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2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filterPrivacy="1" codeName="ThisWorkbook" defaultThemeVersion="124226"/>
  <xr:revisionPtr revIDLastSave="0" documentId="13_ncr:1_{27348B6B-F669-4460-8B1C-4C53DF0AA76E}" xr6:coauthVersionLast="47" xr6:coauthVersionMax="47" xr10:uidLastSave="{00000000-0000-0000-0000-000000000000}"/>
  <bookViews>
    <workbookView xWindow="-120" yWindow="-120" windowWidth="29040" windowHeight="15720" tabRatio="409" firstSheet="6" activeTab="6" xr2:uid="{00000000-000D-0000-FFFF-FFFF00000000}"/>
  </bookViews>
  <sheets>
    <sheet name="MTD Performance" sheetId="9" state="hidden" r:id="rId1"/>
    <sheet name="Brewer's Performance " sheetId="15" state="hidden" r:id="rId2"/>
    <sheet name="MTD - Time &amp; OG" sheetId="17" state="hidden" r:id="rId3"/>
    <sheet name="Brewer's Performance- Extract" sheetId="16" state="hidden" r:id="rId4"/>
    <sheet name="FTR Brewhouse-New" sheetId="19" state="hidden" r:id="rId5"/>
    <sheet name="Chart2" sheetId="18" state="hidden" r:id="rId6"/>
    <sheet name="FTR Brewhouse" sheetId="3" r:id="rId7"/>
    <sheet name="FTR Fermentation" sheetId="21" r:id="rId8"/>
    <sheet name="GBL BBT Score " sheetId="11" r:id="rId9"/>
    <sheet name="FTR BBT" sheetId="4" r:id="rId10"/>
    <sheet name="FTR Packaging" sheetId="1" r:id="rId11"/>
    <sheet name="FTR Finished Product" sheetId="5" r:id="rId12"/>
    <sheet name="GBL  Finished Product " sheetId="14" r:id="rId13"/>
    <sheet name="Chart1" sheetId="22" state="hidden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12" hidden="1">'GBL  Finished Product '!$F$94:$F$98</definedName>
    <definedName name="_xlnm.Print_Area" localSheetId="11">'FTR Finished Product'!$A$254:$D$310</definedName>
    <definedName name="_xlnm.Print_Area" localSheetId="10">'FTR Packaging'!$A$262:$D$318</definedName>
    <definedName name="_xlnm.Print_Area" localSheetId="12">'GBL  Finished Product '!$A$263:$D$319</definedName>
    <definedName name="_xlnm.Print_Area" localSheetId="8">'GBL BBT Score '!$A$197:$K$219</definedName>
    <definedName name="Products" localSheetId="1">#REF!</definedName>
    <definedName name="Products" localSheetId="3">#REF!</definedName>
    <definedName name="Products" localSheetId="7">#REF!</definedName>
    <definedName name="Products" localSheetId="12">#REF!</definedName>
    <definedName name="Products" localSheetId="8">#REF!</definedName>
    <definedName name="Products" localSheetId="2">#REF!</definedName>
    <definedName name="Produ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9" i="14" l="1"/>
  <c r="K570" i="1"/>
  <c r="K569" i="1"/>
  <c r="K568" i="1"/>
  <c r="I561" i="5"/>
  <c r="I562" i="5"/>
  <c r="I563" i="5"/>
  <c r="G563" i="5"/>
  <c r="M563" i="5"/>
  <c r="G562" i="5"/>
  <c r="M562" i="5"/>
  <c r="E563" i="5"/>
  <c r="E562" i="5"/>
  <c r="M561" i="5"/>
  <c r="G561" i="5"/>
  <c r="E561" i="5"/>
  <c r="S802" i="4"/>
  <c r="T791" i="11"/>
  <c r="T792" i="11"/>
  <c r="G567" i="1"/>
  <c r="G536" i="1"/>
  <c r="T579" i="14"/>
  <c r="T578" i="14"/>
  <c r="Q556" i="5"/>
  <c r="Q555" i="5"/>
  <c r="P563" i="1"/>
  <c r="K563" i="1"/>
  <c r="P562" i="1"/>
  <c r="K562" i="1"/>
  <c r="K564" i="1"/>
  <c r="K565" i="1"/>
  <c r="E466" i="21"/>
  <c r="E465" i="21"/>
  <c r="AC802" i="4" l="1"/>
  <c r="AB802" i="4"/>
  <c r="M802" i="4" s="1"/>
  <c r="AA802" i="4"/>
  <c r="Z802" i="4"/>
  <c r="K802" i="4" s="1"/>
  <c r="Y802" i="4"/>
  <c r="X802" i="4"/>
  <c r="W802" i="4"/>
  <c r="V802" i="4"/>
  <c r="G802" i="4" s="1"/>
  <c r="U802" i="4"/>
  <c r="T802" i="4"/>
  <c r="AF791" i="11"/>
  <c r="AE791" i="11"/>
  <c r="O791" i="11" s="1"/>
  <c r="AD791" i="11"/>
  <c r="AC791" i="11"/>
  <c r="M791" i="11" s="1"/>
  <c r="AB791" i="11"/>
  <c r="AA791" i="11"/>
  <c r="K791" i="11" s="1"/>
  <c r="Z791" i="11"/>
  <c r="Y791" i="11"/>
  <c r="I791" i="11" s="1"/>
  <c r="X791" i="11"/>
  <c r="W791" i="11"/>
  <c r="G791" i="11" s="1"/>
  <c r="V791" i="11"/>
  <c r="U791" i="11"/>
  <c r="U792" i="11"/>
  <c r="W792" i="11"/>
  <c r="X792" i="11"/>
  <c r="Y792" i="11"/>
  <c r="AA792" i="11"/>
  <c r="AD792" i="11"/>
  <c r="AE792" i="11"/>
  <c r="AF792" i="11"/>
  <c r="V792" i="11"/>
  <c r="Z792" i="11"/>
  <c r="AB792" i="11"/>
  <c r="AC792" i="11"/>
  <c r="M792" i="11" s="1"/>
  <c r="AE579" i="14"/>
  <c r="AB579" i="14"/>
  <c r="Z579" i="14"/>
  <c r="X579" i="14"/>
  <c r="V579" i="14"/>
  <c r="W579" i="14"/>
  <c r="G579" i="14" s="1"/>
  <c r="U579" i="14"/>
  <c r="AF579" i="14"/>
  <c r="AD579" i="14"/>
  <c r="AC579" i="14"/>
  <c r="M579" i="14" s="1"/>
  <c r="AA579" i="14"/>
  <c r="K579" i="14" s="1"/>
  <c r="Y579" i="14"/>
  <c r="I579" i="14" s="1"/>
  <c r="AF578" i="14"/>
  <c r="X578" i="14"/>
  <c r="W578" i="14"/>
  <c r="G578" i="14" s="1"/>
  <c r="V578" i="14"/>
  <c r="U578" i="14"/>
  <c r="AD578" i="14"/>
  <c r="AC578" i="14"/>
  <c r="M578" i="14" s="1"/>
  <c r="AB578" i="14"/>
  <c r="AA578" i="14"/>
  <c r="K578" i="14" s="1"/>
  <c r="Z578" i="14"/>
  <c r="Y578" i="14"/>
  <c r="I578" i="14" s="1"/>
  <c r="AE578" i="14"/>
  <c r="O578" i="14" s="1"/>
  <c r="Y556" i="5"/>
  <c r="X556" i="5"/>
  <c r="W556" i="5"/>
  <c r="V556" i="5"/>
  <c r="I556" i="5" s="1"/>
  <c r="U556" i="5"/>
  <c r="T556" i="5"/>
  <c r="G556" i="5" s="1"/>
  <c r="S556" i="5"/>
  <c r="R556" i="5"/>
  <c r="Y555" i="5"/>
  <c r="X555" i="5"/>
  <c r="W555" i="5"/>
  <c r="V555" i="5"/>
  <c r="I555" i="5" s="1"/>
  <c r="U555" i="5"/>
  <c r="T555" i="5"/>
  <c r="G555" i="5" s="1"/>
  <c r="S555" i="5"/>
  <c r="R555" i="5"/>
  <c r="U563" i="1"/>
  <c r="V563" i="1"/>
  <c r="R563" i="1"/>
  <c r="T563" i="1"/>
  <c r="S563" i="1"/>
  <c r="G563" i="1" s="1"/>
  <c r="Q563" i="1"/>
  <c r="V562" i="1"/>
  <c r="U562" i="1"/>
  <c r="I562" i="1" s="1"/>
  <c r="T562" i="1"/>
  <c r="S562" i="1"/>
  <c r="R562" i="1"/>
  <c r="Q562" i="1"/>
  <c r="L466" i="21"/>
  <c r="L465" i="21"/>
  <c r="H465" i="21"/>
  <c r="H1600" i="3"/>
  <c r="H1599" i="3"/>
  <c r="I1597" i="3"/>
  <c r="I1598" i="3"/>
  <c r="I1599" i="3"/>
  <c r="I1600" i="3"/>
  <c r="F1601" i="3"/>
  <c r="F1600" i="3"/>
  <c r="F1599" i="3"/>
  <c r="F1598" i="3"/>
  <c r="D1599" i="3"/>
  <c r="D1600" i="3"/>
  <c r="D1601" i="3"/>
  <c r="K566" i="1"/>
  <c r="K567" i="1"/>
  <c r="J631" i="1"/>
  <c r="H1595" i="3"/>
  <c r="I1595" i="3"/>
  <c r="H1596" i="3"/>
  <c r="I1596" i="3"/>
  <c r="H1597" i="3"/>
  <c r="H1598" i="3"/>
  <c r="F1594" i="3"/>
  <c r="F1595" i="3"/>
  <c r="F1596" i="3"/>
  <c r="F1597" i="3"/>
  <c r="D1593" i="3"/>
  <c r="D1594" i="3"/>
  <c r="D1595" i="3"/>
  <c r="D1596" i="3"/>
  <c r="D1597" i="3"/>
  <c r="D1598" i="3"/>
  <c r="K555" i="5" l="1"/>
  <c r="K556" i="5"/>
  <c r="E802" i="4"/>
  <c r="E791" i="11"/>
  <c r="G792" i="11"/>
  <c r="Q792" i="11"/>
  <c r="P792" i="11"/>
  <c r="E792" i="11"/>
  <c r="I792" i="11"/>
  <c r="O792" i="11"/>
  <c r="K792" i="11"/>
  <c r="I563" i="1"/>
  <c r="E579" i="14"/>
  <c r="P579" i="14"/>
  <c r="Q579" i="14"/>
  <c r="Q578" i="14"/>
  <c r="E578" i="14"/>
  <c r="P578" i="14"/>
  <c r="O579" i="14"/>
  <c r="E556" i="5"/>
  <c r="L556" i="5"/>
  <c r="M556" i="5"/>
  <c r="E555" i="5"/>
  <c r="L555" i="5"/>
  <c r="M555" i="5"/>
  <c r="E563" i="1"/>
  <c r="L563" i="1"/>
  <c r="E562" i="1"/>
  <c r="L562" i="1"/>
  <c r="G562" i="1"/>
  <c r="K536" i="1"/>
  <c r="K534" i="1"/>
  <c r="K535" i="1"/>
  <c r="F1561" i="3" l="1"/>
  <c r="F1562" i="3"/>
  <c r="F1563" i="3"/>
  <c r="F1564" i="3"/>
  <c r="F1565" i="3"/>
  <c r="F1566" i="3"/>
  <c r="F1567" i="3"/>
  <c r="F1568" i="3"/>
  <c r="F1569" i="3"/>
  <c r="I1563" i="3"/>
  <c r="I1569" i="3"/>
  <c r="H1569" i="3"/>
  <c r="I1568" i="3"/>
  <c r="H1568" i="3"/>
  <c r="I1567" i="3"/>
  <c r="H1567" i="3"/>
  <c r="I1566" i="3"/>
  <c r="H1566" i="3"/>
  <c r="I1565" i="3"/>
  <c r="H1565" i="3"/>
  <c r="I1564" i="3"/>
  <c r="H1564" i="3"/>
  <c r="H1563" i="3"/>
  <c r="I1562" i="3"/>
  <c r="H1562" i="3"/>
  <c r="D1562" i="3"/>
  <c r="D1563" i="3"/>
  <c r="D1564" i="3"/>
  <c r="D1565" i="3"/>
  <c r="D1566" i="3"/>
  <c r="D1567" i="3"/>
  <c r="D1568" i="3"/>
  <c r="D1569" i="3"/>
  <c r="F1560" i="3" l="1"/>
  <c r="I1559" i="3" l="1"/>
  <c r="I1560" i="3"/>
  <c r="I1561" i="3"/>
  <c r="F1559" i="3"/>
  <c r="F1558" i="3"/>
  <c r="I1558" i="3"/>
  <c r="F1557" i="3"/>
  <c r="I1557" i="3"/>
  <c r="F1556" i="3"/>
  <c r="I1556" i="3"/>
  <c r="F1555" i="3"/>
  <c r="I1555" i="3"/>
  <c r="F1554" i="3"/>
  <c r="I1554" i="3"/>
  <c r="D1554" i="3"/>
  <c r="D1555" i="3"/>
  <c r="D1556" i="3"/>
  <c r="D1557" i="3"/>
  <c r="D1558" i="3"/>
  <c r="D1559" i="3"/>
  <c r="D1560" i="3"/>
  <c r="D1561" i="3"/>
  <c r="K533" i="1"/>
  <c r="I1546" i="3"/>
  <c r="I1547" i="3"/>
  <c r="I1548" i="3"/>
  <c r="I1549" i="3"/>
  <c r="I1550" i="3"/>
  <c r="I1551" i="3"/>
  <c r="I1552" i="3"/>
  <c r="I1553" i="3"/>
  <c r="F1553" i="3"/>
  <c r="F1552" i="3"/>
  <c r="F1551" i="3"/>
  <c r="F1550" i="3"/>
  <c r="F1549" i="3"/>
  <c r="F1548" i="3"/>
  <c r="F1547" i="3"/>
  <c r="F1546" i="3"/>
  <c r="D1545" i="3"/>
  <c r="D1546" i="3"/>
  <c r="D1547" i="3"/>
  <c r="D1548" i="3"/>
  <c r="D1549" i="3"/>
  <c r="D1550" i="3"/>
  <c r="D1551" i="3"/>
  <c r="D1552" i="3"/>
  <c r="D1553" i="3"/>
  <c r="K532" i="1" l="1"/>
  <c r="K531" i="1"/>
  <c r="K530" i="1"/>
  <c r="K526" i="1"/>
  <c r="K527" i="1"/>
  <c r="K528" i="1"/>
  <c r="K529" i="1"/>
  <c r="K525" i="1"/>
  <c r="K524" i="1"/>
  <c r="F1545" i="3" l="1"/>
  <c r="I1545" i="3"/>
  <c r="H1545" i="3"/>
  <c r="H442" i="21" l="1"/>
  <c r="H440" i="21" l="1"/>
  <c r="F1544" i="3"/>
  <c r="I1544" i="3"/>
  <c r="F1543" i="3"/>
  <c r="I1543" i="3"/>
  <c r="F1542" i="3"/>
  <c r="I1542" i="3"/>
  <c r="F1541" i="3"/>
  <c r="I1541" i="3"/>
  <c r="F1540" i="3"/>
  <c r="I1540" i="3"/>
  <c r="F1539" i="3"/>
  <c r="I1539" i="3"/>
  <c r="F1538" i="3"/>
  <c r="I1538" i="3"/>
  <c r="F1537" i="3"/>
  <c r="I1537" i="3"/>
  <c r="F1536" i="3"/>
  <c r="I1536" i="3"/>
  <c r="H439" i="21" l="1"/>
  <c r="K523" i="1" l="1"/>
  <c r="K521" i="1"/>
  <c r="P428" i="21"/>
  <c r="N428" i="21"/>
  <c r="H437" i="21"/>
  <c r="N420" i="21" l="1"/>
  <c r="P420" i="21"/>
  <c r="N417" i="21"/>
  <c r="P417" i="21"/>
  <c r="N418" i="21"/>
  <c r="P418" i="21"/>
  <c r="P424" i="21"/>
  <c r="N424" i="21"/>
  <c r="P427" i="21" l="1"/>
  <c r="N427" i="21"/>
  <c r="P426" i="21"/>
  <c r="N426" i="21"/>
  <c r="P425" i="21"/>
  <c r="N425" i="21"/>
  <c r="H436" i="21" l="1"/>
  <c r="K520" i="1"/>
  <c r="K519" i="1" l="1"/>
  <c r="K512" i="1"/>
  <c r="K513" i="1"/>
  <c r="K514" i="1"/>
  <c r="K515" i="1"/>
  <c r="K516" i="1"/>
  <c r="K517" i="1"/>
  <c r="K518" i="1"/>
  <c r="T525" i="14"/>
  <c r="P422" i="21"/>
  <c r="N422" i="21"/>
  <c r="D421" i="21"/>
  <c r="N430" i="21"/>
  <c r="P430" i="21"/>
  <c r="H434" i="21"/>
  <c r="AE525" i="14" l="1"/>
  <c r="AD525" i="14"/>
  <c r="AA525" i="14"/>
  <c r="Y525" i="14"/>
  <c r="V525" i="14"/>
  <c r="AC525" i="14"/>
  <c r="X525" i="14"/>
  <c r="AF525" i="14"/>
  <c r="AB525" i="14"/>
  <c r="Z525" i="14"/>
  <c r="W525" i="14"/>
  <c r="U525" i="14"/>
  <c r="P429" i="21"/>
  <c r="N429" i="21"/>
  <c r="H433" i="21"/>
  <c r="M525" i="14" l="1"/>
  <c r="G525" i="14"/>
  <c r="K525" i="14"/>
  <c r="I525" i="14"/>
  <c r="O525" i="14"/>
  <c r="P525" i="14"/>
  <c r="Q525" i="14"/>
  <c r="P423" i="21"/>
  <c r="N423" i="21"/>
  <c r="H432" i="21" l="1"/>
  <c r="K509" i="1" l="1"/>
  <c r="K510" i="1"/>
  <c r="K511" i="1"/>
  <c r="J430" i="21"/>
  <c r="J429" i="21"/>
  <c r="N416" i="21"/>
  <c r="P416" i="21"/>
  <c r="J427" i="21"/>
  <c r="J426" i="21"/>
  <c r="J425" i="21"/>
  <c r="J428" i="21"/>
  <c r="J423" i="21"/>
  <c r="J422" i="21"/>
  <c r="H428" i="21" l="1"/>
  <c r="H429" i="21"/>
  <c r="H430" i="21"/>
  <c r="H431" i="21"/>
  <c r="K507" i="1" l="1"/>
  <c r="K508" i="1"/>
  <c r="K500" i="1"/>
  <c r="K501" i="1"/>
  <c r="K503" i="1"/>
  <c r="K504" i="1"/>
  <c r="K505" i="1"/>
  <c r="E430" i="21"/>
  <c r="E429" i="21"/>
  <c r="L428" i="21" l="1"/>
  <c r="E428" i="21"/>
  <c r="G428" i="21"/>
  <c r="P419" i="21" l="1"/>
  <c r="J420" i="21"/>
  <c r="J419" i="21"/>
  <c r="N419" i="21"/>
  <c r="N412" i="21"/>
  <c r="P412" i="21"/>
  <c r="K499" i="1" l="1"/>
  <c r="H424" i="21"/>
  <c r="H425" i="21"/>
  <c r="H426" i="21"/>
  <c r="L425" i="21"/>
  <c r="L426" i="21"/>
  <c r="E426" i="21"/>
  <c r="E425" i="21"/>
  <c r="E424" i="21" l="1"/>
  <c r="E423" i="21"/>
  <c r="H423" i="21" l="1"/>
  <c r="L424" i="21"/>
  <c r="L423" i="21"/>
  <c r="L422" i="21"/>
  <c r="G424" i="21"/>
  <c r="N413" i="21"/>
  <c r="P413" i="21"/>
  <c r="N414" i="21"/>
  <c r="P414" i="21"/>
  <c r="P415" i="21"/>
  <c r="N415" i="21"/>
  <c r="K498" i="1" l="1"/>
  <c r="K497" i="1"/>
  <c r="T507" i="14"/>
  <c r="T508" i="14"/>
  <c r="Q487" i="5"/>
  <c r="P494" i="1"/>
  <c r="K494" i="1"/>
  <c r="K493" i="1"/>
  <c r="K495" i="1"/>
  <c r="K496" i="1"/>
  <c r="E422" i="21"/>
  <c r="L413" i="21"/>
  <c r="AF507" i="14" l="1"/>
  <c r="AA507" i="14"/>
  <c r="Z507" i="14"/>
  <c r="Y507" i="14"/>
  <c r="X507" i="14"/>
  <c r="W507" i="14"/>
  <c r="V507" i="14"/>
  <c r="AE507" i="14"/>
  <c r="AD507" i="14"/>
  <c r="AC507" i="14"/>
  <c r="AB507" i="14"/>
  <c r="U507" i="14"/>
  <c r="AF508" i="14"/>
  <c r="AE508" i="14"/>
  <c r="AD508" i="14"/>
  <c r="AC508" i="14"/>
  <c r="M508" i="14" s="1"/>
  <c r="AB508" i="14"/>
  <c r="AA508" i="14"/>
  <c r="K508" i="14" s="1"/>
  <c r="Z508" i="14"/>
  <c r="Y508" i="14"/>
  <c r="X508" i="14"/>
  <c r="W508" i="14"/>
  <c r="G508" i="14" s="1"/>
  <c r="V508" i="14"/>
  <c r="U508" i="14"/>
  <c r="Y487" i="5"/>
  <c r="X487" i="5"/>
  <c r="K487" i="5" s="1"/>
  <c r="W487" i="5"/>
  <c r="V487" i="5"/>
  <c r="U487" i="5"/>
  <c r="T487" i="5"/>
  <c r="G487" i="5" s="1"/>
  <c r="S487" i="5"/>
  <c r="R487" i="5"/>
  <c r="V494" i="1"/>
  <c r="U494" i="1"/>
  <c r="T494" i="1"/>
  <c r="S494" i="1"/>
  <c r="R494" i="1"/>
  <c r="Q494" i="1"/>
  <c r="I487" i="5" l="1"/>
  <c r="O507" i="14"/>
  <c r="G507" i="14"/>
  <c r="I508" i="14"/>
  <c r="O508" i="14"/>
  <c r="I507" i="14"/>
  <c r="K507" i="14"/>
  <c r="L487" i="5"/>
  <c r="M487" i="5"/>
  <c r="E487" i="5"/>
  <c r="P508" i="14"/>
  <c r="Q508" i="14"/>
  <c r="I494" i="1"/>
  <c r="E494" i="1"/>
  <c r="L494" i="1"/>
  <c r="K491" i="1" l="1"/>
  <c r="K492" i="1"/>
  <c r="T503" i="14"/>
  <c r="Q483" i="5"/>
  <c r="B1417" i="3"/>
  <c r="J558" i="1"/>
  <c r="C558" i="1"/>
  <c r="K490" i="1"/>
  <c r="S700" i="4"/>
  <c r="S699" i="4"/>
  <c r="K481" i="1"/>
  <c r="K482" i="1"/>
  <c r="K483" i="1"/>
  <c r="K484" i="1"/>
  <c r="AF503" i="14" l="1"/>
  <c r="AD503" i="14"/>
  <c r="AC503" i="14"/>
  <c r="AB503" i="14"/>
  <c r="Y503" i="14"/>
  <c r="V503" i="14"/>
  <c r="U503" i="14"/>
  <c r="AE503" i="14"/>
  <c r="AA503" i="14"/>
  <c r="Z503" i="14"/>
  <c r="X503" i="14"/>
  <c r="W503" i="14"/>
  <c r="W483" i="5"/>
  <c r="X483" i="5"/>
  <c r="V483" i="5"/>
  <c r="Y483" i="5"/>
  <c r="U483" i="5"/>
  <c r="T483" i="5"/>
  <c r="S483" i="5"/>
  <c r="R483" i="5"/>
  <c r="AC700" i="4"/>
  <c r="AB700" i="4"/>
  <c r="M700" i="4" s="1"/>
  <c r="AA700" i="4"/>
  <c r="Z700" i="4"/>
  <c r="K700" i="4" s="1"/>
  <c r="Y700" i="4"/>
  <c r="X700" i="4"/>
  <c r="I700" i="4" s="1"/>
  <c r="W700" i="4"/>
  <c r="V700" i="4"/>
  <c r="G700" i="4" s="1"/>
  <c r="U700" i="4"/>
  <c r="T700" i="4"/>
  <c r="AB699" i="4"/>
  <c r="M699" i="4" s="1"/>
  <c r="Z699" i="4"/>
  <c r="K699" i="4" s="1"/>
  <c r="Y699" i="4"/>
  <c r="X699" i="4"/>
  <c r="I699" i="4" s="1"/>
  <c r="W699" i="4"/>
  <c r="V699" i="4"/>
  <c r="G699" i="4" s="1"/>
  <c r="U699" i="4"/>
  <c r="T699" i="4"/>
  <c r="AC699" i="4"/>
  <c r="AA699" i="4"/>
  <c r="E700" i="4" l="1"/>
  <c r="O700" i="4"/>
  <c r="N700" i="4"/>
  <c r="O699" i="4"/>
  <c r="N699" i="4"/>
  <c r="E699" i="4"/>
  <c r="N1394" i="3"/>
  <c r="O1394" i="3" s="1"/>
  <c r="Q1394" i="3"/>
  <c r="H1394" i="3" s="1"/>
  <c r="R1394" i="3"/>
  <c r="N1395" i="3"/>
  <c r="O1395" i="3" s="1"/>
  <c r="N1396" i="3"/>
  <c r="O1396" i="3"/>
  <c r="P1396" i="3"/>
  <c r="Q1396" i="3"/>
  <c r="N1397" i="3"/>
  <c r="P1397" i="3" s="1"/>
  <c r="D1397" i="3" s="1"/>
  <c r="O1397" i="3"/>
  <c r="Q1397" i="3"/>
  <c r="H1397" i="3" s="1"/>
  <c r="R1397" i="3"/>
  <c r="N1398" i="3"/>
  <c r="Q1398" i="3" s="1"/>
  <c r="H1398" i="3" s="1"/>
  <c r="P1398" i="3"/>
  <c r="R1398" i="3"/>
  <c r="N1399" i="3"/>
  <c r="P1399" i="3"/>
  <c r="Q1399" i="3"/>
  <c r="R1399" i="3"/>
  <c r="H1399" i="3" s="1"/>
  <c r="N1400" i="3"/>
  <c r="O1400" i="3" s="1"/>
  <c r="P1400" i="3"/>
  <c r="Q1400" i="3"/>
  <c r="N1401" i="3"/>
  <c r="P1401" i="3" s="1"/>
  <c r="O1401" i="3"/>
  <c r="D1401" i="3" s="1"/>
  <c r="N1402" i="3"/>
  <c r="R1402" i="3" s="1"/>
  <c r="N1403" i="3"/>
  <c r="O1403" i="3"/>
  <c r="P1403" i="3"/>
  <c r="Q1403" i="3"/>
  <c r="H1403" i="3" s="1"/>
  <c r="R1403" i="3"/>
  <c r="N1404" i="3"/>
  <c r="O1404" i="3" s="1"/>
  <c r="N1405" i="3"/>
  <c r="Q1405" i="3" s="1"/>
  <c r="N1406" i="3"/>
  <c r="R1406" i="3" s="1"/>
  <c r="O1406" i="3"/>
  <c r="P1406" i="3"/>
  <c r="Q1406" i="3"/>
  <c r="H1406" i="3" s="1"/>
  <c r="N1407" i="3"/>
  <c r="O1407" i="3"/>
  <c r="P1407" i="3"/>
  <c r="D1407" i="3" s="1"/>
  <c r="Q1407" i="3"/>
  <c r="H1407" i="3" s="1"/>
  <c r="R1407" i="3"/>
  <c r="N1408" i="3"/>
  <c r="P1408" i="3" s="1"/>
  <c r="O1408" i="3"/>
  <c r="D1408" i="3" s="1"/>
  <c r="N1409" i="3"/>
  <c r="Q1409" i="3" s="1"/>
  <c r="N1410" i="3"/>
  <c r="O1410" i="3" s="1"/>
  <c r="N1411" i="3"/>
  <c r="O1411" i="3" s="1"/>
  <c r="N1412" i="3"/>
  <c r="P1412" i="3" s="1"/>
  <c r="N1413" i="3"/>
  <c r="O1413" i="3" s="1"/>
  <c r="N1414" i="3"/>
  <c r="O1414" i="3" s="1"/>
  <c r="N1415" i="3"/>
  <c r="O1415" i="3" s="1"/>
  <c r="N1416" i="3"/>
  <c r="D1400" i="3" l="1"/>
  <c r="H1396" i="3"/>
  <c r="O1398" i="3"/>
  <c r="P1394" i="3"/>
  <c r="D1394" i="3" s="1"/>
  <c r="D1396" i="3"/>
  <c r="D1406" i="3"/>
  <c r="D1414" i="3"/>
  <c r="O1405" i="3"/>
  <c r="R1400" i="3"/>
  <c r="H1400" i="3" s="1"/>
  <c r="D1403" i="3"/>
  <c r="P1402" i="3"/>
  <c r="O1402" i="3"/>
  <c r="Q1402" i="3"/>
  <c r="H1402" i="3" s="1"/>
  <c r="D1415" i="3"/>
  <c r="O1399" i="3"/>
  <c r="P1405" i="3"/>
  <c r="R1404" i="3"/>
  <c r="R1396" i="3"/>
  <c r="P1409" i="3"/>
  <c r="O1409" i="3"/>
  <c r="Q1413" i="3"/>
  <c r="R1416" i="3"/>
  <c r="R1413" i="3"/>
  <c r="P1413" i="3"/>
  <c r="D1413" i="3" s="1"/>
  <c r="O1412" i="3"/>
  <c r="Q1410" i="3"/>
  <c r="R1410" i="3"/>
  <c r="P1410" i="3"/>
  <c r="D1410" i="3" s="1"/>
  <c r="Q1416" i="3"/>
  <c r="O1416" i="3"/>
  <c r="P1416" i="3"/>
  <c r="R1414" i="3"/>
  <c r="Q1414" i="3"/>
  <c r="H1414" i="3" s="1"/>
  <c r="P1414" i="3"/>
  <c r="P1404" i="3"/>
  <c r="D1404" i="3" s="1"/>
  <c r="Q1401" i="3"/>
  <c r="Q1404" i="3"/>
  <c r="H1404" i="3" s="1"/>
  <c r="R1401" i="3"/>
  <c r="R1415" i="3"/>
  <c r="R1395" i="3"/>
  <c r="Q1415" i="3"/>
  <c r="H1415" i="3" s="1"/>
  <c r="R1412" i="3"/>
  <c r="Q1395" i="3"/>
  <c r="H1395" i="3" s="1"/>
  <c r="P1415" i="3"/>
  <c r="Q1412" i="3"/>
  <c r="H1412" i="3" s="1"/>
  <c r="R1409" i="3"/>
  <c r="H1409" i="3" s="1"/>
  <c r="P1395" i="3"/>
  <c r="D1395" i="3" s="1"/>
  <c r="P1411" i="3"/>
  <c r="D1411" i="3" s="1"/>
  <c r="Q1408" i="3"/>
  <c r="H1408" i="3" s="1"/>
  <c r="R1405" i="3"/>
  <c r="H1405" i="3" s="1"/>
  <c r="R1411" i="3"/>
  <c r="Q1411" i="3"/>
  <c r="H1411" i="3" s="1"/>
  <c r="R1408" i="3"/>
  <c r="H1401" i="3" l="1"/>
  <c r="D1399" i="3"/>
  <c r="H1410" i="3"/>
  <c r="H1413" i="3"/>
  <c r="D1409" i="3"/>
  <c r="D1412" i="3"/>
  <c r="D1398" i="3"/>
  <c r="D1402" i="3"/>
  <c r="D1405" i="3"/>
  <c r="D1416" i="3"/>
  <c r="H1416" i="3"/>
  <c r="K480" i="1"/>
  <c r="K478" i="1"/>
  <c r="P483" i="1" l="1"/>
  <c r="P482" i="1"/>
  <c r="P481" i="1"/>
  <c r="P480" i="1"/>
  <c r="P479" i="1"/>
  <c r="P478" i="1"/>
  <c r="P484" i="1"/>
  <c r="Q476" i="5"/>
  <c r="Q475" i="5"/>
  <c r="Y475" i="5" s="1"/>
  <c r="Q474" i="5"/>
  <c r="Q473" i="5"/>
  <c r="Q472" i="5"/>
  <c r="Q471" i="5"/>
  <c r="Q477" i="5"/>
  <c r="T495" i="14"/>
  <c r="T494" i="14"/>
  <c r="T493" i="14"/>
  <c r="T492" i="14"/>
  <c r="T491" i="14"/>
  <c r="T497" i="14"/>
  <c r="T496" i="14"/>
  <c r="K476" i="1"/>
  <c r="K477" i="1"/>
  <c r="Y474" i="5" l="1"/>
  <c r="X474" i="5"/>
  <c r="W474" i="5"/>
  <c r="U473" i="5"/>
  <c r="Y473" i="5"/>
  <c r="X473" i="5"/>
  <c r="W473" i="5"/>
  <c r="V473" i="5"/>
  <c r="V482" i="1"/>
  <c r="U482" i="1"/>
  <c r="T482" i="1"/>
  <c r="U492" i="14"/>
  <c r="AF492" i="14"/>
  <c r="AA492" i="14"/>
  <c r="Y492" i="14"/>
  <c r="X492" i="14"/>
  <c r="AE492" i="14"/>
  <c r="AD492" i="14"/>
  <c r="AC492" i="14"/>
  <c r="M492" i="14" s="1"/>
  <c r="AB492" i="14"/>
  <c r="Z492" i="14"/>
  <c r="W492" i="14"/>
  <c r="V492" i="14"/>
  <c r="V483" i="1"/>
  <c r="U483" i="1"/>
  <c r="I483" i="1" s="1"/>
  <c r="T483" i="1"/>
  <c r="S483" i="1"/>
  <c r="R483" i="1"/>
  <c r="Q483" i="1"/>
  <c r="S482" i="1"/>
  <c r="R482" i="1"/>
  <c r="Q482" i="1"/>
  <c r="V481" i="1"/>
  <c r="U481" i="1"/>
  <c r="I481" i="1" s="1"/>
  <c r="T481" i="1"/>
  <c r="S481" i="1"/>
  <c r="G481" i="1" s="1"/>
  <c r="R481" i="1"/>
  <c r="Q481" i="1"/>
  <c r="V480" i="1"/>
  <c r="U480" i="1"/>
  <c r="I480" i="1" s="1"/>
  <c r="T480" i="1"/>
  <c r="S480" i="1"/>
  <c r="G480" i="1" s="1"/>
  <c r="R480" i="1"/>
  <c r="Q480" i="1"/>
  <c r="Q479" i="1"/>
  <c r="V479" i="1"/>
  <c r="U479" i="1"/>
  <c r="I479" i="1" s="1"/>
  <c r="T479" i="1"/>
  <c r="S479" i="1"/>
  <c r="G479" i="1" s="1"/>
  <c r="R479" i="1"/>
  <c r="Q478" i="1"/>
  <c r="V478" i="1"/>
  <c r="U478" i="1"/>
  <c r="I478" i="1" s="1"/>
  <c r="S478" i="1"/>
  <c r="T478" i="1"/>
  <c r="R478" i="1"/>
  <c r="V484" i="1"/>
  <c r="U484" i="1"/>
  <c r="I484" i="1" s="1"/>
  <c r="T484" i="1"/>
  <c r="S484" i="1"/>
  <c r="R484" i="1"/>
  <c r="Q484" i="1"/>
  <c r="Y476" i="5"/>
  <c r="X476" i="5"/>
  <c r="W476" i="5"/>
  <c r="V476" i="5"/>
  <c r="U476" i="5"/>
  <c r="T476" i="5"/>
  <c r="G476" i="5" s="1"/>
  <c r="S476" i="5"/>
  <c r="R476" i="5"/>
  <c r="X475" i="5"/>
  <c r="K475" i="5" s="1"/>
  <c r="W475" i="5"/>
  <c r="V475" i="5"/>
  <c r="U475" i="5"/>
  <c r="T475" i="5"/>
  <c r="S475" i="5"/>
  <c r="R475" i="5"/>
  <c r="V474" i="5"/>
  <c r="I474" i="5" s="1"/>
  <c r="U474" i="5"/>
  <c r="T474" i="5"/>
  <c r="G474" i="5" s="1"/>
  <c r="S474" i="5"/>
  <c r="R474" i="5"/>
  <c r="T473" i="5"/>
  <c r="S473" i="5"/>
  <c r="R473" i="5"/>
  <c r="Y472" i="5"/>
  <c r="X472" i="5"/>
  <c r="W472" i="5"/>
  <c r="V472" i="5"/>
  <c r="U472" i="5"/>
  <c r="T472" i="5"/>
  <c r="G472" i="5" s="1"/>
  <c r="S472" i="5"/>
  <c r="R472" i="5"/>
  <c r="Y471" i="5"/>
  <c r="X471" i="5"/>
  <c r="W471" i="5"/>
  <c r="V471" i="5"/>
  <c r="U471" i="5"/>
  <c r="T471" i="5"/>
  <c r="S471" i="5"/>
  <c r="R471" i="5"/>
  <c r="Y477" i="5"/>
  <c r="X477" i="5"/>
  <c r="W477" i="5"/>
  <c r="V477" i="5"/>
  <c r="U477" i="5"/>
  <c r="T477" i="5"/>
  <c r="S477" i="5"/>
  <c r="R477" i="5"/>
  <c r="AF495" i="14"/>
  <c r="AE495" i="14"/>
  <c r="AD495" i="14"/>
  <c r="AC495" i="14"/>
  <c r="AB495" i="14"/>
  <c r="AA495" i="14"/>
  <c r="K495" i="14" s="1"/>
  <c r="Z495" i="14"/>
  <c r="Y495" i="14"/>
  <c r="X495" i="14"/>
  <c r="W495" i="14"/>
  <c r="G495" i="14" s="1"/>
  <c r="V495" i="14"/>
  <c r="U495" i="14"/>
  <c r="AF494" i="14"/>
  <c r="AE494" i="14"/>
  <c r="O494" i="14" s="1"/>
  <c r="AD494" i="14"/>
  <c r="AC494" i="14"/>
  <c r="AB494" i="14"/>
  <c r="AA494" i="14"/>
  <c r="Z494" i="14"/>
  <c r="X494" i="14"/>
  <c r="W494" i="14"/>
  <c r="G494" i="14" s="1"/>
  <c r="V494" i="14"/>
  <c r="U494" i="14"/>
  <c r="Y494" i="14"/>
  <c r="AF493" i="14"/>
  <c r="AE493" i="14"/>
  <c r="O493" i="14" s="1"/>
  <c r="AD493" i="14"/>
  <c r="AC493" i="14"/>
  <c r="M493" i="14" s="1"/>
  <c r="AB493" i="14"/>
  <c r="AA493" i="14"/>
  <c r="K493" i="14" s="1"/>
  <c r="Z493" i="14"/>
  <c r="Y493" i="14"/>
  <c r="X493" i="14"/>
  <c r="W493" i="14"/>
  <c r="V493" i="14"/>
  <c r="U493" i="14"/>
  <c r="AF491" i="14"/>
  <c r="AE491" i="14"/>
  <c r="O491" i="14" s="1"/>
  <c r="AD491" i="14"/>
  <c r="AC491" i="14"/>
  <c r="AB491" i="14"/>
  <c r="AA491" i="14"/>
  <c r="K491" i="14" s="1"/>
  <c r="Z491" i="14"/>
  <c r="Y491" i="14"/>
  <c r="I491" i="14" s="1"/>
  <c r="X491" i="14"/>
  <c r="W491" i="14"/>
  <c r="G491" i="14" s="1"/>
  <c r="V491" i="14"/>
  <c r="U491" i="14"/>
  <c r="AF497" i="14"/>
  <c r="AE497" i="14"/>
  <c r="AC497" i="14"/>
  <c r="AB497" i="14"/>
  <c r="AA497" i="14"/>
  <c r="Z497" i="14"/>
  <c r="X497" i="14"/>
  <c r="AD497" i="14"/>
  <c r="Y497" i="14"/>
  <c r="W497" i="14"/>
  <c r="G497" i="14" s="1"/>
  <c r="U497" i="14"/>
  <c r="V497" i="14"/>
  <c r="AF496" i="14"/>
  <c r="AE496" i="14"/>
  <c r="AD496" i="14"/>
  <c r="AC496" i="14"/>
  <c r="M496" i="14" s="1"/>
  <c r="AB496" i="14"/>
  <c r="AA496" i="14"/>
  <c r="Z496" i="14"/>
  <c r="Y496" i="14"/>
  <c r="X496" i="14"/>
  <c r="W496" i="14"/>
  <c r="G496" i="14" s="1"/>
  <c r="V496" i="14"/>
  <c r="U496" i="14"/>
  <c r="O495" i="14" l="1"/>
  <c r="I471" i="5"/>
  <c r="G483" i="1"/>
  <c r="I482" i="1"/>
  <c r="M491" i="14"/>
  <c r="O496" i="14"/>
  <c r="M494" i="14"/>
  <c r="K496" i="14"/>
  <c r="K497" i="14"/>
  <c r="I493" i="14"/>
  <c r="G471" i="5"/>
  <c r="G473" i="5"/>
  <c r="G475" i="5"/>
  <c r="K471" i="5"/>
  <c r="G493" i="14"/>
  <c r="O497" i="14"/>
  <c r="O492" i="14"/>
  <c r="I494" i="14"/>
  <c r="I472" i="5"/>
  <c r="G477" i="5"/>
  <c r="I473" i="5"/>
  <c r="G478" i="1"/>
  <c r="K476" i="5"/>
  <c r="K473" i="5"/>
  <c r="K472" i="5"/>
  <c r="K477" i="5"/>
  <c r="K494" i="14"/>
  <c r="G492" i="14"/>
  <c r="E495" i="14"/>
  <c r="Q493" i="14"/>
  <c r="E493" i="14"/>
  <c r="P493" i="14"/>
  <c r="E497" i="14"/>
  <c r="P496" i="14"/>
  <c r="E496" i="14"/>
  <c r="Q496" i="14"/>
  <c r="K474" i="5"/>
  <c r="M476" i="5"/>
  <c r="L476" i="5"/>
  <c r="E476" i="5"/>
  <c r="M475" i="5"/>
  <c r="L475" i="5"/>
  <c r="E475" i="5"/>
  <c r="L473" i="5"/>
  <c r="E473" i="5"/>
  <c r="M473" i="5"/>
  <c r="M471" i="5"/>
  <c r="L471" i="5"/>
  <c r="E471" i="5"/>
  <c r="M477" i="5"/>
  <c r="L477" i="5"/>
  <c r="E477" i="5"/>
  <c r="L483" i="1"/>
  <c r="E483" i="1"/>
  <c r="E482" i="1"/>
  <c r="E481" i="1"/>
  <c r="L481" i="1"/>
  <c r="E480" i="1"/>
  <c r="L480" i="1"/>
  <c r="L478" i="1"/>
  <c r="E478" i="1"/>
  <c r="E484" i="1"/>
  <c r="E494" i="14"/>
  <c r="P494" i="14"/>
  <c r="Q494" i="14"/>
  <c r="L474" i="5"/>
  <c r="M474" i="5"/>
  <c r="E474" i="5"/>
  <c r="K492" i="14"/>
  <c r="I492" i="14"/>
  <c r="M472" i="5"/>
  <c r="L472" i="5"/>
  <c r="E472" i="5"/>
  <c r="L479" i="1"/>
  <c r="E479" i="1"/>
  <c r="Q492" i="14"/>
  <c r="P492" i="14"/>
  <c r="E492" i="14"/>
  <c r="Q491" i="14"/>
  <c r="P491" i="14"/>
  <c r="E491" i="14"/>
  <c r="K475" i="1"/>
  <c r="K463" i="1"/>
  <c r="K465" i="1"/>
  <c r="K466" i="1"/>
  <c r="K467" i="1"/>
  <c r="K468" i="1"/>
  <c r="K469" i="1"/>
  <c r="K470" i="1"/>
  <c r="K471" i="1"/>
  <c r="K472" i="1"/>
  <c r="K473" i="1"/>
  <c r="K474" i="1"/>
  <c r="P467" i="1" l="1"/>
  <c r="S674" i="4"/>
  <c r="T668" i="11"/>
  <c r="S467" i="1" l="1"/>
  <c r="U467" i="1"/>
  <c r="V467" i="1"/>
  <c r="Q467" i="1"/>
  <c r="R467" i="1"/>
  <c r="T467" i="1"/>
  <c r="AC674" i="4"/>
  <c r="AB674" i="4"/>
  <c r="M674" i="4" s="1"/>
  <c r="AA674" i="4"/>
  <c r="Z674" i="4"/>
  <c r="K674" i="4" s="1"/>
  <c r="Y674" i="4"/>
  <c r="X674" i="4"/>
  <c r="W674" i="4"/>
  <c r="V674" i="4"/>
  <c r="G674" i="4" s="1"/>
  <c r="U674" i="4"/>
  <c r="T674" i="4"/>
  <c r="AF668" i="11"/>
  <c r="AE668" i="11"/>
  <c r="AD668" i="11"/>
  <c r="AC668" i="11"/>
  <c r="AB668" i="11"/>
  <c r="AA668" i="11"/>
  <c r="K668" i="11" s="1"/>
  <c r="Z668" i="11"/>
  <c r="Y668" i="11"/>
  <c r="X668" i="11"/>
  <c r="W668" i="11"/>
  <c r="G668" i="11" s="1"/>
  <c r="V668" i="11"/>
  <c r="U668" i="11"/>
  <c r="I674" i="4" l="1"/>
  <c r="O668" i="11"/>
  <c r="M668" i="11"/>
  <c r="G467" i="1"/>
  <c r="I467" i="1"/>
  <c r="L467" i="1"/>
  <c r="E467" i="1"/>
  <c r="E674" i="4"/>
  <c r="N674" i="4"/>
  <c r="O674" i="4"/>
  <c r="P668" i="11"/>
  <c r="Q668" i="11"/>
  <c r="E668" i="11"/>
  <c r="I668" i="11"/>
  <c r="K464" i="1" l="1"/>
  <c r="K461" i="1"/>
  <c r="K462" i="1"/>
  <c r="K459" i="1"/>
  <c r="K460" i="1"/>
  <c r="K455" i="1" l="1"/>
  <c r="K456" i="1"/>
  <c r="K454" i="1"/>
  <c r="K453" i="1"/>
  <c r="K452" i="1"/>
  <c r="K451" i="1"/>
  <c r="K449" i="1"/>
  <c r="K450" i="1"/>
  <c r="K447" i="1"/>
  <c r="K448" i="1"/>
  <c r="K437" i="1" l="1"/>
  <c r="K438" i="1"/>
  <c r="K439" i="1"/>
  <c r="K442" i="1"/>
  <c r="K443" i="1"/>
  <c r="K444" i="1"/>
  <c r="K445" i="1"/>
  <c r="K446" i="1"/>
  <c r="P439" i="1"/>
  <c r="P440" i="1"/>
  <c r="P441" i="1"/>
  <c r="P442" i="1"/>
  <c r="P443" i="1"/>
  <c r="P444" i="1"/>
  <c r="P445" i="1"/>
  <c r="P446" i="1"/>
  <c r="K436" i="1"/>
  <c r="AC624" i="4"/>
  <c r="AC625" i="4"/>
  <c r="AC626" i="4"/>
  <c r="AB624" i="4"/>
  <c r="AB625" i="4"/>
  <c r="AB626" i="4"/>
  <c r="M626" i="4" s="1"/>
  <c r="AA624" i="4"/>
  <c r="AA625" i="4"/>
  <c r="AA626" i="4"/>
  <c r="Z624" i="4"/>
  <c r="K624" i="4" s="1"/>
  <c r="Z625" i="4"/>
  <c r="Z626" i="4"/>
  <c r="K626" i="4" s="1"/>
  <c r="Y624" i="4"/>
  <c r="Y625" i="4"/>
  <c r="Y626" i="4"/>
  <c r="X624" i="4"/>
  <c r="I624" i="4" s="1"/>
  <c r="X625" i="4"/>
  <c r="X626" i="4"/>
  <c r="W624" i="4"/>
  <c r="W625" i="4"/>
  <c r="W626" i="4"/>
  <c r="V624" i="4"/>
  <c r="V625" i="4"/>
  <c r="G625" i="4" s="1"/>
  <c r="V626" i="4"/>
  <c r="G626" i="4" s="1"/>
  <c r="U624" i="4"/>
  <c r="U625" i="4"/>
  <c r="U626" i="4"/>
  <c r="T624" i="4"/>
  <c r="T625" i="4"/>
  <c r="T626" i="4"/>
  <c r="AF618" i="11"/>
  <c r="AF619" i="11"/>
  <c r="AF620" i="11"/>
  <c r="AE618" i="11"/>
  <c r="AE619" i="11"/>
  <c r="AE620" i="11"/>
  <c r="AD618" i="11"/>
  <c r="AD619" i="11"/>
  <c r="AD620" i="11"/>
  <c r="AC618" i="11"/>
  <c r="M618" i="11" s="1"/>
  <c r="AC619" i="11"/>
  <c r="AC620" i="11"/>
  <c r="AB618" i="11"/>
  <c r="AB619" i="11"/>
  <c r="AB620" i="11"/>
  <c r="AA618" i="11"/>
  <c r="AA619" i="11"/>
  <c r="AA620" i="11"/>
  <c r="Z618" i="11"/>
  <c r="Z619" i="11"/>
  <c r="Z620" i="11"/>
  <c r="Y618" i="11"/>
  <c r="I618" i="11" s="1"/>
  <c r="Y619" i="11"/>
  <c r="Y620" i="11"/>
  <c r="X618" i="11"/>
  <c r="X619" i="11"/>
  <c r="X620" i="11"/>
  <c r="W618" i="11"/>
  <c r="W619" i="11"/>
  <c r="W620" i="11"/>
  <c r="V618" i="11"/>
  <c r="V619" i="11"/>
  <c r="V620" i="11"/>
  <c r="U618" i="11"/>
  <c r="U619" i="11"/>
  <c r="U620" i="11"/>
  <c r="E620" i="11" s="1"/>
  <c r="T635" i="11"/>
  <c r="S641" i="4"/>
  <c r="S640" i="4"/>
  <c r="T634" i="11"/>
  <c r="S638" i="4"/>
  <c r="S643" i="4"/>
  <c r="S642" i="4"/>
  <c r="T621" i="11"/>
  <c r="T373" i="21"/>
  <c r="AD373" i="21" s="1"/>
  <c r="W373" i="21"/>
  <c r="X373" i="21"/>
  <c r="T374" i="21"/>
  <c r="AC374" i="21" s="1"/>
  <c r="W374" i="21"/>
  <c r="X374" i="21"/>
  <c r="T375" i="21"/>
  <c r="AB375" i="21" s="1"/>
  <c r="W375" i="21"/>
  <c r="X375" i="21"/>
  <c r="T376" i="21"/>
  <c r="Y376" i="21" s="1"/>
  <c r="W376" i="21"/>
  <c r="X376" i="21"/>
  <c r="T377" i="21"/>
  <c r="Z377" i="21" s="1"/>
  <c r="W377" i="21"/>
  <c r="X377" i="21"/>
  <c r="T378" i="21"/>
  <c r="U378" i="21" s="1"/>
  <c r="W378" i="21"/>
  <c r="X378" i="21"/>
  <c r="G618" i="11" l="1"/>
  <c r="M620" i="11"/>
  <c r="K618" i="11"/>
  <c r="H378" i="21"/>
  <c r="H377" i="21"/>
  <c r="Y374" i="21"/>
  <c r="J374" i="21" s="1"/>
  <c r="AC373" i="21"/>
  <c r="N373" i="21" s="1"/>
  <c r="AA375" i="21"/>
  <c r="AB373" i="21"/>
  <c r="R443" i="1"/>
  <c r="S443" i="1"/>
  <c r="Q443" i="1"/>
  <c r="T443" i="1"/>
  <c r="U443" i="1"/>
  <c r="V443" i="1"/>
  <c r="G619" i="11"/>
  <c r="G620" i="11"/>
  <c r="M624" i="4"/>
  <c r="M625" i="4"/>
  <c r="Q444" i="1"/>
  <c r="R444" i="1"/>
  <c r="E444" i="1" s="1"/>
  <c r="V446" i="1"/>
  <c r="U446" i="1"/>
  <c r="Q439" i="1"/>
  <c r="R439" i="1"/>
  <c r="T439" i="1"/>
  <c r="U439" i="1"/>
  <c r="V439" i="1"/>
  <c r="S439" i="1"/>
  <c r="G439" i="1" s="1"/>
  <c r="Q441" i="1"/>
  <c r="R441" i="1"/>
  <c r="S441" i="1"/>
  <c r="T441" i="1"/>
  <c r="Q442" i="1"/>
  <c r="R442" i="1"/>
  <c r="S442" i="1"/>
  <c r="T442" i="1"/>
  <c r="U442" i="1"/>
  <c r="V442" i="1"/>
  <c r="Q446" i="1"/>
  <c r="R446" i="1"/>
  <c r="S446" i="1"/>
  <c r="T446" i="1"/>
  <c r="G624" i="4"/>
  <c r="U374" i="21"/>
  <c r="V375" i="21"/>
  <c r="AA374" i="21"/>
  <c r="Z374" i="21"/>
  <c r="V374" i="21"/>
  <c r="H376" i="21"/>
  <c r="AA373" i="21"/>
  <c r="Y375" i="21"/>
  <c r="Y373" i="21"/>
  <c r="U375" i="21"/>
  <c r="AD374" i="21"/>
  <c r="N374" i="21" s="1"/>
  <c r="AB374" i="21"/>
  <c r="Z375" i="21"/>
  <c r="Z373" i="21"/>
  <c r="O618" i="11"/>
  <c r="O619" i="11"/>
  <c r="M619" i="11"/>
  <c r="O620" i="11"/>
  <c r="Z378" i="21"/>
  <c r="AC378" i="21"/>
  <c r="AD378" i="21"/>
  <c r="AB378" i="21"/>
  <c r="Y378" i="21"/>
  <c r="J378" i="21" s="1"/>
  <c r="V378" i="21"/>
  <c r="E378" i="21" s="1"/>
  <c r="AA378" i="21"/>
  <c r="L378" i="21" s="1"/>
  <c r="V377" i="21"/>
  <c r="Y377" i="21"/>
  <c r="J377" i="21" s="1"/>
  <c r="U377" i="21"/>
  <c r="AC376" i="21"/>
  <c r="AD376" i="21"/>
  <c r="AB376" i="21"/>
  <c r="Z376" i="21"/>
  <c r="J376" i="21" s="1"/>
  <c r="V376" i="21"/>
  <c r="AA376" i="21"/>
  <c r="U376" i="21"/>
  <c r="Q440" i="1"/>
  <c r="R440" i="1"/>
  <c r="S440" i="1"/>
  <c r="T440" i="1"/>
  <c r="U440" i="1"/>
  <c r="V440" i="1"/>
  <c r="U441" i="1"/>
  <c r="V441" i="1"/>
  <c r="S444" i="1"/>
  <c r="T444" i="1"/>
  <c r="U444" i="1"/>
  <c r="V444" i="1"/>
  <c r="Q445" i="1"/>
  <c r="R445" i="1"/>
  <c r="S445" i="1"/>
  <c r="T445" i="1"/>
  <c r="U445" i="1"/>
  <c r="V445" i="1"/>
  <c r="K625" i="4"/>
  <c r="O624" i="4"/>
  <c r="N624" i="4"/>
  <c r="O625" i="4"/>
  <c r="N625" i="4"/>
  <c r="Q618" i="11"/>
  <c r="P618" i="11"/>
  <c r="E618" i="11"/>
  <c r="Q619" i="11"/>
  <c r="P619" i="11"/>
  <c r="E619" i="11"/>
  <c r="AB641" i="4"/>
  <c r="W641" i="4"/>
  <c r="U641" i="4"/>
  <c r="T641" i="4"/>
  <c r="E641" i="4" s="1"/>
  <c r="AC641" i="4"/>
  <c r="AA641" i="4"/>
  <c r="Z641" i="4"/>
  <c r="Y641" i="4"/>
  <c r="X641" i="4"/>
  <c r="V641" i="4"/>
  <c r="AF635" i="11"/>
  <c r="AE635" i="11"/>
  <c r="AD635" i="11"/>
  <c r="AC635" i="11"/>
  <c r="M635" i="11" s="1"/>
  <c r="AB635" i="11"/>
  <c r="AA635" i="11"/>
  <c r="Z635" i="11"/>
  <c r="Y635" i="11"/>
  <c r="I635" i="11" s="1"/>
  <c r="X635" i="11"/>
  <c r="W635" i="11"/>
  <c r="V635" i="11"/>
  <c r="U635" i="11"/>
  <c r="E635" i="11" s="1"/>
  <c r="X640" i="4"/>
  <c r="Y640" i="4"/>
  <c r="Z640" i="4"/>
  <c r="AA640" i="4"/>
  <c r="T640" i="4"/>
  <c r="U640" i="4"/>
  <c r="V640" i="4"/>
  <c r="W640" i="4"/>
  <c r="AB640" i="4"/>
  <c r="AC640" i="4"/>
  <c r="Z634" i="11"/>
  <c r="AA634" i="11"/>
  <c r="AB634" i="11"/>
  <c r="AC634" i="11"/>
  <c r="AD634" i="11"/>
  <c r="AE634" i="11"/>
  <c r="AF634" i="11"/>
  <c r="U634" i="11"/>
  <c r="V634" i="11"/>
  <c r="W634" i="11"/>
  <c r="X634" i="11"/>
  <c r="Y634" i="11"/>
  <c r="I634" i="11" s="1"/>
  <c r="AC638" i="4"/>
  <c r="T638" i="4"/>
  <c r="U638" i="4"/>
  <c r="V638" i="4"/>
  <c r="W638" i="4"/>
  <c r="X638" i="4"/>
  <c r="I638" i="4" s="1"/>
  <c r="Y638" i="4"/>
  <c r="Z638" i="4"/>
  <c r="AA638" i="4"/>
  <c r="AB638" i="4"/>
  <c r="AC643" i="4"/>
  <c r="AB643" i="4"/>
  <c r="M643" i="4" s="1"/>
  <c r="T643" i="4"/>
  <c r="U643" i="4"/>
  <c r="V643" i="4"/>
  <c r="W643" i="4"/>
  <c r="X643" i="4"/>
  <c r="I643" i="4" s="1"/>
  <c r="Y643" i="4"/>
  <c r="Z643" i="4"/>
  <c r="AA643" i="4"/>
  <c r="AC642" i="4"/>
  <c r="AB642" i="4"/>
  <c r="M642" i="4" s="1"/>
  <c r="AA642" i="4"/>
  <c r="Z642" i="4"/>
  <c r="K642" i="4" s="1"/>
  <c r="Y642" i="4"/>
  <c r="X642" i="4"/>
  <c r="W642" i="4"/>
  <c r="V642" i="4"/>
  <c r="U642" i="4"/>
  <c r="T642" i="4"/>
  <c r="AF621" i="11"/>
  <c r="AE621" i="11"/>
  <c r="AD621" i="11"/>
  <c r="AC621" i="11"/>
  <c r="M621" i="11" s="1"/>
  <c r="AB621" i="11"/>
  <c r="AA621" i="11"/>
  <c r="Z621" i="11"/>
  <c r="Y621" i="11"/>
  <c r="X621" i="11"/>
  <c r="W621" i="11"/>
  <c r="G621" i="11" s="1"/>
  <c r="V621" i="11"/>
  <c r="U621" i="11"/>
  <c r="V373" i="21"/>
  <c r="U373" i="21"/>
  <c r="AD377" i="21"/>
  <c r="AC377" i="21"/>
  <c r="AB377" i="21"/>
  <c r="AD375" i="21"/>
  <c r="AA377" i="21"/>
  <c r="AC375" i="21"/>
  <c r="N375" i="21" s="1"/>
  <c r="I640" i="4" l="1"/>
  <c r="O635" i="11"/>
  <c r="G635" i="11"/>
  <c r="I443" i="1"/>
  <c r="G443" i="1"/>
  <c r="I446" i="1"/>
  <c r="I439" i="1"/>
  <c r="L443" i="1"/>
  <c r="E443" i="1"/>
  <c r="J373" i="21"/>
  <c r="P376" i="21"/>
  <c r="J375" i="21"/>
  <c r="P374" i="21"/>
  <c r="N377" i="21"/>
  <c r="P373" i="21"/>
  <c r="N376" i="21"/>
  <c r="E377" i="21"/>
  <c r="P377" i="21"/>
  <c r="N378" i="21"/>
  <c r="E375" i="21"/>
  <c r="P375" i="21"/>
  <c r="P378" i="21"/>
  <c r="G441" i="1"/>
  <c r="I442" i="1"/>
  <c r="G446" i="1"/>
  <c r="I440" i="1"/>
  <c r="L444" i="1"/>
  <c r="G442" i="1"/>
  <c r="I445" i="1"/>
  <c r="G440" i="1"/>
  <c r="L439" i="1"/>
  <c r="E439" i="1"/>
  <c r="L441" i="1"/>
  <c r="E441" i="1"/>
  <c r="E442" i="1"/>
  <c r="L442" i="1"/>
  <c r="L446" i="1"/>
  <c r="E446" i="1"/>
  <c r="E376" i="21"/>
  <c r="I441" i="1"/>
  <c r="G444" i="1"/>
  <c r="I444" i="1"/>
  <c r="O621" i="11"/>
  <c r="L377" i="21"/>
  <c r="K641" i="4"/>
  <c r="G641" i="4"/>
  <c r="E440" i="1"/>
  <c r="L440" i="1"/>
  <c r="E445" i="1"/>
  <c r="L445" i="1"/>
  <c r="L376" i="21"/>
  <c r="M634" i="11"/>
  <c r="M640" i="4"/>
  <c r="M638" i="4"/>
  <c r="K638" i="4"/>
  <c r="G640" i="4"/>
  <c r="K640" i="4"/>
  <c r="M641" i="4"/>
  <c r="G643" i="4"/>
  <c r="K643" i="4"/>
  <c r="N640" i="4"/>
  <c r="E640" i="4"/>
  <c r="O640" i="4"/>
  <c r="G634" i="11"/>
  <c r="K634" i="11"/>
  <c r="O634" i="11"/>
  <c r="Q634" i="11"/>
  <c r="P634" i="11"/>
  <c r="E634" i="11"/>
  <c r="G642" i="4"/>
  <c r="G638" i="4"/>
  <c r="O643" i="4"/>
  <c r="N643" i="4"/>
  <c r="E643" i="4"/>
  <c r="N638" i="4"/>
  <c r="E638" i="4"/>
  <c r="O638" i="4"/>
  <c r="E642" i="4"/>
  <c r="E621" i="11"/>
  <c r="L373" i="21"/>
  <c r="L374" i="21"/>
  <c r="E373" i="21"/>
  <c r="E374" i="21"/>
  <c r="K435" i="1" l="1"/>
  <c r="J486" i="1" s="1"/>
  <c r="D369" i="21" l="1"/>
  <c r="K424" i="1" l="1"/>
  <c r="K423" i="1"/>
  <c r="K422" i="1"/>
  <c r="K421" i="1"/>
  <c r="K420" i="1"/>
  <c r="K419" i="1"/>
  <c r="K418" i="1"/>
  <c r="T431" i="14"/>
  <c r="T430" i="14"/>
  <c r="Q415" i="5"/>
  <c r="Q414" i="5"/>
  <c r="P419" i="1"/>
  <c r="P418" i="1"/>
  <c r="S603" i="4"/>
  <c r="S602" i="4"/>
  <c r="T601" i="11"/>
  <c r="T600" i="11"/>
  <c r="P424" i="1"/>
  <c r="T437" i="14"/>
  <c r="T436" i="14"/>
  <c r="T435" i="14"/>
  <c r="T434" i="14"/>
  <c r="T433" i="14"/>
  <c r="T432" i="14"/>
  <c r="Q419" i="5"/>
  <c r="Q418" i="5"/>
  <c r="Q417" i="5"/>
  <c r="Q416" i="5"/>
  <c r="P423" i="1"/>
  <c r="P422" i="1"/>
  <c r="P421" i="1"/>
  <c r="P420" i="1"/>
  <c r="S609" i="4"/>
  <c r="S608" i="4"/>
  <c r="S607" i="4"/>
  <c r="S606" i="4"/>
  <c r="S605" i="4"/>
  <c r="S604" i="4"/>
  <c r="T606" i="11"/>
  <c r="T605" i="11"/>
  <c r="T604" i="11"/>
  <c r="T603" i="11"/>
  <c r="T602" i="11"/>
  <c r="AF431" i="14" l="1"/>
  <c r="AE431" i="14"/>
  <c r="O431" i="14" s="1"/>
  <c r="AD431" i="14"/>
  <c r="AC431" i="14"/>
  <c r="AB431" i="14"/>
  <c r="AA431" i="14"/>
  <c r="Z431" i="14"/>
  <c r="Y431" i="14"/>
  <c r="I431" i="14" s="1"/>
  <c r="X431" i="14"/>
  <c r="W431" i="14"/>
  <c r="V431" i="14"/>
  <c r="U431" i="14"/>
  <c r="AF430" i="14"/>
  <c r="AE430" i="14"/>
  <c r="AD430" i="14"/>
  <c r="AC430" i="14"/>
  <c r="M430" i="14" s="1"/>
  <c r="AB430" i="14"/>
  <c r="AA430" i="14"/>
  <c r="Z430" i="14"/>
  <c r="Y430" i="14"/>
  <c r="X430" i="14"/>
  <c r="W430" i="14"/>
  <c r="G430" i="14" s="1"/>
  <c r="V430" i="14"/>
  <c r="U430" i="14"/>
  <c r="Y415" i="5"/>
  <c r="W415" i="5"/>
  <c r="V415" i="5"/>
  <c r="T415" i="5"/>
  <c r="S415" i="5"/>
  <c r="X415" i="5"/>
  <c r="U415" i="5"/>
  <c r="R415" i="5"/>
  <c r="Y414" i="5"/>
  <c r="X414" i="5"/>
  <c r="W414" i="5"/>
  <c r="V414" i="5"/>
  <c r="I414" i="5" s="1"/>
  <c r="U414" i="5"/>
  <c r="T414" i="5"/>
  <c r="S414" i="5"/>
  <c r="R414" i="5"/>
  <c r="V419" i="1"/>
  <c r="U419" i="1"/>
  <c r="T419" i="1"/>
  <c r="S419" i="1"/>
  <c r="G419" i="1" s="1"/>
  <c r="R419" i="1"/>
  <c r="Q419" i="1"/>
  <c r="V418" i="1"/>
  <c r="U418" i="1"/>
  <c r="T418" i="1"/>
  <c r="S418" i="1"/>
  <c r="G418" i="1" s="1"/>
  <c r="R418" i="1"/>
  <c r="Q418" i="1"/>
  <c r="V424" i="1"/>
  <c r="U424" i="1"/>
  <c r="T424" i="1"/>
  <c r="S424" i="1"/>
  <c r="R424" i="1"/>
  <c r="Q424" i="1"/>
  <c r="AC603" i="4"/>
  <c r="AB603" i="4"/>
  <c r="AA603" i="4"/>
  <c r="Z603" i="4"/>
  <c r="K603" i="4" s="1"/>
  <c r="Y603" i="4"/>
  <c r="X603" i="4"/>
  <c r="W603" i="4"/>
  <c r="V603" i="4"/>
  <c r="G603" i="4" s="1"/>
  <c r="U603" i="4"/>
  <c r="T603" i="4"/>
  <c r="AC602" i="4"/>
  <c r="AB602" i="4"/>
  <c r="M602" i="4" s="1"/>
  <c r="AA602" i="4"/>
  <c r="Z602" i="4"/>
  <c r="K602" i="4" s="1"/>
  <c r="Y602" i="4"/>
  <c r="X602" i="4"/>
  <c r="W602" i="4"/>
  <c r="V602" i="4"/>
  <c r="U602" i="4"/>
  <c r="T602" i="4"/>
  <c r="AF601" i="11"/>
  <c r="AE601" i="11"/>
  <c r="AD601" i="11"/>
  <c r="AC601" i="11"/>
  <c r="AB601" i="11"/>
  <c r="AA601" i="11"/>
  <c r="Z601" i="11"/>
  <c r="Y601" i="11"/>
  <c r="I601" i="11" s="1"/>
  <c r="X601" i="11"/>
  <c r="W601" i="11"/>
  <c r="G601" i="11" s="1"/>
  <c r="V601" i="11"/>
  <c r="U601" i="11"/>
  <c r="AF600" i="11"/>
  <c r="AE600" i="11"/>
  <c r="O600" i="11" s="1"/>
  <c r="AD600" i="11"/>
  <c r="AC600" i="11"/>
  <c r="AB600" i="11"/>
  <c r="AA600" i="11"/>
  <c r="K600" i="11" s="1"/>
  <c r="Z600" i="11"/>
  <c r="Y600" i="11"/>
  <c r="I600" i="11" s="1"/>
  <c r="X600" i="11"/>
  <c r="W600" i="11"/>
  <c r="V600" i="11"/>
  <c r="U600" i="11"/>
  <c r="AF437" i="14"/>
  <c r="AE437" i="14"/>
  <c r="AD437" i="14"/>
  <c r="AC437" i="14"/>
  <c r="AB437" i="14"/>
  <c r="AA437" i="14"/>
  <c r="Z437" i="14"/>
  <c r="Y437" i="14"/>
  <c r="V437" i="14"/>
  <c r="X437" i="14"/>
  <c r="W437" i="14"/>
  <c r="U437" i="14"/>
  <c r="AF436" i="14"/>
  <c r="AD436" i="14"/>
  <c r="AC436" i="14"/>
  <c r="M436" i="14" s="1"/>
  <c r="V436" i="14"/>
  <c r="U436" i="14"/>
  <c r="AB436" i="14"/>
  <c r="AA436" i="14"/>
  <c r="AE436" i="14"/>
  <c r="Z436" i="14"/>
  <c r="Y436" i="14"/>
  <c r="I436" i="14" s="1"/>
  <c r="X436" i="14"/>
  <c r="W436" i="14"/>
  <c r="U435" i="14"/>
  <c r="AF435" i="14"/>
  <c r="AE435" i="14"/>
  <c r="AD435" i="14"/>
  <c r="AC435" i="14"/>
  <c r="AB435" i="14"/>
  <c r="AA435" i="14"/>
  <c r="Z435" i="14"/>
  <c r="Y435" i="14"/>
  <c r="X435" i="14"/>
  <c r="W435" i="14"/>
  <c r="G435" i="14" s="1"/>
  <c r="V435" i="14"/>
  <c r="Z434" i="14"/>
  <c r="W434" i="14"/>
  <c r="X434" i="14"/>
  <c r="AD434" i="14"/>
  <c r="Y434" i="14"/>
  <c r="AC434" i="14"/>
  <c r="M434" i="14" s="1"/>
  <c r="AB434" i="14"/>
  <c r="AA434" i="14"/>
  <c r="K434" i="14" s="1"/>
  <c r="U434" i="14"/>
  <c r="V434" i="14"/>
  <c r="AF434" i="14"/>
  <c r="AE434" i="14"/>
  <c r="V433" i="14"/>
  <c r="U433" i="14"/>
  <c r="AF433" i="14"/>
  <c r="AA433" i="14"/>
  <c r="Z433" i="14"/>
  <c r="X433" i="14"/>
  <c r="W433" i="14"/>
  <c r="AD433" i="14"/>
  <c r="AC433" i="14"/>
  <c r="M433" i="14" s="1"/>
  <c r="AE433" i="14"/>
  <c r="AB433" i="14"/>
  <c r="Y433" i="14"/>
  <c r="AE432" i="14"/>
  <c r="AB432" i="14"/>
  <c r="W432" i="14"/>
  <c r="AD432" i="14"/>
  <c r="U432" i="14"/>
  <c r="Z432" i="14"/>
  <c r="X432" i="14"/>
  <c r="AA432" i="14"/>
  <c r="AF432" i="14"/>
  <c r="AC432" i="14"/>
  <c r="M432" i="14" s="1"/>
  <c r="Y432" i="14"/>
  <c r="I432" i="14" s="1"/>
  <c r="V432" i="14"/>
  <c r="Y419" i="5"/>
  <c r="X419" i="5"/>
  <c r="W419" i="5"/>
  <c r="V419" i="5"/>
  <c r="U419" i="5"/>
  <c r="T419" i="5"/>
  <c r="S419" i="5"/>
  <c r="R419" i="5"/>
  <c r="E419" i="5" s="1"/>
  <c r="X418" i="5"/>
  <c r="V418" i="5"/>
  <c r="T418" i="5"/>
  <c r="S418" i="5"/>
  <c r="R418" i="5"/>
  <c r="Y418" i="5"/>
  <c r="W418" i="5"/>
  <c r="U418" i="5"/>
  <c r="U417" i="5"/>
  <c r="S417" i="5"/>
  <c r="Y417" i="5"/>
  <c r="X417" i="5"/>
  <c r="W417" i="5"/>
  <c r="V417" i="5"/>
  <c r="I417" i="5" s="1"/>
  <c r="T417" i="5"/>
  <c r="R417" i="5"/>
  <c r="Y416" i="5"/>
  <c r="X416" i="5"/>
  <c r="W416" i="5"/>
  <c r="V416" i="5"/>
  <c r="I416" i="5" s="1"/>
  <c r="U416" i="5"/>
  <c r="T416" i="5"/>
  <c r="G416" i="5" s="1"/>
  <c r="S416" i="5"/>
  <c r="R416" i="5"/>
  <c r="V423" i="1"/>
  <c r="U423" i="1"/>
  <c r="T423" i="1"/>
  <c r="S423" i="1"/>
  <c r="R423" i="1"/>
  <c r="Q423" i="1"/>
  <c r="V422" i="1"/>
  <c r="U422" i="1"/>
  <c r="T422" i="1"/>
  <c r="S422" i="1"/>
  <c r="R422" i="1"/>
  <c r="Q422" i="1"/>
  <c r="V421" i="1"/>
  <c r="U421" i="1"/>
  <c r="I421" i="1" s="1"/>
  <c r="T421" i="1"/>
  <c r="S421" i="1"/>
  <c r="G421" i="1" s="1"/>
  <c r="R421" i="1"/>
  <c r="Q421" i="1"/>
  <c r="T420" i="1"/>
  <c r="U420" i="1"/>
  <c r="R420" i="1"/>
  <c r="V420" i="1"/>
  <c r="S420" i="1"/>
  <c r="G420" i="1" s="1"/>
  <c r="Q420" i="1"/>
  <c r="AC609" i="4"/>
  <c r="AB609" i="4"/>
  <c r="AA609" i="4"/>
  <c r="Z609" i="4"/>
  <c r="K609" i="4" s="1"/>
  <c r="Y609" i="4"/>
  <c r="X609" i="4"/>
  <c r="W609" i="4"/>
  <c r="V609" i="4"/>
  <c r="G609" i="4" s="1"/>
  <c r="U609" i="4"/>
  <c r="T609" i="4"/>
  <c r="AC608" i="4"/>
  <c r="AB608" i="4"/>
  <c r="M608" i="4" s="1"/>
  <c r="AA608" i="4"/>
  <c r="W608" i="4"/>
  <c r="V608" i="4"/>
  <c r="G608" i="4" s="1"/>
  <c r="T608" i="4"/>
  <c r="U608" i="4"/>
  <c r="Z608" i="4"/>
  <c r="Y608" i="4"/>
  <c r="X608" i="4"/>
  <c r="I608" i="4" s="1"/>
  <c r="Y607" i="4"/>
  <c r="AC607" i="4"/>
  <c r="AB607" i="4"/>
  <c r="AA607" i="4"/>
  <c r="Z607" i="4"/>
  <c r="K607" i="4" s="1"/>
  <c r="X607" i="4"/>
  <c r="I607" i="4" s="1"/>
  <c r="W607" i="4"/>
  <c r="V607" i="4"/>
  <c r="U607" i="4"/>
  <c r="T607" i="4"/>
  <c r="AC606" i="4"/>
  <c r="AA606" i="4"/>
  <c r="Z606" i="4"/>
  <c r="K606" i="4" s="1"/>
  <c r="X606" i="4"/>
  <c r="V606" i="4"/>
  <c r="T606" i="4"/>
  <c r="AB606" i="4"/>
  <c r="M606" i="4" s="1"/>
  <c r="Y606" i="4"/>
  <c r="W606" i="4"/>
  <c r="U606" i="4"/>
  <c r="AC605" i="4"/>
  <c r="AB605" i="4"/>
  <c r="M605" i="4" s="1"/>
  <c r="AA605" i="4"/>
  <c r="Z605" i="4"/>
  <c r="Y605" i="4"/>
  <c r="X605" i="4"/>
  <c r="V605" i="4"/>
  <c r="U605" i="4"/>
  <c r="T605" i="4"/>
  <c r="W605" i="4"/>
  <c r="AB604" i="4"/>
  <c r="Y604" i="4"/>
  <c r="AA604" i="4"/>
  <c r="W604" i="4"/>
  <c r="V604" i="4"/>
  <c r="G604" i="4" s="1"/>
  <c r="U604" i="4"/>
  <c r="T604" i="4"/>
  <c r="AC604" i="4"/>
  <c r="Z604" i="4"/>
  <c r="K604" i="4" s="1"/>
  <c r="X604" i="4"/>
  <c r="I604" i="4" s="1"/>
  <c r="AF606" i="11"/>
  <c r="AE606" i="11"/>
  <c r="O606" i="11" s="1"/>
  <c r="AD606" i="11"/>
  <c r="AC606" i="11"/>
  <c r="AB606" i="11"/>
  <c r="AA606" i="11"/>
  <c r="Z606" i="11"/>
  <c r="Y606" i="11"/>
  <c r="X606" i="11"/>
  <c r="W606" i="11"/>
  <c r="G606" i="11" s="1"/>
  <c r="V606" i="11"/>
  <c r="U606" i="11"/>
  <c r="AF605" i="11"/>
  <c r="AE605" i="11"/>
  <c r="AD605" i="11"/>
  <c r="AC605" i="11"/>
  <c r="M605" i="11" s="1"/>
  <c r="AB605" i="11"/>
  <c r="AA605" i="11"/>
  <c r="Z605" i="11"/>
  <c r="X605" i="11"/>
  <c r="W605" i="11"/>
  <c r="V605" i="11"/>
  <c r="U605" i="11"/>
  <c r="Y605" i="11"/>
  <c r="I605" i="11" s="1"/>
  <c r="AF604" i="11"/>
  <c r="AE604" i="11"/>
  <c r="O604" i="11" s="1"/>
  <c r="AD604" i="11"/>
  <c r="AC604" i="11"/>
  <c r="M604" i="11" s="1"/>
  <c r="AB604" i="11"/>
  <c r="AA604" i="11"/>
  <c r="K604" i="11" s="1"/>
  <c r="Z604" i="11"/>
  <c r="U604" i="11"/>
  <c r="Y604" i="11"/>
  <c r="I604" i="11" s="1"/>
  <c r="X604" i="11"/>
  <c r="W604" i="11"/>
  <c r="V604" i="11"/>
  <c r="AA603" i="11"/>
  <c r="Z603" i="11"/>
  <c r="Y603" i="11"/>
  <c r="X603" i="11"/>
  <c r="W603" i="11"/>
  <c r="G603" i="11" s="1"/>
  <c r="V603" i="11"/>
  <c r="U603" i="11"/>
  <c r="AF603" i="11"/>
  <c r="AE603" i="11"/>
  <c r="O603" i="11" s="1"/>
  <c r="AD603" i="11"/>
  <c r="AC603" i="11"/>
  <c r="M603" i="11" s="1"/>
  <c r="AB603" i="11"/>
  <c r="AF602" i="11"/>
  <c r="AE602" i="11"/>
  <c r="O602" i="11" s="1"/>
  <c r="AC602" i="11"/>
  <c r="AB602" i="11"/>
  <c r="AA602" i="11"/>
  <c r="Z602" i="11"/>
  <c r="Y602" i="11"/>
  <c r="X602" i="11"/>
  <c r="AD602" i="11"/>
  <c r="V602" i="11"/>
  <c r="U602" i="11"/>
  <c r="W602" i="11"/>
  <c r="N1224" i="3"/>
  <c r="N1225" i="3"/>
  <c r="Q1225" i="3" s="1"/>
  <c r="N1226" i="3"/>
  <c r="O1226" i="3" s="1"/>
  <c r="N1227" i="3"/>
  <c r="R1227" i="3" s="1"/>
  <c r="N1228" i="3"/>
  <c r="O1228" i="3" s="1"/>
  <c r="N1229" i="3"/>
  <c r="O1229" i="3" s="1"/>
  <c r="N1230" i="3"/>
  <c r="O1230" i="3" s="1"/>
  <c r="N1231" i="3"/>
  <c r="O1231" i="3" s="1"/>
  <c r="N1232" i="3"/>
  <c r="P1232" i="3" s="1"/>
  <c r="N1233" i="3"/>
  <c r="O1233" i="3" s="1"/>
  <c r="N1234" i="3"/>
  <c r="N1235" i="3"/>
  <c r="O1235" i="3" s="1"/>
  <c r="N1236" i="3"/>
  <c r="Q1236" i="3" s="1"/>
  <c r="N1237" i="3"/>
  <c r="O1237" i="3" s="1"/>
  <c r="N1238" i="3"/>
  <c r="O1238" i="3" s="1"/>
  <c r="N1239" i="3"/>
  <c r="N1240" i="3"/>
  <c r="N1241" i="3"/>
  <c r="N1242" i="3"/>
  <c r="N1243" i="3"/>
  <c r="N1244" i="3"/>
  <c r="Q1226" i="3"/>
  <c r="R1226" i="3"/>
  <c r="O1227" i="3"/>
  <c r="M603" i="4" l="1"/>
  <c r="G602" i="11"/>
  <c r="I602" i="11"/>
  <c r="G414" i="5"/>
  <c r="O434" i="14"/>
  <c r="K414" i="5"/>
  <c r="M435" i="14"/>
  <c r="K430" i="14"/>
  <c r="K431" i="14"/>
  <c r="O435" i="14"/>
  <c r="G436" i="14"/>
  <c r="I434" i="14"/>
  <c r="G419" i="5"/>
  <c r="I419" i="5"/>
  <c r="G600" i="11"/>
  <c r="I603" i="11"/>
  <c r="K602" i="11"/>
  <c r="P1226" i="3"/>
  <c r="R1225" i="3"/>
  <c r="I435" i="14"/>
  <c r="G433" i="14"/>
  <c r="O430" i="14"/>
  <c r="I418" i="1"/>
  <c r="G423" i="1"/>
  <c r="I422" i="1"/>
  <c r="G422" i="1"/>
  <c r="L423" i="1"/>
  <c r="G434" i="14"/>
  <c r="K432" i="14"/>
  <c r="G431" i="14"/>
  <c r="G417" i="5"/>
  <c r="M601" i="11"/>
  <c r="P1227" i="3"/>
  <c r="D1227" i="3" s="1"/>
  <c r="P1225" i="3"/>
  <c r="O1225" i="3"/>
  <c r="D1225" i="3" s="1"/>
  <c r="Q1227" i="3"/>
  <c r="H1227" i="3" s="1"/>
  <c r="H1225" i="3"/>
  <c r="O1232" i="3"/>
  <c r="D1232" i="3" s="1"/>
  <c r="R1229" i="3"/>
  <c r="Q1229" i="3"/>
  <c r="H1226" i="3"/>
  <c r="P1229" i="3"/>
  <c r="Q1232" i="3"/>
  <c r="R1232" i="3"/>
  <c r="D1229" i="3"/>
  <c r="D1226" i="3"/>
  <c r="H1229" i="3"/>
  <c r="R1228" i="3"/>
  <c r="Q1228" i="3"/>
  <c r="I423" i="1"/>
  <c r="I419" i="1"/>
  <c r="I420" i="1"/>
  <c r="I418" i="5"/>
  <c r="K415" i="5"/>
  <c r="G418" i="5"/>
  <c r="K417" i="5"/>
  <c r="K416" i="5"/>
  <c r="O436" i="14"/>
  <c r="K433" i="14"/>
  <c r="I602" i="4"/>
  <c r="I605" i="4"/>
  <c r="M607" i="4"/>
  <c r="G604" i="11"/>
  <c r="K606" i="11"/>
  <c r="G605" i="11"/>
  <c r="M600" i="11"/>
  <c r="Q606" i="11"/>
  <c r="O605" i="11"/>
  <c r="O601" i="11"/>
  <c r="I603" i="4"/>
  <c r="M609" i="4"/>
  <c r="I609" i="4"/>
  <c r="G602" i="4"/>
  <c r="O608" i="4"/>
  <c r="K605" i="4"/>
  <c r="K608" i="4"/>
  <c r="M604" i="4"/>
  <c r="G607" i="4"/>
  <c r="G606" i="4"/>
  <c r="I606" i="4"/>
  <c r="G605" i="4"/>
  <c r="E609" i="4"/>
  <c r="N609" i="4"/>
  <c r="O609" i="4"/>
  <c r="M602" i="11"/>
  <c r="M606" i="11"/>
  <c r="K605" i="11"/>
  <c r="K601" i="11"/>
  <c r="K603" i="11"/>
  <c r="O433" i="14"/>
  <c r="I433" i="14"/>
  <c r="O432" i="14"/>
  <c r="G432" i="14"/>
  <c r="K418" i="5"/>
  <c r="I424" i="1"/>
  <c r="G424" i="1"/>
  <c r="R1234" i="3"/>
  <c r="Q1234" i="3"/>
  <c r="R1235" i="3"/>
  <c r="P1234" i="3"/>
  <c r="Q1235" i="3"/>
  <c r="H1235" i="3" s="1"/>
  <c r="P1235" i="3"/>
  <c r="D1235" i="3" s="1"/>
  <c r="O1234" i="3"/>
  <c r="Q1239" i="3"/>
  <c r="P1239" i="3"/>
  <c r="P1236" i="3"/>
  <c r="R1239" i="3"/>
  <c r="O1239" i="3"/>
  <c r="R1237" i="3"/>
  <c r="Q1237" i="3"/>
  <c r="O1236" i="3"/>
  <c r="P431" i="14"/>
  <c r="Q431" i="14"/>
  <c r="E431" i="14"/>
  <c r="M431" i="14"/>
  <c r="E436" i="14"/>
  <c r="Q436" i="14"/>
  <c r="E435" i="14"/>
  <c r="Q435" i="14"/>
  <c r="Q434" i="14"/>
  <c r="P434" i="14"/>
  <c r="E434" i="14"/>
  <c r="Q433" i="14"/>
  <c r="P433" i="14"/>
  <c r="E433" i="14"/>
  <c r="Q432" i="14"/>
  <c r="P432" i="14"/>
  <c r="E432" i="14"/>
  <c r="M415" i="5"/>
  <c r="E415" i="5"/>
  <c r="L415" i="5"/>
  <c r="I415" i="5"/>
  <c r="G415" i="5"/>
  <c r="M418" i="5"/>
  <c r="L418" i="5"/>
  <c r="E418" i="5"/>
  <c r="M417" i="5"/>
  <c r="L417" i="5"/>
  <c r="E417" i="5"/>
  <c r="M416" i="5"/>
  <c r="L416" i="5"/>
  <c r="E416" i="5"/>
  <c r="E419" i="1"/>
  <c r="L419" i="1"/>
  <c r="E418" i="1"/>
  <c r="L418" i="1"/>
  <c r="L424" i="1"/>
  <c r="E424" i="1"/>
  <c r="E423" i="1"/>
  <c r="E422" i="1"/>
  <c r="L422" i="1"/>
  <c r="L421" i="1"/>
  <c r="E421" i="1"/>
  <c r="L420" i="1"/>
  <c r="E420" i="1"/>
  <c r="E603" i="4"/>
  <c r="N603" i="4"/>
  <c r="O603" i="4"/>
  <c r="E602" i="4"/>
  <c r="N602" i="4"/>
  <c r="O602" i="4"/>
  <c r="E608" i="4"/>
  <c r="N608" i="4"/>
  <c r="E607" i="4"/>
  <c r="N607" i="4"/>
  <c r="O607" i="4"/>
  <c r="E606" i="4"/>
  <c r="N606" i="4"/>
  <c r="O606" i="4"/>
  <c r="E605" i="4"/>
  <c r="N605" i="4"/>
  <c r="O605" i="4"/>
  <c r="N604" i="4"/>
  <c r="E604" i="4"/>
  <c r="O604" i="4"/>
  <c r="E601" i="11"/>
  <c r="P601" i="11"/>
  <c r="Q601" i="11"/>
  <c r="E600" i="11"/>
  <c r="P600" i="11"/>
  <c r="Q600" i="11"/>
  <c r="I606" i="11"/>
  <c r="Q605" i="11"/>
  <c r="P605" i="11"/>
  <c r="E605" i="11"/>
  <c r="P604" i="11"/>
  <c r="E604" i="11"/>
  <c r="Q604" i="11"/>
  <c r="Q603" i="11"/>
  <c r="P603" i="11"/>
  <c r="E603" i="11"/>
  <c r="Q602" i="11"/>
  <c r="P602" i="11"/>
  <c r="E602" i="11"/>
  <c r="P606" i="11"/>
  <c r="E606" i="11"/>
  <c r="R1238" i="3"/>
  <c r="Q1238" i="3"/>
  <c r="H1238" i="3" s="1"/>
  <c r="P1238" i="3"/>
  <c r="D1238" i="3" s="1"/>
  <c r="R1231" i="3"/>
  <c r="P1228" i="3"/>
  <c r="D1228" i="3" s="1"/>
  <c r="Q1231" i="3"/>
  <c r="H1231" i="3" s="1"/>
  <c r="P1231" i="3"/>
  <c r="D1231" i="3" s="1"/>
  <c r="P1230" i="3"/>
  <c r="D1230" i="3" s="1"/>
  <c r="P1237" i="3"/>
  <c r="D1237" i="3" s="1"/>
  <c r="R1230" i="3"/>
  <c r="Q1230" i="3"/>
  <c r="H1230" i="3" s="1"/>
  <c r="R1233" i="3"/>
  <c r="Q1233" i="3"/>
  <c r="R1236" i="3"/>
  <c r="H1236" i="3" s="1"/>
  <c r="P1233" i="3"/>
  <c r="D1233" i="3" s="1"/>
  <c r="H1228" i="3" l="1"/>
  <c r="H1237" i="3"/>
  <c r="H1233" i="3"/>
  <c r="D1239" i="3"/>
  <c r="D1236" i="3"/>
  <c r="H1239" i="3"/>
  <c r="D1234" i="3"/>
  <c r="H1232" i="3"/>
  <c r="H1234" i="3"/>
  <c r="K411" i="1"/>
  <c r="K412" i="1"/>
  <c r="K413" i="1"/>
  <c r="K414" i="1"/>
  <c r="K415" i="1"/>
  <c r="K416" i="1"/>
  <c r="K417" i="1"/>
  <c r="S591" i="4" l="1"/>
  <c r="AC591" i="4" s="1"/>
  <c r="T419" i="14"/>
  <c r="Q403" i="5"/>
  <c r="Y403" i="5" s="1"/>
  <c r="P407" i="1"/>
  <c r="V407" i="1" s="1"/>
  <c r="K407" i="1"/>
  <c r="T589" i="11"/>
  <c r="T428" i="14"/>
  <c r="T427" i="14"/>
  <c r="U427" i="14" s="1"/>
  <c r="T426" i="14"/>
  <c r="V426" i="14" s="1"/>
  <c r="T425" i="14"/>
  <c r="T424" i="14"/>
  <c r="X424" i="14" s="1"/>
  <c r="T423" i="14"/>
  <c r="Y423" i="14" s="1"/>
  <c r="Q411" i="5"/>
  <c r="Y411" i="5" s="1"/>
  <c r="Q410" i="5"/>
  <c r="V410" i="5" s="1"/>
  <c r="Q409" i="5"/>
  <c r="S409" i="5" s="1"/>
  <c r="Q408" i="5"/>
  <c r="X408" i="5" s="1"/>
  <c r="Q407" i="5"/>
  <c r="Y407" i="5" s="1"/>
  <c r="P416" i="1"/>
  <c r="V416" i="1" s="1"/>
  <c r="P415" i="1"/>
  <c r="Q415" i="1" s="1"/>
  <c r="P414" i="1"/>
  <c r="V414" i="1" s="1"/>
  <c r="P413" i="1"/>
  <c r="S413" i="1" s="1"/>
  <c r="P412" i="1"/>
  <c r="U412" i="1" s="1"/>
  <c r="S600" i="4"/>
  <c r="AC600" i="4" s="1"/>
  <c r="S599" i="4"/>
  <c r="AB599" i="4" s="1"/>
  <c r="S598" i="4"/>
  <c r="AA598" i="4" s="1"/>
  <c r="S597" i="4"/>
  <c r="Z597" i="4" s="1"/>
  <c r="S611" i="4"/>
  <c r="AC611" i="4" s="1"/>
  <c r="S610" i="4"/>
  <c r="AB610" i="4" s="1"/>
  <c r="S601" i="4"/>
  <c r="AA601" i="4" s="1"/>
  <c r="S596" i="4"/>
  <c r="Z596" i="4" s="1"/>
  <c r="T598" i="11"/>
  <c r="AF598" i="11" s="1"/>
  <c r="T597" i="11"/>
  <c r="AF597" i="11" s="1"/>
  <c r="T596" i="11"/>
  <c r="V596" i="11" s="1"/>
  <c r="T595" i="11"/>
  <c r="AF595" i="11" s="1"/>
  <c r="T594" i="11"/>
  <c r="X594" i="11" s="1"/>
  <c r="AF419" i="14" l="1"/>
  <c r="Y419" i="14"/>
  <c r="X419" i="14"/>
  <c r="W419" i="14"/>
  <c r="V419" i="14"/>
  <c r="U419" i="14"/>
  <c r="AF428" i="14"/>
  <c r="V428" i="14"/>
  <c r="Y428" i="14"/>
  <c r="X428" i="14"/>
  <c r="W428" i="14"/>
  <c r="W425" i="14"/>
  <c r="AA425" i="14"/>
  <c r="Z425" i="14"/>
  <c r="Y425" i="14"/>
  <c r="X425" i="14"/>
  <c r="V425" i="14"/>
  <c r="AF589" i="11"/>
  <c r="AD589" i="11"/>
  <c r="AA589" i="11"/>
  <c r="Z589" i="11"/>
  <c r="Y589" i="11"/>
  <c r="I589" i="11" s="1"/>
  <c r="X589" i="11"/>
  <c r="W589" i="11"/>
  <c r="V589" i="11"/>
  <c r="U589" i="11"/>
  <c r="AC589" i="11"/>
  <c r="AB589" i="11"/>
  <c r="Y426" i="14"/>
  <c r="Z426" i="14"/>
  <c r="AC426" i="14"/>
  <c r="U425" i="14"/>
  <c r="U428" i="14"/>
  <c r="E428" i="14" s="1"/>
  <c r="V409" i="5"/>
  <c r="U591" i="4"/>
  <c r="T591" i="4"/>
  <c r="AB601" i="4"/>
  <c r="Y591" i="4"/>
  <c r="AA591" i="4"/>
  <c r="AB591" i="4"/>
  <c r="M591" i="4" s="1"/>
  <c r="V591" i="4"/>
  <c r="W591" i="4"/>
  <c r="X591" i="4"/>
  <c r="Z591" i="4"/>
  <c r="AC597" i="4"/>
  <c r="AC598" i="4"/>
  <c r="AC599" i="4"/>
  <c r="M599" i="4" s="1"/>
  <c r="AB598" i="4"/>
  <c r="M598" i="4" s="1"/>
  <c r="AB597" i="4"/>
  <c r="AA597" i="4"/>
  <c r="K597" i="4" s="1"/>
  <c r="AA598" i="11"/>
  <c r="AB598" i="11"/>
  <c r="X597" i="11"/>
  <c r="Y597" i="11"/>
  <c r="Z597" i="11"/>
  <c r="AA597" i="11"/>
  <c r="AB597" i="11"/>
  <c r="AC597" i="11"/>
  <c r="Y598" i="11"/>
  <c r="Z598" i="11"/>
  <c r="AE597" i="11"/>
  <c r="O597" i="11" s="1"/>
  <c r="Z423" i="14"/>
  <c r="I423" i="14" s="1"/>
  <c r="AA423" i="14"/>
  <c r="AB423" i="14"/>
  <c r="AC423" i="14"/>
  <c r="V427" i="14"/>
  <c r="E427" i="14" s="1"/>
  <c r="W427" i="14"/>
  <c r="AB427" i="14"/>
  <c r="AC419" i="14"/>
  <c r="Y424" i="14"/>
  <c r="AB425" i="14"/>
  <c r="X427" i="14"/>
  <c r="AA428" i="14"/>
  <c r="Z419" i="14"/>
  <c r="Z424" i="14"/>
  <c r="AD425" i="14"/>
  <c r="Y427" i="14"/>
  <c r="AB428" i="14"/>
  <c r="AA419" i="14"/>
  <c r="AA424" i="14"/>
  <c r="AE425" i="14"/>
  <c r="Z427" i="14"/>
  <c r="AD428" i="14"/>
  <c r="AB419" i="14"/>
  <c r="AB424" i="14"/>
  <c r="AE424" i="14"/>
  <c r="W426" i="14"/>
  <c r="AC427" i="14"/>
  <c r="AD419" i="14"/>
  <c r="X426" i="14"/>
  <c r="AE427" i="14"/>
  <c r="AE419" i="14"/>
  <c r="O419" i="14" s="1"/>
  <c r="Y410" i="5"/>
  <c r="R403" i="5"/>
  <c r="U403" i="5"/>
  <c r="V403" i="5"/>
  <c r="T409" i="5"/>
  <c r="W410" i="5"/>
  <c r="I410" i="5" s="1"/>
  <c r="X410" i="5"/>
  <c r="S403" i="5"/>
  <c r="T403" i="5"/>
  <c r="W403" i="5"/>
  <c r="X403" i="5"/>
  <c r="K403" i="5" s="1"/>
  <c r="U409" i="5"/>
  <c r="R407" i="1"/>
  <c r="Q413" i="1"/>
  <c r="T413" i="1"/>
  <c r="G413" i="1" s="1"/>
  <c r="U413" i="1"/>
  <c r="V413" i="1"/>
  <c r="R415" i="1"/>
  <c r="E415" i="1" s="1"/>
  <c r="Q407" i="1"/>
  <c r="S415" i="1"/>
  <c r="T415" i="1"/>
  <c r="S407" i="1"/>
  <c r="U415" i="1"/>
  <c r="T407" i="1"/>
  <c r="V415" i="1"/>
  <c r="U407" i="1"/>
  <c r="I407" i="1" s="1"/>
  <c r="V595" i="11"/>
  <c r="X596" i="11"/>
  <c r="AB596" i="11"/>
  <c r="AA595" i="11"/>
  <c r="AC596" i="11"/>
  <c r="AB595" i="11"/>
  <c r="U595" i="11"/>
  <c r="W596" i="11"/>
  <c r="W595" i="11"/>
  <c r="Y596" i="11"/>
  <c r="X595" i="11"/>
  <c r="Y595" i="11"/>
  <c r="AA596" i="11"/>
  <c r="K596" i="11" s="1"/>
  <c r="U598" i="11"/>
  <c r="U597" i="11"/>
  <c r="V598" i="11"/>
  <c r="AD595" i="11"/>
  <c r="V597" i="11"/>
  <c r="W598" i="11"/>
  <c r="AE589" i="11"/>
  <c r="Z596" i="11"/>
  <c r="Z595" i="11"/>
  <c r="AC595" i="11"/>
  <c r="M595" i="11" s="1"/>
  <c r="AE595" i="11"/>
  <c r="O595" i="11" s="1"/>
  <c r="W597" i="11"/>
  <c r="X598" i="11"/>
  <c r="AC594" i="11"/>
  <c r="AA594" i="11"/>
  <c r="AD594" i="11"/>
  <c r="Y594" i="11"/>
  <c r="Z594" i="11"/>
  <c r="AB594" i="11"/>
  <c r="AE594" i="11"/>
  <c r="V594" i="11"/>
  <c r="AD423" i="14"/>
  <c r="AC424" i="14"/>
  <c r="AA426" i="14"/>
  <c r="AE423" i="14"/>
  <c r="AD424" i="14"/>
  <c r="AC425" i="14"/>
  <c r="AB426" i="14"/>
  <c r="AA427" i="14"/>
  <c r="Z428" i="14"/>
  <c r="AF423" i="14"/>
  <c r="AF424" i="14"/>
  <c r="AD426" i="14"/>
  <c r="V423" i="14"/>
  <c r="U424" i="14"/>
  <c r="AF425" i="14"/>
  <c r="AE426" i="14"/>
  <c r="AD427" i="14"/>
  <c r="AC428" i="14"/>
  <c r="U423" i="14"/>
  <c r="W423" i="14"/>
  <c r="V424" i="14"/>
  <c r="X423" i="14"/>
  <c r="W424" i="14"/>
  <c r="G424" i="14" s="1"/>
  <c r="AF427" i="14"/>
  <c r="AE428" i="14"/>
  <c r="AF426" i="14"/>
  <c r="U426" i="14"/>
  <c r="E426" i="14" s="1"/>
  <c r="R408" i="5"/>
  <c r="T408" i="5"/>
  <c r="W409" i="5"/>
  <c r="R407" i="5"/>
  <c r="R411" i="5"/>
  <c r="S407" i="5"/>
  <c r="S411" i="5"/>
  <c r="T407" i="5"/>
  <c r="W408" i="5"/>
  <c r="U407" i="5"/>
  <c r="U411" i="5"/>
  <c r="V407" i="5"/>
  <c r="Y408" i="5"/>
  <c r="K408" i="5" s="1"/>
  <c r="S410" i="5"/>
  <c r="V411" i="5"/>
  <c r="T410" i="5"/>
  <c r="W411" i="5"/>
  <c r="R410" i="5"/>
  <c r="W407" i="5"/>
  <c r="X407" i="5"/>
  <c r="K407" i="5" s="1"/>
  <c r="R409" i="5"/>
  <c r="U410" i="5"/>
  <c r="X411" i="5"/>
  <c r="K411" i="5" s="1"/>
  <c r="S408" i="5"/>
  <c r="U408" i="5"/>
  <c r="X409" i="5"/>
  <c r="V408" i="5"/>
  <c r="Y409" i="5"/>
  <c r="T411" i="5"/>
  <c r="R412" i="1"/>
  <c r="R414" i="1"/>
  <c r="S414" i="1"/>
  <c r="V412" i="1"/>
  <c r="I412" i="1" s="1"/>
  <c r="T414" i="1"/>
  <c r="R416" i="1"/>
  <c r="U414" i="1"/>
  <c r="I414" i="1" s="1"/>
  <c r="S416" i="1"/>
  <c r="Q412" i="1"/>
  <c r="S412" i="1"/>
  <c r="Q414" i="1"/>
  <c r="T412" i="1"/>
  <c r="Q416" i="1"/>
  <c r="T416" i="1"/>
  <c r="R413" i="1"/>
  <c r="U416" i="1"/>
  <c r="I416" i="1" s="1"/>
  <c r="T599" i="4"/>
  <c r="U600" i="4"/>
  <c r="W598" i="4"/>
  <c r="T598" i="4"/>
  <c r="U599" i="4"/>
  <c r="V600" i="4"/>
  <c r="T597" i="4"/>
  <c r="U598" i="4"/>
  <c r="V599" i="4"/>
  <c r="W600" i="4"/>
  <c r="U597" i="4"/>
  <c r="V598" i="4"/>
  <c r="W599" i="4"/>
  <c r="X600" i="4"/>
  <c r="V597" i="4"/>
  <c r="X599" i="4"/>
  <c r="Y600" i="4"/>
  <c r="AA596" i="4"/>
  <c r="K596" i="4" s="1"/>
  <c r="X597" i="4"/>
  <c r="Y598" i="4"/>
  <c r="Z599" i="4"/>
  <c r="AA600" i="4"/>
  <c r="W597" i="4"/>
  <c r="X598" i="4"/>
  <c r="Y599" i="4"/>
  <c r="Z600" i="4"/>
  <c r="AB596" i="4"/>
  <c r="Y597" i="4"/>
  <c r="Z598" i="4"/>
  <c r="K598" i="4" s="1"/>
  <c r="AA599" i="4"/>
  <c r="AB600" i="4"/>
  <c r="M600" i="4" s="1"/>
  <c r="AC610" i="4"/>
  <c r="M610" i="4" s="1"/>
  <c r="T600" i="4"/>
  <c r="W611" i="4"/>
  <c r="U610" i="4"/>
  <c r="T596" i="4"/>
  <c r="X611" i="4"/>
  <c r="W601" i="4"/>
  <c r="Z611" i="4"/>
  <c r="X596" i="4"/>
  <c r="Y601" i="4"/>
  <c r="Z610" i="4"/>
  <c r="K610" i="4" s="1"/>
  <c r="AA611" i="4"/>
  <c r="AC601" i="4"/>
  <c r="AC596" i="4"/>
  <c r="T611" i="4"/>
  <c r="U611" i="4"/>
  <c r="T601" i="4"/>
  <c r="V610" i="4"/>
  <c r="W610" i="4"/>
  <c r="V596" i="4"/>
  <c r="Y611" i="4"/>
  <c r="W596" i="4"/>
  <c r="Y610" i="4"/>
  <c r="Y596" i="4"/>
  <c r="Z601" i="4"/>
  <c r="K601" i="4" s="1"/>
  <c r="AA610" i="4"/>
  <c r="AB611" i="4"/>
  <c r="T610" i="4"/>
  <c r="V611" i="4"/>
  <c r="U601" i="4"/>
  <c r="U596" i="4"/>
  <c r="V601" i="4"/>
  <c r="X610" i="4"/>
  <c r="X601" i="4"/>
  <c r="AF594" i="11"/>
  <c r="AD596" i="11"/>
  <c r="U594" i="11"/>
  <c r="AE596" i="11"/>
  <c r="AD597" i="11"/>
  <c r="AC598" i="11"/>
  <c r="AD598" i="11"/>
  <c r="U596" i="11"/>
  <c r="AE598" i="11"/>
  <c r="O598" i="11" s="1"/>
  <c r="AF596" i="11"/>
  <c r="W594" i="11"/>
  <c r="G594" i="11" s="1"/>
  <c r="I419" i="14" l="1"/>
  <c r="M423" i="14"/>
  <c r="G403" i="5"/>
  <c r="E419" i="14"/>
  <c r="I408" i="5"/>
  <c r="G411" i="5"/>
  <c r="G419" i="14"/>
  <c r="M589" i="11"/>
  <c r="G598" i="4"/>
  <c r="G416" i="1"/>
  <c r="G407" i="1"/>
  <c r="G414" i="1"/>
  <c r="G412" i="1"/>
  <c r="I426" i="14"/>
  <c r="M426" i="14"/>
  <c r="K425" i="14"/>
  <c r="L415" i="1"/>
  <c r="G415" i="1"/>
  <c r="G597" i="11"/>
  <c r="O589" i="11"/>
  <c r="M596" i="11"/>
  <c r="K598" i="11"/>
  <c r="I597" i="11"/>
  <c r="M597" i="11"/>
  <c r="G596" i="11"/>
  <c r="I610" i="4"/>
  <c r="I601" i="4"/>
  <c r="G610" i="4"/>
  <c r="N610" i="4"/>
  <c r="O610" i="4"/>
  <c r="E610" i="4"/>
  <c r="G589" i="11"/>
  <c r="K595" i="11"/>
  <c r="M594" i="11"/>
  <c r="I594" i="11"/>
  <c r="M598" i="11"/>
  <c r="K424" i="14"/>
  <c r="M428" i="14"/>
  <c r="K410" i="5"/>
  <c r="K423" i="14"/>
  <c r="G427" i="14"/>
  <c r="I424" i="14"/>
  <c r="K428" i="14"/>
  <c r="O425" i="14"/>
  <c r="O424" i="14"/>
  <c r="M427" i="14"/>
  <c r="O427" i="14"/>
  <c r="O428" i="14"/>
  <c r="K426" i="14"/>
  <c r="K427" i="14"/>
  <c r="M424" i="14"/>
  <c r="O423" i="14"/>
  <c r="M425" i="14"/>
  <c r="O426" i="14"/>
  <c r="G423" i="14"/>
  <c r="Q419" i="14"/>
  <c r="I425" i="14"/>
  <c r="I409" i="5"/>
  <c r="I407" i="5"/>
  <c r="G409" i="5"/>
  <c r="I411" i="5"/>
  <c r="K409" i="5"/>
  <c r="G408" i="5"/>
  <c r="G407" i="5"/>
  <c r="I413" i="1"/>
  <c r="I415" i="1"/>
  <c r="I591" i="4"/>
  <c r="K591" i="4"/>
  <c r="I596" i="11"/>
  <c r="G598" i="11"/>
  <c r="G595" i="11"/>
  <c r="I595" i="11"/>
  <c r="K597" i="11"/>
  <c r="O596" i="11"/>
  <c r="I598" i="11"/>
  <c r="M419" i="14"/>
  <c r="I428" i="14"/>
  <c r="G425" i="14"/>
  <c r="Q425" i="14"/>
  <c r="E425" i="14"/>
  <c r="P425" i="14"/>
  <c r="Q427" i="14"/>
  <c r="P427" i="14"/>
  <c r="I427" i="14"/>
  <c r="E424" i="14"/>
  <c r="P424" i="14"/>
  <c r="Q424" i="14"/>
  <c r="E423" i="14"/>
  <c r="P423" i="14"/>
  <c r="Q423" i="14"/>
  <c r="M408" i="5"/>
  <c r="L408" i="5"/>
  <c r="E408" i="5"/>
  <c r="E407" i="5"/>
  <c r="M407" i="5"/>
  <c r="L407" i="5"/>
  <c r="L411" i="5"/>
  <c r="E411" i="5"/>
  <c r="M410" i="5"/>
  <c r="E410" i="5"/>
  <c r="L409" i="5"/>
  <c r="E409" i="5"/>
  <c r="L413" i="1"/>
  <c r="E413" i="1"/>
  <c r="L412" i="1"/>
  <c r="E412" i="1"/>
  <c r="L414" i="1"/>
  <c r="E414" i="1"/>
  <c r="L416" i="1"/>
  <c r="E416" i="1"/>
  <c r="G599" i="4"/>
  <c r="I599" i="4"/>
  <c r="K599" i="4"/>
  <c r="K594" i="11"/>
  <c r="K589" i="11"/>
  <c r="E589" i="11"/>
  <c r="P589" i="11"/>
  <c r="Q589" i="11"/>
  <c r="Q595" i="11"/>
  <c r="E595" i="11"/>
  <c r="P595" i="11"/>
  <c r="P598" i="11"/>
  <c r="Q598" i="11"/>
  <c r="E598" i="11"/>
  <c r="Q597" i="11"/>
  <c r="P597" i="11"/>
  <c r="E597" i="11"/>
  <c r="P596" i="11"/>
  <c r="Q596" i="11"/>
  <c r="E596" i="11"/>
  <c r="N598" i="4"/>
  <c r="E598" i="4"/>
  <c r="O598" i="4"/>
  <c r="G591" i="4"/>
  <c r="G601" i="4"/>
  <c r="G596" i="4"/>
  <c r="M596" i="4"/>
  <c r="G597" i="4"/>
  <c r="N591" i="4"/>
  <c r="E591" i="4"/>
  <c r="O591" i="4"/>
  <c r="E597" i="4"/>
  <c r="N597" i="4"/>
  <c r="O597" i="4"/>
  <c r="I597" i="4"/>
  <c r="G600" i="4"/>
  <c r="I596" i="4"/>
  <c r="K600" i="4"/>
  <c r="I600" i="4"/>
  <c r="N599" i="4"/>
  <c r="O599" i="4"/>
  <c r="E599" i="4"/>
  <c r="N601" i="4"/>
  <c r="O601" i="4"/>
  <c r="E601" i="4"/>
  <c r="E596" i="4"/>
  <c r="I598" i="4"/>
  <c r="M597" i="4"/>
  <c r="M601" i="4"/>
  <c r="E600" i="4"/>
  <c r="N600" i="4"/>
  <c r="O600" i="4"/>
  <c r="O596" i="4"/>
  <c r="N596" i="4"/>
  <c r="K419" i="14"/>
  <c r="P419" i="14"/>
  <c r="I403" i="5"/>
  <c r="E403" i="5"/>
  <c r="M403" i="5"/>
  <c r="L403" i="5"/>
  <c r="L407" i="1"/>
  <c r="E407" i="1"/>
  <c r="P594" i="11"/>
  <c r="Q594" i="11"/>
  <c r="E594" i="11"/>
  <c r="O594" i="11"/>
  <c r="N1213" i="3"/>
  <c r="O1213" i="3" s="1"/>
  <c r="N1214" i="3"/>
  <c r="P1214" i="3" s="1"/>
  <c r="N1215" i="3"/>
  <c r="N1216" i="3"/>
  <c r="O1216" i="3" s="1"/>
  <c r="N1217" i="3"/>
  <c r="O1217" i="3" s="1"/>
  <c r="N1218" i="3"/>
  <c r="P1218" i="3" s="1"/>
  <c r="N1219" i="3"/>
  <c r="Q1219" i="3" s="1"/>
  <c r="N1220" i="3"/>
  <c r="O1220" i="3" s="1"/>
  <c r="N1221" i="3"/>
  <c r="Q1221" i="3" s="1"/>
  <c r="N1222" i="3"/>
  <c r="Q1222" i="3" s="1"/>
  <c r="N1223" i="3"/>
  <c r="O1223" i="3" s="1"/>
  <c r="Q1224" i="3"/>
  <c r="S1240" i="3" l="1"/>
  <c r="T1240" i="3"/>
  <c r="P1240" i="3"/>
  <c r="Q1240" i="3"/>
  <c r="O1240" i="3"/>
  <c r="R1240" i="3"/>
  <c r="S1241" i="3"/>
  <c r="T1241" i="3"/>
  <c r="P1241" i="3"/>
  <c r="Q1241" i="3"/>
  <c r="R1241" i="3"/>
  <c r="O1241" i="3"/>
  <c r="P1222" i="3"/>
  <c r="P1219" i="3"/>
  <c r="R1215" i="3"/>
  <c r="O1222" i="3"/>
  <c r="O1219" i="3"/>
  <c r="Q1215" i="3"/>
  <c r="R1218" i="3"/>
  <c r="P1215" i="3"/>
  <c r="R1214" i="3"/>
  <c r="O1218" i="3"/>
  <c r="Q1214" i="3"/>
  <c r="O1214" i="3"/>
  <c r="D1214" i="3" s="1"/>
  <c r="R1223" i="3"/>
  <c r="R1220" i="3"/>
  <c r="Q1223" i="3"/>
  <c r="R1217" i="3"/>
  <c r="O1215" i="3"/>
  <c r="R1224" i="3"/>
  <c r="H1224" i="3" s="1"/>
  <c r="R1221" i="3"/>
  <c r="H1221" i="3" s="1"/>
  <c r="P1224" i="3"/>
  <c r="P1221" i="3"/>
  <c r="Q1218" i="3"/>
  <c r="O1224" i="3"/>
  <c r="O1221" i="3"/>
  <c r="Q1220" i="3"/>
  <c r="P1223" i="3"/>
  <c r="D1223" i="3" s="1"/>
  <c r="P1220" i="3"/>
  <c r="D1220" i="3" s="1"/>
  <c r="Q1217" i="3"/>
  <c r="P1217" i="3"/>
  <c r="D1217" i="3" s="1"/>
  <c r="R1222" i="3"/>
  <c r="H1222" i="3" s="1"/>
  <c r="R1219" i="3"/>
  <c r="H1219" i="3" s="1"/>
  <c r="R1216" i="3"/>
  <c r="Q1216" i="3"/>
  <c r="R1213" i="3"/>
  <c r="P1216" i="3"/>
  <c r="Q1213" i="3"/>
  <c r="P1213" i="3"/>
  <c r="D1224" i="3" l="1"/>
  <c r="H1217" i="3"/>
  <c r="H1216" i="3"/>
  <c r="H1220" i="3"/>
  <c r="H1218" i="3"/>
  <c r="D1222" i="3"/>
  <c r="D1221" i="3"/>
  <c r="H1215" i="3"/>
  <c r="D1219" i="3"/>
  <c r="D1218" i="3"/>
  <c r="D1215" i="3"/>
  <c r="H1223" i="3"/>
  <c r="N1208" i="3" l="1"/>
  <c r="O1208" i="3" s="1"/>
  <c r="N1209" i="3"/>
  <c r="P1209" i="3" s="1"/>
  <c r="N1210" i="3"/>
  <c r="O1210" i="3" s="1"/>
  <c r="N1211" i="3"/>
  <c r="R1211" i="3" s="1"/>
  <c r="N1212" i="3"/>
  <c r="P1212" i="3" s="1"/>
  <c r="S1243" i="3"/>
  <c r="Q1244" i="3"/>
  <c r="N1246" i="3"/>
  <c r="O1246" i="3" s="1"/>
  <c r="N1247" i="3"/>
  <c r="S1247" i="3" s="1"/>
  <c r="N1248" i="3"/>
  <c r="N1249" i="3"/>
  <c r="Q1249" i="3" s="1"/>
  <c r="N1250" i="3"/>
  <c r="N1251" i="3"/>
  <c r="Q1251" i="3" s="1"/>
  <c r="N1252" i="3"/>
  <c r="Q1252" i="3" s="1"/>
  <c r="N1253" i="3"/>
  <c r="O1253" i="3" s="1"/>
  <c r="N1254" i="3"/>
  <c r="O1254" i="3" s="1"/>
  <c r="N1255" i="3"/>
  <c r="O1255" i="3" s="1"/>
  <c r="N1256" i="3"/>
  <c r="Q1256" i="3" s="1"/>
  <c r="N1257" i="3"/>
  <c r="N1258" i="3"/>
  <c r="O1258" i="3" s="1"/>
  <c r="N1259" i="3"/>
  <c r="O1259" i="3" s="1"/>
  <c r="N1260" i="3"/>
  <c r="R1260" i="3" s="1"/>
  <c r="N1261" i="3"/>
  <c r="N1262" i="3"/>
  <c r="O1262" i="3" s="1"/>
  <c r="N1263" i="3"/>
  <c r="O1263" i="3" s="1"/>
  <c r="N1264" i="3"/>
  <c r="O1264" i="3" s="1"/>
  <c r="N1265" i="3"/>
  <c r="O1265" i="3" s="1"/>
  <c r="N1266" i="3"/>
  <c r="O1266" i="3" s="1"/>
  <c r="N1267" i="3"/>
  <c r="N1268" i="3"/>
  <c r="R1268" i="3" s="1"/>
  <c r="N1269" i="3"/>
  <c r="Q1269" i="3" s="1"/>
  <c r="N1270" i="3"/>
  <c r="P1270" i="3" s="1"/>
  <c r="N1271" i="3"/>
  <c r="R1271" i="3" s="1"/>
  <c r="N1272" i="3"/>
  <c r="N1273" i="3"/>
  <c r="O1273" i="3" s="1"/>
  <c r="N1274" i="3"/>
  <c r="O1274" i="3" s="1"/>
  <c r="N1275" i="3"/>
  <c r="O1275" i="3" s="1"/>
  <c r="N1276" i="3"/>
  <c r="R1276" i="3" s="1"/>
  <c r="N1277" i="3"/>
  <c r="Q1277" i="3" s="1"/>
  <c r="N1278" i="3"/>
  <c r="R1278" i="3" s="1"/>
  <c r="N1279" i="3"/>
  <c r="R1279" i="3" s="1"/>
  <c r="N1280" i="3"/>
  <c r="N1281" i="3"/>
  <c r="O1281" i="3" s="1"/>
  <c r="N1282" i="3"/>
  <c r="P1282" i="3" s="1"/>
  <c r="N1283" i="3"/>
  <c r="N1284" i="3"/>
  <c r="N1285" i="3"/>
  <c r="P1285" i="3" s="1"/>
  <c r="N1286" i="3"/>
  <c r="P1286" i="3" s="1"/>
  <c r="N1287" i="3"/>
  <c r="N1288" i="3"/>
  <c r="R1288" i="3" s="1"/>
  <c r="N1289" i="3"/>
  <c r="P1289" i="3" s="1"/>
  <c r="N1290" i="3"/>
  <c r="R1290" i="3" s="1"/>
  <c r="N1291" i="3"/>
  <c r="Q1291" i="3" s="1"/>
  <c r="N1292" i="3"/>
  <c r="O1292" i="3" s="1"/>
  <c r="N1293" i="3"/>
  <c r="O1293" i="3" s="1"/>
  <c r="N1294" i="3"/>
  <c r="P1294" i="3" s="1"/>
  <c r="N1295" i="3"/>
  <c r="O1295" i="3" s="1"/>
  <c r="N1296" i="3"/>
  <c r="N1297" i="3"/>
  <c r="O1297" i="3" s="1"/>
  <c r="N1298" i="3"/>
  <c r="O1298" i="3" s="1"/>
  <c r="N1299" i="3"/>
  <c r="O1299" i="3" s="1"/>
  <c r="N1300" i="3"/>
  <c r="N1301" i="3"/>
  <c r="N1302" i="3"/>
  <c r="N1303" i="3"/>
  <c r="O1303" i="3" s="1"/>
  <c r="N1304" i="3"/>
  <c r="O1304" i="3" s="1"/>
  <c r="N1305" i="3"/>
  <c r="P1305" i="3" s="1"/>
  <c r="N1306" i="3"/>
  <c r="N1307" i="3"/>
  <c r="N1308" i="3"/>
  <c r="O1308" i="3" s="1"/>
  <c r="N1309" i="3"/>
  <c r="Q1309" i="3" s="1"/>
  <c r="N1310" i="3"/>
  <c r="O1310" i="3" s="1"/>
  <c r="N1311" i="3"/>
  <c r="R1311" i="3" s="1"/>
  <c r="N1312" i="3"/>
  <c r="P1312" i="3" s="1"/>
  <c r="N1313" i="3"/>
  <c r="R1313" i="3" s="1"/>
  <c r="N1314" i="3"/>
  <c r="O1314" i="3" s="1"/>
  <c r="N1315" i="3"/>
  <c r="P1315" i="3" s="1"/>
  <c r="N1316" i="3"/>
  <c r="Q1316" i="3" s="1"/>
  <c r="N1317" i="3"/>
  <c r="Q1317" i="3" s="1"/>
  <c r="N1318" i="3"/>
  <c r="Q1318" i="3" s="1"/>
  <c r="N1319" i="3"/>
  <c r="O1319" i="3" s="1"/>
  <c r="N1320" i="3"/>
  <c r="N1321" i="3"/>
  <c r="P1321" i="3" s="1"/>
  <c r="N1322" i="3"/>
  <c r="O1322" i="3" s="1"/>
  <c r="N1323" i="3"/>
  <c r="Q1323" i="3" s="1"/>
  <c r="N1324" i="3"/>
  <c r="N1325" i="3"/>
  <c r="P1325" i="3" s="1"/>
  <c r="N1326" i="3"/>
  <c r="O1326" i="3" s="1"/>
  <c r="N1327" i="3"/>
  <c r="N1328" i="3"/>
  <c r="O1328" i="3" s="1"/>
  <c r="N1329" i="3"/>
  <c r="O1329" i="3" s="1"/>
  <c r="N1330" i="3"/>
  <c r="N1331" i="3"/>
  <c r="Q1331" i="3" s="1"/>
  <c r="N1332" i="3"/>
  <c r="N1333" i="3"/>
  <c r="P1333" i="3" s="1"/>
  <c r="N1334" i="3"/>
  <c r="P1334" i="3" s="1"/>
  <c r="N1335" i="3"/>
  <c r="P1335" i="3" s="1"/>
  <c r="N1336" i="3"/>
  <c r="O1336" i="3" s="1"/>
  <c r="N1337" i="3"/>
  <c r="P1337" i="3" s="1"/>
  <c r="N1338" i="3"/>
  <c r="P1338" i="3" s="1"/>
  <c r="N1339" i="3"/>
  <c r="O1339" i="3" s="1"/>
  <c r="N1340" i="3"/>
  <c r="O1340" i="3" s="1"/>
  <c r="N1341" i="3"/>
  <c r="O1341" i="3" s="1"/>
  <c r="N1342" i="3"/>
  <c r="P1342" i="3" s="1"/>
  <c r="N1343" i="3"/>
  <c r="N1344" i="3"/>
  <c r="O1344" i="3" s="1"/>
  <c r="N1345" i="3"/>
  <c r="P1345" i="3" s="1"/>
  <c r="N1346" i="3"/>
  <c r="O1346" i="3" s="1"/>
  <c r="N1347" i="3"/>
  <c r="N1348" i="3"/>
  <c r="N1349" i="3"/>
  <c r="R1349" i="3" s="1"/>
  <c r="N1350" i="3"/>
  <c r="N1351" i="3"/>
  <c r="N1352" i="3"/>
  <c r="N1353" i="3"/>
  <c r="P1353" i="3" s="1"/>
  <c r="N1354" i="3"/>
  <c r="O1354" i="3" s="1"/>
  <c r="N1355" i="3"/>
  <c r="O1355" i="3" s="1"/>
  <c r="N1356" i="3"/>
  <c r="N1357" i="3"/>
  <c r="P1357" i="3" s="1"/>
  <c r="N1358" i="3"/>
  <c r="R1358" i="3" s="1"/>
  <c r="N1359" i="3"/>
  <c r="O1359" i="3" s="1"/>
  <c r="N1360" i="3"/>
  <c r="R1360" i="3" s="1"/>
  <c r="N1361" i="3"/>
  <c r="Q1361" i="3" s="1"/>
  <c r="N1362" i="3"/>
  <c r="O1362" i="3" s="1"/>
  <c r="N1363" i="3"/>
  <c r="N1364" i="3"/>
  <c r="R1364" i="3" s="1"/>
  <c r="N1365" i="3"/>
  <c r="O1365" i="3" s="1"/>
  <c r="N1366" i="3"/>
  <c r="P1366" i="3" s="1"/>
  <c r="N1367" i="3"/>
  <c r="N1368" i="3"/>
  <c r="R1368" i="3" s="1"/>
  <c r="N1369" i="3"/>
  <c r="Q1369" i="3" s="1"/>
  <c r="N1370" i="3"/>
  <c r="R1370" i="3" s="1"/>
  <c r="N1371" i="3"/>
  <c r="Q1371" i="3" s="1"/>
  <c r="N1372" i="3"/>
  <c r="O1372" i="3" s="1"/>
  <c r="N1373" i="3"/>
  <c r="Q1373" i="3" s="1"/>
  <c r="N1374" i="3"/>
  <c r="Q1374" i="3" s="1"/>
  <c r="N1375" i="3"/>
  <c r="Q1375" i="3" s="1"/>
  <c r="N1376" i="3"/>
  <c r="N1377" i="3"/>
  <c r="O1377" i="3" s="1"/>
  <c r="N1378" i="3"/>
  <c r="R1378" i="3" s="1"/>
  <c r="N1379" i="3"/>
  <c r="N1380" i="3"/>
  <c r="O1380" i="3" s="1"/>
  <c r="N1381" i="3"/>
  <c r="N1382" i="3"/>
  <c r="O1382" i="3" s="1"/>
  <c r="N1383" i="3"/>
  <c r="O1383" i="3" s="1"/>
  <c r="N1384" i="3"/>
  <c r="O1384" i="3" s="1"/>
  <c r="N1385" i="3"/>
  <c r="O1385" i="3" s="1"/>
  <c r="N1386" i="3"/>
  <c r="Q1386" i="3" s="1"/>
  <c r="N1387" i="3"/>
  <c r="N1388" i="3"/>
  <c r="O1388" i="3" s="1"/>
  <c r="N1389" i="3"/>
  <c r="N1390" i="3"/>
  <c r="P1390" i="3" s="1"/>
  <c r="N1391" i="3"/>
  <c r="N1392" i="3"/>
  <c r="P1392" i="3" s="1"/>
  <c r="N1393" i="3"/>
  <c r="R1393" i="3" s="1"/>
  <c r="N1418" i="3"/>
  <c r="O1418" i="3" s="1"/>
  <c r="N1419" i="3"/>
  <c r="O1419" i="3" s="1"/>
  <c r="N1420" i="3"/>
  <c r="O1420" i="3" s="1"/>
  <c r="N1421" i="3"/>
  <c r="N1422" i="3"/>
  <c r="N1423" i="3"/>
  <c r="N1424" i="3"/>
  <c r="O1424" i="3" s="1"/>
  <c r="N1425" i="3"/>
  <c r="O1425" i="3" s="1"/>
  <c r="N1426" i="3"/>
  <c r="O1426" i="3" s="1"/>
  <c r="N1427" i="3"/>
  <c r="N1428" i="3"/>
  <c r="R1428" i="3" s="1"/>
  <c r="N1429" i="3"/>
  <c r="N1430" i="3"/>
  <c r="N1431" i="3"/>
  <c r="O1431" i="3" s="1"/>
  <c r="N1432" i="3"/>
  <c r="Q1432" i="3" s="1"/>
  <c r="N1433" i="3"/>
  <c r="O1433" i="3" s="1"/>
  <c r="N1434" i="3"/>
  <c r="O1434" i="3" s="1"/>
  <c r="D1434" i="3" s="1"/>
  <c r="N1435" i="3"/>
  <c r="O1435" i="3" s="1"/>
  <c r="N1436" i="3"/>
  <c r="R1436" i="3" s="1"/>
  <c r="N1437" i="3"/>
  <c r="N1438" i="3"/>
  <c r="Q1438" i="3" s="1"/>
  <c r="N1439" i="3"/>
  <c r="P1439" i="3" s="1"/>
  <c r="N1440" i="3"/>
  <c r="N1441" i="3"/>
  <c r="Q1441" i="3" s="1"/>
  <c r="N1442" i="3"/>
  <c r="N1443" i="3"/>
  <c r="O1443" i="3" s="1"/>
  <c r="N1444" i="3"/>
  <c r="O1444" i="3" s="1"/>
  <c r="N1445" i="3"/>
  <c r="N1446" i="3"/>
  <c r="N1447" i="3"/>
  <c r="O1447" i="3" s="1"/>
  <c r="N1448" i="3"/>
  <c r="O1448" i="3" s="1"/>
  <c r="N1449" i="3"/>
  <c r="Q1449" i="3" s="1"/>
  <c r="N1450" i="3"/>
  <c r="Q1450" i="3" s="1"/>
  <c r="N1451" i="3"/>
  <c r="O1451" i="3" s="1"/>
  <c r="N1452" i="3"/>
  <c r="P1452" i="3" s="1"/>
  <c r="N1453" i="3"/>
  <c r="N1454" i="3"/>
  <c r="R1454" i="3" s="1"/>
  <c r="N1455" i="3"/>
  <c r="O1455" i="3" s="1"/>
  <c r="N1456" i="3"/>
  <c r="N1457" i="3"/>
  <c r="N1458" i="3"/>
  <c r="O1458" i="3" s="1"/>
  <c r="N1459" i="3"/>
  <c r="P1459" i="3" s="1"/>
  <c r="N1460" i="3"/>
  <c r="O1460" i="3" s="1"/>
  <c r="N1461" i="3"/>
  <c r="O1461" i="3" s="1"/>
  <c r="N1462" i="3"/>
  <c r="R1462" i="3" s="1"/>
  <c r="N1463" i="3"/>
  <c r="R1463" i="3" s="1"/>
  <c r="N1464" i="3"/>
  <c r="P1464" i="3" s="1"/>
  <c r="N1465" i="3"/>
  <c r="Q1465" i="3" s="1"/>
  <c r="N1466" i="3"/>
  <c r="R1466" i="3" s="1"/>
  <c r="N1467" i="3"/>
  <c r="Q1467" i="3" s="1"/>
  <c r="N1468" i="3"/>
  <c r="Q1468" i="3" s="1"/>
  <c r="N1469" i="3"/>
  <c r="P1469" i="3" s="1"/>
  <c r="N1470" i="3"/>
  <c r="O1470" i="3" s="1"/>
  <c r="N1471" i="3"/>
  <c r="R1471" i="3" s="1"/>
  <c r="N1472" i="3"/>
  <c r="O1472" i="3" s="1"/>
  <c r="N1473" i="3"/>
  <c r="Q1473" i="3" s="1"/>
  <c r="N1474" i="3"/>
  <c r="O1474" i="3" s="1"/>
  <c r="N1475" i="3"/>
  <c r="P1475" i="3" s="1"/>
  <c r="N1476" i="3"/>
  <c r="N1477" i="3"/>
  <c r="O1477" i="3" s="1"/>
  <c r="N1478" i="3"/>
  <c r="N1479" i="3"/>
  <c r="O1479" i="3" s="1"/>
  <c r="N1480" i="3"/>
  <c r="O1480" i="3" s="1"/>
  <c r="N1481" i="3"/>
  <c r="O1481" i="3" s="1"/>
  <c r="N1482" i="3"/>
  <c r="N1483" i="3"/>
  <c r="O1483" i="3" s="1"/>
  <c r="N1484" i="3"/>
  <c r="O1484" i="3" s="1"/>
  <c r="N1485" i="3"/>
  <c r="N1486" i="3"/>
  <c r="P1486" i="3" s="1"/>
  <c r="N1487" i="3"/>
  <c r="P1487" i="3" s="1"/>
  <c r="N1488" i="3"/>
  <c r="Q1488" i="3" s="1"/>
  <c r="N1489" i="3"/>
  <c r="O1489" i="3" s="1"/>
  <c r="N1490" i="3"/>
  <c r="P1490" i="3" s="1"/>
  <c r="N1491" i="3"/>
  <c r="Q1491" i="3" s="1"/>
  <c r="N1492" i="3"/>
  <c r="Q1492" i="3" s="1"/>
  <c r="N1493" i="3"/>
  <c r="R1493" i="3" s="1"/>
  <c r="N1494" i="3"/>
  <c r="O1494" i="3" s="1"/>
  <c r="N1495" i="3"/>
  <c r="P1495" i="3" s="1"/>
  <c r="N1496" i="3"/>
  <c r="Q1496" i="3" s="1"/>
  <c r="N1497" i="3"/>
  <c r="Q1497" i="3" s="1"/>
  <c r="N1498" i="3"/>
  <c r="O1498" i="3" s="1"/>
  <c r="N1499" i="3"/>
  <c r="N1500" i="3"/>
  <c r="P1500" i="3" s="1"/>
  <c r="N1501" i="3"/>
  <c r="N1502" i="3"/>
  <c r="O1502" i="3" s="1"/>
  <c r="N1503" i="3"/>
  <c r="O1503" i="3" s="1"/>
  <c r="N1504" i="3"/>
  <c r="O1504" i="3" s="1"/>
  <c r="N1505" i="3"/>
  <c r="N1506" i="3"/>
  <c r="N1507" i="3"/>
  <c r="Q1507" i="3" s="1"/>
  <c r="N1508" i="3"/>
  <c r="P1508" i="3" s="1"/>
  <c r="N1509" i="3"/>
  <c r="O1509" i="3" s="1"/>
  <c r="N1510" i="3"/>
  <c r="P1510" i="3" s="1"/>
  <c r="N1511" i="3"/>
  <c r="N1512" i="3"/>
  <c r="P1512" i="3" s="1"/>
  <c r="N1513" i="3"/>
  <c r="O1513" i="3" s="1"/>
  <c r="N1514" i="3"/>
  <c r="Q1514" i="3" s="1"/>
  <c r="N1515" i="3"/>
  <c r="R1515" i="3" s="1"/>
  <c r="N1516" i="3"/>
  <c r="P1516" i="3" s="1"/>
  <c r="N1517" i="3"/>
  <c r="R1517" i="3" s="1"/>
  <c r="N1518" i="3"/>
  <c r="O1518" i="3" s="1"/>
  <c r="N1519" i="3"/>
  <c r="P1519" i="3" s="1"/>
  <c r="N1520" i="3"/>
  <c r="Q1520" i="3" s="1"/>
  <c r="N1521" i="3"/>
  <c r="R1521" i="3" s="1"/>
  <c r="N1522" i="3"/>
  <c r="O1522" i="3" s="1"/>
  <c r="N1523" i="3"/>
  <c r="O1523" i="3" s="1"/>
  <c r="N1524" i="3"/>
  <c r="O1524" i="3" s="1"/>
  <c r="N1525" i="3"/>
  <c r="Q1525" i="3" s="1"/>
  <c r="N1526" i="3"/>
  <c r="O1526" i="3" s="1"/>
  <c r="N1527" i="3"/>
  <c r="P1527" i="3" s="1"/>
  <c r="N1528" i="3"/>
  <c r="P1528" i="3" s="1"/>
  <c r="N1529" i="3"/>
  <c r="R1529" i="3" s="1"/>
  <c r="N1530" i="3"/>
  <c r="P1530" i="3" s="1"/>
  <c r="N1531" i="3"/>
  <c r="O1531" i="3" s="1"/>
  <c r="N1532" i="3"/>
  <c r="Q1532" i="3" s="1"/>
  <c r="N1533" i="3"/>
  <c r="N1534" i="3"/>
  <c r="N1535" i="3"/>
  <c r="R1535" i="3" s="1"/>
  <c r="N1536" i="3"/>
  <c r="N1537" i="3"/>
  <c r="O1537" i="3" s="1"/>
  <c r="N1538" i="3"/>
  <c r="P1538" i="3" s="1"/>
  <c r="N1539" i="3"/>
  <c r="N1540" i="3"/>
  <c r="Q1540" i="3" s="1"/>
  <c r="N1541" i="3"/>
  <c r="P1541" i="3" s="1"/>
  <c r="N1542" i="3"/>
  <c r="Q1542" i="3" s="1"/>
  <c r="N1543" i="3"/>
  <c r="P1543" i="3" s="1"/>
  <c r="N1544" i="3"/>
  <c r="P1544" i="3" s="1"/>
  <c r="N1545" i="3"/>
  <c r="Q1545" i="3" s="1"/>
  <c r="N1546" i="3"/>
  <c r="N1547" i="3"/>
  <c r="N1548" i="3"/>
  <c r="O1548" i="3" s="1"/>
  <c r="N1549" i="3"/>
  <c r="R1549" i="3" s="1"/>
  <c r="N1550" i="3"/>
  <c r="N1551" i="3"/>
  <c r="O1551" i="3" s="1"/>
  <c r="N1552" i="3"/>
  <c r="O1552" i="3" s="1"/>
  <c r="N1553" i="3"/>
  <c r="N1554" i="3"/>
  <c r="N1555" i="3"/>
  <c r="N1556" i="3"/>
  <c r="R1556" i="3" s="1"/>
  <c r="N1557" i="3"/>
  <c r="O1557" i="3" s="1"/>
  <c r="N1558" i="3"/>
  <c r="P1558" i="3" s="1"/>
  <c r="N1559" i="3"/>
  <c r="P1559" i="3" s="1"/>
  <c r="N1560" i="3"/>
  <c r="O1560" i="3" s="1"/>
  <c r="N1561" i="3"/>
  <c r="N1562" i="3"/>
  <c r="Q1562" i="3" s="1"/>
  <c r="N1563" i="3"/>
  <c r="R1563" i="3" s="1"/>
  <c r="N1564" i="3"/>
  <c r="Q1564" i="3" s="1"/>
  <c r="N1565" i="3"/>
  <c r="O1565" i="3" s="1"/>
  <c r="N1566" i="3"/>
  <c r="Q1566" i="3" s="1"/>
  <c r="N1567" i="3"/>
  <c r="R1567" i="3" s="1"/>
  <c r="N1568" i="3"/>
  <c r="O1568" i="3" s="1"/>
  <c r="N1569" i="3"/>
  <c r="N1570" i="3"/>
  <c r="P1570" i="3" s="1"/>
  <c r="N1571" i="3"/>
  <c r="N1572" i="3"/>
  <c r="N1573" i="3"/>
  <c r="Q1573" i="3" s="1"/>
  <c r="N1574" i="3"/>
  <c r="O1574" i="3" s="1"/>
  <c r="N1575" i="3"/>
  <c r="N1576" i="3"/>
  <c r="N1577" i="3"/>
  <c r="O1577" i="3" s="1"/>
  <c r="N1578" i="3"/>
  <c r="O1578" i="3" s="1"/>
  <c r="N1580" i="3"/>
  <c r="N1581" i="3"/>
  <c r="S1581" i="3" s="1"/>
  <c r="N1582" i="3"/>
  <c r="S1582" i="3" s="1"/>
  <c r="N1583" i="3"/>
  <c r="T1583" i="3" s="1"/>
  <c r="N1584" i="3"/>
  <c r="N1585" i="3"/>
  <c r="O1585" i="3" s="1"/>
  <c r="N1586" i="3"/>
  <c r="R1586" i="3" s="1"/>
  <c r="N1587" i="3"/>
  <c r="T1587" i="3" s="1"/>
  <c r="N1588" i="3"/>
  <c r="N1589" i="3"/>
  <c r="P1589" i="3" s="1"/>
  <c r="N1590" i="3"/>
  <c r="S1590" i="3" s="1"/>
  <c r="N1591" i="3"/>
  <c r="S1591" i="3" s="1"/>
  <c r="N1592" i="3"/>
  <c r="O1592" i="3" s="1"/>
  <c r="N1593" i="3"/>
  <c r="R1593" i="3" s="1"/>
  <c r="N1594" i="3"/>
  <c r="N1595" i="3"/>
  <c r="N1596" i="3"/>
  <c r="O1596" i="3" s="1"/>
  <c r="N1597" i="3"/>
  <c r="O1597" i="3" s="1"/>
  <c r="N1598" i="3"/>
  <c r="Q1598" i="3" s="1"/>
  <c r="N1599" i="3"/>
  <c r="N1600" i="3"/>
  <c r="N1601" i="3"/>
  <c r="P1601" i="3" s="1"/>
  <c r="N1602" i="3"/>
  <c r="O1602" i="3" s="1"/>
  <c r="N1603" i="3"/>
  <c r="P1603" i="3" s="1"/>
  <c r="N1604" i="3"/>
  <c r="O1604" i="3" s="1"/>
  <c r="N1605" i="3"/>
  <c r="O1605" i="3" s="1"/>
  <c r="N1606" i="3"/>
  <c r="O1606" i="3" s="1"/>
  <c r="N1607" i="3"/>
  <c r="Q1607" i="3" s="1"/>
  <c r="N1608" i="3"/>
  <c r="Q1608" i="3" s="1"/>
  <c r="N1609" i="3"/>
  <c r="N1610" i="3"/>
  <c r="O1610" i="3" s="1"/>
  <c r="N1611" i="3"/>
  <c r="O1611" i="3" s="1"/>
  <c r="N1612" i="3"/>
  <c r="N1613" i="3"/>
  <c r="N1614" i="3"/>
  <c r="N1615" i="3"/>
  <c r="O1615" i="3" s="1"/>
  <c r="N1616" i="3"/>
  <c r="P1616" i="3" s="1"/>
  <c r="N1617" i="3"/>
  <c r="O1617" i="3" s="1"/>
  <c r="N1618" i="3"/>
  <c r="P1618" i="3" s="1"/>
  <c r="N1619" i="3"/>
  <c r="P1619" i="3" s="1"/>
  <c r="N1620" i="3"/>
  <c r="Q1620" i="3" s="1"/>
  <c r="N1621" i="3"/>
  <c r="O1621" i="3" s="1"/>
  <c r="N1622" i="3"/>
  <c r="P1622" i="3" s="1"/>
  <c r="N1623" i="3"/>
  <c r="R1623" i="3" s="1"/>
  <c r="N1624" i="3"/>
  <c r="P1624" i="3" s="1"/>
  <c r="N1625" i="3"/>
  <c r="O1625" i="3" s="1"/>
  <c r="N1626" i="3"/>
  <c r="O1626" i="3" s="1"/>
  <c r="N1627" i="3"/>
  <c r="P1627" i="3" s="1"/>
  <c r="N1628" i="3"/>
  <c r="N1629" i="3"/>
  <c r="P1629" i="3" s="1"/>
  <c r="N1630" i="3"/>
  <c r="O1630" i="3" s="1"/>
  <c r="N1631" i="3"/>
  <c r="R1631" i="3" s="1"/>
  <c r="N1632" i="3"/>
  <c r="O1632" i="3" s="1"/>
  <c r="N1633" i="3"/>
  <c r="Q1633" i="3" s="1"/>
  <c r="N1634" i="3"/>
  <c r="P1634" i="3" s="1"/>
  <c r="N1635" i="3"/>
  <c r="N1636" i="3"/>
  <c r="N1637" i="3"/>
  <c r="O1637" i="3" s="1"/>
  <c r="N1638" i="3"/>
  <c r="O1638" i="3" s="1"/>
  <c r="N1639" i="3"/>
  <c r="N1640" i="3"/>
  <c r="Q1640" i="3" s="1"/>
  <c r="N1641" i="3"/>
  <c r="R1641" i="3" s="1"/>
  <c r="N1642" i="3"/>
  <c r="O1642" i="3" s="1"/>
  <c r="N1643" i="3"/>
  <c r="N1644" i="3"/>
  <c r="O1644" i="3" s="1"/>
  <c r="N1645" i="3"/>
  <c r="Q1645" i="3" s="1"/>
  <c r="N1646" i="3"/>
  <c r="O1646" i="3" s="1"/>
  <c r="N1647" i="3"/>
  <c r="P1647" i="3" s="1"/>
  <c r="N1648" i="3"/>
  <c r="Q1648" i="3" s="1"/>
  <c r="N1649" i="3"/>
  <c r="N1650" i="3"/>
  <c r="P1650" i="3" s="1"/>
  <c r="N1651" i="3"/>
  <c r="O1651" i="3" s="1"/>
  <c r="N1652" i="3"/>
  <c r="O1652" i="3" s="1"/>
  <c r="N1653" i="3"/>
  <c r="Q1653" i="3" s="1"/>
  <c r="N1654" i="3"/>
  <c r="O1654" i="3" s="1"/>
  <c r="N1655" i="3"/>
  <c r="N1656" i="3"/>
  <c r="N1657" i="3"/>
  <c r="P1657" i="3" s="1"/>
  <c r="N1658" i="3"/>
  <c r="Q1658" i="3" s="1"/>
  <c r="N1659" i="3"/>
  <c r="Q1659" i="3" s="1"/>
  <c r="N1660" i="3"/>
  <c r="O1660" i="3" s="1"/>
  <c r="N1661" i="3"/>
  <c r="Q1661" i="3" s="1"/>
  <c r="N1662" i="3"/>
  <c r="R1662" i="3" s="1"/>
  <c r="N1663" i="3"/>
  <c r="P1663" i="3" s="1"/>
  <c r="N1664" i="3"/>
  <c r="O1664" i="3" s="1"/>
  <c r="N1665" i="3"/>
  <c r="Q1665" i="3" s="1"/>
  <c r="N1666" i="3"/>
  <c r="N1667" i="3"/>
  <c r="N1668" i="3"/>
  <c r="Q1668" i="3" s="1"/>
  <c r="N1669" i="3"/>
  <c r="R1669" i="3" s="1"/>
  <c r="N1670" i="3"/>
  <c r="N1671" i="3"/>
  <c r="O1671" i="3" s="1"/>
  <c r="N1672" i="3"/>
  <c r="R1672" i="3" s="1"/>
  <c r="N1673" i="3"/>
  <c r="O1673" i="3" s="1"/>
  <c r="N1674" i="3"/>
  <c r="O1674" i="3" s="1"/>
  <c r="N1675" i="3"/>
  <c r="P1675" i="3" s="1"/>
  <c r="N1676" i="3"/>
  <c r="Q1676" i="3" s="1"/>
  <c r="N1677" i="3"/>
  <c r="O1677" i="3" s="1"/>
  <c r="N1678" i="3"/>
  <c r="O1678" i="3" s="1"/>
  <c r="N1679" i="3"/>
  <c r="R1679" i="3" s="1"/>
  <c r="N1680" i="3"/>
  <c r="Q1680" i="3" s="1"/>
  <c r="N1681" i="3"/>
  <c r="N1682" i="3"/>
  <c r="Q1682" i="3" s="1"/>
  <c r="N1683" i="3"/>
  <c r="N1684" i="3"/>
  <c r="N1685" i="3"/>
  <c r="R1685" i="3" s="1"/>
  <c r="N1686" i="3"/>
  <c r="P1686" i="3" s="1"/>
  <c r="N1687" i="3"/>
  <c r="Q1687" i="3" s="1"/>
  <c r="N1688" i="3"/>
  <c r="O1688" i="3" s="1"/>
  <c r="N1689" i="3"/>
  <c r="O1689" i="3" s="1"/>
  <c r="N1690" i="3"/>
  <c r="N1691" i="3"/>
  <c r="P1691" i="3" s="1"/>
  <c r="N1692" i="3"/>
  <c r="O1692" i="3" s="1"/>
  <c r="N1693" i="3"/>
  <c r="N1694" i="3"/>
  <c r="O1694" i="3" s="1"/>
  <c r="N1695" i="3"/>
  <c r="O1695" i="3" s="1"/>
  <c r="N1696" i="3"/>
  <c r="R1696" i="3" s="1"/>
  <c r="N1697" i="3"/>
  <c r="O1697" i="3" s="1"/>
  <c r="N1698" i="3"/>
  <c r="N1699" i="3"/>
  <c r="Q1699" i="3" s="1"/>
  <c r="N1700" i="3"/>
  <c r="P1700" i="3" s="1"/>
  <c r="N1701" i="3"/>
  <c r="P1701" i="3" s="1"/>
  <c r="N1702" i="3"/>
  <c r="Q1702" i="3" s="1"/>
  <c r="N1703" i="3"/>
  <c r="O1703" i="3" s="1"/>
  <c r="N1704" i="3"/>
  <c r="N1705" i="3"/>
  <c r="R1705" i="3" s="1"/>
  <c r="N1706" i="3"/>
  <c r="P1706" i="3" s="1"/>
  <c r="N1707" i="3"/>
  <c r="Q1707" i="3" s="1"/>
  <c r="N1708" i="3"/>
  <c r="R1708" i="3" s="1"/>
  <c r="N1709" i="3"/>
  <c r="O1709" i="3" s="1"/>
  <c r="N1710" i="3"/>
  <c r="R1710" i="3" s="1"/>
  <c r="N1711" i="3"/>
  <c r="N1712" i="3"/>
  <c r="O1712" i="3" s="1"/>
  <c r="N1713" i="3"/>
  <c r="O1713" i="3" s="1"/>
  <c r="N1714" i="3"/>
  <c r="P1714" i="3" s="1"/>
  <c r="N1715" i="3"/>
  <c r="O1715" i="3" s="1"/>
  <c r="N1716" i="3"/>
  <c r="P1716" i="3" s="1"/>
  <c r="N1717" i="3"/>
  <c r="Q1717" i="3" s="1"/>
  <c r="N1718" i="3"/>
  <c r="N1719" i="3"/>
  <c r="O1719" i="3" s="1"/>
  <c r="N1720" i="3"/>
  <c r="P1720" i="3" s="1"/>
  <c r="N1721" i="3"/>
  <c r="O1721" i="3" s="1"/>
  <c r="N1722" i="3"/>
  <c r="P1722" i="3" s="1"/>
  <c r="N1723" i="3"/>
  <c r="R1723" i="3" s="1"/>
  <c r="N1724" i="3"/>
  <c r="O1724" i="3" s="1"/>
  <c r="N1725" i="3"/>
  <c r="N1726" i="3"/>
  <c r="Q1726" i="3" s="1"/>
  <c r="N1727" i="3"/>
  <c r="P1727" i="3" s="1"/>
  <c r="N1728" i="3"/>
  <c r="O1728" i="3" s="1"/>
  <c r="N1729" i="3"/>
  <c r="N1730" i="3"/>
  <c r="O1730" i="3" s="1"/>
  <c r="N1731" i="3"/>
  <c r="P1731" i="3" s="1"/>
  <c r="N1732" i="3"/>
  <c r="O1732" i="3" s="1"/>
  <c r="N1733" i="3"/>
  <c r="Q1733" i="3" s="1"/>
  <c r="N1734" i="3"/>
  <c r="O1734" i="3" s="1"/>
  <c r="N1735" i="3"/>
  <c r="R1735" i="3" s="1"/>
  <c r="N1736" i="3"/>
  <c r="O1736" i="3" s="1"/>
  <c r="N1737" i="3"/>
  <c r="N1738" i="3"/>
  <c r="O1738" i="3" s="1"/>
  <c r="N1739" i="3"/>
  <c r="N1740" i="3"/>
  <c r="O1740" i="3" s="1"/>
  <c r="N1741" i="3"/>
  <c r="Q1741" i="3" s="1"/>
  <c r="N1742" i="3"/>
  <c r="O1742" i="3" s="1"/>
  <c r="N1743" i="3"/>
  <c r="Q1743" i="3" s="1"/>
  <c r="N1744" i="3"/>
  <c r="N1745" i="3"/>
  <c r="O1745" i="3" s="1"/>
  <c r="N1746" i="3"/>
  <c r="O1746" i="3" s="1"/>
  <c r="N1747" i="3"/>
  <c r="Q1747" i="3" s="1"/>
  <c r="N1748" i="3"/>
  <c r="N1749" i="3"/>
  <c r="O1749" i="3" s="1"/>
  <c r="N1750" i="3"/>
  <c r="N1751" i="3"/>
  <c r="P1751" i="3" s="1"/>
  <c r="N1753" i="3"/>
  <c r="O1753" i="3" s="1"/>
  <c r="N1754" i="3"/>
  <c r="T1754" i="3" s="1"/>
  <c r="N1755" i="3"/>
  <c r="Q1755" i="3" s="1"/>
  <c r="N1756" i="3"/>
  <c r="Q1756" i="3" s="1"/>
  <c r="N1757" i="3"/>
  <c r="N1758" i="3"/>
  <c r="N1759" i="3"/>
  <c r="Q1759" i="3" s="1"/>
  <c r="N1760" i="3"/>
  <c r="P1760" i="3" s="1"/>
  <c r="N1761" i="3"/>
  <c r="N1762" i="3"/>
  <c r="O1762" i="3" s="1"/>
  <c r="N1763" i="3"/>
  <c r="Q1763" i="3" s="1"/>
  <c r="N1764" i="3"/>
  <c r="P1764" i="3" s="1"/>
  <c r="N1765" i="3"/>
  <c r="Q1765" i="3" s="1"/>
  <c r="N1766" i="3"/>
  <c r="N1767" i="3"/>
  <c r="P1767" i="3" s="1"/>
  <c r="N1768" i="3"/>
  <c r="Q1768" i="3" s="1"/>
  <c r="N1769" i="3"/>
  <c r="O1769" i="3" s="1"/>
  <c r="N1770" i="3"/>
  <c r="N1771" i="3"/>
  <c r="O1771" i="3" s="1"/>
  <c r="N1772" i="3"/>
  <c r="N1773" i="3"/>
  <c r="P1773" i="3" s="1"/>
  <c r="N1774" i="3"/>
  <c r="R1774" i="3" s="1"/>
  <c r="N1775" i="3"/>
  <c r="N1776" i="3"/>
  <c r="O1776" i="3" s="1"/>
  <c r="N1777" i="3"/>
  <c r="P1777" i="3" s="1"/>
  <c r="N1778" i="3"/>
  <c r="O1778" i="3" s="1"/>
  <c r="N1779" i="3"/>
  <c r="O1779" i="3" s="1"/>
  <c r="N1780" i="3"/>
  <c r="O1780" i="3" s="1"/>
  <c r="N1781" i="3"/>
  <c r="R1781" i="3" s="1"/>
  <c r="N1782" i="3"/>
  <c r="Q1782" i="3" s="1"/>
  <c r="N1783" i="3"/>
  <c r="O1783" i="3" s="1"/>
  <c r="N1784" i="3"/>
  <c r="P1784" i="3" s="1"/>
  <c r="N1785" i="3"/>
  <c r="P1785" i="3" s="1"/>
  <c r="N1786" i="3"/>
  <c r="P1786" i="3" s="1"/>
  <c r="N1787" i="3"/>
  <c r="O1787" i="3" s="1"/>
  <c r="N1788" i="3"/>
  <c r="R1788" i="3" s="1"/>
  <c r="N1789" i="3"/>
  <c r="P1789" i="3" s="1"/>
  <c r="N1790" i="3"/>
  <c r="Q1790" i="3" s="1"/>
  <c r="N1791" i="3"/>
  <c r="Q1791" i="3" s="1"/>
  <c r="N1792" i="3"/>
  <c r="R1792" i="3" s="1"/>
  <c r="N1793" i="3"/>
  <c r="P1793" i="3" s="1"/>
  <c r="N1794" i="3"/>
  <c r="O1794" i="3" s="1"/>
  <c r="N1795" i="3"/>
  <c r="O1795" i="3" s="1"/>
  <c r="N1796" i="3"/>
  <c r="O1796" i="3" s="1"/>
  <c r="N1797" i="3"/>
  <c r="N1798" i="3"/>
  <c r="O1798" i="3" s="1"/>
  <c r="N1799" i="3"/>
  <c r="P1799" i="3" s="1"/>
  <c r="N1800" i="3"/>
  <c r="R1800" i="3" s="1"/>
  <c r="N1801" i="3"/>
  <c r="Q1801" i="3" s="1"/>
  <c r="N1802" i="3"/>
  <c r="Q1802" i="3" s="1"/>
  <c r="N1803" i="3"/>
  <c r="N1804" i="3"/>
  <c r="O1804" i="3" s="1"/>
  <c r="N1805" i="3"/>
  <c r="P1805" i="3" s="1"/>
  <c r="N1806" i="3"/>
  <c r="Q1806" i="3" s="1"/>
  <c r="N1807" i="3"/>
  <c r="O1807" i="3" s="1"/>
  <c r="N1808" i="3"/>
  <c r="N1809" i="3"/>
  <c r="R1809" i="3" s="1"/>
  <c r="N1810" i="3"/>
  <c r="Q1810" i="3" s="1"/>
  <c r="N1811" i="3"/>
  <c r="O1811" i="3" s="1"/>
  <c r="N1812" i="3"/>
  <c r="N1813" i="3"/>
  <c r="O1813" i="3" s="1"/>
  <c r="N1814" i="3"/>
  <c r="Q1814" i="3" s="1"/>
  <c r="N1815" i="3"/>
  <c r="Q1815" i="3" s="1"/>
  <c r="N1816" i="3"/>
  <c r="Q1816" i="3" s="1"/>
  <c r="N1817" i="3"/>
  <c r="O1817" i="3" s="1"/>
  <c r="N1818" i="3"/>
  <c r="P1818" i="3" s="1"/>
  <c r="N1819" i="3"/>
  <c r="P1819" i="3" s="1"/>
  <c r="N1820" i="3"/>
  <c r="O1820" i="3" s="1"/>
  <c r="N1821" i="3"/>
  <c r="P1821" i="3" s="1"/>
  <c r="N1822" i="3"/>
  <c r="O1822" i="3" s="1"/>
  <c r="N1823" i="3"/>
  <c r="R1823" i="3" s="1"/>
  <c r="N1824" i="3"/>
  <c r="P1824" i="3" s="1"/>
  <c r="N1825" i="3"/>
  <c r="Q1825" i="3" s="1"/>
  <c r="N1826" i="3"/>
  <c r="O1826" i="3" s="1"/>
  <c r="N1827" i="3"/>
  <c r="P1827" i="3" s="1"/>
  <c r="N1828" i="3"/>
  <c r="N1829" i="3"/>
  <c r="P1829" i="3" s="1"/>
  <c r="N1830" i="3"/>
  <c r="O1830" i="3" s="1"/>
  <c r="N1831" i="3"/>
  <c r="O1831" i="3" s="1"/>
  <c r="N1832" i="3"/>
  <c r="O1832" i="3" s="1"/>
  <c r="N1833" i="3"/>
  <c r="N1834" i="3"/>
  <c r="O1834" i="3" s="1"/>
  <c r="N1835" i="3"/>
  <c r="Q1835" i="3" s="1"/>
  <c r="N1836" i="3"/>
  <c r="O1836" i="3" s="1"/>
  <c r="N1837" i="3"/>
  <c r="O1837" i="3" s="1"/>
  <c r="N1838" i="3"/>
  <c r="P1838" i="3" s="1"/>
  <c r="N1839" i="3"/>
  <c r="O1839" i="3" s="1"/>
  <c r="N1840" i="3"/>
  <c r="O1840" i="3" s="1"/>
  <c r="N1841" i="3"/>
  <c r="O1841" i="3" s="1"/>
  <c r="N1842" i="3"/>
  <c r="Q1842" i="3" s="1"/>
  <c r="N1843" i="3"/>
  <c r="O1843" i="3" s="1"/>
  <c r="N1844" i="3"/>
  <c r="P1844" i="3" s="1"/>
  <c r="N1845" i="3"/>
  <c r="P1845" i="3" s="1"/>
  <c r="N1846" i="3"/>
  <c r="P1846" i="3" s="1"/>
  <c r="N1847" i="3"/>
  <c r="O1847" i="3" s="1"/>
  <c r="N1848" i="3"/>
  <c r="O1848" i="3" s="1"/>
  <c r="N1849" i="3"/>
  <c r="P1849" i="3" s="1"/>
  <c r="N1850" i="3"/>
  <c r="Q1850" i="3" s="1"/>
  <c r="N1851" i="3"/>
  <c r="O1851" i="3" s="1"/>
  <c r="N1852" i="3"/>
  <c r="O1852" i="3" s="1"/>
  <c r="N1853" i="3"/>
  <c r="N1854" i="3"/>
  <c r="Q1854" i="3" s="1"/>
  <c r="N1855" i="3"/>
  <c r="O1855" i="3" s="1"/>
  <c r="N1856" i="3"/>
  <c r="R1856" i="3" s="1"/>
  <c r="N1857" i="3"/>
  <c r="P1857" i="3" s="1"/>
  <c r="N1858" i="3"/>
  <c r="O1858" i="3" s="1"/>
  <c r="N1859" i="3"/>
  <c r="O1859" i="3" s="1"/>
  <c r="N1860" i="3"/>
  <c r="R1860" i="3" s="1"/>
  <c r="N1861" i="3"/>
  <c r="N1862" i="3"/>
  <c r="R1862" i="3" s="1"/>
  <c r="N1863" i="3"/>
  <c r="R1863" i="3" s="1"/>
  <c r="N1864" i="3"/>
  <c r="O1864" i="3" s="1"/>
  <c r="N1865" i="3"/>
  <c r="P1865" i="3" s="1"/>
  <c r="N1866" i="3"/>
  <c r="N1867" i="3"/>
  <c r="O1867" i="3" s="1"/>
  <c r="N1868" i="3"/>
  <c r="R1868" i="3" s="1"/>
  <c r="N1869" i="3"/>
  <c r="R1869" i="3" s="1"/>
  <c r="N1870" i="3"/>
  <c r="N1871" i="3"/>
  <c r="O1871" i="3" s="1"/>
  <c r="N1872" i="3"/>
  <c r="R1872" i="3" s="1"/>
  <c r="N1873" i="3"/>
  <c r="R1873" i="3" s="1"/>
  <c r="N1874" i="3"/>
  <c r="P1874" i="3" s="1"/>
  <c r="N1875" i="3"/>
  <c r="P1875" i="3" s="1"/>
  <c r="N1876" i="3"/>
  <c r="R1876" i="3" s="1"/>
  <c r="N1877" i="3"/>
  <c r="O1877" i="3" s="1"/>
  <c r="N1878" i="3"/>
  <c r="O1878" i="3" s="1"/>
  <c r="N1879" i="3"/>
  <c r="N1880" i="3"/>
  <c r="P1880" i="3" s="1"/>
  <c r="N1881" i="3"/>
  <c r="O1881" i="3" s="1"/>
  <c r="N1882" i="3"/>
  <c r="N1883" i="3"/>
  <c r="O1883" i="3" s="1"/>
  <c r="N1884" i="3"/>
  <c r="R1884" i="3" s="1"/>
  <c r="N1885" i="3"/>
  <c r="R1885" i="3" s="1"/>
  <c r="N1886" i="3"/>
  <c r="P1886" i="3" s="1"/>
  <c r="N1887" i="3"/>
  <c r="N1888" i="3"/>
  <c r="R1888" i="3" s="1"/>
  <c r="N1889" i="3"/>
  <c r="N1890" i="3"/>
  <c r="P1890" i="3" s="1"/>
  <c r="N1891" i="3"/>
  <c r="Q1891" i="3" s="1"/>
  <c r="N1892" i="3"/>
  <c r="P1892" i="3" s="1"/>
  <c r="N1893" i="3"/>
  <c r="R1893" i="3" s="1"/>
  <c r="N1894" i="3"/>
  <c r="N1895" i="3"/>
  <c r="O1895" i="3" s="1"/>
  <c r="N1896" i="3"/>
  <c r="P1896" i="3" s="1"/>
  <c r="N1897" i="3"/>
  <c r="R1897" i="3" s="1"/>
  <c r="N1898" i="3"/>
  <c r="N1899" i="3"/>
  <c r="O1899" i="3" s="1"/>
  <c r="N1900" i="3"/>
  <c r="Q1900" i="3" s="1"/>
  <c r="N1901" i="3"/>
  <c r="R1901" i="3" s="1"/>
  <c r="N1902" i="3"/>
  <c r="O1902" i="3" s="1"/>
  <c r="N1903" i="3"/>
  <c r="O1903" i="3" s="1"/>
  <c r="N1904" i="3"/>
  <c r="N1905" i="3"/>
  <c r="R1905" i="3" s="1"/>
  <c r="N1906" i="3"/>
  <c r="O1906" i="3" s="1"/>
  <c r="N1907" i="3"/>
  <c r="O1907" i="3" s="1"/>
  <c r="N1908" i="3"/>
  <c r="S1908" i="3" s="1"/>
  <c r="N1909" i="3"/>
  <c r="O1909" i="3" s="1"/>
  <c r="N1910" i="3"/>
  <c r="S1910" i="3" s="1"/>
  <c r="N1911" i="3"/>
  <c r="O1911" i="3" s="1"/>
  <c r="N1912" i="3"/>
  <c r="P1912" i="3" s="1"/>
  <c r="N1913" i="3"/>
  <c r="O1913" i="3" s="1"/>
  <c r="N1914" i="3"/>
  <c r="T1914" i="3" s="1"/>
  <c r="N1915" i="3"/>
  <c r="Q1915" i="3" s="1"/>
  <c r="N1916" i="3"/>
  <c r="O1916" i="3" s="1"/>
  <c r="N1917" i="3"/>
  <c r="T1917" i="3" s="1"/>
  <c r="N1918" i="3"/>
  <c r="Q1918" i="3" s="1"/>
  <c r="N1919" i="3"/>
  <c r="R1919" i="3" s="1"/>
  <c r="N1920" i="3"/>
  <c r="R1920" i="3" s="1"/>
  <c r="N1922" i="3"/>
  <c r="O1922" i="3" s="1"/>
  <c r="N1923" i="3"/>
  <c r="S1923" i="3" s="1"/>
  <c r="N1924" i="3"/>
  <c r="P1924" i="3" s="1"/>
  <c r="N1925" i="3"/>
  <c r="Q1925" i="3" s="1"/>
  <c r="N1926" i="3"/>
  <c r="P1926" i="3" s="1"/>
  <c r="N1927" i="3"/>
  <c r="Q1927" i="3" s="1"/>
  <c r="N1928" i="3"/>
  <c r="O1928" i="3" s="1"/>
  <c r="N1929" i="3"/>
  <c r="Q1929" i="3" s="1"/>
  <c r="N1930" i="3"/>
  <c r="O1930" i="3" s="1"/>
  <c r="N1931" i="3"/>
  <c r="Q1931" i="3" s="1"/>
  <c r="N1932" i="3"/>
  <c r="N1933" i="3"/>
  <c r="O1933" i="3" s="1"/>
  <c r="N1934" i="3"/>
  <c r="N1935" i="3"/>
  <c r="Q1935" i="3" s="1"/>
  <c r="N1936" i="3"/>
  <c r="R1936" i="3" s="1"/>
  <c r="N1937" i="3"/>
  <c r="N1938" i="3"/>
  <c r="Q1938" i="3" s="1"/>
  <c r="N1939" i="3"/>
  <c r="R1939" i="3" s="1"/>
  <c r="N1940" i="3"/>
  <c r="P1940" i="3" s="1"/>
  <c r="N1941" i="3"/>
  <c r="R1941" i="3" s="1"/>
  <c r="N1942" i="3"/>
  <c r="O1942" i="3" s="1"/>
  <c r="N1943" i="3"/>
  <c r="R1943" i="3" s="1"/>
  <c r="N1944" i="3"/>
  <c r="R1944" i="3" s="1"/>
  <c r="N1945" i="3"/>
  <c r="O1945" i="3" s="1"/>
  <c r="N1946" i="3"/>
  <c r="R1946" i="3" s="1"/>
  <c r="N1947" i="3"/>
  <c r="Q1947" i="3" s="1"/>
  <c r="N1948" i="3"/>
  <c r="P1948" i="3" s="1"/>
  <c r="N1949" i="3"/>
  <c r="R1949" i="3" s="1"/>
  <c r="N1950" i="3"/>
  <c r="N1951" i="3"/>
  <c r="R1951" i="3" s="1"/>
  <c r="N1952" i="3"/>
  <c r="O1952" i="3" s="1"/>
  <c r="N1953" i="3"/>
  <c r="P1953" i="3" s="1"/>
  <c r="N1954" i="3"/>
  <c r="Q1954" i="3" s="1"/>
  <c r="N1955" i="3"/>
  <c r="P1955" i="3" s="1"/>
  <c r="N1956" i="3"/>
  <c r="N1957" i="3"/>
  <c r="R1957" i="3" s="1"/>
  <c r="N1958" i="3"/>
  <c r="Q1958" i="3" s="1"/>
  <c r="N1959" i="3"/>
  <c r="Q1959" i="3" s="1"/>
  <c r="N1960" i="3"/>
  <c r="Q1960" i="3" s="1"/>
  <c r="N1961" i="3"/>
  <c r="Q1961" i="3" s="1"/>
  <c r="N1962" i="3"/>
  <c r="P1962" i="3" s="1"/>
  <c r="N1963" i="3"/>
  <c r="P1963" i="3" s="1"/>
  <c r="N1964" i="3"/>
  <c r="Q1964" i="3" s="1"/>
  <c r="N1965" i="3"/>
  <c r="R1965" i="3" s="1"/>
  <c r="N1966" i="3"/>
  <c r="P1966" i="3" s="1"/>
  <c r="N1967" i="3"/>
  <c r="R1967" i="3" s="1"/>
  <c r="N1968" i="3"/>
  <c r="P1968" i="3" s="1"/>
  <c r="N1969" i="3"/>
  <c r="R1969" i="3" s="1"/>
  <c r="N1970" i="3"/>
  <c r="R1970" i="3" s="1"/>
  <c r="N1971" i="3"/>
  <c r="O1971" i="3" s="1"/>
  <c r="N1972" i="3"/>
  <c r="Q1972" i="3" s="1"/>
  <c r="N1973" i="3"/>
  <c r="O1973" i="3" s="1"/>
  <c r="N1974" i="3"/>
  <c r="P1974" i="3" s="1"/>
  <c r="N1975" i="3"/>
  <c r="Q1975" i="3" s="1"/>
  <c r="N1976" i="3"/>
  <c r="N1977" i="3"/>
  <c r="O1977" i="3" s="1"/>
  <c r="N1978" i="3"/>
  <c r="O1978" i="3" s="1"/>
  <c r="N1979" i="3"/>
  <c r="Q1979" i="3" s="1"/>
  <c r="N1980" i="3"/>
  <c r="Q1980" i="3" s="1"/>
  <c r="N1981" i="3"/>
  <c r="N1982" i="3"/>
  <c r="N1983" i="3"/>
  <c r="P1983" i="3" s="1"/>
  <c r="N1984" i="3"/>
  <c r="O1984" i="3" s="1"/>
  <c r="N1985" i="3"/>
  <c r="P1985" i="3" s="1"/>
  <c r="N1986" i="3"/>
  <c r="O1986" i="3" s="1"/>
  <c r="N1987" i="3"/>
  <c r="Q1987" i="3" s="1"/>
  <c r="N1988" i="3"/>
  <c r="Q1988" i="3" s="1"/>
  <c r="N1989" i="3"/>
  <c r="O1989" i="3" s="1"/>
  <c r="N1990" i="3"/>
  <c r="P1990" i="3" s="1"/>
  <c r="N1991" i="3"/>
  <c r="P1991" i="3" s="1"/>
  <c r="N1992" i="3"/>
  <c r="O1992" i="3" s="1"/>
  <c r="N1993" i="3"/>
  <c r="P1993" i="3" s="1"/>
  <c r="N1994" i="3"/>
  <c r="Q1994" i="3" s="1"/>
  <c r="N1995" i="3"/>
  <c r="O1995" i="3" s="1"/>
  <c r="N1996" i="3"/>
  <c r="Q1996" i="3" s="1"/>
  <c r="N1997" i="3"/>
  <c r="P1997" i="3" s="1"/>
  <c r="N1998" i="3"/>
  <c r="O1998" i="3" s="1"/>
  <c r="N1999" i="3"/>
  <c r="O1999" i="3" s="1"/>
  <c r="N2000" i="3"/>
  <c r="O2000" i="3" s="1"/>
  <c r="N2001" i="3"/>
  <c r="R2001" i="3" s="1"/>
  <c r="N2002" i="3"/>
  <c r="O2002" i="3" s="1"/>
  <c r="N2003" i="3"/>
  <c r="R2003" i="3" s="1"/>
  <c r="N2004" i="3"/>
  <c r="Q2004" i="3" s="1"/>
  <c r="N2005" i="3"/>
  <c r="O2005" i="3" s="1"/>
  <c r="N2006" i="3"/>
  <c r="P2006" i="3" s="1"/>
  <c r="N2007" i="3"/>
  <c r="R2007" i="3" s="1"/>
  <c r="N2008" i="3"/>
  <c r="P2008" i="3" s="1"/>
  <c r="N2009" i="3"/>
  <c r="Q2009" i="3" s="1"/>
  <c r="N2010" i="3"/>
  <c r="R2010" i="3" s="1"/>
  <c r="N2011" i="3"/>
  <c r="O2011" i="3" s="1"/>
  <c r="N2012" i="3"/>
  <c r="P2012" i="3" s="1"/>
  <c r="N2013" i="3"/>
  <c r="N2014" i="3"/>
  <c r="P2014" i="3" s="1"/>
  <c r="N2015" i="3"/>
  <c r="O2015" i="3" s="1"/>
  <c r="N2016" i="3"/>
  <c r="Q2016" i="3" s="1"/>
  <c r="N2017" i="3"/>
  <c r="P2017" i="3" s="1"/>
  <c r="N2018" i="3"/>
  <c r="P2018" i="3" s="1"/>
  <c r="N2019" i="3"/>
  <c r="R2019" i="3" s="1"/>
  <c r="N2020" i="3"/>
  <c r="Q2020" i="3" s="1"/>
  <c r="N2021" i="3"/>
  <c r="N2022" i="3"/>
  <c r="N2023" i="3"/>
  <c r="P2023" i="3" s="1"/>
  <c r="N2024" i="3"/>
  <c r="O2024" i="3" s="1"/>
  <c r="N2025" i="3"/>
  <c r="N2026" i="3"/>
  <c r="P2026" i="3" s="1"/>
  <c r="N2027" i="3"/>
  <c r="R2027" i="3" s="1"/>
  <c r="N2028" i="3"/>
  <c r="P2028" i="3" s="1"/>
  <c r="N2029" i="3"/>
  <c r="O2029" i="3" s="1"/>
  <c r="N2030" i="3"/>
  <c r="O2030" i="3" s="1"/>
  <c r="N2031" i="3"/>
  <c r="P2031" i="3" s="1"/>
  <c r="N2032" i="3"/>
  <c r="O2032" i="3" s="1"/>
  <c r="N2033" i="3"/>
  <c r="P2033" i="3" s="1"/>
  <c r="N2034" i="3"/>
  <c r="O2034" i="3" s="1"/>
  <c r="N2035" i="3"/>
  <c r="Q2035" i="3" s="1"/>
  <c r="N2036" i="3"/>
  <c r="Q2036" i="3" s="1"/>
  <c r="N2037" i="3"/>
  <c r="O2037" i="3" s="1"/>
  <c r="N2038" i="3"/>
  <c r="O2038" i="3" s="1"/>
  <c r="N2039" i="3"/>
  <c r="N2040" i="3"/>
  <c r="Q2040" i="3" s="1"/>
  <c r="N2041" i="3"/>
  <c r="R2041" i="3" s="1"/>
  <c r="N2042" i="3"/>
  <c r="P2042" i="3" s="1"/>
  <c r="N2043" i="3"/>
  <c r="Q2043" i="3" s="1"/>
  <c r="N2044" i="3"/>
  <c r="R2044" i="3" s="1"/>
  <c r="N2045" i="3"/>
  <c r="O2045" i="3" s="1"/>
  <c r="N2046" i="3"/>
  <c r="O2046" i="3" s="1"/>
  <c r="N2047" i="3"/>
  <c r="R2047" i="3" s="1"/>
  <c r="N2048" i="3"/>
  <c r="P2048" i="3" s="1"/>
  <c r="N2049" i="3"/>
  <c r="N2050" i="3"/>
  <c r="N2051" i="3"/>
  <c r="Q2051" i="3" s="1"/>
  <c r="N2052" i="3"/>
  <c r="S2052" i="3" s="1"/>
  <c r="N2053" i="3"/>
  <c r="O2053" i="3" s="1"/>
  <c r="N2054" i="3"/>
  <c r="Q2054" i="3" s="1"/>
  <c r="N2055" i="3"/>
  <c r="R2055" i="3" s="1"/>
  <c r="N2056" i="3"/>
  <c r="O2056" i="3" s="1"/>
  <c r="N2057" i="3"/>
  <c r="P2057" i="3" s="1"/>
  <c r="N2058" i="3"/>
  <c r="R2058" i="3" s="1"/>
  <c r="N2059" i="3"/>
  <c r="T2059" i="3" s="1"/>
  <c r="N2060" i="3"/>
  <c r="P2060" i="3" s="1"/>
  <c r="N2061" i="3"/>
  <c r="O2061" i="3" s="1"/>
  <c r="N2062" i="3"/>
  <c r="T2062" i="3" s="1"/>
  <c r="N2063" i="3"/>
  <c r="N2064" i="3"/>
  <c r="Q2064" i="3" s="1"/>
  <c r="N2065" i="3"/>
  <c r="N2066" i="3"/>
  <c r="O2066" i="3" s="1"/>
  <c r="N2067" i="3"/>
  <c r="O2067" i="3" s="1"/>
  <c r="N2068" i="3"/>
  <c r="R2068" i="3" s="1"/>
  <c r="N2069" i="3"/>
  <c r="Q2069" i="3" s="1"/>
  <c r="N2070" i="3"/>
  <c r="P2070" i="3" s="1"/>
  <c r="N2071" i="3"/>
  <c r="O2071" i="3" s="1"/>
  <c r="N2072" i="3"/>
  <c r="S2072" i="3" s="1"/>
  <c r="N2073" i="3"/>
  <c r="T2073" i="3" s="1"/>
  <c r="N2074" i="3"/>
  <c r="P2074" i="3" s="1"/>
  <c r="N2075" i="3"/>
  <c r="T2075" i="3" s="1"/>
  <c r="N2076" i="3"/>
  <c r="Q2076" i="3" s="1"/>
  <c r="N2077" i="3"/>
  <c r="R2077" i="3" s="1"/>
  <c r="N2078" i="3"/>
  <c r="O2078" i="3" s="1"/>
  <c r="N2079" i="3"/>
  <c r="R2079" i="3" s="1"/>
  <c r="N2080" i="3"/>
  <c r="Q2080" i="3" s="1"/>
  <c r="N2081" i="3"/>
  <c r="N2082" i="3"/>
  <c r="Q2082" i="3" s="1"/>
  <c r="N2083" i="3"/>
  <c r="O2083" i="3" s="1"/>
  <c r="N2084" i="3"/>
  <c r="S2084" i="3" s="1"/>
  <c r="N2085" i="3"/>
  <c r="N2086" i="3"/>
  <c r="T2086" i="3" s="1"/>
  <c r="N2087" i="3"/>
  <c r="T2087" i="3" s="1"/>
  <c r="N2088" i="3"/>
  <c r="T2088" i="3" s="1"/>
  <c r="N2089" i="3"/>
  <c r="P2089" i="3" s="1"/>
  <c r="N2090" i="3"/>
  <c r="P2090" i="3" s="1"/>
  <c r="N2091" i="3"/>
  <c r="Q2091" i="3" s="1"/>
  <c r="N2092" i="3"/>
  <c r="O2092" i="3" s="1"/>
  <c r="N2093" i="3"/>
  <c r="O2093" i="3" s="1"/>
  <c r="N2094" i="3"/>
  <c r="R2094" i="3" s="1"/>
  <c r="N2095" i="3"/>
  <c r="O2095" i="3" s="1"/>
  <c r="N2097" i="3"/>
  <c r="P2097" i="3" s="1"/>
  <c r="N2098" i="3"/>
  <c r="O2098" i="3" s="1"/>
  <c r="N2099" i="3"/>
  <c r="T2099" i="3" s="1"/>
  <c r="N2100" i="3"/>
  <c r="T2100" i="3" s="1"/>
  <c r="N2101" i="3"/>
  <c r="O2101" i="3" s="1"/>
  <c r="N2102" i="3"/>
  <c r="N2103" i="3"/>
  <c r="O2103" i="3" s="1"/>
  <c r="D1213" i="3"/>
  <c r="D1481" i="3" l="1"/>
  <c r="D1458" i="3"/>
  <c r="H1438" i="3"/>
  <c r="D1477" i="3"/>
  <c r="D1472" i="3"/>
  <c r="D1451" i="3"/>
  <c r="H1468" i="3"/>
  <c r="D1448" i="3"/>
  <c r="P1562" i="3"/>
  <c r="R1210" i="3"/>
  <c r="D1388" i="3"/>
  <c r="D1385" i="3"/>
  <c r="D1328" i="3"/>
  <c r="P1621" i="3"/>
  <c r="O1645" i="3"/>
  <c r="Q2100" i="3"/>
  <c r="P1574" i="3"/>
  <c r="R1292" i="3"/>
  <c r="O1369" i="3"/>
  <c r="P1344" i="3"/>
  <c r="D1344" i="3" s="1"/>
  <c r="O1540" i="3"/>
  <c r="P2030" i="3"/>
  <c r="O2068" i="3"/>
  <c r="O1929" i="3"/>
  <c r="P1668" i="3"/>
  <c r="R1996" i="3"/>
  <c r="R1841" i="3"/>
  <c r="O2090" i="3"/>
  <c r="S1911" i="3"/>
  <c r="P1809" i="3"/>
  <c r="S2059" i="3"/>
  <c r="O1884" i="3"/>
  <c r="R1845" i="3"/>
  <c r="P1645" i="3"/>
  <c r="P1374" i="3"/>
  <c r="P1310" i="3"/>
  <c r="D1310" i="3" s="1"/>
  <c r="Q1342" i="3"/>
  <c r="O1357" i="3"/>
  <c r="Q1353" i="3"/>
  <c r="P1278" i="3"/>
  <c r="Q1631" i="3"/>
  <c r="O2082" i="3"/>
  <c r="P1631" i="3"/>
  <c r="S2097" i="3"/>
  <c r="Q1435" i="3"/>
  <c r="O1493" i="3"/>
  <c r="O2023" i="3"/>
  <c r="Q1548" i="3"/>
  <c r="Q1774" i="3"/>
  <c r="P1641" i="3"/>
  <c r="R1692" i="3"/>
  <c r="Q1692" i="3"/>
  <c r="R1637" i="3"/>
  <c r="P2052" i="3"/>
  <c r="T1918" i="3"/>
  <c r="O1844" i="3"/>
  <c r="P1826" i="3"/>
  <c r="O2087" i="3"/>
  <c r="P2032" i="3"/>
  <c r="S1918" i="3"/>
  <c r="P1669" i="3"/>
  <c r="R1651" i="3"/>
  <c r="Q1431" i="3"/>
  <c r="Q1503" i="3"/>
  <c r="P1592" i="3"/>
  <c r="Q1341" i="3"/>
  <c r="Q1591" i="3"/>
  <c r="P1607" i="3"/>
  <c r="O1353" i="3"/>
  <c r="P1317" i="3"/>
  <c r="Q1786" i="3"/>
  <c r="O2075" i="3"/>
  <c r="O1947" i="3"/>
  <c r="P1929" i="3"/>
  <c r="R1820" i="3"/>
  <c r="O1564" i="3"/>
  <c r="P1454" i="3"/>
  <c r="R1435" i="3"/>
  <c r="P1260" i="3"/>
  <c r="P1471" i="3"/>
  <c r="R1801" i="3"/>
  <c r="R1527" i="3"/>
  <c r="O1471" i="3"/>
  <c r="O1294" i="3"/>
  <c r="Q1259" i="3"/>
  <c r="O2073" i="3"/>
  <c r="O2020" i="3"/>
  <c r="P1945" i="3"/>
  <c r="R1632" i="3"/>
  <c r="O1345" i="3"/>
  <c r="P1329" i="3"/>
  <c r="D1329" i="3" s="1"/>
  <c r="R1960" i="3"/>
  <c r="Q1242" i="3"/>
  <c r="R1242" i="3"/>
  <c r="O1242" i="3"/>
  <c r="S1242" i="3"/>
  <c r="P1242" i="3"/>
  <c r="T1242" i="3"/>
  <c r="O1860" i="3"/>
  <c r="S1753" i="3"/>
  <c r="R1451" i="3"/>
  <c r="P1365" i="3"/>
  <c r="D1365" i="3" s="1"/>
  <c r="O1279" i="3"/>
  <c r="P1980" i="3"/>
  <c r="R1767" i="3"/>
  <c r="O2031" i="3"/>
  <c r="O1980" i="3"/>
  <c r="R1212" i="3"/>
  <c r="R1606" i="3"/>
  <c r="Q1977" i="3"/>
  <c r="Q1868" i="3"/>
  <c r="P1651" i="3"/>
  <c r="P1587" i="3"/>
  <c r="Q2077" i="3"/>
  <c r="P2077" i="3"/>
  <c r="Q2010" i="3"/>
  <c r="O1741" i="3"/>
  <c r="O1722" i="3"/>
  <c r="P1586" i="3"/>
  <c r="R1513" i="3"/>
  <c r="P1253" i="3"/>
  <c r="D1253" i="3" s="1"/>
  <c r="R1208" i="3"/>
  <c r="P2010" i="3"/>
  <c r="Q1513" i="3"/>
  <c r="R1369" i="3"/>
  <c r="H1369" i="3" s="1"/>
  <c r="P2076" i="3"/>
  <c r="P1369" i="3"/>
  <c r="R1592" i="3"/>
  <c r="R1811" i="3"/>
  <c r="Q1592" i="3"/>
  <c r="S1578" i="3"/>
  <c r="R1425" i="3"/>
  <c r="R1344" i="3"/>
  <c r="Q1294" i="3"/>
  <c r="P1989" i="3"/>
  <c r="R1974" i="3"/>
  <c r="P1925" i="3"/>
  <c r="T1753" i="3"/>
  <c r="P1290" i="3"/>
  <c r="S2098" i="3"/>
  <c r="T2083" i="3"/>
  <c r="R2020" i="3"/>
  <c r="R2098" i="3"/>
  <c r="R2083" i="3"/>
  <c r="P2020" i="3"/>
  <c r="P1988" i="3"/>
  <c r="S1587" i="3"/>
  <c r="R1520" i="3"/>
  <c r="H1520" i="3" s="1"/>
  <c r="R1304" i="3"/>
  <c r="O1951" i="3"/>
  <c r="O1901" i="3"/>
  <c r="P1801" i="3"/>
  <c r="R1566" i="3"/>
  <c r="R1269" i="3"/>
  <c r="H1269" i="3" s="1"/>
  <c r="R1999" i="3"/>
  <c r="R1832" i="3"/>
  <c r="O1801" i="3"/>
  <c r="Q1709" i="3"/>
  <c r="P1658" i="3"/>
  <c r="O1515" i="3"/>
  <c r="Q1208" i="3"/>
  <c r="H1208" i="3" s="1"/>
  <c r="R1966" i="3"/>
  <c r="Q1745" i="3"/>
  <c r="P1709" i="3"/>
  <c r="Q1444" i="3"/>
  <c r="R1314" i="3"/>
  <c r="O2091" i="3"/>
  <c r="R2014" i="3"/>
  <c r="P1881" i="3"/>
  <c r="O1672" i="3"/>
  <c r="R1610" i="3"/>
  <c r="P1564" i="3"/>
  <c r="P1444" i="3"/>
  <c r="D1444" i="3" s="1"/>
  <c r="Q1314" i="3"/>
  <c r="O1282" i="3"/>
  <c r="Q1292" i="3"/>
  <c r="R1838" i="3"/>
  <c r="R1657" i="3"/>
  <c r="R1562" i="3"/>
  <c r="R1315" i="3"/>
  <c r="O2088" i="3"/>
  <c r="O2064" i="3"/>
  <c r="T2051" i="3"/>
  <c r="O1838" i="3"/>
  <c r="P1432" i="3"/>
  <c r="P1419" i="3"/>
  <c r="Q1315" i="3"/>
  <c r="Q1290" i="3"/>
  <c r="H1290" i="3" s="1"/>
  <c r="T2061" i="3"/>
  <c r="P1913" i="3"/>
  <c r="T1586" i="3"/>
  <c r="O1212" i="3"/>
  <c r="D1212" i="3" s="1"/>
  <c r="P1593" i="3"/>
  <c r="S1586" i="3"/>
  <c r="P1491" i="3"/>
  <c r="R1354" i="3"/>
  <c r="Q1313" i="3"/>
  <c r="H1313" i="3" s="1"/>
  <c r="P2073" i="3"/>
  <c r="O2060" i="3"/>
  <c r="P2002" i="3"/>
  <c r="R1988" i="3"/>
  <c r="P1958" i="3"/>
  <c r="R1895" i="3"/>
  <c r="O1593" i="3"/>
  <c r="Q1586" i="3"/>
  <c r="O1491" i="3"/>
  <c r="Q1472" i="3"/>
  <c r="P1354" i="3"/>
  <c r="D1354" i="3" s="1"/>
  <c r="P1313" i="3"/>
  <c r="Q1286" i="3"/>
  <c r="T2070" i="3"/>
  <c r="R2057" i="3"/>
  <c r="P2041" i="3"/>
  <c r="O2014" i="3"/>
  <c r="Q1999" i="3"/>
  <c r="T1923" i="3"/>
  <c r="O1767" i="3"/>
  <c r="Q1713" i="3"/>
  <c r="P1566" i="3"/>
  <c r="R1338" i="3"/>
  <c r="T2092" i="3"/>
  <c r="P2027" i="3"/>
  <c r="R1890" i="3"/>
  <c r="R1842" i="3"/>
  <c r="O1566" i="3"/>
  <c r="R1469" i="3"/>
  <c r="R1424" i="3"/>
  <c r="R1309" i="3"/>
  <c r="H1309" i="3" s="1"/>
  <c r="P1208" i="3"/>
  <c r="D1208" i="3" s="1"/>
  <c r="P2040" i="3"/>
  <c r="Q1922" i="3"/>
  <c r="P1842" i="3"/>
  <c r="O1619" i="3"/>
  <c r="T1591" i="3"/>
  <c r="O1581" i="3"/>
  <c r="Q1469" i="3"/>
  <c r="H1469" i="3" s="1"/>
  <c r="Q1424" i="3"/>
  <c r="H1424" i="3" s="1"/>
  <c r="P1375" i="3"/>
  <c r="O1318" i="3"/>
  <c r="P1293" i="3"/>
  <c r="D1293" i="3" s="1"/>
  <c r="R2091" i="3"/>
  <c r="Q2079" i="3"/>
  <c r="P2068" i="3"/>
  <c r="P2055" i="3"/>
  <c r="O2040" i="3"/>
  <c r="O1872" i="3"/>
  <c r="R1798" i="3"/>
  <c r="O1781" i="3"/>
  <c r="O1765" i="3"/>
  <c r="R1591" i="3"/>
  <c r="O1469" i="3"/>
  <c r="P1424" i="3"/>
  <c r="D1424" i="3" s="1"/>
  <c r="O1392" i="3"/>
  <c r="O1375" i="3"/>
  <c r="S2091" i="3"/>
  <c r="P2075" i="3"/>
  <c r="S2057" i="3"/>
  <c r="Q2046" i="3"/>
  <c r="P2034" i="3"/>
  <c r="O1972" i="3"/>
  <c r="O1938" i="3"/>
  <c r="R1914" i="3"/>
  <c r="P1860" i="3"/>
  <c r="O1849" i="3"/>
  <c r="Q1826" i="3"/>
  <c r="P1814" i="3"/>
  <c r="Q1792" i="3"/>
  <c r="O1648" i="3"/>
  <c r="R1624" i="3"/>
  <c r="P1581" i="3"/>
  <c r="P1507" i="3"/>
  <c r="O1495" i="3"/>
  <c r="R1486" i="3"/>
  <c r="R1472" i="3"/>
  <c r="O1393" i="3"/>
  <c r="P1382" i="3"/>
  <c r="D1382" i="3" s="1"/>
  <c r="Q1370" i="3"/>
  <c r="H1370" i="3" s="1"/>
  <c r="P1319" i="3"/>
  <c r="D1319" i="3" s="1"/>
  <c r="Q1311" i="3"/>
  <c r="H1311" i="3" s="1"/>
  <c r="Q1260" i="3"/>
  <c r="Q2014" i="3"/>
  <c r="Q1767" i="3"/>
  <c r="R1754" i="3"/>
  <c r="R1741" i="3"/>
  <c r="Q1610" i="3"/>
  <c r="Q1527" i="3"/>
  <c r="H1527" i="3" s="1"/>
  <c r="R1516" i="3"/>
  <c r="R1494" i="3"/>
  <c r="R1392" i="3"/>
  <c r="P2064" i="3"/>
  <c r="O2044" i="3"/>
  <c r="R2032" i="3"/>
  <c r="Q2023" i="3"/>
  <c r="R1980" i="3"/>
  <c r="Q1970" i="3"/>
  <c r="P1936" i="3"/>
  <c r="P1790" i="3"/>
  <c r="P1754" i="3"/>
  <c r="P1741" i="3"/>
  <c r="P1699" i="3"/>
  <c r="R1622" i="3"/>
  <c r="P1610" i="3"/>
  <c r="O1527" i="3"/>
  <c r="O1516" i="3"/>
  <c r="Q1494" i="3"/>
  <c r="Q1471" i="3"/>
  <c r="H1471" i="3" s="1"/>
  <c r="R1444" i="3"/>
  <c r="R1431" i="3"/>
  <c r="P1380" i="3"/>
  <c r="D1380" i="3" s="1"/>
  <c r="Q1357" i="3"/>
  <c r="O1333" i="3"/>
  <c r="P1295" i="3"/>
  <c r="D1295" i="3" s="1"/>
  <c r="Q1273" i="3"/>
  <c r="R1259" i="3"/>
  <c r="Q1957" i="3"/>
  <c r="Q1911" i="3"/>
  <c r="Q1845" i="3"/>
  <c r="P1810" i="3"/>
  <c r="Q1632" i="3"/>
  <c r="P1577" i="3"/>
  <c r="Q1378" i="3"/>
  <c r="H1378" i="3" s="1"/>
  <c r="Q2098" i="3"/>
  <c r="S2088" i="3"/>
  <c r="P2080" i="3"/>
  <c r="O2072" i="3"/>
  <c r="Q2062" i="3"/>
  <c r="Q2041" i="3"/>
  <c r="R2000" i="3"/>
  <c r="O1979" i="3"/>
  <c r="O1957" i="3"/>
  <c r="P1933" i="3"/>
  <c r="T1922" i="3"/>
  <c r="Q1897" i="3"/>
  <c r="Q1856" i="3"/>
  <c r="O1845" i="3"/>
  <c r="O1810" i="3"/>
  <c r="O1788" i="3"/>
  <c r="P1765" i="3"/>
  <c r="R1709" i="3"/>
  <c r="P1632" i="3"/>
  <c r="P1514" i="3"/>
  <c r="R1492" i="3"/>
  <c r="Q1480" i="3"/>
  <c r="P1378" i="3"/>
  <c r="R2078" i="3"/>
  <c r="O2070" i="3"/>
  <c r="T2060" i="3"/>
  <c r="S2051" i="3"/>
  <c r="P1999" i="3"/>
  <c r="O1987" i="3"/>
  <c r="R1954" i="3"/>
  <c r="R1930" i="3"/>
  <c r="T1919" i="3"/>
  <c r="P1908" i="3"/>
  <c r="P1895" i="3"/>
  <c r="R1865" i="3"/>
  <c r="P1854" i="3"/>
  <c r="O1631" i="3"/>
  <c r="P1606" i="3"/>
  <c r="O1586" i="3"/>
  <c r="P1521" i="3"/>
  <c r="P1513" i="3"/>
  <c r="D1513" i="3" s="1"/>
  <c r="R1477" i="3"/>
  <c r="S2086" i="3"/>
  <c r="S2060" i="3"/>
  <c r="P2051" i="3"/>
  <c r="O2028" i="3"/>
  <c r="Q2019" i="3"/>
  <c r="P2009" i="3"/>
  <c r="P1965" i="3"/>
  <c r="O1954" i="3"/>
  <c r="Q1943" i="3"/>
  <c r="P1930" i="3"/>
  <c r="Q1919" i="3"/>
  <c r="O1908" i="3"/>
  <c r="Q1865" i="3"/>
  <c r="P1747" i="3"/>
  <c r="Q1734" i="3"/>
  <c r="O1707" i="3"/>
  <c r="R1676" i="3"/>
  <c r="O1521" i="3"/>
  <c r="P1498" i="3"/>
  <c r="R2086" i="3"/>
  <c r="P2019" i="3"/>
  <c r="O2009" i="3"/>
  <c r="Q1986" i="3"/>
  <c r="Q1877" i="3"/>
  <c r="Q1795" i="3"/>
  <c r="R1785" i="3"/>
  <c r="P1734" i="3"/>
  <c r="R1720" i="3"/>
  <c r="P1676" i="3"/>
  <c r="P1605" i="3"/>
  <c r="R1573" i="3"/>
  <c r="R1489" i="3"/>
  <c r="R1467" i="3"/>
  <c r="H1467" i="3" s="1"/>
  <c r="Q2086" i="3"/>
  <c r="Q2027" i="3"/>
  <c r="O2019" i="3"/>
  <c r="P1986" i="3"/>
  <c r="O1964" i="3"/>
  <c r="P1942" i="3"/>
  <c r="P1877" i="3"/>
  <c r="O1829" i="3"/>
  <c r="O1818" i="3"/>
  <c r="R1771" i="3"/>
  <c r="P1615" i="3"/>
  <c r="R1805" i="3"/>
  <c r="R1794" i="3"/>
  <c r="O1784" i="3"/>
  <c r="Q1771" i="3"/>
  <c r="Q1705" i="3"/>
  <c r="R1583" i="3"/>
  <c r="O1520" i="3"/>
  <c r="P1474" i="3"/>
  <c r="D1474" i="3" s="1"/>
  <c r="Q1451" i="3"/>
  <c r="H1451" i="3" s="1"/>
  <c r="R1383" i="3"/>
  <c r="O1338" i="3"/>
  <c r="P1323" i="3"/>
  <c r="Q2092" i="3"/>
  <c r="O2048" i="3"/>
  <c r="O2027" i="3"/>
  <c r="Q2007" i="3"/>
  <c r="P1996" i="3"/>
  <c r="Q1974" i="3"/>
  <c r="R1850" i="3"/>
  <c r="Q1841" i="3"/>
  <c r="Q1805" i="3"/>
  <c r="Q1662" i="3"/>
  <c r="O1650" i="3"/>
  <c r="O1627" i="3"/>
  <c r="P1583" i="3"/>
  <c r="R1496" i="3"/>
  <c r="H1496" i="3" s="1"/>
  <c r="P1488" i="3"/>
  <c r="R1465" i="3"/>
  <c r="Q1383" i="3"/>
  <c r="O1313" i="3"/>
  <c r="R1251" i="3"/>
  <c r="R2084" i="3"/>
  <c r="T2067" i="3"/>
  <c r="O2058" i="3"/>
  <c r="R2035" i="3"/>
  <c r="O2017" i="3"/>
  <c r="P2007" i="3"/>
  <c r="O1974" i="3"/>
  <c r="R1962" i="3"/>
  <c r="R1928" i="3"/>
  <c r="P1841" i="3"/>
  <c r="P1816" i="3"/>
  <c r="Q1529" i="3"/>
  <c r="H1529" i="3" s="1"/>
  <c r="P1383" i="3"/>
  <c r="D1383" i="3" s="1"/>
  <c r="Q1372" i="3"/>
  <c r="R1337" i="3"/>
  <c r="P1299" i="3"/>
  <c r="D1299" i="3" s="1"/>
  <c r="O1277" i="3"/>
  <c r="P2084" i="3"/>
  <c r="S2067" i="3"/>
  <c r="O2047" i="3"/>
  <c r="R2026" i="3"/>
  <c r="O2007" i="3"/>
  <c r="R1983" i="3"/>
  <c r="Q1928" i="3"/>
  <c r="R1849" i="3"/>
  <c r="P1782" i="3"/>
  <c r="R1769" i="3"/>
  <c r="O1582" i="3"/>
  <c r="P1518" i="3"/>
  <c r="D1518" i="3" s="1"/>
  <c r="O1487" i="3"/>
  <c r="D1487" i="3" s="1"/>
  <c r="O1464" i="3"/>
  <c r="Q1393" i="3"/>
  <c r="H1393" i="3" s="1"/>
  <c r="Q1312" i="3"/>
  <c r="T2091" i="3"/>
  <c r="O2084" i="3"/>
  <c r="Q2067" i="3"/>
  <c r="T2057" i="3"/>
  <c r="Q2034" i="3"/>
  <c r="Q2026" i="3"/>
  <c r="O1994" i="3"/>
  <c r="Q1983" i="3"/>
  <c r="Q1849" i="3"/>
  <c r="R1826" i="3"/>
  <c r="O1756" i="3"/>
  <c r="R1743" i="3"/>
  <c r="O1731" i="3"/>
  <c r="P1648" i="3"/>
  <c r="Q1541" i="3"/>
  <c r="Q1495" i="3"/>
  <c r="P1393" i="3"/>
  <c r="R1336" i="3"/>
  <c r="R1298" i="3"/>
  <c r="O1249" i="3"/>
  <c r="P2103" i="3"/>
  <c r="P2062" i="3"/>
  <c r="Q2029" i="3"/>
  <c r="P2005" i="3"/>
  <c r="O1699" i="3"/>
  <c r="O1676" i="3"/>
  <c r="Q1646" i="3"/>
  <c r="Q1625" i="3"/>
  <c r="O1616" i="3"/>
  <c r="Q1578" i="3"/>
  <c r="O1556" i="3"/>
  <c r="P1520" i="3"/>
  <c r="Q1382" i="3"/>
  <c r="R1318" i="3"/>
  <c r="H1318" i="3" s="1"/>
  <c r="S2061" i="3"/>
  <c r="P2035" i="3"/>
  <c r="R2011" i="3"/>
  <c r="R1971" i="3"/>
  <c r="R1963" i="3"/>
  <c r="O1897" i="3"/>
  <c r="Q1886" i="3"/>
  <c r="R1835" i="3"/>
  <c r="Q1817" i="3"/>
  <c r="R1783" i="3"/>
  <c r="R1753" i="3"/>
  <c r="Q1685" i="3"/>
  <c r="Q1624" i="3"/>
  <c r="Q1519" i="3"/>
  <c r="Q1463" i="3"/>
  <c r="H1463" i="3" s="1"/>
  <c r="P1451" i="3"/>
  <c r="Q1338" i="3"/>
  <c r="R1317" i="3"/>
  <c r="H1317" i="3" s="1"/>
  <c r="R1310" i="3"/>
  <c r="R1299" i="3"/>
  <c r="P1281" i="3"/>
  <c r="D1281" i="3" s="1"/>
  <c r="O1260" i="3"/>
  <c r="Q1210" i="3"/>
  <c r="H1210" i="3" s="1"/>
  <c r="S2100" i="3"/>
  <c r="R2061" i="3"/>
  <c r="Q2044" i="3"/>
  <c r="O2035" i="3"/>
  <c r="Q2011" i="3"/>
  <c r="R2002" i="3"/>
  <c r="R1987" i="3"/>
  <c r="Q1971" i="3"/>
  <c r="O1963" i="3"/>
  <c r="T1915" i="3"/>
  <c r="R1907" i="3"/>
  <c r="P1835" i="3"/>
  <c r="P1817" i="3"/>
  <c r="Q1783" i="3"/>
  <c r="O1764" i="3"/>
  <c r="Q1753" i="3"/>
  <c r="P1717" i="3"/>
  <c r="Q1706" i="3"/>
  <c r="Q1696" i="3"/>
  <c r="P1685" i="3"/>
  <c r="Q1674" i="3"/>
  <c r="P1585" i="3"/>
  <c r="Q1538" i="3"/>
  <c r="H1538" i="3" s="1"/>
  <c r="R1512" i="3"/>
  <c r="P1463" i="3"/>
  <c r="O1438" i="3"/>
  <c r="Q1380" i="3"/>
  <c r="O1349" i="3"/>
  <c r="Q1310" i="3"/>
  <c r="Q1299" i="3"/>
  <c r="Q1271" i="3"/>
  <c r="H1271" i="3" s="1"/>
  <c r="R2100" i="3"/>
  <c r="P2044" i="3"/>
  <c r="Q2002" i="3"/>
  <c r="P1995" i="3"/>
  <c r="P1971" i="3"/>
  <c r="R1933" i="3"/>
  <c r="O1924" i="3"/>
  <c r="O1896" i="3"/>
  <c r="O1835" i="3"/>
  <c r="P1825" i="3"/>
  <c r="R1807" i="3"/>
  <c r="O1791" i="3"/>
  <c r="P1753" i="3"/>
  <c r="P1696" i="3"/>
  <c r="R1663" i="3"/>
  <c r="O1538" i="3"/>
  <c r="D1538" i="3" s="1"/>
  <c r="Q1512" i="3"/>
  <c r="O1463" i="3"/>
  <c r="R1209" i="3"/>
  <c r="O1825" i="3"/>
  <c r="Q1807" i="3"/>
  <c r="Q1326" i="3"/>
  <c r="Q1209" i="3"/>
  <c r="Q1279" i="3"/>
  <c r="H1279" i="3" s="1"/>
  <c r="P1259" i="3"/>
  <c r="D1259" i="3" s="1"/>
  <c r="T1247" i="3"/>
  <c r="P2091" i="3"/>
  <c r="R2060" i="3"/>
  <c r="O2052" i="3"/>
  <c r="O2010" i="3"/>
  <c r="Q2001" i="3"/>
  <c r="R1986" i="3"/>
  <c r="R1942" i="3"/>
  <c r="O1914" i="3"/>
  <c r="T1905" i="3"/>
  <c r="Q1895" i="3"/>
  <c r="O1824" i="3"/>
  <c r="O1816" i="3"/>
  <c r="P1806" i="3"/>
  <c r="Q1798" i="3"/>
  <c r="O1782" i="3"/>
  <c r="P1771" i="3"/>
  <c r="R1751" i="3"/>
  <c r="P1705" i="3"/>
  <c r="R1682" i="3"/>
  <c r="Q1622" i="3"/>
  <c r="S1583" i="3"/>
  <c r="R1497" i="3"/>
  <c r="H1497" i="3" s="1"/>
  <c r="Q1490" i="3"/>
  <c r="Q1448" i="3"/>
  <c r="H1448" i="3" s="1"/>
  <c r="Q1425" i="3"/>
  <c r="Q1337" i="3"/>
  <c r="O1325" i="3"/>
  <c r="P1309" i="3"/>
  <c r="R1289" i="3"/>
  <c r="O2033" i="3"/>
  <c r="O2001" i="3"/>
  <c r="P1969" i="3"/>
  <c r="P1798" i="3"/>
  <c r="O1705" i="3"/>
  <c r="O1661" i="3"/>
  <c r="O1622" i="3"/>
  <c r="O1590" i="3"/>
  <c r="O1497" i="3"/>
  <c r="P1461" i="3"/>
  <c r="D1461" i="3" s="1"/>
  <c r="P1448" i="3"/>
  <c r="O1337" i="3"/>
  <c r="O1309" i="3"/>
  <c r="O1289" i="3"/>
  <c r="R1992" i="3"/>
  <c r="Q1447" i="3"/>
  <c r="P1435" i="3"/>
  <c r="D1435" i="3" s="1"/>
  <c r="S2082" i="3"/>
  <c r="O2059" i="3"/>
  <c r="R2051" i="3"/>
  <c r="O2041" i="3"/>
  <c r="Q2032" i="3"/>
  <c r="R2016" i="3"/>
  <c r="P2000" i="3"/>
  <c r="Q1992" i="3"/>
  <c r="R1985" i="3"/>
  <c r="T1912" i="3"/>
  <c r="P1893" i="3"/>
  <c r="Q1869" i="3"/>
  <c r="O1814" i="3"/>
  <c r="R1796" i="3"/>
  <c r="Q1769" i="3"/>
  <c r="P1712" i="3"/>
  <c r="Q1703" i="3"/>
  <c r="Q1336" i="3"/>
  <c r="O1323" i="3"/>
  <c r="P1266" i="3"/>
  <c r="D1266" i="3" s="1"/>
  <c r="R2082" i="3"/>
  <c r="P2016" i="3"/>
  <c r="P1992" i="3"/>
  <c r="O1985" i="3"/>
  <c r="O1975" i="3"/>
  <c r="P1967" i="3"/>
  <c r="P1949" i="3"/>
  <c r="R1929" i="3"/>
  <c r="O1912" i="3"/>
  <c r="P1869" i="3"/>
  <c r="Q1848" i="3"/>
  <c r="O1821" i="3"/>
  <c r="Q1804" i="3"/>
  <c r="Q1796" i="3"/>
  <c r="Q1787" i="3"/>
  <c r="P1780" i="3"/>
  <c r="Q1723" i="3"/>
  <c r="P1679" i="3"/>
  <c r="R1648" i="3"/>
  <c r="P1630" i="3"/>
  <c r="O1620" i="3"/>
  <c r="Q1515" i="3"/>
  <c r="H1515" i="3" s="1"/>
  <c r="O1507" i="3"/>
  <c r="R1384" i="3"/>
  <c r="R1277" i="3"/>
  <c r="H1277" i="3" s="1"/>
  <c r="T2097" i="3"/>
  <c r="S2058" i="3"/>
  <c r="R2040" i="3"/>
  <c r="R2023" i="3"/>
  <c r="O1967" i="3"/>
  <c r="R1958" i="3"/>
  <c r="O1949" i="3"/>
  <c r="O1869" i="3"/>
  <c r="R1830" i="3"/>
  <c r="P1804" i="3"/>
  <c r="P1796" i="3"/>
  <c r="R1658" i="3"/>
  <c r="R1581" i="3"/>
  <c r="R1532" i="3"/>
  <c r="H1532" i="3" s="1"/>
  <c r="P1515" i="3"/>
  <c r="R1495" i="3"/>
  <c r="O1475" i="3"/>
  <c r="O1335" i="3"/>
  <c r="Q1322" i="3"/>
  <c r="O1305" i="3"/>
  <c r="R1294" i="3"/>
  <c r="R1286" i="3"/>
  <c r="Q2078" i="3"/>
  <c r="O2016" i="3"/>
  <c r="R1931" i="3"/>
  <c r="Q1924" i="3"/>
  <c r="S1917" i="3"/>
  <c r="R1900" i="3"/>
  <c r="O1891" i="3"/>
  <c r="P1774" i="3"/>
  <c r="Q1735" i="3"/>
  <c r="R1713" i="3"/>
  <c r="Q1606" i="3"/>
  <c r="Q1593" i="3"/>
  <c r="P1582" i="3"/>
  <c r="R1507" i="3"/>
  <c r="H1507" i="3" s="1"/>
  <c r="Q1484" i="3"/>
  <c r="P1447" i="3"/>
  <c r="D1447" i="3" s="1"/>
  <c r="R1357" i="3"/>
  <c r="R1312" i="3"/>
  <c r="P1210" i="3"/>
  <c r="D1210" i="3" s="1"/>
  <c r="O1854" i="3"/>
  <c r="Q1785" i="3"/>
  <c r="Q1719" i="3"/>
  <c r="Q1701" i="3"/>
  <c r="Q1390" i="3"/>
  <c r="O1342" i="3"/>
  <c r="P1292" i="3"/>
  <c r="D1292" i="3" s="1"/>
  <c r="T1246" i="3"/>
  <c r="T2101" i="3"/>
  <c r="S1246" i="3"/>
  <c r="S2101" i="3"/>
  <c r="S2094" i="3"/>
  <c r="Q2060" i="3"/>
  <c r="T2053" i="3"/>
  <c r="R2038" i="3"/>
  <c r="R2024" i="3"/>
  <c r="Q2018" i="3"/>
  <c r="P2011" i="3"/>
  <c r="R1998" i="3"/>
  <c r="Q1985" i="3"/>
  <c r="P1928" i="3"/>
  <c r="S1919" i="3"/>
  <c r="S1912" i="3"/>
  <c r="Q1838" i="3"/>
  <c r="P1807" i="3"/>
  <c r="R1784" i="3"/>
  <c r="Q1778" i="3"/>
  <c r="P1769" i="3"/>
  <c r="R1652" i="3"/>
  <c r="P1646" i="3"/>
  <c r="P1637" i="3"/>
  <c r="P1591" i="3"/>
  <c r="P1557" i="3"/>
  <c r="Q1516" i="3"/>
  <c r="P1494" i="3"/>
  <c r="D1494" i="3" s="1"/>
  <c r="R1475" i="3"/>
  <c r="R1449" i="3"/>
  <c r="H1449" i="3" s="1"/>
  <c r="Q1439" i="3"/>
  <c r="P1431" i="3"/>
  <c r="D1431" i="3" s="1"/>
  <c r="P1420" i="3"/>
  <c r="R1333" i="3"/>
  <c r="P1314" i="3"/>
  <c r="Q1298" i="3"/>
  <c r="R1291" i="3"/>
  <c r="H1291" i="3" s="1"/>
  <c r="R1246" i="3"/>
  <c r="Q1212" i="3"/>
  <c r="Q1274" i="3"/>
  <c r="R2101" i="3"/>
  <c r="S2073" i="3"/>
  <c r="R2066" i="3"/>
  <c r="Q2053" i="3"/>
  <c r="Q2038" i="3"/>
  <c r="Q2024" i="3"/>
  <c r="R2004" i="3"/>
  <c r="Q1998" i="3"/>
  <c r="Q1912" i="3"/>
  <c r="Q1862" i="3"/>
  <c r="R1844" i="3"/>
  <c r="R1829" i="3"/>
  <c r="Q1784" i="3"/>
  <c r="P1728" i="3"/>
  <c r="P1661" i="3"/>
  <c r="Q1652" i="3"/>
  <c r="O1591" i="3"/>
  <c r="R1510" i="3"/>
  <c r="O1459" i="3"/>
  <c r="Q1333" i="3"/>
  <c r="O1321" i="3"/>
  <c r="Q1282" i="3"/>
  <c r="P1275" i="3"/>
  <c r="D1275" i="3" s="1"/>
  <c r="R1264" i="3"/>
  <c r="Q1246" i="3"/>
  <c r="Q2066" i="3"/>
  <c r="Q1844" i="3"/>
  <c r="Q1829" i="3"/>
  <c r="R1707" i="3"/>
  <c r="R1699" i="3"/>
  <c r="R1678" i="3"/>
  <c r="R1671" i="3"/>
  <c r="P1652" i="3"/>
  <c r="R1627" i="3"/>
  <c r="P1565" i="3"/>
  <c r="Q1510" i="3"/>
  <c r="Q1360" i="3"/>
  <c r="P1246" i="3"/>
  <c r="Q2101" i="3"/>
  <c r="R2073" i="3"/>
  <c r="P2053" i="3"/>
  <c r="P2038" i="3"/>
  <c r="P2024" i="3"/>
  <c r="Q2017" i="3"/>
  <c r="P1998" i="3"/>
  <c r="R1975" i="3"/>
  <c r="R1961" i="3"/>
  <c r="R1821" i="3"/>
  <c r="P2101" i="3"/>
  <c r="S2093" i="3"/>
  <c r="Q2073" i="3"/>
  <c r="P2066" i="3"/>
  <c r="P1749" i="3"/>
  <c r="P1738" i="3"/>
  <c r="O1727" i="3"/>
  <c r="P1707" i="3"/>
  <c r="P1678" i="3"/>
  <c r="Q1671" i="3"/>
  <c r="P1590" i="3"/>
  <c r="O1510" i="3"/>
  <c r="Q1493" i="3"/>
  <c r="H1493" i="3" s="1"/>
  <c r="R1448" i="3"/>
  <c r="R1438" i="3"/>
  <c r="Q1419" i="3"/>
  <c r="P1360" i="3"/>
  <c r="R1274" i="3"/>
  <c r="Q1263" i="3"/>
  <c r="P1666" i="3"/>
  <c r="Q1666" i="3"/>
  <c r="Q2084" i="3"/>
  <c r="O2080" i="3"/>
  <c r="S2049" i="3"/>
  <c r="O2049" i="3"/>
  <c r="P2049" i="3"/>
  <c r="Q2049" i="3"/>
  <c r="R2049" i="3"/>
  <c r="T2049" i="3"/>
  <c r="P2001" i="3"/>
  <c r="R1952" i="3"/>
  <c r="P1872" i="3"/>
  <c r="O1802" i="3"/>
  <c r="P1802" i="3"/>
  <c r="P1649" i="3"/>
  <c r="Q1644" i="3"/>
  <c r="R1644" i="3"/>
  <c r="Q1634" i="3"/>
  <c r="P1596" i="3"/>
  <c r="R1324" i="3"/>
  <c r="P1324" i="3"/>
  <c r="O1257" i="3"/>
  <c r="P1257" i="3"/>
  <c r="Q1257" i="3"/>
  <c r="R1257" i="3"/>
  <c r="P1981" i="3"/>
  <c r="P1612" i="3"/>
  <c r="Q1612" i="3"/>
  <c r="R1612" i="3"/>
  <c r="R1926" i="3"/>
  <c r="O1467" i="3"/>
  <c r="Q2090" i="3"/>
  <c r="S2090" i="3"/>
  <c r="R2090" i="3"/>
  <c r="T2090" i="3"/>
  <c r="R1765" i="3"/>
  <c r="O1588" i="3"/>
  <c r="R1588" i="3"/>
  <c r="S1588" i="3"/>
  <c r="O1546" i="3"/>
  <c r="P1546" i="3"/>
  <c r="Q1546" i="3"/>
  <c r="R1546" i="3"/>
  <c r="O2079" i="3"/>
  <c r="S2079" i="3"/>
  <c r="O1969" i="3"/>
  <c r="Q1969" i="3"/>
  <c r="Q1951" i="3"/>
  <c r="Q1736" i="3"/>
  <c r="P1458" i="3"/>
  <c r="S2065" i="3"/>
  <c r="P2065" i="3"/>
  <c r="Q2065" i="3"/>
  <c r="Q1989" i="3"/>
  <c r="R1989" i="3"/>
  <c r="P1950" i="3"/>
  <c r="R1950" i="3"/>
  <c r="P1903" i="3"/>
  <c r="R1903" i="3"/>
  <c r="T1903" i="3"/>
  <c r="Q1880" i="3"/>
  <c r="O1880" i="3"/>
  <c r="R1880" i="3"/>
  <c r="P1537" i="3"/>
  <c r="D1537" i="3" s="1"/>
  <c r="R1537" i="3"/>
  <c r="P2100" i="3"/>
  <c r="R2093" i="3"/>
  <c r="Q2083" i="3"/>
  <c r="T2064" i="3"/>
  <c r="P2029" i="3"/>
  <c r="P2004" i="3"/>
  <c r="O1936" i="3"/>
  <c r="S1902" i="3"/>
  <c r="R1889" i="3"/>
  <c r="O1889" i="3"/>
  <c r="P1889" i="3"/>
  <c r="Q1889" i="3"/>
  <c r="R1879" i="3"/>
  <c r="Q1830" i="3"/>
  <c r="Q1811" i="3"/>
  <c r="P1795" i="3"/>
  <c r="O1708" i="3"/>
  <c r="P1708" i="3"/>
  <c r="Q1708" i="3"/>
  <c r="O1686" i="3"/>
  <c r="P1477" i="3"/>
  <c r="O1358" i="3"/>
  <c r="P1358" i="3"/>
  <c r="Q1358" i="3"/>
  <c r="P1273" i="3"/>
  <c r="D1273" i="3" s="1"/>
  <c r="O2100" i="3"/>
  <c r="P2093" i="3"/>
  <c r="R2088" i="3"/>
  <c r="P2088" i="3"/>
  <c r="S2064" i="3"/>
  <c r="P2046" i="3"/>
  <c r="O2013" i="3"/>
  <c r="Q2013" i="3"/>
  <c r="R2013" i="3"/>
  <c r="R2008" i="3"/>
  <c r="O2004" i="3"/>
  <c r="Q2000" i="3"/>
  <c r="R1973" i="3"/>
  <c r="R1902" i="3"/>
  <c r="O1863" i="3"/>
  <c r="Q1836" i="3"/>
  <c r="P1830" i="3"/>
  <c r="P1811" i="3"/>
  <c r="P1775" i="3"/>
  <c r="O1775" i="3"/>
  <c r="Q1775" i="3"/>
  <c r="R1775" i="3"/>
  <c r="R1702" i="3"/>
  <c r="R1608" i="3"/>
  <c r="R1603" i="3"/>
  <c r="Q1555" i="3"/>
  <c r="R1555" i="3"/>
  <c r="O1555" i="3"/>
  <c r="P1555" i="3"/>
  <c r="P2050" i="3"/>
  <c r="S2050" i="3"/>
  <c r="R1296" i="3"/>
  <c r="P1770" i="3"/>
  <c r="O1770" i="3"/>
  <c r="Q1770" i="3"/>
  <c r="R1770" i="3"/>
  <c r="P1672" i="3"/>
  <c r="Q1672" i="3"/>
  <c r="Q1478" i="3"/>
  <c r="O1478" i="3"/>
  <c r="O1376" i="3"/>
  <c r="Q1376" i="3"/>
  <c r="O1360" i="3"/>
  <c r="Q1857" i="3"/>
  <c r="O1857" i="3"/>
  <c r="P1654" i="3"/>
  <c r="Q1654" i="3"/>
  <c r="R2009" i="3"/>
  <c r="Q2087" i="3"/>
  <c r="P2083" i="3"/>
  <c r="S2083" i="3"/>
  <c r="R2064" i="3"/>
  <c r="Q2045" i="3"/>
  <c r="R2029" i="3"/>
  <c r="Q2012" i="3"/>
  <c r="Q2008" i="3"/>
  <c r="P1984" i="3"/>
  <c r="Q1984" i="3"/>
  <c r="R1984" i="3"/>
  <c r="Q1973" i="3"/>
  <c r="Q1956" i="3"/>
  <c r="P1956" i="3"/>
  <c r="P1902" i="3"/>
  <c r="Q1878" i="3"/>
  <c r="R1795" i="3"/>
  <c r="P1617" i="3"/>
  <c r="R1617" i="3"/>
  <c r="P1526" i="3"/>
  <c r="D1526" i="3" s="1"/>
  <c r="Q1477" i="3"/>
  <c r="H1477" i="3" s="1"/>
  <c r="Q1470" i="3"/>
  <c r="P1455" i="3"/>
  <c r="D1455" i="3" s="1"/>
  <c r="Q1455" i="3"/>
  <c r="H1455" i="3" s="1"/>
  <c r="R1455" i="3"/>
  <c r="Q1367" i="3"/>
  <c r="R1367" i="3"/>
  <c r="O1367" i="3"/>
  <c r="Q1287" i="3"/>
  <c r="R1287" i="3"/>
  <c r="O1287" i="3"/>
  <c r="R1273" i="3"/>
  <c r="R1605" i="3"/>
  <c r="R1937" i="3"/>
  <c r="O1937" i="3"/>
  <c r="Q1937" i="3"/>
  <c r="P1937" i="3"/>
  <c r="T2093" i="3"/>
  <c r="Q2093" i="3"/>
  <c r="P2087" i="3"/>
  <c r="Q2071" i="3"/>
  <c r="P2071" i="3"/>
  <c r="R2071" i="3"/>
  <c r="S2071" i="3"/>
  <c r="T2071" i="3"/>
  <c r="O2012" i="3"/>
  <c r="P1978" i="3"/>
  <c r="Q1978" i="3"/>
  <c r="R1978" i="3"/>
  <c r="Q1967" i="3"/>
  <c r="T1909" i="3"/>
  <c r="P1909" i="3"/>
  <c r="Q1909" i="3"/>
  <c r="R1909" i="3"/>
  <c r="S1909" i="3"/>
  <c r="R1836" i="3"/>
  <c r="Q1761" i="3"/>
  <c r="O1761" i="3"/>
  <c r="P1761" i="3"/>
  <c r="R1761" i="3"/>
  <c r="O1702" i="3"/>
  <c r="P1702" i="3"/>
  <c r="O1608" i="3"/>
  <c r="P1608" i="3"/>
  <c r="P1602" i="3"/>
  <c r="Q1602" i="3"/>
  <c r="R1602" i="3"/>
  <c r="O1571" i="3"/>
  <c r="R1571" i="3"/>
  <c r="O1476" i="3"/>
  <c r="Q1476" i="3"/>
  <c r="O1886" i="3"/>
  <c r="Q1853" i="3"/>
  <c r="O1853" i="3"/>
  <c r="P1853" i="3"/>
  <c r="R1518" i="3"/>
  <c r="Q1518" i="3"/>
  <c r="H1518" i="3" s="1"/>
  <c r="Q1475" i="3"/>
  <c r="R1387" i="3"/>
  <c r="R1373" i="3"/>
  <c r="H1373" i="3" s="1"/>
  <c r="O1373" i="3"/>
  <c r="P1373" i="3"/>
  <c r="R1308" i="3"/>
  <c r="Q2033" i="3"/>
  <c r="R2033" i="3"/>
  <c r="O1733" i="3"/>
  <c r="P1553" i="3"/>
  <c r="O1553" i="3"/>
  <c r="Q1553" i="3"/>
  <c r="R1553" i="3"/>
  <c r="P1721" i="3"/>
  <c r="R1721" i="3"/>
  <c r="O1595" i="3"/>
  <c r="Q1595" i="3"/>
  <c r="O1633" i="3"/>
  <c r="R1633" i="3"/>
  <c r="P1973" i="3"/>
  <c r="O1714" i="3"/>
  <c r="Q1714" i="3"/>
  <c r="Q1533" i="3"/>
  <c r="R1533" i="3"/>
  <c r="O1533" i="3"/>
  <c r="P1533" i="3"/>
  <c r="P1470" i="3"/>
  <c r="D1470" i="3" s="1"/>
  <c r="R1470" i="3"/>
  <c r="Q1524" i="3"/>
  <c r="Q1485" i="3"/>
  <c r="R1485" i="3"/>
  <c r="R1388" i="3"/>
  <c r="R2017" i="3"/>
  <c r="R2081" i="3"/>
  <c r="P2081" i="3"/>
  <c r="Q2081" i="3"/>
  <c r="P2058" i="3"/>
  <c r="T2058" i="3"/>
  <c r="R1977" i="3"/>
  <c r="P1977" i="3"/>
  <c r="O1700" i="3"/>
  <c r="P1667" i="3"/>
  <c r="Q1667" i="3"/>
  <c r="O1667" i="3"/>
  <c r="R1667" i="3"/>
  <c r="O1792" i="3"/>
  <c r="P1792" i="3"/>
  <c r="O1750" i="3"/>
  <c r="Q1750" i="3"/>
  <c r="R1750" i="3"/>
  <c r="Q1552" i="3"/>
  <c r="P1552" i="3"/>
  <c r="R1552" i="3"/>
  <c r="R1380" i="3"/>
  <c r="R1797" i="3"/>
  <c r="P1688" i="3"/>
  <c r="Q1688" i="3"/>
  <c r="R1688" i="3"/>
  <c r="O1442" i="3"/>
  <c r="R1442" i="3"/>
  <c r="O1789" i="3"/>
  <c r="Q1789" i="3"/>
  <c r="R1789" i="3"/>
  <c r="O2099" i="3"/>
  <c r="S2099" i="3"/>
  <c r="P2099" i="3"/>
  <c r="Q2099" i="3"/>
  <c r="R2099" i="3"/>
  <c r="O2008" i="3"/>
  <c r="R1934" i="3"/>
  <c r="O1934" i="3"/>
  <c r="P1934" i="3"/>
  <c r="Q1934" i="3"/>
  <c r="Q1902" i="3"/>
  <c r="T1902" i="3"/>
  <c r="R1847" i="3"/>
  <c r="P1847" i="3"/>
  <c r="Q1847" i="3"/>
  <c r="Q1616" i="3"/>
  <c r="R1616" i="3"/>
  <c r="R1381" i="3"/>
  <c r="O1381" i="3"/>
  <c r="P1381" i="3"/>
  <c r="Q1381" i="3"/>
  <c r="R2052" i="3"/>
  <c r="T2052" i="3"/>
  <c r="Q2052" i="3"/>
  <c r="P2063" i="3"/>
  <c r="Q2063" i="3"/>
  <c r="T2063" i="3"/>
  <c r="R2063" i="3"/>
  <c r="S2063" i="3"/>
  <c r="O2063" i="3"/>
  <c r="P1972" i="3"/>
  <c r="R1972" i="3"/>
  <c r="R1523" i="3"/>
  <c r="P1523" i="3"/>
  <c r="D1523" i="3" s="1"/>
  <c r="Q1523" i="3"/>
  <c r="O1445" i="3"/>
  <c r="Q1445" i="3"/>
  <c r="P1987" i="3"/>
  <c r="S2080" i="3"/>
  <c r="R1981" i="3"/>
  <c r="T1906" i="3"/>
  <c r="R1859" i="3"/>
  <c r="Q1797" i="3"/>
  <c r="Q1780" i="3"/>
  <c r="R1780" i="3"/>
  <c r="R1530" i="3"/>
  <c r="O1530" i="3"/>
  <c r="Q1530" i="3"/>
  <c r="T1243" i="3"/>
  <c r="O1243" i="3"/>
  <c r="P1243" i="3"/>
  <c r="Q1243" i="3"/>
  <c r="R1243" i="3"/>
  <c r="O1211" i="3"/>
  <c r="P1211" i="3"/>
  <c r="Q1211" i="3"/>
  <c r="H1211" i="3" s="1"/>
  <c r="R1866" i="3"/>
  <c r="Q1739" i="3"/>
  <c r="O1739" i="3"/>
  <c r="O2025" i="3"/>
  <c r="R2025" i="3"/>
  <c r="R1997" i="3"/>
  <c r="O1997" i="3"/>
  <c r="R1737" i="3"/>
  <c r="O1737" i="3"/>
  <c r="P1737" i="3"/>
  <c r="Q1737" i="3"/>
  <c r="P1655" i="3"/>
  <c r="R1655" i="3"/>
  <c r="O1655" i="3"/>
  <c r="Q1655" i="3"/>
  <c r="R1538" i="3"/>
  <c r="P1693" i="3"/>
  <c r="Q1693" i="3"/>
  <c r="Q1346" i="3"/>
  <c r="R1346" i="3"/>
  <c r="O1894" i="3"/>
  <c r="Q1894" i="3"/>
  <c r="O1774" i="3"/>
  <c r="O1569" i="3"/>
  <c r="P1569" i="3"/>
  <c r="Q1569" i="3"/>
  <c r="R1569" i="3"/>
  <c r="T1901" i="3"/>
  <c r="Q1901" i="3"/>
  <c r="S1901" i="3"/>
  <c r="P1901" i="3"/>
  <c r="Q2022" i="3"/>
  <c r="R2022" i="3"/>
  <c r="O1982" i="3"/>
  <c r="P1982" i="3"/>
  <c r="P2098" i="3"/>
  <c r="T2098" i="3"/>
  <c r="T2080" i="3"/>
  <c r="P1976" i="3"/>
  <c r="T2102" i="3"/>
  <c r="O2102" i="3"/>
  <c r="P2102" i="3"/>
  <c r="Q2102" i="3"/>
  <c r="R2102" i="3"/>
  <c r="S2102" i="3"/>
  <c r="T2084" i="3"/>
  <c r="R2080" i="3"/>
  <c r="Q1981" i="3"/>
  <c r="Q1952" i="3"/>
  <c r="R1906" i="3"/>
  <c r="Q1866" i="3"/>
  <c r="Q1859" i="3"/>
  <c r="Q1827" i="3"/>
  <c r="P1797" i="3"/>
  <c r="P1772" i="3"/>
  <c r="O1772" i="3"/>
  <c r="Q1772" i="3"/>
  <c r="R1772" i="3"/>
  <c r="R1749" i="3"/>
  <c r="R1729" i="3"/>
  <c r="P1729" i="3"/>
  <c r="O1729" i="3"/>
  <c r="Q1729" i="3"/>
  <c r="R1666" i="3"/>
  <c r="O1658" i="3"/>
  <c r="O1628" i="3"/>
  <c r="Q1628" i="3"/>
  <c r="R1596" i="3"/>
  <c r="R1558" i="3"/>
  <c r="Q1461" i="3"/>
  <c r="H1461" i="3" s="1"/>
  <c r="R1461" i="3"/>
  <c r="T2074" i="3"/>
  <c r="O2050" i="3"/>
  <c r="P2043" i="3"/>
  <c r="R2043" i="3"/>
  <c r="O1981" i="3"/>
  <c r="P1952" i="3"/>
  <c r="O1939" i="3"/>
  <c r="P1939" i="3"/>
  <c r="P1927" i="3"/>
  <c r="O1927" i="3"/>
  <c r="P1906" i="3"/>
  <c r="P1866" i="3"/>
  <c r="P1859" i="3"/>
  <c r="O1833" i="3"/>
  <c r="Q1833" i="3"/>
  <c r="R1802" i="3"/>
  <c r="O1797" i="3"/>
  <c r="Q1779" i="3"/>
  <c r="P1779" i="3"/>
  <c r="Q1749" i="3"/>
  <c r="Q1728" i="3"/>
  <c r="Q1720" i="3"/>
  <c r="O1720" i="3"/>
  <c r="O1710" i="3"/>
  <c r="O1666" i="3"/>
  <c r="P1644" i="3"/>
  <c r="O1612" i="3"/>
  <c r="Q1605" i="3"/>
  <c r="Q1596" i="3"/>
  <c r="Q1558" i="3"/>
  <c r="R1353" i="3"/>
  <c r="P1296" i="3"/>
  <c r="P1604" i="3"/>
  <c r="Q1604" i="3"/>
  <c r="R1543" i="3"/>
  <c r="Q1297" i="3"/>
  <c r="R1297" i="3"/>
  <c r="P1297" i="3"/>
  <c r="D1297" i="3" s="1"/>
  <c r="P1262" i="3"/>
  <c r="D1262" i="3" s="1"/>
  <c r="Q1262" i="3"/>
  <c r="Q1822" i="3"/>
  <c r="P1822" i="3"/>
  <c r="R1817" i="3"/>
  <c r="R1609" i="3"/>
  <c r="R1576" i="3"/>
  <c r="Q1576" i="3"/>
  <c r="O1576" i="3"/>
  <c r="P1576" i="3"/>
  <c r="O1511" i="3"/>
  <c r="P1511" i="3"/>
  <c r="Q1511" i="3"/>
  <c r="R1511" i="3"/>
  <c r="P1434" i="3"/>
  <c r="R1434" i="3"/>
  <c r="Q1434" i="3"/>
  <c r="H1434" i="3" s="1"/>
  <c r="O1334" i="3"/>
  <c r="Q1334" i="3"/>
  <c r="R1334" i="3"/>
  <c r="O1317" i="3"/>
  <c r="R1815" i="3"/>
  <c r="P1778" i="3"/>
  <c r="R1778" i="3"/>
  <c r="R1718" i="3"/>
  <c r="Q1565" i="3"/>
  <c r="P2061" i="3"/>
  <c r="O2051" i="3"/>
  <c r="Q2030" i="3"/>
  <c r="R2030" i="3"/>
  <c r="P1975" i="3"/>
  <c r="O1948" i="3"/>
  <c r="R1948" i="3"/>
  <c r="R1935" i="3"/>
  <c r="O1935" i="3"/>
  <c r="Q1905" i="3"/>
  <c r="O1905" i="3"/>
  <c r="S1905" i="3"/>
  <c r="Q1893" i="3"/>
  <c r="O1893" i="3"/>
  <c r="P1783" i="3"/>
  <c r="O1600" i="3"/>
  <c r="Q1600" i="3"/>
  <c r="O1573" i="3"/>
  <c r="Q1539" i="3"/>
  <c r="P1539" i="3"/>
  <c r="O1499" i="3"/>
  <c r="P1499" i="3"/>
  <c r="O1808" i="3"/>
  <c r="P1808" i="3"/>
  <c r="Q1808" i="3"/>
  <c r="R1808" i="3"/>
  <c r="R1804" i="3"/>
  <c r="R1734" i="3"/>
  <c r="R1626" i="3"/>
  <c r="P1626" i="3"/>
  <c r="Q1626" i="3"/>
  <c r="O1599" i="3"/>
  <c r="Q1599" i="3"/>
  <c r="Q1300" i="3"/>
  <c r="Q1280" i="3"/>
  <c r="P1794" i="3"/>
  <c r="T2066" i="3"/>
  <c r="S2066" i="3"/>
  <c r="Q1995" i="3"/>
  <c r="R1995" i="3"/>
  <c r="P1898" i="3"/>
  <c r="O2077" i="3"/>
  <c r="S2077" i="3"/>
  <c r="T2077" i="3"/>
  <c r="O1892" i="3"/>
  <c r="Q1892" i="3"/>
  <c r="Q1820" i="3"/>
  <c r="P1820" i="3"/>
  <c r="O1803" i="3"/>
  <c r="P1787" i="3"/>
  <c r="R1787" i="3"/>
  <c r="Q1647" i="3"/>
  <c r="O1647" i="3"/>
  <c r="Q1615" i="3"/>
  <c r="R1615" i="3"/>
  <c r="O1572" i="3"/>
  <c r="P1572" i="3"/>
  <c r="Q1572" i="3"/>
  <c r="R1572" i="3"/>
  <c r="Q1531" i="3"/>
  <c r="P1531" i="3"/>
  <c r="D1531" i="3" s="1"/>
  <c r="R1531" i="3"/>
  <c r="Q1899" i="3"/>
  <c r="P1899" i="3"/>
  <c r="R1899" i="3"/>
  <c r="Q1832" i="3"/>
  <c r="P1832" i="3"/>
  <c r="O2039" i="3"/>
  <c r="R2039" i="3"/>
  <c r="Q2039" i="3"/>
  <c r="O2026" i="3"/>
  <c r="Q1904" i="3"/>
  <c r="O1904" i="3"/>
  <c r="R1904" i="3"/>
  <c r="P1904" i="3"/>
  <c r="T1904" i="3"/>
  <c r="S1904" i="3"/>
  <c r="Q2085" i="3"/>
  <c r="O2085" i="3"/>
  <c r="T2085" i="3"/>
  <c r="P1918" i="3"/>
  <c r="O1918" i="3"/>
  <c r="R1704" i="3"/>
  <c r="O1704" i="3"/>
  <c r="P1704" i="3"/>
  <c r="Q1704" i="3"/>
  <c r="O1580" i="3"/>
  <c r="S1580" i="3"/>
  <c r="R1447" i="3"/>
  <c r="P1421" i="3"/>
  <c r="Q1421" i="3"/>
  <c r="R1421" i="3"/>
  <c r="O1421" i="3"/>
  <c r="Q1392" i="3"/>
  <c r="P1258" i="3"/>
  <c r="D1258" i="3" s="1"/>
  <c r="Q1258" i="3"/>
  <c r="O1809" i="3"/>
  <c r="Q1809" i="3"/>
  <c r="O1614" i="3"/>
  <c r="P1614" i="3"/>
  <c r="O1594" i="3"/>
  <c r="P1594" i="3"/>
  <c r="Q1594" i="3"/>
  <c r="Q1498" i="3"/>
  <c r="R1498" i="3"/>
  <c r="Q1456" i="3"/>
  <c r="O1456" i="3"/>
  <c r="Q1391" i="3"/>
  <c r="R1391" i="3"/>
  <c r="R1261" i="3"/>
  <c r="O1261" i="3"/>
  <c r="Q1261" i="3"/>
  <c r="R1782" i="3"/>
  <c r="Q1732" i="3"/>
  <c r="P1732" i="3"/>
  <c r="P1584" i="3"/>
  <c r="S1584" i="3"/>
  <c r="O1923" i="3"/>
  <c r="R1923" i="3"/>
  <c r="O1910" i="3"/>
  <c r="R1910" i="3"/>
  <c r="T1577" i="3"/>
  <c r="R1577" i="3"/>
  <c r="Q1522" i="3"/>
  <c r="P1522" i="3"/>
  <c r="D1522" i="3" s="1"/>
  <c r="R1522" i="3"/>
  <c r="O1450" i="3"/>
  <c r="P1277" i="3"/>
  <c r="O2086" i="3"/>
  <c r="O1983" i="3"/>
  <c r="O1966" i="3"/>
  <c r="O1960" i="3"/>
  <c r="Q1949" i="3"/>
  <c r="O1900" i="3"/>
  <c r="O1805" i="3"/>
  <c r="O1786" i="3"/>
  <c r="R1786" i="3"/>
  <c r="O1589" i="3"/>
  <c r="R1589" i="3"/>
  <c r="S1589" i="3"/>
  <c r="T1589" i="3"/>
  <c r="Q1589" i="3"/>
  <c r="O1535" i="3"/>
  <c r="P1535" i="3"/>
  <c r="Q1535" i="3"/>
  <c r="H1535" i="3" s="1"/>
  <c r="R1528" i="3"/>
  <c r="O1488" i="3"/>
  <c r="R1488" i="3"/>
  <c r="H1488" i="3" s="1"/>
  <c r="P1377" i="3"/>
  <c r="D1377" i="3" s="1"/>
  <c r="Q1377" i="3"/>
  <c r="R1377" i="3"/>
  <c r="O1364" i="3"/>
  <c r="O1209" i="3"/>
  <c r="P1247" i="3"/>
  <c r="O1247" i="3"/>
  <c r="Q1247" i="3"/>
  <c r="R1247" i="3"/>
  <c r="Q1813" i="3"/>
  <c r="P1813" i="3"/>
  <c r="Q1690" i="3"/>
  <c r="O1690" i="3"/>
  <c r="P1690" i="3"/>
  <c r="O1390" i="3"/>
  <c r="R1390" i="3"/>
  <c r="R1301" i="3"/>
  <c r="O1301" i="3"/>
  <c r="P1301" i="3"/>
  <c r="Q1301" i="3"/>
  <c r="P1254" i="3"/>
  <c r="D1254" i="3" s="1"/>
  <c r="Q1254" i="3"/>
  <c r="R1254" i="3"/>
  <c r="R1777" i="3"/>
  <c r="O1777" i="3"/>
  <c r="Q1777" i="3"/>
  <c r="R1747" i="3"/>
  <c r="O1747" i="3"/>
  <c r="P1613" i="3"/>
  <c r="R1613" i="3"/>
  <c r="H1213" i="3"/>
  <c r="P1915" i="3"/>
  <c r="O1915" i="3"/>
  <c r="S1915" i="3"/>
  <c r="P1823" i="3"/>
  <c r="Q1823" i="3"/>
  <c r="O1823" i="3"/>
  <c r="P1781" i="3"/>
  <c r="Q1781" i="3"/>
  <c r="O1363" i="3"/>
  <c r="Q1363" i="3"/>
  <c r="P1356" i="3"/>
  <c r="Q1356" i="3"/>
  <c r="Q1819" i="3"/>
  <c r="O1819" i="3"/>
  <c r="R1570" i="3"/>
  <c r="R1717" i="3"/>
  <c r="O1717" i="3"/>
  <c r="R1607" i="3"/>
  <c r="O1607" i="3"/>
  <c r="P1959" i="3"/>
  <c r="R1959" i="3"/>
  <c r="O1874" i="3"/>
  <c r="R1874" i="3"/>
  <c r="P1759" i="3"/>
  <c r="O1759" i="3"/>
  <c r="O1681" i="3"/>
  <c r="R1675" i="3"/>
  <c r="R1645" i="3"/>
  <c r="Q1630" i="3"/>
  <c r="Q1521" i="3"/>
  <c r="H1521" i="3" s="1"/>
  <c r="P1497" i="3"/>
  <c r="O1799" i="3"/>
  <c r="Q1799" i="3"/>
  <c r="R1799" i="3"/>
  <c r="R1711" i="3"/>
  <c r="Q1711" i="3"/>
  <c r="O1670" i="3"/>
  <c r="Q1670" i="3"/>
  <c r="Q1574" i="3"/>
  <c r="Q1556" i="3"/>
  <c r="P1556" i="3"/>
  <c r="R1542" i="3"/>
  <c r="H1542" i="3" s="1"/>
  <c r="O1542" i="3"/>
  <c r="P1542" i="3"/>
  <c r="P1505" i="3"/>
  <c r="O1454" i="3"/>
  <c r="Q1454" i="3"/>
  <c r="H1454" i="3" s="1"/>
  <c r="O1332" i="3"/>
  <c r="P1332" i="3"/>
  <c r="Q1253" i="3"/>
  <c r="R1253" i="3"/>
  <c r="P1964" i="3"/>
  <c r="R1945" i="3"/>
  <c r="R1814" i="3"/>
  <c r="P1744" i="3"/>
  <c r="O1744" i="3"/>
  <c r="R1668" i="3"/>
  <c r="P1656" i="3"/>
  <c r="Q1627" i="3"/>
  <c r="R1514" i="3"/>
  <c r="H1514" i="3" s="1"/>
  <c r="Q1487" i="3"/>
  <c r="R1487" i="3"/>
  <c r="O1446" i="3"/>
  <c r="R1361" i="3"/>
  <c r="O1361" i="3"/>
  <c r="P1361" i="3"/>
  <c r="O1348" i="3"/>
  <c r="R1348" i="3"/>
  <c r="Q1321" i="3"/>
  <c r="Q1289" i="3"/>
  <c r="P1425" i="3"/>
  <c r="D1425" i="3" s="1"/>
  <c r="Q1275" i="3"/>
  <c r="R1275" i="3"/>
  <c r="O1662" i="3"/>
  <c r="P1662" i="3"/>
  <c r="Q1650" i="3"/>
  <c r="R1650" i="3"/>
  <c r="O1432" i="3"/>
  <c r="R1432" i="3"/>
  <c r="H1432" i="3" s="1"/>
  <c r="O1374" i="3"/>
  <c r="R1374" i="3"/>
  <c r="H1374" i="3" s="1"/>
  <c r="R1250" i="3"/>
  <c r="P1298" i="3"/>
  <c r="D1298" i="3" s="1"/>
  <c r="Q1293" i="3"/>
  <c r="R1293" i="3"/>
  <c r="P1677" i="3"/>
  <c r="T1585" i="3"/>
  <c r="R1585" i="3"/>
  <c r="S1585" i="3"/>
  <c r="P1457" i="3"/>
  <c r="Q1457" i="3"/>
  <c r="R1457" i="3"/>
  <c r="O1378" i="3"/>
  <c r="P1756" i="3"/>
  <c r="R1756" i="3"/>
  <c r="O1726" i="3"/>
  <c r="R1684" i="3"/>
  <c r="O1684" i="3"/>
  <c r="Q1651" i="3"/>
  <c r="R1646" i="3"/>
  <c r="O1624" i="3"/>
  <c r="R1491" i="3"/>
  <c r="H1491" i="3" s="1"/>
  <c r="P1263" i="3"/>
  <c r="D1263" i="3" s="1"/>
  <c r="R1263" i="3"/>
  <c r="R1755" i="3"/>
  <c r="Q1746" i="3"/>
  <c r="P1713" i="3"/>
  <c r="O1701" i="3"/>
  <c r="O1696" i="3"/>
  <c r="P1689" i="3"/>
  <c r="R1659" i="3"/>
  <c r="P1598" i="3"/>
  <c r="R1551" i="3"/>
  <c r="P1472" i="3"/>
  <c r="P1438" i="3"/>
  <c r="Q1354" i="3"/>
  <c r="Q1319" i="3"/>
  <c r="O1312" i="3"/>
  <c r="P1274" i="3"/>
  <c r="D1274" i="3" s="1"/>
  <c r="P1269" i="3"/>
  <c r="S1244" i="3"/>
  <c r="R1244" i="3"/>
  <c r="O1244" i="3"/>
  <c r="Q2095" i="3"/>
  <c r="R2095" i="3"/>
  <c r="T2095" i="3"/>
  <c r="R1881" i="3"/>
  <c r="Q1881" i="3"/>
  <c r="O1856" i="3"/>
  <c r="P1856" i="3"/>
  <c r="Q1464" i="3"/>
  <c r="R1464" i="3"/>
  <c r="Q2075" i="3"/>
  <c r="R2075" i="3"/>
  <c r="S2075" i="3"/>
  <c r="R2053" i="3"/>
  <c r="S2053" i="3"/>
  <c r="P2045" i="3"/>
  <c r="R2045" i="3"/>
  <c r="O1962" i="3"/>
  <c r="Q1962" i="3"/>
  <c r="P1944" i="3"/>
  <c r="O1944" i="3"/>
  <c r="Q1944" i="3"/>
  <c r="O1865" i="3"/>
  <c r="O1842" i="3"/>
  <c r="O1806" i="3"/>
  <c r="R1806" i="3"/>
  <c r="O1653" i="3"/>
  <c r="P1653" i="3"/>
  <c r="R1653" i="3"/>
  <c r="R1634" i="3"/>
  <c r="O1634" i="3"/>
  <c r="O1766" i="3"/>
  <c r="Q1766" i="3"/>
  <c r="P1766" i="3"/>
  <c r="R1766" i="3"/>
  <c r="O1785" i="3"/>
  <c r="O2057" i="3"/>
  <c r="Q2057" i="3"/>
  <c r="O2006" i="3"/>
  <c r="Q2006" i="3"/>
  <c r="R2006" i="3"/>
  <c r="P1681" i="3"/>
  <c r="Q1681" i="3"/>
  <c r="R1681" i="3"/>
  <c r="P1307" i="3"/>
  <c r="O1307" i="3"/>
  <c r="Q1307" i="3"/>
  <c r="R1307" i="3"/>
  <c r="Q1724" i="3"/>
  <c r="P1724" i="3"/>
  <c r="R1724" i="3"/>
  <c r="R1664" i="3"/>
  <c r="P1460" i="3"/>
  <c r="D1460" i="3" s="1"/>
  <c r="Q1460" i="3"/>
  <c r="H1460" i="3" s="1"/>
  <c r="R1460" i="3"/>
  <c r="O2076" i="3"/>
  <c r="S2076" i="3"/>
  <c r="Q1982" i="3"/>
  <c r="P1907" i="3"/>
  <c r="Q1907" i="3"/>
  <c r="T1907" i="3"/>
  <c r="Q1818" i="3"/>
  <c r="Q2050" i="3"/>
  <c r="R2050" i="3"/>
  <c r="O1931" i="3"/>
  <c r="P1931" i="3"/>
  <c r="O1870" i="3"/>
  <c r="P1870" i="3"/>
  <c r="Q1870" i="3"/>
  <c r="R1870" i="3"/>
  <c r="P1352" i="3"/>
  <c r="Q1352" i="3"/>
  <c r="R1352" i="3"/>
  <c r="O1352" i="3"/>
  <c r="O1953" i="3"/>
  <c r="Q1953" i="3"/>
  <c r="R1953" i="3"/>
  <c r="Q1718" i="3"/>
  <c r="O1718" i="3"/>
  <c r="P1718" i="3"/>
  <c r="Q1379" i="3"/>
  <c r="O1379" i="3"/>
  <c r="R1379" i="3"/>
  <c r="P1379" i="3"/>
  <c r="R1875" i="3"/>
  <c r="O1875" i="3"/>
  <c r="Q1875" i="3"/>
  <c r="P1855" i="3"/>
  <c r="Q1855" i="3"/>
  <c r="R1855" i="3"/>
  <c r="P1561" i="3"/>
  <c r="Q1561" i="3"/>
  <c r="R1561" i="3"/>
  <c r="O1561" i="3"/>
  <c r="O1500" i="3"/>
  <c r="Q1500" i="3"/>
  <c r="R1500" i="3"/>
  <c r="R2034" i="3"/>
  <c r="P1923" i="3"/>
  <c r="Q1923" i="3"/>
  <c r="O1898" i="3"/>
  <c r="Q1898" i="3"/>
  <c r="R1898" i="3"/>
  <c r="P1571" i="3"/>
  <c r="Q1571" i="3"/>
  <c r="R2056" i="3"/>
  <c r="O1988" i="3"/>
  <c r="P1560" i="3"/>
  <c r="R1560" i="3"/>
  <c r="Q1560" i="3"/>
  <c r="O1429" i="3"/>
  <c r="P1429" i="3"/>
  <c r="Q1429" i="3"/>
  <c r="R1429" i="3"/>
  <c r="T2089" i="3"/>
  <c r="R2074" i="3"/>
  <c r="Q2056" i="3"/>
  <c r="O1970" i="3"/>
  <c r="P1970" i="3"/>
  <c r="Q1812" i="3"/>
  <c r="P1355" i="3"/>
  <c r="D1355" i="3" s="1"/>
  <c r="Q1355" i="3"/>
  <c r="R1355" i="3"/>
  <c r="T2103" i="3"/>
  <c r="O2097" i="3"/>
  <c r="Q2097" i="3"/>
  <c r="R2097" i="3"/>
  <c r="R2085" i="3"/>
  <c r="Q2074" i="3"/>
  <c r="R2070" i="3"/>
  <c r="P2056" i="3"/>
  <c r="P2037" i="3"/>
  <c r="R2005" i="3"/>
  <c r="Q1991" i="3"/>
  <c r="O1961" i="3"/>
  <c r="P1961" i="3"/>
  <c r="R1956" i="3"/>
  <c r="P1943" i="3"/>
  <c r="O1943" i="3"/>
  <c r="R1913" i="3"/>
  <c r="Q1884" i="3"/>
  <c r="P1812" i="3"/>
  <c r="R1791" i="3"/>
  <c r="R1727" i="3"/>
  <c r="P1550" i="3"/>
  <c r="O1550" i="3"/>
  <c r="Q1550" i="3"/>
  <c r="R1550" i="3"/>
  <c r="Q1482" i="3"/>
  <c r="P1482" i="3"/>
  <c r="O1482" i="3"/>
  <c r="R1482" i="3"/>
  <c r="R1343" i="3"/>
  <c r="Q1343" i="3"/>
  <c r="O1343" i="3"/>
  <c r="P1343" i="3"/>
  <c r="R1887" i="3"/>
  <c r="O1887" i="3"/>
  <c r="Q1887" i="3"/>
  <c r="P1861" i="3"/>
  <c r="Q1861" i="3"/>
  <c r="R1861" i="3"/>
  <c r="P1698" i="3"/>
  <c r="Q1698" i="3"/>
  <c r="O1643" i="3"/>
  <c r="Q1643" i="3"/>
  <c r="R1643" i="3"/>
  <c r="P1643" i="3"/>
  <c r="O1993" i="3"/>
  <c r="O1793" i="3"/>
  <c r="P1611" i="3"/>
  <c r="R1611" i="3"/>
  <c r="P1441" i="3"/>
  <c r="O1441" i="3"/>
  <c r="Q2028" i="3"/>
  <c r="R2028" i="3"/>
  <c r="P1659" i="3"/>
  <c r="O1659" i="3"/>
  <c r="Q1642" i="3"/>
  <c r="P1642" i="3"/>
  <c r="R1642" i="3"/>
  <c r="Q1619" i="3"/>
  <c r="Q1502" i="3"/>
  <c r="R1502" i="3"/>
  <c r="P1502" i="3"/>
  <c r="D1502" i="3" s="1"/>
  <c r="P2003" i="3"/>
  <c r="O2003" i="3"/>
  <c r="Q2003" i="3"/>
  <c r="P1599" i="3"/>
  <c r="R1599" i="3"/>
  <c r="R1389" i="3"/>
  <c r="Q1389" i="3"/>
  <c r="O1389" i="3"/>
  <c r="P1389" i="3"/>
  <c r="P2094" i="3"/>
  <c r="O2094" i="3"/>
  <c r="Q2094" i="3"/>
  <c r="T2094" i="3"/>
  <c r="Q2031" i="3"/>
  <c r="R2031" i="3"/>
  <c r="O1958" i="3"/>
  <c r="O1508" i="3"/>
  <c r="Q1508" i="3"/>
  <c r="R1508" i="3"/>
  <c r="O1846" i="3"/>
  <c r="Q1846" i="3"/>
  <c r="R1846" i="3"/>
  <c r="P1834" i="3"/>
  <c r="Q1834" i="3"/>
  <c r="R1834" i="3"/>
  <c r="O1755" i="3"/>
  <c r="P1755" i="3"/>
  <c r="P1536" i="3"/>
  <c r="O1536" i="3"/>
  <c r="Q1536" i="3"/>
  <c r="R1536" i="3"/>
  <c r="R1459" i="3"/>
  <c r="Q1459" i="3"/>
  <c r="H1459" i="3" s="1"/>
  <c r="P2079" i="3"/>
  <c r="T2079" i="3"/>
  <c r="P2067" i="3"/>
  <c r="R2067" i="3"/>
  <c r="P2013" i="3"/>
  <c r="O1885" i="3"/>
  <c r="P1885" i="3"/>
  <c r="Q1885" i="3"/>
  <c r="P1327" i="3"/>
  <c r="O1327" i="3"/>
  <c r="R1327" i="3"/>
  <c r="Q1327" i="3"/>
  <c r="S2074" i="3"/>
  <c r="P1833" i="3"/>
  <c r="R1833" i="3"/>
  <c r="R1812" i="3"/>
  <c r="P1788" i="3"/>
  <c r="Q1788" i="3"/>
  <c r="O1773" i="3"/>
  <c r="Q1773" i="3"/>
  <c r="R1773" i="3"/>
  <c r="Q1760" i="3"/>
  <c r="O1760" i="3"/>
  <c r="R1760" i="3"/>
  <c r="Q1686" i="3"/>
  <c r="R1686" i="3"/>
  <c r="Q2037" i="3"/>
  <c r="R1991" i="3"/>
  <c r="S1914" i="3"/>
  <c r="P1914" i="3"/>
  <c r="Q1914" i="3"/>
  <c r="P1680" i="3"/>
  <c r="R1680" i="3"/>
  <c r="O1680" i="3"/>
  <c r="Q1423" i="3"/>
  <c r="R1423" i="3"/>
  <c r="P1423" i="3"/>
  <c r="O1423" i="3"/>
  <c r="R2089" i="3"/>
  <c r="Q2103" i="3"/>
  <c r="T2082" i="3"/>
  <c r="P2082" i="3"/>
  <c r="P2078" i="3"/>
  <c r="S2078" i="3"/>
  <c r="T2078" i="3"/>
  <c r="O2074" i="3"/>
  <c r="R2012" i="3"/>
  <c r="Q2005" i="3"/>
  <c r="P1938" i="3"/>
  <c r="R1938" i="3"/>
  <c r="P1922" i="3"/>
  <c r="R1922" i="3"/>
  <c r="S1922" i="3"/>
  <c r="Q1913" i="3"/>
  <c r="P1884" i="3"/>
  <c r="R1853" i="3"/>
  <c r="O1812" i="3"/>
  <c r="Q1731" i="3"/>
  <c r="R1731" i="3"/>
  <c r="Q1689" i="3"/>
  <c r="Q1506" i="3"/>
  <c r="R1506" i="3"/>
  <c r="O1506" i="3"/>
  <c r="P1506" i="3"/>
  <c r="P1349" i="3"/>
  <c r="Q1349" i="3"/>
  <c r="H1349" i="3" s="1"/>
  <c r="P1248" i="3"/>
  <c r="Q1248" i="3"/>
  <c r="O1248" i="3"/>
  <c r="R1248" i="3"/>
  <c r="Q1890" i="3"/>
  <c r="O1890" i="3"/>
  <c r="R2015" i="3"/>
  <c r="O1991" i="3"/>
  <c r="O1716" i="3"/>
  <c r="Q1716" i="3"/>
  <c r="R1716" i="3"/>
  <c r="O1549" i="3"/>
  <c r="P1549" i="3"/>
  <c r="Q1549" i="3"/>
  <c r="P2054" i="3"/>
  <c r="O2054" i="3"/>
  <c r="T2054" i="3"/>
  <c r="S2089" i="3"/>
  <c r="O2089" i="3"/>
  <c r="Q2089" i="3"/>
  <c r="S2056" i="3"/>
  <c r="T2056" i="3"/>
  <c r="R2037" i="3"/>
  <c r="O1873" i="3"/>
  <c r="P1873" i="3"/>
  <c r="Q1873" i="3"/>
  <c r="R1433" i="3"/>
  <c r="P1433" i="3"/>
  <c r="D1433" i="3" s="1"/>
  <c r="Q1433" i="3"/>
  <c r="S2085" i="3"/>
  <c r="P2085" i="3"/>
  <c r="Q2070" i="3"/>
  <c r="S2070" i="3"/>
  <c r="R2059" i="3"/>
  <c r="T2055" i="3"/>
  <c r="R2048" i="3"/>
  <c r="Q2048" i="3"/>
  <c r="Q2015" i="3"/>
  <c r="O1965" i="3"/>
  <c r="Q1965" i="3"/>
  <c r="O1956" i="3"/>
  <c r="R1917" i="3"/>
  <c r="P1917" i="3"/>
  <c r="O1917" i="3"/>
  <c r="Q1917" i="3"/>
  <c r="P1863" i="3"/>
  <c r="Q1863" i="3"/>
  <c r="Q1828" i="3"/>
  <c r="R1828" i="3"/>
  <c r="O1828" i="3"/>
  <c r="P1828" i="3"/>
  <c r="Q1824" i="3"/>
  <c r="R1824" i="3"/>
  <c r="P1791" i="3"/>
  <c r="R1764" i="3"/>
  <c r="O1735" i="3"/>
  <c r="P1735" i="3"/>
  <c r="Q1727" i="3"/>
  <c r="P1710" i="3"/>
  <c r="Q1710" i="3"/>
  <c r="R1694" i="3"/>
  <c r="P1694" i="3"/>
  <c r="Q1694" i="3"/>
  <c r="R1534" i="3"/>
  <c r="Q1534" i="3"/>
  <c r="H1534" i="3" s="1"/>
  <c r="O1534" i="3"/>
  <c r="P1534" i="3"/>
  <c r="P1427" i="3"/>
  <c r="R1427" i="3"/>
  <c r="O1427" i="3"/>
  <c r="Q1427" i="3"/>
  <c r="R1320" i="3"/>
  <c r="O1320" i="3"/>
  <c r="Q1320" i="3"/>
  <c r="P1320" i="3"/>
  <c r="P1932" i="3"/>
  <c r="R1932" i="3"/>
  <c r="P1910" i="3"/>
  <c r="Q1910" i="3"/>
  <c r="T1910" i="3"/>
  <c r="Q1740" i="3"/>
  <c r="P1740" i="3"/>
  <c r="R1740" i="3"/>
  <c r="R2103" i="3"/>
  <c r="S2103" i="3"/>
  <c r="T2065" i="3"/>
  <c r="S2062" i="3"/>
  <c r="S2055" i="3"/>
  <c r="R2036" i="3"/>
  <c r="R1964" i="3"/>
  <c r="S1913" i="3"/>
  <c r="T1913" i="3"/>
  <c r="R1883" i="3"/>
  <c r="R1790" i="3"/>
  <c r="Q1764" i="3"/>
  <c r="Q1758" i="3"/>
  <c r="R1758" i="3"/>
  <c r="O1758" i="3"/>
  <c r="P1758" i="3"/>
  <c r="Q1744" i="3"/>
  <c r="Q1730" i="3"/>
  <c r="R1689" i="3"/>
  <c r="R1584" i="3"/>
  <c r="O1584" i="3"/>
  <c r="Q1584" i="3"/>
  <c r="T1584" i="3"/>
  <c r="R1554" i="3"/>
  <c r="O1554" i="3"/>
  <c r="P1554" i="3"/>
  <c r="Q1554" i="3"/>
  <c r="Q1526" i="3"/>
  <c r="R1526" i="3"/>
  <c r="T1751" i="3"/>
  <c r="O1751" i="3"/>
  <c r="Q1751" i="3"/>
  <c r="S1751" i="3"/>
  <c r="O1996" i="3"/>
  <c r="P1776" i="3"/>
  <c r="Q1776" i="3"/>
  <c r="R1776" i="3"/>
  <c r="Q1639" i="3"/>
  <c r="O1639" i="3"/>
  <c r="P1639" i="3"/>
  <c r="R1639" i="3"/>
  <c r="R2069" i="3"/>
  <c r="Q2059" i="3"/>
  <c r="O2022" i="3"/>
  <c r="P2022" i="3"/>
  <c r="P2015" i="3"/>
  <c r="R1994" i="3"/>
  <c r="Q1990" i="3"/>
  <c r="O1976" i="3"/>
  <c r="Q1976" i="3"/>
  <c r="R1976" i="3"/>
  <c r="R1925" i="3"/>
  <c r="T1916" i="3"/>
  <c r="R2092" i="3"/>
  <c r="P2092" i="3"/>
  <c r="S2092" i="3"/>
  <c r="O2081" i="3"/>
  <c r="S2081" i="3"/>
  <c r="T2081" i="3"/>
  <c r="R2065" i="3"/>
  <c r="R2062" i="3"/>
  <c r="P2059" i="3"/>
  <c r="R2018" i="3"/>
  <c r="P1947" i="3"/>
  <c r="R1947" i="3"/>
  <c r="S1916" i="3"/>
  <c r="Q1896" i="3"/>
  <c r="R1896" i="3"/>
  <c r="R1892" i="3"/>
  <c r="R1878" i="3"/>
  <c r="P1878" i="3"/>
  <c r="Q1872" i="3"/>
  <c r="O1868" i="3"/>
  <c r="P1868" i="3"/>
  <c r="P1848" i="3"/>
  <c r="R1848" i="3"/>
  <c r="P1836" i="3"/>
  <c r="R1827" i="3"/>
  <c r="O1768" i="3"/>
  <c r="P1768" i="3"/>
  <c r="R1768" i="3"/>
  <c r="R1693" i="3"/>
  <c r="O1656" i="3"/>
  <c r="Q1656" i="3"/>
  <c r="R1656" i="3"/>
  <c r="T1588" i="3"/>
  <c r="P1588" i="3"/>
  <c r="Q1588" i="3"/>
  <c r="O1437" i="3"/>
  <c r="Q1437" i="3"/>
  <c r="P1437" i="3"/>
  <c r="R1437" i="3"/>
  <c r="P1368" i="3"/>
  <c r="Q1368" i="3"/>
  <c r="H1368" i="3" s="1"/>
  <c r="O1368" i="3"/>
  <c r="P1567" i="3"/>
  <c r="O1567" i="3"/>
  <c r="Q1567" i="3"/>
  <c r="Q1940" i="3"/>
  <c r="O1940" i="3"/>
  <c r="R1940" i="3"/>
  <c r="O1919" i="3"/>
  <c r="P1919" i="3"/>
  <c r="S2069" i="3"/>
  <c r="O2069" i="3"/>
  <c r="P2069" i="3"/>
  <c r="T2069" i="3"/>
  <c r="R1916" i="3"/>
  <c r="R1757" i="3"/>
  <c r="O1757" i="3"/>
  <c r="Q1757" i="3"/>
  <c r="P1757" i="3"/>
  <c r="O1547" i="3"/>
  <c r="P1547" i="3"/>
  <c r="Q1547" i="3"/>
  <c r="R1547" i="3"/>
  <c r="P1871" i="3"/>
  <c r="R1871" i="3"/>
  <c r="P1803" i="3"/>
  <c r="Q1803" i="3"/>
  <c r="R1803" i="3"/>
  <c r="P1723" i="3"/>
  <c r="O1723" i="3"/>
  <c r="O1850" i="3"/>
  <c r="P1850" i="3"/>
  <c r="P1473" i="3"/>
  <c r="O1473" i="3"/>
  <c r="R1473" i="3"/>
  <c r="H1473" i="3" s="1"/>
  <c r="O1272" i="3"/>
  <c r="Q1272" i="3"/>
  <c r="P1272" i="3"/>
  <c r="R1272" i="3"/>
  <c r="P1883" i="3"/>
  <c r="Q1883" i="3"/>
  <c r="P1748" i="3"/>
  <c r="R1748" i="3"/>
  <c r="Q1748" i="3"/>
  <c r="O1748" i="3"/>
  <c r="T2068" i="3"/>
  <c r="Q2055" i="3"/>
  <c r="O2055" i="3"/>
  <c r="P2047" i="3"/>
  <c r="Q2047" i="3"/>
  <c r="Q2021" i="3"/>
  <c r="P1994" i="3"/>
  <c r="O1955" i="3"/>
  <c r="Q1955" i="3"/>
  <c r="R1955" i="3"/>
  <c r="O1925" i="3"/>
  <c r="S1920" i="3"/>
  <c r="Q1916" i="3"/>
  <c r="O1888" i="3"/>
  <c r="P1888" i="3"/>
  <c r="Q1888" i="3"/>
  <c r="P1867" i="3"/>
  <c r="Q1867" i="3"/>
  <c r="R1867" i="3"/>
  <c r="O1862" i="3"/>
  <c r="P1862" i="3"/>
  <c r="O1790" i="3"/>
  <c r="R1744" i="3"/>
  <c r="O1665" i="3"/>
  <c r="P1665" i="3"/>
  <c r="R1665" i="3"/>
  <c r="O1436" i="3"/>
  <c r="P1436" i="3"/>
  <c r="Q1436" i="3"/>
  <c r="H1436" i="3" s="1"/>
  <c r="P1941" i="3"/>
  <c r="R1683" i="3"/>
  <c r="P1683" i="3"/>
  <c r="Q1683" i="3"/>
  <c r="R1851" i="3"/>
  <c r="P1851" i="3"/>
  <c r="P1762" i="3"/>
  <c r="Q1762" i="3"/>
  <c r="R1762" i="3"/>
  <c r="R2072" i="3"/>
  <c r="P2072" i="3"/>
  <c r="Q2072" i="3"/>
  <c r="O1876" i="3"/>
  <c r="P1876" i="3"/>
  <c r="Q1876" i="3"/>
  <c r="R1635" i="3"/>
  <c r="P1635" i="3"/>
  <c r="O1635" i="3"/>
  <c r="Q1635" i="3"/>
  <c r="O1623" i="3"/>
  <c r="Q1623" i="3"/>
  <c r="P1623" i="3"/>
  <c r="R1440" i="3"/>
  <c r="O1440" i="3"/>
  <c r="Q1440" i="3"/>
  <c r="H1440" i="3" s="1"/>
  <c r="P1440" i="3"/>
  <c r="R1687" i="3"/>
  <c r="O1687" i="3"/>
  <c r="P1687" i="3"/>
  <c r="P1730" i="3"/>
  <c r="R1730" i="3"/>
  <c r="S2095" i="3"/>
  <c r="S2087" i="3"/>
  <c r="T2076" i="3"/>
  <c r="S2068" i="3"/>
  <c r="O2065" i="3"/>
  <c r="O2062" i="3"/>
  <c r="S2054" i="3"/>
  <c r="O2043" i="3"/>
  <c r="P2025" i="3"/>
  <c r="Q2025" i="3"/>
  <c r="P2021" i="3"/>
  <c r="O2018" i="3"/>
  <c r="R1993" i="3"/>
  <c r="P1979" i="3"/>
  <c r="R1979" i="3"/>
  <c r="O1968" i="3"/>
  <c r="Q1968" i="3"/>
  <c r="R1968" i="3"/>
  <c r="O1946" i="3"/>
  <c r="P1946" i="3"/>
  <c r="Q1946" i="3"/>
  <c r="Q1941" i="3"/>
  <c r="Q1932" i="3"/>
  <c r="P1916" i="3"/>
  <c r="Q1908" i="3"/>
  <c r="R1908" i="3"/>
  <c r="T1908" i="3"/>
  <c r="O1882" i="3"/>
  <c r="P1882" i="3"/>
  <c r="Q1882" i="3"/>
  <c r="R1882" i="3"/>
  <c r="R1857" i="3"/>
  <c r="P1831" i="3"/>
  <c r="Q1831" i="3"/>
  <c r="R1831" i="3"/>
  <c r="O1827" i="3"/>
  <c r="R1793" i="3"/>
  <c r="P1725" i="3"/>
  <c r="Q1725" i="3"/>
  <c r="O1725" i="3"/>
  <c r="R1725" i="3"/>
  <c r="R1698" i="3"/>
  <c r="O1693" i="3"/>
  <c r="Q1664" i="3"/>
  <c r="P1660" i="3"/>
  <c r="R1660" i="3"/>
  <c r="Q1660" i="3"/>
  <c r="P1595" i="3"/>
  <c r="R1595" i="3"/>
  <c r="Q1920" i="3"/>
  <c r="P1920" i="3"/>
  <c r="T1920" i="3"/>
  <c r="P1839" i="3"/>
  <c r="Q1839" i="3"/>
  <c r="O2042" i="3"/>
  <c r="Q2042" i="3"/>
  <c r="R2042" i="3"/>
  <c r="T1911" i="3"/>
  <c r="P1911" i="3"/>
  <c r="R1911" i="3"/>
  <c r="O2036" i="3"/>
  <c r="P2036" i="3"/>
  <c r="R2021" i="3"/>
  <c r="O1990" i="3"/>
  <c r="R1990" i="3"/>
  <c r="P2095" i="3"/>
  <c r="R2087" i="3"/>
  <c r="R2076" i="3"/>
  <c r="T2072" i="3"/>
  <c r="Q2068" i="3"/>
  <c r="R2054" i="3"/>
  <c r="T2050" i="3"/>
  <c r="R2046" i="3"/>
  <c r="O2021" i="3"/>
  <c r="Q1993" i="3"/>
  <c r="R1982" i="3"/>
  <c r="O1950" i="3"/>
  <c r="Q1950" i="3"/>
  <c r="O1941" i="3"/>
  <c r="O1932" i="3"/>
  <c r="O1920" i="3"/>
  <c r="S1907" i="3"/>
  <c r="P1887" i="3"/>
  <c r="R1877" i="3"/>
  <c r="Q1871" i="3"/>
  <c r="O1861" i="3"/>
  <c r="Q1851" i="3"/>
  <c r="R1839" i="3"/>
  <c r="R1818" i="3"/>
  <c r="Q1800" i="3"/>
  <c r="O1800" i="3"/>
  <c r="P1800" i="3"/>
  <c r="Q1793" i="3"/>
  <c r="O1698" i="3"/>
  <c r="O1683" i="3"/>
  <c r="P1664" i="3"/>
  <c r="R1619" i="3"/>
  <c r="Q1611" i="3"/>
  <c r="Q1466" i="3"/>
  <c r="H1466" i="3" s="1"/>
  <c r="O1466" i="3"/>
  <c r="P1466" i="3"/>
  <c r="R1441" i="3"/>
  <c r="H1441" i="3" s="1"/>
  <c r="P1864" i="3"/>
  <c r="Q1864" i="3"/>
  <c r="R1864" i="3"/>
  <c r="Q1860" i="3"/>
  <c r="P1852" i="3"/>
  <c r="Q1852" i="3"/>
  <c r="R1852" i="3"/>
  <c r="P1815" i="3"/>
  <c r="P1750" i="3"/>
  <c r="P1743" i="3"/>
  <c r="O1743" i="3"/>
  <c r="P1697" i="3"/>
  <c r="R1638" i="3"/>
  <c r="P1633" i="3"/>
  <c r="R1630" i="3"/>
  <c r="R1618" i="3"/>
  <c r="O1618" i="3"/>
  <c r="Q1618" i="3"/>
  <c r="O1541" i="3"/>
  <c r="D1541" i="3" s="1"/>
  <c r="R1541" i="3"/>
  <c r="O1514" i="3"/>
  <c r="P1481" i="3"/>
  <c r="Q1303" i="3"/>
  <c r="P1303" i="3"/>
  <c r="D1303" i="3" s="1"/>
  <c r="R1303" i="3"/>
  <c r="O1291" i="3"/>
  <c r="P1291" i="3"/>
  <c r="P2086" i="3"/>
  <c r="Q2061" i="3"/>
  <c r="Q2058" i="3"/>
  <c r="P2039" i="3"/>
  <c r="O1959" i="3"/>
  <c r="O1926" i="3"/>
  <c r="Q1926" i="3"/>
  <c r="P1905" i="3"/>
  <c r="O1815" i="3"/>
  <c r="S1754" i="3"/>
  <c r="O1754" i="3"/>
  <c r="Q1754" i="3"/>
  <c r="Q1738" i="3"/>
  <c r="R1738" i="3"/>
  <c r="Q1721" i="3"/>
  <c r="P1671" i="3"/>
  <c r="Q1638" i="3"/>
  <c r="R1614" i="3"/>
  <c r="Q1614" i="3"/>
  <c r="P1525" i="3"/>
  <c r="O1525" i="3"/>
  <c r="R1525" i="3"/>
  <c r="H1525" i="3" s="1"/>
  <c r="P1504" i="3"/>
  <c r="Q1504" i="3"/>
  <c r="R1504" i="3"/>
  <c r="P1517" i="3"/>
  <c r="O1517" i="3"/>
  <c r="Q1517" i="3"/>
  <c r="H1517" i="3" s="1"/>
  <c r="Q1481" i="3"/>
  <c r="R1481" i="3"/>
  <c r="Q1384" i="3"/>
  <c r="P1384" i="3"/>
  <c r="D1384" i="3" s="1"/>
  <c r="R1362" i="3"/>
  <c r="P1362" i="3"/>
  <c r="D1362" i="3" s="1"/>
  <c r="Q1362" i="3"/>
  <c r="P1347" i="3"/>
  <c r="O1347" i="3"/>
  <c r="R1347" i="3"/>
  <c r="Q1347" i="3"/>
  <c r="R1302" i="3"/>
  <c r="O1302" i="3"/>
  <c r="P1302" i="3"/>
  <c r="Q1302" i="3"/>
  <c r="O1286" i="3"/>
  <c r="R1256" i="3"/>
  <c r="H1256" i="3" s="1"/>
  <c r="O1256" i="3"/>
  <c r="P1256" i="3"/>
  <c r="R1779" i="3"/>
  <c r="P1763" i="3"/>
  <c r="O1763" i="3"/>
  <c r="R1763" i="3"/>
  <c r="P1742" i="3"/>
  <c r="R1742" i="3"/>
  <c r="Q1742" i="3"/>
  <c r="R1697" i="3"/>
  <c r="Q1697" i="3"/>
  <c r="P1638" i="3"/>
  <c r="P1568" i="3"/>
  <c r="Q1568" i="3"/>
  <c r="R1568" i="3"/>
  <c r="O1879" i="3"/>
  <c r="P1879" i="3"/>
  <c r="Q1879" i="3"/>
  <c r="R1837" i="3"/>
  <c r="P1837" i="3"/>
  <c r="Q1837" i="3"/>
  <c r="O1711" i="3"/>
  <c r="P1711" i="3"/>
  <c r="R1701" i="3"/>
  <c r="P1684" i="3"/>
  <c r="Q1684" i="3"/>
  <c r="O1679" i="3"/>
  <c r="Q1679" i="3"/>
  <c r="O1675" i="3"/>
  <c r="Q1675" i="3"/>
  <c r="Q1597" i="3"/>
  <c r="P1597" i="3"/>
  <c r="R1597" i="3"/>
  <c r="R1564" i="3"/>
  <c r="R1559" i="3"/>
  <c r="O1559" i="3"/>
  <c r="Q1559" i="3"/>
  <c r="O1545" i="3"/>
  <c r="P1545" i="3"/>
  <c r="R1545" i="3"/>
  <c r="P1529" i="3"/>
  <c r="O1529" i="3"/>
  <c r="P1476" i="3"/>
  <c r="R1476" i="3"/>
  <c r="Q1462" i="3"/>
  <c r="H1462" i="3" s="1"/>
  <c r="P1462" i="3"/>
  <c r="O1462" i="3"/>
  <c r="R1430" i="3"/>
  <c r="Q1430" i="3"/>
  <c r="O1430" i="3"/>
  <c r="P1430" i="3"/>
  <c r="O1532" i="3"/>
  <c r="P1532" i="3"/>
  <c r="O1452" i="3"/>
  <c r="Q1452" i="3"/>
  <c r="H1452" i="3" s="1"/>
  <c r="R1452" i="3"/>
  <c r="R1366" i="3"/>
  <c r="Q1366" i="3"/>
  <c r="O1366" i="3"/>
  <c r="P1340" i="3"/>
  <c r="D1340" i="3" s="1"/>
  <c r="R1340" i="3"/>
  <c r="Q1340" i="3"/>
  <c r="O1330" i="3"/>
  <c r="R1330" i="3"/>
  <c r="Q1330" i="3"/>
  <c r="P1330" i="3"/>
  <c r="R1691" i="3"/>
  <c r="O1691" i="3"/>
  <c r="Q1691" i="3"/>
  <c r="Q2088" i="3"/>
  <c r="Q1997" i="3"/>
  <c r="R1886" i="3"/>
  <c r="Q1874" i="3"/>
  <c r="Q1840" i="3"/>
  <c r="P1840" i="3"/>
  <c r="R1840" i="3"/>
  <c r="Q1821" i="3"/>
  <c r="Q1794" i="3"/>
  <c r="Q1715" i="3"/>
  <c r="P1715" i="3"/>
  <c r="R1715" i="3"/>
  <c r="Q1700" i="3"/>
  <c r="R1700" i="3"/>
  <c r="Q1657" i="3"/>
  <c r="O1657" i="3"/>
  <c r="Q1585" i="3"/>
  <c r="Q1581" i="3"/>
  <c r="T1581" i="3"/>
  <c r="O1575" i="3"/>
  <c r="P1575" i="3"/>
  <c r="Q1575" i="3"/>
  <c r="R1575" i="3"/>
  <c r="O1490" i="3"/>
  <c r="R1490" i="3"/>
  <c r="Q1486" i="3"/>
  <c r="O1486" i="3"/>
  <c r="Q1443" i="3"/>
  <c r="H1443" i="3" s="1"/>
  <c r="R1443" i="3"/>
  <c r="P1443" i="3"/>
  <c r="D1443" i="3" s="1"/>
  <c r="P1418" i="3"/>
  <c r="Q1418" i="3"/>
  <c r="R1418" i="3"/>
  <c r="S1418" i="3"/>
  <c r="T1418" i="3"/>
  <c r="Q1284" i="3"/>
  <c r="O1284" i="3"/>
  <c r="P1284" i="3"/>
  <c r="R1284" i="3"/>
  <c r="P1935" i="3"/>
  <c r="O1866" i="3"/>
  <c r="P1858" i="3"/>
  <c r="Q1858" i="3"/>
  <c r="R1858" i="3"/>
  <c r="R1854" i="3"/>
  <c r="R1690" i="3"/>
  <c r="P1673" i="3"/>
  <c r="Q1673" i="3"/>
  <c r="R1673" i="3"/>
  <c r="R1661" i="3"/>
  <c r="P1580" i="3"/>
  <c r="R1580" i="3"/>
  <c r="Q1580" i="3"/>
  <c r="T1580" i="3"/>
  <c r="O1563" i="3"/>
  <c r="Q1563" i="3"/>
  <c r="P1563" i="3"/>
  <c r="Q1501" i="3"/>
  <c r="O1501" i="3"/>
  <c r="P1501" i="3"/>
  <c r="R1501" i="3"/>
  <c r="Q1422" i="3"/>
  <c r="O1422" i="3"/>
  <c r="P1422" i="3"/>
  <c r="R1422" i="3"/>
  <c r="Q1329" i="3"/>
  <c r="R1329" i="3"/>
  <c r="P1267" i="3"/>
  <c r="O1267" i="3"/>
  <c r="Q1267" i="3"/>
  <c r="R1267" i="3"/>
  <c r="P1843" i="3"/>
  <c r="Q1843" i="3"/>
  <c r="R1843" i="3"/>
  <c r="R1728" i="3"/>
  <c r="R1714" i="3"/>
  <c r="P1703" i="3"/>
  <c r="R1703" i="3"/>
  <c r="P1695" i="3"/>
  <c r="Q1695" i="3"/>
  <c r="R1695" i="3"/>
  <c r="O1636" i="3"/>
  <c r="P1636" i="3"/>
  <c r="Q1636" i="3"/>
  <c r="R1636" i="3"/>
  <c r="P1489" i="3"/>
  <c r="D1489" i="3" s="1"/>
  <c r="Q1489" i="3"/>
  <c r="O1428" i="3"/>
  <c r="P1428" i="3"/>
  <c r="Q1428" i="3"/>
  <c r="H1428" i="3" s="1"/>
  <c r="P1306" i="3"/>
  <c r="Q1306" i="3"/>
  <c r="O1306" i="3"/>
  <c r="R1306" i="3"/>
  <c r="P1480" i="3"/>
  <c r="D1480" i="3" s="1"/>
  <c r="R1480" i="3"/>
  <c r="O1468" i="3"/>
  <c r="P1468" i="3"/>
  <c r="R1468" i="3"/>
  <c r="R1372" i="3"/>
  <c r="P1372" i="3"/>
  <c r="D1372" i="3" s="1"/>
  <c r="R1322" i="3"/>
  <c r="P1322" i="3"/>
  <c r="D1322" i="3" s="1"/>
  <c r="R1252" i="3"/>
  <c r="H1252" i="3" s="1"/>
  <c r="O1252" i="3"/>
  <c r="P1252" i="3"/>
  <c r="Q1966" i="3"/>
  <c r="Q1963" i="3"/>
  <c r="P1960" i="3"/>
  <c r="P1957" i="3"/>
  <c r="P1954" i="3"/>
  <c r="P1951" i="3"/>
  <c r="Q1948" i="3"/>
  <c r="Q1945" i="3"/>
  <c r="Q1942" i="3"/>
  <c r="Q1939" i="3"/>
  <c r="Q1936" i="3"/>
  <c r="Q1933" i="3"/>
  <c r="Q1930" i="3"/>
  <c r="R1927" i="3"/>
  <c r="R1924" i="3"/>
  <c r="R1918" i="3"/>
  <c r="R1915" i="3"/>
  <c r="R1912" i="3"/>
  <c r="S1906" i="3"/>
  <c r="S1903" i="3"/>
  <c r="R1894" i="3"/>
  <c r="R1891" i="3"/>
  <c r="R1759" i="3"/>
  <c r="R1746" i="3"/>
  <c r="P1733" i="3"/>
  <c r="R1733" i="3"/>
  <c r="R1726" i="3"/>
  <c r="R1719" i="3"/>
  <c r="R1712" i="3"/>
  <c r="O1706" i="3"/>
  <c r="R1706" i="3"/>
  <c r="P1692" i="3"/>
  <c r="P1682" i="3"/>
  <c r="O1682" i="3"/>
  <c r="Q1678" i="3"/>
  <c r="R1674" i="3"/>
  <c r="P1674" i="3"/>
  <c r="R1670" i="3"/>
  <c r="O1641" i="3"/>
  <c r="Q1641" i="3"/>
  <c r="O1629" i="3"/>
  <c r="Q1629" i="3"/>
  <c r="R1629" i="3"/>
  <c r="Q1621" i="3"/>
  <c r="R1598" i="3"/>
  <c r="Q1587" i="3"/>
  <c r="O1587" i="3"/>
  <c r="R1587" i="3"/>
  <c r="R1578" i="3"/>
  <c r="R1574" i="3"/>
  <c r="R1539" i="3"/>
  <c r="P1496" i="3"/>
  <c r="O1496" i="3"/>
  <c r="P1485" i="3"/>
  <c r="O1485" i="3"/>
  <c r="Q1458" i="3"/>
  <c r="R1458" i="3"/>
  <c r="P1445" i="3"/>
  <c r="R1445" i="3"/>
  <c r="P1326" i="3"/>
  <c r="D1326" i="3" s="1"/>
  <c r="R1326" i="3"/>
  <c r="O1283" i="3"/>
  <c r="P1283" i="3"/>
  <c r="Q1283" i="3"/>
  <c r="R1283" i="3"/>
  <c r="Q1906" i="3"/>
  <c r="Q1903" i="3"/>
  <c r="P1900" i="3"/>
  <c r="P1897" i="3"/>
  <c r="P1894" i="3"/>
  <c r="P1891" i="3"/>
  <c r="P1746" i="3"/>
  <c r="P1736" i="3"/>
  <c r="R1736" i="3"/>
  <c r="P1726" i="3"/>
  <c r="P1719" i="3"/>
  <c r="P1670" i="3"/>
  <c r="P1625" i="3"/>
  <c r="R1625" i="3"/>
  <c r="O1613" i="3"/>
  <c r="Q1613" i="3"/>
  <c r="O1598" i="3"/>
  <c r="Q1570" i="3"/>
  <c r="O1570" i="3"/>
  <c r="Q1557" i="3"/>
  <c r="R1557" i="3"/>
  <c r="O1543" i="3"/>
  <c r="D1543" i="3" s="1"/>
  <c r="Q1543" i="3"/>
  <c r="O1539" i="3"/>
  <c r="D1539" i="3" s="1"/>
  <c r="P1467" i="3"/>
  <c r="O1370" i="3"/>
  <c r="P1370" i="3"/>
  <c r="R1321" i="3"/>
  <c r="P1316" i="3"/>
  <c r="O1316" i="3"/>
  <c r="R1316" i="3"/>
  <c r="H1316" i="3" s="1"/>
  <c r="Q1305" i="3"/>
  <c r="R1305" i="3"/>
  <c r="P1268" i="3"/>
  <c r="Q1268" i="3"/>
  <c r="H1268" i="3" s="1"/>
  <c r="O1268" i="3"/>
  <c r="R1825" i="3"/>
  <c r="R1822" i="3"/>
  <c r="R1819" i="3"/>
  <c r="R1816" i="3"/>
  <c r="R1813" i="3"/>
  <c r="R1810" i="3"/>
  <c r="R1732" i="3"/>
  <c r="R1722" i="3"/>
  <c r="Q1712" i="3"/>
  <c r="R1621" i="3"/>
  <c r="O1609" i="3"/>
  <c r="P1609" i="3"/>
  <c r="Q1609" i="3"/>
  <c r="P1578" i="3"/>
  <c r="T1578" i="3"/>
  <c r="R1499" i="3"/>
  <c r="Q1499" i="3"/>
  <c r="R1484" i="3"/>
  <c r="P1484" i="3"/>
  <c r="D1484" i="3" s="1"/>
  <c r="R1474" i="3"/>
  <c r="P1387" i="3"/>
  <c r="Q1387" i="3"/>
  <c r="O1387" i="3"/>
  <c r="Q1332" i="3"/>
  <c r="R1332" i="3"/>
  <c r="P1739" i="3"/>
  <c r="R1739" i="3"/>
  <c r="Q1722" i="3"/>
  <c r="Q1677" i="3"/>
  <c r="R1677" i="3"/>
  <c r="P1640" i="3"/>
  <c r="R1640" i="3"/>
  <c r="O1640" i="3"/>
  <c r="P1628" i="3"/>
  <c r="R1628" i="3"/>
  <c r="R1590" i="3"/>
  <c r="Q1590" i="3"/>
  <c r="T1590" i="3"/>
  <c r="R1548" i="3"/>
  <c r="P1548" i="3"/>
  <c r="O1492" i="3"/>
  <c r="P1492" i="3"/>
  <c r="Q1474" i="3"/>
  <c r="O1351" i="3"/>
  <c r="P1351" i="3"/>
  <c r="R1351" i="3"/>
  <c r="Q1351" i="3"/>
  <c r="P1346" i="3"/>
  <c r="D1346" i="3" s="1"/>
  <c r="R1282" i="3"/>
  <c r="O1669" i="3"/>
  <c r="Q1669" i="3"/>
  <c r="T1582" i="3"/>
  <c r="R1582" i="3"/>
  <c r="Q1582" i="3"/>
  <c r="O1350" i="3"/>
  <c r="P1350" i="3"/>
  <c r="R1350" i="3"/>
  <c r="Q1350" i="3"/>
  <c r="Q1335" i="3"/>
  <c r="R1335" i="3"/>
  <c r="P1745" i="3"/>
  <c r="R1745" i="3"/>
  <c r="R1647" i="3"/>
  <c r="R1601" i="3"/>
  <c r="O1601" i="3"/>
  <c r="Q1601" i="3"/>
  <c r="P1456" i="3"/>
  <c r="R1456" i="3"/>
  <c r="Q1385" i="3"/>
  <c r="R1385" i="3"/>
  <c r="P1385" i="3"/>
  <c r="P1287" i="3"/>
  <c r="O1276" i="3"/>
  <c r="P1276" i="3"/>
  <c r="Q1276" i="3"/>
  <c r="H1276" i="3" s="1"/>
  <c r="O1663" i="3"/>
  <c r="Q1663" i="3"/>
  <c r="R1594" i="3"/>
  <c r="Q1577" i="3"/>
  <c r="S1577" i="3"/>
  <c r="P1573" i="3"/>
  <c r="R1341" i="3"/>
  <c r="P1341" i="3"/>
  <c r="D1341" i="3" s="1"/>
  <c r="O1290" i="3"/>
  <c r="Q1255" i="3"/>
  <c r="P1255" i="3"/>
  <c r="D1255" i="3" s="1"/>
  <c r="R1255" i="3"/>
  <c r="O1649" i="3"/>
  <c r="R1649" i="3"/>
  <c r="Q1649" i="3"/>
  <c r="R1604" i="3"/>
  <c r="R1524" i="3"/>
  <c r="P1524" i="3"/>
  <c r="D1524" i="3" s="1"/>
  <c r="R1439" i="3"/>
  <c r="O1439" i="3"/>
  <c r="R1420" i="3"/>
  <c r="Q1420" i="3"/>
  <c r="H1420" i="3" s="1"/>
  <c r="Q1364" i="3"/>
  <c r="P1364" i="3"/>
  <c r="Q1345" i="3"/>
  <c r="R1345" i="3"/>
  <c r="O1280" i="3"/>
  <c r="P1280" i="3"/>
  <c r="R1280" i="3"/>
  <c r="O1251" i="3"/>
  <c r="P1251" i="3"/>
  <c r="O1562" i="3"/>
  <c r="Q1551" i="3"/>
  <c r="R1544" i="3"/>
  <c r="R1509" i="3"/>
  <c r="R1505" i="3"/>
  <c r="Q1479" i="3"/>
  <c r="H1479" i="3" s="1"/>
  <c r="R1419" i="3"/>
  <c r="T1419" i="3"/>
  <c r="S1419" i="3"/>
  <c r="R1375" i="3"/>
  <c r="H1375" i="3" s="1"/>
  <c r="R1359" i="3"/>
  <c r="R1356" i="3"/>
  <c r="O1356" i="3"/>
  <c r="R1339" i="3"/>
  <c r="Q1324" i="3"/>
  <c r="O1324" i="3"/>
  <c r="R1300" i="3"/>
  <c r="O1300" i="3"/>
  <c r="P1300" i="3"/>
  <c r="P1551" i="3"/>
  <c r="Q1544" i="3"/>
  <c r="Q1509" i="3"/>
  <c r="Q1505" i="3"/>
  <c r="H1505" i="3" s="1"/>
  <c r="Q1483" i="3"/>
  <c r="H1483" i="3" s="1"/>
  <c r="P1479" i="3"/>
  <c r="D1479" i="3" s="1"/>
  <c r="P1465" i="3"/>
  <c r="O1465" i="3"/>
  <c r="P1450" i="3"/>
  <c r="R1450" i="3"/>
  <c r="H1450" i="3" s="1"/>
  <c r="R1426" i="3"/>
  <c r="P1386" i="3"/>
  <c r="R1386" i="3"/>
  <c r="O1386" i="3"/>
  <c r="R1371" i="3"/>
  <c r="H1371" i="3" s="1"/>
  <c r="P1359" i="3"/>
  <c r="D1359" i="3" s="1"/>
  <c r="Q1344" i="3"/>
  <c r="P1339" i="3"/>
  <c r="D1339" i="3" s="1"/>
  <c r="P1336" i="3"/>
  <c r="D1336" i="3" s="1"/>
  <c r="R1319" i="3"/>
  <c r="R1266" i="3"/>
  <c r="Q1266" i="3"/>
  <c r="Q1617" i="3"/>
  <c r="P1600" i="3"/>
  <c r="R1600" i="3"/>
  <c r="O1583" i="3"/>
  <c r="Q1583" i="3"/>
  <c r="O1558" i="3"/>
  <c r="O1544" i="3"/>
  <c r="D1544" i="3" s="1"/>
  <c r="Q1537" i="3"/>
  <c r="O1505" i="3"/>
  <c r="Q1442" i="3"/>
  <c r="H1442" i="3" s="1"/>
  <c r="P1442" i="3"/>
  <c r="R1382" i="3"/>
  <c r="P1288" i="3"/>
  <c r="Q1288" i="3"/>
  <c r="H1288" i="3" s="1"/>
  <c r="O1288" i="3"/>
  <c r="O1271" i="3"/>
  <c r="P1271" i="3"/>
  <c r="P1509" i="3"/>
  <c r="D1509" i="3" s="1"/>
  <c r="R1483" i="3"/>
  <c r="P1483" i="3"/>
  <c r="D1483" i="3" s="1"/>
  <c r="R1479" i="3"/>
  <c r="P1453" i="3"/>
  <c r="R1453" i="3"/>
  <c r="O1453" i="3"/>
  <c r="Q1453" i="3"/>
  <c r="H1453" i="3" s="1"/>
  <c r="P1426" i="3"/>
  <c r="D1426" i="3" s="1"/>
  <c r="Q1426" i="3"/>
  <c r="O1371" i="3"/>
  <c r="P1371" i="3"/>
  <c r="Q1359" i="3"/>
  <c r="Q1339" i="3"/>
  <c r="P1328" i="3"/>
  <c r="Q1328" i="3"/>
  <c r="R1328" i="3"/>
  <c r="O1685" i="3"/>
  <c r="O1668" i="3"/>
  <c r="R1565" i="3"/>
  <c r="P1540" i="3"/>
  <c r="R1540" i="3"/>
  <c r="H1540" i="3" s="1"/>
  <c r="R1519" i="3"/>
  <c r="O1519" i="3"/>
  <c r="O1512" i="3"/>
  <c r="O1457" i="3"/>
  <c r="O1449" i="3"/>
  <c r="P1449" i="3"/>
  <c r="R1295" i="3"/>
  <c r="Q1295" i="3"/>
  <c r="O1278" i="3"/>
  <c r="Q1278" i="3"/>
  <c r="H1278" i="3" s="1"/>
  <c r="R1323" i="3"/>
  <c r="H1323" i="3" s="1"/>
  <c r="O1315" i="3"/>
  <c r="O1270" i="3"/>
  <c r="Q1270" i="3"/>
  <c r="R1270" i="3"/>
  <c r="R1258" i="3"/>
  <c r="O1250" i="3"/>
  <c r="Q1250" i="3"/>
  <c r="P1250" i="3"/>
  <c r="P1493" i="3"/>
  <c r="P1446" i="3"/>
  <c r="Q1446" i="3"/>
  <c r="R1446" i="3"/>
  <c r="O1391" i="3"/>
  <c r="P1391" i="3"/>
  <c r="P1376" i="3"/>
  <c r="R1376" i="3"/>
  <c r="R1342" i="3"/>
  <c r="O1331" i="3"/>
  <c r="P1331" i="3"/>
  <c r="R1331" i="3"/>
  <c r="H1331" i="3" s="1"/>
  <c r="Q1265" i="3"/>
  <c r="R1265" i="3"/>
  <c r="P1265" i="3"/>
  <c r="D1265" i="3" s="1"/>
  <c r="P1261" i="3"/>
  <c r="P1318" i="3"/>
  <c r="Q1296" i="3"/>
  <c r="O1296" i="3"/>
  <c r="O1269" i="3"/>
  <c r="P1249" i="3"/>
  <c r="R1249" i="3"/>
  <c r="Q1264" i="3"/>
  <c r="P1264" i="3"/>
  <c r="D1264" i="3" s="1"/>
  <c r="Q1285" i="3"/>
  <c r="R1285" i="3"/>
  <c r="O1285" i="3"/>
  <c r="R1281" i="3"/>
  <c r="Q1281" i="3"/>
  <c r="Q1637" i="3"/>
  <c r="O1603" i="3"/>
  <c r="Q1603" i="3"/>
  <c r="O1528" i="3"/>
  <c r="Q1528" i="3"/>
  <c r="P1478" i="3"/>
  <c r="R1478" i="3"/>
  <c r="P1388" i="3"/>
  <c r="Q1388" i="3"/>
  <c r="P1367" i="3"/>
  <c r="P1363" i="3"/>
  <c r="R1363" i="3"/>
  <c r="T1244" i="3"/>
  <c r="P1244" i="3"/>
  <c r="R1654" i="3"/>
  <c r="P1620" i="3"/>
  <c r="R1620" i="3"/>
  <c r="R1503" i="3"/>
  <c r="P1503" i="3"/>
  <c r="D1503" i="3" s="1"/>
  <c r="Q1365" i="3"/>
  <c r="R1365" i="3"/>
  <c r="Q1304" i="3"/>
  <c r="P1304" i="3"/>
  <c r="D1304" i="3" s="1"/>
  <c r="P1279" i="3"/>
  <c r="P1348" i="3"/>
  <c r="Q1348" i="3"/>
  <c r="Q1325" i="3"/>
  <c r="R1325" i="3"/>
  <c r="P1308" i="3"/>
  <c r="D1308" i="3" s="1"/>
  <c r="Q1308" i="3"/>
  <c r="O1311" i="3"/>
  <c r="P1311" i="3"/>
  <c r="R1262" i="3"/>
  <c r="H1537" i="3" l="1"/>
  <c r="H1536" i="3"/>
  <c r="H1485" i="3"/>
  <c r="D1463" i="3"/>
  <c r="D1437" i="3"/>
  <c r="H1486" i="3"/>
  <c r="D1473" i="3"/>
  <c r="D1427" i="3"/>
  <c r="D1536" i="3"/>
  <c r="D1441" i="3"/>
  <c r="H1524" i="3"/>
  <c r="H1512" i="3"/>
  <c r="D1452" i="3"/>
  <c r="H1433" i="3"/>
  <c r="H1439" i="3"/>
  <c r="D1393" i="3"/>
  <c r="D1439" i="3"/>
  <c r="H1421" i="3"/>
  <c r="H1470" i="3"/>
  <c r="H1482" i="3"/>
  <c r="H1464" i="3"/>
  <c r="D1469" i="3"/>
  <c r="D1482" i="3"/>
  <c r="H1458" i="3"/>
  <c r="D1465" i="3"/>
  <c r="H1430" i="3"/>
  <c r="H1533" i="3"/>
  <c r="H1447" i="3"/>
  <c r="D1464" i="3"/>
  <c r="D1438" i="3"/>
  <c r="D1449" i="3"/>
  <c r="D1462" i="3"/>
  <c r="D1450" i="3"/>
  <c r="D1456" i="3"/>
  <c r="H1511" i="3"/>
  <c r="H1475" i="3"/>
  <c r="D1453" i="3"/>
  <c r="D1457" i="3"/>
  <c r="D1468" i="3"/>
  <c r="D1466" i="3"/>
  <c r="H1456" i="3"/>
  <c r="H1445" i="3"/>
  <c r="H1472" i="3"/>
  <c r="D1454" i="3"/>
  <c r="D1445" i="3"/>
  <c r="D1442" i="3"/>
  <c r="H1541" i="3"/>
  <c r="H1481" i="3"/>
  <c r="H1444" i="3"/>
  <c r="H1435" i="3"/>
  <c r="D1446" i="3"/>
  <c r="D1542" i="3"/>
  <c r="D1467" i="3"/>
  <c r="D1459" i="3"/>
  <c r="H1480" i="3"/>
  <c r="D1471" i="3"/>
  <c r="H1543" i="3"/>
  <c r="D1478" i="3"/>
  <c r="D1436" i="3"/>
  <c r="H1544" i="3"/>
  <c r="H1531" i="3"/>
  <c r="H1476" i="3"/>
  <c r="H1478" i="3"/>
  <c r="D1540" i="3"/>
  <c r="H1446" i="3"/>
  <c r="D1440" i="3"/>
  <c r="H1539" i="3"/>
  <c r="D1476" i="3"/>
  <c r="D1475" i="3"/>
  <c r="H1474" i="3"/>
  <c r="H1302" i="3"/>
  <c r="H1437" i="3"/>
  <c r="D1519" i="3"/>
  <c r="H1509" i="3"/>
  <c r="H1508" i="3"/>
  <c r="H1522" i="3"/>
  <c r="H1523" i="3"/>
  <c r="D1535" i="3"/>
  <c r="D1516" i="3"/>
  <c r="D1529" i="3"/>
  <c r="D1517" i="3"/>
  <c r="D1527" i="3"/>
  <c r="H1519" i="3"/>
  <c r="H1530" i="3"/>
  <c r="D1525" i="3"/>
  <c r="H1526" i="3"/>
  <c r="D1530" i="3"/>
  <c r="D1520" i="3"/>
  <c r="D1532" i="3"/>
  <c r="D1534" i="3"/>
  <c r="D1533" i="3"/>
  <c r="H1516" i="3"/>
  <c r="D1521" i="3"/>
  <c r="H1528" i="3"/>
  <c r="D1528" i="3"/>
  <c r="D1514" i="3"/>
  <c r="D1515" i="3"/>
  <c r="H1506" i="3"/>
  <c r="H1510" i="3"/>
  <c r="H1499" i="3"/>
  <c r="D1507" i="3"/>
  <c r="D1511" i="3"/>
  <c r="D1505" i="3"/>
  <c r="D1508" i="3"/>
  <c r="D1510" i="3"/>
  <c r="H1513" i="3"/>
  <c r="D1512" i="3"/>
  <c r="D1506" i="3"/>
  <c r="D1492" i="3"/>
  <c r="H1500" i="3"/>
  <c r="H1504" i="3"/>
  <c r="D1501" i="3"/>
  <c r="H1501" i="3"/>
  <c r="H1495" i="3"/>
  <c r="H1502" i="3"/>
  <c r="H1498" i="3"/>
  <c r="H1494" i="3"/>
  <c r="D1504" i="3"/>
  <c r="H1503" i="3"/>
  <c r="D1497" i="3"/>
  <c r="D1499" i="3"/>
  <c r="D1495" i="3"/>
  <c r="D1498" i="3"/>
  <c r="D1496" i="3"/>
  <c r="H1489" i="3"/>
  <c r="D1500" i="3"/>
  <c r="D1490" i="3"/>
  <c r="D1488" i="3"/>
  <c r="H1490" i="3"/>
  <c r="D1491" i="3"/>
  <c r="D1493" i="3"/>
  <c r="H1487" i="3"/>
  <c r="D1486" i="3"/>
  <c r="D1485" i="3"/>
  <c r="H1429" i="3"/>
  <c r="D1428" i="3"/>
  <c r="H1431" i="3"/>
  <c r="D1432" i="3"/>
  <c r="D1429" i="3"/>
  <c r="H1426" i="3"/>
  <c r="H1425" i="3"/>
  <c r="D1430" i="3"/>
  <c r="H1427" i="3"/>
  <c r="D1423" i="3"/>
  <c r="H1423" i="3"/>
  <c r="D1422" i="3"/>
  <c r="D1421" i="3"/>
  <c r="H1333" i="3"/>
  <c r="H1334" i="3"/>
  <c r="H1353" i="3"/>
  <c r="H1306" i="3"/>
  <c r="H1304" i="3"/>
  <c r="H1275" i="3"/>
  <c r="H1383" i="3"/>
  <c r="H1337" i="3"/>
  <c r="H1307" i="3"/>
  <c r="H1301" i="3"/>
  <c r="H1381" i="3"/>
  <c r="H1255" i="3"/>
  <c r="H1308" i="3"/>
  <c r="D1296" i="3"/>
  <c r="H1379" i="3"/>
  <c r="H1324" i="3"/>
  <c r="H1320" i="3"/>
  <c r="H1212" i="3"/>
  <c r="H1332" i="3"/>
  <c r="H1366" i="3"/>
  <c r="H1265" i="3"/>
  <c r="H1319" i="3"/>
  <c r="H1354" i="3"/>
  <c r="H1259" i="3"/>
  <c r="H1299" i="3"/>
  <c r="H1310" i="3"/>
  <c r="H1303" i="3"/>
  <c r="H1327" i="3"/>
  <c r="H1372" i="3"/>
  <c r="H1322" i="3"/>
  <c r="H1380" i="3"/>
  <c r="D1256" i="3"/>
  <c r="D1386" i="3"/>
  <c r="D1312" i="3"/>
  <c r="H1339" i="3"/>
  <c r="H1335" i="3"/>
  <c r="H1329" i="3"/>
  <c r="D1302" i="3"/>
  <c r="H1350" i="3"/>
  <c r="D1252" i="3"/>
  <c r="H1347" i="3"/>
  <c r="D1389" i="3"/>
  <c r="H1258" i="3"/>
  <c r="H1292" i="3"/>
  <c r="H1376" i="3"/>
  <c r="H1365" i="3"/>
  <c r="H1305" i="3"/>
  <c r="D1378" i="3"/>
  <c r="H1300" i="3"/>
  <c r="D1376" i="3"/>
  <c r="H1336" i="3"/>
  <c r="H1312" i="3"/>
  <c r="D1375" i="3"/>
  <c r="D1369" i="3"/>
  <c r="H1273" i="3"/>
  <c r="D1392" i="3"/>
  <c r="H1254" i="3"/>
  <c r="H1377" i="3"/>
  <c r="H1274" i="3"/>
  <c r="D1327" i="3"/>
  <c r="H1289" i="3"/>
  <c r="H1253" i="3"/>
  <c r="D1309" i="3"/>
  <c r="D1260" i="3"/>
  <c r="D1366" i="3"/>
  <c r="H1270" i="3"/>
  <c r="D1381" i="3"/>
  <c r="D1307" i="3"/>
  <c r="D1367" i="3"/>
  <c r="D1301" i="3"/>
  <c r="H1298" i="3"/>
  <c r="H1382" i="3"/>
  <c r="D1305" i="3"/>
  <c r="H1325" i="3"/>
  <c r="D1374" i="3"/>
  <c r="D1261" i="3"/>
  <c r="H1384" i="3"/>
  <c r="H1367" i="3"/>
  <c r="H1257" i="3"/>
  <c r="H1328" i="3"/>
  <c r="D1320" i="3"/>
  <c r="D1371" i="3"/>
  <c r="D1373" i="3"/>
  <c r="D1391" i="3"/>
  <c r="H1297" i="3"/>
  <c r="D1370" i="3"/>
  <c r="D1311" i="3"/>
  <c r="H1351" i="3"/>
  <c r="D1368" i="3"/>
  <c r="D1379" i="3"/>
  <c r="D1390" i="3"/>
  <c r="D1257" i="3"/>
  <c r="D1387" i="3"/>
  <c r="D1300" i="3"/>
  <c r="D1306" i="3"/>
  <c r="H1340" i="3"/>
  <c r="H1352" i="3"/>
  <c r="D1357" i="3"/>
  <c r="D1360" i="3"/>
  <c r="D1347" i="3"/>
  <c r="D1364" i="3"/>
  <c r="D1361" i="3"/>
  <c r="D1353" i="3"/>
  <c r="D1351" i="3"/>
  <c r="H1348" i="3"/>
  <c r="D1349" i="3"/>
  <c r="D1363" i="3"/>
  <c r="D1358" i="3"/>
  <c r="D1356" i="3"/>
  <c r="D1352" i="3"/>
  <c r="H1343" i="3"/>
  <c r="D1350" i="3"/>
  <c r="D1348" i="3"/>
  <c r="H1341" i="3"/>
  <c r="H1346" i="3"/>
  <c r="H1342" i="3"/>
  <c r="H1344" i="3"/>
  <c r="H1345" i="3"/>
  <c r="D1345" i="3"/>
  <c r="D1338" i="3"/>
  <c r="D1342" i="3"/>
  <c r="D1343" i="3"/>
  <c r="D1337" i="3"/>
  <c r="D1334" i="3"/>
  <c r="D1335" i="3"/>
  <c r="D1333" i="3"/>
  <c r="D1331" i="3"/>
  <c r="D1332" i="3"/>
  <c r="D1330" i="3"/>
  <c r="D1324" i="3"/>
  <c r="H1321" i="3"/>
  <c r="D1325" i="3"/>
  <c r="D1321" i="3"/>
  <c r="D1323" i="3"/>
  <c r="H1326" i="3"/>
  <c r="D1313" i="3"/>
  <c r="D1318" i="3"/>
  <c r="D1315" i="3"/>
  <c r="D1316" i="3"/>
  <c r="D1317" i="3"/>
  <c r="H1315" i="3"/>
  <c r="D1314" i="3"/>
  <c r="H1293" i="3"/>
  <c r="H1296" i="3"/>
  <c r="H1295" i="3"/>
  <c r="H1294" i="3"/>
  <c r="H1285" i="3"/>
  <c r="H1287" i="3"/>
  <c r="D1288" i="3"/>
  <c r="H1286" i="3"/>
  <c r="D1294" i="3"/>
  <c r="D1290" i="3"/>
  <c r="D1291" i="3"/>
  <c r="D1289" i="3"/>
  <c r="H1284" i="3"/>
  <c r="H1283" i="3"/>
  <c r="D1284" i="3"/>
  <c r="H1281" i="3"/>
  <c r="D1286" i="3"/>
  <c r="D1285" i="3"/>
  <c r="D1287" i="3"/>
  <c r="H1280" i="3"/>
  <c r="H1282" i="3"/>
  <c r="D1282" i="3"/>
  <c r="D1283" i="3"/>
  <c r="D1280" i="3"/>
  <c r="D1279" i="3"/>
  <c r="D1277" i="3"/>
  <c r="D1278" i="3"/>
  <c r="D1276" i="3"/>
  <c r="H1266" i="3"/>
  <c r="D1269" i="3"/>
  <c r="D1271" i="3"/>
  <c r="H1267" i="3"/>
  <c r="D1267" i="3"/>
  <c r="H1272" i="3"/>
  <c r="D1272" i="3"/>
  <c r="D1270" i="3"/>
  <c r="D1268" i="3"/>
  <c r="H1209" i="3"/>
  <c r="H1214" i="3"/>
  <c r="D1211" i="3"/>
  <c r="D1209" i="3"/>
  <c r="K406" i="1" l="1"/>
  <c r="K408" i="1"/>
  <c r="K409" i="1"/>
  <c r="K410" i="1"/>
  <c r="T429" i="14"/>
  <c r="T422" i="14"/>
  <c r="T421" i="14"/>
  <c r="T420" i="14"/>
  <c r="T418" i="14"/>
  <c r="Q412" i="5"/>
  <c r="Q406" i="5"/>
  <c r="Q405" i="5"/>
  <c r="Q404" i="5"/>
  <c r="Q402" i="5"/>
  <c r="P417" i="1"/>
  <c r="P411" i="1"/>
  <c r="P410" i="1"/>
  <c r="P409" i="1"/>
  <c r="N1204" i="3"/>
  <c r="N1205" i="3"/>
  <c r="N1206" i="3"/>
  <c r="O1206" i="3" s="1"/>
  <c r="N1207" i="3"/>
  <c r="O1207" i="3" s="1"/>
  <c r="R1206" i="3" l="1"/>
  <c r="P1206" i="3"/>
  <c r="D1206" i="3" s="1"/>
  <c r="P1205" i="3"/>
  <c r="R1205" i="3"/>
  <c r="Q1204" i="3"/>
  <c r="O1204" i="3"/>
  <c r="P1204" i="3"/>
  <c r="R1204" i="3"/>
  <c r="Q1206" i="3"/>
  <c r="AF429" i="14"/>
  <c r="AE429" i="14"/>
  <c r="AD429" i="14"/>
  <c r="AC429" i="14"/>
  <c r="M429" i="14" s="1"/>
  <c r="AB429" i="14"/>
  <c r="Z429" i="14"/>
  <c r="W429" i="14"/>
  <c r="V429" i="14"/>
  <c r="U429" i="14"/>
  <c r="E429" i="14" s="1"/>
  <c r="AA429" i="14"/>
  <c r="Y429" i="14"/>
  <c r="X429" i="14"/>
  <c r="AE422" i="14"/>
  <c r="AB422" i="14"/>
  <c r="AA422" i="14"/>
  <c r="Z422" i="14"/>
  <c r="AD422" i="14"/>
  <c r="Y422" i="14"/>
  <c r="X422" i="14"/>
  <c r="W422" i="14"/>
  <c r="V422" i="14"/>
  <c r="U422" i="14"/>
  <c r="AF422" i="14"/>
  <c r="AC422" i="14"/>
  <c r="AE421" i="14"/>
  <c r="AD421" i="14"/>
  <c r="AB421" i="14"/>
  <c r="AA421" i="14"/>
  <c r="X421" i="14"/>
  <c r="U421" i="14"/>
  <c r="AF421" i="14"/>
  <c r="AC421" i="14"/>
  <c r="Z421" i="14"/>
  <c r="Y421" i="14"/>
  <c r="W421" i="14"/>
  <c r="V421" i="14"/>
  <c r="Y420" i="14"/>
  <c r="AD420" i="14"/>
  <c r="Z420" i="14"/>
  <c r="AB420" i="14"/>
  <c r="AF420" i="14"/>
  <c r="AE420" i="14"/>
  <c r="X420" i="14"/>
  <c r="W420" i="14"/>
  <c r="V420" i="14"/>
  <c r="AA420" i="14"/>
  <c r="AC420" i="14"/>
  <c r="U420" i="14"/>
  <c r="W418" i="14"/>
  <c r="AE418" i="14"/>
  <c r="AC418" i="14"/>
  <c r="AB418" i="14"/>
  <c r="Z418" i="14"/>
  <c r="AD418" i="14"/>
  <c r="X418" i="14"/>
  <c r="V418" i="14"/>
  <c r="U418" i="14"/>
  <c r="AA418" i="14"/>
  <c r="Y418" i="14"/>
  <c r="AF418" i="14"/>
  <c r="Y412" i="5"/>
  <c r="X412" i="5"/>
  <c r="W412" i="5"/>
  <c r="V412" i="5"/>
  <c r="I412" i="5" s="1"/>
  <c r="U412" i="5"/>
  <c r="T412" i="5"/>
  <c r="S412" i="5"/>
  <c r="R412" i="5"/>
  <c r="X406" i="5"/>
  <c r="W406" i="5"/>
  <c r="V406" i="5"/>
  <c r="U406" i="5"/>
  <c r="T406" i="5"/>
  <c r="S406" i="5"/>
  <c r="R406" i="5"/>
  <c r="Y406" i="5"/>
  <c r="X405" i="5"/>
  <c r="W405" i="5"/>
  <c r="V405" i="5"/>
  <c r="I405" i="5" s="1"/>
  <c r="U405" i="5"/>
  <c r="T405" i="5"/>
  <c r="S405" i="5"/>
  <c r="R405" i="5"/>
  <c r="Y405" i="5"/>
  <c r="V404" i="5"/>
  <c r="U404" i="5"/>
  <c r="T404" i="5"/>
  <c r="G404" i="5" s="1"/>
  <c r="S404" i="5"/>
  <c r="R404" i="5"/>
  <c r="W404" i="5"/>
  <c r="X404" i="5"/>
  <c r="Y404" i="5"/>
  <c r="Y402" i="5"/>
  <c r="X402" i="5"/>
  <c r="U402" i="5"/>
  <c r="T402" i="5"/>
  <c r="R402" i="5"/>
  <c r="W402" i="5"/>
  <c r="S402" i="5"/>
  <c r="V402" i="5"/>
  <c r="V417" i="1"/>
  <c r="U417" i="1"/>
  <c r="T417" i="1"/>
  <c r="S417" i="1"/>
  <c r="R417" i="1"/>
  <c r="Q417" i="1"/>
  <c r="V411" i="1"/>
  <c r="U411" i="1"/>
  <c r="T411" i="1"/>
  <c r="S411" i="1"/>
  <c r="R411" i="1"/>
  <c r="Q411" i="1"/>
  <c r="V410" i="1"/>
  <c r="U410" i="1"/>
  <c r="T410" i="1"/>
  <c r="S410" i="1"/>
  <c r="R410" i="1"/>
  <c r="Q410" i="1"/>
  <c r="U409" i="1"/>
  <c r="T409" i="1"/>
  <c r="R409" i="1"/>
  <c r="V409" i="1"/>
  <c r="S409" i="1"/>
  <c r="G409" i="1" s="1"/>
  <c r="Q409" i="1"/>
  <c r="P1207" i="3"/>
  <c r="D1207" i="3" s="1"/>
  <c r="Q1207" i="3"/>
  <c r="R1207" i="3"/>
  <c r="Q1205" i="3"/>
  <c r="O1205" i="3"/>
  <c r="K429" i="14" l="1"/>
  <c r="I429" i="14"/>
  <c r="G402" i="5"/>
  <c r="G405" i="5"/>
  <c r="G410" i="1"/>
  <c r="E412" i="5"/>
  <c r="G417" i="1"/>
  <c r="G411" i="1"/>
  <c r="O429" i="14"/>
  <c r="I411" i="1"/>
  <c r="K402" i="5"/>
  <c r="G418" i="14"/>
  <c r="K412" i="5"/>
  <c r="I406" i="5"/>
  <c r="I404" i="5"/>
  <c r="I417" i="1"/>
  <c r="M418" i="14"/>
  <c r="O418" i="14"/>
  <c r="L406" i="5"/>
  <c r="M406" i="5"/>
  <c r="L417" i="1"/>
  <c r="E417" i="1"/>
  <c r="L411" i="1"/>
  <c r="E411" i="1"/>
  <c r="H1207" i="3"/>
  <c r="K421" i="14"/>
  <c r="K406" i="5"/>
  <c r="K404" i="5"/>
  <c r="M420" i="14"/>
  <c r="I418" i="14"/>
  <c r="K420" i="14"/>
  <c r="M402" i="5"/>
  <c r="E402" i="5"/>
  <c r="L402" i="5"/>
  <c r="E406" i="5"/>
  <c r="G406" i="5"/>
  <c r="E405" i="5"/>
  <c r="M405" i="5"/>
  <c r="L405" i="5"/>
  <c r="M404" i="5"/>
  <c r="E404" i="5"/>
  <c r="L404" i="5"/>
  <c r="K405" i="5"/>
  <c r="I402" i="5"/>
  <c r="K418" i="14"/>
  <c r="M422" i="14"/>
  <c r="K422" i="14"/>
  <c r="I422" i="14"/>
  <c r="G420" i="14"/>
  <c r="O420" i="14"/>
  <c r="E422" i="14"/>
  <c r="Q422" i="14"/>
  <c r="P422" i="14"/>
  <c r="G421" i="14"/>
  <c r="I421" i="14"/>
  <c r="Q420" i="14"/>
  <c r="E420" i="14"/>
  <c r="P420" i="14"/>
  <c r="O421" i="14"/>
  <c r="G422" i="14"/>
  <c r="I420" i="14"/>
  <c r="O422" i="14"/>
  <c r="Q421" i="14"/>
  <c r="E421" i="14"/>
  <c r="P421" i="14"/>
  <c r="P418" i="14"/>
  <c r="Q418" i="14"/>
  <c r="E418" i="14"/>
  <c r="M421" i="14"/>
  <c r="I409" i="1"/>
  <c r="I410" i="1"/>
  <c r="E409" i="1"/>
  <c r="L409" i="1"/>
  <c r="L410" i="1"/>
  <c r="E410" i="1"/>
  <c r="D1205" i="3"/>
  <c r="K405" i="1"/>
  <c r="K404" i="1"/>
  <c r="K403" i="1"/>
  <c r="K402" i="1"/>
  <c r="T336" i="21" l="1"/>
  <c r="U336" i="21" s="1"/>
  <c r="W336" i="21"/>
  <c r="X336" i="21"/>
  <c r="AB336" i="21"/>
  <c r="AC336" i="21"/>
  <c r="AD336" i="21"/>
  <c r="G337" i="21"/>
  <c r="T337" i="21"/>
  <c r="U337" i="21" s="1"/>
  <c r="W337" i="21"/>
  <c r="X337" i="21"/>
  <c r="T338" i="21"/>
  <c r="Y338" i="21" s="1"/>
  <c r="W338" i="21"/>
  <c r="X338" i="21"/>
  <c r="T339" i="21"/>
  <c r="U339" i="21" s="1"/>
  <c r="W339" i="21"/>
  <c r="X339" i="21"/>
  <c r="Y339" i="21"/>
  <c r="T340" i="21"/>
  <c r="U340" i="21" s="1"/>
  <c r="W340" i="21"/>
  <c r="X340" i="21"/>
  <c r="T341" i="21"/>
  <c r="Z341" i="21" s="1"/>
  <c r="W341" i="21"/>
  <c r="X341" i="21"/>
  <c r="T342" i="21"/>
  <c r="AC342" i="21" s="1"/>
  <c r="W342" i="21"/>
  <c r="X342" i="21"/>
  <c r="T343" i="21"/>
  <c r="AB343" i="21" s="1"/>
  <c r="U343" i="21"/>
  <c r="V343" i="21"/>
  <c r="W343" i="21"/>
  <c r="X343" i="21"/>
  <c r="Y343" i="21"/>
  <c r="Z343" i="21"/>
  <c r="AA343" i="21"/>
  <c r="G344" i="21"/>
  <c r="T344" i="21"/>
  <c r="U344" i="21" s="1"/>
  <c r="W344" i="21"/>
  <c r="X344" i="21"/>
  <c r="Z344" i="21"/>
  <c r="AA344" i="21"/>
  <c r="AB344" i="21"/>
  <c r="AC344" i="21"/>
  <c r="AD344" i="21"/>
  <c r="T345" i="21"/>
  <c r="Z345" i="21" s="1"/>
  <c r="W345" i="21"/>
  <c r="X345" i="21"/>
  <c r="T346" i="21"/>
  <c r="Y346" i="21" s="1"/>
  <c r="W346" i="21"/>
  <c r="X346" i="21"/>
  <c r="T347" i="21"/>
  <c r="V347" i="21" s="1"/>
  <c r="W347" i="21"/>
  <c r="X347" i="21"/>
  <c r="H347" i="21" s="1"/>
  <c r="AB340" i="21" l="1"/>
  <c r="AA336" i="21"/>
  <c r="AA340" i="21"/>
  <c r="L340" i="21" s="1"/>
  <c r="Z336" i="21"/>
  <c r="Y345" i="21"/>
  <c r="V345" i="21"/>
  <c r="Y336" i="21"/>
  <c r="J336" i="21" s="1"/>
  <c r="U347" i="21"/>
  <c r="AD343" i="21"/>
  <c r="U345" i="21"/>
  <c r="AC343" i="21"/>
  <c r="Z339" i="21"/>
  <c r="H346" i="21"/>
  <c r="J339" i="21"/>
  <c r="AA347" i="21"/>
  <c r="AD337" i="21"/>
  <c r="AB347" i="21"/>
  <c r="L347" i="21" s="1"/>
  <c r="AC337" i="21"/>
  <c r="N337" i="21" s="1"/>
  <c r="AD347" i="21"/>
  <c r="AB337" i="21"/>
  <c r="V338" i="21"/>
  <c r="AC347" i="21"/>
  <c r="U338" i="21"/>
  <c r="E338" i="21" s="1"/>
  <c r="AD340" i="21"/>
  <c r="AA337" i="21"/>
  <c r="H337" i="21"/>
  <c r="J343" i="21"/>
  <c r="V336" i="21"/>
  <c r="L344" i="21"/>
  <c r="H341" i="21"/>
  <c r="Z347" i="21"/>
  <c r="V341" i="21"/>
  <c r="Y347" i="21"/>
  <c r="J347" i="21" s="1"/>
  <c r="H344" i="21"/>
  <c r="AC340" i="21"/>
  <c r="N340" i="21" s="1"/>
  <c r="Z337" i="21"/>
  <c r="E343" i="21"/>
  <c r="P343" i="21"/>
  <c r="N343" i="21"/>
  <c r="E345" i="21"/>
  <c r="Z342" i="21"/>
  <c r="U346" i="21"/>
  <c r="L343" i="21"/>
  <c r="U341" i="21"/>
  <c r="V346" i="21"/>
  <c r="H345" i="21"/>
  <c r="H343" i="21"/>
  <c r="E347" i="21"/>
  <c r="AB342" i="21"/>
  <c r="Y340" i="21"/>
  <c r="J340" i="21" s="1"/>
  <c r="AC339" i="21"/>
  <c r="N336" i="21"/>
  <c r="L336" i="21"/>
  <c r="H338" i="21"/>
  <c r="AD346" i="21"/>
  <c r="AA342" i="21"/>
  <c r="L342" i="21" s="1"/>
  <c r="AC346" i="21"/>
  <c r="N346" i="21" s="1"/>
  <c r="AB346" i="21"/>
  <c r="Y342" i="21"/>
  <c r="H339" i="21"/>
  <c r="V339" i="21"/>
  <c r="E339" i="21" s="1"/>
  <c r="H336" i="21"/>
  <c r="N344" i="21"/>
  <c r="Z340" i="21"/>
  <c r="H340" i="21"/>
  <c r="AA346" i="21"/>
  <c r="AD339" i="21"/>
  <c r="Z346" i="21"/>
  <c r="J346" i="21" s="1"/>
  <c r="H342" i="21"/>
  <c r="V342" i="21"/>
  <c r="AB339" i="21"/>
  <c r="U342" i="21"/>
  <c r="AA339" i="21"/>
  <c r="E336" i="21"/>
  <c r="P336" i="21"/>
  <c r="AC341" i="21"/>
  <c r="N341" i="21" s="1"/>
  <c r="Y344" i="21"/>
  <c r="J344" i="21" s="1"/>
  <c r="AB341" i="21"/>
  <c r="V340" i="21"/>
  <c r="E340" i="21" s="1"/>
  <c r="AD338" i="21"/>
  <c r="Y337" i="21"/>
  <c r="AD345" i="21"/>
  <c r="AA341" i="21"/>
  <c r="AC338" i="21"/>
  <c r="AD341" i="21"/>
  <c r="AB345" i="21"/>
  <c r="V344" i="21"/>
  <c r="E344" i="21" s="1"/>
  <c r="Y341" i="21"/>
  <c r="J341" i="21" s="1"/>
  <c r="AA338" i="21"/>
  <c r="V337" i="21"/>
  <c r="E337" i="21" s="1"/>
  <c r="AC345" i="21"/>
  <c r="N345" i="21" s="1"/>
  <c r="AB338" i="21"/>
  <c r="AA345" i="21"/>
  <c r="AD342" i="21"/>
  <c r="N342" i="21" s="1"/>
  <c r="Z338" i="21"/>
  <c r="J338" i="21" s="1"/>
  <c r="P347" i="21" l="1"/>
  <c r="J337" i="21"/>
  <c r="L339" i="21"/>
  <c r="N347" i="21"/>
  <c r="J342" i="21"/>
  <c r="P340" i="21"/>
  <c r="E341" i="21"/>
  <c r="P341" i="21"/>
  <c r="P339" i="21"/>
  <c r="L338" i="21"/>
  <c r="N339" i="21"/>
  <c r="E342" i="21"/>
  <c r="P342" i="21"/>
  <c r="L346" i="21"/>
  <c r="L341" i="21"/>
  <c r="E346" i="21"/>
  <c r="P346" i="21"/>
  <c r="P344" i="21"/>
  <c r="N338" i="21"/>
  <c r="P338" i="21"/>
  <c r="L345" i="21"/>
  <c r="K400" i="1" l="1"/>
  <c r="K401" i="1"/>
  <c r="T578" i="11"/>
  <c r="T577" i="11"/>
  <c r="T576" i="11"/>
  <c r="T575" i="11"/>
  <c r="AF578" i="11" l="1"/>
  <c r="AE578" i="11"/>
  <c r="AC578" i="11"/>
  <c r="M578" i="11" s="1"/>
  <c r="AB578" i="11"/>
  <c r="AA578" i="11"/>
  <c r="Z578" i="11"/>
  <c r="Y578" i="11"/>
  <c r="X578" i="11"/>
  <c r="W578" i="11"/>
  <c r="V578" i="11"/>
  <c r="U578" i="11"/>
  <c r="AD578" i="11"/>
  <c r="AE577" i="11"/>
  <c r="AF577" i="11"/>
  <c r="AD577" i="11"/>
  <c r="AC577" i="11"/>
  <c r="M577" i="11" s="1"/>
  <c r="AB577" i="11"/>
  <c r="AA577" i="11"/>
  <c r="Z577" i="11"/>
  <c r="Y577" i="11"/>
  <c r="X577" i="11"/>
  <c r="W577" i="11"/>
  <c r="V577" i="11"/>
  <c r="U577" i="11"/>
  <c r="AF576" i="11"/>
  <c r="AE576" i="11"/>
  <c r="AD576" i="11"/>
  <c r="AC576" i="11"/>
  <c r="M576" i="11" s="1"/>
  <c r="AB576" i="11"/>
  <c r="AA576" i="11"/>
  <c r="Y576" i="11"/>
  <c r="X576" i="11"/>
  <c r="W576" i="11"/>
  <c r="V576" i="11"/>
  <c r="U576" i="11"/>
  <c r="Z576" i="11"/>
  <c r="AE575" i="11"/>
  <c r="AD575" i="11"/>
  <c r="AC575" i="11"/>
  <c r="AB575" i="11"/>
  <c r="AA575" i="11"/>
  <c r="AF575" i="11"/>
  <c r="Y575" i="11"/>
  <c r="X575" i="11"/>
  <c r="W575" i="11"/>
  <c r="V575" i="11"/>
  <c r="U575" i="11"/>
  <c r="Z575" i="11"/>
  <c r="G575" i="11" l="1"/>
  <c r="I577" i="11"/>
  <c r="K575" i="11"/>
  <c r="G576" i="11"/>
  <c r="G577" i="11"/>
  <c r="G578" i="11"/>
  <c r="O576" i="11"/>
  <c r="O578" i="11"/>
  <c r="K577" i="11"/>
  <c r="M575" i="11"/>
  <c r="O577" i="11"/>
  <c r="P578" i="11"/>
  <c r="E578" i="11"/>
  <c r="Q578" i="11"/>
  <c r="E577" i="11"/>
  <c r="P577" i="11"/>
  <c r="Q577" i="11"/>
  <c r="P576" i="11"/>
  <c r="E576" i="11"/>
  <c r="Q576" i="11"/>
  <c r="E575" i="11"/>
  <c r="Q575" i="11"/>
  <c r="P575" i="11"/>
  <c r="I578" i="11"/>
  <c r="I576" i="11"/>
  <c r="I575" i="11"/>
  <c r="K576" i="11"/>
  <c r="O575" i="11"/>
  <c r="K578" i="11"/>
  <c r="K399" i="1" l="1"/>
  <c r="K396" i="1"/>
  <c r="K398" i="1"/>
  <c r="K395" i="1" l="1"/>
  <c r="K394" i="1"/>
  <c r="T566" i="11"/>
  <c r="T567" i="11"/>
  <c r="T568" i="11"/>
  <c r="K392" i="1" l="1"/>
  <c r="K393" i="1"/>
  <c r="K381" i="1"/>
  <c r="K382" i="1"/>
  <c r="K383" i="1"/>
  <c r="K384" i="1"/>
  <c r="K385" i="1"/>
  <c r="K386" i="1"/>
  <c r="K387" i="1"/>
  <c r="K388" i="1"/>
  <c r="K389" i="1"/>
  <c r="K390" i="1"/>
  <c r="K391" i="1"/>
  <c r="T563" i="11"/>
  <c r="T564" i="11"/>
  <c r="T565" i="11"/>
  <c r="K378" i="1" l="1"/>
  <c r="K379" i="1"/>
  <c r="K380" i="1"/>
  <c r="K377" i="1" l="1"/>
  <c r="W330" i="21"/>
  <c r="G330" i="21"/>
  <c r="K373" i="1" l="1"/>
  <c r="K374" i="1"/>
  <c r="K375" i="1"/>
  <c r="G327" i="21" l="1"/>
  <c r="K371" i="1" l="1"/>
  <c r="K366" i="1" l="1"/>
  <c r="K367" i="1"/>
  <c r="K368" i="1"/>
  <c r="K369" i="1"/>
  <c r="K370" i="1"/>
  <c r="T526" i="11"/>
  <c r="AF526" i="11" l="1"/>
  <c r="AC526" i="11"/>
  <c r="AB526" i="11"/>
  <c r="AA526" i="11"/>
  <c r="Z526" i="11"/>
  <c r="Y526" i="11"/>
  <c r="X526" i="11"/>
  <c r="W526" i="11"/>
  <c r="V526" i="11"/>
  <c r="U526" i="11"/>
  <c r="AD526" i="11"/>
  <c r="AE526" i="11"/>
  <c r="G526" i="11" l="1"/>
  <c r="O526" i="11"/>
  <c r="E526" i="11"/>
  <c r="M526" i="11"/>
  <c r="I526" i="11"/>
  <c r="P526" i="11"/>
  <c r="Q526" i="11"/>
  <c r="K526" i="11"/>
  <c r="X324" i="21" l="1"/>
  <c r="W324" i="21"/>
  <c r="H324" i="21" s="1"/>
  <c r="T324" i="21"/>
  <c r="AD324" i="21" s="1"/>
  <c r="X323" i="21"/>
  <c r="W323" i="21"/>
  <c r="T323" i="21"/>
  <c r="V323" i="21" s="1"/>
  <c r="H323" i="21"/>
  <c r="X322" i="21"/>
  <c r="W322" i="21"/>
  <c r="T322" i="21"/>
  <c r="AD322" i="21" s="1"/>
  <c r="G322" i="21"/>
  <c r="X321" i="21"/>
  <c r="W321" i="21"/>
  <c r="T321" i="21"/>
  <c r="AC321" i="21" s="1"/>
  <c r="G321" i="21"/>
  <c r="X320" i="21"/>
  <c r="W320" i="21"/>
  <c r="T320" i="21"/>
  <c r="Y320" i="21" s="1"/>
  <c r="H320" i="21"/>
  <c r="X319" i="21"/>
  <c r="W319" i="21"/>
  <c r="T319" i="21"/>
  <c r="AD319" i="21" s="1"/>
  <c r="D319" i="21"/>
  <c r="X318" i="21"/>
  <c r="W318" i="21"/>
  <c r="T318" i="21"/>
  <c r="AD318" i="21" s="1"/>
  <c r="G318" i="21"/>
  <c r="H318" i="21" s="1"/>
  <c r="H321" i="21" l="1"/>
  <c r="H322" i="21"/>
  <c r="AA320" i="21"/>
  <c r="U319" i="21"/>
  <c r="Z320" i="21"/>
  <c r="J320" i="21" s="1"/>
  <c r="Y323" i="21"/>
  <c r="Z323" i="21"/>
  <c r="AB320" i="21"/>
  <c r="U322" i="21"/>
  <c r="AA323" i="21"/>
  <c r="AC320" i="21"/>
  <c r="V322" i="21"/>
  <c r="AB323" i="21"/>
  <c r="V319" i="21"/>
  <c r="Y319" i="21"/>
  <c r="AD320" i="21"/>
  <c r="AC323" i="21"/>
  <c r="Z319" i="21"/>
  <c r="AD323" i="21"/>
  <c r="Y322" i="21"/>
  <c r="V318" i="21"/>
  <c r="AB319" i="21"/>
  <c r="U321" i="21"/>
  <c r="Z322" i="21"/>
  <c r="U318" i="21"/>
  <c r="AA319" i="21"/>
  <c r="AC319" i="21"/>
  <c r="N319" i="21" s="1"/>
  <c r="V321" i="21"/>
  <c r="AA322" i="21"/>
  <c r="AC322" i="21"/>
  <c r="N322" i="21" s="1"/>
  <c r="U324" i="21"/>
  <c r="AB322" i="21"/>
  <c r="Z318" i="21"/>
  <c r="Y321" i="21"/>
  <c r="V324" i="21"/>
  <c r="AA318" i="21"/>
  <c r="Z321" i="21"/>
  <c r="Y318" i="21"/>
  <c r="AB318" i="21"/>
  <c r="AA321" i="21"/>
  <c r="AB321" i="21"/>
  <c r="Y324" i="21"/>
  <c r="Z324" i="21"/>
  <c r="U320" i="21"/>
  <c r="V320" i="21"/>
  <c r="AD321" i="21"/>
  <c r="N321" i="21" s="1"/>
  <c r="U323" i="21"/>
  <c r="AA324" i="21"/>
  <c r="AC318" i="21"/>
  <c r="AB324" i="21"/>
  <c r="AC324" i="21"/>
  <c r="N324" i="21" s="1"/>
  <c r="J322" i="21" l="1"/>
  <c r="P324" i="21"/>
  <c r="N323" i="21"/>
  <c r="N320" i="21"/>
  <c r="P322" i="21"/>
  <c r="J323" i="21"/>
  <c r="P320" i="21"/>
  <c r="E323" i="21"/>
  <c r="P323" i="21"/>
  <c r="P318" i="21"/>
  <c r="P321" i="21"/>
  <c r="J324" i="21"/>
  <c r="J321" i="21"/>
  <c r="L321" i="21"/>
  <c r="L318" i="21"/>
  <c r="E319" i="21"/>
  <c r="L322" i="21"/>
  <c r="E318" i="21"/>
  <c r="E320" i="21"/>
  <c r="L320" i="21"/>
  <c r="L323" i="21"/>
  <c r="L324" i="21"/>
  <c r="J319" i="21"/>
  <c r="E324" i="21"/>
  <c r="E322" i="21"/>
  <c r="E321" i="21"/>
  <c r="J318" i="21"/>
  <c r="K361" i="1" l="1"/>
  <c r="K362" i="1"/>
  <c r="K363" i="1"/>
  <c r="K364" i="1"/>
  <c r="K365" i="1"/>
  <c r="K353" i="1"/>
  <c r="K352" i="1"/>
  <c r="S522" i="4" l="1"/>
  <c r="AC522" i="4" s="1"/>
  <c r="S523" i="4"/>
  <c r="T523" i="4" s="1"/>
  <c r="U523" i="4" l="1"/>
  <c r="E523" i="4" s="1"/>
  <c r="T522" i="4"/>
  <c r="U522" i="4"/>
  <c r="V522" i="4"/>
  <c r="W522" i="4"/>
  <c r="X522" i="4"/>
  <c r="Y522" i="4"/>
  <c r="Z522" i="4"/>
  <c r="AA522" i="4"/>
  <c r="AB522" i="4"/>
  <c r="M522" i="4" s="1"/>
  <c r="AC523" i="4"/>
  <c r="AB523" i="4"/>
  <c r="AA523" i="4"/>
  <c r="Z523" i="4"/>
  <c r="Y523" i="4"/>
  <c r="X523" i="4"/>
  <c r="W523" i="4"/>
  <c r="V523" i="4"/>
  <c r="I523" i="4" l="1"/>
  <c r="N523" i="4"/>
  <c r="K522" i="4"/>
  <c r="K523" i="4"/>
  <c r="E522" i="4"/>
  <c r="O522" i="4"/>
  <c r="N522" i="4"/>
  <c r="O523" i="4"/>
  <c r="I522" i="4"/>
  <c r="G522" i="4"/>
  <c r="G289" i="21"/>
  <c r="C617" i="4" l="1"/>
  <c r="K360" i="1"/>
  <c r="J430" i="1" s="1"/>
  <c r="K346" i="1" l="1"/>
  <c r="K348" i="1"/>
  <c r="K349" i="1"/>
  <c r="K350" i="1"/>
  <c r="K351" i="1"/>
  <c r="K343" i="1"/>
  <c r="K342" i="1"/>
  <c r="K341" i="1"/>
  <c r="D285" i="21" l="1"/>
  <c r="G288" i="21"/>
  <c r="C515" i="4" l="1"/>
  <c r="C513" i="11"/>
  <c r="G284" i="21"/>
  <c r="K340" i="1"/>
  <c r="K339" i="1"/>
  <c r="K338" i="1"/>
  <c r="D281" i="21" l="1"/>
  <c r="K337" i="1" l="1"/>
  <c r="K335" i="1" l="1"/>
  <c r="K336" i="1"/>
  <c r="K333" i="1"/>
  <c r="K334" i="1"/>
  <c r="K332" i="1" l="1"/>
  <c r="K331" i="1"/>
  <c r="K330" i="1"/>
  <c r="J357" i="1" l="1"/>
  <c r="G275" i="21" l="1"/>
  <c r="K319" i="1" l="1"/>
  <c r="K320" i="1"/>
  <c r="K321" i="1"/>
  <c r="K322" i="1"/>
  <c r="K323" i="1"/>
  <c r="T321" i="14"/>
  <c r="AF321" i="14" s="1"/>
  <c r="T320" i="14"/>
  <c r="Y320" i="14" s="1"/>
  <c r="Q313" i="5"/>
  <c r="Y313" i="5" s="1"/>
  <c r="Q312" i="5"/>
  <c r="X312" i="5" s="1"/>
  <c r="Q311" i="5"/>
  <c r="W311" i="5" s="1"/>
  <c r="P321" i="1"/>
  <c r="V321" i="1" s="1"/>
  <c r="P320" i="1"/>
  <c r="U320" i="1" s="1"/>
  <c r="P319" i="1"/>
  <c r="R319" i="1" s="1"/>
  <c r="S457" i="4"/>
  <c r="AC457" i="4" s="1"/>
  <c r="S456" i="4"/>
  <c r="T456" i="4" s="1"/>
  <c r="S455" i="4"/>
  <c r="Z455" i="4" s="1"/>
  <c r="S454" i="4"/>
  <c r="V454" i="4" s="1"/>
  <c r="T458" i="11"/>
  <c r="T461" i="11"/>
  <c r="AF461" i="11" s="1"/>
  <c r="T460" i="11"/>
  <c r="Y460" i="11" s="1"/>
  <c r="T459" i="11"/>
  <c r="AF459" i="11" s="1"/>
  <c r="B1086" i="3"/>
  <c r="C357" i="1"/>
  <c r="P329" i="1"/>
  <c r="Q329" i="1" s="1"/>
  <c r="C262" i="21"/>
  <c r="C314" i="21"/>
  <c r="G270" i="21"/>
  <c r="AB454" i="4" l="1"/>
  <c r="AC454" i="4"/>
  <c r="Z454" i="4"/>
  <c r="AA454" i="4"/>
  <c r="Z320" i="14"/>
  <c r="I320" i="14" s="1"/>
  <c r="AA320" i="14"/>
  <c r="AB320" i="14"/>
  <c r="AC320" i="14"/>
  <c r="AD320" i="14"/>
  <c r="AF320" i="14"/>
  <c r="AE320" i="14"/>
  <c r="X311" i="5"/>
  <c r="Y311" i="5"/>
  <c r="S319" i="1"/>
  <c r="V319" i="1"/>
  <c r="Q319" i="1"/>
  <c r="T319" i="1"/>
  <c r="U319" i="1"/>
  <c r="V321" i="14"/>
  <c r="Y321" i="14"/>
  <c r="Z321" i="14"/>
  <c r="U321" i="14"/>
  <c r="AA321" i="14"/>
  <c r="W321" i="14"/>
  <c r="X321" i="14"/>
  <c r="AB321" i="14"/>
  <c r="V320" i="14"/>
  <c r="AC321" i="14"/>
  <c r="U320" i="14"/>
  <c r="W320" i="14"/>
  <c r="AD321" i="14"/>
  <c r="X320" i="14"/>
  <c r="AE321" i="14"/>
  <c r="O321" i="14" s="1"/>
  <c r="S313" i="5"/>
  <c r="R311" i="5"/>
  <c r="T313" i="5"/>
  <c r="R312" i="5"/>
  <c r="S312" i="5"/>
  <c r="U312" i="5"/>
  <c r="W312" i="5"/>
  <c r="Y312" i="5"/>
  <c r="K312" i="5" s="1"/>
  <c r="U313" i="5"/>
  <c r="T311" i="5"/>
  <c r="V313" i="5"/>
  <c r="T312" i="5"/>
  <c r="V312" i="5"/>
  <c r="R313" i="5"/>
  <c r="S311" i="5"/>
  <c r="U311" i="5"/>
  <c r="W313" i="5"/>
  <c r="V311" i="5"/>
  <c r="I311" i="5" s="1"/>
  <c r="X313" i="5"/>
  <c r="K313" i="5" s="1"/>
  <c r="Q321" i="1"/>
  <c r="R320" i="1"/>
  <c r="T320" i="1"/>
  <c r="R321" i="1"/>
  <c r="R329" i="1"/>
  <c r="V320" i="1"/>
  <c r="I320" i="1" s="1"/>
  <c r="S321" i="1"/>
  <c r="T321" i="1"/>
  <c r="U321" i="1"/>
  <c r="I321" i="1" s="1"/>
  <c r="Q320" i="1"/>
  <c r="S320" i="1"/>
  <c r="T455" i="4"/>
  <c r="V456" i="4"/>
  <c r="Z456" i="4"/>
  <c r="AA456" i="4"/>
  <c r="X454" i="4"/>
  <c r="U456" i="4"/>
  <c r="E456" i="4" s="1"/>
  <c r="W456" i="4"/>
  <c r="X456" i="4"/>
  <c r="Y456" i="4"/>
  <c r="W454" i="4"/>
  <c r="G454" i="4" s="1"/>
  <c r="Y454" i="4"/>
  <c r="AB455" i="4"/>
  <c r="Z457" i="4"/>
  <c r="AB456" i="4"/>
  <c r="AC456" i="4"/>
  <c r="U455" i="4"/>
  <c r="W455" i="4"/>
  <c r="AA455" i="4"/>
  <c r="K455" i="4" s="1"/>
  <c r="T454" i="4"/>
  <c r="AC455" i="4"/>
  <c r="AA457" i="4"/>
  <c r="AB457" i="4"/>
  <c r="M457" i="4" s="1"/>
  <c r="V455" i="4"/>
  <c r="T457" i="4"/>
  <c r="U457" i="4"/>
  <c r="X455" i="4"/>
  <c r="V457" i="4"/>
  <c r="Y455" i="4"/>
  <c r="W457" i="4"/>
  <c r="X457" i="4"/>
  <c r="Y457" i="4"/>
  <c r="U454" i="4"/>
  <c r="V459" i="11"/>
  <c r="Z460" i="11"/>
  <c r="AA460" i="11"/>
  <c r="AB460" i="11"/>
  <c r="AC460" i="11"/>
  <c r="AD460" i="11"/>
  <c r="AE460" i="11"/>
  <c r="AF460" i="11"/>
  <c r="X459" i="11"/>
  <c r="Z459" i="11"/>
  <c r="U459" i="11"/>
  <c r="Y459" i="11"/>
  <c r="AA461" i="11"/>
  <c r="U460" i="11"/>
  <c r="AC461" i="11"/>
  <c r="W460" i="11"/>
  <c r="X460" i="11"/>
  <c r="AE461" i="11"/>
  <c r="W459" i="11"/>
  <c r="AA459" i="11"/>
  <c r="U461" i="11"/>
  <c r="AB459" i="11"/>
  <c r="V461" i="11"/>
  <c r="AC459" i="11"/>
  <c r="W461" i="11"/>
  <c r="AD459" i="11"/>
  <c r="X461" i="11"/>
  <c r="AE459" i="11"/>
  <c r="O459" i="11" s="1"/>
  <c r="Y461" i="11"/>
  <c r="Z461" i="11"/>
  <c r="AB461" i="11"/>
  <c r="V460" i="11"/>
  <c r="AD461" i="11"/>
  <c r="V329" i="1"/>
  <c r="U329" i="1"/>
  <c r="T329" i="1"/>
  <c r="S329" i="1"/>
  <c r="M455" i="4" l="1"/>
  <c r="K457" i="4"/>
  <c r="G321" i="1"/>
  <c r="G460" i="11"/>
  <c r="M320" i="14"/>
  <c r="I313" i="5"/>
  <c r="I319" i="1"/>
  <c r="L319" i="1"/>
  <c r="E319" i="1"/>
  <c r="G319" i="1"/>
  <c r="E321" i="1"/>
  <c r="L321" i="1"/>
  <c r="G320" i="1"/>
  <c r="E320" i="1"/>
  <c r="L320" i="1"/>
  <c r="G455" i="4"/>
  <c r="M456" i="4"/>
  <c r="I457" i="4"/>
  <c r="I456" i="4"/>
  <c r="G457" i="4"/>
  <c r="I454" i="4"/>
  <c r="O457" i="4"/>
  <c r="N457" i="4"/>
  <c r="E457" i="4"/>
  <c r="K456" i="4"/>
  <c r="N455" i="4"/>
  <c r="O455" i="4"/>
  <c r="E455" i="4"/>
  <c r="K454" i="4"/>
  <c r="M454" i="4"/>
  <c r="I455" i="4"/>
  <c r="G456" i="4"/>
  <c r="N456" i="4"/>
  <c r="O456" i="4"/>
  <c r="N454" i="4"/>
  <c r="O454" i="4"/>
  <c r="E454" i="4"/>
  <c r="K460" i="11"/>
  <c r="G459" i="11"/>
  <c r="O460" i="11"/>
  <c r="K459" i="11"/>
  <c r="Q460" i="11"/>
  <c r="E460" i="11"/>
  <c r="P460" i="11"/>
  <c r="P459" i="11"/>
  <c r="E459" i="11"/>
  <c r="Q459" i="11"/>
  <c r="K321" i="14"/>
  <c r="O320" i="14"/>
  <c r="Q320" i="14"/>
  <c r="P320" i="14"/>
  <c r="E320" i="14"/>
  <c r="K320" i="14"/>
  <c r="Q321" i="14"/>
  <c r="P321" i="14"/>
  <c r="E321" i="14"/>
  <c r="I321" i="14"/>
  <c r="G320" i="14"/>
  <c r="M321" i="14"/>
  <c r="G321" i="14"/>
  <c r="G311" i="5"/>
  <c r="M312" i="5"/>
  <c r="L312" i="5"/>
  <c r="E312" i="5"/>
  <c r="G313" i="5"/>
  <c r="M311" i="5"/>
  <c r="L311" i="5"/>
  <c r="E311" i="5"/>
  <c r="K311" i="5"/>
  <c r="M313" i="5"/>
  <c r="L313" i="5"/>
  <c r="E313" i="5"/>
  <c r="I312" i="5"/>
  <c r="G312" i="5"/>
  <c r="G233" i="21" l="1"/>
  <c r="T304" i="14" l="1"/>
  <c r="AC304" i="14" s="1"/>
  <c r="T305" i="14"/>
  <c r="U305" i="14" s="1"/>
  <c r="T306" i="14"/>
  <c r="V306" i="14" s="1"/>
  <c r="T307" i="14"/>
  <c r="T308" i="14"/>
  <c r="U308" i="14" s="1"/>
  <c r="T309" i="14"/>
  <c r="W309" i="14" s="1"/>
  <c r="T310" i="14"/>
  <c r="C318" i="5"/>
  <c r="T313" i="14"/>
  <c r="T312" i="14"/>
  <c r="T311" i="14"/>
  <c r="K310" i="1"/>
  <c r="K312" i="1"/>
  <c r="K313" i="1"/>
  <c r="K314" i="1"/>
  <c r="K315" i="1"/>
  <c r="K316" i="1"/>
  <c r="K317" i="1"/>
  <c r="K318" i="1"/>
  <c r="T322" i="14"/>
  <c r="T319" i="14"/>
  <c r="T318" i="14"/>
  <c r="T317" i="14"/>
  <c r="Q315" i="5"/>
  <c r="Q314" i="5"/>
  <c r="Q316" i="5"/>
  <c r="Q309" i="5"/>
  <c r="Q308" i="5"/>
  <c r="Q297" i="5"/>
  <c r="Q296" i="5"/>
  <c r="Q295" i="5"/>
  <c r="P305" i="1"/>
  <c r="K305" i="1"/>
  <c r="P304" i="1"/>
  <c r="K304" i="1"/>
  <c r="P303" i="1"/>
  <c r="K303" i="1"/>
  <c r="Q299" i="5"/>
  <c r="Q298" i="5"/>
  <c r="P307" i="1"/>
  <c r="K307" i="1"/>
  <c r="P306" i="1"/>
  <c r="K306" i="1"/>
  <c r="K297" i="1"/>
  <c r="K300" i="1"/>
  <c r="K301" i="1"/>
  <c r="K302" i="1"/>
  <c r="K308" i="1"/>
  <c r="K309" i="1"/>
  <c r="P298" i="1"/>
  <c r="Q290" i="5"/>
  <c r="T299" i="14"/>
  <c r="T300" i="14"/>
  <c r="T298" i="14"/>
  <c r="T297" i="14"/>
  <c r="Q291" i="5"/>
  <c r="Q289" i="5"/>
  <c r="Q288" i="5"/>
  <c r="P295" i="1"/>
  <c r="K295" i="1"/>
  <c r="P294" i="1"/>
  <c r="K294" i="1"/>
  <c r="S452" i="4"/>
  <c r="S451" i="4"/>
  <c r="U451" i="4" s="1"/>
  <c r="S450" i="4"/>
  <c r="S449" i="4"/>
  <c r="S448" i="4"/>
  <c r="S447" i="4"/>
  <c r="S446" i="4"/>
  <c r="T452" i="11"/>
  <c r="T451" i="11"/>
  <c r="T450" i="11"/>
  <c r="T449" i="11"/>
  <c r="T448" i="11"/>
  <c r="T447" i="11"/>
  <c r="T446" i="11"/>
  <c r="T445" i="11"/>
  <c r="T444" i="11"/>
  <c r="T443" i="11"/>
  <c r="S453" i="4"/>
  <c r="S445" i="4"/>
  <c r="S444" i="4"/>
  <c r="S443" i="4"/>
  <c r="S442" i="4"/>
  <c r="S441" i="4"/>
  <c r="S460" i="4"/>
  <c r="S459" i="4"/>
  <c r="S458" i="4"/>
  <c r="S461" i="4"/>
  <c r="S440" i="4"/>
  <c r="T454" i="11"/>
  <c r="T453" i="11"/>
  <c r="T442" i="11"/>
  <c r="T441" i="11"/>
  <c r="AF441" i="11" s="1"/>
  <c r="T456" i="11"/>
  <c r="AC456" i="11" s="1"/>
  <c r="T455" i="11"/>
  <c r="G230" i="21"/>
  <c r="D227" i="21"/>
  <c r="T426" i="11"/>
  <c r="T425" i="11"/>
  <c r="T424" i="11"/>
  <c r="T423" i="11"/>
  <c r="S425" i="4"/>
  <c r="S424" i="4"/>
  <c r="S423" i="4"/>
  <c r="S422" i="4"/>
  <c r="AC422" i="4" s="1"/>
  <c r="K296" i="1"/>
  <c r="P296" i="1"/>
  <c r="P297" i="1"/>
  <c r="P299" i="1"/>
  <c r="P300" i="1"/>
  <c r="P301" i="1"/>
  <c r="P302" i="1"/>
  <c r="Q292" i="5"/>
  <c r="Q293" i="5"/>
  <c r="Q294" i="5"/>
  <c r="K293" i="1"/>
  <c r="K292" i="1"/>
  <c r="K291" i="1"/>
  <c r="K290" i="1"/>
  <c r="S412" i="4"/>
  <c r="T414" i="11"/>
  <c r="K287" i="1"/>
  <c r="K288" i="1"/>
  <c r="K289" i="1"/>
  <c r="AF305" i="14" l="1"/>
  <c r="AC307" i="14"/>
  <c r="W307" i="14"/>
  <c r="X307" i="14"/>
  <c r="Q299" i="1"/>
  <c r="S299" i="1"/>
  <c r="U299" i="1"/>
  <c r="AA305" i="14"/>
  <c r="U306" i="14"/>
  <c r="E306" i="14" s="1"/>
  <c r="AE305" i="14"/>
  <c r="AD305" i="14"/>
  <c r="AC305" i="14"/>
  <c r="AF308" i="14"/>
  <c r="AB305" i="14"/>
  <c r="Z305" i="14"/>
  <c r="AC308" i="14"/>
  <c r="Y305" i="14"/>
  <c r="AE308" i="14"/>
  <c r="AD308" i="14"/>
  <c r="AB308" i="14"/>
  <c r="X305" i="14"/>
  <c r="AA308" i="14"/>
  <c r="W305" i="14"/>
  <c r="V307" i="14"/>
  <c r="Z308" i="14"/>
  <c r="Y308" i="14"/>
  <c r="AF304" i="14"/>
  <c r="X308" i="14"/>
  <c r="AB307" i="14"/>
  <c r="Z307" i="14"/>
  <c r="AE304" i="14"/>
  <c r="AA307" i="14"/>
  <c r="Y307" i="14"/>
  <c r="R299" i="1"/>
  <c r="T299" i="1"/>
  <c r="AF306" i="14"/>
  <c r="U307" i="14"/>
  <c r="AD309" i="14"/>
  <c r="W308" i="14"/>
  <c r="AC306" i="14"/>
  <c r="V305" i="14"/>
  <c r="AF309" i="14"/>
  <c r="AD306" i="14"/>
  <c r="AC309" i="14"/>
  <c r="V308" i="14"/>
  <c r="AB306" i="14"/>
  <c r="AE306" i="14"/>
  <c r="AE309" i="14"/>
  <c r="AB309" i="14"/>
  <c r="AA306" i="14"/>
  <c r="V309" i="14"/>
  <c r="U309" i="14"/>
  <c r="AA309" i="14"/>
  <c r="Z306" i="14"/>
  <c r="Z309" i="14"/>
  <c r="AF307" i="14"/>
  <c r="Y306" i="14"/>
  <c r="Y309" i="14"/>
  <c r="AE307" i="14"/>
  <c r="X306" i="14"/>
  <c r="AD304" i="14"/>
  <c r="M304" i="14" s="1"/>
  <c r="X309" i="14"/>
  <c r="AD307" i="14"/>
  <c r="W306" i="14"/>
  <c r="V299" i="1"/>
  <c r="W304" i="14"/>
  <c r="Y304" i="14"/>
  <c r="X304" i="14"/>
  <c r="AA304" i="14"/>
  <c r="V304" i="14"/>
  <c r="U304" i="14"/>
  <c r="AB304" i="14"/>
  <c r="Z304" i="14"/>
  <c r="V310" i="14"/>
  <c r="W310" i="14"/>
  <c r="X310" i="14"/>
  <c r="Y310" i="14"/>
  <c r="Z310" i="14"/>
  <c r="AA310" i="14"/>
  <c r="AB310" i="14"/>
  <c r="AC310" i="14"/>
  <c r="AD310" i="14"/>
  <c r="AE310" i="14"/>
  <c r="AF310" i="14"/>
  <c r="U310" i="14"/>
  <c r="AF313" i="14"/>
  <c r="AE313" i="14"/>
  <c r="AD313" i="14"/>
  <c r="AC313" i="14"/>
  <c r="AB313" i="14"/>
  <c r="AA313" i="14"/>
  <c r="Z313" i="14"/>
  <c r="Y313" i="14"/>
  <c r="X313" i="14"/>
  <c r="W313" i="14"/>
  <c r="V313" i="14"/>
  <c r="U313" i="14"/>
  <c r="AF312" i="14"/>
  <c r="AE312" i="14"/>
  <c r="AD312" i="14"/>
  <c r="AC312" i="14"/>
  <c r="AB312" i="14"/>
  <c r="AA312" i="14"/>
  <c r="Z312" i="14"/>
  <c r="Y312" i="14"/>
  <c r="X312" i="14"/>
  <c r="W312" i="14"/>
  <c r="V312" i="14"/>
  <c r="U312" i="14"/>
  <c r="AF311" i="14"/>
  <c r="AE311" i="14"/>
  <c r="AD311" i="14"/>
  <c r="AC311" i="14"/>
  <c r="AB311" i="14"/>
  <c r="AA311" i="14"/>
  <c r="Z311" i="14"/>
  <c r="Y311" i="14"/>
  <c r="X311" i="14"/>
  <c r="W311" i="14"/>
  <c r="V311" i="14"/>
  <c r="U311" i="14"/>
  <c r="AF322" i="14"/>
  <c r="AE322" i="14"/>
  <c r="AD322" i="14"/>
  <c r="AC322" i="14"/>
  <c r="AB322" i="14"/>
  <c r="AA322" i="14"/>
  <c r="Z322" i="14"/>
  <c r="Y322" i="14"/>
  <c r="X322" i="14"/>
  <c r="W322" i="14"/>
  <c r="V322" i="14"/>
  <c r="U322" i="14"/>
  <c r="AD319" i="14"/>
  <c r="AF319" i="14"/>
  <c r="AE319" i="14"/>
  <c r="AC319" i="14"/>
  <c r="AB319" i="14"/>
  <c r="AA319" i="14"/>
  <c r="Z319" i="14"/>
  <c r="Y319" i="14"/>
  <c r="X319" i="14"/>
  <c r="W319" i="14"/>
  <c r="V319" i="14"/>
  <c r="U319" i="14"/>
  <c r="Z318" i="14"/>
  <c r="AF318" i="14"/>
  <c r="AE318" i="14"/>
  <c r="AD318" i="14"/>
  <c r="AC318" i="14"/>
  <c r="AB318" i="14"/>
  <c r="AA318" i="14"/>
  <c r="Y318" i="14"/>
  <c r="X318" i="14"/>
  <c r="W318" i="14"/>
  <c r="V318" i="14"/>
  <c r="U318" i="14"/>
  <c r="Z317" i="14"/>
  <c r="X317" i="14"/>
  <c r="AC317" i="14"/>
  <c r="U317" i="14"/>
  <c r="AF317" i="14"/>
  <c r="AE317" i="14"/>
  <c r="AD317" i="14"/>
  <c r="AB317" i="14"/>
  <c r="AA317" i="14"/>
  <c r="Y317" i="14"/>
  <c r="W317" i="14"/>
  <c r="V317" i="14"/>
  <c r="Y315" i="5"/>
  <c r="X315" i="5"/>
  <c r="W315" i="5"/>
  <c r="V315" i="5"/>
  <c r="U315" i="5"/>
  <c r="T315" i="5"/>
  <c r="S315" i="5"/>
  <c r="R315" i="5"/>
  <c r="S314" i="5"/>
  <c r="R314" i="5"/>
  <c r="Y314" i="5"/>
  <c r="X314" i="5"/>
  <c r="W314" i="5"/>
  <c r="V314" i="5"/>
  <c r="U314" i="5"/>
  <c r="T314" i="5"/>
  <c r="Y316" i="5"/>
  <c r="X316" i="5"/>
  <c r="W316" i="5"/>
  <c r="V316" i="5"/>
  <c r="U316" i="5"/>
  <c r="T316" i="5"/>
  <c r="S316" i="5"/>
  <c r="R316" i="5"/>
  <c r="X309" i="5"/>
  <c r="W309" i="5"/>
  <c r="V309" i="5"/>
  <c r="U309" i="5"/>
  <c r="T309" i="5"/>
  <c r="S309" i="5"/>
  <c r="R309" i="5"/>
  <c r="Y309" i="5"/>
  <c r="Y308" i="5"/>
  <c r="X308" i="5"/>
  <c r="W308" i="5"/>
  <c r="V308" i="5"/>
  <c r="U308" i="5"/>
  <c r="T308" i="5"/>
  <c r="S308" i="5"/>
  <c r="R308" i="5"/>
  <c r="Y297" i="5"/>
  <c r="X297" i="5"/>
  <c r="W297" i="5"/>
  <c r="V297" i="5"/>
  <c r="U297" i="5"/>
  <c r="T297" i="5"/>
  <c r="S297" i="5"/>
  <c r="R297" i="5"/>
  <c r="Y296" i="5"/>
  <c r="X296" i="5"/>
  <c r="W296" i="5"/>
  <c r="V296" i="5"/>
  <c r="U296" i="5"/>
  <c r="T296" i="5"/>
  <c r="S296" i="5"/>
  <c r="R296" i="5"/>
  <c r="Y295" i="5"/>
  <c r="X295" i="5"/>
  <c r="W295" i="5"/>
  <c r="V295" i="5"/>
  <c r="U295" i="5"/>
  <c r="T295" i="5"/>
  <c r="S295" i="5"/>
  <c r="R295" i="5"/>
  <c r="V305" i="1"/>
  <c r="U305" i="1"/>
  <c r="T305" i="1"/>
  <c r="S305" i="1"/>
  <c r="R305" i="1"/>
  <c r="Q305" i="1"/>
  <c r="V304" i="1"/>
  <c r="U304" i="1"/>
  <c r="T304" i="1"/>
  <c r="S304" i="1"/>
  <c r="R304" i="1"/>
  <c r="Q304" i="1"/>
  <c r="V303" i="1"/>
  <c r="U303" i="1"/>
  <c r="T303" i="1"/>
  <c r="S303" i="1"/>
  <c r="R303" i="1"/>
  <c r="Q303" i="1"/>
  <c r="Y298" i="5"/>
  <c r="X298" i="5"/>
  <c r="W298" i="5"/>
  <c r="Y299" i="5"/>
  <c r="X299" i="5"/>
  <c r="W299" i="5"/>
  <c r="V299" i="5"/>
  <c r="U299" i="5"/>
  <c r="T299" i="5"/>
  <c r="S299" i="5"/>
  <c r="R299" i="5"/>
  <c r="V298" i="5"/>
  <c r="U298" i="5"/>
  <c r="T298" i="5"/>
  <c r="S298" i="5"/>
  <c r="R298" i="5"/>
  <c r="V307" i="1"/>
  <c r="U307" i="1"/>
  <c r="T307" i="1"/>
  <c r="S307" i="1"/>
  <c r="R307" i="1"/>
  <c r="Q307" i="1"/>
  <c r="V306" i="1"/>
  <c r="U306" i="1"/>
  <c r="T306" i="1"/>
  <c r="S306" i="1"/>
  <c r="R306" i="1"/>
  <c r="Q306" i="1"/>
  <c r="V298" i="1"/>
  <c r="U298" i="1"/>
  <c r="T298" i="1"/>
  <c r="S298" i="1"/>
  <c r="R298" i="1"/>
  <c r="Q298" i="1"/>
  <c r="Y290" i="5"/>
  <c r="X290" i="5"/>
  <c r="W290" i="5"/>
  <c r="V290" i="5"/>
  <c r="U290" i="5"/>
  <c r="T290" i="5"/>
  <c r="S290" i="5"/>
  <c r="R290" i="5"/>
  <c r="AF299" i="14"/>
  <c r="AE299" i="14"/>
  <c r="AD299" i="14"/>
  <c r="AC299" i="14"/>
  <c r="AB299" i="14"/>
  <c r="AA299" i="14"/>
  <c r="Z299" i="14"/>
  <c r="Y299" i="14"/>
  <c r="X299" i="14"/>
  <c r="W299" i="14"/>
  <c r="V299" i="14"/>
  <c r="U299" i="14"/>
  <c r="AF300" i="14"/>
  <c r="AE300" i="14"/>
  <c r="AD300" i="14"/>
  <c r="AC300" i="14"/>
  <c r="AB300" i="14"/>
  <c r="AA300" i="14"/>
  <c r="Z300" i="14"/>
  <c r="Y300" i="14"/>
  <c r="X300" i="14"/>
  <c r="W300" i="14"/>
  <c r="V300" i="14"/>
  <c r="U300" i="14"/>
  <c r="AF298" i="14"/>
  <c r="AC298" i="14"/>
  <c r="AB298" i="14"/>
  <c r="AA298" i="14"/>
  <c r="Z298" i="14"/>
  <c r="Y298" i="14"/>
  <c r="X298" i="14"/>
  <c r="W298" i="14"/>
  <c r="V298" i="14"/>
  <c r="U298" i="14"/>
  <c r="AE298" i="14"/>
  <c r="AD298" i="14"/>
  <c r="AD297" i="14"/>
  <c r="AC297" i="14"/>
  <c r="AB297" i="14"/>
  <c r="AA297" i="14"/>
  <c r="Z297" i="14"/>
  <c r="Y297" i="14"/>
  <c r="X297" i="14"/>
  <c r="W297" i="14"/>
  <c r="V297" i="14"/>
  <c r="U297" i="14"/>
  <c r="AF297" i="14"/>
  <c r="AE297" i="14"/>
  <c r="R289" i="5"/>
  <c r="Y289" i="5"/>
  <c r="X289" i="5"/>
  <c r="W289" i="5"/>
  <c r="V289" i="5"/>
  <c r="U289" i="5"/>
  <c r="T289" i="5"/>
  <c r="S289" i="5"/>
  <c r="Y291" i="5"/>
  <c r="X291" i="5"/>
  <c r="W291" i="5"/>
  <c r="V291" i="5"/>
  <c r="U291" i="5"/>
  <c r="T291" i="5"/>
  <c r="S291" i="5"/>
  <c r="R291" i="5"/>
  <c r="Y288" i="5"/>
  <c r="X288" i="5"/>
  <c r="W288" i="5"/>
  <c r="V288" i="5"/>
  <c r="U288" i="5"/>
  <c r="T288" i="5"/>
  <c r="S288" i="5"/>
  <c r="R288" i="5"/>
  <c r="V295" i="1"/>
  <c r="U295" i="1"/>
  <c r="T295" i="1"/>
  <c r="S295" i="1"/>
  <c r="R295" i="1"/>
  <c r="Q295" i="1"/>
  <c r="V294" i="1"/>
  <c r="U294" i="1"/>
  <c r="T294" i="1"/>
  <c r="S294" i="1"/>
  <c r="R294" i="1"/>
  <c r="Q294" i="1"/>
  <c r="Q296" i="1"/>
  <c r="R296" i="1"/>
  <c r="S296" i="1"/>
  <c r="T296" i="1"/>
  <c r="U296" i="1"/>
  <c r="V296" i="1"/>
  <c r="AC452" i="4"/>
  <c r="AB452" i="4"/>
  <c r="AA452" i="4"/>
  <c r="Z452" i="4"/>
  <c r="Y452" i="4"/>
  <c r="X452" i="4"/>
  <c r="W452" i="4"/>
  <c r="V452" i="4"/>
  <c r="U452" i="4"/>
  <c r="T452" i="4"/>
  <c r="AC451" i="4"/>
  <c r="AB451" i="4"/>
  <c r="AA451" i="4"/>
  <c r="Z451" i="4"/>
  <c r="Y451" i="4"/>
  <c r="X451" i="4"/>
  <c r="W451" i="4"/>
  <c r="V451" i="4"/>
  <c r="T451" i="4"/>
  <c r="AC450" i="4"/>
  <c r="AB450" i="4"/>
  <c r="AA450" i="4"/>
  <c r="Z450" i="4"/>
  <c r="Y450" i="4"/>
  <c r="X450" i="4"/>
  <c r="W450" i="4"/>
  <c r="V450" i="4"/>
  <c r="U450" i="4"/>
  <c r="T450" i="4"/>
  <c r="AC449" i="4"/>
  <c r="AB449" i="4"/>
  <c r="AA449" i="4"/>
  <c r="Z449" i="4"/>
  <c r="K449" i="4" s="1"/>
  <c r="Y449" i="4"/>
  <c r="X449" i="4"/>
  <c r="W449" i="4"/>
  <c r="V449" i="4"/>
  <c r="U449" i="4"/>
  <c r="T449" i="4"/>
  <c r="AC448" i="4"/>
  <c r="AB448" i="4"/>
  <c r="AA448" i="4"/>
  <c r="Z448" i="4"/>
  <c r="Y448" i="4"/>
  <c r="X448" i="4"/>
  <c r="W448" i="4"/>
  <c r="V448" i="4"/>
  <c r="U448" i="4"/>
  <c r="T448" i="4"/>
  <c r="AC447" i="4"/>
  <c r="AB447" i="4"/>
  <c r="AA447" i="4"/>
  <c r="Z447" i="4"/>
  <c r="Y447" i="4"/>
  <c r="X447" i="4"/>
  <c r="W447" i="4"/>
  <c r="V447" i="4"/>
  <c r="U447" i="4"/>
  <c r="T447" i="4"/>
  <c r="AC446" i="4"/>
  <c r="AB446" i="4"/>
  <c r="AA446" i="4"/>
  <c r="Z446" i="4"/>
  <c r="Y446" i="4"/>
  <c r="X446" i="4"/>
  <c r="W446" i="4"/>
  <c r="V446" i="4"/>
  <c r="U446" i="4"/>
  <c r="T446" i="4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AE450" i="11"/>
  <c r="AD450" i="11"/>
  <c r="AC450" i="11"/>
  <c r="AB450" i="11"/>
  <c r="AA450" i="11"/>
  <c r="Z450" i="11"/>
  <c r="Y450" i="11"/>
  <c r="X450" i="11"/>
  <c r="W450" i="11"/>
  <c r="V450" i="11"/>
  <c r="U450" i="11"/>
  <c r="AF450" i="11"/>
  <c r="AD449" i="11"/>
  <c r="AC449" i="11"/>
  <c r="AA449" i="11"/>
  <c r="Y449" i="11"/>
  <c r="V449" i="11"/>
  <c r="X449" i="11"/>
  <c r="AF449" i="11"/>
  <c r="AE449" i="11"/>
  <c r="AB449" i="11"/>
  <c r="Z449" i="11"/>
  <c r="W449" i="11"/>
  <c r="U449" i="11"/>
  <c r="AD448" i="11"/>
  <c r="AB448" i="11"/>
  <c r="AA448" i="11"/>
  <c r="Y448" i="11"/>
  <c r="W448" i="11"/>
  <c r="U448" i="11"/>
  <c r="AF448" i="11"/>
  <c r="AE448" i="11"/>
  <c r="AC448" i="11"/>
  <c r="Z448" i="11"/>
  <c r="X448" i="11"/>
  <c r="V448" i="11"/>
  <c r="AE447" i="11"/>
  <c r="AD447" i="11"/>
  <c r="AC447" i="11"/>
  <c r="M447" i="11" s="1"/>
  <c r="AB447" i="11"/>
  <c r="AA447" i="11"/>
  <c r="Y447" i="11"/>
  <c r="X447" i="11"/>
  <c r="W447" i="11"/>
  <c r="U447" i="11"/>
  <c r="Z447" i="11"/>
  <c r="AF447" i="11"/>
  <c r="V447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AF445" i="11"/>
  <c r="AE445" i="11"/>
  <c r="AD445" i="11"/>
  <c r="AC445" i="11"/>
  <c r="X445" i="11"/>
  <c r="AB445" i="11"/>
  <c r="AA445" i="11"/>
  <c r="Z445" i="11"/>
  <c r="Y445" i="11"/>
  <c r="W445" i="11"/>
  <c r="V445" i="11"/>
  <c r="U445" i="11"/>
  <c r="X444" i="11"/>
  <c r="AF444" i="11"/>
  <c r="AE444" i="11"/>
  <c r="AD444" i="11"/>
  <c r="AC444" i="11"/>
  <c r="AB444" i="11"/>
  <c r="AA444" i="11"/>
  <c r="Z444" i="11"/>
  <c r="Y444" i="11"/>
  <c r="W444" i="11"/>
  <c r="V444" i="11"/>
  <c r="U444" i="11"/>
  <c r="U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AB453" i="11"/>
  <c r="AA453" i="11"/>
  <c r="Z453" i="11"/>
  <c r="AE453" i="11"/>
  <c r="AD453" i="11"/>
  <c r="AC453" i="11"/>
  <c r="AF453" i="11"/>
  <c r="AC453" i="4"/>
  <c r="AB453" i="4"/>
  <c r="AA453" i="4"/>
  <c r="Z453" i="4"/>
  <c r="Y453" i="4"/>
  <c r="X453" i="4"/>
  <c r="V453" i="4"/>
  <c r="U453" i="4"/>
  <c r="T453" i="4"/>
  <c r="W453" i="4"/>
  <c r="V445" i="4"/>
  <c r="U445" i="4"/>
  <c r="T445" i="4"/>
  <c r="AC445" i="4"/>
  <c r="AB445" i="4"/>
  <c r="AA445" i="4"/>
  <c r="Z445" i="4"/>
  <c r="Y445" i="4"/>
  <c r="X445" i="4"/>
  <c r="W445" i="4"/>
  <c r="AC444" i="4"/>
  <c r="AB444" i="4"/>
  <c r="AA444" i="4"/>
  <c r="Z444" i="4"/>
  <c r="Y444" i="4"/>
  <c r="X444" i="4"/>
  <c r="W444" i="4"/>
  <c r="V444" i="4"/>
  <c r="U444" i="4"/>
  <c r="T444" i="4"/>
  <c r="AC443" i="4"/>
  <c r="AB443" i="4"/>
  <c r="AA443" i="4"/>
  <c r="Z443" i="4"/>
  <c r="Y443" i="4"/>
  <c r="X443" i="4"/>
  <c r="I443" i="4" s="1"/>
  <c r="W443" i="4"/>
  <c r="V443" i="4"/>
  <c r="U443" i="4"/>
  <c r="T443" i="4"/>
  <c r="AC442" i="4"/>
  <c r="AB442" i="4"/>
  <c r="AA442" i="4"/>
  <c r="Z442" i="4"/>
  <c r="Y442" i="4"/>
  <c r="X442" i="4"/>
  <c r="W442" i="4"/>
  <c r="V442" i="4"/>
  <c r="U442" i="4"/>
  <c r="T442" i="4"/>
  <c r="AC441" i="4"/>
  <c r="AB441" i="4"/>
  <c r="AA441" i="4"/>
  <c r="Z441" i="4"/>
  <c r="Y441" i="4"/>
  <c r="X441" i="4"/>
  <c r="W441" i="4"/>
  <c r="V441" i="4"/>
  <c r="U441" i="4"/>
  <c r="T441" i="4"/>
  <c r="AC459" i="4"/>
  <c r="AB459" i="4"/>
  <c r="AA459" i="4"/>
  <c r="Z459" i="4"/>
  <c r="Y459" i="4"/>
  <c r="AB460" i="4"/>
  <c r="X460" i="4"/>
  <c r="Z460" i="4"/>
  <c r="AC460" i="4"/>
  <c r="U460" i="4"/>
  <c r="Y460" i="4"/>
  <c r="AA460" i="4"/>
  <c r="T460" i="4"/>
  <c r="V460" i="4"/>
  <c r="W460" i="4"/>
  <c r="W459" i="4"/>
  <c r="V459" i="4"/>
  <c r="U459" i="4"/>
  <c r="T459" i="4"/>
  <c r="X459" i="4"/>
  <c r="AC458" i="4"/>
  <c r="AB458" i="4"/>
  <c r="T458" i="4"/>
  <c r="U458" i="4"/>
  <c r="V458" i="4"/>
  <c r="W458" i="4"/>
  <c r="X458" i="4"/>
  <c r="Y458" i="4"/>
  <c r="Z458" i="4"/>
  <c r="AA458" i="4"/>
  <c r="AA440" i="4"/>
  <c r="Z440" i="4"/>
  <c r="Y440" i="4"/>
  <c r="X440" i="4"/>
  <c r="W440" i="4"/>
  <c r="V440" i="4"/>
  <c r="AC440" i="4"/>
  <c r="AB440" i="4"/>
  <c r="AC461" i="4"/>
  <c r="AB461" i="4"/>
  <c r="AA461" i="4"/>
  <c r="Z461" i="4"/>
  <c r="Y461" i="4"/>
  <c r="X461" i="4"/>
  <c r="W461" i="4"/>
  <c r="V461" i="4"/>
  <c r="U461" i="4"/>
  <c r="T461" i="4"/>
  <c r="U440" i="4"/>
  <c r="T440" i="4"/>
  <c r="AF454" i="11"/>
  <c r="AE454" i="11"/>
  <c r="AD454" i="11"/>
  <c r="AC454" i="11"/>
  <c r="AB454" i="11"/>
  <c r="AA454" i="11"/>
  <c r="K454" i="11" s="1"/>
  <c r="Z454" i="11"/>
  <c r="Y454" i="11"/>
  <c r="X454" i="11"/>
  <c r="W454" i="11"/>
  <c r="V454" i="11"/>
  <c r="U454" i="11"/>
  <c r="Y453" i="11"/>
  <c r="X453" i="11"/>
  <c r="W453" i="11"/>
  <c r="V453" i="11"/>
  <c r="U453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AE441" i="11"/>
  <c r="O441" i="11" s="1"/>
  <c r="AD441" i="11"/>
  <c r="AC441" i="11"/>
  <c r="AB441" i="11"/>
  <c r="AA441" i="11"/>
  <c r="Z441" i="11"/>
  <c r="Y441" i="11"/>
  <c r="X441" i="11"/>
  <c r="W441" i="11"/>
  <c r="V441" i="11"/>
  <c r="U441" i="11"/>
  <c r="AF455" i="11"/>
  <c r="AE455" i="11"/>
  <c r="AD455" i="11"/>
  <c r="AC455" i="11"/>
  <c r="AB455" i="11"/>
  <c r="AA455" i="11"/>
  <c r="Z455" i="11"/>
  <c r="AF456" i="11"/>
  <c r="AE456" i="11"/>
  <c r="AD456" i="11"/>
  <c r="M456" i="11" s="1"/>
  <c r="AB456" i="11"/>
  <c r="AA456" i="11"/>
  <c r="Z456" i="11"/>
  <c r="Y456" i="11"/>
  <c r="X456" i="11"/>
  <c r="W456" i="11"/>
  <c r="V456" i="11"/>
  <c r="U456" i="11"/>
  <c r="Y455" i="11"/>
  <c r="X455" i="11"/>
  <c r="W455" i="11"/>
  <c r="V455" i="11"/>
  <c r="U455" i="11"/>
  <c r="V426" i="11"/>
  <c r="AF426" i="11"/>
  <c r="AE426" i="11"/>
  <c r="O426" i="11" s="1"/>
  <c r="AD426" i="11"/>
  <c r="AC426" i="11"/>
  <c r="AB426" i="11"/>
  <c r="U426" i="11"/>
  <c r="AA426" i="11"/>
  <c r="Z426" i="11"/>
  <c r="Y426" i="11"/>
  <c r="X426" i="11"/>
  <c r="W426" i="11"/>
  <c r="AF425" i="11"/>
  <c r="AE425" i="11"/>
  <c r="AD425" i="11"/>
  <c r="AC425" i="11"/>
  <c r="AB425" i="11"/>
  <c r="AA425" i="11"/>
  <c r="Y425" i="11"/>
  <c r="X425" i="11"/>
  <c r="W425" i="11"/>
  <c r="V425" i="11"/>
  <c r="U425" i="11"/>
  <c r="Z425" i="11"/>
  <c r="AF424" i="11"/>
  <c r="AE424" i="11"/>
  <c r="AD424" i="11"/>
  <c r="AB424" i="11"/>
  <c r="Z424" i="11"/>
  <c r="X424" i="11"/>
  <c r="U424" i="11"/>
  <c r="V424" i="11"/>
  <c r="AC424" i="11"/>
  <c r="AA424" i="11"/>
  <c r="Y424" i="11"/>
  <c r="W424" i="11"/>
  <c r="AF423" i="11"/>
  <c r="AD423" i="11"/>
  <c r="AB423" i="11"/>
  <c r="Y423" i="11"/>
  <c r="U423" i="11"/>
  <c r="X423" i="11"/>
  <c r="AE423" i="11"/>
  <c r="AC423" i="11"/>
  <c r="AA423" i="11"/>
  <c r="Z423" i="11"/>
  <c r="W423" i="11"/>
  <c r="V423" i="11"/>
  <c r="AC425" i="4"/>
  <c r="AB425" i="4"/>
  <c r="AA425" i="4"/>
  <c r="Z425" i="4"/>
  <c r="Y425" i="4"/>
  <c r="X425" i="4"/>
  <c r="W425" i="4"/>
  <c r="V425" i="4"/>
  <c r="U425" i="4"/>
  <c r="T425" i="4"/>
  <c r="AC424" i="4"/>
  <c r="AB424" i="4"/>
  <c r="AA424" i="4"/>
  <c r="Z424" i="4"/>
  <c r="Y424" i="4"/>
  <c r="X424" i="4"/>
  <c r="W424" i="4"/>
  <c r="V424" i="4"/>
  <c r="U424" i="4"/>
  <c r="T424" i="4"/>
  <c r="AC423" i="4"/>
  <c r="AB423" i="4"/>
  <c r="AA423" i="4"/>
  <c r="Z423" i="4"/>
  <c r="Y423" i="4"/>
  <c r="X423" i="4"/>
  <c r="W423" i="4"/>
  <c r="V423" i="4"/>
  <c r="U423" i="4"/>
  <c r="T423" i="4"/>
  <c r="AB422" i="4"/>
  <c r="M422" i="4" s="1"/>
  <c r="AA422" i="4"/>
  <c r="Z422" i="4"/>
  <c r="Y422" i="4"/>
  <c r="X422" i="4"/>
  <c r="W422" i="4"/>
  <c r="V422" i="4"/>
  <c r="U422" i="4"/>
  <c r="T422" i="4"/>
  <c r="T297" i="1"/>
  <c r="U297" i="1"/>
  <c r="V297" i="1"/>
  <c r="Q297" i="1"/>
  <c r="R297" i="1"/>
  <c r="S297" i="1"/>
  <c r="AC412" i="4"/>
  <c r="AB412" i="4"/>
  <c r="AA412" i="4"/>
  <c r="Z412" i="4"/>
  <c r="Y412" i="4"/>
  <c r="X412" i="4"/>
  <c r="W412" i="4"/>
  <c r="V412" i="4"/>
  <c r="U412" i="4"/>
  <c r="T412" i="4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K284" i="1"/>
  <c r="K285" i="1"/>
  <c r="K286" i="1"/>
  <c r="K283" i="1"/>
  <c r="K282" i="1"/>
  <c r="T280" i="14"/>
  <c r="T281" i="14"/>
  <c r="T282" i="14"/>
  <c r="K278" i="1"/>
  <c r="K279" i="1"/>
  <c r="K280" i="1"/>
  <c r="K281" i="1"/>
  <c r="K273" i="1"/>
  <c r="K274" i="1"/>
  <c r="K275" i="1"/>
  <c r="K276" i="1"/>
  <c r="K277" i="1"/>
  <c r="N682" i="3"/>
  <c r="O682" i="3" s="1"/>
  <c r="N683" i="3"/>
  <c r="O683" i="3" s="1"/>
  <c r="N684" i="3"/>
  <c r="Q684" i="3" s="1"/>
  <c r="N685" i="3"/>
  <c r="N686" i="3"/>
  <c r="N687" i="3"/>
  <c r="N688" i="3"/>
  <c r="N689" i="3"/>
  <c r="N690" i="3"/>
  <c r="N691" i="3"/>
  <c r="N692" i="3"/>
  <c r="N693" i="3"/>
  <c r="O693" i="3" s="1"/>
  <c r="D693" i="3" s="1"/>
  <c r="N694" i="3"/>
  <c r="Q694" i="3" s="1"/>
  <c r="N695" i="3"/>
  <c r="N696" i="3"/>
  <c r="N697" i="3"/>
  <c r="N698" i="3"/>
  <c r="O698" i="3" s="1"/>
  <c r="N699" i="3"/>
  <c r="Q699" i="3" s="1"/>
  <c r="N700" i="3"/>
  <c r="O700" i="3" s="1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P734" i="3" s="1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O750" i="3" s="1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T782" i="3" s="1"/>
  <c r="N783" i="3"/>
  <c r="N784" i="3"/>
  <c r="N785" i="3"/>
  <c r="T785" i="3" s="1"/>
  <c r="N786" i="3"/>
  <c r="N787" i="3"/>
  <c r="N788" i="3"/>
  <c r="T788" i="3" s="1"/>
  <c r="N789" i="3"/>
  <c r="T789" i="3" s="1"/>
  <c r="N790" i="3"/>
  <c r="N791" i="3"/>
  <c r="T791" i="3" s="1"/>
  <c r="N792" i="3"/>
  <c r="N793" i="3"/>
  <c r="T793" i="3" s="1"/>
  <c r="N794" i="3"/>
  <c r="T794" i="3" s="1"/>
  <c r="N795" i="3"/>
  <c r="N796" i="3"/>
  <c r="T796" i="3" s="1"/>
  <c r="N797" i="3"/>
  <c r="T797" i="3" s="1"/>
  <c r="N798" i="3"/>
  <c r="N799" i="3"/>
  <c r="N800" i="3"/>
  <c r="T800" i="3" s="1"/>
  <c r="N801" i="3"/>
  <c r="K272" i="1"/>
  <c r="K271" i="1"/>
  <c r="S381" i="4"/>
  <c r="S380" i="4"/>
  <c r="S382" i="4"/>
  <c r="T383" i="11"/>
  <c r="T382" i="11"/>
  <c r="T381" i="11"/>
  <c r="K267" i="1"/>
  <c r="K268" i="1"/>
  <c r="K269" i="1"/>
  <c r="K270" i="1"/>
  <c r="K265" i="1"/>
  <c r="K266" i="1"/>
  <c r="B656" i="3"/>
  <c r="C368" i="11"/>
  <c r="G211" i="21"/>
  <c r="K264" i="1"/>
  <c r="C256" i="1"/>
  <c r="P256" i="1" s="1"/>
  <c r="P255" i="1"/>
  <c r="P254" i="1"/>
  <c r="P253" i="1"/>
  <c r="P252" i="1"/>
  <c r="P251" i="1"/>
  <c r="P250" i="1"/>
  <c r="K250" i="1"/>
  <c r="P249" i="1"/>
  <c r="K249" i="1"/>
  <c r="P248" i="1"/>
  <c r="K248" i="1"/>
  <c r="P247" i="1"/>
  <c r="K247" i="1"/>
  <c r="P246" i="1"/>
  <c r="K246" i="1"/>
  <c r="P245" i="1"/>
  <c r="K245" i="1"/>
  <c r="P244" i="1"/>
  <c r="K244" i="1"/>
  <c r="P243" i="1"/>
  <c r="K243" i="1"/>
  <c r="P242" i="1"/>
  <c r="K242" i="1"/>
  <c r="P241" i="1"/>
  <c r="K241" i="1"/>
  <c r="P240" i="1"/>
  <c r="K240" i="1"/>
  <c r="P239" i="1"/>
  <c r="K239" i="1"/>
  <c r="P238" i="1"/>
  <c r="K238" i="1"/>
  <c r="P237" i="1"/>
  <c r="K237" i="1"/>
  <c r="P236" i="1"/>
  <c r="K236" i="1"/>
  <c r="P235" i="1"/>
  <c r="K235" i="1"/>
  <c r="P234" i="1"/>
  <c r="K234" i="1"/>
  <c r="P233" i="1"/>
  <c r="K233" i="1"/>
  <c r="P232" i="1"/>
  <c r="K232" i="1"/>
  <c r="P231" i="1"/>
  <c r="K231" i="1"/>
  <c r="P230" i="1"/>
  <c r="K230" i="1"/>
  <c r="P229" i="1"/>
  <c r="K229" i="1"/>
  <c r="P228" i="1"/>
  <c r="K228" i="1"/>
  <c r="P227" i="1"/>
  <c r="K227" i="1"/>
  <c r="P226" i="1"/>
  <c r="K226" i="1"/>
  <c r="P225" i="1"/>
  <c r="K225" i="1"/>
  <c r="P224" i="1"/>
  <c r="K224" i="1"/>
  <c r="P223" i="1"/>
  <c r="V223" i="1" s="1"/>
  <c r="K223" i="1"/>
  <c r="P222" i="1"/>
  <c r="K222" i="1"/>
  <c r="P221" i="1"/>
  <c r="K221" i="1"/>
  <c r="P220" i="1"/>
  <c r="K220" i="1"/>
  <c r="P219" i="1"/>
  <c r="K219" i="1"/>
  <c r="P218" i="1"/>
  <c r="K218" i="1"/>
  <c r="P217" i="1"/>
  <c r="K217" i="1"/>
  <c r="P216" i="1"/>
  <c r="K216" i="1"/>
  <c r="P215" i="1"/>
  <c r="K215" i="1"/>
  <c r="P214" i="1"/>
  <c r="K214" i="1"/>
  <c r="P213" i="1"/>
  <c r="K213" i="1"/>
  <c r="P212" i="1"/>
  <c r="K212" i="1"/>
  <c r="P211" i="1"/>
  <c r="K211" i="1"/>
  <c r="P210" i="1"/>
  <c r="K210" i="1"/>
  <c r="P209" i="1"/>
  <c r="P208" i="1"/>
  <c r="K208" i="1"/>
  <c r="P207" i="1"/>
  <c r="K207" i="1"/>
  <c r="P206" i="1"/>
  <c r="K206" i="1"/>
  <c r="P205" i="1"/>
  <c r="K205" i="1"/>
  <c r="P204" i="1"/>
  <c r="N648" i="3"/>
  <c r="N649" i="3"/>
  <c r="N650" i="3"/>
  <c r="N651" i="3"/>
  <c r="N652" i="3"/>
  <c r="N653" i="3"/>
  <c r="N654" i="3"/>
  <c r="T654" i="3" s="1"/>
  <c r="N655" i="3"/>
  <c r="K440" i="4" l="1"/>
  <c r="K297" i="5"/>
  <c r="O305" i="14"/>
  <c r="G289" i="5"/>
  <c r="K447" i="4"/>
  <c r="I412" i="4"/>
  <c r="I441" i="4"/>
  <c r="K443" i="4"/>
  <c r="G298" i="5"/>
  <c r="I308" i="5"/>
  <c r="K444" i="11"/>
  <c r="O308" i="14"/>
  <c r="M307" i="14"/>
  <c r="K305" i="14"/>
  <c r="G307" i="14"/>
  <c r="M305" i="14"/>
  <c r="O304" i="14"/>
  <c r="I308" i="14"/>
  <c r="I305" i="14"/>
  <c r="G305" i="14"/>
  <c r="K308" i="14"/>
  <c r="E299" i="1"/>
  <c r="I299" i="1"/>
  <c r="L299" i="1"/>
  <c r="G299" i="1"/>
  <c r="R698" i="3"/>
  <c r="Q698" i="3"/>
  <c r="P698" i="3"/>
  <c r="D698" i="3" s="1"/>
  <c r="O447" i="11"/>
  <c r="K455" i="11"/>
  <c r="K423" i="11"/>
  <c r="M447" i="4"/>
  <c r="K452" i="4"/>
  <c r="M423" i="4"/>
  <c r="M308" i="14"/>
  <c r="I307" i="14"/>
  <c r="E309" i="14"/>
  <c r="K307" i="14"/>
  <c r="Q305" i="14"/>
  <c r="G308" i="14"/>
  <c r="E307" i="14"/>
  <c r="P308" i="14"/>
  <c r="K309" i="14"/>
  <c r="I309" i="14"/>
  <c r="I425" i="4"/>
  <c r="K446" i="4"/>
  <c r="G443" i="4"/>
  <c r="M425" i="4"/>
  <c r="K448" i="4"/>
  <c r="K423" i="4"/>
  <c r="M446" i="4"/>
  <c r="M451" i="4"/>
  <c r="E440" i="4"/>
  <c r="I452" i="4"/>
  <c r="K458" i="4"/>
  <c r="I458" i="4"/>
  <c r="K459" i="4"/>
  <c r="G444" i="4"/>
  <c r="I459" i="4"/>
  <c r="E443" i="4"/>
  <c r="O458" i="4"/>
  <c r="N458" i="4"/>
  <c r="E458" i="4"/>
  <c r="O459" i="4"/>
  <c r="N459" i="4"/>
  <c r="E459" i="4"/>
  <c r="I445" i="4"/>
  <c r="P684" i="3"/>
  <c r="O684" i="3"/>
  <c r="R699" i="3"/>
  <c r="H699" i="3" s="1"/>
  <c r="R693" i="3"/>
  <c r="Q693" i="3"/>
  <c r="P693" i="3"/>
  <c r="R683" i="3"/>
  <c r="Q683" i="3"/>
  <c r="P683" i="3"/>
  <c r="R682" i="3"/>
  <c r="Q682" i="3"/>
  <c r="P682" i="3"/>
  <c r="R700" i="3"/>
  <c r="Q700" i="3"/>
  <c r="R694" i="3"/>
  <c r="H694" i="3" s="1"/>
  <c r="R684" i="3"/>
  <c r="P700" i="3"/>
  <c r="D700" i="3" s="1"/>
  <c r="M442" i="11"/>
  <c r="K446" i="11"/>
  <c r="K451" i="11"/>
  <c r="M449" i="11"/>
  <c r="G453" i="11"/>
  <c r="G455" i="11"/>
  <c r="O424" i="11"/>
  <c r="O456" i="11"/>
  <c r="M453" i="11"/>
  <c r="O445" i="11"/>
  <c r="K452" i="11"/>
  <c r="I322" i="14"/>
  <c r="E305" i="14"/>
  <c r="P305" i="14"/>
  <c r="O309" i="14"/>
  <c r="G322" i="14"/>
  <c r="K322" i="14"/>
  <c r="G319" i="14"/>
  <c r="O322" i="14"/>
  <c r="Q308" i="14"/>
  <c r="M309" i="14"/>
  <c r="M322" i="14"/>
  <c r="O306" i="14"/>
  <c r="I306" i="14"/>
  <c r="G317" i="14"/>
  <c r="K306" i="14"/>
  <c r="G306" i="14"/>
  <c r="M306" i="14"/>
  <c r="O307" i="14"/>
  <c r="E322" i="14"/>
  <c r="Q322" i="14"/>
  <c r="P322" i="14"/>
  <c r="G318" i="14"/>
  <c r="G308" i="5"/>
  <c r="G315" i="5"/>
  <c r="G314" i="5"/>
  <c r="I314" i="5"/>
  <c r="K314" i="5"/>
  <c r="G309" i="5"/>
  <c r="K315" i="5"/>
  <c r="I295" i="5"/>
  <c r="M314" i="5"/>
  <c r="L314" i="5"/>
  <c r="E314" i="5"/>
  <c r="M315" i="5"/>
  <c r="E315" i="5"/>
  <c r="L315" i="5"/>
  <c r="I315" i="5"/>
  <c r="E308" i="14"/>
  <c r="Q307" i="14"/>
  <c r="P307" i="14"/>
  <c r="Q306" i="14"/>
  <c r="P306" i="14"/>
  <c r="K308" i="5"/>
  <c r="G304" i="1"/>
  <c r="G423" i="4"/>
  <c r="I450" i="4"/>
  <c r="I442" i="4"/>
  <c r="I453" i="4"/>
  <c r="K442" i="4"/>
  <c r="K444" i="4"/>
  <c r="K453" i="4"/>
  <c r="I454" i="11"/>
  <c r="I444" i="11"/>
  <c r="K447" i="11"/>
  <c r="O455" i="11"/>
  <c r="O454" i="11"/>
  <c r="G443" i="11"/>
  <c r="K443" i="11"/>
  <c r="M445" i="11"/>
  <c r="G447" i="11"/>
  <c r="I452" i="11"/>
  <c r="O450" i="11"/>
  <c r="I442" i="11"/>
  <c r="K453" i="11"/>
  <c r="G446" i="11"/>
  <c r="O452" i="11"/>
  <c r="O442" i="11"/>
  <c r="M446" i="11"/>
  <c r="O448" i="11"/>
  <c r="M451" i="11"/>
  <c r="O425" i="11"/>
  <c r="O446" i="11"/>
  <c r="O451" i="11"/>
  <c r="G456" i="11"/>
  <c r="I441" i="11"/>
  <c r="M443" i="11"/>
  <c r="I445" i="11"/>
  <c r="I447" i="11"/>
  <c r="G426" i="11"/>
  <c r="O453" i="11"/>
  <c r="I456" i="11"/>
  <c r="K456" i="11"/>
  <c r="M441" i="11"/>
  <c r="E454" i="11"/>
  <c r="Q454" i="11"/>
  <c r="P454" i="11"/>
  <c r="E447" i="11"/>
  <c r="Q447" i="11"/>
  <c r="P447" i="11"/>
  <c r="K450" i="11"/>
  <c r="G423" i="11"/>
  <c r="G454" i="11"/>
  <c r="M450" i="11"/>
  <c r="G442" i="11"/>
  <c r="Q446" i="11"/>
  <c r="E446" i="11"/>
  <c r="P446" i="11"/>
  <c r="O449" i="11"/>
  <c r="E451" i="11"/>
  <c r="P451" i="11"/>
  <c r="Q451" i="11"/>
  <c r="M452" i="11"/>
  <c r="G425" i="11"/>
  <c r="M455" i="11"/>
  <c r="M454" i="11"/>
  <c r="M444" i="11"/>
  <c r="P455" i="11"/>
  <c r="E455" i="11"/>
  <c r="Q455" i="11"/>
  <c r="K442" i="11"/>
  <c r="I446" i="11"/>
  <c r="K449" i="11"/>
  <c r="I443" i="11"/>
  <c r="M448" i="11"/>
  <c r="P456" i="11"/>
  <c r="E456" i="11"/>
  <c r="Q456" i="11"/>
  <c r="Q453" i="11"/>
  <c r="E453" i="11"/>
  <c r="P453" i="11"/>
  <c r="G445" i="11"/>
  <c r="P448" i="11"/>
  <c r="Q448" i="11"/>
  <c r="E448" i="11"/>
  <c r="G448" i="11"/>
  <c r="Q445" i="11"/>
  <c r="E445" i="11"/>
  <c r="P445" i="11"/>
  <c r="I448" i="11"/>
  <c r="E452" i="11"/>
  <c r="Q452" i="11"/>
  <c r="P452" i="11"/>
  <c r="I455" i="11"/>
  <c r="K441" i="11"/>
  <c r="O443" i="11"/>
  <c r="K445" i="11"/>
  <c r="K448" i="11"/>
  <c r="P450" i="11"/>
  <c r="E450" i="11"/>
  <c r="Q450" i="11"/>
  <c r="I453" i="11"/>
  <c r="G452" i="11"/>
  <c r="G305" i="1"/>
  <c r="I307" i="1"/>
  <c r="G303" i="1"/>
  <c r="I294" i="1"/>
  <c r="G297" i="1"/>
  <c r="I298" i="1"/>
  <c r="I304" i="1"/>
  <c r="I306" i="1"/>
  <c r="G307" i="1"/>
  <c r="E297" i="14"/>
  <c r="G298" i="14"/>
  <c r="O318" i="14"/>
  <c r="M319" i="14"/>
  <c r="I311" i="14"/>
  <c r="K311" i="14"/>
  <c r="M313" i="14"/>
  <c r="M300" i="14"/>
  <c r="K318" i="14"/>
  <c r="E300" i="14"/>
  <c r="M299" i="14"/>
  <c r="O312" i="14"/>
  <c r="O311" i="14"/>
  <c r="K313" i="14"/>
  <c r="G300" i="14"/>
  <c r="G313" i="14"/>
  <c r="O297" i="14"/>
  <c r="I299" i="14"/>
  <c r="O317" i="14"/>
  <c r="K312" i="14"/>
  <c r="Q319" i="14"/>
  <c r="P319" i="14"/>
  <c r="Q317" i="14"/>
  <c r="P317" i="14"/>
  <c r="M312" i="14"/>
  <c r="Q318" i="14"/>
  <c r="P318" i="14"/>
  <c r="O319" i="14"/>
  <c r="M311" i="14"/>
  <c r="O298" i="14"/>
  <c r="I317" i="14"/>
  <c r="G312" i="14"/>
  <c r="O313" i="14"/>
  <c r="I299" i="5"/>
  <c r="I297" i="5"/>
  <c r="K290" i="5"/>
  <c r="G299" i="5"/>
  <c r="I309" i="5"/>
  <c r="K296" i="5"/>
  <c r="M453" i="4"/>
  <c r="K422" i="4"/>
  <c r="G447" i="4"/>
  <c r="I447" i="4"/>
  <c r="K441" i="4"/>
  <c r="G412" i="4"/>
  <c r="M449" i="4"/>
  <c r="G442" i="4"/>
  <c r="G425" i="4"/>
  <c r="M441" i="4"/>
  <c r="M444" i="4"/>
  <c r="G440" i="4"/>
  <c r="I446" i="4"/>
  <c r="G446" i="4"/>
  <c r="K425" i="4"/>
  <c r="K424" i="4"/>
  <c r="G452" i="4"/>
  <c r="M424" i="4"/>
  <c r="G451" i="4"/>
  <c r="I444" i="4"/>
  <c r="E441" i="4"/>
  <c r="M440" i="4"/>
  <c r="I451" i="4"/>
  <c r="M448" i="4"/>
  <c r="M452" i="4"/>
  <c r="K445" i="4"/>
  <c r="K451" i="4"/>
  <c r="M450" i="4"/>
  <c r="I449" i="4"/>
  <c r="I448" i="4"/>
  <c r="K450" i="4"/>
  <c r="M445" i="4"/>
  <c r="E442" i="4"/>
  <c r="G441" i="4"/>
  <c r="I440" i="4"/>
  <c r="G453" i="4"/>
  <c r="G445" i="4"/>
  <c r="M443" i="4"/>
  <c r="M442" i="4"/>
  <c r="O452" i="4"/>
  <c r="N452" i="4"/>
  <c r="E452" i="4"/>
  <c r="E451" i="4"/>
  <c r="N451" i="4"/>
  <c r="O451" i="4"/>
  <c r="N450" i="4"/>
  <c r="O450" i="4"/>
  <c r="O449" i="4"/>
  <c r="E449" i="4"/>
  <c r="N449" i="4"/>
  <c r="N447" i="4"/>
  <c r="E447" i="4"/>
  <c r="O447" i="4"/>
  <c r="O446" i="4"/>
  <c r="N446" i="4"/>
  <c r="E446" i="4"/>
  <c r="O453" i="4"/>
  <c r="E453" i="4"/>
  <c r="N453" i="4"/>
  <c r="E450" i="4"/>
  <c r="E449" i="11"/>
  <c r="Q449" i="11"/>
  <c r="P449" i="11"/>
  <c r="E448" i="4"/>
  <c r="O448" i="4"/>
  <c r="N448" i="4"/>
  <c r="K319" i="14"/>
  <c r="G311" i="14"/>
  <c r="I312" i="14"/>
  <c r="G297" i="14"/>
  <c r="I298" i="14"/>
  <c r="O300" i="14"/>
  <c r="M297" i="14"/>
  <c r="O299" i="14"/>
  <c r="I313" i="14"/>
  <c r="E319" i="14"/>
  <c r="M318" i="14"/>
  <c r="I318" i="14"/>
  <c r="M317" i="14"/>
  <c r="I310" i="14"/>
  <c r="M298" i="14"/>
  <c r="E318" i="14"/>
  <c r="K317" i="14"/>
  <c r="K299" i="14"/>
  <c r="E299" i="14"/>
  <c r="M310" i="14"/>
  <c r="K298" i="14"/>
  <c r="E298" i="14"/>
  <c r="P298" i="14"/>
  <c r="Q298" i="14"/>
  <c r="K298" i="5"/>
  <c r="K288" i="5"/>
  <c r="K309" i="5"/>
  <c r="I290" i="5"/>
  <c r="P304" i="14"/>
  <c r="Q304" i="14"/>
  <c r="E304" i="14"/>
  <c r="Q310" i="14"/>
  <c r="P310" i="14"/>
  <c r="E310" i="14"/>
  <c r="I304" i="14"/>
  <c r="G310" i="14"/>
  <c r="G304" i="14"/>
  <c r="K304" i="14"/>
  <c r="K310" i="14"/>
  <c r="O310" i="14"/>
  <c r="E313" i="14"/>
  <c r="P313" i="14"/>
  <c r="Q313" i="14"/>
  <c r="E312" i="14"/>
  <c r="P312" i="14"/>
  <c r="Q312" i="14"/>
  <c r="E311" i="14"/>
  <c r="P311" i="14"/>
  <c r="Q311" i="14"/>
  <c r="E317" i="14"/>
  <c r="I303" i="1"/>
  <c r="I305" i="1"/>
  <c r="G306" i="1"/>
  <c r="G295" i="1"/>
  <c r="K291" i="5"/>
  <c r="I291" i="5"/>
  <c r="I298" i="5"/>
  <c r="G297" i="5"/>
  <c r="G296" i="5"/>
  <c r="I296" i="5"/>
  <c r="G295" i="5"/>
  <c r="E309" i="5"/>
  <c r="M309" i="5"/>
  <c r="L309" i="5"/>
  <c r="M308" i="5"/>
  <c r="L308" i="5"/>
  <c r="E308" i="5"/>
  <c r="G294" i="1"/>
  <c r="K300" i="14"/>
  <c r="I319" i="14"/>
  <c r="G299" i="14"/>
  <c r="K297" i="14"/>
  <c r="I289" i="5"/>
  <c r="K295" i="5"/>
  <c r="G291" i="5"/>
  <c r="K299" i="5"/>
  <c r="I300" i="14"/>
  <c r="I297" i="14"/>
  <c r="E297" i="5"/>
  <c r="L297" i="5"/>
  <c r="M297" i="5"/>
  <c r="G290" i="5"/>
  <c r="E296" i="5"/>
  <c r="L296" i="5"/>
  <c r="M296" i="5"/>
  <c r="E295" i="5"/>
  <c r="L295" i="5"/>
  <c r="M295" i="5"/>
  <c r="K289" i="5"/>
  <c r="E305" i="1"/>
  <c r="L305" i="1"/>
  <c r="E304" i="1"/>
  <c r="L304" i="1"/>
  <c r="E303" i="1"/>
  <c r="L303" i="1"/>
  <c r="G298" i="1"/>
  <c r="M299" i="5"/>
  <c r="E299" i="5"/>
  <c r="L299" i="5"/>
  <c r="E298" i="5"/>
  <c r="L298" i="5"/>
  <c r="M298" i="5"/>
  <c r="E290" i="5"/>
  <c r="L290" i="5"/>
  <c r="M290" i="5"/>
  <c r="E289" i="5"/>
  <c r="L289" i="5"/>
  <c r="M289" i="5"/>
  <c r="E291" i="5"/>
  <c r="M291" i="5"/>
  <c r="L291" i="5"/>
  <c r="E288" i="5"/>
  <c r="M288" i="5"/>
  <c r="L288" i="5"/>
  <c r="E307" i="1"/>
  <c r="L307" i="1"/>
  <c r="E306" i="1"/>
  <c r="L306" i="1"/>
  <c r="E298" i="1"/>
  <c r="L298" i="1"/>
  <c r="P299" i="14"/>
  <c r="Q299" i="14"/>
  <c r="P300" i="14"/>
  <c r="Q300" i="14"/>
  <c r="P297" i="14"/>
  <c r="Q297" i="14"/>
  <c r="G288" i="5"/>
  <c r="I288" i="5"/>
  <c r="I295" i="1"/>
  <c r="E295" i="1"/>
  <c r="L295" i="1"/>
  <c r="E294" i="1"/>
  <c r="L294" i="1"/>
  <c r="G296" i="1"/>
  <c r="I296" i="1"/>
  <c r="E296" i="1"/>
  <c r="L296" i="1"/>
  <c r="E445" i="4"/>
  <c r="N445" i="4"/>
  <c r="O445" i="4"/>
  <c r="E444" i="4"/>
  <c r="N444" i="4"/>
  <c r="O444" i="4"/>
  <c r="N443" i="4"/>
  <c r="O443" i="4"/>
  <c r="N442" i="4"/>
  <c r="O442" i="4"/>
  <c r="N441" i="4"/>
  <c r="O441" i="4"/>
  <c r="N440" i="4"/>
  <c r="O440" i="4"/>
  <c r="M425" i="11"/>
  <c r="O444" i="11"/>
  <c r="G444" i="11"/>
  <c r="M426" i="11"/>
  <c r="G441" i="11"/>
  <c r="K425" i="11"/>
  <c r="P444" i="11"/>
  <c r="Q444" i="11"/>
  <c r="E444" i="11"/>
  <c r="P443" i="11"/>
  <c r="Q443" i="11"/>
  <c r="E443" i="11"/>
  <c r="P442" i="11"/>
  <c r="Q442" i="11"/>
  <c r="E442" i="11"/>
  <c r="P441" i="11"/>
  <c r="Q441" i="11"/>
  <c r="E441" i="11"/>
  <c r="I423" i="4"/>
  <c r="O423" i="11"/>
  <c r="M423" i="11"/>
  <c r="K426" i="11"/>
  <c r="I426" i="11"/>
  <c r="E426" i="11"/>
  <c r="P426" i="11"/>
  <c r="Q426" i="11"/>
  <c r="E425" i="11"/>
  <c r="P425" i="11"/>
  <c r="Q425" i="11"/>
  <c r="Q424" i="11"/>
  <c r="E424" i="11"/>
  <c r="P424" i="11"/>
  <c r="E423" i="11"/>
  <c r="P423" i="11"/>
  <c r="Q423" i="11"/>
  <c r="M424" i="11"/>
  <c r="K424" i="11"/>
  <c r="I424" i="11"/>
  <c r="G424" i="11"/>
  <c r="I423" i="11"/>
  <c r="I425" i="11"/>
  <c r="I424" i="4"/>
  <c r="G424" i="4"/>
  <c r="I422" i="4"/>
  <c r="E425" i="4"/>
  <c r="N425" i="4"/>
  <c r="O425" i="4"/>
  <c r="E424" i="4"/>
  <c r="N424" i="4"/>
  <c r="O424" i="4"/>
  <c r="E423" i="4"/>
  <c r="N423" i="4"/>
  <c r="O423" i="4"/>
  <c r="E422" i="4"/>
  <c r="N422" i="4"/>
  <c r="O422" i="4"/>
  <c r="G422" i="4"/>
  <c r="L297" i="1"/>
  <c r="E297" i="1"/>
  <c r="M412" i="4"/>
  <c r="K412" i="4"/>
  <c r="G414" i="11"/>
  <c r="R735" i="3"/>
  <c r="S783" i="3"/>
  <c r="T783" i="3"/>
  <c r="S798" i="3"/>
  <c r="T798" i="3"/>
  <c r="Q729" i="3"/>
  <c r="R789" i="3"/>
  <c r="S789" i="3"/>
  <c r="Q722" i="3"/>
  <c r="R722" i="3"/>
  <c r="R761" i="3"/>
  <c r="Q772" i="3"/>
  <c r="R732" i="3"/>
  <c r="R787" i="3"/>
  <c r="T787" i="3"/>
  <c r="E412" i="4"/>
  <c r="O412" i="4"/>
  <c r="N412" i="4"/>
  <c r="AC380" i="4"/>
  <c r="AA380" i="4"/>
  <c r="Z380" i="4"/>
  <c r="Y380" i="4"/>
  <c r="X380" i="4"/>
  <c r="AB380" i="4"/>
  <c r="P414" i="11"/>
  <c r="E414" i="11"/>
  <c r="Q414" i="11"/>
  <c r="O414" i="11"/>
  <c r="I414" i="11"/>
  <c r="M414" i="11"/>
  <c r="K414" i="11"/>
  <c r="R731" i="3"/>
  <c r="O731" i="3"/>
  <c r="R733" i="3"/>
  <c r="Q733" i="3"/>
  <c r="Q736" i="3"/>
  <c r="R736" i="3"/>
  <c r="R740" i="3"/>
  <c r="R741" i="3"/>
  <c r="R743" i="3"/>
  <c r="R752" i="3"/>
  <c r="Q752" i="3"/>
  <c r="Q761" i="3"/>
  <c r="T784" i="3"/>
  <c r="R784" i="3"/>
  <c r="O789" i="3"/>
  <c r="P789" i="3"/>
  <c r="Q789" i="3"/>
  <c r="S790" i="3"/>
  <c r="T790" i="3"/>
  <c r="P791" i="3"/>
  <c r="R791" i="3"/>
  <c r="S791" i="3"/>
  <c r="R798" i="3"/>
  <c r="Q798" i="3"/>
  <c r="Q708" i="3"/>
  <c r="R712" i="3"/>
  <c r="Q712" i="3"/>
  <c r="R716" i="3"/>
  <c r="R717" i="3"/>
  <c r="Q717" i="3"/>
  <c r="R718" i="3"/>
  <c r="Q718" i="3"/>
  <c r="Q720" i="3"/>
  <c r="R720" i="3"/>
  <c r="R725" i="3"/>
  <c r="O734" i="3"/>
  <c r="Q734" i="3"/>
  <c r="R734" i="3"/>
  <c r="O739" i="3"/>
  <c r="O741" i="3"/>
  <c r="Q741" i="3"/>
  <c r="P741" i="3"/>
  <c r="R742" i="3"/>
  <c r="R744" i="3"/>
  <c r="Q744" i="3"/>
  <c r="R745" i="3"/>
  <c r="Q745" i="3"/>
  <c r="R748" i="3"/>
  <c r="Q749" i="3"/>
  <c r="R749" i="3"/>
  <c r="Q751" i="3"/>
  <c r="R751" i="3"/>
  <c r="O751" i="3"/>
  <c r="P751" i="3"/>
  <c r="O757" i="3"/>
  <c r="Q757" i="3"/>
  <c r="R757" i="3"/>
  <c r="P757" i="3"/>
  <c r="Q770" i="3"/>
  <c r="R770" i="3"/>
  <c r="R771" i="3"/>
  <c r="R772" i="3"/>
  <c r="R775" i="3"/>
  <c r="R777" i="3"/>
  <c r="Q777" i="3"/>
  <c r="R778" i="3"/>
  <c r="S784" i="3"/>
  <c r="Q784" i="3"/>
  <c r="S786" i="3"/>
  <c r="T786" i="3"/>
  <c r="Q787" i="3"/>
  <c r="S787" i="3"/>
  <c r="O792" i="3"/>
  <c r="T792" i="3"/>
  <c r="P792" i="3"/>
  <c r="Q792" i="3"/>
  <c r="S792" i="3"/>
  <c r="R792" i="3"/>
  <c r="P800" i="3"/>
  <c r="O800" i="3"/>
  <c r="Q800" i="3"/>
  <c r="R800" i="3"/>
  <c r="S800" i="3"/>
  <c r="T801" i="3"/>
  <c r="S801" i="3"/>
  <c r="R709" i="3"/>
  <c r="R719" i="3"/>
  <c r="Q721" i="3"/>
  <c r="R721" i="3"/>
  <c r="O724" i="3"/>
  <c r="R724" i="3"/>
  <c r="Q724" i="3"/>
  <c r="P724" i="3"/>
  <c r="Q726" i="3"/>
  <c r="R726" i="3"/>
  <c r="P727" i="3"/>
  <c r="Q727" i="3"/>
  <c r="R727" i="3"/>
  <c r="O727" i="3"/>
  <c r="R728" i="3"/>
  <c r="P731" i="3"/>
  <c r="Q731" i="3"/>
  <c r="P732" i="3"/>
  <c r="O732" i="3"/>
  <c r="Q732" i="3"/>
  <c r="P736" i="3"/>
  <c r="O736" i="3"/>
  <c r="Q737" i="3"/>
  <c r="R737" i="3"/>
  <c r="P742" i="3"/>
  <c r="O742" i="3"/>
  <c r="Q742" i="3"/>
  <c r="O744" i="3"/>
  <c r="P744" i="3"/>
  <c r="O745" i="3"/>
  <c r="P745" i="3"/>
  <c r="P749" i="3"/>
  <c r="O749" i="3"/>
  <c r="R755" i="3"/>
  <c r="R756" i="3"/>
  <c r="O761" i="3"/>
  <c r="P761" i="3"/>
  <c r="R763" i="3"/>
  <c r="R764" i="3"/>
  <c r="R766" i="3"/>
  <c r="R769" i="3"/>
  <c r="O771" i="3"/>
  <c r="P771" i="3"/>
  <c r="Q771" i="3"/>
  <c r="P772" i="3"/>
  <c r="O772" i="3"/>
  <c r="R774" i="3"/>
  <c r="Q774" i="3"/>
  <c r="O775" i="3"/>
  <c r="P775" i="3"/>
  <c r="Q775" i="3"/>
  <c r="R776" i="3"/>
  <c r="Q776" i="3"/>
  <c r="O777" i="3"/>
  <c r="P777" i="3"/>
  <c r="R779" i="3"/>
  <c r="Q780" i="3"/>
  <c r="R780" i="3"/>
  <c r="Q781" i="3"/>
  <c r="O781" i="3"/>
  <c r="P781" i="3"/>
  <c r="R781" i="3"/>
  <c r="R782" i="3"/>
  <c r="S782" i="3"/>
  <c r="Q782" i="3"/>
  <c r="O783" i="3"/>
  <c r="Q783" i="3"/>
  <c r="P783" i="3"/>
  <c r="R783" i="3"/>
  <c r="O784" i="3"/>
  <c r="P784" i="3"/>
  <c r="Q793" i="3"/>
  <c r="S793" i="3"/>
  <c r="R793" i="3"/>
  <c r="S794" i="3"/>
  <c r="R794" i="3"/>
  <c r="P794" i="3"/>
  <c r="S795" i="3"/>
  <c r="R795" i="3"/>
  <c r="T795" i="3"/>
  <c r="R797" i="3"/>
  <c r="S797" i="3"/>
  <c r="P798" i="3"/>
  <c r="O798" i="3"/>
  <c r="R801" i="3"/>
  <c r="Q801" i="3"/>
  <c r="P685" i="3"/>
  <c r="R685" i="3"/>
  <c r="O685" i="3"/>
  <c r="Q685" i="3"/>
  <c r="Q686" i="3"/>
  <c r="P686" i="3"/>
  <c r="O686" i="3"/>
  <c r="R686" i="3"/>
  <c r="O687" i="3"/>
  <c r="Q687" i="3"/>
  <c r="R687" i="3"/>
  <c r="P687" i="3"/>
  <c r="Q688" i="3"/>
  <c r="O688" i="3"/>
  <c r="R688" i="3"/>
  <c r="P688" i="3"/>
  <c r="P689" i="3"/>
  <c r="Q689" i="3"/>
  <c r="R689" i="3"/>
  <c r="O689" i="3"/>
  <c r="P690" i="3"/>
  <c r="Q690" i="3"/>
  <c r="R690" i="3"/>
  <c r="O690" i="3"/>
  <c r="P691" i="3"/>
  <c r="R691" i="3"/>
  <c r="Q691" i="3"/>
  <c r="O691" i="3"/>
  <c r="O692" i="3"/>
  <c r="P692" i="3"/>
  <c r="Q692" i="3"/>
  <c r="R692" i="3"/>
  <c r="P694" i="3"/>
  <c r="O694" i="3"/>
  <c r="O695" i="3"/>
  <c r="R695" i="3"/>
  <c r="Q695" i="3"/>
  <c r="P695" i="3"/>
  <c r="R696" i="3"/>
  <c r="O696" i="3"/>
  <c r="Q696" i="3"/>
  <c r="P696" i="3"/>
  <c r="Q697" i="3"/>
  <c r="R697" i="3"/>
  <c r="P697" i="3"/>
  <c r="O697" i="3"/>
  <c r="P699" i="3"/>
  <c r="O699" i="3"/>
  <c r="P701" i="3"/>
  <c r="Q701" i="3"/>
  <c r="O701" i="3"/>
  <c r="R701" i="3"/>
  <c r="P702" i="3"/>
  <c r="Q702" i="3"/>
  <c r="O702" i="3"/>
  <c r="R702" i="3"/>
  <c r="P703" i="3"/>
  <c r="Q703" i="3"/>
  <c r="O703" i="3"/>
  <c r="R703" i="3"/>
  <c r="O704" i="3"/>
  <c r="R704" i="3"/>
  <c r="Q704" i="3"/>
  <c r="P704" i="3"/>
  <c r="P705" i="3"/>
  <c r="O705" i="3"/>
  <c r="Q705" i="3"/>
  <c r="R705" i="3"/>
  <c r="Q706" i="3"/>
  <c r="P706" i="3"/>
  <c r="R706" i="3"/>
  <c r="O706" i="3"/>
  <c r="R707" i="3"/>
  <c r="O707" i="3"/>
  <c r="P707" i="3"/>
  <c r="Q707" i="3"/>
  <c r="O708" i="3"/>
  <c r="R708" i="3"/>
  <c r="P708" i="3"/>
  <c r="P709" i="3"/>
  <c r="O709" i="3"/>
  <c r="Q709" i="3"/>
  <c r="O710" i="3"/>
  <c r="Q710" i="3"/>
  <c r="R710" i="3"/>
  <c r="P710" i="3"/>
  <c r="P711" i="3"/>
  <c r="R711" i="3"/>
  <c r="Q711" i="3"/>
  <c r="O711" i="3"/>
  <c r="P712" i="3"/>
  <c r="O712" i="3"/>
  <c r="P713" i="3"/>
  <c r="Q713" i="3"/>
  <c r="O713" i="3"/>
  <c r="R713" i="3"/>
  <c r="Q714" i="3"/>
  <c r="R714" i="3"/>
  <c r="P714" i="3"/>
  <c r="O714" i="3"/>
  <c r="Q715" i="3"/>
  <c r="O715" i="3"/>
  <c r="P715" i="3"/>
  <c r="R715" i="3"/>
  <c r="P716" i="3"/>
  <c r="Q716" i="3"/>
  <c r="O716" i="3"/>
  <c r="O717" i="3"/>
  <c r="P717" i="3"/>
  <c r="O718" i="3"/>
  <c r="P718" i="3"/>
  <c r="P719" i="3"/>
  <c r="O719" i="3"/>
  <c r="Q719" i="3"/>
  <c r="O720" i="3"/>
  <c r="P720" i="3"/>
  <c r="O721" i="3"/>
  <c r="P721" i="3"/>
  <c r="P722" i="3"/>
  <c r="O722" i="3"/>
  <c r="O723" i="3"/>
  <c r="Q723" i="3"/>
  <c r="P723" i="3"/>
  <c r="R723" i="3"/>
  <c r="O725" i="3"/>
  <c r="Q725" i="3"/>
  <c r="P725" i="3"/>
  <c r="O726" i="3"/>
  <c r="P726" i="3"/>
  <c r="O728" i="3"/>
  <c r="Q728" i="3"/>
  <c r="P728" i="3"/>
  <c r="P729" i="3"/>
  <c r="R729" i="3"/>
  <c r="O729" i="3"/>
  <c r="O730" i="3"/>
  <c r="R730" i="3"/>
  <c r="P730" i="3"/>
  <c r="Q730" i="3"/>
  <c r="O733" i="3"/>
  <c r="P733" i="3"/>
  <c r="O735" i="3"/>
  <c r="Q735" i="3"/>
  <c r="P735" i="3"/>
  <c r="P737" i="3"/>
  <c r="O737" i="3"/>
  <c r="Q738" i="3"/>
  <c r="O738" i="3"/>
  <c r="P738" i="3"/>
  <c r="R738" i="3"/>
  <c r="Q739" i="3"/>
  <c r="P739" i="3"/>
  <c r="R739" i="3"/>
  <c r="P740" i="3"/>
  <c r="O740" i="3"/>
  <c r="Q740" i="3"/>
  <c r="O743" i="3"/>
  <c r="P743" i="3"/>
  <c r="Q743" i="3"/>
  <c r="P746" i="3"/>
  <c r="R746" i="3"/>
  <c r="Q746" i="3"/>
  <c r="O746" i="3"/>
  <c r="P747" i="3"/>
  <c r="R747" i="3"/>
  <c r="Q747" i="3"/>
  <c r="O747" i="3"/>
  <c r="P748" i="3"/>
  <c r="Q748" i="3"/>
  <c r="O748" i="3"/>
  <c r="Q750" i="3"/>
  <c r="P750" i="3"/>
  <c r="D750" i="3" s="1"/>
  <c r="R750" i="3"/>
  <c r="P752" i="3"/>
  <c r="O752" i="3"/>
  <c r="R753" i="3"/>
  <c r="P753" i="3"/>
  <c r="O753" i="3"/>
  <c r="Q753" i="3"/>
  <c r="P754" i="3"/>
  <c r="O754" i="3"/>
  <c r="Q754" i="3"/>
  <c r="R754" i="3"/>
  <c r="O755" i="3"/>
  <c r="P755" i="3"/>
  <c r="Q755" i="3"/>
  <c r="P756" i="3"/>
  <c r="Q756" i="3"/>
  <c r="O756" i="3"/>
  <c r="P758" i="3"/>
  <c r="Q758" i="3"/>
  <c r="O758" i="3"/>
  <c r="R758" i="3"/>
  <c r="R759" i="3"/>
  <c r="O759" i="3"/>
  <c r="P759" i="3"/>
  <c r="Q759" i="3"/>
  <c r="R760" i="3"/>
  <c r="P760" i="3"/>
  <c r="O760" i="3"/>
  <c r="Q760" i="3"/>
  <c r="R762" i="3"/>
  <c r="Q762" i="3"/>
  <c r="P762" i="3"/>
  <c r="O762" i="3"/>
  <c r="Q763" i="3"/>
  <c r="O763" i="3"/>
  <c r="P763" i="3"/>
  <c r="Q764" i="3"/>
  <c r="P764" i="3"/>
  <c r="O764" i="3"/>
  <c r="Q765" i="3"/>
  <c r="O765" i="3"/>
  <c r="P765" i="3"/>
  <c r="R765" i="3"/>
  <c r="P766" i="3"/>
  <c r="O766" i="3"/>
  <c r="Q766" i="3"/>
  <c r="P767" i="3"/>
  <c r="O767" i="3"/>
  <c r="Q767" i="3"/>
  <c r="R767" i="3"/>
  <c r="Q768" i="3"/>
  <c r="R768" i="3"/>
  <c r="P768" i="3"/>
  <c r="O768" i="3"/>
  <c r="O769" i="3"/>
  <c r="Q769" i="3"/>
  <c r="P769" i="3"/>
  <c r="O770" i="3"/>
  <c r="P770" i="3"/>
  <c r="Q773" i="3"/>
  <c r="O773" i="3"/>
  <c r="P773" i="3"/>
  <c r="R773" i="3"/>
  <c r="O774" i="3"/>
  <c r="P774" i="3"/>
  <c r="O776" i="3"/>
  <c r="P776" i="3"/>
  <c r="Q778" i="3"/>
  <c r="P778" i="3"/>
  <c r="O778" i="3"/>
  <c r="P779" i="3"/>
  <c r="O779" i="3"/>
  <c r="Q779" i="3"/>
  <c r="P780" i="3"/>
  <c r="O780" i="3"/>
  <c r="P782" i="3"/>
  <c r="O782" i="3"/>
  <c r="S785" i="3"/>
  <c r="P785" i="3"/>
  <c r="O785" i="3"/>
  <c r="R785" i="3"/>
  <c r="Q785" i="3"/>
  <c r="O786" i="3"/>
  <c r="P786" i="3"/>
  <c r="Q786" i="3"/>
  <c r="R786" i="3"/>
  <c r="O787" i="3"/>
  <c r="P787" i="3"/>
  <c r="S788" i="3"/>
  <c r="O788" i="3"/>
  <c r="P788" i="3"/>
  <c r="Q788" i="3"/>
  <c r="R788" i="3"/>
  <c r="O790" i="3"/>
  <c r="P790" i="3"/>
  <c r="Q790" i="3"/>
  <c r="R790" i="3"/>
  <c r="O791" i="3"/>
  <c r="Q791" i="3"/>
  <c r="P793" i="3"/>
  <c r="O793" i="3"/>
  <c r="O794" i="3"/>
  <c r="Q794" i="3"/>
  <c r="Q795" i="3"/>
  <c r="O795" i="3"/>
  <c r="P795" i="3"/>
  <c r="Q796" i="3"/>
  <c r="O796" i="3"/>
  <c r="S796" i="3"/>
  <c r="R796" i="3"/>
  <c r="P796" i="3"/>
  <c r="Q797" i="3"/>
  <c r="O797" i="3"/>
  <c r="P797" i="3"/>
  <c r="O799" i="3"/>
  <c r="S799" i="3"/>
  <c r="R799" i="3"/>
  <c r="P799" i="3"/>
  <c r="T799" i="3"/>
  <c r="Q799" i="3"/>
  <c r="O801" i="3"/>
  <c r="P801" i="3"/>
  <c r="AC381" i="4"/>
  <c r="AB381" i="4"/>
  <c r="AA381" i="4"/>
  <c r="Z381" i="4"/>
  <c r="Y381" i="4"/>
  <c r="X381" i="4"/>
  <c r="W381" i="4"/>
  <c r="V381" i="4"/>
  <c r="U381" i="4"/>
  <c r="T381" i="4"/>
  <c r="W380" i="4"/>
  <c r="V380" i="4"/>
  <c r="U380" i="4"/>
  <c r="T380" i="4"/>
  <c r="AC382" i="4"/>
  <c r="AB382" i="4"/>
  <c r="AA382" i="4"/>
  <c r="Z382" i="4"/>
  <c r="Y382" i="4"/>
  <c r="X382" i="4"/>
  <c r="W382" i="4"/>
  <c r="V382" i="4"/>
  <c r="U382" i="4"/>
  <c r="T382" i="4"/>
  <c r="AF383" i="11"/>
  <c r="AE383" i="11"/>
  <c r="AD383" i="11"/>
  <c r="AC383" i="11"/>
  <c r="AB383" i="11"/>
  <c r="AA383" i="11"/>
  <c r="Z383" i="11"/>
  <c r="Y383" i="11"/>
  <c r="W383" i="11"/>
  <c r="V383" i="11"/>
  <c r="U383" i="11"/>
  <c r="X383" i="11"/>
  <c r="AF382" i="11"/>
  <c r="AD382" i="11"/>
  <c r="AC382" i="11"/>
  <c r="AB382" i="11"/>
  <c r="AA382" i="11"/>
  <c r="Z382" i="11"/>
  <c r="Y382" i="11"/>
  <c r="X382" i="11"/>
  <c r="W382" i="11"/>
  <c r="V382" i="11"/>
  <c r="U382" i="11"/>
  <c r="AE382" i="11"/>
  <c r="AF381" i="11"/>
  <c r="AD381" i="11"/>
  <c r="AC381" i="11"/>
  <c r="AB381" i="11"/>
  <c r="AA381" i="11"/>
  <c r="Z381" i="11"/>
  <c r="Y381" i="11"/>
  <c r="X381" i="11"/>
  <c r="W381" i="11"/>
  <c r="V381" i="11"/>
  <c r="U381" i="11"/>
  <c r="AE381" i="11"/>
  <c r="Q650" i="3"/>
  <c r="R650" i="3"/>
  <c r="O654" i="3"/>
  <c r="Q654" i="3"/>
  <c r="R654" i="3"/>
  <c r="S654" i="3"/>
  <c r="P654" i="3"/>
  <c r="O655" i="3"/>
  <c r="P655" i="3"/>
  <c r="Q655" i="3"/>
  <c r="R655" i="3"/>
  <c r="S655" i="3"/>
  <c r="T655" i="3"/>
  <c r="J256" i="1"/>
  <c r="U247" i="1"/>
  <c r="T247" i="1"/>
  <c r="S247" i="1"/>
  <c r="R247" i="1"/>
  <c r="Q247" i="1"/>
  <c r="V247" i="1"/>
  <c r="V243" i="1"/>
  <c r="U243" i="1"/>
  <c r="T243" i="1"/>
  <c r="Q256" i="1"/>
  <c r="R256" i="1"/>
  <c r="S256" i="1"/>
  <c r="T256" i="1"/>
  <c r="U256" i="1"/>
  <c r="V256" i="1"/>
  <c r="V255" i="1"/>
  <c r="U255" i="1"/>
  <c r="T255" i="1"/>
  <c r="S255" i="1"/>
  <c r="R255" i="1"/>
  <c r="Q255" i="1"/>
  <c r="V254" i="1"/>
  <c r="U254" i="1"/>
  <c r="T254" i="1"/>
  <c r="S254" i="1"/>
  <c r="R254" i="1"/>
  <c r="Q254" i="1"/>
  <c r="V253" i="1"/>
  <c r="U253" i="1"/>
  <c r="T253" i="1"/>
  <c r="S253" i="1"/>
  <c r="R253" i="1"/>
  <c r="Q253" i="1"/>
  <c r="V252" i="1"/>
  <c r="U252" i="1"/>
  <c r="T252" i="1"/>
  <c r="S252" i="1"/>
  <c r="R252" i="1"/>
  <c r="Q252" i="1"/>
  <c r="Q251" i="1"/>
  <c r="V251" i="1"/>
  <c r="U251" i="1"/>
  <c r="T251" i="1"/>
  <c r="S251" i="1"/>
  <c r="R251" i="1"/>
  <c r="Q250" i="1"/>
  <c r="V250" i="1"/>
  <c r="U250" i="1"/>
  <c r="T250" i="1"/>
  <c r="S250" i="1"/>
  <c r="R250" i="1"/>
  <c r="V249" i="1"/>
  <c r="U249" i="1"/>
  <c r="T249" i="1"/>
  <c r="S249" i="1"/>
  <c r="R249" i="1"/>
  <c r="Q249" i="1"/>
  <c r="V248" i="1"/>
  <c r="U248" i="1"/>
  <c r="T248" i="1"/>
  <c r="S248" i="1"/>
  <c r="R248" i="1"/>
  <c r="Q248" i="1"/>
  <c r="V246" i="1"/>
  <c r="U246" i="1"/>
  <c r="T246" i="1"/>
  <c r="S246" i="1"/>
  <c r="R246" i="1"/>
  <c r="Q246" i="1"/>
  <c r="V245" i="1"/>
  <c r="U245" i="1"/>
  <c r="T245" i="1"/>
  <c r="S245" i="1"/>
  <c r="R245" i="1"/>
  <c r="Q245" i="1"/>
  <c r="U244" i="1"/>
  <c r="T244" i="1"/>
  <c r="R244" i="1"/>
  <c r="Q244" i="1"/>
  <c r="S244" i="1"/>
  <c r="V244" i="1"/>
  <c r="S243" i="1"/>
  <c r="R243" i="1"/>
  <c r="Q243" i="1"/>
  <c r="V242" i="1"/>
  <c r="U242" i="1"/>
  <c r="T242" i="1"/>
  <c r="S242" i="1"/>
  <c r="R242" i="1"/>
  <c r="Q242" i="1"/>
  <c r="R241" i="1"/>
  <c r="V241" i="1"/>
  <c r="U241" i="1"/>
  <c r="T241" i="1"/>
  <c r="S241" i="1"/>
  <c r="Q241" i="1"/>
  <c r="T240" i="1"/>
  <c r="R240" i="1"/>
  <c r="V240" i="1"/>
  <c r="Q240" i="1"/>
  <c r="S240" i="1"/>
  <c r="U240" i="1"/>
  <c r="S239" i="1"/>
  <c r="U239" i="1"/>
  <c r="T239" i="1"/>
  <c r="R239" i="1"/>
  <c r="V239" i="1"/>
  <c r="Q239" i="1"/>
  <c r="Q238" i="1"/>
  <c r="R238" i="1"/>
  <c r="S238" i="1"/>
  <c r="T238" i="1"/>
  <c r="U238" i="1"/>
  <c r="V238" i="1"/>
  <c r="S237" i="1"/>
  <c r="Q237" i="1"/>
  <c r="T237" i="1"/>
  <c r="U237" i="1"/>
  <c r="V237" i="1"/>
  <c r="R237" i="1"/>
  <c r="U236" i="1"/>
  <c r="T236" i="1"/>
  <c r="S236" i="1"/>
  <c r="V236" i="1"/>
  <c r="R236" i="1"/>
  <c r="Q236" i="1"/>
  <c r="V235" i="1"/>
  <c r="U235" i="1"/>
  <c r="T235" i="1"/>
  <c r="S235" i="1"/>
  <c r="R235" i="1"/>
  <c r="Q235" i="1"/>
  <c r="V234" i="1"/>
  <c r="U234" i="1"/>
  <c r="T234" i="1"/>
  <c r="R234" i="1"/>
  <c r="S234" i="1"/>
  <c r="Q234" i="1"/>
  <c r="R233" i="1"/>
  <c r="T233" i="1"/>
  <c r="V233" i="1"/>
  <c r="U233" i="1"/>
  <c r="S233" i="1"/>
  <c r="Q233" i="1"/>
  <c r="S232" i="1"/>
  <c r="U232" i="1"/>
  <c r="V232" i="1"/>
  <c r="T232" i="1"/>
  <c r="Q232" i="1"/>
  <c r="R232" i="1"/>
  <c r="U231" i="1"/>
  <c r="S231" i="1"/>
  <c r="Q231" i="1"/>
  <c r="V231" i="1"/>
  <c r="T231" i="1"/>
  <c r="R231" i="1"/>
  <c r="T230" i="1"/>
  <c r="R230" i="1"/>
  <c r="V230" i="1"/>
  <c r="U230" i="1"/>
  <c r="S230" i="1"/>
  <c r="Q230" i="1"/>
  <c r="U229" i="1"/>
  <c r="S229" i="1"/>
  <c r="Q229" i="1"/>
  <c r="V229" i="1"/>
  <c r="T229" i="1"/>
  <c r="R229" i="1"/>
  <c r="U228" i="1"/>
  <c r="S228" i="1"/>
  <c r="V228" i="1"/>
  <c r="T228" i="1"/>
  <c r="R228" i="1"/>
  <c r="Q228" i="1"/>
  <c r="R227" i="1"/>
  <c r="V227" i="1"/>
  <c r="T227" i="1"/>
  <c r="U227" i="1"/>
  <c r="S227" i="1"/>
  <c r="Q227" i="1"/>
  <c r="R226" i="1"/>
  <c r="S226" i="1"/>
  <c r="U226" i="1"/>
  <c r="V226" i="1"/>
  <c r="T226" i="1"/>
  <c r="Q226" i="1"/>
  <c r="R225" i="1"/>
  <c r="T225" i="1"/>
  <c r="V225" i="1"/>
  <c r="U225" i="1"/>
  <c r="S225" i="1"/>
  <c r="Q225" i="1"/>
  <c r="Q224" i="1"/>
  <c r="T224" i="1"/>
  <c r="V224" i="1"/>
  <c r="R224" i="1"/>
  <c r="U224" i="1"/>
  <c r="S224" i="1"/>
  <c r="U223" i="1"/>
  <c r="I223" i="1" s="1"/>
  <c r="T223" i="1"/>
  <c r="S223" i="1"/>
  <c r="R223" i="1"/>
  <c r="Q223" i="1"/>
  <c r="Q222" i="1"/>
  <c r="U222" i="1"/>
  <c r="V222" i="1"/>
  <c r="T222" i="1"/>
  <c r="S222" i="1"/>
  <c r="R222" i="1"/>
  <c r="U221" i="1"/>
  <c r="V221" i="1"/>
  <c r="Q221" i="1"/>
  <c r="S221" i="1"/>
  <c r="R221" i="1"/>
  <c r="T221" i="1"/>
  <c r="Q220" i="1"/>
  <c r="R220" i="1"/>
  <c r="S220" i="1"/>
  <c r="V220" i="1"/>
  <c r="T220" i="1"/>
  <c r="U220" i="1"/>
  <c r="R219" i="1"/>
  <c r="Q219" i="1"/>
  <c r="T219" i="1"/>
  <c r="U219" i="1"/>
  <c r="S219" i="1"/>
  <c r="V219" i="1"/>
  <c r="V218" i="1"/>
  <c r="T218" i="1"/>
  <c r="U218" i="1"/>
  <c r="Q218" i="1"/>
  <c r="R218" i="1"/>
  <c r="S218" i="1"/>
  <c r="R217" i="1"/>
  <c r="V217" i="1"/>
  <c r="T217" i="1"/>
  <c r="U217" i="1"/>
  <c r="S217" i="1"/>
  <c r="Q217" i="1"/>
  <c r="Q216" i="1"/>
  <c r="U216" i="1"/>
  <c r="T216" i="1"/>
  <c r="R216" i="1"/>
  <c r="S216" i="1"/>
  <c r="V216" i="1"/>
  <c r="T215" i="1"/>
  <c r="U215" i="1"/>
  <c r="V215" i="1"/>
  <c r="S215" i="1"/>
  <c r="R215" i="1"/>
  <c r="Q215" i="1"/>
  <c r="V214" i="1"/>
  <c r="U214" i="1"/>
  <c r="R214" i="1"/>
  <c r="T214" i="1"/>
  <c r="S214" i="1"/>
  <c r="Q214" i="1"/>
  <c r="Q213" i="1"/>
  <c r="S213" i="1"/>
  <c r="V213" i="1"/>
  <c r="U213" i="1"/>
  <c r="T213" i="1"/>
  <c r="R213" i="1"/>
  <c r="S212" i="1"/>
  <c r="U212" i="1"/>
  <c r="T212" i="1"/>
  <c r="Q212" i="1"/>
  <c r="R212" i="1"/>
  <c r="V212" i="1"/>
  <c r="S211" i="1"/>
  <c r="T211" i="1"/>
  <c r="V211" i="1"/>
  <c r="U211" i="1"/>
  <c r="R211" i="1"/>
  <c r="Q211" i="1"/>
  <c r="T210" i="1"/>
  <c r="R210" i="1"/>
  <c r="V210" i="1"/>
  <c r="Q210" i="1"/>
  <c r="U210" i="1"/>
  <c r="S210" i="1"/>
  <c r="U209" i="1"/>
  <c r="S209" i="1"/>
  <c r="Q209" i="1"/>
  <c r="V209" i="1"/>
  <c r="R209" i="1"/>
  <c r="T209" i="1"/>
  <c r="Q208" i="1"/>
  <c r="R208" i="1"/>
  <c r="T208" i="1"/>
  <c r="U208" i="1"/>
  <c r="V208" i="1"/>
  <c r="S208" i="1"/>
  <c r="Q207" i="1"/>
  <c r="S207" i="1"/>
  <c r="V207" i="1"/>
  <c r="U207" i="1"/>
  <c r="T207" i="1"/>
  <c r="R207" i="1"/>
  <c r="T206" i="1"/>
  <c r="Q206" i="1"/>
  <c r="R206" i="1"/>
  <c r="V206" i="1"/>
  <c r="U206" i="1"/>
  <c r="S206" i="1"/>
  <c r="U205" i="1"/>
  <c r="S205" i="1"/>
  <c r="Q205" i="1"/>
  <c r="T205" i="1"/>
  <c r="R205" i="1"/>
  <c r="V205" i="1"/>
  <c r="S204" i="1"/>
  <c r="T204" i="1"/>
  <c r="Q204" i="1"/>
  <c r="V204" i="1"/>
  <c r="U204" i="1"/>
  <c r="R204" i="1"/>
  <c r="O648" i="3"/>
  <c r="R648" i="3"/>
  <c r="Q648" i="3"/>
  <c r="P648" i="3"/>
  <c r="O649" i="3"/>
  <c r="P649" i="3"/>
  <c r="Q649" i="3"/>
  <c r="R649" i="3"/>
  <c r="O650" i="3"/>
  <c r="P650" i="3"/>
  <c r="Q651" i="3"/>
  <c r="P651" i="3"/>
  <c r="R651" i="3"/>
  <c r="O651" i="3"/>
  <c r="O652" i="3"/>
  <c r="P652" i="3"/>
  <c r="R652" i="3"/>
  <c r="Q652" i="3"/>
  <c r="O653" i="3"/>
  <c r="Q653" i="3"/>
  <c r="R653" i="3"/>
  <c r="P653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G179" i="21"/>
  <c r="H747" i="3" l="1"/>
  <c r="H728" i="3"/>
  <c r="H762" i="3"/>
  <c r="D701" i="3"/>
  <c r="H704" i="3"/>
  <c r="G380" i="4"/>
  <c r="H693" i="3"/>
  <c r="D754" i="3"/>
  <c r="D704" i="3"/>
  <c r="H698" i="3"/>
  <c r="D702" i="3"/>
  <c r="H703" i="3"/>
  <c r="H771" i="3"/>
  <c r="H766" i="3"/>
  <c r="H695" i="3"/>
  <c r="H700" i="3"/>
  <c r="H777" i="3"/>
  <c r="H744" i="3"/>
  <c r="H691" i="3"/>
  <c r="H776" i="3"/>
  <c r="H768" i="3"/>
  <c r="H696" i="3"/>
  <c r="H781" i="3"/>
  <c r="H687" i="3"/>
  <c r="H763" i="3"/>
  <c r="H779" i="3"/>
  <c r="H775" i="3"/>
  <c r="H729" i="3"/>
  <c r="H769" i="3"/>
  <c r="H774" i="3"/>
  <c r="H741" i="3"/>
  <c r="H761" i="3"/>
  <c r="H760" i="3"/>
  <c r="H773" i="3"/>
  <c r="H730" i="3"/>
  <c r="D762" i="3"/>
  <c r="H697" i="3"/>
  <c r="D766" i="3"/>
  <c r="H692" i="3"/>
  <c r="D706" i="3"/>
  <c r="D691" i="3"/>
  <c r="D720" i="3"/>
  <c r="D747" i="3"/>
  <c r="H705" i="3"/>
  <c r="H727" i="3"/>
  <c r="H767" i="3"/>
  <c r="H726" i="3"/>
  <c r="D719" i="3"/>
  <c r="H772" i="3"/>
  <c r="D773" i="3"/>
  <c r="H724" i="3"/>
  <c r="D778" i="3"/>
  <c r="H765" i="3"/>
  <c r="H780" i="3"/>
  <c r="D771" i="3"/>
  <c r="H722" i="3"/>
  <c r="D776" i="3"/>
  <c r="D775" i="3"/>
  <c r="D690" i="3"/>
  <c r="D772" i="3"/>
  <c r="D781" i="3"/>
  <c r="D765" i="3"/>
  <c r="D717" i="3"/>
  <c r="D759" i="3"/>
  <c r="D703" i="3"/>
  <c r="H778" i="3"/>
  <c r="D767" i="3"/>
  <c r="H702" i="3"/>
  <c r="D718" i="3"/>
  <c r="D716" i="3"/>
  <c r="D769" i="3"/>
  <c r="D768" i="3"/>
  <c r="H723" i="3"/>
  <c r="D699" i="3"/>
  <c r="D694" i="3"/>
  <c r="D689" i="3"/>
  <c r="D686" i="3"/>
  <c r="D714" i="3"/>
  <c r="D721" i="3"/>
  <c r="H701" i="3"/>
  <c r="H731" i="3"/>
  <c r="H770" i="3"/>
  <c r="D774" i="3"/>
  <c r="D761" i="3"/>
  <c r="D705" i="3"/>
  <c r="H690" i="3"/>
  <c r="D764" i="3"/>
  <c r="H764" i="3"/>
  <c r="D779" i="3"/>
  <c r="D697" i="3"/>
  <c r="H686" i="3"/>
  <c r="D760" i="3"/>
  <c r="D770" i="3"/>
  <c r="H725" i="3"/>
  <c r="D780" i="3"/>
  <c r="D763" i="3"/>
  <c r="D715" i="3"/>
  <c r="D707" i="3"/>
  <c r="H689" i="3"/>
  <c r="D777" i="3"/>
  <c r="M382" i="4"/>
  <c r="G381" i="11"/>
  <c r="M382" i="11"/>
  <c r="O381" i="11"/>
  <c r="I214" i="1"/>
  <c r="G233" i="1"/>
  <c r="I248" i="1"/>
  <c r="I234" i="1"/>
  <c r="I245" i="1"/>
  <c r="G223" i="1"/>
  <c r="G206" i="1"/>
  <c r="G249" i="1"/>
  <c r="G227" i="1"/>
  <c r="G224" i="1"/>
  <c r="G215" i="1"/>
  <c r="G246" i="1"/>
  <c r="I240" i="1"/>
  <c r="G210" i="1"/>
  <c r="H748" i="3"/>
  <c r="D756" i="3"/>
  <c r="D757" i="3"/>
  <c r="D758" i="3"/>
  <c r="H742" i="3"/>
  <c r="H751" i="3"/>
  <c r="H733" i="3"/>
  <c r="D753" i="3"/>
  <c r="D752" i="3"/>
  <c r="H750" i="3"/>
  <c r="H745" i="3"/>
  <c r="D748" i="3"/>
  <c r="H749" i="3"/>
  <c r="D755" i="3"/>
  <c r="H732" i="3"/>
  <c r="D751" i="3"/>
  <c r="H746" i="3"/>
  <c r="D749" i="3"/>
  <c r="G381" i="4"/>
  <c r="I380" i="4"/>
  <c r="K382" i="4"/>
  <c r="M380" i="4"/>
  <c r="G241" i="1"/>
  <c r="I211" i="1"/>
  <c r="I241" i="1"/>
  <c r="G214" i="1"/>
  <c r="I242" i="1"/>
  <c r="E242" i="1"/>
  <c r="H739" i="3"/>
  <c r="H740" i="3"/>
  <c r="H743" i="3"/>
  <c r="H737" i="3"/>
  <c r="D744" i="3"/>
  <c r="D738" i="3"/>
  <c r="D743" i="3"/>
  <c r="D739" i="3"/>
  <c r="D741" i="3"/>
  <c r="D742" i="3"/>
  <c r="D745" i="3"/>
  <c r="D740" i="3"/>
  <c r="D746" i="3"/>
  <c r="H736" i="3"/>
  <c r="H734" i="3"/>
  <c r="H735" i="3"/>
  <c r="H738" i="3"/>
  <c r="D731" i="3"/>
  <c r="D734" i="3"/>
  <c r="D732" i="3"/>
  <c r="D736" i="3"/>
  <c r="D733" i="3"/>
  <c r="D735" i="3"/>
  <c r="D737" i="3"/>
  <c r="K380" i="4"/>
  <c r="I381" i="4"/>
  <c r="G248" i="1"/>
  <c r="I213" i="1"/>
  <c r="G236" i="1"/>
  <c r="I218" i="1"/>
  <c r="G218" i="1"/>
  <c r="G382" i="4"/>
  <c r="G219" i="1"/>
  <c r="G222" i="1"/>
  <c r="G245" i="1"/>
  <c r="I249" i="1"/>
  <c r="I217" i="1"/>
  <c r="G240" i="1"/>
  <c r="I207" i="1"/>
  <c r="D724" i="3"/>
  <c r="D727" i="3"/>
  <c r="D722" i="3"/>
  <c r="D723" i="3"/>
  <c r="D725" i="3"/>
  <c r="D726" i="3"/>
  <c r="D728" i="3"/>
  <c r="D729" i="3"/>
  <c r="D730" i="3"/>
  <c r="M381" i="4"/>
  <c r="K381" i="4"/>
  <c r="K382" i="11"/>
  <c r="D692" i="3"/>
  <c r="D696" i="3"/>
  <c r="D687" i="3"/>
  <c r="D688" i="3"/>
  <c r="G382" i="11"/>
  <c r="I383" i="11"/>
  <c r="K381" i="11"/>
  <c r="M383" i="11"/>
  <c r="I250" i="1"/>
  <c r="G247" i="1"/>
  <c r="I230" i="1"/>
  <c r="G208" i="1"/>
  <c r="I233" i="1"/>
  <c r="I247" i="1"/>
  <c r="I210" i="1"/>
  <c r="I243" i="1"/>
  <c r="G250" i="1"/>
  <c r="I382" i="11"/>
  <c r="O382" i="11"/>
  <c r="K383" i="11"/>
  <c r="O383" i="11"/>
  <c r="E381" i="4"/>
  <c r="N381" i="4"/>
  <c r="O381" i="4"/>
  <c r="E380" i="4"/>
  <c r="N380" i="4"/>
  <c r="O380" i="4"/>
  <c r="I382" i="4"/>
  <c r="E382" i="4"/>
  <c r="O382" i="4"/>
  <c r="N382" i="4"/>
  <c r="E383" i="11"/>
  <c r="P383" i="11"/>
  <c r="Q383" i="11"/>
  <c r="G383" i="11"/>
  <c r="E382" i="11"/>
  <c r="P382" i="11"/>
  <c r="Q382" i="11"/>
  <c r="P381" i="11"/>
  <c r="E381" i="11"/>
  <c r="Q381" i="11"/>
  <c r="M381" i="11"/>
  <c r="I381" i="11"/>
  <c r="D648" i="3"/>
  <c r="D649" i="3"/>
  <c r="D650" i="3"/>
  <c r="D651" i="3"/>
  <c r="D652" i="3"/>
  <c r="D653" i="3"/>
  <c r="G217" i="1"/>
  <c r="I227" i="1"/>
  <c r="G216" i="1"/>
  <c r="I246" i="1"/>
  <c r="I235" i="1"/>
  <c r="I220" i="1"/>
  <c r="I224" i="1"/>
  <c r="L247" i="1"/>
  <c r="E247" i="1"/>
  <c r="I222" i="1"/>
  <c r="I221" i="1"/>
  <c r="G244" i="1"/>
  <c r="G243" i="1"/>
  <c r="G230" i="1"/>
  <c r="I225" i="1"/>
  <c r="G225" i="1"/>
  <c r="G234" i="1"/>
  <c r="I208" i="1"/>
  <c r="I226" i="1"/>
  <c r="G211" i="1"/>
  <c r="I228" i="1"/>
  <c r="I219" i="1"/>
  <c r="I215" i="1"/>
  <c r="G213" i="1"/>
  <c r="G212" i="1"/>
  <c r="G205" i="1"/>
  <c r="G235" i="1"/>
  <c r="E250" i="1"/>
  <c r="L250" i="1"/>
  <c r="E249" i="1"/>
  <c r="L249" i="1"/>
  <c r="E248" i="1"/>
  <c r="L248" i="1"/>
  <c r="E246" i="1"/>
  <c r="L246" i="1"/>
  <c r="E245" i="1"/>
  <c r="L245" i="1"/>
  <c r="E244" i="1"/>
  <c r="L244" i="1"/>
  <c r="E243" i="1"/>
  <c r="L243" i="1"/>
  <c r="E241" i="1"/>
  <c r="L241" i="1"/>
  <c r="E239" i="1"/>
  <c r="L239" i="1"/>
  <c r="E238" i="1"/>
  <c r="L238" i="1"/>
  <c r="E237" i="1"/>
  <c r="L237" i="1"/>
  <c r="E236" i="1"/>
  <c r="L236" i="1"/>
  <c r="E235" i="1"/>
  <c r="L235" i="1"/>
  <c r="L233" i="1"/>
  <c r="E233" i="1"/>
  <c r="L232" i="1"/>
  <c r="E232" i="1"/>
  <c r="E231" i="1"/>
  <c r="L231" i="1"/>
  <c r="E230" i="1"/>
  <c r="L230" i="1"/>
  <c r="E229" i="1"/>
  <c r="L229" i="1"/>
  <c r="L228" i="1"/>
  <c r="E228" i="1"/>
  <c r="E227" i="1"/>
  <c r="L227" i="1"/>
  <c r="E226" i="1"/>
  <c r="L226" i="1"/>
  <c r="E225" i="1"/>
  <c r="L225" i="1"/>
  <c r="E224" i="1"/>
  <c r="L224" i="1"/>
  <c r="E223" i="1"/>
  <c r="L223" i="1"/>
  <c r="E222" i="1"/>
  <c r="L222" i="1"/>
  <c r="E221" i="1"/>
  <c r="L221" i="1"/>
  <c r="E220" i="1"/>
  <c r="L220" i="1"/>
  <c r="L219" i="1"/>
  <c r="E219" i="1"/>
  <c r="E218" i="1"/>
  <c r="L218" i="1"/>
  <c r="E216" i="1"/>
  <c r="L216" i="1"/>
  <c r="E215" i="1"/>
  <c r="L215" i="1"/>
  <c r="E214" i="1"/>
  <c r="L214" i="1"/>
  <c r="E213" i="1"/>
  <c r="L213" i="1"/>
  <c r="E212" i="1"/>
  <c r="L212" i="1"/>
  <c r="E211" i="1"/>
  <c r="L211" i="1"/>
  <c r="E210" i="1"/>
  <c r="L210" i="1"/>
  <c r="E209" i="1"/>
  <c r="L209" i="1"/>
  <c r="E208" i="1"/>
  <c r="L208" i="1"/>
  <c r="E207" i="1"/>
  <c r="L207" i="1"/>
  <c r="E206" i="1"/>
  <c r="L206" i="1"/>
  <c r="L205" i="1"/>
  <c r="E205" i="1"/>
  <c r="I244" i="1"/>
  <c r="G231" i="1"/>
  <c r="I229" i="1"/>
  <c r="G228" i="1"/>
  <c r="G226" i="1"/>
  <c r="G220" i="1"/>
  <c r="G209" i="1"/>
  <c r="G239" i="1"/>
  <c r="I239" i="1"/>
  <c r="G238" i="1"/>
  <c r="I238" i="1"/>
  <c r="G237" i="1"/>
  <c r="I237" i="1"/>
  <c r="I236" i="1"/>
  <c r="G232" i="1"/>
  <c r="I232" i="1"/>
  <c r="I231" i="1"/>
  <c r="G229" i="1"/>
  <c r="I212" i="1"/>
  <c r="G221" i="1"/>
  <c r="I216" i="1"/>
  <c r="G207" i="1"/>
  <c r="I205" i="1"/>
  <c r="I209" i="1"/>
  <c r="R625" i="3"/>
  <c r="Q625" i="3"/>
  <c r="Q626" i="3"/>
  <c r="R626" i="3"/>
  <c r="P626" i="3"/>
  <c r="O626" i="3"/>
  <c r="P625" i="3"/>
  <c r="O625" i="3"/>
  <c r="O624" i="3"/>
  <c r="P624" i="3"/>
  <c r="Q624" i="3"/>
  <c r="R624" i="3"/>
  <c r="T232" i="14"/>
  <c r="AE232" i="14" s="1"/>
  <c r="Q224" i="5"/>
  <c r="Y224" i="5" s="1"/>
  <c r="P288" i="1"/>
  <c r="V288" i="1" s="1"/>
  <c r="H625" i="3" l="1"/>
  <c r="H626" i="3"/>
  <c r="L256" i="1"/>
  <c r="D256" i="1"/>
  <c r="H256" i="1"/>
  <c r="F256" i="1"/>
  <c r="D624" i="3"/>
  <c r="D626" i="3"/>
  <c r="D625" i="3"/>
  <c r="H624" i="3"/>
  <c r="U232" i="14"/>
  <c r="X232" i="14"/>
  <c r="Y232" i="14"/>
  <c r="Z232" i="14"/>
  <c r="AF232" i="14"/>
  <c r="O232" i="14" s="1"/>
  <c r="V232" i="14"/>
  <c r="AA232" i="14"/>
  <c r="AD232" i="14"/>
  <c r="W232" i="14"/>
  <c r="AB232" i="14"/>
  <c r="AC232" i="14"/>
  <c r="S224" i="5"/>
  <c r="U224" i="5"/>
  <c r="W224" i="5"/>
  <c r="X224" i="5"/>
  <c r="K224" i="5" s="1"/>
  <c r="R224" i="5"/>
  <c r="T224" i="5"/>
  <c r="V224" i="5"/>
  <c r="Q288" i="1"/>
  <c r="T288" i="1"/>
  <c r="U288" i="1"/>
  <c r="I288" i="1" s="1"/>
  <c r="R288" i="1"/>
  <c r="S288" i="1"/>
  <c r="G288" i="1" l="1"/>
  <c r="L288" i="1"/>
  <c r="E288" i="1"/>
  <c r="G224" i="5"/>
  <c r="M232" i="14"/>
  <c r="G232" i="14"/>
  <c r="I232" i="14"/>
  <c r="K232" i="14"/>
  <c r="L224" i="5"/>
  <c r="I224" i="5"/>
  <c r="Q232" i="14"/>
  <c r="P232" i="14"/>
  <c r="E232" i="14"/>
  <c r="M224" i="5"/>
  <c r="E224" i="5"/>
  <c r="T158" i="21" l="1"/>
  <c r="V158" i="21" s="1"/>
  <c r="W158" i="21"/>
  <c r="X158" i="21"/>
  <c r="Y158" i="21"/>
  <c r="Z158" i="21"/>
  <c r="AA158" i="21"/>
  <c r="AB158" i="21"/>
  <c r="AC158" i="21"/>
  <c r="AD158" i="21"/>
  <c r="T159" i="21"/>
  <c r="Y159" i="21" s="1"/>
  <c r="J159" i="21" s="1"/>
  <c r="U159" i="21"/>
  <c r="W159" i="21"/>
  <c r="X159" i="21"/>
  <c r="T160" i="21"/>
  <c r="V160" i="21" s="1"/>
  <c r="W160" i="21"/>
  <c r="X160" i="21"/>
  <c r="T161" i="21"/>
  <c r="U161" i="21" s="1"/>
  <c r="W161" i="21"/>
  <c r="X161" i="21"/>
  <c r="Y161" i="21"/>
  <c r="T162" i="21"/>
  <c r="W162" i="21"/>
  <c r="X162" i="21"/>
  <c r="T163" i="21"/>
  <c r="U163" i="21" s="1"/>
  <c r="W163" i="21"/>
  <c r="X163" i="21"/>
  <c r="T164" i="21"/>
  <c r="U164" i="21" s="1"/>
  <c r="W164" i="21"/>
  <c r="X164" i="21"/>
  <c r="T165" i="21"/>
  <c r="U165" i="21" s="1"/>
  <c r="W165" i="21"/>
  <c r="X165" i="21"/>
  <c r="AD165" i="21"/>
  <c r="T166" i="21"/>
  <c r="U166" i="21" s="1"/>
  <c r="W166" i="21"/>
  <c r="X166" i="21"/>
  <c r="T167" i="21"/>
  <c r="Z167" i="21" s="1"/>
  <c r="W167" i="21"/>
  <c r="X167" i="21"/>
  <c r="T168" i="21"/>
  <c r="AC168" i="21" s="1"/>
  <c r="V168" i="21"/>
  <c r="W168" i="21"/>
  <c r="X168" i="21"/>
  <c r="T169" i="21"/>
  <c r="AD169" i="21" s="1"/>
  <c r="W169" i="21"/>
  <c r="X169" i="21"/>
  <c r="T170" i="21"/>
  <c r="U170" i="21" s="1"/>
  <c r="V170" i="21"/>
  <c r="W170" i="21"/>
  <c r="X170" i="21"/>
  <c r="T171" i="21"/>
  <c r="AC171" i="21" s="1"/>
  <c r="W171" i="21"/>
  <c r="X171" i="21"/>
  <c r="T172" i="21"/>
  <c r="W172" i="21"/>
  <c r="X172" i="21"/>
  <c r="T173" i="21"/>
  <c r="AD173" i="21" s="1"/>
  <c r="W173" i="21"/>
  <c r="X173" i="21"/>
  <c r="T174" i="21"/>
  <c r="U174" i="21" s="1"/>
  <c r="W174" i="21"/>
  <c r="X174" i="21"/>
  <c r="AA174" i="21"/>
  <c r="AC174" i="21"/>
  <c r="T175" i="21"/>
  <c r="Z175" i="21" s="1"/>
  <c r="W175" i="21"/>
  <c r="X175" i="21"/>
  <c r="AB175" i="21"/>
  <c r="AC175" i="21"/>
  <c r="T176" i="21"/>
  <c r="U176" i="21" s="1"/>
  <c r="W176" i="21"/>
  <c r="X176" i="21"/>
  <c r="T177" i="21"/>
  <c r="W177" i="21"/>
  <c r="X177" i="21"/>
  <c r="T178" i="21"/>
  <c r="W178" i="21"/>
  <c r="X178" i="21"/>
  <c r="T179" i="21"/>
  <c r="V179" i="21" s="1"/>
  <c r="W179" i="21"/>
  <c r="X179" i="21"/>
  <c r="T180" i="21"/>
  <c r="W180" i="21"/>
  <c r="X180" i="21"/>
  <c r="T181" i="21"/>
  <c r="U181" i="21" s="1"/>
  <c r="W181" i="21"/>
  <c r="X181" i="21"/>
  <c r="T182" i="21"/>
  <c r="W182" i="21"/>
  <c r="X182" i="21"/>
  <c r="T183" i="21"/>
  <c r="U183" i="21" s="1"/>
  <c r="W183" i="21"/>
  <c r="X183" i="21"/>
  <c r="T184" i="21"/>
  <c r="Y184" i="21" s="1"/>
  <c r="W184" i="21"/>
  <c r="X184" i="21"/>
  <c r="T185" i="21"/>
  <c r="W185" i="21"/>
  <c r="X185" i="21"/>
  <c r="T186" i="21"/>
  <c r="V186" i="21" s="1"/>
  <c r="W186" i="21"/>
  <c r="X186" i="21"/>
  <c r="T187" i="21"/>
  <c r="W187" i="21"/>
  <c r="X187" i="21"/>
  <c r="T188" i="21"/>
  <c r="Z188" i="21" s="1"/>
  <c r="W188" i="21"/>
  <c r="X188" i="21"/>
  <c r="T189" i="21"/>
  <c r="U189" i="21" s="1"/>
  <c r="W189" i="21"/>
  <c r="X189" i="21"/>
  <c r="T190" i="21"/>
  <c r="V190" i="21" s="1"/>
  <c r="W190" i="21"/>
  <c r="X190" i="21"/>
  <c r="T191" i="21"/>
  <c r="U191" i="21" s="1"/>
  <c r="W191" i="21"/>
  <c r="X191" i="21"/>
  <c r="T192" i="21"/>
  <c r="W192" i="21"/>
  <c r="X192" i="21"/>
  <c r="T193" i="21"/>
  <c r="W193" i="21"/>
  <c r="X193" i="21"/>
  <c r="T194" i="21"/>
  <c r="U194" i="21" s="1"/>
  <c r="W194" i="21"/>
  <c r="X194" i="21"/>
  <c r="T195" i="21"/>
  <c r="Z195" i="21" s="1"/>
  <c r="W195" i="21"/>
  <c r="X195" i="21"/>
  <c r="T196" i="21"/>
  <c r="W196" i="21"/>
  <c r="X196" i="21"/>
  <c r="T197" i="21"/>
  <c r="U197" i="21" s="1"/>
  <c r="W197" i="21"/>
  <c r="X197" i="21"/>
  <c r="T198" i="21"/>
  <c r="W198" i="21"/>
  <c r="X198" i="21"/>
  <c r="T199" i="21"/>
  <c r="AC199" i="21" s="1"/>
  <c r="W199" i="21"/>
  <c r="X199" i="21"/>
  <c r="T200" i="21"/>
  <c r="W200" i="21"/>
  <c r="X200" i="21"/>
  <c r="T201" i="21"/>
  <c r="W201" i="21"/>
  <c r="X201" i="21"/>
  <c r="T202" i="21"/>
  <c r="U202" i="21" s="1"/>
  <c r="W202" i="21"/>
  <c r="X202" i="21"/>
  <c r="W203" i="21"/>
  <c r="X203" i="21"/>
  <c r="T204" i="21"/>
  <c r="Z204" i="21" s="1"/>
  <c r="W204" i="21"/>
  <c r="X204" i="21"/>
  <c r="T205" i="21"/>
  <c r="W205" i="21"/>
  <c r="X205" i="21"/>
  <c r="T206" i="21"/>
  <c r="U206" i="21" s="1"/>
  <c r="W206" i="21"/>
  <c r="X206" i="21"/>
  <c r="T207" i="21"/>
  <c r="W207" i="21"/>
  <c r="X207" i="21"/>
  <c r="T208" i="21"/>
  <c r="W208" i="21"/>
  <c r="X208" i="21"/>
  <c r="T209" i="21"/>
  <c r="Z209" i="21" s="1"/>
  <c r="W209" i="21"/>
  <c r="X209" i="21"/>
  <c r="T210" i="21"/>
  <c r="AA210" i="21" s="1"/>
  <c r="W210" i="21"/>
  <c r="X210" i="21"/>
  <c r="T211" i="21"/>
  <c r="W211" i="21"/>
  <c r="X211" i="21"/>
  <c r="T212" i="21"/>
  <c r="W212" i="21"/>
  <c r="X212" i="21"/>
  <c r="T213" i="21"/>
  <c r="W213" i="21"/>
  <c r="X213" i="21"/>
  <c r="T214" i="21"/>
  <c r="AD214" i="21" s="1"/>
  <c r="W214" i="21"/>
  <c r="X214" i="21"/>
  <c r="Y214" i="21"/>
  <c r="AA214" i="21"/>
  <c r="AC214" i="21"/>
  <c r="T215" i="21"/>
  <c r="W215" i="21"/>
  <c r="X215" i="21"/>
  <c r="T216" i="21"/>
  <c r="W216" i="21"/>
  <c r="X216" i="21"/>
  <c r="T217" i="21"/>
  <c r="W217" i="21"/>
  <c r="X217" i="21"/>
  <c r="T218" i="21"/>
  <c r="Y218" i="21" s="1"/>
  <c r="W218" i="21"/>
  <c r="X218" i="21"/>
  <c r="AA218" i="21"/>
  <c r="AB218" i="21"/>
  <c r="AC218" i="21"/>
  <c r="AD218" i="21"/>
  <c r="T219" i="21"/>
  <c r="W219" i="21"/>
  <c r="X219" i="21"/>
  <c r="T220" i="21"/>
  <c r="Y220" i="21" s="1"/>
  <c r="W220" i="21"/>
  <c r="X220" i="21"/>
  <c r="AA220" i="21"/>
  <c r="AB220" i="21"/>
  <c r="AC220" i="21"/>
  <c r="T221" i="21"/>
  <c r="W221" i="21"/>
  <c r="X221" i="21"/>
  <c r="T222" i="21"/>
  <c r="W222" i="21"/>
  <c r="X222" i="21"/>
  <c r="T223" i="21"/>
  <c r="W223" i="21"/>
  <c r="X223" i="21"/>
  <c r="T224" i="21"/>
  <c r="W224" i="21"/>
  <c r="X224" i="21"/>
  <c r="T225" i="21"/>
  <c r="W225" i="21"/>
  <c r="X225" i="21"/>
  <c r="T226" i="21"/>
  <c r="W226" i="21"/>
  <c r="X226" i="21"/>
  <c r="T227" i="21"/>
  <c r="W227" i="21"/>
  <c r="X227" i="21"/>
  <c r="T228" i="21"/>
  <c r="Z228" i="21" s="1"/>
  <c r="W228" i="21"/>
  <c r="X228" i="21"/>
  <c r="T229" i="21"/>
  <c r="W229" i="21"/>
  <c r="X229" i="21"/>
  <c r="T230" i="21"/>
  <c r="W230" i="21"/>
  <c r="X230" i="21"/>
  <c r="T232" i="21"/>
  <c r="W232" i="21"/>
  <c r="X232" i="21"/>
  <c r="T231" i="21"/>
  <c r="W231" i="21"/>
  <c r="X231" i="21"/>
  <c r="T233" i="21"/>
  <c r="W233" i="21"/>
  <c r="X233" i="21"/>
  <c r="T234" i="21"/>
  <c r="W234" i="21"/>
  <c r="X234" i="21"/>
  <c r="T235" i="21"/>
  <c r="U235" i="21" s="1"/>
  <c r="W235" i="21"/>
  <c r="X235" i="21"/>
  <c r="T236" i="21"/>
  <c r="AD236" i="21" s="1"/>
  <c r="W236" i="21"/>
  <c r="X236" i="21"/>
  <c r="T237" i="21"/>
  <c r="U237" i="21" s="1"/>
  <c r="W237" i="21"/>
  <c r="X237" i="21"/>
  <c r="T238" i="21"/>
  <c r="W238" i="21"/>
  <c r="X238" i="21"/>
  <c r="T239" i="21"/>
  <c r="W239" i="21"/>
  <c r="X239" i="21"/>
  <c r="T240" i="21"/>
  <c r="W240" i="21"/>
  <c r="X240" i="21"/>
  <c r="T241" i="21"/>
  <c r="W241" i="21"/>
  <c r="X241" i="21"/>
  <c r="T242" i="21"/>
  <c r="W242" i="21"/>
  <c r="X242" i="21"/>
  <c r="T243" i="21"/>
  <c r="W243" i="21"/>
  <c r="X243" i="21"/>
  <c r="T244" i="21"/>
  <c r="W244" i="21"/>
  <c r="X244" i="21"/>
  <c r="T245" i="21"/>
  <c r="W245" i="21"/>
  <c r="X245" i="21"/>
  <c r="T246" i="21"/>
  <c r="Y246" i="21" s="1"/>
  <c r="W246" i="21"/>
  <c r="X246" i="21"/>
  <c r="T247" i="21"/>
  <c r="V247" i="21" s="1"/>
  <c r="W247" i="21"/>
  <c r="X247" i="21"/>
  <c r="T248" i="21"/>
  <c r="AC248" i="21" s="1"/>
  <c r="W248" i="21"/>
  <c r="X248" i="21"/>
  <c r="T249" i="21"/>
  <c r="W249" i="21"/>
  <c r="X249" i="21"/>
  <c r="T250" i="21"/>
  <c r="AA250" i="21" s="1"/>
  <c r="W250" i="21"/>
  <c r="X250" i="21"/>
  <c r="T251" i="21"/>
  <c r="W251" i="21"/>
  <c r="X251" i="21"/>
  <c r="T252" i="21"/>
  <c r="Y252" i="21" s="1"/>
  <c r="W252" i="21"/>
  <c r="X252" i="21"/>
  <c r="T253" i="21"/>
  <c r="W253" i="21"/>
  <c r="X253" i="21"/>
  <c r="T254" i="21"/>
  <c r="Y254" i="21" s="1"/>
  <c r="W254" i="21"/>
  <c r="X254" i="21"/>
  <c r="T255" i="21"/>
  <c r="V255" i="21" s="1"/>
  <c r="W255" i="21"/>
  <c r="X255" i="21"/>
  <c r="T256" i="21"/>
  <c r="W256" i="21"/>
  <c r="X256" i="21"/>
  <c r="T257" i="21"/>
  <c r="W257" i="21"/>
  <c r="X257" i="21"/>
  <c r="T258" i="21"/>
  <c r="W258" i="21"/>
  <c r="X258" i="21"/>
  <c r="T259" i="21"/>
  <c r="Y259" i="21" s="1"/>
  <c r="W259" i="21"/>
  <c r="X259" i="21"/>
  <c r="T260" i="21"/>
  <c r="W260" i="21"/>
  <c r="X260" i="21"/>
  <c r="T261" i="21"/>
  <c r="W261" i="21"/>
  <c r="X261" i="21"/>
  <c r="W262" i="21"/>
  <c r="X262" i="21"/>
  <c r="T263" i="21"/>
  <c r="W263" i="21"/>
  <c r="X263" i="21"/>
  <c r="T264" i="21"/>
  <c r="W264" i="21"/>
  <c r="X264" i="21"/>
  <c r="T265" i="21"/>
  <c r="W265" i="21"/>
  <c r="X265" i="21"/>
  <c r="T266" i="21"/>
  <c r="W266" i="21"/>
  <c r="X266" i="21"/>
  <c r="T267" i="21"/>
  <c r="W267" i="21"/>
  <c r="X267" i="21"/>
  <c r="T268" i="21"/>
  <c r="W268" i="21"/>
  <c r="X268" i="21"/>
  <c r="T269" i="21"/>
  <c r="W269" i="21"/>
  <c r="X269" i="21"/>
  <c r="T270" i="21"/>
  <c r="W270" i="21"/>
  <c r="X270" i="21"/>
  <c r="T271" i="21"/>
  <c r="AC271" i="21" s="1"/>
  <c r="W271" i="21"/>
  <c r="X271" i="21"/>
  <c r="T272" i="21"/>
  <c r="W272" i="21"/>
  <c r="X272" i="21"/>
  <c r="T273" i="21"/>
  <c r="Z273" i="21" s="1"/>
  <c r="W273" i="21"/>
  <c r="X273" i="21"/>
  <c r="T274" i="21"/>
  <c r="V274" i="21" s="1"/>
  <c r="W274" i="21"/>
  <c r="X274" i="21"/>
  <c r="T275" i="21"/>
  <c r="U275" i="21" s="1"/>
  <c r="W275" i="21"/>
  <c r="H275" i="21" s="1"/>
  <c r="X275" i="21"/>
  <c r="T276" i="21"/>
  <c r="AB276" i="21" s="1"/>
  <c r="W276" i="21"/>
  <c r="X276" i="21"/>
  <c r="T277" i="21"/>
  <c r="Z277" i="21" s="1"/>
  <c r="W277" i="21"/>
  <c r="X277" i="21"/>
  <c r="T278" i="21"/>
  <c r="AA278" i="21" s="1"/>
  <c r="W278" i="21"/>
  <c r="X278" i="21"/>
  <c r="T279" i="21"/>
  <c r="V279" i="21" s="1"/>
  <c r="W279" i="21"/>
  <c r="X279" i="21"/>
  <c r="T280" i="21"/>
  <c r="V280" i="21" s="1"/>
  <c r="W280" i="21"/>
  <c r="X280" i="21"/>
  <c r="T281" i="21"/>
  <c r="W281" i="21"/>
  <c r="X281" i="21"/>
  <c r="T282" i="21"/>
  <c r="U282" i="21" s="1"/>
  <c r="W282" i="21"/>
  <c r="X282" i="21"/>
  <c r="T283" i="21"/>
  <c r="Z283" i="21" s="1"/>
  <c r="W283" i="21"/>
  <c r="X283" i="21"/>
  <c r="T284" i="21"/>
  <c r="Y284" i="21" s="1"/>
  <c r="W284" i="21"/>
  <c r="X284" i="21"/>
  <c r="T285" i="21"/>
  <c r="Z285" i="21" s="1"/>
  <c r="W285" i="21"/>
  <c r="X285" i="21"/>
  <c r="T286" i="21"/>
  <c r="AB286" i="21" s="1"/>
  <c r="W286" i="21"/>
  <c r="X286" i="21"/>
  <c r="T287" i="21"/>
  <c r="AB287" i="21" s="1"/>
  <c r="W287" i="21"/>
  <c r="X287" i="21"/>
  <c r="T288" i="21"/>
  <c r="Y288" i="21" s="1"/>
  <c r="W288" i="21"/>
  <c r="X288" i="21"/>
  <c r="T289" i="21"/>
  <c r="Y289" i="21" s="1"/>
  <c r="W289" i="21"/>
  <c r="X289" i="21"/>
  <c r="T290" i="21"/>
  <c r="U290" i="21" s="1"/>
  <c r="W290" i="21"/>
  <c r="X290" i="21"/>
  <c r="T291" i="21"/>
  <c r="W291" i="21"/>
  <c r="X291" i="21"/>
  <c r="T292" i="21"/>
  <c r="V292" i="21" s="1"/>
  <c r="W292" i="21"/>
  <c r="X292" i="21"/>
  <c r="T293" i="21"/>
  <c r="W293" i="21"/>
  <c r="X293" i="21"/>
  <c r="T294" i="21"/>
  <c r="W294" i="21"/>
  <c r="X294" i="21"/>
  <c r="T295" i="21"/>
  <c r="Y295" i="21" s="1"/>
  <c r="W295" i="21"/>
  <c r="X295" i="21"/>
  <c r="T296" i="21"/>
  <c r="U296" i="21" s="1"/>
  <c r="W296" i="21"/>
  <c r="X296" i="21"/>
  <c r="T297" i="21"/>
  <c r="W297" i="21"/>
  <c r="X297" i="21"/>
  <c r="T298" i="21"/>
  <c r="Y298" i="21" s="1"/>
  <c r="W298" i="21"/>
  <c r="X298" i="21"/>
  <c r="T299" i="21"/>
  <c r="Y299" i="21" s="1"/>
  <c r="W299" i="21"/>
  <c r="X299" i="21"/>
  <c r="T300" i="21"/>
  <c r="W300" i="21"/>
  <c r="X300" i="21"/>
  <c r="T301" i="21"/>
  <c r="Z301" i="21" s="1"/>
  <c r="W301" i="21"/>
  <c r="X301" i="21"/>
  <c r="T302" i="21"/>
  <c r="V302" i="21" s="1"/>
  <c r="W302" i="21"/>
  <c r="X302" i="21"/>
  <c r="T303" i="21"/>
  <c r="W303" i="21"/>
  <c r="X303" i="21"/>
  <c r="T304" i="21"/>
  <c r="U304" i="21" s="1"/>
  <c r="W304" i="21"/>
  <c r="X304" i="21"/>
  <c r="T305" i="21"/>
  <c r="V305" i="21" s="1"/>
  <c r="W305" i="21"/>
  <c r="X305" i="21"/>
  <c r="T306" i="21"/>
  <c r="W306" i="21"/>
  <c r="X306" i="21"/>
  <c r="T307" i="21"/>
  <c r="V307" i="21" s="1"/>
  <c r="W307" i="21"/>
  <c r="X307" i="21"/>
  <c r="T308" i="21"/>
  <c r="V308" i="21" s="1"/>
  <c r="W308" i="21"/>
  <c r="X308" i="21"/>
  <c r="T309" i="21"/>
  <c r="W309" i="21"/>
  <c r="X309" i="21"/>
  <c r="T310" i="21"/>
  <c r="U310" i="21" s="1"/>
  <c r="W310" i="21"/>
  <c r="X310" i="21"/>
  <c r="T311" i="21"/>
  <c r="U311" i="21" s="1"/>
  <c r="W311" i="21"/>
  <c r="X311" i="21"/>
  <c r="T312" i="21"/>
  <c r="U312" i="21" s="1"/>
  <c r="W312" i="21"/>
  <c r="X312" i="21"/>
  <c r="T313" i="21"/>
  <c r="Z313" i="21" s="1"/>
  <c r="W313" i="21"/>
  <c r="X313" i="21"/>
  <c r="W314" i="21"/>
  <c r="X314" i="21"/>
  <c r="T315" i="21"/>
  <c r="W315" i="21"/>
  <c r="X315" i="21"/>
  <c r="T316" i="21"/>
  <c r="AB316" i="21" s="1"/>
  <c r="W316" i="21"/>
  <c r="X316" i="21"/>
  <c r="T317" i="21"/>
  <c r="Z317" i="21" s="1"/>
  <c r="W317" i="21"/>
  <c r="X317" i="21"/>
  <c r="T325" i="21"/>
  <c r="Z325" i="21" s="1"/>
  <c r="W325" i="21"/>
  <c r="X325" i="21"/>
  <c r="T326" i="21"/>
  <c r="W326" i="21"/>
  <c r="X326" i="21"/>
  <c r="T327" i="21"/>
  <c r="V327" i="21" s="1"/>
  <c r="W327" i="21"/>
  <c r="X327" i="21"/>
  <c r="T328" i="21"/>
  <c r="Z328" i="21" s="1"/>
  <c r="W328" i="21"/>
  <c r="X328" i="21"/>
  <c r="T329" i="21"/>
  <c r="Y329" i="21" s="1"/>
  <c r="W329" i="21"/>
  <c r="H329" i="21" s="1"/>
  <c r="X329" i="21"/>
  <c r="T330" i="21"/>
  <c r="AB330" i="21" s="1"/>
  <c r="X330" i="21"/>
  <c r="T331" i="21"/>
  <c r="Y331" i="21" s="1"/>
  <c r="W331" i="21"/>
  <c r="X331" i="21"/>
  <c r="T332" i="21"/>
  <c r="AC332" i="21" s="1"/>
  <c r="W332" i="21"/>
  <c r="X332" i="21"/>
  <c r="T333" i="21"/>
  <c r="W333" i="21"/>
  <c r="X333" i="21"/>
  <c r="T334" i="21"/>
  <c r="W334" i="21"/>
  <c r="X334" i="21"/>
  <c r="T335" i="21"/>
  <c r="U335" i="21" s="1"/>
  <c r="W335" i="21"/>
  <c r="X335" i="21"/>
  <c r="T348" i="21"/>
  <c r="W348" i="21"/>
  <c r="H348" i="21" s="1"/>
  <c r="X348" i="21"/>
  <c r="T349" i="21"/>
  <c r="Z349" i="21" s="1"/>
  <c r="W349" i="21"/>
  <c r="X349" i="21"/>
  <c r="T350" i="21"/>
  <c r="W350" i="21"/>
  <c r="X350" i="21"/>
  <c r="T351" i="21"/>
  <c r="Y351" i="21" s="1"/>
  <c r="W351" i="21"/>
  <c r="X351" i="21"/>
  <c r="T352" i="21"/>
  <c r="Y352" i="21" s="1"/>
  <c r="W352" i="21"/>
  <c r="X352" i="21"/>
  <c r="T353" i="21"/>
  <c r="AA353" i="21" s="1"/>
  <c r="W353" i="21"/>
  <c r="X353" i="21"/>
  <c r="T354" i="21"/>
  <c r="AD354" i="21" s="1"/>
  <c r="W354" i="21"/>
  <c r="X354" i="21"/>
  <c r="T355" i="21"/>
  <c r="W355" i="21"/>
  <c r="X355" i="21"/>
  <c r="T356" i="21"/>
  <c r="W356" i="21"/>
  <c r="X356" i="21"/>
  <c r="T357" i="21"/>
  <c r="W357" i="21"/>
  <c r="X357" i="21"/>
  <c r="T358" i="21"/>
  <c r="W358" i="21"/>
  <c r="X358" i="21"/>
  <c r="T359" i="21"/>
  <c r="W359" i="21"/>
  <c r="X359" i="21"/>
  <c r="T360" i="21"/>
  <c r="Z360" i="21" s="1"/>
  <c r="W360" i="21"/>
  <c r="X360" i="21"/>
  <c r="W361" i="21"/>
  <c r="X361" i="21"/>
  <c r="T362" i="21"/>
  <c r="V362" i="21" s="1"/>
  <c r="W362" i="21"/>
  <c r="X362" i="21"/>
  <c r="T363" i="21"/>
  <c r="W363" i="21"/>
  <c r="X363" i="21"/>
  <c r="T364" i="21"/>
  <c r="W364" i="21"/>
  <c r="X364" i="21"/>
  <c r="T365" i="21"/>
  <c r="W365" i="21"/>
  <c r="X365" i="21"/>
  <c r="T366" i="21"/>
  <c r="Y366" i="21" s="1"/>
  <c r="W366" i="21"/>
  <c r="X366" i="21"/>
  <c r="T367" i="21"/>
  <c r="W367" i="21"/>
  <c r="X367" i="21"/>
  <c r="T368" i="21"/>
  <c r="W368" i="21"/>
  <c r="X368" i="21"/>
  <c r="T369" i="21"/>
  <c r="U369" i="21" s="1"/>
  <c r="W369" i="21"/>
  <c r="X369" i="21"/>
  <c r="T370" i="21"/>
  <c r="U370" i="21" s="1"/>
  <c r="W370" i="21"/>
  <c r="X370" i="21"/>
  <c r="T371" i="21"/>
  <c r="U371" i="21" s="1"/>
  <c r="W371" i="21"/>
  <c r="X371" i="21"/>
  <c r="T372" i="21"/>
  <c r="W372" i="21"/>
  <c r="X372" i="21"/>
  <c r="H373" i="21"/>
  <c r="H374" i="21"/>
  <c r="H375" i="21"/>
  <c r="T379" i="21"/>
  <c r="U379" i="21" s="1"/>
  <c r="W379" i="21"/>
  <c r="X379" i="21"/>
  <c r="T380" i="21"/>
  <c r="Y380" i="21" s="1"/>
  <c r="W380" i="21"/>
  <c r="X380" i="21"/>
  <c r="T381" i="21"/>
  <c r="Z381" i="21" s="1"/>
  <c r="W381" i="21"/>
  <c r="X381" i="21"/>
  <c r="T382" i="21"/>
  <c r="V382" i="21" s="1"/>
  <c r="W382" i="21"/>
  <c r="X382" i="21"/>
  <c r="T383" i="21"/>
  <c r="U383" i="21" s="1"/>
  <c r="W383" i="21"/>
  <c r="X383" i="21"/>
  <c r="T384" i="21"/>
  <c r="AB384" i="21" s="1"/>
  <c r="W384" i="21"/>
  <c r="X384" i="21"/>
  <c r="T385" i="21"/>
  <c r="Z385" i="21" s="1"/>
  <c r="W385" i="21"/>
  <c r="X385" i="21"/>
  <c r="T386" i="21"/>
  <c r="AA386" i="21" s="1"/>
  <c r="W386" i="21"/>
  <c r="X386" i="21"/>
  <c r="T387" i="21"/>
  <c r="Z387" i="21" s="1"/>
  <c r="W387" i="21"/>
  <c r="X387" i="21"/>
  <c r="T388" i="21"/>
  <c r="AA388" i="21" s="1"/>
  <c r="W388" i="21"/>
  <c r="H388" i="21" s="1"/>
  <c r="X388" i="21"/>
  <c r="T389" i="21"/>
  <c r="Z389" i="21" s="1"/>
  <c r="W389" i="21"/>
  <c r="H389" i="21" s="1"/>
  <c r="X389" i="21"/>
  <c r="T390" i="21"/>
  <c r="W390" i="21"/>
  <c r="X390" i="21"/>
  <c r="T391" i="21"/>
  <c r="W391" i="21"/>
  <c r="X391" i="21"/>
  <c r="T392" i="21"/>
  <c r="AC392" i="21" s="1"/>
  <c r="W392" i="21"/>
  <c r="X392" i="21"/>
  <c r="T393" i="21"/>
  <c r="W393" i="21"/>
  <c r="X393" i="21"/>
  <c r="T394" i="21"/>
  <c r="W394" i="21"/>
  <c r="X394" i="21"/>
  <c r="T395" i="21"/>
  <c r="W395" i="21"/>
  <c r="X395" i="21"/>
  <c r="T396" i="21"/>
  <c r="W396" i="21"/>
  <c r="X396" i="21"/>
  <c r="T397" i="21"/>
  <c r="V397" i="21" s="1"/>
  <c r="W397" i="21"/>
  <c r="X397" i="21"/>
  <c r="T398" i="21"/>
  <c r="U398" i="21" s="1"/>
  <c r="W398" i="21"/>
  <c r="X398" i="21"/>
  <c r="T399" i="21"/>
  <c r="Z399" i="21" s="1"/>
  <c r="W399" i="21"/>
  <c r="X399" i="21"/>
  <c r="T400" i="21"/>
  <c r="AD400" i="21" s="1"/>
  <c r="W400" i="21"/>
  <c r="X400" i="21"/>
  <c r="T401" i="21"/>
  <c r="AD401" i="21" s="1"/>
  <c r="W401" i="21"/>
  <c r="X401" i="21"/>
  <c r="T402" i="21"/>
  <c r="AC402" i="21" s="1"/>
  <c r="W402" i="21"/>
  <c r="X402" i="21"/>
  <c r="T403" i="21"/>
  <c r="Y403" i="21" s="1"/>
  <c r="W403" i="21"/>
  <c r="X403" i="21"/>
  <c r="T404" i="21"/>
  <c r="W404" i="21"/>
  <c r="X404" i="21"/>
  <c r="T405" i="21"/>
  <c r="AA405" i="21" s="1"/>
  <c r="W405" i="21"/>
  <c r="X405" i="21"/>
  <c r="T406" i="21"/>
  <c r="AB406" i="21" s="1"/>
  <c r="W406" i="21"/>
  <c r="X406" i="21"/>
  <c r="T407" i="21"/>
  <c r="Y407" i="21" s="1"/>
  <c r="W407" i="21"/>
  <c r="X407" i="21"/>
  <c r="T408" i="21"/>
  <c r="Y408" i="21" s="1"/>
  <c r="W408" i="21"/>
  <c r="X408" i="21"/>
  <c r="W409" i="21"/>
  <c r="X409" i="21"/>
  <c r="T410" i="21"/>
  <c r="Z410" i="21" s="1"/>
  <c r="W410" i="21"/>
  <c r="X410" i="21"/>
  <c r="T411" i="21"/>
  <c r="W411" i="21"/>
  <c r="X411" i="21"/>
  <c r="T412" i="21"/>
  <c r="Z412" i="21" s="1"/>
  <c r="W412" i="21"/>
  <c r="X412" i="21"/>
  <c r="T413" i="21"/>
  <c r="W413" i="21"/>
  <c r="H413" i="21" s="1"/>
  <c r="X413" i="21"/>
  <c r="T414" i="21"/>
  <c r="W414" i="21"/>
  <c r="X414" i="21"/>
  <c r="T415" i="21"/>
  <c r="Z415" i="21" s="1"/>
  <c r="W415" i="21"/>
  <c r="H415" i="21" s="1"/>
  <c r="X415" i="21"/>
  <c r="T416" i="21"/>
  <c r="W416" i="21"/>
  <c r="H416" i="21" s="1"/>
  <c r="X416" i="21"/>
  <c r="T417" i="21"/>
  <c r="W417" i="21"/>
  <c r="X417" i="21"/>
  <c r="T418" i="21"/>
  <c r="W418" i="21"/>
  <c r="H418" i="21" s="1"/>
  <c r="X418" i="21"/>
  <c r="T419" i="21"/>
  <c r="W419" i="21"/>
  <c r="X419" i="21"/>
  <c r="T420" i="21"/>
  <c r="AC420" i="21" s="1"/>
  <c r="W420" i="21"/>
  <c r="H420" i="21" s="1"/>
  <c r="X420" i="21"/>
  <c r="T421" i="21"/>
  <c r="Z421" i="21" s="1"/>
  <c r="W421" i="21"/>
  <c r="X421" i="21"/>
  <c r="T422" i="21"/>
  <c r="W422" i="21"/>
  <c r="H422" i="21" s="1"/>
  <c r="X422" i="21"/>
  <c r="T423" i="21"/>
  <c r="Y423" i="21" s="1"/>
  <c r="W423" i="21"/>
  <c r="X423" i="21"/>
  <c r="T424" i="21"/>
  <c r="Y424" i="21" s="1"/>
  <c r="W424" i="21"/>
  <c r="X424" i="21"/>
  <c r="T425" i="21"/>
  <c r="W425" i="21"/>
  <c r="X425" i="21"/>
  <c r="T426" i="21"/>
  <c r="AD426" i="21" s="1"/>
  <c r="W426" i="21"/>
  <c r="X426" i="21"/>
  <c r="T427" i="21"/>
  <c r="Y427" i="21" s="1"/>
  <c r="T428" i="21"/>
  <c r="AB428" i="21" s="1"/>
  <c r="W428" i="21"/>
  <c r="X428" i="21"/>
  <c r="T429" i="21"/>
  <c r="AC429" i="21" s="1"/>
  <c r="W429" i="21"/>
  <c r="X429" i="21"/>
  <c r="T430" i="21"/>
  <c r="AA430" i="21" s="1"/>
  <c r="W430" i="21"/>
  <c r="X430" i="21"/>
  <c r="T431" i="21"/>
  <c r="Y431" i="21" s="1"/>
  <c r="W431" i="21"/>
  <c r="X431" i="21"/>
  <c r="T432" i="21"/>
  <c r="U432" i="21" s="1"/>
  <c r="W432" i="21"/>
  <c r="X432" i="21"/>
  <c r="T433" i="21"/>
  <c r="AA433" i="21" s="1"/>
  <c r="W433" i="21"/>
  <c r="X433" i="21"/>
  <c r="T434" i="21"/>
  <c r="U434" i="21" s="1"/>
  <c r="W434" i="21"/>
  <c r="X434" i="21"/>
  <c r="T435" i="21"/>
  <c r="W435" i="21"/>
  <c r="X435" i="21"/>
  <c r="T436" i="21"/>
  <c r="W436" i="21"/>
  <c r="X436" i="21"/>
  <c r="T437" i="21"/>
  <c r="AA437" i="21" s="1"/>
  <c r="W437" i="21"/>
  <c r="X437" i="21"/>
  <c r="T438" i="21"/>
  <c r="U438" i="21" s="1"/>
  <c r="W438" i="21"/>
  <c r="H438" i="21" s="1"/>
  <c r="X438" i="21"/>
  <c r="T439" i="21"/>
  <c r="W439" i="21"/>
  <c r="X439" i="21"/>
  <c r="T440" i="21"/>
  <c r="U440" i="21" s="1"/>
  <c r="W440" i="21"/>
  <c r="X440" i="21"/>
  <c r="T441" i="21"/>
  <c r="W441" i="21"/>
  <c r="X441" i="21"/>
  <c r="T442" i="21"/>
  <c r="U442" i="21" s="1"/>
  <c r="W442" i="21"/>
  <c r="X442" i="21"/>
  <c r="T443" i="21"/>
  <c r="U443" i="21" s="1"/>
  <c r="W443" i="21"/>
  <c r="H443" i="21" s="1"/>
  <c r="G457" i="21" s="1"/>
  <c r="X443" i="21"/>
  <c r="T444" i="21"/>
  <c r="Y444" i="21" s="1"/>
  <c r="W444" i="21"/>
  <c r="X444" i="21"/>
  <c r="T445" i="21"/>
  <c r="AA445" i="21" s="1"/>
  <c r="W445" i="21"/>
  <c r="X445" i="21"/>
  <c r="T446" i="21"/>
  <c r="AD446" i="21" s="1"/>
  <c r="W446" i="21"/>
  <c r="X446" i="21"/>
  <c r="T447" i="21"/>
  <c r="W447" i="21"/>
  <c r="X447" i="21"/>
  <c r="T448" i="21"/>
  <c r="Y448" i="21" s="1"/>
  <c r="W448" i="21"/>
  <c r="X448" i="21"/>
  <c r="T449" i="21"/>
  <c r="W449" i="21"/>
  <c r="X449" i="21"/>
  <c r="T450" i="21"/>
  <c r="Z450" i="21" s="1"/>
  <c r="W450" i="21"/>
  <c r="X450" i="21"/>
  <c r="T451" i="21"/>
  <c r="Z451" i="21" s="1"/>
  <c r="W451" i="21"/>
  <c r="X451" i="21"/>
  <c r="T452" i="21"/>
  <c r="W452" i="21"/>
  <c r="X452" i="21"/>
  <c r="T453" i="21"/>
  <c r="AC453" i="21" s="1"/>
  <c r="W453" i="21"/>
  <c r="X453" i="21"/>
  <c r="T454" i="21"/>
  <c r="Y454" i="21" s="1"/>
  <c r="W454" i="21"/>
  <c r="X454" i="21"/>
  <c r="T455" i="21"/>
  <c r="W455" i="21"/>
  <c r="X455" i="21"/>
  <c r="T456" i="21"/>
  <c r="AB456" i="21" s="1"/>
  <c r="W456" i="21"/>
  <c r="X456" i="21"/>
  <c r="W457" i="21"/>
  <c r="X457" i="21"/>
  <c r="T458" i="21"/>
  <c r="V458" i="21" s="1"/>
  <c r="W458" i="21"/>
  <c r="X458" i="21"/>
  <c r="T459" i="21"/>
  <c r="W459" i="21"/>
  <c r="X459" i="21"/>
  <c r="T460" i="21"/>
  <c r="AC460" i="21" s="1"/>
  <c r="W460" i="21"/>
  <c r="X460" i="21"/>
  <c r="T461" i="21"/>
  <c r="U461" i="21" s="1"/>
  <c r="W461" i="21"/>
  <c r="X461" i="21"/>
  <c r="T462" i="21"/>
  <c r="AB462" i="21" s="1"/>
  <c r="W462" i="21"/>
  <c r="X462" i="21"/>
  <c r="T463" i="21"/>
  <c r="W463" i="21"/>
  <c r="H463" i="21" s="1"/>
  <c r="X463" i="21"/>
  <c r="T464" i="21"/>
  <c r="W464" i="21"/>
  <c r="H464" i="21" s="1"/>
  <c r="X464" i="21"/>
  <c r="T465" i="21"/>
  <c r="W465" i="21"/>
  <c r="X465" i="21"/>
  <c r="T466" i="21"/>
  <c r="U466" i="21" s="1"/>
  <c r="W466" i="21"/>
  <c r="H466" i="21" s="1"/>
  <c r="X466" i="21"/>
  <c r="T467" i="21"/>
  <c r="U467" i="21" s="1"/>
  <c r="W467" i="21"/>
  <c r="X467" i="21"/>
  <c r="T468" i="21"/>
  <c r="W468" i="21"/>
  <c r="X468" i="21"/>
  <c r="T469" i="21"/>
  <c r="Y469" i="21" s="1"/>
  <c r="W469" i="21"/>
  <c r="X469" i="21"/>
  <c r="T470" i="21"/>
  <c r="Y470" i="21" s="1"/>
  <c r="W470" i="21"/>
  <c r="X470" i="21"/>
  <c r="T471" i="21"/>
  <c r="V471" i="21" s="1"/>
  <c r="W471" i="21"/>
  <c r="X471" i="21"/>
  <c r="T472" i="21"/>
  <c r="Y472" i="21" s="1"/>
  <c r="W472" i="21"/>
  <c r="X472" i="21"/>
  <c r="T473" i="21"/>
  <c r="V473" i="21" s="1"/>
  <c r="W473" i="21"/>
  <c r="X473" i="21"/>
  <c r="T474" i="21"/>
  <c r="AC474" i="21" s="1"/>
  <c r="W474" i="21"/>
  <c r="X474" i="21"/>
  <c r="T475" i="21"/>
  <c r="AA475" i="21" s="1"/>
  <c r="W475" i="21"/>
  <c r="X475" i="21"/>
  <c r="T476" i="21"/>
  <c r="AA476" i="21" s="1"/>
  <c r="W476" i="21"/>
  <c r="X476" i="21"/>
  <c r="T477" i="21"/>
  <c r="Z477" i="21" s="1"/>
  <c r="W477" i="21"/>
  <c r="X477" i="21"/>
  <c r="T478" i="21"/>
  <c r="W478" i="21"/>
  <c r="X478" i="21"/>
  <c r="T479" i="21"/>
  <c r="W479" i="21"/>
  <c r="X479" i="21"/>
  <c r="T480" i="21"/>
  <c r="U480" i="21" s="1"/>
  <c r="W480" i="21"/>
  <c r="X480" i="21"/>
  <c r="T481" i="21"/>
  <c r="Z481" i="21" s="1"/>
  <c r="W481" i="21"/>
  <c r="X481" i="21"/>
  <c r="T482" i="21"/>
  <c r="U482" i="21" s="1"/>
  <c r="W482" i="21"/>
  <c r="X482" i="21"/>
  <c r="T483" i="21"/>
  <c r="U483" i="21" s="1"/>
  <c r="W483" i="21"/>
  <c r="X483" i="21"/>
  <c r="T484" i="21"/>
  <c r="U484" i="21" s="1"/>
  <c r="W484" i="21"/>
  <c r="X484" i="21"/>
  <c r="T485" i="21"/>
  <c r="U485" i="21" s="1"/>
  <c r="W485" i="21"/>
  <c r="X485" i="21"/>
  <c r="T486" i="21"/>
  <c r="Y486" i="21" s="1"/>
  <c r="W486" i="21"/>
  <c r="X486" i="21"/>
  <c r="T487" i="21"/>
  <c r="AC487" i="21" s="1"/>
  <c r="W487" i="21"/>
  <c r="X487" i="21"/>
  <c r="T488" i="21"/>
  <c r="Y488" i="21" s="1"/>
  <c r="W488" i="21"/>
  <c r="X488" i="21"/>
  <c r="T489" i="21"/>
  <c r="AC489" i="21" s="1"/>
  <c r="W489" i="21"/>
  <c r="X489" i="21"/>
  <c r="T490" i="21"/>
  <c r="W490" i="21"/>
  <c r="X490" i="21"/>
  <c r="T491" i="21"/>
  <c r="Z491" i="21" s="1"/>
  <c r="W491" i="21"/>
  <c r="X491" i="21"/>
  <c r="T492" i="21"/>
  <c r="AC492" i="21" s="1"/>
  <c r="W492" i="21"/>
  <c r="X492" i="21"/>
  <c r="T493" i="21"/>
  <c r="Y493" i="21" s="1"/>
  <c r="W493" i="21"/>
  <c r="X493" i="21"/>
  <c r="T494" i="21"/>
  <c r="W494" i="21"/>
  <c r="X494" i="21"/>
  <c r="T495" i="21"/>
  <c r="AD495" i="21" s="1"/>
  <c r="W495" i="21"/>
  <c r="X495" i="21"/>
  <c r="T496" i="21"/>
  <c r="W496" i="21"/>
  <c r="X496" i="21"/>
  <c r="T497" i="21"/>
  <c r="AB497" i="21" s="1"/>
  <c r="W497" i="21"/>
  <c r="X497" i="21"/>
  <c r="T498" i="21"/>
  <c r="W498" i="21"/>
  <c r="X498" i="21"/>
  <c r="T499" i="21"/>
  <c r="Y499" i="21" s="1"/>
  <c r="W499" i="21"/>
  <c r="X499" i="21"/>
  <c r="T500" i="21"/>
  <c r="Y500" i="21" s="1"/>
  <c r="W500" i="21"/>
  <c r="X500" i="21"/>
  <c r="T501" i="21"/>
  <c r="W501" i="21"/>
  <c r="X501" i="21"/>
  <c r="T502" i="21"/>
  <c r="W502" i="21"/>
  <c r="X502" i="21"/>
  <c r="T503" i="21"/>
  <c r="W503" i="21"/>
  <c r="X503" i="21"/>
  <c r="T504" i="21"/>
  <c r="Z504" i="21" s="1"/>
  <c r="W504" i="21"/>
  <c r="X504" i="21"/>
  <c r="W505" i="21"/>
  <c r="X505" i="21"/>
  <c r="T506" i="21"/>
  <c r="V506" i="21" s="1"/>
  <c r="W506" i="21"/>
  <c r="X506" i="21"/>
  <c r="T507" i="21"/>
  <c r="AD507" i="21" s="1"/>
  <c r="W507" i="21"/>
  <c r="X507" i="21"/>
  <c r="T508" i="21"/>
  <c r="Y508" i="21" s="1"/>
  <c r="W508" i="21"/>
  <c r="X508" i="21"/>
  <c r="T509" i="21"/>
  <c r="Y509" i="21" s="1"/>
  <c r="W509" i="21"/>
  <c r="X509" i="21"/>
  <c r="T510" i="21"/>
  <c r="W510" i="21"/>
  <c r="X510" i="21"/>
  <c r="T511" i="21"/>
  <c r="W511" i="21"/>
  <c r="X511" i="21"/>
  <c r="T512" i="21"/>
  <c r="Z512" i="21" s="1"/>
  <c r="W512" i="21"/>
  <c r="X512" i="21"/>
  <c r="T513" i="21"/>
  <c r="W513" i="21"/>
  <c r="X513" i="21"/>
  <c r="T514" i="21"/>
  <c r="W514" i="21"/>
  <c r="X514" i="21"/>
  <c r="T515" i="21"/>
  <c r="Y515" i="21" s="1"/>
  <c r="W515" i="21"/>
  <c r="X515" i="21"/>
  <c r="T516" i="21"/>
  <c r="W516" i="21"/>
  <c r="X516" i="21"/>
  <c r="T517" i="21"/>
  <c r="W517" i="21"/>
  <c r="X517" i="21"/>
  <c r="T518" i="21"/>
  <c r="AC518" i="21" s="1"/>
  <c r="W518" i="21"/>
  <c r="X518" i="21"/>
  <c r="T519" i="21"/>
  <c r="AD519" i="21" s="1"/>
  <c r="W519" i="21"/>
  <c r="X519" i="21"/>
  <c r="T520" i="21"/>
  <c r="V520" i="21" s="1"/>
  <c r="W520" i="21"/>
  <c r="X520" i="21"/>
  <c r="T521" i="21"/>
  <c r="W521" i="21"/>
  <c r="X521" i="21"/>
  <c r="T522" i="21"/>
  <c r="W522" i="21"/>
  <c r="X522" i="21"/>
  <c r="T523" i="21"/>
  <c r="W523" i="21"/>
  <c r="X523" i="21"/>
  <c r="T524" i="21"/>
  <c r="V524" i="21" s="1"/>
  <c r="W524" i="21"/>
  <c r="X524" i="21"/>
  <c r="T525" i="21"/>
  <c r="AA525" i="21" s="1"/>
  <c r="W525" i="21"/>
  <c r="X525" i="21"/>
  <c r="T526" i="21"/>
  <c r="AB526" i="21" s="1"/>
  <c r="W526" i="21"/>
  <c r="X526" i="21"/>
  <c r="T527" i="21"/>
  <c r="AC527" i="21" s="1"/>
  <c r="W527" i="21"/>
  <c r="X527" i="21"/>
  <c r="T528" i="21"/>
  <c r="Y528" i="21" s="1"/>
  <c r="W528" i="21"/>
  <c r="X528" i="21"/>
  <c r="T529" i="21"/>
  <c r="W529" i="21"/>
  <c r="X529" i="21"/>
  <c r="T530" i="21"/>
  <c r="U530" i="21" s="1"/>
  <c r="W530" i="21"/>
  <c r="X530" i="21"/>
  <c r="T531" i="21"/>
  <c r="U531" i="21" s="1"/>
  <c r="W531" i="21"/>
  <c r="X531" i="21"/>
  <c r="T532" i="21"/>
  <c r="U532" i="21" s="1"/>
  <c r="W532" i="21"/>
  <c r="X532" i="21"/>
  <c r="T533" i="21"/>
  <c r="W533" i="21"/>
  <c r="X533" i="21"/>
  <c r="T534" i="21"/>
  <c r="V534" i="21" s="1"/>
  <c r="W534" i="21"/>
  <c r="X534" i="21"/>
  <c r="T535" i="21"/>
  <c r="W535" i="21"/>
  <c r="X535" i="21"/>
  <c r="T536" i="21"/>
  <c r="AD536" i="21" s="1"/>
  <c r="W536" i="21"/>
  <c r="X536" i="21"/>
  <c r="T537" i="21"/>
  <c r="W537" i="21"/>
  <c r="X537" i="21"/>
  <c r="T538" i="21"/>
  <c r="W538" i="21"/>
  <c r="X538" i="21"/>
  <c r="T539" i="21"/>
  <c r="W539" i="21"/>
  <c r="X539" i="21"/>
  <c r="T540" i="21"/>
  <c r="V540" i="21" s="1"/>
  <c r="W540" i="21"/>
  <c r="X540" i="21"/>
  <c r="T541" i="21"/>
  <c r="W541" i="21"/>
  <c r="X541" i="21"/>
  <c r="T542" i="21"/>
  <c r="W542" i="21"/>
  <c r="X542" i="21"/>
  <c r="T543" i="21"/>
  <c r="Y543" i="21" s="1"/>
  <c r="W543" i="21"/>
  <c r="X543" i="21"/>
  <c r="T544" i="21"/>
  <c r="V544" i="21" s="1"/>
  <c r="W544" i="21"/>
  <c r="X544" i="21"/>
  <c r="T545" i="21"/>
  <c r="U545" i="21" s="1"/>
  <c r="W545" i="21"/>
  <c r="X545" i="21"/>
  <c r="T546" i="21"/>
  <c r="Z546" i="21" s="1"/>
  <c r="W546" i="21"/>
  <c r="X546" i="21"/>
  <c r="T547" i="21"/>
  <c r="U547" i="21" s="1"/>
  <c r="W547" i="21"/>
  <c r="X547" i="21"/>
  <c r="T548" i="21"/>
  <c r="AB548" i="21" s="1"/>
  <c r="W548" i="21"/>
  <c r="X548" i="21"/>
  <c r="T549" i="21"/>
  <c r="U549" i="21" s="1"/>
  <c r="W549" i="21"/>
  <c r="X549" i="21"/>
  <c r="T550" i="21"/>
  <c r="W550" i="21"/>
  <c r="X550" i="21"/>
  <c r="T551" i="21"/>
  <c r="Y551" i="21" s="1"/>
  <c r="W551" i="21"/>
  <c r="X551" i="21"/>
  <c r="W552" i="21"/>
  <c r="X552" i="21"/>
  <c r="T553" i="21"/>
  <c r="W553" i="21"/>
  <c r="X553" i="21"/>
  <c r="T554" i="21"/>
  <c r="AA554" i="21" s="1"/>
  <c r="W554" i="21"/>
  <c r="X554" i="21"/>
  <c r="T555" i="21"/>
  <c r="W555" i="21"/>
  <c r="X555" i="21"/>
  <c r="T556" i="21"/>
  <c r="AC556" i="21" s="1"/>
  <c r="W556" i="21"/>
  <c r="X556" i="21"/>
  <c r="T557" i="21"/>
  <c r="AC557" i="21" s="1"/>
  <c r="W557" i="21"/>
  <c r="X557" i="21"/>
  <c r="T558" i="21"/>
  <c r="Z558" i="21" s="1"/>
  <c r="W558" i="21"/>
  <c r="X558" i="21"/>
  <c r="T559" i="21"/>
  <c r="AD559" i="21" s="1"/>
  <c r="W559" i="21"/>
  <c r="X559" i="21"/>
  <c r="T560" i="21"/>
  <c r="U560" i="21" s="1"/>
  <c r="W560" i="21"/>
  <c r="X560" i="21"/>
  <c r="T561" i="21"/>
  <c r="U561" i="21" s="1"/>
  <c r="W561" i="21"/>
  <c r="X561" i="21"/>
  <c r="T562" i="21"/>
  <c r="Y562" i="21" s="1"/>
  <c r="W562" i="21"/>
  <c r="X562" i="21"/>
  <c r="T563" i="21"/>
  <c r="U563" i="21" s="1"/>
  <c r="W563" i="21"/>
  <c r="X563" i="21"/>
  <c r="T564" i="21"/>
  <c r="U564" i="21" s="1"/>
  <c r="W564" i="21"/>
  <c r="X564" i="21"/>
  <c r="T565" i="21"/>
  <c r="V565" i="21" s="1"/>
  <c r="W565" i="21"/>
  <c r="X565" i="21"/>
  <c r="T566" i="21"/>
  <c r="Z566" i="21" s="1"/>
  <c r="W566" i="21"/>
  <c r="X566" i="21"/>
  <c r="T567" i="21"/>
  <c r="V567" i="21" s="1"/>
  <c r="W567" i="21"/>
  <c r="X567" i="21"/>
  <c r="T568" i="21"/>
  <c r="W568" i="21"/>
  <c r="X568" i="21"/>
  <c r="T569" i="21"/>
  <c r="U569" i="21" s="1"/>
  <c r="W569" i="21"/>
  <c r="X569" i="21"/>
  <c r="T570" i="21"/>
  <c r="AD570" i="21" s="1"/>
  <c r="W570" i="21"/>
  <c r="X570" i="21"/>
  <c r="T571" i="21"/>
  <c r="U571" i="21" s="1"/>
  <c r="W571" i="21"/>
  <c r="X571" i="21"/>
  <c r="T572" i="21"/>
  <c r="W572" i="21"/>
  <c r="X572" i="21"/>
  <c r="T573" i="21"/>
  <c r="Y573" i="21" s="1"/>
  <c r="W573" i="21"/>
  <c r="X573" i="21"/>
  <c r="T574" i="21"/>
  <c r="U574" i="21" s="1"/>
  <c r="W574" i="21"/>
  <c r="X574" i="21"/>
  <c r="T575" i="21"/>
  <c r="W575" i="21"/>
  <c r="X575" i="21"/>
  <c r="T576" i="21"/>
  <c r="AC576" i="21" s="1"/>
  <c r="W576" i="21"/>
  <c r="X576" i="21"/>
  <c r="T577" i="21"/>
  <c r="V577" i="21" s="1"/>
  <c r="W577" i="21"/>
  <c r="X577" i="21"/>
  <c r="T578" i="21"/>
  <c r="W578" i="21"/>
  <c r="X578" i="21"/>
  <c r="T579" i="21"/>
  <c r="Z579" i="21" s="1"/>
  <c r="W579" i="21"/>
  <c r="X579" i="21"/>
  <c r="T580" i="21"/>
  <c r="AD580" i="21" s="1"/>
  <c r="W580" i="21"/>
  <c r="X580" i="21"/>
  <c r="T581" i="21"/>
  <c r="W581" i="21"/>
  <c r="X581" i="21"/>
  <c r="T582" i="21"/>
  <c r="W582" i="21"/>
  <c r="X582" i="21"/>
  <c r="T583" i="21"/>
  <c r="W583" i="21"/>
  <c r="X583" i="21"/>
  <c r="T584" i="21"/>
  <c r="AA584" i="21" s="1"/>
  <c r="W584" i="21"/>
  <c r="X584" i="21"/>
  <c r="T585" i="21"/>
  <c r="W585" i="21"/>
  <c r="X585" i="21"/>
  <c r="T586" i="21"/>
  <c r="W586" i="21"/>
  <c r="X586" i="21"/>
  <c r="T587" i="21"/>
  <c r="AD587" i="21" s="1"/>
  <c r="W587" i="21"/>
  <c r="X587" i="21"/>
  <c r="T588" i="21"/>
  <c r="W588" i="21"/>
  <c r="X588" i="21"/>
  <c r="T589" i="21"/>
  <c r="W589" i="21"/>
  <c r="X589" i="21"/>
  <c r="T590" i="21"/>
  <c r="W590" i="21"/>
  <c r="X590" i="21"/>
  <c r="T591" i="21"/>
  <c r="W591" i="21"/>
  <c r="X591" i="21"/>
  <c r="T592" i="21"/>
  <c r="W592" i="21"/>
  <c r="X592" i="21"/>
  <c r="J158" i="21"/>
  <c r="H461" i="21" l="1"/>
  <c r="H460" i="21"/>
  <c r="J431" i="21"/>
  <c r="H435" i="21"/>
  <c r="H414" i="21"/>
  <c r="H419" i="21"/>
  <c r="H417" i="21"/>
  <c r="H412" i="21"/>
  <c r="H383" i="21"/>
  <c r="AB165" i="21"/>
  <c r="H382" i="21"/>
  <c r="Y174" i="21"/>
  <c r="AD167" i="21"/>
  <c r="AC167" i="21"/>
  <c r="AB167" i="21"/>
  <c r="H385" i="21"/>
  <c r="AA167" i="21"/>
  <c r="U534" i="21"/>
  <c r="AD220" i="21"/>
  <c r="N220" i="21" s="1"/>
  <c r="H392" i="21"/>
  <c r="V159" i="21"/>
  <c r="H384" i="21"/>
  <c r="H335" i="21"/>
  <c r="AB161" i="21"/>
  <c r="Y170" i="21"/>
  <c r="H283" i="21"/>
  <c r="L388" i="21"/>
  <c r="H381" i="21"/>
  <c r="H379" i="21"/>
  <c r="H394" i="21"/>
  <c r="AC255" i="21"/>
  <c r="AD159" i="21"/>
  <c r="H387" i="21"/>
  <c r="AA159" i="21"/>
  <c r="H327" i="21"/>
  <c r="H391" i="21"/>
  <c r="AC173" i="21"/>
  <c r="N173" i="21" s="1"/>
  <c r="AB168" i="21"/>
  <c r="Z159" i="21"/>
  <c r="L386" i="21"/>
  <c r="H328" i="21"/>
  <c r="H334" i="21"/>
  <c r="H233" i="21"/>
  <c r="H393" i="21"/>
  <c r="J380" i="21"/>
  <c r="AB173" i="21"/>
  <c r="Z497" i="21"/>
  <c r="Y497" i="21"/>
  <c r="AD412" i="21"/>
  <c r="U558" i="21"/>
  <c r="Y491" i="21"/>
  <c r="AB561" i="21"/>
  <c r="Y442" i="21"/>
  <c r="AC448" i="21"/>
  <c r="H390" i="21"/>
  <c r="H386" i="21"/>
  <c r="H380" i="21"/>
  <c r="H353" i="21"/>
  <c r="AA173" i="21"/>
  <c r="H220" i="21"/>
  <c r="Z561" i="21"/>
  <c r="H371" i="21"/>
  <c r="H325" i="21"/>
  <c r="H291" i="21"/>
  <c r="H350" i="21"/>
  <c r="H370" i="21"/>
  <c r="H331" i="21"/>
  <c r="H290" i="21"/>
  <c r="H270" i="21"/>
  <c r="H230" i="21"/>
  <c r="H351" i="21"/>
  <c r="H349" i="21"/>
  <c r="L219" i="21"/>
  <c r="H286" i="21"/>
  <c r="Z218" i="21"/>
  <c r="H333" i="21"/>
  <c r="AC519" i="21"/>
  <c r="H372" i="21"/>
  <c r="H278" i="21"/>
  <c r="AC169" i="21"/>
  <c r="N169" i="21" s="1"/>
  <c r="V166" i="21"/>
  <c r="E166" i="21" s="1"/>
  <c r="H281" i="21"/>
  <c r="H365" i="21"/>
  <c r="H366" i="21"/>
  <c r="H368" i="21"/>
  <c r="H367" i="21"/>
  <c r="V507" i="21"/>
  <c r="AB454" i="21"/>
  <c r="Z448" i="21"/>
  <c r="AB415" i="21"/>
  <c r="AD532" i="21"/>
  <c r="U507" i="21"/>
  <c r="AA421" i="21"/>
  <c r="AB536" i="21"/>
  <c r="AD573" i="21"/>
  <c r="Z527" i="21"/>
  <c r="AC400" i="21"/>
  <c r="H332" i="21"/>
  <c r="H330" i="21"/>
  <c r="H326" i="21"/>
  <c r="AB255" i="21"/>
  <c r="Z173" i="21"/>
  <c r="H289" i="21"/>
  <c r="AA482" i="21"/>
  <c r="AC424" i="21"/>
  <c r="AC412" i="21"/>
  <c r="Y386" i="21"/>
  <c r="H288" i="21"/>
  <c r="H235" i="21"/>
  <c r="V214" i="21"/>
  <c r="AC165" i="21"/>
  <c r="N165" i="21" s="1"/>
  <c r="Z161" i="21"/>
  <c r="J161" i="21" s="1"/>
  <c r="U214" i="21"/>
  <c r="H276" i="21"/>
  <c r="H287" i="21"/>
  <c r="H234" i="21"/>
  <c r="AA175" i="21"/>
  <c r="L176" i="21" s="1"/>
  <c r="H280" i="21"/>
  <c r="V165" i="21"/>
  <c r="E165" i="21" s="1"/>
  <c r="V161" i="21"/>
  <c r="E161" i="21" s="1"/>
  <c r="AD160" i="21"/>
  <c r="N214" i="21"/>
  <c r="AC561" i="21"/>
  <c r="H279" i="21"/>
  <c r="AC160" i="21"/>
  <c r="Z220" i="21"/>
  <c r="J220" i="21" s="1"/>
  <c r="AB160" i="21"/>
  <c r="AD163" i="21"/>
  <c r="AA160" i="21"/>
  <c r="AD204" i="21"/>
  <c r="Z163" i="21"/>
  <c r="Z160" i="21"/>
  <c r="AC204" i="21"/>
  <c r="Y160" i="21"/>
  <c r="H284" i="21"/>
  <c r="H232" i="21"/>
  <c r="AB204" i="21"/>
  <c r="AD458" i="21"/>
  <c r="Z458" i="21"/>
  <c r="Y440" i="21"/>
  <c r="Y388" i="21"/>
  <c r="J388" i="21" s="1"/>
  <c r="AC382" i="21"/>
  <c r="N382" i="21" s="1"/>
  <c r="J284" i="21"/>
  <c r="H277" i="21"/>
  <c r="AA204" i="21"/>
  <c r="AC166" i="21"/>
  <c r="V163" i="21"/>
  <c r="E163" i="21" s="1"/>
  <c r="U158" i="21"/>
  <c r="AA440" i="21"/>
  <c r="L440" i="21" s="1"/>
  <c r="V554" i="21"/>
  <c r="V509" i="21"/>
  <c r="U471" i="21"/>
  <c r="Y458" i="21"/>
  <c r="AB166" i="21"/>
  <c r="U160" i="21"/>
  <c r="AB325" i="21"/>
  <c r="AA328" i="21"/>
  <c r="Y577" i="21"/>
  <c r="Y547" i="21"/>
  <c r="AD424" i="21"/>
  <c r="AA400" i="21"/>
  <c r="Z388" i="21"/>
  <c r="Y429" i="21"/>
  <c r="AC569" i="21"/>
  <c r="AB527" i="21"/>
  <c r="AA527" i="21"/>
  <c r="Z483" i="21"/>
  <c r="AA458" i="21"/>
  <c r="AC398" i="21"/>
  <c r="Y381" i="21"/>
  <c r="J381" i="21" s="1"/>
  <c r="Z427" i="21"/>
  <c r="Y421" i="21"/>
  <c r="J421" i="21" s="1"/>
  <c r="AD385" i="21"/>
  <c r="Y385" i="21"/>
  <c r="J385" i="21" s="1"/>
  <c r="AA536" i="21"/>
  <c r="AA456" i="21"/>
  <c r="Z456" i="21"/>
  <c r="AC444" i="21"/>
  <c r="AD389" i="21"/>
  <c r="AD554" i="21"/>
  <c r="AD366" i="21"/>
  <c r="AC554" i="21"/>
  <c r="V530" i="21"/>
  <c r="Y480" i="21"/>
  <c r="AB366" i="21"/>
  <c r="AC508" i="21"/>
  <c r="AD462" i="21"/>
  <c r="Y561" i="21"/>
  <c r="Z532" i="21"/>
  <c r="AA508" i="21"/>
  <c r="AC462" i="21"/>
  <c r="AC401" i="21"/>
  <c r="AA543" i="21"/>
  <c r="Z508" i="21"/>
  <c r="AC467" i="21"/>
  <c r="AA462" i="21"/>
  <c r="L462" i="21" s="1"/>
  <c r="AA406" i="21"/>
  <c r="AB401" i="21"/>
  <c r="AC366" i="21"/>
  <c r="Z543" i="21"/>
  <c r="AA472" i="21"/>
  <c r="AB467" i="21"/>
  <c r="Y406" i="21"/>
  <c r="AA401" i="21"/>
  <c r="Z401" i="21"/>
  <c r="AD371" i="21"/>
  <c r="AA366" i="21"/>
  <c r="AC386" i="21"/>
  <c r="Z371" i="21"/>
  <c r="Z461" i="21"/>
  <c r="AB386" i="21"/>
  <c r="U382" i="21"/>
  <c r="Z466" i="21"/>
  <c r="Y461" i="21"/>
  <c r="AB440" i="21"/>
  <c r="V401" i="21"/>
  <c r="Z386" i="21"/>
  <c r="V461" i="21"/>
  <c r="E461" i="21" s="1"/>
  <c r="AC456" i="21"/>
  <c r="AC328" i="21"/>
  <c r="AB460" i="21"/>
  <c r="Y569" i="21"/>
  <c r="AA460" i="21"/>
  <c r="L460" i="21" s="1"/>
  <c r="AC426" i="21"/>
  <c r="AA415" i="21"/>
  <c r="AD388" i="21"/>
  <c r="Z460" i="21"/>
  <c r="AC388" i="21"/>
  <c r="V403" i="21"/>
  <c r="AA399" i="21"/>
  <c r="AB388" i="21"/>
  <c r="AD317" i="21"/>
  <c r="AA486" i="21"/>
  <c r="Z469" i="21"/>
  <c r="AA480" i="21"/>
  <c r="AB557" i="21"/>
  <c r="AA504" i="21"/>
  <c r="Z480" i="21"/>
  <c r="AA438" i="21"/>
  <c r="U403" i="21"/>
  <c r="Y399" i="21"/>
  <c r="AA317" i="21"/>
  <c r="Z362" i="21"/>
  <c r="Y317" i="21"/>
  <c r="AB313" i="21"/>
  <c r="AA313" i="21"/>
  <c r="Y313" i="21"/>
  <c r="V312" i="21"/>
  <c r="H282" i="21"/>
  <c r="AD305" i="21"/>
  <c r="AD299" i="21"/>
  <c r="Y311" i="21"/>
  <c r="Z305" i="21"/>
  <c r="AA299" i="21"/>
  <c r="AD313" i="21"/>
  <c r="AC313" i="21"/>
  <c r="AB299" i="21"/>
  <c r="AA287" i="21"/>
  <c r="L287" i="21" s="1"/>
  <c r="Z310" i="21"/>
  <c r="AD298" i="21"/>
  <c r="AC298" i="21"/>
  <c r="AB298" i="21"/>
  <c r="AA312" i="21"/>
  <c r="Y312" i="21"/>
  <c r="H274" i="21"/>
  <c r="Z298" i="21"/>
  <c r="AC312" i="21"/>
  <c r="AB283" i="21"/>
  <c r="AA311" i="21"/>
  <c r="Z311" i="21"/>
  <c r="AA277" i="21"/>
  <c r="H272" i="21"/>
  <c r="H269" i="21"/>
  <c r="H273" i="21"/>
  <c r="H271" i="21"/>
  <c r="AC274" i="21"/>
  <c r="U280" i="21"/>
  <c r="AD273" i="21"/>
  <c r="Y273" i="21"/>
  <c r="J273" i="21" s="1"/>
  <c r="AB277" i="21"/>
  <c r="Y277" i="21"/>
  <c r="J277" i="21" s="1"/>
  <c r="AD271" i="21"/>
  <c r="N271" i="21" s="1"/>
  <c r="AB280" i="21"/>
  <c r="AA280" i="21"/>
  <c r="Y280" i="21"/>
  <c r="Y275" i="21"/>
  <c r="AD280" i="21"/>
  <c r="AC280" i="21"/>
  <c r="Z280" i="21"/>
  <c r="Y296" i="21"/>
  <c r="Z299" i="21"/>
  <c r="U302" i="21"/>
  <c r="AA298" i="21"/>
  <c r="AD301" i="21"/>
  <c r="AB301" i="21"/>
  <c r="AC296" i="21"/>
  <c r="AD286" i="21"/>
  <c r="AD302" i="21"/>
  <c r="AC290" i="21"/>
  <c r="AC286" i="21"/>
  <c r="AA290" i="21"/>
  <c r="AA286" i="21"/>
  <c r="L286" i="21" s="1"/>
  <c r="AB302" i="21"/>
  <c r="AC295" i="21"/>
  <c r="Y290" i="21"/>
  <c r="Y286" i="21"/>
  <c r="AC302" i="21"/>
  <c r="AA302" i="21"/>
  <c r="AB295" i="21"/>
  <c r="Z302" i="21"/>
  <c r="Z295" i="21"/>
  <c r="AD284" i="21"/>
  <c r="AC284" i="21"/>
  <c r="AA288" i="21"/>
  <c r="AB284" i="21"/>
  <c r="AA284" i="21"/>
  <c r="L284" i="21" s="1"/>
  <c r="AC287" i="21"/>
  <c r="AC408" i="21"/>
  <c r="AA330" i="21"/>
  <c r="L330" i="21" s="1"/>
  <c r="AA520" i="21"/>
  <c r="AA495" i="21"/>
  <c r="Y584" i="21"/>
  <c r="V580" i="21"/>
  <c r="Z574" i="21"/>
  <c r="AB569" i="21"/>
  <c r="Z560" i="21"/>
  <c r="Y530" i="21"/>
  <c r="Z495" i="21"/>
  <c r="AD489" i="21"/>
  <c r="Z471" i="21"/>
  <c r="V467" i="21"/>
  <c r="AC458" i="21"/>
  <c r="AD440" i="21"/>
  <c r="AA431" i="21"/>
  <c r="AD427" i="21"/>
  <c r="AA408" i="21"/>
  <c r="U401" i="21"/>
  <c r="Z330" i="21"/>
  <c r="AC317" i="21"/>
  <c r="Z584" i="21"/>
  <c r="AA574" i="21"/>
  <c r="AA560" i="21"/>
  <c r="Z530" i="21"/>
  <c r="AA471" i="21"/>
  <c r="Y451" i="21"/>
  <c r="AC431" i="21"/>
  <c r="N431" i="21" s="1"/>
  <c r="U580" i="21"/>
  <c r="Y574" i="21"/>
  <c r="Z569" i="21"/>
  <c r="AB489" i="21"/>
  <c r="AB461" i="21"/>
  <c r="AB458" i="21"/>
  <c r="AD454" i="21"/>
  <c r="AC440" i="21"/>
  <c r="U437" i="21"/>
  <c r="Z431" i="21"/>
  <c r="AB427" i="21"/>
  <c r="Z408" i="21"/>
  <c r="AD386" i="21"/>
  <c r="AD382" i="21"/>
  <c r="Y330" i="21"/>
  <c r="J330" i="21" s="1"/>
  <c r="AB317" i="21"/>
  <c r="AB412" i="21"/>
  <c r="AB430" i="21"/>
  <c r="L430" i="21" s="1"/>
  <c r="AA426" i="21"/>
  <c r="AA412" i="21"/>
  <c r="L412" i="21" s="1"/>
  <c r="AD407" i="21"/>
  <c r="AB351" i="21"/>
  <c r="AB332" i="21"/>
  <c r="AA329" i="21"/>
  <c r="AC544" i="21"/>
  <c r="AA549" i="21"/>
  <c r="AD488" i="21"/>
  <c r="AA587" i="21"/>
  <c r="AB554" i="21"/>
  <c r="Z549" i="21"/>
  <c r="AA544" i="21"/>
  <c r="U508" i="21"/>
  <c r="AD497" i="21"/>
  <c r="AA488" i="21"/>
  <c r="AA453" i="21"/>
  <c r="Z426" i="21"/>
  <c r="Y412" i="21"/>
  <c r="J412" i="21" s="1"/>
  <c r="Z407" i="21"/>
  <c r="AA351" i="21"/>
  <c r="L351" i="21" s="1"/>
  <c r="AA332" i="21"/>
  <c r="L332" i="21" s="1"/>
  <c r="AD351" i="21"/>
  <c r="AB587" i="21"/>
  <c r="Z554" i="21"/>
  <c r="AC497" i="21"/>
  <c r="Z488" i="21"/>
  <c r="AD483" i="21"/>
  <c r="U458" i="21"/>
  <c r="Z453" i="21"/>
  <c r="U444" i="21"/>
  <c r="V440" i="21"/>
  <c r="E440" i="21" s="1"/>
  <c r="Y426" i="21"/>
  <c r="AB381" i="21"/>
  <c r="Z332" i="21"/>
  <c r="AB544" i="21"/>
  <c r="AD558" i="21"/>
  <c r="Y554" i="21"/>
  <c r="AA497" i="21"/>
  <c r="AC483" i="21"/>
  <c r="AD460" i="21"/>
  <c r="AB421" i="21"/>
  <c r="AB402" i="21"/>
  <c r="AB399" i="21"/>
  <c r="Y332" i="21"/>
  <c r="Y566" i="21"/>
  <c r="U554" i="21"/>
  <c r="AB487" i="21"/>
  <c r="Z472" i="21"/>
  <c r="Y460" i="21"/>
  <c r="J460" i="21" s="1"/>
  <c r="AB442" i="21"/>
  <c r="AC438" i="21"/>
  <c r="AC371" i="21"/>
  <c r="AB331" i="21"/>
  <c r="Y328" i="21"/>
  <c r="J328" i="21" s="1"/>
  <c r="AC580" i="21"/>
  <c r="AC506" i="21"/>
  <c r="V385" i="21"/>
  <c r="AB371" i="21"/>
  <c r="AB506" i="21"/>
  <c r="AD451" i="21"/>
  <c r="AD428" i="21"/>
  <c r="AC451" i="21"/>
  <c r="AA428" i="21"/>
  <c r="Z405" i="21"/>
  <c r="Z398" i="21"/>
  <c r="AC584" i="21"/>
  <c r="Z580" i="21"/>
  <c r="AA565" i="21"/>
  <c r="AD520" i="21"/>
  <c r="Y506" i="21"/>
  <c r="Z500" i="21"/>
  <c r="AD471" i="21"/>
  <c r="AB451" i="21"/>
  <c r="Y428" i="21"/>
  <c r="AA424" i="21"/>
  <c r="Y401" i="21"/>
  <c r="Y398" i="21"/>
  <c r="Z366" i="21"/>
  <c r="J366" i="21" s="1"/>
  <c r="AD330" i="21"/>
  <c r="Y327" i="21"/>
  <c r="AB580" i="21"/>
  <c r="AA580" i="21"/>
  <c r="AB584" i="21"/>
  <c r="Y580" i="21"/>
  <c r="Y565" i="21"/>
  <c r="V561" i="21"/>
  <c r="Y546" i="21"/>
  <c r="AB530" i="21"/>
  <c r="AC526" i="21"/>
  <c r="AC520" i="21"/>
  <c r="AD515" i="21"/>
  <c r="AC495" i="21"/>
  <c r="Z486" i="21"/>
  <c r="AB481" i="21"/>
  <c r="AC471" i="21"/>
  <c r="AA451" i="21"/>
  <c r="AD437" i="21"/>
  <c r="Z424" i="21"/>
  <c r="V371" i="21"/>
  <c r="E371" i="21" s="1"/>
  <c r="AC330" i="21"/>
  <c r="Z506" i="21"/>
  <c r="AB500" i="21"/>
  <c r="AD569" i="21"/>
  <c r="AA530" i="21"/>
  <c r="AB520" i="21"/>
  <c r="AB495" i="21"/>
  <c r="AA481" i="21"/>
  <c r="AB471" i="21"/>
  <c r="Z437" i="21"/>
  <c r="AD431" i="21"/>
  <c r="AD408" i="21"/>
  <c r="U405" i="21"/>
  <c r="V379" i="21"/>
  <c r="E379" i="21" s="1"/>
  <c r="V574" i="21"/>
  <c r="AA569" i="21"/>
  <c r="Z565" i="21"/>
  <c r="AD561" i="21"/>
  <c r="Y558" i="21"/>
  <c r="AD549" i="21"/>
  <c r="AB508" i="21"/>
  <c r="AA506" i="21"/>
  <c r="AD486" i="21"/>
  <c r="V480" i="21"/>
  <c r="Y471" i="21"/>
  <c r="V444" i="21"/>
  <c r="Z440" i="21"/>
  <c r="AB431" i="21"/>
  <c r="AB408" i="21"/>
  <c r="AD405" i="21"/>
  <c r="AC351" i="21"/>
  <c r="AD328" i="21"/>
  <c r="V311" i="21"/>
  <c r="Y302" i="21"/>
  <c r="AD295" i="21"/>
  <c r="AA561" i="21"/>
  <c r="V558" i="21"/>
  <c r="Y549" i="21"/>
  <c r="AA532" i="21"/>
  <c r="AA526" i="21"/>
  <c r="AA500" i="21"/>
  <c r="Z482" i="21"/>
  <c r="AA466" i="21"/>
  <c r="Y382" i="21"/>
  <c r="AA362" i="21"/>
  <c r="AC305" i="21"/>
  <c r="AA295" i="21"/>
  <c r="Z526" i="21"/>
  <c r="AB576" i="21"/>
  <c r="V569" i="21"/>
  <c r="Y532" i="21"/>
  <c r="Y526" i="21"/>
  <c r="Y473" i="21"/>
  <c r="Y466" i="21"/>
  <c r="AD316" i="21"/>
  <c r="V549" i="21"/>
  <c r="AC316" i="21"/>
  <c r="AD540" i="21"/>
  <c r="AC454" i="21"/>
  <c r="AA442" i="21"/>
  <c r="L442" i="21" s="1"/>
  <c r="AC434" i="21"/>
  <c r="N434" i="21" s="1"/>
  <c r="AC427" i="21"/>
  <c r="Y279" i="21"/>
  <c r="V526" i="21"/>
  <c r="AC507" i="21"/>
  <c r="AD410" i="21"/>
  <c r="AD528" i="21"/>
  <c r="AD563" i="21"/>
  <c r="AD548" i="21"/>
  <c r="AD534" i="21"/>
  <c r="AC531" i="21"/>
  <c r="AC528" i="21"/>
  <c r="U526" i="21"/>
  <c r="AB507" i="21"/>
  <c r="AD499" i="21"/>
  <c r="AA427" i="21"/>
  <c r="L427" i="21" s="1"/>
  <c r="AC410" i="21"/>
  <c r="AD403" i="21"/>
  <c r="AD285" i="21"/>
  <c r="AD275" i="21"/>
  <c r="AC563" i="21"/>
  <c r="AC534" i="21"/>
  <c r="AC499" i="21"/>
  <c r="AA507" i="21"/>
  <c r="AD491" i="21"/>
  <c r="AD445" i="21"/>
  <c r="AB410" i="21"/>
  <c r="AC403" i="21"/>
  <c r="AD370" i="21"/>
  <c r="AD349" i="21"/>
  <c r="AB308" i="21"/>
  <c r="Y563" i="21"/>
  <c r="Y548" i="21"/>
  <c r="Z544" i="21"/>
  <c r="AB534" i="21"/>
  <c r="AA531" i="21"/>
  <c r="AA528" i="21"/>
  <c r="Y525" i="21"/>
  <c r="AB509" i="21"/>
  <c r="Z507" i="21"/>
  <c r="AB499" i="21"/>
  <c r="AC491" i="21"/>
  <c r="AD476" i="21"/>
  <c r="AC445" i="21"/>
  <c r="V442" i="21"/>
  <c r="E442" i="21" s="1"/>
  <c r="Z438" i="21"/>
  <c r="AA410" i="21"/>
  <c r="AB403" i="21"/>
  <c r="AA370" i="21"/>
  <c r="AC349" i="21"/>
  <c r="Z308" i="21"/>
  <c r="AB285" i="21"/>
  <c r="V282" i="21"/>
  <c r="AD278" i="21"/>
  <c r="AA548" i="21"/>
  <c r="AB528" i="21"/>
  <c r="AC285" i="21"/>
  <c r="AA499" i="21"/>
  <c r="AB491" i="21"/>
  <c r="AD480" i="21"/>
  <c r="AC476" i="21"/>
  <c r="AB445" i="21"/>
  <c r="AB429" i="21"/>
  <c r="AD423" i="21"/>
  <c r="Y410" i="21"/>
  <c r="AD406" i="21"/>
  <c r="AA403" i="21"/>
  <c r="AD384" i="21"/>
  <c r="AD311" i="21"/>
  <c r="AC278" i="21"/>
  <c r="AB531" i="21"/>
  <c r="AD574" i="21"/>
  <c r="AA534" i="21"/>
  <c r="AA509" i="21"/>
  <c r="AC574" i="21"/>
  <c r="AD566" i="21"/>
  <c r="Z534" i="21"/>
  <c r="Z509" i="21"/>
  <c r="Z499" i="21"/>
  <c r="AA491" i="21"/>
  <c r="V484" i="21"/>
  <c r="AC480" i="21"/>
  <c r="AB476" i="21"/>
  <c r="AD453" i="21"/>
  <c r="AA429" i="21"/>
  <c r="L429" i="21" s="1"/>
  <c r="AC423" i="21"/>
  <c r="AC406" i="21"/>
  <c r="Z403" i="21"/>
  <c r="AC384" i="21"/>
  <c r="N384" i="21" s="1"/>
  <c r="AD332" i="21"/>
  <c r="N332" i="21" s="1"/>
  <c r="AC311" i="21"/>
  <c r="AB278" i="21"/>
  <c r="L278" i="21" s="1"/>
  <c r="AD509" i="21"/>
  <c r="Y507" i="21"/>
  <c r="AB574" i="21"/>
  <c r="V563" i="21"/>
  <c r="U548" i="21"/>
  <c r="Y534" i="21"/>
  <c r="AB480" i="21"/>
  <c r="Z429" i="21"/>
  <c r="Z423" i="21"/>
  <c r="AB311" i="21"/>
  <c r="AD274" i="21"/>
  <c r="AB236" i="21"/>
  <c r="H236" i="21"/>
  <c r="AD246" i="21"/>
  <c r="AC246" i="21"/>
  <c r="AB246" i="21"/>
  <c r="Z246" i="21"/>
  <c r="AC250" i="21"/>
  <c r="Z255" i="21"/>
  <c r="AD255" i="21"/>
  <c r="AA246" i="21"/>
  <c r="AA255" i="21"/>
  <c r="Y255" i="21"/>
  <c r="Z259" i="21"/>
  <c r="AC252" i="21"/>
  <c r="AA252" i="21"/>
  <c r="AB247" i="21"/>
  <c r="AA247" i="21"/>
  <c r="P158" i="21"/>
  <c r="N158" i="21"/>
  <c r="N160" i="21"/>
  <c r="H162" i="21"/>
  <c r="H163" i="21"/>
  <c r="H164" i="21"/>
  <c r="H165" i="21"/>
  <c r="H166" i="21"/>
  <c r="H167" i="21"/>
  <c r="N167" i="21"/>
  <c r="H168" i="21"/>
  <c r="H169" i="21"/>
  <c r="H170" i="21"/>
  <c r="H171" i="21"/>
  <c r="H172" i="21"/>
  <c r="H173" i="21"/>
  <c r="H215" i="21"/>
  <c r="H217" i="21"/>
  <c r="N218" i="21"/>
  <c r="H222" i="21"/>
  <c r="H223" i="21"/>
  <c r="H225" i="21"/>
  <c r="H228" i="21"/>
  <c r="H229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210" i="21"/>
  <c r="H211" i="21"/>
  <c r="H212" i="21"/>
  <c r="H214" i="21"/>
  <c r="H216" i="21"/>
  <c r="H218" i="21"/>
  <c r="J218" i="21"/>
  <c r="H219" i="21"/>
  <c r="L221" i="21"/>
  <c r="H221" i="21"/>
  <c r="H224" i="21"/>
  <c r="H226" i="21"/>
  <c r="V313" i="21"/>
  <c r="U313" i="21"/>
  <c r="U334" i="21"/>
  <c r="AB334" i="21"/>
  <c r="AC334" i="21"/>
  <c r="Y334" i="21"/>
  <c r="J334" i="21" s="1"/>
  <c r="Z334" i="21"/>
  <c r="AA357" i="21"/>
  <c r="Z357" i="21"/>
  <c r="AB357" i="21"/>
  <c r="AC357" i="21"/>
  <c r="AD357" i="21"/>
  <c r="U365" i="21"/>
  <c r="AB365" i="21"/>
  <c r="AA365" i="21"/>
  <c r="U381" i="21"/>
  <c r="V381" i="21"/>
  <c r="Y384" i="21"/>
  <c r="U384" i="21"/>
  <c r="V386" i="21"/>
  <c r="U386" i="21"/>
  <c r="E386" i="21" s="1"/>
  <c r="AB391" i="21"/>
  <c r="AC391" i="21"/>
  <c r="U393" i="21"/>
  <c r="AC393" i="21"/>
  <c r="Z393" i="21"/>
  <c r="AB393" i="21"/>
  <c r="AA395" i="21"/>
  <c r="V395" i="21"/>
  <c r="Y396" i="21"/>
  <c r="AC396" i="21"/>
  <c r="AA396" i="21"/>
  <c r="AB396" i="21"/>
  <c r="AC399" i="21"/>
  <c r="V399" i="21"/>
  <c r="U399" i="21"/>
  <c r="Y400" i="21"/>
  <c r="U400" i="21"/>
  <c r="V406" i="21"/>
  <c r="Z406" i="21"/>
  <c r="U406" i="21"/>
  <c r="AD411" i="21"/>
  <c r="AC411" i="21"/>
  <c r="U414" i="21"/>
  <c r="E414" i="21" s="1"/>
  <c r="V414" i="21"/>
  <c r="Z422" i="21"/>
  <c r="U422" i="21"/>
  <c r="U427" i="21"/>
  <c r="E427" i="21" s="1"/>
  <c r="V427" i="21"/>
  <c r="Z433" i="21"/>
  <c r="AB433" i="21"/>
  <c r="L433" i="21" s="1"/>
  <c r="AC433" i="21"/>
  <c r="N433" i="21" s="1"/>
  <c r="AD433" i="21"/>
  <c r="Y433" i="21"/>
  <c r="J433" i="21" s="1"/>
  <c r="V439" i="21"/>
  <c r="AB439" i="21"/>
  <c r="Z439" i="21"/>
  <c r="U439" i="21"/>
  <c r="E439" i="21" s="1"/>
  <c r="AC439" i="21"/>
  <c r="AA439" i="21"/>
  <c r="Y439" i="21"/>
  <c r="AD439" i="21"/>
  <c r="V441" i="21"/>
  <c r="AA441" i="21"/>
  <c r="Y441" i="21"/>
  <c r="Z441" i="21"/>
  <c r="Z446" i="21"/>
  <c r="U446" i="21"/>
  <c r="V446" i="21"/>
  <c r="AC446" i="21"/>
  <c r="Y446" i="21"/>
  <c r="U447" i="21"/>
  <c r="AB447" i="21"/>
  <c r="Z447" i="21"/>
  <c r="Y447" i="21"/>
  <c r="AC447" i="21"/>
  <c r="AD447" i="21"/>
  <c r="AA447" i="21"/>
  <c r="V447" i="21"/>
  <c r="AD452" i="21"/>
  <c r="Z452" i="21"/>
  <c r="Y452" i="21"/>
  <c r="AA452" i="21"/>
  <c r="AC459" i="21"/>
  <c r="V459" i="21"/>
  <c r="Y459" i="21"/>
  <c r="AD459" i="21"/>
  <c r="AA459" i="21"/>
  <c r="AB459" i="21"/>
  <c r="Z459" i="21"/>
  <c r="V460" i="21"/>
  <c r="U460" i="21"/>
  <c r="AA465" i="21"/>
  <c r="V465" i="21"/>
  <c r="Z468" i="21"/>
  <c r="AD468" i="21"/>
  <c r="AC468" i="21"/>
  <c r="AA468" i="21"/>
  <c r="AB468" i="21"/>
  <c r="Y468" i="21"/>
  <c r="Y474" i="21"/>
  <c r="AD474" i="21"/>
  <c r="AB474" i="21"/>
  <c r="V474" i="21"/>
  <c r="U474" i="21"/>
  <c r="AB475" i="21"/>
  <c r="U475" i="21"/>
  <c r="V486" i="21"/>
  <c r="U486" i="21"/>
  <c r="U488" i="21"/>
  <c r="V488" i="21"/>
  <c r="U489" i="21"/>
  <c r="Y489" i="21"/>
  <c r="AA489" i="21"/>
  <c r="V489" i="21"/>
  <c r="Z489" i="21"/>
  <c r="Y490" i="21"/>
  <c r="AC490" i="21"/>
  <c r="Z490" i="21"/>
  <c r="U491" i="21"/>
  <c r="V491" i="21"/>
  <c r="Z528" i="21"/>
  <c r="U528" i="21"/>
  <c r="V528" i="21"/>
  <c r="V533" i="21"/>
  <c r="AC533" i="21"/>
  <c r="U536" i="21"/>
  <c r="V536" i="21"/>
  <c r="U537" i="21"/>
  <c r="AD537" i="21"/>
  <c r="V539" i="21"/>
  <c r="Z539" i="21"/>
  <c r="Y541" i="21"/>
  <c r="AD541" i="21"/>
  <c r="AC551" i="21"/>
  <c r="AB551" i="21"/>
  <c r="V575" i="21"/>
  <c r="U575" i="21"/>
  <c r="AD578" i="21"/>
  <c r="Z578" i="21"/>
  <c r="AA578" i="21"/>
  <c r="AC578" i="21"/>
  <c r="Y578" i="21"/>
  <c r="AB578" i="21"/>
  <c r="U579" i="21"/>
  <c r="V579" i="21"/>
  <c r="Y581" i="21"/>
  <c r="V581" i="21"/>
  <c r="U581" i="21"/>
  <c r="U585" i="21"/>
  <c r="V585" i="21"/>
  <c r="H209" i="21"/>
  <c r="H213" i="21"/>
  <c r="U162" i="21"/>
  <c r="AA162" i="21"/>
  <c r="AB162" i="21"/>
  <c r="AC162" i="21"/>
  <c r="AD162" i="21"/>
  <c r="V162" i="21"/>
  <c r="Y162" i="21"/>
  <c r="Z162" i="21"/>
  <c r="Y169" i="21"/>
  <c r="AB169" i="21"/>
  <c r="E170" i="21"/>
  <c r="U171" i="21"/>
  <c r="AB171" i="21"/>
  <c r="Z171" i="21"/>
  <c r="AD171" i="21"/>
  <c r="N171" i="21" s="1"/>
  <c r="Y171" i="21"/>
  <c r="V171" i="21"/>
  <c r="AA171" i="21"/>
  <c r="Y172" i="21"/>
  <c r="J172" i="21" s="1"/>
  <c r="AA172" i="21"/>
  <c r="U172" i="21"/>
  <c r="V172" i="21"/>
  <c r="U173" i="21"/>
  <c r="V173" i="21"/>
  <c r="Y173" i="21"/>
  <c r="U175" i="21"/>
  <c r="V175" i="21"/>
  <c r="Y175" i="21"/>
  <c r="J175" i="21" s="1"/>
  <c r="Y204" i="21"/>
  <c r="V204" i="21"/>
  <c r="U204" i="21"/>
  <c r="AD205" i="21"/>
  <c r="Z205" i="21"/>
  <c r="AB205" i="21"/>
  <c r="AC205" i="21"/>
  <c r="E214" i="21"/>
  <c r="U281" i="21"/>
  <c r="Z281" i="21"/>
  <c r="Y281" i="21"/>
  <c r="U283" i="21"/>
  <c r="V283" i="21"/>
  <c r="Z284" i="21"/>
  <c r="U284" i="21"/>
  <c r="V284" i="21"/>
  <c r="U285" i="21"/>
  <c r="V285" i="21"/>
  <c r="Z286" i="21"/>
  <c r="U286" i="21"/>
  <c r="V286" i="21"/>
  <c r="AA293" i="21"/>
  <c r="AB293" i="21"/>
  <c r="AC293" i="21"/>
  <c r="AD293" i="21"/>
  <c r="Y293" i="21"/>
  <c r="Z293" i="21"/>
  <c r="AD325" i="21"/>
  <c r="V325" i="21"/>
  <c r="Z326" i="21"/>
  <c r="AA326" i="21"/>
  <c r="V326" i="21"/>
  <c r="AB328" i="21"/>
  <c r="U328" i="21"/>
  <c r="V328" i="21"/>
  <c r="U350" i="21"/>
  <c r="V350" i="21"/>
  <c r="AB359" i="21"/>
  <c r="AD359" i="21"/>
  <c r="AA407" i="21"/>
  <c r="V407" i="21"/>
  <c r="U408" i="21"/>
  <c r="V408" i="21"/>
  <c r="U410" i="21"/>
  <c r="V410" i="21"/>
  <c r="AB411" i="21"/>
  <c r="Z411" i="21"/>
  <c r="V415" i="21"/>
  <c r="Y415" i="21"/>
  <c r="J415" i="21" s="1"/>
  <c r="AB416" i="21"/>
  <c r="Z416" i="21"/>
  <c r="AC416" i="21"/>
  <c r="U416" i="21"/>
  <c r="AA416" i="21"/>
  <c r="V417" i="21"/>
  <c r="AA417" i="21"/>
  <c r="Y417" i="21"/>
  <c r="Z417" i="21"/>
  <c r="AB417" i="21"/>
  <c r="Z419" i="21"/>
  <c r="U419" i="21"/>
  <c r="E419" i="21" s="1"/>
  <c r="U421" i="21"/>
  <c r="V421" i="21"/>
  <c r="AA425" i="21"/>
  <c r="AB425" i="21"/>
  <c r="AC425" i="21"/>
  <c r="AD425" i="21"/>
  <c r="Y464" i="21"/>
  <c r="Z464" i="21"/>
  <c r="AA464" i="21"/>
  <c r="L464" i="21" s="1"/>
  <c r="AB464" i="21"/>
  <c r="AC464" i="21"/>
  <c r="AD464" i="21"/>
  <c r="AD487" i="21"/>
  <c r="Z487" i="21"/>
  <c r="AA487" i="21"/>
  <c r="U490" i="21"/>
  <c r="V490" i="21"/>
  <c r="U500" i="21"/>
  <c r="V500" i="21"/>
  <c r="V502" i="21"/>
  <c r="U502" i="21"/>
  <c r="AD503" i="21"/>
  <c r="U503" i="21"/>
  <c r="U535" i="21"/>
  <c r="AD535" i="21"/>
  <c r="U538" i="21"/>
  <c r="AD538" i="21"/>
  <c r="V546" i="21"/>
  <c r="U546" i="21"/>
  <c r="V551" i="21"/>
  <c r="U551" i="21"/>
  <c r="AD556" i="21"/>
  <c r="U556" i="21"/>
  <c r="V556" i="21"/>
  <c r="AD568" i="21"/>
  <c r="Y568" i="21"/>
  <c r="AC568" i="21"/>
  <c r="U570" i="21"/>
  <c r="AB570" i="21"/>
  <c r="AA570" i="21"/>
  <c r="V570" i="21"/>
  <c r="Z573" i="21"/>
  <c r="U573" i="21"/>
  <c r="V573" i="21"/>
  <c r="AD575" i="21"/>
  <c r="AB575" i="21"/>
  <c r="AC582" i="21"/>
  <c r="AD582" i="21"/>
  <c r="AD584" i="21"/>
  <c r="V584" i="21"/>
  <c r="U584" i="21"/>
  <c r="AA589" i="21"/>
  <c r="U589" i="21"/>
  <c r="Z589" i="21"/>
  <c r="V589" i="21"/>
  <c r="AC589" i="21"/>
  <c r="AD589" i="21"/>
  <c r="U590" i="21"/>
  <c r="V590" i="21"/>
  <c r="U591" i="21"/>
  <c r="AB591" i="21"/>
  <c r="AC591" i="21"/>
  <c r="AD591" i="21"/>
  <c r="Y591" i="21"/>
  <c r="AA591" i="21"/>
  <c r="AC225" i="21"/>
  <c r="AD225" i="21"/>
  <c r="V232" i="21"/>
  <c r="AD232" i="21"/>
  <c r="AA238" i="21"/>
  <c r="AB238" i="21"/>
  <c r="AD238" i="21"/>
  <c r="Y238" i="21"/>
  <c r="AC238" i="21"/>
  <c r="Z238" i="21"/>
  <c r="AA240" i="21"/>
  <c r="AB240" i="21"/>
  <c r="AC240" i="21"/>
  <c r="Y240" i="21"/>
  <c r="AD240" i="21"/>
  <c r="Z240" i="21"/>
  <c r="AA242" i="21"/>
  <c r="AD242" i="21"/>
  <c r="AB242" i="21"/>
  <c r="Y242" i="21"/>
  <c r="AC242" i="21"/>
  <c r="Z242" i="21"/>
  <c r="AC244" i="21"/>
  <c r="AA244" i="21"/>
  <c r="Z244" i="21"/>
  <c r="AD244" i="21"/>
  <c r="AB244" i="21"/>
  <c r="V245" i="21"/>
  <c r="U245" i="21"/>
  <c r="U246" i="21"/>
  <c r="V246" i="21"/>
  <c r="AA248" i="21"/>
  <c r="AB248" i="21"/>
  <c r="U250" i="21"/>
  <c r="V250" i="21"/>
  <c r="Y250" i="21"/>
  <c r="Z250" i="21"/>
  <c r="AB251" i="21"/>
  <c r="AC251" i="21"/>
  <c r="Z251" i="21"/>
  <c r="Y251" i="21"/>
  <c r="AA251" i="21"/>
  <c r="AC254" i="21"/>
  <c r="AA254" i="21"/>
  <c r="AB257" i="21"/>
  <c r="Y257" i="21"/>
  <c r="AA257" i="21"/>
  <c r="AA258" i="21"/>
  <c r="V258" i="21"/>
  <c r="AD258" i="21"/>
  <c r="Y258" i="21"/>
  <c r="AB258" i="21"/>
  <c r="U258" i="21"/>
  <c r="Z258" i="21"/>
  <c r="AC258" i="21"/>
  <c r="AB259" i="21"/>
  <c r="AA259" i="21"/>
  <c r="AC260" i="21"/>
  <c r="AA260" i="21"/>
  <c r="AB260" i="21"/>
  <c r="AD260" i="21"/>
  <c r="Z260" i="21"/>
  <c r="Y260" i="21"/>
  <c r="AB223" i="21"/>
  <c r="AD223" i="21"/>
  <c r="AD221" i="21"/>
  <c r="Z221" i="21"/>
  <c r="U221" i="21"/>
  <c r="AB221" i="21"/>
  <c r="Z226" i="21"/>
  <c r="AD226" i="21"/>
  <c r="Y226" i="21"/>
  <c r="J226" i="21" s="1"/>
  <c r="AC226" i="21"/>
  <c r="V229" i="21"/>
  <c r="Y229" i="21"/>
  <c r="AC229" i="21"/>
  <c r="AD229" i="21"/>
  <c r="AC236" i="21"/>
  <c r="U236" i="21"/>
  <c r="U238" i="21"/>
  <c r="V238" i="21"/>
  <c r="V240" i="21"/>
  <c r="U240" i="21"/>
  <c r="V241" i="21"/>
  <c r="Y241" i="21"/>
  <c r="U241" i="21"/>
  <c r="V242" i="21"/>
  <c r="U242" i="21"/>
  <c r="Z243" i="21"/>
  <c r="U243" i="21"/>
  <c r="Y244" i="21"/>
  <c r="V244" i="21"/>
  <c r="U244" i="21"/>
  <c r="AD248" i="21"/>
  <c r="Y248" i="21"/>
  <c r="V248" i="21"/>
  <c r="Z248" i="21"/>
  <c r="U248" i="21"/>
  <c r="U252" i="21"/>
  <c r="V252" i="21"/>
  <c r="V253" i="21"/>
  <c r="AA253" i="21"/>
  <c r="AC253" i="21"/>
  <c r="AB253" i="21"/>
  <c r="AD253" i="21"/>
  <c r="Y253" i="21"/>
  <c r="V254" i="21"/>
  <c r="AD254" i="21"/>
  <c r="U254" i="21"/>
  <c r="U259" i="21"/>
  <c r="V259" i="21"/>
  <c r="V260" i="21"/>
  <c r="U260" i="21"/>
  <c r="V211" i="21"/>
  <c r="AA211" i="21"/>
  <c r="AB211" i="21"/>
  <c r="AC211" i="21"/>
  <c r="AD211" i="21"/>
  <c r="AA212" i="21"/>
  <c r="AC212" i="21"/>
  <c r="U216" i="21"/>
  <c r="AD216" i="21"/>
  <c r="Y216" i="21"/>
  <c r="AC216" i="21"/>
  <c r="AB216" i="21"/>
  <c r="U217" i="21"/>
  <c r="V217" i="21"/>
  <c r="AB217" i="21"/>
  <c r="AC217" i="21"/>
  <c r="AD217" i="21"/>
  <c r="Z222" i="21"/>
  <c r="AA222" i="21"/>
  <c r="AB222" i="21"/>
  <c r="AC222" i="21"/>
  <c r="AD222" i="21"/>
  <c r="Y222" i="21"/>
  <c r="U231" i="21"/>
  <c r="V231" i="21"/>
  <c r="Z264" i="21"/>
  <c r="V264" i="21"/>
  <c r="Y264" i="21"/>
  <c r="V265" i="21"/>
  <c r="AB265" i="21"/>
  <c r="AD265" i="21"/>
  <c r="Z265" i="21"/>
  <c r="U265" i="21"/>
  <c r="AC265" i="21"/>
  <c r="Z267" i="21"/>
  <c r="AD267" i="21"/>
  <c r="AC267" i="21"/>
  <c r="AB267" i="21"/>
  <c r="V267" i="21"/>
  <c r="AA267" i="21"/>
  <c r="V268" i="21"/>
  <c r="Z268" i="21"/>
  <c r="AB268" i="21"/>
  <c r="Y268" i="21"/>
  <c r="AA268" i="21"/>
  <c r="AC268" i="21"/>
  <c r="U269" i="21"/>
  <c r="V269" i="21"/>
  <c r="Y269" i="21"/>
  <c r="AA269" i="21"/>
  <c r="AC269" i="21"/>
  <c r="Z269" i="21"/>
  <c r="AB269" i="21"/>
  <c r="AD269" i="21"/>
  <c r="AA270" i="21"/>
  <c r="AC270" i="21"/>
  <c r="Y270" i="21"/>
  <c r="V271" i="21"/>
  <c r="AA271" i="21"/>
  <c r="AA272" i="21"/>
  <c r="AC272" i="21"/>
  <c r="Y272" i="21"/>
  <c r="U273" i="21"/>
  <c r="V273" i="21"/>
  <c r="U277" i="21"/>
  <c r="V277" i="21"/>
  <c r="V278" i="21"/>
  <c r="Z278" i="21"/>
  <c r="U278" i="21"/>
  <c r="Y278" i="21"/>
  <c r="Z279" i="21"/>
  <c r="AD279" i="21"/>
  <c r="U279" i="21"/>
  <c r="AA289" i="21"/>
  <c r="V289" i="21"/>
  <c r="U293" i="21"/>
  <c r="V293" i="21"/>
  <c r="U294" i="21"/>
  <c r="AC294" i="21"/>
  <c r="U295" i="21"/>
  <c r="V295" i="21"/>
  <c r="AC297" i="21"/>
  <c r="Y297" i="21"/>
  <c r="AA297" i="21"/>
  <c r="AB297" i="21"/>
  <c r="U298" i="21"/>
  <c r="V298" i="21"/>
  <c r="AA300" i="21"/>
  <c r="Z300" i="21"/>
  <c r="Y300" i="21"/>
  <c r="AB300" i="21"/>
  <c r="AC300" i="21"/>
  <c r="AD300" i="21"/>
  <c r="V315" i="21"/>
  <c r="Z315" i="21"/>
  <c r="AB315" i="21"/>
  <c r="AA315" i="21"/>
  <c r="AD315" i="21"/>
  <c r="U315" i="21"/>
  <c r="AC315" i="21"/>
  <c r="Y315" i="21"/>
  <c r="U316" i="21"/>
  <c r="AA316" i="21"/>
  <c r="V317" i="21"/>
  <c r="U317" i="21"/>
  <c r="V329" i="21"/>
  <c r="U329" i="21"/>
  <c r="U330" i="21"/>
  <c r="V330" i="21"/>
  <c r="V331" i="21"/>
  <c r="U331" i="21"/>
  <c r="V332" i="21"/>
  <c r="U332" i="21"/>
  <c r="Y333" i="21"/>
  <c r="U333" i="21"/>
  <c r="V333" i="21"/>
  <c r="AB368" i="21"/>
  <c r="Y368" i="21"/>
  <c r="V389" i="21"/>
  <c r="Y389" i="21"/>
  <c r="J389" i="21" s="1"/>
  <c r="V411" i="21"/>
  <c r="U411" i="21"/>
  <c r="V412" i="21"/>
  <c r="U412" i="21"/>
  <c r="E412" i="21" s="1"/>
  <c r="AB413" i="21"/>
  <c r="U413" i="21"/>
  <c r="V413" i="21"/>
  <c r="Z413" i="21"/>
  <c r="AA413" i="21"/>
  <c r="AC413" i="21"/>
  <c r="AA435" i="21"/>
  <c r="AD435" i="21"/>
  <c r="U445" i="21"/>
  <c r="V445" i="21"/>
  <c r="Y456" i="21"/>
  <c r="U456" i="21"/>
  <c r="V456" i="21"/>
  <c r="AD456" i="21"/>
  <c r="Z479" i="21"/>
  <c r="Y479" i="21"/>
  <c r="AB479" i="21"/>
  <c r="U479" i="21"/>
  <c r="U501" i="21"/>
  <c r="AA501" i="21"/>
  <c r="AB501" i="21"/>
  <c r="AD501" i="21"/>
  <c r="Y501" i="21"/>
  <c r="Z501" i="21"/>
  <c r="U529" i="21"/>
  <c r="Y529" i="21"/>
  <c r="AA529" i="21"/>
  <c r="Z529" i="21"/>
  <c r="V529" i="21"/>
  <c r="AB529" i="21"/>
  <c r="AC529" i="21"/>
  <c r="AD529" i="21"/>
  <c r="U553" i="21"/>
  <c r="V553" i="21"/>
  <c r="AA553" i="21"/>
  <c r="AB553" i="21"/>
  <c r="AD553" i="21"/>
  <c r="Z562" i="21"/>
  <c r="V562" i="21"/>
  <c r="U566" i="21"/>
  <c r="V566" i="21"/>
  <c r="U568" i="21"/>
  <c r="V568" i="21"/>
  <c r="AA577" i="21"/>
  <c r="U577" i="21"/>
  <c r="U578" i="21"/>
  <c r="V578" i="21"/>
  <c r="U582" i="21"/>
  <c r="V582" i="21"/>
  <c r="Y583" i="21"/>
  <c r="Z583" i="21"/>
  <c r="AC583" i="21"/>
  <c r="U587" i="21"/>
  <c r="V587" i="21"/>
  <c r="AB207" i="21"/>
  <c r="Z207" i="21"/>
  <c r="AA207" i="21"/>
  <c r="AC207" i="21"/>
  <c r="AD207" i="21"/>
  <c r="V208" i="21"/>
  <c r="U208" i="21"/>
  <c r="V210" i="21"/>
  <c r="Z210" i="21"/>
  <c r="Y210" i="21"/>
  <c r="J210" i="21" s="1"/>
  <c r="U212" i="21"/>
  <c r="V212" i="21"/>
  <c r="Y212" i="21"/>
  <c r="J212" i="21" s="1"/>
  <c r="AD213" i="21"/>
  <c r="V213" i="21"/>
  <c r="U213" i="21"/>
  <c r="V215" i="21"/>
  <c r="U215" i="21"/>
  <c r="V218" i="21"/>
  <c r="U218" i="21"/>
  <c r="V220" i="21"/>
  <c r="U220" i="21"/>
  <c r="U222" i="21"/>
  <c r="V222" i="21"/>
  <c r="U223" i="21"/>
  <c r="V223" i="21"/>
  <c r="V225" i="21"/>
  <c r="U225" i="21"/>
  <c r="V226" i="21"/>
  <c r="U226" i="21"/>
  <c r="AA228" i="21"/>
  <c r="V228" i="21"/>
  <c r="AA233" i="21"/>
  <c r="Y233" i="21"/>
  <c r="U233" i="21"/>
  <c r="V239" i="21"/>
  <c r="U239" i="21"/>
  <c r="Y239" i="21"/>
  <c r="Y256" i="21"/>
  <c r="AB256" i="21"/>
  <c r="AD256" i="21"/>
  <c r="AA256" i="21"/>
  <c r="AC256" i="21"/>
  <c r="U256" i="21"/>
  <c r="Y282" i="21"/>
  <c r="Z282" i="21"/>
  <c r="AA282" i="21"/>
  <c r="AB282" i="21"/>
  <c r="AC282" i="21"/>
  <c r="AD282" i="21"/>
  <c r="AC299" i="21"/>
  <c r="V299" i="21"/>
  <c r="V300" i="21"/>
  <c r="U300" i="21"/>
  <c r="U301" i="21"/>
  <c r="V301" i="21"/>
  <c r="Y301" i="21"/>
  <c r="U303" i="21"/>
  <c r="AD303" i="21"/>
  <c r="AB303" i="21"/>
  <c r="Z303" i="21"/>
  <c r="V303" i="21"/>
  <c r="U348" i="21"/>
  <c r="V348" i="21"/>
  <c r="Z351" i="21"/>
  <c r="U351" i="21"/>
  <c r="V351" i="21"/>
  <c r="U352" i="21"/>
  <c r="V352" i="21"/>
  <c r="AC353" i="21"/>
  <c r="V353" i="21"/>
  <c r="U353" i="21"/>
  <c r="Y354" i="21"/>
  <c r="V354" i="21"/>
  <c r="Z355" i="21"/>
  <c r="Y355" i="21"/>
  <c r="U355" i="21"/>
  <c r="AB356" i="21"/>
  <c r="Z356" i="21"/>
  <c r="V356" i="21"/>
  <c r="U356" i="21"/>
  <c r="Y357" i="21"/>
  <c r="U357" i="21"/>
  <c r="V357" i="21"/>
  <c r="Z358" i="21"/>
  <c r="U358" i="21"/>
  <c r="V363" i="21"/>
  <c r="AA363" i="21"/>
  <c r="U363" i="21"/>
  <c r="V364" i="21"/>
  <c r="AA364" i="21"/>
  <c r="U364" i="21"/>
  <c r="Z364" i="21"/>
  <c r="AB364" i="21"/>
  <c r="AD364" i="21"/>
  <c r="AC364" i="21"/>
  <c r="Y364" i="21"/>
  <c r="U366" i="21"/>
  <c r="V366" i="21"/>
  <c r="AC367" i="21"/>
  <c r="U367" i="21"/>
  <c r="Y367" i="21"/>
  <c r="AA368" i="21"/>
  <c r="Z368" i="21"/>
  <c r="AD368" i="21"/>
  <c r="AC368" i="21"/>
  <c r="U368" i="21"/>
  <c r="V368" i="21"/>
  <c r="AA387" i="21"/>
  <c r="L387" i="21" s="1"/>
  <c r="Y387" i="21"/>
  <c r="J387" i="21" s="1"/>
  <c r="V387" i="21"/>
  <c r="U388" i="21"/>
  <c r="V388" i="21"/>
  <c r="V390" i="21"/>
  <c r="AA390" i="21"/>
  <c r="AB390" i="21"/>
  <c r="AD394" i="21"/>
  <c r="AB394" i="21"/>
  <c r="AC394" i="21"/>
  <c r="U394" i="21"/>
  <c r="AA394" i="21"/>
  <c r="Y394" i="21"/>
  <c r="AB414" i="21"/>
  <c r="AA414" i="21"/>
  <c r="L414" i="21" s="1"/>
  <c r="AC414" i="21"/>
  <c r="AD414" i="21"/>
  <c r="Y414" i="21"/>
  <c r="J414" i="21" s="1"/>
  <c r="Z414" i="21"/>
  <c r="Y418" i="21"/>
  <c r="J418" i="21" s="1"/>
  <c r="V418" i="21"/>
  <c r="U418" i="21"/>
  <c r="E418" i="21" s="1"/>
  <c r="V423" i="21"/>
  <c r="U423" i="21"/>
  <c r="AB424" i="21"/>
  <c r="V424" i="21"/>
  <c r="U424" i="21"/>
  <c r="U425" i="21"/>
  <c r="V425" i="21"/>
  <c r="AB426" i="21"/>
  <c r="V426" i="21"/>
  <c r="V428" i="21"/>
  <c r="U428" i="21"/>
  <c r="U431" i="21"/>
  <c r="V431" i="21"/>
  <c r="V433" i="21"/>
  <c r="U433" i="21"/>
  <c r="AA448" i="21"/>
  <c r="V448" i="21"/>
  <c r="AA449" i="21"/>
  <c r="Z449" i="21"/>
  <c r="Y449" i="21"/>
  <c r="AB449" i="21"/>
  <c r="AC449" i="21"/>
  <c r="AD449" i="21"/>
  <c r="V451" i="21"/>
  <c r="U451" i="21"/>
  <c r="V452" i="21"/>
  <c r="U452" i="21"/>
  <c r="V454" i="21"/>
  <c r="U454" i="21"/>
  <c r="U462" i="21"/>
  <c r="V462" i="21"/>
  <c r="Z462" i="21"/>
  <c r="Y462" i="21"/>
  <c r="J462" i="21" s="1"/>
  <c r="U464" i="21"/>
  <c r="E464" i="21" s="1"/>
  <c r="V464" i="21"/>
  <c r="U468" i="21"/>
  <c r="V468" i="21"/>
  <c r="AA473" i="21"/>
  <c r="U473" i="21"/>
  <c r="U477" i="21"/>
  <c r="V477" i="21"/>
  <c r="Y478" i="21"/>
  <c r="AD478" i="21"/>
  <c r="U478" i="21"/>
  <c r="Y494" i="21"/>
  <c r="V494" i="21"/>
  <c r="U494" i="21"/>
  <c r="U495" i="21"/>
  <c r="Y495" i="21"/>
  <c r="V495" i="21"/>
  <c r="Y496" i="21"/>
  <c r="AB496" i="21"/>
  <c r="U497" i="21"/>
  <c r="V497" i="21"/>
  <c r="AB498" i="21"/>
  <c r="U498" i="21"/>
  <c r="U499" i="21"/>
  <c r="V499" i="21"/>
  <c r="AC500" i="21"/>
  <c r="AD500" i="21"/>
  <c r="AB510" i="21"/>
  <c r="AC510" i="21"/>
  <c r="AA510" i="21"/>
  <c r="V510" i="21"/>
  <c r="Y510" i="21"/>
  <c r="Z510" i="21"/>
  <c r="AB512" i="21"/>
  <c r="AA512" i="21"/>
  <c r="AC512" i="21"/>
  <c r="Y512" i="21"/>
  <c r="V512" i="21"/>
  <c r="U512" i="21"/>
  <c r="AD512" i="21"/>
  <c r="Z513" i="21"/>
  <c r="AB513" i="21"/>
  <c r="AC513" i="21"/>
  <c r="Z514" i="21"/>
  <c r="Y514" i="21"/>
  <c r="AA514" i="21"/>
  <c r="AB515" i="21"/>
  <c r="U515" i="21"/>
  <c r="U516" i="21"/>
  <c r="AA516" i="21"/>
  <c r="Y517" i="21"/>
  <c r="AC517" i="21"/>
  <c r="AD517" i="21"/>
  <c r="AB517" i="21"/>
  <c r="U517" i="21"/>
  <c r="AD518" i="21"/>
  <c r="U518" i="21"/>
  <c r="Y520" i="21"/>
  <c r="Z520" i="21"/>
  <c r="U520" i="21"/>
  <c r="Z522" i="21"/>
  <c r="U522" i="21"/>
  <c r="Y522" i="21"/>
  <c r="AA522" i="21"/>
  <c r="AA523" i="21"/>
  <c r="U523" i="21"/>
  <c r="V523" i="21"/>
  <c r="Y523" i="21"/>
  <c r="Z523" i="21"/>
  <c r="AB523" i="21"/>
  <c r="AC523" i="21"/>
  <c r="AD523" i="21"/>
  <c r="Y539" i="21"/>
  <c r="U539" i="21"/>
  <c r="AC540" i="21"/>
  <c r="U540" i="21"/>
  <c r="Z541" i="21"/>
  <c r="V541" i="21"/>
  <c r="U541" i="21"/>
  <c r="AD544" i="21"/>
  <c r="Y544" i="21"/>
  <c r="AB546" i="21"/>
  <c r="AC546" i="21"/>
  <c r="AA546" i="21"/>
  <c r="AD546" i="21"/>
  <c r="Z586" i="21"/>
  <c r="Y586" i="21"/>
  <c r="U592" i="21"/>
  <c r="AD592" i="21"/>
  <c r="V201" i="21"/>
  <c r="U201" i="21"/>
  <c r="Y178" i="21"/>
  <c r="V178" i="21"/>
  <c r="U178" i="21"/>
  <c r="E178" i="21" s="1"/>
  <c r="V180" i="21"/>
  <c r="AB180" i="21"/>
  <c r="AC180" i="21"/>
  <c r="Z182" i="21"/>
  <c r="U182" i="21"/>
  <c r="V182" i="21"/>
  <c r="Y182" i="21"/>
  <c r="V185" i="21"/>
  <c r="AB185" i="21"/>
  <c r="U185" i="21"/>
  <c r="Z185" i="21"/>
  <c r="AC185" i="21"/>
  <c r="AD185" i="21"/>
  <c r="V187" i="21"/>
  <c r="Z187" i="21"/>
  <c r="AA187" i="21"/>
  <c r="AC187" i="21"/>
  <c r="AD187" i="21"/>
  <c r="Y192" i="21"/>
  <c r="U192" i="21"/>
  <c r="AA196" i="21"/>
  <c r="U196" i="21"/>
  <c r="Y196" i="21"/>
  <c r="U198" i="21"/>
  <c r="Y198" i="21"/>
  <c r="Z198" i="21"/>
  <c r="AA198" i="21"/>
  <c r="AB198" i="21"/>
  <c r="AC198" i="21"/>
  <c r="AD198" i="21"/>
  <c r="V200" i="21"/>
  <c r="Y200" i="21"/>
  <c r="Z200" i="21"/>
  <c r="AA200" i="21"/>
  <c r="AB200" i="21"/>
  <c r="AC200" i="21"/>
  <c r="AD200" i="21"/>
  <c r="U177" i="21"/>
  <c r="Y177" i="21"/>
  <c r="Z177" i="21"/>
  <c r="AA177" i="21"/>
  <c r="AB177" i="21"/>
  <c r="AC177" i="21"/>
  <c r="AD177" i="21"/>
  <c r="AB181" i="21"/>
  <c r="Y181" i="21"/>
  <c r="V198" i="21"/>
  <c r="AC191" i="21"/>
  <c r="AA180" i="21"/>
  <c r="L181" i="21" s="1"/>
  <c r="AB191" i="21"/>
  <c r="Z180" i="21"/>
  <c r="AD202" i="21"/>
  <c r="AA191" i="21"/>
  <c r="AD182" i="21"/>
  <c r="Y180" i="21"/>
  <c r="AC202" i="21"/>
  <c r="Z191" i="21"/>
  <c r="AC182" i="21"/>
  <c r="AD191" i="21"/>
  <c r="AB202" i="21"/>
  <c r="Y191" i="21"/>
  <c r="AB182" i="21"/>
  <c r="AA202" i="21"/>
  <c r="U199" i="21"/>
  <c r="AA182" i="21"/>
  <c r="U180" i="21"/>
  <c r="Y202" i="21"/>
  <c r="U186" i="21"/>
  <c r="E186" i="21" s="1"/>
  <c r="AC176" i="21"/>
  <c r="AB176" i="21"/>
  <c r="Y188" i="21"/>
  <c r="Z202" i="21"/>
  <c r="V191" i="21"/>
  <c r="AB187" i="21"/>
  <c r="U200" i="21"/>
  <c r="V177" i="21"/>
  <c r="V202" i="21"/>
  <c r="AD178" i="21"/>
  <c r="AD199" i="21"/>
  <c r="AD189" i="21"/>
  <c r="AC178" i="21"/>
  <c r="AB199" i="21"/>
  <c r="AB178" i="21"/>
  <c r="AD201" i="21"/>
  <c r="AA199" i="21"/>
  <c r="AB189" i="21"/>
  <c r="AB186" i="21"/>
  <c r="AD183" i="21"/>
  <c r="AA178" i="21"/>
  <c r="AB201" i="21"/>
  <c r="Z199" i="21"/>
  <c r="AD196" i="21"/>
  <c r="AA189" i="21"/>
  <c r="AA186" i="21"/>
  <c r="Z183" i="21"/>
  <c r="V181" i="21"/>
  <c r="E181" i="21" s="1"/>
  <c r="Z178" i="21"/>
  <c r="Z201" i="21"/>
  <c r="Y199" i="21"/>
  <c r="AC196" i="21"/>
  <c r="Z189" i="21"/>
  <c r="Y186" i="21"/>
  <c r="Y201" i="21"/>
  <c r="AB196" i="21"/>
  <c r="Y189" i="21"/>
  <c r="AC189" i="21"/>
  <c r="V183" i="21"/>
  <c r="E183" i="21" s="1"/>
  <c r="AD180" i="21"/>
  <c r="AD175" i="21"/>
  <c r="N175" i="21" s="1"/>
  <c r="U567" i="21"/>
  <c r="Y567" i="21"/>
  <c r="Z567" i="21"/>
  <c r="AD567" i="21"/>
  <c r="AD564" i="21"/>
  <c r="AB564" i="21"/>
  <c r="AC564" i="21"/>
  <c r="V564" i="21"/>
  <c r="AB493" i="21"/>
  <c r="AB435" i="21"/>
  <c r="U266" i="21"/>
  <c r="AC266" i="21"/>
  <c r="Z266" i="21"/>
  <c r="V266" i="21"/>
  <c r="Y266" i="21"/>
  <c r="AA266" i="21"/>
  <c r="AB266" i="21"/>
  <c r="AD266" i="21"/>
  <c r="U550" i="21"/>
  <c r="V550" i="21"/>
  <c r="Y550" i="21"/>
  <c r="AC550" i="21"/>
  <c r="AD550" i="21"/>
  <c r="AC592" i="21"/>
  <c r="AB465" i="21"/>
  <c r="AB535" i="21"/>
  <c r="AA463" i="21"/>
  <c r="AB463" i="21"/>
  <c r="AC463" i="21"/>
  <c r="U463" i="21"/>
  <c r="V463" i="21"/>
  <c r="Y463" i="21"/>
  <c r="Z463" i="21"/>
  <c r="AD463" i="21"/>
  <c r="AB511" i="21"/>
  <c r="U511" i="21"/>
  <c r="V511" i="21"/>
  <c r="Y511" i="21"/>
  <c r="Z511" i="21"/>
  <c r="AA511" i="21"/>
  <c r="AC511" i="21"/>
  <c r="AD511" i="21"/>
  <c r="V572" i="21"/>
  <c r="Y572" i="21"/>
  <c r="AB572" i="21"/>
  <c r="U572" i="21"/>
  <c r="Z572" i="21"/>
  <c r="U542" i="21"/>
  <c r="V542" i="21"/>
  <c r="Y542" i="21"/>
  <c r="Z542" i="21"/>
  <c r="AA542" i="21"/>
  <c r="AC542" i="21"/>
  <c r="AB542" i="21"/>
  <c r="Y436" i="21"/>
  <c r="Z436" i="21"/>
  <c r="AC436" i="21"/>
  <c r="AB436" i="21"/>
  <c r="AD436" i="21"/>
  <c r="AA436" i="21"/>
  <c r="AB383" i="21"/>
  <c r="V383" i="21"/>
  <c r="E383" i="21" s="1"/>
  <c r="Z383" i="21"/>
  <c r="Y383" i="21"/>
  <c r="J383" i="21" s="1"/>
  <c r="AA383" i="21"/>
  <c r="AD383" i="21"/>
  <c r="Z585" i="21"/>
  <c r="AA585" i="21"/>
  <c r="AD585" i="21"/>
  <c r="AC571" i="21"/>
  <c r="AC555" i="21"/>
  <c r="AA555" i="21"/>
  <c r="U555" i="21"/>
  <c r="V555" i="21"/>
  <c r="AD555" i="21"/>
  <c r="AC538" i="21"/>
  <c r="AA535" i="21"/>
  <c r="Z496" i="21"/>
  <c r="Y590" i="21"/>
  <c r="Z590" i="21"/>
  <c r="AA590" i="21"/>
  <c r="AA493" i="21"/>
  <c r="Z420" i="21"/>
  <c r="AB420" i="21"/>
  <c r="AA420" i="21"/>
  <c r="V420" i="21"/>
  <c r="U420" i="21"/>
  <c r="Y420" i="21"/>
  <c r="Y179" i="21"/>
  <c r="AD576" i="21"/>
  <c r="AD557" i="21"/>
  <c r="AC547" i="21"/>
  <c r="AD547" i="21"/>
  <c r="AB547" i="21"/>
  <c r="V547" i="21"/>
  <c r="U533" i="21"/>
  <c r="Y533" i="21"/>
  <c r="Z533" i="21"/>
  <c r="AA533" i="21"/>
  <c r="AB533" i="21"/>
  <c r="AC516" i="21"/>
  <c r="V504" i="21"/>
  <c r="Y504" i="21"/>
  <c r="AD504" i="21"/>
  <c r="AC504" i="21"/>
  <c r="U504" i="21"/>
  <c r="AD498" i="21"/>
  <c r="Z493" i="21"/>
  <c r="AB432" i="21"/>
  <c r="AC432" i="21"/>
  <c r="Y432" i="21"/>
  <c r="J432" i="21" s="1"/>
  <c r="AD432" i="21"/>
  <c r="V432" i="21"/>
  <c r="E432" i="21" s="1"/>
  <c r="AA432" i="21"/>
  <c r="Z432" i="21"/>
  <c r="AA419" i="21"/>
  <c r="AB237" i="21"/>
  <c r="AC237" i="21"/>
  <c r="AD237" i="21"/>
  <c r="Y237" i="21"/>
  <c r="Z237" i="21"/>
  <c r="AA237" i="21"/>
  <c r="V237" i="21"/>
  <c r="Y164" i="21"/>
  <c r="J164" i="21" s="1"/>
  <c r="Z164" i="21"/>
  <c r="AA164" i="21"/>
  <c r="AB164" i="21"/>
  <c r="AC164" i="21"/>
  <c r="AD164" i="21"/>
  <c r="V164" i="21"/>
  <c r="V571" i="21"/>
  <c r="V535" i="21"/>
  <c r="AB516" i="21"/>
  <c r="Y391" i="21"/>
  <c r="AA391" i="21"/>
  <c r="AD391" i="21"/>
  <c r="V391" i="21"/>
  <c r="Z391" i="21"/>
  <c r="U391" i="21"/>
  <c r="Y379" i="21"/>
  <c r="AB379" i="21"/>
  <c r="AC379" i="21"/>
  <c r="Z379" i="21"/>
  <c r="AA379" i="21"/>
  <c r="L379" i="21" s="1"/>
  <c r="AD379" i="21"/>
  <c r="AC219" i="21"/>
  <c r="Y219" i="21"/>
  <c r="U219" i="21"/>
  <c r="AA219" i="21"/>
  <c r="AB219" i="21"/>
  <c r="AD219" i="21"/>
  <c r="Z219" i="21"/>
  <c r="V219" i="21"/>
  <c r="AD571" i="21"/>
  <c r="AD545" i="21"/>
  <c r="AB545" i="21"/>
  <c r="AC545" i="21"/>
  <c r="V545" i="21"/>
  <c r="V592" i="21"/>
  <c r="Y592" i="21"/>
  <c r="Z592" i="21"/>
  <c r="AA592" i="21"/>
  <c r="AB592" i="21"/>
  <c r="Y538" i="21"/>
  <c r="AB538" i="21"/>
  <c r="V538" i="21"/>
  <c r="Z538" i="21"/>
  <c r="AA538" i="21"/>
  <c r="AA496" i="21"/>
  <c r="AD496" i="21"/>
  <c r="AC496" i="21"/>
  <c r="U496" i="21"/>
  <c r="V496" i="21"/>
  <c r="AA443" i="21"/>
  <c r="L443" i="21" s="1"/>
  <c r="AB443" i="21"/>
  <c r="V443" i="21"/>
  <c r="E443" i="21" s="1"/>
  <c r="Y443" i="21"/>
  <c r="Z443" i="21"/>
  <c r="AC443" i="21"/>
  <c r="AD443" i="21"/>
  <c r="U435" i="21"/>
  <c r="V435" i="21"/>
  <c r="Z435" i="21"/>
  <c r="Y435" i="21"/>
  <c r="AC435" i="21"/>
  <c r="AA369" i="21"/>
  <c r="AC369" i="21"/>
  <c r="V369" i="21"/>
  <c r="E369" i="21" s="1"/>
  <c r="AB369" i="21"/>
  <c r="AD369" i="21"/>
  <c r="Y369" i="21"/>
  <c r="Z369" i="21"/>
  <c r="AB190" i="21"/>
  <c r="AD190" i="21"/>
  <c r="U190" i="21"/>
  <c r="Y190" i="21"/>
  <c r="AA190" i="21"/>
  <c r="Z190" i="21"/>
  <c r="AC190" i="21"/>
  <c r="Y560" i="21"/>
  <c r="Z524" i="21"/>
  <c r="AA470" i="21"/>
  <c r="AB450" i="21"/>
  <c r="AB372" i="21"/>
  <c r="AC372" i="21"/>
  <c r="AD372" i="21"/>
  <c r="U372" i="21"/>
  <c r="V372" i="21"/>
  <c r="Y372" i="21"/>
  <c r="J372" i="21" s="1"/>
  <c r="Z372" i="21"/>
  <c r="AA372" i="21"/>
  <c r="Y224" i="21"/>
  <c r="Z224" i="21"/>
  <c r="V224" i="21"/>
  <c r="AB224" i="21"/>
  <c r="AA224" i="21"/>
  <c r="AC224" i="21"/>
  <c r="AD224" i="21"/>
  <c r="U224" i="21"/>
  <c r="V193" i="21"/>
  <c r="AC193" i="21"/>
  <c r="AA193" i="21"/>
  <c r="AB193" i="21"/>
  <c r="U193" i="21"/>
  <c r="Z193" i="21"/>
  <c r="Y193" i="21"/>
  <c r="AD193" i="21"/>
  <c r="V493" i="21"/>
  <c r="U493" i="21"/>
  <c r="AC493" i="21"/>
  <c r="AD493" i="21"/>
  <c r="Y465" i="21"/>
  <c r="Z465" i="21"/>
  <c r="AC465" i="21"/>
  <c r="AD465" i="21"/>
  <c r="U465" i="21"/>
  <c r="U227" i="21"/>
  <c r="Y227" i="21"/>
  <c r="Z227" i="21"/>
  <c r="AA227" i="21"/>
  <c r="AB227" i="21"/>
  <c r="AC227" i="21"/>
  <c r="V227" i="21"/>
  <c r="AD227" i="21"/>
  <c r="AA586" i="21"/>
  <c r="U576" i="21"/>
  <c r="V576" i="21"/>
  <c r="Y576" i="21"/>
  <c r="Z576" i="21"/>
  <c r="AA576" i="21"/>
  <c r="AA557" i="21"/>
  <c r="V557" i="21"/>
  <c r="Z557" i="21"/>
  <c r="U557" i="21"/>
  <c r="Y557" i="21"/>
  <c r="Y524" i="21"/>
  <c r="Z519" i="21"/>
  <c r="V519" i="21"/>
  <c r="AA519" i="21"/>
  <c r="U519" i="21"/>
  <c r="AB519" i="21"/>
  <c r="Y519" i="21"/>
  <c r="V516" i="21"/>
  <c r="AA503" i="21"/>
  <c r="V503" i="21"/>
  <c r="Y503" i="21"/>
  <c r="Z503" i="21"/>
  <c r="AB503" i="21"/>
  <c r="AC503" i="21"/>
  <c r="V498" i="21"/>
  <c r="Z498" i="21"/>
  <c r="AC498" i="21"/>
  <c r="Y498" i="21"/>
  <c r="AA498" i="21"/>
  <c r="Y485" i="21"/>
  <c r="Z485" i="21"/>
  <c r="V485" i="21"/>
  <c r="AA485" i="21"/>
  <c r="AB485" i="21"/>
  <c r="AC485" i="21"/>
  <c r="AD485" i="21"/>
  <c r="AD475" i="21"/>
  <c r="Z470" i="21"/>
  <c r="AA450" i="21"/>
  <c r="AB422" i="21"/>
  <c r="V422" i="21"/>
  <c r="Y422" i="21"/>
  <c r="AA422" i="21"/>
  <c r="AC422" i="21"/>
  <c r="AD422" i="21"/>
  <c r="AC419" i="21"/>
  <c r="AD419" i="21"/>
  <c r="Y419" i="21"/>
  <c r="AB419" i="21"/>
  <c r="V419" i="21"/>
  <c r="U397" i="21"/>
  <c r="AD397" i="21"/>
  <c r="AC397" i="21"/>
  <c r="Y397" i="21"/>
  <c r="Z397" i="21"/>
  <c r="AA397" i="21"/>
  <c r="AB397" i="21"/>
  <c r="V335" i="21"/>
  <c r="E335" i="21" s="1"/>
  <c r="Z335" i="21"/>
  <c r="AA335" i="21"/>
  <c r="AC335" i="21"/>
  <c r="Y335" i="21"/>
  <c r="AB335" i="21"/>
  <c r="AD335" i="21"/>
  <c r="AA306" i="21"/>
  <c r="AC306" i="21"/>
  <c r="U306" i="21"/>
  <c r="AB306" i="21"/>
  <c r="AD306" i="21"/>
  <c r="V306" i="21"/>
  <c r="Z306" i="21"/>
  <c r="Y306" i="21"/>
  <c r="U249" i="21"/>
  <c r="AC249" i="21"/>
  <c r="AD249" i="21"/>
  <c r="AB249" i="21"/>
  <c r="Y249" i="21"/>
  <c r="Z249" i="21"/>
  <c r="AA249" i="21"/>
  <c r="V249" i="21"/>
  <c r="V537" i="21"/>
  <c r="AB522" i="21"/>
  <c r="AC522" i="21"/>
  <c r="AD522" i="21"/>
  <c r="V522" i="21"/>
  <c r="AA479" i="21"/>
  <c r="AC479" i="21"/>
  <c r="AD479" i="21"/>
  <c r="V479" i="21"/>
  <c r="AC535" i="21"/>
  <c r="Y535" i="21"/>
  <c r="Z535" i="21"/>
  <c r="Y516" i="21"/>
  <c r="Z516" i="21"/>
  <c r="AD516" i="21"/>
  <c r="U455" i="21"/>
  <c r="V455" i="21"/>
  <c r="Y455" i="21"/>
  <c r="AB455" i="21"/>
  <c r="Z455" i="21"/>
  <c r="AA455" i="21"/>
  <c r="AC455" i="21"/>
  <c r="AD455" i="21"/>
  <c r="AA360" i="21"/>
  <c r="V360" i="21"/>
  <c r="AC360" i="21"/>
  <c r="AD360" i="21"/>
  <c r="U360" i="21"/>
  <c r="Y360" i="21"/>
  <c r="AB360" i="21"/>
  <c r="AB560" i="21"/>
  <c r="AC560" i="21"/>
  <c r="AD560" i="21"/>
  <c r="V560" i="21"/>
  <c r="AA537" i="21"/>
  <c r="Y537" i="21"/>
  <c r="Z537" i="21"/>
  <c r="AB537" i="21"/>
  <c r="AC537" i="21"/>
  <c r="AB492" i="21"/>
  <c r="AD492" i="21"/>
  <c r="Z492" i="21"/>
  <c r="AA492" i="21"/>
  <c r="U492" i="21"/>
  <c r="V492" i="21"/>
  <c r="Y492" i="21"/>
  <c r="AC481" i="21"/>
  <c r="AD481" i="21"/>
  <c r="V481" i="21"/>
  <c r="Y481" i="21"/>
  <c r="U481" i="21"/>
  <c r="AC179" i="21"/>
  <c r="Z179" i="21"/>
  <c r="AA179" i="21"/>
  <c r="AB179" i="21"/>
  <c r="AD179" i="21"/>
  <c r="U179" i="21"/>
  <c r="E179" i="21" s="1"/>
  <c r="AA540" i="21"/>
  <c r="Z540" i="21"/>
  <c r="AB540" i="21"/>
  <c r="Y540" i="21"/>
  <c r="AA261" i="21"/>
  <c r="AC261" i="21"/>
  <c r="U261" i="21"/>
  <c r="V261" i="21"/>
  <c r="Z261" i="21"/>
  <c r="Y261" i="21"/>
  <c r="AB261" i="21"/>
  <c r="AD261" i="21"/>
  <c r="Z588" i="21"/>
  <c r="Y588" i="21"/>
  <c r="AA588" i="21"/>
  <c r="Y571" i="21"/>
  <c r="Z571" i="21"/>
  <c r="AA571" i="21"/>
  <c r="AB571" i="21"/>
  <c r="AD588" i="21"/>
  <c r="AD524" i="21"/>
  <c r="AA524" i="21"/>
  <c r="AB524" i="21"/>
  <c r="AC524" i="21"/>
  <c r="U524" i="21"/>
  <c r="AD450" i="21"/>
  <c r="U450" i="21"/>
  <c r="V450" i="21"/>
  <c r="Y450" i="21"/>
  <c r="AC450" i="21"/>
  <c r="AB586" i="21"/>
  <c r="U586" i="21"/>
  <c r="V586" i="21"/>
  <c r="AC586" i="21"/>
  <c r="AD586" i="21"/>
  <c r="Z502" i="21"/>
  <c r="AC502" i="21"/>
  <c r="AD502" i="21"/>
  <c r="Y502" i="21"/>
  <c r="AA502" i="21"/>
  <c r="AB502" i="21"/>
  <c r="Z484" i="21"/>
  <c r="AA484" i="21"/>
  <c r="AD484" i="21"/>
  <c r="Y484" i="21"/>
  <c r="AB484" i="21"/>
  <c r="AC484" i="21"/>
  <c r="V404" i="21"/>
  <c r="U404" i="21"/>
  <c r="Z404" i="21"/>
  <c r="AD404" i="21"/>
  <c r="AB404" i="21"/>
  <c r="AC404" i="21"/>
  <c r="Y404" i="21"/>
  <c r="AA404" i="21"/>
  <c r="AC585" i="21"/>
  <c r="AC562" i="21"/>
  <c r="AD562" i="21"/>
  <c r="AA562" i="21"/>
  <c r="AB562" i="21"/>
  <c r="U562" i="21"/>
  <c r="AA545" i="21"/>
  <c r="Z475" i="21"/>
  <c r="AC475" i="21"/>
  <c r="V475" i="21"/>
  <c r="Y475" i="21"/>
  <c r="AD288" i="21"/>
  <c r="Z288" i="21"/>
  <c r="J288" i="21" s="1"/>
  <c r="U288" i="21"/>
  <c r="V288" i="21"/>
  <c r="AB288" i="21"/>
  <c r="AC288" i="21"/>
  <c r="AC572" i="21"/>
  <c r="U543" i="21"/>
  <c r="AB543" i="21"/>
  <c r="AC543" i="21"/>
  <c r="AD543" i="21"/>
  <c r="V543" i="21"/>
  <c r="AD392" i="21"/>
  <c r="U359" i="21"/>
  <c r="V359" i="21"/>
  <c r="Y359" i="21"/>
  <c r="Z359" i="21"/>
  <c r="AA359" i="21"/>
  <c r="AC359" i="21"/>
  <c r="V276" i="21"/>
  <c r="Z276" i="21"/>
  <c r="AA276" i="21"/>
  <c r="L276" i="21" s="1"/>
  <c r="U276" i="21"/>
  <c r="Y276" i="21"/>
  <c r="J276" i="21" s="1"/>
  <c r="AC276" i="21"/>
  <c r="AD276" i="21"/>
  <c r="AA567" i="21"/>
  <c r="Z564" i="21"/>
  <c r="AA550" i="21"/>
  <c r="AD542" i="21"/>
  <c r="AC383" i="21"/>
  <c r="U309" i="21"/>
  <c r="AC309" i="21"/>
  <c r="AD309" i="21"/>
  <c r="AA309" i="21"/>
  <c r="AB309" i="21"/>
  <c r="Y309" i="21"/>
  <c r="Z309" i="21"/>
  <c r="V309" i="21"/>
  <c r="AB590" i="21"/>
  <c r="V588" i="21"/>
  <c r="U583" i="21"/>
  <c r="AA583" i="21"/>
  <c r="AB583" i="21"/>
  <c r="AD583" i="21"/>
  <c r="V583" i="21"/>
  <c r="Y564" i="21"/>
  <c r="Z555" i="21"/>
  <c r="Z550" i="21"/>
  <c r="V436" i="21"/>
  <c r="AC350" i="21"/>
  <c r="Z350" i="21"/>
  <c r="AA350" i="21"/>
  <c r="Y350" i="21"/>
  <c r="AB350" i="21"/>
  <c r="AD350" i="21"/>
  <c r="U291" i="21"/>
  <c r="AC291" i="21"/>
  <c r="Y291" i="21"/>
  <c r="Z291" i="21"/>
  <c r="AA291" i="21"/>
  <c r="AB291" i="21"/>
  <c r="AD291" i="21"/>
  <c r="V291" i="21"/>
  <c r="Y392" i="21"/>
  <c r="V392" i="21"/>
  <c r="AA392" i="21"/>
  <c r="U392" i="21"/>
  <c r="Z392" i="21"/>
  <c r="AB392" i="21"/>
  <c r="AC521" i="21"/>
  <c r="U521" i="21"/>
  <c r="V521" i="21"/>
  <c r="Z521" i="21"/>
  <c r="Y521" i="21"/>
  <c r="AA521" i="21"/>
  <c r="AD521" i="21"/>
  <c r="AB521" i="21"/>
  <c r="AD470" i="21"/>
  <c r="V470" i="21"/>
  <c r="AB470" i="21"/>
  <c r="AC470" i="21"/>
  <c r="U470" i="21"/>
  <c r="AC588" i="21"/>
  <c r="AB588" i="21"/>
  <c r="AD572" i="21"/>
  <c r="AC567" i="21"/>
  <c r="V518" i="21"/>
  <c r="Y518" i="21"/>
  <c r="Z518" i="21"/>
  <c r="AA518" i="21"/>
  <c r="AB518" i="21"/>
  <c r="AD590" i="21"/>
  <c r="AB585" i="21"/>
  <c r="AC575" i="21"/>
  <c r="Y575" i="21"/>
  <c r="Z575" i="21"/>
  <c r="AA575" i="21"/>
  <c r="AB567" i="21"/>
  <c r="AA564" i="21"/>
  <c r="Y559" i="21"/>
  <c r="U559" i="21"/>
  <c r="V559" i="21"/>
  <c r="Z559" i="21"/>
  <c r="AA559" i="21"/>
  <c r="AB559" i="21"/>
  <c r="AC559" i="21"/>
  <c r="Y556" i="21"/>
  <c r="Z556" i="21"/>
  <c r="AA556" i="21"/>
  <c r="AB556" i="21"/>
  <c r="AB550" i="21"/>
  <c r="Z545" i="21"/>
  <c r="AB472" i="21"/>
  <c r="AC472" i="21"/>
  <c r="U472" i="21"/>
  <c r="AD472" i="21"/>
  <c r="V472" i="21"/>
  <c r="AC590" i="21"/>
  <c r="Y585" i="21"/>
  <c r="AA572" i="21"/>
  <c r="AB555" i="21"/>
  <c r="Y545" i="21"/>
  <c r="AA547" i="21"/>
  <c r="U588" i="21"/>
  <c r="Y555" i="21"/>
  <c r="Z547" i="21"/>
  <c r="AD533" i="21"/>
  <c r="V531" i="21"/>
  <c r="Y531" i="21"/>
  <c r="Z531" i="21"/>
  <c r="AD531" i="21"/>
  <c r="AB504" i="21"/>
  <c r="U436" i="21"/>
  <c r="AD420" i="21"/>
  <c r="Y263" i="21"/>
  <c r="AA263" i="21"/>
  <c r="AC263" i="21"/>
  <c r="U263" i="21"/>
  <c r="AD263" i="21"/>
  <c r="Z263" i="21"/>
  <c r="AB263" i="21"/>
  <c r="V263" i="21"/>
  <c r="Z234" i="21"/>
  <c r="AB234" i="21"/>
  <c r="U234" i="21"/>
  <c r="V234" i="21"/>
  <c r="AB230" i="21"/>
  <c r="AD230" i="21"/>
  <c r="U230" i="21"/>
  <c r="AC230" i="21"/>
  <c r="V230" i="21"/>
  <c r="Y230" i="21"/>
  <c r="AD208" i="21"/>
  <c r="AA208" i="21"/>
  <c r="AB208" i="21"/>
  <c r="Z208" i="21"/>
  <c r="AC208" i="21"/>
  <c r="AB581" i="21"/>
  <c r="AC581" i="21"/>
  <c r="Y579" i="21"/>
  <c r="AD579" i="21"/>
  <c r="AA513" i="21"/>
  <c r="AD513" i="21"/>
  <c r="U513" i="21"/>
  <c r="V513" i="21"/>
  <c r="Y513" i="21"/>
  <c r="Y477" i="21"/>
  <c r="AB477" i="21"/>
  <c r="Y363" i="21"/>
  <c r="Z363" i="21"/>
  <c r="AC363" i="21"/>
  <c r="V355" i="21"/>
  <c r="AB355" i="21"/>
  <c r="AB352" i="21"/>
  <c r="AD352" i="21"/>
  <c r="Z352" i="21"/>
  <c r="AA352" i="21"/>
  <c r="AD327" i="21"/>
  <c r="AA327" i="21"/>
  <c r="AC327" i="21"/>
  <c r="Z327" i="21"/>
  <c r="AB327" i="21"/>
  <c r="U327" i="21"/>
  <c r="AB270" i="21"/>
  <c r="AD270" i="21"/>
  <c r="U270" i="21"/>
  <c r="V270" i="21"/>
  <c r="Z270" i="21"/>
  <c r="AC239" i="21"/>
  <c r="Z239" i="21"/>
  <c r="AA239" i="21"/>
  <c r="AB239" i="21"/>
  <c r="AC184" i="21"/>
  <c r="AD184" i="21"/>
  <c r="AA184" i="21"/>
  <c r="AB184" i="21"/>
  <c r="V184" i="21"/>
  <c r="U184" i="21"/>
  <c r="Z184" i="21"/>
  <c r="AC365" i="21"/>
  <c r="V365" i="21"/>
  <c r="Y365" i="21"/>
  <c r="Z365" i="21"/>
  <c r="AD365" i="21"/>
  <c r="Y305" i="21"/>
  <c r="AA305" i="21"/>
  <c r="AB305" i="21"/>
  <c r="U305" i="21"/>
  <c r="U251" i="21"/>
  <c r="AD251" i="21"/>
  <c r="V251" i="21"/>
  <c r="V195" i="21"/>
  <c r="AC195" i="21"/>
  <c r="AD195" i="21"/>
  <c r="Y195" i="21"/>
  <c r="AA195" i="21"/>
  <c r="U195" i="21"/>
  <c r="AB195" i="21"/>
  <c r="U506" i="21"/>
  <c r="AD506" i="21"/>
  <c r="AB486" i="21"/>
  <c r="AC486" i="21"/>
  <c r="AD304" i="21"/>
  <c r="AA221" i="21"/>
  <c r="AC221" i="21"/>
  <c r="Y221" i="21"/>
  <c r="V221" i="21"/>
  <c r="AD194" i="21"/>
  <c r="AB549" i="21"/>
  <c r="AC549" i="21"/>
  <c r="AD525" i="21"/>
  <c r="V438" i="21"/>
  <c r="E438" i="21" s="1"/>
  <c r="Y438" i="21"/>
  <c r="P438" i="21" s="1"/>
  <c r="AB438" i="21"/>
  <c r="AD438" i="21"/>
  <c r="AC418" i="21"/>
  <c r="AB582" i="21"/>
  <c r="AB566" i="21"/>
  <c r="AA566" i="21"/>
  <c r="AC566" i="21"/>
  <c r="V508" i="21"/>
  <c r="AD508" i="21"/>
  <c r="Z418" i="21"/>
  <c r="AB349" i="21"/>
  <c r="U349" i="21"/>
  <c r="AA349" i="21"/>
  <c r="V349" i="21"/>
  <c r="Y349" i="21"/>
  <c r="J349" i="21" s="1"/>
  <c r="V334" i="21"/>
  <c r="AA334" i="21"/>
  <c r="L334" i="21" s="1"/>
  <c r="AD334" i="21"/>
  <c r="AD308" i="21"/>
  <c r="AA308" i="21"/>
  <c r="AC308" i="21"/>
  <c r="U308" i="21"/>
  <c r="Y308" i="21"/>
  <c r="Z197" i="21"/>
  <c r="AC194" i="21"/>
  <c r="AC159" i="21"/>
  <c r="AB159" i="21"/>
  <c r="Y587" i="21"/>
  <c r="Z587" i="21"/>
  <c r="AC587" i="21"/>
  <c r="AC525" i="21"/>
  <c r="AB478" i="21"/>
  <c r="AD466" i="21"/>
  <c r="AD430" i="21"/>
  <c r="Z430" i="21"/>
  <c r="AC430" i="21"/>
  <c r="U430" i="21"/>
  <c r="V430" i="21"/>
  <c r="Y430" i="21"/>
  <c r="AD416" i="21"/>
  <c r="V416" i="21"/>
  <c r="Y416" i="21"/>
  <c r="J416" i="21" s="1"/>
  <c r="AC405" i="21"/>
  <c r="AD396" i="21"/>
  <c r="V396" i="21"/>
  <c r="U396" i="21"/>
  <c r="Z396" i="21"/>
  <c r="AB385" i="21"/>
  <c r="AA381" i="21"/>
  <c r="AD381" i="21"/>
  <c r="AC381" i="21"/>
  <c r="N381" i="21" s="1"/>
  <c r="AB348" i="21"/>
  <c r="Z307" i="21"/>
  <c r="AC228" i="21"/>
  <c r="Y223" i="21"/>
  <c r="AA223" i="21"/>
  <c r="AC223" i="21"/>
  <c r="Z223" i="21"/>
  <c r="V216" i="21"/>
  <c r="Z216" i="21"/>
  <c r="AA216" i="21"/>
  <c r="Y197" i="21"/>
  <c r="AA194" i="21"/>
  <c r="AA181" i="21"/>
  <c r="AC181" i="21"/>
  <c r="Z181" i="21"/>
  <c r="AD181" i="21"/>
  <c r="Z174" i="21"/>
  <c r="J174" i="21" s="1"/>
  <c r="AB174" i="21"/>
  <c r="L175" i="21" s="1"/>
  <c r="AD174" i="21"/>
  <c r="N174" i="21" s="1"/>
  <c r="V174" i="21"/>
  <c r="U169" i="21"/>
  <c r="V169" i="21"/>
  <c r="Z169" i="21"/>
  <c r="AA169" i="21"/>
  <c r="AA161" i="21"/>
  <c r="AC161" i="21"/>
  <c r="AD161" i="21"/>
  <c r="AB370" i="21"/>
  <c r="AC370" i="21"/>
  <c r="N370" i="21" s="1"/>
  <c r="Z370" i="21"/>
  <c r="V370" i="21"/>
  <c r="E370" i="21" s="1"/>
  <c r="Y370" i="21"/>
  <c r="Z515" i="21"/>
  <c r="AC515" i="21"/>
  <c r="V515" i="21"/>
  <c r="AA515" i="21"/>
  <c r="AC478" i="21"/>
  <c r="AA467" i="21"/>
  <c r="AD467" i="21"/>
  <c r="Y467" i="21"/>
  <c r="Z467" i="21"/>
  <c r="AB444" i="21"/>
  <c r="Z304" i="21"/>
  <c r="AA582" i="21"/>
  <c r="AD565" i="21"/>
  <c r="AB563" i="21"/>
  <c r="Z551" i="21"/>
  <c r="AA551" i="21"/>
  <c r="AD551" i="21"/>
  <c r="AC530" i="21"/>
  <c r="AD530" i="21"/>
  <c r="AD514" i="21"/>
  <c r="AA483" i="21"/>
  <c r="AB483" i="21"/>
  <c r="V483" i="21"/>
  <c r="Y483" i="21"/>
  <c r="AA444" i="21"/>
  <c r="AC437" i="21"/>
  <c r="N437" i="21" s="1"/>
  <c r="AD333" i="21"/>
  <c r="V316" i="21"/>
  <c r="Z316" i="21"/>
  <c r="Y316" i="21"/>
  <c r="Z568" i="21"/>
  <c r="AA568" i="21"/>
  <c r="AB568" i="21"/>
  <c r="AC565" i="21"/>
  <c r="AA563" i="21"/>
  <c r="AC548" i="21"/>
  <c r="V532" i="21"/>
  <c r="AB532" i="21"/>
  <c r="AC532" i="21"/>
  <c r="AD527" i="21"/>
  <c r="AB525" i="21"/>
  <c r="AA517" i="21"/>
  <c r="V517" i="21"/>
  <c r="Z517" i="21"/>
  <c r="AC514" i="21"/>
  <c r="AD510" i="21"/>
  <c r="U510" i="21"/>
  <c r="AA494" i="21"/>
  <c r="AB488" i="21"/>
  <c r="AC488" i="21"/>
  <c r="AD482" i="21"/>
  <c r="Z478" i="21"/>
  <c r="AB473" i="21"/>
  <c r="U469" i="21"/>
  <c r="V469" i="21"/>
  <c r="AA469" i="21"/>
  <c r="AD469" i="21"/>
  <c r="AB469" i="21"/>
  <c r="AC469" i="21"/>
  <c r="AC466" i="21"/>
  <c r="U453" i="21"/>
  <c r="V453" i="21"/>
  <c r="Y453" i="21"/>
  <c r="AB453" i="21"/>
  <c r="AB448" i="21"/>
  <c r="AB446" i="21"/>
  <c r="Z442" i="21"/>
  <c r="AC442" i="21"/>
  <c r="AD442" i="21"/>
  <c r="AB437" i="21"/>
  <c r="L437" i="21" s="1"/>
  <c r="AD429" i="21"/>
  <c r="AB407" i="21"/>
  <c r="AB405" i="21"/>
  <c r="AB395" i="21"/>
  <c r="AD387" i="21"/>
  <c r="AA385" i="21"/>
  <c r="L385" i="21" s="1"/>
  <c r="AD380" i="21"/>
  <c r="AD367" i="21"/>
  <c r="AB367" i="21"/>
  <c r="V367" i="21"/>
  <c r="Z367" i="21"/>
  <c r="AA367" i="21"/>
  <c r="Y362" i="21"/>
  <c r="U362" i="21"/>
  <c r="AC362" i="21"/>
  <c r="AD362" i="21"/>
  <c r="AB362" i="21"/>
  <c r="Z354" i="21"/>
  <c r="AB354" i="21"/>
  <c r="AA354" i="21"/>
  <c r="AC354" i="21"/>
  <c r="U354" i="21"/>
  <c r="U326" i="21"/>
  <c r="Y326" i="21"/>
  <c r="AB326" i="21"/>
  <c r="AC326" i="21"/>
  <c r="AD326" i="21"/>
  <c r="AB289" i="21"/>
  <c r="V275" i="21"/>
  <c r="E275" i="21" s="1"/>
  <c r="AB264" i="21"/>
  <c r="AD257" i="21"/>
  <c r="AB228" i="21"/>
  <c r="AA188" i="21"/>
  <c r="Y166" i="21"/>
  <c r="Z166" i="21"/>
  <c r="AA166" i="21"/>
  <c r="AD166" i="21"/>
  <c r="Y163" i="21"/>
  <c r="AA163" i="21"/>
  <c r="AB163" i="21"/>
  <c r="AC163" i="21"/>
  <c r="N163" i="21" s="1"/>
  <c r="Y304" i="21"/>
  <c r="AC264" i="21"/>
  <c r="Y206" i="21"/>
  <c r="Z582" i="21"/>
  <c r="V591" i="21"/>
  <c r="Z591" i="21"/>
  <c r="Y589" i="21"/>
  <c r="AB589" i="21"/>
  <c r="Y582" i="21"/>
  <c r="Y570" i="21"/>
  <c r="Z570" i="21"/>
  <c r="AC570" i="21"/>
  <c r="AB565" i="21"/>
  <c r="Z563" i="21"/>
  <c r="Y553" i="21"/>
  <c r="Z553" i="21"/>
  <c r="AC553" i="21"/>
  <c r="Y536" i="21"/>
  <c r="Z536" i="21"/>
  <c r="AC536" i="21"/>
  <c r="AB514" i="21"/>
  <c r="AC501" i="21"/>
  <c r="V501" i="21"/>
  <c r="AD490" i="21"/>
  <c r="AA490" i="21"/>
  <c r="AB490" i="21"/>
  <c r="AC482" i="21"/>
  <c r="Y476" i="21"/>
  <c r="U476" i="21"/>
  <c r="V476" i="21"/>
  <c r="Z476" i="21"/>
  <c r="AB466" i="21"/>
  <c r="AA446" i="21"/>
  <c r="AB441" i="21"/>
  <c r="Y393" i="21"/>
  <c r="AD393" i="21"/>
  <c r="V393" i="21"/>
  <c r="AA393" i="21"/>
  <c r="Y390" i="21"/>
  <c r="J390" i="21" s="1"/>
  <c r="U390" i="21"/>
  <c r="E390" i="21" s="1"/>
  <c r="Z390" i="21"/>
  <c r="AC390" i="21"/>
  <c r="AD390" i="21"/>
  <c r="Z272" i="21"/>
  <c r="AB272" i="21"/>
  <c r="AD272" i="21"/>
  <c r="V272" i="21"/>
  <c r="U272" i="21"/>
  <c r="U253" i="21"/>
  <c r="Z253" i="21"/>
  <c r="Z231" i="21"/>
  <c r="AB231" i="21"/>
  <c r="AD231" i="21"/>
  <c r="AC231" i="21"/>
  <c r="Y231" i="21"/>
  <c r="AA231" i="21"/>
  <c r="AB210" i="21"/>
  <c r="L211" i="21" s="1"/>
  <c r="AD210" i="21"/>
  <c r="AC210" i="21"/>
  <c r="N210" i="21" s="1"/>
  <c r="U210" i="21"/>
  <c r="Y183" i="21"/>
  <c r="AA183" i="21"/>
  <c r="AC183" i="21"/>
  <c r="AB183" i="21"/>
  <c r="V304" i="21"/>
  <c r="AB275" i="21"/>
  <c r="AC275" i="21"/>
  <c r="Z275" i="21"/>
  <c r="AA275" i="21"/>
  <c r="V235" i="21"/>
  <c r="E235" i="21" s="1"/>
  <c r="V206" i="21"/>
  <c r="V194" i="21"/>
  <c r="U307" i="21"/>
  <c r="Y307" i="21"/>
  <c r="AA307" i="21"/>
  <c r="AB307" i="21"/>
  <c r="AC307" i="21"/>
  <c r="AD307" i="21"/>
  <c r="Z292" i="21"/>
  <c r="AB292" i="21"/>
  <c r="AD292" i="21"/>
  <c r="Y292" i="21"/>
  <c r="AC292" i="21"/>
  <c r="AA292" i="21"/>
  <c r="U292" i="21"/>
  <c r="V197" i="21"/>
  <c r="AA197" i="21"/>
  <c r="AB197" i="21"/>
  <c r="AD197" i="21"/>
  <c r="AC197" i="21"/>
  <c r="AB235" i="21"/>
  <c r="AC235" i="21"/>
  <c r="AD235" i="21"/>
  <c r="AA235" i="21"/>
  <c r="Y235" i="21"/>
  <c r="Z235" i="21"/>
  <c r="Z206" i="21"/>
  <c r="AA206" i="21"/>
  <c r="AB206" i="21"/>
  <c r="AC206" i="21"/>
  <c r="AD206" i="21"/>
  <c r="AC558" i="21"/>
  <c r="AD539" i="21"/>
  <c r="V478" i="21"/>
  <c r="AA478" i="21"/>
  <c r="Z444" i="21"/>
  <c r="AD444" i="21"/>
  <c r="U395" i="21"/>
  <c r="AC395" i="21"/>
  <c r="Y395" i="21"/>
  <c r="Z395" i="21"/>
  <c r="AD395" i="21"/>
  <c r="AB333" i="21"/>
  <c r="Z333" i="21"/>
  <c r="AC333" i="21"/>
  <c r="AA333" i="21"/>
  <c r="L333" i="21" s="1"/>
  <c r="AD234" i="21"/>
  <c r="U209" i="21"/>
  <c r="Y209" i="21"/>
  <c r="J209" i="21" s="1"/>
  <c r="V209" i="21"/>
  <c r="AA209" i="21"/>
  <c r="AB209" i="21"/>
  <c r="AC209" i="21"/>
  <c r="AD209" i="21"/>
  <c r="AD188" i="21"/>
  <c r="AC188" i="21"/>
  <c r="U188" i="21"/>
  <c r="V188" i="21"/>
  <c r="AB188" i="21"/>
  <c r="AD577" i="21"/>
  <c r="AB418" i="21"/>
  <c r="AD418" i="21"/>
  <c r="AA418" i="21"/>
  <c r="L418" i="21" s="1"/>
  <c r="Z380" i="21"/>
  <c r="AB380" i="21"/>
  <c r="AA380" i="21"/>
  <c r="AC380" i="21"/>
  <c r="U380" i="21"/>
  <c r="V380" i="21"/>
  <c r="AD348" i="21"/>
  <c r="Y348" i="21"/>
  <c r="Z348" i="21"/>
  <c r="AC348" i="21"/>
  <c r="AA348" i="21"/>
  <c r="Z194" i="21"/>
  <c r="AB194" i="21"/>
  <c r="Y194" i="21"/>
  <c r="AC573" i="21"/>
  <c r="AC541" i="21"/>
  <c r="V525" i="21"/>
  <c r="U525" i="21"/>
  <c r="Z525" i="21"/>
  <c r="AD581" i="21"/>
  <c r="AC579" i="21"/>
  <c r="AC577" i="21"/>
  <c r="AB573" i="21"/>
  <c r="AB558" i="21"/>
  <c r="AB541" i="21"/>
  <c r="AC539" i="21"/>
  <c r="V514" i="21"/>
  <c r="Z494" i="21"/>
  <c r="AC494" i="21"/>
  <c r="AB494" i="21"/>
  <c r="AD494" i="21"/>
  <c r="V482" i="21"/>
  <c r="AD477" i="21"/>
  <c r="V437" i="21"/>
  <c r="Y437" i="21"/>
  <c r="V434" i="21"/>
  <c r="E434" i="21" s="1"/>
  <c r="V405" i="21"/>
  <c r="Y405" i="21"/>
  <c r="AC385" i="21"/>
  <c r="N385" i="21" s="1"/>
  <c r="U385" i="21"/>
  <c r="AD355" i="21"/>
  <c r="AB310" i="21"/>
  <c r="AD310" i="21"/>
  <c r="AA310" i="21"/>
  <c r="V310" i="21"/>
  <c r="Y310" i="21"/>
  <c r="AC310" i="21"/>
  <c r="U289" i="21"/>
  <c r="E289" i="21" s="1"/>
  <c r="Z289" i="21"/>
  <c r="AC289" i="21"/>
  <c r="AD289" i="21"/>
  <c r="U264" i="21"/>
  <c r="AD264" i="21"/>
  <c r="AA264" i="21"/>
  <c r="V257" i="21"/>
  <c r="U257" i="21"/>
  <c r="Z257" i="21"/>
  <c r="AC257" i="21"/>
  <c r="AC234" i="21"/>
  <c r="U232" i="21"/>
  <c r="AA232" i="21"/>
  <c r="AB232" i="21"/>
  <c r="AC232" i="21"/>
  <c r="Y232" i="21"/>
  <c r="Z232" i="21"/>
  <c r="AD228" i="21"/>
  <c r="U228" i="21"/>
  <c r="Y228" i="21"/>
  <c r="J228" i="21" s="1"/>
  <c r="Y208" i="21"/>
  <c r="AA581" i="21"/>
  <c r="AB579" i="21"/>
  <c r="AB577" i="21"/>
  <c r="AA573" i="21"/>
  <c r="U565" i="21"/>
  <c r="AA558" i="21"/>
  <c r="Z548" i="21"/>
  <c r="V548" i="21"/>
  <c r="AA541" i="21"/>
  <c r="AB539" i="21"/>
  <c r="U527" i="21"/>
  <c r="V527" i="21"/>
  <c r="Y527" i="21"/>
  <c r="U514" i="21"/>
  <c r="AC477" i="21"/>
  <c r="Z473" i="21"/>
  <c r="AC473" i="21"/>
  <c r="AD473" i="21"/>
  <c r="V466" i="21"/>
  <c r="U448" i="21"/>
  <c r="AD448" i="21"/>
  <c r="AC407" i="21"/>
  <c r="U407" i="21"/>
  <c r="Z402" i="21"/>
  <c r="V402" i="21"/>
  <c r="U402" i="21"/>
  <c r="Y402" i="21"/>
  <c r="AD402" i="21"/>
  <c r="AA402" i="21"/>
  <c r="AD399" i="21"/>
  <c r="AC387" i="21"/>
  <c r="AB387" i="21"/>
  <c r="U387" i="21"/>
  <c r="AD363" i="21"/>
  <c r="AC358" i="21"/>
  <c r="Y358" i="21"/>
  <c r="AB358" i="21"/>
  <c r="AD358" i="21"/>
  <c r="V358" i="21"/>
  <c r="AA358" i="21"/>
  <c r="AC355" i="21"/>
  <c r="Y353" i="21"/>
  <c r="AB353" i="21"/>
  <c r="L353" i="21" s="1"/>
  <c r="Z353" i="21"/>
  <c r="AD353" i="21"/>
  <c r="AA325" i="21"/>
  <c r="L325" i="21" s="1"/>
  <c r="AC325" i="21"/>
  <c r="Y325" i="21"/>
  <c r="J325" i="21" s="1"/>
  <c r="U325" i="21"/>
  <c r="V297" i="21"/>
  <c r="U297" i="21"/>
  <c r="Z297" i="21"/>
  <c r="AD297" i="21"/>
  <c r="AA234" i="21"/>
  <c r="AA230" i="21"/>
  <c r="AA304" i="21"/>
  <c r="AC304" i="21"/>
  <c r="AB304" i="21"/>
  <c r="Z581" i="21"/>
  <c r="AA579" i="21"/>
  <c r="Z577" i="21"/>
  <c r="AA539" i="21"/>
  <c r="AD526" i="21"/>
  <c r="V487" i="21"/>
  <c r="Y487" i="21"/>
  <c r="U487" i="21"/>
  <c r="Y482" i="21"/>
  <c r="AB482" i="21"/>
  <c r="AA477" i="21"/>
  <c r="AC441" i="21"/>
  <c r="AD441" i="21"/>
  <c r="U441" i="21"/>
  <c r="E441" i="21" s="1"/>
  <c r="Z434" i="21"/>
  <c r="AA434" i="21"/>
  <c r="L434" i="21" s="1"/>
  <c r="Y434" i="21"/>
  <c r="J434" i="21" s="1"/>
  <c r="AD434" i="21"/>
  <c r="AB434" i="21"/>
  <c r="U429" i="21"/>
  <c r="V429" i="21"/>
  <c r="AA389" i="21"/>
  <c r="AC389" i="21"/>
  <c r="AB389" i="21"/>
  <c r="U389" i="21"/>
  <c r="E389" i="21" s="1"/>
  <c r="AB363" i="21"/>
  <c r="AA355" i="21"/>
  <c r="AC352" i="21"/>
  <c r="Z294" i="21"/>
  <c r="AB294" i="21"/>
  <c r="AA294" i="21"/>
  <c r="AD294" i="21"/>
  <c r="V294" i="21"/>
  <c r="Y294" i="21"/>
  <c r="Z274" i="21"/>
  <c r="AB274" i="21"/>
  <c r="Y274" i="21"/>
  <c r="J274" i="21" s="1"/>
  <c r="U274" i="21"/>
  <c r="AA274" i="21"/>
  <c r="L274" i="21" s="1"/>
  <c r="U247" i="21"/>
  <c r="Y247" i="21"/>
  <c r="AC247" i="21"/>
  <c r="AD247" i="21"/>
  <c r="Z247" i="21"/>
  <c r="AD239" i="21"/>
  <c r="Y234" i="21"/>
  <c r="Z230" i="21"/>
  <c r="V394" i="21"/>
  <c r="Z394" i="21"/>
  <c r="V296" i="21"/>
  <c r="Z296" i="21"/>
  <c r="AB296" i="21"/>
  <c r="AD296" i="21"/>
  <c r="AA296" i="21"/>
  <c r="AA281" i="21"/>
  <c r="AC281" i="21"/>
  <c r="AB281" i="21"/>
  <c r="AD281" i="21"/>
  <c r="V281" i="21"/>
  <c r="U271" i="21"/>
  <c r="Y271" i="21"/>
  <c r="Z271" i="21"/>
  <c r="AB271" i="21"/>
  <c r="AB215" i="21"/>
  <c r="Y213" i="21"/>
  <c r="Z213" i="21"/>
  <c r="AA213" i="21"/>
  <c r="AB213" i="21"/>
  <c r="AC213" i="21"/>
  <c r="Y205" i="21"/>
  <c r="AA205" i="21"/>
  <c r="U205" i="21"/>
  <c r="V205" i="21"/>
  <c r="V176" i="21"/>
  <c r="E176" i="21" s="1"/>
  <c r="Z176" i="21"/>
  <c r="AD176" i="21"/>
  <c r="Y176" i="21"/>
  <c r="J176" i="21" s="1"/>
  <c r="AA176" i="21"/>
  <c r="U415" i="21"/>
  <c r="AC415" i="21"/>
  <c r="AD415" i="21"/>
  <c r="Y413" i="21"/>
  <c r="AD413" i="21"/>
  <c r="Y411" i="21"/>
  <c r="AA411" i="21"/>
  <c r="AD168" i="21"/>
  <c r="N168" i="21" s="1"/>
  <c r="Y168" i="21"/>
  <c r="Z168" i="21"/>
  <c r="AA168" i="21"/>
  <c r="U168" i="21"/>
  <c r="Y243" i="21"/>
  <c r="AA243" i="21"/>
  <c r="AC243" i="21"/>
  <c r="AB243" i="21"/>
  <c r="AD243" i="21"/>
  <c r="V243" i="21"/>
  <c r="V236" i="21"/>
  <c r="Z236" i="21"/>
  <c r="Y236" i="21"/>
  <c r="AA236" i="21"/>
  <c r="AB233" i="21"/>
  <c r="AC233" i="21"/>
  <c r="AD233" i="21"/>
  <c r="V233" i="21"/>
  <c r="Z233" i="21"/>
  <c r="Y215" i="21"/>
  <c r="Z215" i="21"/>
  <c r="AA215" i="21"/>
  <c r="AC215" i="21"/>
  <c r="AD215" i="21"/>
  <c r="U207" i="21"/>
  <c r="Y207" i="21"/>
  <c r="V207" i="21"/>
  <c r="U544" i="21"/>
  <c r="U509" i="21"/>
  <c r="AC509" i="21"/>
  <c r="Z474" i="21"/>
  <c r="AA474" i="21"/>
  <c r="AC461" i="21"/>
  <c r="AD461" i="21"/>
  <c r="AA461" i="21"/>
  <c r="L461" i="21" s="1"/>
  <c r="U459" i="21"/>
  <c r="U449" i="21"/>
  <c r="V449" i="21"/>
  <c r="Y445" i="21"/>
  <c r="Z445" i="21"/>
  <c r="Z428" i="21"/>
  <c r="AC428" i="21"/>
  <c r="U426" i="21"/>
  <c r="AB398" i="21"/>
  <c r="AD398" i="21"/>
  <c r="V398" i="21"/>
  <c r="AA398" i="21"/>
  <c r="Z382" i="21"/>
  <c r="AA382" i="21"/>
  <c r="AB382" i="21"/>
  <c r="AB290" i="21"/>
  <c r="AD290" i="21"/>
  <c r="Z290" i="21"/>
  <c r="V290" i="21"/>
  <c r="E290" i="21" s="1"/>
  <c r="U255" i="21"/>
  <c r="Z192" i="21"/>
  <c r="AB192" i="21"/>
  <c r="AD192" i="21"/>
  <c r="V192" i="21"/>
  <c r="AA192" i="21"/>
  <c r="AC192" i="21"/>
  <c r="U417" i="21"/>
  <c r="E417" i="21" s="1"/>
  <c r="AC417" i="21"/>
  <c r="AD417" i="21"/>
  <c r="U287" i="21"/>
  <c r="Y287" i="21"/>
  <c r="V287" i="21"/>
  <c r="Z287" i="21"/>
  <c r="AD287" i="21"/>
  <c r="AA273" i="21"/>
  <c r="AB273" i="21"/>
  <c r="AC273" i="21"/>
  <c r="AD268" i="21"/>
  <c r="U268" i="21"/>
  <c r="AC279" i="21"/>
  <c r="N279" i="21" s="1"/>
  <c r="AA279" i="21"/>
  <c r="AB279" i="21"/>
  <c r="AC277" i="21"/>
  <c r="AD277" i="21"/>
  <c r="AC259" i="21"/>
  <c r="AD259" i="21"/>
  <c r="AA226" i="21"/>
  <c r="AB226" i="21"/>
  <c r="Y217" i="21"/>
  <c r="Z217" i="21"/>
  <c r="AA217" i="21"/>
  <c r="Z212" i="21"/>
  <c r="AB212" i="21"/>
  <c r="AD212" i="21"/>
  <c r="Z186" i="21"/>
  <c r="Y425" i="21"/>
  <c r="Z425" i="21"/>
  <c r="AA423" i="21"/>
  <c r="AB423" i="21"/>
  <c r="AC421" i="21"/>
  <c r="N421" i="21" s="1"/>
  <c r="AD421" i="21"/>
  <c r="V384" i="21"/>
  <c r="Z384" i="21"/>
  <c r="AA384" i="21"/>
  <c r="L384" i="21" s="1"/>
  <c r="Y371" i="21"/>
  <c r="J371" i="21" s="1"/>
  <c r="AA371" i="21"/>
  <c r="Y356" i="21"/>
  <c r="AA356" i="21"/>
  <c r="AC356" i="21"/>
  <c r="AD356" i="21"/>
  <c r="AB329" i="21"/>
  <c r="Z329" i="21"/>
  <c r="J329" i="21" s="1"/>
  <c r="AC329" i="21"/>
  <c r="AD329" i="21"/>
  <c r="Y283" i="21"/>
  <c r="J283" i="21" s="1"/>
  <c r="AA283" i="21"/>
  <c r="L283" i="21" s="1"/>
  <c r="AC283" i="21"/>
  <c r="AD283" i="21"/>
  <c r="Z214" i="21"/>
  <c r="AB214" i="21"/>
  <c r="L215" i="21" s="1"/>
  <c r="AC186" i="21"/>
  <c r="AD186" i="21"/>
  <c r="Z454" i="21"/>
  <c r="AA454" i="21"/>
  <c r="AB452" i="21"/>
  <c r="AC452" i="21"/>
  <c r="Z400" i="21"/>
  <c r="AB400" i="21"/>
  <c r="V400" i="21"/>
  <c r="Z331" i="21"/>
  <c r="J331" i="21" s="1"/>
  <c r="AD331" i="21"/>
  <c r="AA331" i="21"/>
  <c r="AC331" i="21"/>
  <c r="Y285" i="21"/>
  <c r="J285" i="21" s="1"/>
  <c r="AA285" i="21"/>
  <c r="Y245" i="21"/>
  <c r="AA245" i="21"/>
  <c r="AC245" i="21"/>
  <c r="AD245" i="21"/>
  <c r="Z245" i="21"/>
  <c r="AB245" i="21"/>
  <c r="Y225" i="21"/>
  <c r="AA225" i="21"/>
  <c r="Z225" i="21"/>
  <c r="AB225" i="21"/>
  <c r="AB170" i="21"/>
  <c r="AD170" i="21"/>
  <c r="Z170" i="21"/>
  <c r="AA170" i="21"/>
  <c r="AC170" i="21"/>
  <c r="U299" i="21"/>
  <c r="Y265" i="21"/>
  <c r="AA265" i="21"/>
  <c r="AA241" i="21"/>
  <c r="AC241" i="21"/>
  <c r="Z241" i="21"/>
  <c r="AB241" i="21"/>
  <c r="AD241" i="21"/>
  <c r="U211" i="21"/>
  <c r="Y211" i="21"/>
  <c r="Z211" i="21"/>
  <c r="V196" i="21"/>
  <c r="Z196" i="21"/>
  <c r="Z172" i="21"/>
  <c r="AB172" i="21"/>
  <c r="AD172" i="21"/>
  <c r="AC172" i="21"/>
  <c r="U167" i="21"/>
  <c r="Y167" i="21"/>
  <c r="J167" i="21" s="1"/>
  <c r="V167" i="21"/>
  <c r="Z312" i="21"/>
  <c r="AB312" i="21"/>
  <c r="AD312" i="21"/>
  <c r="Y303" i="21"/>
  <c r="AA303" i="21"/>
  <c r="AC303" i="21"/>
  <c r="AA301" i="21"/>
  <c r="AC301" i="21"/>
  <c r="U267" i="21"/>
  <c r="Y267" i="21"/>
  <c r="U229" i="21"/>
  <c r="Z229" i="21"/>
  <c r="AA229" i="21"/>
  <c r="AB229" i="21"/>
  <c r="Y165" i="21"/>
  <c r="Z165" i="21"/>
  <c r="AA165" i="21"/>
  <c r="AB250" i="21"/>
  <c r="AD250" i="21"/>
  <c r="V199" i="21"/>
  <c r="V189" i="21"/>
  <c r="U187" i="21"/>
  <c r="Y187" i="21"/>
  <c r="Y185" i="21"/>
  <c r="AA185" i="21"/>
  <c r="Z252" i="21"/>
  <c r="AB252" i="21"/>
  <c r="AD252" i="21"/>
  <c r="V256" i="21"/>
  <c r="Z256" i="21"/>
  <c r="Z254" i="21"/>
  <c r="AB254" i="21"/>
  <c r="AA201" i="21"/>
  <c r="AC201" i="21"/>
  <c r="J461" i="21" l="1"/>
  <c r="E462" i="21"/>
  <c r="L463" i="21"/>
  <c r="E460" i="21"/>
  <c r="E463" i="21"/>
  <c r="J463" i="21"/>
  <c r="L432" i="21"/>
  <c r="J435" i="21"/>
  <c r="N435" i="21"/>
  <c r="J440" i="21"/>
  <c r="P435" i="21"/>
  <c r="L438" i="21"/>
  <c r="N432" i="21"/>
  <c r="M457" i="21" s="1"/>
  <c r="J438" i="21"/>
  <c r="L436" i="21"/>
  <c r="J441" i="21"/>
  <c r="P433" i="21"/>
  <c r="E433" i="21"/>
  <c r="L441" i="21"/>
  <c r="P432" i="21"/>
  <c r="N438" i="21"/>
  <c r="N436" i="21"/>
  <c r="E437" i="21"/>
  <c r="P431" i="21"/>
  <c r="E431" i="21"/>
  <c r="D457" i="21" s="1"/>
  <c r="J439" i="21"/>
  <c r="L431" i="21"/>
  <c r="K457" i="21" s="1"/>
  <c r="P436" i="21"/>
  <c r="E436" i="21"/>
  <c r="J436" i="21"/>
  <c r="I457" i="21" s="1"/>
  <c r="L439" i="21"/>
  <c r="J442" i="21"/>
  <c r="P434" i="21"/>
  <c r="E435" i="21"/>
  <c r="E421" i="21"/>
  <c r="E415" i="21"/>
  <c r="J417" i="21"/>
  <c r="L416" i="21"/>
  <c r="E416" i="21"/>
  <c r="E420" i="21"/>
  <c r="L415" i="21"/>
  <c r="E413" i="21"/>
  <c r="J413" i="21"/>
  <c r="J386" i="21"/>
  <c r="E331" i="21"/>
  <c r="N216" i="21"/>
  <c r="J286" i="21"/>
  <c r="N325" i="21"/>
  <c r="P370" i="21"/>
  <c r="L383" i="21"/>
  <c r="N330" i="21"/>
  <c r="J327" i="21"/>
  <c r="E185" i="21"/>
  <c r="N328" i="21"/>
  <c r="N230" i="21"/>
  <c r="E391" i="21"/>
  <c r="N368" i="21"/>
  <c r="E393" i="21"/>
  <c r="N327" i="21"/>
  <c r="E353" i="21"/>
  <c r="J379" i="21"/>
  <c r="P368" i="21"/>
  <c r="L389" i="21"/>
  <c r="N366" i="21"/>
  <c r="E392" i="21"/>
  <c r="L183" i="21"/>
  <c r="E348" i="21"/>
  <c r="E286" i="21"/>
  <c r="N371" i="21"/>
  <c r="L349" i="21"/>
  <c r="L392" i="21"/>
  <c r="J367" i="21"/>
  <c r="N226" i="21"/>
  <c r="P371" i="21"/>
  <c r="P380" i="21"/>
  <c r="J391" i="21"/>
  <c r="E367" i="21"/>
  <c r="P367" i="21"/>
  <c r="P384" i="21"/>
  <c r="E384" i="21"/>
  <c r="N367" i="21"/>
  <c r="J368" i="21"/>
  <c r="J384" i="21"/>
  <c r="E388" i="21"/>
  <c r="N380" i="21"/>
  <c r="L382" i="21"/>
  <c r="P387" i="21"/>
  <c r="E387" i="21"/>
  <c r="N333" i="21"/>
  <c r="L381" i="21"/>
  <c r="J365" i="21"/>
  <c r="L372" i="21"/>
  <c r="J369" i="21"/>
  <c r="P381" i="21"/>
  <c r="E381" i="21"/>
  <c r="P382" i="21"/>
  <c r="E382" i="21"/>
  <c r="N227" i="21"/>
  <c r="N372" i="21"/>
  <c r="N379" i="21"/>
  <c r="J392" i="21"/>
  <c r="N387" i="21"/>
  <c r="P385" i="21"/>
  <c r="E385" i="21"/>
  <c r="P159" i="21"/>
  <c r="L350" i="21"/>
  <c r="N159" i="21"/>
  <c r="L390" i="21"/>
  <c r="P379" i="21"/>
  <c r="J215" i="21"/>
  <c r="N273" i="21"/>
  <c r="L367" i="21"/>
  <c r="J335" i="21"/>
  <c r="P372" i="21"/>
  <c r="N369" i="21"/>
  <c r="J382" i="21"/>
  <c r="E394" i="21"/>
  <c r="N326" i="21"/>
  <c r="M361" i="21" s="1"/>
  <c r="L279" i="21"/>
  <c r="E326" i="21"/>
  <c r="P326" i="21"/>
  <c r="J227" i="21"/>
  <c r="J348" i="21"/>
  <c r="E180" i="21"/>
  <c r="N334" i="21"/>
  <c r="N228" i="21"/>
  <c r="L225" i="21"/>
  <c r="P334" i="21"/>
  <c r="E334" i="21"/>
  <c r="E380" i="21"/>
  <c r="J232" i="21"/>
  <c r="N276" i="21"/>
  <c r="J173" i="21"/>
  <c r="L186" i="21"/>
  <c r="P327" i="21"/>
  <c r="E327" i="21"/>
  <c r="E350" i="21"/>
  <c r="P282" i="21"/>
  <c r="L328" i="21"/>
  <c r="P366" i="21"/>
  <c r="E284" i="21"/>
  <c r="N274" i="21"/>
  <c r="P333" i="21"/>
  <c r="E333" i="21"/>
  <c r="P328" i="21"/>
  <c r="E328" i="21"/>
  <c r="N329" i="21"/>
  <c r="J333" i="21"/>
  <c r="L162" i="21"/>
  <c r="P332" i="21"/>
  <c r="E332" i="21"/>
  <c r="G203" i="21"/>
  <c r="P329" i="21"/>
  <c r="E329" i="21"/>
  <c r="E351" i="21"/>
  <c r="P231" i="21"/>
  <c r="E325" i="21"/>
  <c r="P325" i="21"/>
  <c r="E184" i="21"/>
  <c r="E372" i="21"/>
  <c r="J281" i="21"/>
  <c r="L365" i="21"/>
  <c r="E352" i="21"/>
  <c r="E349" i="21"/>
  <c r="L327" i="21"/>
  <c r="N335" i="21"/>
  <c r="N269" i="21"/>
  <c r="L277" i="21"/>
  <c r="L282" i="21"/>
  <c r="N211" i="21"/>
  <c r="L335" i="21"/>
  <c r="J216" i="21"/>
  <c r="P365" i="21"/>
  <c r="L329" i="21"/>
  <c r="L228" i="21"/>
  <c r="E234" i="21"/>
  <c r="G361" i="21"/>
  <c r="N365" i="21"/>
  <c r="L227" i="21"/>
  <c r="E278" i="21"/>
  <c r="J332" i="21"/>
  <c r="P335" i="21"/>
  <c r="L371" i="21"/>
  <c r="J168" i="21"/>
  <c r="N275" i="21"/>
  <c r="P330" i="21"/>
  <c r="E330" i="21"/>
  <c r="L368" i="21"/>
  <c r="L366" i="21"/>
  <c r="L370" i="21"/>
  <c r="E366" i="21"/>
  <c r="E365" i="21"/>
  <c r="E368" i="21"/>
  <c r="L348" i="21"/>
  <c r="L326" i="21"/>
  <c r="P279" i="21"/>
  <c r="E279" i="21"/>
  <c r="N283" i="21"/>
  <c r="P270" i="21"/>
  <c r="L288" i="21"/>
  <c r="L235" i="21"/>
  <c r="E272" i="21"/>
  <c r="P272" i="21"/>
  <c r="N278" i="21"/>
  <c r="P274" i="21"/>
  <c r="E274" i="21"/>
  <c r="L231" i="21"/>
  <c r="P276" i="21"/>
  <c r="E276" i="21"/>
  <c r="N225" i="21"/>
  <c r="P283" i="21"/>
  <c r="E283" i="21"/>
  <c r="E227" i="21"/>
  <c r="P227" i="21"/>
  <c r="P269" i="21"/>
  <c r="N212" i="21"/>
  <c r="L269" i="21"/>
  <c r="L291" i="21"/>
  <c r="P275" i="21"/>
  <c r="N170" i="21"/>
  <c r="P228" i="21"/>
  <c r="P277" i="21"/>
  <c r="E277" i="21"/>
  <c r="P281" i="21"/>
  <c r="E281" i="21"/>
  <c r="N280" i="21"/>
  <c r="E233" i="21"/>
  <c r="P273" i="21"/>
  <c r="N229" i="21"/>
  <c r="J275" i="21"/>
  <c r="E291" i="21"/>
  <c r="L234" i="21"/>
  <c r="J272" i="21"/>
  <c r="J229" i="21"/>
  <c r="J280" i="21"/>
  <c r="G314" i="21"/>
  <c r="J287" i="21"/>
  <c r="J217" i="21"/>
  <c r="J271" i="21"/>
  <c r="L185" i="21"/>
  <c r="E288" i="21"/>
  <c r="N272" i="21"/>
  <c r="N222" i="21"/>
  <c r="L280" i="21"/>
  <c r="L229" i="21"/>
  <c r="L272" i="21"/>
  <c r="L273" i="21"/>
  <c r="E226" i="21"/>
  <c r="P226" i="21"/>
  <c r="L271" i="21"/>
  <c r="J279" i="21"/>
  <c r="E282" i="21"/>
  <c r="P287" i="21"/>
  <c r="E287" i="21"/>
  <c r="E271" i="21"/>
  <c r="P271" i="21"/>
  <c r="E232" i="21"/>
  <c r="J230" i="21"/>
  <c r="N282" i="21"/>
  <c r="L290" i="21"/>
  <c r="L230" i="21"/>
  <c r="J225" i="21"/>
  <c r="L232" i="21"/>
  <c r="E225" i="21"/>
  <c r="P225" i="21"/>
  <c r="J270" i="21"/>
  <c r="N270" i="21"/>
  <c r="N277" i="21"/>
  <c r="J211" i="21"/>
  <c r="L216" i="21"/>
  <c r="L281" i="21"/>
  <c r="L236" i="21"/>
  <c r="N231" i="21"/>
  <c r="N166" i="21"/>
  <c r="E230" i="21"/>
  <c r="P230" i="21"/>
  <c r="L270" i="21"/>
  <c r="L233" i="21"/>
  <c r="E229" i="21"/>
  <c r="P229" i="21"/>
  <c r="N215" i="21"/>
  <c r="N281" i="21"/>
  <c r="J231" i="21"/>
  <c r="J282" i="21"/>
  <c r="L289" i="21"/>
  <c r="N287" i="21"/>
  <c r="E280" i="21"/>
  <c r="P280" i="21"/>
  <c r="E285" i="21"/>
  <c r="E273" i="21"/>
  <c r="E270" i="21"/>
  <c r="J269" i="21"/>
  <c r="E269" i="21"/>
  <c r="E236" i="21"/>
  <c r="G262" i="21"/>
  <c r="J222" i="21"/>
  <c r="E182" i="21"/>
  <c r="E177" i="21"/>
  <c r="L179" i="21"/>
  <c r="N164" i="21"/>
  <c r="N219" i="21"/>
  <c r="J219" i="21"/>
  <c r="L220" i="21"/>
  <c r="J224" i="21"/>
  <c r="N224" i="21"/>
  <c r="L224" i="21"/>
  <c r="L217" i="21"/>
  <c r="L182" i="21"/>
  <c r="J213" i="21"/>
  <c r="N221" i="21"/>
  <c r="N223" i="21"/>
  <c r="L226" i="21"/>
  <c r="N217" i="21"/>
  <c r="L222" i="21"/>
  <c r="J223" i="21"/>
  <c r="P222" i="21"/>
  <c r="J221" i="21"/>
  <c r="P161" i="21"/>
  <c r="N161" i="21"/>
  <c r="N213" i="21"/>
  <c r="L184" i="21"/>
  <c r="L210" i="21"/>
  <c r="N209" i="21"/>
  <c r="E228" i="21"/>
  <c r="N172" i="21"/>
  <c r="J214" i="21"/>
  <c r="P214" i="21"/>
  <c r="J165" i="21"/>
  <c r="P165" i="21"/>
  <c r="P162" i="21"/>
  <c r="E162" i="21"/>
  <c r="P171" i="21"/>
  <c r="E171" i="21"/>
  <c r="P172" i="21"/>
  <c r="E172" i="21"/>
  <c r="E173" i="21"/>
  <c r="P173" i="21"/>
  <c r="P175" i="21"/>
  <c r="E175" i="21"/>
  <c r="L212" i="21"/>
  <c r="L213" i="21"/>
  <c r="L223" i="21"/>
  <c r="E222" i="21"/>
  <c r="J177" i="21"/>
  <c r="L178" i="21"/>
  <c r="N176" i="21"/>
  <c r="L180" i="21"/>
  <c r="L214" i="21"/>
  <c r="L218" i="21"/>
  <c r="N162" i="21"/>
  <c r="J162" i="21"/>
  <c r="J169" i="21"/>
  <c r="J171" i="21"/>
  <c r="E221" i="21"/>
  <c r="P221" i="21"/>
  <c r="P216" i="21"/>
  <c r="E216" i="21"/>
  <c r="E217" i="21"/>
  <c r="P217" i="21"/>
  <c r="E212" i="21"/>
  <c r="P212" i="21"/>
  <c r="P213" i="21"/>
  <c r="E213" i="21"/>
  <c r="E215" i="21"/>
  <c r="P215" i="21"/>
  <c r="P218" i="21"/>
  <c r="E218" i="21"/>
  <c r="P220" i="21"/>
  <c r="E220" i="21"/>
  <c r="E223" i="21"/>
  <c r="P223" i="21"/>
  <c r="P164" i="21"/>
  <c r="E164" i="21"/>
  <c r="E219" i="21"/>
  <c r="P219" i="21"/>
  <c r="P224" i="21"/>
  <c r="E224" i="21"/>
  <c r="P174" i="21"/>
  <c r="E174" i="21"/>
  <c r="E169" i="21"/>
  <c r="P169" i="21"/>
  <c r="P166" i="21"/>
  <c r="J166" i="21"/>
  <c r="J163" i="21"/>
  <c r="P163" i="21"/>
  <c r="P210" i="21"/>
  <c r="E210" i="21"/>
  <c r="E209" i="21"/>
  <c r="P209" i="21"/>
  <c r="P168" i="21"/>
  <c r="E168" i="21"/>
  <c r="J170" i="21"/>
  <c r="P170" i="21"/>
  <c r="P211" i="21"/>
  <c r="E211" i="21"/>
  <c r="E167" i="21"/>
  <c r="P167" i="21"/>
  <c r="P176" i="21"/>
  <c r="T222" i="14"/>
  <c r="AF222" i="14" s="1"/>
  <c r="Q215" i="5"/>
  <c r="Y215" i="5" s="1"/>
  <c r="P278" i="1"/>
  <c r="V278" i="1" s="1"/>
  <c r="P457" i="21" l="1"/>
  <c r="I361" i="21"/>
  <c r="K314" i="21"/>
  <c r="K361" i="21"/>
  <c r="P409" i="21"/>
  <c r="D314" i="21"/>
  <c r="M314" i="21"/>
  <c r="D361" i="21"/>
  <c r="P361" i="21"/>
  <c r="M262" i="21"/>
  <c r="I262" i="21"/>
  <c r="I314" i="21"/>
  <c r="P262" i="21"/>
  <c r="D262" i="21"/>
  <c r="P314" i="21"/>
  <c r="K262" i="21"/>
  <c r="D203" i="21"/>
  <c r="X222" i="14"/>
  <c r="U222" i="14"/>
  <c r="V222" i="14"/>
  <c r="W222" i="14"/>
  <c r="Y222" i="14"/>
  <c r="Z222" i="14"/>
  <c r="AA222" i="14"/>
  <c r="AE222" i="14"/>
  <c r="O222" i="14" s="1"/>
  <c r="AB222" i="14"/>
  <c r="AC222" i="14"/>
  <c r="AD222" i="14"/>
  <c r="R215" i="5"/>
  <c r="S215" i="5"/>
  <c r="T215" i="5"/>
  <c r="U215" i="5"/>
  <c r="W215" i="5"/>
  <c r="X215" i="5"/>
  <c r="K215" i="5" s="1"/>
  <c r="V215" i="5"/>
  <c r="Q278" i="1"/>
  <c r="R278" i="1"/>
  <c r="S278" i="1"/>
  <c r="T278" i="1"/>
  <c r="U278" i="1"/>
  <c r="I278" i="1" s="1"/>
  <c r="G278" i="1" l="1"/>
  <c r="L278" i="1"/>
  <c r="E278" i="1"/>
  <c r="I215" i="5"/>
  <c r="P222" i="14"/>
  <c r="Q222" i="14"/>
  <c r="I222" i="14"/>
  <c r="M222" i="14"/>
  <c r="K222" i="14"/>
  <c r="E222" i="14"/>
  <c r="G215" i="5"/>
  <c r="L215" i="5"/>
  <c r="E215" i="5"/>
  <c r="M215" i="5"/>
  <c r="S297" i="4" l="1"/>
  <c r="S296" i="4"/>
  <c r="S295" i="4"/>
  <c r="T299" i="11"/>
  <c r="AF299" i="11" s="1"/>
  <c r="T300" i="11"/>
  <c r="AF300" i="11" s="1"/>
  <c r="T298" i="11"/>
  <c r="AF298" i="11" s="1"/>
  <c r="T593" i="21"/>
  <c r="W593" i="21"/>
  <c r="X593" i="21"/>
  <c r="T594" i="21"/>
  <c r="W594" i="21"/>
  <c r="X594" i="21"/>
  <c r="T595" i="21"/>
  <c r="W595" i="21"/>
  <c r="X595" i="21"/>
  <c r="T596" i="21"/>
  <c r="W596" i="21"/>
  <c r="X596" i="21"/>
  <c r="T597" i="21"/>
  <c r="W597" i="21"/>
  <c r="X597" i="21"/>
  <c r="T598" i="21"/>
  <c r="W598" i="21"/>
  <c r="X598" i="21"/>
  <c r="T599" i="21"/>
  <c r="W599" i="21"/>
  <c r="X599" i="21"/>
  <c r="W600" i="21"/>
  <c r="X600" i="21"/>
  <c r="T601" i="21"/>
  <c r="W601" i="21"/>
  <c r="X601" i="21"/>
  <c r="T602" i="21"/>
  <c r="W602" i="21"/>
  <c r="X602" i="21"/>
  <c r="V593" i="21" l="1"/>
  <c r="Z593" i="21"/>
  <c r="AA593" i="21"/>
  <c r="Y593" i="21"/>
  <c r="V595" i="21"/>
  <c r="Y595" i="21"/>
  <c r="Z595" i="21"/>
  <c r="AB595" i="21"/>
  <c r="U595" i="21"/>
  <c r="AA595" i="21"/>
  <c r="U596" i="21"/>
  <c r="Y596" i="21"/>
  <c r="V596" i="21"/>
  <c r="V597" i="21"/>
  <c r="AA597" i="21"/>
  <c r="AB597" i="21"/>
  <c r="U597" i="21"/>
  <c r="Y597" i="21"/>
  <c r="Z597" i="21"/>
  <c r="Z598" i="21"/>
  <c r="V598" i="21"/>
  <c r="Y598" i="21"/>
  <c r="AA598" i="21"/>
  <c r="AB598" i="21"/>
  <c r="AC598" i="21"/>
  <c r="AD598" i="21"/>
  <c r="U598" i="21"/>
  <c r="U599" i="21"/>
  <c r="Z599" i="21"/>
  <c r="V599" i="21"/>
  <c r="Y599" i="21"/>
  <c r="AA599" i="21"/>
  <c r="Y594" i="21"/>
  <c r="Z594" i="21"/>
  <c r="AA594" i="21"/>
  <c r="AC594" i="21"/>
  <c r="U594" i="21"/>
  <c r="V594" i="21"/>
  <c r="AA596" i="21"/>
  <c r="AC596" i="21"/>
  <c r="AD596" i="21"/>
  <c r="U601" i="21"/>
  <c r="V601" i="21"/>
  <c r="Y601" i="21"/>
  <c r="Z601" i="21"/>
  <c r="U602" i="21"/>
  <c r="V602" i="21"/>
  <c r="Y602" i="21"/>
  <c r="Z602" i="21"/>
  <c r="AA602" i="21"/>
  <c r="AB602" i="21"/>
  <c r="AC602" i="21"/>
  <c r="AD602" i="21"/>
  <c r="AC297" i="4"/>
  <c r="Y297" i="4"/>
  <c r="W297" i="4"/>
  <c r="V297" i="4"/>
  <c r="X297" i="4"/>
  <c r="Z297" i="4"/>
  <c r="Z296" i="4"/>
  <c r="AB296" i="4"/>
  <c r="AC296" i="4"/>
  <c r="AA296" i="4"/>
  <c r="Y296" i="4"/>
  <c r="X296" i="4"/>
  <c r="W296" i="4"/>
  <c r="V296" i="4"/>
  <c r="U296" i="4"/>
  <c r="T296" i="4"/>
  <c r="Y295" i="4"/>
  <c r="Z295" i="4"/>
  <c r="J160" i="21"/>
  <c r="L170" i="21"/>
  <c r="L174" i="21"/>
  <c r="AA295" i="4"/>
  <c r="AB295" i="4"/>
  <c r="AC295" i="4"/>
  <c r="T297" i="4"/>
  <c r="U297" i="4"/>
  <c r="U295" i="4"/>
  <c r="T295" i="4"/>
  <c r="V295" i="4"/>
  <c r="AA297" i="4"/>
  <c r="X295" i="4"/>
  <c r="AB297" i="4"/>
  <c r="W295" i="4"/>
  <c r="U299" i="11"/>
  <c r="W299" i="11"/>
  <c r="X299" i="11"/>
  <c r="Y299" i="11"/>
  <c r="Z299" i="11"/>
  <c r="AC299" i="11"/>
  <c r="AD299" i="11"/>
  <c r="AA299" i="11"/>
  <c r="Z300" i="11"/>
  <c r="AE299" i="11"/>
  <c r="O299" i="11" s="1"/>
  <c r="V299" i="11"/>
  <c r="AB299" i="11"/>
  <c r="W300" i="11"/>
  <c r="X300" i="11"/>
  <c r="U300" i="11"/>
  <c r="V300" i="11"/>
  <c r="Y300" i="11"/>
  <c r="AA300" i="11"/>
  <c r="AB300" i="11"/>
  <c r="AC300" i="11"/>
  <c r="AD300" i="11"/>
  <c r="AE300" i="11"/>
  <c r="O300" i="11" s="1"/>
  <c r="U298" i="11"/>
  <c r="V298" i="11"/>
  <c r="W298" i="11"/>
  <c r="X298" i="11"/>
  <c r="Y298" i="11"/>
  <c r="Z298" i="11"/>
  <c r="AA298" i="11"/>
  <c r="AB298" i="11"/>
  <c r="AC298" i="11"/>
  <c r="AD298" i="11"/>
  <c r="AE298" i="11"/>
  <c r="O298" i="11" s="1"/>
  <c r="AB593" i="21"/>
  <c r="U593" i="21"/>
  <c r="AC593" i="21"/>
  <c r="AD593" i="21"/>
  <c r="AC595" i="21"/>
  <c r="AD595" i="21"/>
  <c r="AC597" i="21"/>
  <c r="AD597" i="21"/>
  <c r="AB599" i="21"/>
  <c r="AC599" i="21"/>
  <c r="AD599" i="21"/>
  <c r="AA601" i="21"/>
  <c r="AB601" i="21"/>
  <c r="AD601" i="21"/>
  <c r="AC601" i="21"/>
  <c r="Z596" i="21"/>
  <c r="AB596" i="21"/>
  <c r="AB594" i="21"/>
  <c r="AD594" i="21"/>
  <c r="M297" i="4" l="1"/>
  <c r="I297" i="4"/>
  <c r="K296" i="4"/>
  <c r="I296" i="4"/>
  <c r="K295" i="4"/>
  <c r="I295" i="4"/>
  <c r="I300" i="11"/>
  <c r="K297" i="4"/>
  <c r="G296" i="4"/>
  <c r="G297" i="4"/>
  <c r="M296" i="4"/>
  <c r="N296" i="4"/>
  <c r="E296" i="4"/>
  <c r="O296" i="4"/>
  <c r="G299" i="11"/>
  <c r="L166" i="21"/>
  <c r="L168" i="21"/>
  <c r="L169" i="21"/>
  <c r="L171" i="21"/>
  <c r="G295" i="4"/>
  <c r="O297" i="4"/>
  <c r="N297" i="4"/>
  <c r="E297" i="4"/>
  <c r="M295" i="4"/>
  <c r="O295" i="4"/>
  <c r="E295" i="4"/>
  <c r="N295" i="4"/>
  <c r="M299" i="11"/>
  <c r="I299" i="11"/>
  <c r="K299" i="11"/>
  <c r="E299" i="11"/>
  <c r="P299" i="11"/>
  <c r="Q299" i="11"/>
  <c r="M298" i="11"/>
  <c r="M300" i="11"/>
  <c r="K300" i="11"/>
  <c r="E300" i="11"/>
  <c r="Q300" i="11"/>
  <c r="P300" i="11"/>
  <c r="G300" i="11"/>
  <c r="K298" i="11"/>
  <c r="G298" i="11"/>
  <c r="I298" i="11"/>
  <c r="Q298" i="11"/>
  <c r="P298" i="11"/>
  <c r="E298" i="11"/>
  <c r="S302" i="4" l="1"/>
  <c r="AC302" i="4" s="1"/>
  <c r="T303" i="11"/>
  <c r="AF303" i="11" s="1"/>
  <c r="S294" i="4"/>
  <c r="AB294" i="4" s="1"/>
  <c r="T295" i="11"/>
  <c r="AF295" i="11" s="1"/>
  <c r="AC294" i="4" l="1"/>
  <c r="M294" i="4" s="1"/>
  <c r="Z302" i="4"/>
  <c r="AA302" i="4"/>
  <c r="T302" i="4"/>
  <c r="U302" i="4"/>
  <c r="V302" i="4"/>
  <c r="W302" i="4"/>
  <c r="X302" i="4"/>
  <c r="Y302" i="4"/>
  <c r="AB302" i="4"/>
  <c r="M302" i="4" s="1"/>
  <c r="Y303" i="11"/>
  <c r="Y295" i="11"/>
  <c r="Z303" i="11"/>
  <c r="AE295" i="11"/>
  <c r="O295" i="11" s="1"/>
  <c r="AA303" i="11"/>
  <c r="U303" i="11"/>
  <c r="V303" i="11"/>
  <c r="W303" i="11"/>
  <c r="X303" i="11"/>
  <c r="AB303" i="11"/>
  <c r="AC303" i="11"/>
  <c r="AD303" i="11"/>
  <c r="AE303" i="11"/>
  <c r="O303" i="11" s="1"/>
  <c r="T294" i="4"/>
  <c r="U294" i="4"/>
  <c r="V294" i="4"/>
  <c r="W294" i="4"/>
  <c r="X294" i="4"/>
  <c r="Y294" i="4"/>
  <c r="Z294" i="4"/>
  <c r="AA294" i="4"/>
  <c r="U295" i="11"/>
  <c r="V295" i="11"/>
  <c r="W295" i="11"/>
  <c r="X295" i="11"/>
  <c r="Z295" i="11"/>
  <c r="AA295" i="11"/>
  <c r="AB295" i="11"/>
  <c r="AC295" i="11"/>
  <c r="AD295" i="11"/>
  <c r="L165" i="21"/>
  <c r="L164" i="21"/>
  <c r="K203" i="21" s="1"/>
  <c r="S285" i="4"/>
  <c r="T285" i="4" s="1"/>
  <c r="D160" i="21"/>
  <c r="G294" i="4" l="1"/>
  <c r="I295" i="11"/>
  <c r="M303" i="11"/>
  <c r="O302" i="4"/>
  <c r="N302" i="4"/>
  <c r="E302" i="4"/>
  <c r="I302" i="4"/>
  <c r="K302" i="4"/>
  <c r="G302" i="4"/>
  <c r="G303" i="11"/>
  <c r="E303" i="11"/>
  <c r="Q303" i="11"/>
  <c r="P303" i="11"/>
  <c r="K303" i="11"/>
  <c r="I303" i="11"/>
  <c r="K294" i="4"/>
  <c r="I294" i="4"/>
  <c r="O294" i="4"/>
  <c r="N294" i="4"/>
  <c r="E294" i="4"/>
  <c r="M295" i="11"/>
  <c r="K295" i="11"/>
  <c r="G295" i="11"/>
  <c r="Q295" i="11"/>
  <c r="P295" i="11"/>
  <c r="E295" i="11"/>
  <c r="AC285" i="4"/>
  <c r="AB285" i="4"/>
  <c r="AA285" i="4"/>
  <c r="Z285" i="4"/>
  <c r="Y285" i="4"/>
  <c r="X285" i="4"/>
  <c r="W285" i="4"/>
  <c r="V285" i="4"/>
  <c r="U285" i="4"/>
  <c r="E285" i="4" s="1"/>
  <c r="K263" i="1"/>
  <c r="M285" i="4" l="1"/>
  <c r="K285" i="4"/>
  <c r="I285" i="4"/>
  <c r="G285" i="4"/>
  <c r="N285" i="4"/>
  <c r="O285" i="4"/>
  <c r="N491" i="3" l="1"/>
  <c r="N492" i="3"/>
  <c r="N493" i="3"/>
  <c r="N494" i="3"/>
  <c r="Q494" i="3" s="1"/>
  <c r="N495" i="3"/>
  <c r="N496" i="3"/>
  <c r="N497" i="3"/>
  <c r="O497" i="3" s="1"/>
  <c r="N498" i="3"/>
  <c r="O498" i="3" s="1"/>
  <c r="N499" i="3"/>
  <c r="N500" i="3"/>
  <c r="N501" i="3"/>
  <c r="O501" i="3" s="1"/>
  <c r="N502" i="3"/>
  <c r="N503" i="3"/>
  <c r="S503" i="3" s="1"/>
  <c r="P498" i="3" l="1"/>
  <c r="P494" i="3"/>
  <c r="O494" i="3"/>
  <c r="Q498" i="3"/>
  <c r="R498" i="3"/>
  <c r="P500" i="3"/>
  <c r="O500" i="3"/>
  <c r="D500" i="3" s="1"/>
  <c r="Q502" i="3"/>
  <c r="P502" i="3"/>
  <c r="D494" i="3"/>
  <c r="O491" i="3"/>
  <c r="P491" i="3"/>
  <c r="O492" i="3"/>
  <c r="P492" i="3"/>
  <c r="Q492" i="3"/>
  <c r="R492" i="3"/>
  <c r="O493" i="3"/>
  <c r="P493" i="3"/>
  <c r="Q493" i="3"/>
  <c r="R493" i="3"/>
  <c r="Q495" i="3"/>
  <c r="O495" i="3"/>
  <c r="P495" i="3"/>
  <c r="R495" i="3"/>
  <c r="O496" i="3"/>
  <c r="P496" i="3"/>
  <c r="Q496" i="3"/>
  <c r="R496" i="3"/>
  <c r="D498" i="3"/>
  <c r="R499" i="3"/>
  <c r="P499" i="3"/>
  <c r="Q499" i="3"/>
  <c r="H499" i="3" s="1"/>
  <c r="O499" i="3"/>
  <c r="S501" i="3"/>
  <c r="P503" i="3"/>
  <c r="Q500" i="3"/>
  <c r="R497" i="3"/>
  <c r="R503" i="3"/>
  <c r="Q503" i="3"/>
  <c r="R500" i="3"/>
  <c r="O503" i="3"/>
  <c r="Q497" i="3"/>
  <c r="R494" i="3"/>
  <c r="H494" i="3" s="1"/>
  <c r="P497" i="3"/>
  <c r="R491" i="3"/>
  <c r="P501" i="3"/>
  <c r="T502" i="3"/>
  <c r="Q491" i="3"/>
  <c r="H491" i="3" s="1"/>
  <c r="T501" i="3"/>
  <c r="R501" i="3"/>
  <c r="R502" i="3"/>
  <c r="O502" i="3"/>
  <c r="Q501" i="3"/>
  <c r="T503" i="3"/>
  <c r="S502" i="3"/>
  <c r="H500" i="3" l="1"/>
  <c r="D492" i="3"/>
  <c r="H498" i="3"/>
  <c r="H497" i="3"/>
  <c r="D493" i="3"/>
  <c r="D496" i="3"/>
  <c r="H492" i="3"/>
  <c r="H493" i="3"/>
  <c r="D495" i="3"/>
  <c r="H496" i="3"/>
  <c r="D499" i="3"/>
  <c r="D497" i="3"/>
  <c r="K190" i="1"/>
  <c r="J326" i="1" l="1"/>
  <c r="P262" i="1"/>
  <c r="U262" i="1" s="1"/>
  <c r="S274" i="4"/>
  <c r="AB274" i="4" s="1"/>
  <c r="T279" i="11"/>
  <c r="AF279" i="11" s="1"/>
  <c r="V262" i="1" l="1"/>
  <c r="Q262" i="1"/>
  <c r="R262" i="1"/>
  <c r="S262" i="1"/>
  <c r="T262" i="1"/>
  <c r="AC274" i="4"/>
  <c r="U274" i="4"/>
  <c r="W274" i="4"/>
  <c r="X274" i="4"/>
  <c r="Z274" i="4"/>
  <c r="AA274" i="4"/>
  <c r="T274" i="4"/>
  <c r="V274" i="4"/>
  <c r="Y274" i="4"/>
  <c r="Z279" i="11"/>
  <c r="U279" i="11"/>
  <c r="V279" i="11"/>
  <c r="W279" i="11"/>
  <c r="X279" i="11"/>
  <c r="Y279" i="11"/>
  <c r="AA279" i="11"/>
  <c r="AB279" i="11"/>
  <c r="AC279" i="11"/>
  <c r="AE279" i="11"/>
  <c r="O279" i="11" s="1"/>
  <c r="AD279" i="11"/>
  <c r="G279" i="11" l="1"/>
  <c r="E279" i="11"/>
  <c r="K274" i="4"/>
  <c r="E274" i="4"/>
  <c r="O274" i="4"/>
  <c r="N274" i="4"/>
  <c r="I274" i="4"/>
  <c r="N488" i="3"/>
  <c r="O488" i="3" s="1"/>
  <c r="N489" i="3"/>
  <c r="O489" i="3" s="1"/>
  <c r="N490" i="3"/>
  <c r="O490" i="3" s="1"/>
  <c r="R490" i="3" l="1"/>
  <c r="Q490" i="3"/>
  <c r="P490" i="3"/>
  <c r="D490" i="3" s="1"/>
  <c r="R489" i="3"/>
  <c r="Q489" i="3"/>
  <c r="P489" i="3"/>
  <c r="D489" i="3" s="1"/>
  <c r="R488" i="3"/>
  <c r="D491" i="3"/>
  <c r="P488" i="3"/>
  <c r="D488" i="3" s="1"/>
  <c r="Q488" i="3"/>
  <c r="H490" i="3" l="1"/>
  <c r="H488" i="3"/>
  <c r="H489" i="3"/>
  <c r="K185" i="1"/>
  <c r="K186" i="1"/>
  <c r="K187" i="1"/>
  <c r="K188" i="1"/>
  <c r="K189" i="1"/>
  <c r="T193" i="14"/>
  <c r="AF193" i="14" s="1"/>
  <c r="T192" i="14"/>
  <c r="Y192" i="14" s="1"/>
  <c r="T191" i="14"/>
  <c r="AF191" i="14" s="1"/>
  <c r="T190" i="14"/>
  <c r="AE190" i="14" s="1"/>
  <c r="T189" i="14"/>
  <c r="X189" i="14" s="1"/>
  <c r="T188" i="14"/>
  <c r="AF188" i="14" s="1"/>
  <c r="Q187" i="5"/>
  <c r="Y187" i="5" s="1"/>
  <c r="Q186" i="5"/>
  <c r="Y186" i="5" s="1"/>
  <c r="Q185" i="5"/>
  <c r="W185" i="5" s="1"/>
  <c r="Q184" i="5"/>
  <c r="Y184" i="5" s="1"/>
  <c r="Q190" i="5"/>
  <c r="Y190" i="5" s="1"/>
  <c r="Q189" i="5"/>
  <c r="V189" i="5" s="1"/>
  <c r="Q188" i="5"/>
  <c r="W188" i="5" s="1"/>
  <c r="P191" i="1"/>
  <c r="V191" i="1" s="1"/>
  <c r="P190" i="1"/>
  <c r="V190" i="1" s="1"/>
  <c r="P189" i="1"/>
  <c r="V189" i="1" s="1"/>
  <c r="P188" i="1"/>
  <c r="V188" i="1" s="1"/>
  <c r="P187" i="1"/>
  <c r="V187" i="1" s="1"/>
  <c r="S270" i="4"/>
  <c r="AC270" i="4" s="1"/>
  <c r="S269" i="4"/>
  <c r="T269" i="4" s="1"/>
  <c r="S268" i="4"/>
  <c r="AA268" i="4" s="1"/>
  <c r="S267" i="4"/>
  <c r="V267" i="4" s="1"/>
  <c r="S266" i="4"/>
  <c r="AA266" i="4" s="1"/>
  <c r="S265" i="4"/>
  <c r="X265" i="4" s="1"/>
  <c r="T272" i="11"/>
  <c r="AF272" i="11" s="1"/>
  <c r="T271" i="11"/>
  <c r="Y271" i="11" s="1"/>
  <c r="T270" i="11"/>
  <c r="W270" i="11" s="1"/>
  <c r="T269" i="11"/>
  <c r="AE269" i="11" s="1"/>
  <c r="T268" i="11"/>
  <c r="X268" i="11" s="1"/>
  <c r="T267" i="11"/>
  <c r="V267" i="11" s="1"/>
  <c r="S273" i="4"/>
  <c r="AC273" i="4" s="1"/>
  <c r="S272" i="4"/>
  <c r="T272" i="4" s="1"/>
  <c r="S271" i="4"/>
  <c r="AC271" i="4" s="1"/>
  <c r="T276" i="11"/>
  <c r="AF276" i="11" s="1"/>
  <c r="T275" i="11"/>
  <c r="Y275" i="11" s="1"/>
  <c r="T274" i="11"/>
  <c r="Y274" i="11" s="1"/>
  <c r="D146" i="21"/>
  <c r="U270" i="4" l="1"/>
  <c r="Y267" i="4"/>
  <c r="AC265" i="4"/>
  <c r="AB265" i="4"/>
  <c r="Z269" i="4"/>
  <c r="AA269" i="4"/>
  <c r="AB269" i="4"/>
  <c r="AC269" i="4"/>
  <c r="V270" i="4"/>
  <c r="U269" i="4"/>
  <c r="E269" i="4" s="1"/>
  <c r="V269" i="4"/>
  <c r="W270" i="4"/>
  <c r="W269" i="4"/>
  <c r="X269" i="4"/>
  <c r="Y269" i="4"/>
  <c r="AA271" i="11"/>
  <c r="AC271" i="11"/>
  <c r="AB271" i="11"/>
  <c r="AE271" i="11"/>
  <c r="AF271" i="11"/>
  <c r="AD271" i="11"/>
  <c r="Z271" i="11"/>
  <c r="I271" i="11" s="1"/>
  <c r="AB192" i="14"/>
  <c r="AE192" i="14"/>
  <c r="AD192" i="14"/>
  <c r="Z192" i="14"/>
  <c r="I192" i="14" s="1"/>
  <c r="AA192" i="14"/>
  <c r="AC192" i="14"/>
  <c r="AF192" i="14"/>
  <c r="AF190" i="14"/>
  <c r="O190" i="14" s="1"/>
  <c r="Y189" i="14"/>
  <c r="Z189" i="14"/>
  <c r="AA189" i="14"/>
  <c r="AB189" i="14"/>
  <c r="AC189" i="14"/>
  <c r="AD189" i="14"/>
  <c r="AE189" i="14"/>
  <c r="AF189" i="14"/>
  <c r="Z190" i="14"/>
  <c r="X185" i="5"/>
  <c r="Y185" i="5"/>
  <c r="U191" i="14"/>
  <c r="W191" i="14"/>
  <c r="Y191" i="14"/>
  <c r="Z191" i="14"/>
  <c r="V188" i="14"/>
  <c r="W188" i="14"/>
  <c r="X191" i="14"/>
  <c r="X188" i="14"/>
  <c r="Y188" i="14"/>
  <c r="AA193" i="14"/>
  <c r="AE193" i="14"/>
  <c r="O193" i="14" s="1"/>
  <c r="U188" i="14"/>
  <c r="V191" i="14"/>
  <c r="Z188" i="14"/>
  <c r="AA191" i="14"/>
  <c r="U193" i="14"/>
  <c r="AA188" i="14"/>
  <c r="U190" i="14"/>
  <c r="AB191" i="14"/>
  <c r="V193" i="14"/>
  <c r="AB188" i="14"/>
  <c r="V190" i="14"/>
  <c r="AC191" i="14"/>
  <c r="W193" i="14"/>
  <c r="AC188" i="14"/>
  <c r="W190" i="14"/>
  <c r="AD191" i="14"/>
  <c r="X193" i="14"/>
  <c r="AD188" i="14"/>
  <c r="X190" i="14"/>
  <c r="AE191" i="14"/>
  <c r="O191" i="14" s="1"/>
  <c r="Y193" i="14"/>
  <c r="AE188" i="14"/>
  <c r="O188" i="14" s="1"/>
  <c r="Y190" i="14"/>
  <c r="Z193" i="14"/>
  <c r="AA190" i="14"/>
  <c r="U192" i="14"/>
  <c r="AB193" i="14"/>
  <c r="U189" i="14"/>
  <c r="AB190" i="14"/>
  <c r="V192" i="14"/>
  <c r="AC193" i="14"/>
  <c r="V189" i="14"/>
  <c r="AC190" i="14"/>
  <c r="W192" i="14"/>
  <c r="AD193" i="14"/>
  <c r="W189" i="14"/>
  <c r="G189" i="14" s="1"/>
  <c r="AD190" i="14"/>
  <c r="X192" i="14"/>
  <c r="X189" i="5"/>
  <c r="Y189" i="5"/>
  <c r="S187" i="5"/>
  <c r="T187" i="5"/>
  <c r="S185" i="5"/>
  <c r="U187" i="5"/>
  <c r="R186" i="5"/>
  <c r="S186" i="5"/>
  <c r="R184" i="5"/>
  <c r="T186" i="5"/>
  <c r="S184" i="5"/>
  <c r="U186" i="5"/>
  <c r="T184" i="5"/>
  <c r="V186" i="5"/>
  <c r="U184" i="5"/>
  <c r="W186" i="5"/>
  <c r="V184" i="5"/>
  <c r="X186" i="5"/>
  <c r="K186" i="5" s="1"/>
  <c r="W184" i="5"/>
  <c r="X184" i="5"/>
  <c r="K184" i="5" s="1"/>
  <c r="R187" i="5"/>
  <c r="R185" i="5"/>
  <c r="T185" i="5"/>
  <c r="V187" i="5"/>
  <c r="W187" i="5"/>
  <c r="X188" i="5"/>
  <c r="V185" i="5"/>
  <c r="I185" i="5" s="1"/>
  <c r="X187" i="5"/>
  <c r="K187" i="5" s="1"/>
  <c r="U185" i="5"/>
  <c r="Y188" i="5"/>
  <c r="V190" i="5"/>
  <c r="W190" i="5"/>
  <c r="R189" i="5"/>
  <c r="U189" i="5"/>
  <c r="W189" i="5"/>
  <c r="I189" i="5" s="1"/>
  <c r="R188" i="5"/>
  <c r="T190" i="5"/>
  <c r="U190" i="5"/>
  <c r="U188" i="5"/>
  <c r="V188" i="5"/>
  <c r="I188" i="5" s="1"/>
  <c r="X190" i="5"/>
  <c r="S189" i="5"/>
  <c r="T189" i="5"/>
  <c r="R190" i="5"/>
  <c r="S190" i="5"/>
  <c r="S188" i="5"/>
  <c r="T188" i="5"/>
  <c r="Q188" i="1"/>
  <c r="Q189" i="1"/>
  <c r="R189" i="1"/>
  <c r="S189" i="1"/>
  <c r="T189" i="1"/>
  <c r="U189" i="1"/>
  <c r="I189" i="1" s="1"/>
  <c r="Q187" i="1"/>
  <c r="R187" i="1"/>
  <c r="Q190" i="1"/>
  <c r="S187" i="1"/>
  <c r="R190" i="1"/>
  <c r="T187" i="1"/>
  <c r="S190" i="1"/>
  <c r="U187" i="1"/>
  <c r="I187" i="1" s="1"/>
  <c r="T190" i="1"/>
  <c r="U190" i="1"/>
  <c r="I190" i="1" s="1"/>
  <c r="R188" i="1"/>
  <c r="Q191" i="1"/>
  <c r="S188" i="1"/>
  <c r="R191" i="1"/>
  <c r="T188" i="1"/>
  <c r="S191" i="1"/>
  <c r="U188" i="1"/>
  <c r="I188" i="1" s="1"/>
  <c r="T191" i="1"/>
  <c r="U191" i="1"/>
  <c r="I191" i="1" s="1"/>
  <c r="AA267" i="4"/>
  <c r="W267" i="4"/>
  <c r="G267" i="4" s="1"/>
  <c r="Y265" i="4"/>
  <c r="I265" i="4" s="1"/>
  <c r="Z265" i="4"/>
  <c r="X267" i="4"/>
  <c r="Z267" i="4"/>
  <c r="AB267" i="4"/>
  <c r="AC267" i="4"/>
  <c r="AA265" i="4"/>
  <c r="Y268" i="11"/>
  <c r="Z268" i="11"/>
  <c r="AA268" i="11"/>
  <c r="AB268" i="11"/>
  <c r="AC268" i="11"/>
  <c r="AF269" i="11"/>
  <c r="O269" i="11" s="1"/>
  <c r="V266" i="4"/>
  <c r="T268" i="4"/>
  <c r="W266" i="4"/>
  <c r="U268" i="4"/>
  <c r="X266" i="4"/>
  <c r="V268" i="4"/>
  <c r="T270" i="4"/>
  <c r="Y268" i="4"/>
  <c r="AB268" i="4"/>
  <c r="Z270" i="4"/>
  <c r="T266" i="4"/>
  <c r="Z266" i="4"/>
  <c r="K266" i="4" s="1"/>
  <c r="AB266" i="4"/>
  <c r="X270" i="4"/>
  <c r="T265" i="4"/>
  <c r="AC266" i="4"/>
  <c r="Y270" i="4"/>
  <c r="U265" i="4"/>
  <c r="V265" i="4"/>
  <c r="T267" i="4"/>
  <c r="AC268" i="4"/>
  <c r="AA270" i="4"/>
  <c r="U266" i="4"/>
  <c r="Y266" i="4"/>
  <c r="X268" i="4"/>
  <c r="AB270" i="4"/>
  <c r="M270" i="4" s="1"/>
  <c r="W268" i="4"/>
  <c r="Z268" i="4"/>
  <c r="K268" i="4" s="1"/>
  <c r="W265" i="4"/>
  <c r="U267" i="4"/>
  <c r="Z270" i="11"/>
  <c r="AA270" i="11"/>
  <c r="AA272" i="11"/>
  <c r="U270" i="11"/>
  <c r="U267" i="11"/>
  <c r="W267" i="11"/>
  <c r="AD268" i="11"/>
  <c r="X270" i="11"/>
  <c r="G270" i="11" s="1"/>
  <c r="X267" i="11"/>
  <c r="AE268" i="11"/>
  <c r="Y270" i="11"/>
  <c r="Y267" i="11"/>
  <c r="AF268" i="11"/>
  <c r="Z267" i="11"/>
  <c r="U272" i="11"/>
  <c r="AA267" i="11"/>
  <c r="U269" i="11"/>
  <c r="AB270" i="11"/>
  <c r="V272" i="11"/>
  <c r="AB267" i="11"/>
  <c r="V269" i="11"/>
  <c r="AC270" i="11"/>
  <c r="W272" i="11"/>
  <c r="AC267" i="11"/>
  <c r="W269" i="11"/>
  <c r="AD270" i="11"/>
  <c r="X272" i="11"/>
  <c r="AD267" i="11"/>
  <c r="X269" i="11"/>
  <c r="AE270" i="11"/>
  <c r="Y272" i="11"/>
  <c r="AE267" i="11"/>
  <c r="Y269" i="11"/>
  <c r="AF270" i="11"/>
  <c r="Z272" i="11"/>
  <c r="AF267" i="11"/>
  <c r="Z269" i="11"/>
  <c r="AA269" i="11"/>
  <c r="U271" i="11"/>
  <c r="U268" i="11"/>
  <c r="AB269" i="11"/>
  <c r="AC272" i="11"/>
  <c r="V268" i="11"/>
  <c r="AC269" i="11"/>
  <c r="W271" i="11"/>
  <c r="AD272" i="11"/>
  <c r="W268" i="11"/>
  <c r="G268" i="11" s="1"/>
  <c r="AD269" i="11"/>
  <c r="X271" i="11"/>
  <c r="AE272" i="11"/>
  <c r="O272" i="11" s="1"/>
  <c r="V270" i="11"/>
  <c r="AB272" i="11"/>
  <c r="V271" i="11"/>
  <c r="V271" i="4"/>
  <c r="T273" i="4"/>
  <c r="W271" i="4"/>
  <c r="U273" i="4"/>
  <c r="X271" i="4"/>
  <c r="V273" i="4"/>
  <c r="Y271" i="4"/>
  <c r="W273" i="4"/>
  <c r="AB272" i="4"/>
  <c r="T271" i="4"/>
  <c r="AC272" i="4"/>
  <c r="U271" i="4"/>
  <c r="Z271" i="4"/>
  <c r="X273" i="4"/>
  <c r="AA271" i="4"/>
  <c r="Y273" i="4"/>
  <c r="AB271" i="4"/>
  <c r="M271" i="4" s="1"/>
  <c r="Z273" i="4"/>
  <c r="AA273" i="4"/>
  <c r="U272" i="4"/>
  <c r="E272" i="4" s="1"/>
  <c r="V272" i="4"/>
  <c r="W272" i="4"/>
  <c r="X272" i="4"/>
  <c r="Y272" i="4"/>
  <c r="Z272" i="4"/>
  <c r="AA272" i="4"/>
  <c r="AB273" i="4"/>
  <c r="Z275" i="11"/>
  <c r="AB275" i="11"/>
  <c r="AE275" i="11"/>
  <c r="AA275" i="11"/>
  <c r="AC275" i="11"/>
  <c r="AD275" i="11"/>
  <c r="AF275" i="11"/>
  <c r="U274" i="11"/>
  <c r="W274" i="11"/>
  <c r="Z274" i="11"/>
  <c r="I274" i="11" s="1"/>
  <c r="AA274" i="11"/>
  <c r="U276" i="11"/>
  <c r="AB274" i="11"/>
  <c r="V276" i="11"/>
  <c r="AC274" i="11"/>
  <c r="W276" i="11"/>
  <c r="AD274" i="11"/>
  <c r="X276" i="11"/>
  <c r="AE274" i="11"/>
  <c r="Y276" i="11"/>
  <c r="AF274" i="11"/>
  <c r="Z276" i="11"/>
  <c r="AA276" i="11"/>
  <c r="U275" i="11"/>
  <c r="V275" i="11"/>
  <c r="AC276" i="11"/>
  <c r="W275" i="11"/>
  <c r="AD276" i="11"/>
  <c r="V274" i="11"/>
  <c r="X274" i="11"/>
  <c r="AB276" i="11"/>
  <c r="X275" i="11"/>
  <c r="AE276" i="11"/>
  <c r="O276" i="11" s="1"/>
  <c r="G189" i="5" l="1"/>
  <c r="G188" i="5"/>
  <c r="K190" i="14"/>
  <c r="K188" i="5"/>
  <c r="K267" i="4"/>
  <c r="I270" i="11"/>
  <c r="I267" i="4"/>
  <c r="I266" i="4"/>
  <c r="K275" i="11"/>
  <c r="M268" i="11"/>
  <c r="E271" i="11"/>
  <c r="K191" i="14"/>
  <c r="K192" i="14"/>
  <c r="M192" i="14"/>
  <c r="O189" i="14"/>
  <c r="I190" i="14"/>
  <c r="K193" i="14"/>
  <c r="K189" i="14"/>
  <c r="G188" i="14"/>
  <c r="G193" i="14"/>
  <c r="P191" i="14"/>
  <c r="E191" i="14"/>
  <c r="Q191" i="14"/>
  <c r="O192" i="14"/>
  <c r="M189" i="14"/>
  <c r="E188" i="14"/>
  <c r="Q188" i="14"/>
  <c r="P188" i="14"/>
  <c r="I189" i="14"/>
  <c r="G191" i="14"/>
  <c r="Q189" i="14"/>
  <c r="P189" i="14"/>
  <c r="E189" i="14"/>
  <c r="I193" i="14"/>
  <c r="I188" i="14"/>
  <c r="G192" i="14"/>
  <c r="M190" i="14"/>
  <c r="I191" i="14"/>
  <c r="M193" i="14"/>
  <c r="Q190" i="14"/>
  <c r="P190" i="14"/>
  <c r="E190" i="14"/>
  <c r="Q193" i="14"/>
  <c r="P193" i="14"/>
  <c r="E193" i="14"/>
  <c r="G190" i="14"/>
  <c r="M188" i="14"/>
  <c r="M191" i="14"/>
  <c r="P192" i="14"/>
  <c r="E192" i="14"/>
  <c r="Q192" i="14"/>
  <c r="K188" i="14"/>
  <c r="K185" i="5"/>
  <c r="G185" i="5"/>
  <c r="G187" i="5"/>
  <c r="I184" i="5"/>
  <c r="L186" i="5"/>
  <c r="E186" i="5"/>
  <c r="M186" i="5"/>
  <c r="I187" i="5"/>
  <c r="L187" i="5"/>
  <c r="E187" i="5"/>
  <c r="M187" i="5"/>
  <c r="M189" i="5"/>
  <c r="L189" i="5"/>
  <c r="E189" i="5"/>
  <c r="E185" i="5"/>
  <c r="M185" i="5"/>
  <c r="L185" i="5"/>
  <c r="K189" i="5"/>
  <c r="M188" i="5"/>
  <c r="L188" i="5"/>
  <c r="E188" i="5"/>
  <c r="G184" i="5"/>
  <c r="G186" i="5"/>
  <c r="I186" i="5"/>
  <c r="E184" i="5"/>
  <c r="L184" i="5"/>
  <c r="M184" i="5"/>
  <c r="L191" i="1"/>
  <c r="K273" i="4"/>
  <c r="K270" i="4"/>
  <c r="K267" i="11"/>
  <c r="E274" i="11"/>
  <c r="K269" i="11"/>
  <c r="G267" i="11"/>
  <c r="K276" i="11"/>
  <c r="G276" i="11"/>
  <c r="E270" i="11"/>
  <c r="E272" i="11"/>
  <c r="Q276" i="11"/>
  <c r="P276" i="11"/>
  <c r="E276" i="11"/>
  <c r="M265" i="4"/>
  <c r="E273" i="4"/>
  <c r="N273" i="4"/>
  <c r="O273" i="4"/>
  <c r="I273" i="4"/>
  <c r="L188" i="1"/>
  <c r="E188" i="1"/>
  <c r="G188" i="1"/>
  <c r="E187" i="1"/>
  <c r="L187" i="1"/>
  <c r="E191" i="1"/>
  <c r="G190" i="1"/>
  <c r="G187" i="1"/>
  <c r="G189" i="1"/>
  <c r="E190" i="1"/>
  <c r="L190" i="1"/>
  <c r="G191" i="1"/>
  <c r="E189" i="1"/>
  <c r="L189" i="1"/>
  <c r="K271" i="4"/>
  <c r="I270" i="4"/>
  <c r="I269" i="4"/>
  <c r="N272" i="4"/>
  <c r="M268" i="4"/>
  <c r="E265" i="4"/>
  <c r="N265" i="4"/>
  <c r="O265" i="4"/>
  <c r="G269" i="4"/>
  <c r="M272" i="4"/>
  <c r="K272" i="4"/>
  <c r="M269" i="4"/>
  <c r="G271" i="4"/>
  <c r="G266" i="4"/>
  <c r="N269" i="4"/>
  <c r="N266" i="4"/>
  <c r="E266" i="4"/>
  <c r="O266" i="4"/>
  <c r="K265" i="4"/>
  <c r="N270" i="4"/>
  <c r="O270" i="4"/>
  <c r="E270" i="4"/>
  <c r="I272" i="4"/>
  <c r="M267" i="4"/>
  <c r="O272" i="4"/>
  <c r="I271" i="4"/>
  <c r="G272" i="4"/>
  <c r="K269" i="4"/>
  <c r="O269" i="4"/>
  <c r="G265" i="4"/>
  <c r="M266" i="4"/>
  <c r="G270" i="4"/>
  <c r="I268" i="4"/>
  <c r="E268" i="4"/>
  <c r="N268" i="4"/>
  <c r="O268" i="4"/>
  <c r="O267" i="4"/>
  <c r="E267" i="4"/>
  <c r="N267" i="4"/>
  <c r="E271" i="4"/>
  <c r="N271" i="4"/>
  <c r="O271" i="4"/>
  <c r="G268" i="4"/>
  <c r="G275" i="11"/>
  <c r="E275" i="11"/>
  <c r="Q275" i="11"/>
  <c r="P275" i="11"/>
  <c r="O275" i="11"/>
  <c r="K274" i="11"/>
  <c r="E269" i="11"/>
  <c r="P269" i="11"/>
  <c r="Q269" i="11"/>
  <c r="M274" i="11"/>
  <c r="I269" i="11"/>
  <c r="O271" i="11"/>
  <c r="O268" i="11"/>
  <c r="G269" i="11"/>
  <c r="M269" i="11"/>
  <c r="K270" i="11"/>
  <c r="O267" i="11"/>
  <c r="O270" i="11"/>
  <c r="K268" i="11"/>
  <c r="P267" i="11"/>
  <c r="Q267" i="11"/>
  <c r="E267" i="11"/>
  <c r="M267" i="11"/>
  <c r="G272" i="11"/>
  <c r="P268" i="11"/>
  <c r="Q268" i="11"/>
  <c r="E268" i="11"/>
  <c r="P272" i="11"/>
  <c r="Q272" i="11"/>
  <c r="I267" i="11"/>
  <c r="I272" i="11"/>
  <c r="M271" i="11"/>
  <c r="G274" i="11"/>
  <c r="K271" i="11"/>
  <c r="Q274" i="11"/>
  <c r="P274" i="11"/>
  <c r="G271" i="11"/>
  <c r="I268" i="11"/>
  <c r="P270" i="11"/>
  <c r="Q270" i="11"/>
  <c r="K272" i="11"/>
  <c r="M272" i="11"/>
  <c r="M270" i="11"/>
  <c r="O274" i="11"/>
  <c r="Q271" i="11"/>
  <c r="P271" i="11"/>
  <c r="N484" i="3"/>
  <c r="O484" i="3" s="1"/>
  <c r="N485" i="3"/>
  <c r="O485" i="3" s="1"/>
  <c r="N486" i="3"/>
  <c r="N487" i="3"/>
  <c r="N505" i="3"/>
  <c r="T505" i="3" s="1"/>
  <c r="N475" i="3"/>
  <c r="O475" i="3" s="1"/>
  <c r="N476" i="3"/>
  <c r="R476" i="3" s="1"/>
  <c r="N477" i="3"/>
  <c r="O477" i="3" s="1"/>
  <c r="N478" i="3"/>
  <c r="P478" i="3" s="1"/>
  <c r="N479" i="3"/>
  <c r="Q479" i="3" s="1"/>
  <c r="N480" i="3"/>
  <c r="N481" i="3"/>
  <c r="O481" i="3" s="1"/>
  <c r="N482" i="3"/>
  <c r="P482" i="3" s="1"/>
  <c r="N483" i="3"/>
  <c r="S264" i="4"/>
  <c r="AC264" i="4" s="1"/>
  <c r="S263" i="4"/>
  <c r="Z263" i="4" s="1"/>
  <c r="S262" i="4"/>
  <c r="V262" i="4" s="1"/>
  <c r="P486" i="3" l="1"/>
  <c r="O486" i="3"/>
  <c r="R486" i="3"/>
  <c r="Q486" i="3"/>
  <c r="Q505" i="3"/>
  <c r="P485" i="3"/>
  <c r="P505" i="3"/>
  <c r="S505" i="3"/>
  <c r="O505" i="3"/>
  <c r="R505" i="3"/>
  <c r="D485" i="3"/>
  <c r="R478" i="3"/>
  <c r="Q478" i="3"/>
  <c r="R485" i="3"/>
  <c r="O478" i="3"/>
  <c r="D478" i="3" s="1"/>
  <c r="Q485" i="3"/>
  <c r="AA263" i="4"/>
  <c r="K263" i="4" s="1"/>
  <c r="AB263" i="4"/>
  <c r="AC263" i="4"/>
  <c r="R487" i="3"/>
  <c r="P487" i="3"/>
  <c r="Q487" i="3"/>
  <c r="O487" i="3"/>
  <c r="R484" i="3"/>
  <c r="Q484" i="3"/>
  <c r="P484" i="3"/>
  <c r="D484" i="3" s="1"/>
  <c r="R483" i="3"/>
  <c r="Q483" i="3"/>
  <c r="P483" i="3"/>
  <c r="O483" i="3"/>
  <c r="O482" i="3"/>
  <c r="R480" i="3"/>
  <c r="Q480" i="3"/>
  <c r="P480" i="3"/>
  <c r="O480" i="3"/>
  <c r="P479" i="3"/>
  <c r="R481" i="3"/>
  <c r="O479" i="3"/>
  <c r="Q481" i="3"/>
  <c r="Q476" i="3"/>
  <c r="H476" i="3" s="1"/>
  <c r="R477" i="3"/>
  <c r="Q477" i="3"/>
  <c r="P477" i="3"/>
  <c r="D477" i="3" s="1"/>
  <c r="P476" i="3"/>
  <c r="O476" i="3"/>
  <c r="R482" i="3"/>
  <c r="Q482" i="3"/>
  <c r="R479" i="3"/>
  <c r="P481" i="3"/>
  <c r="D481" i="3" s="1"/>
  <c r="R475" i="3"/>
  <c r="Q475" i="3"/>
  <c r="P475" i="3"/>
  <c r="D475" i="3" s="1"/>
  <c r="T263" i="4"/>
  <c r="U263" i="4"/>
  <c r="V263" i="4"/>
  <c r="W263" i="4"/>
  <c r="X263" i="4"/>
  <c r="Y263" i="4"/>
  <c r="X264" i="4"/>
  <c r="T264" i="4"/>
  <c r="W262" i="4"/>
  <c r="U264" i="4"/>
  <c r="X262" i="4"/>
  <c r="V264" i="4"/>
  <c r="Y262" i="4"/>
  <c r="W264" i="4"/>
  <c r="Z262" i="4"/>
  <c r="AA262" i="4"/>
  <c r="Y264" i="4"/>
  <c r="AB262" i="4"/>
  <c r="Z264" i="4"/>
  <c r="AC262" i="4"/>
  <c r="AA264" i="4"/>
  <c r="T262" i="4"/>
  <c r="U262" i="4"/>
  <c r="AB264" i="4"/>
  <c r="M264" i="4" s="1"/>
  <c r="D486" i="3" l="1"/>
  <c r="H478" i="3"/>
  <c r="G263" i="4"/>
  <c r="H487" i="3"/>
  <c r="D487" i="3"/>
  <c r="D483" i="3"/>
  <c r="H475" i="3"/>
  <c r="D482" i="3"/>
  <c r="G264" i="4"/>
  <c r="K262" i="4"/>
  <c r="M262" i="4"/>
  <c r="I262" i="4"/>
  <c r="N264" i="4"/>
  <c r="O264" i="4"/>
  <c r="E264" i="4"/>
  <c r="I263" i="4"/>
  <c r="I264" i="4"/>
  <c r="N262" i="4"/>
  <c r="O262" i="4"/>
  <c r="E262" i="4"/>
  <c r="O263" i="4"/>
  <c r="E263" i="4"/>
  <c r="N263" i="4"/>
  <c r="K264" i="4"/>
  <c r="M263" i="4"/>
  <c r="H477" i="3"/>
  <c r="D476" i="3"/>
  <c r="D479" i="3"/>
  <c r="D480" i="3"/>
  <c r="K182" i="1"/>
  <c r="K183" i="1"/>
  <c r="K184" i="1"/>
  <c r="T187" i="14"/>
  <c r="AF187" i="14" s="1"/>
  <c r="T186" i="14"/>
  <c r="Y186" i="14" s="1"/>
  <c r="T185" i="14"/>
  <c r="AD185" i="14" s="1"/>
  <c r="T184" i="14"/>
  <c r="AE184" i="14" s="1"/>
  <c r="T198" i="14"/>
  <c r="AF198" i="14" s="1"/>
  <c r="T197" i="14"/>
  <c r="Z197" i="14" s="1"/>
  <c r="T196" i="14"/>
  <c r="AF196" i="14" s="1"/>
  <c r="T195" i="14"/>
  <c r="Z195" i="14" s="1"/>
  <c r="Q182" i="5"/>
  <c r="Y182" i="5" s="1"/>
  <c r="Q181" i="5"/>
  <c r="Y181" i="5" s="1"/>
  <c r="Q180" i="5"/>
  <c r="U180" i="5" s="1"/>
  <c r="Q179" i="5"/>
  <c r="Y179" i="5" s="1"/>
  <c r="P192" i="1"/>
  <c r="V192" i="1" s="1"/>
  <c r="P186" i="1"/>
  <c r="U186" i="1" s="1"/>
  <c r="P185" i="1"/>
  <c r="U185" i="1" s="1"/>
  <c r="P184" i="1"/>
  <c r="T184" i="1" s="1"/>
  <c r="P183" i="1"/>
  <c r="S183" i="1" s="1"/>
  <c r="S260" i="4"/>
  <c r="AC260" i="4" s="1"/>
  <c r="S259" i="4"/>
  <c r="T259" i="4" s="1"/>
  <c r="S258" i="4"/>
  <c r="AB258" i="4" s="1"/>
  <c r="S257" i="4"/>
  <c r="V257" i="4" s="1"/>
  <c r="T263" i="11"/>
  <c r="AF263" i="11" s="1"/>
  <c r="T262" i="11"/>
  <c r="X262" i="11" s="1"/>
  <c r="T261" i="11"/>
  <c r="AF261" i="11" s="1"/>
  <c r="T260" i="11"/>
  <c r="AD260" i="11" s="1"/>
  <c r="T259" i="11"/>
  <c r="W259" i="11" s="1"/>
  <c r="AE259" i="11" l="1"/>
  <c r="Q185" i="1"/>
  <c r="AA259" i="11"/>
  <c r="AC259" i="11"/>
  <c r="AF259" i="11"/>
  <c r="AB259" i="11"/>
  <c r="AD259" i="11"/>
  <c r="AF262" i="11"/>
  <c r="Y259" i="11"/>
  <c r="Z259" i="11"/>
  <c r="X182" i="5"/>
  <c r="K182" i="5" s="1"/>
  <c r="R185" i="1"/>
  <c r="T185" i="1"/>
  <c r="S185" i="1"/>
  <c r="V185" i="1"/>
  <c r="I185" i="1" s="1"/>
  <c r="AA197" i="14"/>
  <c r="AB197" i="14"/>
  <c r="AC197" i="14"/>
  <c r="AD197" i="14"/>
  <c r="AE197" i="14"/>
  <c r="AF197" i="14"/>
  <c r="T192" i="1"/>
  <c r="U192" i="1"/>
  <c r="I192" i="1" s="1"/>
  <c r="AF184" i="14"/>
  <c r="O184" i="14" s="1"/>
  <c r="Z186" i="14"/>
  <c r="AA186" i="14"/>
  <c r="AC186" i="14"/>
  <c r="AD186" i="14"/>
  <c r="AB186" i="14"/>
  <c r="AE186" i="14"/>
  <c r="V180" i="5"/>
  <c r="Y180" i="5"/>
  <c r="W180" i="5"/>
  <c r="X180" i="5"/>
  <c r="V184" i="1"/>
  <c r="U184" i="1"/>
  <c r="U259" i="4"/>
  <c r="E259" i="4" s="1"/>
  <c r="V259" i="4"/>
  <c r="W259" i="4"/>
  <c r="X259" i="4"/>
  <c r="Y259" i="4"/>
  <c r="Z259" i="4"/>
  <c r="AA259" i="4"/>
  <c r="AB259" i="4"/>
  <c r="AC259" i="4"/>
  <c r="AA262" i="11"/>
  <c r="AF260" i="11"/>
  <c r="AE260" i="11"/>
  <c r="AC262" i="11"/>
  <c r="AD262" i="11"/>
  <c r="Y262" i="11"/>
  <c r="Z262" i="11"/>
  <c r="AB262" i="11"/>
  <c r="X259" i="11"/>
  <c r="G259" i="11" s="1"/>
  <c r="AE262" i="11"/>
  <c r="AA195" i="14"/>
  <c r="AA187" i="14"/>
  <c r="U185" i="14"/>
  <c r="W185" i="14"/>
  <c r="X185" i="14"/>
  <c r="AC195" i="14"/>
  <c r="AA185" i="14"/>
  <c r="V187" i="14"/>
  <c r="AF195" i="14"/>
  <c r="X187" i="14"/>
  <c r="Y187" i="14"/>
  <c r="U197" i="14"/>
  <c r="Z184" i="14"/>
  <c r="V197" i="14"/>
  <c r="AA184" i="14"/>
  <c r="U186" i="14"/>
  <c r="AB187" i="14"/>
  <c r="V186" i="14"/>
  <c r="AC187" i="14"/>
  <c r="V185" i="14"/>
  <c r="Y185" i="14"/>
  <c r="AF186" i="14"/>
  <c r="AB195" i="14"/>
  <c r="AB198" i="14"/>
  <c r="Z185" i="14"/>
  <c r="U187" i="14"/>
  <c r="U184" i="14"/>
  <c r="AE195" i="14"/>
  <c r="W187" i="14"/>
  <c r="W184" i="14"/>
  <c r="AE185" i="14"/>
  <c r="Z187" i="14"/>
  <c r="AB184" i="14"/>
  <c r="X197" i="14"/>
  <c r="AC184" i="14"/>
  <c r="W186" i="14"/>
  <c r="AD187" i="14"/>
  <c r="AF185" i="14"/>
  <c r="W197" i="14"/>
  <c r="Y197" i="14"/>
  <c r="AD184" i="14"/>
  <c r="X186" i="14"/>
  <c r="AE187" i="14"/>
  <c r="O187" i="14" s="1"/>
  <c r="AD195" i="14"/>
  <c r="AB185" i="14"/>
  <c r="V184" i="14"/>
  <c r="AC185" i="14"/>
  <c r="M185" i="14" s="1"/>
  <c r="X184" i="14"/>
  <c r="Y184" i="14"/>
  <c r="U196" i="14"/>
  <c r="V196" i="14"/>
  <c r="W196" i="14"/>
  <c r="X196" i="14"/>
  <c r="Y196" i="14"/>
  <c r="Z196" i="14"/>
  <c r="AA196" i="14"/>
  <c r="U198" i="14"/>
  <c r="U195" i="14"/>
  <c r="AB196" i="14"/>
  <c r="V198" i="14"/>
  <c r="V195" i="14"/>
  <c r="AC196" i="14"/>
  <c r="W198" i="14"/>
  <c r="W195" i="14"/>
  <c r="AD196" i="14"/>
  <c r="X198" i="14"/>
  <c r="X195" i="14"/>
  <c r="AE196" i="14"/>
  <c r="Y198" i="14"/>
  <c r="Y195" i="14"/>
  <c r="Z198" i="14"/>
  <c r="AA198" i="14"/>
  <c r="AC198" i="14"/>
  <c r="AD198" i="14"/>
  <c r="AE198" i="14"/>
  <c r="R181" i="5"/>
  <c r="T181" i="5"/>
  <c r="T179" i="5"/>
  <c r="X181" i="5"/>
  <c r="K181" i="5" s="1"/>
  <c r="S182" i="5"/>
  <c r="S181" i="5"/>
  <c r="S179" i="5"/>
  <c r="X179" i="5"/>
  <c r="K179" i="5" s="1"/>
  <c r="R179" i="5"/>
  <c r="U181" i="5"/>
  <c r="V181" i="5"/>
  <c r="U179" i="5"/>
  <c r="W181" i="5"/>
  <c r="V179" i="5"/>
  <c r="W179" i="5"/>
  <c r="R182" i="5"/>
  <c r="R180" i="5"/>
  <c r="T182" i="5"/>
  <c r="S180" i="5"/>
  <c r="U182" i="5"/>
  <c r="T180" i="5"/>
  <c r="G180" i="5" s="1"/>
  <c r="V182" i="5"/>
  <c r="W182" i="5"/>
  <c r="R183" i="1"/>
  <c r="Q186" i="1"/>
  <c r="T183" i="1"/>
  <c r="G183" i="1" s="1"/>
  <c r="U183" i="1"/>
  <c r="V183" i="1"/>
  <c r="V186" i="1"/>
  <c r="I186" i="1" s="1"/>
  <c r="Q184" i="1"/>
  <c r="Q192" i="1"/>
  <c r="S184" i="1"/>
  <c r="G184" i="1" s="1"/>
  <c r="R192" i="1"/>
  <c r="Q183" i="1"/>
  <c r="R186" i="1"/>
  <c r="S186" i="1"/>
  <c r="T186" i="1"/>
  <c r="R184" i="1"/>
  <c r="S192" i="1"/>
  <c r="X257" i="4"/>
  <c r="AC257" i="4"/>
  <c r="AA257" i="4"/>
  <c r="U258" i="4"/>
  <c r="T260" i="4"/>
  <c r="W258" i="4"/>
  <c r="U260" i="4"/>
  <c r="X258" i="4"/>
  <c r="V260" i="4"/>
  <c r="Y258" i="4"/>
  <c r="W260" i="4"/>
  <c r="Z258" i="4"/>
  <c r="X260" i="4"/>
  <c r="AA258" i="4"/>
  <c r="Y260" i="4"/>
  <c r="Z260" i="4"/>
  <c r="V258" i="4"/>
  <c r="T257" i="4"/>
  <c r="AC258" i="4"/>
  <c r="AA260" i="4"/>
  <c r="AB260" i="4"/>
  <c r="W257" i="4"/>
  <c r="Y257" i="4"/>
  <c r="Z257" i="4"/>
  <c r="AB257" i="4"/>
  <c r="T258" i="4"/>
  <c r="U257" i="4"/>
  <c r="V261" i="11"/>
  <c r="X261" i="11"/>
  <c r="AA261" i="11"/>
  <c r="AB261" i="11"/>
  <c r="V260" i="11"/>
  <c r="W260" i="11"/>
  <c r="AE261" i="11"/>
  <c r="O261" i="11" s="1"/>
  <c r="AA263" i="11"/>
  <c r="AC263" i="11"/>
  <c r="Y261" i="11"/>
  <c r="AC260" i="11"/>
  <c r="M260" i="11" s="1"/>
  <c r="U261" i="11"/>
  <c r="W261" i="11"/>
  <c r="Z261" i="11"/>
  <c r="U263" i="11"/>
  <c r="U260" i="11"/>
  <c r="V263" i="11"/>
  <c r="AC261" i="11"/>
  <c r="W263" i="11"/>
  <c r="AD261" i="11"/>
  <c r="X263" i="11"/>
  <c r="X260" i="11"/>
  <c r="Y263" i="11"/>
  <c r="Y260" i="11"/>
  <c r="Z263" i="11"/>
  <c r="Z260" i="11"/>
  <c r="AA260" i="11"/>
  <c r="U262" i="11"/>
  <c r="AB263" i="11"/>
  <c r="U259" i="11"/>
  <c r="AB260" i="11"/>
  <c r="V262" i="11"/>
  <c r="V259" i="11"/>
  <c r="W262" i="11"/>
  <c r="G262" i="11" s="1"/>
  <c r="AD263" i="11"/>
  <c r="AE263" i="11"/>
  <c r="O263" i="11" s="1"/>
  <c r="K178" i="1"/>
  <c r="K187" i="14" l="1"/>
  <c r="M187" i="14"/>
  <c r="G179" i="5"/>
  <c r="O262" i="11"/>
  <c r="G192" i="1"/>
  <c r="O260" i="11"/>
  <c r="K184" i="14"/>
  <c r="G184" i="14"/>
  <c r="O259" i="11"/>
  <c r="K180" i="5"/>
  <c r="G185" i="14"/>
  <c r="I187" i="14"/>
  <c r="M186" i="14"/>
  <c r="G187" i="14"/>
  <c r="E187" i="14"/>
  <c r="Q187" i="14"/>
  <c r="P187" i="14"/>
  <c r="G182" i="5"/>
  <c r="I182" i="5"/>
  <c r="I179" i="5"/>
  <c r="L182" i="5"/>
  <c r="M182" i="5"/>
  <c r="E182" i="5"/>
  <c r="I181" i="5"/>
  <c r="G185" i="1"/>
  <c r="I184" i="1"/>
  <c r="K257" i="4"/>
  <c r="L192" i="1"/>
  <c r="E192" i="1"/>
  <c r="E186" i="1"/>
  <c r="L186" i="1"/>
  <c r="G186" i="1"/>
  <c r="E185" i="1"/>
  <c r="L185" i="1"/>
  <c r="G186" i="14"/>
  <c r="O186" i="14"/>
  <c r="O185" i="14"/>
  <c r="E184" i="14"/>
  <c r="K185" i="14"/>
  <c r="E185" i="14"/>
  <c r="Q185" i="14"/>
  <c r="P185" i="14"/>
  <c r="E186" i="14"/>
  <c r="Q186" i="14"/>
  <c r="P186" i="14"/>
  <c r="K186" i="14"/>
  <c r="I180" i="5"/>
  <c r="E179" i="5"/>
  <c r="M179" i="5"/>
  <c r="L179" i="5"/>
  <c r="E181" i="5"/>
  <c r="M181" i="5"/>
  <c r="L181" i="5"/>
  <c r="L180" i="5"/>
  <c r="E180" i="5"/>
  <c r="M180" i="5"/>
  <c r="G181" i="5"/>
  <c r="E184" i="1"/>
  <c r="L184" i="1"/>
  <c r="E183" i="1"/>
  <c r="L183" i="1"/>
  <c r="I183" i="1"/>
  <c r="K260" i="4"/>
  <c r="I261" i="11"/>
  <c r="K262" i="11"/>
  <c r="M263" i="11"/>
  <c r="M259" i="11"/>
  <c r="K260" i="11"/>
  <c r="K259" i="11"/>
  <c r="G260" i="11"/>
  <c r="K263" i="11"/>
  <c r="I260" i="11"/>
  <c r="K261" i="11"/>
  <c r="G263" i="11"/>
  <c r="E259" i="11"/>
  <c r="Q259" i="11"/>
  <c r="P259" i="11"/>
  <c r="E262" i="11"/>
  <c r="Q262" i="11"/>
  <c r="P262" i="11"/>
  <c r="I263" i="11"/>
  <c r="M261" i="11"/>
  <c r="E260" i="11"/>
  <c r="Q260" i="11"/>
  <c r="P260" i="11"/>
  <c r="Q263" i="11"/>
  <c r="P263" i="11"/>
  <c r="E263" i="11"/>
  <c r="I262" i="11"/>
  <c r="G261" i="11"/>
  <c r="M262" i="11"/>
  <c r="I259" i="11"/>
  <c r="E261" i="11"/>
  <c r="Q261" i="11"/>
  <c r="P261" i="11"/>
  <c r="I259" i="4"/>
  <c r="I258" i="4"/>
  <c r="O258" i="4"/>
  <c r="N258" i="4"/>
  <c r="E258" i="4"/>
  <c r="O260" i="4"/>
  <c r="N260" i="4"/>
  <c r="E260" i="4"/>
  <c r="I257" i="4"/>
  <c r="K259" i="4"/>
  <c r="N259" i="4"/>
  <c r="O257" i="4"/>
  <c r="N257" i="4"/>
  <c r="E257" i="4"/>
  <c r="O259" i="4"/>
  <c r="I260" i="4"/>
  <c r="K258" i="4"/>
  <c r="K179" i="1"/>
  <c r="K180" i="1"/>
  <c r="K181" i="1"/>
  <c r="S255" i="4" l="1"/>
  <c r="AC255" i="4" s="1"/>
  <c r="S254" i="4"/>
  <c r="AC254" i="4" s="1"/>
  <c r="S253" i="4"/>
  <c r="AB253" i="4" s="1"/>
  <c r="S252" i="4"/>
  <c r="AC252" i="4" s="1"/>
  <c r="AA255" i="4" l="1"/>
  <c r="U252" i="4"/>
  <c r="Z252" i="4"/>
  <c r="T252" i="4"/>
  <c r="AB252" i="4"/>
  <c r="M252" i="4" s="1"/>
  <c r="V252" i="4"/>
  <c r="W252" i="4"/>
  <c r="X252" i="4"/>
  <c r="Y252" i="4"/>
  <c r="AA252" i="4"/>
  <c r="AA253" i="4"/>
  <c r="AC253" i="4"/>
  <c r="M253" i="4" s="1"/>
  <c r="Y255" i="4"/>
  <c r="W254" i="4"/>
  <c r="T254" i="4"/>
  <c r="U254" i="4"/>
  <c r="V254" i="4"/>
  <c r="X254" i="4"/>
  <c r="Y254" i="4"/>
  <c r="Z254" i="4"/>
  <c r="AA254" i="4"/>
  <c r="AB254" i="4"/>
  <c r="M254" i="4" s="1"/>
  <c r="T253" i="4"/>
  <c r="U255" i="4"/>
  <c r="U253" i="4"/>
  <c r="V253" i="4"/>
  <c r="T255" i="4"/>
  <c r="W253" i="4"/>
  <c r="X253" i="4"/>
  <c r="V255" i="4"/>
  <c r="Y253" i="4"/>
  <c r="W255" i="4"/>
  <c r="Z253" i="4"/>
  <c r="X255" i="4"/>
  <c r="Z255" i="4"/>
  <c r="AB255" i="4"/>
  <c r="M255" i="4" s="1"/>
  <c r="K254" i="4" l="1"/>
  <c r="K253" i="4"/>
  <c r="I255" i="4"/>
  <c r="K255" i="4"/>
  <c r="G254" i="4"/>
  <c r="G255" i="4"/>
  <c r="K252" i="4"/>
  <c r="I254" i="4"/>
  <c r="O254" i="4"/>
  <c r="N254" i="4"/>
  <c r="E254" i="4"/>
  <c r="I252" i="4"/>
  <c r="N255" i="4"/>
  <c r="O255" i="4"/>
  <c r="E255" i="4"/>
  <c r="G252" i="4"/>
  <c r="E252" i="4"/>
  <c r="N252" i="4"/>
  <c r="O252" i="4"/>
  <c r="E253" i="4"/>
  <c r="K173" i="1" l="1"/>
  <c r="K174" i="1"/>
  <c r="K175" i="1"/>
  <c r="K176" i="1"/>
  <c r="K177" i="1"/>
  <c r="K172" i="1"/>
  <c r="T182" i="14" l="1"/>
  <c r="AF182" i="14" s="1"/>
  <c r="T181" i="14"/>
  <c r="Y181" i="14" s="1"/>
  <c r="T180" i="14"/>
  <c r="U180" i="14" s="1"/>
  <c r="T179" i="14"/>
  <c r="AE179" i="14" s="1"/>
  <c r="T178" i="14"/>
  <c r="X178" i="14" s="1"/>
  <c r="T177" i="14"/>
  <c r="U177" i="14" s="1"/>
  <c r="T199" i="14"/>
  <c r="AC199" i="14" s="1"/>
  <c r="T194" i="14"/>
  <c r="V194" i="14" s="1"/>
  <c r="T183" i="14"/>
  <c r="AF183" i="14" s="1"/>
  <c r="Q177" i="5"/>
  <c r="X177" i="5" s="1"/>
  <c r="Q176" i="5"/>
  <c r="W176" i="5" s="1"/>
  <c r="Q175" i="5"/>
  <c r="V175" i="5" s="1"/>
  <c r="Q174" i="5"/>
  <c r="V174" i="5" s="1"/>
  <c r="Q173" i="5"/>
  <c r="T173" i="5" s="1"/>
  <c r="Q172" i="5"/>
  <c r="V172" i="5" s="1"/>
  <c r="Q191" i="5"/>
  <c r="Y191" i="5" s="1"/>
  <c r="Q183" i="5"/>
  <c r="X183" i="5" s="1"/>
  <c r="Q178" i="5"/>
  <c r="W178" i="5" s="1"/>
  <c r="P181" i="1"/>
  <c r="V181" i="1" s="1"/>
  <c r="P180" i="1"/>
  <c r="U180" i="1" s="1"/>
  <c r="P179" i="1"/>
  <c r="V179" i="1" s="1"/>
  <c r="P178" i="1"/>
  <c r="V178" i="1" s="1"/>
  <c r="P177" i="1"/>
  <c r="T177" i="1" s="1"/>
  <c r="P176" i="1"/>
  <c r="V176" i="1" s="1"/>
  <c r="P175" i="1"/>
  <c r="U175" i="1" s="1"/>
  <c r="P174" i="1"/>
  <c r="Q174" i="1" s="1"/>
  <c r="P195" i="1"/>
  <c r="V195" i="1" s="1"/>
  <c r="P194" i="1"/>
  <c r="T194" i="1" s="1"/>
  <c r="P193" i="1"/>
  <c r="T193" i="1" s="1"/>
  <c r="P182" i="1"/>
  <c r="V182" i="1" s="1"/>
  <c r="P197" i="1"/>
  <c r="V197" i="1" s="1"/>
  <c r="P196" i="1"/>
  <c r="V196" i="1" s="1"/>
  <c r="S251" i="4"/>
  <c r="AC251" i="4" s="1"/>
  <c r="S250" i="4"/>
  <c r="T250" i="4" s="1"/>
  <c r="E250" i="4" s="1"/>
  <c r="S249" i="4"/>
  <c r="AC249" i="4" s="1"/>
  <c r="S248" i="4"/>
  <c r="V248" i="4" s="1"/>
  <c r="S247" i="4"/>
  <c r="AC247" i="4" s="1"/>
  <c r="P198" i="1"/>
  <c r="AB178" i="14" l="1"/>
  <c r="AC178" i="14"/>
  <c r="AD178" i="14"/>
  <c r="AA250" i="4"/>
  <c r="Z250" i="4"/>
  <c r="Y175" i="5"/>
  <c r="W175" i="5"/>
  <c r="I175" i="5" s="1"/>
  <c r="X175" i="5"/>
  <c r="Y177" i="5"/>
  <c r="K177" i="5" s="1"/>
  <c r="AE199" i="14"/>
  <c r="AF199" i="14"/>
  <c r="U181" i="14"/>
  <c r="V181" i="14"/>
  <c r="AA181" i="14"/>
  <c r="AB181" i="14"/>
  <c r="Z181" i="14"/>
  <c r="I181" i="14" s="1"/>
  <c r="AC181" i="14"/>
  <c r="AD181" i="14"/>
  <c r="AD194" i="14"/>
  <c r="AE181" i="14"/>
  <c r="AC194" i="14"/>
  <c r="AE194" i="14"/>
  <c r="AF181" i="14"/>
  <c r="Z179" i="14"/>
  <c r="AA179" i="14"/>
  <c r="AB179" i="14"/>
  <c r="AF179" i="14"/>
  <c r="O179" i="14" s="1"/>
  <c r="Y178" i="14"/>
  <c r="Z178" i="14"/>
  <c r="AA178" i="14"/>
  <c r="U173" i="5"/>
  <c r="G173" i="5" s="1"/>
  <c r="V173" i="5"/>
  <c r="W173" i="5"/>
  <c r="X173" i="5"/>
  <c r="Y173" i="5"/>
  <c r="X177" i="14"/>
  <c r="AE178" i="14"/>
  <c r="Y177" i="14"/>
  <c r="AF178" i="14"/>
  <c r="Z180" i="14"/>
  <c r="W194" i="14"/>
  <c r="Z177" i="14"/>
  <c r="AA180" i="14"/>
  <c r="U182" i="14"/>
  <c r="X194" i="14"/>
  <c r="AA177" i="14"/>
  <c r="U179" i="14"/>
  <c r="AB180" i="14"/>
  <c r="V182" i="14"/>
  <c r="Y194" i="14"/>
  <c r="AB177" i="14"/>
  <c r="V179" i="14"/>
  <c r="AC180" i="14"/>
  <c r="W182" i="14"/>
  <c r="Z194" i="14"/>
  <c r="AC177" i="14"/>
  <c r="W179" i="14"/>
  <c r="AD180" i="14"/>
  <c r="X182" i="14"/>
  <c r="AA194" i="14"/>
  <c r="AD177" i="14"/>
  <c r="X179" i="14"/>
  <c r="AE180" i="14"/>
  <c r="Y182" i="14"/>
  <c r="AB194" i="14"/>
  <c r="AE177" i="14"/>
  <c r="Y179" i="14"/>
  <c r="AF180" i="14"/>
  <c r="Z182" i="14"/>
  <c r="V180" i="14"/>
  <c r="E180" i="14" s="1"/>
  <c r="V177" i="14"/>
  <c r="E177" i="14" s="1"/>
  <c r="W180" i="14"/>
  <c r="Y180" i="14"/>
  <c r="AF177" i="14"/>
  <c r="AA182" i="14"/>
  <c r="AB182" i="14"/>
  <c r="W177" i="14"/>
  <c r="X180" i="14"/>
  <c r="W178" i="14"/>
  <c r="G178" i="14" s="1"/>
  <c r="AD179" i="14"/>
  <c r="X181" i="14"/>
  <c r="AE182" i="14"/>
  <c r="O182" i="14" s="1"/>
  <c r="U178" i="14"/>
  <c r="AC182" i="14"/>
  <c r="AF194" i="14"/>
  <c r="V178" i="14"/>
  <c r="AC179" i="14"/>
  <c r="W181" i="14"/>
  <c r="AD182" i="14"/>
  <c r="AD199" i="14"/>
  <c r="U183" i="14"/>
  <c r="V183" i="14"/>
  <c r="W183" i="14"/>
  <c r="X183" i="14"/>
  <c r="Y183" i="14"/>
  <c r="Z183" i="14"/>
  <c r="AA183" i="14"/>
  <c r="U199" i="14"/>
  <c r="AB183" i="14"/>
  <c r="V199" i="14"/>
  <c r="AC183" i="14"/>
  <c r="W199" i="14"/>
  <c r="AD183" i="14"/>
  <c r="X199" i="14"/>
  <c r="AE183" i="14"/>
  <c r="O183" i="14" s="1"/>
  <c r="Y199" i="14"/>
  <c r="Z199" i="14"/>
  <c r="AA199" i="14"/>
  <c r="U194" i="14"/>
  <c r="E194" i="14" s="1"/>
  <c r="AB199" i="14"/>
  <c r="X178" i="5"/>
  <c r="S176" i="5"/>
  <c r="T176" i="5"/>
  <c r="S174" i="5"/>
  <c r="T174" i="5"/>
  <c r="S172" i="5"/>
  <c r="T172" i="5"/>
  <c r="X176" i="5"/>
  <c r="W174" i="5"/>
  <c r="I174" i="5" s="1"/>
  <c r="X174" i="5"/>
  <c r="W172" i="5"/>
  <c r="I172" i="5" s="1"/>
  <c r="Y174" i="5"/>
  <c r="R177" i="5"/>
  <c r="X172" i="5"/>
  <c r="S177" i="5"/>
  <c r="R175" i="5"/>
  <c r="R173" i="5"/>
  <c r="T175" i="5"/>
  <c r="V177" i="5"/>
  <c r="X191" i="5"/>
  <c r="V176" i="5"/>
  <c r="I176" i="5" s="1"/>
  <c r="U174" i="5"/>
  <c r="Y176" i="5"/>
  <c r="Y172" i="5"/>
  <c r="T177" i="5"/>
  <c r="U177" i="5"/>
  <c r="S173" i="5"/>
  <c r="U175" i="5"/>
  <c r="W177" i="5"/>
  <c r="Y178" i="5"/>
  <c r="R176" i="5"/>
  <c r="R174" i="5"/>
  <c r="U176" i="5"/>
  <c r="R172" i="5"/>
  <c r="U172" i="5"/>
  <c r="S175" i="5"/>
  <c r="S183" i="5"/>
  <c r="R191" i="5"/>
  <c r="R183" i="5"/>
  <c r="T183" i="5"/>
  <c r="U183" i="5"/>
  <c r="V183" i="5"/>
  <c r="W183" i="5"/>
  <c r="Y183" i="5"/>
  <c r="K183" i="5" s="1"/>
  <c r="U178" i="5"/>
  <c r="W191" i="5"/>
  <c r="S191" i="5"/>
  <c r="R178" i="5"/>
  <c r="T191" i="5"/>
  <c r="S178" i="5"/>
  <c r="U191" i="5"/>
  <c r="T178" i="5"/>
  <c r="V191" i="5"/>
  <c r="V178" i="5"/>
  <c r="I178" i="5" s="1"/>
  <c r="Q176" i="1"/>
  <c r="R176" i="1"/>
  <c r="S176" i="1"/>
  <c r="T176" i="1"/>
  <c r="U176" i="1"/>
  <c r="I176" i="1" s="1"/>
  <c r="Q179" i="1"/>
  <c r="S179" i="1"/>
  <c r="R179" i="1"/>
  <c r="T179" i="1"/>
  <c r="U193" i="1"/>
  <c r="U179" i="1"/>
  <c r="I179" i="1" s="1"/>
  <c r="V193" i="1"/>
  <c r="R174" i="1"/>
  <c r="E174" i="1" s="1"/>
  <c r="S174" i="1"/>
  <c r="R180" i="1"/>
  <c r="U174" i="1"/>
  <c r="S180" i="1"/>
  <c r="Q175" i="1"/>
  <c r="V180" i="1"/>
  <c r="I180" i="1" s="1"/>
  <c r="R175" i="1"/>
  <c r="Q178" i="1"/>
  <c r="T175" i="1"/>
  <c r="S178" i="1"/>
  <c r="S181" i="1"/>
  <c r="R193" i="1"/>
  <c r="V175" i="1"/>
  <c r="I175" i="1" s="1"/>
  <c r="U178" i="1"/>
  <c r="I178" i="1" s="1"/>
  <c r="T181" i="1"/>
  <c r="Q177" i="1"/>
  <c r="R177" i="1"/>
  <c r="T174" i="1"/>
  <c r="V174" i="1"/>
  <c r="U177" i="1"/>
  <c r="T180" i="1"/>
  <c r="V177" i="1"/>
  <c r="S175" i="1"/>
  <c r="R178" i="1"/>
  <c r="Q181" i="1"/>
  <c r="R181" i="1"/>
  <c r="Q193" i="1"/>
  <c r="T178" i="1"/>
  <c r="S193" i="1"/>
  <c r="U181" i="1"/>
  <c r="I181" i="1" s="1"/>
  <c r="Q180" i="1"/>
  <c r="S177" i="1"/>
  <c r="G177" i="1" s="1"/>
  <c r="U194" i="1"/>
  <c r="V194" i="1"/>
  <c r="Q182" i="1"/>
  <c r="T195" i="1"/>
  <c r="Q194" i="1"/>
  <c r="R194" i="1"/>
  <c r="S194" i="1"/>
  <c r="R182" i="1"/>
  <c r="Q195" i="1"/>
  <c r="S182" i="1"/>
  <c r="R195" i="1"/>
  <c r="T182" i="1"/>
  <c r="S195" i="1"/>
  <c r="U182" i="1"/>
  <c r="I182" i="1" s="1"/>
  <c r="U195" i="1"/>
  <c r="Q197" i="1"/>
  <c r="R197" i="1"/>
  <c r="S197" i="1"/>
  <c r="Q196" i="1"/>
  <c r="R196" i="1"/>
  <c r="S196" i="1"/>
  <c r="T196" i="1"/>
  <c r="U196" i="1"/>
  <c r="T197" i="1"/>
  <c r="U197" i="1"/>
  <c r="AB250" i="4"/>
  <c r="W248" i="4"/>
  <c r="G248" i="4" s="1"/>
  <c r="X248" i="4"/>
  <c r="Y248" i="4"/>
  <c r="Z248" i="4"/>
  <c r="AA248" i="4"/>
  <c r="AB248" i="4"/>
  <c r="AC248" i="4"/>
  <c r="U250" i="4"/>
  <c r="V250" i="4"/>
  <c r="W250" i="4"/>
  <c r="X250" i="4"/>
  <c r="Y250" i="4"/>
  <c r="U247" i="4"/>
  <c r="AC250" i="4"/>
  <c r="W251" i="4"/>
  <c r="Z251" i="4"/>
  <c r="AB251" i="4"/>
  <c r="M251" i="4" s="1"/>
  <c r="T247" i="4"/>
  <c r="V247" i="4"/>
  <c r="T249" i="4"/>
  <c r="W247" i="4"/>
  <c r="U249" i="4"/>
  <c r="X247" i="4"/>
  <c r="V249" i="4"/>
  <c r="T251" i="4"/>
  <c r="Y247" i="4"/>
  <c r="W249" i="4"/>
  <c r="U251" i="4"/>
  <c r="Z247" i="4"/>
  <c r="X249" i="4"/>
  <c r="V251" i="4"/>
  <c r="AA247" i="4"/>
  <c r="Y249" i="4"/>
  <c r="AB247" i="4"/>
  <c r="M247" i="4" s="1"/>
  <c r="Z249" i="4"/>
  <c r="X251" i="4"/>
  <c r="AA249" i="4"/>
  <c r="Y251" i="4"/>
  <c r="AB249" i="4"/>
  <c r="M249" i="4" s="1"/>
  <c r="T248" i="4"/>
  <c r="AA251" i="4"/>
  <c r="U248" i="4"/>
  <c r="G177" i="14" l="1"/>
  <c r="K194" i="14"/>
  <c r="G174" i="5"/>
  <c r="G172" i="5"/>
  <c r="K176" i="5"/>
  <c r="M250" i="4"/>
  <c r="G176" i="5"/>
  <c r="G174" i="1"/>
  <c r="K178" i="14"/>
  <c r="G181" i="14"/>
  <c r="I179" i="14"/>
  <c r="O194" i="14"/>
  <c r="G194" i="14"/>
  <c r="K175" i="5"/>
  <c r="I183" i="5"/>
  <c r="G183" i="5"/>
  <c r="L183" i="5"/>
  <c r="M183" i="5"/>
  <c r="E183" i="5"/>
  <c r="G178" i="1"/>
  <c r="M179" i="14"/>
  <c r="I177" i="5"/>
  <c r="K250" i="4"/>
  <c r="L182" i="1"/>
  <c r="E182" i="1"/>
  <c r="K178" i="5"/>
  <c r="P177" i="14"/>
  <c r="O177" i="14"/>
  <c r="K181" i="14"/>
  <c r="G180" i="14"/>
  <c r="P181" i="14"/>
  <c r="Q181" i="14"/>
  <c r="E181" i="14"/>
  <c r="I178" i="14"/>
  <c r="Q179" i="14"/>
  <c r="E179" i="14"/>
  <c r="P179" i="14"/>
  <c r="P182" i="14"/>
  <c r="E182" i="14"/>
  <c r="Q182" i="14"/>
  <c r="Q183" i="14"/>
  <c r="P183" i="14"/>
  <c r="E183" i="14"/>
  <c r="K180" i="14"/>
  <c r="K179" i="14"/>
  <c r="M182" i="14"/>
  <c r="Q178" i="14"/>
  <c r="E178" i="14"/>
  <c r="P178" i="14"/>
  <c r="O178" i="14"/>
  <c r="M177" i="14"/>
  <c r="I183" i="14"/>
  <c r="K182" i="14"/>
  <c r="P180" i="14"/>
  <c r="K177" i="14"/>
  <c r="I182" i="14"/>
  <c r="O180" i="14"/>
  <c r="M183" i="14"/>
  <c r="O181" i="14"/>
  <c r="I177" i="14"/>
  <c r="Q177" i="14"/>
  <c r="K183" i="14"/>
  <c r="G179" i="14"/>
  <c r="M181" i="14"/>
  <c r="G182" i="14"/>
  <c r="Q180" i="14"/>
  <c r="G183" i="14"/>
  <c r="I180" i="14"/>
  <c r="M180" i="14"/>
  <c r="E178" i="5"/>
  <c r="M178" i="5"/>
  <c r="L178" i="5"/>
  <c r="K173" i="5"/>
  <c r="G175" i="5"/>
  <c r="G177" i="5"/>
  <c r="M174" i="5"/>
  <c r="L174" i="5"/>
  <c r="E174" i="5"/>
  <c r="E176" i="5"/>
  <c r="M176" i="5"/>
  <c r="L176" i="5"/>
  <c r="M173" i="5"/>
  <c r="L173" i="5"/>
  <c r="E173" i="5"/>
  <c r="L172" i="5"/>
  <c r="M172" i="5"/>
  <c r="E172" i="5"/>
  <c r="M177" i="5"/>
  <c r="E177" i="5"/>
  <c r="L177" i="5"/>
  <c r="K174" i="5"/>
  <c r="I173" i="5"/>
  <c r="E175" i="5"/>
  <c r="K172" i="5"/>
  <c r="G178" i="5"/>
  <c r="E179" i="1"/>
  <c r="L179" i="1"/>
  <c r="L177" i="1"/>
  <c r="G179" i="1"/>
  <c r="E176" i="1"/>
  <c r="L175" i="1"/>
  <c r="E175" i="1"/>
  <c r="L180" i="1"/>
  <c r="E180" i="1"/>
  <c r="L178" i="1"/>
  <c r="E178" i="1"/>
  <c r="G180" i="1"/>
  <c r="G181" i="1"/>
  <c r="L181" i="1"/>
  <c r="E181" i="1"/>
  <c r="G175" i="1"/>
  <c r="L174" i="1"/>
  <c r="M248" i="4"/>
  <c r="I247" i="4"/>
  <c r="G249" i="4"/>
  <c r="K248" i="4"/>
  <c r="E248" i="4"/>
  <c r="O248" i="4"/>
  <c r="N248" i="4"/>
  <c r="O247" i="4"/>
  <c r="E247" i="4"/>
  <c r="N247" i="4"/>
  <c r="I251" i="4"/>
  <c r="G251" i="4"/>
  <c r="G250" i="4"/>
  <c r="N250" i="4"/>
  <c r="I248" i="4"/>
  <c r="N249" i="4"/>
  <c r="E249" i="4"/>
  <c r="O249" i="4"/>
  <c r="K251" i="4"/>
  <c r="I250" i="4"/>
  <c r="I249" i="4"/>
  <c r="O251" i="4"/>
  <c r="N251" i="4"/>
  <c r="E251" i="4"/>
  <c r="G247" i="4"/>
  <c r="K249" i="4"/>
  <c r="K247" i="4"/>
  <c r="O250" i="4"/>
  <c r="I177" i="1"/>
  <c r="E177" i="1"/>
  <c r="K164" i="1" l="1"/>
  <c r="K165" i="1"/>
  <c r="K166" i="1"/>
  <c r="K167" i="1"/>
  <c r="K168" i="1"/>
  <c r="K169" i="1"/>
  <c r="K170" i="1"/>
  <c r="K171" i="1"/>
  <c r="K162" i="1" l="1"/>
  <c r="K163" i="1"/>
  <c r="K159" i="1" l="1"/>
  <c r="K160" i="1"/>
  <c r="G133" i="21" l="1"/>
  <c r="K157" i="1" l="1"/>
  <c r="K156" i="1"/>
  <c r="K155" i="1" l="1"/>
  <c r="W117" i="21"/>
  <c r="X117" i="21"/>
  <c r="W118" i="21"/>
  <c r="X118" i="21"/>
  <c r="W119" i="21"/>
  <c r="X119" i="21"/>
  <c r="W120" i="21"/>
  <c r="X120" i="21"/>
  <c r="W121" i="21"/>
  <c r="X121" i="21"/>
  <c r="K152" i="1" l="1"/>
  <c r="K153" i="1"/>
  <c r="K154" i="1"/>
  <c r="K151" i="1" l="1"/>
  <c r="K150" i="1"/>
  <c r="K149" i="1"/>
  <c r="K148" i="1"/>
  <c r="K147" i="1"/>
  <c r="K145" i="1" l="1"/>
  <c r="K146" i="1"/>
  <c r="K143" i="1" l="1"/>
  <c r="K144" i="1"/>
  <c r="K142" i="1" l="1"/>
  <c r="T121" i="21"/>
  <c r="U121" i="21" s="1"/>
  <c r="T122" i="21"/>
  <c r="U122" i="21" s="1"/>
  <c r="W122" i="21"/>
  <c r="X122" i="21"/>
  <c r="T123" i="21"/>
  <c r="U123" i="21" s="1"/>
  <c r="W123" i="21"/>
  <c r="X123" i="21"/>
  <c r="AB123" i="21" l="1"/>
  <c r="AD121" i="21"/>
  <c r="AA123" i="21"/>
  <c r="AC121" i="21"/>
  <c r="Z123" i="21"/>
  <c r="AB121" i="21"/>
  <c r="Y123" i="21"/>
  <c r="J123" i="21" s="1"/>
  <c r="AA121" i="21"/>
  <c r="Z121" i="21"/>
  <c r="Y121" i="21"/>
  <c r="V121" i="21"/>
  <c r="AD122" i="21"/>
  <c r="AC122" i="21"/>
  <c r="N122" i="21" s="1"/>
  <c r="AB122" i="21"/>
  <c r="AA122" i="21"/>
  <c r="Z122" i="21"/>
  <c r="Y122" i="21"/>
  <c r="V122" i="21"/>
  <c r="AD123" i="21"/>
  <c r="AC123" i="21"/>
  <c r="V123" i="21"/>
  <c r="P122" i="21" l="1"/>
  <c r="J122" i="21"/>
  <c r="N123" i="21"/>
  <c r="P123" i="21"/>
  <c r="P121" i="21"/>
  <c r="J121" i="21"/>
  <c r="N121" i="21"/>
  <c r="L121" i="21"/>
  <c r="K139" i="1"/>
  <c r="K140" i="1"/>
  <c r="K141" i="1"/>
  <c r="H121" i="21"/>
  <c r="E121" i="21"/>
  <c r="D117" i="21"/>
  <c r="G116" i="21"/>
  <c r="K131" i="1" l="1"/>
  <c r="N309" i="3" l="1"/>
  <c r="O309" i="3" s="1"/>
  <c r="N310" i="3"/>
  <c r="O310" i="3" s="1"/>
  <c r="N311" i="3"/>
  <c r="N312" i="3"/>
  <c r="O312" i="3" s="1"/>
  <c r="N313" i="3"/>
  <c r="O313" i="3" s="1"/>
  <c r="N314" i="3"/>
  <c r="P312" i="3" l="1"/>
  <c r="R309" i="3"/>
  <c r="Q309" i="3"/>
  <c r="P309" i="3"/>
  <c r="D309" i="3" s="1"/>
  <c r="D312" i="3"/>
  <c r="Q313" i="3"/>
  <c r="R313" i="3"/>
  <c r="Q310" i="3"/>
  <c r="P310" i="3"/>
  <c r="D310" i="3" s="1"/>
  <c r="R312" i="3"/>
  <c r="Q312" i="3"/>
  <c r="R314" i="3"/>
  <c r="R311" i="3"/>
  <c r="Q314" i="3"/>
  <c r="Q311" i="3"/>
  <c r="P314" i="3"/>
  <c r="P311" i="3"/>
  <c r="O314" i="3"/>
  <c r="O311" i="3"/>
  <c r="R310" i="3"/>
  <c r="P313" i="3"/>
  <c r="D313" i="3" s="1"/>
  <c r="K107" i="1"/>
  <c r="K108" i="1"/>
  <c r="K109" i="1"/>
  <c r="K110" i="1"/>
  <c r="K111" i="1"/>
  <c r="S150" i="4"/>
  <c r="AC150" i="4" s="1"/>
  <c r="S149" i="4"/>
  <c r="Y149" i="4" s="1"/>
  <c r="T150" i="11"/>
  <c r="AF150" i="11" s="1"/>
  <c r="T149" i="11"/>
  <c r="AF149" i="11" s="1"/>
  <c r="D97" i="21"/>
  <c r="H309" i="3" l="1"/>
  <c r="H311" i="3"/>
  <c r="H310" i="3"/>
  <c r="H313" i="3"/>
  <c r="D311" i="3"/>
  <c r="D314" i="3"/>
  <c r="H312" i="3"/>
  <c r="Z149" i="4"/>
  <c r="AA149" i="4"/>
  <c r="AB149" i="4"/>
  <c r="AC149" i="4"/>
  <c r="W150" i="4"/>
  <c r="T149" i="4"/>
  <c r="X150" i="4"/>
  <c r="U149" i="4"/>
  <c r="Y150" i="4"/>
  <c r="V149" i="4"/>
  <c r="Z150" i="4"/>
  <c r="T150" i="4"/>
  <c r="U150" i="4"/>
  <c r="V150" i="4"/>
  <c r="W149" i="4"/>
  <c r="AA150" i="4"/>
  <c r="X149" i="4"/>
  <c r="I149" i="4" s="1"/>
  <c r="AB150" i="4"/>
  <c r="M150" i="4" s="1"/>
  <c r="AC149" i="11"/>
  <c r="U150" i="11"/>
  <c r="V150" i="11"/>
  <c r="W150" i="11"/>
  <c r="X150" i="11"/>
  <c r="Y150" i="11"/>
  <c r="Z150" i="11"/>
  <c r="AA150" i="11"/>
  <c r="AB150" i="11"/>
  <c r="W149" i="11"/>
  <c r="AD150" i="11"/>
  <c r="AC150" i="11"/>
  <c r="X149" i="11"/>
  <c r="AE150" i="11"/>
  <c r="O150" i="11" s="1"/>
  <c r="Y149" i="11"/>
  <c r="U149" i="11"/>
  <c r="V149" i="11"/>
  <c r="Z149" i="11"/>
  <c r="AA149" i="11"/>
  <c r="AB149" i="11"/>
  <c r="AD149" i="11"/>
  <c r="AE149" i="11"/>
  <c r="O149" i="11" s="1"/>
  <c r="K105" i="1"/>
  <c r="K106" i="1"/>
  <c r="K104" i="1"/>
  <c r="K98" i="1"/>
  <c r="M150" i="11" l="1"/>
  <c r="G150" i="4"/>
  <c r="M149" i="11"/>
  <c r="I149" i="11"/>
  <c r="G150" i="11"/>
  <c r="I150" i="11"/>
  <c r="K149" i="4"/>
  <c r="M149" i="4"/>
  <c r="G149" i="4"/>
  <c r="O150" i="4"/>
  <c r="N150" i="4"/>
  <c r="E150" i="4"/>
  <c r="K150" i="4"/>
  <c r="I150" i="4"/>
  <c r="O149" i="4"/>
  <c r="N149" i="4"/>
  <c r="E149" i="4"/>
  <c r="K150" i="11"/>
  <c r="K149" i="11"/>
  <c r="G149" i="11"/>
  <c r="Q150" i="11"/>
  <c r="P150" i="11"/>
  <c r="E150" i="11"/>
  <c r="Q149" i="11"/>
  <c r="P149" i="11"/>
  <c r="E149" i="11"/>
  <c r="T104" i="14"/>
  <c r="AF104" i="14" s="1"/>
  <c r="Q102" i="5"/>
  <c r="Y102" i="5" s="1"/>
  <c r="Q103" i="5"/>
  <c r="X103" i="5" s="1"/>
  <c r="P104" i="1"/>
  <c r="V104" i="1" s="1"/>
  <c r="T103" i="5" l="1"/>
  <c r="R103" i="5"/>
  <c r="W103" i="5"/>
  <c r="V103" i="5"/>
  <c r="S103" i="5"/>
  <c r="U103" i="5"/>
  <c r="AC104" i="14"/>
  <c r="AD104" i="14"/>
  <c r="U104" i="14"/>
  <c r="V104" i="14"/>
  <c r="W104" i="14"/>
  <c r="X104" i="14"/>
  <c r="AB104" i="14"/>
  <c r="AE104" i="14"/>
  <c r="Y104" i="14"/>
  <c r="Z104" i="14"/>
  <c r="AA104" i="14"/>
  <c r="R102" i="5"/>
  <c r="S102" i="5"/>
  <c r="T102" i="5"/>
  <c r="U102" i="5"/>
  <c r="V102" i="5"/>
  <c r="W102" i="5"/>
  <c r="Y103" i="5"/>
  <c r="K103" i="5" s="1"/>
  <c r="X102" i="5"/>
  <c r="K102" i="5" s="1"/>
  <c r="T104" i="1"/>
  <c r="U104" i="1"/>
  <c r="I104" i="1" s="1"/>
  <c r="Q104" i="1"/>
  <c r="R104" i="1"/>
  <c r="S104" i="1"/>
  <c r="G102" i="5" l="1"/>
  <c r="G104" i="1"/>
  <c r="I104" i="14"/>
  <c r="K104" i="14"/>
  <c r="G104" i="14"/>
  <c r="M103" i="5"/>
  <c r="L103" i="5"/>
  <c r="G103" i="5"/>
  <c r="M102" i="5"/>
  <c r="L102" i="5"/>
  <c r="E103" i="5"/>
  <c r="I103" i="5"/>
  <c r="P104" i="14"/>
  <c r="Q104" i="14"/>
  <c r="M104" i="14"/>
  <c r="L104" i="1"/>
  <c r="E104" i="14"/>
  <c r="I102" i="5"/>
  <c r="E102" i="5"/>
  <c r="E104" i="1"/>
  <c r="K101" i="1"/>
  <c r="K102" i="1"/>
  <c r="K103" i="1"/>
  <c r="K100" i="1" l="1"/>
  <c r="K99" i="1"/>
  <c r="G96" i="21"/>
  <c r="D87" i="21" l="1"/>
  <c r="T83" i="14" l="1"/>
  <c r="AF83" i="14" s="1"/>
  <c r="Q81" i="5"/>
  <c r="Y81" i="5" s="1"/>
  <c r="S111" i="4"/>
  <c r="AB111" i="4" s="1"/>
  <c r="S110" i="4"/>
  <c r="Z110" i="4" s="1"/>
  <c r="K110" i="4" s="1"/>
  <c r="S112" i="4"/>
  <c r="T112" i="4" s="1"/>
  <c r="S113" i="4"/>
  <c r="T113" i="4" s="1"/>
  <c r="T111" i="11"/>
  <c r="X111" i="11" s="1"/>
  <c r="T110" i="11"/>
  <c r="AF110" i="11" s="1"/>
  <c r="X113" i="4" l="1"/>
  <c r="AB112" i="4"/>
  <c r="AC113" i="4"/>
  <c r="AA113" i="4"/>
  <c r="Z113" i="4"/>
  <c r="Y113" i="4"/>
  <c r="V113" i="4"/>
  <c r="AC112" i="4"/>
  <c r="Y112" i="4"/>
  <c r="X112" i="4"/>
  <c r="I112" i="4" s="1"/>
  <c r="W112" i="4"/>
  <c r="W83" i="14"/>
  <c r="AB83" i="14"/>
  <c r="AC83" i="14"/>
  <c r="U83" i="14"/>
  <c r="X83" i="14"/>
  <c r="Z83" i="14"/>
  <c r="AD83" i="14"/>
  <c r="AE83" i="14"/>
  <c r="O83" i="14" s="1"/>
  <c r="V83" i="14"/>
  <c r="Y83" i="14"/>
  <c r="AA83" i="14"/>
  <c r="R81" i="5"/>
  <c r="S81" i="5"/>
  <c r="T81" i="5"/>
  <c r="U81" i="5"/>
  <c r="V81" i="5"/>
  <c r="W81" i="5"/>
  <c r="X81" i="5"/>
  <c r="K81" i="5" s="1"/>
  <c r="AA110" i="4"/>
  <c r="AB110" i="4"/>
  <c r="AC110" i="4"/>
  <c r="T111" i="4"/>
  <c r="E111" i="4" s="1"/>
  <c r="U111" i="4"/>
  <c r="V111" i="4"/>
  <c r="W111" i="4"/>
  <c r="Y111" i="4"/>
  <c r="AC111" i="4"/>
  <c r="M111" i="4" s="1"/>
  <c r="E112" i="4"/>
  <c r="AA112" i="4"/>
  <c r="AB113" i="4"/>
  <c r="Z112" i="4"/>
  <c r="T110" i="4"/>
  <c r="V112" i="4"/>
  <c r="U110" i="4"/>
  <c r="W113" i="4"/>
  <c r="U112" i="4"/>
  <c r="V110" i="4"/>
  <c r="X111" i="4"/>
  <c r="I111" i="4" s="1"/>
  <c r="X110" i="4"/>
  <c r="Z111" i="4"/>
  <c r="K111" i="4" s="1"/>
  <c r="U113" i="4"/>
  <c r="E113" i="4" s="1"/>
  <c r="Y110" i="4"/>
  <c r="AA111" i="4"/>
  <c r="W110" i="4"/>
  <c r="AC111" i="11"/>
  <c r="Y111" i="11"/>
  <c r="Z111" i="11"/>
  <c r="AB111" i="11"/>
  <c r="AE111" i="11"/>
  <c r="O111" i="11" s="1"/>
  <c r="AA111" i="11"/>
  <c r="AD111" i="11"/>
  <c r="AF111" i="11"/>
  <c r="W110" i="11"/>
  <c r="U110" i="11"/>
  <c r="V110" i="11"/>
  <c r="X110" i="11"/>
  <c r="Y110" i="11"/>
  <c r="Z110" i="11"/>
  <c r="AA110" i="11"/>
  <c r="AB110" i="11"/>
  <c r="AC110" i="11"/>
  <c r="AD110" i="11"/>
  <c r="AE110" i="11"/>
  <c r="O110" i="11" s="1"/>
  <c r="U111" i="11"/>
  <c r="V111" i="11"/>
  <c r="W111" i="11"/>
  <c r="G111" i="11" s="1"/>
  <c r="K113" i="4" l="1"/>
  <c r="K112" i="4"/>
  <c r="M112" i="4"/>
  <c r="I113" i="4"/>
  <c r="G113" i="4"/>
  <c r="M113" i="4"/>
  <c r="G112" i="4"/>
  <c r="N112" i="4"/>
  <c r="I110" i="4"/>
  <c r="K83" i="14"/>
  <c r="I110" i="11"/>
  <c r="K110" i="11"/>
  <c r="Q83" i="14"/>
  <c r="P83" i="14"/>
  <c r="Q111" i="11"/>
  <c r="P111" i="11"/>
  <c r="E111" i="11"/>
  <c r="P110" i="11"/>
  <c r="Q110" i="11"/>
  <c r="E110" i="11"/>
  <c r="M111" i="11"/>
  <c r="M110" i="11"/>
  <c r="G110" i="11"/>
  <c r="E83" i="14"/>
  <c r="M83" i="14"/>
  <c r="I83" i="14"/>
  <c r="G83" i="14"/>
  <c r="I81" i="5"/>
  <c r="G81" i="5"/>
  <c r="L81" i="5"/>
  <c r="E81" i="5"/>
  <c r="M81" i="5"/>
  <c r="M110" i="4"/>
  <c r="G111" i="4"/>
  <c r="G110" i="4"/>
  <c r="N113" i="4"/>
  <c r="O110" i="4"/>
  <c r="N110" i="4"/>
  <c r="E110" i="4"/>
  <c r="N111" i="4"/>
  <c r="O113" i="4"/>
  <c r="O111" i="4"/>
  <c r="O112" i="4"/>
  <c r="G83" i="21" l="1"/>
  <c r="X80" i="21"/>
  <c r="W80" i="21"/>
  <c r="T80" i="21"/>
  <c r="AD80" i="21" s="1"/>
  <c r="H80" i="21"/>
  <c r="X79" i="21"/>
  <c r="W79" i="21"/>
  <c r="H79" i="21" s="1"/>
  <c r="T79" i="21"/>
  <c r="V79" i="21" s="1"/>
  <c r="X78" i="21"/>
  <c r="W78" i="21"/>
  <c r="T78" i="21"/>
  <c r="AA78" i="21" s="1"/>
  <c r="X77" i="21"/>
  <c r="W77" i="21"/>
  <c r="T77" i="21"/>
  <c r="AD77" i="21" s="1"/>
  <c r="G77" i="21"/>
  <c r="X76" i="21"/>
  <c r="W76" i="21"/>
  <c r="T76" i="21"/>
  <c r="AA76" i="21" s="1"/>
  <c r="X75" i="21"/>
  <c r="W75" i="21"/>
  <c r="H75" i="21" s="1"/>
  <c r="T75" i="21"/>
  <c r="V75" i="21" s="1"/>
  <c r="H77" i="21" l="1"/>
  <c r="AD79" i="21"/>
  <c r="AC79" i="21"/>
  <c r="N79" i="21" s="1"/>
  <c r="AD76" i="21"/>
  <c r="H76" i="21"/>
  <c r="AB76" i="21"/>
  <c r="AC76" i="21"/>
  <c r="N76" i="21" s="1"/>
  <c r="Z75" i="21"/>
  <c r="AB75" i="21"/>
  <c r="H78" i="21"/>
  <c r="AA75" i="21"/>
  <c r="AA79" i="21"/>
  <c r="L76" i="21"/>
  <c r="Y75" i="21"/>
  <c r="Y79" i="21"/>
  <c r="Z79" i="21"/>
  <c r="AC75" i="21"/>
  <c r="AD75" i="21"/>
  <c r="AB79" i="21"/>
  <c r="U78" i="21"/>
  <c r="Y78" i="21"/>
  <c r="Z78" i="21"/>
  <c r="AB78" i="21"/>
  <c r="L78" i="21" s="1"/>
  <c r="AC78" i="21"/>
  <c r="U80" i="21"/>
  <c r="AD78" i="21"/>
  <c r="V80" i="21"/>
  <c r="Y77" i="21"/>
  <c r="U76" i="21"/>
  <c r="Z77" i="21"/>
  <c r="V76" i="21"/>
  <c r="AA77" i="21"/>
  <c r="Y80" i="21"/>
  <c r="AC80" i="21"/>
  <c r="N80" i="21" s="1"/>
  <c r="V78" i="21"/>
  <c r="U77" i="21"/>
  <c r="V77" i="21"/>
  <c r="AB77" i="21"/>
  <c r="Z80" i="21"/>
  <c r="AC77" i="21"/>
  <c r="N77" i="21" s="1"/>
  <c r="U79" i="21"/>
  <c r="AA80" i="21"/>
  <c r="Y76" i="21"/>
  <c r="AB80" i="21"/>
  <c r="U75" i="21"/>
  <c r="E75" i="21" s="1"/>
  <c r="Z76" i="21"/>
  <c r="J79" i="21" l="1"/>
  <c r="L75" i="21"/>
  <c r="J78" i="21"/>
  <c r="P77" i="21"/>
  <c r="J77" i="21"/>
  <c r="P80" i="21"/>
  <c r="E79" i="21"/>
  <c r="P79" i="21"/>
  <c r="E78" i="21"/>
  <c r="P78" i="21"/>
  <c r="N75" i="21"/>
  <c r="J80" i="21"/>
  <c r="L79" i="21"/>
  <c r="N78" i="21"/>
  <c r="E77" i="21"/>
  <c r="L77" i="21"/>
  <c r="E76" i="21"/>
  <c r="E80" i="21"/>
  <c r="L80" i="21"/>
  <c r="S88" i="4" l="1"/>
  <c r="AC88" i="4" s="1"/>
  <c r="T88" i="11"/>
  <c r="AF88" i="11" s="1"/>
  <c r="T89" i="11"/>
  <c r="AE89" i="11" s="1"/>
  <c r="P68" i="1"/>
  <c r="T68" i="1" s="1"/>
  <c r="K68" i="1"/>
  <c r="Q66" i="5"/>
  <c r="Y66" i="5" s="1"/>
  <c r="T68" i="14"/>
  <c r="AF68" i="14" s="1"/>
  <c r="T69" i="14"/>
  <c r="AE69" i="14" s="1"/>
  <c r="T78" i="14"/>
  <c r="AF78" i="14" s="1"/>
  <c r="Q76" i="5"/>
  <c r="Y76" i="5" s="1"/>
  <c r="P78" i="1"/>
  <c r="V78" i="1" s="1"/>
  <c r="AC89" i="11" l="1"/>
  <c r="AA89" i="11"/>
  <c r="AD89" i="11"/>
  <c r="AB89" i="11"/>
  <c r="Z89" i="11"/>
  <c r="Y89" i="11"/>
  <c r="X89" i="11"/>
  <c r="W89" i="11"/>
  <c r="W69" i="14"/>
  <c r="V69" i="14"/>
  <c r="AA69" i="14"/>
  <c r="U69" i="14"/>
  <c r="AD69" i="14"/>
  <c r="AC69" i="14"/>
  <c r="AB69" i="14"/>
  <c r="Z69" i="14"/>
  <c r="Y69" i="14"/>
  <c r="X69" i="14"/>
  <c r="V89" i="11"/>
  <c r="T88" i="4"/>
  <c r="U88" i="4"/>
  <c r="W88" i="4"/>
  <c r="X88" i="4"/>
  <c r="Z88" i="4"/>
  <c r="AA88" i="4"/>
  <c r="V88" i="4"/>
  <c r="Y88" i="4"/>
  <c r="AB88" i="4"/>
  <c r="M88" i="4" s="1"/>
  <c r="U88" i="11"/>
  <c r="U89" i="11"/>
  <c r="V88" i="11"/>
  <c r="AD88" i="11"/>
  <c r="W88" i="11"/>
  <c r="X88" i="11"/>
  <c r="Y88" i="11"/>
  <c r="Z88" i="11"/>
  <c r="AA88" i="11"/>
  <c r="AB88" i="11"/>
  <c r="AC88" i="11"/>
  <c r="AF89" i="11"/>
  <c r="O89" i="11" s="1"/>
  <c r="AE88" i="11"/>
  <c r="O88" i="11" s="1"/>
  <c r="U68" i="1"/>
  <c r="V68" i="1"/>
  <c r="Q68" i="1"/>
  <c r="R68" i="1"/>
  <c r="S68" i="1"/>
  <c r="G68" i="1" s="1"/>
  <c r="U66" i="5"/>
  <c r="R66" i="5"/>
  <c r="S66" i="5"/>
  <c r="T66" i="5"/>
  <c r="V66" i="5"/>
  <c r="W66" i="5"/>
  <c r="X66" i="5"/>
  <c r="K66" i="5" s="1"/>
  <c r="U68" i="14"/>
  <c r="AF69" i="14"/>
  <c r="O69" i="14" s="1"/>
  <c r="AE68" i="14"/>
  <c r="O68" i="14" s="1"/>
  <c r="V68" i="14"/>
  <c r="W68" i="14"/>
  <c r="X68" i="14"/>
  <c r="Y68" i="14"/>
  <c r="Z68" i="14"/>
  <c r="AA68" i="14"/>
  <c r="AB68" i="14"/>
  <c r="AC68" i="14"/>
  <c r="AD68" i="14"/>
  <c r="U78" i="14"/>
  <c r="Z78" i="14"/>
  <c r="AC78" i="14"/>
  <c r="AE78" i="14"/>
  <c r="O78" i="14" s="1"/>
  <c r="V78" i="14"/>
  <c r="W78" i="14"/>
  <c r="X78" i="14"/>
  <c r="Y78" i="14"/>
  <c r="AA78" i="14"/>
  <c r="AB78" i="14"/>
  <c r="AD78" i="14"/>
  <c r="R76" i="5"/>
  <c r="S76" i="5"/>
  <c r="T76" i="5"/>
  <c r="U76" i="5"/>
  <c r="W76" i="5"/>
  <c r="X76" i="5"/>
  <c r="K76" i="5" s="1"/>
  <c r="V76" i="5"/>
  <c r="T78" i="1"/>
  <c r="R78" i="1"/>
  <c r="U78" i="1"/>
  <c r="I78" i="1" s="1"/>
  <c r="Q78" i="1"/>
  <c r="S78" i="1"/>
  <c r="E69" i="14" l="1"/>
  <c r="I89" i="11"/>
  <c r="M89" i="11"/>
  <c r="K89" i="11"/>
  <c r="G89" i="11"/>
  <c r="M69" i="14"/>
  <c r="I69" i="14"/>
  <c r="Q69" i="14"/>
  <c r="I68" i="14"/>
  <c r="E68" i="14"/>
  <c r="G68" i="14"/>
  <c r="G66" i="5"/>
  <c r="G88" i="4"/>
  <c r="G78" i="1"/>
  <c r="K69" i="14"/>
  <c r="G69" i="14"/>
  <c r="K88" i="4"/>
  <c r="I88" i="4"/>
  <c r="G88" i="11"/>
  <c r="K88" i="11"/>
  <c r="I88" i="11"/>
  <c r="M88" i="11"/>
  <c r="I68" i="1"/>
  <c r="O88" i="4"/>
  <c r="N88" i="4"/>
  <c r="E88" i="4"/>
  <c r="E89" i="11"/>
  <c r="P89" i="11"/>
  <c r="Q89" i="11"/>
  <c r="E88" i="11"/>
  <c r="Q88" i="11"/>
  <c r="P88" i="11"/>
  <c r="L68" i="1"/>
  <c r="E68" i="1"/>
  <c r="I66" i="5"/>
  <c r="E66" i="5"/>
  <c r="M66" i="5"/>
  <c r="L66" i="5"/>
  <c r="M68" i="14"/>
  <c r="P69" i="14"/>
  <c r="K68" i="14"/>
  <c r="I78" i="14"/>
  <c r="Q68" i="14"/>
  <c r="P68" i="14"/>
  <c r="I76" i="5"/>
  <c r="K78" i="14"/>
  <c r="G78" i="14"/>
  <c r="M78" i="14"/>
  <c r="E78" i="14"/>
  <c r="Q78" i="14"/>
  <c r="P78" i="14"/>
  <c r="G76" i="5"/>
  <c r="L76" i="5"/>
  <c r="M76" i="5"/>
  <c r="E76" i="5"/>
  <c r="L78" i="1"/>
  <c r="E78" i="1"/>
  <c r="K73" i="1" l="1"/>
  <c r="K75" i="1"/>
  <c r="T95" i="11"/>
  <c r="AF95" i="11" s="1"/>
  <c r="V95" i="11" l="1"/>
  <c r="Z95" i="11"/>
  <c r="AB95" i="11"/>
  <c r="AD95" i="11"/>
  <c r="AE95" i="11"/>
  <c r="O95" i="11" s="1"/>
  <c r="U95" i="11"/>
  <c r="W95" i="11"/>
  <c r="X95" i="11"/>
  <c r="Y95" i="11"/>
  <c r="AA95" i="11"/>
  <c r="AC95" i="11"/>
  <c r="G65" i="21"/>
  <c r="B172" i="3"/>
  <c r="M95" i="11" l="1"/>
  <c r="K95" i="11"/>
  <c r="I95" i="11"/>
  <c r="G95" i="11"/>
  <c r="P95" i="11"/>
  <c r="Q95" i="11"/>
  <c r="E95" i="11"/>
  <c r="K69" i="1"/>
  <c r="K70" i="1"/>
  <c r="K71" i="1"/>
  <c r="K72" i="1"/>
  <c r="P777" i="1"/>
  <c r="T777" i="1" s="1"/>
  <c r="P778" i="1"/>
  <c r="Q778" i="1" s="1"/>
  <c r="P779" i="1"/>
  <c r="R779" i="1" s="1"/>
  <c r="P780" i="1"/>
  <c r="S780" i="1" s="1"/>
  <c r="P781" i="1"/>
  <c r="T781" i="1" s="1"/>
  <c r="P782" i="1"/>
  <c r="Q782" i="1" s="1"/>
  <c r="P783" i="1"/>
  <c r="R783" i="1" s="1"/>
  <c r="P784" i="1"/>
  <c r="R784" i="1" s="1"/>
  <c r="P785" i="1"/>
  <c r="R785" i="1" s="1"/>
  <c r="P786" i="1"/>
  <c r="Q786" i="1" s="1"/>
  <c r="P787" i="1"/>
  <c r="V787" i="1" s="1"/>
  <c r="P788" i="1"/>
  <c r="Q788" i="1" s="1"/>
  <c r="P789" i="1"/>
  <c r="U789" i="1" s="1"/>
  <c r="P790" i="1"/>
  <c r="U790" i="1" s="1"/>
  <c r="P791" i="1"/>
  <c r="V791" i="1" s="1"/>
  <c r="P792" i="1"/>
  <c r="Q792" i="1" s="1"/>
  <c r="P793" i="1"/>
  <c r="P794" i="1"/>
  <c r="U794" i="1" s="1"/>
  <c r="P795" i="1"/>
  <c r="Q795" i="1" s="1"/>
  <c r="P796" i="1"/>
  <c r="S796" i="1" s="1"/>
  <c r="P797" i="1"/>
  <c r="T797" i="1" s="1"/>
  <c r="P798" i="1"/>
  <c r="V798" i="1" s="1"/>
  <c r="P799" i="1"/>
  <c r="R799" i="1" s="1"/>
  <c r="P800" i="1"/>
  <c r="S800" i="1" s="1"/>
  <c r="P801" i="1"/>
  <c r="Q801" i="1" s="1"/>
  <c r="P802" i="1"/>
  <c r="Q802" i="1" s="1"/>
  <c r="P803" i="1"/>
  <c r="R803" i="1" s="1"/>
  <c r="C804" i="1"/>
  <c r="P804" i="1" s="1"/>
  <c r="Q804" i="1" s="1"/>
  <c r="P805" i="1"/>
  <c r="R805" i="1" s="1"/>
  <c r="P806" i="1"/>
  <c r="Q806" i="1" s="1"/>
  <c r="P807" i="1"/>
  <c r="P808" i="1"/>
  <c r="Q808" i="1" s="1"/>
  <c r="Q57" i="5"/>
  <c r="Y57" i="5" s="1"/>
  <c r="Q56" i="5"/>
  <c r="V56" i="5" s="1"/>
  <c r="Y58" i="5"/>
  <c r="Y59" i="5"/>
  <c r="Y546" i="5"/>
  <c r="X58" i="5"/>
  <c r="X59" i="5"/>
  <c r="W58" i="5"/>
  <c r="W59" i="5"/>
  <c r="V58" i="5"/>
  <c r="V59" i="5"/>
  <c r="U58" i="5"/>
  <c r="U59" i="5"/>
  <c r="T58" i="5"/>
  <c r="T59" i="5"/>
  <c r="S58" i="5"/>
  <c r="S59" i="5"/>
  <c r="R58" i="5"/>
  <c r="R59" i="5"/>
  <c r="T61" i="14"/>
  <c r="AF61" i="14" s="1"/>
  <c r="T60" i="14"/>
  <c r="AF60" i="14" s="1"/>
  <c r="T59" i="14"/>
  <c r="AF59" i="14" s="1"/>
  <c r="T58" i="14"/>
  <c r="AF58" i="14" s="1"/>
  <c r="P61" i="1"/>
  <c r="V61" i="1" s="1"/>
  <c r="P60" i="1"/>
  <c r="Q60" i="1" s="1"/>
  <c r="P59" i="1"/>
  <c r="U59" i="1" s="1"/>
  <c r="K59" i="1"/>
  <c r="P58" i="1"/>
  <c r="R58" i="1" s="1"/>
  <c r="K58" i="1"/>
  <c r="K57" i="1"/>
  <c r="K55" i="1"/>
  <c r="K52" i="1"/>
  <c r="K53" i="1"/>
  <c r="K54" i="1"/>
  <c r="R793" i="1" l="1"/>
  <c r="S793" i="1"/>
  <c r="R807" i="1"/>
  <c r="U807" i="1"/>
  <c r="T793" i="1"/>
  <c r="Q793" i="1"/>
  <c r="Q779" i="1"/>
  <c r="S798" i="1"/>
  <c r="Q790" i="1"/>
  <c r="R792" i="1"/>
  <c r="Q800" i="1"/>
  <c r="V778" i="1"/>
  <c r="R798" i="1"/>
  <c r="U778" i="1"/>
  <c r="S778" i="1"/>
  <c r="Q798" i="1"/>
  <c r="R794" i="1"/>
  <c r="U785" i="1"/>
  <c r="Q785" i="1"/>
  <c r="Q794" i="1"/>
  <c r="Q787" i="1"/>
  <c r="R796" i="1"/>
  <c r="T789" i="1"/>
  <c r="Q789" i="1"/>
  <c r="Q796" i="1"/>
  <c r="S789" i="1"/>
  <c r="R789" i="1"/>
  <c r="S792" i="1"/>
  <c r="U798" i="1"/>
  <c r="S781" i="1"/>
  <c r="T798" i="1"/>
  <c r="Q791" i="1"/>
  <c r="Q807" i="1"/>
  <c r="R781" i="1"/>
  <c r="R806" i="1"/>
  <c r="S797" i="1"/>
  <c r="R790" i="1"/>
  <c r="Q781" i="1"/>
  <c r="T806" i="1"/>
  <c r="R797" i="1"/>
  <c r="S806" i="1"/>
  <c r="Q797" i="1"/>
  <c r="Q780" i="1"/>
  <c r="V792" i="1"/>
  <c r="V806" i="1"/>
  <c r="U792" i="1"/>
  <c r="U806" i="1"/>
  <c r="T792" i="1"/>
  <c r="V785" i="1"/>
  <c r="S777" i="1"/>
  <c r="T794" i="1"/>
  <c r="V789" i="1"/>
  <c r="V801" i="1"/>
  <c r="S794" i="1"/>
  <c r="R780" i="1"/>
  <c r="W56" i="5"/>
  <c r="I56" i="5" s="1"/>
  <c r="R56" i="5"/>
  <c r="W57" i="5"/>
  <c r="Q803" i="1"/>
  <c r="T778" i="1"/>
  <c r="U801" i="1"/>
  <c r="V795" i="1"/>
  <c r="V808" i="1"/>
  <c r="T801" i="1"/>
  <c r="U795" i="1"/>
  <c r="T795" i="1"/>
  <c r="T790" i="1"/>
  <c r="V807" i="1"/>
  <c r="R800" i="1"/>
  <c r="S795" i="1"/>
  <c r="S790" i="1"/>
  <c r="T57" i="5"/>
  <c r="T56" i="5"/>
  <c r="R778" i="1"/>
  <c r="U784" i="1"/>
  <c r="V788" i="1"/>
  <c r="Q783" i="1"/>
  <c r="T784" i="1"/>
  <c r="R795" i="1"/>
  <c r="T791" i="1"/>
  <c r="T787" i="1"/>
  <c r="V781" i="1"/>
  <c r="R777" i="1"/>
  <c r="V784" i="1"/>
  <c r="R801" i="1"/>
  <c r="Q784" i="1"/>
  <c r="U791" i="1"/>
  <c r="S791" i="1"/>
  <c r="S787" i="1"/>
  <c r="U781" i="1"/>
  <c r="Q777" i="1"/>
  <c r="S784" i="1"/>
  <c r="S801" i="1"/>
  <c r="U787" i="1"/>
  <c r="Q805" i="1"/>
  <c r="R791" i="1"/>
  <c r="R787" i="1"/>
  <c r="V786" i="1"/>
  <c r="U808" i="1"/>
  <c r="V805" i="1"/>
  <c r="V803" i="1"/>
  <c r="U786" i="1"/>
  <c r="V783" i="1"/>
  <c r="T808" i="1"/>
  <c r="U805" i="1"/>
  <c r="U803" i="1"/>
  <c r="V800" i="1"/>
  <c r="T786" i="1"/>
  <c r="U783" i="1"/>
  <c r="V780" i="1"/>
  <c r="S808" i="1"/>
  <c r="T805" i="1"/>
  <c r="T803" i="1"/>
  <c r="U800" i="1"/>
  <c r="V797" i="1"/>
  <c r="S786" i="1"/>
  <c r="T783" i="1"/>
  <c r="U780" i="1"/>
  <c r="V777" i="1"/>
  <c r="R808" i="1"/>
  <c r="S805" i="1"/>
  <c r="S803" i="1"/>
  <c r="T800" i="1"/>
  <c r="U797" i="1"/>
  <c r="V794" i="1"/>
  <c r="R786" i="1"/>
  <c r="S783" i="1"/>
  <c r="T780" i="1"/>
  <c r="U777" i="1"/>
  <c r="Q799" i="1"/>
  <c r="U788" i="1"/>
  <c r="V804" i="1"/>
  <c r="V802" i="1"/>
  <c r="T788" i="1"/>
  <c r="V782" i="1"/>
  <c r="T807" i="1"/>
  <c r="U804" i="1"/>
  <c r="U802" i="1"/>
  <c r="V799" i="1"/>
  <c r="S788" i="1"/>
  <c r="T785" i="1"/>
  <c r="U782" i="1"/>
  <c r="V779" i="1"/>
  <c r="S807" i="1"/>
  <c r="T804" i="1"/>
  <c r="T802" i="1"/>
  <c r="U799" i="1"/>
  <c r="V796" i="1"/>
  <c r="R788" i="1"/>
  <c r="S785" i="1"/>
  <c r="T782" i="1"/>
  <c r="U779" i="1"/>
  <c r="S804" i="1"/>
  <c r="S802" i="1"/>
  <c r="T799" i="1"/>
  <c r="U796" i="1"/>
  <c r="V793" i="1"/>
  <c r="S782" i="1"/>
  <c r="T779" i="1"/>
  <c r="R804" i="1"/>
  <c r="R802" i="1"/>
  <c r="S799" i="1"/>
  <c r="T796" i="1"/>
  <c r="U793" i="1"/>
  <c r="V790" i="1"/>
  <c r="R782" i="1"/>
  <c r="S779" i="1"/>
  <c r="R57" i="5"/>
  <c r="Y56" i="5"/>
  <c r="X56" i="5"/>
  <c r="K56" i="5" s="1"/>
  <c r="S56" i="5"/>
  <c r="U56" i="5"/>
  <c r="X57" i="5"/>
  <c r="K57" i="5" s="1"/>
  <c r="S57" i="5"/>
  <c r="U57" i="5"/>
  <c r="V57" i="5"/>
  <c r="V58" i="1"/>
  <c r="S58" i="1"/>
  <c r="U58" i="1"/>
  <c r="T58" i="1"/>
  <c r="U58" i="14"/>
  <c r="V58" i="14"/>
  <c r="U59" i="14"/>
  <c r="W58" i="14"/>
  <c r="V59" i="14"/>
  <c r="U60" i="14"/>
  <c r="X58" i="14"/>
  <c r="W59" i="14"/>
  <c r="V60" i="14"/>
  <c r="U61" i="14"/>
  <c r="Y58" i="14"/>
  <c r="X59" i="14"/>
  <c r="W60" i="14"/>
  <c r="V61" i="14"/>
  <c r="Z58" i="14"/>
  <c r="Y59" i="14"/>
  <c r="X60" i="14"/>
  <c r="W61" i="14"/>
  <c r="AA58" i="14"/>
  <c r="K58" i="14" s="1"/>
  <c r="Z59" i="14"/>
  <c r="Y60" i="14"/>
  <c r="X61" i="14"/>
  <c r="AB58" i="14"/>
  <c r="AA59" i="14"/>
  <c r="Z60" i="14"/>
  <c r="Y61" i="14"/>
  <c r="AC58" i="14"/>
  <c r="AB59" i="14"/>
  <c r="AA60" i="14"/>
  <c r="Z61" i="14"/>
  <c r="AD58" i="14"/>
  <c r="AC59" i="14"/>
  <c r="AB60" i="14"/>
  <c r="AA61" i="14"/>
  <c r="AE58" i="14"/>
  <c r="O58" i="14" s="1"/>
  <c r="AD59" i="14"/>
  <c r="AC60" i="14"/>
  <c r="AB61" i="14"/>
  <c r="AE59" i="14"/>
  <c r="O59" i="14" s="1"/>
  <c r="AD60" i="14"/>
  <c r="AC61" i="14"/>
  <c r="AE60" i="14"/>
  <c r="AD61" i="14"/>
  <c r="AE61" i="14"/>
  <c r="R60" i="1"/>
  <c r="T60" i="1"/>
  <c r="R59" i="1"/>
  <c r="S59" i="1"/>
  <c r="T59" i="1"/>
  <c r="V59" i="1"/>
  <c r="I59" i="1" s="1"/>
  <c r="R61" i="1"/>
  <c r="S61" i="1"/>
  <c r="T61" i="1"/>
  <c r="S60" i="1"/>
  <c r="U60" i="1"/>
  <c r="V60" i="1"/>
  <c r="Q59" i="1"/>
  <c r="Q58" i="1"/>
  <c r="U61" i="1"/>
  <c r="Q61" i="1"/>
  <c r="G58" i="1" l="1"/>
  <c r="G59" i="14"/>
  <c r="K59" i="14"/>
  <c r="G56" i="5"/>
  <c r="I57" i="5"/>
  <c r="G57" i="5"/>
  <c r="M59" i="14"/>
  <c r="I58" i="14"/>
  <c r="I58" i="1"/>
  <c r="G59" i="1"/>
  <c r="L57" i="5"/>
  <c r="G58" i="14"/>
  <c r="I59" i="14"/>
  <c r="M58" i="14"/>
  <c r="L56" i="5"/>
  <c r="E56" i="5"/>
  <c r="M56" i="5"/>
  <c r="E57" i="5"/>
  <c r="M57" i="5"/>
  <c r="E59" i="14"/>
  <c r="Q59" i="14"/>
  <c r="P59" i="14"/>
  <c r="E58" i="14"/>
  <c r="Q58" i="14"/>
  <c r="P58" i="14"/>
  <c r="L58" i="1"/>
  <c r="E58" i="1"/>
  <c r="L59" i="1"/>
  <c r="E59" i="1"/>
  <c r="K47" i="1" l="1"/>
  <c r="K48" i="1"/>
  <c r="K49" i="1"/>
  <c r="K50" i="1"/>
  <c r="K51" i="1"/>
  <c r="K46" i="1" l="1"/>
  <c r="K45" i="1"/>
  <c r="K44" i="1"/>
  <c r="K43" i="1"/>
  <c r="K42" i="1"/>
  <c r="K41" i="1"/>
  <c r="K38" i="1"/>
  <c r="K37" i="1"/>
  <c r="G53" i="21" l="1"/>
  <c r="F53" i="21"/>
  <c r="K31" i="1"/>
  <c r="K32" i="1"/>
  <c r="K33" i="1"/>
  <c r="K34" i="1"/>
  <c r="K35" i="1"/>
  <c r="K36" i="1"/>
  <c r="K30" i="1"/>
  <c r="K28" i="1" l="1"/>
  <c r="K29" i="1"/>
  <c r="S31" i="4"/>
  <c r="T32" i="11"/>
  <c r="T31" i="11"/>
  <c r="T51" i="21" l="1"/>
  <c r="D48" i="21"/>
  <c r="K24" i="1"/>
  <c r="K26" i="1"/>
  <c r="K27" i="1"/>
  <c r="AF31" i="11"/>
  <c r="AF32" i="11"/>
  <c r="AE31" i="11"/>
  <c r="AE32" i="11"/>
  <c r="AD31" i="11"/>
  <c r="AD32" i="11"/>
  <c r="AC31" i="11"/>
  <c r="AC32" i="11"/>
  <c r="AB31" i="11"/>
  <c r="AB32" i="11"/>
  <c r="AA31" i="11"/>
  <c r="AA32" i="11"/>
  <c r="Z31" i="11"/>
  <c r="Z32" i="11"/>
  <c r="Y31" i="11"/>
  <c r="Y32" i="11"/>
  <c r="X31" i="11"/>
  <c r="X32" i="11"/>
  <c r="W31" i="11"/>
  <c r="W32" i="11"/>
  <c r="V31" i="11"/>
  <c r="V32" i="11"/>
  <c r="U31" i="11"/>
  <c r="U32" i="11"/>
  <c r="T30" i="11"/>
  <c r="AA30" i="11" s="1"/>
  <c r="AC27" i="4"/>
  <c r="AC26" i="4"/>
  <c r="AC25" i="4"/>
  <c r="AC24" i="4"/>
  <c r="AC29" i="4"/>
  <c r="AC28" i="4"/>
  <c r="T30" i="4"/>
  <c r="Y30" i="4"/>
  <c r="Z30" i="4"/>
  <c r="AA30" i="4"/>
  <c r="AB30" i="4"/>
  <c r="AC30" i="4"/>
  <c r="T31" i="4"/>
  <c r="X31" i="4"/>
  <c r="Y31" i="4"/>
  <c r="Z31" i="4"/>
  <c r="T29" i="11"/>
  <c r="AA29" i="11" s="1"/>
  <c r="T27" i="11"/>
  <c r="AF27" i="11" s="1"/>
  <c r="T26" i="11"/>
  <c r="AF26" i="11" s="1"/>
  <c r="T25" i="11"/>
  <c r="AF25" i="11" s="1"/>
  <c r="T28" i="11"/>
  <c r="AC28" i="11" s="1"/>
  <c r="T24" i="11"/>
  <c r="U24" i="11" s="1"/>
  <c r="Q23" i="5"/>
  <c r="Q22" i="5"/>
  <c r="R22" i="5" s="1"/>
  <c r="O31" i="11" l="1"/>
  <c r="G32" i="11"/>
  <c r="G31" i="11"/>
  <c r="O32" i="11"/>
  <c r="I32" i="11"/>
  <c r="I31" i="4"/>
  <c r="AD30" i="11"/>
  <c r="I31" i="11"/>
  <c r="AC30" i="11"/>
  <c r="X30" i="11"/>
  <c r="Y30" i="11"/>
  <c r="U29" i="11"/>
  <c r="Z29" i="11"/>
  <c r="AC29" i="11"/>
  <c r="AE29" i="11"/>
  <c r="Y29" i="11"/>
  <c r="AD29" i="11"/>
  <c r="X29" i="11"/>
  <c r="K31" i="11"/>
  <c r="AF30" i="11"/>
  <c r="AB30" i="11"/>
  <c r="K30" i="11" s="1"/>
  <c r="E31" i="11"/>
  <c r="P31" i="11"/>
  <c r="Q31" i="11"/>
  <c r="W30" i="11"/>
  <c r="W29" i="11"/>
  <c r="AB29" i="11"/>
  <c r="K29" i="11" s="1"/>
  <c r="U30" i="11"/>
  <c r="AE30" i="11"/>
  <c r="AF29" i="11"/>
  <c r="M32" i="11"/>
  <c r="Z30" i="11"/>
  <c r="V30" i="11"/>
  <c r="V29" i="11"/>
  <c r="M31" i="11"/>
  <c r="M30" i="4"/>
  <c r="K30" i="4"/>
  <c r="K32" i="11"/>
  <c r="P32" i="11"/>
  <c r="E32" i="11"/>
  <c r="Q32" i="11"/>
  <c r="U25" i="4"/>
  <c r="U27" i="4"/>
  <c r="W25" i="4"/>
  <c r="W26" i="4"/>
  <c r="W27" i="4"/>
  <c r="X24" i="4"/>
  <c r="Y25" i="4"/>
  <c r="Z24" i="4"/>
  <c r="Z25" i="4"/>
  <c r="Z26" i="4"/>
  <c r="Z27" i="4"/>
  <c r="AC31" i="4"/>
  <c r="AA24" i="4"/>
  <c r="AA27" i="4"/>
  <c r="AB31" i="4"/>
  <c r="AB24" i="4"/>
  <c r="M24" i="4" s="1"/>
  <c r="AB25" i="4"/>
  <c r="M25" i="4" s="1"/>
  <c r="AB26" i="4"/>
  <c r="M26" i="4" s="1"/>
  <c r="AB27" i="4"/>
  <c r="M27" i="4" s="1"/>
  <c r="T24" i="4"/>
  <c r="T25" i="4"/>
  <c r="T26" i="4"/>
  <c r="T27" i="4"/>
  <c r="U24" i="4"/>
  <c r="U26" i="4"/>
  <c r="V24" i="4"/>
  <c r="V25" i="4"/>
  <c r="V26" i="4"/>
  <c r="V27" i="4"/>
  <c r="W24" i="4"/>
  <c r="X25" i="4"/>
  <c r="X26" i="4"/>
  <c r="X27" i="4"/>
  <c r="Y24" i="4"/>
  <c r="Y26" i="4"/>
  <c r="Y27" i="4"/>
  <c r="AA25" i="4"/>
  <c r="AA26" i="4"/>
  <c r="AA31" i="4"/>
  <c r="K31" i="4" s="1"/>
  <c r="T29" i="4"/>
  <c r="X30" i="4"/>
  <c r="I30" i="4" s="1"/>
  <c r="W28" i="4"/>
  <c r="W29" i="4"/>
  <c r="W31" i="4"/>
  <c r="W30" i="4"/>
  <c r="X28" i="4"/>
  <c r="X29" i="4"/>
  <c r="V31" i="4"/>
  <c r="V30" i="4"/>
  <c r="Y28" i="4"/>
  <c r="Y29" i="4"/>
  <c r="U31" i="4"/>
  <c r="E31" i="4" s="1"/>
  <c r="U30" i="4"/>
  <c r="E30" i="4" s="1"/>
  <c r="Z28" i="4"/>
  <c r="Z29" i="4"/>
  <c r="AA28" i="4"/>
  <c r="AA29" i="4"/>
  <c r="U29" i="4"/>
  <c r="V29" i="4"/>
  <c r="AB28" i="4"/>
  <c r="M28" i="4" s="1"/>
  <c r="AB29" i="4"/>
  <c r="M29" i="4" s="1"/>
  <c r="T28" i="4"/>
  <c r="U28" i="4"/>
  <c r="V28" i="4"/>
  <c r="AE24" i="11"/>
  <c r="AC24" i="11"/>
  <c r="AD24" i="11"/>
  <c r="AE25" i="11"/>
  <c r="O25" i="11" s="1"/>
  <c r="AF24" i="11"/>
  <c r="V25" i="11"/>
  <c r="U27" i="11"/>
  <c r="W25" i="11"/>
  <c r="V27" i="11"/>
  <c r="AA28" i="11"/>
  <c r="X25" i="11"/>
  <c r="W27" i="11"/>
  <c r="Z28" i="11"/>
  <c r="Y25" i="11"/>
  <c r="X27" i="11"/>
  <c r="Y28" i="11"/>
  <c r="Z25" i="11"/>
  <c r="Y27" i="11"/>
  <c r="X28" i="11"/>
  <c r="AA25" i="11"/>
  <c r="Z27" i="11"/>
  <c r="W28" i="11"/>
  <c r="AB25" i="11"/>
  <c r="AA27" i="11"/>
  <c r="V28" i="11"/>
  <c r="AC25" i="11"/>
  <c r="AB27" i="11"/>
  <c r="U25" i="11"/>
  <c r="AB24" i="11"/>
  <c r="U28" i="11"/>
  <c r="AD25" i="11"/>
  <c r="AC27" i="11"/>
  <c r="U26" i="11"/>
  <c r="V26" i="11"/>
  <c r="Z26" i="11"/>
  <c r="AA26" i="11"/>
  <c r="AB26" i="11"/>
  <c r="AC26" i="11"/>
  <c r="AD26" i="11"/>
  <c r="W26" i="11"/>
  <c r="X26" i="11"/>
  <c r="Y26" i="11"/>
  <c r="AA24" i="11"/>
  <c r="AB28" i="11"/>
  <c r="X24" i="11"/>
  <c r="AE28" i="11"/>
  <c r="AE26" i="11"/>
  <c r="O26" i="11" s="1"/>
  <c r="AD27" i="11"/>
  <c r="AF28" i="11"/>
  <c r="Y24" i="11"/>
  <c r="AD28" i="11"/>
  <c r="AE27" i="11"/>
  <c r="O27" i="11" s="1"/>
  <c r="V24" i="11"/>
  <c r="E24" i="11" s="1"/>
  <c r="W24" i="11"/>
  <c r="Z24" i="11"/>
  <c r="I25" i="4" l="1"/>
  <c r="E29" i="11"/>
  <c r="G29" i="11"/>
  <c r="G30" i="11"/>
  <c r="K25" i="4"/>
  <c r="K26" i="4"/>
  <c r="O30" i="11"/>
  <c r="G27" i="11"/>
  <c r="O29" i="11"/>
  <c r="G28" i="11"/>
  <c r="K24" i="11"/>
  <c r="E30" i="11"/>
  <c r="P30" i="11"/>
  <c r="Q30" i="11"/>
  <c r="P29" i="11"/>
  <c r="Q24" i="11"/>
  <c r="P26" i="11"/>
  <c r="Q26" i="11"/>
  <c r="P25" i="11"/>
  <c r="Q25" i="11"/>
  <c r="O28" i="11"/>
  <c r="K26" i="11"/>
  <c r="P24" i="11"/>
  <c r="P27" i="11"/>
  <c r="Q27" i="11"/>
  <c r="K27" i="11"/>
  <c r="Q29" i="11"/>
  <c r="E28" i="11"/>
  <c r="P28" i="11"/>
  <c r="Q28" i="11"/>
  <c r="K28" i="11"/>
  <c r="G31" i="4"/>
  <c r="K27" i="4"/>
  <c r="N30" i="4"/>
  <c r="I24" i="4"/>
  <c r="K24" i="4"/>
  <c r="M31" i="4"/>
  <c r="O31" i="4"/>
  <c r="N31" i="4"/>
  <c r="I29" i="4"/>
  <c r="I28" i="4"/>
  <c r="E27" i="4"/>
  <c r="O27" i="4"/>
  <c r="N27" i="4"/>
  <c r="E28" i="4"/>
  <c r="O28" i="4"/>
  <c r="N28" i="4"/>
  <c r="E26" i="4"/>
  <c r="N26" i="4"/>
  <c r="O26" i="4"/>
  <c r="E25" i="4"/>
  <c r="O25" i="4"/>
  <c r="N25" i="4"/>
  <c r="E29" i="4"/>
  <c r="O29" i="4"/>
  <c r="N29" i="4"/>
  <c r="O24" i="4"/>
  <c r="N24" i="4"/>
  <c r="K29" i="4"/>
  <c r="K28" i="4"/>
  <c r="O30" i="4"/>
  <c r="I27" i="4"/>
  <c r="I26" i="4"/>
  <c r="E24" i="4"/>
  <c r="E27" i="11"/>
  <c r="E26" i="11"/>
  <c r="G25" i="11"/>
  <c r="G26" i="11"/>
  <c r="K25" i="11"/>
  <c r="G24" i="11"/>
  <c r="O24" i="11"/>
  <c r="E25" i="11"/>
  <c r="K22" i="1" l="1"/>
  <c r="N27" i="3" l="1"/>
  <c r="O27" i="3" s="1"/>
  <c r="N28" i="3"/>
  <c r="O28" i="3" s="1"/>
  <c r="N29" i="3"/>
  <c r="N30" i="3"/>
  <c r="P30" i="3" s="1"/>
  <c r="N23" i="3"/>
  <c r="N24" i="3"/>
  <c r="N25" i="3"/>
  <c r="N26" i="3"/>
  <c r="R28" i="3" l="1"/>
  <c r="O30" i="3"/>
  <c r="R29" i="3"/>
  <c r="Q29" i="3"/>
  <c r="P29" i="3"/>
  <c r="O29" i="3"/>
  <c r="Q28" i="3"/>
  <c r="P28" i="3"/>
  <c r="D28" i="3" s="1"/>
  <c r="R30" i="3"/>
  <c r="R27" i="3"/>
  <c r="Q30" i="3"/>
  <c r="Q27" i="3"/>
  <c r="P27" i="3"/>
  <c r="D27" i="3" s="1"/>
  <c r="Q767" i="5"/>
  <c r="Y767" i="5" s="1"/>
  <c r="P769" i="1"/>
  <c r="V769" i="1" s="1"/>
  <c r="T784" i="14"/>
  <c r="AF784" i="14" s="1"/>
  <c r="T783" i="14"/>
  <c r="Y783" i="14" s="1"/>
  <c r="T782" i="14"/>
  <c r="U782" i="14" s="1"/>
  <c r="T781" i="14"/>
  <c r="AE781" i="14" s="1"/>
  <c r="O781" i="14" s="1"/>
  <c r="T780" i="14"/>
  <c r="X780" i="14" s="1"/>
  <c r="T779" i="14"/>
  <c r="X779" i="14" s="1"/>
  <c r="T787" i="14"/>
  <c r="AF787" i="14" s="1"/>
  <c r="T786" i="14"/>
  <c r="Y786" i="14" s="1"/>
  <c r="I786" i="14" s="1"/>
  <c r="T785" i="14"/>
  <c r="AE785" i="14" s="1"/>
  <c r="O785" i="14" s="1"/>
  <c r="Q771" i="5"/>
  <c r="Y771" i="5" s="1"/>
  <c r="Q770" i="5"/>
  <c r="Q769" i="5"/>
  <c r="Q768" i="5"/>
  <c r="Y768" i="5" s="1"/>
  <c r="Q775" i="5"/>
  <c r="Y775" i="5" s="1"/>
  <c r="Q774" i="5"/>
  <c r="Y774" i="5" s="1"/>
  <c r="Q773" i="5"/>
  <c r="Q772" i="5"/>
  <c r="Y772" i="5" s="1"/>
  <c r="Q777" i="5"/>
  <c r="Y777" i="5" s="1"/>
  <c r="Q776" i="5"/>
  <c r="Y776" i="5" s="1"/>
  <c r="Q778" i="5"/>
  <c r="P775" i="1"/>
  <c r="V775" i="1" s="1"/>
  <c r="P774" i="1"/>
  <c r="V774" i="1" s="1"/>
  <c r="P773" i="1"/>
  <c r="S773" i="1" s="1"/>
  <c r="P772" i="1"/>
  <c r="T772" i="1" s="1"/>
  <c r="P771" i="1"/>
  <c r="Q771" i="1" s="1"/>
  <c r="P770" i="1"/>
  <c r="Q770" i="1" s="1"/>
  <c r="S1120" i="4"/>
  <c r="AC1120" i="4" s="1"/>
  <c r="S1119" i="4"/>
  <c r="T1119" i="4" s="1"/>
  <c r="S1118" i="4"/>
  <c r="AC1118" i="4" s="1"/>
  <c r="S1117" i="4"/>
  <c r="V1117" i="4" s="1"/>
  <c r="S1116" i="4"/>
  <c r="AA1116" i="4" s="1"/>
  <c r="T1084" i="11"/>
  <c r="AF1084" i="11" s="1"/>
  <c r="T1083" i="11"/>
  <c r="Y1083" i="11" s="1"/>
  <c r="T1082" i="11"/>
  <c r="U1082" i="11" s="1"/>
  <c r="T1081" i="11"/>
  <c r="AE1081" i="11" s="1"/>
  <c r="T1080" i="11"/>
  <c r="X1080" i="11" s="1"/>
  <c r="T1079" i="11"/>
  <c r="AF1079" i="11" s="1"/>
  <c r="P776" i="1"/>
  <c r="Q776" i="1" s="1"/>
  <c r="S1124" i="4"/>
  <c r="AC1124" i="4" s="1"/>
  <c r="S1123" i="4"/>
  <c r="T1123" i="4" s="1"/>
  <c r="S1122" i="4"/>
  <c r="AA1122" i="4" s="1"/>
  <c r="S1121" i="4"/>
  <c r="V1121" i="4" s="1"/>
  <c r="S1126" i="4"/>
  <c r="AC1126" i="4" s="1"/>
  <c r="S1125" i="4"/>
  <c r="T1125" i="4" s="1"/>
  <c r="E1125" i="4" s="1"/>
  <c r="T1086" i="11"/>
  <c r="AF1086" i="11" s="1"/>
  <c r="T1085" i="11"/>
  <c r="Y1085" i="11" s="1"/>
  <c r="T1078" i="11"/>
  <c r="AF1078" i="11" s="1"/>
  <c r="T1077" i="11"/>
  <c r="AE1077" i="11" s="1"/>
  <c r="T1088" i="11"/>
  <c r="AF1088" i="11" s="1"/>
  <c r="T1087" i="11"/>
  <c r="Y1087" i="11" s="1"/>
  <c r="T1089" i="11"/>
  <c r="AF1089" i="11" s="1"/>
  <c r="W769" i="5" l="1"/>
  <c r="Y769" i="5"/>
  <c r="W773" i="5"/>
  <c r="Y773" i="5"/>
  <c r="R770" i="5"/>
  <c r="Y770" i="5"/>
  <c r="X778" i="5"/>
  <c r="Y778" i="5"/>
  <c r="AE780" i="14"/>
  <c r="AF780" i="14"/>
  <c r="D29" i="3"/>
  <c r="D30" i="3"/>
  <c r="Z780" i="14"/>
  <c r="AA780" i="14"/>
  <c r="K780" i="14" s="1"/>
  <c r="AB780" i="14"/>
  <c r="AC780" i="14"/>
  <c r="Y780" i="14"/>
  <c r="I780" i="14" s="1"/>
  <c r="AD780" i="14"/>
  <c r="Y1119" i="4"/>
  <c r="Y1080" i="11"/>
  <c r="AB783" i="14"/>
  <c r="AC783" i="14"/>
  <c r="AD783" i="14"/>
  <c r="AE783" i="14"/>
  <c r="AF783" i="14"/>
  <c r="AA783" i="14"/>
  <c r="Z783" i="14"/>
  <c r="R767" i="5"/>
  <c r="T767" i="5"/>
  <c r="U767" i="5"/>
  <c r="V767" i="5"/>
  <c r="W767" i="5"/>
  <c r="X773" i="5"/>
  <c r="K773" i="5" s="1"/>
  <c r="X767" i="5"/>
  <c r="K767" i="5" s="1"/>
  <c r="S767" i="5"/>
  <c r="T773" i="1"/>
  <c r="U773" i="1"/>
  <c r="S769" i="1"/>
  <c r="U769" i="1"/>
  <c r="V773" i="1"/>
  <c r="Q769" i="1"/>
  <c r="R769" i="1"/>
  <c r="T769" i="1"/>
  <c r="AA1084" i="11"/>
  <c r="Z1083" i="11"/>
  <c r="I1083" i="11" s="1"/>
  <c r="AC1083" i="11"/>
  <c r="AB1083" i="11"/>
  <c r="AA1083" i="11"/>
  <c r="AF781" i="14"/>
  <c r="X782" i="14"/>
  <c r="AA782" i="14"/>
  <c r="U784" i="14"/>
  <c r="AA779" i="14"/>
  <c r="U781" i="14"/>
  <c r="AB782" i="14"/>
  <c r="V784" i="14"/>
  <c r="U779" i="14"/>
  <c r="V779" i="14"/>
  <c r="Y782" i="14"/>
  <c r="Y779" i="14"/>
  <c r="AB779" i="14"/>
  <c r="AD782" i="14"/>
  <c r="AA781" i="14"/>
  <c r="U783" i="14"/>
  <c r="AB784" i="14"/>
  <c r="Z782" i="14"/>
  <c r="AC782" i="14"/>
  <c r="W781" i="14"/>
  <c r="G781" i="14" s="1"/>
  <c r="AD779" i="14"/>
  <c r="AE782" i="14"/>
  <c r="AE779" i="14"/>
  <c r="Z784" i="14"/>
  <c r="AF779" i="14"/>
  <c r="AA784" i="14"/>
  <c r="U780" i="14"/>
  <c r="E780" i="14" s="1"/>
  <c r="AB781" i="14"/>
  <c r="V783" i="14"/>
  <c r="AC784" i="14"/>
  <c r="V782" i="14"/>
  <c r="E782" i="14" s="1"/>
  <c r="W782" i="14"/>
  <c r="G782" i="14" s="1"/>
  <c r="Z779" i="14"/>
  <c r="W784" i="14"/>
  <c r="X784" i="14"/>
  <c r="Y784" i="14"/>
  <c r="AF782" i="14"/>
  <c r="V780" i="14"/>
  <c r="AC781" i="14"/>
  <c r="M781" i="14" s="1"/>
  <c r="W783" i="14"/>
  <c r="AD784" i="14"/>
  <c r="V781" i="14"/>
  <c r="AC779" i="14"/>
  <c r="X781" i="14"/>
  <c r="Y781" i="14"/>
  <c r="Z781" i="14"/>
  <c r="W780" i="14"/>
  <c r="G780" i="14" s="1"/>
  <c r="AD781" i="14"/>
  <c r="X783" i="14"/>
  <c r="AE784" i="14"/>
  <c r="W779" i="14"/>
  <c r="G779" i="14" s="1"/>
  <c r="AA785" i="14"/>
  <c r="K785" i="14" s="1"/>
  <c r="U787" i="14"/>
  <c r="AB785" i="14"/>
  <c r="V787" i="14"/>
  <c r="AC785" i="14"/>
  <c r="M785" i="14" s="1"/>
  <c r="W787" i="14"/>
  <c r="AD785" i="14"/>
  <c r="X787" i="14"/>
  <c r="AB786" i="14"/>
  <c r="AC786" i="14"/>
  <c r="M786" i="14" s="1"/>
  <c r="AD786" i="14"/>
  <c r="AE786" i="14"/>
  <c r="O786" i="14" s="1"/>
  <c r="Y785" i="14"/>
  <c r="I785" i="14" s="1"/>
  <c r="Y787" i="14"/>
  <c r="AF785" i="14"/>
  <c r="AA787" i="14"/>
  <c r="W786" i="14"/>
  <c r="G786" i="14" s="1"/>
  <c r="AD787" i="14"/>
  <c r="Z786" i="14"/>
  <c r="AA786" i="14"/>
  <c r="K786" i="14" s="1"/>
  <c r="U785" i="14"/>
  <c r="E785" i="14" s="1"/>
  <c r="V785" i="14"/>
  <c r="W785" i="14"/>
  <c r="G785" i="14" s="1"/>
  <c r="X785" i="14"/>
  <c r="AF786" i="14"/>
  <c r="Z785" i="14"/>
  <c r="Z787" i="14"/>
  <c r="U786" i="14"/>
  <c r="E786" i="14" s="1"/>
  <c r="V786" i="14"/>
  <c r="X786" i="14"/>
  <c r="AE787" i="14"/>
  <c r="AB787" i="14"/>
  <c r="AC787" i="14"/>
  <c r="R768" i="5"/>
  <c r="X769" i="5"/>
  <c r="K769" i="5" s="1"/>
  <c r="S770" i="5"/>
  <c r="T770" i="5"/>
  <c r="S768" i="5"/>
  <c r="U770" i="5"/>
  <c r="T768" i="5"/>
  <c r="V770" i="5"/>
  <c r="U768" i="5"/>
  <c r="W770" i="5"/>
  <c r="V768" i="5"/>
  <c r="X770" i="5"/>
  <c r="W768" i="5"/>
  <c r="X768" i="5"/>
  <c r="K768" i="5" s="1"/>
  <c r="R771" i="5"/>
  <c r="S771" i="5"/>
  <c r="R769" i="5"/>
  <c r="T771" i="5"/>
  <c r="S769" i="5"/>
  <c r="U771" i="5"/>
  <c r="T769" i="5"/>
  <c r="V771" i="5"/>
  <c r="U769" i="5"/>
  <c r="W771" i="5"/>
  <c r="V769" i="5"/>
  <c r="X771" i="5"/>
  <c r="K771" i="5" s="1"/>
  <c r="R774" i="5"/>
  <c r="R772" i="5"/>
  <c r="S772" i="5"/>
  <c r="R775" i="5"/>
  <c r="U775" i="5"/>
  <c r="T773" i="5"/>
  <c r="G773" i="5" s="1"/>
  <c r="V775" i="5"/>
  <c r="W772" i="5"/>
  <c r="S775" i="5"/>
  <c r="S773" i="5"/>
  <c r="U773" i="5"/>
  <c r="W775" i="5"/>
  <c r="S774" i="5"/>
  <c r="T774" i="5"/>
  <c r="U774" i="5"/>
  <c r="T772" i="5"/>
  <c r="G772" i="5" s="1"/>
  <c r="V774" i="5"/>
  <c r="U772" i="5"/>
  <c r="W774" i="5"/>
  <c r="V772" i="5"/>
  <c r="I772" i="5" s="1"/>
  <c r="X774" i="5"/>
  <c r="X772" i="5"/>
  <c r="K772" i="5" s="1"/>
  <c r="R773" i="5"/>
  <c r="V773" i="5"/>
  <c r="I773" i="5" s="1"/>
  <c r="X775" i="5"/>
  <c r="T775" i="5"/>
  <c r="U777" i="5"/>
  <c r="T777" i="5"/>
  <c r="V777" i="5"/>
  <c r="T776" i="5"/>
  <c r="V776" i="5"/>
  <c r="R777" i="5"/>
  <c r="W777" i="5"/>
  <c r="S776" i="5"/>
  <c r="U776" i="5"/>
  <c r="X776" i="5"/>
  <c r="S777" i="5"/>
  <c r="X777" i="5"/>
  <c r="R776" i="5"/>
  <c r="W776" i="5"/>
  <c r="R778" i="5"/>
  <c r="S778" i="5"/>
  <c r="T778" i="5"/>
  <c r="U778" i="5"/>
  <c r="V778" i="5"/>
  <c r="W778" i="5"/>
  <c r="Q773" i="1"/>
  <c r="R773" i="1"/>
  <c r="R770" i="1"/>
  <c r="T770" i="1"/>
  <c r="S770" i="1"/>
  <c r="V770" i="1"/>
  <c r="U770" i="1"/>
  <c r="T771" i="1"/>
  <c r="S774" i="1"/>
  <c r="U771" i="1"/>
  <c r="R771" i="1"/>
  <c r="S771" i="1"/>
  <c r="V771" i="1"/>
  <c r="R772" i="1"/>
  <c r="S772" i="1"/>
  <c r="S775" i="1"/>
  <c r="U772" i="1"/>
  <c r="T775" i="1"/>
  <c r="R774" i="1"/>
  <c r="T774" i="1"/>
  <c r="U774" i="1"/>
  <c r="Q772" i="1"/>
  <c r="V772" i="1"/>
  <c r="U775" i="1"/>
  <c r="Q774" i="1"/>
  <c r="Q775" i="1"/>
  <c r="R775" i="1"/>
  <c r="W1117" i="4"/>
  <c r="G1117" i="4" s="1"/>
  <c r="X1119" i="4"/>
  <c r="X1117" i="4"/>
  <c r="AB1117" i="4"/>
  <c r="W1119" i="4"/>
  <c r="AA1119" i="4"/>
  <c r="V1119" i="4"/>
  <c r="AB1119" i="4"/>
  <c r="U1119" i="4"/>
  <c r="E1119" i="4" s="1"/>
  <c r="Z1119" i="4"/>
  <c r="AC1119" i="4"/>
  <c r="Y1117" i="4"/>
  <c r="Z1117" i="4"/>
  <c r="AA1117" i="4"/>
  <c r="AC1117" i="4"/>
  <c r="U1123" i="4"/>
  <c r="E1123" i="4" s="1"/>
  <c r="T1116" i="4"/>
  <c r="V1116" i="4"/>
  <c r="U1118" i="4"/>
  <c r="U1120" i="4"/>
  <c r="Y1123" i="4"/>
  <c r="AA1123" i="4"/>
  <c r="T1118" i="4"/>
  <c r="W1116" i="4"/>
  <c r="X1116" i="4"/>
  <c r="T1120" i="4"/>
  <c r="Y1116" i="4"/>
  <c r="W1118" i="4"/>
  <c r="X1118" i="4"/>
  <c r="W1121" i="4"/>
  <c r="G1121" i="4" s="1"/>
  <c r="W1120" i="4"/>
  <c r="X1121" i="4"/>
  <c r="AB1116" i="4"/>
  <c r="Z1118" i="4"/>
  <c r="AC1116" i="4"/>
  <c r="Y1120" i="4"/>
  <c r="Z1121" i="4"/>
  <c r="AB1120" i="4"/>
  <c r="M1120" i="4" s="1"/>
  <c r="V1123" i="4"/>
  <c r="W1123" i="4"/>
  <c r="X1123" i="4"/>
  <c r="Z1123" i="4"/>
  <c r="U1116" i="4"/>
  <c r="AB1123" i="4"/>
  <c r="AC1123" i="4"/>
  <c r="V1118" i="4"/>
  <c r="Z1116" i="4"/>
  <c r="K1116" i="4" s="1"/>
  <c r="V1120" i="4"/>
  <c r="Y1118" i="4"/>
  <c r="X1120" i="4"/>
  <c r="Y1121" i="4"/>
  <c r="AA1118" i="4"/>
  <c r="AB1118" i="4"/>
  <c r="M1118" i="4" s="1"/>
  <c r="Z1120" i="4"/>
  <c r="AA1121" i="4"/>
  <c r="T1117" i="4"/>
  <c r="AA1120" i="4"/>
  <c r="AB1121" i="4"/>
  <c r="U1117" i="4"/>
  <c r="AC1121" i="4"/>
  <c r="AA1080" i="11"/>
  <c r="AB1080" i="11"/>
  <c r="AC1080" i="11"/>
  <c r="AD1080" i="11"/>
  <c r="Z1081" i="11"/>
  <c r="AB1085" i="11"/>
  <c r="AC1085" i="11"/>
  <c r="AD1085" i="11"/>
  <c r="AE1085" i="11"/>
  <c r="AF1085" i="11"/>
  <c r="Z1080" i="11"/>
  <c r="AF1081" i="11"/>
  <c r="O1081" i="11" s="1"/>
  <c r="V1079" i="11"/>
  <c r="W1079" i="11"/>
  <c r="X1082" i="11"/>
  <c r="AE1083" i="11"/>
  <c r="AD1086" i="11"/>
  <c r="X1079" i="11"/>
  <c r="AE1080" i="11"/>
  <c r="Y1082" i="11"/>
  <c r="AF1083" i="11"/>
  <c r="Z1087" i="11"/>
  <c r="Y1079" i="11"/>
  <c r="AF1080" i="11"/>
  <c r="Z1082" i="11"/>
  <c r="AA1087" i="11"/>
  <c r="Z1079" i="11"/>
  <c r="AA1082" i="11"/>
  <c r="U1084" i="11"/>
  <c r="AB1087" i="11"/>
  <c r="AA1079" i="11"/>
  <c r="U1081" i="11"/>
  <c r="AB1082" i="11"/>
  <c r="V1084" i="11"/>
  <c r="AC1087" i="11"/>
  <c r="AB1079" i="11"/>
  <c r="V1081" i="11"/>
  <c r="AC1082" i="11"/>
  <c r="W1084" i="11"/>
  <c r="AD1087" i="11"/>
  <c r="AC1079" i="11"/>
  <c r="W1081" i="11"/>
  <c r="AD1082" i="11"/>
  <c r="X1084" i="11"/>
  <c r="AE1087" i="11"/>
  <c r="AD1079" i="11"/>
  <c r="X1081" i="11"/>
  <c r="AE1082" i="11"/>
  <c r="Y1084" i="11"/>
  <c r="AF1087" i="11"/>
  <c r="AE1079" i="11"/>
  <c r="O1079" i="11" s="1"/>
  <c r="Y1081" i="11"/>
  <c r="AF1082" i="11"/>
  <c r="Z1084" i="11"/>
  <c r="U1079" i="11"/>
  <c r="V1080" i="11"/>
  <c r="AC1081" i="11"/>
  <c r="W1083" i="11"/>
  <c r="AD1084" i="11"/>
  <c r="V1082" i="11"/>
  <c r="E1082" i="11" s="1"/>
  <c r="W1082" i="11"/>
  <c r="AD1083" i="11"/>
  <c r="AA1081" i="11"/>
  <c r="U1083" i="11"/>
  <c r="AB1084" i="11"/>
  <c r="V1083" i="11"/>
  <c r="Z1085" i="11"/>
  <c r="I1085" i="11" s="1"/>
  <c r="W1080" i="11"/>
  <c r="G1080" i="11" s="1"/>
  <c r="AD1081" i="11"/>
  <c r="X1083" i="11"/>
  <c r="AE1084" i="11"/>
  <c r="O1084" i="11" s="1"/>
  <c r="U1080" i="11"/>
  <c r="AB1081" i="11"/>
  <c r="AC1084" i="11"/>
  <c r="AA1085" i="11"/>
  <c r="AF1077" i="11"/>
  <c r="O1077" i="11" s="1"/>
  <c r="R776" i="1"/>
  <c r="S776" i="1"/>
  <c r="T776" i="1"/>
  <c r="U776" i="1"/>
  <c r="V776" i="1"/>
  <c r="Y1124" i="4"/>
  <c r="AB1122" i="4"/>
  <c r="Z1124" i="4"/>
  <c r="T1121" i="4"/>
  <c r="AC1122" i="4"/>
  <c r="AA1124" i="4"/>
  <c r="U1121" i="4"/>
  <c r="AB1124" i="4"/>
  <c r="M1124" i="4" s="1"/>
  <c r="T1122" i="4"/>
  <c r="U1122" i="4"/>
  <c r="V1122" i="4"/>
  <c r="T1124" i="4"/>
  <c r="W1122" i="4"/>
  <c r="U1124" i="4"/>
  <c r="X1122" i="4"/>
  <c r="V1124" i="4"/>
  <c r="Y1122" i="4"/>
  <c r="W1124" i="4"/>
  <c r="Z1122" i="4"/>
  <c r="K1122" i="4" s="1"/>
  <c r="X1124" i="4"/>
  <c r="T1126" i="4"/>
  <c r="U1126" i="4"/>
  <c r="V1126" i="4"/>
  <c r="G1126" i="4" s="1"/>
  <c r="W1126" i="4"/>
  <c r="X1126" i="4"/>
  <c r="I1126" i="4" s="1"/>
  <c r="Y1126" i="4"/>
  <c r="U1125" i="4"/>
  <c r="W1125" i="4"/>
  <c r="AB1125" i="4"/>
  <c r="M1125" i="4" s="1"/>
  <c r="Z1126" i="4"/>
  <c r="K1126" i="4" s="1"/>
  <c r="V1125" i="4"/>
  <c r="G1125" i="4" s="1"/>
  <c r="X1125" i="4"/>
  <c r="I1125" i="4" s="1"/>
  <c r="Z1125" i="4"/>
  <c r="K1125" i="4" s="1"/>
  <c r="AC1125" i="4"/>
  <c r="AA1126" i="4"/>
  <c r="Y1125" i="4"/>
  <c r="AA1125" i="4"/>
  <c r="AB1126" i="4"/>
  <c r="M1126" i="4" s="1"/>
  <c r="AE1086" i="11"/>
  <c r="U1078" i="11"/>
  <c r="V1078" i="11"/>
  <c r="W1078" i="11"/>
  <c r="X1078" i="11"/>
  <c r="Y1078" i="11"/>
  <c r="Z1078" i="11"/>
  <c r="AA1078" i="11"/>
  <c r="U1086" i="11"/>
  <c r="U1077" i="11"/>
  <c r="AB1078" i="11"/>
  <c r="V1086" i="11"/>
  <c r="V1077" i="11"/>
  <c r="AC1078" i="11"/>
  <c r="W1086" i="11"/>
  <c r="W1077" i="11"/>
  <c r="AD1078" i="11"/>
  <c r="X1086" i="11"/>
  <c r="X1077" i="11"/>
  <c r="AE1078" i="11"/>
  <c r="O1078" i="11" s="1"/>
  <c r="Y1086" i="11"/>
  <c r="Y1077" i="11"/>
  <c r="Z1086" i="11"/>
  <c r="Z1077" i="11"/>
  <c r="AA1086" i="11"/>
  <c r="AA1077" i="11"/>
  <c r="U1085" i="11"/>
  <c r="AB1086" i="11"/>
  <c r="AB1077" i="11"/>
  <c r="V1085" i="11"/>
  <c r="AC1086" i="11"/>
  <c r="AC1077" i="11"/>
  <c r="W1085" i="11"/>
  <c r="AD1077" i="11"/>
  <c r="X1085" i="11"/>
  <c r="U1088" i="11"/>
  <c r="V1088" i="11"/>
  <c r="W1088" i="11"/>
  <c r="X1088" i="11"/>
  <c r="Y1088" i="11"/>
  <c r="AC1088" i="11"/>
  <c r="AD1088" i="11"/>
  <c r="Z1088" i="11"/>
  <c r="U1087" i="11"/>
  <c r="X1087" i="11"/>
  <c r="AE1088" i="11"/>
  <c r="AA1088" i="11"/>
  <c r="AB1088" i="11"/>
  <c r="V1087" i="11"/>
  <c r="W1087" i="11"/>
  <c r="X1089" i="11"/>
  <c r="V1089" i="11"/>
  <c r="AD1089" i="11"/>
  <c r="W1089" i="11"/>
  <c r="AE1089" i="11"/>
  <c r="U1089" i="11"/>
  <c r="Y1089" i="11"/>
  <c r="Z1089" i="11"/>
  <c r="AA1089" i="11"/>
  <c r="AB1089" i="11"/>
  <c r="AC1089" i="11"/>
  <c r="I769" i="5" l="1"/>
  <c r="M782" i="14"/>
  <c r="M779" i="14"/>
  <c r="K1083" i="11"/>
  <c r="K1121" i="4"/>
  <c r="E781" i="14"/>
  <c r="K1082" i="11"/>
  <c r="K1081" i="11"/>
  <c r="I1084" i="11"/>
  <c r="I1119" i="4"/>
  <c r="I779" i="14"/>
  <c r="E779" i="14"/>
  <c r="K781" i="14"/>
  <c r="O780" i="14"/>
  <c r="I1123" i="4"/>
  <c r="K1119" i="4"/>
  <c r="I1121" i="4"/>
  <c r="N1119" i="4"/>
  <c r="K1079" i="11"/>
  <c r="G1078" i="11"/>
  <c r="K1077" i="11"/>
  <c r="G1082" i="11"/>
  <c r="O1082" i="11"/>
  <c r="M1083" i="11"/>
  <c r="K1084" i="11"/>
  <c r="K779" i="14"/>
  <c r="M780" i="14"/>
  <c r="I781" i="14"/>
  <c r="O779" i="14"/>
  <c r="K782" i="14"/>
  <c r="O782" i="14"/>
  <c r="I782" i="14"/>
  <c r="G767" i="5"/>
  <c r="K1124" i="4"/>
  <c r="M1122" i="4"/>
  <c r="G1116" i="4"/>
  <c r="N1125" i="4"/>
  <c r="E1120" i="4"/>
  <c r="N1120" i="4"/>
  <c r="O1120" i="4"/>
  <c r="E1116" i="4"/>
  <c r="O1116" i="4"/>
  <c r="N1116" i="4"/>
  <c r="O1119" i="4"/>
  <c r="I1124" i="4"/>
  <c r="N1118" i="4"/>
  <c r="O1118" i="4"/>
  <c r="O1117" i="4"/>
  <c r="N1117" i="4"/>
  <c r="I1116" i="4"/>
  <c r="G1124" i="4"/>
  <c r="I1122" i="4"/>
  <c r="O1125" i="4"/>
  <c r="N1121" i="4"/>
  <c r="O1121" i="4"/>
  <c r="K1123" i="4"/>
  <c r="M1121" i="4"/>
  <c r="K1118" i="4"/>
  <c r="E1084" i="11"/>
  <c r="P1084" i="11"/>
  <c r="Q1084" i="11"/>
  <c r="O1085" i="11"/>
  <c r="P1085" i="11"/>
  <c r="E1085" i="11"/>
  <c r="Q1085" i="11"/>
  <c r="I1078" i="11"/>
  <c r="I1077" i="11"/>
  <c r="E1083" i="11"/>
  <c r="P1083" i="11"/>
  <c r="Q1083" i="11"/>
  <c r="M1079" i="11"/>
  <c r="K1080" i="11"/>
  <c r="I1082" i="11"/>
  <c r="P1078" i="11"/>
  <c r="E1078" i="11"/>
  <c r="Q1078" i="11"/>
  <c r="O1080" i="11"/>
  <c r="G1077" i="11"/>
  <c r="P1082" i="11"/>
  <c r="I1080" i="11"/>
  <c r="M1082" i="11"/>
  <c r="K1085" i="11"/>
  <c r="Q1079" i="11"/>
  <c r="P1079" i="11"/>
  <c r="E1079" i="11"/>
  <c r="M1080" i="11"/>
  <c r="G1083" i="11"/>
  <c r="M1081" i="11"/>
  <c r="M1077" i="11"/>
  <c r="M1084" i="11"/>
  <c r="G1079" i="11"/>
  <c r="M1085" i="11"/>
  <c r="I1079" i="11"/>
  <c r="G1081" i="11"/>
  <c r="M1078" i="11"/>
  <c r="O1083" i="11"/>
  <c r="P1077" i="11"/>
  <c r="E1077" i="11"/>
  <c r="Q1077" i="11"/>
  <c r="Q1082" i="11"/>
  <c r="G1084" i="11"/>
  <c r="G1085" i="11"/>
  <c r="K1078" i="11"/>
  <c r="Q1080" i="11"/>
  <c r="E1080" i="11"/>
  <c r="P1080" i="11"/>
  <c r="I1081" i="11"/>
  <c r="Q1081" i="11"/>
  <c r="P1081" i="11"/>
  <c r="E1081" i="11"/>
  <c r="E1126" i="4"/>
  <c r="N1126" i="4"/>
  <c r="O1126" i="4"/>
  <c r="I767" i="5"/>
  <c r="E767" i="5"/>
  <c r="M767" i="5"/>
  <c r="L767" i="5"/>
  <c r="M772" i="5"/>
  <c r="E772" i="5"/>
  <c r="L772" i="5"/>
  <c r="I770" i="5"/>
  <c r="G768" i="5"/>
  <c r="G770" i="5"/>
  <c r="M770" i="5"/>
  <c r="G769" i="5"/>
  <c r="M768" i="5"/>
  <c r="L768" i="5"/>
  <c r="E768" i="5"/>
  <c r="G771" i="5"/>
  <c r="M769" i="5"/>
  <c r="L769" i="5"/>
  <c r="E769" i="5"/>
  <c r="E770" i="5"/>
  <c r="I771" i="5"/>
  <c r="M771" i="5"/>
  <c r="L771" i="5"/>
  <c r="E771" i="5"/>
  <c r="K770" i="5"/>
  <c r="E773" i="5"/>
  <c r="M773" i="5"/>
  <c r="L773" i="5"/>
  <c r="I768" i="5"/>
  <c r="L770" i="5"/>
  <c r="E1122" i="4"/>
  <c r="N1122" i="4"/>
  <c r="O1122" i="4"/>
  <c r="E1124" i="4"/>
  <c r="N1124" i="4"/>
  <c r="O1124" i="4"/>
  <c r="G1123" i="4"/>
  <c r="G1122" i="4"/>
  <c r="O1123" i="4"/>
  <c r="M1123" i="4"/>
  <c r="N1123" i="4"/>
  <c r="E1117" i="4"/>
  <c r="I1118" i="4"/>
  <c r="M1116" i="4"/>
  <c r="I1120" i="4"/>
  <c r="G1120" i="4"/>
  <c r="M1119" i="4"/>
  <c r="G1119" i="4"/>
  <c r="G1118" i="4"/>
  <c r="M1117" i="4"/>
  <c r="E1118" i="4"/>
  <c r="I1117" i="4"/>
  <c r="E1121" i="4"/>
  <c r="K1120" i="4"/>
  <c r="K1117" i="4"/>
  <c r="P745" i="1" l="1"/>
  <c r="R745" i="1" s="1"/>
  <c r="P746" i="1"/>
  <c r="U746" i="1" s="1"/>
  <c r="P747" i="1"/>
  <c r="Q747" i="1" s="1"/>
  <c r="U745" i="1" l="1"/>
  <c r="Q745" i="1"/>
  <c r="V745" i="1"/>
  <c r="T745" i="1"/>
  <c r="S745" i="1"/>
  <c r="T746" i="1"/>
  <c r="V747" i="1"/>
  <c r="U747" i="1"/>
  <c r="T747" i="1"/>
  <c r="S747" i="1"/>
  <c r="R747" i="1"/>
  <c r="R746" i="1"/>
  <c r="Q746" i="1"/>
  <c r="S746" i="1"/>
  <c r="V746" i="1"/>
  <c r="Q748" i="5" l="1"/>
  <c r="Q749" i="5"/>
  <c r="Q750" i="5"/>
  <c r="Y750" i="5" s="1"/>
  <c r="Q751" i="5"/>
  <c r="Q752" i="5"/>
  <c r="Q753" i="5"/>
  <c r="Q754" i="5"/>
  <c r="Q755" i="5"/>
  <c r="Y755" i="5" s="1"/>
  <c r="Q756" i="5"/>
  <c r="Q757" i="5"/>
  <c r="Q758" i="5"/>
  <c r="Q759" i="5"/>
  <c r="Q760" i="5"/>
  <c r="Y760" i="5" s="1"/>
  <c r="Q761" i="5"/>
  <c r="Q762" i="5"/>
  <c r="Q763" i="5"/>
  <c r="Q764" i="5"/>
  <c r="T759" i="5" l="1"/>
  <c r="Y759" i="5"/>
  <c r="W756" i="5"/>
  <c r="Y756" i="5"/>
  <c r="R751" i="5"/>
  <c r="Y751" i="5"/>
  <c r="U752" i="5"/>
  <c r="Y752" i="5"/>
  <c r="U762" i="5"/>
  <c r="Y762" i="5"/>
  <c r="U758" i="5"/>
  <c r="Y758" i="5"/>
  <c r="T754" i="5"/>
  <c r="Y754" i="5"/>
  <c r="U748" i="5"/>
  <c r="Y748" i="5"/>
  <c r="X761" i="5"/>
  <c r="Y761" i="5"/>
  <c r="T764" i="5"/>
  <c r="Y764" i="5"/>
  <c r="S757" i="5"/>
  <c r="Y757" i="5"/>
  <c r="U753" i="5"/>
  <c r="Y753" i="5"/>
  <c r="R749" i="5"/>
  <c r="Y749" i="5"/>
  <c r="U763" i="5"/>
  <c r="Y763" i="5"/>
  <c r="T748" i="5"/>
  <c r="S748" i="5"/>
  <c r="W751" i="5"/>
  <c r="X755" i="5"/>
  <c r="K755" i="5" s="1"/>
  <c r="W755" i="5"/>
  <c r="V755" i="5"/>
  <c r="U755" i="5"/>
  <c r="T755" i="5"/>
  <c r="U754" i="5"/>
  <c r="T753" i="5"/>
  <c r="T763" i="5"/>
  <c r="S753" i="5"/>
  <c r="S763" i="5"/>
  <c r="R753" i="5"/>
  <c r="R763" i="5"/>
  <c r="T752" i="5"/>
  <c r="X754" i="5"/>
  <c r="X760" i="5"/>
  <c r="K760" i="5" s="1"/>
  <c r="S752" i="5"/>
  <c r="S755" i="5"/>
  <c r="W754" i="5"/>
  <c r="V754" i="5"/>
  <c r="W760" i="5"/>
  <c r="R752" i="5"/>
  <c r="R755" i="5"/>
  <c r="V760" i="5"/>
  <c r="T758" i="5"/>
  <c r="X751" i="5"/>
  <c r="U750" i="5"/>
  <c r="R748" i="5"/>
  <c r="T750" i="5"/>
  <c r="X757" i="5"/>
  <c r="W749" i="5"/>
  <c r="V750" i="5"/>
  <c r="U760" i="5"/>
  <c r="S758" i="5"/>
  <c r="W757" i="5"/>
  <c r="X752" i="5"/>
  <c r="V749" i="5"/>
  <c r="T760" i="5"/>
  <c r="S750" i="5"/>
  <c r="V757" i="5"/>
  <c r="W752" i="5"/>
  <c r="U749" i="5"/>
  <c r="X749" i="5"/>
  <c r="U757" i="5"/>
  <c r="V752" i="5"/>
  <c r="T749" i="5"/>
  <c r="X750" i="5"/>
  <c r="K750" i="5" s="1"/>
  <c r="W750" i="5"/>
  <c r="R750" i="5"/>
  <c r="R758" i="5"/>
  <c r="T757" i="5"/>
  <c r="S749" i="5"/>
  <c r="T762" i="5"/>
  <c r="X759" i="5"/>
  <c r="V756" i="5"/>
  <c r="V751" i="5"/>
  <c r="V762" i="5"/>
  <c r="R754" i="5"/>
  <c r="U761" i="5"/>
  <c r="U756" i="5"/>
  <c r="U751" i="5"/>
  <c r="W762" i="5"/>
  <c r="W759" i="5"/>
  <c r="U764" i="5"/>
  <c r="R759" i="5"/>
  <c r="X763" i="5"/>
  <c r="T761" i="5"/>
  <c r="X758" i="5"/>
  <c r="T756" i="5"/>
  <c r="X753" i="5"/>
  <c r="T751" i="5"/>
  <c r="X748" i="5"/>
  <c r="S760" i="5"/>
  <c r="V764" i="5"/>
  <c r="R762" i="5"/>
  <c r="V759" i="5"/>
  <c r="R757" i="5"/>
  <c r="U759" i="5"/>
  <c r="S764" i="5"/>
  <c r="W761" i="5"/>
  <c r="S754" i="5"/>
  <c r="R764" i="5"/>
  <c r="W763" i="5"/>
  <c r="S761" i="5"/>
  <c r="W758" i="5"/>
  <c r="S756" i="5"/>
  <c r="W753" i="5"/>
  <c r="S751" i="5"/>
  <c r="W748" i="5"/>
  <c r="R760" i="5"/>
  <c r="S762" i="5"/>
  <c r="S759" i="5"/>
  <c r="V761" i="5"/>
  <c r="V763" i="5"/>
  <c r="R761" i="5"/>
  <c r="V758" i="5"/>
  <c r="R756" i="5"/>
  <c r="V753" i="5"/>
  <c r="V748" i="5"/>
  <c r="X762" i="5"/>
  <c r="X764" i="5"/>
  <c r="W764" i="5"/>
  <c r="X756" i="5"/>
  <c r="G759" i="5" l="1"/>
  <c r="G763" i="5"/>
  <c r="K756" i="5"/>
  <c r="E748" i="5"/>
  <c r="K757" i="5"/>
  <c r="I756" i="5"/>
  <c r="G750" i="5"/>
  <c r="K762" i="5"/>
  <c r="G749" i="5"/>
  <c r="G748" i="5"/>
  <c r="G753" i="5"/>
  <c r="I752" i="5"/>
  <c r="I760" i="5"/>
  <c r="E763" i="5"/>
  <c r="G754" i="5"/>
  <c r="G755" i="5"/>
  <c r="I755" i="5"/>
  <c r="I754" i="5"/>
  <c r="K761" i="5"/>
  <c r="I751" i="5"/>
  <c r="G752" i="5"/>
  <c r="E749" i="5"/>
  <c r="I750" i="5"/>
  <c r="I753" i="5"/>
  <c r="G762" i="5"/>
  <c r="E751" i="5"/>
  <c r="G757" i="5"/>
  <c r="E753" i="5"/>
  <c r="M763" i="5"/>
  <c r="K749" i="5"/>
  <c r="K751" i="5"/>
  <c r="K759" i="5"/>
  <c r="G760" i="5"/>
  <c r="E755" i="5"/>
  <c r="M749" i="5"/>
  <c r="M752" i="5"/>
  <c r="K752" i="5"/>
  <c r="L752" i="5"/>
  <c r="M755" i="5"/>
  <c r="I749" i="5"/>
  <c r="L755" i="5"/>
  <c r="E752" i="5"/>
  <c r="I757" i="5"/>
  <c r="L749" i="5"/>
  <c r="L762" i="5"/>
  <c r="E760" i="5"/>
  <c r="K754" i="5"/>
  <c r="E750" i="5"/>
  <c r="E762" i="5"/>
  <c r="G756" i="5"/>
  <c r="L750" i="5"/>
  <c r="K753" i="5"/>
  <c r="I762" i="5"/>
  <c r="G761" i="5"/>
  <c r="M750" i="5"/>
  <c r="I748" i="5"/>
  <c r="E756" i="5"/>
  <c r="M756" i="5"/>
  <c r="L756" i="5"/>
  <c r="L748" i="5"/>
  <c r="L751" i="5"/>
  <c r="K763" i="5"/>
  <c r="M761" i="5"/>
  <c r="E761" i="5"/>
  <c r="I763" i="5"/>
  <c r="M753" i="5"/>
  <c r="E754" i="5"/>
  <c r="M754" i="5"/>
  <c r="L754" i="5"/>
  <c r="I761" i="5"/>
  <c r="M757" i="5"/>
  <c r="E757" i="5"/>
  <c r="M762" i="5"/>
  <c r="L760" i="5"/>
  <c r="M759" i="5"/>
  <c r="E759" i="5"/>
  <c r="I759" i="5"/>
  <c r="M760" i="5"/>
  <c r="L761" i="5"/>
  <c r="M748" i="5"/>
  <c r="K748" i="5"/>
  <c r="L763" i="5"/>
  <c r="I758" i="5"/>
  <c r="L757" i="5"/>
  <c r="M751" i="5"/>
  <c r="L759" i="5"/>
  <c r="G751" i="5"/>
  <c r="L753" i="5"/>
  <c r="T763" i="14"/>
  <c r="AF763" i="14" s="1"/>
  <c r="T762" i="14"/>
  <c r="AF762" i="14" s="1"/>
  <c r="T761" i="14"/>
  <c r="V761" i="14" s="1"/>
  <c r="T760" i="14"/>
  <c r="W760" i="14" s="1"/>
  <c r="T759" i="14"/>
  <c r="X759" i="14" s="1"/>
  <c r="T758" i="14"/>
  <c r="Y758" i="14" s="1"/>
  <c r="T757" i="14"/>
  <c r="Z757" i="14" s="1"/>
  <c r="T756" i="14"/>
  <c r="AA756" i="14" s="1"/>
  <c r="T755" i="14"/>
  <c r="AB755" i="14" s="1"/>
  <c r="T754" i="14"/>
  <c r="AC754" i="14" s="1"/>
  <c r="T768" i="14"/>
  <c r="AF768" i="14" s="1"/>
  <c r="T767" i="14"/>
  <c r="AF767" i="14" s="1"/>
  <c r="T766" i="14"/>
  <c r="V766" i="14" s="1"/>
  <c r="T765" i="14"/>
  <c r="AF765" i="14" s="1"/>
  <c r="T764" i="14"/>
  <c r="AF764" i="14" s="1"/>
  <c r="P752" i="1"/>
  <c r="V752" i="1" s="1"/>
  <c r="P751" i="1"/>
  <c r="Q751" i="1" s="1"/>
  <c r="P750" i="1"/>
  <c r="T750" i="1" s="1"/>
  <c r="P749" i="1"/>
  <c r="S749" i="1" s="1"/>
  <c r="P748" i="1"/>
  <c r="U748" i="1" s="1"/>
  <c r="S1095" i="4"/>
  <c r="AB1095" i="4" s="1"/>
  <c r="S1094" i="4"/>
  <c r="AA1094" i="4" s="1"/>
  <c r="S1093" i="4"/>
  <c r="Z1093" i="4" s="1"/>
  <c r="S1092" i="4"/>
  <c r="Y1092" i="4" s="1"/>
  <c r="S1091" i="4"/>
  <c r="X1091" i="4" s="1"/>
  <c r="S1090" i="4"/>
  <c r="W1090" i="4" s="1"/>
  <c r="S1089" i="4"/>
  <c r="V1089" i="4" s="1"/>
  <c r="S1088" i="4"/>
  <c r="U1088" i="4" s="1"/>
  <c r="S1087" i="4"/>
  <c r="T1087" i="4" s="1"/>
  <c r="S1086" i="4"/>
  <c r="V1086" i="4" s="1"/>
  <c r="S1085" i="4"/>
  <c r="AC1085" i="4" s="1"/>
  <c r="S1084" i="4"/>
  <c r="AC1084" i="4" s="1"/>
  <c r="S1096" i="4"/>
  <c r="T1096" i="4" s="1"/>
  <c r="S1097" i="4"/>
  <c r="U1097" i="4" s="1"/>
  <c r="S1098" i="4"/>
  <c r="V1098" i="4" s="1"/>
  <c r="S1099" i="4"/>
  <c r="W1099" i="4" s="1"/>
  <c r="S1100" i="4"/>
  <c r="X1100" i="4" s="1"/>
  <c r="S1101" i="4"/>
  <c r="Y1101" i="4" s="1"/>
  <c r="S1102" i="4"/>
  <c r="Z1102" i="4" s="1"/>
  <c r="S1103" i="4"/>
  <c r="AA1103" i="4" s="1"/>
  <c r="S1104" i="4"/>
  <c r="AB1104" i="4" s="1"/>
  <c r="S1105" i="4"/>
  <c r="AC1105" i="4" s="1"/>
  <c r="S1106" i="4"/>
  <c r="U1106" i="4" s="1"/>
  <c r="S1107" i="4"/>
  <c r="Y1107" i="4" s="1"/>
  <c r="T1052" i="11"/>
  <c r="AF1052" i="11" s="1"/>
  <c r="T1051" i="11"/>
  <c r="U1051" i="11" s="1"/>
  <c r="T1050" i="11"/>
  <c r="V1050" i="11" s="1"/>
  <c r="T1049" i="11"/>
  <c r="W1049" i="11" s="1"/>
  <c r="T1048" i="11"/>
  <c r="X1048" i="11" s="1"/>
  <c r="T1047" i="11"/>
  <c r="Y1047" i="11" s="1"/>
  <c r="T1046" i="11"/>
  <c r="Z1046" i="11" s="1"/>
  <c r="T1045" i="11"/>
  <c r="AA1045" i="11" s="1"/>
  <c r="T1044" i="11"/>
  <c r="AB1044" i="11" s="1"/>
  <c r="T1043" i="11"/>
  <c r="AC1043" i="11" s="1"/>
  <c r="T1042" i="11"/>
  <c r="AD1042" i="11" s="1"/>
  <c r="T1041" i="11"/>
  <c r="AE1041" i="11" s="1"/>
  <c r="T1058" i="11"/>
  <c r="AF1058" i="11" s="1"/>
  <c r="T1057" i="11"/>
  <c r="AF1057" i="11" s="1"/>
  <c r="T1056" i="11"/>
  <c r="U1056" i="11" s="1"/>
  <c r="T1055" i="11"/>
  <c r="AF1055" i="11" s="1"/>
  <c r="T1054" i="11"/>
  <c r="W1054" i="11" s="1"/>
  <c r="T1053" i="11"/>
  <c r="X1053" i="11" s="1"/>
  <c r="D2019" i="3"/>
  <c r="D2020" i="3"/>
  <c r="D2021" i="3"/>
  <c r="D2022" i="3"/>
  <c r="D2023" i="3"/>
  <c r="D2024" i="3"/>
  <c r="D2025" i="3"/>
  <c r="U1102" i="4" l="1"/>
  <c r="T1102" i="4"/>
  <c r="X1104" i="4"/>
  <c r="X1096" i="4"/>
  <c r="W1104" i="4"/>
  <c r="AD763" i="14"/>
  <c r="V1101" i="4"/>
  <c r="U1101" i="4"/>
  <c r="T1101" i="4"/>
  <c r="Y761" i="14"/>
  <c r="AB761" i="14"/>
  <c r="Z766" i="14"/>
  <c r="AD761" i="14"/>
  <c r="AE757" i="14"/>
  <c r="AE761" i="14"/>
  <c r="AD757" i="14"/>
  <c r="AA757" i="14"/>
  <c r="Z761" i="14"/>
  <c r="AB757" i="14"/>
  <c r="AC757" i="14"/>
  <c r="AA761" i="14"/>
  <c r="AC763" i="14"/>
  <c r="U763" i="14"/>
  <c r="U758" i="14"/>
  <c r="V758" i="14"/>
  <c r="AB758" i="14"/>
  <c r="W763" i="14"/>
  <c r="X763" i="14"/>
  <c r="AE760" i="14"/>
  <c r="Z763" i="14"/>
  <c r="Y766" i="14"/>
  <c r="AA766" i="14"/>
  <c r="AA762" i="14"/>
  <c r="AB766" i="14"/>
  <c r="AC762" i="14"/>
  <c r="AD762" i="14"/>
  <c r="AB767" i="14"/>
  <c r="AD754" i="14"/>
  <c r="M754" i="14" s="1"/>
  <c r="AA763" i="14"/>
  <c r="AB762" i="14"/>
  <c r="AC758" i="14"/>
  <c r="Z767" i="14"/>
  <c r="AD758" i="14"/>
  <c r="AA767" i="14"/>
  <c r="AE758" i="14"/>
  <c r="V763" i="14"/>
  <c r="Z760" i="14"/>
  <c r="AA760" i="14"/>
  <c r="AB760" i="14"/>
  <c r="Y763" i="14"/>
  <c r="W757" i="14"/>
  <c r="X761" i="14"/>
  <c r="AB763" i="14"/>
  <c r="U1105" i="4"/>
  <c r="Y1105" i="4"/>
  <c r="T1099" i="4"/>
  <c r="U1100" i="4"/>
  <c r="X1105" i="4"/>
  <c r="T1100" i="4"/>
  <c r="W1105" i="4"/>
  <c r="V1105" i="4"/>
  <c r="T1106" i="4"/>
  <c r="E1106" i="4" s="1"/>
  <c r="T1105" i="4"/>
  <c r="AA1104" i="4"/>
  <c r="Z1096" i="4"/>
  <c r="Y1104" i="4"/>
  <c r="Y1096" i="4"/>
  <c r="U1085" i="4"/>
  <c r="X1087" i="4"/>
  <c r="Z1087" i="4"/>
  <c r="AA1106" i="4"/>
  <c r="V1104" i="4"/>
  <c r="Y1097" i="4"/>
  <c r="AA1087" i="4"/>
  <c r="Z1106" i="4"/>
  <c r="U1104" i="4"/>
  <c r="X1097" i="4"/>
  <c r="AB1087" i="4"/>
  <c r="Y1106" i="4"/>
  <c r="T1104" i="4"/>
  <c r="T1097" i="4"/>
  <c r="E1097" i="4" s="1"/>
  <c r="AC1087" i="4"/>
  <c r="X1106" i="4"/>
  <c r="W1087" i="4"/>
  <c r="AC1106" i="4"/>
  <c r="Y1087" i="4"/>
  <c r="AB1106" i="4"/>
  <c r="W1106" i="4"/>
  <c r="AC1096" i="4"/>
  <c r="V1106" i="4"/>
  <c r="W1102" i="4"/>
  <c r="AB1096" i="4"/>
  <c r="AB1089" i="4"/>
  <c r="V1102" i="4"/>
  <c r="AA1096" i="4"/>
  <c r="AC1089" i="4"/>
  <c r="AE1043" i="11"/>
  <c r="AC1045" i="11"/>
  <c r="AD1045" i="11"/>
  <c r="AE1045" i="11"/>
  <c r="AC1051" i="11"/>
  <c r="AD1051" i="11"/>
  <c r="AE762" i="14"/>
  <c r="O762" i="14" s="1"/>
  <c r="Y767" i="14"/>
  <c r="W761" i="14"/>
  <c r="V768" i="14"/>
  <c r="W768" i="14"/>
  <c r="AA768" i="14"/>
  <c r="AD768" i="14"/>
  <c r="Y759" i="14"/>
  <c r="Z759" i="14"/>
  <c r="U762" i="14"/>
  <c r="AA759" i="14"/>
  <c r="V762" i="14"/>
  <c r="AB759" i="14"/>
  <c r="W762" i="14"/>
  <c r="X762" i="14"/>
  <c r="W766" i="14"/>
  <c r="X760" i="14"/>
  <c r="G760" i="14" s="1"/>
  <c r="Y762" i="14"/>
  <c r="X766" i="14"/>
  <c r="Y760" i="14"/>
  <c r="Z762" i="14"/>
  <c r="U749" i="1"/>
  <c r="U751" i="1"/>
  <c r="S751" i="1"/>
  <c r="T751" i="1"/>
  <c r="T749" i="1"/>
  <c r="V749" i="1"/>
  <c r="R751" i="1"/>
  <c r="V751" i="1"/>
  <c r="X1107" i="4"/>
  <c r="I1107" i="4" s="1"/>
  <c r="U1107" i="4"/>
  <c r="W1107" i="4"/>
  <c r="T1107" i="4"/>
  <c r="V1107" i="4"/>
  <c r="Z1090" i="4"/>
  <c r="AC1090" i="4"/>
  <c r="X1088" i="4"/>
  <c r="AC1091" i="4"/>
  <c r="AB1092" i="4"/>
  <c r="AC1088" i="4"/>
  <c r="AA1090" i="4"/>
  <c r="AB1090" i="4"/>
  <c r="V1088" i="4"/>
  <c r="AA1091" i="4"/>
  <c r="AB1091" i="4"/>
  <c r="Y1088" i="4"/>
  <c r="Z1088" i="4"/>
  <c r="AA1088" i="4"/>
  <c r="AB1088" i="4"/>
  <c r="AC1092" i="4"/>
  <c r="AC1107" i="4"/>
  <c r="X1103" i="4"/>
  <c r="W1086" i="4"/>
  <c r="G1086" i="4" s="1"/>
  <c r="AC1093" i="4"/>
  <c r="AB1107" i="4"/>
  <c r="W1103" i="4"/>
  <c r="AC1097" i="4"/>
  <c r="X1086" i="4"/>
  <c r="W1089" i="4"/>
  <c r="G1089" i="4" s="1"/>
  <c r="AA1107" i="4"/>
  <c r="AB1105" i="4"/>
  <c r="M1105" i="4" s="1"/>
  <c r="V1103" i="4"/>
  <c r="AB1097" i="4"/>
  <c r="Y1089" i="4"/>
  <c r="Z1107" i="4"/>
  <c r="AA1105" i="4"/>
  <c r="U1103" i="4"/>
  <c r="AA1097" i="4"/>
  <c r="U1087" i="4"/>
  <c r="E1087" i="4" s="1"/>
  <c r="Z1089" i="4"/>
  <c r="Z1105" i="4"/>
  <c r="T1103" i="4"/>
  <c r="Z1097" i="4"/>
  <c r="V1087" i="4"/>
  <c r="AA1089" i="4"/>
  <c r="AE1051" i="11"/>
  <c r="Y1053" i="11"/>
  <c r="AA1053" i="11"/>
  <c r="Z1048" i="11"/>
  <c r="AA1048" i="11"/>
  <c r="AB1048" i="11"/>
  <c r="U1052" i="11"/>
  <c r="AD1055" i="11"/>
  <c r="AC1048" i="11"/>
  <c r="V1052" i="11"/>
  <c r="AE1055" i="11"/>
  <c r="O1055" i="11" s="1"/>
  <c r="AD1048" i="11"/>
  <c r="W1052" i="11"/>
  <c r="AE1048" i="11"/>
  <c r="X1052" i="11"/>
  <c r="Y1052" i="11"/>
  <c r="AD1049" i="11"/>
  <c r="Z1052" i="11"/>
  <c r="AE1049" i="11"/>
  <c r="AA1052" i="11"/>
  <c r="AB1052" i="11"/>
  <c r="AC1052" i="11"/>
  <c r="V1051" i="11"/>
  <c r="E1051" i="11" s="1"/>
  <c r="AD1052" i="11"/>
  <c r="W1051" i="11"/>
  <c r="AE1052" i="11"/>
  <c r="O1052" i="11" s="1"/>
  <c r="X1051" i="11"/>
  <c r="Y1051" i="11"/>
  <c r="Z1051" i="11"/>
  <c r="AA1051" i="11"/>
  <c r="AB1051" i="11"/>
  <c r="W1050" i="11"/>
  <c r="AC1049" i="11"/>
  <c r="AE1050" i="11"/>
  <c r="AA1047" i="11"/>
  <c r="X1050" i="11"/>
  <c r="AB1047" i="11"/>
  <c r="Y1050" i="11"/>
  <c r="AC1047" i="11"/>
  <c r="Z1050" i="11"/>
  <c r="AE1047" i="11"/>
  <c r="Z1049" i="11"/>
  <c r="AB1050" i="11"/>
  <c r="AA1049" i="11"/>
  <c r="AC1050" i="11"/>
  <c r="Z1047" i="11"/>
  <c r="I1047" i="11" s="1"/>
  <c r="X1049" i="11"/>
  <c r="G1049" i="11" s="1"/>
  <c r="AD1047" i="11"/>
  <c r="Y1049" i="11"/>
  <c r="AA1050" i="11"/>
  <c r="Y1048" i="11"/>
  <c r="AB1049" i="11"/>
  <c r="AD1050" i="11"/>
  <c r="V1085" i="4"/>
  <c r="W1085" i="4"/>
  <c r="X1085" i="4"/>
  <c r="Y1085" i="4"/>
  <c r="Z1085" i="4"/>
  <c r="AB1046" i="11"/>
  <c r="AC1046" i="11"/>
  <c r="AD1046" i="11"/>
  <c r="AA1046" i="11"/>
  <c r="AE1046" i="11"/>
  <c r="AC755" i="14"/>
  <c r="AD755" i="14"/>
  <c r="W756" i="14"/>
  <c r="AE755" i="14"/>
  <c r="AB756" i="14"/>
  <c r="K756" i="14" s="1"/>
  <c r="AC756" i="14"/>
  <c r="AD756" i="14"/>
  <c r="AE756" i="14"/>
  <c r="W758" i="14"/>
  <c r="Z758" i="14"/>
  <c r="I758" i="14" s="1"/>
  <c r="AE754" i="14"/>
  <c r="V757" i="14"/>
  <c r="AA758" i="14"/>
  <c r="X764" i="14"/>
  <c r="X765" i="14"/>
  <c r="AE767" i="14"/>
  <c r="O767" i="14" s="1"/>
  <c r="V754" i="14"/>
  <c r="U755" i="14"/>
  <c r="AF756" i="14"/>
  <c r="AC759" i="14"/>
  <c r="Y764" i="14"/>
  <c r="Y765" i="14"/>
  <c r="W754" i="14"/>
  <c r="V755" i="14"/>
  <c r="U756" i="14"/>
  <c r="AF757" i="14"/>
  <c r="AD759" i="14"/>
  <c r="AC760" i="14"/>
  <c r="Z764" i="14"/>
  <c r="Z765" i="14"/>
  <c r="AC766" i="14"/>
  <c r="U768" i="14"/>
  <c r="X754" i="14"/>
  <c r="W755" i="14"/>
  <c r="V756" i="14"/>
  <c r="U757" i="14"/>
  <c r="AF758" i="14"/>
  <c r="AE759" i="14"/>
  <c r="AD760" i="14"/>
  <c r="AC761" i="14"/>
  <c r="V764" i="14"/>
  <c r="AF754" i="14"/>
  <c r="Y754" i="14"/>
  <c r="X755" i="14"/>
  <c r="X756" i="14"/>
  <c r="U764" i="14"/>
  <c r="U765" i="14"/>
  <c r="V765" i="14"/>
  <c r="W764" i="14"/>
  <c r="W765" i="14"/>
  <c r="U754" i="14"/>
  <c r="AF755" i="14"/>
  <c r="AA764" i="14"/>
  <c r="AF759" i="14"/>
  <c r="AB765" i="14"/>
  <c r="AD764" i="14"/>
  <c r="AD765" i="14"/>
  <c r="W767" i="14"/>
  <c r="Y768" i="14"/>
  <c r="AB754" i="14"/>
  <c r="AA755" i="14"/>
  <c r="K755" i="14" s="1"/>
  <c r="Z756" i="14"/>
  <c r="Y757" i="14"/>
  <c r="I757" i="14" s="1"/>
  <c r="X758" i="14"/>
  <c r="W759" i="14"/>
  <c r="G759" i="14" s="1"/>
  <c r="V760" i="14"/>
  <c r="U761" i="14"/>
  <c r="AE763" i="14"/>
  <c r="O763" i="14" s="1"/>
  <c r="AA765" i="14"/>
  <c r="AB764" i="14"/>
  <c r="U767" i="14"/>
  <c r="Z754" i="14"/>
  <c r="Y755" i="14"/>
  <c r="U759" i="14"/>
  <c r="AF760" i="14"/>
  <c r="AC764" i="14"/>
  <c r="AC765" i="14"/>
  <c r="V767" i="14"/>
  <c r="X768" i="14"/>
  <c r="AA754" i="14"/>
  <c r="Z755" i="14"/>
  <c r="Y756" i="14"/>
  <c r="X757" i="14"/>
  <c r="V759" i="14"/>
  <c r="U760" i="14"/>
  <c r="AF761" i="14"/>
  <c r="AE764" i="14"/>
  <c r="O764" i="14" s="1"/>
  <c r="X767" i="14"/>
  <c r="Z768" i="14"/>
  <c r="AE765" i="14"/>
  <c r="O765" i="14" s="1"/>
  <c r="AD766" i="14"/>
  <c r="AC767" i="14"/>
  <c r="AB768" i="14"/>
  <c r="AE766" i="14"/>
  <c r="AD767" i="14"/>
  <c r="AC768" i="14"/>
  <c r="AF766" i="14"/>
  <c r="U766" i="14"/>
  <c r="AE768" i="14"/>
  <c r="O768" i="14" s="1"/>
  <c r="S748" i="1"/>
  <c r="U750" i="1"/>
  <c r="S752" i="1"/>
  <c r="Q750" i="1"/>
  <c r="T748" i="1"/>
  <c r="R750" i="1"/>
  <c r="Q752" i="1"/>
  <c r="V748" i="1"/>
  <c r="R752" i="1"/>
  <c r="Q749" i="1"/>
  <c r="V750" i="1"/>
  <c r="T752" i="1"/>
  <c r="U752" i="1"/>
  <c r="Q748" i="1"/>
  <c r="R748" i="1"/>
  <c r="S750" i="1"/>
  <c r="R749" i="1"/>
  <c r="T1084" i="4"/>
  <c r="U1084" i="4"/>
  <c r="V1084" i="4"/>
  <c r="W1084" i="4"/>
  <c r="X1084" i="4"/>
  <c r="Y1084" i="4"/>
  <c r="Z1084" i="4"/>
  <c r="AB1045" i="11"/>
  <c r="K1045" i="11" s="1"/>
  <c r="Y1086" i="4"/>
  <c r="AA1086" i="4"/>
  <c r="AB1086" i="4"/>
  <c r="T1086" i="4"/>
  <c r="U1086" i="4"/>
  <c r="Z1086" i="4"/>
  <c r="AC1086" i="4"/>
  <c r="U1095" i="4"/>
  <c r="AC1099" i="4"/>
  <c r="AB1098" i="4"/>
  <c r="T1093" i="4"/>
  <c r="V1095" i="4"/>
  <c r="T1092" i="4"/>
  <c r="U1093" i="4"/>
  <c r="W1095" i="4"/>
  <c r="AB1100" i="4"/>
  <c r="Z1103" i="4"/>
  <c r="K1103" i="4" s="1"/>
  <c r="Y1102" i="4"/>
  <c r="X1101" i="4"/>
  <c r="W1100" i="4"/>
  <c r="V1099" i="4"/>
  <c r="G1099" i="4" s="1"/>
  <c r="U1098" i="4"/>
  <c r="X1090" i="4"/>
  <c r="Y1091" i="4"/>
  <c r="I1091" i="4" s="1"/>
  <c r="Z1092" i="4"/>
  <c r="AA1093" i="4"/>
  <c r="K1093" i="4" s="1"/>
  <c r="AB1094" i="4"/>
  <c r="AC1095" i="4"/>
  <c r="M1095" i="4" s="1"/>
  <c r="Z1104" i="4"/>
  <c r="Y1103" i="4"/>
  <c r="X1102" i="4"/>
  <c r="W1101" i="4"/>
  <c r="V1100" i="4"/>
  <c r="U1099" i="4"/>
  <c r="T1098" i="4"/>
  <c r="T1085" i="4"/>
  <c r="W1088" i="4"/>
  <c r="X1089" i="4"/>
  <c r="Y1090" i="4"/>
  <c r="Z1091" i="4"/>
  <c r="AA1092" i="4"/>
  <c r="AB1093" i="4"/>
  <c r="AC1094" i="4"/>
  <c r="T1095" i="4"/>
  <c r="AC1098" i="4"/>
  <c r="T1094" i="4"/>
  <c r="U1094" i="4"/>
  <c r="AC1100" i="4"/>
  <c r="AB1099" i="4"/>
  <c r="AA1098" i="4"/>
  <c r="V1094" i="4"/>
  <c r="AC1101" i="4"/>
  <c r="AA1099" i="4"/>
  <c r="Z1098" i="4"/>
  <c r="T1091" i="4"/>
  <c r="U1092" i="4"/>
  <c r="V1093" i="4"/>
  <c r="W1094" i="4"/>
  <c r="X1095" i="4"/>
  <c r="AC1102" i="4"/>
  <c r="AB1101" i="4"/>
  <c r="AA1100" i="4"/>
  <c r="Z1099" i="4"/>
  <c r="Y1098" i="4"/>
  <c r="W1096" i="4"/>
  <c r="AA1085" i="4"/>
  <c r="T1090" i="4"/>
  <c r="U1091" i="4"/>
  <c r="V1092" i="4"/>
  <c r="W1093" i="4"/>
  <c r="X1094" i="4"/>
  <c r="Y1095" i="4"/>
  <c r="AC1103" i="4"/>
  <c r="AB1102" i="4"/>
  <c r="AA1101" i="4"/>
  <c r="Z1100" i="4"/>
  <c r="Y1099" i="4"/>
  <c r="X1098" i="4"/>
  <c r="W1097" i="4"/>
  <c r="V1096" i="4"/>
  <c r="AA1084" i="4"/>
  <c r="AB1085" i="4"/>
  <c r="M1085" i="4" s="1"/>
  <c r="T1089" i="4"/>
  <c r="U1090" i="4"/>
  <c r="V1091" i="4"/>
  <c r="W1092" i="4"/>
  <c r="X1093" i="4"/>
  <c r="Y1094" i="4"/>
  <c r="Z1095" i="4"/>
  <c r="AC1104" i="4"/>
  <c r="AB1103" i="4"/>
  <c r="AA1102" i="4"/>
  <c r="K1102" i="4" s="1"/>
  <c r="Z1101" i="4"/>
  <c r="Y1100" i="4"/>
  <c r="X1099" i="4"/>
  <c r="W1098" i="4"/>
  <c r="G1098" i="4" s="1"/>
  <c r="V1097" i="4"/>
  <c r="U1096" i="4"/>
  <c r="E1096" i="4" s="1"/>
  <c r="AB1084" i="4"/>
  <c r="M1084" i="4" s="1"/>
  <c r="T1088" i="4"/>
  <c r="U1089" i="4"/>
  <c r="V1090" i="4"/>
  <c r="W1091" i="4"/>
  <c r="X1092" i="4"/>
  <c r="I1092" i="4" s="1"/>
  <c r="Y1093" i="4"/>
  <c r="Z1094" i="4"/>
  <c r="K1094" i="4" s="1"/>
  <c r="AA1095" i="4"/>
  <c r="AC1044" i="11"/>
  <c r="AD1044" i="11"/>
  <c r="AE1044" i="11"/>
  <c r="AE1042" i="11"/>
  <c r="AD1043" i="11"/>
  <c r="M1043" i="11" s="1"/>
  <c r="U1041" i="11"/>
  <c r="V1041" i="11"/>
  <c r="U1042" i="11"/>
  <c r="AF1043" i="11"/>
  <c r="X1054" i="11"/>
  <c r="G1054" i="11" s="1"/>
  <c r="V1056" i="11"/>
  <c r="E1056" i="11" s="1"/>
  <c r="V1042" i="11"/>
  <c r="AF1044" i="11"/>
  <c r="AF1045" i="11"/>
  <c r="AE1054" i="11"/>
  <c r="U1057" i="11"/>
  <c r="X1042" i="11"/>
  <c r="W1043" i="11"/>
  <c r="V1044" i="11"/>
  <c r="U1045" i="11"/>
  <c r="W1057" i="11"/>
  <c r="Y1042" i="11"/>
  <c r="W1044" i="11"/>
  <c r="U1046" i="11"/>
  <c r="AF1047" i="11"/>
  <c r="U1055" i="11"/>
  <c r="Z1042" i="11"/>
  <c r="W1045" i="11"/>
  <c r="U1047" i="11"/>
  <c r="U1048" i="11"/>
  <c r="AF1041" i="11"/>
  <c r="O1041" i="11" s="1"/>
  <c r="AF1042" i="11"/>
  <c r="W1041" i="11"/>
  <c r="U1043" i="11"/>
  <c r="Z1054" i="11"/>
  <c r="X1041" i="11"/>
  <c r="W1042" i="11"/>
  <c r="V1043" i="11"/>
  <c r="U1044" i="11"/>
  <c r="Y1041" i="11"/>
  <c r="AF1046" i="11"/>
  <c r="Z1041" i="11"/>
  <c r="X1043" i="11"/>
  <c r="V1045" i="11"/>
  <c r="X1057" i="11"/>
  <c r="AA1041" i="11"/>
  <c r="Y1043" i="11"/>
  <c r="X1044" i="11"/>
  <c r="V1046" i="11"/>
  <c r="AF1048" i="11"/>
  <c r="V1055" i="11"/>
  <c r="AB1057" i="11"/>
  <c r="AB1041" i="11"/>
  <c r="AA1042" i="11"/>
  <c r="Z1043" i="11"/>
  <c r="Y1044" i="11"/>
  <c r="X1045" i="11"/>
  <c r="W1046" i="11"/>
  <c r="V1047" i="11"/>
  <c r="AF1049" i="11"/>
  <c r="W1055" i="11"/>
  <c r="AC1057" i="11"/>
  <c r="AC1041" i="11"/>
  <c r="AB1042" i="11"/>
  <c r="AA1043" i="11"/>
  <c r="Z1044" i="11"/>
  <c r="Y1045" i="11"/>
  <c r="X1046" i="11"/>
  <c r="W1047" i="11"/>
  <c r="V1048" i="11"/>
  <c r="U1049" i="11"/>
  <c r="AF1050" i="11"/>
  <c r="Y1055" i="11"/>
  <c r="AE1057" i="11"/>
  <c r="O1057" i="11" s="1"/>
  <c r="AD1041" i="11"/>
  <c r="AC1042" i="11"/>
  <c r="M1042" i="11" s="1"/>
  <c r="AB1043" i="11"/>
  <c r="AA1044" i="11"/>
  <c r="K1044" i="11" s="1"/>
  <c r="Z1045" i="11"/>
  <c r="Y1046" i="11"/>
  <c r="I1046" i="11" s="1"/>
  <c r="X1047" i="11"/>
  <c r="W1048" i="11"/>
  <c r="G1048" i="11" s="1"/>
  <c r="V1049" i="11"/>
  <c r="U1050" i="11"/>
  <c r="AF1051" i="11"/>
  <c r="Z1055" i="11"/>
  <c r="Z1053" i="11"/>
  <c r="Y1054" i="11"/>
  <c r="X1055" i="11"/>
  <c r="W1056" i="11"/>
  <c r="V1057" i="11"/>
  <c r="U1058" i="11"/>
  <c r="V1058" i="11"/>
  <c r="W1058" i="11"/>
  <c r="X1058" i="11"/>
  <c r="Y1058" i="11"/>
  <c r="X1056" i="11"/>
  <c r="AB1053" i="11"/>
  <c r="AA1054" i="11"/>
  <c r="Y1056" i="11"/>
  <c r="AC1053" i="11"/>
  <c r="AB1054" i="11"/>
  <c r="AA1055" i="11"/>
  <c r="Z1056" i="11"/>
  <c r="Y1057" i="11"/>
  <c r="AD1053" i="11"/>
  <c r="AC1054" i="11"/>
  <c r="AB1055" i="11"/>
  <c r="AA1056" i="11"/>
  <c r="Z1057" i="11"/>
  <c r="AE1053" i="11"/>
  <c r="AD1054" i="11"/>
  <c r="AC1055" i="11"/>
  <c r="AB1056" i="11"/>
  <c r="AA1057" i="11"/>
  <c r="Z1058" i="11"/>
  <c r="AA1058" i="11"/>
  <c r="AB1058" i="11"/>
  <c r="AF1053" i="11"/>
  <c r="AC1056" i="11"/>
  <c r="AF1054" i="11"/>
  <c r="AD1056" i="11"/>
  <c r="V1053" i="11"/>
  <c r="U1054" i="11"/>
  <c r="AE1056" i="11"/>
  <c r="AD1057" i="11"/>
  <c r="AC1058" i="11"/>
  <c r="AF1056" i="11"/>
  <c r="AD1058" i="11"/>
  <c r="U1053" i="11"/>
  <c r="W1053" i="11"/>
  <c r="G1053" i="11" s="1"/>
  <c r="V1054" i="11"/>
  <c r="AE1058" i="11"/>
  <c r="O1058" i="11" s="1"/>
  <c r="G1101" i="4" l="1"/>
  <c r="I1104" i="4"/>
  <c r="I1096" i="4"/>
  <c r="K763" i="14"/>
  <c r="I761" i="14"/>
  <c r="E1102" i="4"/>
  <c r="G1107" i="4"/>
  <c r="M761" i="14"/>
  <c r="K761" i="14"/>
  <c r="I1105" i="4"/>
  <c r="G1105" i="4"/>
  <c r="M757" i="14"/>
  <c r="M763" i="14"/>
  <c r="G1104" i="4"/>
  <c r="E1101" i="4"/>
  <c r="M764" i="14"/>
  <c r="I763" i="14"/>
  <c r="G763" i="14"/>
  <c r="I767" i="14"/>
  <c r="E1107" i="4"/>
  <c r="E1105" i="4"/>
  <c r="I756" i="14"/>
  <c r="K1086" i="4"/>
  <c r="I1093" i="4"/>
  <c r="E1104" i="4"/>
  <c r="M1094" i="4"/>
  <c r="I1094" i="4"/>
  <c r="K1105" i="4"/>
  <c r="E1099" i="4"/>
  <c r="G1106" i="4"/>
  <c r="K1043" i="11"/>
  <c r="G1042" i="11"/>
  <c r="O1049" i="11"/>
  <c r="G762" i="14"/>
  <c r="K757" i="14"/>
  <c r="K768" i="14"/>
  <c r="I1097" i="4"/>
  <c r="K1104" i="4"/>
  <c r="K1057" i="11"/>
  <c r="E768" i="14"/>
  <c r="O754" i="14"/>
  <c r="O756" i="14"/>
  <c r="K762" i="14"/>
  <c r="G757" i="14"/>
  <c r="O760" i="14"/>
  <c r="O757" i="14"/>
  <c r="I766" i="14"/>
  <c r="O761" i="14"/>
  <c r="M762" i="14"/>
  <c r="Q756" i="14"/>
  <c r="P756" i="14"/>
  <c r="E756" i="14"/>
  <c r="Q767" i="14"/>
  <c r="P767" i="14"/>
  <c r="E761" i="14"/>
  <c r="Q761" i="14"/>
  <c r="P761" i="14"/>
  <c r="O755" i="14"/>
  <c r="K766" i="14"/>
  <c r="G756" i="14"/>
  <c r="I765" i="14"/>
  <c r="I764" i="14"/>
  <c r="M755" i="14"/>
  <c r="K760" i="14"/>
  <c r="P762" i="14"/>
  <c r="Q762" i="14"/>
  <c r="P760" i="14"/>
  <c r="Q760" i="14"/>
  <c r="O758" i="14"/>
  <c r="K767" i="14"/>
  <c r="P755" i="14"/>
  <c r="Q755" i="14"/>
  <c r="E755" i="14"/>
  <c r="Q757" i="14"/>
  <c r="P757" i="14"/>
  <c r="E757" i="14"/>
  <c r="E758" i="14"/>
  <c r="Q758" i="14"/>
  <c r="P758" i="14"/>
  <c r="E763" i="14"/>
  <c r="Q763" i="14"/>
  <c r="P763" i="14"/>
  <c r="M756" i="14"/>
  <c r="I760" i="14"/>
  <c r="G755" i="14"/>
  <c r="M758" i="14"/>
  <c r="P765" i="14"/>
  <c r="Q765" i="14"/>
  <c r="M759" i="14"/>
  <c r="E766" i="14"/>
  <c r="Q766" i="14"/>
  <c r="P766" i="14"/>
  <c r="G767" i="14"/>
  <c r="G761" i="14"/>
  <c r="M768" i="14"/>
  <c r="I755" i="14"/>
  <c r="K764" i="14"/>
  <c r="K758" i="14"/>
  <c r="M1096" i="4"/>
  <c r="K1092" i="4"/>
  <c r="I1090" i="4"/>
  <c r="G1102" i="4"/>
  <c r="N1102" i="4"/>
  <c r="M1099" i="4"/>
  <c r="M1088" i="4"/>
  <c r="K1096" i="4"/>
  <c r="K1106" i="4"/>
  <c r="K1041" i="11"/>
  <c r="M1041" i="11"/>
  <c r="O1044" i="11"/>
  <c r="O1042" i="11"/>
  <c r="M1106" i="4"/>
  <c r="O1096" i="4"/>
  <c r="I1085" i="4"/>
  <c r="I1106" i="4"/>
  <c r="G1085" i="4"/>
  <c r="M1087" i="4"/>
  <c r="G1097" i="4"/>
  <c r="O1106" i="4"/>
  <c r="G1095" i="4"/>
  <c r="N1106" i="4"/>
  <c r="I1084" i="4"/>
  <c r="G1084" i="4"/>
  <c r="M1089" i="4"/>
  <c r="G1094" i="4"/>
  <c r="I1102" i="4"/>
  <c r="K1085" i="4"/>
  <c r="M1107" i="4"/>
  <c r="N1096" i="4"/>
  <c r="K1087" i="4"/>
  <c r="I1086" i="4"/>
  <c r="O1104" i="4"/>
  <c r="M1098" i="4"/>
  <c r="G1087" i="4"/>
  <c r="I1087" i="4"/>
  <c r="K1101" i="4"/>
  <c r="K1097" i="4"/>
  <c r="I1088" i="4"/>
  <c r="K1084" i="4"/>
  <c r="O1097" i="4"/>
  <c r="K1095" i="4"/>
  <c r="I1057" i="11"/>
  <c r="O1048" i="11"/>
  <c r="K1055" i="11"/>
  <c r="M1046" i="11"/>
  <c r="G1044" i="11"/>
  <c r="I1042" i="11"/>
  <c r="M1051" i="11"/>
  <c r="G1046" i="11"/>
  <c r="I1058" i="11"/>
  <c r="K1050" i="11"/>
  <c r="I1048" i="11"/>
  <c r="I1049" i="11"/>
  <c r="I1044" i="11"/>
  <c r="G1057" i="11"/>
  <c r="K1058" i="11"/>
  <c r="M1057" i="11"/>
  <c r="G1043" i="11"/>
  <c r="K1042" i="11"/>
  <c r="M1050" i="11"/>
  <c r="Q1051" i="11"/>
  <c r="M1045" i="11"/>
  <c r="P1043" i="11"/>
  <c r="E1043" i="11"/>
  <c r="Q1043" i="11"/>
  <c r="K1049" i="11"/>
  <c r="O1043" i="11"/>
  <c r="Q1041" i="11"/>
  <c r="P1041" i="11"/>
  <c r="E1041" i="11"/>
  <c r="M1044" i="11"/>
  <c r="I1056" i="11"/>
  <c r="O1045" i="11"/>
  <c r="O1053" i="11"/>
  <c r="G1047" i="11"/>
  <c r="O1046" i="11"/>
  <c r="I1050" i="11"/>
  <c r="I1041" i="11"/>
  <c r="M1049" i="11"/>
  <c r="Q1056" i="11"/>
  <c r="O1054" i="11"/>
  <c r="I1051" i="11"/>
  <c r="G1041" i="11"/>
  <c r="G1045" i="11"/>
  <c r="E1042" i="11"/>
  <c r="Q1042" i="11"/>
  <c r="P1042" i="11"/>
  <c r="K1046" i="11"/>
  <c r="P1044" i="11"/>
  <c r="E1044" i="11"/>
  <c r="Q1044" i="11"/>
  <c r="I1045" i="11"/>
  <c r="I1043" i="11"/>
  <c r="O1047" i="11"/>
  <c r="K1053" i="11"/>
  <c r="K759" i="14"/>
  <c r="E762" i="14"/>
  <c r="M765" i="14"/>
  <c r="I759" i="14"/>
  <c r="E759" i="14"/>
  <c r="M767" i="14"/>
  <c r="G768" i="14"/>
  <c r="M766" i="14"/>
  <c r="O766" i="14"/>
  <c r="E767" i="14"/>
  <c r="G765" i="14"/>
  <c r="K765" i="14"/>
  <c r="G764" i="14"/>
  <c r="G758" i="14"/>
  <c r="M760" i="14"/>
  <c r="I762" i="14"/>
  <c r="E765" i="14"/>
  <c r="E764" i="14"/>
  <c r="G766" i="14"/>
  <c r="E760" i="14"/>
  <c r="N1107" i="4"/>
  <c r="O1107" i="4"/>
  <c r="O1103" i="4"/>
  <c r="N1103" i="4"/>
  <c r="E1103" i="4"/>
  <c r="N1097" i="4"/>
  <c r="N1101" i="4"/>
  <c r="I1103" i="4"/>
  <c r="E1093" i="4"/>
  <c r="O1093" i="4"/>
  <c r="N1093" i="4"/>
  <c r="E1090" i="4"/>
  <c r="O1090" i="4"/>
  <c r="N1090" i="4"/>
  <c r="O1094" i="4"/>
  <c r="N1094" i="4"/>
  <c r="E1094" i="4"/>
  <c r="O1101" i="4"/>
  <c r="O1086" i="4"/>
  <c r="N1086" i="4"/>
  <c r="E1086" i="4"/>
  <c r="O1089" i="4"/>
  <c r="N1089" i="4"/>
  <c r="E1089" i="4"/>
  <c r="M1086" i="4"/>
  <c r="M1101" i="4"/>
  <c r="K1107" i="4"/>
  <c r="G1088" i="4"/>
  <c r="N1088" i="4"/>
  <c r="O1088" i="4"/>
  <c r="E1088" i="4"/>
  <c r="G1096" i="4"/>
  <c r="M1104" i="4"/>
  <c r="K1088" i="4"/>
  <c r="K1089" i="4"/>
  <c r="O1095" i="4"/>
  <c r="N1095" i="4"/>
  <c r="E1095" i="4"/>
  <c r="K1091" i="4"/>
  <c r="I1095" i="4"/>
  <c r="I1098" i="4"/>
  <c r="I1089" i="4"/>
  <c r="N1087" i="4"/>
  <c r="N1105" i="4"/>
  <c r="E1092" i="4"/>
  <c r="O1092" i="4"/>
  <c r="N1092" i="4"/>
  <c r="M1103" i="4"/>
  <c r="K1099" i="4"/>
  <c r="O1087" i="4"/>
  <c r="N1104" i="4"/>
  <c r="O1105" i="4"/>
  <c r="K1090" i="4"/>
  <c r="I1099" i="4"/>
  <c r="N1091" i="4"/>
  <c r="E1091" i="4"/>
  <c r="O1091" i="4"/>
  <c r="N1098" i="4"/>
  <c r="E1098" i="4"/>
  <c r="O1098" i="4"/>
  <c r="M1097" i="4"/>
  <c r="N1099" i="4"/>
  <c r="M1102" i="4"/>
  <c r="K1098" i="4"/>
  <c r="G1103" i="4"/>
  <c r="O1099" i="4"/>
  <c r="O1102" i="4"/>
  <c r="E1057" i="11"/>
  <c r="Q1057" i="11"/>
  <c r="P1057" i="11"/>
  <c r="P1056" i="11"/>
  <c r="Q1058" i="11"/>
  <c r="P1058" i="11"/>
  <c r="E1058" i="11"/>
  <c r="G1052" i="11"/>
  <c r="Q1047" i="11"/>
  <c r="P1047" i="11"/>
  <c r="E1047" i="11"/>
  <c r="M1058" i="11"/>
  <c r="P1051" i="11"/>
  <c r="M1048" i="11"/>
  <c r="Q1055" i="11"/>
  <c r="P1055" i="11"/>
  <c r="E1055" i="11"/>
  <c r="O1056" i="11"/>
  <c r="M1047" i="11"/>
  <c r="Q1052" i="11"/>
  <c r="P1052" i="11"/>
  <c r="E1052" i="11"/>
  <c r="G1058" i="11"/>
  <c r="G1056" i="11"/>
  <c r="E1048" i="11"/>
  <c r="Q1048" i="11"/>
  <c r="P1048" i="11"/>
  <c r="K1052" i="11"/>
  <c r="G1055" i="11"/>
  <c r="K1051" i="11"/>
  <c r="Q1049" i="11"/>
  <c r="P1049" i="11"/>
  <c r="E1049" i="11"/>
  <c r="G1051" i="11"/>
  <c r="Q1053" i="11"/>
  <c r="P1053" i="11"/>
  <c r="E1053" i="11"/>
  <c r="K1056" i="11"/>
  <c r="Q1054" i="11"/>
  <c r="P1054" i="11"/>
  <c r="E1054" i="11"/>
  <c r="Q1050" i="11"/>
  <c r="P1050" i="11"/>
  <c r="E1050" i="11"/>
  <c r="K1048" i="11"/>
  <c r="K1047" i="11"/>
  <c r="M1056" i="11"/>
  <c r="O1050" i="11"/>
  <c r="K1054" i="11"/>
  <c r="G1050" i="11"/>
  <c r="O1051" i="11"/>
  <c r="E1085" i="4"/>
  <c r="N1085" i="4"/>
  <c r="O1085" i="4"/>
  <c r="Q1046" i="11"/>
  <c r="E1046" i="11"/>
  <c r="P1046" i="11"/>
  <c r="N1084" i="4"/>
  <c r="E1084" i="4"/>
  <c r="O1084" i="4"/>
  <c r="Q1045" i="11"/>
  <c r="P1045" i="11"/>
  <c r="E1045" i="11"/>
  <c r="D2018" i="3" l="1"/>
  <c r="D1988" i="3"/>
  <c r="D1989" i="3"/>
  <c r="D1990" i="3"/>
  <c r="D1991" i="3"/>
  <c r="D1992" i="3"/>
  <c r="D1993" i="3"/>
  <c r="D566" i="21" l="1"/>
  <c r="D1954" i="3"/>
  <c r="D1955" i="3"/>
  <c r="D1956" i="3"/>
  <c r="T997" i="11"/>
  <c r="AF997" i="11" s="1"/>
  <c r="T984" i="11"/>
  <c r="AF984" i="11" s="1"/>
  <c r="V997" i="11" l="1"/>
  <c r="W997" i="11"/>
  <c r="X997" i="11"/>
  <c r="Z997" i="11"/>
  <c r="AA997" i="11"/>
  <c r="AB997" i="11"/>
  <c r="AC997" i="11"/>
  <c r="AD997" i="11"/>
  <c r="U997" i="11"/>
  <c r="Y997" i="11"/>
  <c r="AE997" i="11"/>
  <c r="O997" i="11" s="1"/>
  <c r="U984" i="11"/>
  <c r="V984" i="11"/>
  <c r="W984" i="11"/>
  <c r="X984" i="11"/>
  <c r="Y984" i="11"/>
  <c r="Z984" i="11"/>
  <c r="AA984" i="11"/>
  <c r="AC984" i="11"/>
  <c r="AD984" i="11"/>
  <c r="AE984" i="11"/>
  <c r="O984" i="11" s="1"/>
  <c r="AB984" i="11"/>
  <c r="I997" i="11" l="1"/>
  <c r="M984" i="11"/>
  <c r="I984" i="11"/>
  <c r="K984" i="11"/>
  <c r="G984" i="11"/>
  <c r="E997" i="11"/>
  <c r="Q997" i="11"/>
  <c r="P997" i="11"/>
  <c r="M997" i="11"/>
  <c r="K997" i="11"/>
  <c r="G997" i="11"/>
  <c r="E984" i="11"/>
  <c r="Q984" i="11"/>
  <c r="P984" i="11"/>
  <c r="C1171" i="4" l="1"/>
  <c r="S1170" i="4"/>
  <c r="S1169" i="4"/>
  <c r="AC1169" i="4" s="1"/>
  <c r="S1168" i="4"/>
  <c r="AC1168" i="4" s="1"/>
  <c r="S1167" i="4"/>
  <c r="X1167" i="4" s="1"/>
  <c r="S1166" i="4"/>
  <c r="AB1166" i="4" s="1"/>
  <c r="S1165" i="4"/>
  <c r="T1165" i="4" s="1"/>
  <c r="S1164" i="4"/>
  <c r="Z1164" i="4" s="1"/>
  <c r="S1163" i="4"/>
  <c r="AB1163" i="4" s="1"/>
  <c r="S1162" i="4"/>
  <c r="U1162" i="4" s="1"/>
  <c r="S1161" i="4"/>
  <c r="U1161" i="4" s="1"/>
  <c r="S1160" i="4"/>
  <c r="AC1160" i="4" s="1"/>
  <c r="S1159" i="4"/>
  <c r="AC1159" i="4" s="1"/>
  <c r="S1158" i="4"/>
  <c r="U1158" i="4" s="1"/>
  <c r="S1157" i="4"/>
  <c r="T1157" i="4" s="1"/>
  <c r="S1156" i="4"/>
  <c r="V1156" i="4" s="1"/>
  <c r="S1155" i="4"/>
  <c r="T1155" i="4" s="1"/>
  <c r="S1154" i="4"/>
  <c r="U1154" i="4" s="1"/>
  <c r="S1153" i="4"/>
  <c r="V1153" i="4" s="1"/>
  <c r="S1152" i="4"/>
  <c r="AB1152" i="4" s="1"/>
  <c r="S1151" i="4"/>
  <c r="X1151" i="4" s="1"/>
  <c r="S1150" i="4"/>
  <c r="Y1150" i="4" s="1"/>
  <c r="S1149" i="4"/>
  <c r="Z1149" i="4" s="1"/>
  <c r="S1148" i="4"/>
  <c r="W1148" i="4" s="1"/>
  <c r="S1147" i="4"/>
  <c r="AC1147" i="4" s="1"/>
  <c r="S1146" i="4"/>
  <c r="Z1146" i="4" s="1"/>
  <c r="S1145" i="4"/>
  <c r="T1145" i="4" s="1"/>
  <c r="S1144" i="4"/>
  <c r="V1144" i="4" s="1"/>
  <c r="S1143" i="4"/>
  <c r="U1143" i="4" s="1"/>
  <c r="S1142" i="4"/>
  <c r="Y1142" i="4" s="1"/>
  <c r="S1141" i="4"/>
  <c r="V1141" i="4" s="1"/>
  <c r="S1140" i="4"/>
  <c r="T1140" i="4" s="1"/>
  <c r="S1139" i="4"/>
  <c r="W1139" i="4" s="1"/>
  <c r="S1138" i="4"/>
  <c r="Y1138" i="4" s="1"/>
  <c r="S1137" i="4"/>
  <c r="X1137" i="4" s="1"/>
  <c r="S1136" i="4"/>
  <c r="S1135" i="4"/>
  <c r="Z1135" i="4" s="1"/>
  <c r="S1134" i="4"/>
  <c r="Y1134" i="4" s="1"/>
  <c r="S1133" i="4"/>
  <c r="AC1133" i="4" s="1"/>
  <c r="S1132" i="4"/>
  <c r="V1132" i="4" s="1"/>
  <c r="S1131" i="4"/>
  <c r="AC1131" i="4" s="1"/>
  <c r="S1130" i="4"/>
  <c r="S1129" i="4"/>
  <c r="S1128" i="4"/>
  <c r="W1128" i="4" s="1"/>
  <c r="S1127" i="4"/>
  <c r="T1127" i="4" s="1"/>
  <c r="S1115" i="4"/>
  <c r="T1115" i="4" s="1"/>
  <c r="S1114" i="4"/>
  <c r="V1114" i="4" s="1"/>
  <c r="S1113" i="4"/>
  <c r="Z1113" i="4" s="1"/>
  <c r="S1112" i="4"/>
  <c r="W1112" i="4" s="1"/>
  <c r="S1111" i="4"/>
  <c r="T1111" i="4" s="1"/>
  <c r="S1110" i="4"/>
  <c r="U1110" i="4" s="1"/>
  <c r="S1109" i="4"/>
  <c r="Y1109" i="4" s="1"/>
  <c r="S1108" i="4"/>
  <c r="U1108" i="4" s="1"/>
  <c r="S1083" i="4"/>
  <c r="AC1083" i="4" s="1"/>
  <c r="S1082" i="4"/>
  <c r="AA1082" i="4" s="1"/>
  <c r="S1081" i="4"/>
  <c r="T1081" i="4" s="1"/>
  <c r="S1080" i="4"/>
  <c r="Y1080" i="4" s="1"/>
  <c r="S1079" i="4"/>
  <c r="V1079" i="4" s="1"/>
  <c r="S1078" i="4"/>
  <c r="AB1078" i="4" s="1"/>
  <c r="S1077" i="4"/>
  <c r="W1077" i="4" s="1"/>
  <c r="S1076" i="4"/>
  <c r="T1076" i="4" s="1"/>
  <c r="S1075" i="4"/>
  <c r="AC1075" i="4" s="1"/>
  <c r="S1074" i="4"/>
  <c r="S1073" i="4"/>
  <c r="Z1073" i="4" s="1"/>
  <c r="S1072" i="4"/>
  <c r="X1072" i="4" s="1"/>
  <c r="S1071" i="4"/>
  <c r="T1071" i="4" s="1"/>
  <c r="S1070" i="4"/>
  <c r="Y1070" i="4" s="1"/>
  <c r="S1069" i="4"/>
  <c r="U1069" i="4" s="1"/>
  <c r="S1068" i="4"/>
  <c r="T1068" i="4" s="1"/>
  <c r="S1067" i="4"/>
  <c r="Z1067" i="4" s="1"/>
  <c r="S1066" i="4"/>
  <c r="U1066" i="4" s="1"/>
  <c r="S1065" i="4"/>
  <c r="AC1065" i="4" s="1"/>
  <c r="S1064" i="4"/>
  <c r="AC1064" i="4" s="1"/>
  <c r="S1063" i="4"/>
  <c r="Z1063" i="4" s="1"/>
  <c r="S1062" i="4"/>
  <c r="AC1062" i="4" s="1"/>
  <c r="S1061" i="4"/>
  <c r="Y1061" i="4" s="1"/>
  <c r="S1060" i="4"/>
  <c r="Y1060" i="4" s="1"/>
  <c r="S1059" i="4"/>
  <c r="U1059" i="4" s="1"/>
  <c r="S1058" i="4"/>
  <c r="AA1058" i="4" s="1"/>
  <c r="S1057" i="4"/>
  <c r="Y1057" i="4" s="1"/>
  <c r="S1056" i="4"/>
  <c r="AC1056" i="4" s="1"/>
  <c r="S1055" i="4"/>
  <c r="X1055" i="4" s="1"/>
  <c r="S1054" i="4"/>
  <c r="AB1054" i="4" s="1"/>
  <c r="S1053" i="4"/>
  <c r="T1053" i="4" s="1"/>
  <c r="S1052" i="4"/>
  <c r="S1051" i="4"/>
  <c r="AC1051" i="4" s="1"/>
  <c r="S1050" i="4"/>
  <c r="U1050" i="4" s="1"/>
  <c r="S1049" i="4"/>
  <c r="AC1049" i="4" s="1"/>
  <c r="S1048" i="4"/>
  <c r="AC1048" i="4" s="1"/>
  <c r="S1047" i="4"/>
  <c r="Y1047" i="4" s="1"/>
  <c r="S1046" i="4"/>
  <c r="AB1046" i="4" s="1"/>
  <c r="S1045" i="4"/>
  <c r="AC1045" i="4" s="1"/>
  <c r="S1044" i="4"/>
  <c r="AA1044" i="4" s="1"/>
  <c r="S1043" i="4"/>
  <c r="V1043" i="4" s="1"/>
  <c r="S1042" i="4"/>
  <c r="W1042" i="4" s="1"/>
  <c r="S1041" i="4"/>
  <c r="S1040" i="4"/>
  <c r="W1040" i="4" s="1"/>
  <c r="S1039" i="4"/>
  <c r="Z1039" i="4" s="1"/>
  <c r="S1038" i="4"/>
  <c r="W1038" i="4" s="1"/>
  <c r="S1037" i="4"/>
  <c r="AC1037" i="4" s="1"/>
  <c r="S1036" i="4"/>
  <c r="X1036" i="4" s="1"/>
  <c r="S1035" i="4"/>
  <c r="AC1035" i="4" s="1"/>
  <c r="S1034" i="4"/>
  <c r="T1034" i="4" s="1"/>
  <c r="S1033" i="4"/>
  <c r="Y1033" i="4" s="1"/>
  <c r="S1032" i="4"/>
  <c r="T1032" i="4" s="1"/>
  <c r="S1031" i="4"/>
  <c r="AC1031" i="4" s="1"/>
  <c r="S1030" i="4"/>
  <c r="T1030" i="4" s="1"/>
  <c r="S1029" i="4"/>
  <c r="AB1029" i="4" s="1"/>
  <c r="S1028" i="4"/>
  <c r="W1028" i="4" s="1"/>
  <c r="S1027" i="4"/>
  <c r="AA1027" i="4" s="1"/>
  <c r="S1026" i="4"/>
  <c r="AA1026" i="4" s="1"/>
  <c r="S1025" i="4"/>
  <c r="T1025" i="4" s="1"/>
  <c r="S1024" i="4"/>
  <c r="T1024" i="4" s="1"/>
  <c r="S1023" i="4"/>
  <c r="Y1023" i="4" s="1"/>
  <c r="S1022" i="4"/>
  <c r="T1022" i="4" s="1"/>
  <c r="E1127" i="4" l="1"/>
  <c r="AA1143" i="4"/>
  <c r="X1143" i="4"/>
  <c r="U1146" i="4"/>
  <c r="AA1141" i="4"/>
  <c r="AA1146" i="4"/>
  <c r="AA1156" i="4"/>
  <c r="U1141" i="4"/>
  <c r="X1141" i="4"/>
  <c r="X1146" i="4"/>
  <c r="AB1022" i="4"/>
  <c r="AB1141" i="4"/>
  <c r="W1141" i="4"/>
  <c r="Y1141" i="4"/>
  <c r="AA1022" i="4"/>
  <c r="AC1022" i="4"/>
  <c r="AC1141" i="4"/>
  <c r="Y1156" i="4"/>
  <c r="Y1063" i="4"/>
  <c r="Z1022" i="4"/>
  <c r="Z1141" i="4"/>
  <c r="Y1149" i="4"/>
  <c r="T1150" i="4"/>
  <c r="W1150" i="4"/>
  <c r="X1150" i="4"/>
  <c r="U1150" i="4"/>
  <c r="AB1137" i="4"/>
  <c r="AC1137" i="4"/>
  <c r="AC1166" i="4"/>
  <c r="V1150" i="4"/>
  <c r="AC1155" i="4"/>
  <c r="AB1146" i="4"/>
  <c r="T1156" i="4"/>
  <c r="AA1137" i="4"/>
  <c r="T1141" i="4"/>
  <c r="AC1146" i="4"/>
  <c r="U1156" i="4"/>
  <c r="Z1137" i="4"/>
  <c r="V1068" i="4"/>
  <c r="AC1068" i="4"/>
  <c r="X1068" i="4"/>
  <c r="Z1068" i="4"/>
  <c r="AB1068" i="4"/>
  <c r="U1068" i="4"/>
  <c r="E1068" i="4" s="1"/>
  <c r="W1068" i="4"/>
  <c r="Y1068" i="4"/>
  <c r="AA1068" i="4"/>
  <c r="U1024" i="4"/>
  <c r="E1024" i="4" s="1"/>
  <c r="X1024" i="4"/>
  <c r="W1024" i="4"/>
  <c r="V1024" i="4"/>
  <c r="Z1030" i="4"/>
  <c r="AC1030" i="4"/>
  <c r="U1169" i="4"/>
  <c r="T1167" i="4"/>
  <c r="V1169" i="4"/>
  <c r="Y1164" i="4"/>
  <c r="V1167" i="4"/>
  <c r="X1169" i="4"/>
  <c r="Y1167" i="4"/>
  <c r="W1151" i="4"/>
  <c r="Y1055" i="4"/>
  <c r="I1055" i="4" s="1"/>
  <c r="W1153" i="4"/>
  <c r="X1153" i="4"/>
  <c r="U1145" i="4"/>
  <c r="Y1153" i="4"/>
  <c r="V1145" i="4"/>
  <c r="Z1153" i="4"/>
  <c r="T1139" i="4"/>
  <c r="Z1145" i="4"/>
  <c r="AC1157" i="4"/>
  <c r="X1165" i="4"/>
  <c r="Z1167" i="4"/>
  <c r="Y1165" i="4"/>
  <c r="U1167" i="4"/>
  <c r="Z1147" i="4"/>
  <c r="V1138" i="4"/>
  <c r="W1145" i="4"/>
  <c r="AA1147" i="4"/>
  <c r="W1167" i="4"/>
  <c r="AC1058" i="4"/>
  <c r="U1151" i="4"/>
  <c r="Y1157" i="4"/>
  <c r="AC1164" i="4"/>
  <c r="V1151" i="4"/>
  <c r="AB1157" i="4"/>
  <c r="V1135" i="4"/>
  <c r="U1139" i="4"/>
  <c r="AA1145" i="4"/>
  <c r="T1149" i="4"/>
  <c r="Y1151" i="4"/>
  <c r="T1154" i="4"/>
  <c r="U1030" i="4"/>
  <c r="E1030" i="4" s="1"/>
  <c r="W1135" i="4"/>
  <c r="V1139" i="4"/>
  <c r="AB1145" i="4"/>
  <c r="U1149" i="4"/>
  <c r="Z1151" i="4"/>
  <c r="T1168" i="4"/>
  <c r="W1030" i="4"/>
  <c r="X1135" i="4"/>
  <c r="X1139" i="4"/>
  <c r="T1143" i="4"/>
  <c r="AC1145" i="4"/>
  <c r="V1149" i="4"/>
  <c r="AA1151" i="4"/>
  <c r="T1166" i="4"/>
  <c r="U1168" i="4"/>
  <c r="X1030" i="4"/>
  <c r="V1063" i="4"/>
  <c r="Y1139" i="4"/>
  <c r="V1143" i="4"/>
  <c r="W1149" i="4"/>
  <c r="AB1151" i="4"/>
  <c r="X1155" i="4"/>
  <c r="V1159" i="4"/>
  <c r="U1166" i="4"/>
  <c r="V1168" i="4"/>
  <c r="Y1030" i="4"/>
  <c r="X1063" i="4"/>
  <c r="Z1139" i="4"/>
  <c r="W1143" i="4"/>
  <c r="T1146" i="4"/>
  <c r="X1149" i="4"/>
  <c r="AC1151" i="4"/>
  <c r="Y1155" i="4"/>
  <c r="AB1159" i="4"/>
  <c r="V1166" i="4"/>
  <c r="W1168" i="4"/>
  <c r="Z1155" i="4"/>
  <c r="W1166" i="4"/>
  <c r="X1168" i="4"/>
  <c r="T1137" i="4"/>
  <c r="AB1139" i="4"/>
  <c r="Y1143" i="4"/>
  <c r="V1146" i="4"/>
  <c r="AA1149" i="4"/>
  <c r="T1152" i="4"/>
  <c r="AA1155" i="4"/>
  <c r="X1166" i="4"/>
  <c r="Y1168" i="4"/>
  <c r="U1137" i="4"/>
  <c r="AC1139" i="4"/>
  <c r="Z1143" i="4"/>
  <c r="W1146" i="4"/>
  <c r="AB1149" i="4"/>
  <c r="U1152" i="4"/>
  <c r="AB1155" i="4"/>
  <c r="Y1166" i="4"/>
  <c r="Z1168" i="4"/>
  <c r="Z1166" i="4"/>
  <c r="AA1168" i="4"/>
  <c r="AB1143" i="4"/>
  <c r="Y1146" i="4"/>
  <c r="AA1152" i="4"/>
  <c r="X1161" i="4"/>
  <c r="AA1166" i="4"/>
  <c r="AB1168" i="4"/>
  <c r="W1169" i="4"/>
  <c r="AB1058" i="4"/>
  <c r="AA1153" i="4"/>
  <c r="X1145" i="4"/>
  <c r="AB1153" i="4"/>
  <c r="Y1145" i="4"/>
  <c r="AC1153" i="4"/>
  <c r="AA1139" i="4"/>
  <c r="V1137" i="4"/>
  <c r="AC1149" i="4"/>
  <c r="X1152" i="4"/>
  <c r="AB1077" i="4"/>
  <c r="W1137" i="4"/>
  <c r="Y1137" i="4"/>
  <c r="AC1143" i="4"/>
  <c r="Z1040" i="4"/>
  <c r="Z1114" i="4"/>
  <c r="AB1040" i="4"/>
  <c r="W1053" i="4"/>
  <c r="AA1114" i="4"/>
  <c r="U1032" i="4"/>
  <c r="E1032" i="4" s="1"/>
  <c r="AC1040" i="4"/>
  <c r="X1053" i="4"/>
  <c r="AB1114" i="4"/>
  <c r="AC1032" i="4"/>
  <c r="Y1053" i="4"/>
  <c r="T1063" i="4"/>
  <c r="AA1053" i="4"/>
  <c r="U1063" i="4"/>
  <c r="X1040" i="4"/>
  <c r="Y1114" i="4"/>
  <c r="AA1040" i="4"/>
  <c r="X1128" i="4"/>
  <c r="I1128" i="4" s="1"/>
  <c r="AC1026" i="4"/>
  <c r="Z1045" i="4"/>
  <c r="T1037" i="4"/>
  <c r="AB1055" i="4"/>
  <c r="AB1037" i="4"/>
  <c r="M1037" i="4" s="1"/>
  <c r="AC1055" i="4"/>
  <c r="V1110" i="4"/>
  <c r="U1053" i="4"/>
  <c r="E1053" i="4" s="1"/>
  <c r="V1053" i="4"/>
  <c r="V1128" i="4"/>
  <c r="G1128" i="4" s="1"/>
  <c r="AB1026" i="4"/>
  <c r="AA1045" i="4"/>
  <c r="AB1045" i="4"/>
  <c r="M1045" i="4" s="1"/>
  <c r="AC1128" i="4"/>
  <c r="Z1055" i="4"/>
  <c r="Y1037" i="4"/>
  <c r="AA1055" i="4"/>
  <c r="AA1037" i="4"/>
  <c r="X1110" i="4"/>
  <c r="V1030" i="4"/>
  <c r="AC1077" i="4"/>
  <c r="Y1040" i="4"/>
  <c r="Z1080" i="4"/>
  <c r="AB1053" i="4"/>
  <c r="T1070" i="4"/>
  <c r="AA1059" i="4"/>
  <c r="Z1075" i="4"/>
  <c r="AB1027" i="4"/>
  <c r="T1064" i="4"/>
  <c r="Y1111" i="4"/>
  <c r="AA1070" i="4"/>
  <c r="W1078" i="4"/>
  <c r="U1115" i="4"/>
  <c r="E1115" i="4" s="1"/>
  <c r="X1025" i="4"/>
  <c r="AB1035" i="4"/>
  <c r="M1035" i="4" s="1"/>
  <c r="Z1050" i="4"/>
  <c r="AB1060" i="4"/>
  <c r="X1076" i="4"/>
  <c r="V1108" i="4"/>
  <c r="AC1070" i="4"/>
  <c r="W1108" i="4"/>
  <c r="Z1131" i="4"/>
  <c r="W1039" i="4"/>
  <c r="X1083" i="4"/>
  <c r="AA1025" i="4"/>
  <c r="U1036" i="4"/>
  <c r="X1039" i="4"/>
  <c r="T1048" i="4"/>
  <c r="Y1054" i="4"/>
  <c r="V1066" i="4"/>
  <c r="AA1078" i="4"/>
  <c r="U1029" i="4"/>
  <c r="W1066" i="4"/>
  <c r="AC1025" i="4"/>
  <c r="X1029" i="4"/>
  <c r="AA1039" i="4"/>
  <c r="K1039" i="4" s="1"/>
  <c r="Z1051" i="4"/>
  <c r="T1058" i="4"/>
  <c r="X1066" i="4"/>
  <c r="T1072" i="4"/>
  <c r="AC1078" i="4"/>
  <c r="M1078" i="4" s="1"/>
  <c r="X1109" i="4"/>
  <c r="I1109" i="4" s="1"/>
  <c r="T1132" i="4"/>
  <c r="Y1029" i="4"/>
  <c r="Y1036" i="4"/>
  <c r="I1036" i="4" s="1"/>
  <c r="AC1044" i="4"/>
  <c r="AC1054" i="4"/>
  <c r="M1054" i="4" s="1"/>
  <c r="AA1061" i="4"/>
  <c r="W1069" i="4"/>
  <c r="V1072" i="4"/>
  <c r="AB1083" i="4"/>
  <c r="M1083" i="4" s="1"/>
  <c r="W1113" i="4"/>
  <c r="U1132" i="4"/>
  <c r="AA1029" i="4"/>
  <c r="X1048" i="4"/>
  <c r="AB1061" i="4"/>
  <c r="W1023" i="4"/>
  <c r="AC1061" i="4"/>
  <c r="Y1069" i="4"/>
  <c r="AC1109" i="4"/>
  <c r="T1040" i="4"/>
  <c r="V1045" i="4"/>
  <c r="Z1048" i="4"/>
  <c r="U1055" i="4"/>
  <c r="X1058" i="4"/>
  <c r="AB1066" i="4"/>
  <c r="Z1069" i="4"/>
  <c r="Y1072" i="4"/>
  <c r="I1072" i="4" s="1"/>
  <c r="X1077" i="4"/>
  <c r="U1080" i="4"/>
  <c r="AA1113" i="4"/>
  <c r="K1113" i="4" s="1"/>
  <c r="X1132" i="4"/>
  <c r="U1070" i="4"/>
  <c r="Z1034" i="4"/>
  <c r="X1070" i="4"/>
  <c r="W1111" i="4"/>
  <c r="U1078" i="4"/>
  <c r="Z1070" i="4"/>
  <c r="T1031" i="4"/>
  <c r="Y1035" i="4"/>
  <c r="T1039" i="4"/>
  <c r="Y1050" i="4"/>
  <c r="U1054" i="4"/>
  <c r="AB1056" i="4"/>
  <c r="M1056" i="4" s="1"/>
  <c r="W1076" i="4"/>
  <c r="Z1111" i="4"/>
  <c r="U1031" i="4"/>
  <c r="U1039" i="4"/>
  <c r="AC1046" i="4"/>
  <c r="M1046" i="4" s="1"/>
  <c r="V1054" i="4"/>
  <c r="AB1070" i="4"/>
  <c r="V1083" i="4"/>
  <c r="Y1131" i="4"/>
  <c r="W1083" i="4"/>
  <c r="AB1050" i="4"/>
  <c r="X1054" i="4"/>
  <c r="T1066" i="4"/>
  <c r="E1066" i="4" s="1"/>
  <c r="Z1076" i="4"/>
  <c r="AC1108" i="4"/>
  <c r="AB1131" i="4"/>
  <c r="X1031" i="4"/>
  <c r="W1061" i="4"/>
  <c r="Y1039" i="4"/>
  <c r="Z1083" i="4"/>
  <c r="W1036" i="4"/>
  <c r="AA1054" i="4"/>
  <c r="V1069" i="4"/>
  <c r="AA1083" i="4"/>
  <c r="AB1039" i="4"/>
  <c r="U1058" i="4"/>
  <c r="AB1115" i="4"/>
  <c r="Z1036" i="4"/>
  <c r="X1069" i="4"/>
  <c r="Z1109" i="4"/>
  <c r="AA1036" i="4"/>
  <c r="T1055" i="4"/>
  <c r="V1077" i="4"/>
  <c r="G1077" i="4" s="1"/>
  <c r="W1132" i="4"/>
  <c r="X1023" i="4"/>
  <c r="I1023" i="4" s="1"/>
  <c r="X1026" i="4"/>
  <c r="AB1036" i="4"/>
  <c r="Y1026" i="4"/>
  <c r="AC1036" i="4"/>
  <c r="U1040" i="4"/>
  <c r="W1045" i="4"/>
  <c r="AA1048" i="4"/>
  <c r="V1055" i="4"/>
  <c r="Y1058" i="4"/>
  <c r="AC1066" i="4"/>
  <c r="AA1069" i="4"/>
  <c r="Z1072" i="4"/>
  <c r="Y1077" i="4"/>
  <c r="V1080" i="4"/>
  <c r="AB1113" i="4"/>
  <c r="U1128" i="4"/>
  <c r="U1111" i="4"/>
  <c r="E1111" i="4" s="1"/>
  <c r="V1111" i="4"/>
  <c r="Y1027" i="4"/>
  <c r="V1050" i="4"/>
  <c r="V1025" i="4"/>
  <c r="W1050" i="4"/>
  <c r="V1076" i="4"/>
  <c r="V1078" i="4"/>
  <c r="T1083" i="4"/>
  <c r="T1131" i="4"/>
  <c r="W1025" i="4"/>
  <c r="U1083" i="4"/>
  <c r="W1131" i="4"/>
  <c r="V1028" i="4"/>
  <c r="G1028" i="4" s="1"/>
  <c r="AA1111" i="4"/>
  <c r="AA1050" i="4"/>
  <c r="AC1060" i="4"/>
  <c r="Y1078" i="4"/>
  <c r="W1115" i="4"/>
  <c r="Z1025" i="4"/>
  <c r="AC1043" i="4"/>
  <c r="X1057" i="4"/>
  <c r="I1057" i="4" s="1"/>
  <c r="AC1111" i="4"/>
  <c r="T1029" i="4"/>
  <c r="AC1050" i="4"/>
  <c r="AA1076" i="4"/>
  <c r="Y1083" i="4"/>
  <c r="Y1115" i="4"/>
  <c r="Y1031" i="4"/>
  <c r="U1048" i="4"/>
  <c r="X1061" i="4"/>
  <c r="I1061" i="4" s="1"/>
  <c r="AB1076" i="4"/>
  <c r="U1109" i="4"/>
  <c r="V1048" i="4"/>
  <c r="AA1031" i="4"/>
  <c r="AB1051" i="4"/>
  <c r="M1051" i="4" s="1"/>
  <c r="Y1066" i="4"/>
  <c r="U1026" i="4"/>
  <c r="AB1031" i="4"/>
  <c r="M1031" i="4" s="1"/>
  <c r="AC1039" i="4"/>
  <c r="Z1066" i="4"/>
  <c r="K1066" i="4" s="1"/>
  <c r="U1077" i="4"/>
  <c r="AC1115" i="4"/>
  <c r="AA1066" i="4"/>
  <c r="Z1026" i="4"/>
  <c r="K1026" i="4" s="1"/>
  <c r="V1040" i="4"/>
  <c r="G1040" i="4" s="1"/>
  <c r="X1045" i="4"/>
  <c r="AB1048" i="4"/>
  <c r="M1048" i="4" s="1"/>
  <c r="W1055" i="4"/>
  <c r="Z1058" i="4"/>
  <c r="K1058" i="4" s="1"/>
  <c r="AB1069" i="4"/>
  <c r="AB1072" i="4"/>
  <c r="Z1077" i="4"/>
  <c r="X1080" i="4"/>
  <c r="I1080" i="4" s="1"/>
  <c r="AC1113" i="4"/>
  <c r="Y1075" i="4"/>
  <c r="T1078" i="4"/>
  <c r="AA1034" i="4"/>
  <c r="T1046" i="4"/>
  <c r="AB1059" i="4"/>
  <c r="X1111" i="4"/>
  <c r="U1046" i="4"/>
  <c r="AC1059" i="4"/>
  <c r="T1108" i="4"/>
  <c r="X1078" i="4"/>
  <c r="V1115" i="4"/>
  <c r="Y1025" i="4"/>
  <c r="V1031" i="4"/>
  <c r="V1039" i="4"/>
  <c r="W1054" i="4"/>
  <c r="Y1076" i="4"/>
  <c r="AB1111" i="4"/>
  <c r="W1031" i="4"/>
  <c r="Z1078" i="4"/>
  <c r="X1115" i="4"/>
  <c r="AB1025" i="4"/>
  <c r="V1036" i="4"/>
  <c r="Y1044" i="4"/>
  <c r="Z1054" i="4"/>
  <c r="T1069" i="4"/>
  <c r="Z1115" i="4"/>
  <c r="Z1031" i="4"/>
  <c r="Z1061" i="4"/>
  <c r="AC1076" i="4"/>
  <c r="AA1115" i="4"/>
  <c r="W1048" i="4"/>
  <c r="V1058" i="4"/>
  <c r="W1072" i="4"/>
  <c r="X1113" i="4"/>
  <c r="V1026" i="4"/>
  <c r="T1045" i="4"/>
  <c r="Y1048" i="4"/>
  <c r="W1058" i="4"/>
  <c r="Y1113" i="4"/>
  <c r="Y1045" i="4"/>
  <c r="AC1069" i="4"/>
  <c r="AA1077" i="4"/>
  <c r="X1108" i="4"/>
  <c r="AB1108" i="4"/>
  <c r="AA1108" i="4"/>
  <c r="Z1108" i="4"/>
  <c r="Y1108" i="4"/>
  <c r="AC1132" i="4"/>
  <c r="AB1132" i="4"/>
  <c r="AA1132" i="4"/>
  <c r="Z1132" i="4"/>
  <c r="U1079" i="4"/>
  <c r="AB1079" i="4"/>
  <c r="Z1079" i="4"/>
  <c r="Y1079" i="4"/>
  <c r="X1079" i="4"/>
  <c r="W1079" i="4"/>
  <c r="G1079" i="4" s="1"/>
  <c r="U1144" i="4"/>
  <c r="AC1144" i="4"/>
  <c r="AB1144" i="4"/>
  <c r="AA1144" i="4"/>
  <c r="AB1158" i="4"/>
  <c r="AA1158" i="4"/>
  <c r="Z1158" i="4"/>
  <c r="W1158" i="4"/>
  <c r="V1158" i="4"/>
  <c r="X1162" i="4"/>
  <c r="W1162" i="4"/>
  <c r="V1162" i="4"/>
  <c r="AA1162" i="4"/>
  <c r="Z1162" i="4"/>
  <c r="Y1071" i="4"/>
  <c r="Z1071" i="4"/>
  <c r="AC1071" i="4"/>
  <c r="AB1071" i="4"/>
  <c r="X1071" i="4"/>
  <c r="W1071" i="4"/>
  <c r="T1079" i="4"/>
  <c r="Y1081" i="4"/>
  <c r="AC1081" i="4"/>
  <c r="AB1081" i="4"/>
  <c r="Z1081" i="4"/>
  <c r="X1081" i="4"/>
  <c r="T1144" i="4"/>
  <c r="T1158" i="4"/>
  <c r="T1162" i="4"/>
  <c r="V1130" i="4"/>
  <c r="X1130" i="4"/>
  <c r="T1065" i="4"/>
  <c r="U1071" i="4"/>
  <c r="E1071" i="4" s="1"/>
  <c r="U1081" i="4"/>
  <c r="E1081" i="4" s="1"/>
  <c r="AC1136" i="4"/>
  <c r="Z1136" i="4"/>
  <c r="AB1136" i="4"/>
  <c r="AA1136" i="4"/>
  <c r="U1136" i="4"/>
  <c r="T1136" i="4"/>
  <c r="U1034" i="4"/>
  <c r="E1034" i="4" s="1"/>
  <c r="T1041" i="4"/>
  <c r="Y1041" i="4"/>
  <c r="X1041" i="4"/>
  <c r="V1041" i="4"/>
  <c r="W1041" i="4"/>
  <c r="AC1041" i="4"/>
  <c r="V1060" i="4"/>
  <c r="U1065" i="4"/>
  <c r="T1075" i="4"/>
  <c r="W1142" i="4"/>
  <c r="AC1142" i="4"/>
  <c r="AB1142" i="4"/>
  <c r="AA1142" i="4"/>
  <c r="Z1142" i="4"/>
  <c r="X1144" i="4"/>
  <c r="V1034" i="4"/>
  <c r="U1041" i="4"/>
  <c r="T1043" i="4"/>
  <c r="X1060" i="4"/>
  <c r="I1060" i="4" s="1"/>
  <c r="V1065" i="4"/>
  <c r="AA1071" i="4"/>
  <c r="U1073" i="4"/>
  <c r="U1075" i="4"/>
  <c r="W1081" i="4"/>
  <c r="T1109" i="4"/>
  <c r="AB1109" i="4"/>
  <c r="AA1109" i="4"/>
  <c r="AC1114" i="4"/>
  <c r="U1114" i="4"/>
  <c r="T1114" i="4"/>
  <c r="W1130" i="4"/>
  <c r="Y1132" i="4"/>
  <c r="W1136" i="4"/>
  <c r="T1142" i="4"/>
  <c r="Y1144" i="4"/>
  <c r="AC1158" i="4"/>
  <c r="AC1162" i="4"/>
  <c r="V1071" i="4"/>
  <c r="AC1079" i="4"/>
  <c r="W1034" i="4"/>
  <c r="AA1057" i="4"/>
  <c r="AC1057" i="4"/>
  <c r="Z1057" i="4"/>
  <c r="AB1057" i="4"/>
  <c r="U1057" i="4"/>
  <c r="T1057" i="4"/>
  <c r="W1065" i="4"/>
  <c r="V1075" i="4"/>
  <c r="AA1081" i="4"/>
  <c r="Y1130" i="4"/>
  <c r="V1133" i="4"/>
  <c r="Z1133" i="4"/>
  <c r="AB1133" i="4"/>
  <c r="AA1133" i="4"/>
  <c r="X1133" i="4"/>
  <c r="W1133" i="4"/>
  <c r="U1133" i="4"/>
  <c r="X1136" i="4"/>
  <c r="U1142" i="4"/>
  <c r="Z1144" i="4"/>
  <c r="AA1159" i="4"/>
  <c r="Z1159" i="4"/>
  <c r="W1159" i="4"/>
  <c r="Y1159" i="4"/>
  <c r="X1159" i="4"/>
  <c r="AC1163" i="4"/>
  <c r="Y1163" i="4"/>
  <c r="X1163" i="4"/>
  <c r="W1163" i="4"/>
  <c r="V1163" i="4"/>
  <c r="U1163" i="4"/>
  <c r="T1163" i="4"/>
  <c r="W1060" i="4"/>
  <c r="U1060" i="4"/>
  <c r="T1060" i="4"/>
  <c r="AC1073" i="4"/>
  <c r="Y1073" i="4"/>
  <c r="X1073" i="4"/>
  <c r="W1073" i="4"/>
  <c r="V1073" i="4"/>
  <c r="AA1079" i="4"/>
  <c r="W1144" i="4"/>
  <c r="Y1162" i="4"/>
  <c r="Z1043" i="4"/>
  <c r="W1043" i="4"/>
  <c r="G1043" i="4" s="1"/>
  <c r="AA1043" i="4"/>
  <c r="Y1043" i="4"/>
  <c r="U1043" i="4"/>
  <c r="V1081" i="4"/>
  <c r="U1130" i="4"/>
  <c r="V1136" i="4"/>
  <c r="AB1162" i="4"/>
  <c r="Z1041" i="4"/>
  <c r="AC1024" i="4"/>
  <c r="Z1024" i="4"/>
  <c r="V1027" i="4"/>
  <c r="Z1027" i="4"/>
  <c r="K1027" i="4" s="1"/>
  <c r="X1027" i="4"/>
  <c r="W1027" i="4"/>
  <c r="U1027" i="4"/>
  <c r="T1027" i="4"/>
  <c r="AC1027" i="4"/>
  <c r="X1034" i="4"/>
  <c r="AA1041" i="4"/>
  <c r="X1043" i="4"/>
  <c r="V1057" i="4"/>
  <c r="Z1060" i="4"/>
  <c r="X1065" i="4"/>
  <c r="AA1073" i="4"/>
  <c r="K1073" i="4" s="1"/>
  <c r="W1075" i="4"/>
  <c r="V1109" i="4"/>
  <c r="W1114" i="4"/>
  <c r="G1114" i="4" s="1"/>
  <c r="Z1130" i="4"/>
  <c r="T1133" i="4"/>
  <c r="Y1136" i="4"/>
  <c r="V1142" i="4"/>
  <c r="T1159" i="4"/>
  <c r="Z1163" i="4"/>
  <c r="T1130" i="4"/>
  <c r="X1158" i="4"/>
  <c r="T1073" i="4"/>
  <c r="Y1158" i="4"/>
  <c r="Y1022" i="4"/>
  <c r="X1022" i="4"/>
  <c r="V1022" i="4"/>
  <c r="W1022" i="4"/>
  <c r="U1022" i="4"/>
  <c r="Y1034" i="4"/>
  <c r="AB1041" i="4"/>
  <c r="AB1043" i="4"/>
  <c r="W1057" i="4"/>
  <c r="AA1060" i="4"/>
  <c r="Y1065" i="4"/>
  <c r="AB1073" i="4"/>
  <c r="X1075" i="4"/>
  <c r="W1109" i="4"/>
  <c r="AA1112" i="4"/>
  <c r="V1112" i="4"/>
  <c r="G1112" i="4" s="1"/>
  <c r="AC1112" i="4"/>
  <c r="Y1112" i="4"/>
  <c r="AB1112" i="4"/>
  <c r="Z1112" i="4"/>
  <c r="X1112" i="4"/>
  <c r="U1112" i="4"/>
  <c r="T1112" i="4"/>
  <c r="X1114" i="4"/>
  <c r="AA1130" i="4"/>
  <c r="Y1133" i="4"/>
  <c r="X1142" i="4"/>
  <c r="AB1147" i="4"/>
  <c r="Y1147" i="4"/>
  <c r="X1147" i="4"/>
  <c r="W1147" i="4"/>
  <c r="V1147" i="4"/>
  <c r="U1147" i="4"/>
  <c r="T1147" i="4"/>
  <c r="AC1156" i="4"/>
  <c r="X1156" i="4"/>
  <c r="W1156" i="4"/>
  <c r="AB1156" i="4"/>
  <c r="U1159" i="4"/>
  <c r="AA1163" i="4"/>
  <c r="T1082" i="4"/>
  <c r="AA1075" i="4"/>
  <c r="U1062" i="4"/>
  <c r="AB1075" i="4"/>
  <c r="M1075" i="4" s="1"/>
  <c r="AA1033" i="4"/>
  <c r="AC1033" i="4"/>
  <c r="Z1033" i="4"/>
  <c r="AB1033" i="4"/>
  <c r="AB1044" i="4"/>
  <c r="Z1044" i="4"/>
  <c r="K1044" i="4" s="1"/>
  <c r="U1049" i="4"/>
  <c r="AA1049" i="4"/>
  <c r="Z1049" i="4"/>
  <c r="W1049" i="4"/>
  <c r="T1059" i="4"/>
  <c r="V1062" i="4"/>
  <c r="Z1064" i="4"/>
  <c r="AB1064" i="4"/>
  <c r="M1064" i="4" s="1"/>
  <c r="AA1064" i="4"/>
  <c r="W1064" i="4"/>
  <c r="W1082" i="4"/>
  <c r="V1134" i="4"/>
  <c r="U1140" i="4"/>
  <c r="T1148" i="4"/>
  <c r="Z1156" i="4"/>
  <c r="X1052" i="4"/>
  <c r="AB1052" i="4"/>
  <c r="AA1052" i="4"/>
  <c r="Z1052" i="4"/>
  <c r="Y1052" i="4"/>
  <c r="AC1052" i="4"/>
  <c r="W1052" i="4"/>
  <c r="T1052" i="4"/>
  <c r="Z1065" i="4"/>
  <c r="AB1038" i="4"/>
  <c r="U1038" i="4"/>
  <c r="AC1038" i="4"/>
  <c r="AA1038" i="4"/>
  <c r="Z1038" i="4"/>
  <c r="Y1038" i="4"/>
  <c r="X1038" i="4"/>
  <c r="T1038" i="4"/>
  <c r="T1047" i="4"/>
  <c r="Y1067" i="4"/>
  <c r="X1067" i="4"/>
  <c r="W1067" i="4"/>
  <c r="V1067" i="4"/>
  <c r="AC1067" i="4"/>
  <c r="AB1067" i="4"/>
  <c r="U1067" i="4"/>
  <c r="U1082" i="4"/>
  <c r="T1134" i="4"/>
  <c r="V1038" i="4"/>
  <c r="G1038" i="4" s="1"/>
  <c r="U1047" i="4"/>
  <c r="T1067" i="4"/>
  <c r="V1082" i="4"/>
  <c r="X1127" i="4"/>
  <c r="I1127" i="4" s="1"/>
  <c r="W1127" i="4"/>
  <c r="V1127" i="4"/>
  <c r="G1127" i="4" s="1"/>
  <c r="U1127" i="4"/>
  <c r="U1134" i="4"/>
  <c r="V1047" i="4"/>
  <c r="AA1024" i="4"/>
  <c r="T1033" i="4"/>
  <c r="V1042" i="4"/>
  <c r="G1042" i="4" s="1"/>
  <c r="T1049" i="4"/>
  <c r="AB1062" i="4"/>
  <c r="M1062" i="4" s="1"/>
  <c r="AA1067" i="4"/>
  <c r="K1067" i="4" s="1"/>
  <c r="Y1127" i="4"/>
  <c r="W1134" i="4"/>
  <c r="AB1024" i="4"/>
  <c r="V1035" i="4"/>
  <c r="AA1035" i="4"/>
  <c r="Z1035" i="4"/>
  <c r="W1035" i="4"/>
  <c r="U1044" i="4"/>
  <c r="X1047" i="4"/>
  <c r="I1047" i="4" s="1"/>
  <c r="X1056" i="4"/>
  <c r="Z1056" i="4"/>
  <c r="Y1056" i="4"/>
  <c r="V1056" i="4"/>
  <c r="W1056" i="4"/>
  <c r="W1059" i="4"/>
  <c r="U1064" i="4"/>
  <c r="AC1074" i="4"/>
  <c r="Z1074" i="4"/>
  <c r="AB1074" i="4"/>
  <c r="AA1074" i="4"/>
  <c r="Y1074" i="4"/>
  <c r="X1074" i="4"/>
  <c r="V1074" i="4"/>
  <c r="U1074" i="4"/>
  <c r="Y1082" i="4"/>
  <c r="Z1127" i="4"/>
  <c r="K1127" i="4" s="1"/>
  <c r="T1129" i="4"/>
  <c r="U1129" i="4"/>
  <c r="AC1129" i="4"/>
  <c r="AB1129" i="4"/>
  <c r="AA1129" i="4"/>
  <c r="Y1129" i="4"/>
  <c r="X1129" i="4"/>
  <c r="W1129" i="4"/>
  <c r="X1134" i="4"/>
  <c r="V1148" i="4"/>
  <c r="T1161" i="4"/>
  <c r="AB1130" i="4"/>
  <c r="AC1130" i="4"/>
  <c r="AB1034" i="4"/>
  <c r="AA1062" i="4"/>
  <c r="T1062" i="4"/>
  <c r="Z1062" i="4"/>
  <c r="Y1062" i="4"/>
  <c r="X1062" i="4"/>
  <c r="W1062" i="4"/>
  <c r="AB1065" i="4"/>
  <c r="M1065" i="4" s="1"/>
  <c r="Y1140" i="4"/>
  <c r="AC1140" i="4"/>
  <c r="AA1140" i="4"/>
  <c r="AB1140" i="4"/>
  <c r="Z1140" i="4"/>
  <c r="X1140" i="4"/>
  <c r="W1140" i="4"/>
  <c r="V1140" i="4"/>
  <c r="X1042" i="4"/>
  <c r="T1042" i="4"/>
  <c r="AC1042" i="4"/>
  <c r="AB1042" i="4"/>
  <c r="W1047" i="4"/>
  <c r="X1082" i="4"/>
  <c r="AC1165" i="4"/>
  <c r="AB1165" i="4"/>
  <c r="AA1165" i="4"/>
  <c r="Z1165" i="4"/>
  <c r="V1049" i="4"/>
  <c r="X1028" i="4"/>
  <c r="AC1028" i="4"/>
  <c r="AB1028" i="4"/>
  <c r="AA1028" i="4"/>
  <c r="Z1028" i="4"/>
  <c r="Y1028" i="4"/>
  <c r="V1033" i="4"/>
  <c r="T1035" i="4"/>
  <c r="Y1042" i="4"/>
  <c r="V1044" i="4"/>
  <c r="X1049" i="4"/>
  <c r="T1056" i="4"/>
  <c r="X1059" i="4"/>
  <c r="V1064" i="4"/>
  <c r="T1074" i="4"/>
  <c r="Z1082" i="4"/>
  <c r="K1082" i="4" s="1"/>
  <c r="T1113" i="4"/>
  <c r="AA1127" i="4"/>
  <c r="V1129" i="4"/>
  <c r="U1165" i="4"/>
  <c r="AB1148" i="4"/>
  <c r="AA1148" i="4"/>
  <c r="AC1148" i="4"/>
  <c r="Z1148" i="4"/>
  <c r="Y1148" i="4"/>
  <c r="Y1024" i="4"/>
  <c r="U1042" i="4"/>
  <c r="T1044" i="4"/>
  <c r="V1059" i="4"/>
  <c r="U1148" i="4"/>
  <c r="AC1161" i="4"/>
  <c r="AB1161" i="4"/>
  <c r="Y1161" i="4"/>
  <c r="AA1161" i="4"/>
  <c r="Z1161" i="4"/>
  <c r="T1028" i="4"/>
  <c r="W1033" i="4"/>
  <c r="U1035" i="4"/>
  <c r="Z1042" i="4"/>
  <c r="W1044" i="4"/>
  <c r="Y1049" i="4"/>
  <c r="V1051" i="4"/>
  <c r="AA1051" i="4"/>
  <c r="X1051" i="4"/>
  <c r="W1051" i="4"/>
  <c r="T1051" i="4"/>
  <c r="U1051" i="4"/>
  <c r="U1056" i="4"/>
  <c r="Y1059" i="4"/>
  <c r="X1064" i="4"/>
  <c r="W1074" i="4"/>
  <c r="AB1082" i="4"/>
  <c r="U1113" i="4"/>
  <c r="AB1127" i="4"/>
  <c r="M1127" i="4" s="1"/>
  <c r="Z1129" i="4"/>
  <c r="T1135" i="4"/>
  <c r="Y1135" i="4"/>
  <c r="AC1135" i="4"/>
  <c r="AB1135" i="4"/>
  <c r="AA1135" i="4"/>
  <c r="X1148" i="4"/>
  <c r="V1161" i="4"/>
  <c r="V1165" i="4"/>
  <c r="AC1170" i="4"/>
  <c r="AB1170" i="4"/>
  <c r="Y1170" i="4"/>
  <c r="AA1170" i="4"/>
  <c r="Z1170" i="4"/>
  <c r="X1170" i="4"/>
  <c r="W1170" i="4"/>
  <c r="V1170" i="4"/>
  <c r="U1170" i="4"/>
  <c r="T1170" i="4"/>
  <c r="AC1047" i="4"/>
  <c r="Z1047" i="4"/>
  <c r="AB1047" i="4"/>
  <c r="AA1047" i="4"/>
  <c r="U1052" i="4"/>
  <c r="AA1065" i="4"/>
  <c r="AC1134" i="4"/>
  <c r="AB1134" i="4"/>
  <c r="AA1134" i="4"/>
  <c r="Z1134" i="4"/>
  <c r="V1052" i="4"/>
  <c r="AC1034" i="4"/>
  <c r="U1033" i="4"/>
  <c r="AC1023" i="4"/>
  <c r="AB1023" i="4"/>
  <c r="AA1023" i="4"/>
  <c r="Z1023" i="4"/>
  <c r="V1023" i="4"/>
  <c r="U1023" i="4"/>
  <c r="T1023" i="4"/>
  <c r="U1025" i="4"/>
  <c r="E1025" i="4" s="1"/>
  <c r="U1028" i="4"/>
  <c r="AB1030" i="4"/>
  <c r="AA1030" i="4"/>
  <c r="X1033" i="4"/>
  <c r="I1033" i="4" s="1"/>
  <c r="X1035" i="4"/>
  <c r="Z1037" i="4"/>
  <c r="X1037" i="4"/>
  <c r="W1037" i="4"/>
  <c r="V1037" i="4"/>
  <c r="U1037" i="4"/>
  <c r="AA1042" i="4"/>
  <c r="X1044" i="4"/>
  <c r="AB1049" i="4"/>
  <c r="M1049" i="4" s="1"/>
  <c r="Y1051" i="4"/>
  <c r="Z1053" i="4"/>
  <c r="AC1053" i="4"/>
  <c r="AA1056" i="4"/>
  <c r="Z1059" i="4"/>
  <c r="Y1064" i="4"/>
  <c r="AC1082" i="4"/>
  <c r="V1113" i="4"/>
  <c r="AC1127" i="4"/>
  <c r="U1135" i="4"/>
  <c r="Y1154" i="4"/>
  <c r="X1154" i="4"/>
  <c r="AC1154" i="4"/>
  <c r="AB1154" i="4"/>
  <c r="AA1154" i="4"/>
  <c r="Z1154" i="4"/>
  <c r="W1154" i="4"/>
  <c r="V1154" i="4"/>
  <c r="W1161" i="4"/>
  <c r="W1165" i="4"/>
  <c r="AA1138" i="4"/>
  <c r="AC1138" i="4"/>
  <c r="AB1138" i="4"/>
  <c r="Z1138" i="4"/>
  <c r="Z1160" i="4"/>
  <c r="Y1160" i="4"/>
  <c r="X1160" i="4"/>
  <c r="W1160" i="4"/>
  <c r="Z1029" i="4"/>
  <c r="AC1029" i="4"/>
  <c r="M1029" i="4" s="1"/>
  <c r="X1032" i="4"/>
  <c r="Z1032" i="4"/>
  <c r="Y1032" i="4"/>
  <c r="W1032" i="4"/>
  <c r="V1032" i="4"/>
  <c r="Y1046" i="4"/>
  <c r="X1046" i="4"/>
  <c r="W1046" i="4"/>
  <c r="V1046" i="4"/>
  <c r="T1138" i="4"/>
  <c r="Z1152" i="4"/>
  <c r="Y1152" i="4"/>
  <c r="AC1152" i="4"/>
  <c r="X1157" i="4"/>
  <c r="W1157" i="4"/>
  <c r="V1157" i="4"/>
  <c r="U1157" i="4"/>
  <c r="T1160" i="4"/>
  <c r="X1131" i="4"/>
  <c r="AA1131" i="4"/>
  <c r="U1138" i="4"/>
  <c r="U1160" i="4"/>
  <c r="V1160" i="4"/>
  <c r="AC1110" i="4"/>
  <c r="W1110" i="4"/>
  <c r="AB1110" i="4"/>
  <c r="AA1110" i="4"/>
  <c r="Z1110" i="4"/>
  <c r="Y1110" i="4"/>
  <c r="W1138" i="4"/>
  <c r="V1152" i="4"/>
  <c r="Z1157" i="4"/>
  <c r="AA1160" i="4"/>
  <c r="V1029" i="4"/>
  <c r="AA1032" i="4"/>
  <c r="Z1046" i="4"/>
  <c r="W1080" i="4"/>
  <c r="AA1080" i="4"/>
  <c r="AC1080" i="4"/>
  <c r="AB1080" i="4"/>
  <c r="AB1128" i="4"/>
  <c r="M1128" i="4" s="1"/>
  <c r="AA1128" i="4"/>
  <c r="Z1128" i="4"/>
  <c r="K1128" i="4" s="1"/>
  <c r="Y1128" i="4"/>
  <c r="U1131" i="4"/>
  <c r="W1029" i="4"/>
  <c r="AB1032" i="4"/>
  <c r="AA1046" i="4"/>
  <c r="T1054" i="4"/>
  <c r="AC1063" i="4"/>
  <c r="W1063" i="4"/>
  <c r="AB1063" i="4"/>
  <c r="AA1063" i="4"/>
  <c r="W1070" i="4"/>
  <c r="V1070" i="4"/>
  <c r="U1076" i="4"/>
  <c r="E1076" i="4" s="1"/>
  <c r="T1080" i="4"/>
  <c r="T1110" i="4"/>
  <c r="T1128" i="4"/>
  <c r="V1131" i="4"/>
  <c r="X1138" i="4"/>
  <c r="AA1150" i="4"/>
  <c r="Z1150" i="4"/>
  <c r="AC1150" i="4"/>
  <c r="AB1150" i="4"/>
  <c r="W1152" i="4"/>
  <c r="AA1157" i="4"/>
  <c r="AB1160" i="4"/>
  <c r="T1061" i="4"/>
  <c r="AA1072" i="4"/>
  <c r="AC1072" i="4"/>
  <c r="U1155" i="4"/>
  <c r="V1164" i="4"/>
  <c r="U1164" i="4"/>
  <c r="T1164" i="4"/>
  <c r="AB1164" i="4"/>
  <c r="AA1164" i="4"/>
  <c r="U1061" i="4"/>
  <c r="T1153" i="4"/>
  <c r="V1155" i="4"/>
  <c r="W1164" i="4"/>
  <c r="T1026" i="4"/>
  <c r="W1026" i="4"/>
  <c r="T1036" i="4"/>
  <c r="U1045" i="4"/>
  <c r="T1050" i="4"/>
  <c r="X1050" i="4"/>
  <c r="V1061" i="4"/>
  <c r="U1072" i="4"/>
  <c r="T1077" i="4"/>
  <c r="T1151" i="4"/>
  <c r="U1153" i="4"/>
  <c r="W1155" i="4"/>
  <c r="X1164" i="4"/>
  <c r="AB1169" i="4"/>
  <c r="AA1169" i="4"/>
  <c r="Z1169" i="4"/>
  <c r="Y1169" i="4"/>
  <c r="AC1167" i="4"/>
  <c r="AB1167" i="4"/>
  <c r="AA1167" i="4"/>
  <c r="T1169" i="4"/>
  <c r="I1037" i="4" l="1"/>
  <c r="G1081" i="4"/>
  <c r="I1035" i="4"/>
  <c r="K1037" i="4"/>
  <c r="G1111" i="4"/>
  <c r="K1053" i="4"/>
  <c r="G1113" i="4"/>
  <c r="G1082" i="4"/>
  <c r="I1062" i="4"/>
  <c r="G1115" i="4"/>
  <c r="I1078" i="4"/>
  <c r="K1080" i="4"/>
  <c r="I1074" i="4"/>
  <c r="O1127" i="4"/>
  <c r="N1127" i="4"/>
  <c r="E1128" i="4"/>
  <c r="O1128" i="4"/>
  <c r="N1128" i="4"/>
  <c r="M1110" i="4"/>
  <c r="G1037" i="4"/>
  <c r="M1028" i="4"/>
  <c r="G1110" i="4"/>
  <c r="M1080" i="4"/>
  <c r="K1083" i="4"/>
  <c r="K1064" i="4"/>
  <c r="K1069" i="4"/>
  <c r="K1052" i="4"/>
  <c r="K1108" i="4"/>
  <c r="I1081" i="4"/>
  <c r="M1068" i="4"/>
  <c r="K1061" i="4"/>
  <c r="I1038" i="4"/>
  <c r="M1081" i="4"/>
  <c r="N1083" i="4"/>
  <c r="O1083" i="4"/>
  <c r="E1083" i="4"/>
  <c r="I1083" i="4"/>
  <c r="G1023" i="4"/>
  <c r="K1055" i="4"/>
  <c r="M1030" i="4"/>
  <c r="G1080" i="4"/>
  <c r="G1050" i="4"/>
  <c r="K1059" i="4"/>
  <c r="K1081" i="4"/>
  <c r="G1036" i="4"/>
  <c r="G1083" i="4"/>
  <c r="K1074" i="4"/>
  <c r="K1054" i="4"/>
  <c r="E1082" i="4"/>
  <c r="N1082" i="4"/>
  <c r="O1082" i="4"/>
  <c r="M1025" i="4"/>
  <c r="K1112" i="4"/>
  <c r="I1115" i="4"/>
  <c r="O1081" i="4"/>
  <c r="I1082" i="4"/>
  <c r="M1044" i="4"/>
  <c r="N1080" i="4"/>
  <c r="O1080" i="4"/>
  <c r="E1080" i="4"/>
  <c r="M1082" i="4"/>
  <c r="I1050" i="4"/>
  <c r="N1081" i="4"/>
  <c r="K1110" i="4"/>
  <c r="M1112" i="4"/>
  <c r="K1115" i="4"/>
  <c r="I1110" i="4"/>
  <c r="M1108" i="4"/>
  <c r="I1114" i="4"/>
  <c r="G1109" i="4"/>
  <c r="I1111" i="4"/>
  <c r="M1113" i="4"/>
  <c r="I1112" i="4"/>
  <c r="M1115" i="4"/>
  <c r="E1110" i="4"/>
  <c r="O1110" i="4"/>
  <c r="N1110" i="4"/>
  <c r="O1108" i="4"/>
  <c r="N1108" i="4"/>
  <c r="E1108" i="4"/>
  <c r="G1108" i="4"/>
  <c r="O1114" i="4"/>
  <c r="E1114" i="4"/>
  <c r="N1114" i="4"/>
  <c r="O1109" i="4"/>
  <c r="N1109" i="4"/>
  <c r="E1109" i="4"/>
  <c r="O1115" i="4"/>
  <c r="M1109" i="4"/>
  <c r="I1108" i="4"/>
  <c r="M1114" i="4"/>
  <c r="K1111" i="4"/>
  <c r="N1111" i="4"/>
  <c r="E1113" i="4"/>
  <c r="O1113" i="4"/>
  <c r="N1113" i="4"/>
  <c r="O1111" i="4"/>
  <c r="O1112" i="4"/>
  <c r="N1112" i="4"/>
  <c r="E1112" i="4"/>
  <c r="N1115" i="4"/>
  <c r="K1109" i="4"/>
  <c r="M1111" i="4"/>
  <c r="I1113" i="4"/>
  <c r="K1114" i="4"/>
  <c r="G1041" i="4"/>
  <c r="K1056" i="4"/>
  <c r="K1031" i="4"/>
  <c r="G1048" i="4"/>
  <c r="M1036" i="4"/>
  <c r="K1051" i="4"/>
  <c r="G1053" i="4"/>
  <c r="I1040" i="4"/>
  <c r="K1068" i="4"/>
  <c r="M1026" i="4"/>
  <c r="M1043" i="4"/>
  <c r="I1043" i="4"/>
  <c r="K1041" i="4"/>
  <c r="I1077" i="4"/>
  <c r="I1046" i="4"/>
  <c r="G1027" i="4"/>
  <c r="G1055" i="4"/>
  <c r="I1076" i="4"/>
  <c r="K1045" i="4"/>
  <c r="M1023" i="4"/>
  <c r="M1047" i="4"/>
  <c r="I1067" i="4"/>
  <c r="M1071" i="4"/>
  <c r="K1047" i="4"/>
  <c r="K1043" i="4"/>
  <c r="M1072" i="4"/>
  <c r="I1048" i="4"/>
  <c r="K1075" i="4"/>
  <c r="M1058" i="4"/>
  <c r="G1054" i="4"/>
  <c r="K1070" i="4"/>
  <c r="I1068" i="4"/>
  <c r="G1052" i="4"/>
  <c r="I1075" i="4"/>
  <c r="N1024" i="4"/>
  <c r="I1042" i="4"/>
  <c r="I1044" i="4"/>
  <c r="G1049" i="4"/>
  <c r="M1074" i="4"/>
  <c r="K1038" i="4"/>
  <c r="M1052" i="4"/>
  <c r="M1033" i="4"/>
  <c r="I1034" i="4"/>
  <c r="K1057" i="4"/>
  <c r="I1030" i="4"/>
  <c r="G1024" i="4"/>
  <c r="I1064" i="4"/>
  <c r="I1056" i="4"/>
  <c r="K1032" i="4"/>
  <c r="G1044" i="4"/>
  <c r="K1076" i="4"/>
  <c r="G1045" i="4"/>
  <c r="I1025" i="4"/>
  <c r="O1034" i="4"/>
  <c r="K1023" i="4"/>
  <c r="I1041" i="4"/>
  <c r="G1039" i="4"/>
  <c r="N1074" i="4"/>
  <c r="O1074" i="4"/>
  <c r="E1074" i="4"/>
  <c r="O1026" i="4"/>
  <c r="E1026" i="4"/>
  <c r="N1026" i="4"/>
  <c r="G1029" i="4"/>
  <c r="K1042" i="4"/>
  <c r="G1074" i="4"/>
  <c r="E1067" i="4"/>
  <c r="O1067" i="4"/>
  <c r="N1067" i="4"/>
  <c r="O1047" i="4"/>
  <c r="E1047" i="4"/>
  <c r="N1047" i="4"/>
  <c r="K1060" i="4"/>
  <c r="K1024" i="4"/>
  <c r="K1071" i="4"/>
  <c r="K1077" i="4"/>
  <c r="G1025" i="4"/>
  <c r="M1027" i="4"/>
  <c r="N1034" i="4"/>
  <c r="O1025" i="4"/>
  <c r="N1068" i="4"/>
  <c r="G1032" i="4"/>
  <c r="N1028" i="4"/>
  <c r="O1028" i="4"/>
  <c r="E1028" i="4"/>
  <c r="I1059" i="4"/>
  <c r="I1028" i="4"/>
  <c r="K1062" i="4"/>
  <c r="O1033" i="4"/>
  <c r="N1033" i="4"/>
  <c r="E1033" i="4"/>
  <c r="G1073" i="4"/>
  <c r="M1057" i="4"/>
  <c r="K1078" i="4"/>
  <c r="I1031" i="4"/>
  <c r="I1058" i="4"/>
  <c r="I1053" i="4"/>
  <c r="K1030" i="4"/>
  <c r="O1024" i="4"/>
  <c r="O1068" i="4"/>
  <c r="O1049" i="4"/>
  <c r="E1049" i="4"/>
  <c r="N1049" i="4"/>
  <c r="O1031" i="4"/>
  <c r="N1031" i="4"/>
  <c r="E1031" i="4"/>
  <c r="N1037" i="4"/>
  <c r="E1037" i="4"/>
  <c r="O1037" i="4"/>
  <c r="M1073" i="4"/>
  <c r="K1036" i="4"/>
  <c r="E1072" i="4"/>
  <c r="O1072" i="4"/>
  <c r="N1072" i="4"/>
  <c r="O1048" i="4"/>
  <c r="E1048" i="4"/>
  <c r="N1048" i="4"/>
  <c r="K1050" i="4"/>
  <c r="M1053" i="4"/>
  <c r="E1023" i="4"/>
  <c r="O1023" i="4"/>
  <c r="N1023" i="4"/>
  <c r="N1051" i="4"/>
  <c r="O1051" i="4"/>
  <c r="E1051" i="4"/>
  <c r="I1049" i="4"/>
  <c r="K1035" i="4"/>
  <c r="G1047" i="4"/>
  <c r="I1052" i="4"/>
  <c r="K1033" i="4"/>
  <c r="O1073" i="4"/>
  <c r="N1073" i="4"/>
  <c r="E1073" i="4"/>
  <c r="I1073" i="4"/>
  <c r="N1043" i="4"/>
  <c r="O1043" i="4"/>
  <c r="E1043" i="4"/>
  <c r="I1079" i="4"/>
  <c r="E1029" i="4"/>
  <c r="N1029" i="4"/>
  <c r="O1029" i="4"/>
  <c r="K1048" i="4"/>
  <c r="I1039" i="4"/>
  <c r="M1034" i="4"/>
  <c r="M1067" i="4"/>
  <c r="N1027" i="4"/>
  <c r="O1027" i="4"/>
  <c r="E1027" i="4"/>
  <c r="N1046" i="4"/>
  <c r="E1046" i="4"/>
  <c r="O1046" i="4"/>
  <c r="I1045" i="4"/>
  <c r="K1034" i="4"/>
  <c r="G1072" i="4"/>
  <c r="I1024" i="4"/>
  <c r="O1030" i="4"/>
  <c r="O1032" i="4"/>
  <c r="N1038" i="4"/>
  <c r="E1038" i="4"/>
  <c r="O1038" i="4"/>
  <c r="O1050" i="4"/>
  <c r="E1050" i="4"/>
  <c r="N1050" i="4"/>
  <c r="E1054" i="4"/>
  <c r="N1054" i="4"/>
  <c r="O1054" i="4"/>
  <c r="G1034" i="4"/>
  <c r="N1042" i="4"/>
  <c r="E1042" i="4"/>
  <c r="O1042" i="4"/>
  <c r="E1040" i="4"/>
  <c r="N1040" i="4"/>
  <c r="O1040" i="4"/>
  <c r="N1030" i="4"/>
  <c r="E1036" i="4"/>
  <c r="O1036" i="4"/>
  <c r="N1036" i="4"/>
  <c r="K1046" i="4"/>
  <c r="O1035" i="4"/>
  <c r="E1035" i="4"/>
  <c r="N1035" i="4"/>
  <c r="M1024" i="4"/>
  <c r="M1038" i="4"/>
  <c r="I1026" i="4"/>
  <c r="I1054" i="4"/>
  <c r="G1030" i="4"/>
  <c r="M1040" i="4"/>
  <c r="I1051" i="4"/>
  <c r="G1035" i="4"/>
  <c r="K1079" i="4"/>
  <c r="M1039" i="4"/>
  <c r="M1032" i="4"/>
  <c r="K1029" i="4"/>
  <c r="G1051" i="4"/>
  <c r="G1033" i="4"/>
  <c r="K1065" i="4"/>
  <c r="M1041" i="4"/>
  <c r="I1027" i="4"/>
  <c r="I1071" i="4"/>
  <c r="G1031" i="4"/>
  <c r="M1076" i="4"/>
  <c r="K1025" i="4"/>
  <c r="K1072" i="4"/>
  <c r="M1050" i="4"/>
  <c r="I1029" i="4"/>
  <c r="E1052" i="4"/>
  <c r="O1052" i="4"/>
  <c r="N1052" i="4"/>
  <c r="E1041" i="4"/>
  <c r="N1041" i="4"/>
  <c r="O1041" i="4"/>
  <c r="N1045" i="4"/>
  <c r="E1045" i="4"/>
  <c r="O1045" i="4"/>
  <c r="K1040" i="4"/>
  <c r="N1053" i="4"/>
  <c r="G1046" i="4"/>
  <c r="E1044" i="4"/>
  <c r="N1044" i="4"/>
  <c r="O1044" i="4"/>
  <c r="K1028" i="4"/>
  <c r="M1042" i="4"/>
  <c r="K1049" i="4"/>
  <c r="I1065" i="4"/>
  <c r="G1026" i="4"/>
  <c r="N1039" i="4"/>
  <c r="O1039" i="4"/>
  <c r="E1039" i="4"/>
  <c r="O1053" i="4"/>
  <c r="N1025" i="4"/>
  <c r="N1078" i="4"/>
  <c r="E1078" i="4"/>
  <c r="O1078" i="4"/>
  <c r="G1078" i="4"/>
  <c r="M1079" i="4"/>
  <c r="G1076" i="4"/>
  <c r="E1079" i="4"/>
  <c r="N1079" i="4"/>
  <c r="O1079" i="4"/>
  <c r="O1077" i="4"/>
  <c r="E1077" i="4"/>
  <c r="N1077" i="4"/>
  <c r="O1076" i="4"/>
  <c r="M1077" i="4"/>
  <c r="N1076" i="4"/>
  <c r="G1075" i="4"/>
  <c r="E1075" i="4"/>
  <c r="O1075" i="4"/>
  <c r="N1075" i="4"/>
  <c r="M1070" i="4"/>
  <c r="N1071" i="4"/>
  <c r="O1070" i="4"/>
  <c r="E1070" i="4"/>
  <c r="O1071" i="4"/>
  <c r="M1069" i="4"/>
  <c r="O1069" i="4"/>
  <c r="E1069" i="4"/>
  <c r="O1066" i="4"/>
  <c r="N1066" i="4"/>
  <c r="N1065" i="4"/>
  <c r="E1065" i="4"/>
  <c r="O1065" i="4"/>
  <c r="M1066" i="4"/>
  <c r="O1064" i="4"/>
  <c r="E1064" i="4"/>
  <c r="N1064" i="4"/>
  <c r="O1060" i="4"/>
  <c r="N1060" i="4"/>
  <c r="E1060" i="4"/>
  <c r="O1059" i="4"/>
  <c r="N1059" i="4"/>
  <c r="E1059" i="4"/>
  <c r="M1060" i="4"/>
  <c r="M1061" i="4"/>
  <c r="N1062" i="4"/>
  <c r="O1062" i="4"/>
  <c r="E1062" i="4"/>
  <c r="O1058" i="4"/>
  <c r="N1058" i="4"/>
  <c r="E1058" i="4"/>
  <c r="M1059" i="4"/>
  <c r="O1061" i="4"/>
  <c r="N1061" i="4"/>
  <c r="E1061" i="4"/>
  <c r="O1057" i="4"/>
  <c r="E1057" i="4"/>
  <c r="N1057" i="4"/>
  <c r="M1055" i="4"/>
  <c r="G1056" i="4"/>
  <c r="O1055" i="4"/>
  <c r="E1055" i="4"/>
  <c r="N1055" i="4"/>
  <c r="E1056" i="4"/>
  <c r="O1056" i="4"/>
  <c r="N1056" i="4"/>
  <c r="J1171" i="4" l="1"/>
  <c r="H1171" i="4"/>
  <c r="F1171" i="4"/>
  <c r="N1171" i="4"/>
  <c r="L1171" i="4"/>
  <c r="D1171" i="4"/>
  <c r="O1171" i="4"/>
  <c r="C600" i="21" l="1"/>
  <c r="T600" i="21" s="1"/>
  <c r="H576" i="21"/>
  <c r="H575" i="21"/>
  <c r="H571" i="21"/>
  <c r="H568" i="21"/>
  <c r="J564" i="21"/>
  <c r="U600" i="21" l="1"/>
  <c r="AD600" i="21"/>
  <c r="AC600" i="21"/>
  <c r="AB600" i="21"/>
  <c r="AA600" i="21"/>
  <c r="Z600" i="21"/>
  <c r="Y600" i="21"/>
  <c r="V600" i="21"/>
  <c r="H561" i="21"/>
  <c r="H564" i="21"/>
  <c r="H579" i="21"/>
  <c r="H563" i="21"/>
  <c r="H557" i="21"/>
  <c r="H565" i="21"/>
  <c r="H577" i="21"/>
  <c r="H567" i="21"/>
  <c r="H574" i="21"/>
  <c r="H570" i="21"/>
  <c r="H558" i="21"/>
  <c r="H578" i="21"/>
  <c r="H572" i="21"/>
  <c r="H573" i="21"/>
  <c r="H560" i="21"/>
  <c r="H580" i="21"/>
  <c r="H569" i="21"/>
  <c r="H562" i="21"/>
  <c r="H559" i="21"/>
  <c r="L574" i="21"/>
  <c r="L567" i="21"/>
  <c r="J565" i="21"/>
  <c r="E572" i="21"/>
  <c r="J566" i="21"/>
  <c r="L579" i="21"/>
  <c r="L577" i="21"/>
  <c r="J570" i="21"/>
  <c r="N559" i="21"/>
  <c r="E571" i="21"/>
  <c r="E558" i="21"/>
  <c r="L578" i="21"/>
  <c r="J575" i="21"/>
  <c r="L576" i="21"/>
  <c r="J576" i="21"/>
  <c r="E580" i="21"/>
  <c r="L580" i="21"/>
  <c r="E575" i="21"/>
  <c r="E566" i="21"/>
  <c r="J567" i="21"/>
  <c r="E573" i="21"/>
  <c r="J574" i="21"/>
  <c r="E579" i="21"/>
  <c r="J560" i="21"/>
  <c r="N568" i="21" l="1"/>
  <c r="G600" i="21"/>
  <c r="N562" i="21"/>
  <c r="N576" i="21"/>
  <c r="N563" i="21"/>
  <c r="P571" i="21"/>
  <c r="L573" i="21"/>
  <c r="J573" i="21"/>
  <c r="N573" i="21"/>
  <c r="P569" i="21"/>
  <c r="L570" i="21"/>
  <c r="L571" i="21"/>
  <c r="P558" i="21"/>
  <c r="E577" i="21"/>
  <c r="N571" i="21"/>
  <c r="P572" i="21"/>
  <c r="N575" i="21"/>
  <c r="J557" i="21"/>
  <c r="N574" i="21"/>
  <c r="E559" i="21"/>
  <c r="P559" i="21"/>
  <c r="N569" i="21"/>
  <c r="N565" i="21"/>
  <c r="P576" i="21"/>
  <c r="E576" i="21"/>
  <c r="P573" i="21"/>
  <c r="N558" i="21"/>
  <c r="P574" i="21"/>
  <c r="E574" i="21"/>
  <c r="N560" i="21"/>
  <c r="J572" i="21"/>
  <c r="P560" i="21"/>
  <c r="P561" i="21"/>
  <c r="E565" i="21"/>
  <c r="P565" i="21"/>
  <c r="N564" i="21"/>
  <c r="E557" i="21"/>
  <c r="P557" i="21"/>
  <c r="P567" i="21"/>
  <c r="J569" i="21"/>
  <c r="J571" i="21"/>
  <c r="P564" i="21"/>
  <c r="N567" i="21"/>
  <c r="P570" i="21"/>
  <c r="E578" i="21"/>
  <c r="N557" i="21"/>
  <c r="N561" i="21"/>
  <c r="J568" i="21"/>
  <c r="P568" i="21"/>
  <c r="N566" i="21"/>
  <c r="N572" i="21"/>
  <c r="E563" i="21"/>
  <c r="P563" i="21"/>
  <c r="N570" i="21"/>
  <c r="L572" i="21"/>
  <c r="E570" i="21"/>
  <c r="L569" i="21"/>
  <c r="E569" i="21"/>
  <c r="L568" i="21"/>
  <c r="L560" i="21"/>
  <c r="L564" i="21"/>
  <c r="E567" i="21"/>
  <c r="E564" i="21"/>
  <c r="E568" i="21"/>
  <c r="L565" i="21"/>
  <c r="E562" i="21"/>
  <c r="J559" i="21"/>
  <c r="L561" i="21"/>
  <c r="E560" i="21"/>
  <c r="J558" i="21"/>
  <c r="E561" i="21"/>
  <c r="L559" i="21"/>
  <c r="I600" i="21" l="1"/>
  <c r="P600" i="21"/>
  <c r="M600" i="21"/>
  <c r="D600" i="21"/>
  <c r="K600" i="21"/>
  <c r="T683" i="14" l="1"/>
  <c r="AF683" i="14" s="1"/>
  <c r="T682" i="14"/>
  <c r="AA682" i="14" s="1"/>
  <c r="T681" i="14"/>
  <c r="AC681" i="14" s="1"/>
  <c r="T678" i="14"/>
  <c r="Z678" i="14" s="1"/>
  <c r="T679" i="14"/>
  <c r="V679" i="14" s="1"/>
  <c r="T680" i="14"/>
  <c r="U680" i="14" s="1"/>
  <c r="W678" i="14" l="1"/>
  <c r="AA679" i="14"/>
  <c r="AE679" i="14"/>
  <c r="Y679" i="14"/>
  <c r="AB679" i="14"/>
  <c r="U679" i="14"/>
  <c r="E679" i="14" s="1"/>
  <c r="AB678" i="14"/>
  <c r="V678" i="14"/>
  <c r="AC679" i="14"/>
  <c r="AC680" i="14"/>
  <c r="W680" i="14"/>
  <c r="W679" i="14"/>
  <c r="AD679" i="14"/>
  <c r="X679" i="14"/>
  <c r="V683" i="14"/>
  <c r="U678" i="14"/>
  <c r="AA678" i="14"/>
  <c r="V680" i="14"/>
  <c r="E680" i="14" s="1"/>
  <c r="AB680" i="14"/>
  <c r="AC678" i="14"/>
  <c r="V681" i="14"/>
  <c r="U682" i="14"/>
  <c r="AD680" i="14"/>
  <c r="W681" i="14"/>
  <c r="V682" i="14"/>
  <c r="U683" i="14"/>
  <c r="W682" i="14"/>
  <c r="X682" i="14"/>
  <c r="Y682" i="14"/>
  <c r="AA681" i="14"/>
  <c r="Z683" i="14"/>
  <c r="AB682" i="14"/>
  <c r="K682" i="14" s="1"/>
  <c r="Y678" i="14"/>
  <c r="I678" i="14" s="1"/>
  <c r="AF679" i="14"/>
  <c r="AD681" i="14"/>
  <c r="M681" i="14" s="1"/>
  <c r="AC682" i="14"/>
  <c r="AB683" i="14"/>
  <c r="AE678" i="14"/>
  <c r="AA683" i="14"/>
  <c r="Z680" i="14"/>
  <c r="AF678" i="14"/>
  <c r="AE681" i="14"/>
  <c r="AD682" i="14"/>
  <c r="AC683" i="14"/>
  <c r="U681" i="14"/>
  <c r="X681" i="14"/>
  <c r="Y681" i="14"/>
  <c r="X683" i="14"/>
  <c r="Z682" i="14"/>
  <c r="AB681" i="14"/>
  <c r="AF680" i="14"/>
  <c r="Z679" i="14"/>
  <c r="AF681" i="14"/>
  <c r="AE682" i="14"/>
  <c r="AD683" i="14"/>
  <c r="AD678" i="14"/>
  <c r="AE680" i="14"/>
  <c r="X678" i="14"/>
  <c r="Y680" i="14"/>
  <c r="AF682" i="14"/>
  <c r="AE683" i="14"/>
  <c r="O683" i="14" s="1"/>
  <c r="X680" i="14"/>
  <c r="W683" i="14"/>
  <c r="Z681" i="14"/>
  <c r="Y683" i="14"/>
  <c r="AA680" i="14"/>
  <c r="I679" i="14" l="1"/>
  <c r="K681" i="14"/>
  <c r="I680" i="14"/>
  <c r="M683" i="14"/>
  <c r="K680" i="14"/>
  <c r="K683" i="14"/>
  <c r="I683" i="14"/>
  <c r="K678" i="14"/>
  <c r="E678" i="14"/>
  <c r="K679" i="14"/>
  <c r="I681" i="14"/>
  <c r="I682" i="14"/>
  <c r="G682" i="14"/>
  <c r="G681" i="14"/>
  <c r="E683" i="14"/>
  <c r="P683" i="14"/>
  <c r="Q683" i="14"/>
  <c r="E682" i="14"/>
  <c r="Q682" i="14"/>
  <c r="P682" i="14"/>
  <c r="G683" i="14"/>
  <c r="Q681" i="14"/>
  <c r="P681" i="14"/>
  <c r="E681" i="14"/>
  <c r="O681" i="14"/>
  <c r="M682" i="14"/>
  <c r="O682" i="14"/>
  <c r="Q679" i="14" l="1"/>
  <c r="P679" i="14"/>
  <c r="O678" i="14"/>
  <c r="O679" i="14"/>
  <c r="O680" i="14"/>
  <c r="Q658" i="5"/>
  <c r="Y658" i="5" s="1"/>
  <c r="Q657" i="5"/>
  <c r="Q656" i="5"/>
  <c r="Q659" i="5"/>
  <c r="Q660" i="5"/>
  <c r="Q661" i="5"/>
  <c r="P665" i="1"/>
  <c r="V665" i="1" s="1"/>
  <c r="P664" i="1"/>
  <c r="V664" i="1" s="1"/>
  <c r="P663" i="1"/>
  <c r="U663" i="1" s="1"/>
  <c r="T661" i="5" l="1"/>
  <c r="Y661" i="5"/>
  <c r="X656" i="5"/>
  <c r="Y656" i="5"/>
  <c r="R659" i="5"/>
  <c r="Y659" i="5"/>
  <c r="T657" i="5"/>
  <c r="Y657" i="5"/>
  <c r="T660" i="5"/>
  <c r="Y660" i="5"/>
  <c r="R660" i="5"/>
  <c r="S660" i="5"/>
  <c r="U657" i="5"/>
  <c r="V657" i="5"/>
  <c r="W657" i="5"/>
  <c r="X657" i="5"/>
  <c r="W659" i="5"/>
  <c r="U659" i="5"/>
  <c r="X659" i="5"/>
  <c r="T659" i="5"/>
  <c r="V659" i="5"/>
  <c r="S656" i="5"/>
  <c r="T656" i="5"/>
  <c r="U656" i="5"/>
  <c r="V656" i="5"/>
  <c r="T658" i="5"/>
  <c r="X661" i="5"/>
  <c r="U658" i="5"/>
  <c r="W661" i="5"/>
  <c r="V658" i="5"/>
  <c r="V661" i="5"/>
  <c r="R657" i="5"/>
  <c r="W658" i="5"/>
  <c r="S661" i="5"/>
  <c r="R661" i="5"/>
  <c r="R656" i="5"/>
  <c r="U661" i="5"/>
  <c r="S657" i="5"/>
  <c r="X658" i="5"/>
  <c r="K658" i="5" s="1"/>
  <c r="W656" i="5"/>
  <c r="S659" i="5"/>
  <c r="R658" i="5"/>
  <c r="S658" i="5"/>
  <c r="U660" i="5"/>
  <c r="X660" i="5"/>
  <c r="W660" i="5"/>
  <c r="V660" i="5"/>
  <c r="Q664" i="1"/>
  <c r="R664" i="1"/>
  <c r="S664" i="1"/>
  <c r="T664" i="1"/>
  <c r="U664" i="1"/>
  <c r="Q663" i="1"/>
  <c r="R663" i="1"/>
  <c r="Q665" i="1"/>
  <c r="S663" i="1"/>
  <c r="R665" i="1"/>
  <c r="T663" i="1"/>
  <c r="S665" i="1"/>
  <c r="T665" i="1"/>
  <c r="V663" i="1"/>
  <c r="U665" i="1"/>
  <c r="I660" i="5" l="1"/>
  <c r="K659" i="5"/>
  <c r="G657" i="5"/>
  <c r="I661" i="5"/>
  <c r="K661" i="5"/>
  <c r="K656" i="5"/>
  <c r="E660" i="5"/>
  <c r="G660" i="5"/>
  <c r="M659" i="5"/>
  <c r="K660" i="5"/>
  <c r="L659" i="5"/>
  <c r="L661" i="5"/>
  <c r="E661" i="5"/>
  <c r="M661" i="5"/>
  <c r="E659" i="5"/>
  <c r="I659" i="5"/>
  <c r="I656" i="5"/>
  <c r="G659" i="5"/>
  <c r="K657" i="5"/>
  <c r="I657" i="5"/>
  <c r="G661" i="5"/>
  <c r="G656" i="5"/>
  <c r="L657" i="5"/>
  <c r="E657" i="5"/>
  <c r="M657" i="5"/>
  <c r="G658" i="5"/>
  <c r="M658" i="5"/>
  <c r="L658" i="5"/>
  <c r="E658" i="5"/>
  <c r="L656" i="5"/>
  <c r="E656" i="5"/>
  <c r="M656" i="5"/>
  <c r="I658" i="5"/>
  <c r="M660" i="5"/>
  <c r="L660" i="5"/>
  <c r="S947" i="4" l="1"/>
  <c r="AC947" i="4" s="1"/>
  <c r="S946" i="4"/>
  <c r="AA946" i="4" s="1"/>
  <c r="S945" i="4"/>
  <c r="Y945" i="4" s="1"/>
  <c r="S944" i="4"/>
  <c r="W944" i="4" s="1"/>
  <c r="Z945" i="4" l="1"/>
  <c r="AA945" i="4"/>
  <c r="AC945" i="4"/>
  <c r="X944" i="4"/>
  <c r="Y944" i="4"/>
  <c r="Z944" i="4"/>
  <c r="AA944" i="4"/>
  <c r="AB944" i="4"/>
  <c r="AC944" i="4"/>
  <c r="AB945" i="4"/>
  <c r="AB946" i="4"/>
  <c r="AC946" i="4"/>
  <c r="U947" i="4"/>
  <c r="U944" i="4"/>
  <c r="W945" i="4"/>
  <c r="Y946" i="4"/>
  <c r="AA947" i="4"/>
  <c r="T947" i="4"/>
  <c r="T946" i="4"/>
  <c r="V947" i="4"/>
  <c r="U946" i="4"/>
  <c r="W947" i="4"/>
  <c r="T945" i="4"/>
  <c r="V946" i="4"/>
  <c r="X947" i="4"/>
  <c r="U945" i="4"/>
  <c r="W946" i="4"/>
  <c r="Y947" i="4"/>
  <c r="T944" i="4"/>
  <c r="V945" i="4"/>
  <c r="X946" i="4"/>
  <c r="Z947" i="4"/>
  <c r="V944" i="4"/>
  <c r="G944" i="4" s="1"/>
  <c r="X945" i="4"/>
  <c r="I945" i="4" s="1"/>
  <c r="Z946" i="4"/>
  <c r="K946" i="4" s="1"/>
  <c r="AB947" i="4"/>
  <c r="M947" i="4" s="1"/>
  <c r="I944" i="4" l="1"/>
  <c r="E946" i="4"/>
  <c r="K945" i="4"/>
  <c r="G945" i="4"/>
  <c r="M945" i="4"/>
  <c r="M944" i="4"/>
  <c r="K944" i="4"/>
  <c r="O944" i="4"/>
  <c r="N944" i="4"/>
  <c r="E944" i="4"/>
  <c r="I947" i="4"/>
  <c r="G947" i="4"/>
  <c r="G946" i="4"/>
  <c r="O945" i="4"/>
  <c r="N945" i="4"/>
  <c r="E945" i="4"/>
  <c r="O946" i="4"/>
  <c r="N946" i="4"/>
  <c r="O947" i="4"/>
  <c r="N947" i="4"/>
  <c r="E947" i="4"/>
  <c r="K947" i="4"/>
  <c r="I946" i="4"/>
  <c r="M946" i="4"/>
  <c r="T929" i="11" l="1"/>
  <c r="AF929" i="11" s="1"/>
  <c r="T928" i="11"/>
  <c r="AF928" i="11" s="1"/>
  <c r="T930" i="11"/>
  <c r="AF930" i="11" s="1"/>
  <c r="T931" i="11"/>
  <c r="AF931" i="11" s="1"/>
  <c r="U928" i="11" l="1"/>
  <c r="U929" i="11"/>
  <c r="V928" i="11"/>
  <c r="V929" i="11"/>
  <c r="Y928" i="11"/>
  <c r="Y929" i="11"/>
  <c r="W929" i="11"/>
  <c r="X929" i="11"/>
  <c r="Z929" i="11"/>
  <c r="AA928" i="11"/>
  <c r="AA929" i="11"/>
  <c r="Z928" i="11"/>
  <c r="AB928" i="11"/>
  <c r="AB929" i="11"/>
  <c r="AC928" i="11"/>
  <c r="AC929" i="11"/>
  <c r="AD928" i="11"/>
  <c r="AD929" i="11"/>
  <c r="W928" i="11"/>
  <c r="X928" i="11"/>
  <c r="AE928" i="11"/>
  <c r="O928" i="11" s="1"/>
  <c r="AE929" i="11"/>
  <c r="O929" i="11" s="1"/>
  <c r="U930" i="11"/>
  <c r="V930" i="11"/>
  <c r="W930" i="11"/>
  <c r="X930" i="11"/>
  <c r="Z930" i="11"/>
  <c r="AA930" i="11"/>
  <c r="AB930" i="11"/>
  <c r="AC930" i="11"/>
  <c r="AD930" i="11"/>
  <c r="Y930" i="11"/>
  <c r="AE930" i="11"/>
  <c r="O930" i="11" s="1"/>
  <c r="U931" i="11"/>
  <c r="V931" i="11"/>
  <c r="W931" i="11"/>
  <c r="Y931" i="11"/>
  <c r="AA931" i="11"/>
  <c r="AB931" i="11"/>
  <c r="AC931" i="11"/>
  <c r="Z931" i="11"/>
  <c r="AD931" i="11"/>
  <c r="X931" i="11"/>
  <c r="AE931" i="11"/>
  <c r="O931" i="11" s="1"/>
  <c r="M930" i="11" l="1"/>
  <c r="M928" i="11"/>
  <c r="K928" i="11"/>
  <c r="M929" i="11"/>
  <c r="K929" i="11"/>
  <c r="G929" i="11"/>
  <c r="G928" i="11"/>
  <c r="P929" i="11"/>
  <c r="Q929" i="11"/>
  <c r="E929" i="11"/>
  <c r="Q928" i="11"/>
  <c r="P928" i="11"/>
  <c r="E928" i="11"/>
  <c r="M931" i="11"/>
  <c r="G930" i="11"/>
  <c r="K930" i="11"/>
  <c r="P930" i="11"/>
  <c r="Q930" i="11"/>
  <c r="E930" i="11"/>
  <c r="K931" i="11"/>
  <c r="G931" i="11"/>
  <c r="P931" i="11"/>
  <c r="Q931" i="11"/>
  <c r="E931" i="11"/>
  <c r="P711" i="1" l="1"/>
  <c r="Q711" i="1" s="1"/>
  <c r="P712" i="1"/>
  <c r="V712" i="1" s="1"/>
  <c r="P713" i="1"/>
  <c r="Q713" i="1" s="1"/>
  <c r="P714" i="1"/>
  <c r="Q714" i="1" s="1"/>
  <c r="P715" i="1"/>
  <c r="T715" i="1" s="1"/>
  <c r="P716" i="1"/>
  <c r="Q716" i="1" s="1"/>
  <c r="P717" i="1"/>
  <c r="Q717" i="1" s="1"/>
  <c r="P718" i="1"/>
  <c r="U718" i="1" s="1"/>
  <c r="P719" i="1"/>
  <c r="U719" i="1" s="1"/>
  <c r="P720" i="1"/>
  <c r="V720" i="1" s="1"/>
  <c r="P721" i="1"/>
  <c r="T721" i="1" s="1"/>
  <c r="P722" i="1"/>
  <c r="R722" i="1" s="1"/>
  <c r="P723" i="1"/>
  <c r="Q723" i="1" s="1"/>
  <c r="P724" i="1"/>
  <c r="U724" i="1" s="1"/>
  <c r="P725" i="1"/>
  <c r="Q725" i="1" s="1"/>
  <c r="P726" i="1"/>
  <c r="U726" i="1" s="1"/>
  <c r="P727" i="1"/>
  <c r="Q727" i="1" s="1"/>
  <c r="P728" i="1"/>
  <c r="V728" i="1" s="1"/>
  <c r="P729" i="1"/>
  <c r="U729" i="1" s="1"/>
  <c r="P730" i="1"/>
  <c r="Q730" i="1" s="1"/>
  <c r="P731" i="1"/>
  <c r="U731" i="1" s="1"/>
  <c r="P732" i="1"/>
  <c r="V732" i="1" s="1"/>
  <c r="P733" i="1"/>
  <c r="Q733" i="1" s="1"/>
  <c r="P734" i="1"/>
  <c r="U734" i="1" s="1"/>
  <c r="P735" i="1"/>
  <c r="R735" i="1" s="1"/>
  <c r="P736" i="1"/>
  <c r="U736" i="1" s="1"/>
  <c r="P737" i="1"/>
  <c r="V737" i="1" s="1"/>
  <c r="P738" i="1"/>
  <c r="V738" i="1" s="1"/>
  <c r="P739" i="1"/>
  <c r="Q739" i="1" s="1"/>
  <c r="P740" i="1"/>
  <c r="S740" i="1" s="1"/>
  <c r="P741" i="1"/>
  <c r="R741" i="1" s="1"/>
  <c r="P742" i="1"/>
  <c r="T742" i="1" s="1"/>
  <c r="P743" i="1"/>
  <c r="Q743" i="1" s="1"/>
  <c r="P744" i="1"/>
  <c r="S744" i="1" s="1"/>
  <c r="P753" i="1"/>
  <c r="S753" i="1" s="1"/>
  <c r="P754" i="1"/>
  <c r="U754" i="1" s="1"/>
  <c r="P755" i="1"/>
  <c r="Q755" i="1" s="1"/>
  <c r="P756" i="1"/>
  <c r="T756" i="1" s="1"/>
  <c r="P757" i="1"/>
  <c r="R757" i="1" s="1"/>
  <c r="P758" i="1"/>
  <c r="S758" i="1" s="1"/>
  <c r="P759" i="1"/>
  <c r="Q759" i="1" s="1"/>
  <c r="P760" i="1"/>
  <c r="R760" i="1" s="1"/>
  <c r="P761" i="1"/>
  <c r="T761" i="1" s="1"/>
  <c r="P762" i="1"/>
  <c r="Q762" i="1" s="1"/>
  <c r="P763" i="1"/>
  <c r="R763" i="1" s="1"/>
  <c r="P764" i="1"/>
  <c r="U764" i="1" s="1"/>
  <c r="P765" i="1"/>
  <c r="V765" i="1" s="1"/>
  <c r="P766" i="1"/>
  <c r="V766" i="1" s="1"/>
  <c r="P767" i="1"/>
  <c r="R767" i="1" s="1"/>
  <c r="P768" i="1"/>
  <c r="T768" i="1" s="1"/>
  <c r="Q673" i="5"/>
  <c r="Q674" i="5"/>
  <c r="Q675" i="5"/>
  <c r="Q676" i="5"/>
  <c r="Q677" i="5"/>
  <c r="T695" i="14"/>
  <c r="U695" i="14" s="1"/>
  <c r="T696" i="14"/>
  <c r="V696" i="14" s="1"/>
  <c r="T697" i="14"/>
  <c r="U697" i="14" s="1"/>
  <c r="T698" i="14"/>
  <c r="AB698" i="14" s="1"/>
  <c r="T699" i="14"/>
  <c r="U699" i="14" s="1"/>
  <c r="R677" i="5" l="1"/>
  <c r="Y677" i="5"/>
  <c r="V676" i="5"/>
  <c r="Y676" i="5"/>
  <c r="R673" i="5"/>
  <c r="Y673" i="5"/>
  <c r="R675" i="5"/>
  <c r="Y675" i="5"/>
  <c r="T674" i="5"/>
  <c r="Y674" i="5"/>
  <c r="Q757" i="1"/>
  <c r="R762" i="1"/>
  <c r="R742" i="1"/>
  <c r="T731" i="1"/>
  <c r="T724" i="1"/>
  <c r="S719" i="1"/>
  <c r="R719" i="1"/>
  <c r="R740" i="1"/>
  <c r="R765" i="1"/>
  <c r="Q766" i="1"/>
  <c r="U744" i="1"/>
  <c r="Q728" i="1"/>
  <c r="S764" i="1"/>
  <c r="U732" i="1"/>
  <c r="R732" i="1"/>
  <c r="Q763" i="1"/>
  <c r="Q732" i="1"/>
  <c r="V760" i="1"/>
  <c r="T726" i="1"/>
  <c r="U760" i="1"/>
  <c r="U768" i="1"/>
  <c r="S768" i="1"/>
  <c r="S761" i="1"/>
  <c r="Q741" i="1"/>
  <c r="R724" i="1"/>
  <c r="Q758" i="1"/>
  <c r="T730" i="1"/>
  <c r="T736" i="1"/>
  <c r="R736" i="1"/>
  <c r="S754" i="1"/>
  <c r="Q768" i="1"/>
  <c r="R754" i="1"/>
  <c r="V742" i="1"/>
  <c r="Q754" i="1"/>
  <c r="U742" i="1"/>
  <c r="U735" i="1"/>
  <c r="V744" i="1"/>
  <c r="S717" i="1"/>
  <c r="U720" i="1"/>
  <c r="S765" i="1"/>
  <c r="T720" i="1"/>
  <c r="R720" i="1"/>
  <c r="Q720" i="1"/>
  <c r="AE695" i="14"/>
  <c r="W677" i="5"/>
  <c r="AD695" i="14"/>
  <c r="Z699" i="14"/>
  <c r="AC695" i="14"/>
  <c r="AA699" i="14"/>
  <c r="W696" i="14"/>
  <c r="AA695" i="14"/>
  <c r="U696" i="14"/>
  <c r="T754" i="1"/>
  <c r="Q740" i="1"/>
  <c r="Q722" i="1"/>
  <c r="R717" i="1"/>
  <c r="R714" i="1"/>
  <c r="T753" i="1"/>
  <c r="V731" i="1"/>
  <c r="R764" i="1"/>
  <c r="S720" i="1"/>
  <c r="Q764" i="1"/>
  <c r="S742" i="1"/>
  <c r="S736" i="1"/>
  <c r="S724" i="1"/>
  <c r="R768" i="1"/>
  <c r="V741" i="1"/>
  <c r="Q735" i="1"/>
  <c r="T729" i="1"/>
  <c r="Q724" i="1"/>
  <c r="Q719" i="1"/>
  <c r="S729" i="1"/>
  <c r="R729" i="1"/>
  <c r="Q729" i="1"/>
  <c r="U711" i="1"/>
  <c r="T711" i="1"/>
  <c r="S711" i="1"/>
  <c r="U712" i="1"/>
  <c r="T712" i="1"/>
  <c r="V722" i="1"/>
  <c r="S712" i="1"/>
  <c r="T758" i="1"/>
  <c r="U722" i="1"/>
  <c r="R712" i="1"/>
  <c r="U758" i="1"/>
  <c r="R758" i="1"/>
  <c r="Q712" i="1"/>
  <c r="T716" i="1"/>
  <c r="V761" i="1"/>
  <c r="U765" i="1"/>
  <c r="U761" i="1"/>
  <c r="Q736" i="1"/>
  <c r="V730" i="1"/>
  <c r="R725" i="1"/>
  <c r="R716" i="1"/>
  <c r="Q765" i="1"/>
  <c r="S716" i="1"/>
  <c r="T765" i="1"/>
  <c r="U730" i="1"/>
  <c r="U721" i="1"/>
  <c r="V721" i="1"/>
  <c r="V725" i="1"/>
  <c r="S725" i="1"/>
  <c r="T725" i="1"/>
  <c r="U725" i="1"/>
  <c r="V755" i="1"/>
  <c r="R755" i="1"/>
  <c r="S755" i="1"/>
  <c r="U755" i="1"/>
  <c r="U759" i="1"/>
  <c r="R759" i="1"/>
  <c r="S759" i="1"/>
  <c r="T759" i="1"/>
  <c r="R739" i="1"/>
  <c r="S739" i="1"/>
  <c r="T739" i="1"/>
  <c r="S763" i="1"/>
  <c r="T763" i="1"/>
  <c r="U763" i="1"/>
  <c r="V763" i="1"/>
  <c r="U766" i="1"/>
  <c r="T766" i="1"/>
  <c r="V715" i="1"/>
  <c r="V757" i="1"/>
  <c r="S715" i="1"/>
  <c r="U757" i="1"/>
  <c r="R715" i="1"/>
  <c r="V768" i="1"/>
  <c r="T764" i="1"/>
  <c r="R727" i="1"/>
  <c r="T719" i="1"/>
  <c r="Q715" i="1"/>
  <c r="T744" i="1"/>
  <c r="V734" i="1"/>
  <c r="S730" i="1"/>
  <c r="R744" i="1"/>
  <c r="T734" i="1"/>
  <c r="R730" i="1"/>
  <c r="R718" i="1"/>
  <c r="Q744" i="1"/>
  <c r="Q734" i="1"/>
  <c r="Q718" i="1"/>
  <c r="Q742" i="1"/>
  <c r="T760" i="1"/>
  <c r="U741" i="1"/>
  <c r="U738" i="1"/>
  <c r="V727" i="1"/>
  <c r="Q767" i="1"/>
  <c r="Q760" i="1"/>
  <c r="T738" i="1"/>
  <c r="U727" i="1"/>
  <c r="U715" i="1"/>
  <c r="V740" i="1"/>
  <c r="T737" i="1"/>
  <c r="V733" i="1"/>
  <c r="R711" i="1"/>
  <c r="U737" i="1"/>
  <c r="U740" i="1"/>
  <c r="S737" i="1"/>
  <c r="U733" i="1"/>
  <c r="T740" i="1"/>
  <c r="R737" i="1"/>
  <c r="R733" i="1"/>
  <c r="V714" i="1"/>
  <c r="Q737" i="1"/>
  <c r="S714" i="1"/>
  <c r="U723" i="1"/>
  <c r="T755" i="1"/>
  <c r="R753" i="1"/>
  <c r="T735" i="1"/>
  <c r="S728" i="1"/>
  <c r="T728" i="1"/>
  <c r="R723" i="1"/>
  <c r="V718" i="1"/>
  <c r="S762" i="1"/>
  <c r="T762" i="1"/>
  <c r="Q753" i="1"/>
  <c r="S735" i="1"/>
  <c r="R766" i="1"/>
  <c r="S766" i="1"/>
  <c r="S718" i="1"/>
  <c r="T718" i="1"/>
  <c r="S757" i="1"/>
  <c r="T757" i="1"/>
  <c r="S732" i="1"/>
  <c r="T732" i="1"/>
  <c r="S741" i="1"/>
  <c r="T741" i="1"/>
  <c r="V767" i="1"/>
  <c r="R734" i="1"/>
  <c r="S734" i="1"/>
  <c r="S723" i="1"/>
  <c r="T723" i="1"/>
  <c r="S727" i="1"/>
  <c r="T727" i="1"/>
  <c r="T717" i="1"/>
  <c r="U717" i="1"/>
  <c r="V717" i="1"/>
  <c r="T714" i="1"/>
  <c r="U714" i="1"/>
  <c r="Q761" i="1"/>
  <c r="R761" i="1"/>
  <c r="V743" i="1"/>
  <c r="U739" i="1"/>
  <c r="V739" i="1"/>
  <c r="S722" i="1"/>
  <c r="T722" i="1"/>
  <c r="V756" i="1"/>
  <c r="U743" i="1"/>
  <c r="S767" i="1"/>
  <c r="U756" i="1"/>
  <c r="R743" i="1"/>
  <c r="V726" i="1"/>
  <c r="V713" i="1"/>
  <c r="V758" i="1"/>
  <c r="Q731" i="1"/>
  <c r="R731" i="1"/>
  <c r="S731" i="1"/>
  <c r="U716" i="1"/>
  <c r="V716" i="1"/>
  <c r="U713" i="1"/>
  <c r="Q756" i="1"/>
  <c r="R756" i="1"/>
  <c r="S756" i="1"/>
  <c r="R713" i="1"/>
  <c r="S713" i="1"/>
  <c r="T713" i="1"/>
  <c r="Q738" i="1"/>
  <c r="R738" i="1"/>
  <c r="S738" i="1"/>
  <c r="V762" i="1"/>
  <c r="S760" i="1"/>
  <c r="V753" i="1"/>
  <c r="U728" i="1"/>
  <c r="Q721" i="1"/>
  <c r="R721" i="1"/>
  <c r="S721" i="1"/>
  <c r="S743" i="1"/>
  <c r="T743" i="1"/>
  <c r="T767" i="1"/>
  <c r="U767" i="1"/>
  <c r="Q726" i="1"/>
  <c r="R726" i="1"/>
  <c r="S726" i="1"/>
  <c r="U762" i="1"/>
  <c r="U753" i="1"/>
  <c r="V735" i="1"/>
  <c r="S733" i="1"/>
  <c r="T733" i="1"/>
  <c r="R728" i="1"/>
  <c r="V723" i="1"/>
  <c r="V764" i="1"/>
  <c r="V759" i="1"/>
  <c r="V754" i="1"/>
  <c r="V736" i="1"/>
  <c r="V729" i="1"/>
  <c r="V724" i="1"/>
  <c r="V719" i="1"/>
  <c r="V711" i="1"/>
  <c r="AA698" i="14"/>
  <c r="V698" i="14"/>
  <c r="Y699" i="14"/>
  <c r="X699" i="14"/>
  <c r="W698" i="14"/>
  <c r="U698" i="14"/>
  <c r="Z696" i="14"/>
  <c r="Y696" i="14"/>
  <c r="X696" i="14"/>
  <c r="X675" i="5"/>
  <c r="W675" i="5"/>
  <c r="V675" i="5"/>
  <c r="U675" i="5"/>
  <c r="T675" i="5"/>
  <c r="S675" i="5"/>
  <c r="S674" i="5"/>
  <c r="R674" i="5"/>
  <c r="X677" i="5"/>
  <c r="Z698" i="14"/>
  <c r="Y698" i="14"/>
  <c r="X698" i="14"/>
  <c r="AF695" i="14"/>
  <c r="Z695" i="14"/>
  <c r="AF696" i="14"/>
  <c r="Y695" i="14"/>
  <c r="AF699" i="14"/>
  <c r="AE696" i="14"/>
  <c r="X695" i="14"/>
  <c r="AE699" i="14"/>
  <c r="AD696" i="14"/>
  <c r="W695" i="14"/>
  <c r="AD699" i="14"/>
  <c r="AC696" i="14"/>
  <c r="AC699" i="14"/>
  <c r="AB696" i="14"/>
  <c r="AB699" i="14"/>
  <c r="AA696" i="14"/>
  <c r="V677" i="5"/>
  <c r="U677" i="5"/>
  <c r="S677" i="5"/>
  <c r="T677" i="5"/>
  <c r="U676" i="5"/>
  <c r="V673" i="5"/>
  <c r="X673" i="5"/>
  <c r="W673" i="5"/>
  <c r="U673" i="5"/>
  <c r="T676" i="5"/>
  <c r="S676" i="5"/>
  <c r="R676" i="5"/>
  <c r="X674" i="5"/>
  <c r="W674" i="5"/>
  <c r="X676" i="5"/>
  <c r="V674" i="5"/>
  <c r="T673" i="5"/>
  <c r="W676" i="5"/>
  <c r="U674" i="5"/>
  <c r="S673" i="5"/>
  <c r="W699" i="14"/>
  <c r="AC697" i="14"/>
  <c r="AB695" i="14"/>
  <c r="AF697" i="14"/>
  <c r="AD697" i="14"/>
  <c r="X697" i="14"/>
  <c r="AD698" i="14"/>
  <c r="W697" i="14"/>
  <c r="V695" i="14"/>
  <c r="V699" i="14"/>
  <c r="AB697" i="14"/>
  <c r="Y697" i="14"/>
  <c r="AE698" i="14"/>
  <c r="AC698" i="14"/>
  <c r="V697" i="14"/>
  <c r="AE697" i="14"/>
  <c r="AA697" i="14"/>
  <c r="Z697" i="14"/>
  <c r="AF698" i="14"/>
  <c r="P667" i="1" l="1"/>
  <c r="V667" i="1" s="1"/>
  <c r="P666" i="1"/>
  <c r="T666" i="1" s="1"/>
  <c r="P668" i="1"/>
  <c r="Q668" i="1" s="1"/>
  <c r="P669" i="1"/>
  <c r="Q669" i="1" s="1"/>
  <c r="S949" i="4"/>
  <c r="AB949" i="4" s="1"/>
  <c r="S948" i="4"/>
  <c r="W948" i="4" s="1"/>
  <c r="T933" i="11"/>
  <c r="AF933" i="11" s="1"/>
  <c r="T932" i="11"/>
  <c r="AF932" i="11" s="1"/>
  <c r="AB948" i="4" l="1"/>
  <c r="AC948" i="4"/>
  <c r="AC949" i="4"/>
  <c r="M949" i="4" s="1"/>
  <c r="Y948" i="4"/>
  <c r="X948" i="4"/>
  <c r="Z948" i="4"/>
  <c r="AA948" i="4"/>
  <c r="U669" i="1"/>
  <c r="S669" i="1"/>
  <c r="R669" i="1"/>
  <c r="R666" i="1"/>
  <c r="S666" i="1"/>
  <c r="U666" i="1"/>
  <c r="V666" i="1"/>
  <c r="Q667" i="1"/>
  <c r="R668" i="1"/>
  <c r="U667" i="1"/>
  <c r="V669" i="1"/>
  <c r="T669" i="1"/>
  <c r="Q666" i="1"/>
  <c r="V668" i="1"/>
  <c r="U668" i="1"/>
  <c r="R667" i="1"/>
  <c r="T668" i="1"/>
  <c r="S667" i="1"/>
  <c r="S668" i="1"/>
  <c r="T667" i="1"/>
  <c r="T948" i="4"/>
  <c r="U948" i="4"/>
  <c r="Z949" i="4"/>
  <c r="T949" i="4"/>
  <c r="U949" i="4"/>
  <c r="V949" i="4"/>
  <c r="W949" i="4"/>
  <c r="X949" i="4"/>
  <c r="Y949" i="4"/>
  <c r="V948" i="4"/>
  <c r="G948" i="4" s="1"/>
  <c r="AA949" i="4"/>
  <c r="AD932" i="11"/>
  <c r="AD933" i="11"/>
  <c r="U932" i="11"/>
  <c r="U933" i="11"/>
  <c r="V932" i="11"/>
  <c r="V933" i="11"/>
  <c r="W932" i="11"/>
  <c r="W933" i="11"/>
  <c r="X932" i="11"/>
  <c r="X933" i="11"/>
  <c r="Y932" i="11"/>
  <c r="Y933" i="11"/>
  <c r="Z932" i="11"/>
  <c r="Z933" i="11"/>
  <c r="AA932" i="11"/>
  <c r="AA933" i="11"/>
  <c r="AB932" i="11"/>
  <c r="AB933" i="11"/>
  <c r="AE932" i="11"/>
  <c r="O932" i="11" s="1"/>
  <c r="AE933" i="11"/>
  <c r="O933" i="11" s="1"/>
  <c r="AC932" i="11"/>
  <c r="AC933" i="11"/>
  <c r="M932" i="11" l="1"/>
  <c r="I949" i="4"/>
  <c r="E949" i="4"/>
  <c r="G949" i="4"/>
  <c r="I948" i="4"/>
  <c r="E948" i="4"/>
  <c r="I933" i="11"/>
  <c r="I932" i="11"/>
  <c r="K948" i="4"/>
  <c r="M948" i="4"/>
  <c r="K949" i="4"/>
  <c r="O949" i="4"/>
  <c r="N949" i="4"/>
  <c r="O948" i="4"/>
  <c r="N948" i="4"/>
  <c r="G932" i="11"/>
  <c r="K933" i="11"/>
  <c r="P933" i="11"/>
  <c r="E933" i="11"/>
  <c r="Q933" i="11"/>
  <c r="M933" i="11"/>
  <c r="E932" i="11"/>
  <c r="Q932" i="11"/>
  <c r="P932" i="11"/>
  <c r="K932" i="11"/>
  <c r="G933" i="11"/>
  <c r="T674" i="14" l="1"/>
  <c r="AB674" i="14" s="1"/>
  <c r="T673" i="14"/>
  <c r="AC673" i="14" s="1"/>
  <c r="T672" i="14"/>
  <c r="AD672" i="14" s="1"/>
  <c r="Q652" i="5"/>
  <c r="Y652" i="5" s="1"/>
  <c r="Q651" i="5"/>
  <c r="Q650" i="5"/>
  <c r="Y650" i="5" s="1"/>
  <c r="P657" i="1"/>
  <c r="V657" i="1" s="1"/>
  <c r="P659" i="1"/>
  <c r="V659" i="1" s="1"/>
  <c r="P658" i="1"/>
  <c r="U658" i="1" s="1"/>
  <c r="T651" i="5" l="1"/>
  <c r="Y651" i="5"/>
  <c r="AE672" i="14"/>
  <c r="AF672" i="14"/>
  <c r="AD674" i="14"/>
  <c r="AE674" i="14"/>
  <c r="AD673" i="14"/>
  <c r="M673" i="14" s="1"/>
  <c r="AE673" i="14"/>
  <c r="AF673" i="14"/>
  <c r="AC674" i="14"/>
  <c r="AF674" i="14"/>
  <c r="V672" i="14"/>
  <c r="U673" i="14"/>
  <c r="W672" i="14"/>
  <c r="V673" i="14"/>
  <c r="U674" i="14"/>
  <c r="X672" i="14"/>
  <c r="W673" i="14"/>
  <c r="V674" i="14"/>
  <c r="U672" i="14"/>
  <c r="Y672" i="14"/>
  <c r="X673" i="14"/>
  <c r="W674" i="14"/>
  <c r="Z672" i="14"/>
  <c r="Y673" i="14"/>
  <c r="X674" i="14"/>
  <c r="AA672" i="14"/>
  <c r="Z673" i="14"/>
  <c r="Y674" i="14"/>
  <c r="AB672" i="14"/>
  <c r="AA673" i="14"/>
  <c r="Z674" i="14"/>
  <c r="AC672" i="14"/>
  <c r="M672" i="14" s="1"/>
  <c r="AB673" i="14"/>
  <c r="AA674" i="14"/>
  <c r="K674" i="14" s="1"/>
  <c r="T652" i="5"/>
  <c r="U651" i="5"/>
  <c r="S652" i="5"/>
  <c r="V651" i="5"/>
  <c r="R650" i="5"/>
  <c r="W651" i="5"/>
  <c r="S650" i="5"/>
  <c r="X651" i="5"/>
  <c r="T650" i="5"/>
  <c r="U650" i="5"/>
  <c r="V650" i="5"/>
  <c r="W650" i="5"/>
  <c r="X650" i="5"/>
  <c r="K650" i="5" s="1"/>
  <c r="R652" i="5"/>
  <c r="V652" i="5"/>
  <c r="U652" i="5"/>
  <c r="R651" i="5"/>
  <c r="W652" i="5"/>
  <c r="S651" i="5"/>
  <c r="X652" i="5"/>
  <c r="K652" i="5" s="1"/>
  <c r="T657" i="1"/>
  <c r="Q657" i="1"/>
  <c r="R657" i="1"/>
  <c r="S657" i="1"/>
  <c r="U657" i="1"/>
  <c r="Q659" i="1"/>
  <c r="R659" i="1"/>
  <c r="T659" i="1"/>
  <c r="Q658" i="1"/>
  <c r="S658" i="1"/>
  <c r="V658" i="1"/>
  <c r="S659" i="1"/>
  <c r="U659" i="1"/>
  <c r="R658" i="1"/>
  <c r="T658" i="1"/>
  <c r="M674" i="14" l="1"/>
  <c r="G652" i="5"/>
  <c r="G651" i="5"/>
  <c r="I672" i="14"/>
  <c r="E672" i="14"/>
  <c r="E650" i="5"/>
  <c r="G673" i="14"/>
  <c r="E674" i="14"/>
  <c r="G672" i="14"/>
  <c r="E673" i="14"/>
  <c r="K673" i="14"/>
  <c r="I674" i="14"/>
  <c r="O673" i="14"/>
  <c r="K672" i="14"/>
  <c r="O674" i="14"/>
  <c r="I673" i="14"/>
  <c r="G674" i="14"/>
  <c r="O672" i="14"/>
  <c r="I651" i="5"/>
  <c r="E651" i="5"/>
  <c r="I652" i="5"/>
  <c r="E652" i="5"/>
  <c r="I650" i="5"/>
  <c r="G650" i="5"/>
  <c r="Q673" i="14"/>
  <c r="P673" i="14"/>
  <c r="Q672" i="14"/>
  <c r="P672" i="14"/>
  <c r="Q674" i="14"/>
  <c r="P674" i="14"/>
  <c r="K651" i="5"/>
  <c r="L650" i="5"/>
  <c r="M650" i="5"/>
  <c r="M651" i="5"/>
  <c r="L651" i="5"/>
  <c r="M652" i="5"/>
  <c r="L652" i="5"/>
  <c r="T664" i="14" l="1"/>
  <c r="U664" i="14" s="1"/>
  <c r="T665" i="14"/>
  <c r="U665" i="14" s="1"/>
  <c r="T666" i="14"/>
  <c r="AD666" i="14" s="1"/>
  <c r="T667" i="14"/>
  <c r="AC667" i="14" s="1"/>
  <c r="T668" i="14"/>
  <c r="AB668" i="14" s="1"/>
  <c r="AB666" i="14" l="1"/>
  <c r="AC666" i="14"/>
  <c r="AA666" i="14"/>
  <c r="Z666" i="14"/>
  <c r="AF664" i="14"/>
  <c r="AE664" i="14"/>
  <c r="Y666" i="14"/>
  <c r="AD664" i="14"/>
  <c r="X666" i="14"/>
  <c r="AC664" i="14"/>
  <c r="W664" i="14"/>
  <c r="Z665" i="14"/>
  <c r="Z667" i="14"/>
  <c r="X664" i="14"/>
  <c r="AE665" i="14"/>
  <c r="X667" i="14"/>
  <c r="AB665" i="14"/>
  <c r="AF666" i="14"/>
  <c r="Y665" i="14"/>
  <c r="W666" i="14"/>
  <c r="AB664" i="14"/>
  <c r="AF667" i="14"/>
  <c r="V666" i="14"/>
  <c r="AA664" i="14"/>
  <c r="AB667" i="14"/>
  <c r="U666" i="14"/>
  <c r="Z664" i="14"/>
  <c r="AA667" i="14"/>
  <c r="Y664" i="14"/>
  <c r="AF665" i="14"/>
  <c r="Y667" i="14"/>
  <c r="AD665" i="14"/>
  <c r="W667" i="14"/>
  <c r="V667" i="14"/>
  <c r="U667" i="14"/>
  <c r="AE666" i="14"/>
  <c r="X665" i="14"/>
  <c r="V665" i="14"/>
  <c r="AC665" i="14"/>
  <c r="AA665" i="14"/>
  <c r="W665" i="14"/>
  <c r="AA668" i="14"/>
  <c r="K668" i="14" s="1"/>
  <c r="V668" i="14"/>
  <c r="U668" i="14"/>
  <c r="X668" i="14"/>
  <c r="W668" i="14"/>
  <c r="Z668" i="14"/>
  <c r="Y668" i="14"/>
  <c r="AE668" i="14"/>
  <c r="AD668" i="14"/>
  <c r="AE667" i="14"/>
  <c r="V664" i="14"/>
  <c r="AC668" i="14"/>
  <c r="AD667" i="14"/>
  <c r="M667" i="14" s="1"/>
  <c r="AF668" i="14"/>
  <c r="S936" i="4"/>
  <c r="AC936" i="4" s="1"/>
  <c r="S935" i="4"/>
  <c r="AB935" i="4" s="1"/>
  <c r="S934" i="4"/>
  <c r="AA934" i="4" s="1"/>
  <c r="S933" i="4"/>
  <c r="Z933" i="4" s="1"/>
  <c r="S938" i="4"/>
  <c r="AC938" i="4" s="1"/>
  <c r="S937" i="4"/>
  <c r="AB937" i="4" s="1"/>
  <c r="T663" i="14"/>
  <c r="W663" i="14" s="1"/>
  <c r="Q648" i="5"/>
  <c r="Y648" i="5" s="1"/>
  <c r="Q647" i="5"/>
  <c r="Q646" i="5"/>
  <c r="Q645" i="5"/>
  <c r="Q644" i="5"/>
  <c r="Y644" i="5" s="1"/>
  <c r="Q643" i="5"/>
  <c r="Q642" i="5"/>
  <c r="Q641" i="5"/>
  <c r="Q655" i="5"/>
  <c r="Y655" i="5" s="1"/>
  <c r="Q654" i="5"/>
  <c r="Q653" i="5"/>
  <c r="Q649" i="5"/>
  <c r="Q662" i="5"/>
  <c r="Y662" i="5" s="1"/>
  <c r="Q663" i="5"/>
  <c r="Q664" i="5"/>
  <c r="P653" i="1"/>
  <c r="V653" i="1" s="1"/>
  <c r="P652" i="1"/>
  <c r="Q652" i="1" s="1"/>
  <c r="P651" i="1"/>
  <c r="V651" i="1" s="1"/>
  <c r="P650" i="1"/>
  <c r="S650" i="1" s="1"/>
  <c r="P649" i="1"/>
  <c r="T649" i="1" s="1"/>
  <c r="P648" i="1"/>
  <c r="U648" i="1" s="1"/>
  <c r="P647" i="1"/>
  <c r="T647" i="1" s="1"/>
  <c r="P646" i="1"/>
  <c r="V646" i="1" s="1"/>
  <c r="P660" i="1"/>
  <c r="V660" i="1" s="1"/>
  <c r="P656" i="1"/>
  <c r="Q656" i="1" s="1"/>
  <c r="P655" i="1"/>
  <c r="T655" i="1" s="1"/>
  <c r="P654" i="1"/>
  <c r="S654" i="1" s="1"/>
  <c r="P661" i="1"/>
  <c r="Q661" i="1" s="1"/>
  <c r="P662" i="1"/>
  <c r="U662" i="1" s="1"/>
  <c r="T914" i="11"/>
  <c r="AF914" i="11" s="1"/>
  <c r="T913" i="11"/>
  <c r="AF913" i="11" s="1"/>
  <c r="T912" i="11"/>
  <c r="U912" i="11" s="1"/>
  <c r="T911" i="11"/>
  <c r="V911" i="11" s="1"/>
  <c r="T910" i="11"/>
  <c r="W910" i="11" s="1"/>
  <c r="T909" i="11"/>
  <c r="AF909" i="11" s="1"/>
  <c r="T908" i="11"/>
  <c r="Y908" i="11" s="1"/>
  <c r="T907" i="11"/>
  <c r="Z907" i="11" s="1"/>
  <c r="T918" i="11"/>
  <c r="AF918" i="11" s="1"/>
  <c r="T917" i="11"/>
  <c r="U917" i="11" s="1"/>
  <c r="T916" i="11"/>
  <c r="V916" i="11" s="1"/>
  <c r="T915" i="11"/>
  <c r="W915" i="11" s="1"/>
  <c r="T920" i="11"/>
  <c r="AD920" i="11" s="1"/>
  <c r="T919" i="11"/>
  <c r="AF919" i="11" s="1"/>
  <c r="S926" i="4"/>
  <c r="AC926" i="4" s="1"/>
  <c r="S925" i="4"/>
  <c r="AB925" i="4" s="1"/>
  <c r="S924" i="4"/>
  <c r="AA924" i="4" s="1"/>
  <c r="S923" i="4"/>
  <c r="Z923" i="4" s="1"/>
  <c r="S922" i="4"/>
  <c r="Y922" i="4" s="1"/>
  <c r="S921" i="4"/>
  <c r="X921" i="4" s="1"/>
  <c r="S920" i="4"/>
  <c r="W920" i="4" s="1"/>
  <c r="S919" i="4"/>
  <c r="V919" i="4" s="1"/>
  <c r="S927" i="4"/>
  <c r="T927" i="4" s="1"/>
  <c r="S928" i="4"/>
  <c r="T928" i="4" s="1"/>
  <c r="S929" i="4"/>
  <c r="U929" i="4" s="1"/>
  <c r="S930" i="4"/>
  <c r="V930" i="4" s="1"/>
  <c r="S931" i="4"/>
  <c r="W931" i="4" s="1"/>
  <c r="S932" i="4"/>
  <c r="X932" i="4" s="1"/>
  <c r="S939" i="4"/>
  <c r="Y939" i="4" s="1"/>
  <c r="S940" i="4"/>
  <c r="Z940" i="4" s="1"/>
  <c r="T903" i="11"/>
  <c r="AF903" i="11" s="1"/>
  <c r="I665" i="14" l="1"/>
  <c r="I664" i="14"/>
  <c r="K667" i="14"/>
  <c r="K666" i="14"/>
  <c r="M668" i="14"/>
  <c r="M664" i="14"/>
  <c r="O664" i="14"/>
  <c r="I666" i="14"/>
  <c r="V641" i="5"/>
  <c r="Y641" i="5"/>
  <c r="R645" i="5"/>
  <c r="Y645" i="5"/>
  <c r="S653" i="5"/>
  <c r="Y653" i="5"/>
  <c r="V649" i="5"/>
  <c r="Y649" i="5"/>
  <c r="V654" i="5"/>
  <c r="Y654" i="5"/>
  <c r="R642" i="5"/>
  <c r="Y642" i="5"/>
  <c r="V647" i="5"/>
  <c r="Y647" i="5"/>
  <c r="W663" i="5"/>
  <c r="Y663" i="5"/>
  <c r="V643" i="5"/>
  <c r="Y643" i="5"/>
  <c r="R646" i="5"/>
  <c r="Y646" i="5"/>
  <c r="R664" i="5"/>
  <c r="Y664" i="5"/>
  <c r="M665" i="14"/>
  <c r="O665" i="14"/>
  <c r="I668" i="14"/>
  <c r="AD912" i="11"/>
  <c r="AE912" i="11"/>
  <c r="Z912" i="11"/>
  <c r="AA912" i="11"/>
  <c r="AB912" i="11"/>
  <c r="Q664" i="14"/>
  <c r="G665" i="14"/>
  <c r="K665" i="14"/>
  <c r="G666" i="14"/>
  <c r="P665" i="14"/>
  <c r="K664" i="14"/>
  <c r="W927" i="4"/>
  <c r="V927" i="4"/>
  <c r="V912" i="11"/>
  <c r="E912" i="11" s="1"/>
  <c r="Y912" i="11"/>
  <c r="Q665" i="14"/>
  <c r="O668" i="14"/>
  <c r="I667" i="14"/>
  <c r="E665" i="14"/>
  <c r="G667" i="14"/>
  <c r="G664" i="14"/>
  <c r="G668" i="14"/>
  <c r="E667" i="14"/>
  <c r="E666" i="14"/>
  <c r="O666" i="14"/>
  <c r="O667" i="14"/>
  <c r="T642" i="5"/>
  <c r="U663" i="5"/>
  <c r="V642" i="5"/>
  <c r="V663" i="5"/>
  <c r="U642" i="5"/>
  <c r="T939" i="4"/>
  <c r="P667" i="14"/>
  <c r="P664" i="14"/>
  <c r="E664" i="14"/>
  <c r="P668" i="14"/>
  <c r="E668" i="14"/>
  <c r="Q668" i="14"/>
  <c r="Q667" i="14"/>
  <c r="T663" i="5"/>
  <c r="X647" i="5"/>
  <c r="S663" i="5"/>
  <c r="R663" i="5"/>
  <c r="AB934" i="4"/>
  <c r="AC934" i="4"/>
  <c r="AE918" i="11"/>
  <c r="O918" i="11" s="1"/>
  <c r="AD918" i="11"/>
  <c r="AC935" i="4"/>
  <c r="M935" i="4" s="1"/>
  <c r="V933" i="4"/>
  <c r="AA933" i="4"/>
  <c r="K933" i="4" s="1"/>
  <c r="AB933" i="4"/>
  <c r="AC933" i="4"/>
  <c r="V656" i="1"/>
  <c r="U656" i="1"/>
  <c r="T656" i="1"/>
  <c r="W654" i="5"/>
  <c r="W647" i="5"/>
  <c r="R656" i="1"/>
  <c r="S656" i="1"/>
  <c r="U652" i="1"/>
  <c r="T646" i="5"/>
  <c r="W642" i="5"/>
  <c r="X642" i="5"/>
  <c r="X646" i="5"/>
  <c r="W643" i="5"/>
  <c r="S646" i="5"/>
  <c r="X643" i="5"/>
  <c r="U646" i="5"/>
  <c r="V646" i="5"/>
  <c r="W646" i="5"/>
  <c r="S642" i="5"/>
  <c r="V652" i="1"/>
  <c r="R652" i="1"/>
  <c r="S652" i="1"/>
  <c r="T652" i="1"/>
  <c r="R650" i="1"/>
  <c r="T650" i="1"/>
  <c r="V650" i="1"/>
  <c r="U650" i="1"/>
  <c r="AA920" i="4"/>
  <c r="AB920" i="4"/>
  <c r="AC920" i="4"/>
  <c r="U936" i="4"/>
  <c r="T934" i="4"/>
  <c r="U935" i="4"/>
  <c r="V936" i="4"/>
  <c r="T933" i="4"/>
  <c r="U934" i="4"/>
  <c r="V935" i="4"/>
  <c r="W936" i="4"/>
  <c r="U933" i="4"/>
  <c r="V934" i="4"/>
  <c r="W935" i="4"/>
  <c r="X936" i="4"/>
  <c r="T936" i="4"/>
  <c r="Y940" i="4"/>
  <c r="W934" i="4"/>
  <c r="Y936" i="4"/>
  <c r="X940" i="4"/>
  <c r="Z936" i="4"/>
  <c r="W940" i="4"/>
  <c r="X933" i="4"/>
  <c r="Y934" i="4"/>
  <c r="Z935" i="4"/>
  <c r="AA936" i="4"/>
  <c r="T935" i="4"/>
  <c r="X935" i="4"/>
  <c r="Y935" i="4"/>
  <c r="V940" i="4"/>
  <c r="Y933" i="4"/>
  <c r="Z934" i="4"/>
  <c r="K934" i="4" s="1"/>
  <c r="AA935" i="4"/>
  <c r="AB936" i="4"/>
  <c r="M936" i="4" s="1"/>
  <c r="AC937" i="4"/>
  <c r="M937" i="4" s="1"/>
  <c r="W933" i="4"/>
  <c r="X934" i="4"/>
  <c r="U940" i="4"/>
  <c r="T937" i="4"/>
  <c r="Z938" i="4"/>
  <c r="T940" i="4"/>
  <c r="Z937" i="4"/>
  <c r="AA938" i="4"/>
  <c r="U938" i="4"/>
  <c r="U937" i="4"/>
  <c r="V937" i="4"/>
  <c r="AC922" i="4"/>
  <c r="W937" i="4"/>
  <c r="Y938" i="4"/>
  <c r="AA937" i="4"/>
  <c r="AB938" i="4"/>
  <c r="M938" i="4" s="1"/>
  <c r="T938" i="4"/>
  <c r="V938" i="4"/>
  <c r="AB922" i="4"/>
  <c r="W938" i="4"/>
  <c r="X938" i="4"/>
  <c r="X937" i="4"/>
  <c r="Y937" i="4"/>
  <c r="U939" i="4"/>
  <c r="W932" i="4"/>
  <c r="V932" i="4"/>
  <c r="U932" i="4"/>
  <c r="Z913" i="11"/>
  <c r="AA913" i="11"/>
  <c r="AD913" i="11"/>
  <c r="AC913" i="11"/>
  <c r="AC925" i="4"/>
  <c r="M925" i="4" s="1"/>
  <c r="AB927" i="4"/>
  <c r="AA927" i="4"/>
  <c r="Z927" i="4"/>
  <c r="Y927" i="4"/>
  <c r="X927" i="4"/>
  <c r="AD917" i="11"/>
  <c r="U914" i="11"/>
  <c r="X909" i="11"/>
  <c r="V913" i="11"/>
  <c r="AB916" i="11"/>
  <c r="AA918" i="11"/>
  <c r="X913" i="11"/>
  <c r="AC916" i="11"/>
  <c r="AC918" i="11"/>
  <c r="X912" i="11"/>
  <c r="Y913" i="11"/>
  <c r="Y917" i="11"/>
  <c r="AA917" i="11"/>
  <c r="AB917" i="11"/>
  <c r="W916" i="11"/>
  <c r="V914" i="11"/>
  <c r="Y916" i="11"/>
  <c r="V918" i="11"/>
  <c r="U913" i="11"/>
  <c r="Z917" i="11"/>
  <c r="AD907" i="11"/>
  <c r="X916" i="11"/>
  <c r="Z916" i="11"/>
  <c r="W918" i="11"/>
  <c r="AA916" i="11"/>
  <c r="Z918" i="11"/>
  <c r="W913" i="11"/>
  <c r="W911" i="11"/>
  <c r="X911" i="11"/>
  <c r="AA911" i="11"/>
  <c r="AB910" i="11"/>
  <c r="Y911" i="11"/>
  <c r="Z911" i="11"/>
  <c r="Y910" i="11"/>
  <c r="Z910" i="11"/>
  <c r="AB911" i="11"/>
  <c r="X910" i="11"/>
  <c r="G910" i="11" s="1"/>
  <c r="AE911" i="11"/>
  <c r="AA910" i="11"/>
  <c r="W912" i="11"/>
  <c r="AB909" i="11"/>
  <c r="Y909" i="11"/>
  <c r="Z909" i="11"/>
  <c r="AA909" i="11"/>
  <c r="AC909" i="11"/>
  <c r="AD909" i="11"/>
  <c r="AE909" i="11"/>
  <c r="O909" i="11" s="1"/>
  <c r="U909" i="11"/>
  <c r="V909" i="11"/>
  <c r="W909" i="11"/>
  <c r="X663" i="14"/>
  <c r="G663" i="14" s="1"/>
  <c r="Z663" i="14"/>
  <c r="AA663" i="14"/>
  <c r="AB663" i="14"/>
  <c r="AC663" i="14"/>
  <c r="AE663" i="14"/>
  <c r="AD663" i="14"/>
  <c r="V648" i="1"/>
  <c r="AE907" i="11"/>
  <c r="AA907" i="11"/>
  <c r="AB907" i="11"/>
  <c r="W907" i="11"/>
  <c r="AC907" i="11"/>
  <c r="AB923" i="4"/>
  <c r="AB924" i="4"/>
  <c r="AC924" i="4"/>
  <c r="AA923" i="4"/>
  <c r="K923" i="4" s="1"/>
  <c r="AC923" i="4"/>
  <c r="AC908" i="11"/>
  <c r="AD908" i="11"/>
  <c r="AE908" i="11"/>
  <c r="V908" i="11"/>
  <c r="W908" i="11"/>
  <c r="Z908" i="11"/>
  <c r="I908" i="11" s="1"/>
  <c r="AA908" i="11"/>
  <c r="AB908" i="11"/>
  <c r="Y663" i="14"/>
  <c r="U663" i="14"/>
  <c r="V663" i="14"/>
  <c r="AF663" i="14"/>
  <c r="T653" i="5"/>
  <c r="S644" i="5"/>
  <c r="S648" i="5"/>
  <c r="W641" i="5"/>
  <c r="T644" i="5"/>
  <c r="W645" i="5"/>
  <c r="T648" i="5"/>
  <c r="X641" i="5"/>
  <c r="R643" i="5"/>
  <c r="U644" i="5"/>
  <c r="X645" i="5"/>
  <c r="R647" i="5"/>
  <c r="U648" i="5"/>
  <c r="U641" i="5"/>
  <c r="R644" i="5"/>
  <c r="S643" i="5"/>
  <c r="V644" i="5"/>
  <c r="S647" i="5"/>
  <c r="V648" i="5"/>
  <c r="U653" i="5"/>
  <c r="S641" i="5"/>
  <c r="S645" i="5"/>
  <c r="R648" i="5"/>
  <c r="X653" i="5"/>
  <c r="X654" i="5"/>
  <c r="T643" i="5"/>
  <c r="W644" i="5"/>
  <c r="T647" i="5"/>
  <c r="W648" i="5"/>
  <c r="R641" i="5"/>
  <c r="V653" i="5"/>
  <c r="T641" i="5"/>
  <c r="T645" i="5"/>
  <c r="W653" i="5"/>
  <c r="U645" i="5"/>
  <c r="V645" i="5"/>
  <c r="U643" i="5"/>
  <c r="X644" i="5"/>
  <c r="K644" i="5" s="1"/>
  <c r="U647" i="5"/>
  <c r="X648" i="5"/>
  <c r="K648" i="5" s="1"/>
  <c r="T649" i="5"/>
  <c r="U649" i="5"/>
  <c r="X649" i="5"/>
  <c r="R654" i="5"/>
  <c r="U655" i="5"/>
  <c r="S649" i="5"/>
  <c r="W649" i="5"/>
  <c r="T655" i="5"/>
  <c r="W664" i="5"/>
  <c r="V664" i="5"/>
  <c r="S654" i="5"/>
  <c r="V655" i="5"/>
  <c r="R649" i="5"/>
  <c r="R655" i="5"/>
  <c r="S655" i="5"/>
  <c r="X664" i="5"/>
  <c r="U664" i="5"/>
  <c r="T654" i="5"/>
  <c r="W655" i="5"/>
  <c r="T664" i="5"/>
  <c r="R653" i="5"/>
  <c r="U654" i="5"/>
  <c r="X655" i="5"/>
  <c r="K655" i="5" s="1"/>
  <c r="S664" i="5"/>
  <c r="T662" i="5"/>
  <c r="U662" i="5"/>
  <c r="X663" i="5"/>
  <c r="X662" i="5"/>
  <c r="K662" i="5" s="1"/>
  <c r="R662" i="5"/>
  <c r="S662" i="5"/>
  <c r="V662" i="5"/>
  <c r="W662" i="5"/>
  <c r="Q647" i="1"/>
  <c r="S647" i="1"/>
  <c r="U647" i="1"/>
  <c r="R647" i="1"/>
  <c r="V647" i="1"/>
  <c r="Q649" i="1"/>
  <c r="R646" i="1"/>
  <c r="Q653" i="1"/>
  <c r="V654" i="1"/>
  <c r="S646" i="1"/>
  <c r="Q648" i="1"/>
  <c r="V649" i="1"/>
  <c r="T651" i="1"/>
  <c r="R653" i="1"/>
  <c r="T646" i="1"/>
  <c r="R648" i="1"/>
  <c r="U651" i="1"/>
  <c r="S653" i="1"/>
  <c r="Q651" i="1"/>
  <c r="Q646" i="1"/>
  <c r="R651" i="1"/>
  <c r="U654" i="1"/>
  <c r="S651" i="1"/>
  <c r="U646" i="1"/>
  <c r="S648" i="1"/>
  <c r="Q650" i="1"/>
  <c r="T653" i="1"/>
  <c r="R649" i="1"/>
  <c r="U649" i="1"/>
  <c r="T648" i="1"/>
  <c r="U653" i="1"/>
  <c r="S649" i="1"/>
  <c r="T654" i="1"/>
  <c r="Q655" i="1"/>
  <c r="S655" i="1"/>
  <c r="Q660" i="1"/>
  <c r="R660" i="1"/>
  <c r="U655" i="1"/>
  <c r="S660" i="1"/>
  <c r="Q654" i="1"/>
  <c r="V655" i="1"/>
  <c r="T660" i="1"/>
  <c r="R655" i="1"/>
  <c r="R654" i="1"/>
  <c r="U660" i="1"/>
  <c r="S662" i="1"/>
  <c r="R661" i="1"/>
  <c r="V661" i="1"/>
  <c r="U661" i="1"/>
  <c r="T661" i="1"/>
  <c r="S661" i="1"/>
  <c r="V662" i="1"/>
  <c r="T662" i="1"/>
  <c r="R662" i="1"/>
  <c r="Q662" i="1"/>
  <c r="W914" i="11"/>
  <c r="X915" i="11"/>
  <c r="G915" i="11" s="1"/>
  <c r="X914" i="11"/>
  <c r="Y915" i="11"/>
  <c r="AE917" i="11"/>
  <c r="AF907" i="11"/>
  <c r="AC910" i="11"/>
  <c r="Y914" i="11"/>
  <c r="Z915" i="11"/>
  <c r="U907" i="11"/>
  <c r="AF908" i="11"/>
  <c r="AD910" i="11"/>
  <c r="AC911" i="11"/>
  <c r="Z914" i="11"/>
  <c r="AA915" i="11"/>
  <c r="AE916" i="11"/>
  <c r="U918" i="11"/>
  <c r="V907" i="11"/>
  <c r="U908" i="11"/>
  <c r="AE910" i="11"/>
  <c r="AD911" i="11"/>
  <c r="AC912" i="11"/>
  <c r="AB913" i="11"/>
  <c r="AA914" i="11"/>
  <c r="AB914" i="11"/>
  <c r="AC915" i="11"/>
  <c r="V917" i="11"/>
  <c r="E917" i="11" s="1"/>
  <c r="X907" i="11"/>
  <c r="AF911" i="11"/>
  <c r="AC914" i="11"/>
  <c r="U910" i="11"/>
  <c r="AD915" i="11"/>
  <c r="W917" i="11"/>
  <c r="X918" i="11"/>
  <c r="Y907" i="11"/>
  <c r="I907" i="11" s="1"/>
  <c r="X908" i="11"/>
  <c r="V910" i="11"/>
  <c r="U911" i="11"/>
  <c r="AF912" i="11"/>
  <c r="AE913" i="11"/>
  <c r="O913" i="11" s="1"/>
  <c r="AD914" i="11"/>
  <c r="AB915" i="11"/>
  <c r="AF910" i="11"/>
  <c r="X917" i="11"/>
  <c r="Y918" i="11"/>
  <c r="AE914" i="11"/>
  <c r="O914" i="11" s="1"/>
  <c r="AE920" i="11"/>
  <c r="AE915" i="11"/>
  <c r="AD916" i="11"/>
  <c r="AC917" i="11"/>
  <c r="AB918" i="11"/>
  <c r="AF915" i="11"/>
  <c r="U915" i="11"/>
  <c r="U916" i="11"/>
  <c r="AF917" i="11"/>
  <c r="AF916" i="11"/>
  <c r="V915" i="11"/>
  <c r="U919" i="11"/>
  <c r="AF920" i="11"/>
  <c r="V919" i="11"/>
  <c r="U920" i="11"/>
  <c r="W919" i="11"/>
  <c r="V920" i="11"/>
  <c r="X919" i="11"/>
  <c r="W920" i="11"/>
  <c r="Y919" i="11"/>
  <c r="X920" i="11"/>
  <c r="Z919" i="11"/>
  <c r="Y920" i="11"/>
  <c r="Z920" i="11"/>
  <c r="AB920" i="11"/>
  <c r="AA919" i="11"/>
  <c r="AB919" i="11"/>
  <c r="AA920" i="11"/>
  <c r="AC919" i="11"/>
  <c r="AD919" i="11"/>
  <c r="AC920" i="11"/>
  <c r="M920" i="11" s="1"/>
  <c r="AE919" i="11"/>
  <c r="O919" i="11" s="1"/>
  <c r="Y919" i="4"/>
  <c r="AA921" i="4"/>
  <c r="W919" i="4"/>
  <c r="X919" i="4"/>
  <c r="X920" i="4"/>
  <c r="Y920" i="4"/>
  <c r="Z922" i="4"/>
  <c r="Z919" i="4"/>
  <c r="Y921" i="4"/>
  <c r="I921" i="4" s="1"/>
  <c r="AA919" i="4"/>
  <c r="Z921" i="4"/>
  <c r="AB919" i="4"/>
  <c r="AC919" i="4"/>
  <c r="AB921" i="4"/>
  <c r="AC921" i="4"/>
  <c r="Z920" i="4"/>
  <c r="AA922" i="4"/>
  <c r="T922" i="4"/>
  <c r="U923" i="4"/>
  <c r="V924" i="4"/>
  <c r="W925" i="4"/>
  <c r="X926" i="4"/>
  <c r="T926" i="4"/>
  <c r="U925" i="4"/>
  <c r="T921" i="4"/>
  <c r="U922" i="4"/>
  <c r="V923" i="4"/>
  <c r="W924" i="4"/>
  <c r="X925" i="4"/>
  <c r="Y926" i="4"/>
  <c r="T925" i="4"/>
  <c r="V926" i="4"/>
  <c r="T920" i="4"/>
  <c r="U921" i="4"/>
  <c r="V922" i="4"/>
  <c r="W923" i="4"/>
  <c r="X924" i="4"/>
  <c r="Y925" i="4"/>
  <c r="Z926" i="4"/>
  <c r="T919" i="4"/>
  <c r="U920" i="4"/>
  <c r="V921" i="4"/>
  <c r="W922" i="4"/>
  <c r="X923" i="4"/>
  <c r="Y924" i="4"/>
  <c r="Z925" i="4"/>
  <c r="AA926" i="4"/>
  <c r="T924" i="4"/>
  <c r="U924" i="4"/>
  <c r="U919" i="4"/>
  <c r="V920" i="4"/>
  <c r="W921" i="4"/>
  <c r="X922" i="4"/>
  <c r="I922" i="4" s="1"/>
  <c r="Y923" i="4"/>
  <c r="Z924" i="4"/>
  <c r="K924" i="4" s="1"/>
  <c r="AA925" i="4"/>
  <c r="AB926" i="4"/>
  <c r="M926" i="4" s="1"/>
  <c r="U926" i="4"/>
  <c r="T923" i="4"/>
  <c r="V925" i="4"/>
  <c r="W926" i="4"/>
  <c r="X939" i="4"/>
  <c r="I939" i="4" s="1"/>
  <c r="W939" i="4"/>
  <c r="V939" i="4"/>
  <c r="AC927" i="4"/>
  <c r="AC929" i="4"/>
  <c r="AC930" i="4"/>
  <c r="AC928" i="4"/>
  <c r="T932" i="4"/>
  <c r="AB928" i="4"/>
  <c r="AA928" i="4"/>
  <c r="AB939" i="4"/>
  <c r="Y930" i="4"/>
  <c r="W928" i="4"/>
  <c r="AB940" i="4"/>
  <c r="AA939" i="4"/>
  <c r="Z932" i="4"/>
  <c r="Y931" i="4"/>
  <c r="X930" i="4"/>
  <c r="W929" i="4"/>
  <c r="V928" i="4"/>
  <c r="U927" i="4"/>
  <c r="E927" i="4" s="1"/>
  <c r="U931" i="4"/>
  <c r="AB929" i="4"/>
  <c r="AC931" i="4"/>
  <c r="AB932" i="4"/>
  <c r="Z930" i="4"/>
  <c r="Y929" i="4"/>
  <c r="X928" i="4"/>
  <c r="AC940" i="4"/>
  <c r="AA932" i="4"/>
  <c r="Z931" i="4"/>
  <c r="X929" i="4"/>
  <c r="AA940" i="4"/>
  <c r="K940" i="4" s="1"/>
  <c r="Z939" i="4"/>
  <c r="Y932" i="4"/>
  <c r="I932" i="4" s="1"/>
  <c r="X931" i="4"/>
  <c r="W930" i="4"/>
  <c r="G930" i="4" s="1"/>
  <c r="V929" i="4"/>
  <c r="U928" i="4"/>
  <c r="V931" i="4"/>
  <c r="G931" i="4" s="1"/>
  <c r="U930" i="4"/>
  <c r="T929" i="4"/>
  <c r="T930" i="4"/>
  <c r="T931" i="4"/>
  <c r="AB930" i="4"/>
  <c r="AA929" i="4"/>
  <c r="Z928" i="4"/>
  <c r="AC932" i="4"/>
  <c r="AB931" i="4"/>
  <c r="AA930" i="4"/>
  <c r="Z929" i="4"/>
  <c r="Y928" i="4"/>
  <c r="AC939" i="4"/>
  <c r="AA931" i="4"/>
  <c r="AB903" i="11"/>
  <c r="AC903" i="11"/>
  <c r="U903" i="11"/>
  <c r="V903" i="11"/>
  <c r="W903" i="11"/>
  <c r="X903" i="11"/>
  <c r="Y903" i="11"/>
  <c r="Z903" i="11"/>
  <c r="AA903" i="11"/>
  <c r="AD903" i="11"/>
  <c r="AE903" i="11"/>
  <c r="O903" i="11" s="1"/>
  <c r="E645" i="5" l="1"/>
  <c r="E642" i="5"/>
  <c r="I641" i="5"/>
  <c r="I918" i="11"/>
  <c r="I912" i="11"/>
  <c r="M912" i="11"/>
  <c r="I663" i="5"/>
  <c r="I649" i="5"/>
  <c r="I647" i="5"/>
  <c r="E646" i="5"/>
  <c r="I643" i="5"/>
  <c r="I654" i="5"/>
  <c r="O912" i="11"/>
  <c r="I913" i="11"/>
  <c r="K936" i="4"/>
  <c r="I929" i="4"/>
  <c r="K929" i="4"/>
  <c r="I648" i="5"/>
  <c r="I664" i="5"/>
  <c r="G940" i="4"/>
  <c r="M940" i="4"/>
  <c r="M928" i="4"/>
  <c r="I910" i="11"/>
  <c r="I916" i="11"/>
  <c r="K912" i="11"/>
  <c r="I914" i="11"/>
  <c r="O920" i="11"/>
  <c r="I909" i="11"/>
  <c r="G913" i="11"/>
  <c r="I911" i="11"/>
  <c r="I915" i="11"/>
  <c r="I919" i="11"/>
  <c r="K916" i="11"/>
  <c r="I917" i="11"/>
  <c r="G920" i="11"/>
  <c r="G917" i="11"/>
  <c r="G919" i="11"/>
  <c r="G664" i="5"/>
  <c r="K927" i="4"/>
  <c r="G927" i="4"/>
  <c r="E923" i="4"/>
  <c r="E925" i="4"/>
  <c r="M931" i="4"/>
  <c r="M927" i="4"/>
  <c r="K649" i="5"/>
  <c r="G654" i="5"/>
  <c r="K664" i="5"/>
  <c r="G648" i="5"/>
  <c r="I927" i="4"/>
  <c r="G937" i="4"/>
  <c r="M933" i="4"/>
  <c r="I934" i="4"/>
  <c r="G929" i="4"/>
  <c r="I938" i="4"/>
  <c r="G926" i="4"/>
  <c r="M929" i="4"/>
  <c r="G939" i="4"/>
  <c r="M907" i="11"/>
  <c r="K918" i="11"/>
  <c r="M917" i="11"/>
  <c r="K909" i="11"/>
  <c r="G663" i="5"/>
  <c r="G641" i="5"/>
  <c r="L664" i="5"/>
  <c r="G655" i="5"/>
  <c r="M663" i="5"/>
  <c r="L663" i="5"/>
  <c r="E663" i="5"/>
  <c r="K653" i="5"/>
  <c r="K647" i="5"/>
  <c r="K663" i="5"/>
  <c r="G662" i="5"/>
  <c r="E664" i="5"/>
  <c r="E662" i="5"/>
  <c r="M662" i="5"/>
  <c r="L662" i="5"/>
  <c r="G649" i="5"/>
  <c r="G647" i="5"/>
  <c r="M664" i="5"/>
  <c r="O937" i="4"/>
  <c r="N937" i="4"/>
  <c r="E937" i="4"/>
  <c r="G935" i="4"/>
  <c r="G923" i="4"/>
  <c r="I935" i="4"/>
  <c r="O933" i="4"/>
  <c r="E933" i="4"/>
  <c r="N933" i="4"/>
  <c r="K925" i="4"/>
  <c r="O935" i="4"/>
  <c r="E935" i="4"/>
  <c r="N935" i="4"/>
  <c r="G936" i="4"/>
  <c r="G933" i="4"/>
  <c r="E936" i="4"/>
  <c r="M939" i="4"/>
  <c r="I937" i="4"/>
  <c r="K931" i="4"/>
  <c r="G934" i="4"/>
  <c r="K922" i="4"/>
  <c r="N934" i="4"/>
  <c r="O934" i="4"/>
  <c r="E934" i="4"/>
  <c r="K937" i="4"/>
  <c r="K939" i="4"/>
  <c r="G938" i="4"/>
  <c r="O938" i="4"/>
  <c r="E938" i="4"/>
  <c r="N938" i="4"/>
  <c r="I925" i="4"/>
  <c r="K935" i="4"/>
  <c r="I933" i="4"/>
  <c r="N940" i="4"/>
  <c r="O940" i="4"/>
  <c r="E940" i="4"/>
  <c r="N939" i="4"/>
  <c r="E939" i="4"/>
  <c r="O939" i="4"/>
  <c r="E926" i="4"/>
  <c r="K938" i="4"/>
  <c r="I940" i="4"/>
  <c r="M934" i="4"/>
  <c r="M911" i="11"/>
  <c r="M914" i="11"/>
  <c r="M918" i="11"/>
  <c r="M913" i="11"/>
  <c r="E919" i="11"/>
  <c r="Q919" i="11"/>
  <c r="P919" i="11"/>
  <c r="M919" i="11"/>
  <c r="G912" i="11"/>
  <c r="P917" i="11"/>
  <c r="E918" i="11"/>
  <c r="Q918" i="11"/>
  <c r="P918" i="11"/>
  <c r="M909" i="11"/>
  <c r="K919" i="11"/>
  <c r="K910" i="11"/>
  <c r="O917" i="11"/>
  <c r="K917" i="11"/>
  <c r="Q917" i="11"/>
  <c r="G918" i="11"/>
  <c r="E920" i="11"/>
  <c r="I662" i="5"/>
  <c r="M649" i="5"/>
  <c r="E649" i="5"/>
  <c r="L649" i="5"/>
  <c r="M645" i="5"/>
  <c r="E648" i="5"/>
  <c r="L648" i="5"/>
  <c r="M648" i="5"/>
  <c r="K646" i="5"/>
  <c r="G653" i="5"/>
  <c r="E647" i="5"/>
  <c r="L647" i="5"/>
  <c r="M647" i="5"/>
  <c r="M653" i="5"/>
  <c r="E653" i="5"/>
  <c r="L653" i="5"/>
  <c r="G643" i="5"/>
  <c r="M654" i="5"/>
  <c r="L654" i="5"/>
  <c r="E654" i="5"/>
  <c r="K654" i="5"/>
  <c r="L642" i="5"/>
  <c r="K641" i="5"/>
  <c r="M642" i="5"/>
  <c r="M655" i="5"/>
  <c r="E655" i="5"/>
  <c r="L655" i="5"/>
  <c r="K645" i="5"/>
  <c r="G646" i="5"/>
  <c r="G642" i="5"/>
  <c r="I655" i="5"/>
  <c r="I653" i="5"/>
  <c r="I663" i="14"/>
  <c r="O663" i="14"/>
  <c r="E663" i="14"/>
  <c r="K663" i="14"/>
  <c r="G644" i="5"/>
  <c r="I646" i="5"/>
  <c r="L645" i="5"/>
  <c r="L643" i="5"/>
  <c r="M643" i="5"/>
  <c r="E643" i="5"/>
  <c r="E644" i="5"/>
  <c r="L644" i="5"/>
  <c r="M644" i="5"/>
  <c r="K643" i="5"/>
  <c r="L646" i="5"/>
  <c r="M641" i="5"/>
  <c r="E641" i="5"/>
  <c r="L641" i="5"/>
  <c r="I642" i="5"/>
  <c r="G645" i="5"/>
  <c r="K642" i="5"/>
  <c r="M646" i="5"/>
  <c r="I645" i="5"/>
  <c r="K928" i="4"/>
  <c r="K930" i="4"/>
  <c r="M930" i="4"/>
  <c r="M932" i="4"/>
  <c r="E932" i="4"/>
  <c r="N932" i="4"/>
  <c r="O932" i="4"/>
  <c r="I923" i="4"/>
  <c r="N928" i="4"/>
  <c r="G925" i="4"/>
  <c r="G924" i="4"/>
  <c r="G932" i="4"/>
  <c r="E929" i="4"/>
  <c r="N929" i="4"/>
  <c r="O929" i="4"/>
  <c r="E924" i="4"/>
  <c r="I928" i="4"/>
  <c r="G928" i="4"/>
  <c r="I924" i="4"/>
  <c r="E928" i="4"/>
  <c r="E931" i="4"/>
  <c r="O931" i="4"/>
  <c r="N931" i="4"/>
  <c r="E930" i="4"/>
  <c r="O930" i="4"/>
  <c r="N930" i="4"/>
  <c r="I926" i="4"/>
  <c r="K926" i="4"/>
  <c r="I931" i="4"/>
  <c r="K920" i="4"/>
  <c r="I930" i="4"/>
  <c r="K932" i="4"/>
  <c r="E915" i="11"/>
  <c r="P915" i="11"/>
  <c r="Q915" i="11"/>
  <c r="M910" i="11"/>
  <c r="P910" i="11"/>
  <c r="Q910" i="11"/>
  <c r="E910" i="11"/>
  <c r="O908" i="11"/>
  <c r="P912" i="11"/>
  <c r="O911" i="11"/>
  <c r="E913" i="11"/>
  <c r="P913" i="11"/>
  <c r="Q913" i="11"/>
  <c r="K914" i="11"/>
  <c r="G916" i="11"/>
  <c r="E909" i="11"/>
  <c r="P909" i="11"/>
  <c r="Q909" i="11"/>
  <c r="G911" i="11"/>
  <c r="M916" i="11"/>
  <c r="K911" i="11"/>
  <c r="O916" i="11"/>
  <c r="Q912" i="11"/>
  <c r="E914" i="11"/>
  <c r="P914" i="11"/>
  <c r="Q914" i="11"/>
  <c r="K913" i="11"/>
  <c r="O910" i="11"/>
  <c r="G909" i="11"/>
  <c r="M908" i="11"/>
  <c r="K915" i="11"/>
  <c r="O915" i="11"/>
  <c r="M915" i="11"/>
  <c r="G914" i="11"/>
  <c r="Q911" i="11"/>
  <c r="P911" i="11"/>
  <c r="E911" i="11"/>
  <c r="E916" i="11"/>
  <c r="P916" i="11"/>
  <c r="Q916" i="11"/>
  <c r="K921" i="4"/>
  <c r="O928" i="4"/>
  <c r="O926" i="4"/>
  <c r="N926" i="4"/>
  <c r="O921" i="4"/>
  <c r="E921" i="4"/>
  <c r="N921" i="4"/>
  <c r="O924" i="4"/>
  <c r="N924" i="4"/>
  <c r="O923" i="4"/>
  <c r="N923" i="4"/>
  <c r="N927" i="4"/>
  <c r="O920" i="4"/>
  <c r="E920" i="4"/>
  <c r="N920" i="4"/>
  <c r="M924" i="4"/>
  <c r="M923" i="4"/>
  <c r="N925" i="4"/>
  <c r="O925" i="4"/>
  <c r="I920" i="4"/>
  <c r="K919" i="4"/>
  <c r="O922" i="4"/>
  <c r="E922" i="4"/>
  <c r="N922" i="4"/>
  <c r="O927" i="4"/>
  <c r="E919" i="4"/>
  <c r="O919" i="4"/>
  <c r="N919" i="4"/>
  <c r="I919" i="4"/>
  <c r="K908" i="11"/>
  <c r="Q908" i="11"/>
  <c r="E908" i="11"/>
  <c r="P908" i="11"/>
  <c r="G908" i="11"/>
  <c r="G907" i="11"/>
  <c r="P907" i="11"/>
  <c r="Q907" i="11"/>
  <c r="E907" i="11"/>
  <c r="K907" i="11"/>
  <c r="O907" i="11"/>
  <c r="K903" i="11"/>
  <c r="G903" i="11"/>
  <c r="P903" i="11"/>
  <c r="E903" i="11"/>
  <c r="Q903" i="11"/>
  <c r="G522" i="21" l="1"/>
  <c r="G517" i="21" l="1"/>
  <c r="B1921" i="3" l="1"/>
  <c r="N1921" i="3" s="1"/>
  <c r="C979" i="11"/>
  <c r="C1019" i="4"/>
  <c r="P1921" i="3" l="1"/>
  <c r="Q1921" i="3"/>
  <c r="T1921" i="3"/>
  <c r="O1921" i="3"/>
  <c r="S1921" i="3"/>
  <c r="R1921" i="3"/>
  <c r="D508" i="21"/>
  <c r="C552" i="21"/>
  <c r="T552" i="21" s="1"/>
  <c r="J530" i="21"/>
  <c r="G513" i="21"/>
  <c r="G510" i="21"/>
  <c r="AC552" i="21" l="1"/>
  <c r="AA552" i="21"/>
  <c r="Z552" i="21"/>
  <c r="Y552" i="21"/>
  <c r="V552" i="21"/>
  <c r="AB552" i="21"/>
  <c r="AD552" i="21"/>
  <c r="U552" i="21"/>
  <c r="H511" i="21"/>
  <c r="J536" i="21"/>
  <c r="J532" i="21"/>
  <c r="H527" i="21"/>
  <c r="N535" i="21"/>
  <c r="E508" i="21"/>
  <c r="N531" i="21"/>
  <c r="N529" i="21"/>
  <c r="J528" i="21"/>
  <c r="H518" i="21"/>
  <c r="H536" i="21"/>
  <c r="H532" i="21"/>
  <c r="H530" i="21"/>
  <c r="H521" i="21"/>
  <c r="E538" i="21"/>
  <c r="E536" i="21"/>
  <c r="E534" i="21"/>
  <c r="E532" i="21"/>
  <c r="P530" i="21"/>
  <c r="E530" i="21"/>
  <c r="E528" i="21"/>
  <c r="P528" i="21"/>
  <c r="J533" i="21"/>
  <c r="H525" i="21"/>
  <c r="H539" i="21"/>
  <c r="H537" i="21"/>
  <c r="H535" i="21"/>
  <c r="H533" i="21"/>
  <c r="H529" i="21"/>
  <c r="H520" i="21"/>
  <c r="E539" i="21"/>
  <c r="P531" i="21"/>
  <c r="E531" i="21"/>
  <c r="L536" i="21"/>
  <c r="L534" i="21"/>
  <c r="L530" i="21"/>
  <c r="L528" i="21"/>
  <c r="E533" i="21"/>
  <c r="N528" i="21"/>
  <c r="H516" i="21"/>
  <c r="L535" i="21"/>
  <c r="H526" i="21"/>
  <c r="J535" i="21"/>
  <c r="J529" i="21"/>
  <c r="E537" i="21"/>
  <c r="H517" i="21"/>
  <c r="N530" i="21"/>
  <c r="H523" i="21"/>
  <c r="J534" i="21"/>
  <c r="L537" i="21"/>
  <c r="H519" i="21"/>
  <c r="J531" i="21"/>
  <c r="P535" i="21"/>
  <c r="E535" i="21"/>
  <c r="P529" i="21"/>
  <c r="E529" i="21"/>
  <c r="H524" i="21"/>
  <c r="E524" i="21"/>
  <c r="H512" i="21"/>
  <c r="H522" i="21"/>
  <c r="H538" i="21"/>
  <c r="H534" i="21"/>
  <c r="H531" i="21"/>
  <c r="L529" i="21"/>
  <c r="H528" i="21"/>
  <c r="N508" i="21"/>
  <c r="N522" i="21"/>
  <c r="H514" i="21"/>
  <c r="N516" i="21"/>
  <c r="L516" i="21"/>
  <c r="L518" i="21"/>
  <c r="L526" i="21"/>
  <c r="J526" i="21"/>
  <c r="J524" i="21"/>
  <c r="J518" i="21"/>
  <c r="N511" i="21"/>
  <c r="N526" i="21"/>
  <c r="H510" i="21"/>
  <c r="H509" i="21"/>
  <c r="N525" i="21"/>
  <c r="L522" i="21"/>
  <c r="J527" i="21"/>
  <c r="L524" i="21"/>
  <c r="J519" i="21"/>
  <c r="L517" i="21"/>
  <c r="N524" i="21"/>
  <c r="J520" i="21"/>
  <c r="L525" i="21"/>
  <c r="E520" i="21"/>
  <c r="N521" i="21"/>
  <c r="J523" i="21"/>
  <c r="L521" i="21"/>
  <c r="N519" i="21"/>
  <c r="E516" i="21"/>
  <c r="E525" i="21"/>
  <c r="J521" i="21"/>
  <c r="L519" i="21"/>
  <c r="N517" i="21"/>
  <c r="H515" i="21"/>
  <c r="N515" i="21"/>
  <c r="P515" i="21"/>
  <c r="H513" i="21"/>
  <c r="J509" i="21"/>
  <c r="N514" i="21"/>
  <c r="N510" i="21"/>
  <c r="E512" i="21"/>
  <c r="L513" i="21"/>
  <c r="N513" i="21" l="1"/>
  <c r="N527" i="21"/>
  <c r="L523" i="21"/>
  <c r="P522" i="21"/>
  <c r="E522" i="21"/>
  <c r="J516" i="21"/>
  <c r="N512" i="21"/>
  <c r="E527" i="21"/>
  <c r="P527" i="21"/>
  <c r="J522" i="21"/>
  <c r="P520" i="21"/>
  <c r="P513" i="21"/>
  <c r="P524" i="21"/>
  <c r="P510" i="21"/>
  <c r="P514" i="21"/>
  <c r="G552" i="21"/>
  <c r="P516" i="21"/>
  <c r="P523" i="21"/>
  <c r="E523" i="21"/>
  <c r="J517" i="21"/>
  <c r="N523" i="21"/>
  <c r="E517" i="21"/>
  <c r="P517" i="21"/>
  <c r="P525" i="21"/>
  <c r="P526" i="21"/>
  <c r="E526" i="21"/>
  <c r="E519" i="21"/>
  <c r="J525" i="21"/>
  <c r="L520" i="21"/>
  <c r="N518" i="21"/>
  <c r="N520" i="21"/>
  <c r="J514" i="21"/>
  <c r="J513" i="21"/>
  <c r="J515" i="21"/>
  <c r="P521" i="21"/>
  <c r="E521" i="21"/>
  <c r="P509" i="21"/>
  <c r="L527" i="21"/>
  <c r="E518" i="21"/>
  <c r="E514" i="21"/>
  <c r="N509" i="21"/>
  <c r="L511" i="21"/>
  <c r="E511" i="21"/>
  <c r="E515" i="21"/>
  <c r="E509" i="21"/>
  <c r="L512" i="21"/>
  <c r="L515" i="21"/>
  <c r="L514" i="21"/>
  <c r="E513" i="21"/>
  <c r="L509" i="21"/>
  <c r="E510" i="21"/>
  <c r="K552" i="21" l="1"/>
  <c r="I552" i="21"/>
  <c r="M552" i="21"/>
  <c r="D552" i="21"/>
  <c r="P552" i="21"/>
  <c r="P628" i="1"/>
  <c r="U628" i="1" s="1"/>
  <c r="S1018" i="4"/>
  <c r="AB1018" i="4" s="1"/>
  <c r="S1017" i="4"/>
  <c r="X1017" i="4" s="1"/>
  <c r="S1016" i="4"/>
  <c r="V1016" i="4" s="1"/>
  <c r="S1015" i="4"/>
  <c r="T1015" i="4" s="1"/>
  <c r="S1014" i="4"/>
  <c r="AC1014" i="4" s="1"/>
  <c r="S1013" i="4"/>
  <c r="AC1013" i="4" s="1"/>
  <c r="S1012" i="4"/>
  <c r="AC1012" i="4" s="1"/>
  <c r="S1011" i="4"/>
  <c r="AC1011" i="4" s="1"/>
  <c r="S1010" i="4"/>
  <c r="AC1010" i="4" s="1"/>
  <c r="S1009" i="4"/>
  <c r="AB1009" i="4" s="1"/>
  <c r="S1008" i="4"/>
  <c r="Z1008" i="4" s="1"/>
  <c r="S1007" i="4"/>
  <c r="X1007" i="4" s="1"/>
  <c r="S1006" i="4"/>
  <c r="V1006" i="4" s="1"/>
  <c r="S1005" i="4"/>
  <c r="T1005" i="4" s="1"/>
  <c r="S1004" i="4"/>
  <c r="AC1004" i="4" s="1"/>
  <c r="S1003" i="4"/>
  <c r="AC1003" i="4" s="1"/>
  <c r="S1002" i="4"/>
  <c r="AC1002" i="4" s="1"/>
  <c r="S1001" i="4"/>
  <c r="AB1001" i="4" s="1"/>
  <c r="S1000" i="4"/>
  <c r="AC1000" i="4" s="1"/>
  <c r="S999" i="4"/>
  <c r="AB999" i="4" s="1"/>
  <c r="S998" i="4"/>
  <c r="Z998" i="4" s="1"/>
  <c r="S997" i="4"/>
  <c r="X997" i="4" s="1"/>
  <c r="S996" i="4"/>
  <c r="V996" i="4" s="1"/>
  <c r="S995" i="4"/>
  <c r="T995" i="4" s="1"/>
  <c r="S994" i="4"/>
  <c r="W994" i="4" s="1"/>
  <c r="S993" i="4"/>
  <c r="AC993" i="4" s="1"/>
  <c r="S992" i="4"/>
  <c r="AC992" i="4" s="1"/>
  <c r="S991" i="4"/>
  <c r="AB991" i="4" s="1"/>
  <c r="S990" i="4"/>
  <c r="AC990" i="4" s="1"/>
  <c r="S989" i="4"/>
  <c r="AB989" i="4" s="1"/>
  <c r="S988" i="4"/>
  <c r="Z988" i="4" s="1"/>
  <c r="S987" i="4"/>
  <c r="X987" i="4" s="1"/>
  <c r="S986" i="4"/>
  <c r="V986" i="4" s="1"/>
  <c r="S985" i="4"/>
  <c r="T985" i="4" s="1"/>
  <c r="S984" i="4"/>
  <c r="AA984" i="4" s="1"/>
  <c r="S983" i="4"/>
  <c r="U983" i="4" s="1"/>
  <c r="S982" i="4"/>
  <c r="AC982" i="4" s="1"/>
  <c r="S981" i="4"/>
  <c r="AB981" i="4" s="1"/>
  <c r="S980" i="4"/>
  <c r="AC980" i="4" s="1"/>
  <c r="S979" i="4"/>
  <c r="Y979" i="4" s="1"/>
  <c r="S978" i="4"/>
  <c r="W978" i="4" s="1"/>
  <c r="S977" i="4"/>
  <c r="U977" i="4" s="1"/>
  <c r="S976" i="4"/>
  <c r="AB976" i="4" s="1"/>
  <c r="S975" i="4"/>
  <c r="AC975" i="4" s="1"/>
  <c r="S974" i="4"/>
  <c r="AC974" i="4" s="1"/>
  <c r="S973" i="4"/>
  <c r="AC973" i="4" s="1"/>
  <c r="S972" i="4"/>
  <c r="AC972" i="4" s="1"/>
  <c r="S971" i="4"/>
  <c r="AC971" i="4" s="1"/>
  <c r="S970" i="4"/>
  <c r="AA970" i="4" s="1"/>
  <c r="S969" i="4"/>
  <c r="Y969" i="4" s="1"/>
  <c r="S968" i="4"/>
  <c r="W968" i="4" s="1"/>
  <c r="S967" i="4"/>
  <c r="U967" i="4" s="1"/>
  <c r="S966" i="4"/>
  <c r="Z966" i="4" s="1"/>
  <c r="S965" i="4"/>
  <c r="AC965" i="4" s="1"/>
  <c r="S964" i="4"/>
  <c r="AC964" i="4" s="1"/>
  <c r="S963" i="4"/>
  <c r="AC963" i="4" s="1"/>
  <c r="S962" i="4"/>
  <c r="AC962" i="4" s="1"/>
  <c r="S961" i="4"/>
  <c r="AC961" i="4" s="1"/>
  <c r="S960" i="4"/>
  <c r="AA960" i="4" s="1"/>
  <c r="S959" i="4"/>
  <c r="Y959" i="4" s="1"/>
  <c r="S958" i="4"/>
  <c r="W958" i="4" s="1"/>
  <c r="S957" i="4"/>
  <c r="AC957" i="4" s="1"/>
  <c r="S956" i="4"/>
  <c r="Y956" i="4" s="1"/>
  <c r="S955" i="4"/>
  <c r="W955" i="4" s="1"/>
  <c r="S954" i="4"/>
  <c r="U954" i="4" s="1"/>
  <c r="S953" i="4"/>
  <c r="AA953" i="4" s="1"/>
  <c r="S952" i="4"/>
  <c r="AC952" i="4" s="1"/>
  <c r="S951" i="4"/>
  <c r="AC951" i="4" s="1"/>
  <c r="S950" i="4"/>
  <c r="AC950" i="4" s="1"/>
  <c r="S943" i="4"/>
  <c r="AC943" i="4" s="1"/>
  <c r="S942" i="4"/>
  <c r="AC942" i="4" s="1"/>
  <c r="S941" i="4"/>
  <c r="AA941" i="4" s="1"/>
  <c r="S918" i="4"/>
  <c r="AC918" i="4" s="1"/>
  <c r="S917" i="4"/>
  <c r="AC917" i="4" s="1"/>
  <c r="S916" i="4"/>
  <c r="AC916" i="4" s="1"/>
  <c r="S915" i="4"/>
  <c r="AC915" i="4" s="1"/>
  <c r="S914" i="4"/>
  <c r="AC914" i="4" s="1"/>
  <c r="S913" i="4"/>
  <c r="Z913" i="4" s="1"/>
  <c r="S912" i="4"/>
  <c r="W912" i="4" s="1"/>
  <c r="S911" i="4"/>
  <c r="T911" i="4" s="1"/>
  <c r="S910" i="4"/>
  <c r="V910" i="4" s="1"/>
  <c r="S909" i="4"/>
  <c r="AC909" i="4" s="1"/>
  <c r="S908" i="4"/>
  <c r="AC908" i="4" s="1"/>
  <c r="S907" i="4"/>
  <c r="AC907" i="4" s="1"/>
  <c r="S906" i="4"/>
  <c r="AB906" i="4" s="1"/>
  <c r="S905" i="4"/>
  <c r="Z905" i="4" s="1"/>
  <c r="S904" i="4"/>
  <c r="X904" i="4" s="1"/>
  <c r="S903" i="4"/>
  <c r="V903" i="4" s="1"/>
  <c r="S902" i="4"/>
  <c r="T902" i="4" s="1"/>
  <c r="T645" i="14"/>
  <c r="V645" i="14" s="1"/>
  <c r="T644" i="14"/>
  <c r="AF644" i="14" s="1"/>
  <c r="T643" i="14"/>
  <c r="Y643" i="14" s="1"/>
  <c r="Q623" i="5"/>
  <c r="Q622" i="5"/>
  <c r="Q621" i="5"/>
  <c r="Q620" i="5"/>
  <c r="P630" i="1"/>
  <c r="R630" i="1" s="1"/>
  <c r="P629" i="1"/>
  <c r="V629" i="1" s="1"/>
  <c r="P627" i="1"/>
  <c r="R627" i="1" s="1"/>
  <c r="T881" i="11"/>
  <c r="AB881" i="11" s="1"/>
  <c r="T880" i="11"/>
  <c r="AB880" i="11" s="1"/>
  <c r="T879" i="11"/>
  <c r="U879" i="11" s="1"/>
  <c r="S892" i="4"/>
  <c r="AB892" i="4" s="1"/>
  <c r="S891" i="4"/>
  <c r="AB891" i="4" s="1"/>
  <c r="S890" i="4"/>
  <c r="W890" i="4" s="1"/>
  <c r="D1761" i="3"/>
  <c r="D1762" i="3"/>
  <c r="D1763" i="3"/>
  <c r="D1764" i="3"/>
  <c r="D1765" i="3"/>
  <c r="D1766" i="3"/>
  <c r="W622" i="5" l="1"/>
  <c r="Y622" i="5"/>
  <c r="W623" i="5"/>
  <c r="Y623" i="5"/>
  <c r="U621" i="5"/>
  <c r="Y621" i="5"/>
  <c r="V620" i="5"/>
  <c r="Y620" i="5"/>
  <c r="AF880" i="11"/>
  <c r="AC880" i="11"/>
  <c r="AE880" i="11"/>
  <c r="AD880" i="11"/>
  <c r="AE643" i="14"/>
  <c r="AD643" i="14"/>
  <c r="AF643" i="14"/>
  <c r="V628" i="1"/>
  <c r="Q628" i="1"/>
  <c r="R628" i="1"/>
  <c r="S628" i="1"/>
  <c r="T628" i="1"/>
  <c r="AB905" i="4"/>
  <c r="AC905" i="4"/>
  <c r="Z643" i="14"/>
  <c r="AA643" i="14"/>
  <c r="AB643" i="14"/>
  <c r="AC643" i="14"/>
  <c r="T621" i="5"/>
  <c r="R621" i="5"/>
  <c r="V621" i="5"/>
  <c r="W621" i="5"/>
  <c r="X621" i="5"/>
  <c r="X623" i="5"/>
  <c r="V630" i="1"/>
  <c r="S630" i="1"/>
  <c r="T630" i="1"/>
  <c r="U630" i="1"/>
  <c r="AB979" i="4"/>
  <c r="Z979" i="4"/>
  <c r="AA979" i="4"/>
  <c r="AB958" i="4"/>
  <c r="AC941" i="4"/>
  <c r="AA958" i="4"/>
  <c r="AB987" i="4"/>
  <c r="Z958" i="4"/>
  <c r="AC958" i="4"/>
  <c r="T979" i="4"/>
  <c r="W941" i="4"/>
  <c r="AC976" i="4"/>
  <c r="M976" i="4" s="1"/>
  <c r="AB941" i="4"/>
  <c r="U979" i="4"/>
  <c r="AC996" i="4"/>
  <c r="X967" i="4"/>
  <c r="AC979" i="4"/>
  <c r="W967" i="4"/>
  <c r="AC954" i="4"/>
  <c r="Y967" i="4"/>
  <c r="Y1000" i="4"/>
  <c r="U1009" i="4"/>
  <c r="AA1001" i="4"/>
  <c r="AC1009" i="4"/>
  <c r="T952" i="4"/>
  <c r="X961" i="4"/>
  <c r="V995" i="4"/>
  <c r="U1011" i="4"/>
  <c r="U952" i="4"/>
  <c r="Y961" i="4"/>
  <c r="X985" i="4"/>
  <c r="W995" i="4"/>
  <c r="U1005" i="4"/>
  <c r="V1011" i="4"/>
  <c r="U910" i="4"/>
  <c r="V952" i="4"/>
  <c r="Z985" i="4"/>
  <c r="X995" i="4"/>
  <c r="V1005" i="4"/>
  <c r="AA1011" i="4"/>
  <c r="AA985" i="4"/>
  <c r="Y995" i="4"/>
  <c r="W1005" i="4"/>
  <c r="AB985" i="4"/>
  <c r="Z995" i="4"/>
  <c r="X1005" i="4"/>
  <c r="V906" i="4"/>
  <c r="U961" i="4"/>
  <c r="U995" i="4"/>
  <c r="AA995" i="4"/>
  <c r="U913" i="4"/>
  <c r="AB995" i="4"/>
  <c r="W1006" i="4"/>
  <c r="V913" i="4"/>
  <c r="AA966" i="4"/>
  <c r="AC995" i="4"/>
  <c r="Y1006" i="4"/>
  <c r="AB1015" i="4"/>
  <c r="AA913" i="4"/>
  <c r="K913" i="4" s="1"/>
  <c r="AB966" i="4"/>
  <c r="AA987" i="4"/>
  <c r="Z1006" i="4"/>
  <c r="AC1015" i="4"/>
  <c r="U918" i="4"/>
  <c r="T906" i="4"/>
  <c r="U906" i="4"/>
  <c r="W1009" i="4"/>
  <c r="V918" i="4"/>
  <c r="Y971" i="4"/>
  <c r="AC985" i="4"/>
  <c r="AB913" i="4"/>
  <c r="AC966" i="4"/>
  <c r="AA1006" i="4"/>
  <c r="U905" i="4"/>
  <c r="AC913" i="4"/>
  <c r="X958" i="4"/>
  <c r="AC987" i="4"/>
  <c r="AB1006" i="4"/>
  <c r="V905" i="4"/>
  <c r="V941" i="4"/>
  <c r="Y958" i="4"/>
  <c r="V967" i="4"/>
  <c r="AC1006" i="4"/>
  <c r="T972" i="4"/>
  <c r="U988" i="4"/>
  <c r="T962" i="4"/>
  <c r="U969" i="4"/>
  <c r="AA972" i="4"/>
  <c r="T977" i="4"/>
  <c r="AA988" i="4"/>
  <c r="Z997" i="4"/>
  <c r="Z1010" i="4"/>
  <c r="W1016" i="4"/>
  <c r="X903" i="4"/>
  <c r="V911" i="4"/>
  <c r="W953" i="4"/>
  <c r="Z955" i="4"/>
  <c r="T959" i="4"/>
  <c r="Z962" i="4"/>
  <c r="Z969" i="4"/>
  <c r="V977" i="4"/>
  <c r="AB988" i="4"/>
  <c r="AA997" i="4"/>
  <c r="X1016" i="4"/>
  <c r="Y1010" i="4"/>
  <c r="U998" i="4"/>
  <c r="U975" i="4"/>
  <c r="AA981" i="4"/>
  <c r="U989" i="4"/>
  <c r="AB998" i="4"/>
  <c r="Y1005" i="4"/>
  <c r="AC1007" i="4"/>
  <c r="AC1016" i="4"/>
  <c r="U903" i="4"/>
  <c r="T969" i="4"/>
  <c r="Z972" i="4"/>
  <c r="AB955" i="4"/>
  <c r="Y980" i="4"/>
  <c r="AB903" i="4"/>
  <c r="X914" i="4"/>
  <c r="Y942" i="4"/>
  <c r="AB959" i="4"/>
  <c r="Z967" i="4"/>
  <c r="V902" i="4"/>
  <c r="AC911" i="4"/>
  <c r="V965" i="4"/>
  <c r="U1008" i="4"/>
  <c r="T915" i="4"/>
  <c r="Z943" i="4"/>
  <c r="AA956" i="4"/>
  <c r="AC967" i="4"/>
  <c r="AA986" i="4"/>
  <c r="AB1005" i="4"/>
  <c r="V976" i="4"/>
  <c r="X978" i="4"/>
  <c r="AB986" i="4"/>
  <c r="Y990" i="4"/>
  <c r="T999" i="4"/>
  <c r="AB1008" i="4"/>
  <c r="Y902" i="4"/>
  <c r="AB904" i="4"/>
  <c r="Y912" i="4"/>
  <c r="AA915" i="4"/>
  <c r="W954" i="4"/>
  <c r="AC956" i="4"/>
  <c r="AB960" i="4"/>
  <c r="U966" i="4"/>
  <c r="X968" i="4"/>
  <c r="W976" i="4"/>
  <c r="Y978" i="4"/>
  <c r="AC986" i="4"/>
  <c r="W996" i="4"/>
  <c r="U999" i="4"/>
  <c r="AC1008" i="4"/>
  <c r="V1015" i="4"/>
  <c r="T903" i="4"/>
  <c r="Y903" i="4"/>
  <c r="AA969" i="4"/>
  <c r="U942" i="4"/>
  <c r="T986" i="4"/>
  <c r="U914" i="4"/>
  <c r="Z953" i="4"/>
  <c r="K953" i="4" s="1"/>
  <c r="AC969" i="4"/>
  <c r="T975" i="4"/>
  <c r="U986" i="4"/>
  <c r="W986" i="4"/>
  <c r="AC903" i="4"/>
  <c r="Y914" i="4"/>
  <c r="T956" i="4"/>
  <c r="T965" i="4"/>
  <c r="AA977" i="4"/>
  <c r="AB911" i="4"/>
  <c r="V970" i="4"/>
  <c r="Y986" i="4"/>
  <c r="Y904" i="4"/>
  <c r="I904" i="4" s="1"/>
  <c r="T943" i="4"/>
  <c r="Z956" i="4"/>
  <c r="AB967" i="4"/>
  <c r="T976" i="4"/>
  <c r="AC977" i="4"/>
  <c r="Z986" i="4"/>
  <c r="AA1005" i="4"/>
  <c r="Z904" i="4"/>
  <c r="AB970" i="4"/>
  <c r="X902" i="4"/>
  <c r="Z907" i="4"/>
  <c r="Z915" i="4"/>
  <c r="V954" i="4"/>
  <c r="AB956" i="4"/>
  <c r="AC970" i="4"/>
  <c r="U996" i="4"/>
  <c r="AA1017" i="4"/>
  <c r="Z902" i="4"/>
  <c r="AC904" i="4"/>
  <c r="AA908" i="4"/>
  <c r="Z912" i="4"/>
  <c r="X954" i="4"/>
  <c r="AC960" i="4"/>
  <c r="V966" i="4"/>
  <c r="Y968" i="4"/>
  <c r="X976" i="4"/>
  <c r="Z978" i="4"/>
  <c r="U985" i="4"/>
  <c r="AA991" i="4"/>
  <c r="X996" i="4"/>
  <c r="W999" i="4"/>
  <c r="W1015" i="4"/>
  <c r="X955" i="4"/>
  <c r="W903" i="4"/>
  <c r="G903" i="4" s="1"/>
  <c r="Y955" i="4"/>
  <c r="X953" i="4"/>
  <c r="AA962" i="4"/>
  <c r="W977" i="4"/>
  <c r="AC997" i="4"/>
  <c r="AA902" i="4"/>
  <c r="AB908" i="4"/>
  <c r="M908" i="4" s="1"/>
  <c r="AA912" i="4"/>
  <c r="V916" i="4"/>
  <c r="Y954" i="4"/>
  <c r="W966" i="4"/>
  <c r="Z968" i="4"/>
  <c r="U971" i="4"/>
  <c r="Y976" i="4"/>
  <c r="AA978" i="4"/>
  <c r="V985" i="4"/>
  <c r="Y987" i="4"/>
  <c r="Y996" i="4"/>
  <c r="AC999" i="4"/>
  <c r="T1006" i="4"/>
  <c r="X1015" i="4"/>
  <c r="T1018" i="4"/>
  <c r="AC953" i="4"/>
  <c r="AC998" i="4"/>
  <c r="W970" i="4"/>
  <c r="X912" i="4"/>
  <c r="W960" i="4"/>
  <c r="U1015" i="4"/>
  <c r="AB902" i="4"/>
  <c r="AB912" i="4"/>
  <c r="Z954" i="4"/>
  <c r="X966" i="4"/>
  <c r="AA968" i="4"/>
  <c r="X971" i="4"/>
  <c r="Z976" i="4"/>
  <c r="AB978" i="4"/>
  <c r="W985" i="4"/>
  <c r="Z987" i="4"/>
  <c r="Z996" i="4"/>
  <c r="U1006" i="4"/>
  <c r="T1009" i="4"/>
  <c r="Y1015" i="4"/>
  <c r="U1018" i="4"/>
  <c r="T953" i="4"/>
  <c r="U911" i="4"/>
  <c r="E911" i="4" s="1"/>
  <c r="V953" i="4"/>
  <c r="W911" i="4"/>
  <c r="AA955" i="4"/>
  <c r="AB969" i="4"/>
  <c r="Z1016" i="4"/>
  <c r="AA903" i="4"/>
  <c r="Y911" i="4"/>
  <c r="X942" i="4"/>
  <c r="AC955" i="4"/>
  <c r="Y977" i="4"/>
  <c r="AA1016" i="4"/>
  <c r="Z911" i="4"/>
  <c r="AA998" i="4"/>
  <c r="AA1007" i="4"/>
  <c r="X906" i="4"/>
  <c r="AB953" i="4"/>
  <c r="V975" i="4"/>
  <c r="U902" i="4"/>
  <c r="U965" i="4"/>
  <c r="AB977" i="4"/>
  <c r="Y907" i="4"/>
  <c r="U976" i="4"/>
  <c r="T996" i="4"/>
  <c r="Z1017" i="4"/>
  <c r="T966" i="4"/>
  <c r="AC912" i="4"/>
  <c r="AA954" i="4"/>
  <c r="Y966" i="4"/>
  <c r="AB968" i="4"/>
  <c r="AA976" i="4"/>
  <c r="AC978" i="4"/>
  <c r="AA996" i="4"/>
  <c r="Z1015" i="4"/>
  <c r="W1018" i="4"/>
  <c r="U953" i="4"/>
  <c r="Y997" i="4"/>
  <c r="U959" i="4"/>
  <c r="AC988" i="4"/>
  <c r="Y1016" i="4"/>
  <c r="Z903" i="4"/>
  <c r="X911" i="4"/>
  <c r="Y953" i="4"/>
  <c r="Z959" i="4"/>
  <c r="X977" i="4"/>
  <c r="Y1007" i="4"/>
  <c r="AA959" i="4"/>
  <c r="Z1007" i="4"/>
  <c r="W906" i="4"/>
  <c r="Z977" i="4"/>
  <c r="T989" i="4"/>
  <c r="AB1016" i="4"/>
  <c r="AA911" i="4"/>
  <c r="AC959" i="4"/>
  <c r="X986" i="4"/>
  <c r="AC906" i="4"/>
  <c r="M906" i="4" s="1"/>
  <c r="U956" i="4"/>
  <c r="AA967" i="4"/>
  <c r="W989" i="4"/>
  <c r="Z1005" i="4"/>
  <c r="AC989" i="4"/>
  <c r="Y1017" i="4"/>
  <c r="W902" i="4"/>
  <c r="V960" i="4"/>
  <c r="AA1008" i="4"/>
  <c r="AA904" i="4"/>
  <c r="AA943" i="4"/>
  <c r="AC1005" i="4"/>
  <c r="AC902" i="4"/>
  <c r="AA905" i="4"/>
  <c r="K905" i="4" s="1"/>
  <c r="T910" i="4"/>
  <c r="T918" i="4"/>
  <c r="AB954" i="4"/>
  <c r="AC968" i="4"/>
  <c r="Y985" i="4"/>
  <c r="AB996" i="4"/>
  <c r="X1006" i="4"/>
  <c r="AA1015" i="4"/>
  <c r="AC1018" i="4"/>
  <c r="T984" i="4"/>
  <c r="T994" i="4"/>
  <c r="T1004" i="4"/>
  <c r="T1014" i="4"/>
  <c r="U1014" i="4"/>
  <c r="AB997" i="4"/>
  <c r="T1003" i="4"/>
  <c r="V1004" i="4"/>
  <c r="AB1007" i="4"/>
  <c r="T1013" i="4"/>
  <c r="V1014" i="4"/>
  <c r="AB1017" i="4"/>
  <c r="AC1017" i="4"/>
  <c r="U984" i="4"/>
  <c r="U994" i="4"/>
  <c r="V984" i="4"/>
  <c r="V994" i="4"/>
  <c r="T917" i="4"/>
  <c r="T951" i="4"/>
  <c r="T974" i="4"/>
  <c r="U993" i="4"/>
  <c r="W1004" i="4"/>
  <c r="U1013" i="4"/>
  <c r="T909" i="4"/>
  <c r="W910" i="4"/>
  <c r="G910" i="4" s="1"/>
  <c r="U917" i="4"/>
  <c r="W918" i="4"/>
  <c r="U951" i="4"/>
  <c r="W952" i="4"/>
  <c r="T957" i="4"/>
  <c r="U964" i="4"/>
  <c r="W965" i="4"/>
  <c r="U974" i="4"/>
  <c r="W975" i="4"/>
  <c r="T982" i="4"/>
  <c r="V983" i="4"/>
  <c r="X984" i="4"/>
  <c r="T992" i="4"/>
  <c r="V993" i="4"/>
  <c r="X994" i="4"/>
  <c r="T1002" i="4"/>
  <c r="V1003" i="4"/>
  <c r="X1004" i="4"/>
  <c r="T1012" i="4"/>
  <c r="V1013" i="4"/>
  <c r="X1014" i="4"/>
  <c r="U1004" i="4"/>
  <c r="T993" i="4"/>
  <c r="T964" i="4"/>
  <c r="W984" i="4"/>
  <c r="U1003" i="4"/>
  <c r="W1014" i="4"/>
  <c r="U909" i="4"/>
  <c r="X910" i="4"/>
  <c r="T916" i="4"/>
  <c r="V917" i="4"/>
  <c r="X918" i="4"/>
  <c r="T950" i="4"/>
  <c r="V951" i="4"/>
  <c r="X952" i="4"/>
  <c r="U957" i="4"/>
  <c r="T963" i="4"/>
  <c r="V964" i="4"/>
  <c r="X965" i="4"/>
  <c r="V974" i="4"/>
  <c r="U1002" i="4"/>
  <c r="W1003" i="4"/>
  <c r="Y1004" i="4"/>
  <c r="U1012" i="4"/>
  <c r="W1013" i="4"/>
  <c r="Y1014" i="4"/>
  <c r="T973" i="4"/>
  <c r="X975" i="4"/>
  <c r="U982" i="4"/>
  <c r="W983" i="4"/>
  <c r="Y984" i="4"/>
  <c r="U992" i="4"/>
  <c r="W993" i="4"/>
  <c r="Y994" i="4"/>
  <c r="T908" i="4"/>
  <c r="V909" i="4"/>
  <c r="Y910" i="4"/>
  <c r="U916" i="4"/>
  <c r="W917" i="4"/>
  <c r="Y918" i="4"/>
  <c r="U950" i="4"/>
  <c r="W951" i="4"/>
  <c r="Y952" i="4"/>
  <c r="V957" i="4"/>
  <c r="U963" i="4"/>
  <c r="W964" i="4"/>
  <c r="Y965" i="4"/>
  <c r="U973" i="4"/>
  <c r="W974" i="4"/>
  <c r="Y975" i="4"/>
  <c r="T981" i="4"/>
  <c r="V982" i="4"/>
  <c r="X983" i="4"/>
  <c r="Z984" i="4"/>
  <c r="T991" i="4"/>
  <c r="V992" i="4"/>
  <c r="X993" i="4"/>
  <c r="Z994" i="4"/>
  <c r="T1001" i="4"/>
  <c r="V1002" i="4"/>
  <c r="X1003" i="4"/>
  <c r="Z1004" i="4"/>
  <c r="T1011" i="4"/>
  <c r="V1012" i="4"/>
  <c r="X1013" i="4"/>
  <c r="Z1014" i="4"/>
  <c r="U908" i="4"/>
  <c r="W909" i="4"/>
  <c r="Z910" i="4"/>
  <c r="Y1013" i="4"/>
  <c r="U991" i="4"/>
  <c r="W992" i="4"/>
  <c r="Y993" i="4"/>
  <c r="AA994" i="4"/>
  <c r="U1001" i="4"/>
  <c r="W1002" i="4"/>
  <c r="Y1003" i="4"/>
  <c r="AA1004" i="4"/>
  <c r="W1012" i="4"/>
  <c r="AA1014" i="4"/>
  <c r="T907" i="4"/>
  <c r="V908" i="4"/>
  <c r="X909" i="4"/>
  <c r="AA910" i="4"/>
  <c r="U915" i="4"/>
  <c r="W916" i="4"/>
  <c r="Y917" i="4"/>
  <c r="AA918" i="4"/>
  <c r="U943" i="4"/>
  <c r="W950" i="4"/>
  <c r="Y951" i="4"/>
  <c r="AA952" i="4"/>
  <c r="X957" i="4"/>
  <c r="U962" i="4"/>
  <c r="W963" i="4"/>
  <c r="Y964" i="4"/>
  <c r="AA965" i="4"/>
  <c r="U972" i="4"/>
  <c r="W973" i="4"/>
  <c r="Y974" i="4"/>
  <c r="AA975" i="4"/>
  <c r="T980" i="4"/>
  <c r="V981" i="4"/>
  <c r="X982" i="4"/>
  <c r="Z983" i="4"/>
  <c r="AB984" i="4"/>
  <c r="T990" i="4"/>
  <c r="V991" i="4"/>
  <c r="X992" i="4"/>
  <c r="Z993" i="4"/>
  <c r="AB994" i="4"/>
  <c r="T1000" i="4"/>
  <c r="V1001" i="4"/>
  <c r="X1002" i="4"/>
  <c r="Z1003" i="4"/>
  <c r="AB1004" i="4"/>
  <c r="T1010" i="4"/>
  <c r="X1012" i="4"/>
  <c r="Z1013" i="4"/>
  <c r="AB1014" i="4"/>
  <c r="U907" i="4"/>
  <c r="W908" i="4"/>
  <c r="Y909" i="4"/>
  <c r="AB910" i="4"/>
  <c r="T914" i="4"/>
  <c r="V915" i="4"/>
  <c r="X916" i="4"/>
  <c r="Z917" i="4"/>
  <c r="AB918" i="4"/>
  <c r="M918" i="4" s="1"/>
  <c r="T942" i="4"/>
  <c r="V943" i="4"/>
  <c r="X950" i="4"/>
  <c r="Z951" i="4"/>
  <c r="AB952" i="4"/>
  <c r="M952" i="4" s="1"/>
  <c r="Y957" i="4"/>
  <c r="T961" i="4"/>
  <c r="V962" i="4"/>
  <c r="X963" i="4"/>
  <c r="Z964" i="4"/>
  <c r="AB965" i="4"/>
  <c r="M965" i="4" s="1"/>
  <c r="T971" i="4"/>
  <c r="V972" i="4"/>
  <c r="X973" i="4"/>
  <c r="Z974" i="4"/>
  <c r="AB975" i="4"/>
  <c r="M975" i="4" s="1"/>
  <c r="U980" i="4"/>
  <c r="W981" i="4"/>
  <c r="Y982" i="4"/>
  <c r="AA983" i="4"/>
  <c r="AC984" i="4"/>
  <c r="U990" i="4"/>
  <c r="W991" i="4"/>
  <c r="Y992" i="4"/>
  <c r="AA993" i="4"/>
  <c r="AC994" i="4"/>
  <c r="U1000" i="4"/>
  <c r="W1001" i="4"/>
  <c r="Y1002" i="4"/>
  <c r="AA1003" i="4"/>
  <c r="U1010" i="4"/>
  <c r="W1011" i="4"/>
  <c r="Y1012" i="4"/>
  <c r="AA1013" i="4"/>
  <c r="X917" i="4"/>
  <c r="Z918" i="4"/>
  <c r="V950" i="4"/>
  <c r="X951" i="4"/>
  <c r="Z952" i="4"/>
  <c r="W957" i="4"/>
  <c r="V963" i="4"/>
  <c r="X964" i="4"/>
  <c r="Z965" i="4"/>
  <c r="V973" i="4"/>
  <c r="X974" i="4"/>
  <c r="Z975" i="4"/>
  <c r="U981" i="4"/>
  <c r="W982" i="4"/>
  <c r="Y983" i="4"/>
  <c r="V907" i="4"/>
  <c r="X908" i="4"/>
  <c r="Z909" i="4"/>
  <c r="AC910" i="4"/>
  <c r="W915" i="4"/>
  <c r="Y916" i="4"/>
  <c r="AA917" i="4"/>
  <c r="W943" i="4"/>
  <c r="Y950" i="4"/>
  <c r="AA951" i="4"/>
  <c r="Z957" i="4"/>
  <c r="W962" i="4"/>
  <c r="Y963" i="4"/>
  <c r="AA964" i="4"/>
  <c r="W972" i="4"/>
  <c r="Y973" i="4"/>
  <c r="AA974" i="4"/>
  <c r="V980" i="4"/>
  <c r="X981" i="4"/>
  <c r="Z982" i="4"/>
  <c r="AB983" i="4"/>
  <c r="V990" i="4"/>
  <c r="X991" i="4"/>
  <c r="Z992" i="4"/>
  <c r="AB993" i="4"/>
  <c r="V1000" i="4"/>
  <c r="X1001" i="4"/>
  <c r="AB1003" i="4"/>
  <c r="V1010" i="4"/>
  <c r="Z1012" i="4"/>
  <c r="AB1013" i="4"/>
  <c r="W907" i="4"/>
  <c r="Y908" i="4"/>
  <c r="AA909" i="4"/>
  <c r="V914" i="4"/>
  <c r="X915" i="4"/>
  <c r="Z916" i="4"/>
  <c r="AB917" i="4"/>
  <c r="M917" i="4" s="1"/>
  <c r="T941" i="4"/>
  <c r="V942" i="4"/>
  <c r="X943" i="4"/>
  <c r="Z950" i="4"/>
  <c r="AB951" i="4"/>
  <c r="M951" i="4" s="1"/>
  <c r="AA957" i="4"/>
  <c r="T960" i="4"/>
  <c r="V961" i="4"/>
  <c r="X962" i="4"/>
  <c r="Z963" i="4"/>
  <c r="AB964" i="4"/>
  <c r="M964" i="4" s="1"/>
  <c r="T970" i="4"/>
  <c r="V971" i="4"/>
  <c r="X972" i="4"/>
  <c r="Z973" i="4"/>
  <c r="AB974" i="4"/>
  <c r="M974" i="4" s="1"/>
  <c r="W980" i="4"/>
  <c r="Y981" i="4"/>
  <c r="AA982" i="4"/>
  <c r="AC983" i="4"/>
  <c r="W990" i="4"/>
  <c r="Y991" i="4"/>
  <c r="AA992" i="4"/>
  <c r="W1000" i="4"/>
  <c r="Y1001" i="4"/>
  <c r="AA1002" i="4"/>
  <c r="W1010" i="4"/>
  <c r="Y1011" i="4"/>
  <c r="AA1012" i="4"/>
  <c r="Z1002" i="4"/>
  <c r="X1011" i="4"/>
  <c r="T905" i="4"/>
  <c r="X907" i="4"/>
  <c r="Z908" i="4"/>
  <c r="AB909" i="4"/>
  <c r="M909" i="4" s="1"/>
  <c r="T913" i="4"/>
  <c r="W914" i="4"/>
  <c r="Y915" i="4"/>
  <c r="AA916" i="4"/>
  <c r="U941" i="4"/>
  <c r="W942" i="4"/>
  <c r="Y943" i="4"/>
  <c r="AA950" i="4"/>
  <c r="AB957" i="4"/>
  <c r="M957" i="4" s="1"/>
  <c r="U960" i="4"/>
  <c r="W961" i="4"/>
  <c r="Y962" i="4"/>
  <c r="AA963" i="4"/>
  <c r="U970" i="4"/>
  <c r="W971" i="4"/>
  <c r="Y972" i="4"/>
  <c r="AA973" i="4"/>
  <c r="X980" i="4"/>
  <c r="Z981" i="4"/>
  <c r="AB982" i="4"/>
  <c r="T988" i="4"/>
  <c r="V989" i="4"/>
  <c r="X990" i="4"/>
  <c r="Z991" i="4"/>
  <c r="AB992" i="4"/>
  <c r="T998" i="4"/>
  <c r="V999" i="4"/>
  <c r="X1000" i="4"/>
  <c r="Z1001" i="4"/>
  <c r="AB1002" i="4"/>
  <c r="T1008" i="4"/>
  <c r="V1009" i="4"/>
  <c r="X1010" i="4"/>
  <c r="Z1011" i="4"/>
  <c r="AB1012" i="4"/>
  <c r="V1018" i="4"/>
  <c r="AB916" i="4"/>
  <c r="M916" i="4" s="1"/>
  <c r="AB950" i="4"/>
  <c r="M950" i="4" s="1"/>
  <c r="AB963" i="4"/>
  <c r="M963" i="4" s="1"/>
  <c r="AB973" i="4"/>
  <c r="M973" i="4" s="1"/>
  <c r="T983" i="4"/>
  <c r="T904" i="4"/>
  <c r="AB1011" i="4"/>
  <c r="T1017" i="4"/>
  <c r="X1018" i="4"/>
  <c r="U904" i="4"/>
  <c r="W905" i="4"/>
  <c r="Y906" i="4"/>
  <c r="AA907" i="4"/>
  <c r="T912" i="4"/>
  <c r="W913" i="4"/>
  <c r="Z914" i="4"/>
  <c r="K914" i="4" s="1"/>
  <c r="AB915" i="4"/>
  <c r="M915" i="4" s="1"/>
  <c r="X941" i="4"/>
  <c r="Z942" i="4"/>
  <c r="AB943" i="4"/>
  <c r="M943" i="4" s="1"/>
  <c r="T955" i="4"/>
  <c r="V956" i="4"/>
  <c r="T958" i="4"/>
  <c r="V959" i="4"/>
  <c r="X960" i="4"/>
  <c r="Z961" i="4"/>
  <c r="AB962" i="4"/>
  <c r="M962" i="4" s="1"/>
  <c r="T968" i="4"/>
  <c r="V969" i="4"/>
  <c r="X970" i="4"/>
  <c r="Z971" i="4"/>
  <c r="AB972" i="4"/>
  <c r="M972" i="4" s="1"/>
  <c r="T978" i="4"/>
  <c r="V979" i="4"/>
  <c r="AA980" i="4"/>
  <c r="AC981" i="4"/>
  <c r="U987" i="4"/>
  <c r="W988" i="4"/>
  <c r="Y989" i="4"/>
  <c r="AA990" i="4"/>
  <c r="AC991" i="4"/>
  <c r="U997" i="4"/>
  <c r="W998" i="4"/>
  <c r="Y999" i="4"/>
  <c r="AA1000" i="4"/>
  <c r="AC1001" i="4"/>
  <c r="U1007" i="4"/>
  <c r="W1008" i="4"/>
  <c r="Y1009" i="4"/>
  <c r="AA1010" i="4"/>
  <c r="U1017" i="4"/>
  <c r="Y1018" i="4"/>
  <c r="T987" i="4"/>
  <c r="X989" i="4"/>
  <c r="Z990" i="4"/>
  <c r="V998" i="4"/>
  <c r="Z1000" i="4"/>
  <c r="T1007" i="4"/>
  <c r="V1008" i="4"/>
  <c r="V904" i="4"/>
  <c r="X905" i="4"/>
  <c r="Z906" i="4"/>
  <c r="AB907" i="4"/>
  <c r="M907" i="4" s="1"/>
  <c r="U912" i="4"/>
  <c r="X913" i="4"/>
  <c r="AA914" i="4"/>
  <c r="Y941" i="4"/>
  <c r="AA942" i="4"/>
  <c r="U955" i="4"/>
  <c r="W956" i="4"/>
  <c r="U958" i="4"/>
  <c r="W959" i="4"/>
  <c r="Y960" i="4"/>
  <c r="AA961" i="4"/>
  <c r="U968" i="4"/>
  <c r="W969" i="4"/>
  <c r="Y970" i="4"/>
  <c r="AA971" i="4"/>
  <c r="U978" i="4"/>
  <c r="W979" i="4"/>
  <c r="AB980" i="4"/>
  <c r="V987" i="4"/>
  <c r="X988" i="4"/>
  <c r="Z989" i="4"/>
  <c r="AB990" i="4"/>
  <c r="V997" i="4"/>
  <c r="X998" i="4"/>
  <c r="Z999" i="4"/>
  <c r="AB1000" i="4"/>
  <c r="V1007" i="4"/>
  <c r="X1008" i="4"/>
  <c r="Z1009" i="4"/>
  <c r="AB1010" i="4"/>
  <c r="T1016" i="4"/>
  <c r="V1017" i="4"/>
  <c r="Z1018" i="4"/>
  <c r="Z980" i="4"/>
  <c r="V988" i="4"/>
  <c r="T997" i="4"/>
  <c r="X999" i="4"/>
  <c r="X1009" i="4"/>
  <c r="W904" i="4"/>
  <c r="Y905" i="4"/>
  <c r="AA906" i="4"/>
  <c r="V912" i="4"/>
  <c r="Y913" i="4"/>
  <c r="AB914" i="4"/>
  <c r="M914" i="4" s="1"/>
  <c r="Z941" i="4"/>
  <c r="K941" i="4" s="1"/>
  <c r="AB942" i="4"/>
  <c r="M942" i="4" s="1"/>
  <c r="T954" i="4"/>
  <c r="E954" i="4" s="1"/>
  <c r="V955" i="4"/>
  <c r="G955" i="4" s="1"/>
  <c r="X956" i="4"/>
  <c r="I956" i="4" s="1"/>
  <c r="V958" i="4"/>
  <c r="G958" i="4" s="1"/>
  <c r="X959" i="4"/>
  <c r="I959" i="4" s="1"/>
  <c r="Z960" i="4"/>
  <c r="K960" i="4" s="1"/>
  <c r="AB961" i="4"/>
  <c r="M961" i="4" s="1"/>
  <c r="T967" i="4"/>
  <c r="V968" i="4"/>
  <c r="X969" i="4"/>
  <c r="Z970" i="4"/>
  <c r="AB971" i="4"/>
  <c r="V978" i="4"/>
  <c r="G978" i="4" s="1"/>
  <c r="Y988" i="4"/>
  <c r="AA989" i="4"/>
  <c r="W997" i="4"/>
  <c r="Y998" i="4"/>
  <c r="AA999" i="4"/>
  <c r="W1007" i="4"/>
  <c r="Y1008" i="4"/>
  <c r="AA1009" i="4"/>
  <c r="U1016" i="4"/>
  <c r="W1017" i="4"/>
  <c r="AA1018" i="4"/>
  <c r="X979" i="4"/>
  <c r="I979" i="4" s="1"/>
  <c r="W987" i="4"/>
  <c r="V879" i="11"/>
  <c r="X879" i="11"/>
  <c r="Y879" i="11"/>
  <c r="AA879" i="11"/>
  <c r="AB879" i="11"/>
  <c r="AC879" i="11"/>
  <c r="AE879" i="11"/>
  <c r="AD879" i="11"/>
  <c r="W879" i="11"/>
  <c r="Z879" i="11"/>
  <c r="AF879" i="11"/>
  <c r="Y645" i="14"/>
  <c r="Z645" i="14"/>
  <c r="U644" i="14"/>
  <c r="AB645" i="14"/>
  <c r="V644" i="14"/>
  <c r="AC645" i="14"/>
  <c r="W644" i="14"/>
  <c r="AD645" i="14"/>
  <c r="X644" i="14"/>
  <c r="AE645" i="14"/>
  <c r="Y644" i="14"/>
  <c r="AF645" i="14"/>
  <c r="W645" i="14"/>
  <c r="X645" i="14"/>
  <c r="AA645" i="14"/>
  <c r="V643" i="14"/>
  <c r="AC644" i="14"/>
  <c r="U645" i="14"/>
  <c r="Z644" i="14"/>
  <c r="AA644" i="14"/>
  <c r="U643" i="14"/>
  <c r="AB644" i="14"/>
  <c r="W643" i="14"/>
  <c r="AD644" i="14"/>
  <c r="X643" i="14"/>
  <c r="AE644" i="14"/>
  <c r="R622" i="5"/>
  <c r="S622" i="5"/>
  <c r="X622" i="5"/>
  <c r="W620" i="5"/>
  <c r="X620" i="5"/>
  <c r="R623" i="5"/>
  <c r="S623" i="5"/>
  <c r="R620" i="5"/>
  <c r="U622" i="5"/>
  <c r="V622" i="5"/>
  <c r="U620" i="5"/>
  <c r="S621" i="5"/>
  <c r="U623" i="5"/>
  <c r="T622" i="5"/>
  <c r="S620" i="5"/>
  <c r="T620" i="5"/>
  <c r="T623" i="5"/>
  <c r="V623" i="5"/>
  <c r="Q629" i="1"/>
  <c r="R629" i="1"/>
  <c r="S629" i="1"/>
  <c r="T629" i="1"/>
  <c r="U629" i="1"/>
  <c r="Q630" i="1"/>
  <c r="S627" i="1"/>
  <c r="V627" i="1"/>
  <c r="T627" i="1"/>
  <c r="U627" i="1"/>
  <c r="Q627" i="1"/>
  <c r="U891" i="4"/>
  <c r="Y891" i="4"/>
  <c r="Z891" i="4"/>
  <c r="T891" i="4"/>
  <c r="W891" i="4"/>
  <c r="AC891" i="4"/>
  <c r="AC892" i="4"/>
  <c r="V891" i="4"/>
  <c r="AA891" i="4"/>
  <c r="X891" i="4"/>
  <c r="Y881" i="11"/>
  <c r="Z881" i="11"/>
  <c r="AC881" i="11"/>
  <c r="W880" i="11"/>
  <c r="AD881" i="11"/>
  <c r="X880" i="11"/>
  <c r="AE881" i="11"/>
  <c r="Y880" i="11"/>
  <c r="AF881" i="11"/>
  <c r="V881" i="11"/>
  <c r="AA880" i="11"/>
  <c r="U881" i="11"/>
  <c r="W881" i="11"/>
  <c r="X881" i="11"/>
  <c r="AA881" i="11"/>
  <c r="U880" i="11"/>
  <c r="V880" i="11"/>
  <c r="Z880" i="11"/>
  <c r="X890" i="4"/>
  <c r="V892" i="4"/>
  <c r="AB890" i="4"/>
  <c r="Z892" i="4"/>
  <c r="U890" i="4"/>
  <c r="V890" i="4"/>
  <c r="Y890" i="4"/>
  <c r="W892" i="4"/>
  <c r="Z890" i="4"/>
  <c r="X892" i="4"/>
  <c r="AA890" i="4"/>
  <c r="AC890" i="4"/>
  <c r="AA892" i="4"/>
  <c r="T890" i="4"/>
  <c r="T892" i="4"/>
  <c r="U892" i="4"/>
  <c r="Y892" i="4"/>
  <c r="K977" i="4" l="1"/>
  <c r="I973" i="4"/>
  <c r="G960" i="4"/>
  <c r="K974" i="4"/>
  <c r="K962" i="4"/>
  <c r="G977" i="4"/>
  <c r="K942" i="4"/>
  <c r="I907" i="4"/>
  <c r="I960" i="4"/>
  <c r="I962" i="4"/>
  <c r="E955" i="4"/>
  <c r="G956" i="4"/>
  <c r="O979" i="4"/>
  <c r="E979" i="4"/>
  <c r="K950" i="4"/>
  <c r="K965" i="4"/>
  <c r="K963" i="4"/>
  <c r="I964" i="4"/>
  <c r="G941" i="4"/>
  <c r="G959" i="4"/>
  <c r="G963" i="4"/>
  <c r="I942" i="4"/>
  <c r="G942" i="4"/>
  <c r="K957" i="4"/>
  <c r="M960" i="4"/>
  <c r="G965" i="4"/>
  <c r="M979" i="4"/>
  <c r="I943" i="4"/>
  <c r="I950" i="4"/>
  <c r="M956" i="4"/>
  <c r="K943" i="4"/>
  <c r="G943" i="4"/>
  <c r="I955" i="4"/>
  <c r="M954" i="4"/>
  <c r="I961" i="4"/>
  <c r="K917" i="4"/>
  <c r="I975" i="4"/>
  <c r="M978" i="4"/>
  <c r="K976" i="4"/>
  <c r="I978" i="4"/>
  <c r="M959" i="4"/>
  <c r="G972" i="4"/>
  <c r="K956" i="4"/>
  <c r="O956" i="4"/>
  <c r="E956" i="4"/>
  <c r="N956" i="4"/>
  <c r="G954" i="4"/>
  <c r="K958" i="4"/>
  <c r="O977" i="4"/>
  <c r="E977" i="4"/>
  <c r="N977" i="4"/>
  <c r="K973" i="4"/>
  <c r="N958" i="4"/>
  <c r="E958" i="4"/>
  <c r="O958" i="4"/>
  <c r="K979" i="4"/>
  <c r="N973" i="4"/>
  <c r="E973" i="4"/>
  <c r="O973" i="4"/>
  <c r="E957" i="4"/>
  <c r="N957" i="4"/>
  <c r="O957" i="4"/>
  <c r="K978" i="4"/>
  <c r="G961" i="4"/>
  <c r="G957" i="4"/>
  <c r="E964" i="4"/>
  <c r="N964" i="4"/>
  <c r="O964" i="4"/>
  <c r="I976" i="4"/>
  <c r="E960" i="4"/>
  <c r="O960" i="4"/>
  <c r="N960" i="4"/>
  <c r="K954" i="4"/>
  <c r="G979" i="4"/>
  <c r="I977" i="4"/>
  <c r="N959" i="4"/>
  <c r="O959" i="4"/>
  <c r="E959" i="4"/>
  <c r="E975" i="4"/>
  <c r="N975" i="4"/>
  <c r="O975" i="4"/>
  <c r="K959" i="4"/>
  <c r="I954" i="4"/>
  <c r="K955" i="4"/>
  <c r="I965" i="4"/>
  <c r="K972" i="4"/>
  <c r="I958" i="4"/>
  <c r="E978" i="4"/>
  <c r="N978" i="4"/>
  <c r="O978" i="4"/>
  <c r="I963" i="4"/>
  <c r="G964" i="4"/>
  <c r="K964" i="4"/>
  <c r="M977" i="4"/>
  <c r="G976" i="4"/>
  <c r="G962" i="4"/>
  <c r="E961" i="4"/>
  <c r="O961" i="4"/>
  <c r="N961" i="4"/>
  <c r="O962" i="4"/>
  <c r="E962" i="4"/>
  <c r="N962" i="4"/>
  <c r="M958" i="4"/>
  <c r="N963" i="4"/>
  <c r="E963" i="4"/>
  <c r="O963" i="4"/>
  <c r="K975" i="4"/>
  <c r="O972" i="4"/>
  <c r="N972" i="4"/>
  <c r="E972" i="4"/>
  <c r="E976" i="4"/>
  <c r="O976" i="4"/>
  <c r="N976" i="4"/>
  <c r="I974" i="4"/>
  <c r="G975" i="4"/>
  <c r="K961" i="4"/>
  <c r="G973" i="4"/>
  <c r="K951" i="4"/>
  <c r="I957" i="4"/>
  <c r="M953" i="4"/>
  <c r="O965" i="4"/>
  <c r="E965" i="4"/>
  <c r="N965" i="4"/>
  <c r="N979" i="4"/>
  <c r="G974" i="4"/>
  <c r="E974" i="4"/>
  <c r="O974" i="4"/>
  <c r="N974" i="4"/>
  <c r="N942" i="4"/>
  <c r="O942" i="4"/>
  <c r="E942" i="4"/>
  <c r="K952" i="4"/>
  <c r="I951" i="4"/>
  <c r="M955" i="4"/>
  <c r="O943" i="4"/>
  <c r="N943" i="4"/>
  <c r="E943" i="4"/>
  <c r="G953" i="4"/>
  <c r="O955" i="4"/>
  <c r="N955" i="4"/>
  <c r="I941" i="4"/>
  <c r="O954" i="4"/>
  <c r="N954" i="4"/>
  <c r="N941" i="4"/>
  <c r="O941" i="4"/>
  <c r="E941" i="4"/>
  <c r="M941" i="4"/>
  <c r="I952" i="4"/>
  <c r="I953" i="4"/>
  <c r="O950" i="4"/>
  <c r="N950" i="4"/>
  <c r="E950" i="4"/>
  <c r="N952" i="4"/>
  <c r="O952" i="4"/>
  <c r="E952" i="4"/>
  <c r="G952" i="4"/>
  <c r="N953" i="4"/>
  <c r="O953" i="4"/>
  <c r="E953" i="4"/>
  <c r="G950" i="4"/>
  <c r="G951" i="4"/>
  <c r="E951" i="4"/>
  <c r="O951" i="4"/>
  <c r="N951" i="4"/>
  <c r="I912" i="4"/>
  <c r="I916" i="4"/>
  <c r="G907" i="4"/>
  <c r="E918" i="4"/>
  <c r="N918" i="4"/>
  <c r="O918" i="4"/>
  <c r="K916" i="4"/>
  <c r="N917" i="4"/>
  <c r="O917" i="4"/>
  <c r="E917" i="4"/>
  <c r="I918" i="4"/>
  <c r="K918" i="4"/>
  <c r="I917" i="4"/>
  <c r="G917" i="4"/>
  <c r="N916" i="4"/>
  <c r="O916" i="4"/>
  <c r="E916" i="4"/>
  <c r="G916" i="4"/>
  <c r="G918" i="4"/>
  <c r="M905" i="4"/>
  <c r="G909" i="4"/>
  <c r="M910" i="4"/>
  <c r="K907" i="4"/>
  <c r="M913" i="4"/>
  <c r="I913" i="4"/>
  <c r="K904" i="4"/>
  <c r="K908" i="4"/>
  <c r="K910" i="4"/>
  <c r="G913" i="4"/>
  <c r="I910" i="4"/>
  <c r="M904" i="4"/>
  <c r="I911" i="4"/>
  <c r="G915" i="4"/>
  <c r="G906" i="4"/>
  <c r="E909" i="4"/>
  <c r="N909" i="4"/>
  <c r="O909" i="4"/>
  <c r="K915" i="4"/>
  <c r="I905" i="4"/>
  <c r="N906" i="4"/>
  <c r="O906" i="4"/>
  <c r="E906" i="4"/>
  <c r="N910" i="4"/>
  <c r="E910" i="4"/>
  <c r="O910" i="4"/>
  <c r="N911" i="4"/>
  <c r="O915" i="4"/>
  <c r="E915" i="4"/>
  <c r="N915" i="4"/>
  <c r="E914" i="4"/>
  <c r="O914" i="4"/>
  <c r="N914" i="4"/>
  <c r="O911" i="4"/>
  <c r="I909" i="4"/>
  <c r="I914" i="4"/>
  <c r="O908" i="4"/>
  <c r="E908" i="4"/>
  <c r="N908" i="4"/>
  <c r="I915" i="4"/>
  <c r="N904" i="4"/>
  <c r="E904" i="4"/>
  <c r="O904" i="4"/>
  <c r="N913" i="4"/>
  <c r="O913" i="4"/>
  <c r="E913" i="4"/>
  <c r="K906" i="4"/>
  <c r="G904" i="4"/>
  <c r="O905" i="4"/>
  <c r="E905" i="4"/>
  <c r="N905" i="4"/>
  <c r="G908" i="4"/>
  <c r="K912" i="4"/>
  <c r="E912" i="4"/>
  <c r="N912" i="4"/>
  <c r="O912" i="4"/>
  <c r="K909" i="4"/>
  <c r="N907" i="4"/>
  <c r="O907" i="4"/>
  <c r="E907" i="4"/>
  <c r="G905" i="4"/>
  <c r="G914" i="4"/>
  <c r="I906" i="4"/>
  <c r="K911" i="4"/>
  <c r="I908" i="4"/>
  <c r="I903" i="4"/>
  <c r="N903" i="4"/>
  <c r="O903" i="4"/>
  <c r="E903" i="4"/>
  <c r="M903" i="4"/>
  <c r="K903" i="4"/>
  <c r="O1019" i="4" l="1"/>
  <c r="N1019" i="4"/>
  <c r="J1019" i="4"/>
  <c r="F1019" i="4"/>
  <c r="L1019" i="4"/>
  <c r="D1019" i="4"/>
  <c r="H1019" i="4"/>
  <c r="T638" i="14" l="1"/>
  <c r="W638" i="14" s="1"/>
  <c r="T639" i="14"/>
  <c r="AE639" i="14" s="1"/>
  <c r="T640" i="14"/>
  <c r="AD640" i="14" s="1"/>
  <c r="Q615" i="5"/>
  <c r="Q616" i="5"/>
  <c r="T616" i="5" l="1"/>
  <c r="Y616" i="5"/>
  <c r="R615" i="5"/>
  <c r="Y615" i="5"/>
  <c r="AE638" i="14"/>
  <c r="AC638" i="14"/>
  <c r="AD638" i="14"/>
  <c r="AB638" i="14"/>
  <c r="AC639" i="14"/>
  <c r="AF640" i="14"/>
  <c r="AC640" i="14"/>
  <c r="Z638" i="14"/>
  <c r="AB640" i="14"/>
  <c r="Y638" i="14"/>
  <c r="AA640" i="14"/>
  <c r="X638" i="14"/>
  <c r="Z640" i="14"/>
  <c r="V638" i="14"/>
  <c r="U638" i="14"/>
  <c r="AF639" i="14"/>
  <c r="AB639" i="14"/>
  <c r="Z639" i="14"/>
  <c r="AA638" i="14"/>
  <c r="AD639" i="14"/>
  <c r="AA639" i="14"/>
  <c r="W639" i="14"/>
  <c r="U639" i="14"/>
  <c r="AF638" i="14"/>
  <c r="X615" i="5"/>
  <c r="T615" i="5"/>
  <c r="V615" i="5"/>
  <c r="S615" i="5"/>
  <c r="R616" i="5"/>
  <c r="U615" i="5"/>
  <c r="Y640" i="14"/>
  <c r="X640" i="14"/>
  <c r="Y639" i="14"/>
  <c r="W640" i="14"/>
  <c r="X639" i="14"/>
  <c r="V640" i="14"/>
  <c r="U640" i="14"/>
  <c r="V639" i="14"/>
  <c r="AE640" i="14"/>
  <c r="S616" i="5"/>
  <c r="W615" i="5"/>
  <c r="V616" i="5"/>
  <c r="X616" i="5"/>
  <c r="W616" i="5"/>
  <c r="U616" i="5"/>
  <c r="P622" i="1" l="1"/>
  <c r="Q622" i="1" s="1"/>
  <c r="P623" i="1"/>
  <c r="U623" i="1" s="1"/>
  <c r="S878" i="4"/>
  <c r="T878" i="4" s="1"/>
  <c r="S879" i="4"/>
  <c r="U879" i="4" s="1"/>
  <c r="S880" i="4"/>
  <c r="V880" i="4" s="1"/>
  <c r="S881" i="4"/>
  <c r="W881" i="4" s="1"/>
  <c r="S882" i="4"/>
  <c r="X882" i="4" s="1"/>
  <c r="T867" i="11"/>
  <c r="U867" i="11" s="1"/>
  <c r="T868" i="11"/>
  <c r="U868" i="11" s="1"/>
  <c r="T869" i="11"/>
  <c r="U869" i="11" s="1"/>
  <c r="T870" i="11"/>
  <c r="AD870" i="11" s="1"/>
  <c r="T622" i="1" l="1"/>
  <c r="S622" i="1"/>
  <c r="T623" i="1"/>
  <c r="S623" i="1"/>
  <c r="Q623" i="1"/>
  <c r="V622" i="1"/>
  <c r="U622" i="1"/>
  <c r="R622" i="1"/>
  <c r="T881" i="4"/>
  <c r="U880" i="4"/>
  <c r="W882" i="4"/>
  <c r="U882" i="4"/>
  <c r="T882" i="4"/>
  <c r="T879" i="4"/>
  <c r="V881" i="4"/>
  <c r="AF868" i="11"/>
  <c r="AE868" i="11"/>
  <c r="AD868" i="11"/>
  <c r="AC868" i="11"/>
  <c r="AB868" i="11"/>
  <c r="AA868" i="11"/>
  <c r="Z868" i="11"/>
  <c r="Y868" i="11"/>
  <c r="X868" i="11"/>
  <c r="AD869" i="11"/>
  <c r="AE869" i="11"/>
  <c r="AC869" i="11"/>
  <c r="Z869" i="11"/>
  <c r="Y869" i="11"/>
  <c r="AF869" i="11"/>
  <c r="AB869" i="11"/>
  <c r="AA869" i="11"/>
  <c r="X869" i="11"/>
  <c r="R623" i="1"/>
  <c r="V623" i="1"/>
  <c r="V882" i="4"/>
  <c r="U881" i="4"/>
  <c r="T880" i="4"/>
  <c r="AC878" i="4"/>
  <c r="AC879" i="4"/>
  <c r="AB878" i="4"/>
  <c r="AB880" i="4"/>
  <c r="Z878" i="4"/>
  <c r="AB881" i="4"/>
  <c r="Y878" i="4"/>
  <c r="AB882" i="4"/>
  <c r="AA881" i="4"/>
  <c r="Y879" i="4"/>
  <c r="AA882" i="4"/>
  <c r="Z881" i="4"/>
  <c r="Y880" i="4"/>
  <c r="X879" i="4"/>
  <c r="W878" i="4"/>
  <c r="Z882" i="4"/>
  <c r="Y881" i="4"/>
  <c r="X880" i="4"/>
  <c r="W879" i="4"/>
  <c r="V878" i="4"/>
  <c r="AC880" i="4"/>
  <c r="AB879" i="4"/>
  <c r="AA878" i="4"/>
  <c r="AC881" i="4"/>
  <c r="AA879" i="4"/>
  <c r="AC882" i="4"/>
  <c r="AA880" i="4"/>
  <c r="Z879" i="4"/>
  <c r="Z880" i="4"/>
  <c r="X878" i="4"/>
  <c r="Y882" i="4"/>
  <c r="X881" i="4"/>
  <c r="W880" i="4"/>
  <c r="V879" i="4"/>
  <c r="U878" i="4"/>
  <c r="AB870" i="11"/>
  <c r="AA870" i="11"/>
  <c r="Z870" i="11"/>
  <c r="Y870" i="11"/>
  <c r="X870" i="11"/>
  <c r="W870" i="11"/>
  <c r="AF870" i="11"/>
  <c r="AC870" i="11"/>
  <c r="W869" i="11"/>
  <c r="V870" i="11"/>
  <c r="V869" i="11"/>
  <c r="W868" i="11"/>
  <c r="V868" i="11"/>
  <c r="AF867" i="11"/>
  <c r="AB867" i="11"/>
  <c r="AA867" i="11"/>
  <c r="Z867" i="11"/>
  <c r="Y867" i="11"/>
  <c r="U870" i="11"/>
  <c r="X867" i="11"/>
  <c r="AD867" i="11"/>
  <c r="AE870" i="11"/>
  <c r="V867" i="11"/>
  <c r="AE867" i="11"/>
  <c r="AC867" i="11"/>
  <c r="W867" i="11"/>
  <c r="T871" i="11" l="1"/>
  <c r="U871" i="11" s="1"/>
  <c r="T872" i="11"/>
  <c r="U872" i="11" s="1"/>
  <c r="T873" i="11"/>
  <c r="W873" i="11" s="1"/>
  <c r="T874" i="11"/>
  <c r="AC874" i="11" s="1"/>
  <c r="T875" i="11"/>
  <c r="AB875" i="11" s="1"/>
  <c r="T876" i="11"/>
  <c r="AA876" i="11" s="1"/>
  <c r="T877" i="11"/>
  <c r="Z877" i="11" s="1"/>
  <c r="T878" i="11"/>
  <c r="Y878" i="11" s="1"/>
  <c r="X875" i="11" l="1"/>
  <c r="AF876" i="11"/>
  <c r="Z875" i="11"/>
  <c r="AE876" i="11"/>
  <c r="Z876" i="11"/>
  <c r="Y875" i="11"/>
  <c r="W872" i="11"/>
  <c r="V872" i="11"/>
  <c r="U874" i="11"/>
  <c r="U877" i="11"/>
  <c r="U873" i="11"/>
  <c r="V873" i="11"/>
  <c r="W875" i="11"/>
  <c r="V875" i="11"/>
  <c r="W871" i="11"/>
  <c r="Y876" i="11"/>
  <c r="X878" i="11"/>
  <c r="W878" i="11"/>
  <c r="V878" i="11"/>
  <c r="AF873" i="11"/>
  <c r="Z871" i="11"/>
  <c r="AE873" i="11"/>
  <c r="AF872" i="11"/>
  <c r="AF871" i="11"/>
  <c r="AD873" i="11"/>
  <c r="AE872" i="11"/>
  <c r="AE871" i="11"/>
  <c r="X874" i="11"/>
  <c r="X873" i="11"/>
  <c r="Y872" i="11"/>
  <c r="Y871" i="11"/>
  <c r="AC873" i="11"/>
  <c r="AD872" i="11"/>
  <c r="AD871" i="11"/>
  <c r="U878" i="11"/>
  <c r="X876" i="11"/>
  <c r="AB874" i="11"/>
  <c r="AB873" i="11"/>
  <c r="AC872" i="11"/>
  <c r="AC871" i="11"/>
  <c r="W876" i="11"/>
  <c r="AA874" i="11"/>
  <c r="AA873" i="11"/>
  <c r="AB872" i="11"/>
  <c r="AB871" i="11"/>
  <c r="Y877" i="11"/>
  <c r="V876" i="11"/>
  <c r="Z874" i="11"/>
  <c r="Z873" i="11"/>
  <c r="AA872" i="11"/>
  <c r="AA871" i="11"/>
  <c r="X877" i="11"/>
  <c r="U876" i="11"/>
  <c r="Y874" i="11"/>
  <c r="Y873" i="11"/>
  <c r="Z872" i="11"/>
  <c r="W877" i="11"/>
  <c r="V877" i="11"/>
  <c r="AA875" i="11"/>
  <c r="W874" i="11"/>
  <c r="X872" i="11"/>
  <c r="X871" i="11"/>
  <c r="AE878" i="11"/>
  <c r="AD878" i="11"/>
  <c r="AE877" i="11"/>
  <c r="U875" i="11"/>
  <c r="V874" i="11"/>
  <c r="AF878" i="11"/>
  <c r="AF877" i="11"/>
  <c r="AC878" i="11"/>
  <c r="AF874" i="11"/>
  <c r="AA878" i="11"/>
  <c r="AB877" i="11"/>
  <c r="AC876" i="11"/>
  <c r="AD875" i="11"/>
  <c r="AE874" i="11"/>
  <c r="V871" i="11"/>
  <c r="AD877" i="11"/>
  <c r="AF875" i="11"/>
  <c r="Z878" i="11"/>
  <c r="AA877" i="11"/>
  <c r="AB876" i="11"/>
  <c r="AC875" i="11"/>
  <c r="AD874" i="11"/>
  <c r="AB878" i="11"/>
  <c r="AC877" i="11"/>
  <c r="AD876" i="11"/>
  <c r="AE875" i="11"/>
  <c r="T642" i="14" l="1"/>
  <c r="Z642" i="14" s="1"/>
  <c r="T641" i="14"/>
  <c r="U641" i="14" s="1"/>
  <c r="T637" i="14"/>
  <c r="AC637" i="14" s="1"/>
  <c r="T636" i="14"/>
  <c r="AD636" i="14" s="1"/>
  <c r="T635" i="14"/>
  <c r="AD635" i="14" s="1"/>
  <c r="T634" i="14"/>
  <c r="AF634" i="14" s="1"/>
  <c r="T633" i="14"/>
  <c r="AF633" i="14" s="1"/>
  <c r="T632" i="14"/>
  <c r="AF632" i="14" s="1"/>
  <c r="T631" i="14"/>
  <c r="C646" i="14"/>
  <c r="Q614" i="5"/>
  <c r="Y614" i="5" s="1"/>
  <c r="Q613" i="5"/>
  <c r="Q612" i="5"/>
  <c r="Q611" i="5"/>
  <c r="Q609" i="5"/>
  <c r="Q610" i="5"/>
  <c r="V613" i="5" l="1"/>
  <c r="Y613" i="5"/>
  <c r="T610" i="5"/>
  <c r="Y610" i="5"/>
  <c r="V609" i="5"/>
  <c r="Y609" i="5"/>
  <c r="S611" i="5"/>
  <c r="Y611" i="5"/>
  <c r="S612" i="5"/>
  <c r="Y612" i="5"/>
  <c r="Z635" i="14"/>
  <c r="AE632" i="14"/>
  <c r="S609" i="5"/>
  <c r="S610" i="5"/>
  <c r="U609" i="5"/>
  <c r="T609" i="5"/>
  <c r="X613" i="5"/>
  <c r="AA635" i="14"/>
  <c r="Y635" i="14"/>
  <c r="AB635" i="14"/>
  <c r="AE635" i="14"/>
  <c r="R610" i="5"/>
  <c r="R609" i="5"/>
  <c r="V612" i="5"/>
  <c r="T612" i="5"/>
  <c r="U612" i="5"/>
  <c r="X609" i="5"/>
  <c r="W609" i="5"/>
  <c r="W613" i="5"/>
  <c r="AE637" i="14"/>
  <c r="AC641" i="14"/>
  <c r="AD641" i="14"/>
  <c r="AE641" i="14"/>
  <c r="AD642" i="14"/>
  <c r="AB642" i="14"/>
  <c r="AC642" i="14"/>
  <c r="AE642" i="14"/>
  <c r="U632" i="14"/>
  <c r="W634" i="14"/>
  <c r="V632" i="14"/>
  <c r="X634" i="14"/>
  <c r="W633" i="14"/>
  <c r="Y634" i="14"/>
  <c r="X632" i="14"/>
  <c r="X633" i="14"/>
  <c r="Z634" i="14"/>
  <c r="Y632" i="14"/>
  <c r="Y633" i="14"/>
  <c r="AA634" i="14"/>
  <c r="V634" i="14"/>
  <c r="U633" i="14"/>
  <c r="W632" i="14"/>
  <c r="Z632" i="14"/>
  <c r="Z633" i="14"/>
  <c r="AA632" i="14"/>
  <c r="U635" i="14"/>
  <c r="AB632" i="14"/>
  <c r="V635" i="14"/>
  <c r="AC632" i="14"/>
  <c r="AC633" i="14"/>
  <c r="W635" i="14"/>
  <c r="V633" i="14"/>
  <c r="AA633" i="14"/>
  <c r="AB633" i="14"/>
  <c r="AD632" i="14"/>
  <c r="AD633" i="14"/>
  <c r="X635" i="14"/>
  <c r="AF637" i="14"/>
  <c r="U637" i="14"/>
  <c r="AA641" i="14"/>
  <c r="U634" i="14"/>
  <c r="AF635" i="14"/>
  <c r="AE636" i="14"/>
  <c r="AD637" i="14"/>
  <c r="AB641" i="14"/>
  <c r="AA642" i="14"/>
  <c r="V636" i="14"/>
  <c r="Y636" i="14"/>
  <c r="V641" i="14"/>
  <c r="AB634" i="14"/>
  <c r="Z636" i="14"/>
  <c r="V642" i="14"/>
  <c r="AC634" i="14"/>
  <c r="AA636" i="14"/>
  <c r="Z637" i="14"/>
  <c r="X641" i="14"/>
  <c r="W642" i="14"/>
  <c r="AE633" i="14"/>
  <c r="AD634" i="14"/>
  <c r="AC635" i="14"/>
  <c r="AB636" i="14"/>
  <c r="AA637" i="14"/>
  <c r="Y641" i="14"/>
  <c r="X642" i="14"/>
  <c r="AF636" i="14"/>
  <c r="U636" i="14"/>
  <c r="W636" i="14"/>
  <c r="AF641" i="14"/>
  <c r="X636" i="14"/>
  <c r="X637" i="14"/>
  <c r="U642" i="14"/>
  <c r="Y637" i="14"/>
  <c r="W641" i="14"/>
  <c r="AE634" i="14"/>
  <c r="AC636" i="14"/>
  <c r="AB637" i="14"/>
  <c r="Z641" i="14"/>
  <c r="Y642" i="14"/>
  <c r="V637" i="14"/>
  <c r="W637" i="14"/>
  <c r="AF642" i="14"/>
  <c r="V614" i="5"/>
  <c r="R614" i="5"/>
  <c r="W611" i="5"/>
  <c r="W614" i="5"/>
  <c r="T611" i="5"/>
  <c r="W612" i="5"/>
  <c r="U611" i="5"/>
  <c r="X612" i="5"/>
  <c r="V611" i="5"/>
  <c r="S614" i="5"/>
  <c r="T614" i="5"/>
  <c r="X611" i="5"/>
  <c r="R613" i="5"/>
  <c r="U614" i="5"/>
  <c r="S613" i="5"/>
  <c r="R612" i="5"/>
  <c r="U613" i="5"/>
  <c r="X614" i="5"/>
  <c r="R611" i="5"/>
  <c r="T613" i="5"/>
  <c r="W610" i="5"/>
  <c r="X610" i="5"/>
  <c r="V610" i="5"/>
  <c r="U610" i="5"/>
  <c r="T862" i="11" l="1"/>
  <c r="U862" i="11" s="1"/>
  <c r="T863" i="11"/>
  <c r="V863" i="11" s="1"/>
  <c r="T864" i="11"/>
  <c r="AD864" i="11" s="1"/>
  <c r="T865" i="11"/>
  <c r="Z865" i="11" s="1"/>
  <c r="T866" i="11"/>
  <c r="AC866" i="11" s="1"/>
  <c r="Y865" i="11" l="1"/>
  <c r="X865" i="11"/>
  <c r="W865" i="11"/>
  <c r="W863" i="11"/>
  <c r="U863" i="11"/>
  <c r="U865" i="11"/>
  <c r="AE863" i="11"/>
  <c r="AE862" i="11"/>
  <c r="W864" i="11"/>
  <c r="AD862" i="11"/>
  <c r="AF864" i="11"/>
  <c r="AC862" i="11"/>
  <c r="AD865" i="11"/>
  <c r="AB863" i="11"/>
  <c r="AC865" i="11"/>
  <c r="AA863" i="11"/>
  <c r="AA862" i="11"/>
  <c r="AB865" i="11"/>
  <c r="Z863" i="11"/>
  <c r="AA865" i="11"/>
  <c r="Z864" i="11"/>
  <c r="Y863" i="11"/>
  <c r="Y862" i="11"/>
  <c r="X864" i="11"/>
  <c r="V865" i="11"/>
  <c r="AF863" i="11"/>
  <c r="AF862" i="11"/>
  <c r="AF865" i="11"/>
  <c r="AD863" i="11"/>
  <c r="AE865" i="11"/>
  <c r="AC863" i="11"/>
  <c r="AC864" i="11"/>
  <c r="AB862" i="11"/>
  <c r="AB864" i="11"/>
  <c r="AA864" i="11"/>
  <c r="Z862" i="11"/>
  <c r="Y864" i="11"/>
  <c r="X863" i="11"/>
  <c r="V862" i="11"/>
  <c r="U866" i="11"/>
  <c r="AF866" i="11"/>
  <c r="AA866" i="11"/>
  <c r="Z866" i="11"/>
  <c r="Y866" i="11"/>
  <c r="AB866" i="11"/>
  <c r="X866" i="11"/>
  <c r="W866" i="11"/>
  <c r="V866" i="11"/>
  <c r="AD866" i="11"/>
  <c r="V864" i="11"/>
  <c r="X862" i="11"/>
  <c r="AE866" i="11"/>
  <c r="U864" i="11"/>
  <c r="W862" i="11"/>
  <c r="AE864" i="11"/>
  <c r="S862" i="4" l="1"/>
  <c r="U862" i="4" s="1"/>
  <c r="S863" i="4"/>
  <c r="T863" i="4" s="1"/>
  <c r="S864" i="4"/>
  <c r="U864" i="4" s="1"/>
  <c r="S865" i="4"/>
  <c r="V865" i="4" s="1"/>
  <c r="S866" i="4"/>
  <c r="W866" i="4" s="1"/>
  <c r="S867" i="4"/>
  <c r="X867" i="4" s="1"/>
  <c r="S868" i="4"/>
  <c r="Y868" i="4" s="1"/>
  <c r="S869" i="4"/>
  <c r="Z869" i="4" s="1"/>
  <c r="S870" i="4"/>
  <c r="AA870" i="4" s="1"/>
  <c r="S871" i="4"/>
  <c r="AB871" i="4" s="1"/>
  <c r="S872" i="4"/>
  <c r="AC872" i="4" s="1"/>
  <c r="S873" i="4"/>
  <c r="U873" i="4" s="1"/>
  <c r="S874" i="4"/>
  <c r="T874" i="4" s="1"/>
  <c r="S875" i="4"/>
  <c r="U875" i="4" s="1"/>
  <c r="S876" i="4"/>
  <c r="V876" i="4" s="1"/>
  <c r="S877" i="4"/>
  <c r="W877" i="4" s="1"/>
  <c r="S883" i="4"/>
  <c r="Y883" i="4" s="1"/>
  <c r="S884" i="4"/>
  <c r="Z884" i="4" s="1"/>
  <c r="S885" i="4"/>
  <c r="AA885" i="4" s="1"/>
  <c r="S886" i="4"/>
  <c r="AB886" i="4" s="1"/>
  <c r="S887" i="4"/>
  <c r="AC887" i="4" s="1"/>
  <c r="S888" i="4"/>
  <c r="T888" i="4" s="1"/>
  <c r="T846" i="11"/>
  <c r="U846" i="11" s="1"/>
  <c r="T847" i="11"/>
  <c r="U847" i="11" s="1"/>
  <c r="T848" i="11"/>
  <c r="V848" i="11" s="1"/>
  <c r="T849" i="11"/>
  <c r="AC849" i="11" s="1"/>
  <c r="T850" i="11"/>
  <c r="Y850" i="11" s="1"/>
  <c r="T851" i="11"/>
  <c r="AA851" i="11" s="1"/>
  <c r="T852" i="11"/>
  <c r="Z852" i="11" s="1"/>
  <c r="T853" i="11"/>
  <c r="Y853" i="11" s="1"/>
  <c r="T854" i="11"/>
  <c r="X854" i="11" s="1"/>
  <c r="T855" i="11"/>
  <c r="W855" i="11" s="1"/>
  <c r="T856" i="11"/>
  <c r="V856" i="11" s="1"/>
  <c r="T857" i="11"/>
  <c r="U857" i="11" s="1"/>
  <c r="T858" i="11"/>
  <c r="U858" i="11" s="1"/>
  <c r="T859" i="11"/>
  <c r="U859" i="11" s="1"/>
  <c r="T860" i="11"/>
  <c r="V860" i="11" s="1"/>
  <c r="X870" i="4" l="1"/>
  <c r="W870" i="4"/>
  <c r="W868" i="4"/>
  <c r="U869" i="4"/>
  <c r="T869" i="4"/>
  <c r="V868" i="4"/>
  <c r="U868" i="4"/>
  <c r="V870" i="4"/>
  <c r="U866" i="4"/>
  <c r="W863" i="4"/>
  <c r="U863" i="4"/>
  <c r="T866" i="4"/>
  <c r="T865" i="4"/>
  <c r="Y870" i="4"/>
  <c r="T877" i="4"/>
  <c r="V886" i="4"/>
  <c r="U886" i="4"/>
  <c r="T886" i="4"/>
  <c r="T885" i="4"/>
  <c r="W888" i="4"/>
  <c r="V888" i="4"/>
  <c r="X884" i="4"/>
  <c r="U870" i="4"/>
  <c r="T868" i="4"/>
  <c r="AC863" i="4"/>
  <c r="Z862" i="4"/>
  <c r="AB862" i="4"/>
  <c r="V867" i="4"/>
  <c r="AA863" i="4"/>
  <c r="X862" i="4"/>
  <c r="AC862" i="4"/>
  <c r="AB863" i="4"/>
  <c r="Z886" i="4"/>
  <c r="W872" i="4"/>
  <c r="Y886" i="4"/>
  <c r="U884" i="4"/>
  <c r="V872" i="4"/>
  <c r="X869" i="4"/>
  <c r="U867" i="4"/>
  <c r="Z863" i="4"/>
  <c r="W862" i="4"/>
  <c r="AA862" i="4"/>
  <c r="W884" i="4"/>
  <c r="T870" i="4"/>
  <c r="Y862" i="4"/>
  <c r="V884" i="4"/>
  <c r="X886" i="4"/>
  <c r="T884" i="4"/>
  <c r="U872" i="4"/>
  <c r="W869" i="4"/>
  <c r="T867" i="4"/>
  <c r="Y863" i="4"/>
  <c r="V862" i="4"/>
  <c r="W886" i="4"/>
  <c r="T872" i="4"/>
  <c r="V869" i="4"/>
  <c r="X863" i="4"/>
  <c r="T862" i="4"/>
  <c r="U877" i="4"/>
  <c r="T873" i="4"/>
  <c r="Z874" i="4"/>
  <c r="Y874" i="4"/>
  <c r="X874" i="4"/>
  <c r="W874" i="4"/>
  <c r="U874" i="4"/>
  <c r="AA873" i="4"/>
  <c r="AB872" i="4"/>
  <c r="X871" i="4"/>
  <c r="AB873" i="4"/>
  <c r="Z873" i="4"/>
  <c r="AA872" i="4"/>
  <c r="W871" i="4"/>
  <c r="Y871" i="4"/>
  <c r="V883" i="4"/>
  <c r="U888" i="4"/>
  <c r="W885" i="4"/>
  <c r="U883" i="4"/>
  <c r="AC874" i="4"/>
  <c r="Y873" i="4"/>
  <c r="Z872" i="4"/>
  <c r="V871" i="4"/>
  <c r="Z871" i="4"/>
  <c r="V885" i="4"/>
  <c r="T883" i="4"/>
  <c r="AB874" i="4"/>
  <c r="X873" i="4"/>
  <c r="Y872" i="4"/>
  <c r="U871" i="4"/>
  <c r="T887" i="4"/>
  <c r="U885" i="4"/>
  <c r="AA874" i="4"/>
  <c r="W873" i="4"/>
  <c r="X872" i="4"/>
  <c r="T871" i="4"/>
  <c r="W851" i="11"/>
  <c r="Y848" i="11"/>
  <c r="Z846" i="11"/>
  <c r="V855" i="11"/>
  <c r="V851" i="11"/>
  <c r="X848" i="11"/>
  <c r="Y846" i="11"/>
  <c r="W848" i="11"/>
  <c r="AF850" i="11"/>
  <c r="U848" i="11"/>
  <c r="AF853" i="11"/>
  <c r="V853" i="11"/>
  <c r="AF849" i="11"/>
  <c r="AB847" i="11"/>
  <c r="U853" i="11"/>
  <c r="V849" i="11"/>
  <c r="AA847" i="11"/>
  <c r="Z847" i="11"/>
  <c r="V852" i="11"/>
  <c r="AC848" i="11"/>
  <c r="X847" i="11"/>
  <c r="U852" i="11"/>
  <c r="AB848" i="11"/>
  <c r="V847" i="11"/>
  <c r="AA848" i="11"/>
  <c r="U856" i="11"/>
  <c r="X851" i="11"/>
  <c r="Z848" i="11"/>
  <c r="AA846" i="11"/>
  <c r="V873" i="4"/>
  <c r="AA887" i="4"/>
  <c r="Z887" i="4"/>
  <c r="W887" i="4"/>
  <c r="AB887" i="4"/>
  <c r="AB888" i="4"/>
  <c r="Y887" i="4"/>
  <c r="AA888" i="4"/>
  <c r="X887" i="4"/>
  <c r="Z888" i="4"/>
  <c r="Y888" i="4"/>
  <c r="V887" i="4"/>
  <c r="Y885" i="4"/>
  <c r="X888" i="4"/>
  <c r="U887" i="4"/>
  <c r="X885" i="4"/>
  <c r="W883" i="4"/>
  <c r="T876" i="4"/>
  <c r="AC873" i="4"/>
  <c r="X860" i="11"/>
  <c r="AA858" i="11"/>
  <c r="W850" i="11"/>
  <c r="Y860" i="11"/>
  <c r="X850" i="11"/>
  <c r="W860" i="11"/>
  <c r="Z858" i="11"/>
  <c r="X853" i="11"/>
  <c r="V850" i="11"/>
  <c r="U860" i="11"/>
  <c r="Y858" i="11"/>
  <c r="W853" i="11"/>
  <c r="U850" i="11"/>
  <c r="Y847" i="11"/>
  <c r="AE850" i="11"/>
  <c r="AB859" i="11"/>
  <c r="AD850" i="11"/>
  <c r="AA859" i="11"/>
  <c r="AC850" i="11"/>
  <c r="AA849" i="11"/>
  <c r="AC860" i="11"/>
  <c r="Z859" i="11"/>
  <c r="AB850" i="11"/>
  <c r="Z849" i="11"/>
  <c r="AB860" i="11"/>
  <c r="Y859" i="11"/>
  <c r="AA850" i="11"/>
  <c r="Y849" i="11"/>
  <c r="AA860" i="11"/>
  <c r="X859" i="11"/>
  <c r="V854" i="11"/>
  <c r="Z851" i="11"/>
  <c r="Z850" i="11"/>
  <c r="X849" i="11"/>
  <c r="AC859" i="11"/>
  <c r="AB849" i="11"/>
  <c r="Z860" i="11"/>
  <c r="V859" i="11"/>
  <c r="U854" i="11"/>
  <c r="Y851" i="11"/>
  <c r="W849" i="11"/>
  <c r="AC847" i="11"/>
  <c r="AB858" i="11"/>
  <c r="W854" i="11"/>
  <c r="W852" i="11"/>
  <c r="AB846" i="11"/>
  <c r="AF860" i="11"/>
  <c r="AF859" i="11"/>
  <c r="AE858" i="11"/>
  <c r="U855" i="11"/>
  <c r="U851" i="11"/>
  <c r="AF848" i="11"/>
  <c r="AF847" i="11"/>
  <c r="AE846" i="11"/>
  <c r="AF858" i="11"/>
  <c r="AF846" i="11"/>
  <c r="AE860" i="11"/>
  <c r="AE859" i="11"/>
  <c r="AD858" i="11"/>
  <c r="Y852" i="11"/>
  <c r="AE848" i="11"/>
  <c r="AE847" i="11"/>
  <c r="AD846" i="11"/>
  <c r="AD860" i="11"/>
  <c r="AD859" i="11"/>
  <c r="AC858" i="11"/>
  <c r="AF854" i="11"/>
  <c r="X852" i="11"/>
  <c r="AD848" i="11"/>
  <c r="AD847" i="11"/>
  <c r="AC846" i="11"/>
  <c r="AA875" i="4"/>
  <c r="AA864" i="4"/>
  <c r="AC888" i="4"/>
  <c r="AA886" i="4"/>
  <c r="Z885" i="4"/>
  <c r="Y884" i="4"/>
  <c r="X883" i="4"/>
  <c r="V877" i="4"/>
  <c r="U876" i="4"/>
  <c r="T875" i="4"/>
  <c r="AA871" i="4"/>
  <c r="Z870" i="4"/>
  <c r="Y869" i="4"/>
  <c r="X868" i="4"/>
  <c r="W867" i="4"/>
  <c r="V866" i="4"/>
  <c r="U865" i="4"/>
  <c r="T864" i="4"/>
  <c r="AC875" i="4"/>
  <c r="AC867" i="4"/>
  <c r="AB866" i="4"/>
  <c r="AA865" i="4"/>
  <c r="Z864" i="4"/>
  <c r="AC876" i="4"/>
  <c r="AB875" i="4"/>
  <c r="AB877" i="4"/>
  <c r="Z876" i="4"/>
  <c r="AB867" i="4"/>
  <c r="Y864" i="4"/>
  <c r="AC884" i="4"/>
  <c r="AB883" i="4"/>
  <c r="Z877" i="4"/>
  <c r="Y876" i="4"/>
  <c r="X875" i="4"/>
  <c r="AC869" i="4"/>
  <c r="AB868" i="4"/>
  <c r="AA867" i="4"/>
  <c r="Z866" i="4"/>
  <c r="Y865" i="4"/>
  <c r="X864" i="4"/>
  <c r="AC865" i="4"/>
  <c r="AB876" i="4"/>
  <c r="AB865" i="4"/>
  <c r="AC885" i="4"/>
  <c r="AB884" i="4"/>
  <c r="AA883" i="4"/>
  <c r="Y877" i="4"/>
  <c r="X876" i="4"/>
  <c r="W875" i="4"/>
  <c r="V874" i="4"/>
  <c r="AC870" i="4"/>
  <c r="AB869" i="4"/>
  <c r="AA868" i="4"/>
  <c r="Z867" i="4"/>
  <c r="Y866" i="4"/>
  <c r="X865" i="4"/>
  <c r="W864" i="4"/>
  <c r="V863" i="4"/>
  <c r="AC864" i="4"/>
  <c r="AB864" i="4"/>
  <c r="AC877" i="4"/>
  <c r="AA876" i="4"/>
  <c r="AC883" i="4"/>
  <c r="AA877" i="4"/>
  <c r="Y875" i="4"/>
  <c r="AC868" i="4"/>
  <c r="AA866" i="4"/>
  <c r="AC886" i="4"/>
  <c r="AB885" i="4"/>
  <c r="AA884" i="4"/>
  <c r="Z883" i="4"/>
  <c r="X877" i="4"/>
  <c r="W876" i="4"/>
  <c r="V875" i="4"/>
  <c r="AC871" i="4"/>
  <c r="AB870" i="4"/>
  <c r="AA869" i="4"/>
  <c r="Z868" i="4"/>
  <c r="Y867" i="4"/>
  <c r="X866" i="4"/>
  <c r="W865" i="4"/>
  <c r="V864" i="4"/>
  <c r="AC866" i="4"/>
  <c r="Z875" i="4"/>
  <c r="Z865" i="4"/>
  <c r="AE855" i="11"/>
  <c r="AA857" i="11"/>
  <c r="AC855" i="11"/>
  <c r="AF851" i="11"/>
  <c r="W859" i="11"/>
  <c r="X858" i="11"/>
  <c r="Y857" i="11"/>
  <c r="Z856" i="11"/>
  <c r="AA855" i="11"/>
  <c r="AB854" i="11"/>
  <c r="AC853" i="11"/>
  <c r="AD852" i="11"/>
  <c r="AE851" i="11"/>
  <c r="U849" i="11"/>
  <c r="W847" i="11"/>
  <c r="X846" i="11"/>
  <c r="AD857" i="11"/>
  <c r="AD855" i="11"/>
  <c r="AD854" i="11"/>
  <c r="AB855" i="11"/>
  <c r="AD853" i="11"/>
  <c r="W858" i="11"/>
  <c r="X857" i="11"/>
  <c r="Y856" i="11"/>
  <c r="Z855" i="11"/>
  <c r="AA854" i="11"/>
  <c r="AB853" i="11"/>
  <c r="AC852" i="11"/>
  <c r="AD851" i="11"/>
  <c r="W846" i="11"/>
  <c r="AE856" i="11"/>
  <c r="AD856" i="11"/>
  <c r="AB857" i="11"/>
  <c r="AB856" i="11"/>
  <c r="AF852" i="11"/>
  <c r="Z857" i="11"/>
  <c r="V858" i="11"/>
  <c r="W857" i="11"/>
  <c r="X856" i="11"/>
  <c r="Y855" i="11"/>
  <c r="Z854" i="11"/>
  <c r="AA853" i="11"/>
  <c r="AB852" i="11"/>
  <c r="AC851" i="11"/>
  <c r="AE849" i="11"/>
  <c r="V846" i="11"/>
  <c r="AF857" i="11"/>
  <c r="AE857" i="11"/>
  <c r="AF856" i="11"/>
  <c r="AF855" i="11"/>
  <c r="AE854" i="11"/>
  <c r="AA856" i="11"/>
  <c r="V857" i="11"/>
  <c r="W856" i="11"/>
  <c r="X855" i="11"/>
  <c r="Y854" i="11"/>
  <c r="Z853" i="11"/>
  <c r="AA852" i="11"/>
  <c r="AB851" i="11"/>
  <c r="AD849" i="11"/>
  <c r="AC857" i="11"/>
  <c r="AC856" i="11"/>
  <c r="AE853" i="11"/>
  <c r="AC854" i="11"/>
  <c r="AE852" i="11"/>
  <c r="T861" i="11" l="1"/>
  <c r="V861" i="11" s="1"/>
  <c r="T883" i="11"/>
  <c r="W883" i="11" s="1"/>
  <c r="C882" i="11"/>
  <c r="T882" i="11" s="1"/>
  <c r="C505" i="21"/>
  <c r="T505" i="21" s="1"/>
  <c r="AD505" i="21" l="1"/>
  <c r="AC505" i="21"/>
  <c r="AB505" i="21"/>
  <c r="AA505" i="21"/>
  <c r="Z505" i="21"/>
  <c r="V505" i="21"/>
  <c r="U505" i="21"/>
  <c r="Y505" i="21"/>
  <c r="X882" i="11"/>
  <c r="V882" i="11"/>
  <c r="W882" i="11"/>
  <c r="U882" i="11"/>
  <c r="AC882" i="11"/>
  <c r="AF882" i="11"/>
  <c r="AB882" i="11"/>
  <c r="Z882" i="11"/>
  <c r="AF861" i="11"/>
  <c r="AE882" i="11"/>
  <c r="AF883" i="11"/>
  <c r="Y882" i="11"/>
  <c r="AE861" i="11"/>
  <c r="U883" i="11"/>
  <c r="AD882" i="11"/>
  <c r="AA882" i="11"/>
  <c r="AE883" i="11"/>
  <c r="AD861" i="11"/>
  <c r="AD883" i="11"/>
  <c r="V883" i="11"/>
  <c r="U861" i="11"/>
  <c r="AC883" i="11"/>
  <c r="AB861" i="11"/>
  <c r="AB883" i="11"/>
  <c r="AA861" i="11"/>
  <c r="AA883" i="11"/>
  <c r="Z861" i="11"/>
  <c r="AC861" i="11"/>
  <c r="Z883" i="11"/>
  <c r="Y861" i="11"/>
  <c r="X883" i="11"/>
  <c r="W861" i="11"/>
  <c r="Y883" i="11"/>
  <c r="X861" i="11"/>
  <c r="B1752" i="3" l="1"/>
  <c r="N1752" i="3" s="1"/>
  <c r="Q1752" i="3" l="1"/>
  <c r="O1752" i="3"/>
  <c r="T1752" i="3"/>
  <c r="P1752" i="3"/>
  <c r="R1752" i="3"/>
  <c r="S1752" i="3"/>
  <c r="S857" i="4" l="1"/>
  <c r="T857" i="4" s="1"/>
  <c r="S858" i="4"/>
  <c r="T858" i="4" s="1"/>
  <c r="S859" i="4"/>
  <c r="U859" i="4" s="1"/>
  <c r="S860" i="4"/>
  <c r="V860" i="4" s="1"/>
  <c r="S861" i="4"/>
  <c r="W861" i="4" s="1"/>
  <c r="S889" i="4"/>
  <c r="X889" i="4" s="1"/>
  <c r="T860" i="4" l="1"/>
  <c r="U860" i="4"/>
  <c r="T889" i="4"/>
  <c r="Z857" i="4"/>
  <c r="T859" i="4"/>
  <c r="Y857" i="4"/>
  <c r="W889" i="4"/>
  <c r="V889" i="4"/>
  <c r="AB857" i="4"/>
  <c r="AC857" i="4"/>
  <c r="U889" i="4"/>
  <c r="AA857" i="4"/>
  <c r="T861" i="4"/>
  <c r="V861" i="4"/>
  <c r="U861" i="4"/>
  <c r="AC860" i="4"/>
  <c r="AB859" i="4"/>
  <c r="AB889" i="4"/>
  <c r="AA861" i="4"/>
  <c r="Z860" i="4"/>
  <c r="Y859" i="4"/>
  <c r="X858" i="4"/>
  <c r="W857" i="4"/>
  <c r="AC859" i="4"/>
  <c r="AC861" i="4"/>
  <c r="AB860" i="4"/>
  <c r="AA859" i="4"/>
  <c r="Z858" i="4"/>
  <c r="AA889" i="4"/>
  <c r="Z861" i="4"/>
  <c r="Y860" i="4"/>
  <c r="X859" i="4"/>
  <c r="W858" i="4"/>
  <c r="V857" i="4"/>
  <c r="AC858" i="4"/>
  <c r="AC889" i="4"/>
  <c r="AB861" i="4"/>
  <c r="AA860" i="4"/>
  <c r="Z859" i="4"/>
  <c r="Y858" i="4"/>
  <c r="X857" i="4"/>
  <c r="Z889" i="4"/>
  <c r="Y861" i="4"/>
  <c r="X860" i="4"/>
  <c r="W859" i="4"/>
  <c r="V858" i="4"/>
  <c r="U857" i="4"/>
  <c r="AB858" i="4"/>
  <c r="AA858" i="4"/>
  <c r="Y889" i="4"/>
  <c r="X861" i="4"/>
  <c r="W860" i="4"/>
  <c r="V859" i="4"/>
  <c r="U858" i="4"/>
  <c r="P589" i="1" l="1"/>
  <c r="Q589" i="1" s="1"/>
  <c r="P590" i="1"/>
  <c r="V590" i="1" s="1"/>
  <c r="P591" i="1"/>
  <c r="Q591" i="1" s="1"/>
  <c r="P592" i="1"/>
  <c r="T592" i="1" s="1"/>
  <c r="P593" i="1"/>
  <c r="S593" i="1" s="1"/>
  <c r="P594" i="1"/>
  <c r="T594" i="1" s="1"/>
  <c r="P595" i="1"/>
  <c r="U595" i="1" s="1"/>
  <c r="P596" i="1"/>
  <c r="R596" i="1" s="1"/>
  <c r="T829" i="11"/>
  <c r="V829" i="11" s="1"/>
  <c r="T830" i="11"/>
  <c r="AE830" i="11" s="1"/>
  <c r="T831" i="11"/>
  <c r="AD831" i="11" s="1"/>
  <c r="T832" i="11"/>
  <c r="AC832" i="11" s="1"/>
  <c r="T833" i="11"/>
  <c r="AB833" i="11" s="1"/>
  <c r="T834" i="11"/>
  <c r="AA834" i="11" s="1"/>
  <c r="T835" i="11"/>
  <c r="Z835" i="11" s="1"/>
  <c r="T836" i="11"/>
  <c r="Y836" i="11" s="1"/>
  <c r="T837" i="11"/>
  <c r="X837" i="11" s="1"/>
  <c r="T838" i="11"/>
  <c r="W838" i="11" s="1"/>
  <c r="T839" i="11"/>
  <c r="V839" i="11" s="1"/>
  <c r="T840" i="11"/>
  <c r="U840" i="11" s="1"/>
  <c r="T841" i="11"/>
  <c r="V841" i="11" s="1"/>
  <c r="T842" i="11"/>
  <c r="AE842" i="11" s="1"/>
  <c r="T843" i="11"/>
  <c r="U843" i="11" s="1"/>
  <c r="T844" i="11"/>
  <c r="AC844" i="11" s="1"/>
  <c r="T845" i="11"/>
  <c r="AB845" i="11" s="1"/>
  <c r="T823" i="11"/>
  <c r="U823" i="11" s="1"/>
  <c r="T824" i="11"/>
  <c r="U824" i="11" s="1"/>
  <c r="T825" i="11"/>
  <c r="AD825" i="11" s="1"/>
  <c r="T826" i="11"/>
  <c r="AC826" i="11" s="1"/>
  <c r="T827" i="11"/>
  <c r="AB827" i="11" s="1"/>
  <c r="T828" i="11"/>
  <c r="AA828" i="11" s="1"/>
  <c r="S594" i="1" l="1"/>
  <c r="U594" i="1"/>
  <c r="S590" i="1"/>
  <c r="R590" i="1"/>
  <c r="R594" i="1"/>
  <c r="V591" i="1"/>
  <c r="Q590" i="1"/>
  <c r="W830" i="11"/>
  <c r="AA829" i="11"/>
  <c r="R589" i="1"/>
  <c r="Q593" i="1"/>
  <c r="U591" i="1"/>
  <c r="R593" i="1"/>
  <c r="V589" i="1"/>
  <c r="U589" i="1"/>
  <c r="T591" i="1"/>
  <c r="V594" i="1"/>
  <c r="Z823" i="11"/>
  <c r="Y824" i="11"/>
  <c r="Y829" i="11"/>
  <c r="U844" i="11"/>
  <c r="U829" i="11"/>
  <c r="Z824" i="11"/>
  <c r="AA840" i="11"/>
  <c r="Z825" i="11"/>
  <c r="Z842" i="11"/>
  <c r="Y842" i="11"/>
  <c r="Y823" i="11"/>
  <c r="AF831" i="11"/>
  <c r="Z840" i="11"/>
  <c r="AB831" i="11"/>
  <c r="AC831" i="11"/>
  <c r="AA831" i="11"/>
  <c r="X831" i="11"/>
  <c r="W844" i="11"/>
  <c r="AA825" i="11"/>
  <c r="V844" i="11"/>
  <c r="W831" i="11"/>
  <c r="AE823" i="11"/>
  <c r="AD823" i="11"/>
  <c r="AB823" i="11"/>
  <c r="AF842" i="11"/>
  <c r="AB830" i="11"/>
  <c r="AC823" i="11"/>
  <c r="AA823" i="11"/>
  <c r="AA842" i="11"/>
  <c r="Z830" i="11"/>
  <c r="U596" i="1"/>
  <c r="Q596" i="1"/>
  <c r="V596" i="1"/>
  <c r="T596" i="1"/>
  <c r="S595" i="1"/>
  <c r="R595" i="1"/>
  <c r="Q595" i="1"/>
  <c r="T595" i="1"/>
  <c r="X844" i="11"/>
  <c r="AF844" i="11"/>
  <c r="Z844" i="11"/>
  <c r="X842" i="11"/>
  <c r="Y844" i="11"/>
  <c r="W842" i="11"/>
  <c r="V837" i="11"/>
  <c r="U841" i="11"/>
  <c r="AD840" i="11"/>
  <c r="W836" i="11"/>
  <c r="AF841" i="11"/>
  <c r="AC840" i="11"/>
  <c r="V836" i="11"/>
  <c r="U845" i="11"/>
  <c r="AF843" i="11"/>
  <c r="AD841" i="11"/>
  <c r="AB840" i="11"/>
  <c r="U836" i="11"/>
  <c r="AC841" i="11"/>
  <c r="AB841" i="11"/>
  <c r="AD844" i="11"/>
  <c r="AC842" i="11"/>
  <c r="AA841" i="11"/>
  <c r="Y840" i="11"/>
  <c r="Y834" i="11"/>
  <c r="AA844" i="11"/>
  <c r="AB842" i="11"/>
  <c r="Z841" i="11"/>
  <c r="X840" i="11"/>
  <c r="V834" i="11"/>
  <c r="U834" i="11"/>
  <c r="Y841" i="11"/>
  <c r="X841" i="11"/>
  <c r="W841" i="11"/>
  <c r="V833" i="11"/>
  <c r="AF825" i="11"/>
  <c r="X824" i="11"/>
  <c r="AD843" i="11"/>
  <c r="U837" i="11"/>
  <c r="X834" i="11"/>
  <c r="AE843" i="11"/>
  <c r="AC825" i="11"/>
  <c r="AC843" i="11"/>
  <c r="W834" i="11"/>
  <c r="AB843" i="11"/>
  <c r="Z843" i="11"/>
  <c r="AF824" i="11"/>
  <c r="Z845" i="11"/>
  <c r="Y843" i="11"/>
  <c r="V840" i="11"/>
  <c r="AD824" i="11"/>
  <c r="Y845" i="11"/>
  <c r="X843" i="11"/>
  <c r="X835" i="11"/>
  <c r="AA843" i="11"/>
  <c r="AC824" i="11"/>
  <c r="X845" i="11"/>
  <c r="W843" i="11"/>
  <c r="AF839" i="11"/>
  <c r="W835" i="11"/>
  <c r="AB824" i="11"/>
  <c r="W845" i="11"/>
  <c r="V843" i="11"/>
  <c r="AF840" i="11"/>
  <c r="V835" i="11"/>
  <c r="AA824" i="11"/>
  <c r="V845" i="11"/>
  <c r="AE841" i="11"/>
  <c r="AE840" i="11"/>
  <c r="U838" i="11"/>
  <c r="U835" i="11"/>
  <c r="Q594" i="1"/>
  <c r="V593" i="1"/>
  <c r="U593" i="1"/>
  <c r="T593" i="1"/>
  <c r="Q592" i="1"/>
  <c r="U833" i="11"/>
  <c r="Y833" i="11"/>
  <c r="W832" i="11"/>
  <c r="X833" i="11"/>
  <c r="V832" i="11"/>
  <c r="W833" i="11"/>
  <c r="U832" i="11"/>
  <c r="AF832" i="11"/>
  <c r="AD832" i="11"/>
  <c r="AA832" i="11"/>
  <c r="Z832" i="11"/>
  <c r="Y832" i="11"/>
  <c r="Z833" i="11"/>
  <c r="X832" i="11"/>
  <c r="AA830" i="11"/>
  <c r="Z829" i="11"/>
  <c r="Z831" i="11"/>
  <c r="Y830" i="11"/>
  <c r="X829" i="11"/>
  <c r="Y831" i="11"/>
  <c r="X830" i="11"/>
  <c r="W829" i="11"/>
  <c r="V831" i="11"/>
  <c r="AF829" i="11"/>
  <c r="U831" i="11"/>
  <c r="AE829" i="11"/>
  <c r="AD829" i="11"/>
  <c r="AE831" i="11"/>
  <c r="AF830" i="11"/>
  <c r="AC829" i="11"/>
  <c r="AC830" i="11"/>
  <c r="AB829" i="11"/>
  <c r="U592" i="1"/>
  <c r="V595" i="1"/>
  <c r="S592" i="1"/>
  <c r="U590" i="1"/>
  <c r="R592" i="1"/>
  <c r="T590" i="1"/>
  <c r="S591" i="1"/>
  <c r="S596" i="1"/>
  <c r="R591" i="1"/>
  <c r="T589" i="1"/>
  <c r="V592" i="1"/>
  <c r="S589" i="1"/>
  <c r="AF837" i="11"/>
  <c r="AF836" i="11"/>
  <c r="AB839" i="11"/>
  <c r="AB838" i="11"/>
  <c r="AA845" i="11"/>
  <c r="AB844" i="11"/>
  <c r="AD842" i="11"/>
  <c r="U839" i="11"/>
  <c r="V838" i="11"/>
  <c r="W837" i="11"/>
  <c r="X836" i="11"/>
  <c r="Y835" i="11"/>
  <c r="Z834" i="11"/>
  <c r="AA833" i="11"/>
  <c r="AB832" i="11"/>
  <c r="AD830" i="11"/>
  <c r="AC839" i="11"/>
  <c r="AE837" i="11"/>
  <c r="AD837" i="11"/>
  <c r="AD836" i="11"/>
  <c r="AA838" i="11"/>
  <c r="AC836" i="11"/>
  <c r="AF833" i="11"/>
  <c r="AE845" i="11"/>
  <c r="V842" i="11"/>
  <c r="Y839" i="11"/>
  <c r="Z838" i="11"/>
  <c r="AA837" i="11"/>
  <c r="AB836" i="11"/>
  <c r="AC835" i="11"/>
  <c r="AD834" i="11"/>
  <c r="AE833" i="11"/>
  <c r="V830" i="11"/>
  <c r="AE838" i="11"/>
  <c r="AC838" i="11"/>
  <c r="AF835" i="11"/>
  <c r="AA839" i="11"/>
  <c r="AC837" i="11"/>
  <c r="AF834" i="11"/>
  <c r="AD845" i="11"/>
  <c r="AE844" i="11"/>
  <c r="U842" i="11"/>
  <c r="W840" i="11"/>
  <c r="X839" i="11"/>
  <c r="Y838" i="11"/>
  <c r="Z837" i="11"/>
  <c r="AA836" i="11"/>
  <c r="AB835" i="11"/>
  <c r="AC834" i="11"/>
  <c r="AD833" i="11"/>
  <c r="AE832" i="11"/>
  <c r="U830" i="11"/>
  <c r="AE839" i="11"/>
  <c r="AE836" i="11"/>
  <c r="AE835" i="11"/>
  <c r="AF845" i="11"/>
  <c r="Z839" i="11"/>
  <c r="AB837" i="11"/>
  <c r="AD835" i="11"/>
  <c r="AE834" i="11"/>
  <c r="AC845" i="11"/>
  <c r="W839" i="11"/>
  <c r="X838" i="11"/>
  <c r="Y837" i="11"/>
  <c r="Z836" i="11"/>
  <c r="AA835" i="11"/>
  <c r="AB834" i="11"/>
  <c r="AC833" i="11"/>
  <c r="AF838" i="11"/>
  <c r="AD839" i="11"/>
  <c r="AD838" i="11"/>
  <c r="V828" i="11"/>
  <c r="AE824" i="11"/>
  <c r="AF823" i="11"/>
  <c r="Y825" i="11"/>
  <c r="W824" i="11"/>
  <c r="X823" i="11"/>
  <c r="Y828" i="11"/>
  <c r="X825" i="11"/>
  <c r="V824" i="11"/>
  <c r="W823" i="11"/>
  <c r="X828" i="11"/>
  <c r="V823" i="11"/>
  <c r="W828" i="11"/>
  <c r="AB825" i="11"/>
  <c r="U828" i="11"/>
  <c r="W825" i="11"/>
  <c r="U827" i="11"/>
  <c r="AE826" i="11"/>
  <c r="AA827" i="11"/>
  <c r="Z827" i="11"/>
  <c r="X826" i="11"/>
  <c r="X827" i="11"/>
  <c r="W826" i="11"/>
  <c r="V825" i="11"/>
  <c r="AB826" i="11"/>
  <c r="Z826" i="11"/>
  <c r="Y827" i="11"/>
  <c r="W827" i="11"/>
  <c r="V826" i="11"/>
  <c r="AF826" i="11"/>
  <c r="AA826" i="11"/>
  <c r="Y826" i="11"/>
  <c r="V827" i="11"/>
  <c r="U826" i="11"/>
  <c r="Z828" i="11"/>
  <c r="AF827" i="11"/>
  <c r="AD828" i="11"/>
  <c r="AE827" i="11"/>
  <c r="U825" i="11"/>
  <c r="AC828" i="11"/>
  <c r="AD827" i="11"/>
  <c r="AF828" i="11"/>
  <c r="AE828" i="11"/>
  <c r="AB828" i="11"/>
  <c r="AC827" i="11"/>
  <c r="AD826" i="11"/>
  <c r="AE825" i="11"/>
  <c r="P586" i="1" l="1"/>
  <c r="Q586" i="1" s="1"/>
  <c r="P587" i="1"/>
  <c r="U587" i="1" s="1"/>
  <c r="P588" i="1"/>
  <c r="Q588" i="1" s="1"/>
  <c r="T819" i="11"/>
  <c r="U819" i="11" s="1"/>
  <c r="T820" i="11"/>
  <c r="U820" i="11" s="1"/>
  <c r="T586" i="1" l="1"/>
  <c r="S586" i="1"/>
  <c r="Q587" i="1"/>
  <c r="T587" i="1"/>
  <c r="S587" i="1"/>
  <c r="R587" i="1"/>
  <c r="V588" i="1"/>
  <c r="R588" i="1"/>
  <c r="U588" i="1"/>
  <c r="T588" i="1"/>
  <c r="V586" i="1"/>
  <c r="S588" i="1"/>
  <c r="U586" i="1"/>
  <c r="R586" i="1"/>
  <c r="V587" i="1"/>
  <c r="AF820" i="11"/>
  <c r="AC820" i="11"/>
  <c r="AB820" i="11"/>
  <c r="AA820" i="11"/>
  <c r="Y820" i="11"/>
  <c r="X820" i="11"/>
  <c r="V820" i="11"/>
  <c r="AE820" i="11"/>
  <c r="AD820" i="11"/>
  <c r="Z820" i="11"/>
  <c r="W820" i="11"/>
  <c r="AB819" i="11"/>
  <c r="Z819" i="11"/>
  <c r="Y819" i="11"/>
  <c r="W819" i="11"/>
  <c r="AF819" i="11"/>
  <c r="AE819" i="11"/>
  <c r="AC819" i="11"/>
  <c r="AD819" i="11"/>
  <c r="AA819" i="11"/>
  <c r="X819" i="11"/>
  <c r="V819" i="11"/>
  <c r="T580" i="14" l="1"/>
  <c r="AF580" i="14" s="1"/>
  <c r="Q557" i="5"/>
  <c r="Y557" i="5" s="1"/>
  <c r="V580" i="14" l="1"/>
  <c r="U580" i="14"/>
  <c r="X580" i="14"/>
  <c r="W580" i="14"/>
  <c r="Y580" i="14"/>
  <c r="I580" i="14" s="1"/>
  <c r="Z580" i="14"/>
  <c r="AA580" i="14"/>
  <c r="AB580" i="14"/>
  <c r="AC580" i="14"/>
  <c r="AD580" i="14"/>
  <c r="AE580" i="14"/>
  <c r="O580" i="14" s="1"/>
  <c r="U557" i="5"/>
  <c r="V557" i="5"/>
  <c r="W557" i="5"/>
  <c r="R557" i="5"/>
  <c r="S557" i="5"/>
  <c r="T557" i="5"/>
  <c r="X557" i="5"/>
  <c r="K557" i="5" s="1"/>
  <c r="M580" i="14" l="1"/>
  <c r="E580" i="14"/>
  <c r="K580" i="14"/>
  <c r="G557" i="5"/>
  <c r="P580" i="14"/>
  <c r="G580" i="14"/>
  <c r="Q580" i="14"/>
  <c r="I557" i="5"/>
  <c r="M557" i="5"/>
  <c r="L557" i="5"/>
  <c r="E557" i="5"/>
  <c r="P564" i="1" l="1"/>
  <c r="V564" i="1" s="1"/>
  <c r="U564" i="1" l="1"/>
  <c r="I564" i="1" s="1"/>
  <c r="Q564" i="1"/>
  <c r="R564" i="1"/>
  <c r="S564" i="1"/>
  <c r="G564" i="1" s="1"/>
  <c r="T564" i="1"/>
  <c r="L564" i="1" l="1"/>
  <c r="E564" i="1"/>
  <c r="T797" i="11"/>
  <c r="AF797" i="11" s="1"/>
  <c r="AE797" i="11" l="1"/>
  <c r="U797" i="11"/>
  <c r="V797" i="11"/>
  <c r="W797" i="11"/>
  <c r="X797" i="11"/>
  <c r="Y797" i="11"/>
  <c r="Z797" i="11"/>
  <c r="AA797" i="11"/>
  <c r="AB797" i="11"/>
  <c r="AC797" i="11"/>
  <c r="AD797" i="11"/>
  <c r="C781" i="11" l="1"/>
  <c r="C790" i="4"/>
  <c r="C574" i="14"/>
  <c r="C551" i="5"/>
  <c r="Q505" i="5" l="1"/>
  <c r="Q506" i="5"/>
  <c r="P512" i="1"/>
  <c r="Q512" i="1" s="1"/>
  <c r="E512" i="1" l="1"/>
  <c r="R506" i="5"/>
  <c r="Y506" i="5"/>
  <c r="R505" i="5"/>
  <c r="Y505" i="5"/>
  <c r="W506" i="5"/>
  <c r="X506" i="5"/>
  <c r="V506" i="5"/>
  <c r="T506" i="5"/>
  <c r="S506" i="5"/>
  <c r="U506" i="5"/>
  <c r="T505" i="5"/>
  <c r="S505" i="5"/>
  <c r="X505" i="5"/>
  <c r="W505" i="5"/>
  <c r="V505" i="5"/>
  <c r="U505" i="5"/>
  <c r="U512" i="1"/>
  <c r="R512" i="1"/>
  <c r="V512" i="1"/>
  <c r="T512" i="1"/>
  <c r="S512" i="1"/>
  <c r="I506" i="5" l="1"/>
  <c r="G506" i="5"/>
  <c r="I512" i="1"/>
  <c r="G512" i="1"/>
  <c r="L512" i="1"/>
  <c r="K506" i="5"/>
  <c r="K505" i="5"/>
  <c r="G505" i="5"/>
  <c r="I505" i="5"/>
  <c r="E506" i="5"/>
  <c r="L506" i="5"/>
  <c r="M506" i="5"/>
  <c r="E505" i="5"/>
  <c r="L505" i="5"/>
  <c r="M505" i="5"/>
  <c r="C457" i="21"/>
  <c r="T457" i="21" s="1"/>
  <c r="B1579" i="3"/>
  <c r="N1579" i="3" s="1"/>
  <c r="P1579" i="3" l="1"/>
  <c r="T1579" i="3"/>
  <c r="Q1579" i="3"/>
  <c r="R1579" i="3"/>
  <c r="O1579" i="3"/>
  <c r="S1579" i="3"/>
  <c r="U457" i="21"/>
  <c r="AC457" i="21"/>
  <c r="AB457" i="21"/>
  <c r="AA457" i="21"/>
  <c r="Z457" i="21"/>
  <c r="Y457" i="21"/>
  <c r="V457" i="21"/>
  <c r="AD457" i="21"/>
  <c r="G505" i="21" l="1"/>
  <c r="M505" i="21" l="1"/>
  <c r="I505" i="21"/>
  <c r="P505" i="21"/>
  <c r="D505" i="21"/>
  <c r="K505" i="21"/>
  <c r="C893" i="4"/>
  <c r="S893" i="4" s="1"/>
  <c r="C631" i="1"/>
  <c r="C624" i="5"/>
  <c r="AC893" i="4" l="1"/>
  <c r="Z893" i="4"/>
  <c r="Y893" i="4"/>
  <c r="AA893" i="4"/>
  <c r="AB893" i="4"/>
  <c r="V893" i="4"/>
  <c r="W893" i="4"/>
  <c r="U893" i="4"/>
  <c r="X893" i="4"/>
  <c r="T893" i="4"/>
  <c r="S856" i="4"/>
  <c r="Y856" i="4" s="1"/>
  <c r="S855" i="4"/>
  <c r="AA855" i="4" s="1"/>
  <c r="S854" i="4"/>
  <c r="AB854" i="4" s="1"/>
  <c r="S853" i="4"/>
  <c r="AC853" i="4" s="1"/>
  <c r="S852" i="4"/>
  <c r="AC852" i="4" s="1"/>
  <c r="S851" i="4"/>
  <c r="AC851" i="4" s="1"/>
  <c r="S850" i="4"/>
  <c r="AA850" i="4" s="1"/>
  <c r="S849" i="4"/>
  <c r="Y849" i="4" s="1"/>
  <c r="S848" i="4"/>
  <c r="W848" i="4" s="1"/>
  <c r="S847" i="4"/>
  <c r="U847" i="4" s="1"/>
  <c r="S846" i="4"/>
  <c r="AC846" i="4" s="1"/>
  <c r="S845" i="4"/>
  <c r="AA845" i="4" s="1"/>
  <c r="S844" i="4"/>
  <c r="AB844" i="4" s="1"/>
  <c r="S843" i="4"/>
  <c r="AC843" i="4" s="1"/>
  <c r="S842" i="4"/>
  <c r="AC842" i="4" s="1"/>
  <c r="S841" i="4"/>
  <c r="AC841" i="4" s="1"/>
  <c r="S840" i="4"/>
  <c r="AA840" i="4" s="1"/>
  <c r="S839" i="4"/>
  <c r="Y839" i="4" s="1"/>
  <c r="S838" i="4"/>
  <c r="W838" i="4" s="1"/>
  <c r="S837" i="4"/>
  <c r="U837" i="4" s="1"/>
  <c r="S836" i="4"/>
  <c r="U836" i="4" s="1"/>
  <c r="S835" i="4"/>
  <c r="AA835" i="4" s="1"/>
  <c r="S834" i="4"/>
  <c r="AB834" i="4" s="1"/>
  <c r="S833" i="4"/>
  <c r="AC833" i="4" s="1"/>
  <c r="S832" i="4"/>
  <c r="AC832" i="4" s="1"/>
  <c r="S831" i="4"/>
  <c r="AC831" i="4" s="1"/>
  <c r="S830" i="4"/>
  <c r="AA830" i="4" s="1"/>
  <c r="S829" i="4"/>
  <c r="Y829" i="4" s="1"/>
  <c r="S828" i="4"/>
  <c r="U828" i="4" s="1"/>
  <c r="S827" i="4"/>
  <c r="AC827" i="4" s="1"/>
  <c r="S826" i="4"/>
  <c r="AC826" i="4" s="1"/>
  <c r="S825" i="4"/>
  <c r="AC825" i="4" s="1"/>
  <c r="S824" i="4"/>
  <c r="AA824" i="4" s="1"/>
  <c r="S823" i="4"/>
  <c r="Y823" i="4" s="1"/>
  <c r="S822" i="4"/>
  <c r="AC822" i="4" s="1"/>
  <c r="S821" i="4"/>
  <c r="AC821" i="4" s="1"/>
  <c r="S820" i="4"/>
  <c r="AB820" i="4" s="1"/>
  <c r="S819" i="4"/>
  <c r="AC819" i="4" s="1"/>
  <c r="S818" i="4"/>
  <c r="AC818" i="4" s="1"/>
  <c r="S817" i="4"/>
  <c r="AC817" i="4" s="1"/>
  <c r="S816" i="4"/>
  <c r="AA816" i="4" s="1"/>
  <c r="S815" i="4"/>
  <c r="Y815" i="4" s="1"/>
  <c r="S814" i="4"/>
  <c r="W814" i="4" s="1"/>
  <c r="S813" i="4"/>
  <c r="U813" i="4" s="1"/>
  <c r="S812" i="4"/>
  <c r="U812" i="4" s="1"/>
  <c r="S811" i="4"/>
  <c r="AB811" i="4" s="1"/>
  <c r="S810" i="4"/>
  <c r="AC810" i="4" s="1"/>
  <c r="S809" i="4"/>
  <c r="AC809" i="4" s="1"/>
  <c r="S808" i="4"/>
  <c r="Y808" i="4" s="1"/>
  <c r="S807" i="4"/>
  <c r="U807" i="4" s="1"/>
  <c r="S806" i="4"/>
  <c r="AB806" i="4" s="1"/>
  <c r="S805" i="4"/>
  <c r="AC805" i="4" s="1"/>
  <c r="S804" i="4"/>
  <c r="AC804" i="4" s="1"/>
  <c r="S803" i="4"/>
  <c r="AC803" i="4" s="1"/>
  <c r="S801" i="4"/>
  <c r="AA801" i="4" s="1"/>
  <c r="S800" i="4"/>
  <c r="Y800" i="4" s="1"/>
  <c r="S799" i="4"/>
  <c r="W799" i="4" s="1"/>
  <c r="S798" i="4"/>
  <c r="U798" i="4" s="1"/>
  <c r="S797" i="4"/>
  <c r="AC797" i="4" s="1"/>
  <c r="S796" i="4"/>
  <c r="AB796" i="4" s="1"/>
  <c r="T565" i="14"/>
  <c r="AF565" i="14" s="1"/>
  <c r="T564" i="14"/>
  <c r="Y564" i="14" s="1"/>
  <c r="T563" i="14"/>
  <c r="Y563" i="14" s="1"/>
  <c r="T562" i="14"/>
  <c r="AE562" i="14" s="1"/>
  <c r="T569" i="14"/>
  <c r="AF569" i="14" s="1"/>
  <c r="T568" i="14"/>
  <c r="Y568" i="14" s="1"/>
  <c r="T566" i="14"/>
  <c r="AF566" i="14" s="1"/>
  <c r="T567" i="14"/>
  <c r="AF567" i="14" s="1"/>
  <c r="Q543" i="5"/>
  <c r="Q544" i="5"/>
  <c r="Q545" i="5"/>
  <c r="Q542" i="5"/>
  <c r="Q548" i="5"/>
  <c r="Y548" i="5" s="1"/>
  <c r="Q547" i="5"/>
  <c r="Q549" i="5"/>
  <c r="Y549" i="5" s="1"/>
  <c r="T558" i="14"/>
  <c r="AF558" i="14" s="1"/>
  <c r="Q538" i="5"/>
  <c r="Y538" i="5" s="1"/>
  <c r="P545" i="1"/>
  <c r="V545" i="1" s="1"/>
  <c r="P547" i="1"/>
  <c r="U547" i="1" s="1"/>
  <c r="S781" i="4"/>
  <c r="V781" i="4" s="1"/>
  <c r="S782" i="4"/>
  <c r="T782" i="4" s="1"/>
  <c r="T778" i="11"/>
  <c r="AE778" i="11" s="1"/>
  <c r="T776" i="11"/>
  <c r="AF776" i="11" s="1"/>
  <c r="T775" i="11"/>
  <c r="Y775" i="11" s="1"/>
  <c r="T774" i="11"/>
  <c r="V774" i="11" s="1"/>
  <c r="T561" i="14"/>
  <c r="AF561" i="14" s="1"/>
  <c r="T560" i="14"/>
  <c r="U560" i="14" s="1"/>
  <c r="Q541" i="5"/>
  <c r="Q540" i="5"/>
  <c r="P552" i="1"/>
  <c r="V552" i="1" s="1"/>
  <c r="P551" i="1"/>
  <c r="V551" i="1" s="1"/>
  <c r="P550" i="1"/>
  <c r="Q550" i="1" s="1"/>
  <c r="P549" i="1"/>
  <c r="V549" i="1" s="1"/>
  <c r="P548" i="1"/>
  <c r="S548" i="1" s="1"/>
  <c r="S777" i="4"/>
  <c r="Z777" i="4" s="1"/>
  <c r="S778" i="4"/>
  <c r="T778" i="4" s="1"/>
  <c r="S779" i="4"/>
  <c r="AA779" i="4" s="1"/>
  <c r="S780" i="4"/>
  <c r="AB780" i="4" s="1"/>
  <c r="T559" i="14"/>
  <c r="U559" i="14" s="1"/>
  <c r="Q539" i="5"/>
  <c r="X543" i="5" l="1"/>
  <c r="Y543" i="5"/>
  <c r="W547" i="5"/>
  <c r="Y547" i="5"/>
  <c r="S540" i="5"/>
  <c r="Y540" i="5"/>
  <c r="R544" i="5"/>
  <c r="Y544" i="5"/>
  <c r="R542" i="5"/>
  <c r="Y542" i="5"/>
  <c r="X541" i="5"/>
  <c r="Y541" i="5"/>
  <c r="R539" i="5"/>
  <c r="Y539" i="5"/>
  <c r="W545" i="5"/>
  <c r="Y545" i="5"/>
  <c r="S544" i="5"/>
  <c r="U542" i="5"/>
  <c r="X542" i="5"/>
  <c r="W542" i="5"/>
  <c r="V542" i="5"/>
  <c r="T781" i="4"/>
  <c r="U543" i="5"/>
  <c r="S545" i="5"/>
  <c r="T543" i="5"/>
  <c r="U544" i="5"/>
  <c r="V544" i="5"/>
  <c r="W544" i="5"/>
  <c r="W543" i="5"/>
  <c r="T544" i="5"/>
  <c r="V543" i="5"/>
  <c r="X544" i="5"/>
  <c r="X539" i="5"/>
  <c r="W539" i="5"/>
  <c r="V777" i="4"/>
  <c r="G777" i="4" s="1"/>
  <c r="W779" i="4"/>
  <c r="W778" i="4"/>
  <c r="W777" i="4"/>
  <c r="X778" i="4"/>
  <c r="I778" i="4" s="1"/>
  <c r="AA778" i="4"/>
  <c r="X781" i="4"/>
  <c r="AB778" i="4"/>
  <c r="M778" i="4" s="1"/>
  <c r="Y781" i="4"/>
  <c r="AB779" i="4"/>
  <c r="AB777" i="4"/>
  <c r="M777" i="4" s="1"/>
  <c r="X780" i="4"/>
  <c r="Y782" i="4"/>
  <c r="V779" i="4"/>
  <c r="AC779" i="4"/>
  <c r="X779" i="4"/>
  <c r="AC778" i="4"/>
  <c r="T780" i="4"/>
  <c r="Y780" i="4"/>
  <c r="AC777" i="4"/>
  <c r="Z782" i="4"/>
  <c r="T777" i="4"/>
  <c r="X777" i="4"/>
  <c r="I777" i="4" s="1"/>
  <c r="Z781" i="4"/>
  <c r="U779" i="4"/>
  <c r="Y779" i="4"/>
  <c r="V780" i="4"/>
  <c r="Z780" i="4"/>
  <c r="U778" i="4"/>
  <c r="Y778" i="4"/>
  <c r="W782" i="4"/>
  <c r="AC781" i="4"/>
  <c r="U777" i="4"/>
  <c r="Y777" i="4"/>
  <c r="W781" i="4"/>
  <c r="AC780" i="4"/>
  <c r="W780" i="4"/>
  <c r="V778" i="4"/>
  <c r="G778" i="4" s="1"/>
  <c r="AA777" i="4"/>
  <c r="K777" i="4" s="1"/>
  <c r="X782" i="4"/>
  <c r="V796" i="4"/>
  <c r="AA782" i="4"/>
  <c r="Y796" i="4"/>
  <c r="AA780" i="4"/>
  <c r="Z779" i="4"/>
  <c r="U781" i="4"/>
  <c r="AB782" i="4"/>
  <c r="Z778" i="4"/>
  <c r="K778" i="4" s="1"/>
  <c r="U780" i="4"/>
  <c r="AB781" i="4"/>
  <c r="X796" i="4"/>
  <c r="U782" i="4"/>
  <c r="T779" i="4"/>
  <c r="V782" i="4"/>
  <c r="AA781" i="4"/>
  <c r="Z796" i="4"/>
  <c r="AC782" i="4"/>
  <c r="R543" i="5"/>
  <c r="S543" i="5"/>
  <c r="T547" i="1"/>
  <c r="U854" i="4"/>
  <c r="T801" i="4"/>
  <c r="Y809" i="4"/>
  <c r="V854" i="4"/>
  <c r="U801" i="4"/>
  <c r="W854" i="4"/>
  <c r="V801" i="4"/>
  <c r="AC856" i="4"/>
  <c r="Z830" i="4"/>
  <c r="V833" i="4"/>
  <c r="V835" i="4"/>
  <c r="U805" i="4"/>
  <c r="AC824" i="4"/>
  <c r="Y836" i="4"/>
  <c r="X848" i="4"/>
  <c r="X809" i="4"/>
  <c r="X801" i="4"/>
  <c r="U833" i="4"/>
  <c r="U856" i="4"/>
  <c r="X812" i="4"/>
  <c r="X822" i="4"/>
  <c r="Z856" i="4"/>
  <c r="AB801" i="4"/>
  <c r="Y812" i="4"/>
  <c r="Y822" i="4"/>
  <c r="AA856" i="4"/>
  <c r="Z812" i="4"/>
  <c r="AB856" i="4"/>
  <c r="AA812" i="4"/>
  <c r="T846" i="4"/>
  <c r="X836" i="4"/>
  <c r="V805" i="4"/>
  <c r="Z836" i="4"/>
  <c r="V812" i="4"/>
  <c r="Z801" i="4"/>
  <c r="K801" i="4" s="1"/>
  <c r="V844" i="4"/>
  <c r="AB812" i="4"/>
  <c r="T824" i="4"/>
  <c r="AA805" i="4"/>
  <c r="AB814" i="4"/>
  <c r="AA836" i="4"/>
  <c r="Z849" i="4"/>
  <c r="AA819" i="4"/>
  <c r="U843" i="4"/>
  <c r="Y801" i="4"/>
  <c r="W822" i="4"/>
  <c r="AA833" i="4"/>
  <c r="Z822" i="4"/>
  <c r="T805" i="4"/>
  <c r="E805" i="4" s="1"/>
  <c r="AB805" i="4"/>
  <c r="M805" i="4" s="1"/>
  <c r="AC814" i="4"/>
  <c r="AB836" i="4"/>
  <c r="AC812" i="4"/>
  <c r="Z827" i="4"/>
  <c r="AC836" i="4"/>
  <c r="V539" i="5"/>
  <c r="V550" i="1"/>
  <c r="V820" i="4"/>
  <c r="X825" i="4"/>
  <c r="AB830" i="4"/>
  <c r="W820" i="4"/>
  <c r="T822" i="4"/>
  <c r="V827" i="4"/>
  <c r="U820" i="4"/>
  <c r="U822" i="4"/>
  <c r="X827" i="4"/>
  <c r="Y825" i="4"/>
  <c r="AA814" i="4"/>
  <c r="V822" i="4"/>
  <c r="Y827" i="4"/>
  <c r="Z815" i="4"/>
  <c r="AA822" i="4"/>
  <c r="U830" i="4"/>
  <c r="V830" i="4"/>
  <c r="V828" i="4"/>
  <c r="U810" i="4"/>
  <c r="AC828" i="4"/>
  <c r="V810" i="4"/>
  <c r="AA810" i="4"/>
  <c r="V816" i="4"/>
  <c r="AB822" i="4"/>
  <c r="T830" i="4"/>
  <c r="V811" i="4"/>
  <c r="X830" i="4"/>
  <c r="W812" i="4"/>
  <c r="AB819" i="4"/>
  <c r="AB824" i="4"/>
  <c r="Y830" i="4"/>
  <c r="V846" i="4"/>
  <c r="W846" i="4"/>
  <c r="AA853" i="4"/>
  <c r="AB838" i="4"/>
  <c r="X846" i="4"/>
  <c r="AB853" i="4"/>
  <c r="T833" i="4"/>
  <c r="AC838" i="4"/>
  <c r="Y846" i="4"/>
  <c r="U846" i="4"/>
  <c r="Z846" i="4"/>
  <c r="AA846" i="4"/>
  <c r="T843" i="4"/>
  <c r="T856" i="4"/>
  <c r="V850" i="4"/>
  <c r="AB833" i="4"/>
  <c r="V843" i="4"/>
  <c r="Y848" i="4"/>
  <c r="V856" i="4"/>
  <c r="V836" i="4"/>
  <c r="AA843" i="4"/>
  <c r="AB848" i="4"/>
  <c r="W856" i="4"/>
  <c r="W836" i="4"/>
  <c r="AB843" i="4"/>
  <c r="AC848" i="4"/>
  <c r="X856" i="4"/>
  <c r="AB846" i="4"/>
  <c r="T797" i="4"/>
  <c r="U797" i="4"/>
  <c r="V797" i="4"/>
  <c r="W797" i="4"/>
  <c r="X797" i="4"/>
  <c r="Y797" i="4"/>
  <c r="Z797" i="4"/>
  <c r="AA797" i="4"/>
  <c r="AB797" i="4"/>
  <c r="M797" i="4" s="1"/>
  <c r="X798" i="4"/>
  <c r="AC799" i="4"/>
  <c r="Z808" i="4"/>
  <c r="T819" i="4"/>
  <c r="T853" i="4"/>
  <c r="Z800" i="4"/>
  <c r="U819" i="4"/>
  <c r="Z829" i="4"/>
  <c r="U853" i="4"/>
  <c r="W809" i="4"/>
  <c r="V819" i="4"/>
  <c r="W825" i="4"/>
  <c r="Z839" i="4"/>
  <c r="V853" i="4"/>
  <c r="T806" i="4"/>
  <c r="T834" i="4"/>
  <c r="T840" i="4"/>
  <c r="V798" i="4"/>
  <c r="U806" i="4"/>
  <c r="T816" i="4"/>
  <c r="U834" i="4"/>
  <c r="U840" i="4"/>
  <c r="T844" i="4"/>
  <c r="T850" i="4"/>
  <c r="W798" i="4"/>
  <c r="W801" i="4"/>
  <c r="V806" i="4"/>
  <c r="T810" i="4"/>
  <c r="U816" i="4"/>
  <c r="T820" i="4"/>
  <c r="W830" i="4"/>
  <c r="V834" i="4"/>
  <c r="V840" i="4"/>
  <c r="U844" i="4"/>
  <c r="U850" i="4"/>
  <c r="T854" i="4"/>
  <c r="V847" i="4"/>
  <c r="AB798" i="4"/>
  <c r="AC801" i="4"/>
  <c r="V807" i="4"/>
  <c r="Y813" i="4"/>
  <c r="Z816" i="4"/>
  <c r="AC820" i="4"/>
  <c r="AC830" i="4"/>
  <c r="Y837" i="4"/>
  <c r="AB840" i="4"/>
  <c r="AC844" i="4"/>
  <c r="X847" i="4"/>
  <c r="Z850" i="4"/>
  <c r="Y854" i="4"/>
  <c r="X834" i="4"/>
  <c r="AC806" i="4"/>
  <c r="M806" i="4" s="1"/>
  <c r="W813" i="4"/>
  <c r="Y840" i="4"/>
  <c r="AB810" i="4"/>
  <c r="X820" i="4"/>
  <c r="X837" i="4"/>
  <c r="W807" i="4"/>
  <c r="AC854" i="4"/>
  <c r="W803" i="4"/>
  <c r="X807" i="4"/>
  <c r="X811" i="4"/>
  <c r="AA813" i="4"/>
  <c r="U824" i="4"/>
  <c r="W828" i="4"/>
  <c r="W831" i="4"/>
  <c r="X835" i="4"/>
  <c r="V845" i="4"/>
  <c r="Z847" i="4"/>
  <c r="T799" i="4"/>
  <c r="X803" i="4"/>
  <c r="Y807" i="4"/>
  <c r="Y811" i="4"/>
  <c r="AB813" i="4"/>
  <c r="X821" i="4"/>
  <c r="V824" i="4"/>
  <c r="X828" i="4"/>
  <c r="X831" i="4"/>
  <c r="Y835" i="4"/>
  <c r="AB837" i="4"/>
  <c r="W841" i="4"/>
  <c r="X845" i="4"/>
  <c r="AA847" i="4"/>
  <c r="V855" i="4"/>
  <c r="X799" i="4"/>
  <c r="Y803" i="4"/>
  <c r="Z807" i="4"/>
  <c r="Z811" i="4"/>
  <c r="AC813" i="4"/>
  <c r="W817" i="4"/>
  <c r="Y821" i="4"/>
  <c r="W824" i="4"/>
  <c r="Y828" i="4"/>
  <c r="Y831" i="4"/>
  <c r="Z835" i="4"/>
  <c r="AC837" i="4"/>
  <c r="X841" i="4"/>
  <c r="Y845" i="4"/>
  <c r="AB847" i="4"/>
  <c r="W851" i="4"/>
  <c r="X855" i="4"/>
  <c r="W806" i="4"/>
  <c r="Y798" i="4"/>
  <c r="W850" i="4"/>
  <c r="Z798" i="4"/>
  <c r="X850" i="4"/>
  <c r="AA798" i="4"/>
  <c r="Y850" i="4"/>
  <c r="AC798" i="4"/>
  <c r="AB850" i="4"/>
  <c r="AC850" i="4"/>
  <c r="Y799" i="4"/>
  <c r="AA807" i="4"/>
  <c r="X817" i="4"/>
  <c r="Z821" i="4"/>
  <c r="X824" i="4"/>
  <c r="Z828" i="4"/>
  <c r="Y841" i="4"/>
  <c r="Z845" i="4"/>
  <c r="AC847" i="4"/>
  <c r="X851" i="4"/>
  <c r="W816" i="4"/>
  <c r="X840" i="4"/>
  <c r="X816" i="4"/>
  <c r="W837" i="4"/>
  <c r="X844" i="4"/>
  <c r="X813" i="4"/>
  <c r="Z823" i="4"/>
  <c r="AC834" i="4"/>
  <c r="W847" i="4"/>
  <c r="Z837" i="4"/>
  <c r="AC840" i="4"/>
  <c r="Y847" i="4"/>
  <c r="AC816" i="4"/>
  <c r="AA837" i="4"/>
  <c r="AA799" i="4"/>
  <c r="AB807" i="4"/>
  <c r="T812" i="4"/>
  <c r="X814" i="4"/>
  <c r="Y817" i="4"/>
  <c r="AB821" i="4"/>
  <c r="Y824" i="4"/>
  <c r="AA828" i="4"/>
  <c r="T836" i="4"/>
  <c r="X838" i="4"/>
  <c r="Y851" i="4"/>
  <c r="Z855" i="4"/>
  <c r="W834" i="4"/>
  <c r="W840" i="4"/>
  <c r="X806" i="4"/>
  <c r="V813" i="4"/>
  <c r="V837" i="4"/>
  <c r="W844" i="4"/>
  <c r="Y834" i="4"/>
  <c r="Y816" i="4"/>
  <c r="Z840" i="4"/>
  <c r="Y844" i="4"/>
  <c r="X854" i="4"/>
  <c r="Z813" i="4"/>
  <c r="AB816" i="4"/>
  <c r="V821" i="4"/>
  <c r="Y855" i="4"/>
  <c r="AB799" i="4"/>
  <c r="AC807" i="4"/>
  <c r="Y814" i="4"/>
  <c r="Z824" i="4"/>
  <c r="AB828" i="4"/>
  <c r="Y838" i="4"/>
  <c r="AA800" i="4"/>
  <c r="AA808" i="4"/>
  <c r="AA815" i="4"/>
  <c r="AA823" i="4"/>
  <c r="AA829" i="4"/>
  <c r="AA839" i="4"/>
  <c r="AA849" i="4"/>
  <c r="T796" i="4"/>
  <c r="Z799" i="4"/>
  <c r="K799" i="4" s="1"/>
  <c r="AB800" i="4"/>
  <c r="AB808" i="4"/>
  <c r="T811" i="4"/>
  <c r="Z814" i="4"/>
  <c r="AB815" i="4"/>
  <c r="T821" i="4"/>
  <c r="AB823" i="4"/>
  <c r="T827" i="4"/>
  <c r="AB829" i="4"/>
  <c r="T835" i="4"/>
  <c r="Z838" i="4"/>
  <c r="AB839" i="4"/>
  <c r="T845" i="4"/>
  <c r="Z848" i="4"/>
  <c r="AB849" i="4"/>
  <c r="T855" i="4"/>
  <c r="U796" i="4"/>
  <c r="AC800" i="4"/>
  <c r="AC808" i="4"/>
  <c r="U811" i="4"/>
  <c r="AC815" i="4"/>
  <c r="U821" i="4"/>
  <c r="AC823" i="4"/>
  <c r="U827" i="4"/>
  <c r="AC829" i="4"/>
  <c r="U835" i="4"/>
  <c r="AA838" i="4"/>
  <c r="AC839" i="4"/>
  <c r="U845" i="4"/>
  <c r="AA848" i="4"/>
  <c r="AC849" i="4"/>
  <c r="U855" i="4"/>
  <c r="W796" i="4"/>
  <c r="W811" i="4"/>
  <c r="W821" i="4"/>
  <c r="W827" i="4"/>
  <c r="W835" i="4"/>
  <c r="W845" i="4"/>
  <c r="W855" i="4"/>
  <c r="T826" i="4"/>
  <c r="T804" i="4"/>
  <c r="T818" i="4"/>
  <c r="U826" i="4"/>
  <c r="T832" i="4"/>
  <c r="T842" i="4"/>
  <c r="T852" i="4"/>
  <c r="AA796" i="4"/>
  <c r="U804" i="4"/>
  <c r="W805" i="4"/>
  <c r="Y806" i="4"/>
  <c r="W810" i="4"/>
  <c r="AA811" i="4"/>
  <c r="U818" i="4"/>
  <c r="W819" i="4"/>
  <c r="Y820" i="4"/>
  <c r="AA821" i="4"/>
  <c r="V826" i="4"/>
  <c r="AA827" i="4"/>
  <c r="U832" i="4"/>
  <c r="W833" i="4"/>
  <c r="U842" i="4"/>
  <c r="T825" i="4"/>
  <c r="W826" i="4"/>
  <c r="AB827" i="4"/>
  <c r="T831" i="4"/>
  <c r="V832" i="4"/>
  <c r="X833" i="4"/>
  <c r="Z834" i="4"/>
  <c r="AB835" i="4"/>
  <c r="T841" i="4"/>
  <c r="V842" i="4"/>
  <c r="X843" i="4"/>
  <c r="Z844" i="4"/>
  <c r="AB845" i="4"/>
  <c r="T851" i="4"/>
  <c r="V852" i="4"/>
  <c r="X853" i="4"/>
  <c r="Z854" i="4"/>
  <c r="AB855" i="4"/>
  <c r="AC796" i="4"/>
  <c r="U803" i="4"/>
  <c r="W804" i="4"/>
  <c r="Y805" i="4"/>
  <c r="AA806" i="4"/>
  <c r="U809" i="4"/>
  <c r="Y810" i="4"/>
  <c r="AC811" i="4"/>
  <c r="U817" i="4"/>
  <c r="W818" i="4"/>
  <c r="Y819" i="4"/>
  <c r="AA820" i="4"/>
  <c r="U825" i="4"/>
  <c r="X826" i="4"/>
  <c r="U831" i="4"/>
  <c r="W832" i="4"/>
  <c r="Y833" i="4"/>
  <c r="AA834" i="4"/>
  <c r="AC835" i="4"/>
  <c r="U841" i="4"/>
  <c r="W842" i="4"/>
  <c r="Y843" i="4"/>
  <c r="AA844" i="4"/>
  <c r="AC845" i="4"/>
  <c r="U851" i="4"/>
  <c r="W852" i="4"/>
  <c r="Y853" i="4"/>
  <c r="AA854" i="4"/>
  <c r="AC855" i="4"/>
  <c r="W843" i="4"/>
  <c r="U852" i="4"/>
  <c r="W853" i="4"/>
  <c r="T803" i="4"/>
  <c r="V804" i="4"/>
  <c r="X805" i="4"/>
  <c r="Z806" i="4"/>
  <c r="T809" i="4"/>
  <c r="X810" i="4"/>
  <c r="T817" i="4"/>
  <c r="V818" i="4"/>
  <c r="X819" i="4"/>
  <c r="Z820" i="4"/>
  <c r="V803" i="4"/>
  <c r="X804" i="4"/>
  <c r="Z805" i="4"/>
  <c r="K805" i="4" s="1"/>
  <c r="V809" i="4"/>
  <c r="Z810" i="4"/>
  <c r="V817" i="4"/>
  <c r="X818" i="4"/>
  <c r="Z819" i="4"/>
  <c r="V825" i="4"/>
  <c r="Y826" i="4"/>
  <c r="V831" i="4"/>
  <c r="X832" i="4"/>
  <c r="Z833" i="4"/>
  <c r="V841" i="4"/>
  <c r="X842" i="4"/>
  <c r="Z843" i="4"/>
  <c r="V851" i="4"/>
  <c r="X852" i="4"/>
  <c r="Z853" i="4"/>
  <c r="Y804" i="4"/>
  <c r="Y818" i="4"/>
  <c r="Z826" i="4"/>
  <c r="Y832" i="4"/>
  <c r="Y842" i="4"/>
  <c r="Y852" i="4"/>
  <c r="T800" i="4"/>
  <c r="Z804" i="4"/>
  <c r="T808" i="4"/>
  <c r="T815" i="4"/>
  <c r="Z818" i="4"/>
  <c r="T823" i="4"/>
  <c r="AA826" i="4"/>
  <c r="T829" i="4"/>
  <c r="Z832" i="4"/>
  <c r="T839" i="4"/>
  <c r="Z842" i="4"/>
  <c r="T849" i="4"/>
  <c r="Z852" i="4"/>
  <c r="U800" i="4"/>
  <c r="AA804" i="4"/>
  <c r="U808" i="4"/>
  <c r="U815" i="4"/>
  <c r="AA818" i="4"/>
  <c r="U823" i="4"/>
  <c r="AB826" i="4"/>
  <c r="U829" i="4"/>
  <c r="AA832" i="4"/>
  <c r="AA842" i="4"/>
  <c r="U849" i="4"/>
  <c r="AA852" i="4"/>
  <c r="V800" i="4"/>
  <c r="Z803" i="4"/>
  <c r="AB804" i="4"/>
  <c r="M804" i="4" s="1"/>
  <c r="V808" i="4"/>
  <c r="Z809" i="4"/>
  <c r="T814" i="4"/>
  <c r="Z817" i="4"/>
  <c r="AB818" i="4"/>
  <c r="V823" i="4"/>
  <c r="Z825" i="4"/>
  <c r="Z831" i="4"/>
  <c r="AB832" i="4"/>
  <c r="T838" i="4"/>
  <c r="Z841" i="4"/>
  <c r="AB842" i="4"/>
  <c r="T848" i="4"/>
  <c r="V849" i="4"/>
  <c r="Z851" i="4"/>
  <c r="AB852" i="4"/>
  <c r="U799" i="4"/>
  <c r="W800" i="4"/>
  <c r="AA803" i="4"/>
  <c r="W808" i="4"/>
  <c r="AA809" i="4"/>
  <c r="U814" i="4"/>
  <c r="W815" i="4"/>
  <c r="AA817" i="4"/>
  <c r="W823" i="4"/>
  <c r="AA825" i="4"/>
  <c r="W829" i="4"/>
  <c r="AA831" i="4"/>
  <c r="U838" i="4"/>
  <c r="W839" i="4"/>
  <c r="AA841" i="4"/>
  <c r="U848" i="4"/>
  <c r="W849" i="4"/>
  <c r="AA851" i="4"/>
  <c r="U839" i="4"/>
  <c r="V815" i="4"/>
  <c r="V829" i="4"/>
  <c r="V839" i="4"/>
  <c r="T798" i="4"/>
  <c r="V799" i="4"/>
  <c r="G799" i="4" s="1"/>
  <c r="X800" i="4"/>
  <c r="I800" i="4" s="1"/>
  <c r="AB803" i="4"/>
  <c r="M803" i="4" s="1"/>
  <c r="T807" i="4"/>
  <c r="X808" i="4"/>
  <c r="AB809" i="4"/>
  <c r="T813" i="4"/>
  <c r="V814" i="4"/>
  <c r="X815" i="4"/>
  <c r="AB817" i="4"/>
  <c r="X823" i="4"/>
  <c r="AB825" i="4"/>
  <c r="T828" i="4"/>
  <c r="X829" i="4"/>
  <c r="AB831" i="4"/>
  <c r="T837" i="4"/>
  <c r="V838" i="4"/>
  <c r="X839" i="4"/>
  <c r="AB841" i="4"/>
  <c r="T847" i="4"/>
  <c r="V848" i="4"/>
  <c r="X849" i="4"/>
  <c r="AB851" i="4"/>
  <c r="V778" i="11"/>
  <c r="W778" i="11"/>
  <c r="AA564" i="14"/>
  <c r="AB564" i="14"/>
  <c r="AC564" i="14"/>
  <c r="AD564" i="14"/>
  <c r="Z564" i="14"/>
  <c r="AE564" i="14"/>
  <c r="AF564" i="14"/>
  <c r="Y562" i="14"/>
  <c r="AF562" i="14"/>
  <c r="W566" i="14"/>
  <c r="U563" i="14"/>
  <c r="X563" i="14"/>
  <c r="Z563" i="14"/>
  <c r="AA563" i="14"/>
  <c r="U565" i="14"/>
  <c r="U562" i="14"/>
  <c r="AB563" i="14"/>
  <c r="V565" i="14"/>
  <c r="V562" i="14"/>
  <c r="AC563" i="14"/>
  <c r="W565" i="14"/>
  <c r="W562" i="14"/>
  <c r="AD563" i="14"/>
  <c r="X565" i="14"/>
  <c r="X562" i="14"/>
  <c r="AE563" i="14"/>
  <c r="Y565" i="14"/>
  <c r="AF563" i="14"/>
  <c r="AA562" i="14"/>
  <c r="V564" i="14"/>
  <c r="AC562" i="14"/>
  <c r="W564" i="14"/>
  <c r="AD565" i="14"/>
  <c r="W563" i="14"/>
  <c r="AF568" i="14"/>
  <c r="Z562" i="14"/>
  <c r="U564" i="14"/>
  <c r="AC565" i="14"/>
  <c r="AD562" i="14"/>
  <c r="X564" i="14"/>
  <c r="AE565" i="14"/>
  <c r="V563" i="14"/>
  <c r="Z568" i="14"/>
  <c r="AC568" i="14"/>
  <c r="Z565" i="14"/>
  <c r="AA565" i="14"/>
  <c r="AB565" i="14"/>
  <c r="AB562" i="14"/>
  <c r="AA568" i="14"/>
  <c r="AB568" i="14"/>
  <c r="AD568" i="14"/>
  <c r="AE568" i="14"/>
  <c r="V569" i="14"/>
  <c r="W569" i="14"/>
  <c r="X569" i="14"/>
  <c r="Y569" i="14"/>
  <c r="U569" i="14"/>
  <c r="AB569" i="14"/>
  <c r="V568" i="14"/>
  <c r="AC569" i="14"/>
  <c r="U568" i="14"/>
  <c r="W568" i="14"/>
  <c r="AD569" i="14"/>
  <c r="Z569" i="14"/>
  <c r="X568" i="14"/>
  <c r="AE569" i="14"/>
  <c r="AA569" i="14"/>
  <c r="U566" i="14"/>
  <c r="V566" i="14"/>
  <c r="Z566" i="14"/>
  <c r="AA566" i="14"/>
  <c r="AB566" i="14"/>
  <c r="AC566" i="14"/>
  <c r="Y566" i="14"/>
  <c r="AD566" i="14"/>
  <c r="AE566" i="14"/>
  <c r="X566" i="14"/>
  <c r="U567" i="14"/>
  <c r="V567" i="14"/>
  <c r="W567" i="14"/>
  <c r="X567" i="14"/>
  <c r="Z567" i="14"/>
  <c r="AA567" i="14"/>
  <c r="AB567" i="14"/>
  <c r="AC567" i="14"/>
  <c r="AD567" i="14"/>
  <c r="Y567" i="14"/>
  <c r="AE567" i="14"/>
  <c r="AF559" i="14"/>
  <c r="AE559" i="14"/>
  <c r="AD559" i="14"/>
  <c r="AC559" i="14"/>
  <c r="AB559" i="14"/>
  <c r="AA559" i="14"/>
  <c r="T542" i="5"/>
  <c r="S542" i="5"/>
  <c r="S547" i="5"/>
  <c r="R547" i="5"/>
  <c r="T547" i="5"/>
  <c r="U547" i="5"/>
  <c r="V547" i="5"/>
  <c r="T548" i="5"/>
  <c r="V548" i="5"/>
  <c r="S548" i="5"/>
  <c r="W548" i="5"/>
  <c r="X547" i="5"/>
  <c r="T545" i="5"/>
  <c r="X548" i="5"/>
  <c r="R548" i="5"/>
  <c r="U548" i="5"/>
  <c r="U545" i="5"/>
  <c r="V540" i="5"/>
  <c r="R540" i="5"/>
  <c r="R545" i="5"/>
  <c r="V545" i="5"/>
  <c r="X545" i="5"/>
  <c r="S549" i="5"/>
  <c r="T549" i="5"/>
  <c r="U549" i="5"/>
  <c r="V549" i="5"/>
  <c r="W549" i="5"/>
  <c r="R549" i="5"/>
  <c r="X549" i="5"/>
  <c r="U540" i="5"/>
  <c r="U550" i="1"/>
  <c r="AA560" i="14"/>
  <c r="Z560" i="14"/>
  <c r="X560" i="14"/>
  <c r="W560" i="14"/>
  <c r="U561" i="14"/>
  <c r="V561" i="14"/>
  <c r="W561" i="14"/>
  <c r="U558" i="14"/>
  <c r="X561" i="14"/>
  <c r="V558" i="14"/>
  <c r="Y558" i="14"/>
  <c r="Z559" i="14"/>
  <c r="AB561" i="14"/>
  <c r="Z558" i="14"/>
  <c r="Y559" i="14"/>
  <c r="AC561" i="14"/>
  <c r="AA558" i="14"/>
  <c r="AA561" i="14"/>
  <c r="AD561" i="14"/>
  <c r="AB558" i="14"/>
  <c r="W558" i="14"/>
  <c r="Z561" i="14"/>
  <c r="AF560" i="14"/>
  <c r="AE561" i="14"/>
  <c r="AC558" i="14"/>
  <c r="Y561" i="14"/>
  <c r="AE560" i="14"/>
  <c r="AD558" i="14"/>
  <c r="X558" i="14"/>
  <c r="AD560" i="14"/>
  <c r="AE558" i="14"/>
  <c r="AC560" i="14"/>
  <c r="S538" i="5"/>
  <c r="X540" i="5"/>
  <c r="W540" i="5"/>
  <c r="S541" i="5"/>
  <c r="T541" i="5"/>
  <c r="U541" i="5"/>
  <c r="V541" i="5"/>
  <c r="R538" i="5"/>
  <c r="R541" i="5"/>
  <c r="U538" i="5"/>
  <c r="V538" i="5"/>
  <c r="W538" i="5"/>
  <c r="T538" i="5"/>
  <c r="X538" i="5"/>
  <c r="U539" i="5"/>
  <c r="W541" i="5"/>
  <c r="R545" i="1"/>
  <c r="S550" i="1"/>
  <c r="S545" i="1"/>
  <c r="R549" i="1"/>
  <c r="T550" i="1"/>
  <c r="T545" i="1"/>
  <c r="Q545" i="1"/>
  <c r="U545" i="1"/>
  <c r="S547" i="1"/>
  <c r="Q549" i="1"/>
  <c r="R547" i="1"/>
  <c r="Q547" i="1"/>
  <c r="R550" i="1"/>
  <c r="V547" i="1"/>
  <c r="AF778" i="11"/>
  <c r="U778" i="11"/>
  <c r="X778" i="11"/>
  <c r="Y778" i="11"/>
  <c r="Z778" i="11"/>
  <c r="AA778" i="11"/>
  <c r="AB778" i="11"/>
  <c r="AC778" i="11"/>
  <c r="AD778" i="11"/>
  <c r="AB775" i="11"/>
  <c r="AC775" i="11"/>
  <c r="Z775" i="11"/>
  <c r="AA775" i="11"/>
  <c r="AD775" i="11"/>
  <c r="U775" i="11"/>
  <c r="V775" i="11"/>
  <c r="AE775" i="11"/>
  <c r="AF775" i="11"/>
  <c r="W774" i="11"/>
  <c r="U774" i="11"/>
  <c r="V776" i="11"/>
  <c r="W776" i="11"/>
  <c r="AA774" i="11"/>
  <c r="AB774" i="11"/>
  <c r="AC774" i="11"/>
  <c r="AD774" i="11"/>
  <c r="X776" i="11"/>
  <c r="AE774" i="11"/>
  <c r="Y776" i="11"/>
  <c r="Z776" i="11"/>
  <c r="X774" i="11"/>
  <c r="Y774" i="11"/>
  <c r="AF774" i="11"/>
  <c r="AA776" i="11"/>
  <c r="Z774" i="11"/>
  <c r="U776" i="11"/>
  <c r="AB776" i="11"/>
  <c r="AC776" i="11"/>
  <c r="AD776" i="11"/>
  <c r="X775" i="11"/>
  <c r="AE776" i="11"/>
  <c r="W775" i="11"/>
  <c r="AB560" i="14"/>
  <c r="Y560" i="14"/>
  <c r="V560" i="14"/>
  <c r="T540" i="5"/>
  <c r="Q551" i="1"/>
  <c r="R551" i="1"/>
  <c r="S551" i="1"/>
  <c r="T551" i="1"/>
  <c r="V548" i="1"/>
  <c r="U551" i="1"/>
  <c r="R548" i="1"/>
  <c r="T548" i="1"/>
  <c r="U548" i="1"/>
  <c r="S549" i="1"/>
  <c r="R552" i="1"/>
  <c r="T549" i="1"/>
  <c r="S552" i="1"/>
  <c r="T552" i="1"/>
  <c r="U549" i="1"/>
  <c r="U552" i="1"/>
  <c r="Q548" i="1"/>
  <c r="Q552" i="1"/>
  <c r="X559" i="14"/>
  <c r="W559" i="14"/>
  <c r="V559" i="14"/>
  <c r="T539" i="5"/>
  <c r="S539" i="5"/>
  <c r="I806" i="4" l="1"/>
  <c r="G804" i="4"/>
  <c r="K806" i="4"/>
  <c r="I804" i="4"/>
  <c r="K804" i="4"/>
  <c r="G805" i="4"/>
  <c r="G806" i="4"/>
  <c r="G798" i="4"/>
  <c r="I799" i="4"/>
  <c r="I798" i="4"/>
  <c r="M798" i="4"/>
  <c r="O777" i="4"/>
  <c r="N777" i="4"/>
  <c r="E777" i="4"/>
  <c r="N778" i="4"/>
  <c r="O778" i="4"/>
  <c r="E778" i="4"/>
  <c r="O806" i="4"/>
  <c r="N806" i="4"/>
  <c r="E806" i="4"/>
  <c r="O804" i="4"/>
  <c r="E804" i="4"/>
  <c r="N804" i="4"/>
  <c r="I801" i="4"/>
  <c r="I803" i="4"/>
  <c r="K798" i="4"/>
  <c r="M799" i="4"/>
  <c r="M800" i="4"/>
  <c r="G803" i="4"/>
  <c r="E800" i="4"/>
  <c r="G800" i="4"/>
  <c r="K803" i="4"/>
  <c r="G801" i="4"/>
  <c r="M801" i="4"/>
  <c r="K800" i="4"/>
  <c r="O800" i="4"/>
  <c r="N800" i="4"/>
  <c r="E801" i="4"/>
  <c r="O801" i="4"/>
  <c r="N801" i="4"/>
  <c r="E799" i="4"/>
  <c r="O799" i="4"/>
  <c r="N799" i="4"/>
  <c r="E803" i="4"/>
  <c r="O803" i="4"/>
  <c r="N803" i="4"/>
  <c r="O798" i="4"/>
  <c r="E798" i="4"/>
  <c r="N798" i="4"/>
  <c r="E797" i="4"/>
  <c r="K797" i="4"/>
  <c r="N797" i="4"/>
  <c r="G797" i="4"/>
  <c r="I797" i="4"/>
  <c r="O797" i="4"/>
  <c r="L893" i="4" l="1"/>
  <c r="H893" i="4"/>
  <c r="F893" i="4"/>
  <c r="D893" i="4"/>
  <c r="O893" i="4"/>
  <c r="J893" i="4"/>
  <c r="N893" i="4"/>
  <c r="T556" i="14" l="1"/>
  <c r="AE556" i="14" s="1"/>
  <c r="T557" i="14"/>
  <c r="AE557" i="14" s="1"/>
  <c r="T555" i="14"/>
  <c r="U555" i="14" s="1"/>
  <c r="V557" i="14" l="1"/>
  <c r="AF557" i="14"/>
  <c r="V556" i="14"/>
  <c r="AF556" i="14"/>
  <c r="W557" i="14"/>
  <c r="W556" i="14"/>
  <c r="X557" i="14"/>
  <c r="X556" i="14"/>
  <c r="Y557" i="14"/>
  <c r="Y556" i="14"/>
  <c r="Z557" i="14"/>
  <c r="Z556" i="14"/>
  <c r="AA557" i="14"/>
  <c r="AA556" i="14"/>
  <c r="AB557" i="14"/>
  <c r="AB556" i="14"/>
  <c r="AC557" i="14"/>
  <c r="AC556" i="14"/>
  <c r="AD556" i="14"/>
  <c r="AD557" i="14"/>
  <c r="U557" i="14"/>
  <c r="U556" i="14"/>
  <c r="X555" i="14"/>
  <c r="W555" i="14"/>
  <c r="AE555" i="14"/>
  <c r="AC555" i="14"/>
  <c r="AA555" i="14"/>
  <c r="Y555" i="14"/>
  <c r="V555" i="14"/>
  <c r="AF555" i="14"/>
  <c r="AD555" i="14"/>
  <c r="AB555" i="14"/>
  <c r="Z555" i="14"/>
  <c r="Q526" i="5" l="1"/>
  <c r="Q527" i="5"/>
  <c r="Q528" i="5"/>
  <c r="Q529" i="5"/>
  <c r="Q530" i="5"/>
  <c r="Q531" i="5"/>
  <c r="Q532" i="5"/>
  <c r="Q533" i="5"/>
  <c r="Q534" i="5"/>
  <c r="Y534" i="5" s="1"/>
  <c r="Q535" i="5"/>
  <c r="Q536" i="5"/>
  <c r="Q537" i="5"/>
  <c r="Q550" i="5"/>
  <c r="S770" i="4"/>
  <c r="T770" i="4" s="1"/>
  <c r="S771" i="4"/>
  <c r="AC771" i="4" s="1"/>
  <c r="S772" i="4"/>
  <c r="Y772" i="4" s="1"/>
  <c r="S773" i="4"/>
  <c r="AA773" i="4" s="1"/>
  <c r="S774" i="4"/>
  <c r="U774" i="4" s="1"/>
  <c r="S775" i="4"/>
  <c r="Y775" i="4" s="1"/>
  <c r="S776" i="4"/>
  <c r="T776" i="4" s="1"/>
  <c r="T764" i="11"/>
  <c r="AA764" i="11" s="1"/>
  <c r="T765" i="11"/>
  <c r="AA765" i="11" s="1"/>
  <c r="T766" i="11"/>
  <c r="U766" i="11" s="1"/>
  <c r="T767" i="11"/>
  <c r="U767" i="11" s="1"/>
  <c r="T768" i="11"/>
  <c r="AB768" i="11" s="1"/>
  <c r="T769" i="11"/>
  <c r="V769" i="11" s="1"/>
  <c r="T770" i="11"/>
  <c r="V770" i="11" s="1"/>
  <c r="T771" i="11"/>
  <c r="AC771" i="11" s="1"/>
  <c r="T772" i="11"/>
  <c r="W772" i="11" s="1"/>
  <c r="T773" i="11"/>
  <c r="W773" i="11" s="1"/>
  <c r="T777" i="11"/>
  <c r="AD777" i="11" s="1"/>
  <c r="T779" i="11"/>
  <c r="X779" i="11" s="1"/>
  <c r="T780" i="11"/>
  <c r="X780" i="11" s="1"/>
  <c r="E770" i="4" l="1"/>
  <c r="R536" i="5"/>
  <c r="Y536" i="5"/>
  <c r="R537" i="5"/>
  <c r="Y537" i="5"/>
  <c r="R535" i="5"/>
  <c r="Y535" i="5"/>
  <c r="R533" i="5"/>
  <c r="Y533" i="5"/>
  <c r="R527" i="5"/>
  <c r="Y527" i="5"/>
  <c r="S550" i="5"/>
  <c r="Y550" i="5"/>
  <c r="W532" i="5"/>
  <c r="Y532" i="5"/>
  <c r="X531" i="5"/>
  <c r="Y531" i="5"/>
  <c r="U530" i="5"/>
  <c r="Y530" i="5"/>
  <c r="R529" i="5"/>
  <c r="Y529" i="5"/>
  <c r="S528" i="5"/>
  <c r="Y528" i="5"/>
  <c r="R526" i="5"/>
  <c r="Y526" i="5"/>
  <c r="V771" i="4"/>
  <c r="W772" i="4"/>
  <c r="W771" i="4"/>
  <c r="X772" i="4"/>
  <c r="I772" i="4" s="1"/>
  <c r="U772" i="4"/>
  <c r="V772" i="4"/>
  <c r="G772" i="4" s="1"/>
  <c r="AA771" i="4"/>
  <c r="AB771" i="4"/>
  <c r="M771" i="4" s="1"/>
  <c r="Z771" i="4"/>
  <c r="K771" i="4" s="1"/>
  <c r="Y771" i="4"/>
  <c r="X771" i="4"/>
  <c r="U771" i="4"/>
  <c r="T772" i="4"/>
  <c r="AF766" i="11"/>
  <c r="AE766" i="11"/>
  <c r="O766" i="11" s="1"/>
  <c r="AD766" i="11"/>
  <c r="Y764" i="11"/>
  <c r="X764" i="11"/>
  <c r="W764" i="11"/>
  <c r="V764" i="11"/>
  <c r="U764" i="11"/>
  <c r="AF765" i="11"/>
  <c r="Z765" i="11"/>
  <c r="Y765" i="11"/>
  <c r="I765" i="11" s="1"/>
  <c r="X765" i="11"/>
  <c r="W765" i="11"/>
  <c r="G765" i="11" s="1"/>
  <c r="V765" i="11"/>
  <c r="U765" i="11"/>
  <c r="AE764" i="11"/>
  <c r="AD764" i="11"/>
  <c r="AC764" i="11"/>
  <c r="M764" i="11" s="1"/>
  <c r="AF764" i="11"/>
  <c r="Z764" i="11"/>
  <c r="T771" i="4"/>
  <c r="AC772" i="4"/>
  <c r="AB772" i="4"/>
  <c r="M772" i="4" s="1"/>
  <c r="AA772" i="4"/>
  <c r="Z772" i="4"/>
  <c r="W531" i="5"/>
  <c r="V531" i="5"/>
  <c r="U531" i="5"/>
  <c r="T531" i="5"/>
  <c r="W550" i="5"/>
  <c r="V550" i="5"/>
  <c r="X550" i="5"/>
  <c r="U532" i="5"/>
  <c r="V532" i="5"/>
  <c r="T532" i="5"/>
  <c r="X527" i="5"/>
  <c r="K527" i="5" s="1"/>
  <c r="W527" i="5"/>
  <c r="W533" i="5"/>
  <c r="R550" i="5"/>
  <c r="X533" i="5"/>
  <c r="V533" i="5"/>
  <c r="X526" i="5"/>
  <c r="R534" i="5"/>
  <c r="U529" i="5"/>
  <c r="V527" i="5"/>
  <c r="U527" i="5"/>
  <c r="S531" i="5"/>
  <c r="W526" i="5"/>
  <c r="X529" i="5"/>
  <c r="K529" i="5" s="1"/>
  <c r="R531" i="5"/>
  <c r="V526" i="5"/>
  <c r="S534" i="5"/>
  <c r="V529" i="5"/>
  <c r="U526" i="5"/>
  <c r="W529" i="5"/>
  <c r="R528" i="5"/>
  <c r="U550" i="5"/>
  <c r="U533" i="5"/>
  <c r="T530" i="5"/>
  <c r="T527" i="5"/>
  <c r="T550" i="5"/>
  <c r="T533" i="5"/>
  <c r="S530" i="5"/>
  <c r="S527" i="5"/>
  <c r="S533" i="5"/>
  <c r="R530" i="5"/>
  <c r="W534" i="5"/>
  <c r="R532" i="5"/>
  <c r="T529" i="5"/>
  <c r="G529" i="5" s="1"/>
  <c r="T526" i="5"/>
  <c r="S529" i="5"/>
  <c r="S526" i="5"/>
  <c r="X534" i="5"/>
  <c r="S532" i="5"/>
  <c r="V534" i="5"/>
  <c r="U534" i="5"/>
  <c r="T534" i="5"/>
  <c r="U770" i="11"/>
  <c r="AA774" i="4"/>
  <c r="AB774" i="4"/>
  <c r="Z774" i="4"/>
  <c r="K774" i="4" s="1"/>
  <c r="X774" i="4"/>
  <c r="W774" i="4"/>
  <c r="T774" i="4"/>
  <c r="AC774" i="4"/>
  <c r="Y774" i="4"/>
  <c r="V774" i="4"/>
  <c r="G774" i="4" s="1"/>
  <c r="U775" i="4"/>
  <c r="W775" i="4"/>
  <c r="V775" i="4"/>
  <c r="G775" i="4" s="1"/>
  <c r="X775" i="4"/>
  <c r="I775" i="4" s="1"/>
  <c r="T775" i="4"/>
  <c r="AE769" i="11"/>
  <c r="AF769" i="11"/>
  <c r="AD769" i="11"/>
  <c r="AC769" i="11"/>
  <c r="M769" i="11" s="1"/>
  <c r="U769" i="11"/>
  <c r="X768" i="11"/>
  <c r="AA768" i="11"/>
  <c r="K768" i="11" s="1"/>
  <c r="Z768" i="11"/>
  <c r="W768" i="11"/>
  <c r="Y768" i="11"/>
  <c r="I768" i="11" s="1"/>
  <c r="V768" i="11"/>
  <c r="U768" i="11"/>
  <c r="W780" i="11"/>
  <c r="V780" i="11"/>
  <c r="X771" i="11"/>
  <c r="W771" i="11"/>
  <c r="G771" i="11" s="1"/>
  <c r="V771" i="11"/>
  <c r="U780" i="11"/>
  <c r="U771" i="11"/>
  <c r="Y777" i="11"/>
  <c r="X777" i="11"/>
  <c r="W777" i="11"/>
  <c r="V777" i="11"/>
  <c r="U777" i="11"/>
  <c r="V773" i="11"/>
  <c r="W536" i="5"/>
  <c r="T536" i="5"/>
  <c r="V536" i="5"/>
  <c r="S536" i="5"/>
  <c r="X536" i="5"/>
  <c r="U536" i="5"/>
  <c r="W535" i="5"/>
  <c r="V535" i="5"/>
  <c r="X535" i="5"/>
  <c r="S535" i="5"/>
  <c r="T535" i="5"/>
  <c r="U535" i="5"/>
  <c r="Z773" i="4"/>
  <c r="K773" i="4" s="1"/>
  <c r="Y773" i="4"/>
  <c r="X773" i="4"/>
  <c r="I773" i="4" s="1"/>
  <c r="W773" i="4"/>
  <c r="V773" i="4"/>
  <c r="G773" i="4" s="1"/>
  <c r="U773" i="4"/>
  <c r="V537" i="5"/>
  <c r="U537" i="5"/>
  <c r="X530" i="5"/>
  <c r="V528" i="5"/>
  <c r="X537" i="5"/>
  <c r="W537" i="5"/>
  <c r="X528" i="5"/>
  <c r="W528" i="5"/>
  <c r="W530" i="5"/>
  <c r="U528" i="5"/>
  <c r="S537" i="5"/>
  <c r="T537" i="5"/>
  <c r="X532" i="5"/>
  <c r="V530" i="5"/>
  <c r="T528" i="5"/>
  <c r="AC776" i="4"/>
  <c r="AB776" i="4"/>
  <c r="M776" i="4" s="1"/>
  <c r="AA776" i="4"/>
  <c r="Z776" i="4"/>
  <c r="K776" i="4" s="1"/>
  <c r="U776" i="4"/>
  <c r="Y776" i="4"/>
  <c r="X776" i="4"/>
  <c r="I776" i="4" s="1"/>
  <c r="W776" i="4"/>
  <c r="V776" i="4"/>
  <c r="G776" i="4" s="1"/>
  <c r="T773" i="4"/>
  <c r="AC770" i="4"/>
  <c r="AB770" i="4"/>
  <c r="M770" i="4" s="1"/>
  <c r="AA770" i="4"/>
  <c r="Z770" i="4"/>
  <c r="K770" i="4" s="1"/>
  <c r="Y770" i="4"/>
  <c r="AC775" i="4"/>
  <c r="X770" i="4"/>
  <c r="I770" i="4" s="1"/>
  <c r="AB775" i="4"/>
  <c r="M775" i="4" s="1"/>
  <c r="W770" i="4"/>
  <c r="AA775" i="4"/>
  <c r="AC773" i="4"/>
  <c r="V770" i="4"/>
  <c r="G770" i="4" s="1"/>
  <c r="Z775" i="4"/>
  <c r="K775" i="4" s="1"/>
  <c r="AB773" i="4"/>
  <c r="M773" i="4" s="1"/>
  <c r="U770" i="4"/>
  <c r="AC777" i="11"/>
  <c r="AB777" i="11"/>
  <c r="Z771" i="11"/>
  <c r="W779" i="11"/>
  <c r="AC772" i="11"/>
  <c r="V779" i="11"/>
  <c r="V772" i="11"/>
  <c r="U779" i="11"/>
  <c r="U772" i="11"/>
  <c r="AB771" i="11"/>
  <c r="AA771" i="11"/>
  <c r="K771" i="11" s="1"/>
  <c r="AA777" i="11"/>
  <c r="Z777" i="11"/>
  <c r="Y771" i="11"/>
  <c r="I771" i="11" s="1"/>
  <c r="U773" i="11"/>
  <c r="AF779" i="11"/>
  <c r="AE779" i="11"/>
  <c r="AF772" i="11"/>
  <c r="AD779" i="11"/>
  <c r="AE772" i="11"/>
  <c r="O772" i="11" s="1"/>
  <c r="AC779" i="11"/>
  <c r="AD772" i="11"/>
  <c r="AA769" i="11"/>
  <c r="Z766" i="11"/>
  <c r="AB779" i="11"/>
  <c r="AA779" i="11"/>
  <c r="Z779" i="11"/>
  <c r="AF773" i="11"/>
  <c r="Y772" i="11"/>
  <c r="AE770" i="11"/>
  <c r="X769" i="11"/>
  <c r="AD767" i="11"/>
  <c r="W766" i="11"/>
  <c r="AC766" i="11"/>
  <c r="M766" i="11" s="1"/>
  <c r="AB766" i="11"/>
  <c r="AB769" i="11"/>
  <c r="AA766" i="11"/>
  <c r="K766" i="11" s="1"/>
  <c r="AB772" i="11"/>
  <c r="AA772" i="11"/>
  <c r="K772" i="11" s="1"/>
  <c r="Z769" i="11"/>
  <c r="AF767" i="11"/>
  <c r="Y766" i="11"/>
  <c r="I766" i="11" s="1"/>
  <c r="Z772" i="11"/>
  <c r="AF770" i="11"/>
  <c r="Y769" i="11"/>
  <c r="I769" i="11" s="1"/>
  <c r="AE767" i="11"/>
  <c r="O767" i="11" s="1"/>
  <c r="X766" i="11"/>
  <c r="AF780" i="11"/>
  <c r="Y779" i="11"/>
  <c r="AE773" i="11"/>
  <c r="X772" i="11"/>
  <c r="G772" i="11" s="1"/>
  <c r="AD770" i="11"/>
  <c r="W769" i="11"/>
  <c r="G769" i="11" s="1"/>
  <c r="AC767" i="11"/>
  <c r="M767" i="11" s="1"/>
  <c r="V766" i="11"/>
  <c r="E766" i="11" s="1"/>
  <c r="AB764" i="11"/>
  <c r="K764" i="11" s="1"/>
  <c r="AE780" i="11"/>
  <c r="AD773" i="11"/>
  <c r="AC770" i="11"/>
  <c r="M770" i="11" s="1"/>
  <c r="AB767" i="11"/>
  <c r="AB770" i="11"/>
  <c r="AA767" i="11"/>
  <c r="AC780" i="11"/>
  <c r="AB773" i="11"/>
  <c r="AA770" i="11"/>
  <c r="K770" i="11" s="1"/>
  <c r="AA773" i="11"/>
  <c r="AF771" i="11"/>
  <c r="Y770" i="11"/>
  <c r="X767" i="11"/>
  <c r="AD765" i="11"/>
  <c r="W770" i="11"/>
  <c r="AD780" i="11"/>
  <c r="AC773" i="11"/>
  <c r="Z767" i="11"/>
  <c r="AB780" i="11"/>
  <c r="Z770" i="11"/>
  <c r="AF768" i="11"/>
  <c r="Y767" i="11"/>
  <c r="I767" i="11" s="1"/>
  <c r="AE765" i="11"/>
  <c r="O765" i="11" s="1"/>
  <c r="AA780" i="11"/>
  <c r="Z773" i="11"/>
  <c r="AE768" i="11"/>
  <c r="Z780" i="11"/>
  <c r="AF777" i="11"/>
  <c r="Y773" i="11"/>
  <c r="AE771" i="11"/>
  <c r="O771" i="11" s="1"/>
  <c r="X770" i="11"/>
  <c r="AD768" i="11"/>
  <c r="W767" i="11"/>
  <c r="AC765" i="11"/>
  <c r="M765" i="11" s="1"/>
  <c r="Y780" i="11"/>
  <c r="AE777" i="11"/>
  <c r="X773" i="11"/>
  <c r="AD771" i="11"/>
  <c r="M771" i="11" s="1"/>
  <c r="AC768" i="11"/>
  <c r="M768" i="11" s="1"/>
  <c r="V767" i="11"/>
  <c r="E767" i="11" s="1"/>
  <c r="AB765" i="11"/>
  <c r="K765" i="11" s="1"/>
  <c r="I771" i="4" l="1"/>
  <c r="G771" i="4"/>
  <c r="K772" i="4"/>
  <c r="E776" i="4"/>
  <c r="O776" i="4"/>
  <c r="N776" i="4"/>
  <c r="O770" i="4"/>
  <c r="N770" i="4"/>
  <c r="I764" i="11"/>
  <c r="O769" i="11"/>
  <c r="G764" i="11"/>
  <c r="O764" i="11"/>
  <c r="G768" i="11"/>
  <c r="M772" i="11"/>
  <c r="I772" i="11"/>
  <c r="O770" i="11"/>
  <c r="G766" i="11"/>
  <c r="K769" i="11"/>
  <c r="K767" i="11"/>
  <c r="I770" i="11"/>
  <c r="G770" i="11"/>
  <c r="O768" i="11"/>
  <c r="G767" i="11"/>
  <c r="P767" i="11"/>
  <c r="Q767" i="11"/>
  <c r="G528" i="5"/>
  <c r="G526" i="5"/>
  <c r="I527" i="5"/>
  <c r="K528" i="5"/>
  <c r="K526" i="5"/>
  <c r="G527" i="5"/>
  <c r="I528" i="5"/>
  <c r="I526" i="5"/>
  <c r="I529" i="5"/>
  <c r="E527" i="5"/>
  <c r="L527" i="5"/>
  <c r="M527" i="5"/>
  <c r="E529" i="5"/>
  <c r="L529" i="5"/>
  <c r="M529" i="5"/>
  <c r="E526" i="5"/>
  <c r="L526" i="5"/>
  <c r="M526" i="5"/>
  <c r="E528" i="5"/>
  <c r="L528" i="5"/>
  <c r="M528" i="5"/>
  <c r="Q766" i="11"/>
  <c r="P766" i="11"/>
  <c r="P764" i="11"/>
  <c r="E764" i="11"/>
  <c r="Q764" i="11"/>
  <c r="E765" i="11"/>
  <c r="Q765" i="11"/>
  <c r="P765" i="11"/>
  <c r="E770" i="11"/>
  <c r="Q770" i="11"/>
  <c r="P770" i="11"/>
  <c r="E769" i="11"/>
  <c r="Q769" i="11"/>
  <c r="P769" i="11"/>
  <c r="Q771" i="11"/>
  <c r="P771" i="11"/>
  <c r="E771" i="11"/>
  <c r="E772" i="11"/>
  <c r="Q772" i="11"/>
  <c r="P772" i="11"/>
  <c r="O775" i="4"/>
  <c r="N775" i="4"/>
  <c r="E775" i="4"/>
  <c r="I774" i="4"/>
  <c r="M774" i="4"/>
  <c r="P768" i="11"/>
  <c r="Q768" i="11"/>
  <c r="E768" i="11"/>
  <c r="O772" i="4"/>
  <c r="N772" i="4"/>
  <c r="E772" i="4"/>
  <c r="N771" i="4"/>
  <c r="E771" i="4"/>
  <c r="O771" i="4"/>
  <c r="N774" i="4"/>
  <c r="O774" i="4"/>
  <c r="E774" i="4"/>
  <c r="O773" i="4"/>
  <c r="N773" i="4"/>
  <c r="E773" i="4"/>
  <c r="P535" i="1"/>
  <c r="Q535" i="1" s="1"/>
  <c r="P536" i="1"/>
  <c r="R536" i="1" s="1"/>
  <c r="P537" i="1"/>
  <c r="R537" i="1" s="1"/>
  <c r="P538" i="1"/>
  <c r="T538" i="1" s="1"/>
  <c r="P539" i="1"/>
  <c r="U539" i="1" s="1"/>
  <c r="P540" i="1"/>
  <c r="V540" i="1" s="1"/>
  <c r="P541" i="1"/>
  <c r="Q541" i="1" s="1"/>
  <c r="P542" i="1"/>
  <c r="T542" i="1" s="1"/>
  <c r="P543" i="1"/>
  <c r="Q543" i="1" s="1"/>
  <c r="P544" i="1"/>
  <c r="Q544" i="1" s="1"/>
  <c r="P546" i="1"/>
  <c r="R546" i="1" s="1"/>
  <c r="S783" i="4"/>
  <c r="U783" i="4" s="1"/>
  <c r="S784" i="4"/>
  <c r="Z784" i="4" s="1"/>
  <c r="S785" i="4"/>
  <c r="Y785" i="4" s="1"/>
  <c r="S786" i="4"/>
  <c r="T786" i="4" s="1"/>
  <c r="S787" i="4"/>
  <c r="V787" i="4" s="1"/>
  <c r="S788" i="4"/>
  <c r="V788" i="4" s="1"/>
  <c r="S764" i="4"/>
  <c r="T764" i="4" s="1"/>
  <c r="S765" i="4"/>
  <c r="Y765" i="4" s="1"/>
  <c r="S766" i="4"/>
  <c r="U766" i="4" s="1"/>
  <c r="S767" i="4"/>
  <c r="T767" i="4" s="1"/>
  <c r="S768" i="4"/>
  <c r="Y768" i="4" s="1"/>
  <c r="S769" i="4"/>
  <c r="V769" i="4" s="1"/>
  <c r="T758" i="11"/>
  <c r="AA758" i="11" s="1"/>
  <c r="T759" i="11"/>
  <c r="V759" i="11" s="1"/>
  <c r="T760" i="11"/>
  <c r="Y760" i="11" s="1"/>
  <c r="T761" i="11"/>
  <c r="V761" i="11" s="1"/>
  <c r="T757" i="11"/>
  <c r="X757" i="11" s="1"/>
  <c r="T762" i="11"/>
  <c r="V762" i="11" s="1"/>
  <c r="T763" i="11"/>
  <c r="U763" i="11" s="1"/>
  <c r="T785" i="11"/>
  <c r="Y785" i="11" s="1"/>
  <c r="T786" i="11"/>
  <c r="X786" i="11" s="1"/>
  <c r="T787" i="11"/>
  <c r="W787" i="11" s="1"/>
  <c r="T788" i="11"/>
  <c r="Z788" i="11" s="1"/>
  <c r="T789" i="11"/>
  <c r="Z789" i="11" s="1"/>
  <c r="T790" i="11"/>
  <c r="T793" i="11"/>
  <c r="AC793" i="11" s="1"/>
  <c r="T794" i="11"/>
  <c r="AA794" i="11" s="1"/>
  <c r="T795" i="11"/>
  <c r="AA795" i="11" s="1"/>
  <c r="T796" i="11"/>
  <c r="T798" i="11"/>
  <c r="T799" i="11"/>
  <c r="Z799" i="11" s="1"/>
  <c r="T800" i="11"/>
  <c r="T801" i="11"/>
  <c r="T802" i="11"/>
  <c r="T803" i="11"/>
  <c r="Y803" i="11" s="1"/>
  <c r="T804" i="11"/>
  <c r="U804" i="11" s="1"/>
  <c r="T805" i="11"/>
  <c r="V805" i="11" s="1"/>
  <c r="T806" i="11"/>
  <c r="Z806" i="11" s="1"/>
  <c r="T807" i="11"/>
  <c r="AB807" i="11" s="1"/>
  <c r="T808" i="11"/>
  <c r="T809" i="11"/>
  <c r="X809" i="11" s="1"/>
  <c r="T810" i="11"/>
  <c r="AB810" i="11" s="1"/>
  <c r="T811" i="11"/>
  <c r="Y811" i="11" s="1"/>
  <c r="T812" i="11"/>
  <c r="W812" i="11" s="1"/>
  <c r="T813" i="11"/>
  <c r="W813" i="11" s="1"/>
  <c r="T814" i="11"/>
  <c r="Z814" i="11" s="1"/>
  <c r="T815" i="11"/>
  <c r="Z815" i="11" s="1"/>
  <c r="T816" i="11"/>
  <c r="T817" i="11"/>
  <c r="AF817" i="11" s="1"/>
  <c r="T818" i="11"/>
  <c r="AA818" i="11" s="1"/>
  <c r="T821" i="11"/>
  <c r="V821" i="11" s="1"/>
  <c r="T822" i="11"/>
  <c r="U822" i="11" s="1"/>
  <c r="T884" i="11"/>
  <c r="T885" i="11"/>
  <c r="AB885" i="11" s="1"/>
  <c r="T886" i="11"/>
  <c r="AE886" i="11" s="1"/>
  <c r="T887" i="11"/>
  <c r="W887" i="11" s="1"/>
  <c r="T888" i="11"/>
  <c r="T889" i="11"/>
  <c r="V889" i="11" s="1"/>
  <c r="T890" i="11"/>
  <c r="T891" i="11"/>
  <c r="T892" i="11"/>
  <c r="U892" i="11" s="1"/>
  <c r="T893" i="11"/>
  <c r="AB893" i="11" s="1"/>
  <c r="T894" i="11"/>
  <c r="U894" i="11" s="1"/>
  <c r="T895" i="11"/>
  <c r="T896" i="11"/>
  <c r="AE896" i="11" s="1"/>
  <c r="T897" i="11"/>
  <c r="Z897" i="11" s="1"/>
  <c r="T898" i="11"/>
  <c r="T899" i="11"/>
  <c r="T900" i="11"/>
  <c r="X900" i="11" s="1"/>
  <c r="T901" i="11"/>
  <c r="V901" i="11" s="1"/>
  <c r="T902" i="11"/>
  <c r="AE902" i="11" s="1"/>
  <c r="T904" i="11"/>
  <c r="W904" i="11" s="1"/>
  <c r="T905" i="11"/>
  <c r="U905" i="11" s="1"/>
  <c r="E905" i="11" s="1"/>
  <c r="T906" i="11"/>
  <c r="AA906" i="11" s="1"/>
  <c r="T921" i="11"/>
  <c r="T922" i="11"/>
  <c r="U922" i="11" s="1"/>
  <c r="T923" i="11"/>
  <c r="V923" i="11" s="1"/>
  <c r="T924" i="11"/>
  <c r="T925" i="11"/>
  <c r="AD925" i="11" s="1"/>
  <c r="T926" i="11"/>
  <c r="U926" i="11" s="1"/>
  <c r="T927" i="11"/>
  <c r="U927" i="11" s="1"/>
  <c r="T934" i="11"/>
  <c r="Y934" i="11" s="1"/>
  <c r="T935" i="11"/>
  <c r="Y935" i="11" s="1"/>
  <c r="T936" i="11"/>
  <c r="AB936" i="11" s="1"/>
  <c r="T937" i="11"/>
  <c r="AA937" i="11" s="1"/>
  <c r="T938" i="11"/>
  <c r="V938" i="11" s="1"/>
  <c r="T939" i="11"/>
  <c r="W939" i="11" s="1"/>
  <c r="T940" i="11"/>
  <c r="U940" i="11" s="1"/>
  <c r="T941" i="11"/>
  <c r="AE941" i="11" s="1"/>
  <c r="T942" i="11"/>
  <c r="AC942" i="11" s="1"/>
  <c r="T943" i="11"/>
  <c r="T944" i="11"/>
  <c r="Y944" i="11" s="1"/>
  <c r="T945" i="11"/>
  <c r="T946" i="11"/>
  <c r="AE946" i="11" s="1"/>
  <c r="T947" i="11"/>
  <c r="T948" i="11"/>
  <c r="U948" i="11" s="1"/>
  <c r="T949" i="11"/>
  <c r="AA949" i="11" s="1"/>
  <c r="T950" i="11"/>
  <c r="Y950" i="11" s="1"/>
  <c r="T951" i="11"/>
  <c r="W951" i="11" s="1"/>
  <c r="T952" i="11"/>
  <c r="Y952" i="11" s="1"/>
  <c r="T953" i="11"/>
  <c r="W953" i="11" s="1"/>
  <c r="T954" i="11"/>
  <c r="AB954" i="11" s="1"/>
  <c r="T955" i="11"/>
  <c r="W955" i="11" s="1"/>
  <c r="T956" i="11"/>
  <c r="U956" i="11" s="1"/>
  <c r="T957" i="11"/>
  <c r="U957" i="11" s="1"/>
  <c r="T958" i="11"/>
  <c r="AC958" i="11" s="1"/>
  <c r="T959" i="11"/>
  <c r="AF959" i="11" s="1"/>
  <c r="T960" i="11"/>
  <c r="T961" i="11"/>
  <c r="V961" i="11" s="1"/>
  <c r="T962" i="11"/>
  <c r="AB962" i="11" s="1"/>
  <c r="T963" i="11"/>
  <c r="AE963" i="11" s="1"/>
  <c r="T964" i="11"/>
  <c r="T965" i="11"/>
  <c r="AA965" i="11" s="1"/>
  <c r="T966" i="11"/>
  <c r="Z966" i="11" s="1"/>
  <c r="T967" i="11"/>
  <c r="X967" i="11" s="1"/>
  <c r="T968" i="11"/>
  <c r="AA968" i="11" s="1"/>
  <c r="T969" i="11"/>
  <c r="Y969" i="11" s="1"/>
  <c r="T970" i="11"/>
  <c r="AB970" i="11" s="1"/>
  <c r="T971" i="11"/>
  <c r="Y971" i="11" s="1"/>
  <c r="T972" i="11"/>
  <c r="T973" i="11"/>
  <c r="U973" i="11" s="1"/>
  <c r="T974" i="11"/>
  <c r="X974" i="11" s="1"/>
  <c r="T975" i="11"/>
  <c r="Z975" i="11" s="1"/>
  <c r="T976" i="11"/>
  <c r="V976" i="11" s="1"/>
  <c r="T977" i="11"/>
  <c r="U977" i="11" s="1"/>
  <c r="T978" i="11"/>
  <c r="AB978" i="11" s="1"/>
  <c r="T980" i="11"/>
  <c r="U980" i="11" s="1"/>
  <c r="T981" i="11"/>
  <c r="W981" i="11" s="1"/>
  <c r="T982" i="11"/>
  <c r="AC982" i="11" s="1"/>
  <c r="T983" i="11"/>
  <c r="AA983" i="11" s="1"/>
  <c r="T985" i="11"/>
  <c r="V985" i="11" s="1"/>
  <c r="T986" i="11"/>
  <c r="U986" i="11" s="1"/>
  <c r="T987" i="11"/>
  <c r="V987" i="11" s="1"/>
  <c r="T988" i="11"/>
  <c r="W988" i="11" s="1"/>
  <c r="T989" i="11"/>
  <c r="Z989" i="11" s="1"/>
  <c r="T990" i="11"/>
  <c r="AE990" i="11" s="1"/>
  <c r="T991" i="11"/>
  <c r="Z991" i="11" s="1"/>
  <c r="T992" i="11"/>
  <c r="W992" i="11" s="1"/>
  <c r="T993" i="11"/>
  <c r="Y993" i="11" s="1"/>
  <c r="T994" i="11"/>
  <c r="Y994" i="11" s="1"/>
  <c r="T995" i="11"/>
  <c r="T996" i="11"/>
  <c r="U996" i="11" s="1"/>
  <c r="T998" i="11"/>
  <c r="W998" i="11" s="1"/>
  <c r="T999" i="11"/>
  <c r="T1000" i="11"/>
  <c r="X1000" i="11" s="1"/>
  <c r="T1001" i="11"/>
  <c r="U1001" i="11" s="1"/>
  <c r="T1002" i="11"/>
  <c r="T1003" i="11"/>
  <c r="W1003" i="11" s="1"/>
  <c r="T1004" i="11"/>
  <c r="V1004" i="11" s="1"/>
  <c r="T1005" i="11"/>
  <c r="AC1005" i="11" s="1"/>
  <c r="T1006" i="11"/>
  <c r="AB1006" i="11" s="1"/>
  <c r="T1007" i="11"/>
  <c r="AB1007" i="11" s="1"/>
  <c r="T1008" i="11"/>
  <c r="U1008" i="11" s="1"/>
  <c r="T1009" i="11"/>
  <c r="Z1009" i="11" s="1"/>
  <c r="T1010" i="11"/>
  <c r="AA1010" i="11" s="1"/>
  <c r="T1011" i="11"/>
  <c r="U1011" i="11" s="1"/>
  <c r="T1012" i="11"/>
  <c r="Z1012" i="11" s="1"/>
  <c r="T1013" i="11"/>
  <c r="V1013" i="11" s="1"/>
  <c r="T1014" i="11"/>
  <c r="X1014" i="11" s="1"/>
  <c r="T1015" i="11"/>
  <c r="W1015" i="11" s="1"/>
  <c r="T1016" i="11"/>
  <c r="Y1016" i="11" s="1"/>
  <c r="T1017" i="11"/>
  <c r="U1017" i="11" s="1"/>
  <c r="T1018" i="11"/>
  <c r="AD1018" i="11" s="1"/>
  <c r="T1019" i="11"/>
  <c r="AD1019" i="11" s="1"/>
  <c r="T1020" i="11"/>
  <c r="AE1020" i="11" s="1"/>
  <c r="T1021" i="11"/>
  <c r="T1022" i="11"/>
  <c r="U1022" i="11" s="1"/>
  <c r="T1023" i="11"/>
  <c r="T1024" i="11"/>
  <c r="Y1024" i="11" s="1"/>
  <c r="T1025" i="11"/>
  <c r="Y1025" i="11" s="1"/>
  <c r="T1026" i="11"/>
  <c r="U1026" i="11" s="1"/>
  <c r="T1027" i="11"/>
  <c r="AA1027" i="11" s="1"/>
  <c r="T1028" i="11"/>
  <c r="V1028" i="11" s="1"/>
  <c r="T1029" i="11"/>
  <c r="Z1029" i="11" s="1"/>
  <c r="T1030" i="11"/>
  <c r="AC1030" i="11" s="1"/>
  <c r="T1031" i="11"/>
  <c r="AA1031" i="11" s="1"/>
  <c r="T1032" i="11"/>
  <c r="Y1032" i="11" s="1"/>
  <c r="T1033" i="11"/>
  <c r="AA1033" i="11" s="1"/>
  <c r="T1034" i="11"/>
  <c r="U1034" i="11" s="1"/>
  <c r="T1035" i="11"/>
  <c r="AA1035" i="11" s="1"/>
  <c r="T1036" i="11"/>
  <c r="V1036" i="11" s="1"/>
  <c r="T1037" i="11"/>
  <c r="U1037" i="11" s="1"/>
  <c r="T1038" i="11"/>
  <c r="W1038" i="11" s="1"/>
  <c r="T1039" i="11"/>
  <c r="U1039" i="11" s="1"/>
  <c r="T1040" i="11"/>
  <c r="Y1040" i="11" s="1"/>
  <c r="T1059" i="11"/>
  <c r="W1059" i="11" s="1"/>
  <c r="T1060" i="11"/>
  <c r="U1060" i="11" s="1"/>
  <c r="T1061" i="11"/>
  <c r="V1061" i="11" s="1"/>
  <c r="T1062" i="11"/>
  <c r="V1062" i="11" s="1"/>
  <c r="T1063" i="11"/>
  <c r="U1063" i="11" s="1"/>
  <c r="T1064" i="11"/>
  <c r="Z1064" i="11" s="1"/>
  <c r="T1065" i="11"/>
  <c r="U1065" i="11" s="1"/>
  <c r="T1066" i="11"/>
  <c r="Y1066" i="11" s="1"/>
  <c r="T1067" i="11"/>
  <c r="X1067" i="11" s="1"/>
  <c r="T1068" i="11"/>
  <c r="W1068" i="11" s="1"/>
  <c r="T1069" i="11"/>
  <c r="U1069" i="11" s="1"/>
  <c r="T1070" i="11"/>
  <c r="X1070" i="11" s="1"/>
  <c r="T1071" i="11"/>
  <c r="AA1071" i="11" s="1"/>
  <c r="T1072" i="11"/>
  <c r="V1072" i="11" s="1"/>
  <c r="T1073" i="11"/>
  <c r="X1073" i="11" s="1"/>
  <c r="T1074" i="11"/>
  <c r="U1074" i="11" s="1"/>
  <c r="T1075" i="11"/>
  <c r="V1075" i="11" s="1"/>
  <c r="T1076" i="11"/>
  <c r="Z1076" i="11" s="1"/>
  <c r="T1090" i="11"/>
  <c r="U1090" i="11" s="1"/>
  <c r="T1091" i="11"/>
  <c r="X1091" i="11" s="1"/>
  <c r="T1092" i="11"/>
  <c r="AA1092" i="11" s="1"/>
  <c r="T1093" i="11"/>
  <c r="V1093" i="11" s="1"/>
  <c r="T1094" i="11"/>
  <c r="X1094" i="11" s="1"/>
  <c r="T1095" i="11"/>
  <c r="AA1095" i="11" s="1"/>
  <c r="T1096" i="11"/>
  <c r="V1096" i="11" s="1"/>
  <c r="T1097" i="11"/>
  <c r="Z1097" i="11" s="1"/>
  <c r="T1098" i="11"/>
  <c r="U1098" i="11" s="1"/>
  <c r="T1099" i="11"/>
  <c r="X1099" i="11" s="1"/>
  <c r="T1100" i="11"/>
  <c r="AA1100" i="11" s="1"/>
  <c r="T1101" i="11"/>
  <c r="V1101" i="11" s="1"/>
  <c r="T1102" i="11"/>
  <c r="X1102" i="11" s="1"/>
  <c r="T1103" i="11"/>
  <c r="Y1103" i="11" s="1"/>
  <c r="T1104" i="11"/>
  <c r="V1104" i="11" s="1"/>
  <c r="T1105" i="11"/>
  <c r="Z1105" i="11" s="1"/>
  <c r="T1106" i="11"/>
  <c r="U1106" i="11" s="1"/>
  <c r="T1107" i="11"/>
  <c r="X1107" i="11" s="1"/>
  <c r="T1108" i="11"/>
  <c r="AA1108" i="11" s="1"/>
  <c r="T1109" i="11"/>
  <c r="V1109" i="11" s="1"/>
  <c r="T1110" i="11"/>
  <c r="X1110" i="11" s="1"/>
  <c r="T1111" i="11"/>
  <c r="W1111" i="11" s="1"/>
  <c r="T1112" i="11"/>
  <c r="V1112" i="11" s="1"/>
  <c r="T1113" i="11"/>
  <c r="Z1113" i="11" s="1"/>
  <c r="T1114" i="11"/>
  <c r="U1114" i="11" s="1"/>
  <c r="T1115" i="11"/>
  <c r="X1115" i="11" s="1"/>
  <c r="T1116" i="11"/>
  <c r="AA1116" i="11" s="1"/>
  <c r="T1117" i="11"/>
  <c r="V1117" i="11" s="1"/>
  <c r="T1118" i="11"/>
  <c r="X1118" i="11" s="1"/>
  <c r="T1119" i="11"/>
  <c r="U1119" i="11" s="1"/>
  <c r="T1120" i="11"/>
  <c r="V1120" i="11" s="1"/>
  <c r="T1121" i="11"/>
  <c r="Z1121" i="11" s="1"/>
  <c r="T1122" i="11"/>
  <c r="U1122" i="11" s="1"/>
  <c r="T1123" i="11"/>
  <c r="X1123" i="11" s="1"/>
  <c r="T1124" i="11"/>
  <c r="AA1124" i="11" s="1"/>
  <c r="T1125" i="11"/>
  <c r="V1125" i="11" s="1"/>
  <c r="T1126" i="11"/>
  <c r="X1126" i="11" s="1"/>
  <c r="T1128" i="11"/>
  <c r="V1128" i="11" s="1"/>
  <c r="T1129" i="11"/>
  <c r="Z1129" i="11" s="1"/>
  <c r="T1130" i="11"/>
  <c r="U1130" i="11" s="1"/>
  <c r="T1131" i="11"/>
  <c r="X1131" i="11" s="1"/>
  <c r="T548" i="14"/>
  <c r="V548" i="14" s="1"/>
  <c r="T549" i="14"/>
  <c r="W549" i="14" s="1"/>
  <c r="T550" i="14"/>
  <c r="V550" i="14" s="1"/>
  <c r="T551" i="14"/>
  <c r="U551" i="14" s="1"/>
  <c r="T552" i="14"/>
  <c r="V552" i="14" s="1"/>
  <c r="T553" i="14"/>
  <c r="AA553" i="14" s="1"/>
  <c r="P533" i="1"/>
  <c r="R533" i="1" s="1"/>
  <c r="P534" i="1"/>
  <c r="S534" i="1" s="1"/>
  <c r="P553" i="1"/>
  <c r="S553" i="1" s="1"/>
  <c r="P554" i="1"/>
  <c r="T554" i="1" s="1"/>
  <c r="P555" i="1"/>
  <c r="U555" i="1" s="1"/>
  <c r="P556" i="1"/>
  <c r="V556" i="1" s="1"/>
  <c r="P557" i="1"/>
  <c r="Q557" i="1" s="1"/>
  <c r="X767" i="4" l="1"/>
  <c r="I767" i="4" s="1"/>
  <c r="Y937" i="11"/>
  <c r="AD889" i="11"/>
  <c r="Z768" i="4"/>
  <c r="K768" i="4" s="1"/>
  <c r="AC768" i="4"/>
  <c r="AD892" i="11"/>
  <c r="Z761" i="11"/>
  <c r="Y988" i="11"/>
  <c r="AA764" i="4"/>
  <c r="R538" i="1"/>
  <c r="S540" i="1"/>
  <c r="Y1059" i="11"/>
  <c r="Z980" i="11"/>
  <c r="V1016" i="11"/>
  <c r="U540" i="1"/>
  <c r="U533" i="1"/>
  <c r="Q538" i="1"/>
  <c r="R540" i="1"/>
  <c r="Q540" i="1"/>
  <c r="V541" i="1"/>
  <c r="U541" i="1"/>
  <c r="T541" i="1"/>
  <c r="S541" i="1"/>
  <c r="R541" i="1"/>
  <c r="T540" i="1"/>
  <c r="V535" i="1"/>
  <c r="AE785" i="11"/>
  <c r="V986" i="11"/>
  <c r="AA1040" i="11"/>
  <c r="AA1074" i="11"/>
  <c r="V900" i="11"/>
  <c r="Y1027" i="11"/>
  <c r="Z905" i="11"/>
  <c r="Z1066" i="11"/>
  <c r="I1066" i="11" s="1"/>
  <c r="W1066" i="11"/>
  <c r="Z1031" i="11"/>
  <c r="U950" i="11"/>
  <c r="Z793" i="11"/>
  <c r="U981" i="11"/>
  <c r="AC1117" i="11"/>
  <c r="AD1066" i="11"/>
  <c r="V886" i="11"/>
  <c r="V785" i="11"/>
  <c r="AC1066" i="11"/>
  <c r="AC1016" i="11"/>
  <c r="S538" i="1"/>
  <c r="Q536" i="1"/>
  <c r="E536" i="1" s="1"/>
  <c r="T539" i="1"/>
  <c r="S539" i="1"/>
  <c r="Q539" i="1"/>
  <c r="R539" i="1"/>
  <c r="AC787" i="4"/>
  <c r="AA787" i="4"/>
  <c r="AF788" i="11"/>
  <c r="U817" i="11"/>
  <c r="AE1029" i="11"/>
  <c r="W940" i="11"/>
  <c r="V1059" i="11"/>
  <c r="V937" i="11"/>
  <c r="X897" i="11"/>
  <c r="AE1005" i="11"/>
  <c r="AD968" i="11"/>
  <c r="AB1059" i="11"/>
  <c r="U1015" i="11"/>
  <c r="AC1000" i="11"/>
  <c r="X926" i="11"/>
  <c r="AE814" i="11"/>
  <c r="AB894" i="11"/>
  <c r="AE1066" i="11"/>
  <c r="AF1039" i="11"/>
  <c r="X994" i="11"/>
  <c r="AC1039" i="11"/>
  <c r="Y959" i="11"/>
  <c r="AC906" i="11"/>
  <c r="AD788" i="11"/>
  <c r="AC1064" i="11"/>
  <c r="Y1004" i="11"/>
  <c r="AC1113" i="11"/>
  <c r="AF900" i="11"/>
  <c r="AE1032" i="11"/>
  <c r="AE1003" i="11"/>
  <c r="AD900" i="11"/>
  <c r="AE1062" i="11"/>
  <c r="AC1032" i="11"/>
  <c r="Y1003" i="11"/>
  <c r="AD986" i="11"/>
  <c r="AA900" i="11"/>
  <c r="AC795" i="11"/>
  <c r="M795" i="11" s="1"/>
  <c r="AB787" i="4"/>
  <c r="Y787" i="4"/>
  <c r="X787" i="4"/>
  <c r="W787" i="4"/>
  <c r="AB783" i="4"/>
  <c r="U787" i="4"/>
  <c r="W550" i="14"/>
  <c r="U550" i="14"/>
  <c r="AD549" i="14"/>
  <c r="AB553" i="14"/>
  <c r="Z553" i="14"/>
  <c r="AB550" i="14"/>
  <c r="AF553" i="14"/>
  <c r="AA550" i="14"/>
  <c r="Z550" i="14"/>
  <c r="Y550" i="14"/>
  <c r="S542" i="1"/>
  <c r="Q542" i="1"/>
  <c r="V542" i="1"/>
  <c r="U542" i="1"/>
  <c r="R542" i="1"/>
  <c r="AE550" i="14"/>
  <c r="AC550" i="14"/>
  <c r="V549" i="14"/>
  <c r="AC548" i="14"/>
  <c r="AB548" i="14"/>
  <c r="AE552" i="14"/>
  <c r="AB549" i="14"/>
  <c r="AB552" i="14"/>
  <c r="AA552" i="14"/>
  <c r="Y552" i="14"/>
  <c r="X552" i="14"/>
  <c r="AA548" i="14"/>
  <c r="X553" i="14"/>
  <c r="Z552" i="14"/>
  <c r="W552" i="14"/>
  <c r="Y548" i="14"/>
  <c r="AF552" i="14"/>
  <c r="AC552" i="14"/>
  <c r="U552" i="14"/>
  <c r="U548" i="14"/>
  <c r="S556" i="1"/>
  <c r="T556" i="1"/>
  <c r="W785" i="4"/>
  <c r="AB785" i="4"/>
  <c r="AB788" i="4"/>
  <c r="AA788" i="4"/>
  <c r="T783" i="4"/>
  <c r="Y788" i="4"/>
  <c r="W788" i="4"/>
  <c r="U788" i="4"/>
  <c r="T788" i="4"/>
  <c r="AC788" i="4"/>
  <c r="T787" i="4"/>
  <c r="V543" i="1"/>
  <c r="AC785" i="4"/>
  <c r="X785" i="4"/>
  <c r="T785" i="4"/>
  <c r="X784" i="4"/>
  <c r="AA785" i="4"/>
  <c r="V785" i="4"/>
  <c r="AA784" i="4"/>
  <c r="Z787" i="4"/>
  <c r="Z785" i="4"/>
  <c r="U785" i="4"/>
  <c r="Y784" i="4"/>
  <c r="AA783" i="4"/>
  <c r="Q546" i="1"/>
  <c r="Q537" i="1"/>
  <c r="V544" i="1"/>
  <c r="U543" i="1"/>
  <c r="V536" i="1"/>
  <c r="U535" i="1"/>
  <c r="I535" i="1" s="1"/>
  <c r="V546" i="1"/>
  <c r="U544" i="1"/>
  <c r="T543" i="1"/>
  <c r="V537" i="1"/>
  <c r="U536" i="1"/>
  <c r="I536" i="1" s="1"/>
  <c r="T535" i="1"/>
  <c r="U546" i="1"/>
  <c r="T544" i="1"/>
  <c r="S543" i="1"/>
  <c r="V538" i="1"/>
  <c r="U537" i="1"/>
  <c r="T536" i="1"/>
  <c r="S535" i="1"/>
  <c r="G535" i="1" s="1"/>
  <c r="T546" i="1"/>
  <c r="S544" i="1"/>
  <c r="R543" i="1"/>
  <c r="V539" i="1"/>
  <c r="U538" i="1"/>
  <c r="T537" i="1"/>
  <c r="S536" i="1"/>
  <c r="R535" i="1"/>
  <c r="S546" i="1"/>
  <c r="R544" i="1"/>
  <c r="S537" i="1"/>
  <c r="U554" i="1"/>
  <c r="U556" i="1"/>
  <c r="Q533" i="1"/>
  <c r="Q553" i="1"/>
  <c r="V534" i="1"/>
  <c r="R555" i="1"/>
  <c r="U534" i="1"/>
  <c r="I534" i="1" s="1"/>
  <c r="R556" i="1"/>
  <c r="R554" i="1"/>
  <c r="T534" i="1"/>
  <c r="G534" i="1" s="1"/>
  <c r="Q556" i="1"/>
  <c r="Q554" i="1"/>
  <c r="R534" i="1"/>
  <c r="U557" i="1"/>
  <c r="Q534" i="1"/>
  <c r="V555" i="1"/>
  <c r="S555" i="1"/>
  <c r="V533" i="1"/>
  <c r="W768" i="4"/>
  <c r="X768" i="4"/>
  <c r="I768" i="4" s="1"/>
  <c r="U768" i="4"/>
  <c r="Y764" i="4"/>
  <c r="W769" i="4"/>
  <c r="G769" i="4" s="1"/>
  <c r="T768" i="4"/>
  <c r="X764" i="4"/>
  <c r="I764" i="4" s="1"/>
  <c r="AB768" i="4"/>
  <c r="M768" i="4" s="1"/>
  <c r="U769" i="4"/>
  <c r="W767" i="4"/>
  <c r="AC769" i="4"/>
  <c r="T769" i="4"/>
  <c r="U767" i="4"/>
  <c r="AA769" i="4"/>
  <c r="AB769" i="4"/>
  <c r="M769" i="4" s="1"/>
  <c r="Z769" i="4"/>
  <c r="AC767" i="4"/>
  <c r="Y769" i="4"/>
  <c r="AA768" i="4"/>
  <c r="AA767" i="4"/>
  <c r="X769" i="4"/>
  <c r="I769" i="4" s="1"/>
  <c r="Z767" i="4"/>
  <c r="K767" i="4" s="1"/>
  <c r="AE1113" i="11"/>
  <c r="U1111" i="11"/>
  <c r="Z1069" i="11"/>
  <c r="AB1066" i="11"/>
  <c r="AE1064" i="11"/>
  <c r="AE1039" i="11"/>
  <c r="AC1031" i="11"/>
  <c r="AB1016" i="11"/>
  <c r="AE994" i="11"/>
  <c r="AD812" i="11"/>
  <c r="AC785" i="11"/>
  <c r="W1113" i="11"/>
  <c r="W1103" i="11"/>
  <c r="AC1097" i="11"/>
  <c r="AF1092" i="11"/>
  <c r="X1066" i="11"/>
  <c r="U1064" i="11"/>
  <c r="AD1032" i="11"/>
  <c r="W1031" i="11"/>
  <c r="Z1000" i="11"/>
  <c r="AF983" i="11"/>
  <c r="AE961" i="11"/>
  <c r="V894" i="11"/>
  <c r="E894" i="11" s="1"/>
  <c r="X889" i="11"/>
  <c r="Z795" i="11"/>
  <c r="W759" i="11"/>
  <c r="G759" i="11" s="1"/>
  <c r="AE983" i="11"/>
  <c r="Z949" i="11"/>
  <c r="V1091" i="11"/>
  <c r="AF1066" i="11"/>
  <c r="V1066" i="11"/>
  <c r="Z1032" i="11"/>
  <c r="AE1007" i="11"/>
  <c r="AA1003" i="11"/>
  <c r="AE986" i="11"/>
  <c r="AD983" i="11"/>
  <c r="X949" i="11"/>
  <c r="AE938" i="11"/>
  <c r="AE906" i="11"/>
  <c r="AB818" i="11"/>
  <c r="AB814" i="11"/>
  <c r="AD757" i="11"/>
  <c r="AC1111" i="11"/>
  <c r="U1107" i="11"/>
  <c r="AC1095" i="11"/>
  <c r="V1071" i="11"/>
  <c r="U1066" i="11"/>
  <c r="V1032" i="11"/>
  <c r="Y983" i="11"/>
  <c r="W949" i="11"/>
  <c r="AC896" i="11"/>
  <c r="AB1111" i="11"/>
  <c r="V1100" i="11"/>
  <c r="AB1095" i="11"/>
  <c r="U1032" i="11"/>
  <c r="AE1016" i="11"/>
  <c r="AA990" i="11"/>
  <c r="AA986" i="11"/>
  <c r="V983" i="11"/>
  <c r="V977" i="11"/>
  <c r="V952" i="11"/>
  <c r="U949" i="11"/>
  <c r="W896" i="11"/>
  <c r="AE817" i="11"/>
  <c r="V813" i="11"/>
  <c r="AB761" i="11"/>
  <c r="Y1111" i="11"/>
  <c r="AA761" i="11"/>
  <c r="K761" i="11" s="1"/>
  <c r="U765" i="4"/>
  <c r="AC765" i="4"/>
  <c r="AA765" i="4"/>
  <c r="X765" i="4"/>
  <c r="I765" i="4" s="1"/>
  <c r="V765" i="4"/>
  <c r="G765" i="4" s="1"/>
  <c r="U760" i="11"/>
  <c r="AA786" i="4"/>
  <c r="Z786" i="4"/>
  <c r="Y786" i="4"/>
  <c r="W784" i="4"/>
  <c r="Z783" i="4"/>
  <c r="Z788" i="4"/>
  <c r="X786" i="4"/>
  <c r="V784" i="4"/>
  <c r="Y783" i="4"/>
  <c r="W786" i="4"/>
  <c r="AC784" i="4"/>
  <c r="U784" i="4"/>
  <c r="X783" i="4"/>
  <c r="X788" i="4"/>
  <c r="V786" i="4"/>
  <c r="AB784" i="4"/>
  <c r="T784" i="4"/>
  <c r="W783" i="4"/>
  <c r="AC786" i="4"/>
  <c r="U786" i="4"/>
  <c r="V783" i="4"/>
  <c r="AB786" i="4"/>
  <c r="AC783" i="4"/>
  <c r="V768" i="4"/>
  <c r="G768" i="4" s="1"/>
  <c r="Y767" i="4"/>
  <c r="AB766" i="4"/>
  <c r="M766" i="4" s="1"/>
  <c r="T766" i="4"/>
  <c r="W765" i="4"/>
  <c r="Z764" i="4"/>
  <c r="K764" i="4" s="1"/>
  <c r="Z766" i="4"/>
  <c r="K766" i="4" s="1"/>
  <c r="V767" i="4"/>
  <c r="G767" i="4" s="1"/>
  <c r="Y766" i="4"/>
  <c r="AB765" i="4"/>
  <c r="M765" i="4" s="1"/>
  <c r="T765" i="4"/>
  <c r="W764" i="4"/>
  <c r="X766" i="4"/>
  <c r="I766" i="4" s="1"/>
  <c r="V764" i="4"/>
  <c r="G764" i="4" s="1"/>
  <c r="AA766" i="4"/>
  <c r="AB767" i="4"/>
  <c r="M767" i="4" s="1"/>
  <c r="W766" i="4"/>
  <c r="Z765" i="4"/>
  <c r="K765" i="4" s="1"/>
  <c r="AC764" i="4"/>
  <c r="U764" i="4"/>
  <c r="V766" i="4"/>
  <c r="G766" i="4" s="1"/>
  <c r="AB764" i="4"/>
  <c r="M764" i="4" s="1"/>
  <c r="AC766" i="4"/>
  <c r="AF821" i="11"/>
  <c r="AC1129" i="11"/>
  <c r="U1123" i="11"/>
  <c r="Y1117" i="11"/>
  <c r="Y1113" i="11"/>
  <c r="U1105" i="11"/>
  <c r="X1016" i="11"/>
  <c r="U1000" i="11"/>
  <c r="AE988" i="11"/>
  <c r="W986" i="11"/>
  <c r="W983" i="11"/>
  <c r="AF967" i="11"/>
  <c r="Y961" i="11"/>
  <c r="Z956" i="11"/>
  <c r="AA951" i="11"/>
  <c r="AE939" i="11"/>
  <c r="AD906" i="11"/>
  <c r="AD821" i="11"/>
  <c r="AF806" i="11"/>
  <c r="AB788" i="11"/>
  <c r="AC757" i="11"/>
  <c r="M757" i="11" s="1"/>
  <c r="U759" i="11"/>
  <c r="X811" i="11"/>
  <c r="Y788" i="11"/>
  <c r="I788" i="11" s="1"/>
  <c r="AB757" i="11"/>
  <c r="AF760" i="11"/>
  <c r="AB821" i="11"/>
  <c r="Z1095" i="11"/>
  <c r="AC1033" i="11"/>
  <c r="AF1001" i="11"/>
  <c r="U983" i="11"/>
  <c r="Z950" i="11"/>
  <c r="AA821" i="11"/>
  <c r="W811" i="11"/>
  <c r="V788" i="11"/>
  <c r="AF763" i="11"/>
  <c r="AA757" i="11"/>
  <c r="K757" i="11" s="1"/>
  <c r="AE760" i="11"/>
  <c r="O760" i="11" s="1"/>
  <c r="W758" i="11"/>
  <c r="G758" i="11" s="1"/>
  <c r="AB1126" i="11"/>
  <c r="X1108" i="11"/>
  <c r="AA1103" i="11"/>
  <c r="W1062" i="11"/>
  <c r="AD1040" i="11"/>
  <c r="AF1038" i="11"/>
  <c r="AB1033" i="11"/>
  <c r="K1033" i="11" s="1"/>
  <c r="AE1015" i="11"/>
  <c r="AE1001" i="11"/>
  <c r="X950" i="11"/>
  <c r="AF927" i="11"/>
  <c r="AC922" i="11"/>
  <c r="X821" i="11"/>
  <c r="AE795" i="11"/>
  <c r="O795" i="11" s="1"/>
  <c r="AA763" i="11"/>
  <c r="AD760" i="11"/>
  <c r="V1126" i="11"/>
  <c r="X1114" i="11"/>
  <c r="X1103" i="11"/>
  <c r="V1094" i="11"/>
  <c r="AC1040" i="11"/>
  <c r="AE1038" i="11"/>
  <c r="Z1033" i="11"/>
  <c r="X1022" i="11"/>
  <c r="AF1016" i="11"/>
  <c r="Z1015" i="11"/>
  <c r="AD1001" i="11"/>
  <c r="AB990" i="11"/>
  <c r="V950" i="11"/>
  <c r="AB948" i="11"/>
  <c r="AF937" i="11"/>
  <c r="Z927" i="11"/>
  <c r="X922" i="11"/>
  <c r="AD795" i="11"/>
  <c r="U787" i="11"/>
  <c r="Z763" i="11"/>
  <c r="AC761" i="11"/>
  <c r="V760" i="11"/>
  <c r="AF1011" i="11"/>
  <c r="AE1091" i="11"/>
  <c r="Z1040" i="11"/>
  <c r="I1040" i="11" s="1"/>
  <c r="AB1011" i="11"/>
  <c r="AC1001" i="11"/>
  <c r="AB906" i="11"/>
  <c r="K906" i="11" s="1"/>
  <c r="AE803" i="11"/>
  <c r="AE786" i="11"/>
  <c r="AD1107" i="11"/>
  <c r="AD1091" i="11"/>
  <c r="AF1076" i="11"/>
  <c r="X1040" i="11"/>
  <c r="AA1011" i="11"/>
  <c r="AF1008" i="11"/>
  <c r="AB1001" i="11"/>
  <c r="AF993" i="11"/>
  <c r="V922" i="11"/>
  <c r="E922" i="11" s="1"/>
  <c r="Z906" i="11"/>
  <c r="U902" i="11"/>
  <c r="U900" i="11"/>
  <c r="AB896" i="11"/>
  <c r="AB817" i="11"/>
  <c r="X814" i="11"/>
  <c r="V812" i="11"/>
  <c r="V806" i="11"/>
  <c r="AD803" i="11"/>
  <c r="Y795" i="11"/>
  <c r="I795" i="11" s="1"/>
  <c r="W788" i="11"/>
  <c r="G788" i="11" s="1"/>
  <c r="AC786" i="11"/>
  <c r="AA785" i="11"/>
  <c r="X763" i="11"/>
  <c r="Z757" i="11"/>
  <c r="Y761" i="11"/>
  <c r="I761" i="11" s="1"/>
  <c r="AC760" i="11"/>
  <c r="AE759" i="11"/>
  <c r="O759" i="11" s="1"/>
  <c r="AF758" i="11"/>
  <c r="AE1011" i="11"/>
  <c r="AF1130" i="11"/>
  <c r="AC1115" i="11"/>
  <c r="AC1107" i="11"/>
  <c r="AA1101" i="11"/>
  <c r="AE1097" i="11"/>
  <c r="AB1094" i="11"/>
  <c r="AC1091" i="11"/>
  <c r="AE1076" i="11"/>
  <c r="AB1073" i="11"/>
  <c r="W1040" i="11"/>
  <c r="AB1017" i="11"/>
  <c r="W1016" i="11"/>
  <c r="Y1011" i="11"/>
  <c r="AD1008" i="11"/>
  <c r="W1001" i="11"/>
  <c r="AD993" i="11"/>
  <c r="AC983" i="11"/>
  <c r="AA957" i="11"/>
  <c r="AE950" i="11"/>
  <c r="AF949" i="11"/>
  <c r="W906" i="11"/>
  <c r="AC803" i="11"/>
  <c r="X795" i="11"/>
  <c r="AB786" i="11"/>
  <c r="X761" i="11"/>
  <c r="AB760" i="11"/>
  <c r="AC759" i="11"/>
  <c r="M759" i="11" s="1"/>
  <c r="AE758" i="11"/>
  <c r="O758" i="11" s="1"/>
  <c r="AB1130" i="11"/>
  <c r="AA1119" i="11"/>
  <c r="Z1115" i="11"/>
  <c r="Z1107" i="11"/>
  <c r="Y1101" i="11"/>
  <c r="AB1091" i="11"/>
  <c r="AA1076" i="11"/>
  <c r="AF1040" i="11"/>
  <c r="V1040" i="11"/>
  <c r="AF1025" i="11"/>
  <c r="AA1017" i="11"/>
  <c r="X1011" i="11"/>
  <c r="AC1008" i="11"/>
  <c r="V1001" i="11"/>
  <c r="E1001" i="11" s="1"/>
  <c r="AB993" i="11"/>
  <c r="Z990" i="11"/>
  <c r="AD985" i="11"/>
  <c r="AB983" i="11"/>
  <c r="AE981" i="11"/>
  <c r="AE977" i="11"/>
  <c r="AD974" i="11"/>
  <c r="AA969" i="11"/>
  <c r="AD950" i="11"/>
  <c r="AC949" i="11"/>
  <c r="X948" i="11"/>
  <c r="U942" i="11"/>
  <c r="W938" i="11"/>
  <c r="AC934" i="11"/>
  <c r="V906" i="11"/>
  <c r="Z901" i="11"/>
  <c r="U896" i="11"/>
  <c r="W892" i="11"/>
  <c r="AD813" i="11"/>
  <c r="AC811" i="11"/>
  <c r="AC809" i="11"/>
  <c r="W803" i="11"/>
  <c r="V795" i="11"/>
  <c r="Y789" i="11"/>
  <c r="I789" i="11" s="1"/>
  <c r="AA786" i="11"/>
  <c r="AC762" i="11"/>
  <c r="AF761" i="11"/>
  <c r="W761" i="11"/>
  <c r="G761" i="11" s="1"/>
  <c r="Z760" i="11"/>
  <c r="I760" i="11" s="1"/>
  <c r="AB759" i="11"/>
  <c r="AB758" i="11"/>
  <c r="K758" i="11" s="1"/>
  <c r="Z1130" i="11"/>
  <c r="AB1109" i="11"/>
  <c r="Y1107" i="11"/>
  <c r="AF1103" i="11"/>
  <c r="U1101" i="11"/>
  <c r="AA1091" i="11"/>
  <c r="W1076" i="11"/>
  <c r="AE1067" i="11"/>
  <c r="AA1066" i="11"/>
  <c r="AF1064" i="11"/>
  <c r="AE1040" i="11"/>
  <c r="U1040" i="11"/>
  <c r="AE1031" i="11"/>
  <c r="AE1028" i="11"/>
  <c r="AB1025" i="11"/>
  <c r="V1012" i="11"/>
  <c r="W1011" i="11"/>
  <c r="W1008" i="11"/>
  <c r="AA993" i="11"/>
  <c r="AF986" i="11"/>
  <c r="AB985" i="11"/>
  <c r="Z983" i="11"/>
  <c r="AC981" i="11"/>
  <c r="AA977" i="11"/>
  <c r="Z974" i="11"/>
  <c r="AD952" i="11"/>
  <c r="AC950" i="11"/>
  <c r="AB949" i="11"/>
  <c r="K949" i="11" s="1"/>
  <c r="X934" i="11"/>
  <c r="AF906" i="11"/>
  <c r="U906" i="11"/>
  <c r="AC887" i="11"/>
  <c r="AB813" i="11"/>
  <c r="AB811" i="11"/>
  <c r="AA804" i="11"/>
  <c r="V803" i="11"/>
  <c r="U795" i="11"/>
  <c r="AC787" i="11"/>
  <c r="M787" i="11" s="1"/>
  <c r="V786" i="11"/>
  <c r="AE761" i="11"/>
  <c r="O761" i="11" s="1"/>
  <c r="U761" i="11"/>
  <c r="X760" i="11"/>
  <c r="AA759" i="11"/>
  <c r="K759" i="11" s="1"/>
  <c r="Z758" i="11"/>
  <c r="AF803" i="11"/>
  <c r="Z1114" i="11"/>
  <c r="Y1109" i="11"/>
  <c r="W1107" i="11"/>
  <c r="W1091" i="11"/>
  <c r="U1076" i="11"/>
  <c r="AB1071" i="11"/>
  <c r="K1071" i="11" s="1"/>
  <c r="U1067" i="11"/>
  <c r="W1028" i="11"/>
  <c r="V1011" i="11"/>
  <c r="E1011" i="11" s="1"/>
  <c r="Z1004" i="11"/>
  <c r="X993" i="11"/>
  <c r="Y977" i="11"/>
  <c r="AB956" i="11"/>
  <c r="AB952" i="11"/>
  <c r="U934" i="11"/>
  <c r="AD897" i="11"/>
  <c r="AC818" i="11"/>
  <c r="AB815" i="11"/>
  <c r="AA813" i="11"/>
  <c r="AA811" i="11"/>
  <c r="Y804" i="11"/>
  <c r="U803" i="11"/>
  <c r="AA787" i="11"/>
  <c r="K787" i="11" s="1"/>
  <c r="U786" i="11"/>
  <c r="W760" i="11"/>
  <c r="Z759" i="11"/>
  <c r="X758" i="11"/>
  <c r="Y758" i="11"/>
  <c r="Y759" i="11"/>
  <c r="I759" i="11" s="1"/>
  <c r="AD758" i="11"/>
  <c r="V758" i="11"/>
  <c r="AD761" i="11"/>
  <c r="AA760" i="11"/>
  <c r="AF759" i="11"/>
  <c r="X759" i="11"/>
  <c r="AC758" i="11"/>
  <c r="M758" i="11" s="1"/>
  <c r="U758" i="11"/>
  <c r="AD759" i="11"/>
  <c r="W757" i="11"/>
  <c r="G757" i="11" s="1"/>
  <c r="V757" i="11"/>
  <c r="AE757" i="11"/>
  <c r="U757" i="11"/>
  <c r="V995" i="11"/>
  <c r="Y995" i="11"/>
  <c r="U1013" i="11"/>
  <c r="AB1013" i="11"/>
  <c r="V975" i="11"/>
  <c r="U975" i="11"/>
  <c r="Y975" i="11"/>
  <c r="AC975" i="11"/>
  <c r="U953" i="11"/>
  <c r="V953" i="11"/>
  <c r="AF953" i="11"/>
  <c r="X953" i="11"/>
  <c r="Y953" i="11"/>
  <c r="AD953" i="11"/>
  <c r="U800" i="11"/>
  <c r="AB800" i="11"/>
  <c r="AE1129" i="11"/>
  <c r="AF1124" i="11"/>
  <c r="V1123" i="11"/>
  <c r="U1121" i="11"/>
  <c r="V1110" i="11"/>
  <c r="Y1108" i="11"/>
  <c r="Z1106" i="11"/>
  <c r="W1105" i="11"/>
  <c r="X1100" i="11"/>
  <c r="AB1074" i="11"/>
  <c r="U1072" i="11"/>
  <c r="Y1070" i="11"/>
  <c r="V1067" i="11"/>
  <c r="U1030" i="11"/>
  <c r="X1023" i="11"/>
  <c r="AB1023" i="11"/>
  <c r="Y1021" i="11"/>
  <c r="AE1021" i="11"/>
  <c r="V1021" i="11"/>
  <c r="Y1013" i="11"/>
  <c r="V982" i="11"/>
  <c r="AB975" i="11"/>
  <c r="AA953" i="11"/>
  <c r="W921" i="11"/>
  <c r="AE921" i="11"/>
  <c r="U921" i="11"/>
  <c r="V1020" i="11"/>
  <c r="AB1020" i="11"/>
  <c r="AD1123" i="11"/>
  <c r="AB1119" i="11"/>
  <c r="U1117" i="11"/>
  <c r="Y1115" i="11"/>
  <c r="X1113" i="11"/>
  <c r="V1111" i="11"/>
  <c r="AA1109" i="11"/>
  <c r="AE1107" i="11"/>
  <c r="V1107" i="11"/>
  <c r="AE1105" i="11"/>
  <c r="V1103" i="11"/>
  <c r="Y1095" i="11"/>
  <c r="AD1073" i="11"/>
  <c r="X1071" i="11"/>
  <c r="X1069" i="11"/>
  <c r="AC1067" i="11"/>
  <c r="U1059" i="11"/>
  <c r="AB1039" i="11"/>
  <c r="AC1038" i="11"/>
  <c r="Y1033" i="11"/>
  <c r="X1031" i="11"/>
  <c r="AD1029" i="11"/>
  <c r="Z1025" i="11"/>
  <c r="X1025" i="11"/>
  <c r="W1022" i="11"/>
  <c r="AC1022" i="11"/>
  <c r="AA994" i="11"/>
  <c r="Z988" i="11"/>
  <c r="AB988" i="11"/>
  <c r="AE982" i="11"/>
  <c r="Y968" i="11"/>
  <c r="AB968" i="11"/>
  <c r="AF968" i="11"/>
  <c r="X968" i="11"/>
  <c r="AB959" i="11"/>
  <c r="X959" i="11"/>
  <c r="AB935" i="11"/>
  <c r="W895" i="11"/>
  <c r="Z895" i="11"/>
  <c r="Z889" i="11"/>
  <c r="W889" i="11"/>
  <c r="AB889" i="11"/>
  <c r="AC889" i="11"/>
  <c r="U889" i="11"/>
  <c r="AF889" i="11"/>
  <c r="AA810" i="11"/>
  <c r="U810" i="11"/>
  <c r="AC810" i="11"/>
  <c r="AE801" i="11"/>
  <c r="W801" i="11"/>
  <c r="Y943" i="11"/>
  <c r="AB943" i="11"/>
  <c r="AF943" i="11"/>
  <c r="AA793" i="11"/>
  <c r="K793" i="11" s="1"/>
  <c r="AB793" i="11"/>
  <c r="U793" i="11"/>
  <c r="AC1123" i="11"/>
  <c r="AF1121" i="11"/>
  <c r="AB1105" i="11"/>
  <c r="AD1100" i="11"/>
  <c r="AF1098" i="11"/>
  <c r="X1095" i="11"/>
  <c r="AB1067" i="11"/>
  <c r="AA1039" i="11"/>
  <c r="Z1038" i="11"/>
  <c r="X1033" i="11"/>
  <c r="AC1029" i="11"/>
  <c r="AD1021" i="11"/>
  <c r="V1003" i="11"/>
  <c r="X1003" i="11"/>
  <c r="G1003" i="11" s="1"/>
  <c r="AF1003" i="11"/>
  <c r="AF992" i="11"/>
  <c r="AD982" i="11"/>
  <c r="Z971" i="11"/>
  <c r="W971" i="11"/>
  <c r="AE971" i="11"/>
  <c r="AA927" i="11"/>
  <c r="AB927" i="11"/>
  <c r="W927" i="11"/>
  <c r="AC892" i="11"/>
  <c r="AE892" i="11"/>
  <c r="AF892" i="11"/>
  <c r="V892" i="11"/>
  <c r="E892" i="11" s="1"/>
  <c r="Y885" i="11"/>
  <c r="Z885" i="11"/>
  <c r="AD798" i="11"/>
  <c r="AF798" i="11"/>
  <c r="U790" i="11"/>
  <c r="AB790" i="11"/>
  <c r="X973" i="11"/>
  <c r="AB973" i="11"/>
  <c r="W973" i="11"/>
  <c r="AE1123" i="11"/>
  <c r="AB1123" i="11"/>
  <c r="AE1121" i="11"/>
  <c r="AB1116" i="11"/>
  <c r="AA1105" i="11"/>
  <c r="AE1103" i="11"/>
  <c r="AB1100" i="11"/>
  <c r="AB1098" i="11"/>
  <c r="AF1095" i="11"/>
  <c r="W1095" i="11"/>
  <c r="AE1068" i="11"/>
  <c r="AA1067" i="11"/>
  <c r="X1039" i="11"/>
  <c r="Y1038" i="11"/>
  <c r="AF1033" i="11"/>
  <c r="W1033" i="11"/>
  <c r="W1029" i="11"/>
  <c r="AF1023" i="11"/>
  <c r="AC1021" i="11"/>
  <c r="U1018" i="11"/>
  <c r="V1018" i="11"/>
  <c r="Y1012" i="11"/>
  <c r="I1012" i="11" s="1"/>
  <c r="AA1012" i="11"/>
  <c r="AC992" i="11"/>
  <c r="U958" i="11"/>
  <c r="X958" i="11"/>
  <c r="Y942" i="11"/>
  <c r="AD942" i="11"/>
  <c r="M942" i="11" s="1"/>
  <c r="X942" i="11"/>
  <c r="AA897" i="11"/>
  <c r="AF897" i="11"/>
  <c r="V897" i="11"/>
  <c r="W897" i="11"/>
  <c r="AB897" i="11"/>
  <c r="U891" i="11"/>
  <c r="V891" i="11"/>
  <c r="X884" i="11"/>
  <c r="Z884" i="11"/>
  <c r="W796" i="11"/>
  <c r="AC796" i="11"/>
  <c r="Y982" i="11"/>
  <c r="U982" i="11"/>
  <c r="AB982" i="11"/>
  <c r="AF1105" i="11"/>
  <c r="X1130" i="11"/>
  <c r="AA1123" i="11"/>
  <c r="AA1121" i="11"/>
  <c r="AD1118" i="11"/>
  <c r="X1116" i="11"/>
  <c r="AD1110" i="11"/>
  <c r="AF1108" i="11"/>
  <c r="AB1107" i="11"/>
  <c r="AF1106" i="11"/>
  <c r="Y1105" i="11"/>
  <c r="AD1103" i="11"/>
  <c r="AC1101" i="11"/>
  <c r="Z1100" i="11"/>
  <c r="Z1098" i="11"/>
  <c r="AE1095" i="11"/>
  <c r="V1095" i="11"/>
  <c r="U1091" i="11"/>
  <c r="AC1072" i="11"/>
  <c r="AC1070" i="11"/>
  <c r="AC1068" i="11"/>
  <c r="Z1067" i="11"/>
  <c r="AE1063" i="11"/>
  <c r="AD1059" i="11"/>
  <c r="W1039" i="11"/>
  <c r="X1038" i="11"/>
  <c r="G1038" i="11" s="1"/>
  <c r="AE1033" i="11"/>
  <c r="V1033" i="11"/>
  <c r="AF1030" i="11"/>
  <c r="V1029" i="11"/>
  <c r="V1027" i="11"/>
  <c r="AB1027" i="11"/>
  <c r="W1023" i="11"/>
  <c r="W1021" i="11"/>
  <c r="AE1013" i="11"/>
  <c r="V1008" i="11"/>
  <c r="E1008" i="11" s="1"/>
  <c r="AE1008" i="11"/>
  <c r="W996" i="11"/>
  <c r="AB992" i="11"/>
  <c r="AA982" i="11"/>
  <c r="X981" i="11"/>
  <c r="AB981" i="11"/>
  <c r="Y974" i="11"/>
  <c r="AE974" i="11"/>
  <c r="U974" i="11"/>
  <c r="V974" i="11"/>
  <c r="AC974" i="11"/>
  <c r="U967" i="11"/>
  <c r="AB967" i="11"/>
  <c r="AC967" i="11"/>
  <c r="AE953" i="11"/>
  <c r="W946" i="11"/>
  <c r="V946" i="11"/>
  <c r="AF921" i="11"/>
  <c r="W890" i="11"/>
  <c r="Y890" i="11"/>
  <c r="W821" i="11"/>
  <c r="AE821" i="11"/>
  <c r="Y821" i="11"/>
  <c r="Z821" i="11"/>
  <c r="U821" i="11"/>
  <c r="AC821" i="11"/>
  <c r="AA809" i="11"/>
  <c r="W809" i="11"/>
  <c r="Y809" i="11"/>
  <c r="Z809" i="11"/>
  <c r="AB809" i="11"/>
  <c r="AE809" i="11"/>
  <c r="AD1067" i="11"/>
  <c r="W1123" i="11"/>
  <c r="W1121" i="11"/>
  <c r="AB1118" i="11"/>
  <c r="V1116" i="11"/>
  <c r="AD1111" i="11"/>
  <c r="AB1110" i="11"/>
  <c r="Z1108" i="11"/>
  <c r="AA1107" i="11"/>
  <c r="AB1106" i="11"/>
  <c r="X1105" i="11"/>
  <c r="AB1103" i="11"/>
  <c r="AB1101" i="11"/>
  <c r="Y1100" i="11"/>
  <c r="X1098" i="11"/>
  <c r="AD1095" i="11"/>
  <c r="U1095" i="11"/>
  <c r="Y1072" i="11"/>
  <c r="Z1070" i="11"/>
  <c r="V1068" i="11"/>
  <c r="W1067" i="11"/>
  <c r="G1067" i="11" s="1"/>
  <c r="AD1063" i="11"/>
  <c r="AC1059" i="11"/>
  <c r="U1038" i="11"/>
  <c r="AD1033" i="11"/>
  <c r="U1033" i="11"/>
  <c r="Z1030" i="11"/>
  <c r="U1029" i="11"/>
  <c r="U1023" i="11"/>
  <c r="E1023" i="11" s="1"/>
  <c r="U1021" i="11"/>
  <c r="AC1013" i="11"/>
  <c r="AD1000" i="11"/>
  <c r="U992" i="11"/>
  <c r="Z982" i="11"/>
  <c r="AA973" i="11"/>
  <c r="X966" i="11"/>
  <c r="AB953" i="11"/>
  <c r="Y921" i="11"/>
  <c r="AE889" i="11"/>
  <c r="U887" i="11"/>
  <c r="AA887" i="11"/>
  <c r="AD887" i="11"/>
  <c r="AE887" i="11"/>
  <c r="V887" i="11"/>
  <c r="AB986" i="11"/>
  <c r="X983" i="11"/>
  <c r="AF977" i="11"/>
  <c r="AF961" i="11"/>
  <c r="AF952" i="11"/>
  <c r="AE937" i="11"/>
  <c r="AD934" i="11"/>
  <c r="AD922" i="11"/>
  <c r="X906" i="11"/>
  <c r="Z900" i="11"/>
  <c r="AA896" i="11"/>
  <c r="Y814" i="11"/>
  <c r="Z811" i="11"/>
  <c r="AB804" i="11"/>
  <c r="X803" i="11"/>
  <c r="AF795" i="11"/>
  <c r="W795" i="11"/>
  <c r="G795" i="11" s="1"/>
  <c r="AB789" i="11"/>
  <c r="X788" i="11"/>
  <c r="V787" i="11"/>
  <c r="W786" i="11"/>
  <c r="AB785" i="11"/>
  <c r="Z785" i="11"/>
  <c r="AA952" i="11"/>
  <c r="AD938" i="11"/>
  <c r="Y806" i="11"/>
  <c r="X785" i="11"/>
  <c r="Y757" i="11"/>
  <c r="I757" i="11" s="1"/>
  <c r="AB980" i="11"/>
  <c r="W977" i="11"/>
  <c r="X952" i="11"/>
  <c r="Y940" i="11"/>
  <c r="Y938" i="11"/>
  <c r="AF814" i="11"/>
  <c r="AC813" i="11"/>
  <c r="AF811" i="11"/>
  <c r="X806" i="11"/>
  <c r="AB795" i="11"/>
  <c r="K795" i="11" s="1"/>
  <c r="AE788" i="11"/>
  <c r="O788" i="11" s="1"/>
  <c r="AD787" i="11"/>
  <c r="AD786" i="11"/>
  <c r="AF785" i="11"/>
  <c r="W785" i="11"/>
  <c r="AB763" i="11"/>
  <c r="AF757" i="11"/>
  <c r="AD814" i="11"/>
  <c r="AB787" i="11"/>
  <c r="AD785" i="11"/>
  <c r="U785" i="11"/>
  <c r="AD1037" i="11"/>
  <c r="AC1024" i="11"/>
  <c r="X999" i="11"/>
  <c r="W999" i="11"/>
  <c r="Z999" i="11"/>
  <c r="Y960" i="11"/>
  <c r="AB960" i="11"/>
  <c r="AD960" i="11"/>
  <c r="AF960" i="11"/>
  <c r="V960" i="11"/>
  <c r="X960" i="11"/>
  <c r="AB1131" i="11"/>
  <c r="AB1129" i="11"/>
  <c r="AD1124" i="11"/>
  <c r="Z1119" i="11"/>
  <c r="W1115" i="11"/>
  <c r="AB1099" i="11"/>
  <c r="AB1097" i="11"/>
  <c r="AD1092" i="11"/>
  <c r="Z1074" i="11"/>
  <c r="W1070" i="11"/>
  <c r="G1070" i="11" s="1"/>
  <c r="AC1065" i="11"/>
  <c r="AC1063" i="11"/>
  <c r="AD1060" i="11"/>
  <c r="AC1037" i="11"/>
  <c r="AE1036" i="11"/>
  <c r="AE1025" i="11"/>
  <c r="W1025" i="11"/>
  <c r="AB1024" i="11"/>
  <c r="Z1017" i="11"/>
  <c r="AE1009" i="11"/>
  <c r="AF998" i="11"/>
  <c r="AC996" i="11"/>
  <c r="AE996" i="11"/>
  <c r="Y992" i="11"/>
  <c r="Z992" i="11"/>
  <c r="V992" i="11"/>
  <c r="AD992" i="11"/>
  <c r="U969" i="11"/>
  <c r="V969" i="11"/>
  <c r="AF969" i="11"/>
  <c r="W969" i="11"/>
  <c r="X969" i="11"/>
  <c r="AB969" i="11"/>
  <c r="AD969" i="11"/>
  <c r="Y966" i="11"/>
  <c r="U966" i="11"/>
  <c r="AD966" i="11"/>
  <c r="V966" i="11"/>
  <c r="AE966" i="11"/>
  <c r="W966" i="11"/>
  <c r="AF966" i="11"/>
  <c r="AA966" i="11"/>
  <c r="AB966" i="11"/>
  <c r="AE955" i="11"/>
  <c r="U935" i="11"/>
  <c r="AC935" i="11"/>
  <c r="V935" i="11"/>
  <c r="AD935" i="11"/>
  <c r="W935" i="11"/>
  <c r="AE935" i="11"/>
  <c r="X935" i="11"/>
  <c r="AF935" i="11"/>
  <c r="Z935" i="11"/>
  <c r="I935" i="11" s="1"/>
  <c r="AA935" i="11"/>
  <c r="AF1009" i="11"/>
  <c r="AA1131" i="11"/>
  <c r="AA1129" i="11"/>
  <c r="AC1125" i="11"/>
  <c r="AB1124" i="11"/>
  <c r="AC1121" i="11"/>
  <c r="Y1119" i="11"/>
  <c r="V1118" i="11"/>
  <c r="AF1116" i="11"/>
  <c r="AE1115" i="11"/>
  <c r="V1115" i="11"/>
  <c r="AF1113" i="11"/>
  <c r="U1113" i="11"/>
  <c r="AA1111" i="11"/>
  <c r="U1109" i="11"/>
  <c r="V1108" i="11"/>
  <c r="X1106" i="11"/>
  <c r="AC1103" i="11"/>
  <c r="U1103" i="11"/>
  <c r="AA1099" i="11"/>
  <c r="AA1097" i="11"/>
  <c r="AC1093" i="11"/>
  <c r="AB1092" i="11"/>
  <c r="AC1076" i="11"/>
  <c r="Y1074" i="11"/>
  <c r="V1073" i="11"/>
  <c r="AF1071" i="11"/>
  <c r="AE1070" i="11"/>
  <c r="V1070" i="11"/>
  <c r="AB1065" i="11"/>
  <c r="AB1063" i="11"/>
  <c r="AB1060" i="11"/>
  <c r="AA1059" i="11"/>
  <c r="AB1037" i="11"/>
  <c r="AB1036" i="11"/>
  <c r="AB1032" i="11"/>
  <c r="AF1031" i="11"/>
  <c r="U1031" i="11"/>
  <c r="W1027" i="11"/>
  <c r="G1027" i="11" s="1"/>
  <c r="AD1025" i="11"/>
  <c r="V1025" i="11"/>
  <c r="AA1024" i="11"/>
  <c r="AE1023" i="11"/>
  <c r="AF1022" i="11"/>
  <c r="Y1017" i="11"/>
  <c r="AD1016" i="11"/>
  <c r="U1016" i="11"/>
  <c r="AF1014" i="11"/>
  <c r="AB1009" i="11"/>
  <c r="Y1008" i="11"/>
  <c r="Z1008" i="11"/>
  <c r="AA1008" i="11"/>
  <c r="Z1001" i="11"/>
  <c r="AA1001" i="11"/>
  <c r="Y1000" i="11"/>
  <c r="V1000" i="11"/>
  <c r="AE1000" i="11"/>
  <c r="W1000" i="11"/>
  <c r="G1000" i="11" s="1"/>
  <c r="AF1000" i="11"/>
  <c r="AB998" i="11"/>
  <c r="U994" i="11"/>
  <c r="V994" i="11"/>
  <c r="AF994" i="11"/>
  <c r="W994" i="11"/>
  <c r="AE992" i="11"/>
  <c r="AF991" i="11"/>
  <c r="Y985" i="11"/>
  <c r="X985" i="11"/>
  <c r="AA985" i="11"/>
  <c r="AB976" i="11"/>
  <c r="AB965" i="11"/>
  <c r="Y958" i="11"/>
  <c r="Z958" i="11"/>
  <c r="AA958" i="11"/>
  <c r="AB958" i="11"/>
  <c r="V958" i="11"/>
  <c r="AE958" i="11"/>
  <c r="W958" i="11"/>
  <c r="AF958" i="11"/>
  <c r="U944" i="11"/>
  <c r="AA944" i="11"/>
  <c r="AC944" i="11"/>
  <c r="AD944" i="11"/>
  <c r="V944" i="11"/>
  <c r="X944" i="11"/>
  <c r="Z939" i="11"/>
  <c r="Y939" i="11"/>
  <c r="AB939" i="11"/>
  <c r="AC939" i="11"/>
  <c r="AD939" i="11"/>
  <c r="U939" i="11"/>
  <c r="V939" i="11"/>
  <c r="AE1065" i="11"/>
  <c r="U972" i="11"/>
  <c r="Z972" i="11"/>
  <c r="AB972" i="11"/>
  <c r="Z1131" i="11"/>
  <c r="Y1129" i="11"/>
  <c r="AB1125" i="11"/>
  <c r="Z1124" i="11"/>
  <c r="AF1122" i="11"/>
  <c r="AB1121" i="11"/>
  <c r="AF1119" i="11"/>
  <c r="X1119" i="11"/>
  <c r="AD1116" i="11"/>
  <c r="AD1115" i="11"/>
  <c r="U1115" i="11"/>
  <c r="Z1111" i="11"/>
  <c r="Z1099" i="11"/>
  <c r="Y1097" i="11"/>
  <c r="AB1093" i="11"/>
  <c r="Z1092" i="11"/>
  <c r="AF1090" i="11"/>
  <c r="AB1076" i="11"/>
  <c r="AF1074" i="11"/>
  <c r="X1074" i="11"/>
  <c r="AD1071" i="11"/>
  <c r="AD1070" i="11"/>
  <c r="U1070" i="11"/>
  <c r="AA1065" i="11"/>
  <c r="Z1063" i="11"/>
  <c r="AE1061" i="11"/>
  <c r="Y1060" i="11"/>
  <c r="Z1059" i="11"/>
  <c r="Z1037" i="11"/>
  <c r="Z1036" i="11"/>
  <c r="AA1032" i="11"/>
  <c r="AC1025" i="11"/>
  <c r="U1025" i="11"/>
  <c r="Z1024" i="11"/>
  <c r="AC1023" i="11"/>
  <c r="AE1022" i="11"/>
  <c r="AF1017" i="11"/>
  <c r="X1017" i="11"/>
  <c r="AB1014" i="11"/>
  <c r="AA1009" i="11"/>
  <c r="AE999" i="11"/>
  <c r="X998" i="11"/>
  <c r="G998" i="11" s="1"/>
  <c r="AC991" i="11"/>
  <c r="Z955" i="11"/>
  <c r="Y955" i="11"/>
  <c r="AB955" i="11"/>
  <c r="V945" i="11"/>
  <c r="AE945" i="11"/>
  <c r="Y1131" i="11"/>
  <c r="X1129" i="11"/>
  <c r="AA1125" i="11"/>
  <c r="Y1124" i="11"/>
  <c r="AB1122" i="11"/>
  <c r="AE1119" i="11"/>
  <c r="W1119" i="11"/>
  <c r="AD1102" i="11"/>
  <c r="Y1099" i="11"/>
  <c r="X1097" i="11"/>
  <c r="AA1093" i="11"/>
  <c r="Y1092" i="11"/>
  <c r="AB1090" i="11"/>
  <c r="AE1074" i="11"/>
  <c r="W1074" i="11"/>
  <c r="Z1065" i="11"/>
  <c r="W1063" i="11"/>
  <c r="AB1061" i="11"/>
  <c r="Y1037" i="11"/>
  <c r="AD1026" i="11"/>
  <c r="X1024" i="11"/>
  <c r="AE1017" i="11"/>
  <c r="W1017" i="11"/>
  <c r="Z1014" i="11"/>
  <c r="AD1010" i="11"/>
  <c r="AC999" i="11"/>
  <c r="AB991" i="11"/>
  <c r="Y976" i="11"/>
  <c r="AD976" i="11"/>
  <c r="AF976" i="11"/>
  <c r="X976" i="11"/>
  <c r="AA976" i="11"/>
  <c r="X965" i="11"/>
  <c r="U965" i="11"/>
  <c r="W965" i="11"/>
  <c r="Z965" i="11"/>
  <c r="AC965" i="11"/>
  <c r="AE965" i="11"/>
  <c r="U1009" i="11"/>
  <c r="AC1009" i="11"/>
  <c r="V1009" i="11"/>
  <c r="AD1009" i="11"/>
  <c r="W1131" i="11"/>
  <c r="W1129" i="11"/>
  <c r="Y1125" i="11"/>
  <c r="X1124" i="11"/>
  <c r="Z1123" i="11"/>
  <c r="Z1122" i="11"/>
  <c r="Y1121" i="11"/>
  <c r="AD1119" i="11"/>
  <c r="V1119" i="11"/>
  <c r="AB1117" i="11"/>
  <c r="Z1116" i="11"/>
  <c r="AB1115" i="11"/>
  <c r="AF1114" i="11"/>
  <c r="AB1113" i="11"/>
  <c r="AF1111" i="11"/>
  <c r="X1111" i="11"/>
  <c r="AD1108" i="11"/>
  <c r="Z1103" i="11"/>
  <c r="AB1102" i="11"/>
  <c r="W1099" i="11"/>
  <c r="W1097" i="11"/>
  <c r="Y1093" i="11"/>
  <c r="X1092" i="11"/>
  <c r="Z1091" i="11"/>
  <c r="Z1090" i="11"/>
  <c r="Y1076" i="11"/>
  <c r="I1076" i="11" s="1"/>
  <c r="AD1074" i="11"/>
  <c r="V1074" i="11"/>
  <c r="E1074" i="11" s="1"/>
  <c r="AB1072" i="11"/>
  <c r="Z1071" i="11"/>
  <c r="AB1070" i="11"/>
  <c r="AF1069" i="11"/>
  <c r="Y1067" i="11"/>
  <c r="X1065" i="11"/>
  <c r="V1063" i="11"/>
  <c r="E1063" i="11" s="1"/>
  <c r="AA1061" i="11"/>
  <c r="AF1059" i="11"/>
  <c r="X1059" i="11"/>
  <c r="G1059" i="11" s="1"/>
  <c r="W1037" i="11"/>
  <c r="X1032" i="11"/>
  <c r="AB1031" i="11"/>
  <c r="AE1030" i="11"/>
  <c r="AB1029" i="11"/>
  <c r="AB1026" i="11"/>
  <c r="AA1025" i="11"/>
  <c r="AF1024" i="11"/>
  <c r="W1024" i="11"/>
  <c r="AA1023" i="11"/>
  <c r="Z1022" i="11"/>
  <c r="AB1021" i="11"/>
  <c r="Z1020" i="11"/>
  <c r="AD1017" i="11"/>
  <c r="V1017" i="11"/>
  <c r="E1017" i="11" s="1"/>
  <c r="AA1016" i="11"/>
  <c r="AB1015" i="11"/>
  <c r="Y1014" i="11"/>
  <c r="AC1010" i="11"/>
  <c r="Y1009" i="11"/>
  <c r="I1009" i="11" s="1"/>
  <c r="AB1008" i="11"/>
  <c r="AF1006" i="11"/>
  <c r="Y1001" i="11"/>
  <c r="AB1000" i="11"/>
  <c r="AB999" i="11"/>
  <c r="AB996" i="11"/>
  <c r="AD994" i="11"/>
  <c r="AA992" i="11"/>
  <c r="X990" i="11"/>
  <c r="U990" i="11"/>
  <c r="W990" i="11"/>
  <c r="AC990" i="11"/>
  <c r="Y967" i="11"/>
  <c r="Z967" i="11"/>
  <c r="AA967" i="11"/>
  <c r="V967" i="11"/>
  <c r="AD967" i="11"/>
  <c r="W967" i="11"/>
  <c r="AE967" i="11"/>
  <c r="U964" i="11"/>
  <c r="Z964" i="11"/>
  <c r="AB964" i="11"/>
  <c r="U959" i="11"/>
  <c r="AC959" i="11"/>
  <c r="V959" i="11"/>
  <c r="AD959" i="11"/>
  <c r="W959" i="11"/>
  <c r="AE959" i="11"/>
  <c r="O959" i="11" s="1"/>
  <c r="Z959" i="11"/>
  <c r="AA959" i="11"/>
  <c r="X957" i="11"/>
  <c r="AB957" i="11"/>
  <c r="AC957" i="11"/>
  <c r="AE957" i="11"/>
  <c r="W957" i="11"/>
  <c r="Z957" i="11"/>
  <c r="AC1099" i="11"/>
  <c r="Y991" i="11"/>
  <c r="I991" i="11" s="1"/>
  <c r="U991" i="11"/>
  <c r="AD991" i="11"/>
  <c r="V991" i="11"/>
  <c r="AE991" i="11"/>
  <c r="AA991" i="11"/>
  <c r="AE1131" i="11"/>
  <c r="V1131" i="11"/>
  <c r="AF1129" i="11"/>
  <c r="U1129" i="11"/>
  <c r="AD1126" i="11"/>
  <c r="U1125" i="11"/>
  <c r="V1124" i="11"/>
  <c r="Y1123" i="11"/>
  <c r="X1122" i="11"/>
  <c r="X1121" i="11"/>
  <c r="AC1119" i="11"/>
  <c r="AA1117" i="11"/>
  <c r="Y1116" i="11"/>
  <c r="AA1115" i="11"/>
  <c r="AB1114" i="11"/>
  <c r="AA1113" i="11"/>
  <c r="AE1111" i="11"/>
  <c r="AC1109" i="11"/>
  <c r="AB1108" i="11"/>
  <c r="AC1105" i="11"/>
  <c r="V1102" i="11"/>
  <c r="AF1100" i="11"/>
  <c r="AE1099" i="11"/>
  <c r="V1099" i="11"/>
  <c r="AF1097" i="11"/>
  <c r="U1097" i="11"/>
  <c r="AD1094" i="11"/>
  <c r="U1093" i="11"/>
  <c r="V1092" i="11"/>
  <c r="Y1091" i="11"/>
  <c r="X1090" i="11"/>
  <c r="X1076" i="11"/>
  <c r="AC1074" i="11"/>
  <c r="AA1072" i="11"/>
  <c r="Y1071" i="11"/>
  <c r="AA1070" i="11"/>
  <c r="AB1069" i="11"/>
  <c r="AF1067" i="11"/>
  <c r="W1065" i="11"/>
  <c r="Y1061" i="11"/>
  <c r="AE1059" i="11"/>
  <c r="AB1040" i="11"/>
  <c r="V1037" i="11"/>
  <c r="E1037" i="11" s="1"/>
  <c r="AD1034" i="11"/>
  <c r="AF1032" i="11"/>
  <c r="W1032" i="11"/>
  <c r="AE1027" i="11"/>
  <c r="O1027" i="11" s="1"/>
  <c r="Y1026" i="11"/>
  <c r="AE1024" i="11"/>
  <c r="V1024" i="11"/>
  <c r="Y1022" i="11"/>
  <c r="Z1021" i="11"/>
  <c r="AC1017" i="11"/>
  <c r="Z1016" i="11"/>
  <c r="I1016" i="11" s="1"/>
  <c r="AA1015" i="11"/>
  <c r="W1014" i="11"/>
  <c r="G1014" i="11" s="1"/>
  <c r="AB1012" i="11"/>
  <c r="X1009" i="11"/>
  <c r="X1008" i="11"/>
  <c r="AB1004" i="11"/>
  <c r="AD1004" i="11"/>
  <c r="U1003" i="11"/>
  <c r="AB1003" i="11"/>
  <c r="AD1003" i="11"/>
  <c r="X1001" i="11"/>
  <c r="AA1000" i="11"/>
  <c r="AA999" i="11"/>
  <c r="Y996" i="11"/>
  <c r="AB994" i="11"/>
  <c r="X992" i="11"/>
  <c r="G992" i="11" s="1"/>
  <c r="X991" i="11"/>
  <c r="AF985" i="11"/>
  <c r="AE969" i="11"/>
  <c r="AC966" i="11"/>
  <c r="U961" i="11"/>
  <c r="AA961" i="11"/>
  <c r="AB961" i="11"/>
  <c r="AD961" i="11"/>
  <c r="W961" i="11"/>
  <c r="X961" i="11"/>
  <c r="AD958" i="11"/>
  <c r="M958" i="11" s="1"/>
  <c r="U943" i="11"/>
  <c r="AC943" i="11"/>
  <c r="V943" i="11"/>
  <c r="AD943" i="11"/>
  <c r="W943" i="11"/>
  <c r="AE943" i="11"/>
  <c r="X943" i="11"/>
  <c r="Z943" i="11"/>
  <c r="AA943" i="11"/>
  <c r="V936" i="11"/>
  <c r="AC936" i="11"/>
  <c r="AD936" i="11"/>
  <c r="AF936" i="11"/>
  <c r="U936" i="11"/>
  <c r="X936" i="11"/>
  <c r="V899" i="11"/>
  <c r="U899" i="11"/>
  <c r="X899" i="11"/>
  <c r="AC899" i="11"/>
  <c r="AD899" i="11"/>
  <c r="AF899" i="11"/>
  <c r="AC1131" i="11"/>
  <c r="W924" i="11"/>
  <c r="V924" i="11"/>
  <c r="Y924" i="11"/>
  <c r="AB924" i="11"/>
  <c r="AD924" i="11"/>
  <c r="AE924" i="11"/>
  <c r="AD1131" i="11"/>
  <c r="U1131" i="11"/>
  <c r="AD1099" i="11"/>
  <c r="U1099" i="11"/>
  <c r="AF1065" i="11"/>
  <c r="W1061" i="11"/>
  <c r="AE1037" i="11"/>
  <c r="V1034" i="11"/>
  <c r="E1034" i="11" s="1"/>
  <c r="AD1024" i="11"/>
  <c r="U1024" i="11"/>
  <c r="U1010" i="11"/>
  <c r="AF1010" i="11"/>
  <c r="W1009" i="11"/>
  <c r="V1002" i="11"/>
  <c r="AB1002" i="11"/>
  <c r="AF1002" i="11"/>
  <c r="U999" i="11"/>
  <c r="W991" i="11"/>
  <c r="Z963" i="11"/>
  <c r="W963" i="11"/>
  <c r="Y963" i="11"/>
  <c r="AB963" i="11"/>
  <c r="AA960" i="11"/>
  <c r="X945" i="11"/>
  <c r="V898" i="11"/>
  <c r="Y898" i="11"/>
  <c r="Z898" i="11"/>
  <c r="AA898" i="11"/>
  <c r="U898" i="11"/>
  <c r="W898" i="11"/>
  <c r="X898" i="11"/>
  <c r="AB898" i="11"/>
  <c r="AC898" i="11"/>
  <c r="AE898" i="11"/>
  <c r="O898" i="11" s="1"/>
  <c r="AF898" i="11"/>
  <c r="AF942" i="11"/>
  <c r="W942" i="11"/>
  <c r="X937" i="11"/>
  <c r="AF934" i="11"/>
  <c r="W934" i="11"/>
  <c r="AE923" i="11"/>
  <c r="X921" i="11"/>
  <c r="AB902" i="11"/>
  <c r="Y902" i="11"/>
  <c r="AD902" i="11"/>
  <c r="X895" i="11"/>
  <c r="Y893" i="11"/>
  <c r="Z893" i="11"/>
  <c r="AA893" i="11"/>
  <c r="K893" i="11" s="1"/>
  <c r="X890" i="11"/>
  <c r="Y884" i="11"/>
  <c r="AB812" i="11"/>
  <c r="U808" i="11"/>
  <c r="AB808" i="11"/>
  <c r="AA805" i="11"/>
  <c r="AA802" i="11"/>
  <c r="Z802" i="11"/>
  <c r="AB802" i="11"/>
  <c r="AC802" i="11"/>
  <c r="U802" i="11"/>
  <c r="AC794" i="11"/>
  <c r="M794" i="11" s="1"/>
  <c r="X977" i="11"/>
  <c r="AA975" i="11"/>
  <c r="AF974" i="11"/>
  <c r="W974" i="11"/>
  <c r="Z973" i="11"/>
  <c r="AB971" i="11"/>
  <c r="AF950" i="11"/>
  <c r="W950" i="11"/>
  <c r="AE942" i="11"/>
  <c r="V942" i="11"/>
  <c r="W937" i="11"/>
  <c r="AE934" i="11"/>
  <c r="V934" i="11"/>
  <c r="X927" i="11"/>
  <c r="X923" i="11"/>
  <c r="Y904" i="11"/>
  <c r="AA892" i="11"/>
  <c r="Y892" i="11"/>
  <c r="Z892" i="11"/>
  <c r="AB892" i="11"/>
  <c r="AB887" i="11"/>
  <c r="U886" i="11"/>
  <c r="W886" i="11"/>
  <c r="AB886" i="11"/>
  <c r="AC886" i="11"/>
  <c r="AA822" i="11"/>
  <c r="Z798" i="11"/>
  <c r="W798" i="11"/>
  <c r="X798" i="11"/>
  <c r="Y798" i="11"/>
  <c r="AB798" i="11"/>
  <c r="AE798" i="11"/>
  <c r="V798" i="11"/>
  <c r="AE762" i="11"/>
  <c r="AE895" i="11"/>
  <c r="AF895" i="11"/>
  <c r="U890" i="11"/>
  <c r="Z890" i="11"/>
  <c r="AA890" i="11"/>
  <c r="AB890" i="11"/>
  <c r="AA884" i="11"/>
  <c r="U884" i="11"/>
  <c r="AD884" i="11"/>
  <c r="V884" i="11"/>
  <c r="AE884" i="11"/>
  <c r="W884" i="11"/>
  <c r="AF884" i="11"/>
  <c r="Z807" i="11"/>
  <c r="Y807" i="11"/>
  <c r="W805" i="11"/>
  <c r="AB805" i="11"/>
  <c r="AC805" i="11"/>
  <c r="AD805" i="11"/>
  <c r="U805" i="11"/>
  <c r="Y794" i="11"/>
  <c r="I794" i="11" s="1"/>
  <c r="V794" i="11"/>
  <c r="AE794" i="11"/>
  <c r="O794" i="11" s="1"/>
  <c r="W794" i="11"/>
  <c r="G794" i="11" s="1"/>
  <c r="AF794" i="11"/>
  <c r="X794" i="11"/>
  <c r="Z794" i="11"/>
  <c r="AB794" i="11"/>
  <c r="U794" i="11"/>
  <c r="E794" i="11" s="1"/>
  <c r="AD794" i="11"/>
  <c r="V921" i="11"/>
  <c r="Z921" i="11"/>
  <c r="X812" i="11"/>
  <c r="AF812" i="11"/>
  <c r="Y812" i="11"/>
  <c r="Z812" i="11"/>
  <c r="AA812" i="11"/>
  <c r="U812" i="11"/>
  <c r="AC812" i="11"/>
  <c r="AA801" i="11"/>
  <c r="Y801" i="11"/>
  <c r="Z801" i="11"/>
  <c r="AB801" i="11"/>
  <c r="AC801" i="11"/>
  <c r="U801" i="11"/>
  <c r="AF801" i="11"/>
  <c r="X801" i="11"/>
  <c r="AF975" i="11"/>
  <c r="X975" i="11"/>
  <c r="AD946" i="11"/>
  <c r="AB942" i="11"/>
  <c r="AD937" i="11"/>
  <c r="AB934" i="11"/>
  <c r="AC921" i="11"/>
  <c r="AC902" i="11"/>
  <c r="W900" i="11"/>
  <c r="G900" i="11" s="1"/>
  <c r="AE900" i="11"/>
  <c r="Y900" i="11"/>
  <c r="AB891" i="11"/>
  <c r="AC891" i="11"/>
  <c r="AD891" i="11"/>
  <c r="Y762" i="11"/>
  <c r="X762" i="11"/>
  <c r="Z762" i="11"/>
  <c r="AA762" i="11"/>
  <c r="K762" i="11" s="1"/>
  <c r="AB762" i="11"/>
  <c r="U762" i="11"/>
  <c r="AD762" i="11"/>
  <c r="W762" i="11"/>
  <c r="G762" i="11" s="1"/>
  <c r="AF762" i="11"/>
  <c r="V993" i="11"/>
  <c r="Y986" i="11"/>
  <c r="X982" i="11"/>
  <c r="AA981" i="11"/>
  <c r="AD977" i="11"/>
  <c r="AE975" i="11"/>
  <c r="W975" i="11"/>
  <c r="AB974" i="11"/>
  <c r="AE973" i="11"/>
  <c r="V968" i="11"/>
  <c r="AB950" i="11"/>
  <c r="AB946" i="11"/>
  <c r="AA942" i="11"/>
  <c r="AE940" i="11"/>
  <c r="AA938" i="11"/>
  <c r="AB937" i="11"/>
  <c r="K937" i="11" s="1"/>
  <c r="AA934" i="11"/>
  <c r="AE927" i="11"/>
  <c r="AE926" i="11"/>
  <c r="AA922" i="11"/>
  <c r="AB921" i="11"/>
  <c r="W902" i="11"/>
  <c r="AC900" i="11"/>
  <c r="X892" i="11"/>
  <c r="AF890" i="11"/>
  <c r="AC884" i="11"/>
  <c r="AA817" i="11"/>
  <c r="W817" i="11"/>
  <c r="X817" i="11"/>
  <c r="Y817" i="11"/>
  <c r="Z817" i="11"/>
  <c r="AC817" i="11"/>
  <c r="AD1011" i="11"/>
  <c r="X986" i="11"/>
  <c r="AF982" i="11"/>
  <c r="W982" i="11"/>
  <c r="Z981" i="11"/>
  <c r="AB977" i="11"/>
  <c r="AD975" i="11"/>
  <c r="AA974" i="11"/>
  <c r="AC973" i="11"/>
  <c r="AC951" i="11"/>
  <c r="AA950" i="11"/>
  <c r="AE949" i="11"/>
  <c r="AE948" i="11"/>
  <c r="Y946" i="11"/>
  <c r="Z942" i="11"/>
  <c r="AC940" i="11"/>
  <c r="Z938" i="11"/>
  <c r="Z934" i="11"/>
  <c r="I934" i="11" s="1"/>
  <c r="AC927" i="11"/>
  <c r="AB926" i="11"/>
  <c r="Y922" i="11"/>
  <c r="AA921" i="11"/>
  <c r="V902" i="11"/>
  <c r="AB900" i="11"/>
  <c r="AB895" i="11"/>
  <c r="AC894" i="11"/>
  <c r="AD894" i="11"/>
  <c r="AE894" i="11"/>
  <c r="AE890" i="11"/>
  <c r="X887" i="11"/>
  <c r="AF887" i="11"/>
  <c r="Y887" i="11"/>
  <c r="Z887" i="11"/>
  <c r="AB884" i="11"/>
  <c r="U816" i="11"/>
  <c r="AB816" i="11"/>
  <c r="AE812" i="11"/>
  <c r="Z810" i="11"/>
  <c r="W806" i="11"/>
  <c r="Z804" i="11"/>
  <c r="AD796" i="11"/>
  <c r="Y763" i="11"/>
  <c r="I763" i="11" s="1"/>
  <c r="AF804" i="11"/>
  <c r="X804" i="11"/>
  <c r="AB796" i="11"/>
  <c r="Z786" i="11"/>
  <c r="AE763" i="11"/>
  <c r="W763" i="11"/>
  <c r="G763" i="11" s="1"/>
  <c r="AE897" i="11"/>
  <c r="U897" i="11"/>
  <c r="Z818" i="11"/>
  <c r="Y815" i="11"/>
  <c r="W814" i="11"/>
  <c r="U813" i="11"/>
  <c r="AE811" i="11"/>
  <c r="V811" i="11"/>
  <c r="AF809" i="11"/>
  <c r="U809" i="11"/>
  <c r="AE806" i="11"/>
  <c r="AE804" i="11"/>
  <c r="W804" i="11"/>
  <c r="AB803" i="11"/>
  <c r="AA796" i="11"/>
  <c r="Y786" i="11"/>
  <c r="AD763" i="11"/>
  <c r="V763" i="11"/>
  <c r="E763" i="11" s="1"/>
  <c r="U818" i="11"/>
  <c r="V814" i="11"/>
  <c r="AD811" i="11"/>
  <c r="U811" i="11"/>
  <c r="AD806" i="11"/>
  <c r="AD804" i="11"/>
  <c r="V804" i="11"/>
  <c r="AA803" i="11"/>
  <c r="AB799" i="11"/>
  <c r="V796" i="11"/>
  <c r="AF786" i="11"/>
  <c r="AC763" i="11"/>
  <c r="M763" i="11" s="1"/>
  <c r="AC897" i="11"/>
  <c r="AB806" i="11"/>
  <c r="AC804" i="11"/>
  <c r="Z803" i="11"/>
  <c r="Y799" i="11"/>
  <c r="U796" i="11"/>
  <c r="AB1096" i="11"/>
  <c r="AA1130" i="11"/>
  <c r="AC1128" i="11"/>
  <c r="U1128" i="11"/>
  <c r="AE1126" i="11"/>
  <c r="W1126" i="11"/>
  <c r="AA1122" i="11"/>
  <c r="AC1120" i="11"/>
  <c r="U1120" i="11"/>
  <c r="AE1118" i="11"/>
  <c r="W1118" i="11"/>
  <c r="AA1114" i="11"/>
  <c r="AC1112" i="11"/>
  <c r="U1112" i="11"/>
  <c r="AE1110" i="11"/>
  <c r="W1110" i="11"/>
  <c r="AA1106" i="11"/>
  <c r="AC1104" i="11"/>
  <c r="U1104" i="11"/>
  <c r="AE1102" i="11"/>
  <c r="W1102" i="11"/>
  <c r="AA1098" i="11"/>
  <c r="AC1096" i="11"/>
  <c r="U1096" i="11"/>
  <c r="AE1094" i="11"/>
  <c r="W1094" i="11"/>
  <c r="AA1090" i="11"/>
  <c r="AC1075" i="11"/>
  <c r="U1075" i="11"/>
  <c r="AE1073" i="11"/>
  <c r="W1073" i="11"/>
  <c r="G1073" i="11" s="1"/>
  <c r="AA1069" i="11"/>
  <c r="AF1068" i="11"/>
  <c r="X1068" i="11"/>
  <c r="G1068" i="11" s="1"/>
  <c r="V1064" i="11"/>
  <c r="AD1064" i="11"/>
  <c r="AA1064" i="11"/>
  <c r="Y1062" i="11"/>
  <c r="AC1060" i="11"/>
  <c r="AD1036" i="11"/>
  <c r="AF1035" i="11"/>
  <c r="V1035" i="11"/>
  <c r="X1034" i="11"/>
  <c r="V1030" i="11"/>
  <c r="AD1030" i="11"/>
  <c r="M1030" i="11" s="1"/>
  <c r="AA1030" i="11"/>
  <c r="Y1028" i="11"/>
  <c r="AC1026" i="11"/>
  <c r="AD1020" i="11"/>
  <c r="AF1019" i="11"/>
  <c r="V1019" i="11"/>
  <c r="X1018" i="11"/>
  <c r="X1007" i="11"/>
  <c r="AF1007" i="11"/>
  <c r="Y1007" i="11"/>
  <c r="V1007" i="11"/>
  <c r="AD1007" i="11"/>
  <c r="U1006" i="11"/>
  <c r="AC1006" i="11"/>
  <c r="V1006" i="11"/>
  <c r="AD1006" i="11"/>
  <c r="AA1006" i="11"/>
  <c r="K1006" i="11" s="1"/>
  <c r="Z1005" i="11"/>
  <c r="AA1005" i="11"/>
  <c r="V1005" i="11"/>
  <c r="X1005" i="11"/>
  <c r="AF1005" i="11"/>
  <c r="AB995" i="11"/>
  <c r="U989" i="11"/>
  <c r="AC989" i="11"/>
  <c r="V989" i="11"/>
  <c r="AD989" i="11"/>
  <c r="W989" i="11"/>
  <c r="AE989" i="11"/>
  <c r="X989" i="11"/>
  <c r="AF989" i="11"/>
  <c r="Y989" i="11"/>
  <c r="I989" i="11" s="1"/>
  <c r="AA989" i="11"/>
  <c r="AA947" i="11"/>
  <c r="X947" i="11"/>
  <c r="AF947" i="11"/>
  <c r="V947" i="11"/>
  <c r="W947" i="11"/>
  <c r="Y947" i="11"/>
  <c r="Z947" i="11"/>
  <c r="AB947" i="11"/>
  <c r="AC947" i="11"/>
  <c r="U947" i="11"/>
  <c r="AE947" i="11"/>
  <c r="AB1075" i="11"/>
  <c r="W987" i="11"/>
  <c r="AE987" i="11"/>
  <c r="X987" i="11"/>
  <c r="AF987" i="11"/>
  <c r="Y987" i="11"/>
  <c r="Z987" i="11"/>
  <c r="AA987" i="11"/>
  <c r="U987" i="11"/>
  <c r="AC987" i="11"/>
  <c r="V954" i="11"/>
  <c r="AD954" i="11"/>
  <c r="W954" i="11"/>
  <c r="AE954" i="11"/>
  <c r="X954" i="11"/>
  <c r="AF954" i="11"/>
  <c r="Y954" i="11"/>
  <c r="Z954" i="11"/>
  <c r="AA954" i="11"/>
  <c r="U954" i="11"/>
  <c r="AC954" i="11"/>
  <c r="Y1130" i="11"/>
  <c r="AD1129" i="11"/>
  <c r="V1129" i="11"/>
  <c r="AA1128" i="11"/>
  <c r="AC1126" i="11"/>
  <c r="U1126" i="11"/>
  <c r="Z1125" i="11"/>
  <c r="AE1124" i="11"/>
  <c r="W1124" i="11"/>
  <c r="Y1122" i="11"/>
  <c r="AD1121" i="11"/>
  <c r="V1121" i="11"/>
  <c r="AA1120" i="11"/>
  <c r="AC1118" i="11"/>
  <c r="U1118" i="11"/>
  <c r="Z1117" i="11"/>
  <c r="AE1116" i="11"/>
  <c r="W1116" i="11"/>
  <c r="Y1114" i="11"/>
  <c r="AD1113" i="11"/>
  <c r="V1113" i="11"/>
  <c r="AA1112" i="11"/>
  <c r="AC1110" i="11"/>
  <c r="U1110" i="11"/>
  <c r="Z1109" i="11"/>
  <c r="AE1108" i="11"/>
  <c r="W1108" i="11"/>
  <c r="Y1106" i="11"/>
  <c r="AD1105" i="11"/>
  <c r="V1105" i="11"/>
  <c r="AA1104" i="11"/>
  <c r="AC1102" i="11"/>
  <c r="U1102" i="11"/>
  <c r="Z1101" i="11"/>
  <c r="AE1100" i="11"/>
  <c r="W1100" i="11"/>
  <c r="Y1098" i="11"/>
  <c r="AD1097" i="11"/>
  <c r="V1097" i="11"/>
  <c r="AA1096" i="11"/>
  <c r="AC1094" i="11"/>
  <c r="U1094" i="11"/>
  <c r="Z1093" i="11"/>
  <c r="AE1092" i="11"/>
  <c r="W1092" i="11"/>
  <c r="Y1090" i="11"/>
  <c r="AD1076" i="11"/>
  <c r="V1076" i="11"/>
  <c r="AA1075" i="11"/>
  <c r="AC1073" i="11"/>
  <c r="U1073" i="11"/>
  <c r="Z1072" i="11"/>
  <c r="AE1071" i="11"/>
  <c r="W1071" i="11"/>
  <c r="Y1069" i="11"/>
  <c r="AD1068" i="11"/>
  <c r="U1068" i="11"/>
  <c r="AB1064" i="11"/>
  <c r="AA1063" i="11"/>
  <c r="X1063" i="11"/>
  <c r="AF1063" i="11"/>
  <c r="X1061" i="11"/>
  <c r="AA1060" i="11"/>
  <c r="Y1039" i="11"/>
  <c r="V1039" i="11"/>
  <c r="E1039" i="11" s="1"/>
  <c r="AD1039" i="11"/>
  <c r="AA1036" i="11"/>
  <c r="AD1035" i="11"/>
  <c r="AF1034" i="11"/>
  <c r="AB1030" i="11"/>
  <c r="AA1029" i="11"/>
  <c r="X1029" i="11"/>
  <c r="AF1029" i="11"/>
  <c r="X1027" i="11"/>
  <c r="AA1026" i="11"/>
  <c r="Y1023" i="11"/>
  <c r="V1023" i="11"/>
  <c r="AD1023" i="11"/>
  <c r="AA1020" i="11"/>
  <c r="AF1018" i="11"/>
  <c r="W1013" i="11"/>
  <c r="AB1010" i="11"/>
  <c r="K1010" i="11" s="1"/>
  <c r="AC1007" i="11"/>
  <c r="AE1006" i="11"/>
  <c r="AD1005" i="11"/>
  <c r="M1005" i="11" s="1"/>
  <c r="AD1002" i="11"/>
  <c r="AE998" i="11"/>
  <c r="AB1112" i="11"/>
  <c r="U1019" i="11"/>
  <c r="AC1019" i="11"/>
  <c r="M1019" i="11" s="1"/>
  <c r="Z1019" i="11"/>
  <c r="V970" i="11"/>
  <c r="AD970" i="11"/>
  <c r="W970" i="11"/>
  <c r="AE970" i="11"/>
  <c r="X970" i="11"/>
  <c r="AF970" i="11"/>
  <c r="Y970" i="11"/>
  <c r="Z970" i="11"/>
  <c r="AA970" i="11"/>
  <c r="U970" i="11"/>
  <c r="AC970" i="11"/>
  <c r="Z1128" i="11"/>
  <c r="Z1120" i="11"/>
  <c r="Z1112" i="11"/>
  <c r="Z1104" i="11"/>
  <c r="Z1096" i="11"/>
  <c r="Z1075" i="11"/>
  <c r="X1062" i="11"/>
  <c r="AF1062" i="11"/>
  <c r="U1062" i="11"/>
  <c r="AC1062" i="11"/>
  <c r="AB1035" i="11"/>
  <c r="K1035" i="11" s="1"/>
  <c r="Z1034" i="11"/>
  <c r="W1034" i="11"/>
  <c r="AE1034" i="11"/>
  <c r="X1028" i="11"/>
  <c r="AF1028" i="11"/>
  <c r="U1028" i="11"/>
  <c r="E1028" i="11" s="1"/>
  <c r="AC1028" i="11"/>
  <c r="AB1019" i="11"/>
  <c r="Z1018" i="11"/>
  <c r="W1018" i="11"/>
  <c r="AE1018" i="11"/>
  <c r="W995" i="11"/>
  <c r="AE995" i="11"/>
  <c r="X995" i="11"/>
  <c r="AF995" i="11"/>
  <c r="Z995" i="11"/>
  <c r="AA995" i="11"/>
  <c r="U995" i="11"/>
  <c r="AC995" i="11"/>
  <c r="Y941" i="11"/>
  <c r="V941" i="11"/>
  <c r="AD941" i="11"/>
  <c r="W941" i="11"/>
  <c r="X941" i="11"/>
  <c r="Z941" i="11"/>
  <c r="AA941" i="11"/>
  <c r="AB941" i="11"/>
  <c r="AC941" i="11"/>
  <c r="U941" i="11"/>
  <c r="AF941" i="11"/>
  <c r="O941" i="11" s="1"/>
  <c r="AB1128" i="11"/>
  <c r="AE1130" i="11"/>
  <c r="W1130" i="11"/>
  <c r="Y1128" i="11"/>
  <c r="AA1126" i="11"/>
  <c r="AF1125" i="11"/>
  <c r="X1125" i="11"/>
  <c r="AC1124" i="11"/>
  <c r="U1124" i="11"/>
  <c r="AE1122" i="11"/>
  <c r="W1122" i="11"/>
  <c r="Y1120" i="11"/>
  <c r="AA1118" i="11"/>
  <c r="AF1117" i="11"/>
  <c r="X1117" i="11"/>
  <c r="AC1116" i="11"/>
  <c r="U1116" i="11"/>
  <c r="AE1114" i="11"/>
  <c r="W1114" i="11"/>
  <c r="Y1112" i="11"/>
  <c r="AA1110" i="11"/>
  <c r="AF1109" i="11"/>
  <c r="X1109" i="11"/>
  <c r="AC1108" i="11"/>
  <c r="U1108" i="11"/>
  <c r="AE1106" i="11"/>
  <c r="W1106" i="11"/>
  <c r="Y1104" i="11"/>
  <c r="AA1102" i="11"/>
  <c r="AF1101" i="11"/>
  <c r="X1101" i="11"/>
  <c r="AC1100" i="11"/>
  <c r="U1100" i="11"/>
  <c r="AE1098" i="11"/>
  <c r="W1098" i="11"/>
  <c r="Y1096" i="11"/>
  <c r="AA1094" i="11"/>
  <c r="AF1093" i="11"/>
  <c r="X1093" i="11"/>
  <c r="AC1092" i="11"/>
  <c r="U1092" i="11"/>
  <c r="AE1090" i="11"/>
  <c r="W1090" i="11"/>
  <c r="Y1075" i="11"/>
  <c r="AA1073" i="11"/>
  <c r="AF1072" i="11"/>
  <c r="X1072" i="11"/>
  <c r="AC1071" i="11"/>
  <c r="U1071" i="11"/>
  <c r="AE1069" i="11"/>
  <c r="W1069" i="11"/>
  <c r="AB1068" i="11"/>
  <c r="Y1064" i="11"/>
  <c r="I1064" i="11" s="1"/>
  <c r="AD1062" i="11"/>
  <c r="AF1061" i="11"/>
  <c r="X1060" i="11"/>
  <c r="V1038" i="11"/>
  <c r="AD1038" i="11"/>
  <c r="AA1038" i="11"/>
  <c r="Y1036" i="11"/>
  <c r="AC1034" i="11"/>
  <c r="Y1030" i="11"/>
  <c r="AD1028" i="11"/>
  <c r="AF1027" i="11"/>
  <c r="X1026" i="11"/>
  <c r="V1022" i="11"/>
  <c r="E1022" i="11" s="1"/>
  <c r="AD1022" i="11"/>
  <c r="AA1022" i="11"/>
  <c r="Y1020" i="11"/>
  <c r="AA1019" i="11"/>
  <c r="AC1018" i="11"/>
  <c r="M1018" i="11" s="1"/>
  <c r="X1015" i="11"/>
  <c r="G1015" i="11" s="1"/>
  <c r="AF1015" i="11"/>
  <c r="Y1015" i="11"/>
  <c r="V1015" i="11"/>
  <c r="AD1015" i="11"/>
  <c r="U1014" i="11"/>
  <c r="AC1014" i="11"/>
  <c r="V1014" i="11"/>
  <c r="AD1014" i="11"/>
  <c r="AA1014" i="11"/>
  <c r="W1012" i="11"/>
  <c r="AE1012" i="11"/>
  <c r="X1012" i="11"/>
  <c r="AF1012" i="11"/>
  <c r="U1012" i="11"/>
  <c r="AC1012" i="11"/>
  <c r="X1010" i="11"/>
  <c r="AA1007" i="11"/>
  <c r="K1007" i="11" s="1"/>
  <c r="Z1006" i="11"/>
  <c r="AB1005" i="11"/>
  <c r="AA1002" i="11"/>
  <c r="Z998" i="11"/>
  <c r="U1035" i="11"/>
  <c r="AC1035" i="11"/>
  <c r="Z1035" i="11"/>
  <c r="AD1130" i="11"/>
  <c r="V1130" i="11"/>
  <c r="AF1128" i="11"/>
  <c r="X1128" i="11"/>
  <c r="Z1126" i="11"/>
  <c r="AE1125" i="11"/>
  <c r="W1125" i="11"/>
  <c r="AD1122" i="11"/>
  <c r="V1122" i="11"/>
  <c r="AF1120" i="11"/>
  <c r="X1120" i="11"/>
  <c r="Z1118" i="11"/>
  <c r="AE1117" i="11"/>
  <c r="W1117" i="11"/>
  <c r="AD1114" i="11"/>
  <c r="V1114" i="11"/>
  <c r="AF1112" i="11"/>
  <c r="X1112" i="11"/>
  <c r="Z1110" i="11"/>
  <c r="AE1109" i="11"/>
  <c r="W1109" i="11"/>
  <c r="AD1106" i="11"/>
  <c r="V1106" i="11"/>
  <c r="AF1104" i="11"/>
  <c r="X1104" i="11"/>
  <c r="Z1102" i="11"/>
  <c r="AE1101" i="11"/>
  <c r="W1101" i="11"/>
  <c r="AD1098" i="11"/>
  <c r="V1098" i="11"/>
  <c r="AF1096" i="11"/>
  <c r="X1096" i="11"/>
  <c r="Z1094" i="11"/>
  <c r="AE1093" i="11"/>
  <c r="W1093" i="11"/>
  <c r="AD1090" i="11"/>
  <c r="V1090" i="11"/>
  <c r="AF1075" i="11"/>
  <c r="X1075" i="11"/>
  <c r="Z1073" i="11"/>
  <c r="AE1072" i="11"/>
  <c r="W1072" i="11"/>
  <c r="AD1069" i="11"/>
  <c r="V1069" i="11"/>
  <c r="E1069" i="11" s="1"/>
  <c r="AA1068" i="11"/>
  <c r="X1064" i="11"/>
  <c r="AB1062" i="11"/>
  <c r="U1061" i="11"/>
  <c r="AC1061" i="11"/>
  <c r="Z1061" i="11"/>
  <c r="V1060" i="11"/>
  <c r="E1060" i="11" s="1"/>
  <c r="W1036" i="11"/>
  <c r="Y1035" i="11"/>
  <c r="AB1034" i="11"/>
  <c r="X1030" i="11"/>
  <c r="AB1028" i="11"/>
  <c r="U1027" i="11"/>
  <c r="E1027" i="11" s="1"/>
  <c r="AC1027" i="11"/>
  <c r="Z1027" i="11"/>
  <c r="V1026" i="11"/>
  <c r="E1026" i="11" s="1"/>
  <c r="W1020" i="11"/>
  <c r="Y1019" i="11"/>
  <c r="AB1018" i="11"/>
  <c r="Z1013" i="11"/>
  <c r="AA1013" i="11"/>
  <c r="X1013" i="11"/>
  <c r="AF1013" i="11"/>
  <c r="V1010" i="11"/>
  <c r="Z1007" i="11"/>
  <c r="Y1006" i="11"/>
  <c r="Y1005" i="11"/>
  <c r="X1002" i="11"/>
  <c r="V978" i="11"/>
  <c r="AD978" i="11"/>
  <c r="W978" i="11"/>
  <c r="AE978" i="11"/>
  <c r="X978" i="11"/>
  <c r="AF978" i="11"/>
  <c r="Y978" i="11"/>
  <c r="Z978" i="11"/>
  <c r="AA978" i="11"/>
  <c r="U978" i="11"/>
  <c r="AC978" i="11"/>
  <c r="V962" i="11"/>
  <c r="AD962" i="11"/>
  <c r="W962" i="11"/>
  <c r="AE962" i="11"/>
  <c r="X962" i="11"/>
  <c r="AF962" i="11"/>
  <c r="Y962" i="11"/>
  <c r="Z962" i="11"/>
  <c r="AA962" i="11"/>
  <c r="K962" i="11" s="1"/>
  <c r="U962" i="11"/>
  <c r="AC962" i="11"/>
  <c r="AF1131" i="11"/>
  <c r="AC1130" i="11"/>
  <c r="AE1128" i="11"/>
  <c r="W1128" i="11"/>
  <c r="Y1126" i="11"/>
  <c r="AD1125" i="11"/>
  <c r="AF1123" i="11"/>
  <c r="AC1122" i="11"/>
  <c r="AE1120" i="11"/>
  <c r="W1120" i="11"/>
  <c r="Y1118" i="11"/>
  <c r="AD1117" i="11"/>
  <c r="AF1115" i="11"/>
  <c r="AC1114" i="11"/>
  <c r="AE1112" i="11"/>
  <c r="W1112" i="11"/>
  <c r="Y1110" i="11"/>
  <c r="AD1109" i="11"/>
  <c r="AF1107" i="11"/>
  <c r="AC1106" i="11"/>
  <c r="AE1104" i="11"/>
  <c r="W1104" i="11"/>
  <c r="Y1102" i="11"/>
  <c r="AD1101" i="11"/>
  <c r="AF1099" i="11"/>
  <c r="AC1098" i="11"/>
  <c r="AE1096" i="11"/>
  <c r="W1096" i="11"/>
  <c r="Y1094" i="11"/>
  <c r="AD1093" i="11"/>
  <c r="AF1091" i="11"/>
  <c r="AC1090" i="11"/>
  <c r="AE1075" i="11"/>
  <c r="W1075" i="11"/>
  <c r="Y1073" i="11"/>
  <c r="AD1072" i="11"/>
  <c r="AF1070" i="11"/>
  <c r="AC1069" i="11"/>
  <c r="Z1068" i="11"/>
  <c r="Y1065" i="11"/>
  <c r="V1065" i="11"/>
  <c r="E1065" i="11" s="1"/>
  <c r="AD1065" i="11"/>
  <c r="W1064" i="11"/>
  <c r="Y1063" i="11"/>
  <c r="AA1062" i="11"/>
  <c r="AD1061" i="11"/>
  <c r="AF1060" i="11"/>
  <c r="Z1039" i="11"/>
  <c r="AB1038" i="11"/>
  <c r="AA1037" i="11"/>
  <c r="X1037" i="11"/>
  <c r="AF1037" i="11"/>
  <c r="X1035" i="11"/>
  <c r="AA1034" i="11"/>
  <c r="Y1031" i="11"/>
  <c r="V1031" i="11"/>
  <c r="AD1031" i="11"/>
  <c r="W1030" i="11"/>
  <c r="Y1029" i="11"/>
  <c r="AA1028" i="11"/>
  <c r="AD1027" i="11"/>
  <c r="AF1026" i="11"/>
  <c r="Z1023" i="11"/>
  <c r="AB1022" i="11"/>
  <c r="AA1021" i="11"/>
  <c r="X1021" i="11"/>
  <c r="AF1021" i="11"/>
  <c r="X1019" i="11"/>
  <c r="AA1018" i="11"/>
  <c r="AC1015" i="11"/>
  <c r="AE1014" i="11"/>
  <c r="AD1013" i="11"/>
  <c r="AD1012" i="11"/>
  <c r="W1007" i="11"/>
  <c r="X1006" i="11"/>
  <c r="W1005" i="11"/>
  <c r="W1004" i="11"/>
  <c r="AE1004" i="11"/>
  <c r="X1004" i="11"/>
  <c r="AF1004" i="11"/>
  <c r="AA1004" i="11"/>
  <c r="U1004" i="11"/>
  <c r="AC1004" i="11"/>
  <c r="Z996" i="11"/>
  <c r="AA996" i="11"/>
  <c r="V996" i="11"/>
  <c r="AD996" i="11"/>
  <c r="X996" i="11"/>
  <c r="AF996" i="11"/>
  <c r="AB989" i="11"/>
  <c r="AD987" i="11"/>
  <c r="W888" i="11"/>
  <c r="AE888" i="11"/>
  <c r="X888" i="11"/>
  <c r="AF888" i="11"/>
  <c r="Y888" i="11"/>
  <c r="V888" i="11"/>
  <c r="AD888" i="11"/>
  <c r="Z888" i="11"/>
  <c r="AA888" i="11"/>
  <c r="AB888" i="11"/>
  <c r="AC888" i="11"/>
  <c r="U888" i="11"/>
  <c r="AB1120" i="11"/>
  <c r="AB1104" i="11"/>
  <c r="AE1035" i="11"/>
  <c r="AE1019" i="11"/>
  <c r="AA925" i="11"/>
  <c r="X925" i="11"/>
  <c r="AF925" i="11"/>
  <c r="V925" i="11"/>
  <c r="W925" i="11"/>
  <c r="Y925" i="11"/>
  <c r="Z925" i="11"/>
  <c r="AB925" i="11"/>
  <c r="AC925" i="11"/>
  <c r="M925" i="11" s="1"/>
  <c r="U925" i="11"/>
  <c r="AE925" i="11"/>
  <c r="AD1128" i="11"/>
  <c r="AF1126" i="11"/>
  <c r="AD1120" i="11"/>
  <c r="AF1118" i="11"/>
  <c r="AD1112" i="11"/>
  <c r="AF1110" i="11"/>
  <c r="AD1104" i="11"/>
  <c r="AF1102" i="11"/>
  <c r="AD1096" i="11"/>
  <c r="AF1094" i="11"/>
  <c r="AD1075" i="11"/>
  <c r="AF1073" i="11"/>
  <c r="Y1068" i="11"/>
  <c r="Z1062" i="11"/>
  <c r="Z1060" i="11"/>
  <c r="W1060" i="11"/>
  <c r="AE1060" i="11"/>
  <c r="X1036" i="11"/>
  <c r="AF1036" i="11"/>
  <c r="U1036" i="11"/>
  <c r="E1036" i="11" s="1"/>
  <c r="AC1036" i="11"/>
  <c r="W1035" i="11"/>
  <c r="Y1034" i="11"/>
  <c r="Z1028" i="11"/>
  <c r="Z1026" i="11"/>
  <c r="W1026" i="11"/>
  <c r="AE1026" i="11"/>
  <c r="X1020" i="11"/>
  <c r="AF1020" i="11"/>
  <c r="O1020" i="11" s="1"/>
  <c r="U1020" i="11"/>
  <c r="AC1020" i="11"/>
  <c r="W1019" i="11"/>
  <c r="Y1018" i="11"/>
  <c r="Y1010" i="11"/>
  <c r="Z1010" i="11"/>
  <c r="W1010" i="11"/>
  <c r="AE1010" i="11"/>
  <c r="U1007" i="11"/>
  <c r="W1006" i="11"/>
  <c r="U1005" i="11"/>
  <c r="Y1002" i="11"/>
  <c r="Z1002" i="11"/>
  <c r="U1002" i="11"/>
  <c r="AC1002" i="11"/>
  <c r="W1002" i="11"/>
  <c r="AE1002" i="11"/>
  <c r="U998" i="11"/>
  <c r="AC998" i="11"/>
  <c r="V998" i="11"/>
  <c r="AD998" i="11"/>
  <c r="Y998" i="11"/>
  <c r="AA998" i="11"/>
  <c r="AD995" i="11"/>
  <c r="AB987" i="11"/>
  <c r="AD947" i="11"/>
  <c r="Z1011" i="11"/>
  <c r="Z1003" i="11"/>
  <c r="AD999" i="11"/>
  <c r="V999" i="11"/>
  <c r="Z994" i="11"/>
  <c r="AE993" i="11"/>
  <c r="W993" i="11"/>
  <c r="AD990" i="11"/>
  <c r="V990" i="11"/>
  <c r="AF988" i="11"/>
  <c r="X988" i="11"/>
  <c r="G988" i="11" s="1"/>
  <c r="Z986" i="11"/>
  <c r="AE985" i="11"/>
  <c r="W985" i="11"/>
  <c r="AD981" i="11"/>
  <c r="V981" i="11"/>
  <c r="AA980" i="11"/>
  <c r="Z977" i="11"/>
  <c r="AE976" i="11"/>
  <c r="W976" i="11"/>
  <c r="AD973" i="11"/>
  <c r="V973" i="11"/>
  <c r="AA972" i="11"/>
  <c r="AF971" i="11"/>
  <c r="X971" i="11"/>
  <c r="Z969" i="11"/>
  <c r="AE968" i="11"/>
  <c r="W968" i="11"/>
  <c r="AD965" i="11"/>
  <c r="V965" i="11"/>
  <c r="AA964" i="11"/>
  <c r="AF963" i="11"/>
  <c r="O963" i="11" s="1"/>
  <c r="X963" i="11"/>
  <c r="Z961" i="11"/>
  <c r="AE960" i="11"/>
  <c r="W960" i="11"/>
  <c r="AD957" i="11"/>
  <c r="V957" i="11"/>
  <c r="AA956" i="11"/>
  <c r="AF955" i="11"/>
  <c r="X955" i="11"/>
  <c r="Z953" i="11"/>
  <c r="AE952" i="11"/>
  <c r="W952" i="11"/>
  <c r="AB951" i="11"/>
  <c r="AC948" i="11"/>
  <c r="Y945" i="11"/>
  <c r="AB944" i="11"/>
  <c r="X940" i="11"/>
  <c r="AB938" i="11"/>
  <c r="U937" i="11"/>
  <c r="AC937" i="11"/>
  <c r="Z937" i="11"/>
  <c r="AC926" i="11"/>
  <c r="Y923" i="11"/>
  <c r="AB922" i="11"/>
  <c r="AA905" i="11"/>
  <c r="Z904" i="11"/>
  <c r="AA901" i="11"/>
  <c r="X896" i="11"/>
  <c r="AF896" i="11"/>
  <c r="O896" i="11" s="1"/>
  <c r="Y896" i="11"/>
  <c r="V896" i="11"/>
  <c r="AD896" i="11"/>
  <c r="U895" i="11"/>
  <c r="AC895" i="11"/>
  <c r="V895" i="11"/>
  <c r="AD895" i="11"/>
  <c r="AA895" i="11"/>
  <c r="Y894" i="11"/>
  <c r="Z894" i="11"/>
  <c r="AA894" i="11"/>
  <c r="X894" i="11"/>
  <c r="AF894" i="11"/>
  <c r="X891" i="11"/>
  <c r="AF891" i="11"/>
  <c r="Y891" i="11"/>
  <c r="Z891" i="11"/>
  <c r="W891" i="11"/>
  <c r="AE891" i="11"/>
  <c r="AD886" i="11"/>
  <c r="AA885" i="11"/>
  <c r="AC993" i="11"/>
  <c r="U993" i="11"/>
  <c r="AD988" i="11"/>
  <c r="V988" i="11"/>
  <c r="AC985" i="11"/>
  <c r="U985" i="11"/>
  <c r="Y980" i="11"/>
  <c r="AC976" i="11"/>
  <c r="U976" i="11"/>
  <c r="Y972" i="11"/>
  <c r="AD971" i="11"/>
  <c r="V971" i="11"/>
  <c r="AC968" i="11"/>
  <c r="U968" i="11"/>
  <c r="Y964" i="11"/>
  <c r="AD963" i="11"/>
  <c r="V963" i="11"/>
  <c r="AC960" i="11"/>
  <c r="U960" i="11"/>
  <c r="Y956" i="11"/>
  <c r="AD955" i="11"/>
  <c r="V955" i="11"/>
  <c r="AC952" i="11"/>
  <c r="U952" i="11"/>
  <c r="Z951" i="11"/>
  <c r="Z948" i="11"/>
  <c r="X946" i="11"/>
  <c r="AF946" i="11"/>
  <c r="O946" i="11" s="1"/>
  <c r="U946" i="11"/>
  <c r="AC946" i="11"/>
  <c r="W945" i="11"/>
  <c r="AF940" i="11"/>
  <c r="Z936" i="11"/>
  <c r="W936" i="11"/>
  <c r="AE936" i="11"/>
  <c r="Z926" i="11"/>
  <c r="X924" i="11"/>
  <c r="AF924" i="11"/>
  <c r="U924" i="11"/>
  <c r="AC924" i="11"/>
  <c r="W923" i="11"/>
  <c r="W905" i="11"/>
  <c r="X904" i="11"/>
  <c r="G904" i="11" s="1"/>
  <c r="Y901" i="11"/>
  <c r="Y899" i="11"/>
  <c r="Z899" i="11"/>
  <c r="W899" i="11"/>
  <c r="AE899" i="11"/>
  <c r="AC822" i="11"/>
  <c r="AC988" i="11"/>
  <c r="U988" i="11"/>
  <c r="AF980" i="11"/>
  <c r="X980" i="11"/>
  <c r="AF972" i="11"/>
  <c r="X972" i="11"/>
  <c r="AC971" i="11"/>
  <c r="U971" i="11"/>
  <c r="AF964" i="11"/>
  <c r="X964" i="11"/>
  <c r="AC963" i="11"/>
  <c r="U963" i="11"/>
  <c r="AF956" i="11"/>
  <c r="X956" i="11"/>
  <c r="AC955" i="11"/>
  <c r="U955" i="11"/>
  <c r="Y951" i="11"/>
  <c r="Y948" i="11"/>
  <c r="AF945" i="11"/>
  <c r="V940" i="11"/>
  <c r="E940" i="11" s="1"/>
  <c r="AD940" i="11"/>
  <c r="AA940" i="11"/>
  <c r="Y926" i="11"/>
  <c r="AF923" i="11"/>
  <c r="V885" i="11"/>
  <c r="AD885" i="11"/>
  <c r="W885" i="11"/>
  <c r="AE885" i="11"/>
  <c r="X885" i="11"/>
  <c r="AF885" i="11"/>
  <c r="U885" i="11"/>
  <c r="AC885" i="11"/>
  <c r="AB822" i="11"/>
  <c r="AE980" i="11"/>
  <c r="W980" i="11"/>
  <c r="AE972" i="11"/>
  <c r="W972" i="11"/>
  <c r="AE964" i="11"/>
  <c r="W964" i="11"/>
  <c r="AE956" i="11"/>
  <c r="W956" i="11"/>
  <c r="AF951" i="11"/>
  <c r="X951" i="11"/>
  <c r="U945" i="11"/>
  <c r="AC945" i="11"/>
  <c r="Z945" i="11"/>
  <c r="U923" i="11"/>
  <c r="AC923" i="11"/>
  <c r="Z923" i="11"/>
  <c r="X905" i="11"/>
  <c r="AF905" i="11"/>
  <c r="Y905" i="11"/>
  <c r="V905" i="11"/>
  <c r="AD905" i="11"/>
  <c r="U904" i="11"/>
  <c r="AC904" i="11"/>
  <c r="V904" i="11"/>
  <c r="AD904" i="11"/>
  <c r="AA904" i="11"/>
  <c r="W901" i="11"/>
  <c r="AE901" i="11"/>
  <c r="X901" i="11"/>
  <c r="AF901" i="11"/>
  <c r="U901" i="11"/>
  <c r="AC901" i="11"/>
  <c r="AC1011" i="11"/>
  <c r="AC1003" i="11"/>
  <c r="Y999" i="11"/>
  <c r="AC994" i="11"/>
  <c r="Z993" i="11"/>
  <c r="Y990" i="11"/>
  <c r="AA988" i="11"/>
  <c r="AC986" i="11"/>
  <c r="Z985" i="11"/>
  <c r="Y981" i="11"/>
  <c r="AD980" i="11"/>
  <c r="V980" i="11"/>
  <c r="AC977" i="11"/>
  <c r="Z976" i="11"/>
  <c r="Y973" i="11"/>
  <c r="AD972" i="11"/>
  <c r="V972" i="11"/>
  <c r="AA971" i="11"/>
  <c r="AC969" i="11"/>
  <c r="Z968" i="11"/>
  <c r="Y965" i="11"/>
  <c r="AD964" i="11"/>
  <c r="V964" i="11"/>
  <c r="AA963" i="11"/>
  <c r="AC961" i="11"/>
  <c r="Z960" i="11"/>
  <c r="Y957" i="11"/>
  <c r="AD956" i="11"/>
  <c r="V956" i="11"/>
  <c r="AA955" i="11"/>
  <c r="AC953" i="11"/>
  <c r="Z952" i="11"/>
  <c r="AE951" i="11"/>
  <c r="V951" i="11"/>
  <c r="Y949" i="11"/>
  <c r="V949" i="11"/>
  <c r="AD949" i="11"/>
  <c r="W948" i="11"/>
  <c r="AA946" i="11"/>
  <c r="AD945" i="11"/>
  <c r="AF944" i="11"/>
  <c r="AB940" i="11"/>
  <c r="AA939" i="11"/>
  <c r="X939" i="11"/>
  <c r="G939" i="11" s="1"/>
  <c r="AF939" i="11"/>
  <c r="AA936" i="11"/>
  <c r="K936" i="11" s="1"/>
  <c r="Y927" i="11"/>
  <c r="V927" i="11"/>
  <c r="E927" i="11" s="1"/>
  <c r="AD927" i="11"/>
  <c r="W926" i="11"/>
  <c r="AA924" i="11"/>
  <c r="AD923" i="11"/>
  <c r="AF922" i="11"/>
  <c r="AE905" i="11"/>
  <c r="AF904" i="11"/>
  <c r="Z902" i="11"/>
  <c r="AA902" i="11"/>
  <c r="X902" i="11"/>
  <c r="AF902" i="11"/>
  <c r="O902" i="11" s="1"/>
  <c r="AB899" i="11"/>
  <c r="Z896" i="11"/>
  <c r="Y895" i="11"/>
  <c r="W894" i="11"/>
  <c r="V893" i="11"/>
  <c r="AD893" i="11"/>
  <c r="W893" i="11"/>
  <c r="AE893" i="11"/>
  <c r="X893" i="11"/>
  <c r="AF893" i="11"/>
  <c r="U893" i="11"/>
  <c r="AC893" i="11"/>
  <c r="AA891" i="11"/>
  <c r="Z822" i="11"/>
  <c r="AF999" i="11"/>
  <c r="AF990" i="11"/>
  <c r="O990" i="11" s="1"/>
  <c r="AF981" i="11"/>
  <c r="AC980" i="11"/>
  <c r="AF973" i="11"/>
  <c r="AC972" i="11"/>
  <c r="AF965" i="11"/>
  <c r="AC964" i="11"/>
  <c r="AF957" i="11"/>
  <c r="AC956" i="11"/>
  <c r="AD951" i="11"/>
  <c r="U951" i="11"/>
  <c r="AF948" i="11"/>
  <c r="Z946" i="11"/>
  <c r="AB945" i="11"/>
  <c r="Z944" i="11"/>
  <c r="I944" i="11" s="1"/>
  <c r="W944" i="11"/>
  <c r="AE944" i="11"/>
  <c r="Z940" i="11"/>
  <c r="X938" i="11"/>
  <c r="AF938" i="11"/>
  <c r="U938" i="11"/>
  <c r="E938" i="11" s="1"/>
  <c r="AC938" i="11"/>
  <c r="Y936" i="11"/>
  <c r="AF926" i="11"/>
  <c r="Z924" i="11"/>
  <c r="AB923" i="11"/>
  <c r="Z922" i="11"/>
  <c r="W922" i="11"/>
  <c r="AE922" i="11"/>
  <c r="AC905" i="11"/>
  <c r="AE904" i="11"/>
  <c r="AD901" i="11"/>
  <c r="AA899" i="11"/>
  <c r="Y886" i="11"/>
  <c r="Z886" i="11"/>
  <c r="AA886" i="11"/>
  <c r="X886" i="11"/>
  <c r="AF886" i="11"/>
  <c r="V948" i="11"/>
  <c r="E948" i="11" s="1"/>
  <c r="AD948" i="11"/>
  <c r="AA948" i="11"/>
  <c r="AA945" i="11"/>
  <c r="V926" i="11"/>
  <c r="E926" i="11" s="1"/>
  <c r="AD926" i="11"/>
  <c r="AA926" i="11"/>
  <c r="AA923" i="11"/>
  <c r="AB905" i="11"/>
  <c r="AB904" i="11"/>
  <c r="AB901" i="11"/>
  <c r="W822" i="11"/>
  <c r="AE822" i="11"/>
  <c r="X822" i="11"/>
  <c r="AF822" i="11"/>
  <c r="Y822" i="11"/>
  <c r="V822" i="11"/>
  <c r="AD822" i="11"/>
  <c r="Y906" i="11"/>
  <c r="Y897" i="11"/>
  <c r="I897" i="11" s="1"/>
  <c r="Y889" i="11"/>
  <c r="Y818" i="11"/>
  <c r="AD817" i="11"/>
  <c r="V817" i="11"/>
  <c r="AA816" i="11"/>
  <c r="AF815" i="11"/>
  <c r="X815" i="11"/>
  <c r="AC814" i="11"/>
  <c r="U814" i="11"/>
  <c r="Z813" i="11"/>
  <c r="Y810" i="11"/>
  <c r="AD809" i="11"/>
  <c r="V809" i="11"/>
  <c r="AA808" i="11"/>
  <c r="AF807" i="11"/>
  <c r="X807" i="11"/>
  <c r="AC806" i="11"/>
  <c r="U806" i="11"/>
  <c r="Z805" i="11"/>
  <c r="Y802" i="11"/>
  <c r="AD801" i="11"/>
  <c r="V801" i="11"/>
  <c r="AA800" i="11"/>
  <c r="AF799" i="11"/>
  <c r="X799" i="11"/>
  <c r="AC798" i="11"/>
  <c r="U798" i="11"/>
  <c r="Z796" i="11"/>
  <c r="Y793" i="11"/>
  <c r="I793" i="11" s="1"/>
  <c r="AA790" i="11"/>
  <c r="K790" i="11" s="1"/>
  <c r="AF789" i="11"/>
  <c r="X789" i="11"/>
  <c r="AC788" i="11"/>
  <c r="M788" i="11" s="1"/>
  <c r="U788" i="11"/>
  <c r="Z787" i="11"/>
  <c r="AF818" i="11"/>
  <c r="X818" i="11"/>
  <c r="Z816" i="11"/>
  <c r="AE815" i="11"/>
  <c r="W815" i="11"/>
  <c r="Y813" i="11"/>
  <c r="AF810" i="11"/>
  <c r="X810" i="11"/>
  <c r="Z808" i="11"/>
  <c r="AE807" i="11"/>
  <c r="W807" i="11"/>
  <c r="Y805" i="11"/>
  <c r="AF802" i="11"/>
  <c r="X802" i="11"/>
  <c r="Z800" i="11"/>
  <c r="AE799" i="11"/>
  <c r="W799" i="11"/>
  <c r="Y796" i="11"/>
  <c r="AF793" i="11"/>
  <c r="X793" i="11"/>
  <c r="Z790" i="11"/>
  <c r="AE789" i="11"/>
  <c r="O789" i="11" s="1"/>
  <c r="W789" i="11"/>
  <c r="G789" i="11" s="1"/>
  <c r="Y787" i="11"/>
  <c r="I787" i="11" s="1"/>
  <c r="AE818" i="11"/>
  <c r="W818" i="11"/>
  <c r="Y816" i="11"/>
  <c r="AD815" i="11"/>
  <c r="V815" i="11"/>
  <c r="AA814" i="11"/>
  <c r="AF813" i="11"/>
  <c r="X813" i="11"/>
  <c r="AE810" i="11"/>
  <c r="W810" i="11"/>
  <c r="Y808" i="11"/>
  <c r="AD807" i="11"/>
  <c r="V807" i="11"/>
  <c r="AA806" i="11"/>
  <c r="AF805" i="11"/>
  <c r="X805" i="11"/>
  <c r="AE802" i="11"/>
  <c r="W802" i="11"/>
  <c r="Y800" i="11"/>
  <c r="AD799" i="11"/>
  <c r="V799" i="11"/>
  <c r="AA798" i="11"/>
  <c r="AF796" i="11"/>
  <c r="X796" i="11"/>
  <c r="AE793" i="11"/>
  <c r="O793" i="11" s="1"/>
  <c r="W793" i="11"/>
  <c r="G793" i="11" s="1"/>
  <c r="Y790" i="11"/>
  <c r="I790" i="11" s="1"/>
  <c r="AD789" i="11"/>
  <c r="V789" i="11"/>
  <c r="AA788" i="11"/>
  <c r="K788" i="11" s="1"/>
  <c r="AF787" i="11"/>
  <c r="X787" i="11"/>
  <c r="G787" i="11" s="1"/>
  <c r="AD818" i="11"/>
  <c r="V818" i="11"/>
  <c r="AF816" i="11"/>
  <c r="X816" i="11"/>
  <c r="AC815" i="11"/>
  <c r="U815" i="11"/>
  <c r="AE813" i="11"/>
  <c r="AD810" i="11"/>
  <c r="V810" i="11"/>
  <c r="AF808" i="11"/>
  <c r="X808" i="11"/>
  <c r="AC807" i="11"/>
  <c r="U807" i="11"/>
  <c r="AE805" i="11"/>
  <c r="AD802" i="11"/>
  <c r="V802" i="11"/>
  <c r="AF800" i="11"/>
  <c r="X800" i="11"/>
  <c r="AC799" i="11"/>
  <c r="U799" i="11"/>
  <c r="AE796" i="11"/>
  <c r="AD793" i="11"/>
  <c r="M793" i="11" s="1"/>
  <c r="V793" i="11"/>
  <c r="AF790" i="11"/>
  <c r="X790" i="11"/>
  <c r="AC789" i="11"/>
  <c r="M789" i="11" s="1"/>
  <c r="U789" i="11"/>
  <c r="AE787" i="11"/>
  <c r="O787" i="11" s="1"/>
  <c r="AE816" i="11"/>
  <c r="W816" i="11"/>
  <c r="AE808" i="11"/>
  <c r="W808" i="11"/>
  <c r="AE800" i="11"/>
  <c r="W800" i="11"/>
  <c r="AE790" i="11"/>
  <c r="O790" i="11" s="1"/>
  <c r="W790" i="11"/>
  <c r="G790" i="11" s="1"/>
  <c r="AD921" i="11"/>
  <c r="AD898" i="11"/>
  <c r="AD890" i="11"/>
  <c r="V890" i="11"/>
  <c r="AA889" i="11"/>
  <c r="AD816" i="11"/>
  <c r="V816" i="11"/>
  <c r="AA815" i="11"/>
  <c r="AD808" i="11"/>
  <c r="V808" i="11"/>
  <c r="AA807" i="11"/>
  <c r="AD800" i="11"/>
  <c r="V800" i="11"/>
  <c r="AA799" i="11"/>
  <c r="AD790" i="11"/>
  <c r="V790" i="11"/>
  <c r="AA789" i="11"/>
  <c r="K789" i="11" s="1"/>
  <c r="AC890" i="11"/>
  <c r="AC816" i="11"/>
  <c r="AC808" i="11"/>
  <c r="AC800" i="11"/>
  <c r="AC790" i="11"/>
  <c r="M790" i="11" s="1"/>
  <c r="Y553" i="14"/>
  <c r="AD552" i="14"/>
  <c r="AA551" i="14"/>
  <c r="AF550" i="14"/>
  <c r="X550" i="14"/>
  <c r="AC549" i="14"/>
  <c r="U549" i="14"/>
  <c r="Z548" i="14"/>
  <c r="Z551" i="14"/>
  <c r="AE553" i="14"/>
  <c r="W553" i="14"/>
  <c r="Y551" i="14"/>
  <c r="AD550" i="14"/>
  <c r="AA549" i="14"/>
  <c r="AF548" i="14"/>
  <c r="X548" i="14"/>
  <c r="AD553" i="14"/>
  <c r="V553" i="14"/>
  <c r="AF551" i="14"/>
  <c r="X551" i="14"/>
  <c r="Z549" i="14"/>
  <c r="AE548" i="14"/>
  <c r="O548" i="14" s="1"/>
  <c r="W548" i="14"/>
  <c r="G548" i="14" s="1"/>
  <c r="AC553" i="14"/>
  <c r="U553" i="14"/>
  <c r="AE551" i="14"/>
  <c r="W551" i="14"/>
  <c r="Y549" i="14"/>
  <c r="AD548" i="14"/>
  <c r="AB551" i="14"/>
  <c r="AD551" i="14"/>
  <c r="V551" i="14"/>
  <c r="AF549" i="14"/>
  <c r="X549" i="14"/>
  <c r="G549" i="14" s="1"/>
  <c r="AC551" i="14"/>
  <c r="AE549" i="14"/>
  <c r="V557" i="1"/>
  <c r="T555" i="1"/>
  <c r="S554" i="1"/>
  <c r="R553" i="1"/>
  <c r="T557" i="1"/>
  <c r="S557" i="1"/>
  <c r="Q555" i="1"/>
  <c r="T533" i="1"/>
  <c r="R557" i="1"/>
  <c r="V553" i="1"/>
  <c r="S533" i="1"/>
  <c r="G533" i="1" s="1"/>
  <c r="V554" i="1"/>
  <c r="U553" i="1"/>
  <c r="T553" i="1"/>
  <c r="K769" i="4" l="1"/>
  <c r="N768" i="4"/>
  <c r="O768" i="4"/>
  <c r="E768" i="4"/>
  <c r="E767" i="4"/>
  <c r="N767" i="4"/>
  <c r="O767" i="4"/>
  <c r="O766" i="4"/>
  <c r="N766" i="4"/>
  <c r="E766" i="4"/>
  <c r="O765" i="4"/>
  <c r="N765" i="4"/>
  <c r="E765" i="4"/>
  <c r="O764" i="4"/>
  <c r="E764" i="4"/>
  <c r="N764" i="4"/>
  <c r="M761" i="11"/>
  <c r="M760" i="11"/>
  <c r="M762" i="11"/>
  <c r="G760" i="11"/>
  <c r="I758" i="11"/>
  <c r="K760" i="11"/>
  <c r="O757" i="11"/>
  <c r="O762" i="11"/>
  <c r="I762" i="11"/>
  <c r="P787" i="11"/>
  <c r="E787" i="11"/>
  <c r="Q787" i="11"/>
  <c r="P795" i="11"/>
  <c r="E795" i="11"/>
  <c r="Q795" i="11"/>
  <c r="E793" i="11"/>
  <c r="Q793" i="11"/>
  <c r="P793" i="11"/>
  <c r="P790" i="11"/>
  <c r="E790" i="11"/>
  <c r="Q790" i="11"/>
  <c r="Q788" i="11"/>
  <c r="P788" i="11"/>
  <c r="E788" i="11"/>
  <c r="Q789" i="11"/>
  <c r="P789" i="11"/>
  <c r="E789" i="11"/>
  <c r="I533" i="1"/>
  <c r="L535" i="1"/>
  <c r="E535" i="1"/>
  <c r="E533" i="1"/>
  <c r="L533" i="1"/>
  <c r="L534" i="1"/>
  <c r="E534" i="1"/>
  <c r="K549" i="14"/>
  <c r="M548" i="14"/>
  <c r="I548" i="14"/>
  <c r="O549" i="14"/>
  <c r="K548" i="14"/>
  <c r="P548" i="14"/>
  <c r="Q548" i="14"/>
  <c r="P549" i="14"/>
  <c r="Q549" i="14"/>
  <c r="K763" i="11"/>
  <c r="O763" i="11"/>
  <c r="P760" i="11"/>
  <c r="Q760" i="11"/>
  <c r="E760" i="11"/>
  <c r="Q759" i="11"/>
  <c r="E759" i="11"/>
  <c r="P759" i="11"/>
  <c r="P761" i="11"/>
  <c r="Q761" i="11"/>
  <c r="E761" i="11"/>
  <c r="P758" i="11"/>
  <c r="Q758" i="11"/>
  <c r="E758" i="11"/>
  <c r="P757" i="11"/>
  <c r="Q757" i="11"/>
  <c r="E757" i="11"/>
  <c r="Q762" i="11"/>
  <c r="E762" i="11"/>
  <c r="P762" i="11"/>
  <c r="O769" i="4"/>
  <c r="E769" i="4"/>
  <c r="N769" i="4"/>
  <c r="P763" i="11"/>
  <c r="Q763" i="11"/>
  <c r="K1061" i="11"/>
  <c r="G1016" i="11"/>
  <c r="O1019" i="11"/>
  <c r="O1022" i="11"/>
  <c r="O1069" i="11"/>
  <c r="I1065" i="11"/>
  <c r="I957" i="11"/>
  <c r="G1035" i="11"/>
  <c r="K1059" i="11"/>
  <c r="K1067" i="11"/>
  <c r="I1034" i="11"/>
  <c r="I901" i="11"/>
  <c r="G1069" i="11"/>
  <c r="G1071" i="11"/>
  <c r="K1018" i="11"/>
  <c r="I1033" i="11"/>
  <c r="K1004" i="11"/>
  <c r="O1071" i="11"/>
  <c r="M960" i="11"/>
  <c r="O1059" i="11"/>
  <c r="I1017" i="11"/>
  <c r="K988" i="11"/>
  <c r="K963" i="11"/>
  <c r="I1038" i="11"/>
  <c r="G1007" i="11"/>
  <c r="G942" i="11"/>
  <c r="O1063" i="11"/>
  <c r="O1065" i="11"/>
  <c r="I1059" i="11"/>
  <c r="K1076" i="11"/>
  <c r="I1035" i="11"/>
  <c r="K1008" i="11"/>
  <c r="I1037" i="11"/>
  <c r="I1063" i="11"/>
  <c r="I1070" i="11"/>
  <c r="K1019" i="11"/>
  <c r="I1061" i="11"/>
  <c r="K991" i="11"/>
  <c r="M1036" i="11"/>
  <c r="K1029" i="11"/>
  <c r="O1008" i="11"/>
  <c r="I986" i="11"/>
  <c r="I893" i="11"/>
  <c r="I1075" i="11"/>
  <c r="K1036" i="11"/>
  <c r="O1009" i="11"/>
  <c r="K1016" i="11"/>
  <c r="I1074" i="11"/>
  <c r="O1040" i="11"/>
  <c r="I1073" i="11"/>
  <c r="I1071" i="11"/>
  <c r="I999" i="11"/>
  <c r="I1067" i="11"/>
  <c r="I1039" i="11"/>
  <c r="G1025" i="11"/>
  <c r="O1002" i="11"/>
  <c r="M1011" i="11"/>
  <c r="M1015" i="11"/>
  <c r="K1037" i="11"/>
  <c r="I963" i="11"/>
  <c r="I1000" i="11"/>
  <c r="I1002" i="11"/>
  <c r="I1015" i="11"/>
  <c r="M1004" i="11"/>
  <c r="I889" i="11"/>
  <c r="I948" i="11"/>
  <c r="K1002" i="11"/>
  <c r="G1034" i="11"/>
  <c r="I900" i="11"/>
  <c r="I1011" i="11"/>
  <c r="O1001" i="11"/>
  <c r="G1030" i="11"/>
  <c r="K1022" i="11"/>
  <c r="I887" i="11"/>
  <c r="I1008" i="11"/>
  <c r="I992" i="11"/>
  <c r="M1001" i="11"/>
  <c r="O1038" i="11"/>
  <c r="I990" i="11"/>
  <c r="O1010" i="11"/>
  <c r="I1062" i="11"/>
  <c r="I1014" i="11"/>
  <c r="M1040" i="11"/>
  <c r="I1001" i="11"/>
  <c r="I987" i="11"/>
  <c r="I1068" i="11"/>
  <c r="K1013" i="11"/>
  <c r="K1014" i="11"/>
  <c r="I1060" i="11"/>
  <c r="M1008" i="11"/>
  <c r="I998" i="11"/>
  <c r="K1039" i="11"/>
  <c r="O1011" i="11"/>
  <c r="I899" i="11"/>
  <c r="I1036" i="11"/>
  <c r="I923" i="11"/>
  <c r="M1037" i="11"/>
  <c r="O1033" i="11"/>
  <c r="K1017" i="11"/>
  <c r="K1060" i="11"/>
  <c r="G989" i="11"/>
  <c r="I926" i="11"/>
  <c r="K1023" i="11"/>
  <c r="G999" i="11"/>
  <c r="I1072" i="11"/>
  <c r="I1010" i="11"/>
  <c r="O1035" i="11"/>
  <c r="K1020" i="11"/>
  <c r="K1063" i="11"/>
  <c r="G1032" i="11"/>
  <c r="Q1039" i="11"/>
  <c r="G1010" i="11"/>
  <c r="I925" i="11"/>
  <c r="K996" i="11"/>
  <c r="I1013" i="11"/>
  <c r="K1074" i="11"/>
  <c r="G1062" i="11"/>
  <c r="G1066" i="11"/>
  <c r="G1064" i="11"/>
  <c r="M1072" i="11"/>
  <c r="G1065" i="11"/>
  <c r="O1064" i="11"/>
  <c r="M1073" i="11"/>
  <c r="K1073" i="11"/>
  <c r="O1067" i="11"/>
  <c r="K1069" i="11"/>
  <c r="G1076" i="11"/>
  <c r="G1072" i="11"/>
  <c r="K1065" i="11"/>
  <c r="O1072" i="11"/>
  <c r="M1063" i="11"/>
  <c r="M1075" i="11"/>
  <c r="M1065" i="11"/>
  <c r="M1064" i="11"/>
  <c r="O1061" i="11"/>
  <c r="O1068" i="11"/>
  <c r="P1060" i="11"/>
  <c r="O1073" i="11"/>
  <c r="Q1070" i="11"/>
  <c r="P1070" i="11"/>
  <c r="E1070" i="11"/>
  <c r="Q1060" i="11"/>
  <c r="Q1075" i="11"/>
  <c r="P1075" i="11"/>
  <c r="E1075" i="11"/>
  <c r="M1070" i="11"/>
  <c r="Q1066" i="11"/>
  <c r="P1066" i="11"/>
  <c r="E1066" i="11"/>
  <c r="P1063" i="11"/>
  <c r="M1069" i="11"/>
  <c r="M1071" i="11"/>
  <c r="E1062" i="11"/>
  <c r="Q1062" i="11"/>
  <c r="P1062" i="11"/>
  <c r="Q1073" i="11"/>
  <c r="P1073" i="11"/>
  <c r="E1073" i="11"/>
  <c r="E1059" i="11"/>
  <c r="Q1059" i="11"/>
  <c r="P1059" i="11"/>
  <c r="O1066" i="11"/>
  <c r="P1065" i="11"/>
  <c r="K1075" i="11"/>
  <c r="M1060" i="11"/>
  <c r="K1070" i="11"/>
  <c r="O1070" i="11"/>
  <c r="Q1072" i="11"/>
  <c r="P1072" i="11"/>
  <c r="E1072" i="11"/>
  <c r="P1069" i="11"/>
  <c r="Q1063" i="11"/>
  <c r="G1061" i="11"/>
  <c r="Q1069" i="11"/>
  <c r="O1060" i="11"/>
  <c r="G1060" i="11"/>
  <c r="M1066" i="11"/>
  <c r="M1062" i="11"/>
  <c r="M1067" i="11"/>
  <c r="G1075" i="11"/>
  <c r="K1072" i="11"/>
  <c r="G1063" i="11"/>
  <c r="E1067" i="11"/>
  <c r="Q1067" i="11"/>
  <c r="P1067" i="11"/>
  <c r="O1075" i="11"/>
  <c r="M1074" i="11"/>
  <c r="P1074" i="11"/>
  <c r="G1074" i="11"/>
  <c r="M1076" i="11"/>
  <c r="M1059" i="11"/>
  <c r="Q1076" i="11"/>
  <c r="P1076" i="11"/>
  <c r="E1076" i="11"/>
  <c r="O1062" i="11"/>
  <c r="Q1074" i="11"/>
  <c r="Q1068" i="11"/>
  <c r="P1068" i="11"/>
  <c r="E1068" i="11"/>
  <c r="M1068" i="11"/>
  <c r="Q1071" i="11"/>
  <c r="P1071" i="11"/>
  <c r="E1071" i="11"/>
  <c r="O1076" i="11"/>
  <c r="Q1065" i="11"/>
  <c r="M1061" i="11"/>
  <c r="Q1061" i="11"/>
  <c r="P1061" i="11"/>
  <c r="E1061" i="11"/>
  <c r="K1064" i="11"/>
  <c r="K1068" i="11"/>
  <c r="O1074" i="11"/>
  <c r="K1066" i="11"/>
  <c r="E1064" i="11"/>
  <c r="Q1064" i="11"/>
  <c r="P1064" i="11"/>
  <c r="K1028" i="11"/>
  <c r="G1013" i="11"/>
  <c r="K1009" i="11"/>
  <c r="K1012" i="11"/>
  <c r="I956" i="11"/>
  <c r="O993" i="11"/>
  <c r="O1014" i="11"/>
  <c r="O1034" i="11"/>
  <c r="O1017" i="11"/>
  <c r="I939" i="11"/>
  <c r="G1011" i="11"/>
  <c r="I958" i="11"/>
  <c r="M1002" i="11"/>
  <c r="G1018" i="11"/>
  <c r="O1025" i="11"/>
  <c r="I962" i="11"/>
  <c r="M993" i="11"/>
  <c r="O960" i="11"/>
  <c r="I941" i="11"/>
  <c r="K1025" i="11"/>
  <c r="I892" i="11"/>
  <c r="K1011" i="11"/>
  <c r="K948" i="11"/>
  <c r="M963" i="11"/>
  <c r="I894" i="11"/>
  <c r="M1034" i="11"/>
  <c r="I898" i="11"/>
  <c r="K1032" i="11"/>
  <c r="I985" i="11"/>
  <c r="O1023" i="11"/>
  <c r="G1040" i="11"/>
  <c r="M1033" i="11"/>
  <c r="I927" i="11"/>
  <c r="K998" i="11"/>
  <c r="Q996" i="11"/>
  <c r="M1007" i="11"/>
  <c r="K987" i="11"/>
  <c r="G1009" i="11"/>
  <c r="K1001" i="11"/>
  <c r="P1039" i="11"/>
  <c r="P1022" i="11"/>
  <c r="I959" i="11"/>
  <c r="K1021" i="11"/>
  <c r="K995" i="11"/>
  <c r="M1032" i="11"/>
  <c r="I922" i="11"/>
  <c r="M999" i="11"/>
  <c r="M1022" i="11"/>
  <c r="I937" i="11"/>
  <c r="Q1011" i="11"/>
  <c r="G1006" i="11"/>
  <c r="M1035" i="11"/>
  <c r="O1012" i="11"/>
  <c r="K1038" i="11"/>
  <c r="I947" i="11"/>
  <c r="O1030" i="11"/>
  <c r="O999" i="11"/>
  <c r="O996" i="11"/>
  <c r="M1039" i="11"/>
  <c r="I888" i="11"/>
  <c r="G1012" i="11"/>
  <c r="M1006" i="11"/>
  <c r="Q1010" i="11"/>
  <c r="P1010" i="11"/>
  <c r="E1010" i="11"/>
  <c r="G1017" i="11"/>
  <c r="M996" i="11"/>
  <c r="M1013" i="11"/>
  <c r="M1029" i="11"/>
  <c r="Q1013" i="11"/>
  <c r="P1013" i="11"/>
  <c r="E1013" i="11"/>
  <c r="G1008" i="11"/>
  <c r="Q1008" i="11"/>
  <c r="I938" i="11"/>
  <c r="G1028" i="11"/>
  <c r="I961" i="11"/>
  <c r="P1008" i="11"/>
  <c r="I924" i="11"/>
  <c r="G1037" i="11"/>
  <c r="I940" i="11"/>
  <c r="G1039" i="11"/>
  <c r="M1016" i="11"/>
  <c r="P1001" i="11"/>
  <c r="M998" i="11"/>
  <c r="E998" i="11"/>
  <c r="P998" i="11"/>
  <c r="Q998" i="11"/>
  <c r="I902" i="11"/>
  <c r="I960" i="11"/>
  <c r="Q1029" i="11"/>
  <c r="P1029" i="11"/>
  <c r="E1029" i="11"/>
  <c r="E1018" i="11"/>
  <c r="Q1018" i="11"/>
  <c r="P1018" i="11"/>
  <c r="O1015" i="11"/>
  <c r="O1032" i="11"/>
  <c r="O1029" i="11"/>
  <c r="I988" i="11"/>
  <c r="M1014" i="11"/>
  <c r="I946" i="11"/>
  <c r="O1037" i="11"/>
  <c r="O1013" i="11"/>
  <c r="M1021" i="11"/>
  <c r="I943" i="11"/>
  <c r="M1038" i="11"/>
  <c r="O1028" i="11"/>
  <c r="G1001" i="11"/>
  <c r="Q1001" i="11"/>
  <c r="Q1017" i="11"/>
  <c r="I936" i="11"/>
  <c r="G1002" i="11"/>
  <c r="Q1014" i="11"/>
  <c r="E1014" i="11"/>
  <c r="P1014" i="11"/>
  <c r="O1018" i="11"/>
  <c r="K989" i="11"/>
  <c r="G991" i="11"/>
  <c r="K999" i="11"/>
  <c r="K1015" i="11"/>
  <c r="M1023" i="11"/>
  <c r="Q1016" i="11"/>
  <c r="E1016" i="11"/>
  <c r="P1016" i="11"/>
  <c r="I921" i="11"/>
  <c r="G1021" i="11"/>
  <c r="O1021" i="11"/>
  <c r="O1031" i="11"/>
  <c r="O1007" i="11"/>
  <c r="P1037" i="11"/>
  <c r="P1017" i="11"/>
  <c r="G1019" i="11"/>
  <c r="O1004" i="11"/>
  <c r="K1034" i="11"/>
  <c r="G1036" i="11"/>
  <c r="O998" i="11"/>
  <c r="Q999" i="11"/>
  <c r="E999" i="11"/>
  <c r="P999" i="11"/>
  <c r="K1000" i="11"/>
  <c r="G1029" i="11"/>
  <c r="Q1040" i="11"/>
  <c r="P1040" i="11"/>
  <c r="E1040" i="11"/>
  <c r="P1000" i="11"/>
  <c r="Q1000" i="11"/>
  <c r="E1000" i="11"/>
  <c r="O1016" i="11"/>
  <c r="M1000" i="11"/>
  <c r="K1040" i="11"/>
  <c r="Q1037" i="11"/>
  <c r="I891" i="11"/>
  <c r="I949" i="11"/>
  <c r="E1002" i="11"/>
  <c r="P1002" i="11"/>
  <c r="Q1002" i="11"/>
  <c r="M1020" i="11"/>
  <c r="M1012" i="11"/>
  <c r="M1017" i="11"/>
  <c r="M1009" i="11"/>
  <c r="E1025" i="11"/>
  <c r="O1000" i="11"/>
  <c r="O1036" i="11"/>
  <c r="E1038" i="11"/>
  <c r="P1038" i="11"/>
  <c r="Q1038" i="11"/>
  <c r="I890" i="11"/>
  <c r="G1033" i="11"/>
  <c r="G1031" i="11"/>
  <c r="M1031" i="11"/>
  <c r="Q1015" i="11"/>
  <c r="P1015" i="11"/>
  <c r="E1015" i="11"/>
  <c r="I945" i="11"/>
  <c r="P1012" i="11"/>
  <c r="Q1012" i="11"/>
  <c r="E1012" i="11"/>
  <c r="M987" i="11"/>
  <c r="G990" i="11"/>
  <c r="M1010" i="11"/>
  <c r="Q1009" i="11"/>
  <c r="P1009" i="11"/>
  <c r="E1009" i="11"/>
  <c r="M1025" i="11"/>
  <c r="I942" i="11"/>
  <c r="O1039" i="11"/>
  <c r="P1011" i="11"/>
  <c r="K985" i="11"/>
  <c r="Q1036" i="11"/>
  <c r="P1036" i="11"/>
  <c r="Q1035" i="11"/>
  <c r="E1035" i="11"/>
  <c r="P1035" i="11"/>
  <c r="Q1034" i="11"/>
  <c r="P1034" i="11"/>
  <c r="Q1033" i="11"/>
  <c r="E1033" i="11"/>
  <c r="P1033" i="11"/>
  <c r="Q1031" i="11"/>
  <c r="E1031" i="11"/>
  <c r="E1032" i="11"/>
  <c r="Q1032" i="11"/>
  <c r="P1032" i="11"/>
  <c r="E1030" i="11"/>
  <c r="Q1030" i="11"/>
  <c r="O1026" i="11"/>
  <c r="G1026" i="11"/>
  <c r="K1026" i="11"/>
  <c r="M1027" i="11"/>
  <c r="P1027" i="11"/>
  <c r="Q1027" i="11"/>
  <c r="M1028" i="11"/>
  <c r="P1026" i="11"/>
  <c r="P1028" i="11"/>
  <c r="Q1028" i="11"/>
  <c r="M1026" i="11"/>
  <c r="Q1026" i="11"/>
  <c r="Q1025" i="11"/>
  <c r="P1025" i="11"/>
  <c r="Q1023" i="11"/>
  <c r="P1023" i="11"/>
  <c r="E1019" i="11"/>
  <c r="P1019" i="11"/>
  <c r="Q1019" i="11"/>
  <c r="G1023" i="11"/>
  <c r="Q1021" i="11"/>
  <c r="E1021" i="11"/>
  <c r="P1021" i="11"/>
  <c r="Q1020" i="11"/>
  <c r="P1020" i="11"/>
  <c r="E1020" i="11"/>
  <c r="G1020" i="11"/>
  <c r="G1022" i="11"/>
  <c r="Q1022" i="11"/>
  <c r="K1005" i="11"/>
  <c r="G1004" i="11"/>
  <c r="G1005" i="11"/>
  <c r="E1006" i="11"/>
  <c r="P1006" i="11"/>
  <c r="Q1006" i="11"/>
  <c r="Q1005" i="11"/>
  <c r="E1005" i="11"/>
  <c r="P1005" i="11"/>
  <c r="E1007" i="11"/>
  <c r="P1007" i="11"/>
  <c r="Q1007" i="11"/>
  <c r="O1006" i="11"/>
  <c r="O1005" i="11"/>
  <c r="E1004" i="11"/>
  <c r="P1004" i="11"/>
  <c r="Q1004" i="11"/>
  <c r="M1003" i="11"/>
  <c r="O1003" i="11"/>
  <c r="K1003" i="11"/>
  <c r="E1003" i="11"/>
  <c r="Q1003" i="11"/>
  <c r="P1003" i="11"/>
  <c r="Q995" i="11"/>
  <c r="E995" i="11"/>
  <c r="P995" i="11"/>
  <c r="M992" i="11"/>
  <c r="M985" i="11"/>
  <c r="G993" i="11"/>
  <c r="M995" i="11"/>
  <c r="O991" i="11"/>
  <c r="O992" i="11"/>
  <c r="K990" i="11"/>
  <c r="Q986" i="11"/>
  <c r="O987" i="11"/>
  <c r="G985" i="11"/>
  <c r="M989" i="11"/>
  <c r="E990" i="11"/>
  <c r="Q990" i="11"/>
  <c r="P990" i="11"/>
  <c r="M991" i="11"/>
  <c r="Q988" i="11"/>
  <c r="P988" i="11"/>
  <c r="E988" i="11"/>
  <c r="O985" i="11"/>
  <c r="P989" i="11"/>
  <c r="E989" i="11"/>
  <c r="Q989" i="11"/>
  <c r="P996" i="11"/>
  <c r="E993" i="11"/>
  <c r="M988" i="11"/>
  <c r="K992" i="11"/>
  <c r="E996" i="11"/>
  <c r="Q991" i="11"/>
  <c r="E991" i="11"/>
  <c r="P991" i="11"/>
  <c r="P987" i="11"/>
  <c r="Q987" i="11"/>
  <c r="E987" i="11"/>
  <c r="G987" i="11"/>
  <c r="K994" i="11"/>
  <c r="G986" i="11"/>
  <c r="G949" i="11"/>
  <c r="O989" i="11"/>
  <c r="M990" i="11"/>
  <c r="O988" i="11"/>
  <c r="O994" i="11"/>
  <c r="O995" i="11"/>
  <c r="E992" i="11"/>
  <c r="Q992" i="11"/>
  <c r="P992" i="11"/>
  <c r="M994" i="11"/>
  <c r="Q994" i="11"/>
  <c r="P994" i="11"/>
  <c r="E994" i="11"/>
  <c r="M986" i="11"/>
  <c r="K986" i="11"/>
  <c r="O986" i="11"/>
  <c r="E986" i="11"/>
  <c r="P986" i="11"/>
  <c r="G895" i="11"/>
  <c r="K958" i="11"/>
  <c r="K923" i="11"/>
  <c r="E963" i="11"/>
  <c r="Q985" i="11"/>
  <c r="P985" i="11"/>
  <c r="E985" i="11"/>
  <c r="M961" i="11"/>
  <c r="K960" i="11"/>
  <c r="G963" i="11"/>
  <c r="K946" i="11"/>
  <c r="M941" i="11"/>
  <c r="K959" i="11"/>
  <c r="K957" i="11"/>
  <c r="G961" i="11"/>
  <c r="Q956" i="11"/>
  <c r="K939" i="11"/>
  <c r="O958" i="11"/>
  <c r="M948" i="11"/>
  <c r="O948" i="11"/>
  <c r="Q957" i="11"/>
  <c r="K945" i="11"/>
  <c r="M946" i="11"/>
  <c r="M956" i="11"/>
  <c r="M938" i="11"/>
  <c r="P956" i="11"/>
  <c r="O956" i="11"/>
  <c r="G959" i="11"/>
  <c r="G938" i="11"/>
  <c r="Q963" i="11"/>
  <c r="P963" i="11"/>
  <c r="M959" i="11"/>
  <c r="M962" i="11"/>
  <c r="G947" i="11"/>
  <c r="E959" i="11"/>
  <c r="P959" i="11"/>
  <c r="Q959" i="11"/>
  <c r="K961" i="11"/>
  <c r="O961" i="11"/>
  <c r="Q961" i="11"/>
  <c r="P961" i="11"/>
  <c r="E961" i="11"/>
  <c r="E962" i="11"/>
  <c r="P962" i="11"/>
  <c r="Q962" i="11"/>
  <c r="O962" i="11"/>
  <c r="G946" i="11"/>
  <c r="G962" i="11"/>
  <c r="O938" i="11"/>
  <c r="K943" i="11"/>
  <c r="M944" i="11"/>
  <c r="O939" i="11"/>
  <c r="M945" i="11"/>
  <c r="G960" i="11"/>
  <c r="K938" i="11"/>
  <c r="K944" i="11"/>
  <c r="O940" i="11"/>
  <c r="K935" i="11"/>
  <c r="G948" i="11"/>
  <c r="K942" i="11"/>
  <c r="O943" i="11"/>
  <c r="K940" i="11"/>
  <c r="O947" i="11"/>
  <c r="G958" i="11"/>
  <c r="G940" i="11"/>
  <c r="Q960" i="11"/>
  <c r="E960" i="11"/>
  <c r="P960" i="11"/>
  <c r="G925" i="11"/>
  <c r="O957" i="11"/>
  <c r="Q940" i="11"/>
  <c r="Q947" i="11"/>
  <c r="E947" i="11"/>
  <c r="P947" i="11"/>
  <c r="P940" i="11"/>
  <c r="G941" i="11"/>
  <c r="E942" i="11"/>
  <c r="P942" i="11"/>
  <c r="Q942" i="11"/>
  <c r="G899" i="11"/>
  <c r="M940" i="11"/>
  <c r="P943" i="11"/>
  <c r="Q943" i="11"/>
  <c r="E943" i="11"/>
  <c r="P948" i="11"/>
  <c r="E946" i="11"/>
  <c r="P946" i="11"/>
  <c r="Q946" i="11"/>
  <c r="M947" i="11"/>
  <c r="M943" i="11"/>
  <c r="Q948" i="11"/>
  <c r="M949" i="11"/>
  <c r="G945" i="11"/>
  <c r="O945" i="11"/>
  <c r="M939" i="11"/>
  <c r="E944" i="11"/>
  <c r="P944" i="11"/>
  <c r="Q944" i="11"/>
  <c r="O944" i="11"/>
  <c r="K947" i="11"/>
  <c r="E949" i="11"/>
  <c r="P949" i="11"/>
  <c r="Q949" i="11"/>
  <c r="M957" i="11"/>
  <c r="G944" i="11"/>
  <c r="O949" i="11"/>
  <c r="P957" i="11"/>
  <c r="E941" i="11"/>
  <c r="P941" i="11"/>
  <c r="Q941" i="11"/>
  <c r="E945" i="11"/>
  <c r="P945" i="11"/>
  <c r="Q945" i="11"/>
  <c r="K941" i="11"/>
  <c r="G943" i="11"/>
  <c r="O942" i="11"/>
  <c r="E939" i="11"/>
  <c r="Q958" i="11"/>
  <c r="P958" i="11"/>
  <c r="E958" i="11"/>
  <c r="M927" i="11"/>
  <c r="M934" i="11"/>
  <c r="M922" i="11"/>
  <c r="O927" i="11"/>
  <c r="K889" i="11"/>
  <c r="O934" i="11"/>
  <c r="K927" i="11"/>
  <c r="K922" i="11"/>
  <c r="O922" i="11"/>
  <c r="P926" i="11"/>
  <c r="O890" i="11"/>
  <c r="G922" i="11"/>
  <c r="M924" i="11"/>
  <c r="O926" i="11"/>
  <c r="G936" i="11"/>
  <c r="G934" i="11"/>
  <c r="O924" i="11"/>
  <c r="G921" i="11"/>
  <c r="K926" i="11"/>
  <c r="K925" i="11"/>
  <c r="K921" i="11"/>
  <c r="M891" i="11"/>
  <c r="G924" i="11"/>
  <c r="O935" i="11"/>
  <c r="G927" i="11"/>
  <c r="M889" i="11"/>
  <c r="Q926" i="11"/>
  <c r="O936" i="11"/>
  <c r="O921" i="11"/>
  <c r="Q927" i="11"/>
  <c r="G937" i="11"/>
  <c r="Q922" i="11"/>
  <c r="E925" i="11"/>
  <c r="Q925" i="11"/>
  <c r="P925" i="11"/>
  <c r="Q924" i="11"/>
  <c r="E924" i="11"/>
  <c r="P924" i="11"/>
  <c r="E921" i="11"/>
  <c r="P921" i="11"/>
  <c r="Q921" i="11"/>
  <c r="M926" i="11"/>
  <c r="M937" i="11"/>
  <c r="P938" i="11"/>
  <c r="Q938" i="11"/>
  <c r="E934" i="11"/>
  <c r="P934" i="11"/>
  <c r="Q934" i="11"/>
  <c r="M893" i="11"/>
  <c r="K924" i="11"/>
  <c r="O937" i="11"/>
  <c r="E936" i="11"/>
  <c r="Q936" i="11"/>
  <c r="P936" i="11"/>
  <c r="M936" i="11"/>
  <c r="K934" i="11"/>
  <c r="P927" i="11"/>
  <c r="Q937" i="11"/>
  <c r="E937" i="11"/>
  <c r="P937" i="11"/>
  <c r="G926" i="11"/>
  <c r="P939" i="11"/>
  <c r="Q939" i="11"/>
  <c r="P922" i="11"/>
  <c r="O925" i="11"/>
  <c r="M921" i="11"/>
  <c r="M935" i="11"/>
  <c r="E935" i="11"/>
  <c r="Q935" i="11"/>
  <c r="P935" i="11"/>
  <c r="G935" i="11"/>
  <c r="M923" i="11"/>
  <c r="E923" i="11"/>
  <c r="Q923" i="11"/>
  <c r="P923" i="11"/>
  <c r="G923" i="11"/>
  <c r="O923" i="11"/>
  <c r="G902" i="11"/>
  <c r="K905" i="11"/>
  <c r="M888" i="11"/>
  <c r="G889" i="11"/>
  <c r="M902" i="11"/>
  <c r="K894" i="11"/>
  <c r="G892" i="11"/>
  <c r="G890" i="11"/>
  <c r="M900" i="11"/>
  <c r="K892" i="11"/>
  <c r="K891" i="11"/>
  <c r="O889" i="11"/>
  <c r="O892" i="11"/>
  <c r="G906" i="11"/>
  <c r="O888" i="11"/>
  <c r="P906" i="11"/>
  <c r="Q906" i="11"/>
  <c r="E906" i="11"/>
  <c r="O906" i="11"/>
  <c r="M890" i="11"/>
  <c r="O897" i="11"/>
  <c r="O900" i="11"/>
  <c r="Q889" i="11"/>
  <c r="E889" i="11"/>
  <c r="P889" i="11"/>
  <c r="K888" i="11"/>
  <c r="M899" i="11"/>
  <c r="K900" i="11"/>
  <c r="O905" i="11"/>
  <c r="K904" i="11"/>
  <c r="Q890" i="11"/>
  <c r="P890" i="11"/>
  <c r="E890" i="11"/>
  <c r="O901" i="11"/>
  <c r="G901" i="11"/>
  <c r="K895" i="11"/>
  <c r="O891" i="11"/>
  <c r="M892" i="11"/>
  <c r="G891" i="11"/>
  <c r="P892" i="11"/>
  <c r="K890" i="11"/>
  <c r="M898" i="11"/>
  <c r="Q892" i="11"/>
  <c r="G905" i="11"/>
  <c r="Q904" i="11"/>
  <c r="P904" i="11"/>
  <c r="E904" i="11"/>
  <c r="Q900" i="11"/>
  <c r="P900" i="11"/>
  <c r="E900" i="11"/>
  <c r="Q902" i="11"/>
  <c r="E902" i="11"/>
  <c r="P902" i="11"/>
  <c r="E901" i="11"/>
  <c r="P901" i="11"/>
  <c r="Q901" i="11"/>
  <c r="M901" i="11"/>
  <c r="O904" i="11"/>
  <c r="K901" i="11"/>
  <c r="K902" i="11"/>
  <c r="Q905" i="11"/>
  <c r="K896" i="11"/>
  <c r="P905" i="11"/>
  <c r="G893" i="11"/>
  <c r="O894" i="11"/>
  <c r="G894" i="11"/>
  <c r="K899" i="11"/>
  <c r="M897" i="11"/>
  <c r="G897" i="11"/>
  <c r="O899" i="11"/>
  <c r="G898" i="11"/>
  <c r="Q897" i="11"/>
  <c r="E897" i="11"/>
  <c r="P897" i="11"/>
  <c r="K898" i="11"/>
  <c r="G896" i="11"/>
  <c r="Q893" i="11"/>
  <c r="E893" i="11"/>
  <c r="P893" i="11"/>
  <c r="E899" i="11"/>
  <c r="P899" i="11"/>
  <c r="Q899" i="11"/>
  <c r="O893" i="11"/>
  <c r="M894" i="11"/>
  <c r="P894" i="11"/>
  <c r="E896" i="11"/>
  <c r="Q896" i="11"/>
  <c r="P896" i="11"/>
  <c r="K897" i="11"/>
  <c r="Q894" i="11"/>
  <c r="Q898" i="11"/>
  <c r="E898" i="11"/>
  <c r="P898" i="11"/>
  <c r="O895" i="11"/>
  <c r="P895" i="11"/>
  <c r="E895" i="11"/>
  <c r="Q895" i="11"/>
  <c r="Q888" i="11"/>
  <c r="E888" i="11"/>
  <c r="P888" i="11"/>
  <c r="G888" i="11"/>
  <c r="Q891" i="11"/>
  <c r="E891" i="11"/>
  <c r="P891" i="11"/>
  <c r="T545" i="14" l="1"/>
  <c r="U545" i="14" s="1"/>
  <c r="T546" i="14"/>
  <c r="W546" i="14" s="1"/>
  <c r="T547" i="14"/>
  <c r="V547" i="14" s="1"/>
  <c r="Q525" i="5"/>
  <c r="R525" i="5" l="1"/>
  <c r="Y525" i="5"/>
  <c r="AB545" i="14"/>
  <c r="AA547" i="14"/>
  <c r="AA545" i="14"/>
  <c r="K545" i="14" s="1"/>
  <c r="AE547" i="14"/>
  <c r="AB547" i="14"/>
  <c r="Z547" i="14"/>
  <c r="U547" i="14"/>
  <c r="AB546" i="14"/>
  <c r="V546" i="14"/>
  <c r="W525" i="5"/>
  <c r="V525" i="5"/>
  <c r="AC547" i="14"/>
  <c r="AD546" i="14"/>
  <c r="Y547" i="14"/>
  <c r="W547" i="14"/>
  <c r="AF547" i="14"/>
  <c r="X547" i="14"/>
  <c r="AC546" i="14"/>
  <c r="M546" i="14" s="1"/>
  <c r="U546" i="14"/>
  <c r="Z545" i="14"/>
  <c r="Y545" i="14"/>
  <c r="I545" i="14" s="1"/>
  <c r="AD547" i="14"/>
  <c r="AA546" i="14"/>
  <c r="AF545" i="14"/>
  <c r="X545" i="14"/>
  <c r="Z546" i="14"/>
  <c r="AE545" i="14"/>
  <c r="O545" i="14" s="1"/>
  <c r="W545" i="14"/>
  <c r="G545" i="14" s="1"/>
  <c r="Y546" i="14"/>
  <c r="AD545" i="14"/>
  <c r="V545" i="14"/>
  <c r="AF546" i="14"/>
  <c r="X546" i="14"/>
  <c r="G546" i="14" s="1"/>
  <c r="AC545" i="14"/>
  <c r="M545" i="14" s="1"/>
  <c r="AE546" i="14"/>
  <c r="O546" i="14" s="1"/>
  <c r="X525" i="5"/>
  <c r="U525" i="5"/>
  <c r="T525" i="5"/>
  <c r="S525" i="5"/>
  <c r="M547" i="14" l="1"/>
  <c r="I547" i="14"/>
  <c r="I546" i="14"/>
  <c r="K525" i="5"/>
  <c r="O547" i="14"/>
  <c r="G547" i="14"/>
  <c r="K547" i="14"/>
  <c r="K546" i="14"/>
  <c r="I525" i="5"/>
  <c r="G525" i="5"/>
  <c r="E525" i="5"/>
  <c r="L525" i="5"/>
  <c r="M525" i="5"/>
  <c r="P547" i="14"/>
  <c r="Q547" i="14"/>
  <c r="P546" i="14"/>
  <c r="Q546" i="14"/>
  <c r="P545" i="14"/>
  <c r="Q545" i="14"/>
  <c r="S749" i="4"/>
  <c r="U749" i="4" s="1"/>
  <c r="S750" i="4"/>
  <c r="X750" i="4" s="1"/>
  <c r="S751" i="4"/>
  <c r="U751" i="4" s="1"/>
  <c r="S752" i="4"/>
  <c r="Z752" i="4" s="1"/>
  <c r="S753" i="4"/>
  <c r="Y753" i="4" s="1"/>
  <c r="S754" i="4"/>
  <c r="V754" i="4" s="1"/>
  <c r="S755" i="4"/>
  <c r="Z755" i="4" s="1"/>
  <c r="S756" i="4"/>
  <c r="V756" i="4" s="1"/>
  <c r="S757" i="4"/>
  <c r="U757" i="4" s="1"/>
  <c r="S758" i="4"/>
  <c r="X758" i="4" s="1"/>
  <c r="S759" i="4"/>
  <c r="AC759" i="4" s="1"/>
  <c r="S760" i="4"/>
  <c r="Z760" i="4" s="1"/>
  <c r="S761" i="4"/>
  <c r="Y761" i="4" s="1"/>
  <c r="S762" i="4"/>
  <c r="V762" i="4" s="1"/>
  <c r="S763" i="4"/>
  <c r="Z763" i="4" s="1"/>
  <c r="AA752" i="4" l="1"/>
  <c r="K752" i="4" s="1"/>
  <c r="W752" i="4"/>
  <c r="X752" i="4"/>
  <c r="I752" i="4" s="1"/>
  <c r="U752" i="4"/>
  <c r="AB749" i="4"/>
  <c r="M749" i="4" s="1"/>
  <c r="AA749" i="4"/>
  <c r="Y749" i="4"/>
  <c r="X749" i="4"/>
  <c r="I749" i="4" s="1"/>
  <c r="AC752" i="4"/>
  <c r="AA753" i="4"/>
  <c r="U750" i="4"/>
  <c r="T753" i="4"/>
  <c r="V750" i="4"/>
  <c r="G750" i="4" s="1"/>
  <c r="AC753" i="4"/>
  <c r="AB753" i="4"/>
  <c r="M753" i="4" s="1"/>
  <c r="Z753" i="4"/>
  <c r="K753" i="4" s="1"/>
  <c r="V749" i="4"/>
  <c r="G749" i="4" s="1"/>
  <c r="X753" i="4"/>
  <c r="T749" i="4"/>
  <c r="W753" i="4"/>
  <c r="U753" i="4"/>
  <c r="Z754" i="4"/>
  <c r="K754" i="4" s="1"/>
  <c r="AB754" i="4"/>
  <c r="M754" i="4" s="1"/>
  <c r="AC750" i="4"/>
  <c r="AA754" i="4"/>
  <c r="AA750" i="4"/>
  <c r="W760" i="4"/>
  <c r="AB755" i="4"/>
  <c r="M755" i="4" s="1"/>
  <c r="T763" i="4"/>
  <c r="AA755" i="4"/>
  <c r="K755" i="4" s="1"/>
  <c r="AC761" i="4"/>
  <c r="X754" i="4"/>
  <c r="I754" i="4" s="1"/>
  <c r="Y755" i="4"/>
  <c r="Y754" i="4"/>
  <c r="AB763" i="4"/>
  <c r="M763" i="4" s="1"/>
  <c r="AA761" i="4"/>
  <c r="AC758" i="4"/>
  <c r="V755" i="4"/>
  <c r="G755" i="4" s="1"/>
  <c r="AA763" i="4"/>
  <c r="K763" i="4" s="1"/>
  <c r="X761" i="4"/>
  <c r="I761" i="4" s="1"/>
  <c r="U758" i="4"/>
  <c r="T755" i="4"/>
  <c r="W754" i="4"/>
  <c r="G754" i="4" s="1"/>
  <c r="U754" i="4"/>
  <c r="Y763" i="4"/>
  <c r="W761" i="4"/>
  <c r="V763" i="4"/>
  <c r="G763" i="4" s="1"/>
  <c r="T761" i="4"/>
  <c r="AC754" i="4"/>
  <c r="T754" i="4"/>
  <c r="X763" i="4"/>
  <c r="I763" i="4" s="1"/>
  <c r="AA762" i="4"/>
  <c r="AB756" i="4"/>
  <c r="M756" i="4" s="1"/>
  <c r="X755" i="4"/>
  <c r="I755" i="4" s="1"/>
  <c r="W763" i="4"/>
  <c r="Z762" i="4"/>
  <c r="K762" i="4" s="1"/>
  <c r="AB761" i="4"/>
  <c r="M761" i="4" s="1"/>
  <c r="X760" i="4"/>
  <c r="I760" i="4" s="1"/>
  <c r="AB757" i="4"/>
  <c r="M757" i="4" s="1"/>
  <c r="T756" i="4"/>
  <c r="W755" i="4"/>
  <c r="Y762" i="4"/>
  <c r="AA757" i="4"/>
  <c r="AC763" i="4"/>
  <c r="U763" i="4"/>
  <c r="X762" i="4"/>
  <c r="I762" i="4" s="1"/>
  <c r="Z761" i="4"/>
  <c r="K761" i="4" s="1"/>
  <c r="Y757" i="4"/>
  <c r="AC755" i="4"/>
  <c r="U755" i="4"/>
  <c r="X757" i="4"/>
  <c r="I757" i="4" s="1"/>
  <c r="AB762" i="4"/>
  <c r="M762" i="4" s="1"/>
  <c r="W762" i="4"/>
  <c r="G762" i="4" s="1"/>
  <c r="U762" i="4"/>
  <c r="V757" i="4"/>
  <c r="G757" i="4" s="1"/>
  <c r="AC762" i="4"/>
  <c r="T762" i="4"/>
  <c r="U761" i="4"/>
  <c r="V758" i="4"/>
  <c r="G758" i="4" s="1"/>
  <c r="T757" i="4"/>
  <c r="Y758" i="4"/>
  <c r="I758" i="4" s="1"/>
  <c r="U759" i="4"/>
  <c r="V761" i="4"/>
  <c r="G761" i="4" s="1"/>
  <c r="Y760" i="4"/>
  <c r="AB759" i="4"/>
  <c r="M759" i="4" s="1"/>
  <c r="T759" i="4"/>
  <c r="W758" i="4"/>
  <c r="Z757" i="4"/>
  <c r="K757" i="4" s="1"/>
  <c r="AC756" i="4"/>
  <c r="U756" i="4"/>
  <c r="V753" i="4"/>
  <c r="Y752" i="4"/>
  <c r="AB751" i="4"/>
  <c r="M751" i="4" s="1"/>
  <c r="T751" i="4"/>
  <c r="W750" i="4"/>
  <c r="Z749" i="4"/>
  <c r="K749" i="4" s="1"/>
  <c r="V760" i="4"/>
  <c r="G760" i="4" s="1"/>
  <c r="Y759" i="4"/>
  <c r="AB758" i="4"/>
  <c r="M758" i="4" s="1"/>
  <c r="T758" i="4"/>
  <c r="W757" i="4"/>
  <c r="Z756" i="4"/>
  <c r="V752" i="4"/>
  <c r="Y751" i="4"/>
  <c r="AB750" i="4"/>
  <c r="M750" i="4" s="1"/>
  <c r="T750" i="4"/>
  <c r="W749" i="4"/>
  <c r="AC760" i="4"/>
  <c r="U760" i="4"/>
  <c r="X759" i="4"/>
  <c r="I759" i="4" s="1"/>
  <c r="AA758" i="4"/>
  <c r="Y756" i="4"/>
  <c r="X751" i="4"/>
  <c r="I751" i="4" s="1"/>
  <c r="Z759" i="4"/>
  <c r="K759" i="4" s="1"/>
  <c r="AB760" i="4"/>
  <c r="M760" i="4" s="1"/>
  <c r="T760" i="4"/>
  <c r="W759" i="4"/>
  <c r="Z758" i="4"/>
  <c r="K758" i="4" s="1"/>
  <c r="AC757" i="4"/>
  <c r="X756" i="4"/>
  <c r="I756" i="4" s="1"/>
  <c r="AB752" i="4"/>
  <c r="M752" i="4" s="1"/>
  <c r="T752" i="4"/>
  <c r="W751" i="4"/>
  <c r="Z750" i="4"/>
  <c r="K750" i="4" s="1"/>
  <c r="AC749" i="4"/>
  <c r="AA751" i="4"/>
  <c r="Z751" i="4"/>
  <c r="K751" i="4" s="1"/>
  <c r="AA760" i="4"/>
  <c r="K760" i="4" s="1"/>
  <c r="W756" i="4"/>
  <c r="G756" i="4" s="1"/>
  <c r="V751" i="4"/>
  <c r="G751" i="4" s="1"/>
  <c r="Y750" i="4"/>
  <c r="I750" i="4" s="1"/>
  <c r="AA759" i="4"/>
  <c r="AA756" i="4"/>
  <c r="V759" i="4"/>
  <c r="G759" i="4" s="1"/>
  <c r="AC751" i="4"/>
  <c r="E752" i="4" l="1"/>
  <c r="K756" i="4"/>
  <c r="N753" i="4"/>
  <c r="O753" i="4"/>
  <c r="E753" i="4"/>
  <c r="O749" i="4"/>
  <c r="N749" i="4"/>
  <c r="E749" i="4"/>
  <c r="O763" i="4"/>
  <c r="E763" i="4"/>
  <c r="N763" i="4"/>
  <c r="N755" i="4"/>
  <c r="O755" i="4"/>
  <c r="E755" i="4"/>
  <c r="N761" i="4"/>
  <c r="E761" i="4"/>
  <c r="O761" i="4"/>
  <c r="O754" i="4"/>
  <c r="E754" i="4"/>
  <c r="N754" i="4"/>
  <c r="O762" i="4"/>
  <c r="E762" i="4"/>
  <c r="N762" i="4"/>
  <c r="N757" i="4"/>
  <c r="E757" i="4"/>
  <c r="O757" i="4"/>
  <c r="O759" i="4"/>
  <c r="E759" i="4"/>
  <c r="N759" i="4"/>
  <c r="O751" i="4"/>
  <c r="E751" i="4"/>
  <c r="N751" i="4"/>
  <c r="N750" i="4"/>
  <c r="O750" i="4"/>
  <c r="E750" i="4"/>
  <c r="N760" i="4"/>
  <c r="E760" i="4"/>
  <c r="O760" i="4"/>
  <c r="O752" i="4"/>
  <c r="N752" i="4"/>
  <c r="O758" i="4"/>
  <c r="N758" i="4"/>
  <c r="E758" i="4"/>
  <c r="N756" i="4"/>
  <c r="O756" i="4"/>
  <c r="E756" i="4"/>
  <c r="G752" i="4"/>
  <c r="W427" i="21"/>
  <c r="X427" i="21"/>
  <c r="S748" i="4"/>
  <c r="AC748" i="4" s="1"/>
  <c r="S747" i="4"/>
  <c r="T747" i="4" s="1"/>
  <c r="S746" i="4"/>
  <c r="AC746" i="4" s="1"/>
  <c r="S745" i="4"/>
  <c r="V745" i="4" s="1"/>
  <c r="S744" i="4"/>
  <c r="AA744" i="4" s="1"/>
  <c r="S743" i="4"/>
  <c r="X743" i="4" s="1"/>
  <c r="S742" i="4"/>
  <c r="AC742" i="4" s="1"/>
  <c r="S741" i="4"/>
  <c r="Z741" i="4" s="1"/>
  <c r="T756" i="11"/>
  <c r="AE756" i="11" s="1"/>
  <c r="T755" i="11"/>
  <c r="AE755" i="11" s="1"/>
  <c r="T754" i="11"/>
  <c r="X754" i="11" s="1"/>
  <c r="T753" i="11"/>
  <c r="AF753" i="11" s="1"/>
  <c r="T752" i="11"/>
  <c r="AD752" i="11" s="1"/>
  <c r="T751" i="11"/>
  <c r="W751" i="11" s="1"/>
  <c r="T750" i="11"/>
  <c r="AC750" i="11" s="1"/>
  <c r="T749" i="11"/>
  <c r="AC749" i="11" s="1"/>
  <c r="T748" i="11"/>
  <c r="V748" i="11" s="1"/>
  <c r="T747" i="11"/>
  <c r="AB747" i="11" s="1"/>
  <c r="T746" i="11"/>
  <c r="AB746" i="11" s="1"/>
  <c r="T745" i="11"/>
  <c r="U745" i="11" s="1"/>
  <c r="T744" i="11"/>
  <c r="AA744" i="11" s="1"/>
  <c r="T743" i="11"/>
  <c r="AA743" i="11" s="1"/>
  <c r="T742" i="11"/>
  <c r="AF742" i="11" s="1"/>
  <c r="T741" i="11"/>
  <c r="Y741" i="11" s="1"/>
  <c r="T740" i="11"/>
  <c r="AF740" i="11" s="1"/>
  <c r="T739" i="11"/>
  <c r="AE739" i="11" s="1"/>
  <c r="T738" i="11"/>
  <c r="X738" i="11" s="1"/>
  <c r="T737" i="11"/>
  <c r="AF737" i="11" s="1"/>
  <c r="T736" i="11"/>
  <c r="AD736" i="11" s="1"/>
  <c r="T735" i="11"/>
  <c r="W735" i="11" s="1"/>
  <c r="T734" i="11"/>
  <c r="AF734" i="11" s="1"/>
  <c r="T733" i="11"/>
  <c r="Y733" i="11" s="1"/>
  <c r="T732" i="11"/>
  <c r="Y732" i="11" s="1"/>
  <c r="T731" i="11"/>
  <c r="AE731" i="11" s="1"/>
  <c r="O747" i="4" l="1"/>
  <c r="N747" i="4"/>
  <c r="E747" i="4"/>
  <c r="H427" i="21"/>
  <c r="AB741" i="4"/>
  <c r="M741" i="4" s="1"/>
  <c r="AC741" i="4"/>
  <c r="AA741" i="4"/>
  <c r="K741" i="4" s="1"/>
  <c r="AC745" i="4"/>
  <c r="AF731" i="11"/>
  <c r="O731" i="11" s="1"/>
  <c r="AF738" i="11"/>
  <c r="AC738" i="11"/>
  <c r="AB738" i="11"/>
  <c r="Y738" i="11"/>
  <c r="Z738" i="11"/>
  <c r="AA738" i="11"/>
  <c r="K738" i="11" s="1"/>
  <c r="AE743" i="11"/>
  <c r="O743" i="11" s="1"/>
  <c r="AD738" i="11"/>
  <c r="AE738" i="11"/>
  <c r="O738" i="11" s="1"/>
  <c r="Y743" i="4"/>
  <c r="I743" i="4" s="1"/>
  <c r="Z743" i="4"/>
  <c r="K743" i="4" s="1"/>
  <c r="AC743" i="4"/>
  <c r="U745" i="4"/>
  <c r="U748" i="4"/>
  <c r="AA743" i="4"/>
  <c r="AB743" i="4"/>
  <c r="M743" i="4" s="1"/>
  <c r="W745" i="4"/>
  <c r="G745" i="4" s="1"/>
  <c r="Y748" i="4"/>
  <c r="X745" i="4"/>
  <c r="I745" i="4" s="1"/>
  <c r="T745" i="4"/>
  <c r="V741" i="4"/>
  <c r="G741" i="4" s="1"/>
  <c r="W741" i="4"/>
  <c r="Z745" i="4"/>
  <c r="K745" i="4" s="1"/>
  <c r="U741" i="4"/>
  <c r="X741" i="4"/>
  <c r="I741" i="4" s="1"/>
  <c r="AA745" i="4"/>
  <c r="T741" i="4"/>
  <c r="E741" i="4" s="1"/>
  <c r="Y745" i="4"/>
  <c r="Y741" i="4"/>
  <c r="AB745" i="4"/>
  <c r="M745" i="4" s="1"/>
  <c r="W734" i="11"/>
  <c r="X734" i="11"/>
  <c r="Z734" i="11"/>
  <c r="Y754" i="11"/>
  <c r="I754" i="11" s="1"/>
  <c r="Z751" i="11"/>
  <c r="AF743" i="11"/>
  <c r="AB741" i="11"/>
  <c r="AB745" i="11"/>
  <c r="AE748" i="11"/>
  <c r="AC741" i="11"/>
  <c r="AC745" i="11"/>
  <c r="AF748" i="11"/>
  <c r="AD741" i="11"/>
  <c r="AD745" i="11"/>
  <c r="AE741" i="11"/>
  <c r="AE745" i="11"/>
  <c r="O745" i="11" s="1"/>
  <c r="AD749" i="11"/>
  <c r="M749" i="11" s="1"/>
  <c r="Z754" i="11"/>
  <c r="AF741" i="11"/>
  <c r="AF745" i="11"/>
  <c r="AE749" i="11"/>
  <c r="AA754" i="11"/>
  <c r="AF749" i="11"/>
  <c r="AB754" i="11"/>
  <c r="AC754" i="11"/>
  <c r="M754" i="11" s="1"/>
  <c r="AD754" i="11"/>
  <c r="AC746" i="11"/>
  <c r="AB743" i="11"/>
  <c r="K743" i="11" s="1"/>
  <c r="AD746" i="11"/>
  <c r="AE754" i="11"/>
  <c r="AC743" i="11"/>
  <c r="AE746" i="11"/>
  <c r="X751" i="11"/>
  <c r="G751" i="11" s="1"/>
  <c r="AD743" i="11"/>
  <c r="AF746" i="11"/>
  <c r="Y751" i="11"/>
  <c r="I751" i="11" s="1"/>
  <c r="AF754" i="11"/>
  <c r="AA751" i="11"/>
  <c r="K751" i="11" s="1"/>
  <c r="AF755" i="11"/>
  <c r="O755" i="11" s="1"/>
  <c r="W748" i="11"/>
  <c r="G748" i="11" s="1"/>
  <c r="AB751" i="11"/>
  <c r="AC751" i="11"/>
  <c r="X748" i="11"/>
  <c r="Z748" i="11"/>
  <c r="X745" i="11"/>
  <c r="AA748" i="11"/>
  <c r="AF751" i="11"/>
  <c r="AB748" i="11"/>
  <c r="Z741" i="11"/>
  <c r="I741" i="11" s="1"/>
  <c r="Z745" i="11"/>
  <c r="AC748" i="11"/>
  <c r="AE752" i="11"/>
  <c r="V745" i="11"/>
  <c r="Y748" i="11"/>
  <c r="I748" i="11" s="1"/>
  <c r="AD751" i="11"/>
  <c r="AF739" i="11"/>
  <c r="O739" i="11" s="1"/>
  <c r="W745" i="11"/>
  <c r="G745" i="11" s="1"/>
  <c r="AE751" i="11"/>
  <c r="O751" i="11" s="1"/>
  <c r="Y745" i="11"/>
  <c r="I745" i="11" s="1"/>
  <c r="AA741" i="11"/>
  <c r="K741" i="11" s="1"/>
  <c r="AA745" i="11"/>
  <c r="K745" i="11" s="1"/>
  <c r="AD748" i="11"/>
  <c r="AF752" i="11"/>
  <c r="U747" i="4"/>
  <c r="V747" i="4"/>
  <c r="W747" i="4"/>
  <c r="X747" i="4"/>
  <c r="Y747" i="4"/>
  <c r="Z747" i="4"/>
  <c r="AA747" i="4"/>
  <c r="AB747" i="4"/>
  <c r="X742" i="4"/>
  <c r="I742" i="4" s="1"/>
  <c r="V744" i="4"/>
  <c r="G744" i="4" s="1"/>
  <c r="T746" i="4"/>
  <c r="AC747" i="4"/>
  <c r="Y742" i="4"/>
  <c r="W744" i="4"/>
  <c r="U746" i="4"/>
  <c r="Z742" i="4"/>
  <c r="K742" i="4" s="1"/>
  <c r="X744" i="4"/>
  <c r="I744" i="4" s="1"/>
  <c r="V746" i="4"/>
  <c r="G746" i="4" s="1"/>
  <c r="T748" i="4"/>
  <c r="N748" i="4" s="1"/>
  <c r="T744" i="4"/>
  <c r="U744" i="4"/>
  <c r="AA742" i="4"/>
  <c r="Y744" i="4"/>
  <c r="W746" i="4"/>
  <c r="AB742" i="4"/>
  <c r="M742" i="4" s="1"/>
  <c r="Z744" i="4"/>
  <c r="K744" i="4" s="1"/>
  <c r="X746" i="4"/>
  <c r="I746" i="4" s="1"/>
  <c r="V748" i="4"/>
  <c r="W748" i="4"/>
  <c r="T742" i="4"/>
  <c r="AB744" i="4"/>
  <c r="M744" i="4" s="1"/>
  <c r="Z746" i="4"/>
  <c r="K746" i="4" s="1"/>
  <c r="X748" i="4"/>
  <c r="T743" i="4"/>
  <c r="E743" i="4" s="1"/>
  <c r="AC744" i="4"/>
  <c r="AA746" i="4"/>
  <c r="U742" i="4"/>
  <c r="U743" i="4"/>
  <c r="AB746" i="4"/>
  <c r="M746" i="4" s="1"/>
  <c r="Z748" i="4"/>
  <c r="V742" i="4"/>
  <c r="G742" i="4" s="1"/>
  <c r="W742" i="4"/>
  <c r="Y746" i="4"/>
  <c r="V743" i="4"/>
  <c r="G743" i="4" s="1"/>
  <c r="AA748" i="4"/>
  <c r="W743" i="4"/>
  <c r="AB748" i="4"/>
  <c r="M748" i="4" s="1"/>
  <c r="U756" i="11"/>
  <c r="U750" i="11"/>
  <c r="W747" i="11"/>
  <c r="Z747" i="11"/>
  <c r="AA750" i="11"/>
  <c r="U752" i="11"/>
  <c r="AB753" i="11"/>
  <c r="V755" i="11"/>
  <c r="AC756" i="11"/>
  <c r="M756" i="11" s="1"/>
  <c r="X747" i="11"/>
  <c r="AA747" i="11"/>
  <c r="U749" i="11"/>
  <c r="AB750" i="11"/>
  <c r="V752" i="11"/>
  <c r="AC753" i="11"/>
  <c r="W755" i="11"/>
  <c r="G755" i="11" s="1"/>
  <c r="AD756" i="11"/>
  <c r="Z756" i="11"/>
  <c r="W744" i="11"/>
  <c r="W756" i="11"/>
  <c r="G756" i="11" s="1"/>
  <c r="U747" i="11"/>
  <c r="Y756" i="11"/>
  <c r="I756" i="11" s="1"/>
  <c r="Y750" i="11"/>
  <c r="AA756" i="11"/>
  <c r="K756" i="11" s="1"/>
  <c r="X744" i="11"/>
  <c r="Y747" i="11"/>
  <c r="Y755" i="11"/>
  <c r="Y746" i="11"/>
  <c r="V756" i="11"/>
  <c r="V750" i="11"/>
  <c r="W753" i="11"/>
  <c r="U744" i="11"/>
  <c r="V744" i="11"/>
  <c r="X750" i="11"/>
  <c r="Z750" i="11"/>
  <c r="AA753" i="11"/>
  <c r="K753" i="11" s="1"/>
  <c r="X755" i="11"/>
  <c r="U743" i="11"/>
  <c r="AB744" i="11"/>
  <c r="K744" i="11" s="1"/>
  <c r="AC747" i="11"/>
  <c r="AD750" i="11"/>
  <c r="M750" i="11" s="1"/>
  <c r="AE753" i="11"/>
  <c r="O753" i="11" s="1"/>
  <c r="AC744" i="11"/>
  <c r="AE750" i="11"/>
  <c r="AD744" i="11"/>
  <c r="AE747" i="11"/>
  <c r="Y749" i="11"/>
  <c r="AF750" i="11"/>
  <c r="Z752" i="11"/>
  <c r="AA755" i="11"/>
  <c r="AB755" i="11"/>
  <c r="Y743" i="11"/>
  <c r="AF744" i="11"/>
  <c r="Z746" i="11"/>
  <c r="AA749" i="11"/>
  <c r="K749" i="11" s="1"/>
  <c r="U751" i="11"/>
  <c r="AB752" i="11"/>
  <c r="V754" i="11"/>
  <c r="AC755" i="11"/>
  <c r="V753" i="11"/>
  <c r="X756" i="11"/>
  <c r="Y753" i="11"/>
  <c r="U755" i="11"/>
  <c r="AB756" i="11"/>
  <c r="Y744" i="11"/>
  <c r="Z744" i="11"/>
  <c r="V746" i="11"/>
  <c r="W749" i="11"/>
  <c r="X752" i="11"/>
  <c r="AF756" i="11"/>
  <c r="O756" i="11" s="1"/>
  <c r="V743" i="11"/>
  <c r="W746" i="11"/>
  <c r="AD747" i="11"/>
  <c r="X749" i="11"/>
  <c r="Y752" i="11"/>
  <c r="I752" i="11" s="1"/>
  <c r="Z755" i="11"/>
  <c r="X746" i="11"/>
  <c r="X743" i="11"/>
  <c r="AE744" i="11"/>
  <c r="O744" i="11" s="1"/>
  <c r="AF747" i="11"/>
  <c r="Z749" i="11"/>
  <c r="AA752" i="11"/>
  <c r="K752" i="11" s="1"/>
  <c r="U754" i="11"/>
  <c r="Z743" i="11"/>
  <c r="AA746" i="11"/>
  <c r="K746" i="11" s="1"/>
  <c r="U748" i="11"/>
  <c r="AB749" i="11"/>
  <c r="V751" i="11"/>
  <c r="AC752" i="11"/>
  <c r="M752" i="11" s="1"/>
  <c r="W754" i="11"/>
  <c r="G754" i="11" s="1"/>
  <c r="AD755" i="11"/>
  <c r="U753" i="11"/>
  <c r="V747" i="11"/>
  <c r="W750" i="11"/>
  <c r="G750" i="11" s="1"/>
  <c r="X753" i="11"/>
  <c r="Z753" i="11"/>
  <c r="U746" i="11"/>
  <c r="V749" i="11"/>
  <c r="W752" i="11"/>
  <c r="G752" i="11" s="1"/>
  <c r="AD753" i="11"/>
  <c r="W743" i="11"/>
  <c r="G743" i="11" s="1"/>
  <c r="AA737" i="11"/>
  <c r="K737" i="11" s="1"/>
  <c r="U739" i="11"/>
  <c r="AB740" i="11"/>
  <c r="V742" i="11"/>
  <c r="U736" i="11"/>
  <c r="AB737" i="11"/>
  <c r="V739" i="11"/>
  <c r="AC740" i="11"/>
  <c r="W742" i="11"/>
  <c r="U737" i="11"/>
  <c r="V740" i="11"/>
  <c r="W740" i="11"/>
  <c r="AD735" i="11"/>
  <c r="X737" i="11"/>
  <c r="Z740" i="11"/>
  <c r="Z737" i="11"/>
  <c r="W736" i="11"/>
  <c r="Y742" i="11"/>
  <c r="V741" i="11"/>
  <c r="AB736" i="11"/>
  <c r="W741" i="11"/>
  <c r="V735" i="11"/>
  <c r="AC736" i="11"/>
  <c r="M736" i="11" s="1"/>
  <c r="W738" i="11"/>
  <c r="G738" i="11" s="1"/>
  <c r="AD739" i="11"/>
  <c r="X741" i="11"/>
  <c r="AE742" i="11"/>
  <c r="O742" i="11" s="1"/>
  <c r="X735" i="11"/>
  <c r="G735" i="11" s="1"/>
  <c r="AE736" i="11"/>
  <c r="O736" i="11" s="1"/>
  <c r="Y735" i="11"/>
  <c r="AF736" i="11"/>
  <c r="Z735" i="11"/>
  <c r="U740" i="11"/>
  <c r="AA735" i="11"/>
  <c r="K735" i="11" s="1"/>
  <c r="AB735" i="11"/>
  <c r="V737" i="11"/>
  <c r="AC735" i="11"/>
  <c r="M735" i="11" s="1"/>
  <c r="W737" i="11"/>
  <c r="G737" i="11" s="1"/>
  <c r="X740" i="11"/>
  <c r="Y740" i="11"/>
  <c r="AE735" i="11"/>
  <c r="Y737" i="11"/>
  <c r="AF735" i="11"/>
  <c r="AA740" i="11"/>
  <c r="U742" i="11"/>
  <c r="V736" i="11"/>
  <c r="AC737" i="11"/>
  <c r="W739" i="11"/>
  <c r="AD740" i="11"/>
  <c r="X742" i="11"/>
  <c r="AD737" i="11"/>
  <c r="X739" i="11"/>
  <c r="AE740" i="11"/>
  <c r="O740" i="11" s="1"/>
  <c r="X736" i="11"/>
  <c r="AE737" i="11"/>
  <c r="O737" i="11" s="1"/>
  <c r="Y739" i="11"/>
  <c r="Z742" i="11"/>
  <c r="Y736" i="11"/>
  <c r="Z739" i="11"/>
  <c r="AA742" i="11"/>
  <c r="Z736" i="11"/>
  <c r="AA739" i="11"/>
  <c r="K739" i="11" s="1"/>
  <c r="U741" i="11"/>
  <c r="AB742" i="11"/>
  <c r="AA736" i="11"/>
  <c r="U738" i="11"/>
  <c r="AB739" i="11"/>
  <c r="AC742" i="11"/>
  <c r="U735" i="11"/>
  <c r="V738" i="11"/>
  <c r="AC739" i="11"/>
  <c r="AD742" i="11"/>
  <c r="Z733" i="11"/>
  <c r="I733" i="11" s="1"/>
  <c r="AA733" i="11"/>
  <c r="AB733" i="11"/>
  <c r="AC733" i="11"/>
  <c r="AD733" i="11"/>
  <c r="AE733" i="11"/>
  <c r="AF733" i="11"/>
  <c r="Z732" i="11"/>
  <c r="I732" i="11" s="1"/>
  <c r="U734" i="11"/>
  <c r="V734" i="11"/>
  <c r="AC732" i="11"/>
  <c r="M732" i="11" s="1"/>
  <c r="AD732" i="11"/>
  <c r="Y734" i="11"/>
  <c r="I734" i="11" s="1"/>
  <c r="AA732" i="11"/>
  <c r="U731" i="11"/>
  <c r="AB732" i="11"/>
  <c r="V731" i="11"/>
  <c r="W731" i="11"/>
  <c r="X731" i="11"/>
  <c r="AE732" i="11"/>
  <c r="Y731" i="11"/>
  <c r="AF732" i="11"/>
  <c r="AA734" i="11"/>
  <c r="AB734" i="11"/>
  <c r="AC734" i="11"/>
  <c r="AD734" i="11"/>
  <c r="U733" i="11"/>
  <c r="AB731" i="11"/>
  <c r="AC731" i="11"/>
  <c r="AD731" i="11"/>
  <c r="X733" i="11"/>
  <c r="AE734" i="11"/>
  <c r="O734" i="11" s="1"/>
  <c r="U732" i="11"/>
  <c r="V732" i="11"/>
  <c r="W732" i="11"/>
  <c r="G732" i="11" s="1"/>
  <c r="X732" i="11"/>
  <c r="Z731" i="11"/>
  <c r="AA731" i="11"/>
  <c r="K731" i="11" s="1"/>
  <c r="V733" i="11"/>
  <c r="W733" i="11"/>
  <c r="G733" i="11" s="1"/>
  <c r="G747" i="4" l="1"/>
  <c r="I747" i="4"/>
  <c r="K747" i="4"/>
  <c r="M747" i="4"/>
  <c r="G748" i="4"/>
  <c r="I748" i="4"/>
  <c r="K748" i="4"/>
  <c r="O745" i="4"/>
  <c r="E745" i="4"/>
  <c r="N745" i="4"/>
  <c r="E746" i="4"/>
  <c r="O746" i="4"/>
  <c r="N746" i="4"/>
  <c r="O744" i="4"/>
  <c r="E744" i="4"/>
  <c r="N744" i="4"/>
  <c r="E742" i="4"/>
  <c r="O742" i="4"/>
  <c r="N742" i="4"/>
  <c r="M738" i="11"/>
  <c r="I738" i="11"/>
  <c r="G734" i="11"/>
  <c r="O748" i="11"/>
  <c r="M745" i="11"/>
  <c r="O754" i="11"/>
  <c r="I739" i="11"/>
  <c r="O749" i="11"/>
  <c r="K754" i="11"/>
  <c r="M743" i="11"/>
  <c r="M751" i="11"/>
  <c r="K748" i="11"/>
  <c r="M748" i="11"/>
  <c r="O752" i="11"/>
  <c r="G747" i="11"/>
  <c r="I736" i="11"/>
  <c r="M753" i="11"/>
  <c r="G744" i="11"/>
  <c r="I755" i="11"/>
  <c r="G753" i="11"/>
  <c r="M747" i="11"/>
  <c r="M744" i="11"/>
  <c r="O747" i="11"/>
  <c r="I749" i="11"/>
  <c r="K755" i="11"/>
  <c r="I743" i="11"/>
  <c r="M755" i="11"/>
  <c r="I753" i="11"/>
  <c r="I744" i="11"/>
  <c r="G749" i="11"/>
  <c r="K732" i="11"/>
  <c r="G736" i="11"/>
  <c r="O735" i="11"/>
  <c r="M737" i="11"/>
  <c r="G739" i="11"/>
  <c r="K736" i="11"/>
  <c r="M739" i="11"/>
  <c r="K733" i="11"/>
  <c r="M733" i="11"/>
  <c r="O733" i="11"/>
  <c r="G731" i="11"/>
  <c r="O732" i="11"/>
  <c r="I731" i="11"/>
  <c r="K734" i="11"/>
  <c r="M734" i="11"/>
  <c r="M731" i="11"/>
  <c r="M746" i="11"/>
  <c r="I750" i="11"/>
  <c r="I746" i="11"/>
  <c r="K750" i="11"/>
  <c r="I742" i="11"/>
  <c r="G741" i="11"/>
  <c r="K742" i="11"/>
  <c r="O750" i="11"/>
  <c r="M740" i="11"/>
  <c r="G742" i="11"/>
  <c r="G740" i="11"/>
  <c r="M742" i="11"/>
  <c r="P745" i="11"/>
  <c r="Q745" i="11"/>
  <c r="E745" i="11"/>
  <c r="E756" i="11"/>
  <c r="Q756" i="11"/>
  <c r="P756" i="11"/>
  <c r="P749" i="11"/>
  <c r="E749" i="11"/>
  <c r="Q749" i="11"/>
  <c r="P747" i="11"/>
  <c r="E747" i="11"/>
  <c r="Q747" i="11"/>
  <c r="P744" i="11"/>
  <c r="Q744" i="11"/>
  <c r="E744" i="11"/>
  <c r="Q743" i="11"/>
  <c r="E743" i="11"/>
  <c r="P743" i="11"/>
  <c r="Q751" i="11"/>
  <c r="P751" i="11"/>
  <c r="E751" i="11"/>
  <c r="Q755" i="11"/>
  <c r="E755" i="11"/>
  <c r="P755" i="11"/>
  <c r="Q754" i="11"/>
  <c r="E754" i="11"/>
  <c r="P754" i="11"/>
  <c r="Q748" i="11"/>
  <c r="P748" i="11"/>
  <c r="E748" i="11"/>
  <c r="P753" i="11"/>
  <c r="Q753" i="11"/>
  <c r="E753" i="11"/>
  <c r="E746" i="11"/>
  <c r="Q746" i="11"/>
  <c r="P746" i="11"/>
  <c r="E739" i="11"/>
  <c r="Q739" i="11"/>
  <c r="P739" i="11"/>
  <c r="E736" i="11"/>
  <c r="Q736" i="11"/>
  <c r="P736" i="11"/>
  <c r="Q737" i="11"/>
  <c r="P737" i="11"/>
  <c r="E737" i="11"/>
  <c r="Q742" i="11"/>
  <c r="P742" i="11"/>
  <c r="Q738" i="11"/>
  <c r="E738" i="11"/>
  <c r="P738" i="11"/>
  <c r="E735" i="11"/>
  <c r="P735" i="11"/>
  <c r="Q735" i="11"/>
  <c r="E734" i="11"/>
  <c r="P734" i="11"/>
  <c r="Q734" i="11"/>
  <c r="E731" i="11"/>
  <c r="P731" i="11"/>
  <c r="Q731" i="11"/>
  <c r="P732" i="11"/>
  <c r="E732" i="11"/>
  <c r="Q732" i="11"/>
  <c r="P752" i="11"/>
  <c r="Q752" i="11"/>
  <c r="E752" i="11"/>
  <c r="P750" i="11"/>
  <c r="Q750" i="11"/>
  <c r="E750" i="11"/>
  <c r="O746" i="11"/>
  <c r="G746" i="11"/>
  <c r="E748" i="4"/>
  <c r="O748" i="4"/>
  <c r="M741" i="11"/>
  <c r="O741" i="11"/>
  <c r="I740" i="11"/>
  <c r="K740" i="11"/>
  <c r="E742" i="11"/>
  <c r="Q740" i="11"/>
  <c r="E740" i="11"/>
  <c r="P740" i="11"/>
  <c r="Q741" i="11"/>
  <c r="P741" i="11"/>
  <c r="E741" i="11"/>
  <c r="P733" i="11"/>
  <c r="Q733" i="11"/>
  <c r="E733" i="11"/>
  <c r="S740" i="4"/>
  <c r="AC740" i="4" s="1"/>
  <c r="S739" i="4"/>
  <c r="T739" i="4" s="1"/>
  <c r="S738" i="4"/>
  <c r="U738" i="4" s="1"/>
  <c r="S737" i="4"/>
  <c r="V737" i="4" s="1"/>
  <c r="S736" i="4"/>
  <c r="W736" i="4" s="1"/>
  <c r="S735" i="4"/>
  <c r="X735" i="4" s="1"/>
  <c r="S734" i="4"/>
  <c r="AC734" i="4" s="1"/>
  <c r="S733" i="4"/>
  <c r="AC733" i="4" s="1"/>
  <c r="S732" i="4"/>
  <c r="AA732" i="4" s="1"/>
  <c r="T730" i="11"/>
  <c r="AF730" i="11" s="1"/>
  <c r="T729" i="11"/>
  <c r="Y729" i="11" s="1"/>
  <c r="T728" i="11"/>
  <c r="AE728" i="11" s="1"/>
  <c r="T727" i="11"/>
  <c r="AE727" i="11" s="1"/>
  <c r="T726" i="11"/>
  <c r="AF726" i="11" s="1"/>
  <c r="T725" i="11"/>
  <c r="X725" i="11" s="1"/>
  <c r="U739" i="4" l="1"/>
  <c r="W739" i="4"/>
  <c r="X739" i="4"/>
  <c r="I739" i="4" s="1"/>
  <c r="AA739" i="4"/>
  <c r="W737" i="4"/>
  <c r="G737" i="4" s="1"/>
  <c r="X737" i="4"/>
  <c r="I737" i="4" s="1"/>
  <c r="Y737" i="4"/>
  <c r="Z737" i="4"/>
  <c r="K737" i="4" s="1"/>
  <c r="AA737" i="4"/>
  <c r="AB737" i="4"/>
  <c r="M737" i="4" s="1"/>
  <c r="V739" i="4"/>
  <c r="G739" i="4" s="1"/>
  <c r="Y739" i="4"/>
  <c r="Z739" i="4"/>
  <c r="X736" i="4"/>
  <c r="I736" i="4" s="1"/>
  <c r="V738" i="4"/>
  <c r="G738" i="4" s="1"/>
  <c r="T740" i="4"/>
  <c r="Y736" i="4"/>
  <c r="W738" i="4"/>
  <c r="U740" i="4"/>
  <c r="Z736" i="4"/>
  <c r="K736" i="4" s="1"/>
  <c r="X738" i="4"/>
  <c r="I738" i="4" s="1"/>
  <c r="V740" i="4"/>
  <c r="G740" i="4" s="1"/>
  <c r="AA736" i="4"/>
  <c r="Y738" i="4"/>
  <c r="W740" i="4"/>
  <c r="T738" i="4"/>
  <c r="AB736" i="4"/>
  <c r="M736" i="4" s="1"/>
  <c r="Z738" i="4"/>
  <c r="K738" i="4" s="1"/>
  <c r="X740" i="4"/>
  <c r="I740" i="4" s="1"/>
  <c r="T735" i="4"/>
  <c r="AC736" i="4"/>
  <c r="AA738" i="4"/>
  <c r="Y740" i="4"/>
  <c r="T736" i="4"/>
  <c r="AC737" i="4"/>
  <c r="Z740" i="4"/>
  <c r="K740" i="4" s="1"/>
  <c r="AA735" i="4"/>
  <c r="AB735" i="4"/>
  <c r="M735" i="4" s="1"/>
  <c r="AC735" i="4"/>
  <c r="AB738" i="4"/>
  <c r="M738" i="4" s="1"/>
  <c r="V735" i="4"/>
  <c r="G735" i="4" s="1"/>
  <c r="T737" i="4"/>
  <c r="AC738" i="4"/>
  <c r="AA740" i="4"/>
  <c r="Y735" i="4"/>
  <c r="I735" i="4" s="1"/>
  <c r="U736" i="4"/>
  <c r="AB740" i="4"/>
  <c r="M740" i="4" s="1"/>
  <c r="Z735" i="4"/>
  <c r="K735" i="4" s="1"/>
  <c r="AB739" i="4"/>
  <c r="M739" i="4" s="1"/>
  <c r="V736" i="4"/>
  <c r="G736" i="4" s="1"/>
  <c r="AC739" i="4"/>
  <c r="U735" i="4"/>
  <c r="W735" i="4"/>
  <c r="U737" i="4"/>
  <c r="T733" i="4"/>
  <c r="U733" i="4"/>
  <c r="V733" i="4"/>
  <c r="G733" i="4" s="1"/>
  <c r="W733" i="4"/>
  <c r="X733" i="4"/>
  <c r="Y733" i="4"/>
  <c r="Z733" i="4"/>
  <c r="AA733" i="4"/>
  <c r="AB733" i="4"/>
  <c r="M733" i="4" s="1"/>
  <c r="T734" i="4"/>
  <c r="U734" i="4"/>
  <c r="V734" i="4"/>
  <c r="G734" i="4" s="1"/>
  <c r="W734" i="4"/>
  <c r="X734" i="4"/>
  <c r="Y734" i="4"/>
  <c r="Z734" i="4"/>
  <c r="U732" i="4"/>
  <c r="W732" i="4"/>
  <c r="X732" i="4"/>
  <c r="Y732" i="4"/>
  <c r="Z732" i="4"/>
  <c r="K732" i="4" s="1"/>
  <c r="AB732" i="4"/>
  <c r="AC732" i="4"/>
  <c r="AA734" i="4"/>
  <c r="AB734" i="4"/>
  <c r="M734" i="4" s="1"/>
  <c r="T732" i="4"/>
  <c r="V732" i="4"/>
  <c r="G732" i="4" s="1"/>
  <c r="Y725" i="11"/>
  <c r="Z725" i="11"/>
  <c r="AA725" i="11"/>
  <c r="AB725" i="11"/>
  <c r="AC725" i="11"/>
  <c r="M725" i="11" s="1"/>
  <c r="AD725" i="11"/>
  <c r="AE725" i="11"/>
  <c r="AF725" i="11"/>
  <c r="U730" i="11"/>
  <c r="AA730" i="11"/>
  <c r="AD728" i="11"/>
  <c r="Z730" i="11"/>
  <c r="AB730" i="11"/>
  <c r="AB727" i="11"/>
  <c r="V729" i="11"/>
  <c r="AC730" i="11"/>
  <c r="AF727" i="11"/>
  <c r="O727" i="11" s="1"/>
  <c r="Z729" i="11"/>
  <c r="I729" i="11" s="1"/>
  <c r="AA729" i="11"/>
  <c r="AB729" i="11"/>
  <c r="V728" i="11"/>
  <c r="AD729" i="11"/>
  <c r="X728" i="11"/>
  <c r="Y728" i="11"/>
  <c r="X730" i="11"/>
  <c r="X727" i="11"/>
  <c r="AF728" i="11"/>
  <c r="O728" i="11" s="1"/>
  <c r="U729" i="11"/>
  <c r="AC727" i="11"/>
  <c r="W729" i="11"/>
  <c r="AD730" i="11"/>
  <c r="AA728" i="11"/>
  <c r="U727" i="11"/>
  <c r="AB728" i="11"/>
  <c r="V730" i="11"/>
  <c r="V727" i="11"/>
  <c r="AC728" i="11"/>
  <c r="M728" i="11" s="1"/>
  <c r="W730" i="11"/>
  <c r="G730" i="11" s="1"/>
  <c r="Y730" i="11"/>
  <c r="I730" i="11" s="1"/>
  <c r="Z727" i="11"/>
  <c r="AD727" i="11"/>
  <c r="X729" i="11"/>
  <c r="AE730" i="11"/>
  <c r="O730" i="11" s="1"/>
  <c r="U728" i="11"/>
  <c r="AC729" i="11"/>
  <c r="M729" i="11" s="1"/>
  <c r="W728" i="11"/>
  <c r="G728" i="11" s="1"/>
  <c r="AE729" i="11"/>
  <c r="AF729" i="11"/>
  <c r="Z728" i="11"/>
  <c r="W727" i="11"/>
  <c r="G727" i="11" s="1"/>
  <c r="Y727" i="11"/>
  <c r="AA727" i="11"/>
  <c r="K727" i="11" s="1"/>
  <c r="AA726" i="11"/>
  <c r="W726" i="11"/>
  <c r="G726" i="11" s="1"/>
  <c r="Z726" i="11"/>
  <c r="AB726" i="11"/>
  <c r="AC726" i="11"/>
  <c r="U725" i="11"/>
  <c r="V725" i="11"/>
  <c r="W725" i="11"/>
  <c r="G725" i="11" s="1"/>
  <c r="AD726" i="11"/>
  <c r="U726" i="11"/>
  <c r="V726" i="11"/>
  <c r="X726" i="11"/>
  <c r="Y726" i="11"/>
  <c r="AE726" i="11"/>
  <c r="O726" i="11" s="1"/>
  <c r="K739" i="4" l="1"/>
  <c r="I733" i="4"/>
  <c r="I734" i="4"/>
  <c r="K734" i="4"/>
  <c r="I732" i="4"/>
  <c r="M732" i="4"/>
  <c r="E740" i="4"/>
  <c r="N740" i="4"/>
  <c r="O740" i="4"/>
  <c r="N738" i="4"/>
  <c r="E738" i="4"/>
  <c r="O738" i="4"/>
  <c r="O735" i="4"/>
  <c r="E735" i="4"/>
  <c r="N735" i="4"/>
  <c r="E736" i="4"/>
  <c r="O736" i="4"/>
  <c r="N736" i="4"/>
  <c r="N737" i="4"/>
  <c r="O737" i="4"/>
  <c r="E737" i="4"/>
  <c r="I725" i="11"/>
  <c r="K725" i="11"/>
  <c r="G729" i="11"/>
  <c r="O729" i="11"/>
  <c r="K726" i="11"/>
  <c r="O725" i="11"/>
  <c r="K730" i="11"/>
  <c r="M730" i="11"/>
  <c r="K729" i="11"/>
  <c r="M727" i="11"/>
  <c r="M726" i="11"/>
  <c r="K728" i="11"/>
  <c r="Q730" i="11"/>
  <c r="E730" i="11"/>
  <c r="P730" i="11"/>
  <c r="P729" i="11"/>
  <c r="Q729" i="11"/>
  <c r="E729" i="11"/>
  <c r="Q727" i="11"/>
  <c r="E727" i="11"/>
  <c r="P727" i="11"/>
  <c r="P725" i="11"/>
  <c r="Q725" i="11"/>
  <c r="E725" i="11"/>
  <c r="P726" i="11"/>
  <c r="Q726" i="11"/>
  <c r="E726" i="11"/>
  <c r="O739" i="4"/>
  <c r="N739" i="4"/>
  <c r="E739" i="4"/>
  <c r="K733" i="4"/>
  <c r="E728" i="11"/>
  <c r="P728" i="11"/>
  <c r="Q728" i="11"/>
  <c r="E733" i="4"/>
  <c r="N733" i="4"/>
  <c r="O733" i="4"/>
  <c r="N734" i="4"/>
  <c r="E734" i="4"/>
  <c r="O734" i="4"/>
  <c r="E732" i="4"/>
  <c r="O732" i="4"/>
  <c r="N732" i="4"/>
  <c r="S716" i="4"/>
  <c r="T716" i="4" s="1"/>
  <c r="S717" i="4"/>
  <c r="T717" i="4" s="1"/>
  <c r="T710" i="11"/>
  <c r="V710" i="11" s="1"/>
  <c r="AC716" i="4" l="1"/>
  <c r="AB716" i="4"/>
  <c r="AA716" i="4"/>
  <c r="Z716" i="4"/>
  <c r="Y716" i="4"/>
  <c r="X716" i="4"/>
  <c r="W716" i="4"/>
  <c r="V716" i="4"/>
  <c r="AC717" i="4"/>
  <c r="X717" i="4"/>
  <c r="W717" i="4"/>
  <c r="Z717" i="4"/>
  <c r="V717" i="4"/>
  <c r="U716" i="4"/>
  <c r="AB717" i="4"/>
  <c r="AA717" i="4"/>
  <c r="Y717" i="4"/>
  <c r="U717" i="4"/>
  <c r="E717" i="4" s="1"/>
  <c r="Z710" i="11"/>
  <c r="Y710" i="11"/>
  <c r="I710" i="11" s="1"/>
  <c r="X710" i="11"/>
  <c r="W710" i="11"/>
  <c r="U710" i="11"/>
  <c r="AF710" i="11"/>
  <c r="AE710" i="11"/>
  <c r="AD710" i="11"/>
  <c r="AC710" i="11"/>
  <c r="AB710" i="11"/>
  <c r="AA710" i="11"/>
  <c r="K710" i="11" s="1"/>
  <c r="O710" i="11" l="1"/>
  <c r="K716" i="4"/>
  <c r="K717" i="4"/>
  <c r="M717" i="4"/>
  <c r="M716" i="4"/>
  <c r="I717" i="4"/>
  <c r="I716" i="4"/>
  <c r="G716" i="4"/>
  <c r="M710" i="11"/>
  <c r="G710" i="11"/>
  <c r="N717" i="4"/>
  <c r="O717" i="4"/>
  <c r="G717" i="4"/>
  <c r="E716" i="4"/>
  <c r="N716" i="4"/>
  <c r="O716" i="4"/>
  <c r="Q710" i="11"/>
  <c r="P710" i="11"/>
  <c r="E710" i="11"/>
  <c r="S718" i="4"/>
  <c r="T718" i="4" s="1"/>
  <c r="S719" i="4"/>
  <c r="W719" i="4" s="1"/>
  <c r="S720" i="4"/>
  <c r="V720" i="4" s="1"/>
  <c r="S721" i="4"/>
  <c r="W721" i="4" s="1"/>
  <c r="S722" i="4"/>
  <c r="Z722" i="4" s="1"/>
  <c r="S723" i="4"/>
  <c r="AA723" i="4" s="1"/>
  <c r="S724" i="4"/>
  <c r="AB724" i="4" s="1"/>
  <c r="S725" i="4"/>
  <c r="AC725" i="4" s="1"/>
  <c r="S726" i="4"/>
  <c r="T726" i="4" s="1"/>
  <c r="S727" i="4"/>
  <c r="T727" i="4" s="1"/>
  <c r="S728" i="4"/>
  <c r="T728" i="4" s="1"/>
  <c r="S729" i="4"/>
  <c r="U729" i="4" s="1"/>
  <c r="S730" i="4"/>
  <c r="T730" i="4" s="1"/>
  <c r="S731" i="4"/>
  <c r="W731" i="4" s="1"/>
  <c r="T713" i="11"/>
  <c r="U713" i="11" s="1"/>
  <c r="T714" i="11"/>
  <c r="U714" i="11" s="1"/>
  <c r="T715" i="11"/>
  <c r="V715" i="11" s="1"/>
  <c r="T716" i="11"/>
  <c r="AC716" i="11" s="1"/>
  <c r="T717" i="11"/>
  <c r="V717" i="11" s="1"/>
  <c r="T718" i="11"/>
  <c r="AA718" i="11" s="1"/>
  <c r="T719" i="11"/>
  <c r="U719" i="11" s="1"/>
  <c r="T720" i="11"/>
  <c r="V720" i="11" s="1"/>
  <c r="T721" i="11"/>
  <c r="X721" i="11" s="1"/>
  <c r="T722" i="11"/>
  <c r="Y722" i="11" s="1"/>
  <c r="T723" i="11"/>
  <c r="V723" i="11" s="1"/>
  <c r="T724" i="11"/>
  <c r="U724" i="11" s="1"/>
  <c r="AC719" i="4" l="1"/>
  <c r="U718" i="4"/>
  <c r="V719" i="4"/>
  <c r="G719" i="4" s="1"/>
  <c r="U719" i="4"/>
  <c r="U727" i="4"/>
  <c r="T719" i="4"/>
  <c r="AC718" i="4"/>
  <c r="AA717" i="11"/>
  <c r="U717" i="11"/>
  <c r="W720" i="4"/>
  <c r="G720" i="4" s="1"/>
  <c r="AA729" i="4"/>
  <c r="AB715" i="11"/>
  <c r="Z725" i="4"/>
  <c r="AC731" i="4"/>
  <c r="AC727" i="4"/>
  <c r="AA726" i="4"/>
  <c r="Y725" i="4"/>
  <c r="U724" i="4"/>
  <c r="X722" i="4"/>
  <c r="AA725" i="4"/>
  <c r="Y722" i="4"/>
  <c r="V731" i="4"/>
  <c r="G731" i="4" s="1"/>
  <c r="AB727" i="4"/>
  <c r="Z726" i="4"/>
  <c r="X725" i="4"/>
  <c r="T724" i="4"/>
  <c r="W722" i="4"/>
  <c r="U722" i="4"/>
  <c r="Y724" i="4"/>
  <c r="U723" i="4"/>
  <c r="T729" i="4"/>
  <c r="AC726" i="4"/>
  <c r="W724" i="4"/>
  <c r="AB726" i="4"/>
  <c r="M726" i="4" s="1"/>
  <c r="V724" i="4"/>
  <c r="G724" i="4" s="1"/>
  <c r="U731" i="4"/>
  <c r="AA727" i="4"/>
  <c r="Y726" i="4"/>
  <c r="W725" i="4"/>
  <c r="T731" i="4"/>
  <c r="Z727" i="4"/>
  <c r="X726" i="4"/>
  <c r="I726" i="4" s="1"/>
  <c r="V725" i="4"/>
  <c r="Z723" i="4"/>
  <c r="K723" i="4" s="1"/>
  <c r="T722" i="4"/>
  <c r="X723" i="4"/>
  <c r="X721" i="4"/>
  <c r="W727" i="4"/>
  <c r="U726" i="4"/>
  <c r="AA724" i="4"/>
  <c r="W723" i="4"/>
  <c r="V721" i="4"/>
  <c r="G721" i="4" s="1"/>
  <c r="Y727" i="4"/>
  <c r="W726" i="4"/>
  <c r="U725" i="4"/>
  <c r="Y723" i="4"/>
  <c r="U730" i="4"/>
  <c r="X727" i="4"/>
  <c r="I727" i="4" s="1"/>
  <c r="V726" i="4"/>
  <c r="AB729" i="4"/>
  <c r="V727" i="4"/>
  <c r="G727" i="4" s="1"/>
  <c r="Z724" i="4"/>
  <c r="V723" i="4"/>
  <c r="T721" i="4"/>
  <c r="AB725" i="4"/>
  <c r="M725" i="4" s="1"/>
  <c r="X724" i="4"/>
  <c r="T723" i="4"/>
  <c r="U720" i="4"/>
  <c r="AC729" i="4"/>
  <c r="AB728" i="4"/>
  <c r="V722" i="4"/>
  <c r="U721" i="4"/>
  <c r="T720" i="4"/>
  <c r="AA728" i="4"/>
  <c r="AA730" i="4"/>
  <c r="AC720" i="4"/>
  <c r="AB719" i="4"/>
  <c r="M719" i="4" s="1"/>
  <c r="AA718" i="4"/>
  <c r="AC728" i="4"/>
  <c r="AC730" i="4"/>
  <c r="AB730" i="4"/>
  <c r="M730" i="4" s="1"/>
  <c r="Z728" i="4"/>
  <c r="K728" i="4" s="1"/>
  <c r="Z730" i="4"/>
  <c r="Y729" i="4"/>
  <c r="AC721" i="4"/>
  <c r="AB720" i="4"/>
  <c r="AA719" i="4"/>
  <c r="Z718" i="4"/>
  <c r="AB718" i="4"/>
  <c r="M718" i="4" s="1"/>
  <c r="Z731" i="4"/>
  <c r="Y730" i="4"/>
  <c r="X729" i="4"/>
  <c r="I729" i="4" s="1"/>
  <c r="W728" i="4"/>
  <c r="T725" i="4"/>
  <c r="AC722" i="4"/>
  <c r="AB721" i="4"/>
  <c r="AA720" i="4"/>
  <c r="Z719" i="4"/>
  <c r="Y718" i="4"/>
  <c r="AB731" i="4"/>
  <c r="M731" i="4" s="1"/>
  <c r="Z729" i="4"/>
  <c r="K729" i="4" s="1"/>
  <c r="AA731" i="4"/>
  <c r="X728" i="4"/>
  <c r="AC723" i="4"/>
  <c r="AB722" i="4"/>
  <c r="AA721" i="4"/>
  <c r="Z720" i="4"/>
  <c r="Y719" i="4"/>
  <c r="X718" i="4"/>
  <c r="Y728" i="4"/>
  <c r="X731" i="4"/>
  <c r="W730" i="4"/>
  <c r="V729" i="4"/>
  <c r="U728" i="4"/>
  <c r="AC724" i="4"/>
  <c r="M724" i="4" s="1"/>
  <c r="AB723" i="4"/>
  <c r="AA722" i="4"/>
  <c r="K722" i="4" s="1"/>
  <c r="Z721" i="4"/>
  <c r="Y720" i="4"/>
  <c r="X719" i="4"/>
  <c r="W718" i="4"/>
  <c r="Y731" i="4"/>
  <c r="X730" i="4"/>
  <c r="W729" i="4"/>
  <c r="V728" i="4"/>
  <c r="V730" i="4"/>
  <c r="Y721" i="4"/>
  <c r="X720" i="4"/>
  <c r="V718" i="4"/>
  <c r="AD719" i="11"/>
  <c r="AF715" i="11"/>
  <c r="AE719" i="11"/>
  <c r="V721" i="11"/>
  <c r="AA719" i="11"/>
  <c r="AC715" i="11"/>
  <c r="AD720" i="11"/>
  <c r="AF717" i="11"/>
  <c r="AA720" i="11"/>
  <c r="AC717" i="11"/>
  <c r="AF719" i="11"/>
  <c r="Z719" i="11"/>
  <c r="AF720" i="11"/>
  <c r="AE720" i="11"/>
  <c r="O720" i="11" s="1"/>
  <c r="Z720" i="11"/>
  <c r="AB717" i="11"/>
  <c r="U720" i="11"/>
  <c r="W714" i="11"/>
  <c r="AF723" i="11"/>
  <c r="AA723" i="11"/>
  <c r="X722" i="11"/>
  <c r="Y723" i="11"/>
  <c r="W722" i="11"/>
  <c r="G722" i="11" s="1"/>
  <c r="AC720" i="11"/>
  <c r="M720" i="11" s="1"/>
  <c r="AC719" i="11"/>
  <c r="M719" i="11" s="1"/>
  <c r="AE717" i="11"/>
  <c r="O717" i="11" s="1"/>
  <c r="AE715" i="11"/>
  <c r="O715" i="11" s="1"/>
  <c r="U723" i="11"/>
  <c r="V722" i="11"/>
  <c r="AB720" i="11"/>
  <c r="AB719" i="11"/>
  <c r="AD717" i="11"/>
  <c r="AD715" i="11"/>
  <c r="U722" i="11"/>
  <c r="AF722" i="11"/>
  <c r="Y719" i="11"/>
  <c r="I719" i="11" s="1"/>
  <c r="AE722" i="11"/>
  <c r="O722" i="11" s="1"/>
  <c r="AC721" i="11"/>
  <c r="Y720" i="11"/>
  <c r="I720" i="11" s="1"/>
  <c r="Z715" i="11"/>
  <c r="AF714" i="11"/>
  <c r="AD722" i="11"/>
  <c r="AA721" i="11"/>
  <c r="X720" i="11"/>
  <c r="X719" i="11"/>
  <c r="Z717" i="11"/>
  <c r="W715" i="11"/>
  <c r="AE714" i="11"/>
  <c r="O714" i="11" s="1"/>
  <c r="AC722" i="11"/>
  <c r="M722" i="11" s="1"/>
  <c r="W721" i="11"/>
  <c r="G721" i="11" s="1"/>
  <c r="W720" i="11"/>
  <c r="G720" i="11" s="1"/>
  <c r="V719" i="11"/>
  <c r="X717" i="11"/>
  <c r="U715" i="11"/>
  <c r="AD714" i="11"/>
  <c r="AB722" i="11"/>
  <c r="AB714" i="11"/>
  <c r="AF724" i="11"/>
  <c r="AA722" i="11"/>
  <c r="K722" i="11" s="1"/>
  <c r="AF718" i="11"/>
  <c r="Y714" i="11"/>
  <c r="Z722" i="11"/>
  <c r="I722" i="11" s="1"/>
  <c r="Z718" i="11"/>
  <c r="AB716" i="11"/>
  <c r="Y718" i="11"/>
  <c r="I718" i="11" s="1"/>
  <c r="AA716" i="11"/>
  <c r="K716" i="11" s="1"/>
  <c r="AE713" i="11"/>
  <c r="AD724" i="11"/>
  <c r="AE723" i="11"/>
  <c r="O723" i="11" s="1"/>
  <c r="U721" i="11"/>
  <c r="W719" i="11"/>
  <c r="G719" i="11" s="1"/>
  <c r="X718" i="11"/>
  <c r="Y717" i="11"/>
  <c r="I717" i="11" s="1"/>
  <c r="Z716" i="11"/>
  <c r="AA715" i="11"/>
  <c r="K715" i="11" s="1"/>
  <c r="AC714" i="11"/>
  <c r="M714" i="11" s="1"/>
  <c r="AD713" i="11"/>
  <c r="AF713" i="11"/>
  <c r="AD723" i="11"/>
  <c r="AF721" i="11"/>
  <c r="W718" i="11"/>
  <c r="G718" i="11" s="1"/>
  <c r="AB724" i="11"/>
  <c r="AC723" i="11"/>
  <c r="M723" i="11" s="1"/>
  <c r="AE721" i="11"/>
  <c r="O721" i="11" s="1"/>
  <c r="V718" i="11"/>
  <c r="W717" i="11"/>
  <c r="G717" i="11" s="1"/>
  <c r="X716" i="11"/>
  <c r="Y715" i="11"/>
  <c r="I715" i="11" s="1"/>
  <c r="AA714" i="11"/>
  <c r="AB713" i="11"/>
  <c r="AE724" i="11"/>
  <c r="AC724" i="11"/>
  <c r="Y716" i="11"/>
  <c r="AC713" i="11"/>
  <c r="AA724" i="11"/>
  <c r="AB723" i="11"/>
  <c r="AD721" i="11"/>
  <c r="U718" i="11"/>
  <c r="W716" i="11"/>
  <c r="X715" i="11"/>
  <c r="Z714" i="11"/>
  <c r="AA713" i="11"/>
  <c r="K713" i="11" s="1"/>
  <c r="V716" i="11"/>
  <c r="Z713" i="11"/>
  <c r="Y724" i="11"/>
  <c r="Z723" i="11"/>
  <c r="AB721" i="11"/>
  <c r="AE718" i="11"/>
  <c r="O718" i="11" s="1"/>
  <c r="U716" i="11"/>
  <c r="X714" i="11"/>
  <c r="Y713" i="11"/>
  <c r="Z724" i="11"/>
  <c r="Z721" i="11"/>
  <c r="AC718" i="11"/>
  <c r="AE716" i="11"/>
  <c r="V714" i="11"/>
  <c r="W713" i="11"/>
  <c r="X724" i="11"/>
  <c r="W724" i="11"/>
  <c r="G724" i="11" s="1"/>
  <c r="X723" i="11"/>
  <c r="V724" i="11"/>
  <c r="W723" i="11"/>
  <c r="G723" i="11" s="1"/>
  <c r="Y721" i="11"/>
  <c r="I721" i="11" s="1"/>
  <c r="AB718" i="11"/>
  <c r="K718" i="11" s="1"/>
  <c r="AD716" i="11"/>
  <c r="M716" i="11" s="1"/>
  <c r="V713" i="11"/>
  <c r="E713" i="11" s="1"/>
  <c r="AD718" i="11"/>
  <c r="AF716" i="11"/>
  <c r="X713" i="11"/>
  <c r="O503" i="14"/>
  <c r="P503" i="14"/>
  <c r="Q503" i="14"/>
  <c r="M503" i="14"/>
  <c r="K503" i="14"/>
  <c r="I503" i="14"/>
  <c r="G503" i="14"/>
  <c r="K483" i="5"/>
  <c r="L483" i="5"/>
  <c r="M483" i="5"/>
  <c r="I483" i="5"/>
  <c r="G483" i="5"/>
  <c r="E483" i="5"/>
  <c r="M727" i="4" l="1"/>
  <c r="K726" i="4"/>
  <c r="I725" i="4"/>
  <c r="G730" i="4"/>
  <c r="K717" i="11"/>
  <c r="K720" i="11"/>
  <c r="G714" i="11"/>
  <c r="I723" i="11"/>
  <c r="O716" i="11"/>
  <c r="M715" i="11"/>
  <c r="K723" i="11"/>
  <c r="K721" i="11"/>
  <c r="M721" i="11"/>
  <c r="G715" i="11"/>
  <c r="M718" i="11"/>
  <c r="I714" i="11"/>
  <c r="I724" i="11"/>
  <c r="K714" i="11"/>
  <c r="O724" i="11"/>
  <c r="M724" i="11"/>
  <c r="I716" i="11"/>
  <c r="K724" i="11"/>
  <c r="G716" i="11"/>
  <c r="O719" i="11"/>
  <c r="K719" i="11"/>
  <c r="M717" i="11"/>
  <c r="E720" i="11"/>
  <c r="P720" i="11"/>
  <c r="Q720" i="11"/>
  <c r="P723" i="11"/>
  <c r="Q723" i="11"/>
  <c r="E723" i="11"/>
  <c r="E722" i="11"/>
  <c r="P722" i="11"/>
  <c r="Q722" i="11"/>
  <c r="Q715" i="11"/>
  <c r="P715" i="11"/>
  <c r="E715" i="11"/>
  <c r="Q721" i="11"/>
  <c r="E721" i="11"/>
  <c r="P721" i="11"/>
  <c r="E718" i="11"/>
  <c r="Q718" i="11"/>
  <c r="P718" i="11"/>
  <c r="Q716" i="11"/>
  <c r="P716" i="11"/>
  <c r="E716" i="11"/>
  <c r="Q714" i="11"/>
  <c r="E714" i="11"/>
  <c r="P714" i="11"/>
  <c r="E724" i="11"/>
  <c r="Q724" i="11"/>
  <c r="P724" i="11"/>
  <c r="K731" i="4"/>
  <c r="K730" i="4"/>
  <c r="I731" i="4"/>
  <c r="N730" i="4"/>
  <c r="M721" i="4"/>
  <c r="K719" i="4"/>
  <c r="M728" i="4"/>
  <c r="G725" i="4"/>
  <c r="G726" i="4"/>
  <c r="N731" i="4"/>
  <c r="E731" i="4"/>
  <c r="O731" i="4"/>
  <c r="K727" i="4"/>
  <c r="I728" i="4"/>
  <c r="G729" i="4"/>
  <c r="I730" i="4"/>
  <c r="G728" i="4"/>
  <c r="M729" i="4"/>
  <c r="N727" i="4"/>
  <c r="O727" i="4"/>
  <c r="E727" i="4"/>
  <c r="N729" i="4"/>
  <c r="E729" i="4"/>
  <c r="O729" i="4"/>
  <c r="O726" i="4"/>
  <c r="N726" i="4"/>
  <c r="E726" i="4"/>
  <c r="E730" i="4"/>
  <c r="O730" i="4"/>
  <c r="E728" i="4"/>
  <c r="N728" i="4"/>
  <c r="O728" i="4"/>
  <c r="K724" i="4"/>
  <c r="I724" i="4"/>
  <c r="E723" i="4"/>
  <c r="K725" i="4"/>
  <c r="P719" i="11"/>
  <c r="Q719" i="11"/>
  <c r="E719" i="11"/>
  <c r="E722" i="4"/>
  <c r="M720" i="4"/>
  <c r="I720" i="4"/>
  <c r="E724" i="4"/>
  <c r="N724" i="4"/>
  <c r="O724" i="4"/>
  <c r="O725" i="4"/>
  <c r="E725" i="4"/>
  <c r="N725" i="4"/>
  <c r="G722" i="4"/>
  <c r="M722" i="4"/>
  <c r="K720" i="4"/>
  <c r="I718" i="4"/>
  <c r="I722" i="4"/>
  <c r="E717" i="11"/>
  <c r="P717" i="11"/>
  <c r="Q717" i="11"/>
  <c r="I721" i="4"/>
  <c r="G723" i="4"/>
  <c r="M723" i="4"/>
  <c r="K721" i="4"/>
  <c r="I719" i="4"/>
  <c r="I723" i="4"/>
  <c r="G718" i="4"/>
  <c r="K718" i="4"/>
  <c r="N722" i="4"/>
  <c r="O722" i="4"/>
  <c r="N721" i="4"/>
  <c r="E721" i="4"/>
  <c r="O721" i="4"/>
  <c r="O723" i="4"/>
  <c r="N723" i="4"/>
  <c r="E720" i="4"/>
  <c r="N720" i="4"/>
  <c r="O720" i="4"/>
  <c r="I713" i="11"/>
  <c r="O713" i="11"/>
  <c r="M713" i="11"/>
  <c r="O718" i="4"/>
  <c r="N718" i="4"/>
  <c r="E718" i="4"/>
  <c r="N719" i="4"/>
  <c r="O719" i="4"/>
  <c r="E719" i="4"/>
  <c r="Q713" i="11"/>
  <c r="P713" i="11"/>
  <c r="G713" i="11"/>
  <c r="P490" i="1"/>
  <c r="Q490" i="1" s="1"/>
  <c r="U490" i="1" l="1"/>
  <c r="V490" i="1"/>
  <c r="T490" i="1"/>
  <c r="S490" i="1"/>
  <c r="R490" i="1"/>
  <c r="E490" i="1" s="1"/>
  <c r="I490" i="1" l="1"/>
  <c r="G490" i="1"/>
  <c r="L490" i="1"/>
  <c r="S714" i="4"/>
  <c r="T714" i="4" s="1"/>
  <c r="S715" i="4"/>
  <c r="U715" i="4" s="1"/>
  <c r="T708" i="11"/>
  <c r="V708" i="11" s="1"/>
  <c r="T709" i="11"/>
  <c r="AE709" i="11" s="1"/>
  <c r="T711" i="11"/>
  <c r="U711" i="11" s="1"/>
  <c r="T712" i="11"/>
  <c r="W712" i="11" s="1"/>
  <c r="Z708" i="11" l="1"/>
  <c r="Y708" i="11"/>
  <c r="I708" i="11" s="1"/>
  <c r="U708" i="11"/>
  <c r="AF708" i="11"/>
  <c r="AE708" i="11"/>
  <c r="O708" i="11" s="1"/>
  <c r="AD708" i="11"/>
  <c r="AC708" i="11"/>
  <c r="M708" i="11" s="1"/>
  <c r="AB708" i="11"/>
  <c r="AA708" i="11"/>
  <c r="K708" i="11" s="1"/>
  <c r="AD709" i="11"/>
  <c r="AC709" i="11"/>
  <c r="M709" i="11" s="1"/>
  <c r="AA709" i="11"/>
  <c r="AF709" i="11"/>
  <c r="O709" i="11" s="1"/>
  <c r="AB709" i="11"/>
  <c r="W711" i="11"/>
  <c r="V711" i="11"/>
  <c r="AB712" i="11"/>
  <c r="AC711" i="11"/>
  <c r="AF712" i="11"/>
  <c r="AF711" i="11"/>
  <c r="AA712" i="11"/>
  <c r="K712" i="11" s="1"/>
  <c r="AB711" i="11"/>
  <c r="V712" i="11"/>
  <c r="U712" i="11"/>
  <c r="AE711" i="11"/>
  <c r="Z712" i="11"/>
  <c r="AA711" i="11"/>
  <c r="AE712" i="11"/>
  <c r="AC712" i="11"/>
  <c r="Y712" i="11"/>
  <c r="I712" i="11" s="1"/>
  <c r="Z711" i="11"/>
  <c r="AD711" i="11"/>
  <c r="X712" i="11"/>
  <c r="G712" i="11" s="1"/>
  <c r="Y711" i="11"/>
  <c r="AD712" i="11"/>
  <c r="X711" i="11"/>
  <c r="T715" i="4"/>
  <c r="Z714" i="4"/>
  <c r="AC715" i="4"/>
  <c r="AB714" i="4"/>
  <c r="AA714" i="4"/>
  <c r="Y714" i="4"/>
  <c r="X714" i="4"/>
  <c r="W714" i="4"/>
  <c r="AC714" i="4"/>
  <c r="V714" i="4"/>
  <c r="AA715" i="4"/>
  <c r="Z715" i="4"/>
  <c r="K715" i="4" s="1"/>
  <c r="AB715" i="4"/>
  <c r="X715" i="4"/>
  <c r="W715" i="4"/>
  <c r="U714" i="4"/>
  <c r="Y715" i="4"/>
  <c r="V715" i="4"/>
  <c r="Y709" i="11"/>
  <c r="W709" i="11"/>
  <c r="X708" i="11"/>
  <c r="X709" i="11"/>
  <c r="V709" i="11"/>
  <c r="W708" i="11"/>
  <c r="Z709" i="11"/>
  <c r="U709" i="11"/>
  <c r="M715" i="4" l="1"/>
  <c r="G708" i="11"/>
  <c r="I714" i="4"/>
  <c r="G715" i="4"/>
  <c r="K714" i="4"/>
  <c r="I715" i="4"/>
  <c r="M714" i="4"/>
  <c r="G714" i="4"/>
  <c r="O714" i="4"/>
  <c r="N714" i="4"/>
  <c r="E714" i="4"/>
  <c r="G711" i="11"/>
  <c r="M711" i="11"/>
  <c r="M712" i="11"/>
  <c r="O711" i="11"/>
  <c r="K711" i="11"/>
  <c r="O712" i="11"/>
  <c r="I711" i="11"/>
  <c r="K709" i="11"/>
  <c r="I709" i="11"/>
  <c r="G709" i="11"/>
  <c r="O715" i="4"/>
  <c r="N715" i="4"/>
  <c r="E715" i="4"/>
  <c r="Q708" i="11"/>
  <c r="P708" i="11"/>
  <c r="E708" i="11"/>
  <c r="P711" i="11"/>
  <c r="Q711" i="11"/>
  <c r="E711" i="11"/>
  <c r="P712" i="11"/>
  <c r="Q712" i="11"/>
  <c r="E712" i="11"/>
  <c r="Q709" i="11"/>
  <c r="E709" i="11"/>
  <c r="P709" i="11"/>
  <c r="C409" i="21"/>
  <c r="T409" i="21" s="1"/>
  <c r="T314" i="21"/>
  <c r="AC409" i="21" l="1"/>
  <c r="AA409" i="21"/>
  <c r="AD409" i="21"/>
  <c r="AB409" i="21"/>
  <c r="Z409" i="21"/>
  <c r="Y409" i="21"/>
  <c r="V409" i="21"/>
  <c r="U409" i="21"/>
  <c r="AC314" i="21"/>
  <c r="AA314" i="21"/>
  <c r="AD314" i="21"/>
  <c r="V314" i="21"/>
  <c r="AB314" i="21"/>
  <c r="Z314" i="21"/>
  <c r="Y314" i="21"/>
  <c r="U314" i="21"/>
  <c r="S710" i="4" l="1"/>
  <c r="T710" i="4" s="1"/>
  <c r="S711" i="4"/>
  <c r="U711" i="4" s="1"/>
  <c r="S712" i="4"/>
  <c r="V712" i="4" s="1"/>
  <c r="S713" i="4"/>
  <c r="W713" i="4" s="1"/>
  <c r="T707" i="11"/>
  <c r="Y707" i="11" s="1"/>
  <c r="T703" i="11"/>
  <c r="V703" i="11" s="1"/>
  <c r="T704" i="11"/>
  <c r="AE704" i="11" s="1"/>
  <c r="T705" i="11"/>
  <c r="AD705" i="11" s="1"/>
  <c r="T706" i="11"/>
  <c r="AC706" i="11" s="1"/>
  <c r="U705" i="11" l="1"/>
  <c r="AF703" i="11"/>
  <c r="AE703" i="11"/>
  <c r="O703" i="11" s="1"/>
  <c r="AF704" i="11"/>
  <c r="O704" i="11" s="1"/>
  <c r="AE705" i="11"/>
  <c r="AD704" i="11"/>
  <c r="AC703" i="11"/>
  <c r="AC705" i="11"/>
  <c r="M705" i="11" s="1"/>
  <c r="AC704" i="11"/>
  <c r="AB703" i="11"/>
  <c r="AD703" i="11"/>
  <c r="AB705" i="11"/>
  <c r="AB704" i="11"/>
  <c r="AA703" i="11"/>
  <c r="AA705" i="11"/>
  <c r="K705" i="11" s="1"/>
  <c r="AA704" i="11"/>
  <c r="K704" i="11" s="1"/>
  <c r="Z703" i="11"/>
  <c r="Z704" i="11"/>
  <c r="Y705" i="11"/>
  <c r="I705" i="11" s="1"/>
  <c r="Y704" i="11"/>
  <c r="X703" i="11"/>
  <c r="V705" i="11"/>
  <c r="AF705" i="11"/>
  <c r="Z705" i="11"/>
  <c r="Y703" i="11"/>
  <c r="I703" i="11" s="1"/>
  <c r="X705" i="11"/>
  <c r="X704" i="11"/>
  <c r="U703" i="11"/>
  <c r="W705" i="11"/>
  <c r="V704" i="11"/>
  <c r="T711" i="4"/>
  <c r="U712" i="4"/>
  <c r="AB706" i="11"/>
  <c r="AA706" i="11"/>
  <c r="K706" i="11" s="1"/>
  <c r="Y706" i="11"/>
  <c r="I706" i="11" s="1"/>
  <c r="Z706" i="11"/>
  <c r="X706" i="11"/>
  <c r="W706" i="11"/>
  <c r="G706" i="11" s="1"/>
  <c r="V706" i="11"/>
  <c r="D1420" i="3"/>
  <c r="U713" i="4"/>
  <c r="T713" i="4"/>
  <c r="V713" i="4"/>
  <c r="G713" i="4" s="1"/>
  <c r="T712" i="4"/>
  <c r="AC710" i="4"/>
  <c r="AC711" i="4"/>
  <c r="AB710" i="4"/>
  <c r="AC712" i="4"/>
  <c r="AB711" i="4"/>
  <c r="AA710" i="4"/>
  <c r="AC713" i="4"/>
  <c r="AB712" i="4"/>
  <c r="M712" i="4" s="1"/>
  <c r="AA711" i="4"/>
  <c r="Z710" i="4"/>
  <c r="AB713" i="4"/>
  <c r="AA712" i="4"/>
  <c r="Z711" i="4"/>
  <c r="Y710" i="4"/>
  <c r="AA713" i="4"/>
  <c r="Z712" i="4"/>
  <c r="Y711" i="4"/>
  <c r="X710" i="4"/>
  <c r="I710" i="4" s="1"/>
  <c r="Z713" i="4"/>
  <c r="Y712" i="4"/>
  <c r="X711" i="4"/>
  <c r="I711" i="4" s="1"/>
  <c r="W710" i="4"/>
  <c r="Y713" i="4"/>
  <c r="X712" i="4"/>
  <c r="W711" i="4"/>
  <c r="V710" i="4"/>
  <c r="X713" i="4"/>
  <c r="W712" i="4"/>
  <c r="G712" i="4" s="1"/>
  <c r="V711" i="4"/>
  <c r="U710" i="4"/>
  <c r="AB707" i="11"/>
  <c r="AF707" i="11"/>
  <c r="AE707" i="11"/>
  <c r="AA707" i="11"/>
  <c r="K707" i="11" s="1"/>
  <c r="V707" i="11"/>
  <c r="AD707" i="11"/>
  <c r="Z707" i="11"/>
  <c r="I707" i="11" s="1"/>
  <c r="X707" i="11"/>
  <c r="W707" i="11"/>
  <c r="U707" i="11"/>
  <c r="AC707" i="11"/>
  <c r="M707" i="11" s="1"/>
  <c r="U706" i="11"/>
  <c r="W704" i="11"/>
  <c r="W703" i="11"/>
  <c r="AF706" i="11"/>
  <c r="AE706" i="11"/>
  <c r="O706" i="11" s="1"/>
  <c r="U704" i="11"/>
  <c r="AD706" i="11"/>
  <c r="M706" i="11" s="1"/>
  <c r="E711" i="4" l="1"/>
  <c r="N711" i="4"/>
  <c r="O711" i="4"/>
  <c r="N712" i="4"/>
  <c r="O712" i="4"/>
  <c r="E710" i="4"/>
  <c r="N710" i="4"/>
  <c r="O710" i="4"/>
  <c r="I704" i="11"/>
  <c r="O707" i="11"/>
  <c r="Q705" i="11"/>
  <c r="P705" i="11"/>
  <c r="P707" i="11"/>
  <c r="Q707" i="11"/>
  <c r="P706" i="11"/>
  <c r="Q706" i="11"/>
  <c r="P704" i="11"/>
  <c r="Q704" i="11"/>
  <c r="K711" i="4"/>
  <c r="M713" i="4"/>
  <c r="K712" i="4"/>
  <c r="K713" i="4"/>
  <c r="M710" i="4"/>
  <c r="G710" i="4"/>
  <c r="I713" i="4"/>
  <c r="G707" i="11"/>
  <c r="G705" i="11"/>
  <c r="K703" i="11"/>
  <c r="M711" i="4"/>
  <c r="K710" i="4"/>
  <c r="N713" i="4"/>
  <c r="O713" i="4"/>
  <c r="E713" i="4"/>
  <c r="E707" i="11"/>
  <c r="I712" i="4"/>
  <c r="G711" i="4"/>
  <c r="M704" i="11"/>
  <c r="G704" i="11"/>
  <c r="E704" i="11"/>
  <c r="M703" i="11"/>
  <c r="G703" i="11"/>
  <c r="E705" i="11"/>
  <c r="O705" i="11"/>
  <c r="E712" i="4"/>
  <c r="P703" i="11"/>
  <c r="Q703" i="11"/>
  <c r="E703" i="11"/>
  <c r="E706" i="11"/>
  <c r="G1579" i="3"/>
  <c r="C1579" i="3"/>
  <c r="S709" i="4"/>
  <c r="W709" i="4" s="1"/>
  <c r="S708" i="4"/>
  <c r="AC708" i="4" s="1"/>
  <c r="S707" i="4"/>
  <c r="AA707" i="4" s="1"/>
  <c r="S706" i="4"/>
  <c r="Z706" i="4" s="1"/>
  <c r="W706" i="4" l="1"/>
  <c r="AC706" i="4"/>
  <c r="X706" i="4"/>
  <c r="Y706" i="4"/>
  <c r="AA706" i="4"/>
  <c r="AB706" i="4"/>
  <c r="V706" i="4"/>
  <c r="U707" i="4"/>
  <c r="Y707" i="4"/>
  <c r="Z707" i="4"/>
  <c r="K707" i="4" s="1"/>
  <c r="AB707" i="4"/>
  <c r="X707" i="4"/>
  <c r="AC707" i="4"/>
  <c r="AB708" i="4"/>
  <c r="M708" i="4" s="1"/>
  <c r="U709" i="4"/>
  <c r="V709" i="4"/>
  <c r="G709" i="4" s="1"/>
  <c r="T709" i="4"/>
  <c r="X709" i="4"/>
  <c r="Y709" i="4"/>
  <c r="Z709" i="4"/>
  <c r="AA709" i="4"/>
  <c r="AC709" i="4"/>
  <c r="Z708" i="4"/>
  <c r="T707" i="4"/>
  <c r="AA708" i="4"/>
  <c r="AB709" i="4"/>
  <c r="V707" i="4"/>
  <c r="W707" i="4"/>
  <c r="T708" i="4"/>
  <c r="U708" i="4"/>
  <c r="V708" i="4"/>
  <c r="W708" i="4"/>
  <c r="T706" i="4"/>
  <c r="X708" i="4"/>
  <c r="U706" i="4"/>
  <c r="Y708" i="4"/>
  <c r="M709" i="4" l="1"/>
  <c r="K709" i="4"/>
  <c r="K708" i="4"/>
  <c r="J790" i="4" s="1"/>
  <c r="G708" i="4"/>
  <c r="I708" i="4"/>
  <c r="I709" i="4"/>
  <c r="O709" i="4"/>
  <c r="N709" i="4"/>
  <c r="E709" i="4"/>
  <c r="E708" i="4"/>
  <c r="O708" i="4"/>
  <c r="N708" i="4"/>
  <c r="I707" i="4"/>
  <c r="M707" i="4"/>
  <c r="E707" i="4"/>
  <c r="N707" i="4"/>
  <c r="O707" i="4"/>
  <c r="G707" i="4"/>
  <c r="H790" i="4" l="1"/>
  <c r="L790" i="4"/>
  <c r="N790" i="4"/>
  <c r="D790" i="4"/>
  <c r="F790" i="4"/>
  <c r="O790" i="4"/>
  <c r="T485" i="14" l="1"/>
  <c r="U485" i="14" s="1"/>
  <c r="Q468" i="5"/>
  <c r="Q469" i="5"/>
  <c r="Q470" i="5"/>
  <c r="Q478" i="5"/>
  <c r="Q482" i="5"/>
  <c r="Q484" i="5"/>
  <c r="Q485" i="5"/>
  <c r="Q486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Y520" i="5" s="1"/>
  <c r="Q521" i="5"/>
  <c r="Q522" i="5"/>
  <c r="Q523" i="5"/>
  <c r="Q524" i="5"/>
  <c r="Q554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Y596" i="5" s="1"/>
  <c r="Q597" i="5"/>
  <c r="Q598" i="5"/>
  <c r="Q599" i="5"/>
  <c r="Q600" i="5"/>
  <c r="Q601" i="5"/>
  <c r="Q602" i="5"/>
  <c r="Q603" i="5"/>
  <c r="Q604" i="5"/>
  <c r="Q605" i="5"/>
  <c r="Y605" i="5" s="1"/>
  <c r="Q606" i="5"/>
  <c r="Q607" i="5"/>
  <c r="Q608" i="5"/>
  <c r="Q617" i="5"/>
  <c r="Q618" i="5"/>
  <c r="Q619" i="5"/>
  <c r="Y619" i="5" s="1"/>
  <c r="Q625" i="5"/>
  <c r="Q626" i="5"/>
  <c r="Q627" i="5"/>
  <c r="Q628" i="5"/>
  <c r="Y628" i="5" s="1"/>
  <c r="Q629" i="5"/>
  <c r="Q630" i="5"/>
  <c r="Q631" i="5"/>
  <c r="Q632" i="5"/>
  <c r="Q633" i="5"/>
  <c r="Q634" i="5"/>
  <c r="Q635" i="5"/>
  <c r="Q636" i="5"/>
  <c r="Q637" i="5"/>
  <c r="Q638" i="5"/>
  <c r="Q639" i="5"/>
  <c r="Q640" i="5"/>
  <c r="Q665" i="5"/>
  <c r="Q666" i="5"/>
  <c r="Q667" i="5"/>
  <c r="Q668" i="5"/>
  <c r="Q669" i="5"/>
  <c r="Q670" i="5"/>
  <c r="Q671" i="5"/>
  <c r="Q672" i="5"/>
  <c r="Q678" i="5"/>
  <c r="Q679" i="5"/>
  <c r="Q680" i="5"/>
  <c r="Y680" i="5" s="1"/>
  <c r="Q681" i="5"/>
  <c r="Q682" i="5"/>
  <c r="Q683" i="5"/>
  <c r="Y683" i="5" s="1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Y697" i="5" s="1"/>
  <c r="Q698" i="5"/>
  <c r="Q699" i="5"/>
  <c r="Q700" i="5"/>
  <c r="Q701" i="5"/>
  <c r="Q702" i="5"/>
  <c r="Q703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Y747" i="5" s="1"/>
  <c r="Q765" i="5"/>
  <c r="Y765" i="5" s="1"/>
  <c r="Q766" i="5"/>
  <c r="Q779" i="5"/>
  <c r="Q780" i="5"/>
  <c r="Q781" i="5"/>
  <c r="Q782" i="5"/>
  <c r="Q783" i="5"/>
  <c r="Q784" i="5"/>
  <c r="Q785" i="5"/>
  <c r="Q786" i="5"/>
  <c r="Q787" i="5"/>
  <c r="Y787" i="5" s="1"/>
  <c r="Q788" i="5"/>
  <c r="Q789" i="5"/>
  <c r="Q790" i="5"/>
  <c r="Q791" i="5"/>
  <c r="Y791" i="5" s="1"/>
  <c r="Q792" i="5"/>
  <c r="Q793" i="5"/>
  <c r="Q794" i="5"/>
  <c r="Q795" i="5"/>
  <c r="Y795" i="5" s="1"/>
  <c r="Q796" i="5"/>
  <c r="Q797" i="5"/>
  <c r="Q798" i="5"/>
  <c r="Q799" i="5"/>
  <c r="Y799" i="5" s="1"/>
  <c r="Q800" i="5"/>
  <c r="Q801" i="5"/>
  <c r="Q802" i="5"/>
  <c r="Q803" i="5"/>
  <c r="Y803" i="5" s="1"/>
  <c r="Q804" i="5"/>
  <c r="Q805" i="5"/>
  <c r="Q806" i="5"/>
  <c r="Q807" i="5"/>
  <c r="Y807" i="5" s="1"/>
  <c r="Q808" i="5"/>
  <c r="Q809" i="5"/>
  <c r="Q810" i="5"/>
  <c r="Q811" i="5"/>
  <c r="Y811" i="5" s="1"/>
  <c r="Q813" i="5"/>
  <c r="Q814" i="5"/>
  <c r="Q815" i="5"/>
  <c r="Q816" i="5"/>
  <c r="V794" i="5" l="1"/>
  <c r="Y794" i="5"/>
  <c r="W602" i="5"/>
  <c r="Y602" i="5"/>
  <c r="W582" i="5"/>
  <c r="Y582" i="5"/>
  <c r="R562" i="5"/>
  <c r="Y562" i="5"/>
  <c r="R512" i="5"/>
  <c r="Y512" i="5"/>
  <c r="X490" i="5"/>
  <c r="Y490" i="5"/>
  <c r="S583" i="5"/>
  <c r="Y583" i="5"/>
  <c r="T600" i="5"/>
  <c r="Y600" i="5"/>
  <c r="R488" i="5"/>
  <c r="Y488" i="5"/>
  <c r="T796" i="5"/>
  <c r="Y796" i="5"/>
  <c r="R492" i="5"/>
  <c r="Y492" i="5"/>
  <c r="S706" i="5"/>
  <c r="Y706" i="5"/>
  <c r="U489" i="5"/>
  <c r="Y489" i="5"/>
  <c r="X633" i="5"/>
  <c r="Y633" i="5"/>
  <c r="R509" i="5"/>
  <c r="Y509" i="5"/>
  <c r="R508" i="5"/>
  <c r="Y508" i="5"/>
  <c r="T740" i="5"/>
  <c r="Y740" i="5"/>
  <c r="V629" i="5"/>
  <c r="Y629" i="5"/>
  <c r="T576" i="5"/>
  <c r="Y576" i="5"/>
  <c r="R504" i="5"/>
  <c r="Y504" i="5"/>
  <c r="R482" i="5"/>
  <c r="Y482" i="5"/>
  <c r="X723" i="5"/>
  <c r="Y723" i="5"/>
  <c r="R701" i="5"/>
  <c r="Y701" i="5"/>
  <c r="W598" i="5"/>
  <c r="Y598" i="5"/>
  <c r="S597" i="5"/>
  <c r="Y597" i="5"/>
  <c r="R503" i="5"/>
  <c r="Y503" i="5"/>
  <c r="S686" i="5"/>
  <c r="Y686" i="5"/>
  <c r="R491" i="5"/>
  <c r="Y491" i="5"/>
  <c r="S601" i="5"/>
  <c r="Y601" i="5"/>
  <c r="W559" i="5"/>
  <c r="Y559" i="5"/>
  <c r="V810" i="5"/>
  <c r="Y810" i="5"/>
  <c r="S718" i="5"/>
  <c r="Y718" i="5"/>
  <c r="U627" i="5"/>
  <c r="Y627" i="5"/>
  <c r="S785" i="5"/>
  <c r="Y785" i="5"/>
  <c r="W735" i="5"/>
  <c r="Y735" i="5"/>
  <c r="T625" i="5"/>
  <c r="Y625" i="5"/>
  <c r="S592" i="5"/>
  <c r="Y592" i="5"/>
  <c r="W572" i="5"/>
  <c r="Y572" i="5"/>
  <c r="W522" i="5"/>
  <c r="Y522" i="5"/>
  <c r="R500" i="5"/>
  <c r="Y500" i="5"/>
  <c r="T637" i="5"/>
  <c r="Y637" i="5"/>
  <c r="S726" i="5"/>
  <c r="Y726" i="5"/>
  <c r="T684" i="5"/>
  <c r="Y684" i="5"/>
  <c r="T724" i="5"/>
  <c r="Y724" i="5"/>
  <c r="T682" i="5"/>
  <c r="Y682" i="5"/>
  <c r="W632" i="5"/>
  <c r="Y632" i="5"/>
  <c r="T631" i="5"/>
  <c r="Y631" i="5"/>
  <c r="U630" i="5"/>
  <c r="Y630" i="5"/>
  <c r="T788" i="5"/>
  <c r="Y788" i="5"/>
  <c r="S734" i="5"/>
  <c r="Y734" i="5"/>
  <c r="W591" i="5"/>
  <c r="Y591" i="5"/>
  <c r="T571" i="5"/>
  <c r="Y571" i="5"/>
  <c r="W521" i="5"/>
  <c r="Y521" i="5"/>
  <c r="R499" i="5"/>
  <c r="Y499" i="5"/>
  <c r="W707" i="5"/>
  <c r="Y707" i="5"/>
  <c r="X511" i="5"/>
  <c r="Y511" i="5"/>
  <c r="T792" i="5"/>
  <c r="Y792" i="5"/>
  <c r="W681" i="5"/>
  <c r="Y681" i="5"/>
  <c r="V721" i="5"/>
  <c r="Y721" i="5"/>
  <c r="T720" i="5"/>
  <c r="Y720" i="5"/>
  <c r="X696" i="5"/>
  <c r="Y696" i="5"/>
  <c r="X716" i="5"/>
  <c r="Y716" i="5"/>
  <c r="X498" i="5"/>
  <c r="Y498" i="5"/>
  <c r="U514" i="5"/>
  <c r="Y514" i="5"/>
  <c r="W636" i="5"/>
  <c r="Y636" i="5"/>
  <c r="W745" i="5"/>
  <c r="Y745" i="5"/>
  <c r="S599" i="5"/>
  <c r="Y599" i="5"/>
  <c r="V790" i="5"/>
  <c r="Y790" i="5"/>
  <c r="W578" i="5"/>
  <c r="Y578" i="5"/>
  <c r="S577" i="5"/>
  <c r="Y577" i="5"/>
  <c r="U739" i="5"/>
  <c r="Y739" i="5"/>
  <c r="R678" i="5"/>
  <c r="Y678" i="5"/>
  <c r="R672" i="5"/>
  <c r="Y672" i="5"/>
  <c r="W594" i="5"/>
  <c r="Y594" i="5"/>
  <c r="U695" i="5"/>
  <c r="Y695" i="5"/>
  <c r="R478" i="5"/>
  <c r="Y478" i="5"/>
  <c r="T784" i="5"/>
  <c r="Y784" i="5"/>
  <c r="S694" i="5"/>
  <c r="Y694" i="5"/>
  <c r="R693" i="5"/>
  <c r="Y693" i="5"/>
  <c r="V733" i="5"/>
  <c r="Y733" i="5"/>
  <c r="W570" i="5"/>
  <c r="Y570" i="5"/>
  <c r="S801" i="5"/>
  <c r="Y801" i="5"/>
  <c r="U781" i="5"/>
  <c r="Y781" i="5"/>
  <c r="S732" i="5"/>
  <c r="Y732" i="5"/>
  <c r="T712" i="5"/>
  <c r="Y712" i="5"/>
  <c r="U691" i="5"/>
  <c r="Y691" i="5"/>
  <c r="T666" i="5"/>
  <c r="Y666" i="5"/>
  <c r="S617" i="5"/>
  <c r="Y617" i="5"/>
  <c r="S589" i="5"/>
  <c r="Y589" i="5"/>
  <c r="R569" i="5"/>
  <c r="Y569" i="5"/>
  <c r="X519" i="5"/>
  <c r="Y519" i="5"/>
  <c r="U497" i="5"/>
  <c r="Y497" i="5"/>
  <c r="W727" i="5"/>
  <c r="Y727" i="5"/>
  <c r="S564" i="5"/>
  <c r="Y564" i="5"/>
  <c r="S746" i="5"/>
  <c r="Y746" i="5"/>
  <c r="W603" i="5"/>
  <c r="Y603" i="5"/>
  <c r="V635" i="5"/>
  <c r="Y635" i="5"/>
  <c r="S744" i="5"/>
  <c r="Y744" i="5"/>
  <c r="W703" i="5"/>
  <c r="Y703" i="5"/>
  <c r="R580" i="5"/>
  <c r="Y580" i="5"/>
  <c r="X579" i="5"/>
  <c r="Y579" i="5"/>
  <c r="X485" i="5"/>
  <c r="Y485" i="5"/>
  <c r="U699" i="5"/>
  <c r="Y699" i="5"/>
  <c r="V679" i="5"/>
  <c r="Y679" i="5"/>
  <c r="W574" i="5"/>
  <c r="Y574" i="5"/>
  <c r="W670" i="5"/>
  <c r="Y670" i="5"/>
  <c r="W523" i="5"/>
  <c r="Y523" i="5"/>
  <c r="T804" i="5"/>
  <c r="Y804" i="5"/>
  <c r="W715" i="5"/>
  <c r="Y715" i="5"/>
  <c r="X783" i="5"/>
  <c r="Y783" i="5"/>
  <c r="T782" i="5"/>
  <c r="Y782" i="5"/>
  <c r="W590" i="5"/>
  <c r="Y590" i="5"/>
  <c r="T800" i="5"/>
  <c r="Y800" i="5"/>
  <c r="S780" i="5"/>
  <c r="Y780" i="5"/>
  <c r="U731" i="5"/>
  <c r="Y731" i="5"/>
  <c r="X711" i="5"/>
  <c r="Y711" i="5"/>
  <c r="S690" i="5"/>
  <c r="Y690" i="5"/>
  <c r="T665" i="5"/>
  <c r="Y665" i="5"/>
  <c r="S608" i="5"/>
  <c r="Y608" i="5"/>
  <c r="S588" i="5"/>
  <c r="Y588" i="5"/>
  <c r="R568" i="5"/>
  <c r="Y568" i="5"/>
  <c r="U518" i="5"/>
  <c r="Y518" i="5"/>
  <c r="R496" i="5"/>
  <c r="Y496" i="5"/>
  <c r="X470" i="5"/>
  <c r="Y470" i="5"/>
  <c r="V584" i="5"/>
  <c r="Y584" i="5"/>
  <c r="R513" i="5"/>
  <c r="Y513" i="5"/>
  <c r="S581" i="5"/>
  <c r="Y581" i="5"/>
  <c r="X743" i="5"/>
  <c r="Y743" i="5"/>
  <c r="T560" i="5"/>
  <c r="Y560" i="5"/>
  <c r="S742" i="5"/>
  <c r="Y742" i="5"/>
  <c r="S809" i="5"/>
  <c r="Y809" i="5"/>
  <c r="X554" i="5"/>
  <c r="Y554" i="5"/>
  <c r="T808" i="5"/>
  <c r="Y808" i="5"/>
  <c r="V595" i="5"/>
  <c r="Y595" i="5"/>
  <c r="V786" i="5"/>
  <c r="Y786" i="5"/>
  <c r="T671" i="5"/>
  <c r="Y671" i="5"/>
  <c r="S805" i="5"/>
  <c r="Y805" i="5"/>
  <c r="U501" i="5"/>
  <c r="Y501" i="5"/>
  <c r="T669" i="5"/>
  <c r="Y669" i="5"/>
  <c r="S714" i="5"/>
  <c r="Y714" i="5"/>
  <c r="R779" i="5"/>
  <c r="Y779" i="5"/>
  <c r="S730" i="5"/>
  <c r="Y730" i="5"/>
  <c r="S710" i="5"/>
  <c r="Y710" i="5"/>
  <c r="T689" i="5"/>
  <c r="Y689" i="5"/>
  <c r="W640" i="5"/>
  <c r="Y640" i="5"/>
  <c r="S607" i="5"/>
  <c r="Y607" i="5"/>
  <c r="R587" i="5"/>
  <c r="Y587" i="5"/>
  <c r="X567" i="5"/>
  <c r="Y567" i="5"/>
  <c r="R517" i="5"/>
  <c r="Y517" i="5"/>
  <c r="R495" i="5"/>
  <c r="Y495" i="5"/>
  <c r="U469" i="5"/>
  <c r="Y469" i="5"/>
  <c r="V685" i="5"/>
  <c r="Y685" i="5"/>
  <c r="T705" i="5"/>
  <c r="Y705" i="5"/>
  <c r="S793" i="5"/>
  <c r="Y793" i="5"/>
  <c r="T634" i="5"/>
  <c r="Y634" i="5"/>
  <c r="S702" i="5"/>
  <c r="Y702" i="5"/>
  <c r="U510" i="5"/>
  <c r="Y510" i="5"/>
  <c r="S722" i="5"/>
  <c r="Y722" i="5"/>
  <c r="T741" i="5"/>
  <c r="Y741" i="5"/>
  <c r="S558" i="5"/>
  <c r="Y558" i="5"/>
  <c r="U484" i="5"/>
  <c r="Y484" i="5"/>
  <c r="W719" i="5"/>
  <c r="Y719" i="5"/>
  <c r="S738" i="5"/>
  <c r="Y738" i="5"/>
  <c r="S575" i="5"/>
  <c r="Y575" i="5"/>
  <c r="R737" i="5"/>
  <c r="Y737" i="5"/>
  <c r="R524" i="5"/>
  <c r="Y524" i="5"/>
  <c r="R626" i="5"/>
  <c r="Y626" i="5"/>
  <c r="S593" i="5"/>
  <c r="Y593" i="5"/>
  <c r="T713" i="5"/>
  <c r="Y713" i="5"/>
  <c r="W618" i="5"/>
  <c r="Y618" i="5"/>
  <c r="V798" i="5"/>
  <c r="Y798" i="5"/>
  <c r="S766" i="5"/>
  <c r="Y766" i="5"/>
  <c r="R729" i="5"/>
  <c r="Y729" i="5"/>
  <c r="V709" i="5"/>
  <c r="Y709" i="5"/>
  <c r="S688" i="5"/>
  <c r="Y688" i="5"/>
  <c r="T639" i="5"/>
  <c r="Y639" i="5"/>
  <c r="U606" i="5"/>
  <c r="Y606" i="5"/>
  <c r="W586" i="5"/>
  <c r="Y586" i="5"/>
  <c r="W566" i="5"/>
  <c r="Y566" i="5"/>
  <c r="R516" i="5"/>
  <c r="Y516" i="5"/>
  <c r="X494" i="5"/>
  <c r="Y494" i="5"/>
  <c r="R468" i="5"/>
  <c r="Y468" i="5"/>
  <c r="S604" i="5"/>
  <c r="Y604" i="5"/>
  <c r="R563" i="5"/>
  <c r="Y563" i="5"/>
  <c r="T725" i="5"/>
  <c r="Y725" i="5"/>
  <c r="W561" i="5"/>
  <c r="Y561" i="5"/>
  <c r="R486" i="5"/>
  <c r="Y486" i="5"/>
  <c r="T700" i="5"/>
  <c r="Y700" i="5"/>
  <c r="S789" i="5"/>
  <c r="Y789" i="5"/>
  <c r="X507" i="5"/>
  <c r="Y507" i="5"/>
  <c r="S698" i="5"/>
  <c r="Y698" i="5"/>
  <c r="V806" i="5"/>
  <c r="Y806" i="5"/>
  <c r="T717" i="5"/>
  <c r="Y717" i="5"/>
  <c r="X502" i="5"/>
  <c r="Y502" i="5"/>
  <c r="S736" i="5"/>
  <c r="Y736" i="5"/>
  <c r="R573" i="5"/>
  <c r="Y573" i="5"/>
  <c r="T668" i="5"/>
  <c r="Y668" i="5"/>
  <c r="V802" i="5"/>
  <c r="Y802" i="5"/>
  <c r="S692" i="5"/>
  <c r="Y692" i="5"/>
  <c r="U667" i="5"/>
  <c r="Y667" i="5"/>
  <c r="S797" i="5"/>
  <c r="Y797" i="5"/>
  <c r="S728" i="5"/>
  <c r="Y728" i="5"/>
  <c r="T708" i="5"/>
  <c r="Y708" i="5"/>
  <c r="W687" i="5"/>
  <c r="Y687" i="5"/>
  <c r="X638" i="5"/>
  <c r="Y638" i="5"/>
  <c r="S585" i="5"/>
  <c r="Y585" i="5"/>
  <c r="S565" i="5"/>
  <c r="Y565" i="5"/>
  <c r="X515" i="5"/>
  <c r="Y515" i="5"/>
  <c r="U493" i="5"/>
  <c r="Y493" i="5"/>
  <c r="S765" i="5"/>
  <c r="V765" i="5"/>
  <c r="W765" i="5"/>
  <c r="R765" i="5"/>
  <c r="X765" i="5"/>
  <c r="T765" i="5"/>
  <c r="U765" i="5"/>
  <c r="R679" i="5"/>
  <c r="X699" i="5"/>
  <c r="U671" i="5"/>
  <c r="W470" i="5"/>
  <c r="X688" i="5"/>
  <c r="X680" i="5"/>
  <c r="K680" i="5" s="1"/>
  <c r="X560" i="5"/>
  <c r="W733" i="5"/>
  <c r="U571" i="5"/>
  <c r="V607" i="5"/>
  <c r="U576" i="5"/>
  <c r="T640" i="5"/>
  <c r="R599" i="5"/>
  <c r="R589" i="5"/>
  <c r="R559" i="5"/>
  <c r="V469" i="5"/>
  <c r="X596" i="5"/>
  <c r="X786" i="5"/>
  <c r="U687" i="5"/>
  <c r="W596" i="5"/>
  <c r="R566" i="5"/>
  <c r="X787" i="5"/>
  <c r="W741" i="5"/>
  <c r="S720" i="5"/>
  <c r="V787" i="5"/>
  <c r="R565" i="5"/>
  <c r="W729" i="5"/>
  <c r="X572" i="5"/>
  <c r="T795" i="5"/>
  <c r="X601" i="5"/>
  <c r="S572" i="5"/>
  <c r="U617" i="5"/>
  <c r="W695" i="5"/>
  <c r="V601" i="5"/>
  <c r="X586" i="5"/>
  <c r="U577" i="5"/>
  <c r="X784" i="5"/>
  <c r="W607" i="5"/>
  <c r="T594" i="5"/>
  <c r="T586" i="5"/>
  <c r="U694" i="5"/>
  <c r="T685" i="5"/>
  <c r="T607" i="5"/>
  <c r="X599" i="5"/>
  <c r="U593" i="5"/>
  <c r="S561" i="5"/>
  <c r="T810" i="5"/>
  <c r="V799" i="5"/>
  <c r="X724" i="5"/>
  <c r="T714" i="5"/>
  <c r="X619" i="5"/>
  <c r="W599" i="5"/>
  <c r="T575" i="5"/>
  <c r="W619" i="5"/>
  <c r="R798" i="5"/>
  <c r="V640" i="5"/>
  <c r="V619" i="5"/>
  <c r="S582" i="5"/>
  <c r="S566" i="5"/>
  <c r="AF485" i="14"/>
  <c r="AD485" i="14"/>
  <c r="U788" i="5"/>
  <c r="X782" i="5"/>
  <c r="S696" i="5"/>
  <c r="U690" i="5"/>
  <c r="R634" i="5"/>
  <c r="T469" i="5"/>
  <c r="G469" i="5" s="1"/>
  <c r="W799" i="5"/>
  <c r="X791" i="5"/>
  <c r="T786" i="5"/>
  <c r="R721" i="5"/>
  <c r="X712" i="5"/>
  <c r="V586" i="5"/>
  <c r="V572" i="5"/>
  <c r="S560" i="5"/>
  <c r="R469" i="5"/>
  <c r="U806" i="5"/>
  <c r="X604" i="5"/>
  <c r="S806" i="5"/>
  <c r="W788" i="5"/>
  <c r="U727" i="5"/>
  <c r="X690" i="5"/>
  <c r="V684" i="5"/>
  <c r="U608" i="5"/>
  <c r="V604" i="5"/>
  <c r="R591" i="5"/>
  <c r="X584" i="5"/>
  <c r="R576" i="5"/>
  <c r="V788" i="5"/>
  <c r="T696" i="5"/>
  <c r="W690" i="5"/>
  <c r="U634" i="5"/>
  <c r="R608" i="5"/>
  <c r="W502" i="5"/>
  <c r="R738" i="5"/>
  <c r="T729" i="5"/>
  <c r="S682" i="5"/>
  <c r="R668" i="5"/>
  <c r="S631" i="5"/>
  <c r="V602" i="5"/>
  <c r="X591" i="5"/>
  <c r="X808" i="5"/>
  <c r="T802" i="5"/>
  <c r="S712" i="5"/>
  <c r="T694" i="5"/>
  <c r="T688" i="5"/>
  <c r="T630" i="5"/>
  <c r="V591" i="5"/>
  <c r="T579" i="5"/>
  <c r="R575" i="5"/>
  <c r="W568" i="5"/>
  <c r="V808" i="5"/>
  <c r="X719" i="5"/>
  <c r="U591" i="5"/>
  <c r="U470" i="5"/>
  <c r="U808" i="5"/>
  <c r="U719" i="5"/>
  <c r="W699" i="5"/>
  <c r="V665" i="5"/>
  <c r="U619" i="5"/>
  <c r="U601" i="5"/>
  <c r="U596" i="5"/>
  <c r="T591" i="5"/>
  <c r="S586" i="5"/>
  <c r="S578" i="5"/>
  <c r="T567" i="5"/>
  <c r="R808" i="5"/>
  <c r="W792" i="5"/>
  <c r="T779" i="5"/>
  <c r="U743" i="5"/>
  <c r="S679" i="5"/>
  <c r="U665" i="5"/>
  <c r="S591" i="5"/>
  <c r="R578" i="5"/>
  <c r="X469" i="5"/>
  <c r="R521" i="5"/>
  <c r="S519" i="5"/>
  <c r="S511" i="5"/>
  <c r="U498" i="5"/>
  <c r="V485" i="5"/>
  <c r="T485" i="5"/>
  <c r="V507" i="5"/>
  <c r="V502" i="5"/>
  <c r="S498" i="5"/>
  <c r="U507" i="5"/>
  <c r="T507" i="5"/>
  <c r="S501" i="5"/>
  <c r="S507" i="5"/>
  <c r="R501" i="5"/>
  <c r="W495" i="5"/>
  <c r="T510" i="5"/>
  <c r="X499" i="5"/>
  <c r="U523" i="5"/>
  <c r="T518" i="5"/>
  <c r="S510" i="5"/>
  <c r="W499" i="5"/>
  <c r="V499" i="5"/>
  <c r="V516" i="5"/>
  <c r="W498" i="5"/>
  <c r="S522" i="5"/>
  <c r="U515" i="5"/>
  <c r="S497" i="5"/>
  <c r="R522" i="5"/>
  <c r="S515" i="5"/>
  <c r="R497" i="5"/>
  <c r="R493" i="5"/>
  <c r="S518" i="5"/>
  <c r="T514" i="5"/>
  <c r="G514" i="5" s="1"/>
  <c r="V523" i="5"/>
  <c r="T521" i="5"/>
  <c r="R518" i="5"/>
  <c r="R514" i="5"/>
  <c r="R510" i="5"/>
  <c r="U502" i="5"/>
  <c r="X495" i="5"/>
  <c r="K495" i="5" s="1"/>
  <c r="T502" i="5"/>
  <c r="S523" i="5"/>
  <c r="S502" i="5"/>
  <c r="V498" i="5"/>
  <c r="I498" i="5" s="1"/>
  <c r="V495" i="5"/>
  <c r="U490" i="5"/>
  <c r="W512" i="5"/>
  <c r="X508" i="5"/>
  <c r="T490" i="5"/>
  <c r="G490" i="5" s="1"/>
  <c r="X522" i="5"/>
  <c r="V512" i="5"/>
  <c r="V508" i="5"/>
  <c r="T501" i="5"/>
  <c r="T498" i="5"/>
  <c r="G498" i="5" s="1"/>
  <c r="S490" i="5"/>
  <c r="V522" i="5"/>
  <c r="V494" i="5"/>
  <c r="I494" i="5" s="1"/>
  <c r="U522" i="5"/>
  <c r="W515" i="5"/>
  <c r="W511" i="5"/>
  <c r="W503" i="5"/>
  <c r="U494" i="5"/>
  <c r="T489" i="5"/>
  <c r="G489" i="5" s="1"/>
  <c r="T522" i="5"/>
  <c r="U519" i="5"/>
  <c r="V515" i="5"/>
  <c r="U511" i="5"/>
  <c r="W507" i="5"/>
  <c r="V503" i="5"/>
  <c r="I503" i="5" s="1"/>
  <c r="T497" i="5"/>
  <c r="G497" i="5" s="1"/>
  <c r="T494" i="5"/>
  <c r="G494" i="5" s="1"/>
  <c r="R489" i="5"/>
  <c r="U810" i="5"/>
  <c r="X803" i="5"/>
  <c r="T791" i="5"/>
  <c r="S741" i="5"/>
  <c r="R733" i="5"/>
  <c r="U669" i="5"/>
  <c r="R639" i="5"/>
  <c r="T618" i="5"/>
  <c r="R604" i="5"/>
  <c r="S584" i="5"/>
  <c r="W580" i="5"/>
  <c r="T568" i="5"/>
  <c r="R560" i="5"/>
  <c r="R791" i="5"/>
  <c r="W787" i="5"/>
  <c r="W781" i="5"/>
  <c r="T744" i="5"/>
  <c r="R741" i="5"/>
  <c r="W717" i="5"/>
  <c r="W705" i="5"/>
  <c r="X683" i="5"/>
  <c r="R625" i="5"/>
  <c r="R584" i="5"/>
  <c r="S580" i="5"/>
  <c r="X571" i="5"/>
  <c r="S568" i="5"/>
  <c r="S562" i="5"/>
  <c r="S810" i="5"/>
  <c r="V722" i="5"/>
  <c r="V717" i="5"/>
  <c r="U711" i="5"/>
  <c r="V705" i="5"/>
  <c r="W683" i="5"/>
  <c r="V680" i="5"/>
  <c r="U668" i="5"/>
  <c r="X603" i="5"/>
  <c r="W595" i="5"/>
  <c r="X592" i="5"/>
  <c r="R810" i="5"/>
  <c r="T806" i="5"/>
  <c r="S802" i="5"/>
  <c r="V792" i="5"/>
  <c r="U787" i="5"/>
  <c r="W784" i="5"/>
  <c r="W743" i="5"/>
  <c r="S740" i="5"/>
  <c r="W726" i="5"/>
  <c r="R705" i="5"/>
  <c r="R698" i="5"/>
  <c r="V683" i="5"/>
  <c r="S668" i="5"/>
  <c r="W638" i="5"/>
  <c r="S634" i="5"/>
  <c r="S630" i="5"/>
  <c r="R607" i="5"/>
  <c r="V603" i="5"/>
  <c r="X598" i="5"/>
  <c r="U595" i="5"/>
  <c r="W592" i="5"/>
  <c r="U586" i="5"/>
  <c r="R583" i="5"/>
  <c r="X574" i="5"/>
  <c r="S571" i="5"/>
  <c r="X561" i="5"/>
  <c r="X559" i="5"/>
  <c r="W554" i="5"/>
  <c r="U792" i="5"/>
  <c r="T787" i="5"/>
  <c r="V784" i="5"/>
  <c r="W780" i="5"/>
  <c r="V734" i="5"/>
  <c r="W731" i="5"/>
  <c r="V726" i="5"/>
  <c r="U683" i="5"/>
  <c r="W679" i="5"/>
  <c r="V638" i="5"/>
  <c r="U603" i="5"/>
  <c r="U600" i="5"/>
  <c r="V598" i="5"/>
  <c r="T595" i="5"/>
  <c r="V592" i="5"/>
  <c r="W579" i="5"/>
  <c r="X576" i="5"/>
  <c r="U574" i="5"/>
  <c r="R571" i="5"/>
  <c r="W567" i="5"/>
  <c r="R564" i="5"/>
  <c r="V561" i="5"/>
  <c r="V559" i="5"/>
  <c r="V554" i="5"/>
  <c r="X795" i="5"/>
  <c r="S792" i="5"/>
  <c r="S787" i="5"/>
  <c r="S784" i="5"/>
  <c r="V780" i="5"/>
  <c r="X739" i="5"/>
  <c r="U734" i="5"/>
  <c r="U726" i="5"/>
  <c r="U715" i="5"/>
  <c r="W710" i="5"/>
  <c r="T683" i="5"/>
  <c r="U679" i="5"/>
  <c r="U638" i="5"/>
  <c r="T603" i="5"/>
  <c r="S600" i="5"/>
  <c r="T598" i="5"/>
  <c r="S595" i="5"/>
  <c r="U592" i="5"/>
  <c r="X589" i="5"/>
  <c r="V579" i="5"/>
  <c r="V567" i="5"/>
  <c r="U561" i="5"/>
  <c r="U559" i="5"/>
  <c r="U554" i="5"/>
  <c r="W795" i="5"/>
  <c r="R792" i="5"/>
  <c r="X788" i="5"/>
  <c r="R787" i="5"/>
  <c r="U780" i="5"/>
  <c r="U742" i="5"/>
  <c r="W739" i="5"/>
  <c r="T734" i="5"/>
  <c r="R726" i="5"/>
  <c r="U710" i="5"/>
  <c r="U702" i="5"/>
  <c r="S683" i="5"/>
  <c r="T679" i="5"/>
  <c r="W671" i="5"/>
  <c r="X640" i="5"/>
  <c r="T638" i="5"/>
  <c r="W633" i="5"/>
  <c r="W608" i="5"/>
  <c r="S603" i="5"/>
  <c r="R600" i="5"/>
  <c r="S598" i="5"/>
  <c r="R595" i="5"/>
  <c r="R592" i="5"/>
  <c r="U589" i="5"/>
  <c r="X582" i="5"/>
  <c r="U579" i="5"/>
  <c r="S576" i="5"/>
  <c r="U567" i="5"/>
  <c r="X563" i="5"/>
  <c r="T561" i="5"/>
  <c r="T559" i="5"/>
  <c r="G559" i="5" s="1"/>
  <c r="T554" i="5"/>
  <c r="U811" i="5"/>
  <c r="W808" i="5"/>
  <c r="V804" i="5"/>
  <c r="X799" i="5"/>
  <c r="V795" i="5"/>
  <c r="R783" i="5"/>
  <c r="R780" i="5"/>
  <c r="T742" i="5"/>
  <c r="R734" i="5"/>
  <c r="U714" i="5"/>
  <c r="T702" i="5"/>
  <c r="U804" i="5"/>
  <c r="S804" i="5"/>
  <c r="W791" i="5"/>
  <c r="T636" i="5"/>
  <c r="X626" i="5"/>
  <c r="W604" i="5"/>
  <c r="R602" i="5"/>
  <c r="R588" i="5"/>
  <c r="W584" i="5"/>
  <c r="U572" i="5"/>
  <c r="T811" i="5"/>
  <c r="S811" i="5"/>
  <c r="R811" i="5"/>
  <c r="S808" i="5"/>
  <c r="R804" i="5"/>
  <c r="S799" i="5"/>
  <c r="R794" i="5"/>
  <c r="V791" i="5"/>
  <c r="R788" i="5"/>
  <c r="R786" i="5"/>
  <c r="W782" i="5"/>
  <c r="V741" i="5"/>
  <c r="V737" i="5"/>
  <c r="T733" i="5"/>
  <c r="X728" i="5"/>
  <c r="S724" i="5"/>
  <c r="X707" i="5"/>
  <c r="S700" i="5"/>
  <c r="S684" i="5"/>
  <c r="U681" i="5"/>
  <c r="W678" i="5"/>
  <c r="X669" i="5"/>
  <c r="X639" i="5"/>
  <c r="R636" i="5"/>
  <c r="X631" i="5"/>
  <c r="W626" i="5"/>
  <c r="U584" i="5"/>
  <c r="U578" i="5"/>
  <c r="U575" i="5"/>
  <c r="T572" i="5"/>
  <c r="X568" i="5"/>
  <c r="U566" i="5"/>
  <c r="U560" i="5"/>
  <c r="U791" i="5"/>
  <c r="S782" i="5"/>
  <c r="X766" i="5"/>
  <c r="T737" i="5"/>
  <c r="S733" i="5"/>
  <c r="R718" i="5"/>
  <c r="R684" i="5"/>
  <c r="T681" i="5"/>
  <c r="V678" i="5"/>
  <c r="W669" i="5"/>
  <c r="S639" i="5"/>
  <c r="W631" i="5"/>
  <c r="V626" i="5"/>
  <c r="X607" i="5"/>
  <c r="T604" i="5"/>
  <c r="U599" i="5"/>
  <c r="V596" i="5"/>
  <c r="X587" i="5"/>
  <c r="T584" i="5"/>
  <c r="X580" i="5"/>
  <c r="R802" i="5"/>
  <c r="U795" i="5"/>
  <c r="X792" i="5"/>
  <c r="S791" i="5"/>
  <c r="U784" i="5"/>
  <c r="T780" i="5"/>
  <c r="X744" i="5"/>
  <c r="R742" i="5"/>
  <c r="X731" i="5"/>
  <c r="V729" i="5"/>
  <c r="T726" i="5"/>
  <c r="W722" i="5"/>
  <c r="R717" i="5"/>
  <c r="R714" i="5"/>
  <c r="V710" i="5"/>
  <c r="U707" i="5"/>
  <c r="R702" i="5"/>
  <c r="R694" i="5"/>
  <c r="V690" i="5"/>
  <c r="R685" i="5"/>
  <c r="R681" i="5"/>
  <c r="R630" i="5"/>
  <c r="V574" i="5"/>
  <c r="T523" i="5"/>
  <c r="T515" i="5"/>
  <c r="G515" i="5" s="1"/>
  <c r="S512" i="5"/>
  <c r="S503" i="5"/>
  <c r="W485" i="5"/>
  <c r="R806" i="5"/>
  <c r="W803" i="5"/>
  <c r="U799" i="5"/>
  <c r="X796" i="5"/>
  <c r="S795" i="5"/>
  <c r="S788" i="5"/>
  <c r="U786" i="5"/>
  <c r="R784" i="5"/>
  <c r="S729" i="5"/>
  <c r="U722" i="5"/>
  <c r="T716" i="5"/>
  <c r="R713" i="5"/>
  <c r="T710" i="5"/>
  <c r="V701" i="5"/>
  <c r="W693" i="5"/>
  <c r="T690" i="5"/>
  <c r="X684" i="5"/>
  <c r="R683" i="5"/>
  <c r="S671" i="5"/>
  <c r="R669" i="5"/>
  <c r="R640" i="5"/>
  <c r="S638" i="5"/>
  <c r="V633" i="5"/>
  <c r="V631" i="5"/>
  <c r="U626" i="5"/>
  <c r="T619" i="5"/>
  <c r="X608" i="5"/>
  <c r="U607" i="5"/>
  <c r="U604" i="5"/>
  <c r="R603" i="5"/>
  <c r="R601" i="5"/>
  <c r="T596" i="5"/>
  <c r="W587" i="5"/>
  <c r="V582" i="5"/>
  <c r="V580" i="5"/>
  <c r="S579" i="5"/>
  <c r="X575" i="5"/>
  <c r="T574" i="5"/>
  <c r="R572" i="5"/>
  <c r="X570" i="5"/>
  <c r="V568" i="5"/>
  <c r="S567" i="5"/>
  <c r="W563" i="5"/>
  <c r="R561" i="5"/>
  <c r="S554" i="5"/>
  <c r="R523" i="5"/>
  <c r="X521" i="5"/>
  <c r="W494" i="5"/>
  <c r="X491" i="5"/>
  <c r="S489" i="5"/>
  <c r="U485" i="5"/>
  <c r="X807" i="5"/>
  <c r="V803" i="5"/>
  <c r="T799" i="5"/>
  <c r="W796" i="5"/>
  <c r="R795" i="5"/>
  <c r="U790" i="5"/>
  <c r="W779" i="5"/>
  <c r="X735" i="5"/>
  <c r="R725" i="5"/>
  <c r="T722" i="5"/>
  <c r="S716" i="5"/>
  <c r="R710" i="5"/>
  <c r="W706" i="5"/>
  <c r="T701" i="5"/>
  <c r="X698" i="5"/>
  <c r="X695" i="5"/>
  <c r="V693" i="5"/>
  <c r="R690" i="5"/>
  <c r="X672" i="5"/>
  <c r="R671" i="5"/>
  <c r="R638" i="5"/>
  <c r="T633" i="5"/>
  <c r="U629" i="5"/>
  <c r="T626" i="5"/>
  <c r="S619" i="5"/>
  <c r="S596" i="5"/>
  <c r="T592" i="5"/>
  <c r="V587" i="5"/>
  <c r="R586" i="5"/>
  <c r="U582" i="5"/>
  <c r="U580" i="5"/>
  <c r="R579" i="5"/>
  <c r="W575" i="5"/>
  <c r="S574" i="5"/>
  <c r="V570" i="5"/>
  <c r="U568" i="5"/>
  <c r="R567" i="5"/>
  <c r="V563" i="5"/>
  <c r="R554" i="5"/>
  <c r="V521" i="5"/>
  <c r="W519" i="5"/>
  <c r="X516" i="5"/>
  <c r="W491" i="5"/>
  <c r="U803" i="5"/>
  <c r="X800" i="5"/>
  <c r="V796" i="5"/>
  <c r="T790" i="5"/>
  <c r="S786" i="5"/>
  <c r="W783" i="5"/>
  <c r="X781" i="5"/>
  <c r="V779" i="5"/>
  <c r="G764" i="5"/>
  <c r="W738" i="5"/>
  <c r="U735" i="5"/>
  <c r="R722" i="5"/>
  <c r="W718" i="5"/>
  <c r="V706" i="5"/>
  <c r="U703" i="5"/>
  <c r="W698" i="5"/>
  <c r="X686" i="5"/>
  <c r="W672" i="5"/>
  <c r="R633" i="5"/>
  <c r="T629" i="5"/>
  <c r="S626" i="5"/>
  <c r="R619" i="5"/>
  <c r="V608" i="5"/>
  <c r="X602" i="5"/>
  <c r="V599" i="5"/>
  <c r="R596" i="5"/>
  <c r="V594" i="5"/>
  <c r="X590" i="5"/>
  <c r="X588" i="5"/>
  <c r="U587" i="5"/>
  <c r="X583" i="5"/>
  <c r="T582" i="5"/>
  <c r="T580" i="5"/>
  <c r="V575" i="5"/>
  <c r="R574" i="5"/>
  <c r="U570" i="5"/>
  <c r="X564" i="5"/>
  <c r="U563" i="5"/>
  <c r="U521" i="5"/>
  <c r="V519" i="5"/>
  <c r="W516" i="5"/>
  <c r="S514" i="5"/>
  <c r="V511" i="5"/>
  <c r="W508" i="5"/>
  <c r="V491" i="5"/>
  <c r="I491" i="5" s="1"/>
  <c r="S485" i="5"/>
  <c r="V807" i="5"/>
  <c r="T803" i="5"/>
  <c r="W800" i="5"/>
  <c r="R799" i="5"/>
  <c r="U796" i="5"/>
  <c r="U794" i="5"/>
  <c r="S790" i="5"/>
  <c r="V783" i="5"/>
  <c r="W746" i="5"/>
  <c r="V738" i="5"/>
  <c r="W730" i="5"/>
  <c r="V718" i="5"/>
  <c r="W709" i="5"/>
  <c r="U706" i="5"/>
  <c r="V698" i="5"/>
  <c r="W689" i="5"/>
  <c r="W686" i="5"/>
  <c r="X682" i="5"/>
  <c r="V672" i="5"/>
  <c r="X668" i="5"/>
  <c r="R665" i="5"/>
  <c r="X634" i="5"/>
  <c r="R629" i="5"/>
  <c r="X600" i="5"/>
  <c r="X597" i="5"/>
  <c r="V590" i="5"/>
  <c r="W588" i="5"/>
  <c r="T587" i="5"/>
  <c r="W583" i="5"/>
  <c r="T570" i="5"/>
  <c r="W564" i="5"/>
  <c r="T563" i="5"/>
  <c r="U807" i="5"/>
  <c r="X804" i="5"/>
  <c r="S803" i="5"/>
  <c r="V800" i="5"/>
  <c r="S796" i="5"/>
  <c r="T794" i="5"/>
  <c r="R790" i="5"/>
  <c r="U783" i="5"/>
  <c r="S779" i="5"/>
  <c r="V746" i="5"/>
  <c r="U738" i="5"/>
  <c r="V730" i="5"/>
  <c r="W721" i="5"/>
  <c r="U718" i="5"/>
  <c r="T709" i="5"/>
  <c r="T706" i="5"/>
  <c r="X700" i="5"/>
  <c r="U698" i="5"/>
  <c r="X691" i="5"/>
  <c r="V689" i="5"/>
  <c r="V686" i="5"/>
  <c r="V682" i="5"/>
  <c r="U672" i="5"/>
  <c r="X670" i="5"/>
  <c r="W668" i="5"/>
  <c r="X637" i="5"/>
  <c r="W634" i="5"/>
  <c r="X632" i="5"/>
  <c r="X630" i="5"/>
  <c r="T608" i="5"/>
  <c r="T602" i="5"/>
  <c r="W600" i="5"/>
  <c r="T599" i="5"/>
  <c r="U597" i="5"/>
  <c r="U590" i="5"/>
  <c r="V588" i="5"/>
  <c r="S587" i="5"/>
  <c r="V583" i="5"/>
  <c r="R582" i="5"/>
  <c r="X578" i="5"/>
  <c r="W576" i="5"/>
  <c r="W571" i="5"/>
  <c r="S570" i="5"/>
  <c r="X566" i="5"/>
  <c r="V564" i="5"/>
  <c r="S563" i="5"/>
  <c r="W560" i="5"/>
  <c r="S559" i="5"/>
  <c r="S521" i="5"/>
  <c r="T519" i="5"/>
  <c r="S516" i="5"/>
  <c r="T511" i="5"/>
  <c r="S508" i="5"/>
  <c r="S499" i="5"/>
  <c r="S494" i="5"/>
  <c r="T484" i="5"/>
  <c r="W807" i="5"/>
  <c r="X811" i="5"/>
  <c r="W811" i="5"/>
  <c r="V811" i="5"/>
  <c r="T807" i="5"/>
  <c r="W804" i="5"/>
  <c r="R803" i="5"/>
  <c r="U800" i="5"/>
  <c r="U798" i="5"/>
  <c r="R796" i="5"/>
  <c r="S794" i="5"/>
  <c r="T783" i="5"/>
  <c r="U746" i="5"/>
  <c r="T738" i="5"/>
  <c r="W734" i="5"/>
  <c r="X732" i="5"/>
  <c r="U730" i="5"/>
  <c r="T721" i="5"/>
  <c r="T718" i="5"/>
  <c r="W711" i="5"/>
  <c r="R709" i="5"/>
  <c r="R706" i="5"/>
  <c r="X702" i="5"/>
  <c r="T698" i="5"/>
  <c r="X694" i="5"/>
  <c r="W691" i="5"/>
  <c r="R689" i="5"/>
  <c r="U686" i="5"/>
  <c r="X679" i="5"/>
  <c r="T672" i="5"/>
  <c r="V670" i="5"/>
  <c r="V668" i="5"/>
  <c r="V637" i="5"/>
  <c r="V634" i="5"/>
  <c r="U632" i="5"/>
  <c r="W630" i="5"/>
  <c r="U628" i="5"/>
  <c r="V618" i="5"/>
  <c r="S606" i="5"/>
  <c r="S602" i="5"/>
  <c r="V600" i="5"/>
  <c r="R597" i="5"/>
  <c r="X595" i="5"/>
  <c r="T590" i="5"/>
  <c r="U588" i="5"/>
  <c r="U583" i="5"/>
  <c r="V578" i="5"/>
  <c r="V576" i="5"/>
  <c r="V571" i="5"/>
  <c r="R570" i="5"/>
  <c r="V566" i="5"/>
  <c r="U564" i="5"/>
  <c r="V560" i="5"/>
  <c r="W490" i="5"/>
  <c r="X486" i="5"/>
  <c r="S484" i="5"/>
  <c r="S807" i="5"/>
  <c r="S800" i="5"/>
  <c r="T798" i="5"/>
  <c r="T746" i="5"/>
  <c r="W742" i="5"/>
  <c r="X740" i="5"/>
  <c r="T732" i="5"/>
  <c r="T730" i="5"/>
  <c r="W723" i="5"/>
  <c r="W714" i="5"/>
  <c r="W702" i="5"/>
  <c r="W694" i="5"/>
  <c r="T686" i="5"/>
  <c r="S672" i="5"/>
  <c r="U670" i="5"/>
  <c r="S632" i="5"/>
  <c r="V630" i="5"/>
  <c r="W625" i="5"/>
  <c r="S590" i="5"/>
  <c r="T588" i="5"/>
  <c r="T583" i="5"/>
  <c r="U581" i="5"/>
  <c r="T564" i="5"/>
  <c r="X523" i="5"/>
  <c r="T493" i="5"/>
  <c r="V490" i="5"/>
  <c r="W486" i="5"/>
  <c r="R484" i="5"/>
  <c r="R807" i="5"/>
  <c r="U802" i="5"/>
  <c r="R800" i="5"/>
  <c r="S798" i="5"/>
  <c r="R746" i="5"/>
  <c r="V742" i="5"/>
  <c r="R730" i="5"/>
  <c r="U723" i="5"/>
  <c r="V714" i="5"/>
  <c r="S708" i="5"/>
  <c r="V702" i="5"/>
  <c r="V694" i="5"/>
  <c r="R686" i="5"/>
  <c r="S670" i="5"/>
  <c r="U636" i="5"/>
  <c r="R632" i="5"/>
  <c r="S625" i="5"/>
  <c r="R590" i="5"/>
  <c r="R581" i="5"/>
  <c r="T578" i="5"/>
  <c r="T566" i="5"/>
  <c r="R558" i="5"/>
  <c r="X512" i="5"/>
  <c r="X503" i="5"/>
  <c r="S493" i="5"/>
  <c r="V486" i="5"/>
  <c r="AE485" i="14"/>
  <c r="AC485" i="14"/>
  <c r="AB485" i="14"/>
  <c r="AA485" i="14"/>
  <c r="Z485" i="14"/>
  <c r="Y485" i="14"/>
  <c r="X485" i="14"/>
  <c r="W485" i="14"/>
  <c r="G485" i="14" s="1"/>
  <c r="V485" i="14"/>
  <c r="V470" i="5"/>
  <c r="S469" i="5"/>
  <c r="T470" i="5"/>
  <c r="S470" i="5"/>
  <c r="R470" i="5"/>
  <c r="X468" i="5"/>
  <c r="W468" i="5"/>
  <c r="V468" i="5"/>
  <c r="I468" i="5" s="1"/>
  <c r="U468" i="5"/>
  <c r="W469" i="5"/>
  <c r="T468" i="5"/>
  <c r="G468" i="5" s="1"/>
  <c r="S468" i="5"/>
  <c r="R809" i="5"/>
  <c r="R805" i="5"/>
  <c r="R801" i="5"/>
  <c r="R797" i="5"/>
  <c r="R793" i="5"/>
  <c r="R789" i="5"/>
  <c r="R785" i="5"/>
  <c r="R747" i="5"/>
  <c r="S747" i="5"/>
  <c r="T747" i="5"/>
  <c r="V747" i="5"/>
  <c r="R745" i="5"/>
  <c r="X697" i="5"/>
  <c r="S697" i="5"/>
  <c r="U697" i="5"/>
  <c r="U708" i="5"/>
  <c r="V708" i="5"/>
  <c r="W708" i="5"/>
  <c r="R708" i="5"/>
  <c r="U740" i="5"/>
  <c r="V740" i="5"/>
  <c r="W740" i="5"/>
  <c r="R740" i="5"/>
  <c r="X701" i="5"/>
  <c r="S701" i="5"/>
  <c r="U701" i="5"/>
  <c r="S783" i="5"/>
  <c r="R781" i="5"/>
  <c r="S781" i="5"/>
  <c r="T781" i="5"/>
  <c r="V781" i="5"/>
  <c r="W737" i="5"/>
  <c r="R731" i="5"/>
  <c r="S731" i="5"/>
  <c r="T731" i="5"/>
  <c r="V731" i="5"/>
  <c r="U696" i="5"/>
  <c r="V696" i="5"/>
  <c r="W696" i="5"/>
  <c r="R696" i="5"/>
  <c r="T617" i="5"/>
  <c r="W617" i="5"/>
  <c r="V617" i="5"/>
  <c r="X617" i="5"/>
  <c r="R617" i="5"/>
  <c r="R715" i="5"/>
  <c r="S715" i="5"/>
  <c r="T715" i="5"/>
  <c r="V715" i="5"/>
  <c r="X779" i="5"/>
  <c r="U779" i="5"/>
  <c r="U744" i="5"/>
  <c r="V744" i="5"/>
  <c r="W744" i="5"/>
  <c r="R744" i="5"/>
  <c r="X729" i="5"/>
  <c r="U729" i="5"/>
  <c r="R691" i="5"/>
  <c r="S691" i="5"/>
  <c r="T691" i="5"/>
  <c r="V691" i="5"/>
  <c r="S520" i="5"/>
  <c r="T520" i="5"/>
  <c r="U520" i="5"/>
  <c r="V520" i="5"/>
  <c r="W520" i="5"/>
  <c r="X520" i="5"/>
  <c r="K520" i="5" s="1"/>
  <c r="R520" i="5"/>
  <c r="X725" i="5"/>
  <c r="S725" i="5"/>
  <c r="U725" i="5"/>
  <c r="X785" i="5"/>
  <c r="R735" i="5"/>
  <c r="S735" i="5"/>
  <c r="T735" i="5"/>
  <c r="V735" i="5"/>
  <c r="U724" i="5"/>
  <c r="V724" i="5"/>
  <c r="W724" i="5"/>
  <c r="R724" i="5"/>
  <c r="R719" i="5"/>
  <c r="S719" i="5"/>
  <c r="T719" i="5"/>
  <c r="V719" i="5"/>
  <c r="X717" i="5"/>
  <c r="S717" i="5"/>
  <c r="U717" i="5"/>
  <c r="U712" i="5"/>
  <c r="V712" i="5"/>
  <c r="W712" i="5"/>
  <c r="R712" i="5"/>
  <c r="R707" i="5"/>
  <c r="S707" i="5"/>
  <c r="T707" i="5"/>
  <c r="V707" i="5"/>
  <c r="X705" i="5"/>
  <c r="S705" i="5"/>
  <c r="U705" i="5"/>
  <c r="X689" i="5"/>
  <c r="S689" i="5"/>
  <c r="U689" i="5"/>
  <c r="T569" i="5"/>
  <c r="U569" i="5"/>
  <c r="V569" i="5"/>
  <c r="W569" i="5"/>
  <c r="X569" i="5"/>
  <c r="S569" i="5"/>
  <c r="U736" i="5"/>
  <c r="V736" i="5"/>
  <c r="W736" i="5"/>
  <c r="R736" i="5"/>
  <c r="U692" i="5"/>
  <c r="V692" i="5"/>
  <c r="W692" i="5"/>
  <c r="R692" i="5"/>
  <c r="X713" i="5"/>
  <c r="S713" i="5"/>
  <c r="U713" i="5"/>
  <c r="X805" i="5"/>
  <c r="X801" i="5"/>
  <c r="W809" i="5"/>
  <c r="W805" i="5"/>
  <c r="W801" i="5"/>
  <c r="W797" i="5"/>
  <c r="W793" i="5"/>
  <c r="W789" i="5"/>
  <c r="W785" i="5"/>
  <c r="T766" i="5"/>
  <c r="S737" i="5"/>
  <c r="X733" i="5"/>
  <c r="U733" i="5"/>
  <c r="T728" i="5"/>
  <c r="U700" i="5"/>
  <c r="V700" i="5"/>
  <c r="W700" i="5"/>
  <c r="R700" i="5"/>
  <c r="T693" i="5"/>
  <c r="T680" i="5"/>
  <c r="R680" i="5"/>
  <c r="S680" i="5"/>
  <c r="U680" i="5"/>
  <c r="W680" i="5"/>
  <c r="T678" i="5"/>
  <c r="X667" i="5"/>
  <c r="W666" i="5"/>
  <c r="R666" i="5"/>
  <c r="S666" i="5"/>
  <c r="U666" i="5"/>
  <c r="X666" i="5"/>
  <c r="T585" i="5"/>
  <c r="V585" i="5"/>
  <c r="W585" i="5"/>
  <c r="X585" i="5"/>
  <c r="R585" i="5"/>
  <c r="U720" i="5"/>
  <c r="V720" i="5"/>
  <c r="W720" i="5"/>
  <c r="R720" i="5"/>
  <c r="R687" i="5"/>
  <c r="S687" i="5"/>
  <c r="T687" i="5"/>
  <c r="V687" i="5"/>
  <c r="T605" i="5"/>
  <c r="W605" i="5"/>
  <c r="R605" i="5"/>
  <c r="S605" i="5"/>
  <c r="U605" i="5"/>
  <c r="V605" i="5"/>
  <c r="X605" i="5"/>
  <c r="V805" i="5"/>
  <c r="V801" i="5"/>
  <c r="V797" i="5"/>
  <c r="V793" i="5"/>
  <c r="V789" i="5"/>
  <c r="V785" i="5"/>
  <c r="R739" i="5"/>
  <c r="S739" i="5"/>
  <c r="T739" i="5"/>
  <c r="V739" i="5"/>
  <c r="W697" i="5"/>
  <c r="R695" i="5"/>
  <c r="S695" i="5"/>
  <c r="T695" i="5"/>
  <c r="V695" i="5"/>
  <c r="R637" i="5"/>
  <c r="S637" i="5"/>
  <c r="U637" i="5"/>
  <c r="W637" i="5"/>
  <c r="X745" i="5"/>
  <c r="U745" i="5"/>
  <c r="T627" i="5"/>
  <c r="R627" i="5"/>
  <c r="S627" i="5"/>
  <c r="V627" i="5"/>
  <c r="X627" i="5"/>
  <c r="R727" i="5"/>
  <c r="S727" i="5"/>
  <c r="T727" i="5"/>
  <c r="V727" i="5"/>
  <c r="S524" i="5"/>
  <c r="T524" i="5"/>
  <c r="U524" i="5"/>
  <c r="V524" i="5"/>
  <c r="W524" i="5"/>
  <c r="X524" i="5"/>
  <c r="X797" i="5"/>
  <c r="X793" i="5"/>
  <c r="U793" i="5"/>
  <c r="X790" i="5"/>
  <c r="U785" i="5"/>
  <c r="U766" i="5"/>
  <c r="V766" i="5"/>
  <c r="W766" i="5"/>
  <c r="R766" i="5"/>
  <c r="X747" i="5"/>
  <c r="V745" i="5"/>
  <c r="X737" i="5"/>
  <c r="U737" i="5"/>
  <c r="U728" i="5"/>
  <c r="V728" i="5"/>
  <c r="W728" i="5"/>
  <c r="R728" i="5"/>
  <c r="V697" i="5"/>
  <c r="X693" i="5"/>
  <c r="S693" i="5"/>
  <c r="U693" i="5"/>
  <c r="X678" i="5"/>
  <c r="S678" i="5"/>
  <c r="U678" i="5"/>
  <c r="R667" i="5"/>
  <c r="S667" i="5"/>
  <c r="T667" i="5"/>
  <c r="V667" i="5"/>
  <c r="W667" i="5"/>
  <c r="W628" i="5"/>
  <c r="R628" i="5"/>
  <c r="S628" i="5"/>
  <c r="T628" i="5"/>
  <c r="V628" i="5"/>
  <c r="X628" i="5"/>
  <c r="R703" i="5"/>
  <c r="S703" i="5"/>
  <c r="T703" i="5"/>
  <c r="V703" i="5"/>
  <c r="T635" i="5"/>
  <c r="R635" i="5"/>
  <c r="S635" i="5"/>
  <c r="U635" i="5"/>
  <c r="W635" i="5"/>
  <c r="X635" i="5"/>
  <c r="V809" i="5"/>
  <c r="U809" i="5"/>
  <c r="X806" i="5"/>
  <c r="U805" i="5"/>
  <c r="X802" i="5"/>
  <c r="X798" i="5"/>
  <c r="X794" i="5"/>
  <c r="U789" i="5"/>
  <c r="W810" i="5"/>
  <c r="W806" i="5"/>
  <c r="T805" i="5"/>
  <c r="W802" i="5"/>
  <c r="T801" i="5"/>
  <c r="W798" i="5"/>
  <c r="T797" i="5"/>
  <c r="W794" i="5"/>
  <c r="T793" i="5"/>
  <c r="W790" i="5"/>
  <c r="T789" i="5"/>
  <c r="W786" i="5"/>
  <c r="T785" i="5"/>
  <c r="W747" i="5"/>
  <c r="T745" i="5"/>
  <c r="R743" i="5"/>
  <c r="S743" i="5"/>
  <c r="T743" i="5"/>
  <c r="V743" i="5"/>
  <c r="X736" i="5"/>
  <c r="W725" i="5"/>
  <c r="R723" i="5"/>
  <c r="S723" i="5"/>
  <c r="T723" i="5"/>
  <c r="V723" i="5"/>
  <c r="X721" i="5"/>
  <c r="S721" i="5"/>
  <c r="U721" i="5"/>
  <c r="U716" i="5"/>
  <c r="V716" i="5"/>
  <c r="W716" i="5"/>
  <c r="R716" i="5"/>
  <c r="W713" i="5"/>
  <c r="R711" i="5"/>
  <c r="S711" i="5"/>
  <c r="T711" i="5"/>
  <c r="V711" i="5"/>
  <c r="X709" i="5"/>
  <c r="S709" i="5"/>
  <c r="U709" i="5"/>
  <c r="T697" i="5"/>
  <c r="X692" i="5"/>
  <c r="U688" i="5"/>
  <c r="V688" i="5"/>
  <c r="W688" i="5"/>
  <c r="R688" i="5"/>
  <c r="W606" i="5"/>
  <c r="X606" i="5"/>
  <c r="R606" i="5"/>
  <c r="T606" i="5"/>
  <c r="X685" i="5"/>
  <c r="S685" i="5"/>
  <c r="U685" i="5"/>
  <c r="T593" i="5"/>
  <c r="W593" i="5"/>
  <c r="V593" i="5"/>
  <c r="X593" i="5"/>
  <c r="R593" i="5"/>
  <c r="X809" i="5"/>
  <c r="X789" i="5"/>
  <c r="X810" i="5"/>
  <c r="U801" i="5"/>
  <c r="U797" i="5"/>
  <c r="T809" i="5"/>
  <c r="U782" i="5"/>
  <c r="V782" i="5"/>
  <c r="R782" i="5"/>
  <c r="U747" i="5"/>
  <c r="S745" i="5"/>
  <c r="X741" i="5"/>
  <c r="U741" i="5"/>
  <c r="T736" i="5"/>
  <c r="U732" i="5"/>
  <c r="V732" i="5"/>
  <c r="W732" i="5"/>
  <c r="R732" i="5"/>
  <c r="X727" i="5"/>
  <c r="V725" i="5"/>
  <c r="X720" i="5"/>
  <c r="X715" i="5"/>
  <c r="V713" i="5"/>
  <c r="X708" i="5"/>
  <c r="X703" i="5"/>
  <c r="W701" i="5"/>
  <c r="R699" i="5"/>
  <c r="S699" i="5"/>
  <c r="T699" i="5"/>
  <c r="V699" i="5"/>
  <c r="R697" i="5"/>
  <c r="T692" i="5"/>
  <c r="X687" i="5"/>
  <c r="W685" i="5"/>
  <c r="R682" i="5"/>
  <c r="U682" i="5"/>
  <c r="W682" i="5"/>
  <c r="V666" i="5"/>
  <c r="W627" i="5"/>
  <c r="V606" i="5"/>
  <c r="U585" i="5"/>
  <c r="T577" i="5"/>
  <c r="V577" i="5"/>
  <c r="W577" i="5"/>
  <c r="X577" i="5"/>
  <c r="R577" i="5"/>
  <c r="X780" i="5"/>
  <c r="K764" i="5"/>
  <c r="X746" i="5"/>
  <c r="X742" i="5"/>
  <c r="X738" i="5"/>
  <c r="X734" i="5"/>
  <c r="X730" i="5"/>
  <c r="X726" i="5"/>
  <c r="X722" i="5"/>
  <c r="X718" i="5"/>
  <c r="X714" i="5"/>
  <c r="X710" i="5"/>
  <c r="X706" i="5"/>
  <c r="S681" i="5"/>
  <c r="V669" i="5"/>
  <c r="S665" i="5"/>
  <c r="U640" i="5"/>
  <c r="S636" i="5"/>
  <c r="U633" i="5"/>
  <c r="S629" i="5"/>
  <c r="X618" i="5"/>
  <c r="V597" i="5"/>
  <c r="X594" i="5"/>
  <c r="S669" i="5"/>
  <c r="S640" i="5"/>
  <c r="S633" i="5"/>
  <c r="U618" i="5"/>
  <c r="U594" i="5"/>
  <c r="T558" i="5"/>
  <c r="U558" i="5"/>
  <c r="V558" i="5"/>
  <c r="W558" i="5"/>
  <c r="X558" i="5"/>
  <c r="S618" i="5"/>
  <c r="T597" i="5"/>
  <c r="W597" i="5"/>
  <c r="S594" i="5"/>
  <c r="S573" i="5"/>
  <c r="T565" i="5"/>
  <c r="U565" i="5"/>
  <c r="V565" i="5"/>
  <c r="W565" i="5"/>
  <c r="X565" i="5"/>
  <c r="X671" i="5"/>
  <c r="T670" i="5"/>
  <c r="U631" i="5"/>
  <c r="X625" i="5"/>
  <c r="R618" i="5"/>
  <c r="U598" i="5"/>
  <c r="R594" i="5"/>
  <c r="T573" i="5"/>
  <c r="U573" i="5"/>
  <c r="V573" i="5"/>
  <c r="W573" i="5"/>
  <c r="X573" i="5"/>
  <c r="W684" i="5"/>
  <c r="V671" i="5"/>
  <c r="R670" i="5"/>
  <c r="W639" i="5"/>
  <c r="V632" i="5"/>
  <c r="R631" i="5"/>
  <c r="X629" i="5"/>
  <c r="V625" i="5"/>
  <c r="T601" i="5"/>
  <c r="W601" i="5"/>
  <c r="T589" i="5"/>
  <c r="V589" i="5"/>
  <c r="W589" i="5"/>
  <c r="T581" i="5"/>
  <c r="V581" i="5"/>
  <c r="W581" i="5"/>
  <c r="X581" i="5"/>
  <c r="X681" i="5"/>
  <c r="X665" i="5"/>
  <c r="V639" i="5"/>
  <c r="X636" i="5"/>
  <c r="W629" i="5"/>
  <c r="U625" i="5"/>
  <c r="U602" i="5"/>
  <c r="R598" i="5"/>
  <c r="U684" i="5"/>
  <c r="V681" i="5"/>
  <c r="W665" i="5"/>
  <c r="U639" i="5"/>
  <c r="V636" i="5"/>
  <c r="T632" i="5"/>
  <c r="T562" i="5"/>
  <c r="U562" i="5"/>
  <c r="V562" i="5"/>
  <c r="W562" i="5"/>
  <c r="X562" i="5"/>
  <c r="R519" i="5"/>
  <c r="X517" i="5"/>
  <c r="U516" i="5"/>
  <c r="R515" i="5"/>
  <c r="X513" i="5"/>
  <c r="U512" i="5"/>
  <c r="R511" i="5"/>
  <c r="X509" i="5"/>
  <c r="U508" i="5"/>
  <c r="R507" i="5"/>
  <c r="X504" i="5"/>
  <c r="U503" i="5"/>
  <c r="R502" i="5"/>
  <c r="X500" i="5"/>
  <c r="U499" i="5"/>
  <c r="R498" i="5"/>
  <c r="X496" i="5"/>
  <c r="U495" i="5"/>
  <c r="R494" i="5"/>
  <c r="X492" i="5"/>
  <c r="U491" i="5"/>
  <c r="R490" i="5"/>
  <c r="X488" i="5"/>
  <c r="U486" i="5"/>
  <c r="R485" i="5"/>
  <c r="X482" i="5"/>
  <c r="X478" i="5"/>
  <c r="W517" i="5"/>
  <c r="T516" i="5"/>
  <c r="W513" i="5"/>
  <c r="T512" i="5"/>
  <c r="W509" i="5"/>
  <c r="T508" i="5"/>
  <c r="W504" i="5"/>
  <c r="T503" i="5"/>
  <c r="G503" i="5" s="1"/>
  <c r="W500" i="5"/>
  <c r="T499" i="5"/>
  <c r="G499" i="5" s="1"/>
  <c r="W496" i="5"/>
  <c r="T495" i="5"/>
  <c r="W492" i="5"/>
  <c r="T491" i="5"/>
  <c r="W488" i="5"/>
  <c r="T486" i="5"/>
  <c r="W482" i="5"/>
  <c r="W478" i="5"/>
  <c r="V517" i="5"/>
  <c r="V513" i="5"/>
  <c r="V509" i="5"/>
  <c r="I509" i="5" s="1"/>
  <c r="V504" i="5"/>
  <c r="V500" i="5"/>
  <c r="V496" i="5"/>
  <c r="S495" i="5"/>
  <c r="V492" i="5"/>
  <c r="S491" i="5"/>
  <c r="V488" i="5"/>
  <c r="S486" i="5"/>
  <c r="V482" i="5"/>
  <c r="V478" i="5"/>
  <c r="X518" i="5"/>
  <c r="U517" i="5"/>
  <c r="X514" i="5"/>
  <c r="U513" i="5"/>
  <c r="X510" i="5"/>
  <c r="U509" i="5"/>
  <c r="U504" i="5"/>
  <c r="X501" i="5"/>
  <c r="U500" i="5"/>
  <c r="X497" i="5"/>
  <c r="U496" i="5"/>
  <c r="X493" i="5"/>
  <c r="U492" i="5"/>
  <c r="X489" i="5"/>
  <c r="U488" i="5"/>
  <c r="X484" i="5"/>
  <c r="U482" i="5"/>
  <c r="U478" i="5"/>
  <c r="W518" i="5"/>
  <c r="T517" i="5"/>
  <c r="W514" i="5"/>
  <c r="T513" i="5"/>
  <c r="W510" i="5"/>
  <c r="T509" i="5"/>
  <c r="T504" i="5"/>
  <c r="W501" i="5"/>
  <c r="T500" i="5"/>
  <c r="W497" i="5"/>
  <c r="T496" i="5"/>
  <c r="W493" i="5"/>
  <c r="T492" i="5"/>
  <c r="G492" i="5" s="1"/>
  <c r="W489" i="5"/>
  <c r="T488" i="5"/>
  <c r="W484" i="5"/>
  <c r="T482" i="5"/>
  <c r="T478" i="5"/>
  <c r="V518" i="5"/>
  <c r="S517" i="5"/>
  <c r="V514" i="5"/>
  <c r="S513" i="5"/>
  <c r="V510" i="5"/>
  <c r="S509" i="5"/>
  <c r="S504" i="5"/>
  <c r="V501" i="5"/>
  <c r="S500" i="5"/>
  <c r="V497" i="5"/>
  <c r="S496" i="5"/>
  <c r="V493" i="5"/>
  <c r="S492" i="5"/>
  <c r="V489" i="5"/>
  <c r="S488" i="5"/>
  <c r="V484" i="5"/>
  <c r="S482" i="5"/>
  <c r="S478" i="5"/>
  <c r="L562" i="5" l="1"/>
  <c r="K562" i="5"/>
  <c r="L563" i="5"/>
  <c r="K563" i="5"/>
  <c r="L561" i="5"/>
  <c r="K561" i="5"/>
  <c r="K499" i="5"/>
  <c r="G510" i="5"/>
  <c r="K521" i="5"/>
  <c r="G484" i="5"/>
  <c r="G511" i="5"/>
  <c r="K523" i="5"/>
  <c r="I490" i="5"/>
  <c r="K512" i="5"/>
  <c r="K503" i="5"/>
  <c r="K510" i="5"/>
  <c r="K501" i="5"/>
  <c r="K489" i="5"/>
  <c r="K514" i="5"/>
  <c r="K484" i="5"/>
  <c r="G560" i="5"/>
  <c r="K513" i="5"/>
  <c r="K509" i="5"/>
  <c r="K496" i="5"/>
  <c r="K492" i="5"/>
  <c r="K518" i="5"/>
  <c r="K497" i="5"/>
  <c r="K485" i="14"/>
  <c r="I519" i="5"/>
  <c r="I510" i="5"/>
  <c r="G495" i="5"/>
  <c r="I512" i="5"/>
  <c r="G517" i="5"/>
  <c r="K491" i="5"/>
  <c r="K508" i="5"/>
  <c r="K524" i="5"/>
  <c r="K488" i="5"/>
  <c r="G488" i="5"/>
  <c r="K486" i="5"/>
  <c r="G519" i="5"/>
  <c r="G523" i="5"/>
  <c r="I484" i="5"/>
  <c r="K493" i="5"/>
  <c r="I504" i="5"/>
  <c r="G516" i="5"/>
  <c r="I560" i="5"/>
  <c r="I559" i="5"/>
  <c r="K507" i="5"/>
  <c r="I486" i="5"/>
  <c r="G496" i="5"/>
  <c r="K559" i="5"/>
  <c r="G500" i="5"/>
  <c r="I489" i="5"/>
  <c r="G486" i="5"/>
  <c r="K515" i="5"/>
  <c r="I497" i="5"/>
  <c r="G504" i="5"/>
  <c r="K517" i="5"/>
  <c r="K558" i="5"/>
  <c r="I511" i="5"/>
  <c r="G509" i="5"/>
  <c r="G491" i="5"/>
  <c r="K516" i="5"/>
  <c r="G501" i="5"/>
  <c r="G513" i="5"/>
  <c r="I558" i="5"/>
  <c r="I508" i="5"/>
  <c r="K560" i="5"/>
  <c r="G507" i="5"/>
  <c r="K511" i="5"/>
  <c r="K490" i="5"/>
  <c r="K522" i="5"/>
  <c r="G558" i="5"/>
  <c r="I502" i="5"/>
  <c r="I518" i="5"/>
  <c r="I488" i="5"/>
  <c r="I507" i="5"/>
  <c r="K502" i="5"/>
  <c r="I515" i="5"/>
  <c r="G485" i="5"/>
  <c r="G524" i="5"/>
  <c r="I493" i="5"/>
  <c r="I492" i="5"/>
  <c r="I495" i="5"/>
  <c r="I485" i="5"/>
  <c r="K498" i="5"/>
  <c r="I513" i="5"/>
  <c r="G493" i="5"/>
  <c r="K500" i="5"/>
  <c r="G508" i="5"/>
  <c r="G522" i="5"/>
  <c r="G470" i="5"/>
  <c r="I514" i="5"/>
  <c r="I496" i="5"/>
  <c r="G512" i="5"/>
  <c r="K504" i="5"/>
  <c r="K485" i="5"/>
  <c r="G502" i="5"/>
  <c r="I469" i="5"/>
  <c r="K494" i="5"/>
  <c r="K519" i="5"/>
  <c r="I523" i="5"/>
  <c r="I517" i="5"/>
  <c r="L559" i="5"/>
  <c r="M559" i="5"/>
  <c r="E559" i="5"/>
  <c r="E560" i="5"/>
  <c r="L560" i="5"/>
  <c r="M560" i="5"/>
  <c r="M558" i="5"/>
  <c r="E558" i="5"/>
  <c r="L558" i="5"/>
  <c r="G518" i="5"/>
  <c r="I516" i="5"/>
  <c r="G521" i="5"/>
  <c r="I522" i="5"/>
  <c r="I521" i="5"/>
  <c r="G520" i="5"/>
  <c r="I520" i="5"/>
  <c r="I524" i="5"/>
  <c r="L512" i="5"/>
  <c r="M512" i="5"/>
  <c r="E512" i="5"/>
  <c r="L488" i="5"/>
  <c r="M488" i="5"/>
  <c r="E488" i="5"/>
  <c r="E492" i="5"/>
  <c r="L492" i="5"/>
  <c r="M492" i="5"/>
  <c r="E509" i="5"/>
  <c r="L509" i="5"/>
  <c r="M509" i="5"/>
  <c r="E508" i="5"/>
  <c r="L508" i="5"/>
  <c r="M508" i="5"/>
  <c r="L504" i="5"/>
  <c r="M504" i="5"/>
  <c r="E504" i="5"/>
  <c r="M503" i="5"/>
  <c r="L503" i="5"/>
  <c r="E503" i="5"/>
  <c r="E491" i="5"/>
  <c r="M491" i="5"/>
  <c r="L491" i="5"/>
  <c r="E500" i="5"/>
  <c r="L500" i="5"/>
  <c r="M500" i="5"/>
  <c r="E499" i="5"/>
  <c r="L499" i="5"/>
  <c r="M499" i="5"/>
  <c r="E496" i="5"/>
  <c r="L496" i="5"/>
  <c r="M496" i="5"/>
  <c r="L513" i="5"/>
  <c r="E513" i="5"/>
  <c r="M513" i="5"/>
  <c r="L517" i="5"/>
  <c r="M517" i="5"/>
  <c r="E517" i="5"/>
  <c r="L495" i="5"/>
  <c r="M495" i="5"/>
  <c r="E495" i="5"/>
  <c r="E524" i="5"/>
  <c r="L524" i="5"/>
  <c r="M524" i="5"/>
  <c r="M516" i="5"/>
  <c r="L516" i="5"/>
  <c r="E516" i="5"/>
  <c r="L486" i="5"/>
  <c r="E486" i="5"/>
  <c r="M486" i="5"/>
  <c r="E521" i="5"/>
  <c r="L521" i="5"/>
  <c r="M521" i="5"/>
  <c r="L501" i="5"/>
  <c r="M501" i="5"/>
  <c r="E501" i="5"/>
  <c r="M522" i="5"/>
  <c r="L522" i="5"/>
  <c r="E522" i="5"/>
  <c r="E497" i="5"/>
  <c r="L497" i="5"/>
  <c r="M497" i="5"/>
  <c r="E493" i="5"/>
  <c r="M493" i="5"/>
  <c r="L493" i="5"/>
  <c r="L518" i="5"/>
  <c r="M518" i="5"/>
  <c r="E518" i="5"/>
  <c r="E514" i="5"/>
  <c r="L514" i="5"/>
  <c r="M514" i="5"/>
  <c r="L510" i="5"/>
  <c r="M510" i="5"/>
  <c r="E510" i="5"/>
  <c r="M489" i="5"/>
  <c r="L489" i="5"/>
  <c r="E489" i="5"/>
  <c r="M523" i="5"/>
  <c r="L523" i="5"/>
  <c r="E523" i="5"/>
  <c r="L484" i="5"/>
  <c r="M484" i="5"/>
  <c r="E484" i="5"/>
  <c r="E520" i="5"/>
  <c r="L520" i="5"/>
  <c r="M520" i="5"/>
  <c r="L519" i="5"/>
  <c r="M519" i="5"/>
  <c r="E519" i="5"/>
  <c r="L515" i="5"/>
  <c r="M515" i="5"/>
  <c r="E515" i="5"/>
  <c r="L511" i="5"/>
  <c r="E511" i="5"/>
  <c r="M511" i="5"/>
  <c r="M507" i="5"/>
  <c r="E507" i="5"/>
  <c r="L507" i="5"/>
  <c r="E502" i="5"/>
  <c r="L502" i="5"/>
  <c r="M502" i="5"/>
  <c r="M498" i="5"/>
  <c r="L498" i="5"/>
  <c r="E498" i="5"/>
  <c r="E494" i="5"/>
  <c r="M494" i="5"/>
  <c r="L494" i="5"/>
  <c r="E490" i="5"/>
  <c r="M490" i="5"/>
  <c r="L490" i="5"/>
  <c r="E485" i="5"/>
  <c r="L485" i="5"/>
  <c r="M485" i="5"/>
  <c r="I470" i="5"/>
  <c r="K469" i="5"/>
  <c r="K470" i="5"/>
  <c r="I485" i="14"/>
  <c r="L469" i="5"/>
  <c r="M469" i="5"/>
  <c r="E469" i="5"/>
  <c r="L470" i="5"/>
  <c r="M470" i="5"/>
  <c r="E470" i="5"/>
  <c r="K468" i="5"/>
  <c r="L468" i="5"/>
  <c r="M468" i="5"/>
  <c r="E468" i="5"/>
  <c r="O485" i="14"/>
  <c r="M485" i="14"/>
  <c r="Q485" i="14"/>
  <c r="E485" i="14"/>
  <c r="P485" i="14"/>
  <c r="I679" i="5"/>
  <c r="I640" i="5"/>
  <c r="G634" i="5"/>
  <c r="G725" i="5"/>
  <c r="G717" i="5"/>
  <c r="G712" i="5"/>
  <c r="G630" i="5"/>
  <c r="E729" i="5"/>
  <c r="G631" i="5"/>
  <c r="I636" i="5"/>
  <c r="K738" i="5"/>
  <c r="G665" i="5"/>
  <c r="I745" i="5"/>
  <c r="E737" i="5"/>
  <c r="K711" i="5"/>
  <c r="G720" i="5"/>
  <c r="I721" i="5"/>
  <c r="E672" i="5"/>
  <c r="K638" i="5"/>
  <c r="G639" i="5"/>
  <c r="I670" i="5"/>
  <c r="G745" i="5"/>
  <c r="K723" i="5"/>
  <c r="K746" i="5"/>
  <c r="K633" i="5"/>
  <c r="G666" i="5"/>
  <c r="I746" i="5"/>
  <c r="G637" i="5"/>
  <c r="G741" i="5"/>
  <c r="E678" i="5"/>
  <c r="K716" i="5"/>
  <c r="I765" i="5"/>
  <c r="I715" i="5"/>
  <c r="I719" i="5"/>
  <c r="I733" i="5"/>
  <c r="G667" i="5"/>
  <c r="I635" i="5"/>
  <c r="I632" i="5"/>
  <c r="G668" i="5"/>
  <c r="I713" i="5"/>
  <c r="G740" i="5"/>
  <c r="I666" i="5"/>
  <c r="G739" i="5"/>
  <c r="G713" i="5"/>
  <c r="G718" i="5"/>
  <c r="G671" i="5"/>
  <c r="G724" i="5"/>
  <c r="I735" i="5"/>
  <c r="G669" i="5"/>
  <c r="K747" i="5"/>
  <c r="K712" i="5"/>
  <c r="G670" i="5"/>
  <c r="I744" i="5"/>
  <c r="G735" i="5"/>
  <c r="K742" i="5"/>
  <c r="I726" i="5"/>
  <c r="G711" i="5"/>
  <c r="K745" i="5"/>
  <c r="G747" i="5"/>
  <c r="K744" i="5"/>
  <c r="M747" i="5"/>
  <c r="E747" i="5"/>
  <c r="L747" i="5"/>
  <c r="M766" i="5"/>
  <c r="L766" i="5"/>
  <c r="E766" i="5"/>
  <c r="I766" i="5"/>
  <c r="G766" i="5"/>
  <c r="M764" i="5"/>
  <c r="L764" i="5"/>
  <c r="E764" i="5"/>
  <c r="K766" i="5"/>
  <c r="E765" i="5"/>
  <c r="M765" i="5"/>
  <c r="L765" i="5"/>
  <c r="K765" i="5"/>
  <c r="G765" i="5"/>
  <c r="I764" i="5"/>
  <c r="I747" i="5"/>
  <c r="M744" i="5"/>
  <c r="E744" i="5"/>
  <c r="L744" i="5"/>
  <c r="K734" i="5"/>
  <c r="M746" i="5"/>
  <c r="E746" i="5"/>
  <c r="L746" i="5"/>
  <c r="G744" i="5"/>
  <c r="M745" i="5"/>
  <c r="E745" i="5"/>
  <c r="L745" i="5"/>
  <c r="G746" i="5"/>
  <c r="I720" i="5"/>
  <c r="K718" i="5"/>
  <c r="K715" i="5"/>
  <c r="K721" i="5"/>
  <c r="G738" i="5"/>
  <c r="K730" i="5"/>
  <c r="I736" i="5"/>
  <c r="K735" i="5"/>
  <c r="G726" i="5"/>
  <c r="I714" i="5"/>
  <c r="G710" i="5"/>
  <c r="I712" i="5"/>
  <c r="M720" i="5"/>
  <c r="L720" i="5"/>
  <c r="E720" i="5"/>
  <c r="I740" i="5"/>
  <c r="G737" i="5"/>
  <c r="K728" i="5"/>
  <c r="M721" i="5"/>
  <c r="L721" i="5"/>
  <c r="E721" i="5"/>
  <c r="G714" i="5"/>
  <c r="K740" i="5"/>
  <c r="K710" i="5"/>
  <c r="K717" i="5"/>
  <c r="K729" i="5"/>
  <c r="G721" i="5"/>
  <c r="K724" i="5"/>
  <c r="K714" i="5"/>
  <c r="I711" i="5"/>
  <c r="M710" i="5"/>
  <c r="L710" i="5"/>
  <c r="E710" i="5"/>
  <c r="E724" i="5"/>
  <c r="M724" i="5"/>
  <c r="L724" i="5"/>
  <c r="E723" i="5"/>
  <c r="L723" i="5"/>
  <c r="M723" i="5"/>
  <c r="K732" i="5"/>
  <c r="I718" i="5"/>
  <c r="I710" i="5"/>
  <c r="E713" i="5"/>
  <c r="L713" i="5"/>
  <c r="M713" i="5"/>
  <c r="I724" i="5"/>
  <c r="K722" i="5"/>
  <c r="K720" i="5"/>
  <c r="G719" i="5"/>
  <c r="G715" i="5"/>
  <c r="M714" i="5"/>
  <c r="E714" i="5"/>
  <c r="L714" i="5"/>
  <c r="K713" i="5"/>
  <c r="K726" i="5"/>
  <c r="I725" i="5"/>
  <c r="L711" i="5"/>
  <c r="M711" i="5"/>
  <c r="E711" i="5"/>
  <c r="I723" i="5"/>
  <c r="I739" i="5"/>
  <c r="M712" i="5"/>
  <c r="L712" i="5"/>
  <c r="E712" i="5"/>
  <c r="G722" i="5"/>
  <c r="M717" i="5"/>
  <c r="L717" i="5"/>
  <c r="E717" i="5"/>
  <c r="E726" i="5"/>
  <c r="M726" i="5"/>
  <c r="L726" i="5"/>
  <c r="K725" i="5"/>
  <c r="L718" i="5"/>
  <c r="M718" i="5"/>
  <c r="E718" i="5"/>
  <c r="G723" i="5"/>
  <c r="I717" i="5"/>
  <c r="G736" i="5"/>
  <c r="K739" i="5"/>
  <c r="E735" i="5"/>
  <c r="L735" i="5"/>
  <c r="M735" i="5"/>
  <c r="E728" i="5"/>
  <c r="L728" i="5"/>
  <c r="M728" i="5"/>
  <c r="L729" i="5"/>
  <c r="E736" i="5"/>
  <c r="M736" i="5"/>
  <c r="G732" i="5"/>
  <c r="M729" i="5"/>
  <c r="E730" i="5"/>
  <c r="M730" i="5"/>
  <c r="L730" i="5"/>
  <c r="G742" i="5"/>
  <c r="K737" i="5"/>
  <c r="G734" i="5"/>
  <c r="K741" i="5"/>
  <c r="M742" i="5"/>
  <c r="L742" i="5"/>
  <c r="E742" i="5"/>
  <c r="I742" i="5"/>
  <c r="L741" i="5"/>
  <c r="M741" i="5"/>
  <c r="E741" i="5"/>
  <c r="M740" i="5"/>
  <c r="E740" i="5"/>
  <c r="L740" i="5"/>
  <c r="I741" i="5"/>
  <c r="E739" i="5"/>
  <c r="M739" i="5"/>
  <c r="L739" i="5"/>
  <c r="M738" i="5"/>
  <c r="E738" i="5"/>
  <c r="L738" i="5"/>
  <c r="I738" i="5"/>
  <c r="I737" i="5"/>
  <c r="L737" i="5"/>
  <c r="M737" i="5"/>
  <c r="M734" i="5"/>
  <c r="E734" i="5"/>
  <c r="L734" i="5"/>
  <c r="I732" i="5"/>
  <c r="L732" i="5"/>
  <c r="E732" i="5"/>
  <c r="M732" i="5"/>
  <c r="I734" i="5"/>
  <c r="M725" i="5"/>
  <c r="E725" i="5"/>
  <c r="L725" i="5"/>
  <c r="I722" i="5"/>
  <c r="M722" i="5"/>
  <c r="L722" i="5"/>
  <c r="E722" i="5"/>
  <c r="E719" i="5"/>
  <c r="L719" i="5"/>
  <c r="M719" i="5"/>
  <c r="K719" i="5"/>
  <c r="I716" i="5"/>
  <c r="G716" i="5"/>
  <c r="M715" i="5"/>
  <c r="L715" i="5"/>
  <c r="E715" i="5"/>
  <c r="E716" i="5"/>
  <c r="M716" i="5"/>
  <c r="L716" i="5"/>
  <c r="I680" i="5"/>
  <c r="I638" i="5"/>
  <c r="K672" i="5"/>
  <c r="K668" i="5"/>
  <c r="E680" i="5"/>
  <c r="M680" i="5"/>
  <c r="L680" i="5"/>
  <c r="K669" i="5"/>
  <c r="G680" i="5"/>
  <c r="K679" i="5"/>
  <c r="G638" i="5"/>
  <c r="G679" i="5"/>
  <c r="E679" i="5"/>
  <c r="L679" i="5"/>
  <c r="M679" i="5"/>
  <c r="L678" i="5"/>
  <c r="M678" i="5"/>
  <c r="K678" i="5"/>
  <c r="K671" i="5"/>
  <c r="E668" i="5"/>
  <c r="L668" i="5"/>
  <c r="M668" i="5"/>
  <c r="M670" i="5"/>
  <c r="L670" i="5"/>
  <c r="E670" i="5"/>
  <c r="I669" i="5"/>
  <c r="M669" i="5"/>
  <c r="L669" i="5"/>
  <c r="E669" i="5"/>
  <c r="G672" i="5"/>
  <c r="L672" i="5"/>
  <c r="M672" i="5"/>
  <c r="M671" i="5"/>
  <c r="L671" i="5"/>
  <c r="E671" i="5"/>
  <c r="I672" i="5"/>
  <c r="E667" i="5"/>
  <c r="M667" i="5"/>
  <c r="L667" i="5"/>
  <c r="K666" i="5"/>
  <c r="K667" i="5"/>
  <c r="K670" i="5"/>
  <c r="I665" i="5"/>
  <c r="I671" i="5"/>
  <c r="I667" i="5"/>
  <c r="G632" i="5"/>
  <c r="L665" i="5"/>
  <c r="E665" i="5"/>
  <c r="M665" i="5"/>
  <c r="M666" i="5"/>
  <c r="E666" i="5"/>
  <c r="L666" i="5"/>
  <c r="G640" i="5"/>
  <c r="K665" i="5"/>
  <c r="I668" i="5"/>
  <c r="K630" i="5"/>
  <c r="M640" i="5"/>
  <c r="L640" i="5"/>
  <c r="E640" i="5"/>
  <c r="L639" i="5"/>
  <c r="E639" i="5"/>
  <c r="M639" i="5"/>
  <c r="K640" i="5"/>
  <c r="I639" i="5"/>
  <c r="K639" i="5"/>
  <c r="K637" i="5"/>
  <c r="K635" i="5"/>
  <c r="K636" i="5"/>
  <c r="G636" i="5"/>
  <c r="E637" i="5"/>
  <c r="L637" i="5"/>
  <c r="M637" i="5"/>
  <c r="L638" i="5"/>
  <c r="E638" i="5"/>
  <c r="M638" i="5"/>
  <c r="K632" i="5"/>
  <c r="L636" i="5"/>
  <c r="M636" i="5"/>
  <c r="E636" i="5"/>
  <c r="I637" i="5"/>
  <c r="K634" i="5"/>
  <c r="G635" i="5"/>
  <c r="M634" i="5"/>
  <c r="L634" i="5"/>
  <c r="E634" i="5"/>
  <c r="I630" i="5"/>
  <c r="G633" i="5"/>
  <c r="I634" i="5"/>
  <c r="I631" i="5"/>
  <c r="L631" i="5"/>
  <c r="E631" i="5"/>
  <c r="M631" i="5"/>
  <c r="K631" i="5"/>
  <c r="M632" i="5"/>
  <c r="L632" i="5"/>
  <c r="E632" i="5"/>
  <c r="L635" i="5"/>
  <c r="M635" i="5"/>
  <c r="E635" i="5"/>
  <c r="L630" i="5"/>
  <c r="M630" i="5"/>
  <c r="E630" i="5"/>
  <c r="M633" i="5"/>
  <c r="E633" i="5"/>
  <c r="L633" i="5"/>
  <c r="H624" i="5" l="1"/>
  <c r="J624" i="5"/>
  <c r="M624" i="5"/>
  <c r="F624" i="5"/>
  <c r="D624" i="5"/>
  <c r="L624" i="5"/>
  <c r="Q457" i="5" l="1"/>
  <c r="Q458" i="5"/>
  <c r="Q459" i="5"/>
  <c r="Q460" i="5"/>
  <c r="Q461" i="5"/>
  <c r="Q462" i="5"/>
  <c r="Q463" i="5"/>
  <c r="Q464" i="5"/>
  <c r="Y464" i="5" s="1"/>
  <c r="Q465" i="5"/>
  <c r="Q466" i="5"/>
  <c r="Q467" i="5"/>
  <c r="R461" i="5" l="1"/>
  <c r="Y461" i="5"/>
  <c r="U462" i="5"/>
  <c r="Y462" i="5"/>
  <c r="U458" i="5"/>
  <c r="Y458" i="5"/>
  <c r="W467" i="5"/>
  <c r="Y467" i="5"/>
  <c r="U466" i="5"/>
  <c r="Y466" i="5"/>
  <c r="R465" i="5"/>
  <c r="Y465" i="5"/>
  <c r="W463" i="5"/>
  <c r="Y463" i="5"/>
  <c r="R460" i="5"/>
  <c r="Y460" i="5"/>
  <c r="X459" i="5"/>
  <c r="Y459" i="5"/>
  <c r="R457" i="5"/>
  <c r="Y457" i="5"/>
  <c r="S458" i="5"/>
  <c r="T459" i="5"/>
  <c r="R458" i="5"/>
  <c r="R464" i="5"/>
  <c r="X464" i="5"/>
  <c r="K464" i="5" s="1"/>
  <c r="T458" i="5"/>
  <c r="U467" i="5"/>
  <c r="R466" i="5"/>
  <c r="S466" i="5"/>
  <c r="T466" i="5"/>
  <c r="T464" i="5"/>
  <c r="W464" i="5"/>
  <c r="W465" i="5"/>
  <c r="U463" i="5"/>
  <c r="T462" i="5"/>
  <c r="S462" i="5"/>
  <c r="R462" i="5"/>
  <c r="X460" i="5"/>
  <c r="W460" i="5"/>
  <c r="T460" i="5"/>
  <c r="W459" i="5"/>
  <c r="V459" i="5"/>
  <c r="I459" i="5" s="1"/>
  <c r="U459" i="5"/>
  <c r="V467" i="5"/>
  <c r="V463" i="5"/>
  <c r="T467" i="5"/>
  <c r="T463" i="5"/>
  <c r="S467" i="5"/>
  <c r="V464" i="5"/>
  <c r="S463" i="5"/>
  <c r="V460" i="5"/>
  <c r="S459" i="5"/>
  <c r="R467" i="5"/>
  <c r="X465" i="5"/>
  <c r="U464" i="5"/>
  <c r="R463" i="5"/>
  <c r="X461" i="5"/>
  <c r="U460" i="5"/>
  <c r="R459" i="5"/>
  <c r="X457" i="5"/>
  <c r="W461" i="5"/>
  <c r="W457" i="5"/>
  <c r="V465" i="5"/>
  <c r="S464" i="5"/>
  <c r="V461" i="5"/>
  <c r="S460" i="5"/>
  <c r="V457" i="5"/>
  <c r="X466" i="5"/>
  <c r="U465" i="5"/>
  <c r="X462" i="5"/>
  <c r="U461" i="5"/>
  <c r="X458" i="5"/>
  <c r="U457" i="5"/>
  <c r="W466" i="5"/>
  <c r="T465" i="5"/>
  <c r="W462" i="5"/>
  <c r="T461" i="5"/>
  <c r="W458" i="5"/>
  <c r="T457" i="5"/>
  <c r="V466" i="5"/>
  <c r="S465" i="5"/>
  <c r="V462" i="5"/>
  <c r="S461" i="5"/>
  <c r="V458" i="5"/>
  <c r="S457" i="5"/>
  <c r="X467" i="5"/>
  <c r="X463" i="5"/>
  <c r="G461" i="5" l="1"/>
  <c r="I466" i="5"/>
  <c r="K457" i="5"/>
  <c r="G465" i="5"/>
  <c r="K465" i="5"/>
  <c r="K467" i="5"/>
  <c r="G459" i="5"/>
  <c r="K466" i="5"/>
  <c r="G458" i="5"/>
  <c r="G462" i="5"/>
  <c r="I467" i="5"/>
  <c r="I463" i="5"/>
  <c r="G467" i="5"/>
  <c r="K461" i="5"/>
  <c r="I465" i="5"/>
  <c r="K462" i="5"/>
  <c r="I464" i="5"/>
  <c r="K458" i="5"/>
  <c r="I458" i="5"/>
  <c r="K459" i="5"/>
  <c r="G466" i="5"/>
  <c r="G464" i="5"/>
  <c r="K460" i="5"/>
  <c r="G460" i="5"/>
  <c r="I460" i="5"/>
  <c r="I461" i="5"/>
  <c r="G463" i="5"/>
  <c r="G457" i="5"/>
  <c r="I462" i="5"/>
  <c r="K463" i="5"/>
  <c r="E461" i="5"/>
  <c r="M461" i="5"/>
  <c r="L461" i="5"/>
  <c r="E465" i="5"/>
  <c r="L465" i="5"/>
  <c r="M465" i="5"/>
  <c r="L460" i="5"/>
  <c r="E460" i="5"/>
  <c r="M460" i="5"/>
  <c r="E464" i="5"/>
  <c r="M464" i="5"/>
  <c r="L464" i="5"/>
  <c r="E466" i="5"/>
  <c r="M466" i="5"/>
  <c r="L466" i="5"/>
  <c r="L467" i="5"/>
  <c r="E467" i="5"/>
  <c r="M467" i="5"/>
  <c r="M459" i="5"/>
  <c r="L459" i="5"/>
  <c r="E459" i="5"/>
  <c r="M463" i="5"/>
  <c r="L463" i="5"/>
  <c r="E463" i="5"/>
  <c r="E462" i="5"/>
  <c r="L462" i="5"/>
  <c r="M462" i="5"/>
  <c r="M458" i="5"/>
  <c r="E458" i="5"/>
  <c r="L458" i="5"/>
  <c r="I457" i="5"/>
  <c r="M457" i="5"/>
  <c r="L457" i="5"/>
  <c r="E457" i="5"/>
  <c r="Q454" i="5"/>
  <c r="Q455" i="5"/>
  <c r="Q456" i="5"/>
  <c r="X455" i="5" l="1"/>
  <c r="Y455" i="5"/>
  <c r="T456" i="5"/>
  <c r="Y456" i="5"/>
  <c r="R454" i="5"/>
  <c r="Y454" i="5"/>
  <c r="U455" i="5"/>
  <c r="T455" i="5"/>
  <c r="S454" i="5"/>
  <c r="R455" i="5"/>
  <c r="W455" i="5"/>
  <c r="V455" i="5"/>
  <c r="U456" i="5"/>
  <c r="R456" i="5"/>
  <c r="S456" i="5"/>
  <c r="X456" i="5"/>
  <c r="W456" i="5"/>
  <c r="V456" i="5"/>
  <c r="S455" i="5"/>
  <c r="X454" i="5"/>
  <c r="W454" i="5"/>
  <c r="V454" i="5"/>
  <c r="U454" i="5"/>
  <c r="T454" i="5"/>
  <c r="I456" i="5" l="1"/>
  <c r="G454" i="5"/>
  <c r="K456" i="5"/>
  <c r="K454" i="5"/>
  <c r="I455" i="5"/>
  <c r="K455" i="5"/>
  <c r="G456" i="5"/>
  <c r="G455" i="5"/>
  <c r="E456" i="5"/>
  <c r="L456" i="5"/>
  <c r="M456" i="5"/>
  <c r="I454" i="5"/>
  <c r="L454" i="5"/>
  <c r="M454" i="5"/>
  <c r="E454" i="5"/>
  <c r="M455" i="5"/>
  <c r="L455" i="5"/>
  <c r="E455" i="5"/>
  <c r="T649" i="11"/>
  <c r="W649" i="11" s="1"/>
  <c r="T650" i="11"/>
  <c r="AE650" i="11" s="1"/>
  <c r="Q441" i="5"/>
  <c r="Q442" i="5"/>
  <c r="P448" i="1"/>
  <c r="R448" i="1" s="1"/>
  <c r="T462" i="14"/>
  <c r="U462" i="14" s="1"/>
  <c r="T463" i="14"/>
  <c r="V463" i="14" s="1"/>
  <c r="Q444" i="5"/>
  <c r="Q445" i="5"/>
  <c r="R444" i="5" l="1"/>
  <c r="Y444" i="5"/>
  <c r="T441" i="5"/>
  <c r="Y441" i="5"/>
  <c r="T445" i="5"/>
  <c r="Y445" i="5"/>
  <c r="W442" i="5"/>
  <c r="Y442" i="5"/>
  <c r="V442" i="5"/>
  <c r="X442" i="5"/>
  <c r="K442" i="5" s="1"/>
  <c r="AF649" i="11"/>
  <c r="AE649" i="11"/>
  <c r="AC649" i="11"/>
  <c r="AA649" i="11"/>
  <c r="V649" i="11"/>
  <c r="U649" i="11"/>
  <c r="U442" i="5"/>
  <c r="T442" i="5"/>
  <c r="W441" i="5"/>
  <c r="Q448" i="1"/>
  <c r="S442" i="5"/>
  <c r="R442" i="5"/>
  <c r="U441" i="5"/>
  <c r="S441" i="5"/>
  <c r="R441" i="5"/>
  <c r="W463" i="14"/>
  <c r="AB463" i="14"/>
  <c r="AD462" i="14"/>
  <c r="AC463" i="14"/>
  <c r="AF650" i="11"/>
  <c r="O650" i="11" s="1"/>
  <c r="AD650" i="11"/>
  <c r="AB650" i="11"/>
  <c r="U650" i="11"/>
  <c r="AC650" i="11"/>
  <c r="M650" i="11" s="1"/>
  <c r="AD649" i="11"/>
  <c r="AA650" i="11"/>
  <c r="AB649" i="11"/>
  <c r="Z650" i="11"/>
  <c r="Y650" i="11"/>
  <c r="Z649" i="11"/>
  <c r="X650" i="11"/>
  <c r="Y649" i="11"/>
  <c r="I649" i="11" s="1"/>
  <c r="W650" i="11"/>
  <c r="G650" i="11" s="1"/>
  <c r="X649" i="11"/>
  <c r="G649" i="11" s="1"/>
  <c r="V650" i="11"/>
  <c r="AA463" i="14"/>
  <c r="U463" i="14"/>
  <c r="AF462" i="14"/>
  <c r="AC462" i="14"/>
  <c r="AB462" i="14"/>
  <c r="AF463" i="14"/>
  <c r="X462" i="14"/>
  <c r="AE463" i="14"/>
  <c r="V462" i="14"/>
  <c r="E462" i="14" s="1"/>
  <c r="X441" i="5"/>
  <c r="V441" i="5"/>
  <c r="R445" i="5"/>
  <c r="V448" i="1"/>
  <c r="U448" i="1"/>
  <c r="T448" i="1"/>
  <c r="S448" i="1"/>
  <c r="AD463" i="14"/>
  <c r="AE462" i="14"/>
  <c r="Z463" i="14"/>
  <c r="AA462" i="14"/>
  <c r="Y463" i="14"/>
  <c r="Z462" i="14"/>
  <c r="X463" i="14"/>
  <c r="Y462" i="14"/>
  <c r="I462" i="14" s="1"/>
  <c r="W462" i="14"/>
  <c r="S445" i="5"/>
  <c r="X444" i="5"/>
  <c r="W444" i="5"/>
  <c r="V444" i="5"/>
  <c r="I444" i="5" s="1"/>
  <c r="X445" i="5"/>
  <c r="U444" i="5"/>
  <c r="W445" i="5"/>
  <c r="T444" i="5"/>
  <c r="V445" i="5"/>
  <c r="I445" i="5" s="1"/>
  <c r="S444" i="5"/>
  <c r="U445" i="5"/>
  <c r="I650" i="11" l="1"/>
  <c r="G445" i="5"/>
  <c r="I442" i="5"/>
  <c r="O649" i="11"/>
  <c r="I463" i="14"/>
  <c r="M463" i="14"/>
  <c r="G442" i="5"/>
  <c r="K649" i="11"/>
  <c r="M649" i="11"/>
  <c r="K650" i="11"/>
  <c r="G448" i="1"/>
  <c r="K445" i="5"/>
  <c r="G441" i="5"/>
  <c r="K441" i="5"/>
  <c r="I441" i="5"/>
  <c r="K444" i="5"/>
  <c r="G444" i="5"/>
  <c r="L444" i="5"/>
  <c r="M444" i="5"/>
  <c r="E444" i="5"/>
  <c r="M442" i="5"/>
  <c r="L442" i="5"/>
  <c r="E442" i="5"/>
  <c r="M441" i="5"/>
  <c r="L441" i="5"/>
  <c r="E441" i="5"/>
  <c r="M445" i="5"/>
  <c r="L445" i="5"/>
  <c r="E445" i="5"/>
  <c r="M462" i="14"/>
  <c r="K463" i="14"/>
  <c r="O463" i="14"/>
  <c r="O462" i="14"/>
  <c r="K462" i="14"/>
  <c r="G462" i="14"/>
  <c r="Q463" i="14"/>
  <c r="P463" i="14"/>
  <c r="P462" i="14"/>
  <c r="Q462" i="14"/>
  <c r="P649" i="11"/>
  <c r="Q649" i="11"/>
  <c r="E649" i="11"/>
  <c r="P650" i="11"/>
  <c r="Q650" i="11"/>
  <c r="E650" i="11"/>
  <c r="G463" i="14"/>
  <c r="I448" i="1"/>
  <c r="E463" i="14"/>
  <c r="L448" i="1"/>
  <c r="E448" i="1"/>
  <c r="P451" i="1"/>
  <c r="Q451" i="1" s="1"/>
  <c r="U451" i="1" l="1"/>
  <c r="T451" i="1"/>
  <c r="V451" i="1"/>
  <c r="S451" i="1"/>
  <c r="G451" i="1" s="1"/>
  <c r="R451" i="1"/>
  <c r="I451" i="1" l="1"/>
  <c r="E451" i="1"/>
  <c r="L451" i="1"/>
  <c r="C704" i="4"/>
  <c r="T637" i="11"/>
  <c r="U637" i="11" s="1"/>
  <c r="T638" i="11"/>
  <c r="U638" i="11" s="1"/>
  <c r="S636" i="4"/>
  <c r="T636" i="4" s="1"/>
  <c r="S637" i="4"/>
  <c r="T637" i="4" s="1"/>
  <c r="S639" i="4"/>
  <c r="W639" i="4" s="1"/>
  <c r="T632" i="11"/>
  <c r="U632" i="11" s="1"/>
  <c r="T633" i="11"/>
  <c r="U633" i="11" s="1"/>
  <c r="T636" i="11"/>
  <c r="U636" i="11" s="1"/>
  <c r="T631" i="11"/>
  <c r="U631" i="11" s="1"/>
  <c r="Q429" i="5"/>
  <c r="Q430" i="5"/>
  <c r="Q431" i="5"/>
  <c r="Q432" i="5"/>
  <c r="Q433" i="5"/>
  <c r="Q434" i="5"/>
  <c r="Q435" i="5"/>
  <c r="Q436" i="5"/>
  <c r="Q437" i="5"/>
  <c r="Q438" i="5"/>
  <c r="Q439" i="5"/>
  <c r="Q440" i="5"/>
  <c r="Q443" i="5"/>
  <c r="Q446" i="5"/>
  <c r="Q447" i="5"/>
  <c r="Q448" i="5"/>
  <c r="Q449" i="5"/>
  <c r="Q450" i="5"/>
  <c r="Q451" i="5"/>
  <c r="Q452" i="5"/>
  <c r="Q453" i="5"/>
  <c r="W449" i="5" l="1"/>
  <c r="Y449" i="5"/>
  <c r="U438" i="5"/>
  <c r="Y438" i="5"/>
  <c r="R450" i="5"/>
  <c r="Y450" i="5"/>
  <c r="U447" i="5"/>
  <c r="Y447" i="5"/>
  <c r="R440" i="5"/>
  <c r="Y440" i="5"/>
  <c r="X431" i="5"/>
  <c r="Y431" i="5"/>
  <c r="X448" i="5"/>
  <c r="Y448" i="5"/>
  <c r="R446" i="5"/>
  <c r="Y446" i="5"/>
  <c r="R437" i="5"/>
  <c r="Y437" i="5"/>
  <c r="U434" i="5"/>
  <c r="Y434" i="5"/>
  <c r="T430" i="5"/>
  <c r="Y430" i="5"/>
  <c r="U451" i="5"/>
  <c r="Y451" i="5"/>
  <c r="X443" i="5"/>
  <c r="Y443" i="5"/>
  <c r="X435" i="5"/>
  <c r="Y435" i="5"/>
  <c r="R429" i="5"/>
  <c r="Y429" i="5"/>
  <c r="X439" i="5"/>
  <c r="Y439" i="5"/>
  <c r="R436" i="5"/>
  <c r="Y436" i="5"/>
  <c r="U433" i="5"/>
  <c r="Y433" i="5"/>
  <c r="R432" i="5"/>
  <c r="Y432" i="5"/>
  <c r="W453" i="5"/>
  <c r="Y453" i="5"/>
  <c r="X452" i="5"/>
  <c r="Y452" i="5"/>
  <c r="AA637" i="11"/>
  <c r="AB637" i="11"/>
  <c r="Z637" i="11"/>
  <c r="AE637" i="11"/>
  <c r="V639" i="4"/>
  <c r="G639" i="4" s="1"/>
  <c r="U639" i="4"/>
  <c r="R433" i="5"/>
  <c r="V430" i="5"/>
  <c r="U430" i="5"/>
  <c r="T433" i="5"/>
  <c r="S433" i="5"/>
  <c r="T450" i="5"/>
  <c r="W451" i="5"/>
  <c r="T443" i="5"/>
  <c r="W447" i="5"/>
  <c r="S451" i="5"/>
  <c r="T447" i="5"/>
  <c r="T451" i="5"/>
  <c r="R451" i="5"/>
  <c r="S447" i="5"/>
  <c r="R447" i="5"/>
  <c r="T446" i="5"/>
  <c r="W452" i="5"/>
  <c r="W448" i="5"/>
  <c r="U452" i="5"/>
  <c r="V448" i="5"/>
  <c r="I448" i="5" s="1"/>
  <c r="W443" i="5"/>
  <c r="V452" i="5"/>
  <c r="I452" i="5" s="1"/>
  <c r="T452" i="5"/>
  <c r="G452" i="5" s="1"/>
  <c r="U448" i="5"/>
  <c r="V443" i="5"/>
  <c r="I443" i="5" s="1"/>
  <c r="T448" i="5"/>
  <c r="G448" i="5" s="1"/>
  <c r="U443" i="5"/>
  <c r="T639" i="4"/>
  <c r="AB637" i="4"/>
  <c r="AC636" i="4"/>
  <c r="AA636" i="4"/>
  <c r="AC638" i="11"/>
  <c r="AA638" i="11"/>
  <c r="Z638" i="11"/>
  <c r="AF638" i="11"/>
  <c r="Y638" i="11"/>
  <c r="AE638" i="11"/>
  <c r="AF637" i="11"/>
  <c r="AD637" i="11"/>
  <c r="AD638" i="11"/>
  <c r="AB638" i="11"/>
  <c r="AC637" i="11"/>
  <c r="M637" i="11" s="1"/>
  <c r="X638" i="11"/>
  <c r="Y637" i="11"/>
  <c r="I637" i="11" s="1"/>
  <c r="W638" i="11"/>
  <c r="G638" i="11" s="1"/>
  <c r="X637" i="11"/>
  <c r="V638" i="11"/>
  <c r="W637" i="11"/>
  <c r="V637" i="11"/>
  <c r="AF631" i="11"/>
  <c r="AD631" i="11"/>
  <c r="AE631" i="11"/>
  <c r="O631" i="11" s="1"/>
  <c r="AC637" i="4"/>
  <c r="AB636" i="4"/>
  <c r="AC639" i="4"/>
  <c r="AA637" i="4"/>
  <c r="Z636" i="4"/>
  <c r="AB639" i="4"/>
  <c r="M639" i="4" s="1"/>
  <c r="Z637" i="4"/>
  <c r="Y636" i="4"/>
  <c r="AA639" i="4"/>
  <c r="Y637" i="4"/>
  <c r="X636" i="4"/>
  <c r="Z639" i="4"/>
  <c r="X637" i="4"/>
  <c r="W636" i="4"/>
  <c r="Y639" i="4"/>
  <c r="W637" i="4"/>
  <c r="V636" i="4"/>
  <c r="X639" i="4"/>
  <c r="I639" i="4" s="1"/>
  <c r="V637" i="4"/>
  <c r="U636" i="4"/>
  <c r="E636" i="4" s="1"/>
  <c r="U637" i="4"/>
  <c r="E637" i="4" s="1"/>
  <c r="AC636" i="11"/>
  <c r="AD633" i="11"/>
  <c r="AE632" i="11"/>
  <c r="AF633" i="11"/>
  <c r="AB636" i="11"/>
  <c r="AC633" i="11"/>
  <c r="M633" i="11" s="1"/>
  <c r="AD632" i="11"/>
  <c r="AF636" i="11"/>
  <c r="AF632" i="11"/>
  <c r="AA636" i="11"/>
  <c r="AB633" i="11"/>
  <c r="AC632" i="11"/>
  <c r="AE633" i="11"/>
  <c r="Z636" i="11"/>
  <c r="AA633" i="11"/>
  <c r="K633" i="11" s="1"/>
  <c r="AB632" i="11"/>
  <c r="AD636" i="11"/>
  <c r="Y636" i="11"/>
  <c r="I636" i="11" s="1"/>
  <c r="Z633" i="11"/>
  <c r="AA632" i="11"/>
  <c r="K632" i="11" s="1"/>
  <c r="AE636" i="11"/>
  <c r="X636" i="11"/>
  <c r="Y633" i="11"/>
  <c r="Z632" i="11"/>
  <c r="W636" i="11"/>
  <c r="X633" i="11"/>
  <c r="Y632" i="11"/>
  <c r="V636" i="11"/>
  <c r="E636" i="11" s="1"/>
  <c r="W633" i="11"/>
  <c r="X632" i="11"/>
  <c r="V633" i="11"/>
  <c r="W632" i="11"/>
  <c r="V632" i="11"/>
  <c r="AC631" i="11"/>
  <c r="M631" i="11" s="1"/>
  <c r="AB631" i="11"/>
  <c r="AA631" i="11"/>
  <c r="Z631" i="11"/>
  <c r="Y631" i="11"/>
  <c r="X631" i="11"/>
  <c r="W631" i="11"/>
  <c r="V631" i="11"/>
  <c r="E631" i="11" s="1"/>
  <c r="W431" i="5"/>
  <c r="V453" i="5"/>
  <c r="S452" i="5"/>
  <c r="V449" i="5"/>
  <c r="S448" i="5"/>
  <c r="S443" i="5"/>
  <c r="V439" i="5"/>
  <c r="S438" i="5"/>
  <c r="V435" i="5"/>
  <c r="S434" i="5"/>
  <c r="V431" i="5"/>
  <c r="S430" i="5"/>
  <c r="W435" i="5"/>
  <c r="T434" i="5"/>
  <c r="U453" i="5"/>
  <c r="R452" i="5"/>
  <c r="X450" i="5"/>
  <c r="U449" i="5"/>
  <c r="R448" i="5"/>
  <c r="X446" i="5"/>
  <c r="R443" i="5"/>
  <c r="X440" i="5"/>
  <c r="U439" i="5"/>
  <c r="R438" i="5"/>
  <c r="X436" i="5"/>
  <c r="U435" i="5"/>
  <c r="R434" i="5"/>
  <c r="X432" i="5"/>
  <c r="U431" i="5"/>
  <c r="R430" i="5"/>
  <c r="W439" i="5"/>
  <c r="T438" i="5"/>
  <c r="T453" i="5"/>
  <c r="W450" i="5"/>
  <c r="T449" i="5"/>
  <c r="W446" i="5"/>
  <c r="W440" i="5"/>
  <c r="T439" i="5"/>
  <c r="W432" i="5"/>
  <c r="T431" i="5"/>
  <c r="S453" i="5"/>
  <c r="V450" i="5"/>
  <c r="S449" i="5"/>
  <c r="V446" i="5"/>
  <c r="V440" i="5"/>
  <c r="S439" i="5"/>
  <c r="V436" i="5"/>
  <c r="S435" i="5"/>
  <c r="V432" i="5"/>
  <c r="S431" i="5"/>
  <c r="W436" i="5"/>
  <c r="T435" i="5"/>
  <c r="R453" i="5"/>
  <c r="X451" i="5"/>
  <c r="U450" i="5"/>
  <c r="R449" i="5"/>
  <c r="X447" i="5"/>
  <c r="U446" i="5"/>
  <c r="U440" i="5"/>
  <c r="R439" i="5"/>
  <c r="X437" i="5"/>
  <c r="U436" i="5"/>
  <c r="R435" i="5"/>
  <c r="X433" i="5"/>
  <c r="U432" i="5"/>
  <c r="R431" i="5"/>
  <c r="X429" i="5"/>
  <c r="T440" i="5"/>
  <c r="W437" i="5"/>
  <c r="T436" i="5"/>
  <c r="G436" i="5" s="1"/>
  <c r="W429" i="5"/>
  <c r="V451" i="5"/>
  <c r="S450" i="5"/>
  <c r="V447" i="5"/>
  <c r="S446" i="5"/>
  <c r="S440" i="5"/>
  <c r="V437" i="5"/>
  <c r="S436" i="5"/>
  <c r="V433" i="5"/>
  <c r="S432" i="5"/>
  <c r="V429" i="5"/>
  <c r="W433" i="5"/>
  <c r="T432" i="5"/>
  <c r="X438" i="5"/>
  <c r="U437" i="5"/>
  <c r="X434" i="5"/>
  <c r="X430" i="5"/>
  <c r="U429" i="5"/>
  <c r="W430" i="5"/>
  <c r="T429" i="5"/>
  <c r="V438" i="5"/>
  <c r="S437" i="5"/>
  <c r="V434" i="5"/>
  <c r="S429" i="5"/>
  <c r="W438" i="5"/>
  <c r="T437" i="5"/>
  <c r="G437" i="5" s="1"/>
  <c r="W434" i="5"/>
  <c r="X453" i="5"/>
  <c r="X449" i="5"/>
  <c r="I431" i="5" l="1"/>
  <c r="I432" i="5"/>
  <c r="G429" i="5"/>
  <c r="E440" i="5"/>
  <c r="I440" i="5"/>
  <c r="G453" i="5"/>
  <c r="I446" i="5"/>
  <c r="I450" i="5"/>
  <c r="K443" i="5"/>
  <c r="K435" i="5"/>
  <c r="K439" i="5"/>
  <c r="G449" i="5"/>
  <c r="G439" i="5"/>
  <c r="G435" i="5"/>
  <c r="G433" i="5"/>
  <c r="O638" i="11"/>
  <c r="I435" i="5"/>
  <c r="K440" i="5"/>
  <c r="K433" i="5"/>
  <c r="G430" i="5"/>
  <c r="I439" i="5"/>
  <c r="G434" i="5"/>
  <c r="G438" i="5"/>
  <c r="K436" i="5"/>
  <c r="I436" i="5"/>
  <c r="K437" i="5"/>
  <c r="K429" i="5"/>
  <c r="I451" i="5"/>
  <c r="K448" i="5"/>
  <c r="G443" i="5"/>
  <c r="I447" i="5"/>
  <c r="I437" i="5"/>
  <c r="I433" i="5"/>
  <c r="I429" i="5"/>
  <c r="G432" i="5"/>
  <c r="K438" i="5"/>
  <c r="K434" i="5"/>
  <c r="K430" i="5"/>
  <c r="I438" i="5"/>
  <c r="I434" i="5"/>
  <c r="K453" i="5"/>
  <c r="K452" i="5"/>
  <c r="I430" i="5"/>
  <c r="G451" i="5"/>
  <c r="K450" i="5"/>
  <c r="K446" i="5"/>
  <c r="I453" i="5"/>
  <c r="K449" i="5"/>
  <c r="K451" i="5"/>
  <c r="K447" i="5"/>
  <c r="E437" i="5"/>
  <c r="M437" i="5"/>
  <c r="L437" i="5"/>
  <c r="E429" i="5"/>
  <c r="L429" i="5"/>
  <c r="M429" i="5"/>
  <c r="E436" i="5"/>
  <c r="L436" i="5"/>
  <c r="M436" i="5"/>
  <c r="E432" i="5"/>
  <c r="M432" i="5"/>
  <c r="M433" i="5"/>
  <c r="L433" i="5"/>
  <c r="E433" i="5"/>
  <c r="E443" i="5"/>
  <c r="L443" i="5"/>
  <c r="M443" i="5"/>
  <c r="E438" i="5"/>
  <c r="L438" i="5"/>
  <c r="M438" i="5"/>
  <c r="E434" i="5"/>
  <c r="M434" i="5"/>
  <c r="L434" i="5"/>
  <c r="E439" i="5"/>
  <c r="L439" i="5"/>
  <c r="M439" i="5"/>
  <c r="E435" i="5"/>
  <c r="L435" i="5"/>
  <c r="M435" i="5"/>
  <c r="I449" i="5"/>
  <c r="G447" i="5"/>
  <c r="G450" i="5"/>
  <c r="L450" i="5"/>
  <c r="M450" i="5"/>
  <c r="E450" i="5"/>
  <c r="L451" i="5"/>
  <c r="E451" i="5"/>
  <c r="M451" i="5"/>
  <c r="L447" i="5"/>
  <c r="M447" i="5"/>
  <c r="E447" i="5"/>
  <c r="L452" i="5"/>
  <c r="M452" i="5"/>
  <c r="E452" i="5"/>
  <c r="L448" i="5"/>
  <c r="E448" i="5"/>
  <c r="M448" i="5"/>
  <c r="L453" i="5"/>
  <c r="E453" i="5"/>
  <c r="M453" i="5"/>
  <c r="E449" i="5"/>
  <c r="L449" i="5"/>
  <c r="M449" i="5"/>
  <c r="G446" i="5"/>
  <c r="K637" i="4"/>
  <c r="E446" i="5"/>
  <c r="L446" i="5"/>
  <c r="M446" i="5"/>
  <c r="M430" i="5"/>
  <c r="E430" i="5"/>
  <c r="L430" i="5"/>
  <c r="K639" i="4"/>
  <c r="G632" i="11"/>
  <c r="G633" i="11"/>
  <c r="G636" i="4"/>
  <c r="I638" i="11"/>
  <c r="M638" i="11"/>
  <c r="M632" i="11"/>
  <c r="O633" i="11"/>
  <c r="O636" i="11"/>
  <c r="I632" i="11"/>
  <c r="G631" i="11"/>
  <c r="O637" i="11"/>
  <c r="K638" i="11"/>
  <c r="G637" i="11"/>
  <c r="M636" i="11"/>
  <c r="O632" i="11"/>
  <c r="I633" i="11"/>
  <c r="G636" i="11"/>
  <c r="K637" i="11"/>
  <c r="P638" i="11"/>
  <c r="Q638" i="11"/>
  <c r="E638" i="11"/>
  <c r="E637" i="11"/>
  <c r="P637" i="11"/>
  <c r="Q637" i="11"/>
  <c r="Q633" i="11"/>
  <c r="P633" i="11"/>
  <c r="E633" i="11"/>
  <c r="P632" i="11"/>
  <c r="Q632" i="11"/>
  <c r="E632" i="11"/>
  <c r="M637" i="4"/>
  <c r="O639" i="4"/>
  <c r="E639" i="4"/>
  <c r="N639" i="4"/>
  <c r="G637" i="4"/>
  <c r="M636" i="4"/>
  <c r="K636" i="4"/>
  <c r="G409" i="21"/>
  <c r="C430" i="1"/>
  <c r="I409" i="21" l="1"/>
  <c r="M409" i="21"/>
  <c r="D409" i="21"/>
  <c r="K409" i="21"/>
  <c r="P427" i="1" l="1"/>
  <c r="V427" i="1" s="1"/>
  <c r="P426" i="1"/>
  <c r="S426" i="1" s="1"/>
  <c r="P425" i="1"/>
  <c r="P408" i="1"/>
  <c r="V408" i="1" s="1"/>
  <c r="P406" i="1"/>
  <c r="V406" i="1" s="1"/>
  <c r="P405" i="1"/>
  <c r="Q405" i="1" s="1"/>
  <c r="P404" i="1"/>
  <c r="Q404" i="1" s="1"/>
  <c r="P403" i="1"/>
  <c r="T403" i="1" s="1"/>
  <c r="P402" i="1"/>
  <c r="R402" i="1" s="1"/>
  <c r="P401" i="1"/>
  <c r="U401" i="1" s="1"/>
  <c r="P400" i="1"/>
  <c r="R400" i="1" s="1"/>
  <c r="P399" i="1"/>
  <c r="Q399" i="1" s="1"/>
  <c r="P398" i="1"/>
  <c r="R398" i="1" s="1"/>
  <c r="P397" i="1"/>
  <c r="U397" i="1" s="1"/>
  <c r="P396" i="1"/>
  <c r="T396" i="1" s="1"/>
  <c r="P395" i="1"/>
  <c r="R395" i="1" s="1"/>
  <c r="P394" i="1"/>
  <c r="T394" i="1" s="1"/>
  <c r="P393" i="1"/>
  <c r="U393" i="1" s="1"/>
  <c r="P392" i="1"/>
  <c r="R392" i="1" s="1"/>
  <c r="P391" i="1"/>
  <c r="S391" i="1" s="1"/>
  <c r="P390" i="1"/>
  <c r="V390" i="1" s="1"/>
  <c r="P389" i="1"/>
  <c r="R389" i="1" s="1"/>
  <c r="P388" i="1"/>
  <c r="Q388" i="1" s="1"/>
  <c r="P387" i="1"/>
  <c r="V387" i="1" s="1"/>
  <c r="P386" i="1"/>
  <c r="R386" i="1" s="1"/>
  <c r="P385" i="1"/>
  <c r="Q385" i="1" s="1"/>
  <c r="P384" i="1"/>
  <c r="V384" i="1" s="1"/>
  <c r="P383" i="1"/>
  <c r="V383" i="1" s="1"/>
  <c r="P382" i="1"/>
  <c r="R382" i="1" s="1"/>
  <c r="P381" i="1"/>
  <c r="U381" i="1" s="1"/>
  <c r="P380" i="1"/>
  <c r="T380" i="1" s="1"/>
  <c r="P379" i="1"/>
  <c r="S379" i="1" s="1"/>
  <c r="P378" i="1"/>
  <c r="V378" i="1" s="1"/>
  <c r="P377" i="1"/>
  <c r="V377" i="1" s="1"/>
  <c r="P376" i="1"/>
  <c r="T376" i="1" s="1"/>
  <c r="P375" i="1"/>
  <c r="S375" i="1" s="1"/>
  <c r="P374" i="1"/>
  <c r="V374" i="1" s="1"/>
  <c r="P373" i="1"/>
  <c r="U373" i="1" s="1"/>
  <c r="P372" i="1"/>
  <c r="U372" i="1" s="1"/>
  <c r="P371" i="1"/>
  <c r="S371" i="1" s="1"/>
  <c r="P370" i="1"/>
  <c r="V370" i="1" s="1"/>
  <c r="P369" i="1"/>
  <c r="T369" i="1" s="1"/>
  <c r="P368" i="1"/>
  <c r="V368" i="1" s="1"/>
  <c r="P367" i="1"/>
  <c r="V367" i="1" s="1"/>
  <c r="P366" i="1"/>
  <c r="Q366" i="1" s="1"/>
  <c r="P365" i="1"/>
  <c r="Q365" i="1" s="1"/>
  <c r="P364" i="1"/>
  <c r="V364" i="1" s="1"/>
  <c r="P363" i="1"/>
  <c r="S363" i="1" s="1"/>
  <c r="P362" i="1"/>
  <c r="R362" i="1" s="1"/>
  <c r="P361" i="1"/>
  <c r="U361" i="1" s="1"/>
  <c r="P360" i="1"/>
  <c r="V360" i="1" s="1"/>
  <c r="P359" i="1"/>
  <c r="V359" i="1" s="1"/>
  <c r="P358" i="1"/>
  <c r="U358" i="1" s="1"/>
  <c r="P430" i="1"/>
  <c r="T430" i="1" s="1"/>
  <c r="P434" i="1"/>
  <c r="Q434" i="1" s="1"/>
  <c r="P435" i="1"/>
  <c r="Q435" i="1" s="1"/>
  <c r="P436" i="1"/>
  <c r="R436" i="1" s="1"/>
  <c r="P437" i="1"/>
  <c r="Q437" i="1" s="1"/>
  <c r="P438" i="1"/>
  <c r="S438" i="1" s="1"/>
  <c r="P447" i="1"/>
  <c r="Q447" i="1" s="1"/>
  <c r="P449" i="1"/>
  <c r="Q449" i="1" s="1"/>
  <c r="P450" i="1"/>
  <c r="S450" i="1" s="1"/>
  <c r="P452" i="1"/>
  <c r="T452" i="1" s="1"/>
  <c r="P453" i="1"/>
  <c r="Q453" i="1" s="1"/>
  <c r="P454" i="1"/>
  <c r="R454" i="1" s="1"/>
  <c r="P455" i="1"/>
  <c r="S455" i="1" s="1"/>
  <c r="P456" i="1"/>
  <c r="T456" i="1" s="1"/>
  <c r="P457" i="1"/>
  <c r="Q457" i="1" s="1"/>
  <c r="P458" i="1"/>
  <c r="R458" i="1" s="1"/>
  <c r="P459" i="1"/>
  <c r="T459" i="1" s="1"/>
  <c r="P460" i="1"/>
  <c r="U460" i="1" s="1"/>
  <c r="P461" i="1"/>
  <c r="Q461" i="1" s="1"/>
  <c r="P462" i="1"/>
  <c r="V462" i="1" s="1"/>
  <c r="P463" i="1"/>
  <c r="T463" i="1" s="1"/>
  <c r="P464" i="1"/>
  <c r="P465" i="1"/>
  <c r="U465" i="1" s="1"/>
  <c r="P466" i="1"/>
  <c r="Q466" i="1" s="1"/>
  <c r="P468" i="1"/>
  <c r="T468" i="1" s="1"/>
  <c r="P469" i="1"/>
  <c r="Q469" i="1" s="1"/>
  <c r="P470" i="1"/>
  <c r="U470" i="1" s="1"/>
  <c r="P471" i="1"/>
  <c r="S471" i="1" s="1"/>
  <c r="P472" i="1"/>
  <c r="T472" i="1" s="1"/>
  <c r="P473" i="1"/>
  <c r="U473" i="1" s="1"/>
  <c r="P474" i="1"/>
  <c r="R474" i="1" s="1"/>
  <c r="P475" i="1"/>
  <c r="S475" i="1" s="1"/>
  <c r="P476" i="1"/>
  <c r="S476" i="1" s="1"/>
  <c r="P477" i="1"/>
  <c r="Q477" i="1" s="1"/>
  <c r="P485" i="1"/>
  <c r="T485" i="1" s="1"/>
  <c r="V464" i="1" l="1"/>
  <c r="U464" i="1"/>
  <c r="I464" i="1" s="1"/>
  <c r="T464" i="1"/>
  <c r="S464" i="1"/>
  <c r="G464" i="1" s="1"/>
  <c r="R464" i="1"/>
  <c r="Q464" i="1"/>
  <c r="V425" i="1"/>
  <c r="T425" i="1"/>
  <c r="Q473" i="1"/>
  <c r="S460" i="1"/>
  <c r="Q472" i="1"/>
  <c r="Q470" i="1"/>
  <c r="Q454" i="1"/>
  <c r="U438" i="1"/>
  <c r="R438" i="1"/>
  <c r="Q438" i="1"/>
  <c r="R470" i="1"/>
  <c r="V461" i="1"/>
  <c r="V475" i="1"/>
  <c r="R460" i="1"/>
  <c r="R450" i="1"/>
  <c r="R475" i="1"/>
  <c r="Q460" i="1"/>
  <c r="Q450" i="1"/>
  <c r="S466" i="1"/>
  <c r="Q475" i="1"/>
  <c r="V438" i="1"/>
  <c r="S452" i="1"/>
  <c r="G452" i="1" s="1"/>
  <c r="T438" i="1"/>
  <c r="R473" i="1"/>
  <c r="R430" i="1"/>
  <c r="S468" i="1"/>
  <c r="G468" i="1" s="1"/>
  <c r="U458" i="1"/>
  <c r="Q430" i="1"/>
  <c r="R468" i="1"/>
  <c r="Q458" i="1"/>
  <c r="R459" i="1"/>
  <c r="Q474" i="1"/>
  <c r="R456" i="1"/>
  <c r="U462" i="1"/>
  <c r="I462" i="1" s="1"/>
  <c r="T462" i="1"/>
  <c r="T453" i="1"/>
  <c r="S462" i="1"/>
  <c r="G462" i="1" s="1"/>
  <c r="R453" i="1"/>
  <c r="Q468" i="1"/>
  <c r="V449" i="1"/>
  <c r="T473" i="1"/>
  <c r="S473" i="1"/>
  <c r="Q465" i="1"/>
  <c r="R471" i="1"/>
  <c r="R463" i="1"/>
  <c r="Q456" i="1"/>
  <c r="S463" i="1"/>
  <c r="G463" i="1" s="1"/>
  <c r="Q463" i="1"/>
  <c r="Q436" i="1"/>
  <c r="U449" i="1"/>
  <c r="I449" i="1" s="1"/>
  <c r="V379" i="1"/>
  <c r="V455" i="1"/>
  <c r="T449" i="1"/>
  <c r="S485" i="1"/>
  <c r="V466" i="1"/>
  <c r="U455" i="1"/>
  <c r="I455" i="1" s="1"/>
  <c r="S449" i="1"/>
  <c r="G449" i="1" s="1"/>
  <c r="R485" i="1"/>
  <c r="R476" i="1"/>
  <c r="T470" i="1"/>
  <c r="U466" i="1"/>
  <c r="R455" i="1"/>
  <c r="R449" i="1"/>
  <c r="Q485" i="1"/>
  <c r="Q476" i="1"/>
  <c r="S470" i="1"/>
  <c r="T466" i="1"/>
  <c r="T460" i="1"/>
  <c r="Q455" i="1"/>
  <c r="T465" i="1"/>
  <c r="U385" i="1"/>
  <c r="V469" i="1"/>
  <c r="S465" i="1"/>
  <c r="G465" i="1" s="1"/>
  <c r="V453" i="1"/>
  <c r="V385" i="1"/>
  <c r="U469" i="1"/>
  <c r="I469" i="1" s="1"/>
  <c r="R465" i="1"/>
  <c r="S459" i="1"/>
  <c r="G459" i="1" s="1"/>
  <c r="U453" i="1"/>
  <c r="V434" i="1"/>
  <c r="S469" i="1"/>
  <c r="Q459" i="1"/>
  <c r="S453" i="1"/>
  <c r="U434" i="1"/>
  <c r="V358" i="1"/>
  <c r="T469" i="1"/>
  <c r="V473" i="1"/>
  <c r="I473" i="1" s="1"/>
  <c r="R469" i="1"/>
  <c r="V458" i="1"/>
  <c r="S430" i="1"/>
  <c r="U362" i="1"/>
  <c r="R388" i="1"/>
  <c r="E388" i="1" s="1"/>
  <c r="V402" i="1"/>
  <c r="V476" i="1"/>
  <c r="V472" i="1"/>
  <c r="V362" i="1"/>
  <c r="S388" i="1"/>
  <c r="U476" i="1"/>
  <c r="I476" i="1" s="1"/>
  <c r="U472" i="1"/>
  <c r="I472" i="1" s="1"/>
  <c r="V463" i="1"/>
  <c r="V459" i="1"/>
  <c r="V430" i="1"/>
  <c r="T388" i="1"/>
  <c r="T476" i="1"/>
  <c r="S472" i="1"/>
  <c r="G472" i="1" s="1"/>
  <c r="U463" i="1"/>
  <c r="I463" i="1" s="1"/>
  <c r="U459" i="1"/>
  <c r="I459" i="1" s="1"/>
  <c r="U430" i="1"/>
  <c r="T379" i="1"/>
  <c r="G379" i="1" s="1"/>
  <c r="U388" i="1"/>
  <c r="R472" i="1"/>
  <c r="U379" i="1"/>
  <c r="V388" i="1"/>
  <c r="S425" i="1"/>
  <c r="S368" i="1"/>
  <c r="T368" i="1"/>
  <c r="R358" i="1"/>
  <c r="R466" i="1"/>
  <c r="E466" i="1" s="1"/>
  <c r="R462" i="1"/>
  <c r="R452" i="1"/>
  <c r="S358" i="1"/>
  <c r="R385" i="1"/>
  <c r="Q427" i="1"/>
  <c r="Q462" i="1"/>
  <c r="Q452" i="1"/>
  <c r="V436" i="1"/>
  <c r="T358" i="1"/>
  <c r="S385" i="1"/>
  <c r="V396" i="1"/>
  <c r="R427" i="1"/>
  <c r="R368" i="1"/>
  <c r="U425" i="1"/>
  <c r="Q358" i="1"/>
  <c r="U368" i="1"/>
  <c r="I368" i="1" s="1"/>
  <c r="S456" i="1"/>
  <c r="G456" i="1" s="1"/>
  <c r="U436" i="1"/>
  <c r="I436" i="1" s="1"/>
  <c r="T385" i="1"/>
  <c r="U427" i="1"/>
  <c r="R405" i="1"/>
  <c r="R365" i="1"/>
  <c r="V373" i="1"/>
  <c r="I373" i="1" s="1"/>
  <c r="T405" i="1"/>
  <c r="T365" i="1"/>
  <c r="U405" i="1"/>
  <c r="Q359" i="1"/>
  <c r="U365" i="1"/>
  <c r="T382" i="1"/>
  <c r="R399" i="1"/>
  <c r="V405" i="1"/>
  <c r="R359" i="1"/>
  <c r="V365" i="1"/>
  <c r="U382" i="1"/>
  <c r="S399" i="1"/>
  <c r="S359" i="1"/>
  <c r="V382" i="1"/>
  <c r="Q390" i="1"/>
  <c r="T399" i="1"/>
  <c r="T359" i="1"/>
  <c r="S376" i="1"/>
  <c r="G376" i="1" s="1"/>
  <c r="U390" i="1"/>
  <c r="I390" i="1" s="1"/>
  <c r="U399" i="1"/>
  <c r="U359" i="1"/>
  <c r="U376" i="1"/>
  <c r="V399" i="1"/>
  <c r="Q425" i="1"/>
  <c r="Q368" i="1"/>
  <c r="V376" i="1"/>
  <c r="R425" i="1"/>
  <c r="S405" i="1"/>
  <c r="S365" i="1"/>
  <c r="Q382" i="1"/>
  <c r="S382" i="1"/>
  <c r="Q374" i="1"/>
  <c r="V393" i="1"/>
  <c r="I393" i="1" s="1"/>
  <c r="Q402" i="1"/>
  <c r="Q362" i="1"/>
  <c r="E362" i="1" s="1"/>
  <c r="Q379" i="1"/>
  <c r="Q394" i="1"/>
  <c r="S402" i="1"/>
  <c r="S362" i="1"/>
  <c r="R379" i="1"/>
  <c r="R394" i="1"/>
  <c r="T402" i="1"/>
  <c r="T362" i="1"/>
  <c r="U402" i="1"/>
  <c r="Q370" i="1"/>
  <c r="S396" i="1"/>
  <c r="U370" i="1"/>
  <c r="I370" i="1" s="1"/>
  <c r="U396" i="1"/>
  <c r="Q371" i="1"/>
  <c r="Q391" i="1"/>
  <c r="R374" i="1"/>
  <c r="S374" i="1"/>
  <c r="R377" i="1"/>
  <c r="Q380" i="1"/>
  <c r="R397" i="1"/>
  <c r="Q363" i="1"/>
  <c r="U371" i="1"/>
  <c r="S377" i="1"/>
  <c r="S397" i="1"/>
  <c r="T360" i="1"/>
  <c r="U377" i="1"/>
  <c r="I377" i="1" s="1"/>
  <c r="S403" i="1"/>
  <c r="G403" i="1" s="1"/>
  <c r="S366" i="1"/>
  <c r="U380" i="1"/>
  <c r="S406" i="1"/>
  <c r="S369" i="1"/>
  <c r="G369" i="1" s="1"/>
  <c r="V400" i="1"/>
  <c r="V363" i="1"/>
  <c r="Q378" i="1"/>
  <c r="U406" i="1"/>
  <c r="I406" i="1" s="1"/>
  <c r="Q361" i="1"/>
  <c r="U369" i="1"/>
  <c r="Q381" i="1"/>
  <c r="V386" i="1"/>
  <c r="T392" i="1"/>
  <c r="S395" i="1"/>
  <c r="Q401" i="1"/>
  <c r="R361" i="1"/>
  <c r="R381" i="1"/>
  <c r="R401" i="1"/>
  <c r="S361" i="1"/>
  <c r="R364" i="1"/>
  <c r="Q367" i="1"/>
  <c r="V372" i="1"/>
  <c r="I372" i="1" s="1"/>
  <c r="U375" i="1"/>
  <c r="T378" i="1"/>
  <c r="S381" i="1"/>
  <c r="R384" i="1"/>
  <c r="Q387" i="1"/>
  <c r="V392" i="1"/>
  <c r="U395" i="1"/>
  <c r="T398" i="1"/>
  <c r="S401" i="1"/>
  <c r="R404" i="1"/>
  <c r="E404" i="1" s="1"/>
  <c r="Q408" i="1"/>
  <c r="Q377" i="1"/>
  <c r="Q360" i="1"/>
  <c r="T371" i="1"/>
  <c r="G371" i="1" s="1"/>
  <c r="T391" i="1"/>
  <c r="G391" i="1" s="1"/>
  <c r="S394" i="1"/>
  <c r="G394" i="1" s="1"/>
  <c r="R360" i="1"/>
  <c r="R380" i="1"/>
  <c r="S360" i="1"/>
  <c r="S380" i="1"/>
  <c r="G380" i="1" s="1"/>
  <c r="R403" i="1"/>
  <c r="S383" i="1"/>
  <c r="Q389" i="1"/>
  <c r="V394" i="1"/>
  <c r="Q426" i="1"/>
  <c r="Q372" i="1"/>
  <c r="S386" i="1"/>
  <c r="V397" i="1"/>
  <c r="I397" i="1" s="1"/>
  <c r="T366" i="1"/>
  <c r="Q375" i="1"/>
  <c r="V380" i="1"/>
  <c r="S389" i="1"/>
  <c r="Q395" i="1"/>
  <c r="T406" i="1"/>
  <c r="U366" i="1"/>
  <c r="R375" i="1"/>
  <c r="S392" i="1"/>
  <c r="V403" i="1"/>
  <c r="R378" i="1"/>
  <c r="Q364" i="1"/>
  <c r="V369" i="1"/>
  <c r="S378" i="1"/>
  <c r="Q384" i="1"/>
  <c r="U392" i="1"/>
  <c r="V426" i="1"/>
  <c r="V447" i="1"/>
  <c r="T361" i="1"/>
  <c r="R367" i="1"/>
  <c r="U378" i="1"/>
  <c r="I378" i="1" s="1"/>
  <c r="S384" i="1"/>
  <c r="V395" i="1"/>
  <c r="R408" i="1"/>
  <c r="T364" i="1"/>
  <c r="S367" i="1"/>
  <c r="Q373" i="1"/>
  <c r="R390" i="1"/>
  <c r="U475" i="1"/>
  <c r="I475" i="1" s="1"/>
  <c r="Q471" i="1"/>
  <c r="U461" i="1"/>
  <c r="T447" i="1"/>
  <c r="T437" i="1"/>
  <c r="V361" i="1"/>
  <c r="I361" i="1" s="1"/>
  <c r="U364" i="1"/>
  <c r="I364" i="1" s="1"/>
  <c r="T367" i="1"/>
  <c r="S370" i="1"/>
  <c r="R373" i="1"/>
  <c r="Q376" i="1"/>
  <c r="V381" i="1"/>
  <c r="I381" i="1" s="1"/>
  <c r="U384" i="1"/>
  <c r="I384" i="1" s="1"/>
  <c r="T387" i="1"/>
  <c r="S390" i="1"/>
  <c r="R393" i="1"/>
  <c r="Q396" i="1"/>
  <c r="V401" i="1"/>
  <c r="I401" i="1" s="1"/>
  <c r="U404" i="1"/>
  <c r="T408" i="1"/>
  <c r="S427" i="1"/>
  <c r="R371" i="1"/>
  <c r="R391" i="1"/>
  <c r="Q400" i="1"/>
  <c r="T374" i="1"/>
  <c r="R363" i="1"/>
  <c r="U374" i="1"/>
  <c r="I374" i="1" s="1"/>
  <c r="T377" i="1"/>
  <c r="Q386" i="1"/>
  <c r="V391" i="1"/>
  <c r="U394" i="1"/>
  <c r="T397" i="1"/>
  <c r="R366" i="1"/>
  <c r="E366" i="1" s="1"/>
  <c r="R406" i="1"/>
  <c r="U360" i="1"/>
  <c r="I360" i="1" s="1"/>
  <c r="R369" i="1"/>
  <c r="T383" i="1"/>
  <c r="Q392" i="1"/>
  <c r="U400" i="1"/>
  <c r="T386" i="1"/>
  <c r="U403" i="1"/>
  <c r="S372" i="1"/>
  <c r="U386" i="1"/>
  <c r="T426" i="1"/>
  <c r="T372" i="1"/>
  <c r="U426" i="1"/>
  <c r="T375" i="1"/>
  <c r="G375" i="1" s="1"/>
  <c r="V389" i="1"/>
  <c r="T395" i="1"/>
  <c r="S398" i="1"/>
  <c r="S364" i="1"/>
  <c r="V375" i="1"/>
  <c r="T381" i="1"/>
  <c r="R387" i="1"/>
  <c r="U398" i="1"/>
  <c r="T401" i="1"/>
  <c r="S404" i="1"/>
  <c r="U447" i="1"/>
  <c r="U437" i="1"/>
  <c r="R370" i="1"/>
  <c r="T384" i="1"/>
  <c r="S387" i="1"/>
  <c r="Q393" i="1"/>
  <c r="V398" i="1"/>
  <c r="T404" i="1"/>
  <c r="S408" i="1"/>
  <c r="V456" i="1"/>
  <c r="S447" i="1"/>
  <c r="S437" i="1"/>
  <c r="U367" i="1"/>
  <c r="I367" i="1" s="1"/>
  <c r="T370" i="1"/>
  <c r="S373" i="1"/>
  <c r="R376" i="1"/>
  <c r="U387" i="1"/>
  <c r="I387" i="1" s="1"/>
  <c r="T390" i="1"/>
  <c r="S393" i="1"/>
  <c r="R396" i="1"/>
  <c r="V404" i="1"/>
  <c r="U408" i="1"/>
  <c r="I408" i="1" s="1"/>
  <c r="T427" i="1"/>
  <c r="Q397" i="1"/>
  <c r="Q383" i="1"/>
  <c r="U391" i="1"/>
  <c r="Q403" i="1"/>
  <c r="V371" i="1"/>
  <c r="S400" i="1"/>
  <c r="Q369" i="1"/>
  <c r="T400" i="1"/>
  <c r="T363" i="1"/>
  <c r="G363" i="1" s="1"/>
  <c r="R426" i="1"/>
  <c r="U363" i="1"/>
  <c r="T389" i="1"/>
  <c r="Q398" i="1"/>
  <c r="V366" i="1"/>
  <c r="U389" i="1"/>
  <c r="R383" i="1"/>
  <c r="Q406" i="1"/>
  <c r="R372" i="1"/>
  <c r="U383" i="1"/>
  <c r="I383" i="1" s="1"/>
  <c r="V437" i="1"/>
  <c r="V470" i="1"/>
  <c r="I470" i="1" s="1"/>
  <c r="V460" i="1"/>
  <c r="I460" i="1" s="1"/>
  <c r="U456" i="1"/>
  <c r="V452" i="1"/>
  <c r="R447" i="1"/>
  <c r="E447" i="1" s="1"/>
  <c r="R437" i="1"/>
  <c r="T373" i="1"/>
  <c r="T393" i="1"/>
  <c r="U452" i="1"/>
  <c r="I452" i="1" s="1"/>
  <c r="T461" i="1"/>
  <c r="T434" i="1"/>
  <c r="S461" i="1"/>
  <c r="T458" i="1"/>
  <c r="T436" i="1"/>
  <c r="S434" i="1"/>
  <c r="T475" i="1"/>
  <c r="R461" i="1"/>
  <c r="E461" i="1" s="1"/>
  <c r="S458" i="1"/>
  <c r="G458" i="1" s="1"/>
  <c r="T455" i="1"/>
  <c r="G455" i="1" s="1"/>
  <c r="S436" i="1"/>
  <c r="R434" i="1"/>
  <c r="V477" i="1"/>
  <c r="U457" i="1"/>
  <c r="V457" i="1"/>
  <c r="V435" i="1"/>
  <c r="U477" i="1"/>
  <c r="I477" i="1" s="1"/>
  <c r="V474" i="1"/>
  <c r="V454" i="1"/>
  <c r="U435" i="1"/>
  <c r="I435" i="1" s="1"/>
  <c r="T477" i="1"/>
  <c r="U474" i="1"/>
  <c r="V471" i="1"/>
  <c r="T457" i="1"/>
  <c r="U454" i="1"/>
  <c r="V450" i="1"/>
  <c r="T435" i="1"/>
  <c r="V485" i="1"/>
  <c r="S477" i="1"/>
  <c r="T474" i="1"/>
  <c r="U471" i="1"/>
  <c r="V468" i="1"/>
  <c r="S457" i="1"/>
  <c r="T454" i="1"/>
  <c r="U450" i="1"/>
  <c r="I450" i="1" s="1"/>
  <c r="S435" i="1"/>
  <c r="G435" i="1" s="1"/>
  <c r="U485" i="1"/>
  <c r="R477" i="1"/>
  <c r="S474" i="1"/>
  <c r="G474" i="1" s="1"/>
  <c r="T471" i="1"/>
  <c r="G471" i="1" s="1"/>
  <c r="U468" i="1"/>
  <c r="I468" i="1" s="1"/>
  <c r="V465" i="1"/>
  <c r="I465" i="1" s="1"/>
  <c r="R457" i="1"/>
  <c r="S454" i="1"/>
  <c r="G454" i="1" s="1"/>
  <c r="T450" i="1"/>
  <c r="G450" i="1" s="1"/>
  <c r="R435" i="1"/>
  <c r="G405" i="1" l="1"/>
  <c r="G365" i="1"/>
  <c r="G382" i="1"/>
  <c r="G457" i="1"/>
  <c r="G470" i="1"/>
  <c r="I457" i="1"/>
  <c r="I471" i="1"/>
  <c r="G469" i="1"/>
  <c r="I466" i="1"/>
  <c r="G360" i="1"/>
  <c r="G370" i="1"/>
  <c r="G390" i="1"/>
  <c r="I458" i="1"/>
  <c r="L454" i="1"/>
  <c r="L450" i="1"/>
  <c r="G466" i="1"/>
  <c r="E465" i="1"/>
  <c r="G383" i="1"/>
  <c r="G386" i="1"/>
  <c r="I402" i="1"/>
  <c r="G366" i="1"/>
  <c r="G406" i="1"/>
  <c r="G395" i="1"/>
  <c r="G361" i="1"/>
  <c r="G381" i="1"/>
  <c r="G401" i="1"/>
  <c r="G384" i="1"/>
  <c r="I456" i="1"/>
  <c r="I474" i="1"/>
  <c r="I454" i="1"/>
  <c r="E477" i="1"/>
  <c r="L457" i="1"/>
  <c r="E457" i="1"/>
  <c r="G388" i="1"/>
  <c r="G368" i="1"/>
  <c r="G460" i="1"/>
  <c r="G473" i="1"/>
  <c r="I453" i="1"/>
  <c r="L452" i="1"/>
  <c r="G385" i="1"/>
  <c r="G402" i="1"/>
  <c r="L466" i="1"/>
  <c r="G399" i="1"/>
  <c r="G374" i="1"/>
  <c r="G377" i="1"/>
  <c r="G389" i="1"/>
  <c r="G392" i="1"/>
  <c r="G378" i="1"/>
  <c r="I461" i="1"/>
  <c r="G372" i="1"/>
  <c r="G398" i="1"/>
  <c r="G364" i="1"/>
  <c r="G404" i="1"/>
  <c r="I447" i="1"/>
  <c r="G387" i="1"/>
  <c r="G408" i="1"/>
  <c r="G373" i="1"/>
  <c r="G393" i="1"/>
  <c r="G400" i="1"/>
  <c r="L465" i="1"/>
  <c r="G437" i="1"/>
  <c r="E475" i="1"/>
  <c r="L468" i="1"/>
  <c r="E468" i="1"/>
  <c r="E476" i="1"/>
  <c r="E464" i="1"/>
  <c r="L464" i="1"/>
  <c r="I437" i="1"/>
  <c r="G436" i="1"/>
  <c r="L473" i="1"/>
  <c r="E473" i="1"/>
  <c r="L472" i="1"/>
  <c r="E472" i="1"/>
  <c r="L470" i="1"/>
  <c r="E470" i="1"/>
  <c r="L460" i="1"/>
  <c r="E460" i="1"/>
  <c r="E458" i="1"/>
  <c r="L458" i="1"/>
  <c r="L474" i="1"/>
  <c r="E474" i="1"/>
  <c r="E453" i="1"/>
  <c r="L453" i="1"/>
  <c r="E456" i="1"/>
  <c r="L456" i="1"/>
  <c r="L463" i="1"/>
  <c r="E463" i="1"/>
  <c r="E449" i="1"/>
  <c r="L449" i="1"/>
  <c r="E455" i="1"/>
  <c r="L455" i="1"/>
  <c r="L459" i="1"/>
  <c r="E459" i="1"/>
  <c r="L469" i="1"/>
  <c r="E469" i="1"/>
  <c r="L462" i="1"/>
  <c r="E462" i="1"/>
  <c r="L471" i="1"/>
  <c r="E471" i="1"/>
  <c r="G447" i="1"/>
  <c r="L447" i="1"/>
  <c r="L461" i="1"/>
  <c r="G461" i="1"/>
  <c r="F430" i="1"/>
  <c r="I438" i="1"/>
  <c r="E454" i="1"/>
  <c r="E438" i="1"/>
  <c r="L438" i="1"/>
  <c r="E450" i="1"/>
  <c r="L436" i="1"/>
  <c r="E436" i="1"/>
  <c r="E452" i="1"/>
  <c r="E437" i="1"/>
  <c r="L437" i="1"/>
  <c r="E435" i="1"/>
  <c r="L435" i="1"/>
  <c r="G453" i="1"/>
  <c r="I403" i="1"/>
  <c r="E372" i="1"/>
  <c r="I369" i="1"/>
  <c r="I379" i="1"/>
  <c r="I382" i="1"/>
  <c r="I395" i="1"/>
  <c r="E397" i="1"/>
  <c r="I380" i="1"/>
  <c r="I386" i="1"/>
  <c r="I375" i="1"/>
  <c r="I391" i="1"/>
  <c r="I396" i="1"/>
  <c r="I405" i="1"/>
  <c r="I400" i="1"/>
  <c r="I404" i="1"/>
  <c r="I385" i="1"/>
  <c r="E396" i="1"/>
  <c r="I399" i="1"/>
  <c r="I388" i="1"/>
  <c r="I362" i="1"/>
  <c r="I365" i="1"/>
  <c r="I363" i="1"/>
  <c r="I371" i="1"/>
  <c r="I389" i="1"/>
  <c r="L388" i="1"/>
  <c r="I398" i="1"/>
  <c r="L408" i="1"/>
  <c r="E408" i="1"/>
  <c r="L361" i="1"/>
  <c r="I392" i="1"/>
  <c r="I366" i="1"/>
  <c r="I394" i="1"/>
  <c r="L406" i="1"/>
  <c r="E406" i="1"/>
  <c r="E361" i="1"/>
  <c r="E385" i="1"/>
  <c r="L385" i="1"/>
  <c r="E405" i="1"/>
  <c r="L405" i="1"/>
  <c r="L365" i="1"/>
  <c r="E365" i="1"/>
  <c r="L399" i="1"/>
  <c r="E399" i="1"/>
  <c r="E390" i="1"/>
  <c r="L390" i="1"/>
  <c r="E368" i="1"/>
  <c r="L368" i="1"/>
  <c r="E382" i="1"/>
  <c r="L382" i="1"/>
  <c r="L374" i="1"/>
  <c r="E374" i="1"/>
  <c r="E402" i="1"/>
  <c r="L402" i="1"/>
  <c r="E379" i="1"/>
  <c r="L379" i="1"/>
  <c r="E394" i="1"/>
  <c r="L394" i="1"/>
  <c r="E370" i="1"/>
  <c r="L370" i="1"/>
  <c r="L371" i="1"/>
  <c r="E371" i="1"/>
  <c r="E391" i="1"/>
  <c r="L391" i="1"/>
  <c r="L380" i="1"/>
  <c r="E380" i="1"/>
  <c r="L363" i="1"/>
  <c r="E363" i="1"/>
  <c r="L366" i="1"/>
  <c r="E378" i="1"/>
  <c r="L378" i="1"/>
  <c r="E381" i="1"/>
  <c r="L381" i="1"/>
  <c r="E401" i="1"/>
  <c r="L401" i="1"/>
  <c r="L367" i="1"/>
  <c r="E367" i="1"/>
  <c r="E387" i="1"/>
  <c r="L387" i="1"/>
  <c r="E377" i="1"/>
  <c r="L377" i="1"/>
  <c r="E389" i="1"/>
  <c r="L389" i="1"/>
  <c r="E375" i="1"/>
  <c r="L375" i="1"/>
  <c r="L395" i="1"/>
  <c r="E395" i="1"/>
  <c r="L364" i="1"/>
  <c r="E364" i="1"/>
  <c r="E384" i="1"/>
  <c r="L384" i="1"/>
  <c r="L373" i="1"/>
  <c r="E373" i="1"/>
  <c r="E400" i="1"/>
  <c r="L400" i="1"/>
  <c r="L386" i="1"/>
  <c r="E386" i="1"/>
  <c r="E392" i="1"/>
  <c r="L392" i="1"/>
  <c r="L404" i="1"/>
  <c r="L393" i="1"/>
  <c r="E393" i="1"/>
  <c r="E383" i="1"/>
  <c r="L383" i="1"/>
  <c r="L403" i="1"/>
  <c r="E403" i="1"/>
  <c r="L369" i="1"/>
  <c r="E369" i="1"/>
  <c r="E398" i="1"/>
  <c r="L398" i="1"/>
  <c r="L360" i="1"/>
  <c r="E360" i="1"/>
  <c r="S618" i="4"/>
  <c r="T618" i="4" s="1"/>
  <c r="S619" i="4"/>
  <c r="T619" i="4" s="1"/>
  <c r="S620" i="4"/>
  <c r="U620" i="4" s="1"/>
  <c r="S621" i="4"/>
  <c r="V621" i="4" s="1"/>
  <c r="S622" i="4"/>
  <c r="S623" i="4"/>
  <c r="X623" i="4" s="1"/>
  <c r="S627" i="4"/>
  <c r="Y627" i="4" s="1"/>
  <c r="S628" i="4"/>
  <c r="Z628" i="4" s="1"/>
  <c r="S629" i="4"/>
  <c r="AA629" i="4" s="1"/>
  <c r="S630" i="4"/>
  <c r="AB630" i="4" s="1"/>
  <c r="S631" i="4"/>
  <c r="AA631" i="4" s="1"/>
  <c r="S632" i="4"/>
  <c r="AB632" i="4" s="1"/>
  <c r="S633" i="4"/>
  <c r="T633" i="4" s="1"/>
  <c r="S634" i="4"/>
  <c r="AB634" i="4" s="1"/>
  <c r="S635" i="4"/>
  <c r="U635" i="4" s="1"/>
  <c r="S644" i="4"/>
  <c r="X644" i="4" s="1"/>
  <c r="S645" i="4"/>
  <c r="Y645" i="4" s="1"/>
  <c r="S646" i="4"/>
  <c r="Z646" i="4" s="1"/>
  <c r="S647" i="4"/>
  <c r="AA647" i="4" s="1"/>
  <c r="S648" i="4"/>
  <c r="AB648" i="4" s="1"/>
  <c r="S649" i="4"/>
  <c r="X649" i="4" s="1"/>
  <c r="S650" i="4"/>
  <c r="Y650" i="4" s="1"/>
  <c r="S651" i="4"/>
  <c r="T651" i="4" s="1"/>
  <c r="S652" i="4"/>
  <c r="AB652" i="4" s="1"/>
  <c r="S653" i="4"/>
  <c r="U653" i="4" s="1"/>
  <c r="S654" i="4"/>
  <c r="V654" i="4" s="1"/>
  <c r="S655" i="4"/>
  <c r="V655" i="4" s="1"/>
  <c r="S656" i="4"/>
  <c r="X656" i="4" s="1"/>
  <c r="S657" i="4"/>
  <c r="Y657" i="4" s="1"/>
  <c r="S658" i="4"/>
  <c r="Z658" i="4" s="1"/>
  <c r="S659" i="4"/>
  <c r="AA659" i="4" s="1"/>
  <c r="S660" i="4"/>
  <c r="AC660" i="4" s="1"/>
  <c r="S661" i="4"/>
  <c r="T661" i="4" s="1"/>
  <c r="S662" i="4"/>
  <c r="Y662" i="4" s="1"/>
  <c r="S663" i="4"/>
  <c r="T663" i="4" s="1"/>
  <c r="S664" i="4"/>
  <c r="AB664" i="4" s="1"/>
  <c r="S665" i="4"/>
  <c r="U665" i="4" s="1"/>
  <c r="S666" i="4"/>
  <c r="V666" i="4" s="1"/>
  <c r="S667" i="4"/>
  <c r="S668" i="4"/>
  <c r="S669" i="4"/>
  <c r="S670" i="4"/>
  <c r="Z670" i="4" s="1"/>
  <c r="S671" i="4"/>
  <c r="AA671" i="4" s="1"/>
  <c r="S672" i="4"/>
  <c r="AC672" i="4" s="1"/>
  <c r="S673" i="4"/>
  <c r="T673" i="4" s="1"/>
  <c r="S675" i="4"/>
  <c r="U675" i="4" s="1"/>
  <c r="S676" i="4"/>
  <c r="T676" i="4" s="1"/>
  <c r="S677" i="4"/>
  <c r="AB677" i="4" s="1"/>
  <c r="S678" i="4"/>
  <c r="U678" i="4" s="1"/>
  <c r="S679" i="4"/>
  <c r="V679" i="4" s="1"/>
  <c r="S680" i="4"/>
  <c r="V680" i="4" s="1"/>
  <c r="S681" i="4"/>
  <c r="X681" i="4" s="1"/>
  <c r="S682" i="4"/>
  <c r="Y682" i="4" s="1"/>
  <c r="S683" i="4"/>
  <c r="Z683" i="4" s="1"/>
  <c r="S684" i="4"/>
  <c r="AA684" i="4" s="1"/>
  <c r="S685" i="4"/>
  <c r="AC685" i="4" s="1"/>
  <c r="S686" i="4"/>
  <c r="T686" i="4" s="1"/>
  <c r="S687" i="4"/>
  <c r="AA687" i="4" s="1"/>
  <c r="S688" i="4"/>
  <c r="T688" i="4" s="1"/>
  <c r="S689" i="4"/>
  <c r="AB689" i="4" s="1"/>
  <c r="S690" i="4"/>
  <c r="U690" i="4" s="1"/>
  <c r="S691" i="4"/>
  <c r="V691" i="4" s="1"/>
  <c r="S692" i="4"/>
  <c r="V692" i="4" s="1"/>
  <c r="S693" i="4"/>
  <c r="W693" i="4" s="1"/>
  <c r="S694" i="4"/>
  <c r="Y694" i="4" s="1"/>
  <c r="S695" i="4"/>
  <c r="Z695" i="4" s="1"/>
  <c r="S696" i="4"/>
  <c r="AA696" i="4" s="1"/>
  <c r="S697" i="4"/>
  <c r="AC697" i="4" s="1"/>
  <c r="S698" i="4"/>
  <c r="T698" i="4" s="1"/>
  <c r="S701" i="4"/>
  <c r="Z701" i="4" s="1"/>
  <c r="S702" i="4"/>
  <c r="T702" i="4" s="1"/>
  <c r="S703" i="4"/>
  <c r="AA703" i="4" s="1"/>
  <c r="S704" i="4"/>
  <c r="L486" i="1" l="1"/>
  <c r="H486" i="1"/>
  <c r="D486" i="1"/>
  <c r="F486" i="1"/>
  <c r="V668" i="4"/>
  <c r="AA668" i="4"/>
  <c r="AC668" i="4"/>
  <c r="Z668" i="4"/>
  <c r="K668" i="4" s="1"/>
  <c r="AB668" i="4"/>
  <c r="M668" i="4" s="1"/>
  <c r="Y668" i="4"/>
  <c r="W668" i="4"/>
  <c r="U668" i="4"/>
  <c r="T668" i="4"/>
  <c r="X668" i="4"/>
  <c r="I668" i="4" s="1"/>
  <c r="AA669" i="4"/>
  <c r="X669" i="4"/>
  <c r="W669" i="4"/>
  <c r="U669" i="4"/>
  <c r="Z669" i="4"/>
  <c r="K669" i="4" s="1"/>
  <c r="T669" i="4"/>
  <c r="V669" i="4"/>
  <c r="G669" i="4" s="1"/>
  <c r="AB669" i="4"/>
  <c r="Y669" i="4"/>
  <c r="AC669" i="4"/>
  <c r="H430" i="1"/>
  <c r="D430" i="1"/>
  <c r="L430" i="1"/>
  <c r="Z684" i="4"/>
  <c r="K684" i="4" s="1"/>
  <c r="V682" i="4"/>
  <c r="G682" i="4" s="1"/>
  <c r="T660" i="4"/>
  <c r="T666" i="4"/>
  <c r="W673" i="4"/>
  <c r="V683" i="4"/>
  <c r="G683" i="4" s="1"/>
  <c r="X697" i="4"/>
  <c r="AC620" i="4"/>
  <c r="T697" i="4"/>
  <c r="E697" i="4" s="1"/>
  <c r="U686" i="4"/>
  <c r="V672" i="4"/>
  <c r="AB651" i="4"/>
  <c r="T620" i="4"/>
  <c r="AC618" i="4"/>
  <c r="Y684" i="4"/>
  <c r="AC676" i="4"/>
  <c r="AB618" i="4"/>
  <c r="X684" i="4"/>
  <c r="I684" i="4" s="1"/>
  <c r="X676" i="4"/>
  <c r="AA618" i="4"/>
  <c r="AB702" i="4"/>
  <c r="W676" i="4"/>
  <c r="Z618" i="4"/>
  <c r="Y618" i="4"/>
  <c r="T701" i="4"/>
  <c r="T675" i="4"/>
  <c r="X618" i="4"/>
  <c r="Y628" i="4"/>
  <c r="U628" i="4"/>
  <c r="AA633" i="4"/>
  <c r="Z633" i="4"/>
  <c r="W623" i="4"/>
  <c r="AB633" i="4"/>
  <c r="Y633" i="4"/>
  <c r="T623" i="4"/>
  <c r="T632" i="4"/>
  <c r="AA651" i="4"/>
  <c r="W697" i="4"/>
  <c r="W682" i="4"/>
  <c r="U666" i="4"/>
  <c r="W651" i="4"/>
  <c r="T635" i="4"/>
  <c r="W650" i="4"/>
  <c r="T657" i="4"/>
  <c r="U685" i="4"/>
  <c r="AA702" i="4"/>
  <c r="T693" i="4"/>
  <c r="Y663" i="4"/>
  <c r="U661" i="4"/>
  <c r="T696" i="4"/>
  <c r="W684" i="4"/>
  <c r="U673" i="4"/>
  <c r="Z651" i="4"/>
  <c r="K651" i="4" s="1"/>
  <c r="Y659" i="4"/>
  <c r="V649" i="4"/>
  <c r="U659" i="4"/>
  <c r="U649" i="4"/>
  <c r="AC691" i="4"/>
  <c r="AB703" i="4"/>
  <c r="U658" i="4"/>
  <c r="T648" i="4"/>
  <c r="T658" i="4"/>
  <c r="Z631" i="4"/>
  <c r="K631" i="4" s="1"/>
  <c r="Y702" i="4"/>
  <c r="W681" i="4"/>
  <c r="U672" i="4"/>
  <c r="X663" i="4"/>
  <c r="I663" i="4" s="1"/>
  <c r="T654" i="4"/>
  <c r="X645" i="4"/>
  <c r="I645" i="4" s="1"/>
  <c r="Y631" i="4"/>
  <c r="Y687" i="4"/>
  <c r="V681" i="4"/>
  <c r="G681" i="4" s="1"/>
  <c r="T672" i="4"/>
  <c r="W645" i="4"/>
  <c r="U631" i="4"/>
  <c r="X687" i="4"/>
  <c r="I687" i="4" s="1"/>
  <c r="U681" i="4"/>
  <c r="V662" i="4"/>
  <c r="AC653" i="4"/>
  <c r="V645" i="4"/>
  <c r="W687" i="4"/>
  <c r="T681" i="4"/>
  <c r="X671" i="4"/>
  <c r="U662" i="4"/>
  <c r="T653" i="4"/>
  <c r="V687" i="4"/>
  <c r="G687" i="4" s="1"/>
  <c r="W671" i="4"/>
  <c r="T662" i="4"/>
  <c r="T644" i="4"/>
  <c r="Y701" i="4"/>
  <c r="X701" i="4"/>
  <c r="I701" i="4" s="1"/>
  <c r="Y686" i="4"/>
  <c r="V684" i="4"/>
  <c r="G684" i="4" s="1"/>
  <c r="T656" i="4"/>
  <c r="Y646" i="4"/>
  <c r="X633" i="4"/>
  <c r="I633" i="4" s="1"/>
  <c r="AC686" i="4"/>
  <c r="AA686" i="4"/>
  <c r="W701" i="4"/>
  <c r="AC687" i="4"/>
  <c r="X686" i="4"/>
  <c r="I686" i="4" s="1"/>
  <c r="U684" i="4"/>
  <c r="Z673" i="4"/>
  <c r="W646" i="4"/>
  <c r="W633" i="4"/>
  <c r="AB686" i="4"/>
  <c r="M686" i="4" s="1"/>
  <c r="V701" i="4"/>
  <c r="G701" i="4" s="1"/>
  <c r="U694" i="4"/>
  <c r="AB687" i="4"/>
  <c r="M687" i="4" s="1"/>
  <c r="W686" i="4"/>
  <c r="T684" i="4"/>
  <c r="Y673" i="4"/>
  <c r="V646" i="4"/>
  <c r="G646" i="4" s="1"/>
  <c r="U701" i="4"/>
  <c r="T694" i="4"/>
  <c r="Z687" i="4"/>
  <c r="K687" i="4" s="1"/>
  <c r="V686" i="4"/>
  <c r="G686" i="4" s="1"/>
  <c r="X673" i="4"/>
  <c r="I673" i="4" s="1"/>
  <c r="Z663" i="4"/>
  <c r="Z659" i="4"/>
  <c r="K659" i="4" s="1"/>
  <c r="X650" i="4"/>
  <c r="I650" i="4" s="1"/>
  <c r="U646" i="4"/>
  <c r="AC635" i="4"/>
  <c r="U632" i="4"/>
  <c r="T627" i="4"/>
  <c r="AB660" i="4"/>
  <c r="M660" i="4" s="1"/>
  <c r="Y647" i="4"/>
  <c r="Y695" i="4"/>
  <c r="X647" i="4"/>
  <c r="I647" i="4" s="1"/>
  <c r="AC632" i="4"/>
  <c r="M632" i="4" s="1"/>
  <c r="AA630" i="4"/>
  <c r="Y630" i="4"/>
  <c r="Z647" i="4"/>
  <c r="K647" i="4" s="1"/>
  <c r="AB672" i="4"/>
  <c r="M672" i="4" s="1"/>
  <c r="AA698" i="4"/>
  <c r="AB662" i="4"/>
  <c r="AC701" i="4"/>
  <c r="Z698" i="4"/>
  <c r="K698" i="4" s="1"/>
  <c r="W695" i="4"/>
  <c r="Z672" i="4"/>
  <c r="AA662" i="4"/>
  <c r="Y660" i="4"/>
  <c r="AC649" i="4"/>
  <c r="W647" i="4"/>
  <c r="AA632" i="4"/>
  <c r="AB701" i="4"/>
  <c r="M701" i="4" s="1"/>
  <c r="Y698" i="4"/>
  <c r="V695" i="4"/>
  <c r="G695" i="4" s="1"/>
  <c r="AB690" i="4"/>
  <c r="U687" i="4"/>
  <c r="Z685" i="4"/>
  <c r="Y672" i="4"/>
  <c r="AC665" i="4"/>
  <c r="Z662" i="4"/>
  <c r="K662" i="4" s="1"/>
  <c r="X660" i="4"/>
  <c r="I660" i="4" s="1"/>
  <c r="W657" i="4"/>
  <c r="AB649" i="4"/>
  <c r="M649" i="4" s="1"/>
  <c r="V647" i="4"/>
  <c r="G647" i="4" s="1"/>
  <c r="Z632" i="4"/>
  <c r="K632" i="4" s="1"/>
  <c r="W630" i="4"/>
  <c r="AA701" i="4"/>
  <c r="K701" i="4" s="1"/>
  <c r="W698" i="4"/>
  <c r="U695" i="4"/>
  <c r="T690" i="4"/>
  <c r="T687" i="4"/>
  <c r="Y685" i="4"/>
  <c r="Y683" i="4"/>
  <c r="AC673" i="4"/>
  <c r="X672" i="4"/>
  <c r="T665" i="4"/>
  <c r="X662" i="4"/>
  <c r="I662" i="4" s="1"/>
  <c r="W660" i="4"/>
  <c r="V657" i="4"/>
  <c r="Y649" i="4"/>
  <c r="I649" i="4" s="1"/>
  <c r="U647" i="4"/>
  <c r="V644" i="4"/>
  <c r="Y632" i="4"/>
  <c r="V630" i="4"/>
  <c r="W618" i="4"/>
  <c r="AC662" i="4"/>
  <c r="AA672" i="4"/>
  <c r="Z660" i="4"/>
  <c r="V698" i="4"/>
  <c r="G698" i="4" s="1"/>
  <c r="T695" i="4"/>
  <c r="V685" i="4"/>
  <c r="G685" i="4" s="1"/>
  <c r="X683" i="4"/>
  <c r="I683" i="4" s="1"/>
  <c r="T679" i="4"/>
  <c r="AA673" i="4"/>
  <c r="W672" i="4"/>
  <c r="W662" i="4"/>
  <c r="V660" i="4"/>
  <c r="G660" i="4" s="1"/>
  <c r="U657" i="4"/>
  <c r="W649" i="4"/>
  <c r="T647" i="4"/>
  <c r="U644" i="4"/>
  <c r="AC633" i="4"/>
  <c r="V632" i="4"/>
  <c r="U630" i="4"/>
  <c r="U621" i="4"/>
  <c r="V697" i="4"/>
  <c r="G697" i="4" s="1"/>
  <c r="X685" i="4"/>
  <c r="U682" i="4"/>
  <c r="AC678" i="4"/>
  <c r="V671" i="4"/>
  <c r="X659" i="4"/>
  <c r="V650" i="4"/>
  <c r="X631" i="4"/>
  <c r="X628" i="4"/>
  <c r="AC702" i="4"/>
  <c r="X698" i="4"/>
  <c r="U697" i="4"/>
  <c r="X695" i="4"/>
  <c r="I695" i="4" s="1"/>
  <c r="Z686" i="4"/>
  <c r="W685" i="4"/>
  <c r="T682" i="4"/>
  <c r="T678" i="4"/>
  <c r="AC675" i="4"/>
  <c r="AB673" i="4"/>
  <c r="U671" i="4"/>
  <c r="W663" i="4"/>
  <c r="AA660" i="4"/>
  <c r="W659" i="4"/>
  <c r="X657" i="4"/>
  <c r="I657" i="4" s="1"/>
  <c r="Y651" i="4"/>
  <c r="U650" i="4"/>
  <c r="T649" i="4"/>
  <c r="T646" i="4"/>
  <c r="X632" i="4"/>
  <c r="W631" i="4"/>
  <c r="T630" i="4"/>
  <c r="W628" i="4"/>
  <c r="V623" i="4"/>
  <c r="AB675" i="4"/>
  <c r="M675" i="4" s="1"/>
  <c r="T671" i="4"/>
  <c r="AC661" i="4"/>
  <c r="V659" i="4"/>
  <c r="G659" i="4" s="1"/>
  <c r="U654" i="4"/>
  <c r="X651" i="4"/>
  <c r="I651" i="4" s="1"/>
  <c r="T650" i="4"/>
  <c r="W632" i="4"/>
  <c r="V631" i="4"/>
  <c r="G631" i="4" s="1"/>
  <c r="V628" i="4"/>
  <c r="G628" i="4" s="1"/>
  <c r="U623" i="4"/>
  <c r="AA675" i="4"/>
  <c r="AA648" i="4"/>
  <c r="Z629" i="4"/>
  <c r="K629" i="4" s="1"/>
  <c r="Z702" i="4"/>
  <c r="U698" i="4"/>
  <c r="E698" i="4" s="1"/>
  <c r="Z696" i="4"/>
  <c r="K696" i="4" s="1"/>
  <c r="AB688" i="4"/>
  <c r="T685" i="4"/>
  <c r="W683" i="4"/>
  <c r="Z675" i="4"/>
  <c r="K675" i="4" s="1"/>
  <c r="Y670" i="4"/>
  <c r="AA661" i="4"/>
  <c r="T659" i="4"/>
  <c r="Z648" i="4"/>
  <c r="T631" i="4"/>
  <c r="Y629" i="4"/>
  <c r="T628" i="4"/>
  <c r="AB661" i="4"/>
  <c r="M661" i="4" s="1"/>
  <c r="Y696" i="4"/>
  <c r="AA688" i="4"/>
  <c r="Y675" i="4"/>
  <c r="X670" i="4"/>
  <c r="I670" i="4" s="1"/>
  <c r="Z661" i="4"/>
  <c r="K661" i="4" s="1"/>
  <c r="AC650" i="4"/>
  <c r="Y648" i="4"/>
  <c r="X629" i="4"/>
  <c r="I629" i="4" s="1"/>
  <c r="X702" i="4"/>
  <c r="AB697" i="4"/>
  <c r="M697" i="4" s="1"/>
  <c r="X696" i="4"/>
  <c r="I696" i="4" s="1"/>
  <c r="U691" i="4"/>
  <c r="Z688" i="4"/>
  <c r="K688" i="4" s="1"/>
  <c r="U683" i="4"/>
  <c r="AB676" i="4"/>
  <c r="X675" i="4"/>
  <c r="I675" i="4" s="1"/>
  <c r="W670" i="4"/>
  <c r="Y661" i="4"/>
  <c r="Y658" i="4"/>
  <c r="AB650" i="4"/>
  <c r="M650" i="4" s="1"/>
  <c r="AA649" i="4"/>
  <c r="X648" i="4"/>
  <c r="I648" i="4" s="1"/>
  <c r="U645" i="4"/>
  <c r="W629" i="4"/>
  <c r="X627" i="4"/>
  <c r="AC688" i="4"/>
  <c r="W702" i="4"/>
  <c r="AA697" i="4"/>
  <c r="W696" i="4"/>
  <c r="X694" i="4"/>
  <c r="I694" i="4" s="1"/>
  <c r="T691" i="4"/>
  <c r="Y688" i="4"/>
  <c r="T683" i="4"/>
  <c r="AA676" i="4"/>
  <c r="W675" i="4"/>
  <c r="V673" i="4"/>
  <c r="V670" i="4"/>
  <c r="G670" i="4" s="1"/>
  <c r="AC663" i="4"/>
  <c r="X661" i="4"/>
  <c r="I661" i="4" s="1"/>
  <c r="U660" i="4"/>
  <c r="X658" i="4"/>
  <c r="I658" i="4" s="1"/>
  <c r="W656" i="4"/>
  <c r="AA650" i="4"/>
  <c r="Z649" i="4"/>
  <c r="W648" i="4"/>
  <c r="T645" i="4"/>
  <c r="AC631" i="4"/>
  <c r="Z630" i="4"/>
  <c r="V629" i="4"/>
  <c r="W627" i="4"/>
  <c r="T621" i="4"/>
  <c r="V675" i="4"/>
  <c r="G675" i="4" s="1"/>
  <c r="AB631" i="4"/>
  <c r="U629" i="4"/>
  <c r="V627" i="4"/>
  <c r="AC698" i="4"/>
  <c r="Z697" i="4"/>
  <c r="K697" i="4" s="1"/>
  <c r="V696" i="4"/>
  <c r="G696" i="4" s="1"/>
  <c r="W694" i="4"/>
  <c r="X688" i="4"/>
  <c r="I688" i="4" s="1"/>
  <c r="AB685" i="4"/>
  <c r="M685" i="4" s="1"/>
  <c r="Z676" i="4"/>
  <c r="K676" i="4" s="1"/>
  <c r="Z671" i="4"/>
  <c r="K671" i="4" s="1"/>
  <c r="U670" i="4"/>
  <c r="AB663" i="4"/>
  <c r="M663" i="4" s="1"/>
  <c r="W661" i="4"/>
  <c r="W658" i="4"/>
  <c r="V656" i="4"/>
  <c r="G656" i="4" s="1"/>
  <c r="Z650" i="4"/>
  <c r="V648" i="4"/>
  <c r="AB698" i="4"/>
  <c r="M698" i="4" s="1"/>
  <c r="Y697" i="4"/>
  <c r="U696" i="4"/>
  <c r="V694" i="4"/>
  <c r="G694" i="4" s="1"/>
  <c r="AC690" i="4"/>
  <c r="W688" i="4"/>
  <c r="AA685" i="4"/>
  <c r="X682" i="4"/>
  <c r="I682" i="4" s="1"/>
  <c r="U679" i="4"/>
  <c r="Y676" i="4"/>
  <c r="Y671" i="4"/>
  <c r="T670" i="4"/>
  <c r="AA663" i="4"/>
  <c r="V661" i="4"/>
  <c r="G661" i="4" s="1"/>
  <c r="V658" i="4"/>
  <c r="G658" i="4" s="1"/>
  <c r="U656" i="4"/>
  <c r="AC651" i="4"/>
  <c r="U648" i="4"/>
  <c r="X646" i="4"/>
  <c r="I646" i="4" s="1"/>
  <c r="W644" i="4"/>
  <c r="X630" i="4"/>
  <c r="I630" i="4" s="1"/>
  <c r="T629" i="4"/>
  <c r="U627" i="4"/>
  <c r="W667" i="4"/>
  <c r="X667" i="4"/>
  <c r="I667" i="4" s="1"/>
  <c r="Y667" i="4"/>
  <c r="Z667" i="4"/>
  <c r="K667" i="4" s="1"/>
  <c r="AA667" i="4"/>
  <c r="AB667" i="4"/>
  <c r="AC667" i="4"/>
  <c r="T667" i="4"/>
  <c r="U667" i="4"/>
  <c r="X693" i="4"/>
  <c r="I693" i="4" s="1"/>
  <c r="Y693" i="4"/>
  <c r="Z693" i="4"/>
  <c r="AA693" i="4"/>
  <c r="AB693" i="4"/>
  <c r="AC693" i="4"/>
  <c r="U693" i="4"/>
  <c r="V693" i="4"/>
  <c r="G693" i="4" s="1"/>
  <c r="T689" i="4"/>
  <c r="U689" i="4"/>
  <c r="V689" i="4"/>
  <c r="G689" i="4" s="1"/>
  <c r="W689" i="4"/>
  <c r="X689" i="4"/>
  <c r="I689" i="4" s="1"/>
  <c r="Y689" i="4"/>
  <c r="Z689" i="4"/>
  <c r="K689" i="4" s="1"/>
  <c r="AA689" i="4"/>
  <c r="AC689" i="4"/>
  <c r="M689" i="4" s="1"/>
  <c r="T634" i="4"/>
  <c r="U634" i="4"/>
  <c r="V634" i="4"/>
  <c r="W634" i="4"/>
  <c r="X634" i="4"/>
  <c r="I634" i="4" s="1"/>
  <c r="Y634" i="4"/>
  <c r="Z634" i="4"/>
  <c r="AA634" i="4"/>
  <c r="AC634" i="4"/>
  <c r="M634" i="4" s="1"/>
  <c r="W655" i="4"/>
  <c r="G655" i="4" s="1"/>
  <c r="X655" i="4"/>
  <c r="I655" i="4" s="1"/>
  <c r="Y655" i="4"/>
  <c r="Z655" i="4"/>
  <c r="AA655" i="4"/>
  <c r="AB655" i="4"/>
  <c r="AC655" i="4"/>
  <c r="T655" i="4"/>
  <c r="U655" i="4"/>
  <c r="T664" i="4"/>
  <c r="U664" i="4"/>
  <c r="V664" i="4"/>
  <c r="W664" i="4"/>
  <c r="X664" i="4"/>
  <c r="Y664" i="4"/>
  <c r="Z664" i="4"/>
  <c r="AA664" i="4"/>
  <c r="AC664" i="4"/>
  <c r="M664" i="4" s="1"/>
  <c r="W622" i="4"/>
  <c r="X622" i="4"/>
  <c r="Y622" i="4"/>
  <c r="Z622" i="4"/>
  <c r="AA622" i="4"/>
  <c r="AB622" i="4"/>
  <c r="AC622" i="4"/>
  <c r="T622" i="4"/>
  <c r="U622" i="4"/>
  <c r="V622" i="4"/>
  <c r="T677" i="4"/>
  <c r="U677" i="4"/>
  <c r="V677" i="4"/>
  <c r="W677" i="4"/>
  <c r="X677" i="4"/>
  <c r="Y677" i="4"/>
  <c r="Z677" i="4"/>
  <c r="AA677" i="4"/>
  <c r="AC677" i="4"/>
  <c r="M677" i="4" s="1"/>
  <c r="W680" i="4"/>
  <c r="G680" i="4" s="1"/>
  <c r="X680" i="4"/>
  <c r="Y680" i="4"/>
  <c r="Z680" i="4"/>
  <c r="AA680" i="4"/>
  <c r="AB680" i="4"/>
  <c r="AC680" i="4"/>
  <c r="T680" i="4"/>
  <c r="U680" i="4"/>
  <c r="W692" i="4"/>
  <c r="G692" i="4" s="1"/>
  <c r="X692" i="4"/>
  <c r="Y692" i="4"/>
  <c r="Z692" i="4"/>
  <c r="AA692" i="4"/>
  <c r="AB692" i="4"/>
  <c r="AC692" i="4"/>
  <c r="T692" i="4"/>
  <c r="U692" i="4"/>
  <c r="T703" i="4"/>
  <c r="U703" i="4"/>
  <c r="V703" i="4"/>
  <c r="W703" i="4"/>
  <c r="X703" i="4"/>
  <c r="Y703" i="4"/>
  <c r="Z703" i="4"/>
  <c r="AC703" i="4"/>
  <c r="V667" i="4"/>
  <c r="T652" i="4"/>
  <c r="U652" i="4"/>
  <c r="V652" i="4"/>
  <c r="W652" i="4"/>
  <c r="X652" i="4"/>
  <c r="Y652" i="4"/>
  <c r="Z652" i="4"/>
  <c r="AA652" i="4"/>
  <c r="AC652" i="4"/>
  <c r="M652" i="4" s="1"/>
  <c r="AC619" i="4"/>
  <c r="AB619" i="4"/>
  <c r="AA619" i="4"/>
  <c r="AC679" i="4"/>
  <c r="AB678" i="4"/>
  <c r="AC666" i="4"/>
  <c r="AB665" i="4"/>
  <c r="AC654" i="4"/>
  <c r="AB653" i="4"/>
  <c r="AB635" i="4"/>
  <c r="AC621" i="4"/>
  <c r="AB620" i="4"/>
  <c r="AB691" i="4"/>
  <c r="M691" i="4" s="1"/>
  <c r="AA690" i="4"/>
  <c r="AB679" i="4"/>
  <c r="M679" i="4" s="1"/>
  <c r="AA678" i="4"/>
  <c r="AB666" i="4"/>
  <c r="M666" i="4" s="1"/>
  <c r="AA665" i="4"/>
  <c r="AB654" i="4"/>
  <c r="M654" i="4" s="1"/>
  <c r="AA653" i="4"/>
  <c r="AA635" i="4"/>
  <c r="AB621" i="4"/>
  <c r="AA620" i="4"/>
  <c r="Z619" i="4"/>
  <c r="AA691" i="4"/>
  <c r="Z690" i="4"/>
  <c r="K690" i="4" s="1"/>
  <c r="AC681" i="4"/>
  <c r="AA679" i="4"/>
  <c r="Z678" i="4"/>
  <c r="K678" i="4" s="1"/>
  <c r="AA666" i="4"/>
  <c r="Z665" i="4"/>
  <c r="K665" i="4" s="1"/>
  <c r="AC656" i="4"/>
  <c r="AA654" i="4"/>
  <c r="Z653" i="4"/>
  <c r="K653" i="4" s="1"/>
  <c r="AC644" i="4"/>
  <c r="Z635" i="4"/>
  <c r="AC623" i="4"/>
  <c r="AA621" i="4"/>
  <c r="Z620" i="4"/>
  <c r="Y619" i="4"/>
  <c r="AC694" i="4"/>
  <c r="Z691" i="4"/>
  <c r="Y690" i="4"/>
  <c r="AC682" i="4"/>
  <c r="AB681" i="4"/>
  <c r="Z679" i="4"/>
  <c r="Y678" i="4"/>
  <c r="Z666" i="4"/>
  <c r="Y665" i="4"/>
  <c r="AC657" i="4"/>
  <c r="AB656" i="4"/>
  <c r="Z654" i="4"/>
  <c r="Y653" i="4"/>
  <c r="AC645" i="4"/>
  <c r="AB644" i="4"/>
  <c r="Y635" i="4"/>
  <c r="AC627" i="4"/>
  <c r="AB623" i="4"/>
  <c r="Z621" i="4"/>
  <c r="Y620" i="4"/>
  <c r="X619" i="4"/>
  <c r="V702" i="4"/>
  <c r="AC695" i="4"/>
  <c r="AB694" i="4"/>
  <c r="M694" i="4" s="1"/>
  <c r="Y691" i="4"/>
  <c r="X690" i="4"/>
  <c r="I690" i="4" s="1"/>
  <c r="V688" i="4"/>
  <c r="AC683" i="4"/>
  <c r="AB682" i="4"/>
  <c r="M682" i="4" s="1"/>
  <c r="AA681" i="4"/>
  <c r="Y679" i="4"/>
  <c r="X678" i="4"/>
  <c r="I678" i="4" s="1"/>
  <c r="V676" i="4"/>
  <c r="G676" i="4" s="1"/>
  <c r="AC670" i="4"/>
  <c r="Y666" i="4"/>
  <c r="X665" i="4"/>
  <c r="I665" i="4" s="1"/>
  <c r="V663" i="4"/>
  <c r="AC658" i="4"/>
  <c r="AB657" i="4"/>
  <c r="M657" i="4" s="1"/>
  <c r="AA656" i="4"/>
  <c r="Y654" i="4"/>
  <c r="X653" i="4"/>
  <c r="I653" i="4" s="1"/>
  <c r="V651" i="4"/>
  <c r="G651" i="4" s="1"/>
  <c r="AC646" i="4"/>
  <c r="AB645" i="4"/>
  <c r="AA644" i="4"/>
  <c r="X635" i="4"/>
  <c r="I635" i="4" s="1"/>
  <c r="V633" i="4"/>
  <c r="AC628" i="4"/>
  <c r="AB627" i="4"/>
  <c r="AA623" i="4"/>
  <c r="Y621" i="4"/>
  <c r="X620" i="4"/>
  <c r="W619" i="4"/>
  <c r="V618" i="4"/>
  <c r="U702" i="4"/>
  <c r="AC696" i="4"/>
  <c r="AB695" i="4"/>
  <c r="M695" i="4" s="1"/>
  <c r="AA694" i="4"/>
  <c r="X691" i="4"/>
  <c r="I691" i="4" s="1"/>
  <c r="W690" i="4"/>
  <c r="U688" i="4"/>
  <c r="AC684" i="4"/>
  <c r="AB683" i="4"/>
  <c r="M683" i="4" s="1"/>
  <c r="AA682" i="4"/>
  <c r="Z681" i="4"/>
  <c r="K681" i="4" s="1"/>
  <c r="X679" i="4"/>
  <c r="I679" i="4" s="1"/>
  <c r="W678" i="4"/>
  <c r="U676" i="4"/>
  <c r="AC671" i="4"/>
  <c r="AB670" i="4"/>
  <c r="M670" i="4" s="1"/>
  <c r="X666" i="4"/>
  <c r="I666" i="4" s="1"/>
  <c r="W665" i="4"/>
  <c r="U663" i="4"/>
  <c r="AC659" i="4"/>
  <c r="AB658" i="4"/>
  <c r="M658" i="4" s="1"/>
  <c r="AA657" i="4"/>
  <c r="Z656" i="4"/>
  <c r="K656" i="4" s="1"/>
  <c r="X654" i="4"/>
  <c r="I654" i="4" s="1"/>
  <c r="W653" i="4"/>
  <c r="U651" i="4"/>
  <c r="AC647" i="4"/>
  <c r="AB646" i="4"/>
  <c r="M646" i="4" s="1"/>
  <c r="AA645" i="4"/>
  <c r="Z644" i="4"/>
  <c r="K644" i="4" s="1"/>
  <c r="W635" i="4"/>
  <c r="U633" i="4"/>
  <c r="E633" i="4" s="1"/>
  <c r="AC629" i="4"/>
  <c r="AB628" i="4"/>
  <c r="AA627" i="4"/>
  <c r="Z623" i="4"/>
  <c r="X621" i="4"/>
  <c r="W620" i="4"/>
  <c r="V619" i="4"/>
  <c r="U618" i="4"/>
  <c r="AB696" i="4"/>
  <c r="M696" i="4" s="1"/>
  <c r="AA695" i="4"/>
  <c r="K695" i="4" s="1"/>
  <c r="Z694" i="4"/>
  <c r="W691" i="4"/>
  <c r="G691" i="4" s="1"/>
  <c r="V690" i="4"/>
  <c r="AB684" i="4"/>
  <c r="AA683" i="4"/>
  <c r="K683" i="4" s="1"/>
  <c r="Z682" i="4"/>
  <c r="Y681" i="4"/>
  <c r="I681" i="4" s="1"/>
  <c r="W679" i="4"/>
  <c r="G679" i="4" s="1"/>
  <c r="V678" i="4"/>
  <c r="AB671" i="4"/>
  <c r="AA670" i="4"/>
  <c r="K670" i="4" s="1"/>
  <c r="W666" i="4"/>
  <c r="G666" i="4" s="1"/>
  <c r="V665" i="4"/>
  <c r="AB659" i="4"/>
  <c r="AA658" i="4"/>
  <c r="K658" i="4" s="1"/>
  <c r="Z657" i="4"/>
  <c r="Y656" i="4"/>
  <c r="I656" i="4" s="1"/>
  <c r="W654" i="4"/>
  <c r="G654" i="4" s="1"/>
  <c r="V653" i="4"/>
  <c r="AC648" i="4"/>
  <c r="M648" i="4" s="1"/>
  <c r="AB647" i="4"/>
  <c r="AA646" i="4"/>
  <c r="K646" i="4" s="1"/>
  <c r="Z645" i="4"/>
  <c r="Y644" i="4"/>
  <c r="I644" i="4" s="1"/>
  <c r="V635" i="4"/>
  <c r="AC630" i="4"/>
  <c r="M630" i="4" s="1"/>
  <c r="AB629" i="4"/>
  <c r="AA628" i="4"/>
  <c r="K628" i="4" s="1"/>
  <c r="Z627" i="4"/>
  <c r="Y623" i="4"/>
  <c r="I623" i="4" s="1"/>
  <c r="W621" i="4"/>
  <c r="V620" i="4"/>
  <c r="U619" i="4"/>
  <c r="I676" i="4" l="1"/>
  <c r="I671" i="4"/>
  <c r="K685" i="4"/>
  <c r="I672" i="4"/>
  <c r="G657" i="4"/>
  <c r="I685" i="4"/>
  <c r="G671" i="4"/>
  <c r="I659" i="4"/>
  <c r="I631" i="4"/>
  <c r="I698" i="4"/>
  <c r="K686" i="4"/>
  <c r="M673" i="4"/>
  <c r="I632" i="4"/>
  <c r="M688" i="4"/>
  <c r="M676" i="4"/>
  <c r="G673" i="4"/>
  <c r="I664" i="4"/>
  <c r="I677" i="4"/>
  <c r="I680" i="4"/>
  <c r="K680" i="4"/>
  <c r="M680" i="4"/>
  <c r="I692" i="4"/>
  <c r="K692" i="4"/>
  <c r="M692" i="4"/>
  <c r="G652" i="4"/>
  <c r="I652" i="4"/>
  <c r="K691" i="4"/>
  <c r="M681" i="4"/>
  <c r="K679" i="4"/>
  <c r="G688" i="4"/>
  <c r="M684" i="4"/>
  <c r="K682" i="4"/>
  <c r="I669" i="4"/>
  <c r="E701" i="4"/>
  <c r="O701" i="4"/>
  <c r="N701" i="4"/>
  <c r="N693" i="4"/>
  <c r="O693" i="4"/>
  <c r="E694" i="4"/>
  <c r="O694" i="4"/>
  <c r="N694" i="4"/>
  <c r="G662" i="4"/>
  <c r="K673" i="4"/>
  <c r="K663" i="4"/>
  <c r="M662" i="4"/>
  <c r="K672" i="4"/>
  <c r="M690" i="4"/>
  <c r="M667" i="4"/>
  <c r="K655" i="4"/>
  <c r="M655" i="4"/>
  <c r="G664" i="4"/>
  <c r="K664" i="4"/>
  <c r="G677" i="4"/>
  <c r="K677" i="4"/>
  <c r="G667" i="4"/>
  <c r="K652" i="4"/>
  <c r="M678" i="4"/>
  <c r="M665" i="4"/>
  <c r="M653" i="4"/>
  <c r="G672" i="4"/>
  <c r="K666" i="4"/>
  <c r="M656" i="4"/>
  <c r="K654" i="4"/>
  <c r="G663" i="4"/>
  <c r="M651" i="4"/>
  <c r="K694" i="4"/>
  <c r="G690" i="4"/>
  <c r="G678" i="4"/>
  <c r="M671" i="4"/>
  <c r="G665" i="4"/>
  <c r="M659" i="4"/>
  <c r="K657" i="4"/>
  <c r="G653" i="4"/>
  <c r="K627" i="4"/>
  <c r="K660" i="4"/>
  <c r="N686" i="4"/>
  <c r="E686" i="4"/>
  <c r="O686" i="4"/>
  <c r="E696" i="4"/>
  <c r="O696" i="4"/>
  <c r="N696" i="4"/>
  <c r="E681" i="4"/>
  <c r="N681" i="4"/>
  <c r="O681" i="4"/>
  <c r="E684" i="4"/>
  <c r="N684" i="4"/>
  <c r="O684" i="4"/>
  <c r="O687" i="4"/>
  <c r="N687" i="4"/>
  <c r="E687" i="4"/>
  <c r="O695" i="4"/>
  <c r="N695" i="4"/>
  <c r="E695" i="4"/>
  <c r="N679" i="4"/>
  <c r="O679" i="4"/>
  <c r="E679" i="4"/>
  <c r="O682" i="4"/>
  <c r="E682" i="4"/>
  <c r="N682" i="4"/>
  <c r="N685" i="4"/>
  <c r="E685" i="4"/>
  <c r="O685" i="4"/>
  <c r="N691" i="4"/>
  <c r="O691" i="4"/>
  <c r="E691" i="4"/>
  <c r="O683" i="4"/>
  <c r="E683" i="4"/>
  <c r="N683" i="4"/>
  <c r="E689" i="4"/>
  <c r="O689" i="4"/>
  <c r="N689" i="4"/>
  <c r="N680" i="4"/>
  <c r="E680" i="4"/>
  <c r="O680" i="4"/>
  <c r="E692" i="4"/>
  <c r="O692" i="4"/>
  <c r="N692" i="4"/>
  <c r="N688" i="4"/>
  <c r="E688" i="4"/>
  <c r="O688" i="4"/>
  <c r="N698" i="4"/>
  <c r="O698" i="4"/>
  <c r="M693" i="4"/>
  <c r="K693" i="4"/>
  <c r="E693" i="4"/>
  <c r="O690" i="4"/>
  <c r="E690" i="4"/>
  <c r="N690" i="4"/>
  <c r="N668" i="4"/>
  <c r="O668" i="4"/>
  <c r="E668" i="4"/>
  <c r="E669" i="4"/>
  <c r="N669" i="4"/>
  <c r="O669" i="4"/>
  <c r="G649" i="4"/>
  <c r="K648" i="4"/>
  <c r="K649" i="4"/>
  <c r="M647" i="4"/>
  <c r="G668" i="4"/>
  <c r="M669" i="4"/>
  <c r="E660" i="4"/>
  <c r="N660" i="4"/>
  <c r="O660" i="4"/>
  <c r="E666" i="4"/>
  <c r="O666" i="4"/>
  <c r="N666" i="4"/>
  <c r="E675" i="4"/>
  <c r="N675" i="4"/>
  <c r="O675" i="4"/>
  <c r="E657" i="4"/>
  <c r="N657" i="4"/>
  <c r="O657" i="4"/>
  <c r="E661" i="4"/>
  <c r="O661" i="4"/>
  <c r="N661" i="4"/>
  <c r="E673" i="4"/>
  <c r="N673" i="4"/>
  <c r="O673" i="4"/>
  <c r="E658" i="4"/>
  <c r="O658" i="4"/>
  <c r="N658" i="4"/>
  <c r="E654" i="4"/>
  <c r="N654" i="4"/>
  <c r="O654" i="4"/>
  <c r="O672" i="4"/>
  <c r="N672" i="4"/>
  <c r="E672" i="4"/>
  <c r="O653" i="4"/>
  <c r="E653" i="4"/>
  <c r="N653" i="4"/>
  <c r="N662" i="4"/>
  <c r="O662" i="4"/>
  <c r="E662" i="4"/>
  <c r="O656" i="4"/>
  <c r="N656" i="4"/>
  <c r="E656" i="4"/>
  <c r="E665" i="4"/>
  <c r="N665" i="4"/>
  <c r="O665" i="4"/>
  <c r="E678" i="4"/>
  <c r="N678" i="4"/>
  <c r="O678" i="4"/>
  <c r="E671" i="4"/>
  <c r="N671" i="4"/>
  <c r="O671" i="4"/>
  <c r="N659" i="4"/>
  <c r="O659" i="4"/>
  <c r="E659" i="4"/>
  <c r="O670" i="4"/>
  <c r="N670" i="4"/>
  <c r="E670" i="4"/>
  <c r="N667" i="4"/>
  <c r="O667" i="4"/>
  <c r="E667" i="4"/>
  <c r="O655" i="4"/>
  <c r="E655" i="4"/>
  <c r="N655" i="4"/>
  <c r="E664" i="4"/>
  <c r="N664" i="4"/>
  <c r="O664" i="4"/>
  <c r="O677" i="4"/>
  <c r="N677" i="4"/>
  <c r="E677" i="4"/>
  <c r="N652" i="4"/>
  <c r="O652" i="4"/>
  <c r="E652" i="4"/>
  <c r="E676" i="4"/>
  <c r="N676" i="4"/>
  <c r="O676" i="4"/>
  <c r="O663" i="4"/>
  <c r="N663" i="4"/>
  <c r="E663" i="4"/>
  <c r="E651" i="4"/>
  <c r="O651" i="4"/>
  <c r="N651" i="4"/>
  <c r="G650" i="4"/>
  <c r="G629" i="4"/>
  <c r="M631" i="4"/>
  <c r="K650" i="4"/>
  <c r="G648" i="4"/>
  <c r="K635" i="4"/>
  <c r="E648" i="4"/>
  <c r="O648" i="4"/>
  <c r="N648" i="4"/>
  <c r="E647" i="4"/>
  <c r="O647" i="4"/>
  <c r="N647" i="4"/>
  <c r="E649" i="4"/>
  <c r="O649" i="4"/>
  <c r="N649" i="4"/>
  <c r="E646" i="4"/>
  <c r="O646" i="4"/>
  <c r="N646" i="4"/>
  <c r="E650" i="4"/>
  <c r="O650" i="4"/>
  <c r="N650" i="4"/>
  <c r="G645" i="4"/>
  <c r="G630" i="4"/>
  <c r="G644" i="4"/>
  <c r="M644" i="4"/>
  <c r="M645" i="4"/>
  <c r="K645" i="4"/>
  <c r="O644" i="4"/>
  <c r="N644" i="4"/>
  <c r="E644" i="4"/>
  <c r="O645" i="4"/>
  <c r="N645" i="4"/>
  <c r="E645" i="4"/>
  <c r="M623" i="4"/>
  <c r="E627" i="4"/>
  <c r="K633" i="4"/>
  <c r="G627" i="4"/>
  <c r="G623" i="4"/>
  <c r="M622" i="4"/>
  <c r="M627" i="4"/>
  <c r="M628" i="4"/>
  <c r="G634" i="4"/>
  <c r="K634" i="4"/>
  <c r="I622" i="4"/>
  <c r="M635" i="4"/>
  <c r="G633" i="4"/>
  <c r="M633" i="4"/>
  <c r="K623" i="4"/>
  <c r="G635" i="4"/>
  <c r="M629" i="4"/>
  <c r="G632" i="4"/>
  <c r="E628" i="4"/>
  <c r="K630" i="4"/>
  <c r="N633" i="4"/>
  <c r="O633" i="4"/>
  <c r="E623" i="4"/>
  <c r="O623" i="4"/>
  <c r="N623" i="4"/>
  <c r="O632" i="4"/>
  <c r="N632" i="4"/>
  <c r="E632" i="4"/>
  <c r="O635" i="4"/>
  <c r="N635" i="4"/>
  <c r="E635" i="4"/>
  <c r="O634" i="4"/>
  <c r="N634" i="4"/>
  <c r="E634" i="4"/>
  <c r="O630" i="4"/>
  <c r="N630" i="4"/>
  <c r="E630" i="4"/>
  <c r="O631" i="4"/>
  <c r="N631" i="4"/>
  <c r="E631" i="4"/>
  <c r="O629" i="4"/>
  <c r="N629" i="4"/>
  <c r="E629" i="4"/>
  <c r="O622" i="4"/>
  <c r="N622" i="4"/>
  <c r="N704" i="4" s="1"/>
  <c r="K622" i="4"/>
  <c r="G622" i="4"/>
  <c r="E622" i="4"/>
  <c r="D704" i="4" l="1"/>
  <c r="L704" i="4"/>
  <c r="J704" i="4"/>
  <c r="H704" i="4"/>
  <c r="F704" i="4"/>
  <c r="O704" i="4"/>
  <c r="T608" i="11" l="1"/>
  <c r="AD608" i="11" s="1"/>
  <c r="T609" i="11"/>
  <c r="V609" i="11" s="1"/>
  <c r="T610" i="11"/>
  <c r="AD610" i="11" s="1"/>
  <c r="X608" i="11" l="1"/>
  <c r="AC608" i="11"/>
  <c r="M608" i="11" s="1"/>
  <c r="AB608" i="11"/>
  <c r="AA608" i="11"/>
  <c r="Y608" i="11"/>
  <c r="W608" i="11"/>
  <c r="AF609" i="11"/>
  <c r="U608" i="11"/>
  <c r="AE608" i="11"/>
  <c r="O608" i="11" s="1"/>
  <c r="Z608" i="11"/>
  <c r="V608" i="11"/>
  <c r="AF608" i="11"/>
  <c r="X610" i="11"/>
  <c r="Z610" i="11"/>
  <c r="AE609" i="11"/>
  <c r="AC609" i="11"/>
  <c r="Z609" i="11"/>
  <c r="AD609" i="11"/>
  <c r="Y609" i="11"/>
  <c r="U609" i="11"/>
  <c r="AF610" i="11"/>
  <c r="AB609" i="11"/>
  <c r="AA609" i="11"/>
  <c r="X609" i="11"/>
  <c r="W609" i="11"/>
  <c r="AC610" i="11"/>
  <c r="AB610" i="11"/>
  <c r="AA610" i="11"/>
  <c r="V610" i="11"/>
  <c r="U610" i="11"/>
  <c r="Y610" i="11"/>
  <c r="W610" i="11"/>
  <c r="AE610" i="11"/>
  <c r="K608" i="11" l="1"/>
  <c r="I608" i="11"/>
  <c r="G608" i="11"/>
  <c r="E608" i="11"/>
  <c r="P608" i="11"/>
  <c r="Q608" i="11"/>
  <c r="T416" i="14"/>
  <c r="U416" i="14" s="1"/>
  <c r="Q399" i="5"/>
  <c r="R399" i="5" l="1"/>
  <c r="Y399" i="5"/>
  <c r="T399" i="5"/>
  <c r="V399" i="5"/>
  <c r="U399" i="5"/>
  <c r="X399" i="5"/>
  <c r="W399" i="5"/>
  <c r="Y416" i="14"/>
  <c r="W416" i="14"/>
  <c r="X416" i="14"/>
  <c r="AF416" i="14"/>
  <c r="AD416" i="14"/>
  <c r="Z416" i="14"/>
  <c r="AE416" i="14"/>
  <c r="AB416" i="14"/>
  <c r="AC416" i="14"/>
  <c r="AA416" i="14"/>
  <c r="V416" i="14"/>
  <c r="S399" i="5"/>
  <c r="K399" i="5" l="1"/>
  <c r="I399" i="5"/>
  <c r="G399" i="5"/>
  <c r="K416" i="14"/>
  <c r="M416" i="14"/>
  <c r="O416" i="14"/>
  <c r="G416" i="14"/>
  <c r="I416" i="14"/>
  <c r="P416" i="14"/>
  <c r="E416" i="14"/>
  <c r="Q416" i="14"/>
  <c r="M399" i="5"/>
  <c r="L399" i="5"/>
  <c r="E399" i="5"/>
  <c r="T590" i="11"/>
  <c r="T591" i="11"/>
  <c r="T592" i="11"/>
  <c r="T593" i="11"/>
  <c r="T599" i="11"/>
  <c r="T607" i="11"/>
  <c r="AD591" i="11" l="1"/>
  <c r="AE591" i="11"/>
  <c r="X591" i="11"/>
  <c r="Z591" i="11"/>
  <c r="AA591" i="11"/>
  <c r="AB591" i="11"/>
  <c r="AC591" i="11"/>
  <c r="AF591" i="11"/>
  <c r="U591" i="11"/>
  <c r="V591" i="11"/>
  <c r="W591" i="11"/>
  <c r="Y591" i="11"/>
  <c r="AD607" i="11"/>
  <c r="W607" i="11"/>
  <c r="X607" i="11"/>
  <c r="Y607" i="11"/>
  <c r="AE607" i="11"/>
  <c r="AF607" i="11"/>
  <c r="V607" i="11"/>
  <c r="Z607" i="11"/>
  <c r="AA607" i="11"/>
  <c r="AB607" i="11"/>
  <c r="AC607" i="11"/>
  <c r="U607" i="11"/>
  <c r="AD599" i="11"/>
  <c r="U599" i="11"/>
  <c r="Z599" i="11"/>
  <c r="AE599" i="11"/>
  <c r="X599" i="11"/>
  <c r="AA599" i="11"/>
  <c r="AB599" i="11"/>
  <c r="AC599" i="11"/>
  <c r="AF599" i="11"/>
  <c r="V599" i="11"/>
  <c r="W599" i="11"/>
  <c r="Y599" i="11"/>
  <c r="AD592" i="11"/>
  <c r="W592" i="11"/>
  <c r="X592" i="11"/>
  <c r="Y592" i="11"/>
  <c r="Z592" i="11"/>
  <c r="AE592" i="11"/>
  <c r="U592" i="11"/>
  <c r="V592" i="11"/>
  <c r="AA592" i="11"/>
  <c r="AB592" i="11"/>
  <c r="AC592" i="11"/>
  <c r="AF592" i="11"/>
  <c r="AD590" i="11"/>
  <c r="Z590" i="11"/>
  <c r="AE590" i="11"/>
  <c r="V590" i="11"/>
  <c r="W590" i="11"/>
  <c r="X590" i="11"/>
  <c r="Y590" i="11"/>
  <c r="AA590" i="11"/>
  <c r="AB590" i="11"/>
  <c r="AC590" i="11"/>
  <c r="AF590" i="11"/>
  <c r="U590" i="11"/>
  <c r="AD593" i="11"/>
  <c r="V593" i="11"/>
  <c r="AE593" i="11"/>
  <c r="W593" i="11"/>
  <c r="Y593" i="11"/>
  <c r="Z593" i="11"/>
  <c r="AA593" i="11"/>
  <c r="AB593" i="11"/>
  <c r="AC593" i="11"/>
  <c r="AF593" i="11"/>
  <c r="U593" i="11"/>
  <c r="X593" i="11"/>
  <c r="O607" i="11" l="1"/>
  <c r="G591" i="11"/>
  <c r="M607" i="11"/>
  <c r="G607" i="11"/>
  <c r="K607" i="11"/>
  <c r="I607" i="11"/>
  <c r="G599" i="11"/>
  <c r="I592" i="11"/>
  <c r="M593" i="11"/>
  <c r="M599" i="11"/>
  <c r="I599" i="11"/>
  <c r="M592" i="11"/>
  <c r="P607" i="11"/>
  <c r="E607" i="11"/>
  <c r="Q607" i="11"/>
  <c r="I591" i="11"/>
  <c r="O599" i="11"/>
  <c r="K599" i="11"/>
  <c r="M590" i="11"/>
  <c r="I593" i="11"/>
  <c r="M591" i="11"/>
  <c r="I590" i="11"/>
  <c r="P599" i="11"/>
  <c r="Q599" i="11"/>
  <c r="E599" i="11"/>
  <c r="G592" i="11"/>
  <c r="E591" i="11"/>
  <c r="P591" i="11"/>
  <c r="Q591" i="11"/>
  <c r="P590" i="11"/>
  <c r="Q590" i="11"/>
  <c r="E590" i="11"/>
  <c r="P593" i="11"/>
  <c r="E593" i="11"/>
  <c r="Q593" i="11"/>
  <c r="K590" i="11"/>
  <c r="G593" i="11"/>
  <c r="K593" i="11"/>
  <c r="O590" i="11"/>
  <c r="E592" i="11"/>
  <c r="Q592" i="11"/>
  <c r="P592" i="11"/>
  <c r="G590" i="11"/>
  <c r="O593" i="11"/>
  <c r="O591" i="11"/>
  <c r="K592" i="11"/>
  <c r="O592" i="11"/>
  <c r="K591" i="11"/>
  <c r="S583" i="4"/>
  <c r="W583" i="4" s="1"/>
  <c r="S584" i="4"/>
  <c r="X584" i="4" s="1"/>
  <c r="S585" i="4"/>
  <c r="U585" i="4" s="1"/>
  <c r="S586" i="4"/>
  <c r="V586" i="4" s="1"/>
  <c r="T580" i="11"/>
  <c r="U580" i="11" s="1"/>
  <c r="T581" i="11"/>
  <c r="V581" i="11" s="1"/>
  <c r="T582" i="11"/>
  <c r="AD582" i="11" s="1"/>
  <c r="T583" i="11"/>
  <c r="U583" i="11" s="1"/>
  <c r="T584" i="11"/>
  <c r="U584" i="11" s="1"/>
  <c r="T585" i="11"/>
  <c r="AE585" i="11" s="1"/>
  <c r="T586" i="11"/>
  <c r="V586" i="11" s="1"/>
  <c r="T587" i="11"/>
  <c r="AC587" i="11" s="1"/>
  <c r="T588" i="11"/>
  <c r="E584" i="11" l="1"/>
  <c r="W584" i="4"/>
  <c r="AD588" i="11"/>
  <c r="U588" i="11"/>
  <c r="V588" i="11"/>
  <c r="W588" i="11"/>
  <c r="Y588" i="11"/>
  <c r="AE588" i="11"/>
  <c r="Z588" i="11"/>
  <c r="AA588" i="11"/>
  <c r="AB588" i="11"/>
  <c r="AC588" i="11"/>
  <c r="AF588" i="11"/>
  <c r="X588" i="11"/>
  <c r="AC583" i="11"/>
  <c r="AF583" i="11"/>
  <c r="AA583" i="11"/>
  <c r="W583" i="11"/>
  <c r="U581" i="11"/>
  <c r="V580" i="11"/>
  <c r="E580" i="11" s="1"/>
  <c r="Z583" i="11"/>
  <c r="AF582" i="11"/>
  <c r="AB582" i="11"/>
  <c r="AF581" i="11"/>
  <c r="AB581" i="11"/>
  <c r="W586" i="4"/>
  <c r="G586" i="4" s="1"/>
  <c r="T586" i="4"/>
  <c r="AC583" i="4"/>
  <c r="AC586" i="4"/>
  <c r="AA586" i="4"/>
  <c r="V584" i="4"/>
  <c r="Y586" i="4"/>
  <c r="U584" i="4"/>
  <c r="X586" i="4"/>
  <c r="T584" i="4"/>
  <c r="AA583" i="4"/>
  <c r="Z583" i="4"/>
  <c r="AC584" i="4"/>
  <c r="X583" i="4"/>
  <c r="AB584" i="4"/>
  <c r="V583" i="4"/>
  <c r="G583" i="4" s="1"/>
  <c r="AA584" i="4"/>
  <c r="U583" i="4"/>
  <c r="Y584" i="4"/>
  <c r="I584" i="4" s="1"/>
  <c r="T583" i="4"/>
  <c r="U586" i="4"/>
  <c r="T585" i="4"/>
  <c r="AB583" i="4"/>
  <c r="AC585" i="4"/>
  <c r="AB585" i="4"/>
  <c r="AB586" i="4"/>
  <c r="AA585" i="4"/>
  <c r="Z584" i="4"/>
  <c r="Y583" i="4"/>
  <c r="Z585" i="4"/>
  <c r="Z586" i="4"/>
  <c r="K586" i="4" s="1"/>
  <c r="Y585" i="4"/>
  <c r="X585" i="4"/>
  <c r="W585" i="4"/>
  <c r="V585" i="4"/>
  <c r="AE583" i="11"/>
  <c r="AE581" i="11"/>
  <c r="AD583" i="11"/>
  <c r="AC581" i="11"/>
  <c r="Y583" i="11"/>
  <c r="AF580" i="11"/>
  <c r="AD580" i="11"/>
  <c r="AC580" i="11"/>
  <c r="M580" i="11" s="1"/>
  <c r="AB583" i="11"/>
  <c r="AC582" i="11"/>
  <c r="M582" i="11" s="1"/>
  <c r="AD581" i="11"/>
  <c r="AE580" i="11"/>
  <c r="AA582" i="11"/>
  <c r="Z582" i="11"/>
  <c r="AA581" i="11"/>
  <c r="AB580" i="11"/>
  <c r="X583" i="11"/>
  <c r="Y582" i="11"/>
  <c r="Z581" i="11"/>
  <c r="AA580" i="11"/>
  <c r="K580" i="11" s="1"/>
  <c r="X582" i="11"/>
  <c r="Y581" i="11"/>
  <c r="Z580" i="11"/>
  <c r="V583" i="11"/>
  <c r="E583" i="11" s="1"/>
  <c r="W582" i="11"/>
  <c r="X581" i="11"/>
  <c r="Y580" i="11"/>
  <c r="V582" i="11"/>
  <c r="W581" i="11"/>
  <c r="X580" i="11"/>
  <c r="U582" i="11"/>
  <c r="W580" i="11"/>
  <c r="AE582" i="11"/>
  <c r="AF585" i="11"/>
  <c r="O585" i="11" s="1"/>
  <c r="U586" i="11"/>
  <c r="Z585" i="11"/>
  <c r="AF584" i="11"/>
  <c r="AF586" i="11"/>
  <c r="AE586" i="11"/>
  <c r="AD586" i="11"/>
  <c r="Y586" i="11"/>
  <c r="X586" i="11"/>
  <c r="AF587" i="11"/>
  <c r="X587" i="11"/>
  <c r="AB587" i="11"/>
  <c r="AC586" i="11"/>
  <c r="AD585" i="11"/>
  <c r="AE584" i="11"/>
  <c r="AA587" i="11"/>
  <c r="AB586" i="11"/>
  <c r="AC585" i="11"/>
  <c r="AD584" i="11"/>
  <c r="Z587" i="11"/>
  <c r="AA586" i="11"/>
  <c r="AB585" i="11"/>
  <c r="AC584" i="11"/>
  <c r="M584" i="11" s="1"/>
  <c r="Y587" i="11"/>
  <c r="I587" i="11" s="1"/>
  <c r="Z586" i="11"/>
  <c r="AA585" i="11"/>
  <c r="AB584" i="11"/>
  <c r="AA584" i="11"/>
  <c r="W587" i="11"/>
  <c r="Y585" i="11"/>
  <c r="Z584" i="11"/>
  <c r="V587" i="11"/>
  <c r="W586" i="11"/>
  <c r="X585" i="11"/>
  <c r="Y584" i="11"/>
  <c r="I584" i="11" s="1"/>
  <c r="U587" i="11"/>
  <c r="W585" i="11"/>
  <c r="X584" i="11"/>
  <c r="V585" i="11"/>
  <c r="W584" i="11"/>
  <c r="G584" i="11" s="1"/>
  <c r="AE587" i="11"/>
  <c r="U585" i="11"/>
  <c r="V584" i="11"/>
  <c r="AD587" i="11"/>
  <c r="M587" i="11" s="1"/>
  <c r="M586" i="11" l="1"/>
  <c r="G580" i="11"/>
  <c r="I581" i="11"/>
  <c r="G584" i="4"/>
  <c r="I585" i="4"/>
  <c r="M584" i="4"/>
  <c r="M585" i="4"/>
  <c r="G585" i="4"/>
  <c r="K585" i="4"/>
  <c r="G586" i="11"/>
  <c r="K588" i="11"/>
  <c r="G583" i="11"/>
  <c r="O581" i="11"/>
  <c r="K582" i="11"/>
  <c r="K584" i="11"/>
  <c r="G585" i="11"/>
  <c r="K583" i="4"/>
  <c r="K587" i="11"/>
  <c r="G582" i="11"/>
  <c r="O583" i="11"/>
  <c r="Q580" i="11"/>
  <c r="O587" i="11"/>
  <c r="O580" i="11"/>
  <c r="M588" i="11"/>
  <c r="G587" i="11"/>
  <c r="K585" i="11"/>
  <c r="M586" i="4"/>
  <c r="M583" i="4"/>
  <c r="E586" i="4"/>
  <c r="N586" i="4"/>
  <c r="O586" i="4"/>
  <c r="E585" i="4"/>
  <c r="N585" i="4"/>
  <c r="O585" i="4"/>
  <c r="E584" i="4"/>
  <c r="N584" i="4"/>
  <c r="O584" i="4"/>
  <c r="K584" i="4"/>
  <c r="I583" i="4"/>
  <c r="I586" i="4"/>
  <c r="E583" i="4"/>
  <c r="N583" i="4"/>
  <c r="O583" i="4"/>
  <c r="P580" i="11"/>
  <c r="P586" i="11"/>
  <c r="Q586" i="11"/>
  <c r="E586" i="11"/>
  <c r="O582" i="11"/>
  <c r="Q582" i="11"/>
  <c r="E582" i="11"/>
  <c r="P582" i="11"/>
  <c r="Q581" i="11"/>
  <c r="E581" i="11"/>
  <c r="P581" i="11"/>
  <c r="I588" i="11"/>
  <c r="Q583" i="11"/>
  <c r="O584" i="11"/>
  <c r="O588" i="11"/>
  <c r="K586" i="11"/>
  <c r="G588" i="11"/>
  <c r="Q584" i="11"/>
  <c r="I586" i="11"/>
  <c r="G581" i="11"/>
  <c r="I583" i="11"/>
  <c r="K583" i="11"/>
  <c r="P584" i="11"/>
  <c r="P587" i="11"/>
  <c r="Q587" i="11"/>
  <c r="E587" i="11"/>
  <c r="M581" i="11"/>
  <c r="Q588" i="11"/>
  <c r="E588" i="11"/>
  <c r="P588" i="11"/>
  <c r="P583" i="11"/>
  <c r="I582" i="11"/>
  <c r="E585" i="11"/>
  <c r="Q585" i="11"/>
  <c r="P585" i="11"/>
  <c r="I585" i="11"/>
  <c r="M585" i="11"/>
  <c r="O586" i="11"/>
  <c r="I580" i="11"/>
  <c r="K581" i="11"/>
  <c r="M583" i="11"/>
  <c r="T574" i="11"/>
  <c r="U574" i="11" s="1"/>
  <c r="E574" i="11" l="1"/>
  <c r="AF574" i="11"/>
  <c r="AE574" i="11"/>
  <c r="AB574" i="11"/>
  <c r="AA574" i="11"/>
  <c r="AD574" i="11"/>
  <c r="AC574" i="11"/>
  <c r="Z574" i="11"/>
  <c r="Y574" i="11"/>
  <c r="X574" i="11"/>
  <c r="W574" i="11"/>
  <c r="V574" i="11"/>
  <c r="O574" i="11" l="1"/>
  <c r="I574" i="11"/>
  <c r="K574" i="11"/>
  <c r="M574" i="11"/>
  <c r="Q574" i="11"/>
  <c r="P574" i="11"/>
  <c r="G574" i="11"/>
  <c r="U567" i="11"/>
  <c r="U568" i="11"/>
  <c r="T569" i="11"/>
  <c r="U569" i="11" s="1"/>
  <c r="T570" i="11"/>
  <c r="U570" i="11" s="1"/>
  <c r="T571" i="11"/>
  <c r="Z571" i="11" s="1"/>
  <c r="T572" i="11"/>
  <c r="AA572" i="11" s="1"/>
  <c r="T573" i="11"/>
  <c r="Z573" i="11" s="1"/>
  <c r="T579" i="11"/>
  <c r="W579" i="11" s="1"/>
  <c r="AF567" i="11" l="1"/>
  <c r="X570" i="11"/>
  <c r="U579" i="11"/>
  <c r="V572" i="11"/>
  <c r="V573" i="11"/>
  <c r="U573" i="11"/>
  <c r="Z570" i="11"/>
  <c r="Y570" i="11"/>
  <c r="AF579" i="11"/>
  <c r="X572" i="11"/>
  <c r="AE567" i="11"/>
  <c r="V579" i="11"/>
  <c r="W572" i="11"/>
  <c r="W570" i="11"/>
  <c r="AD567" i="11"/>
  <c r="AC567" i="11"/>
  <c r="U572" i="11"/>
  <c r="Z569" i="11"/>
  <c r="AB567" i="11"/>
  <c r="Y569" i="11"/>
  <c r="AA567" i="11"/>
  <c r="X569" i="11"/>
  <c r="Y573" i="11"/>
  <c r="I573" i="11" s="1"/>
  <c r="X571" i="11"/>
  <c r="W569" i="11"/>
  <c r="Y571" i="11"/>
  <c r="I571" i="11" s="1"/>
  <c r="X573" i="11"/>
  <c r="W571" i="11"/>
  <c r="W573" i="11"/>
  <c r="V571" i="11"/>
  <c r="Y568" i="11"/>
  <c r="X568" i="11"/>
  <c r="AF568" i="11"/>
  <c r="AE571" i="11"/>
  <c r="AC571" i="11"/>
  <c r="U571" i="11"/>
  <c r="V570" i="11"/>
  <c r="E570" i="11" s="1"/>
  <c r="AF571" i="11"/>
  <c r="AF570" i="11"/>
  <c r="AD571" i="11"/>
  <c r="AD568" i="11"/>
  <c r="AD569" i="11"/>
  <c r="AB571" i="11"/>
  <c r="AC570" i="11"/>
  <c r="AC569" i="11"/>
  <c r="M569" i="11" s="1"/>
  <c r="AB568" i="11"/>
  <c r="Z567" i="11"/>
  <c r="AF569" i="11"/>
  <c r="AE568" i="11"/>
  <c r="AE570" i="11"/>
  <c r="AE569" i="11"/>
  <c r="AD570" i="11"/>
  <c r="AC568" i="11"/>
  <c r="Z572" i="11"/>
  <c r="AA571" i="11"/>
  <c r="AB570" i="11"/>
  <c r="AB569" i="11"/>
  <c r="AA568" i="11"/>
  <c r="Y567" i="11"/>
  <c r="Y572" i="11"/>
  <c r="AA570" i="11"/>
  <c r="AA569" i="11"/>
  <c r="Z568" i="11"/>
  <c r="AC579" i="11"/>
  <c r="AF573" i="11"/>
  <c r="AB579" i="11"/>
  <c r="AA579" i="11"/>
  <c r="AD573" i="11"/>
  <c r="AE572" i="11"/>
  <c r="V569" i="11"/>
  <c r="E569" i="11" s="1"/>
  <c r="W568" i="11"/>
  <c r="X567" i="11"/>
  <c r="AE573" i="11"/>
  <c r="Z579" i="11"/>
  <c r="AC573" i="11"/>
  <c r="AD572" i="11"/>
  <c r="V568" i="11"/>
  <c r="W567" i="11"/>
  <c r="Y579" i="11"/>
  <c r="AB573" i="11"/>
  <c r="AC572" i="11"/>
  <c r="V567" i="11"/>
  <c r="AE579" i="11"/>
  <c r="X579" i="11"/>
  <c r="G579" i="11" s="1"/>
  <c r="AA573" i="11"/>
  <c r="AB572" i="11"/>
  <c r="K572" i="11" s="1"/>
  <c r="AD579" i="11"/>
  <c r="AF572" i="11"/>
  <c r="I579" i="11" l="1"/>
  <c r="M572" i="11"/>
  <c r="G573" i="11"/>
  <c r="K568" i="11"/>
  <c r="M579" i="11"/>
  <c r="O579" i="11"/>
  <c r="K579" i="11"/>
  <c r="I567" i="11"/>
  <c r="G571" i="11"/>
  <c r="O569" i="11"/>
  <c r="I570" i="11"/>
  <c r="P579" i="11"/>
  <c r="Q579" i="11"/>
  <c r="E579" i="11"/>
  <c r="K569" i="11"/>
  <c r="K570" i="11"/>
  <c r="G572" i="11"/>
  <c r="I572" i="11"/>
  <c r="M570" i="11"/>
  <c r="O573" i="11"/>
  <c r="M573" i="11"/>
  <c r="M571" i="11"/>
  <c r="K573" i="11"/>
  <c r="O572" i="11"/>
  <c r="M567" i="11"/>
  <c r="E573" i="11"/>
  <c r="P573" i="11"/>
  <c r="Q573" i="11"/>
  <c r="G570" i="11"/>
  <c r="I569" i="11"/>
  <c r="K567" i="11"/>
  <c r="O568" i="11"/>
  <c r="O570" i="11"/>
  <c r="M568" i="11"/>
  <c r="K571" i="11"/>
  <c r="G568" i="11"/>
  <c r="O571" i="11"/>
  <c r="G567" i="11"/>
  <c r="P570" i="11"/>
  <c r="Q570" i="11"/>
  <c r="Q572" i="11"/>
  <c r="P572" i="11"/>
  <c r="E572" i="11"/>
  <c r="Q571" i="11"/>
  <c r="E571" i="11"/>
  <c r="P571" i="11"/>
  <c r="O567" i="11"/>
  <c r="I568" i="11"/>
  <c r="P569" i="11"/>
  <c r="Q569" i="11"/>
  <c r="G569" i="11"/>
  <c r="E568" i="11"/>
  <c r="Q568" i="11"/>
  <c r="P568" i="11"/>
  <c r="E567" i="11"/>
  <c r="P567" i="11"/>
  <c r="Q567" i="11"/>
  <c r="U564" i="11"/>
  <c r="AE565" i="11"/>
  <c r="AD566" i="11"/>
  <c r="AB565" i="11" l="1"/>
  <c r="AC564" i="11"/>
  <c r="AF564" i="11"/>
  <c r="AD565" i="11"/>
  <c r="AE564" i="11"/>
  <c r="AD564" i="11"/>
  <c r="AA565" i="11"/>
  <c r="AB564" i="11"/>
  <c r="AB566" i="11"/>
  <c r="AA564" i="11"/>
  <c r="Y565" i="11"/>
  <c r="Z566" i="11"/>
  <c r="X566" i="11"/>
  <c r="V565" i="11"/>
  <c r="W564" i="11"/>
  <c r="AF565" i="11"/>
  <c r="O565" i="11" s="1"/>
  <c r="AC565" i="11"/>
  <c r="AC566" i="11"/>
  <c r="M566" i="11" s="1"/>
  <c r="Z565" i="11"/>
  <c r="AA566" i="11"/>
  <c r="Z564" i="11"/>
  <c r="X565" i="11"/>
  <c r="Y564" i="11"/>
  <c r="Y566" i="11"/>
  <c r="W565" i="11"/>
  <c r="X564" i="11"/>
  <c r="W566" i="11"/>
  <c r="U565" i="11"/>
  <c r="V564" i="11"/>
  <c r="E564" i="11" s="1"/>
  <c r="V566" i="11"/>
  <c r="U566" i="11"/>
  <c r="AF566" i="11"/>
  <c r="AE566" i="11"/>
  <c r="O564" i="11" l="1"/>
  <c r="K564" i="11"/>
  <c r="O566" i="11"/>
  <c r="G564" i="11"/>
  <c r="M564" i="11"/>
  <c r="G565" i="11"/>
  <c r="Q564" i="11"/>
  <c r="I564" i="11"/>
  <c r="P564" i="11"/>
  <c r="I566" i="11"/>
  <c r="I565" i="11"/>
  <c r="K565" i="11"/>
  <c r="M565" i="11"/>
  <c r="K566" i="11"/>
  <c r="G566" i="11"/>
  <c r="E566" i="11"/>
  <c r="P565" i="11"/>
  <c r="Q565" i="11"/>
  <c r="E565" i="11"/>
  <c r="P566" i="11"/>
  <c r="Q566" i="11"/>
  <c r="P489" i="1"/>
  <c r="U489" i="1" s="1"/>
  <c r="P491" i="1"/>
  <c r="U491" i="1" s="1"/>
  <c r="P492" i="1"/>
  <c r="R492" i="1" s="1"/>
  <c r="P493" i="1"/>
  <c r="U493" i="1" s="1"/>
  <c r="P495" i="1"/>
  <c r="Q495" i="1" s="1"/>
  <c r="P496" i="1"/>
  <c r="T496" i="1" s="1"/>
  <c r="P497" i="1"/>
  <c r="P498" i="1"/>
  <c r="S498" i="1" s="1"/>
  <c r="P499" i="1"/>
  <c r="S499" i="1" s="1"/>
  <c r="P500" i="1"/>
  <c r="P501" i="1"/>
  <c r="T501" i="1" s="1"/>
  <c r="P502" i="1"/>
  <c r="U502" i="1" s="1"/>
  <c r="P503" i="1"/>
  <c r="Q503" i="1" s="1"/>
  <c r="P504" i="1"/>
  <c r="T504" i="1" s="1"/>
  <c r="P505" i="1"/>
  <c r="Q505" i="1" s="1"/>
  <c r="P506" i="1"/>
  <c r="R506" i="1" s="1"/>
  <c r="P507" i="1"/>
  <c r="S507" i="1" s="1"/>
  <c r="P508" i="1"/>
  <c r="U508" i="1" s="1"/>
  <c r="P509" i="1"/>
  <c r="Q509" i="1" s="1"/>
  <c r="P510" i="1"/>
  <c r="S510" i="1" s="1"/>
  <c r="P511" i="1"/>
  <c r="R511" i="1" s="1"/>
  <c r="P513" i="1"/>
  <c r="S513" i="1" s="1"/>
  <c r="P514" i="1"/>
  <c r="Q514" i="1" s="1"/>
  <c r="P515" i="1"/>
  <c r="T515" i="1" s="1"/>
  <c r="P516" i="1"/>
  <c r="V516" i="1" s="1"/>
  <c r="P517" i="1"/>
  <c r="R517" i="1" s="1"/>
  <c r="P518" i="1"/>
  <c r="R518" i="1" s="1"/>
  <c r="P519" i="1"/>
  <c r="P520" i="1"/>
  <c r="T520" i="1" s="1"/>
  <c r="P521" i="1"/>
  <c r="Q521" i="1" s="1"/>
  <c r="P522" i="1"/>
  <c r="R522" i="1" s="1"/>
  <c r="P523" i="1"/>
  <c r="R523" i="1" s="1"/>
  <c r="P524" i="1"/>
  <c r="R524" i="1" s="1"/>
  <c r="P525" i="1"/>
  <c r="T525" i="1" s="1"/>
  <c r="P526" i="1"/>
  <c r="S526" i="1" s="1"/>
  <c r="P527" i="1"/>
  <c r="R527" i="1" s="1"/>
  <c r="P528" i="1"/>
  <c r="S528" i="1" s="1"/>
  <c r="P529" i="1"/>
  <c r="R529" i="1" s="1"/>
  <c r="P530" i="1"/>
  <c r="T530" i="1" s="1"/>
  <c r="P531" i="1"/>
  <c r="S531" i="1" s="1"/>
  <c r="P532" i="1"/>
  <c r="P561" i="1"/>
  <c r="Q561" i="1" s="1"/>
  <c r="P565" i="1"/>
  <c r="P566" i="1"/>
  <c r="U566" i="1" s="1"/>
  <c r="P567" i="1"/>
  <c r="Q567" i="1" s="1"/>
  <c r="P568" i="1"/>
  <c r="Q568" i="1" s="1"/>
  <c r="P569" i="1"/>
  <c r="Q569" i="1" s="1"/>
  <c r="P570" i="1"/>
  <c r="P571" i="1"/>
  <c r="Q571" i="1" s="1"/>
  <c r="P572" i="1"/>
  <c r="R572" i="1" s="1"/>
  <c r="P573" i="1"/>
  <c r="T573" i="1" s="1"/>
  <c r="P574" i="1"/>
  <c r="P575" i="1"/>
  <c r="U575" i="1" s="1"/>
  <c r="P576" i="1"/>
  <c r="S576" i="1" s="1"/>
  <c r="P577" i="1"/>
  <c r="R577" i="1" s="1"/>
  <c r="P578" i="1"/>
  <c r="R578" i="1" s="1"/>
  <c r="P579" i="1"/>
  <c r="T579" i="1" s="1"/>
  <c r="P580" i="1"/>
  <c r="U580" i="1" s="1"/>
  <c r="P581" i="1"/>
  <c r="P582" i="1"/>
  <c r="Q582" i="1" s="1"/>
  <c r="P583" i="1"/>
  <c r="V583" i="1" s="1"/>
  <c r="P584" i="1"/>
  <c r="V584" i="1" s="1"/>
  <c r="P585" i="1"/>
  <c r="Q585" i="1" s="1"/>
  <c r="P597" i="1"/>
  <c r="P598" i="1"/>
  <c r="V598" i="1" s="1"/>
  <c r="P599" i="1"/>
  <c r="V599" i="1" s="1"/>
  <c r="P600" i="1"/>
  <c r="V600" i="1" s="1"/>
  <c r="P601" i="1"/>
  <c r="Q601" i="1" s="1"/>
  <c r="P602" i="1"/>
  <c r="V602" i="1" s="1"/>
  <c r="P603" i="1"/>
  <c r="R603" i="1" s="1"/>
  <c r="P604" i="1"/>
  <c r="P605" i="1"/>
  <c r="S605" i="1" s="1"/>
  <c r="P606" i="1"/>
  <c r="U606" i="1" s="1"/>
  <c r="P607" i="1"/>
  <c r="R607" i="1" s="1"/>
  <c r="P608" i="1"/>
  <c r="P609" i="1"/>
  <c r="T609" i="1" s="1"/>
  <c r="P610" i="1"/>
  <c r="R610" i="1" s="1"/>
  <c r="P611" i="1"/>
  <c r="T611" i="1" s="1"/>
  <c r="P612" i="1"/>
  <c r="T612" i="1" s="1"/>
  <c r="P613" i="1"/>
  <c r="T613" i="1" s="1"/>
  <c r="P614" i="1"/>
  <c r="P615" i="1"/>
  <c r="T615" i="1" s="1"/>
  <c r="P616" i="1"/>
  <c r="U616" i="1" s="1"/>
  <c r="P617" i="1"/>
  <c r="R617" i="1" s="1"/>
  <c r="P618" i="1"/>
  <c r="P619" i="1"/>
  <c r="S619" i="1" s="1"/>
  <c r="P620" i="1"/>
  <c r="Q620" i="1" s="1"/>
  <c r="P621" i="1"/>
  <c r="V621" i="1" s="1"/>
  <c r="P624" i="1"/>
  <c r="Q624" i="1" s="1"/>
  <c r="P625" i="1"/>
  <c r="Q625" i="1" s="1"/>
  <c r="P626" i="1"/>
  <c r="R626" i="1" s="1"/>
  <c r="P632" i="1"/>
  <c r="T632" i="1" s="1"/>
  <c r="P633" i="1"/>
  <c r="R633" i="1" s="1"/>
  <c r="P634" i="1"/>
  <c r="P635" i="1"/>
  <c r="U635" i="1" s="1"/>
  <c r="P636" i="1"/>
  <c r="T636" i="1" s="1"/>
  <c r="P637" i="1"/>
  <c r="Q637" i="1" s="1"/>
  <c r="P638" i="1"/>
  <c r="U638" i="1" s="1"/>
  <c r="P639" i="1"/>
  <c r="P640" i="1"/>
  <c r="T640" i="1" s="1"/>
  <c r="P641" i="1"/>
  <c r="Q641" i="1" s="1"/>
  <c r="P642" i="1"/>
  <c r="R642" i="1" s="1"/>
  <c r="P643" i="1"/>
  <c r="R643" i="1" s="1"/>
  <c r="P644" i="1"/>
  <c r="P645" i="1"/>
  <c r="T645" i="1" s="1"/>
  <c r="P670" i="1"/>
  <c r="R670" i="1" s="1"/>
  <c r="P671" i="1"/>
  <c r="R671" i="1" s="1"/>
  <c r="P672" i="1"/>
  <c r="R672" i="1" s="1"/>
  <c r="P673" i="1"/>
  <c r="V673" i="1" s="1"/>
  <c r="P674" i="1"/>
  <c r="P675" i="1"/>
  <c r="S675" i="1" s="1"/>
  <c r="P676" i="1"/>
  <c r="R676" i="1" s="1"/>
  <c r="P677" i="1"/>
  <c r="S677" i="1" s="1"/>
  <c r="P678" i="1"/>
  <c r="V678" i="1" s="1"/>
  <c r="P679" i="1"/>
  <c r="P680" i="1"/>
  <c r="P681" i="1"/>
  <c r="Q681" i="1" s="1"/>
  <c r="P682" i="1"/>
  <c r="Q682" i="1" s="1"/>
  <c r="P683" i="1"/>
  <c r="U683" i="1" s="1"/>
  <c r="P684" i="1"/>
  <c r="Q684" i="1" s="1"/>
  <c r="P685" i="1"/>
  <c r="R685" i="1" s="1"/>
  <c r="P686" i="1"/>
  <c r="P687" i="1"/>
  <c r="Q687" i="1" s="1"/>
  <c r="P688" i="1"/>
  <c r="R688" i="1" s="1"/>
  <c r="P689" i="1"/>
  <c r="P690" i="1"/>
  <c r="V690" i="1" s="1"/>
  <c r="P691" i="1"/>
  <c r="T691" i="1" s="1"/>
  <c r="P692" i="1"/>
  <c r="R692" i="1" s="1"/>
  <c r="P693" i="1"/>
  <c r="U693" i="1" s="1"/>
  <c r="P694" i="1"/>
  <c r="Q694" i="1" s="1"/>
  <c r="P695" i="1"/>
  <c r="Q695" i="1" s="1"/>
  <c r="P696" i="1"/>
  <c r="U696" i="1" s="1"/>
  <c r="P697" i="1"/>
  <c r="Q697" i="1" s="1"/>
  <c r="P698" i="1"/>
  <c r="V698" i="1" s="1"/>
  <c r="P699" i="1"/>
  <c r="V699" i="1" s="1"/>
  <c r="P700" i="1"/>
  <c r="V700" i="1" s="1"/>
  <c r="P701" i="1"/>
  <c r="P702" i="1"/>
  <c r="T702" i="1" s="1"/>
  <c r="P703" i="1"/>
  <c r="U703" i="1" s="1"/>
  <c r="P704" i="1"/>
  <c r="P706" i="1"/>
  <c r="T706" i="1" s="1"/>
  <c r="P707" i="1"/>
  <c r="P708" i="1"/>
  <c r="V708" i="1" s="1"/>
  <c r="P709" i="1"/>
  <c r="U709" i="1" s="1"/>
  <c r="P710" i="1"/>
  <c r="P809" i="1"/>
  <c r="Q809" i="1" s="1"/>
  <c r="P810" i="1"/>
  <c r="P811" i="1"/>
  <c r="R811" i="1" s="1"/>
  <c r="P812" i="1"/>
  <c r="R812" i="1" s="1"/>
  <c r="T561" i="11"/>
  <c r="U561" i="11" s="1"/>
  <c r="T562" i="11"/>
  <c r="V562" i="11" s="1"/>
  <c r="T611" i="11"/>
  <c r="AE611" i="11" s="1"/>
  <c r="T615" i="11"/>
  <c r="X615" i="11" s="1"/>
  <c r="T616" i="11"/>
  <c r="AE616" i="11" s="1"/>
  <c r="T617" i="11"/>
  <c r="U617" i="11" s="1"/>
  <c r="T622" i="11"/>
  <c r="Y622" i="11" s="1"/>
  <c r="T623" i="11"/>
  <c r="T624" i="11"/>
  <c r="U624" i="11" s="1"/>
  <c r="T625" i="11"/>
  <c r="U625" i="11" s="1"/>
  <c r="T626" i="11"/>
  <c r="V626" i="11" s="1"/>
  <c r="T627" i="11"/>
  <c r="T628" i="11"/>
  <c r="W628" i="11" s="1"/>
  <c r="T629" i="11"/>
  <c r="U629" i="11" s="1"/>
  <c r="T630" i="11"/>
  <c r="U630" i="11" s="1"/>
  <c r="T639" i="11"/>
  <c r="AA639" i="11" s="1"/>
  <c r="T640" i="11"/>
  <c r="W640" i="11" s="1"/>
  <c r="T641" i="11"/>
  <c r="T642" i="11"/>
  <c r="X642" i="11" s="1"/>
  <c r="T643" i="11"/>
  <c r="T644" i="11"/>
  <c r="T645" i="11"/>
  <c r="AF645" i="11" s="1"/>
  <c r="T646" i="11"/>
  <c r="T647" i="11"/>
  <c r="U647" i="11" s="1"/>
  <c r="T648" i="11"/>
  <c r="U648" i="11" s="1"/>
  <c r="T651" i="11"/>
  <c r="AB651" i="11" s="1"/>
  <c r="T652" i="11"/>
  <c r="AA652" i="11" s="1"/>
  <c r="T653" i="11"/>
  <c r="V653" i="11" s="1"/>
  <c r="T654" i="11"/>
  <c r="U654" i="11" s="1"/>
  <c r="T655" i="11"/>
  <c r="AE655" i="11" s="1"/>
  <c r="T656" i="11"/>
  <c r="V656" i="11" s="1"/>
  <c r="T657" i="11"/>
  <c r="T658" i="11"/>
  <c r="T659" i="11"/>
  <c r="T660" i="11"/>
  <c r="T661" i="11"/>
  <c r="U661" i="11" s="1"/>
  <c r="T662" i="11"/>
  <c r="AA662" i="11" s="1"/>
  <c r="T663" i="11"/>
  <c r="AC663" i="11" s="1"/>
  <c r="T664" i="11"/>
  <c r="U664" i="11" s="1"/>
  <c r="T665" i="11"/>
  <c r="T666" i="11"/>
  <c r="T667" i="11"/>
  <c r="Y667" i="11" s="1"/>
  <c r="T669" i="11"/>
  <c r="T670" i="11"/>
  <c r="AF670" i="11" s="1"/>
  <c r="T671" i="11"/>
  <c r="V671" i="11" s="1"/>
  <c r="T672" i="11"/>
  <c r="V672" i="11" s="1"/>
  <c r="T673" i="11"/>
  <c r="U673" i="11" s="1"/>
  <c r="T674" i="11"/>
  <c r="Z674" i="11" s="1"/>
  <c r="T675" i="11"/>
  <c r="T676" i="11"/>
  <c r="T677" i="11"/>
  <c r="W677" i="11" s="1"/>
  <c r="T678" i="11"/>
  <c r="AE678" i="11" s="1"/>
  <c r="T679" i="11"/>
  <c r="U679" i="11" s="1"/>
  <c r="T680" i="11"/>
  <c r="AA680" i="11" s="1"/>
  <c r="T681" i="11"/>
  <c r="X681" i="11" s="1"/>
  <c r="T682" i="11"/>
  <c r="U682" i="11" s="1"/>
  <c r="T683" i="11"/>
  <c r="W683" i="11" s="1"/>
  <c r="T684" i="11"/>
  <c r="AA684" i="11" s="1"/>
  <c r="T685" i="11"/>
  <c r="T686" i="11"/>
  <c r="Z686" i="11" s="1"/>
  <c r="T687" i="11"/>
  <c r="AE687" i="11" s="1"/>
  <c r="T688" i="11"/>
  <c r="X688" i="11" s="1"/>
  <c r="T689" i="11"/>
  <c r="AD689" i="11" s="1"/>
  <c r="T690" i="11"/>
  <c r="AE690" i="11" s="1"/>
  <c r="T691" i="11"/>
  <c r="T692" i="11"/>
  <c r="T693" i="11"/>
  <c r="T694" i="11"/>
  <c r="V694" i="11" s="1"/>
  <c r="T695" i="11"/>
  <c r="AA695" i="11" s="1"/>
  <c r="T696" i="11"/>
  <c r="U696" i="11" s="1"/>
  <c r="T700" i="11"/>
  <c r="AF700" i="11" s="1"/>
  <c r="T701" i="11"/>
  <c r="T702" i="11"/>
  <c r="AC702" i="11" s="1"/>
  <c r="T1132" i="11"/>
  <c r="U1132" i="11" s="1"/>
  <c r="AE665" i="11" l="1"/>
  <c r="AF665" i="11"/>
  <c r="AD665" i="11"/>
  <c r="AB665" i="11"/>
  <c r="AA665" i="11"/>
  <c r="K665" i="11" s="1"/>
  <c r="Z665" i="11"/>
  <c r="X665" i="11"/>
  <c r="W665" i="11"/>
  <c r="G665" i="11" s="1"/>
  <c r="AC665" i="11"/>
  <c r="M665" i="11" s="1"/>
  <c r="Y665" i="11"/>
  <c r="I665" i="11" s="1"/>
  <c r="V665" i="11"/>
  <c r="U665" i="11"/>
  <c r="AF666" i="11"/>
  <c r="AE666" i="11"/>
  <c r="O666" i="11" s="1"/>
  <c r="AD666" i="11"/>
  <c r="AC666" i="11"/>
  <c r="M666" i="11" s="1"/>
  <c r="AB666" i="11"/>
  <c r="AA666" i="11"/>
  <c r="K666" i="11" s="1"/>
  <c r="Z666" i="11"/>
  <c r="Y666" i="11"/>
  <c r="I666" i="11" s="1"/>
  <c r="X666" i="11"/>
  <c r="W666" i="11"/>
  <c r="G666" i="11" s="1"/>
  <c r="V666" i="11"/>
  <c r="U666" i="11"/>
  <c r="U692" i="11"/>
  <c r="AE692" i="11"/>
  <c r="AF692" i="11"/>
  <c r="AE691" i="11"/>
  <c r="AF691" i="11"/>
  <c r="S583" i="1"/>
  <c r="S633" i="1"/>
  <c r="V573" i="1"/>
  <c r="Q613" i="1"/>
  <c r="T583" i="1"/>
  <c r="R531" i="1"/>
  <c r="Q683" i="1"/>
  <c r="R695" i="1"/>
  <c r="R573" i="1"/>
  <c r="V677" i="1"/>
  <c r="T493" i="1"/>
  <c r="U621" i="1"/>
  <c r="Q600" i="1"/>
  <c r="T672" i="1"/>
  <c r="V503" i="1"/>
  <c r="Q491" i="1"/>
  <c r="V619" i="1"/>
  <c r="V524" i="1"/>
  <c r="V687" i="1"/>
  <c r="S524" i="1"/>
  <c r="V489" i="1"/>
  <c r="V567" i="1"/>
  <c r="U672" i="1"/>
  <c r="S567" i="1"/>
  <c r="V493" i="1"/>
  <c r="I493" i="1" s="1"/>
  <c r="Q706" i="1"/>
  <c r="V811" i="1"/>
  <c r="U598" i="1"/>
  <c r="T811" i="1"/>
  <c r="S598" i="1"/>
  <c r="Q528" i="1"/>
  <c r="S811" i="1"/>
  <c r="R645" i="1"/>
  <c r="T505" i="1"/>
  <c r="R495" i="1"/>
  <c r="Q599" i="1"/>
  <c r="Q696" i="1"/>
  <c r="U516" i="1"/>
  <c r="I516" i="1" s="1"/>
  <c r="Q677" i="1"/>
  <c r="S516" i="1"/>
  <c r="V635" i="1"/>
  <c r="R621" i="1"/>
  <c r="S493" i="1"/>
  <c r="G493" i="1" s="1"/>
  <c r="S700" i="1"/>
  <c r="V612" i="1"/>
  <c r="V530" i="1"/>
  <c r="Q642" i="1"/>
  <c r="S612" i="1"/>
  <c r="Q603" i="1"/>
  <c r="R576" i="1"/>
  <c r="S530" i="1"/>
  <c r="G530" i="1" s="1"/>
  <c r="Q700" i="1"/>
  <c r="T582" i="1"/>
  <c r="T508" i="1"/>
  <c r="V637" i="1"/>
  <c r="V607" i="1"/>
  <c r="R526" i="1"/>
  <c r="Q517" i="1"/>
  <c r="Q508" i="1"/>
  <c r="Q499" i="1"/>
  <c r="V645" i="1"/>
  <c r="U637" i="1"/>
  <c r="R625" i="1"/>
  <c r="Q607" i="1"/>
  <c r="R605" i="1"/>
  <c r="S582" i="1"/>
  <c r="R516" i="1"/>
  <c r="R809" i="1"/>
  <c r="U700" i="1"/>
  <c r="Q671" i="1"/>
  <c r="Q638" i="1"/>
  <c r="U612" i="1"/>
  <c r="Q605" i="1"/>
  <c r="T598" i="1"/>
  <c r="R582" i="1"/>
  <c r="T567" i="1"/>
  <c r="V529" i="1"/>
  <c r="Q516" i="1"/>
  <c r="U643" i="1"/>
  <c r="V706" i="1"/>
  <c r="T690" i="1"/>
  <c r="Q676" i="1"/>
  <c r="T643" i="1"/>
  <c r="T637" i="1"/>
  <c r="V626" i="1"/>
  <c r="S585" i="1"/>
  <c r="R579" i="1"/>
  <c r="T527" i="1"/>
  <c r="Q504" i="1"/>
  <c r="T495" i="1"/>
  <c r="S489" i="1"/>
  <c r="V643" i="1"/>
  <c r="U706" i="1"/>
  <c r="Q643" i="1"/>
  <c r="Q579" i="1"/>
  <c r="Q527" i="1"/>
  <c r="S495" i="1"/>
  <c r="G495" i="1" s="1"/>
  <c r="U688" i="1"/>
  <c r="U607" i="1"/>
  <c r="T572" i="1"/>
  <c r="V498" i="1"/>
  <c r="R706" i="1"/>
  <c r="R700" i="1"/>
  <c r="S695" i="1"/>
  <c r="S688" i="1"/>
  <c r="U676" i="1"/>
  <c r="T671" i="1"/>
  <c r="V633" i="1"/>
  <c r="T607" i="1"/>
  <c r="V603" i="1"/>
  <c r="S577" i="1"/>
  <c r="S572" i="1"/>
  <c r="T566" i="1"/>
  <c r="T498" i="1"/>
  <c r="G498" i="1" s="1"/>
  <c r="U811" i="1"/>
  <c r="V670" i="1"/>
  <c r="U645" i="1"/>
  <c r="S641" i="1"/>
  <c r="S637" i="1"/>
  <c r="U632" i="1"/>
  <c r="V624" i="1"/>
  <c r="U602" i="1"/>
  <c r="Q530" i="1"/>
  <c r="V525" i="1"/>
  <c r="V521" i="1"/>
  <c r="Q703" i="1"/>
  <c r="S670" i="1"/>
  <c r="S645" i="1"/>
  <c r="R641" i="1"/>
  <c r="R637" i="1"/>
  <c r="R632" i="1"/>
  <c r="U624" i="1"/>
  <c r="Q617" i="1"/>
  <c r="V605" i="1"/>
  <c r="S602" i="1"/>
  <c r="V575" i="1"/>
  <c r="U525" i="1"/>
  <c r="I525" i="1" s="1"/>
  <c r="Q515" i="1"/>
  <c r="R507" i="1"/>
  <c r="V501" i="1"/>
  <c r="U698" i="1"/>
  <c r="T673" i="1"/>
  <c r="T624" i="1"/>
  <c r="U605" i="1"/>
  <c r="R602" i="1"/>
  <c r="S580" i="1"/>
  <c r="Q575" i="1"/>
  <c r="S525" i="1"/>
  <c r="G525" i="1" s="1"/>
  <c r="U501" i="1"/>
  <c r="Q811" i="1"/>
  <c r="T709" i="1"/>
  <c r="V702" i="1"/>
  <c r="S698" i="1"/>
  <c r="S673" i="1"/>
  <c r="V640" i="1"/>
  <c r="S636" i="1"/>
  <c r="S624" i="1"/>
  <c r="V616" i="1"/>
  <c r="R609" i="1"/>
  <c r="T605" i="1"/>
  <c r="Q602" i="1"/>
  <c r="R525" i="1"/>
  <c r="S506" i="1"/>
  <c r="R501" i="1"/>
  <c r="U702" i="1"/>
  <c r="Q698" i="1"/>
  <c r="U690" i="1"/>
  <c r="V684" i="1"/>
  <c r="T678" i="1"/>
  <c r="Q673" i="1"/>
  <c r="S640" i="1"/>
  <c r="R624" i="1"/>
  <c r="Q609" i="1"/>
  <c r="V579" i="1"/>
  <c r="Q525" i="1"/>
  <c r="Q513" i="1"/>
  <c r="Q506" i="1"/>
  <c r="E506" i="1" s="1"/>
  <c r="U694" i="1"/>
  <c r="U684" i="1"/>
  <c r="U620" i="1"/>
  <c r="T616" i="1"/>
  <c r="R598" i="1"/>
  <c r="U561" i="1"/>
  <c r="S520" i="1"/>
  <c r="G520" i="1" s="1"/>
  <c r="S706" i="1"/>
  <c r="R698" i="1"/>
  <c r="R694" i="1"/>
  <c r="S676" i="1"/>
  <c r="V672" i="1"/>
  <c r="U670" i="1"/>
  <c r="S643" i="1"/>
  <c r="R616" i="1"/>
  <c r="Q598" i="1"/>
  <c r="Q578" i="1"/>
  <c r="U567" i="1"/>
  <c r="I567" i="1" s="1"/>
  <c r="S561" i="1"/>
  <c r="Q520" i="1"/>
  <c r="T516" i="1"/>
  <c r="U498" i="1"/>
  <c r="I498" i="1" s="1"/>
  <c r="R709" i="1"/>
  <c r="T700" i="1"/>
  <c r="R697" i="1"/>
  <c r="T692" i="1"/>
  <c r="U675" i="1"/>
  <c r="S672" i="1"/>
  <c r="V642" i="1"/>
  <c r="U633" i="1"/>
  <c r="T619" i="1"/>
  <c r="S607" i="1"/>
  <c r="U585" i="1"/>
  <c r="Q577" i="1"/>
  <c r="U573" i="1"/>
  <c r="U569" i="1"/>
  <c r="I569" i="1" s="1"/>
  <c r="R567" i="1"/>
  <c r="V526" i="1"/>
  <c r="V518" i="1"/>
  <c r="V510" i="1"/>
  <c r="Q493" i="1"/>
  <c r="V809" i="1"/>
  <c r="Q709" i="1"/>
  <c r="R682" i="1"/>
  <c r="U678" i="1"/>
  <c r="Q672" i="1"/>
  <c r="T642" i="1"/>
  <c r="V638" i="1"/>
  <c r="T633" i="1"/>
  <c r="V613" i="1"/>
  <c r="T599" i="1"/>
  <c r="T585" i="1"/>
  <c r="T569" i="1"/>
  <c r="U526" i="1"/>
  <c r="I526" i="1" s="1"/>
  <c r="U518" i="1"/>
  <c r="I518" i="1" s="1"/>
  <c r="U505" i="1"/>
  <c r="S501" i="1"/>
  <c r="G501" i="1" s="1"/>
  <c r="Q496" i="1"/>
  <c r="V703" i="1"/>
  <c r="V691" i="1"/>
  <c r="T638" i="1"/>
  <c r="V636" i="1"/>
  <c r="U613" i="1"/>
  <c r="V576" i="1"/>
  <c r="S569" i="1"/>
  <c r="G569" i="1" s="1"/>
  <c r="T518" i="1"/>
  <c r="V515" i="1"/>
  <c r="V569" i="1"/>
  <c r="U809" i="1"/>
  <c r="Q812" i="1"/>
  <c r="T809" i="1"/>
  <c r="U708" i="1"/>
  <c r="S703" i="1"/>
  <c r="U691" i="1"/>
  <c r="S678" i="1"/>
  <c r="V671" i="1"/>
  <c r="S638" i="1"/>
  <c r="U636" i="1"/>
  <c r="Q633" i="1"/>
  <c r="V617" i="1"/>
  <c r="S613" i="1"/>
  <c r="U609" i="1"/>
  <c r="Q580" i="1"/>
  <c r="U576" i="1"/>
  <c r="R569" i="1"/>
  <c r="Q529" i="1"/>
  <c r="S518" i="1"/>
  <c r="G518" i="1" s="1"/>
  <c r="U515" i="1"/>
  <c r="I515" i="1" s="1"/>
  <c r="R505" i="1"/>
  <c r="Q501" i="1"/>
  <c r="V495" i="1"/>
  <c r="S809" i="1"/>
  <c r="T708" i="1"/>
  <c r="R703" i="1"/>
  <c r="U695" i="1"/>
  <c r="U673" i="1"/>
  <c r="U671" i="1"/>
  <c r="U641" i="1"/>
  <c r="R638" i="1"/>
  <c r="R613" i="1"/>
  <c r="Q606" i="1"/>
  <c r="V572" i="1"/>
  <c r="Q518" i="1"/>
  <c r="S515" i="1"/>
  <c r="U495" i="1"/>
  <c r="Q710" i="1"/>
  <c r="S710" i="1"/>
  <c r="T710" i="1"/>
  <c r="U710" i="1"/>
  <c r="V710" i="1"/>
  <c r="S689" i="1"/>
  <c r="T689" i="1"/>
  <c r="U689" i="1"/>
  <c r="Q689" i="1"/>
  <c r="R689" i="1"/>
  <c r="Q532" i="1"/>
  <c r="R532" i="1"/>
  <c r="U532" i="1"/>
  <c r="V532" i="1"/>
  <c r="S532" i="1"/>
  <c r="T532" i="1"/>
  <c r="Q511" i="1"/>
  <c r="V511" i="1"/>
  <c r="S511" i="1"/>
  <c r="T511" i="1"/>
  <c r="U511" i="1"/>
  <c r="I511" i="1" s="1"/>
  <c r="R618" i="1"/>
  <c r="T618" i="1"/>
  <c r="U618" i="1"/>
  <c r="V618" i="1"/>
  <c r="Q618" i="1"/>
  <c r="S618" i="1"/>
  <c r="T610" i="1"/>
  <c r="Q610" i="1"/>
  <c r="V681" i="1"/>
  <c r="U681" i="1"/>
  <c r="U679" i="1"/>
  <c r="T679" i="1"/>
  <c r="U565" i="1"/>
  <c r="I565" i="1" s="1"/>
  <c r="V565" i="1"/>
  <c r="R565" i="1"/>
  <c r="S565" i="1"/>
  <c r="V707" i="1"/>
  <c r="Q707" i="1"/>
  <c r="R707" i="1"/>
  <c r="S707" i="1"/>
  <c r="T707" i="1"/>
  <c r="Q685" i="1"/>
  <c r="S685" i="1"/>
  <c r="U685" i="1"/>
  <c r="T685" i="1"/>
  <c r="V685" i="1"/>
  <c r="Q492" i="1"/>
  <c r="S492" i="1"/>
  <c r="U492" i="1"/>
  <c r="V810" i="1"/>
  <c r="S810" i="1"/>
  <c r="T810" i="1"/>
  <c r="U810" i="1"/>
  <c r="Q810" i="1"/>
  <c r="T701" i="1"/>
  <c r="V701" i="1"/>
  <c r="S701" i="1"/>
  <c r="U701" i="1"/>
  <c r="Q701" i="1"/>
  <c r="R701" i="1"/>
  <c r="R810" i="1"/>
  <c r="U500" i="1"/>
  <c r="R500" i="1"/>
  <c r="Q500" i="1"/>
  <c r="T500" i="1"/>
  <c r="S500" i="1"/>
  <c r="V500" i="1"/>
  <c r="Q680" i="1"/>
  <c r="T680" i="1"/>
  <c r="S680" i="1"/>
  <c r="V680" i="1"/>
  <c r="Q674" i="1"/>
  <c r="S674" i="1"/>
  <c r="V644" i="1"/>
  <c r="S644" i="1"/>
  <c r="Q644" i="1"/>
  <c r="T644" i="1"/>
  <c r="V639" i="1"/>
  <c r="Q639" i="1"/>
  <c r="U639" i="1"/>
  <c r="Q634" i="1"/>
  <c r="R634" i="1"/>
  <c r="T608" i="1"/>
  <c r="Q608" i="1"/>
  <c r="U608" i="1"/>
  <c r="V581" i="1"/>
  <c r="Q581" i="1"/>
  <c r="S519" i="1"/>
  <c r="T519" i="1"/>
  <c r="V519" i="1"/>
  <c r="T703" i="1"/>
  <c r="T698" i="1"/>
  <c r="T695" i="1"/>
  <c r="T676" i="1"/>
  <c r="T641" i="1"/>
  <c r="V568" i="1"/>
  <c r="S568" i="1"/>
  <c r="G568" i="1" s="1"/>
  <c r="T568" i="1"/>
  <c r="U523" i="1"/>
  <c r="S523" i="1"/>
  <c r="U583" i="1"/>
  <c r="R583" i="1"/>
  <c r="Q583" i="1"/>
  <c r="Q688" i="1"/>
  <c r="T688" i="1"/>
  <c r="V688" i="1"/>
  <c r="V812" i="1"/>
  <c r="V580" i="1"/>
  <c r="R580" i="1"/>
  <c r="T580" i="1"/>
  <c r="V528" i="1"/>
  <c r="R528" i="1"/>
  <c r="U528" i="1"/>
  <c r="I528" i="1" s="1"/>
  <c r="U531" i="1"/>
  <c r="T531" i="1"/>
  <c r="G531" i="1" s="1"/>
  <c r="Q531" i="1"/>
  <c r="V531" i="1"/>
  <c r="T576" i="1"/>
  <c r="Q576" i="1"/>
  <c r="U812" i="1"/>
  <c r="V696" i="1"/>
  <c r="Q693" i="1"/>
  <c r="Q690" i="1"/>
  <c r="U687" i="1"/>
  <c r="V683" i="1"/>
  <c r="V674" i="1"/>
  <c r="Q645" i="1"/>
  <c r="R640" i="1"/>
  <c r="U640" i="1"/>
  <c r="Q640" i="1"/>
  <c r="S599" i="1"/>
  <c r="R575" i="1"/>
  <c r="R530" i="1"/>
  <c r="R502" i="1"/>
  <c r="V502" i="1"/>
  <c r="I502" i="1" s="1"/>
  <c r="R675" i="1"/>
  <c r="V675" i="1"/>
  <c r="Q675" i="1"/>
  <c r="T675" i="1"/>
  <c r="T812" i="1"/>
  <c r="U674" i="1"/>
  <c r="T670" i="1"/>
  <c r="Q670" i="1"/>
  <c r="T639" i="1"/>
  <c r="Q619" i="1"/>
  <c r="U619" i="1"/>
  <c r="R619" i="1"/>
  <c r="V608" i="1"/>
  <c r="U582" i="1"/>
  <c r="V582" i="1"/>
  <c r="V561" i="1"/>
  <c r="R561" i="1"/>
  <c r="T561" i="1"/>
  <c r="U519" i="1"/>
  <c r="I519" i="1" s="1"/>
  <c r="V505" i="1"/>
  <c r="S505" i="1"/>
  <c r="R498" i="1"/>
  <c r="Q498" i="1"/>
  <c r="S709" i="1"/>
  <c r="V709" i="1"/>
  <c r="V491" i="1"/>
  <c r="I491" i="1" s="1"/>
  <c r="T491" i="1"/>
  <c r="S812" i="1"/>
  <c r="U699" i="1"/>
  <c r="T699" i="1"/>
  <c r="V692" i="1"/>
  <c r="U680" i="1"/>
  <c r="T677" i="1"/>
  <c r="R677" i="1"/>
  <c r="U677" i="1"/>
  <c r="T674" i="1"/>
  <c r="U644" i="1"/>
  <c r="S639" i="1"/>
  <c r="T634" i="1"/>
  <c r="Q632" i="1"/>
  <c r="V632" i="1"/>
  <c r="S632" i="1"/>
  <c r="S608" i="1"/>
  <c r="T606" i="1"/>
  <c r="V606" i="1"/>
  <c r="R606" i="1"/>
  <c r="S606" i="1"/>
  <c r="U603" i="1"/>
  <c r="T603" i="1"/>
  <c r="S603" i="1"/>
  <c r="T581" i="1"/>
  <c r="U568" i="1"/>
  <c r="I568" i="1" s="1"/>
  <c r="R519" i="1"/>
  <c r="U504" i="1"/>
  <c r="Q489" i="1"/>
  <c r="R489" i="1"/>
  <c r="T489" i="1"/>
  <c r="Q691" i="1"/>
  <c r="S691" i="1"/>
  <c r="Q636" i="1"/>
  <c r="R636" i="1"/>
  <c r="Q510" i="1"/>
  <c r="T510" i="1"/>
  <c r="G510" i="1" s="1"/>
  <c r="S704" i="1"/>
  <c r="Q704" i="1"/>
  <c r="V695" i="1"/>
  <c r="U692" i="1"/>
  <c r="R680" i="1"/>
  <c r="V676" i="1"/>
  <c r="R674" i="1"/>
  <c r="R644" i="1"/>
  <c r="V641" i="1"/>
  <c r="R639" i="1"/>
  <c r="S634" i="1"/>
  <c r="Q616" i="1"/>
  <c r="S616" i="1"/>
  <c r="R608" i="1"/>
  <c r="S581" i="1"/>
  <c r="R574" i="1"/>
  <c r="Q574" i="1"/>
  <c r="R568" i="1"/>
  <c r="V523" i="1"/>
  <c r="Q519" i="1"/>
  <c r="R508" i="1"/>
  <c r="V508" i="1"/>
  <c r="I508" i="1" s="1"/>
  <c r="S508" i="1"/>
  <c r="S694" i="1"/>
  <c r="S682" i="1"/>
  <c r="R673" i="1"/>
  <c r="S671" i="1"/>
  <c r="S626" i="1"/>
  <c r="U626" i="1"/>
  <c r="T621" i="1"/>
  <c r="V566" i="1"/>
  <c r="I566" i="1" s="1"/>
  <c r="T524" i="1"/>
  <c r="U524" i="1"/>
  <c r="I524" i="1" s="1"/>
  <c r="Q524" i="1"/>
  <c r="R515" i="1"/>
  <c r="R496" i="1"/>
  <c r="R493" i="1"/>
  <c r="U642" i="1"/>
  <c r="S642" i="1"/>
  <c r="T526" i="1"/>
  <c r="G526" i="1" s="1"/>
  <c r="Q526" i="1"/>
  <c r="U579" i="1"/>
  <c r="AF679" i="11"/>
  <c r="Y651" i="11"/>
  <c r="AD616" i="11"/>
  <c r="U694" i="11"/>
  <c r="Z681" i="11"/>
  <c r="U642" i="11"/>
  <c r="AD656" i="11"/>
  <c r="U639" i="11"/>
  <c r="Y629" i="11"/>
  <c r="Y696" i="11"/>
  <c r="AC639" i="11"/>
  <c r="Z639" i="11"/>
  <c r="AF624" i="11"/>
  <c r="W639" i="11"/>
  <c r="AA667" i="11"/>
  <c r="AE656" i="11"/>
  <c r="V639" i="11"/>
  <c r="U689" i="11"/>
  <c r="AA629" i="11"/>
  <c r="V667" i="11"/>
  <c r="AC656" i="11"/>
  <c r="M656" i="11" s="1"/>
  <c r="Z656" i="11"/>
  <c r="Z682" i="11"/>
  <c r="AF673" i="11"/>
  <c r="W655" i="11"/>
  <c r="Z680" i="11"/>
  <c r="Y680" i="11"/>
  <c r="U653" i="11"/>
  <c r="W616" i="11"/>
  <c r="X680" i="11"/>
  <c r="AB692" i="11"/>
  <c r="W680" i="11"/>
  <c r="G680" i="11" s="1"/>
  <c r="U652" i="11"/>
  <c r="Z629" i="11"/>
  <c r="W624" i="11"/>
  <c r="Y681" i="11"/>
  <c r="I681" i="11" s="1"/>
  <c r="W662" i="11"/>
  <c r="Y656" i="11"/>
  <c r="I656" i="11" s="1"/>
  <c r="W629" i="11"/>
  <c r="AB670" i="11"/>
  <c r="V662" i="11"/>
  <c r="V629" i="11"/>
  <c r="AB700" i="11"/>
  <c r="AD694" i="11"/>
  <c r="AB677" i="11"/>
  <c r="U670" i="11"/>
  <c r="AA700" i="11"/>
  <c r="Y694" i="11"/>
  <c r="AF680" i="11"/>
  <c r="AA677" i="11"/>
  <c r="K677" i="11" s="1"/>
  <c r="AA647" i="11"/>
  <c r="Y639" i="11"/>
  <c r="AC628" i="11"/>
  <c r="AF616" i="11"/>
  <c r="U660" i="11"/>
  <c r="X660" i="11"/>
  <c r="AF660" i="11"/>
  <c r="AA660" i="11"/>
  <c r="AB660" i="11"/>
  <c r="AC660" i="11"/>
  <c r="AE660" i="11"/>
  <c r="O660" i="11" s="1"/>
  <c r="AD660" i="11"/>
  <c r="W627" i="11"/>
  <c r="X627" i="11"/>
  <c r="AB627" i="11"/>
  <c r="V690" i="11"/>
  <c r="AD682" i="11"/>
  <c r="Y661" i="11"/>
  <c r="V652" i="11"/>
  <c r="X639" i="11"/>
  <c r="X629" i="11"/>
  <c r="V625" i="11"/>
  <c r="AE677" i="11"/>
  <c r="AF629" i="11"/>
  <c r="AD692" i="11"/>
  <c r="AD677" i="11"/>
  <c r="AF639" i="11"/>
  <c r="AC629" i="11"/>
  <c r="AB617" i="11"/>
  <c r="AC700" i="11"/>
  <c r="AC692" i="11"/>
  <c r="AC677" i="11"/>
  <c r="M677" i="11" s="1"/>
  <c r="AE670" i="11"/>
  <c r="O670" i="11" s="1"/>
  <c r="AD639" i="11"/>
  <c r="AB629" i="11"/>
  <c r="AA615" i="11"/>
  <c r="Y615" i="11"/>
  <c r="Z615" i="11"/>
  <c r="AF1132" i="11"/>
  <c r="AE1132" i="11"/>
  <c r="AA669" i="11"/>
  <c r="V669" i="11"/>
  <c r="W669" i="11"/>
  <c r="X669" i="11"/>
  <c r="Y669" i="11"/>
  <c r="Z669" i="11"/>
  <c r="AD669" i="11"/>
  <c r="AE669" i="11"/>
  <c r="U644" i="11"/>
  <c r="V644" i="11"/>
  <c r="AA644" i="11"/>
  <c r="AC1132" i="11"/>
  <c r="W664" i="11"/>
  <c r="X664" i="11"/>
  <c r="Y664" i="11"/>
  <c r="Z664" i="11"/>
  <c r="V623" i="11"/>
  <c r="Y623" i="11"/>
  <c r="Z623" i="11"/>
  <c r="AC623" i="11"/>
  <c r="AE623" i="11"/>
  <c r="AD626" i="11"/>
  <c r="X626" i="11"/>
  <c r="Y626" i="11"/>
  <c r="Z626" i="11"/>
  <c r="AA626" i="11"/>
  <c r="AB626" i="11"/>
  <c r="AC626" i="11"/>
  <c r="M626" i="11" s="1"/>
  <c r="AE626" i="11"/>
  <c r="AB1132" i="11"/>
  <c r="AF689" i="11"/>
  <c r="AB684" i="11"/>
  <c r="K684" i="11" s="1"/>
  <c r="AE684" i="11"/>
  <c r="AF684" i="11"/>
  <c r="AD1132" i="11"/>
  <c r="AE689" i="11"/>
  <c r="O689" i="11" s="1"/>
  <c r="AB657" i="11"/>
  <c r="AE657" i="11"/>
  <c r="O657" i="11" s="1"/>
  <c r="AF657" i="11"/>
  <c r="X1132" i="11"/>
  <c r="AE627" i="11"/>
  <c r="AF627" i="11"/>
  <c r="AB675" i="11"/>
  <c r="AE675" i="11"/>
  <c r="AF675" i="11"/>
  <c r="W689" i="11"/>
  <c r="X689" i="11"/>
  <c r="Y689" i="11"/>
  <c r="Z689" i="11"/>
  <c r="AA689" i="11"/>
  <c r="AB689" i="11"/>
  <c r="AC689" i="11"/>
  <c r="M689" i="11" s="1"/>
  <c r="Y1132" i="11"/>
  <c r="V689" i="11"/>
  <c r="U675" i="11"/>
  <c r="AF669" i="11"/>
  <c r="AF626" i="11"/>
  <c r="U702" i="11"/>
  <c r="X696" i="11"/>
  <c r="AC694" i="11"/>
  <c r="AA692" i="11"/>
  <c r="Y682" i="11"/>
  <c r="I682" i="11" s="1"/>
  <c r="V680" i="11"/>
  <c r="Y677" i="11"/>
  <c r="AD673" i="11"/>
  <c r="AD640" i="11"/>
  <c r="AA694" i="11"/>
  <c r="Z692" i="11"/>
  <c r="V682" i="11"/>
  <c r="X677" i="11"/>
  <c r="G677" i="11" s="1"/>
  <c r="AC673" i="11"/>
  <c r="M673" i="11" s="1"/>
  <c r="AF661" i="11"/>
  <c r="W660" i="11"/>
  <c r="V647" i="11"/>
  <c r="X640" i="11"/>
  <c r="G640" i="11" s="1"/>
  <c r="AC616" i="11"/>
  <c r="AD611" i="11"/>
  <c r="Z694" i="11"/>
  <c r="Y692" i="11"/>
  <c r="AA686" i="11"/>
  <c r="Z661" i="11"/>
  <c r="X655" i="11"/>
  <c r="U640" i="11"/>
  <c r="AB616" i="11"/>
  <c r="AB611" i="11"/>
  <c r="X692" i="11"/>
  <c r="W692" i="11"/>
  <c r="G692" i="11" s="1"/>
  <c r="AB671" i="11"/>
  <c r="X661" i="11"/>
  <c r="V654" i="11"/>
  <c r="AE639" i="11"/>
  <c r="AE629" i="11"/>
  <c r="X562" i="11"/>
  <c r="AA688" i="11"/>
  <c r="AB688" i="11"/>
  <c r="AF688" i="11"/>
  <c r="W688" i="11"/>
  <c r="G688" i="11" s="1"/>
  <c r="V695" i="11"/>
  <c r="U695" i="11"/>
  <c r="W695" i="11"/>
  <c r="X695" i="11"/>
  <c r="Y695" i="11"/>
  <c r="Z695" i="11"/>
  <c r="AB695" i="11"/>
  <c r="K695" i="11" s="1"/>
  <c r="AC695" i="11"/>
  <c r="AD695" i="11"/>
  <c r="AE695" i="11"/>
  <c r="AF695" i="11"/>
  <c r="U674" i="11"/>
  <c r="V674" i="11"/>
  <c r="W674" i="11"/>
  <c r="X674" i="11"/>
  <c r="Y674" i="11"/>
  <c r="I674" i="11" s="1"/>
  <c r="AA674" i="11"/>
  <c r="AB674" i="11"/>
  <c r="AC674" i="11"/>
  <c r="AD674" i="11"/>
  <c r="W648" i="11"/>
  <c r="X648" i="11"/>
  <c r="Y648" i="11"/>
  <c r="Z648" i="11"/>
  <c r="AA648" i="11"/>
  <c r="AC648" i="11"/>
  <c r="AD648" i="11"/>
  <c r="V648" i="11"/>
  <c r="AB648" i="11"/>
  <c r="AE648" i="11"/>
  <c r="AF648" i="11"/>
  <c r="W676" i="11"/>
  <c r="V676" i="11"/>
  <c r="AB676" i="11"/>
  <c r="U676" i="11"/>
  <c r="AA659" i="11"/>
  <c r="AB659" i="11"/>
  <c r="Y685" i="11"/>
  <c r="I685" i="11" s="1"/>
  <c r="X685" i="11"/>
  <c r="AE685" i="11"/>
  <c r="U685" i="11"/>
  <c r="V679" i="11"/>
  <c r="E679" i="11" s="1"/>
  <c r="X679" i="11"/>
  <c r="Y679" i="11"/>
  <c r="AC679" i="11"/>
  <c r="AE679" i="11"/>
  <c r="O679" i="11" s="1"/>
  <c r="AB646" i="11"/>
  <c r="AC646" i="11"/>
  <c r="AE646" i="11"/>
  <c r="AF646" i="11"/>
  <c r="AA646" i="11"/>
  <c r="K646" i="11" s="1"/>
  <c r="U691" i="11"/>
  <c r="Y691" i="11"/>
  <c r="AB691" i="11"/>
  <c r="V691" i="11"/>
  <c r="W691" i="11"/>
  <c r="X691" i="11"/>
  <c r="AA681" i="11"/>
  <c r="AB681" i="11"/>
  <c r="AC681" i="11"/>
  <c r="AD681" i="11"/>
  <c r="AE681" i="11"/>
  <c r="U681" i="11"/>
  <c r="V681" i="11"/>
  <c r="AF681" i="11"/>
  <c r="W681" i="11"/>
  <c r="G681" i="11" s="1"/>
  <c r="U678" i="11"/>
  <c r="V678" i="11"/>
  <c r="X678" i="11"/>
  <c r="Y678" i="11"/>
  <c r="Z678" i="11"/>
  <c r="AA678" i="11"/>
  <c r="AC678" i="11"/>
  <c r="AD678" i="11"/>
  <c r="AB678" i="11"/>
  <c r="AF678" i="11"/>
  <c r="O678" i="11" s="1"/>
  <c r="X654" i="11"/>
  <c r="Y654" i="11"/>
  <c r="Z654" i="11"/>
  <c r="AA654" i="11"/>
  <c r="AB654" i="11"/>
  <c r="AD654" i="11"/>
  <c r="AE654" i="11"/>
  <c r="W654" i="11"/>
  <c r="AC654" i="11"/>
  <c r="M654" i="11" s="1"/>
  <c r="AF654" i="11"/>
  <c r="U701" i="11"/>
  <c r="W701" i="11"/>
  <c r="AA701" i="11"/>
  <c r="V640" i="11"/>
  <c r="Y640" i="11"/>
  <c r="Z640" i="11"/>
  <c r="AA640" i="11"/>
  <c r="AB640" i="11"/>
  <c r="AC640" i="11"/>
  <c r="AE640" i="11"/>
  <c r="AF640" i="11"/>
  <c r="Y687" i="11"/>
  <c r="U687" i="11"/>
  <c r="AD687" i="11"/>
  <c r="AC652" i="11"/>
  <c r="AD652" i="11"/>
  <c r="AE652" i="11"/>
  <c r="AF652" i="11"/>
  <c r="V675" i="11"/>
  <c r="W675" i="11"/>
  <c r="X675" i="11"/>
  <c r="Y675" i="11"/>
  <c r="Z675" i="11"/>
  <c r="AA675" i="11"/>
  <c r="AC675" i="11"/>
  <c r="AD675" i="11"/>
  <c r="U657" i="11"/>
  <c r="V657" i="11"/>
  <c r="X657" i="11"/>
  <c r="Y657" i="11"/>
  <c r="Z657" i="11"/>
  <c r="AA657" i="11"/>
  <c r="AC657" i="11"/>
  <c r="AD657" i="11"/>
  <c r="X643" i="11"/>
  <c r="AB643" i="11"/>
  <c r="AC643" i="11"/>
  <c r="AE643" i="11"/>
  <c r="AF643" i="11"/>
  <c r="AC611" i="11"/>
  <c r="U562" i="11"/>
  <c r="W626" i="11"/>
  <c r="AE624" i="11"/>
  <c r="O624" i="11" s="1"/>
  <c r="AA616" i="11"/>
  <c r="W615" i="11"/>
  <c r="AA611" i="11"/>
  <c r="AF561" i="11"/>
  <c r="V700" i="11"/>
  <c r="AF696" i="11"/>
  <c r="AD690" i="11"/>
  <c r="AC684" i="11"/>
  <c r="U680" i="11"/>
  <c r="U669" i="11"/>
  <c r="AD661" i="11"/>
  <c r="Z660" i="11"/>
  <c r="AB656" i="11"/>
  <c r="AA653" i="11"/>
  <c r="AD651" i="11"/>
  <c r="Z647" i="11"/>
  <c r="Z644" i="11"/>
  <c r="AD624" i="11"/>
  <c r="Z616" i="11"/>
  <c r="V615" i="11"/>
  <c r="Z611" i="11"/>
  <c r="AE561" i="11"/>
  <c r="O561" i="11" s="1"/>
  <c r="AB696" i="11"/>
  <c r="AC690" i="11"/>
  <c r="M690" i="11" s="1"/>
  <c r="Y660" i="11"/>
  <c r="I660" i="11" s="1"/>
  <c r="AA656" i="11"/>
  <c r="K656" i="11" s="1"/>
  <c r="Z653" i="11"/>
  <c r="Z651" i="11"/>
  <c r="Y647" i="11"/>
  <c r="I647" i="11" s="1"/>
  <c r="Y644" i="11"/>
  <c r="I644" i="11" s="1"/>
  <c r="U626" i="11"/>
  <c r="AC624" i="11"/>
  <c r="AF617" i="11"/>
  <c r="Y616" i="11"/>
  <c r="U615" i="11"/>
  <c r="X611" i="11"/>
  <c r="AD561" i="11"/>
  <c r="AA624" i="11"/>
  <c r="AE617" i="11"/>
  <c r="O617" i="11" s="1"/>
  <c r="X616" i="11"/>
  <c r="AC561" i="11"/>
  <c r="M561" i="11" s="1"/>
  <c r="AB628" i="11"/>
  <c r="AC625" i="11"/>
  <c r="AB561" i="11"/>
  <c r="W696" i="11"/>
  <c r="V692" i="11"/>
  <c r="AF683" i="11"/>
  <c r="AE680" i="11"/>
  <c r="O680" i="11" s="1"/>
  <c r="Z671" i="11"/>
  <c r="AC669" i="11"/>
  <c r="V661" i="11"/>
  <c r="V660" i="11"/>
  <c r="W656" i="11"/>
  <c r="AB639" i="11"/>
  <c r="K639" i="11" s="1"/>
  <c r="AD629" i="11"/>
  <c r="Y628" i="11"/>
  <c r="AB625" i="11"/>
  <c r="V624" i="11"/>
  <c r="V617" i="11"/>
  <c r="V616" i="11"/>
  <c r="AF562" i="11"/>
  <c r="AA561" i="11"/>
  <c r="V696" i="11"/>
  <c r="AB683" i="11"/>
  <c r="AB680" i="11"/>
  <c r="K680" i="11" s="1"/>
  <c r="W671" i="11"/>
  <c r="AB669" i="11"/>
  <c r="AD663" i="11"/>
  <c r="M663" i="11" s="1"/>
  <c r="X628" i="11"/>
  <c r="G628" i="11" s="1"/>
  <c r="AA625" i="11"/>
  <c r="U616" i="11"/>
  <c r="AD562" i="11"/>
  <c r="Z561" i="11"/>
  <c r="AA683" i="11"/>
  <c r="X625" i="11"/>
  <c r="Z562" i="11"/>
  <c r="Y561" i="11"/>
  <c r="W625" i="11"/>
  <c r="Y562" i="11"/>
  <c r="W561" i="11"/>
  <c r="R597" i="1"/>
  <c r="T597" i="1"/>
  <c r="U597" i="1"/>
  <c r="S597" i="1"/>
  <c r="V597" i="1"/>
  <c r="Q597" i="1"/>
  <c r="Q604" i="1"/>
  <c r="S604" i="1"/>
  <c r="U604" i="1"/>
  <c r="T604" i="1"/>
  <c r="V604" i="1"/>
  <c r="R604" i="1"/>
  <c r="T686" i="1"/>
  <c r="R686" i="1"/>
  <c r="V686" i="1"/>
  <c r="S686" i="1"/>
  <c r="U686" i="1"/>
  <c r="Q686" i="1"/>
  <c r="R570" i="1"/>
  <c r="Q570" i="1"/>
  <c r="T570" i="1"/>
  <c r="V570" i="1"/>
  <c r="U570" i="1"/>
  <c r="I570" i="1" s="1"/>
  <c r="S570" i="1"/>
  <c r="G570" i="1" s="1"/>
  <c r="U707" i="1"/>
  <c r="R704" i="1"/>
  <c r="S697" i="1"/>
  <c r="V689" i="1"/>
  <c r="T682" i="1"/>
  <c r="U634" i="1"/>
  <c r="R614" i="1"/>
  <c r="T614" i="1"/>
  <c r="S614" i="1"/>
  <c r="S610" i="1"/>
  <c r="R600" i="1"/>
  <c r="R513" i="1"/>
  <c r="U497" i="1"/>
  <c r="R497" i="1"/>
  <c r="R710" i="1"/>
  <c r="R696" i="1"/>
  <c r="S696" i="1"/>
  <c r="T696" i="1"/>
  <c r="S692" i="1"/>
  <c r="R678" i="1"/>
  <c r="V585" i="1"/>
  <c r="R585" i="1"/>
  <c r="T577" i="1"/>
  <c r="U577" i="1"/>
  <c r="V577" i="1"/>
  <c r="S527" i="1"/>
  <c r="G527" i="1" s="1"/>
  <c r="U527" i="1"/>
  <c r="V527" i="1"/>
  <c r="R503" i="1"/>
  <c r="E503" i="1" s="1"/>
  <c r="V499" i="1"/>
  <c r="S491" i="1"/>
  <c r="Q692" i="1"/>
  <c r="R681" i="1"/>
  <c r="S681" i="1"/>
  <c r="T681" i="1"/>
  <c r="Q678" i="1"/>
  <c r="V620" i="1"/>
  <c r="R620" i="1"/>
  <c r="T620" i="1"/>
  <c r="S620" i="1"/>
  <c r="U599" i="1"/>
  <c r="R599" i="1"/>
  <c r="Q573" i="1"/>
  <c r="S573" i="1"/>
  <c r="U530" i="1"/>
  <c r="I530" i="1" s="1"/>
  <c r="R491" i="1"/>
  <c r="V679" i="1"/>
  <c r="Q679" i="1"/>
  <c r="S679" i="1"/>
  <c r="R679" i="1"/>
  <c r="S578" i="1"/>
  <c r="V578" i="1"/>
  <c r="T578" i="1"/>
  <c r="Q584" i="1"/>
  <c r="T584" i="1"/>
  <c r="R584" i="1"/>
  <c r="U584" i="1"/>
  <c r="S584" i="1"/>
  <c r="S503" i="1"/>
  <c r="T503" i="1"/>
  <c r="U503" i="1"/>
  <c r="Q621" i="1"/>
  <c r="S621" i="1"/>
  <c r="S617" i="1"/>
  <c r="T617" i="1"/>
  <c r="U617" i="1"/>
  <c r="T574" i="1"/>
  <c r="V574" i="1"/>
  <c r="U574" i="1"/>
  <c r="V507" i="1"/>
  <c r="Q507" i="1"/>
  <c r="U507" i="1"/>
  <c r="T507" i="1"/>
  <c r="G507" i="1" s="1"/>
  <c r="V522" i="1"/>
  <c r="Q702" i="1"/>
  <c r="R702" i="1"/>
  <c r="S702" i="1"/>
  <c r="U625" i="1"/>
  <c r="S625" i="1"/>
  <c r="T625" i="1"/>
  <c r="V625" i="1"/>
  <c r="U572" i="1"/>
  <c r="Q572" i="1"/>
  <c r="Q566" i="1"/>
  <c r="R566" i="1"/>
  <c r="S566" i="1"/>
  <c r="U522" i="1"/>
  <c r="I522" i="1" s="1"/>
  <c r="Q502" i="1"/>
  <c r="S502" i="1"/>
  <c r="T502" i="1"/>
  <c r="V694" i="1"/>
  <c r="R691" i="1"/>
  <c r="T683" i="1"/>
  <c r="V615" i="1"/>
  <c r="V611" i="1"/>
  <c r="T601" i="1"/>
  <c r="V571" i="1"/>
  <c r="U529" i="1"/>
  <c r="I529" i="1" s="1"/>
  <c r="T522" i="1"/>
  <c r="T506" i="1"/>
  <c r="U506" i="1"/>
  <c r="V506" i="1"/>
  <c r="S522" i="1"/>
  <c r="G522" i="1" s="1"/>
  <c r="Q626" i="1"/>
  <c r="T626" i="1"/>
  <c r="Q523" i="1"/>
  <c r="T523" i="1"/>
  <c r="R684" i="1"/>
  <c r="T684" i="1"/>
  <c r="S684" i="1"/>
  <c r="S683" i="1"/>
  <c r="U615" i="1"/>
  <c r="U611" i="1"/>
  <c r="S601" i="1"/>
  <c r="U571" i="1"/>
  <c r="T529" i="1"/>
  <c r="V509" i="1"/>
  <c r="T694" i="1"/>
  <c r="R687" i="1"/>
  <c r="S687" i="1"/>
  <c r="T687" i="1"/>
  <c r="R683" i="1"/>
  <c r="S579" i="1"/>
  <c r="S529" i="1"/>
  <c r="G529" i="1" s="1"/>
  <c r="Q522" i="1"/>
  <c r="T514" i="1"/>
  <c r="S514" i="1"/>
  <c r="G514" i="1" s="1"/>
  <c r="R514" i="1"/>
  <c r="U514" i="1"/>
  <c r="I514" i="1" s="1"/>
  <c r="V514" i="1"/>
  <c r="U509" i="1"/>
  <c r="I509" i="1" s="1"/>
  <c r="Q611" i="1"/>
  <c r="S611" i="1"/>
  <c r="R611" i="1"/>
  <c r="R571" i="1"/>
  <c r="S571" i="1"/>
  <c r="T571" i="1"/>
  <c r="R520" i="1"/>
  <c r="U520" i="1"/>
  <c r="V520" i="1"/>
  <c r="R601" i="1"/>
  <c r="U601" i="1"/>
  <c r="V601" i="1"/>
  <c r="T704" i="1"/>
  <c r="U697" i="1"/>
  <c r="V682" i="1"/>
  <c r="Q635" i="1"/>
  <c r="R635" i="1"/>
  <c r="T635" i="1"/>
  <c r="S635" i="1"/>
  <c r="U614" i="1"/>
  <c r="U610" i="1"/>
  <c r="T600" i="1"/>
  <c r="T513" i="1"/>
  <c r="G513" i="1" s="1"/>
  <c r="R509" i="1"/>
  <c r="S497" i="1"/>
  <c r="R693" i="1"/>
  <c r="T693" i="1"/>
  <c r="S693" i="1"/>
  <c r="R504" i="1"/>
  <c r="V504" i="1"/>
  <c r="S504" i="1"/>
  <c r="G504" i="1" s="1"/>
  <c r="Q699" i="1"/>
  <c r="S699" i="1"/>
  <c r="R699" i="1"/>
  <c r="R499" i="1"/>
  <c r="T499" i="1"/>
  <c r="G499" i="1" s="1"/>
  <c r="U499" i="1"/>
  <c r="I499" i="1" s="1"/>
  <c r="V704" i="1"/>
  <c r="Q615" i="1"/>
  <c r="R615" i="1"/>
  <c r="S615" i="1"/>
  <c r="V513" i="1"/>
  <c r="T509" i="1"/>
  <c r="V497" i="1"/>
  <c r="U704" i="1"/>
  <c r="V697" i="1"/>
  <c r="V614" i="1"/>
  <c r="V610" i="1"/>
  <c r="U600" i="1"/>
  <c r="U513" i="1"/>
  <c r="I513" i="1" s="1"/>
  <c r="S509" i="1"/>
  <c r="G509" i="1" s="1"/>
  <c r="T497" i="1"/>
  <c r="Q708" i="1"/>
  <c r="R708" i="1"/>
  <c r="S708" i="1"/>
  <c r="T575" i="1"/>
  <c r="S575" i="1"/>
  <c r="T697" i="1"/>
  <c r="V693" i="1"/>
  <c r="R690" i="1"/>
  <c r="S690" i="1"/>
  <c r="U682" i="1"/>
  <c r="V634" i="1"/>
  <c r="Q614" i="1"/>
  <c r="S600" i="1"/>
  <c r="U578" i="1"/>
  <c r="S574" i="1"/>
  <c r="S521" i="1"/>
  <c r="G521" i="1" s="1"/>
  <c r="R521" i="1"/>
  <c r="U521" i="1"/>
  <c r="I521" i="1" s="1"/>
  <c r="T521" i="1"/>
  <c r="S517" i="1"/>
  <c r="V517" i="1"/>
  <c r="T517" i="1"/>
  <c r="U517" i="1"/>
  <c r="I517" i="1" s="1"/>
  <c r="Q497" i="1"/>
  <c r="R612" i="1"/>
  <c r="Q612" i="1"/>
  <c r="T602" i="1"/>
  <c r="T528" i="1"/>
  <c r="G528" i="1" s="1"/>
  <c r="R581" i="1"/>
  <c r="U581" i="1"/>
  <c r="T492" i="1"/>
  <c r="V492" i="1"/>
  <c r="U510" i="1"/>
  <c r="R510" i="1"/>
  <c r="S496" i="1"/>
  <c r="G496" i="1" s="1"/>
  <c r="U496" i="1"/>
  <c r="V496" i="1"/>
  <c r="S609" i="1"/>
  <c r="V609" i="1"/>
  <c r="Q565" i="1"/>
  <c r="T565" i="1"/>
  <c r="X693" i="11"/>
  <c r="Y693" i="11"/>
  <c r="Z693" i="11"/>
  <c r="AB693" i="11"/>
  <c r="AE693" i="11"/>
  <c r="AF693" i="11"/>
  <c r="AC693" i="11"/>
  <c r="AD693" i="11"/>
  <c r="U693" i="11"/>
  <c r="V693" i="11"/>
  <c r="Z658" i="11"/>
  <c r="AA658" i="11"/>
  <c r="AB658" i="11"/>
  <c r="AD658" i="11"/>
  <c r="U658" i="11"/>
  <c r="W658" i="11"/>
  <c r="AA641" i="11"/>
  <c r="AB641" i="11"/>
  <c r="AC641" i="11"/>
  <c r="AE641" i="11"/>
  <c r="U641" i="11"/>
  <c r="Y641" i="11"/>
  <c r="AD641" i="11"/>
  <c r="AF641" i="11"/>
  <c r="U563" i="11"/>
  <c r="V563" i="11"/>
  <c r="Z563" i="11"/>
  <c r="W563" i="11"/>
  <c r="X563" i="11"/>
  <c r="AC563" i="11"/>
  <c r="Y563" i="11"/>
  <c r="AA563" i="11"/>
  <c r="AE563" i="11"/>
  <c r="AF563" i="11"/>
  <c r="AB563" i="11"/>
  <c r="AD563" i="11"/>
  <c r="U700" i="11"/>
  <c r="Y700" i="11"/>
  <c r="Z700" i="11"/>
  <c r="AD700" i="11"/>
  <c r="W700" i="11"/>
  <c r="X700" i="11"/>
  <c r="AE700" i="11"/>
  <c r="U663" i="11"/>
  <c r="V663" i="11"/>
  <c r="W663" i="11"/>
  <c r="Y663" i="11"/>
  <c r="X663" i="11"/>
  <c r="Z663" i="11"/>
  <c r="AA663" i="11"/>
  <c r="AE663" i="11"/>
  <c r="AF663" i="11"/>
  <c r="AB663" i="11"/>
  <c r="X676" i="11"/>
  <c r="AD671" i="11"/>
  <c r="AE671" i="11"/>
  <c r="AF671" i="11"/>
  <c r="X671" i="11"/>
  <c r="Y671" i="11"/>
  <c r="AC671" i="11"/>
  <c r="M671" i="11" s="1"/>
  <c r="U671" i="11"/>
  <c r="AA671" i="11"/>
  <c r="Z667" i="11"/>
  <c r="I667" i="11" s="1"/>
  <c r="AF662" i="11"/>
  <c r="Y630" i="11"/>
  <c r="AF628" i="11"/>
  <c r="V628" i="11"/>
  <c r="Z628" i="11"/>
  <c r="AA628" i="11"/>
  <c r="AD628" i="11"/>
  <c r="AE628" i="11"/>
  <c r="O628" i="11" s="1"/>
  <c r="U628" i="11"/>
  <c r="U623" i="11"/>
  <c r="AA623" i="11"/>
  <c r="AB623" i="11"/>
  <c r="AF623" i="11"/>
  <c r="X623" i="11"/>
  <c r="AD623" i="11"/>
  <c r="W623" i="11"/>
  <c r="G623" i="11" s="1"/>
  <c r="W562" i="11"/>
  <c r="AB644" i="11"/>
  <c r="AC644" i="11"/>
  <c r="AD644" i="11"/>
  <c r="AF644" i="11"/>
  <c r="W644" i="11"/>
  <c r="X644" i="11"/>
  <c r="AE644" i="11"/>
  <c r="O644" i="11" s="1"/>
  <c r="Z630" i="11"/>
  <c r="AA630" i="11"/>
  <c r="AB630" i="11"/>
  <c r="AD630" i="11"/>
  <c r="AF630" i="11"/>
  <c r="V630" i="11"/>
  <c r="E630" i="11" s="1"/>
  <c r="W630" i="11"/>
  <c r="AC630" i="11"/>
  <c r="M630" i="11" s="1"/>
  <c r="AE630" i="11"/>
  <c r="O630" i="11" s="1"/>
  <c r="X630" i="11"/>
  <c r="W690" i="11"/>
  <c r="X690" i="11"/>
  <c r="Y690" i="11"/>
  <c r="AA690" i="11"/>
  <c r="Z690" i="11"/>
  <c r="AB690" i="11"/>
  <c r="U690" i="11"/>
  <c r="AD622" i="11"/>
  <c r="AE622" i="11"/>
  <c r="AF622" i="11"/>
  <c r="U622" i="11"/>
  <c r="AB622" i="11"/>
  <c r="AC622" i="11"/>
  <c r="V622" i="11"/>
  <c r="W622" i="11"/>
  <c r="X622" i="11"/>
  <c r="Z622" i="11"/>
  <c r="AA622" i="11"/>
  <c r="V1132" i="11"/>
  <c r="W1132" i="11"/>
  <c r="Z1132" i="11"/>
  <c r="AA1132" i="11"/>
  <c r="AC662" i="11"/>
  <c r="AD662" i="11"/>
  <c r="U662" i="11"/>
  <c r="X662" i="11"/>
  <c r="Y662" i="11"/>
  <c r="Z662" i="11"/>
  <c r="AB662" i="11"/>
  <c r="K662" i="11" s="1"/>
  <c r="AE662" i="11"/>
  <c r="Z685" i="11"/>
  <c r="AA682" i="11"/>
  <c r="AB682" i="11"/>
  <c r="AC682" i="11"/>
  <c r="AE682" i="11"/>
  <c r="W682" i="11"/>
  <c r="X682" i="11"/>
  <c r="AF682" i="11"/>
  <c r="AC651" i="11"/>
  <c r="U672" i="11"/>
  <c r="AD672" i="11"/>
  <c r="AE672" i="11"/>
  <c r="AA672" i="11"/>
  <c r="AB672" i="11"/>
  <c r="W672" i="11"/>
  <c r="X672" i="11"/>
  <c r="Y672" i="11"/>
  <c r="AC672" i="11"/>
  <c r="M672" i="11" s="1"/>
  <c r="AF672" i="11"/>
  <c r="AA562" i="11"/>
  <c r="AB562" i="11"/>
  <c r="AC562" i="11"/>
  <c r="AE562" i="11"/>
  <c r="W686" i="11"/>
  <c r="X686" i="11"/>
  <c r="AB686" i="11"/>
  <c r="V686" i="11"/>
  <c r="U686" i="11"/>
  <c r="Y686" i="11"/>
  <c r="I686" i="11" s="1"/>
  <c r="AC686" i="11"/>
  <c r="AD686" i="11"/>
  <c r="AE686" i="11"/>
  <c r="AF686" i="11"/>
  <c r="Y676" i="11"/>
  <c r="Z676" i="11"/>
  <c r="AA676" i="11"/>
  <c r="AC676" i="11"/>
  <c r="AF676" i="11"/>
  <c r="AD676" i="11"/>
  <c r="AE676" i="11"/>
  <c r="O676" i="11" s="1"/>
  <c r="X659" i="11"/>
  <c r="Y659" i="11"/>
  <c r="AC659" i="11"/>
  <c r="W659" i="11"/>
  <c r="G659" i="11" s="1"/>
  <c r="Z659" i="11"/>
  <c r="AE659" i="11"/>
  <c r="U659" i="11"/>
  <c r="V659" i="11"/>
  <c r="AD659" i="11"/>
  <c r="AF659" i="11"/>
  <c r="AC647" i="11"/>
  <c r="AD647" i="11"/>
  <c r="AE647" i="11"/>
  <c r="W647" i="11"/>
  <c r="X647" i="11"/>
  <c r="AB647" i="11"/>
  <c r="AF647" i="11"/>
  <c r="U643" i="11"/>
  <c r="V643" i="11"/>
  <c r="W643" i="11"/>
  <c r="Y643" i="11"/>
  <c r="Z643" i="11"/>
  <c r="AD643" i="11"/>
  <c r="AA643" i="11"/>
  <c r="AF658" i="11"/>
  <c r="V645" i="11"/>
  <c r="W645" i="11"/>
  <c r="AA645" i="11"/>
  <c r="AE645" i="11"/>
  <c r="O645" i="11" s="1"/>
  <c r="U645" i="11"/>
  <c r="X645" i="11"/>
  <c r="AB645" i="11"/>
  <c r="AC645" i="11"/>
  <c r="Y645" i="11"/>
  <c r="Z645" i="11"/>
  <c r="AD645" i="11"/>
  <c r="AE658" i="11"/>
  <c r="U651" i="11"/>
  <c r="AE651" i="11"/>
  <c r="AF651" i="11"/>
  <c r="V651" i="11"/>
  <c r="W651" i="11"/>
  <c r="AA651" i="11"/>
  <c r="K651" i="11" s="1"/>
  <c r="X651" i="11"/>
  <c r="Z641" i="11"/>
  <c r="Y658" i="11"/>
  <c r="X641" i="11"/>
  <c r="AB685" i="11"/>
  <c r="AC685" i="11"/>
  <c r="AD685" i="11"/>
  <c r="AF685" i="11"/>
  <c r="V685" i="11"/>
  <c r="W685" i="11"/>
  <c r="AA685" i="11"/>
  <c r="K685" i="11" s="1"/>
  <c r="AA693" i="11"/>
  <c r="X658" i="11"/>
  <c r="W641" i="11"/>
  <c r="AC667" i="11"/>
  <c r="AD667" i="11"/>
  <c r="AE667" i="11"/>
  <c r="U667" i="11"/>
  <c r="AB667" i="11"/>
  <c r="AF667" i="11"/>
  <c r="W667" i="11"/>
  <c r="X667" i="11"/>
  <c r="AC658" i="11"/>
  <c r="X701" i="11"/>
  <c r="Y701" i="11"/>
  <c r="Z701" i="11"/>
  <c r="AB701" i="11"/>
  <c r="V701" i="11"/>
  <c r="AE701" i="11"/>
  <c r="AF701" i="11"/>
  <c r="AC701" i="11"/>
  <c r="AD701" i="11"/>
  <c r="W693" i="11"/>
  <c r="AF690" i="11"/>
  <c r="O690" i="11" s="1"/>
  <c r="Z672" i="11"/>
  <c r="V658" i="11"/>
  <c r="V641" i="11"/>
  <c r="AC688" i="11"/>
  <c r="AD688" i="11"/>
  <c r="AE688" i="11"/>
  <c r="U688" i="11"/>
  <c r="V688" i="11"/>
  <c r="Z688" i="11"/>
  <c r="Y688" i="11"/>
  <c r="W670" i="11"/>
  <c r="X670" i="11"/>
  <c r="Y670" i="11"/>
  <c r="AA670" i="11"/>
  <c r="AC670" i="11"/>
  <c r="AD670" i="11"/>
  <c r="V670" i="11"/>
  <c r="Z670" i="11"/>
  <c r="AD702" i="11"/>
  <c r="M702" i="11" s="1"/>
  <c r="AC687" i="11"/>
  <c r="U684" i="11"/>
  <c r="V684" i="11"/>
  <c r="W684" i="11"/>
  <c r="Y684" i="11"/>
  <c r="X684" i="11"/>
  <c r="Z684" i="11"/>
  <c r="AD684" i="11"/>
  <c r="AF656" i="11"/>
  <c r="U656" i="11"/>
  <c r="X656" i="11"/>
  <c r="Y653" i="11"/>
  <c r="AA642" i="11"/>
  <c r="V646" i="11"/>
  <c r="W646" i="11"/>
  <c r="X646" i="11"/>
  <c r="Z646" i="11"/>
  <c r="U646" i="11"/>
  <c r="Y646" i="11"/>
  <c r="I646" i="11" s="1"/>
  <c r="AD646" i="11"/>
  <c r="AE702" i="11"/>
  <c r="AF702" i="11"/>
  <c r="W702" i="11"/>
  <c r="X702" i="11"/>
  <c r="AB702" i="11"/>
  <c r="Z702" i="11"/>
  <c r="AA702" i="11"/>
  <c r="K702" i="11" s="1"/>
  <c r="V702" i="11"/>
  <c r="Y702" i="11"/>
  <c r="I702" i="11" s="1"/>
  <c r="V687" i="11"/>
  <c r="W687" i="11"/>
  <c r="X687" i="11"/>
  <c r="Z687" i="11"/>
  <c r="AA687" i="11"/>
  <c r="AB687" i="11"/>
  <c r="AF687" i="11"/>
  <c r="O687" i="11" s="1"/>
  <c r="AE653" i="11"/>
  <c r="AF653" i="11"/>
  <c r="AC653" i="11"/>
  <c r="AD653" i="11"/>
  <c r="W653" i="11"/>
  <c r="X653" i="11"/>
  <c r="AB653" i="11"/>
  <c r="Y642" i="11"/>
  <c r="Z642" i="11"/>
  <c r="AD642" i="11"/>
  <c r="AC642" i="11"/>
  <c r="M642" i="11" s="1"/>
  <c r="AE642" i="11"/>
  <c r="V642" i="11"/>
  <c r="W642" i="11"/>
  <c r="G642" i="11" s="1"/>
  <c r="AB642" i="11"/>
  <c r="AF642" i="11"/>
  <c r="Y655" i="11"/>
  <c r="Z655" i="11"/>
  <c r="AA655" i="11"/>
  <c r="AC655" i="11"/>
  <c r="AB655" i="11"/>
  <c r="AD655" i="11"/>
  <c r="U655" i="11"/>
  <c r="V655" i="11"/>
  <c r="AF655" i="11"/>
  <c r="O655" i="11" s="1"/>
  <c r="U683" i="11"/>
  <c r="V683" i="11"/>
  <c r="Z683" i="11"/>
  <c r="AD683" i="11"/>
  <c r="X683" i="11"/>
  <c r="G683" i="11" s="1"/>
  <c r="Y683" i="11"/>
  <c r="I683" i="11" s="1"/>
  <c r="AC683" i="11"/>
  <c r="M683" i="11" s="1"/>
  <c r="AE683" i="11"/>
  <c r="AE694" i="11"/>
  <c r="AF694" i="11"/>
  <c r="W694" i="11"/>
  <c r="X694" i="11"/>
  <c r="AB694" i="11"/>
  <c r="X673" i="11"/>
  <c r="Y673" i="11"/>
  <c r="Z673" i="11"/>
  <c r="AB673" i="11"/>
  <c r="V673" i="11"/>
  <c r="W673" i="11"/>
  <c r="G673" i="11" s="1"/>
  <c r="AE673" i="11"/>
  <c r="O673" i="11" s="1"/>
  <c r="AA673" i="11"/>
  <c r="K673" i="11" s="1"/>
  <c r="AB664" i="11"/>
  <c r="AC664" i="11"/>
  <c r="AD664" i="11"/>
  <c r="AF664" i="11"/>
  <c r="AA664" i="11"/>
  <c r="K664" i="11" s="1"/>
  <c r="AE664" i="11"/>
  <c r="O664" i="11" s="1"/>
  <c r="V664" i="11"/>
  <c r="AD691" i="11"/>
  <c r="AC691" i="11"/>
  <c r="M691" i="11" s="1"/>
  <c r="Z691" i="11"/>
  <c r="AA691" i="11"/>
  <c r="X624" i="11"/>
  <c r="Y624" i="11"/>
  <c r="Z624" i="11"/>
  <c r="AB624" i="11"/>
  <c r="W617" i="11"/>
  <c r="X617" i="11"/>
  <c r="Y617" i="11"/>
  <c r="AA617" i="11"/>
  <c r="AC617" i="11"/>
  <c r="AD617" i="11"/>
  <c r="Z617" i="11"/>
  <c r="AC680" i="11"/>
  <c r="AD680" i="11"/>
  <c r="AE674" i="11"/>
  <c r="AF674" i="11"/>
  <c r="X652" i="11"/>
  <c r="Y652" i="11"/>
  <c r="Z652" i="11"/>
  <c r="AB652" i="11"/>
  <c r="K652" i="11" s="1"/>
  <c r="W652" i="11"/>
  <c r="G652" i="11" s="1"/>
  <c r="U611" i="11"/>
  <c r="V611" i="11"/>
  <c r="W611" i="11"/>
  <c r="Y611" i="11"/>
  <c r="AF611" i="11"/>
  <c r="AC615" i="11"/>
  <c r="AD615" i="11"/>
  <c r="AE615" i="11"/>
  <c r="AB615" i="11"/>
  <c r="AF615" i="11"/>
  <c r="AC696" i="11"/>
  <c r="AD696" i="11"/>
  <c r="AE696" i="11"/>
  <c r="Z696" i="11"/>
  <c r="AA696" i="11"/>
  <c r="Z679" i="11"/>
  <c r="AA679" i="11"/>
  <c r="AB679" i="11"/>
  <c r="AD679" i="11"/>
  <c r="W679" i="11"/>
  <c r="AF677" i="11"/>
  <c r="U677" i="11"/>
  <c r="V677" i="11"/>
  <c r="Z677" i="11"/>
  <c r="Y627" i="11"/>
  <c r="Z627" i="11"/>
  <c r="AA627" i="11"/>
  <c r="AC627" i="11"/>
  <c r="U627" i="11"/>
  <c r="V627" i="11"/>
  <c r="AD627" i="11"/>
  <c r="AA661" i="11"/>
  <c r="AB661" i="11"/>
  <c r="AC661" i="11"/>
  <c r="AE661" i="11"/>
  <c r="W661" i="11"/>
  <c r="AE625" i="11"/>
  <c r="AF625" i="11"/>
  <c r="Y625" i="11"/>
  <c r="Z625" i="11"/>
  <c r="AD625" i="11"/>
  <c r="W678" i="11"/>
  <c r="G678" i="11" s="1"/>
  <c r="W657" i="11"/>
  <c r="G657" i="11" s="1"/>
  <c r="X561" i="11"/>
  <c r="V561" i="11"/>
  <c r="E561" i="11" s="1"/>
  <c r="L569" i="1" l="1"/>
  <c r="E569" i="1"/>
  <c r="E568" i="1"/>
  <c r="L568" i="1"/>
  <c r="L570" i="1"/>
  <c r="E570" i="1"/>
  <c r="M692" i="11"/>
  <c r="G660" i="11"/>
  <c r="M616" i="11"/>
  <c r="M669" i="11"/>
  <c r="G656" i="11"/>
  <c r="O663" i="11"/>
  <c r="O671" i="11"/>
  <c r="G565" i="1"/>
  <c r="G517" i="1"/>
  <c r="E515" i="1"/>
  <c r="I532" i="1"/>
  <c r="G532" i="1"/>
  <c r="G519" i="1"/>
  <c r="I523" i="1"/>
  <c r="G523" i="1"/>
  <c r="I531" i="1"/>
  <c r="I527" i="1"/>
  <c r="G566" i="1"/>
  <c r="G516" i="1"/>
  <c r="E528" i="1"/>
  <c r="L528" i="1"/>
  <c r="L517" i="1"/>
  <c r="E517" i="1"/>
  <c r="L516" i="1"/>
  <c r="E516" i="1"/>
  <c r="L527" i="1"/>
  <c r="E527" i="1"/>
  <c r="E530" i="1"/>
  <c r="L530" i="1"/>
  <c r="E525" i="1"/>
  <c r="L525" i="1"/>
  <c r="L513" i="1"/>
  <c r="E513" i="1"/>
  <c r="E567" i="1"/>
  <c r="L567" i="1"/>
  <c r="E529" i="1"/>
  <c r="L529" i="1"/>
  <c r="E518" i="1"/>
  <c r="L518" i="1"/>
  <c r="E531" i="1"/>
  <c r="L531" i="1"/>
  <c r="L519" i="1"/>
  <c r="E519" i="1"/>
  <c r="E524" i="1"/>
  <c r="L524" i="1"/>
  <c r="E526" i="1"/>
  <c r="L526" i="1"/>
  <c r="L566" i="1"/>
  <c r="E566" i="1"/>
  <c r="L522" i="1"/>
  <c r="E522" i="1"/>
  <c r="E514" i="1"/>
  <c r="L514" i="1"/>
  <c r="L521" i="1"/>
  <c r="E521" i="1"/>
  <c r="L565" i="1"/>
  <c r="L631" i="1" s="1"/>
  <c r="E565" i="1"/>
  <c r="D631" i="1" s="1"/>
  <c r="H631" i="1"/>
  <c r="O675" i="11"/>
  <c r="K686" i="11"/>
  <c r="G662" i="11"/>
  <c r="I677" i="11"/>
  <c r="I639" i="11"/>
  <c r="G654" i="11"/>
  <c r="M684" i="11"/>
  <c r="K653" i="11"/>
  <c r="K561" i="11"/>
  <c r="K625" i="11"/>
  <c r="K676" i="11"/>
  <c r="G644" i="11"/>
  <c r="O658" i="11"/>
  <c r="G685" i="11"/>
  <c r="E532" i="1"/>
  <c r="L532" i="1"/>
  <c r="L523" i="1"/>
  <c r="E523" i="1"/>
  <c r="I520" i="1"/>
  <c r="L520" i="1"/>
  <c r="E520" i="1"/>
  <c r="I510" i="1"/>
  <c r="G511" i="1"/>
  <c r="L503" i="1"/>
  <c r="E511" i="1"/>
  <c r="L511" i="1"/>
  <c r="E510" i="1"/>
  <c r="L510" i="1"/>
  <c r="L509" i="1"/>
  <c r="E509" i="1"/>
  <c r="G505" i="1"/>
  <c r="G508" i="1"/>
  <c r="I503" i="1"/>
  <c r="I507" i="1"/>
  <c r="I506" i="1"/>
  <c r="I495" i="1"/>
  <c r="L508" i="1"/>
  <c r="E508" i="1"/>
  <c r="E507" i="1"/>
  <c r="L507" i="1"/>
  <c r="I504" i="1"/>
  <c r="G503" i="1"/>
  <c r="I505" i="1"/>
  <c r="G500" i="1"/>
  <c r="I501" i="1"/>
  <c r="G502" i="1"/>
  <c r="L504" i="1"/>
  <c r="E504" i="1"/>
  <c r="E505" i="1"/>
  <c r="L505" i="1"/>
  <c r="I500" i="1"/>
  <c r="L501" i="1"/>
  <c r="E501" i="1"/>
  <c r="E500" i="1"/>
  <c r="L500" i="1"/>
  <c r="E502" i="1"/>
  <c r="L502" i="1"/>
  <c r="L499" i="1"/>
  <c r="E499" i="1"/>
  <c r="G492" i="1"/>
  <c r="I497" i="1"/>
  <c r="G497" i="1"/>
  <c r="I496" i="1"/>
  <c r="M694" i="11"/>
  <c r="K692" i="11"/>
  <c r="K694" i="11"/>
  <c r="I492" i="1"/>
  <c r="E498" i="1"/>
  <c r="L498" i="1"/>
  <c r="L497" i="1"/>
  <c r="E497" i="1"/>
  <c r="I689" i="11"/>
  <c r="K688" i="11"/>
  <c r="I691" i="11"/>
  <c r="I688" i="11"/>
  <c r="L495" i="1"/>
  <c r="E495" i="1"/>
  <c r="L493" i="1"/>
  <c r="E493" i="1"/>
  <c r="L496" i="1"/>
  <c r="E496" i="1"/>
  <c r="G491" i="1"/>
  <c r="O702" i="11"/>
  <c r="G702" i="11"/>
  <c r="P688" i="11"/>
  <c r="Q688" i="11"/>
  <c r="L491" i="1"/>
  <c r="E491" i="1"/>
  <c r="L492" i="1"/>
  <c r="E492" i="1"/>
  <c r="Q702" i="11"/>
  <c r="E702" i="11"/>
  <c r="P702" i="11"/>
  <c r="K689" i="11"/>
  <c r="O692" i="11"/>
  <c r="O691" i="11"/>
  <c r="I692" i="11"/>
  <c r="O677" i="11"/>
  <c r="I680" i="11"/>
  <c r="K647" i="11"/>
  <c r="K660" i="11"/>
  <c r="O684" i="11"/>
  <c r="G695" i="11"/>
  <c r="I695" i="11"/>
  <c r="O695" i="11"/>
  <c r="G674" i="11"/>
  <c r="K674" i="11"/>
  <c r="M674" i="11"/>
  <c r="G676" i="11"/>
  <c r="O685" i="11"/>
  <c r="I679" i="11"/>
  <c r="M679" i="11"/>
  <c r="G691" i="11"/>
  <c r="K681" i="11"/>
  <c r="M681" i="11"/>
  <c r="O681" i="11"/>
  <c r="I678" i="11"/>
  <c r="K678" i="11"/>
  <c r="M678" i="11"/>
  <c r="I687" i="11"/>
  <c r="G675" i="11"/>
  <c r="I675" i="11"/>
  <c r="K675" i="11"/>
  <c r="M675" i="11"/>
  <c r="G671" i="11"/>
  <c r="K683" i="11"/>
  <c r="I693" i="11"/>
  <c r="K682" i="11"/>
  <c r="M682" i="11"/>
  <c r="O682" i="11"/>
  <c r="G682" i="11"/>
  <c r="G686" i="11"/>
  <c r="M686" i="11"/>
  <c r="O686" i="11"/>
  <c r="I676" i="11"/>
  <c r="M676" i="11"/>
  <c r="I658" i="11"/>
  <c r="M685" i="11"/>
  <c r="M658" i="11"/>
  <c r="G693" i="11"/>
  <c r="G670" i="11"/>
  <c r="K670" i="11"/>
  <c r="M687" i="11"/>
  <c r="G684" i="11"/>
  <c r="I684" i="11"/>
  <c r="I653" i="11"/>
  <c r="G687" i="11"/>
  <c r="K687" i="11"/>
  <c r="O653" i="11"/>
  <c r="M653" i="11"/>
  <c r="G653" i="11"/>
  <c r="M655" i="11"/>
  <c r="O683" i="11"/>
  <c r="I673" i="11"/>
  <c r="M664" i="11"/>
  <c r="M680" i="11"/>
  <c r="O674" i="11"/>
  <c r="K679" i="11"/>
  <c r="K661" i="11"/>
  <c r="M661" i="11"/>
  <c r="O661" i="11"/>
  <c r="G661" i="11"/>
  <c r="G690" i="11"/>
  <c r="I694" i="11"/>
  <c r="M695" i="11"/>
  <c r="M693" i="11"/>
  <c r="K690" i="11"/>
  <c r="O693" i="11"/>
  <c r="I690" i="11"/>
  <c r="E691" i="11"/>
  <c r="K693" i="11"/>
  <c r="M688" i="11"/>
  <c r="O688" i="11"/>
  <c r="E688" i="11"/>
  <c r="G689" i="11"/>
  <c r="O694" i="11"/>
  <c r="G694" i="11"/>
  <c r="G669" i="11"/>
  <c r="M660" i="11"/>
  <c r="I661" i="11"/>
  <c r="K669" i="11"/>
  <c r="O669" i="11"/>
  <c r="G664" i="11"/>
  <c r="I651" i="11"/>
  <c r="K667" i="11"/>
  <c r="O656" i="11"/>
  <c r="G655" i="11"/>
  <c r="I664" i="11"/>
  <c r="G648" i="11"/>
  <c r="I648" i="11"/>
  <c r="K648" i="11"/>
  <c r="M648" i="11"/>
  <c r="O648" i="11"/>
  <c r="K659" i="11"/>
  <c r="M646" i="11"/>
  <c r="O646" i="11"/>
  <c r="I654" i="11"/>
  <c r="K654" i="11"/>
  <c r="O654" i="11"/>
  <c r="K640" i="11"/>
  <c r="M640" i="11"/>
  <c r="M652" i="11"/>
  <c r="O652" i="11"/>
  <c r="I657" i="11"/>
  <c r="K657" i="11"/>
  <c r="M657" i="11"/>
  <c r="G663" i="11"/>
  <c r="M670" i="11"/>
  <c r="K671" i="11"/>
  <c r="G646" i="11"/>
  <c r="K655" i="11"/>
  <c r="K658" i="11"/>
  <c r="G658" i="11"/>
  <c r="I663" i="11"/>
  <c r="K663" i="11"/>
  <c r="I671" i="11"/>
  <c r="M662" i="11"/>
  <c r="I662" i="11"/>
  <c r="O662" i="11"/>
  <c r="M651" i="11"/>
  <c r="O672" i="11"/>
  <c r="K672" i="11"/>
  <c r="G672" i="11"/>
  <c r="I672" i="11"/>
  <c r="I659" i="11"/>
  <c r="M659" i="11"/>
  <c r="O659" i="11"/>
  <c r="M647" i="11"/>
  <c r="O647" i="11"/>
  <c r="G647" i="11"/>
  <c r="G643" i="11"/>
  <c r="I643" i="11"/>
  <c r="K643" i="11"/>
  <c r="G645" i="11"/>
  <c r="K645" i="11"/>
  <c r="M645" i="11"/>
  <c r="I645" i="11"/>
  <c r="O651" i="11"/>
  <c r="G651" i="11"/>
  <c r="I655" i="11"/>
  <c r="I652" i="11"/>
  <c r="G641" i="11"/>
  <c r="M667" i="11"/>
  <c r="O667" i="11"/>
  <c r="G667" i="11"/>
  <c r="I670" i="11"/>
  <c r="Q694" i="11"/>
  <c r="P694" i="11"/>
  <c r="E694" i="11"/>
  <c r="Q689" i="11"/>
  <c r="E689" i="11"/>
  <c r="P689" i="11"/>
  <c r="E675" i="11"/>
  <c r="Q675" i="11"/>
  <c r="P675" i="11"/>
  <c r="Q682" i="11"/>
  <c r="E682" i="11"/>
  <c r="P682" i="11"/>
  <c r="Q695" i="11"/>
  <c r="P695" i="11"/>
  <c r="E695" i="11"/>
  <c r="P674" i="11"/>
  <c r="Q674" i="11"/>
  <c r="E674" i="11"/>
  <c r="P676" i="11"/>
  <c r="E676" i="11"/>
  <c r="Q676" i="11"/>
  <c r="P685" i="11"/>
  <c r="E685" i="11"/>
  <c r="Q685" i="11"/>
  <c r="Q681" i="11"/>
  <c r="P681" i="11"/>
  <c r="E681" i="11"/>
  <c r="Q678" i="11"/>
  <c r="P678" i="11"/>
  <c r="E678" i="11"/>
  <c r="E687" i="11"/>
  <c r="P687" i="11"/>
  <c r="Q687" i="11"/>
  <c r="E680" i="11"/>
  <c r="P680" i="11"/>
  <c r="Q680" i="11"/>
  <c r="E690" i="11"/>
  <c r="Q690" i="11"/>
  <c r="P690" i="11"/>
  <c r="P686" i="11"/>
  <c r="E686" i="11"/>
  <c r="Q686" i="11"/>
  <c r="Q683" i="11"/>
  <c r="E683" i="11"/>
  <c r="P683" i="11"/>
  <c r="P673" i="11"/>
  <c r="Q673" i="11"/>
  <c r="E673" i="11"/>
  <c r="Q679" i="11"/>
  <c r="G679" i="11"/>
  <c r="P679" i="11"/>
  <c r="Q677" i="11"/>
  <c r="E677" i="11"/>
  <c r="P677" i="11"/>
  <c r="E693" i="11"/>
  <c r="Q693" i="11"/>
  <c r="P693" i="11"/>
  <c r="P692" i="11"/>
  <c r="Q692" i="11"/>
  <c r="E692" i="11"/>
  <c r="P684" i="11"/>
  <c r="Q684" i="11"/>
  <c r="E684" i="11"/>
  <c r="I669" i="11"/>
  <c r="Q665" i="11"/>
  <c r="E665" i="11"/>
  <c r="P665" i="11"/>
  <c r="O665" i="11"/>
  <c r="G626" i="11"/>
  <c r="I642" i="11"/>
  <c r="P666" i="11"/>
  <c r="E666" i="11"/>
  <c r="Q666" i="11"/>
  <c r="E653" i="11"/>
  <c r="P653" i="11"/>
  <c r="Q653" i="11"/>
  <c r="P652" i="11"/>
  <c r="E652" i="11"/>
  <c r="Q652" i="11"/>
  <c r="Q670" i="11"/>
  <c r="E670" i="11"/>
  <c r="P670" i="11"/>
  <c r="E660" i="11"/>
  <c r="P660" i="11"/>
  <c r="Q660" i="11"/>
  <c r="Q647" i="11"/>
  <c r="E647" i="11"/>
  <c r="P647" i="11"/>
  <c r="P654" i="11"/>
  <c r="Q654" i="11"/>
  <c r="E654" i="11"/>
  <c r="P648" i="11"/>
  <c r="Q648" i="11"/>
  <c r="E648" i="11"/>
  <c r="E657" i="11"/>
  <c r="Q657" i="11"/>
  <c r="P657" i="11"/>
  <c r="E669" i="11"/>
  <c r="Q669" i="11"/>
  <c r="P669" i="11"/>
  <c r="E661" i="11"/>
  <c r="Q661" i="11"/>
  <c r="P661" i="11"/>
  <c r="E658" i="11"/>
  <c r="Q658" i="11"/>
  <c r="P658" i="11"/>
  <c r="P663" i="11"/>
  <c r="E663" i="11"/>
  <c r="Q663" i="11"/>
  <c r="Q671" i="11"/>
  <c r="E671" i="11"/>
  <c r="P671" i="11"/>
  <c r="P662" i="11"/>
  <c r="E662" i="11"/>
  <c r="Q662" i="11"/>
  <c r="Q672" i="11"/>
  <c r="E672" i="11"/>
  <c r="P672" i="11"/>
  <c r="E659" i="11"/>
  <c r="Q659" i="11"/>
  <c r="P659" i="11"/>
  <c r="P645" i="11"/>
  <c r="Q645" i="11"/>
  <c r="E645" i="11"/>
  <c r="P651" i="11"/>
  <c r="Q651" i="11"/>
  <c r="E651" i="11"/>
  <c r="E667" i="11"/>
  <c r="Q667" i="11"/>
  <c r="P667" i="11"/>
  <c r="P656" i="11"/>
  <c r="E656" i="11"/>
  <c r="Q656" i="11"/>
  <c r="P646" i="11"/>
  <c r="Q646" i="11"/>
  <c r="E646" i="11"/>
  <c r="E655" i="11"/>
  <c r="P655" i="11"/>
  <c r="Q655" i="11"/>
  <c r="P664" i="11"/>
  <c r="E664" i="11"/>
  <c r="Q664" i="11"/>
  <c r="O640" i="11"/>
  <c r="O642" i="11"/>
  <c r="K644" i="11"/>
  <c r="I640" i="11"/>
  <c r="K642" i="11"/>
  <c r="M643" i="11"/>
  <c r="O643" i="11"/>
  <c r="M644" i="11"/>
  <c r="K641" i="11"/>
  <c r="M641" i="11"/>
  <c r="O641" i="11"/>
  <c r="I641" i="11"/>
  <c r="O639" i="11"/>
  <c r="O629" i="11"/>
  <c r="M622" i="11"/>
  <c r="P642" i="11"/>
  <c r="E642" i="11"/>
  <c r="Q642" i="11"/>
  <c r="Q644" i="11"/>
  <c r="E644" i="11"/>
  <c r="P644" i="11"/>
  <c r="E640" i="11"/>
  <c r="Q640" i="11"/>
  <c r="P640" i="11"/>
  <c r="E641" i="11"/>
  <c r="Q641" i="11"/>
  <c r="P641" i="11"/>
  <c r="E643" i="11"/>
  <c r="Q643" i="11"/>
  <c r="P643" i="11"/>
  <c r="M624" i="11"/>
  <c r="O622" i="11"/>
  <c r="I628" i="11"/>
  <c r="M628" i="11"/>
  <c r="G627" i="11"/>
  <c r="K624" i="11"/>
  <c r="G624" i="11"/>
  <c r="M625" i="11"/>
  <c r="M623" i="11"/>
  <c r="O623" i="11"/>
  <c r="G622" i="11"/>
  <c r="I629" i="11"/>
  <c r="G639" i="11"/>
  <c r="M639" i="11"/>
  <c r="K629" i="11"/>
  <c r="G629" i="11"/>
  <c r="I623" i="11"/>
  <c r="I626" i="11"/>
  <c r="K626" i="11"/>
  <c r="O626" i="11"/>
  <c r="O627" i="11"/>
  <c r="G625" i="11"/>
  <c r="I562" i="11"/>
  <c r="K628" i="11"/>
  <c r="K623" i="11"/>
  <c r="M629" i="11"/>
  <c r="I624" i="11"/>
  <c r="G617" i="11"/>
  <c r="K617" i="11"/>
  <c r="M617" i="11"/>
  <c r="I627" i="11"/>
  <c r="K627" i="11"/>
  <c r="M627" i="11"/>
  <c r="O625" i="11"/>
  <c r="I625" i="11"/>
  <c r="K616" i="11"/>
  <c r="I617" i="11"/>
  <c r="G630" i="11"/>
  <c r="P639" i="11"/>
  <c r="E639" i="11"/>
  <c r="Q639" i="11"/>
  <c r="E629" i="11"/>
  <c r="P629" i="11"/>
  <c r="Q629" i="11"/>
  <c r="E625" i="11"/>
  <c r="Q625" i="11"/>
  <c r="P625" i="11"/>
  <c r="E626" i="11"/>
  <c r="Q626" i="11"/>
  <c r="P626" i="11"/>
  <c r="P624" i="11"/>
  <c r="E624" i="11"/>
  <c r="Q624" i="11"/>
  <c r="P628" i="11"/>
  <c r="E628" i="11"/>
  <c r="Q628" i="11"/>
  <c r="E623" i="11"/>
  <c r="Q623" i="11"/>
  <c r="P623" i="11"/>
  <c r="P627" i="11"/>
  <c r="E627" i="11"/>
  <c r="Q627" i="11"/>
  <c r="Q617" i="11"/>
  <c r="P617" i="11"/>
  <c r="E617" i="11"/>
  <c r="E622" i="11"/>
  <c r="Q616" i="11"/>
  <c r="P616" i="11"/>
  <c r="K563" i="11"/>
  <c r="M562" i="11"/>
  <c r="G563" i="11"/>
  <c r="O562" i="11"/>
  <c r="P561" i="11"/>
  <c r="M563" i="11"/>
  <c r="E563" i="11"/>
  <c r="P563" i="11"/>
  <c r="Q563" i="11"/>
  <c r="I561" i="11"/>
  <c r="K562" i="11"/>
  <c r="O563" i="11"/>
  <c r="G562" i="11"/>
  <c r="I563" i="11"/>
  <c r="P562" i="11"/>
  <c r="Q562" i="11"/>
  <c r="E562" i="11"/>
  <c r="Q561" i="11"/>
  <c r="G561" i="11"/>
  <c r="F631" i="1" l="1"/>
  <c r="F558" i="1"/>
  <c r="H558" i="1"/>
  <c r="D558" i="1"/>
  <c r="P697" i="11"/>
  <c r="L558" i="1"/>
  <c r="T395" i="14"/>
  <c r="U395" i="14" s="1"/>
  <c r="Q378" i="5"/>
  <c r="R378" i="5" l="1"/>
  <c r="Y378" i="5"/>
  <c r="AF395" i="14"/>
  <c r="X378" i="5"/>
  <c r="U378" i="5"/>
  <c r="W378" i="5"/>
  <c r="V378" i="5"/>
  <c r="T378" i="5"/>
  <c r="AB395" i="14"/>
  <c r="X395" i="14"/>
  <c r="V395" i="14"/>
  <c r="AE395" i="14"/>
  <c r="AD395" i="14"/>
  <c r="AC395" i="14"/>
  <c r="AA395" i="14"/>
  <c r="Z395" i="14"/>
  <c r="Y395" i="14"/>
  <c r="W395" i="14"/>
  <c r="S378" i="5"/>
  <c r="K378" i="5" l="1"/>
  <c r="G378" i="5"/>
  <c r="O395" i="14"/>
  <c r="I378" i="5"/>
  <c r="K395" i="14"/>
  <c r="G395" i="14"/>
  <c r="M395" i="14"/>
  <c r="I395" i="14"/>
  <c r="E395" i="14"/>
  <c r="Q395" i="14"/>
  <c r="P395" i="14"/>
  <c r="M378" i="5"/>
  <c r="L378" i="5"/>
  <c r="E378" i="5"/>
  <c r="T558" i="11"/>
  <c r="T557" i="11"/>
  <c r="T556" i="11"/>
  <c r="AE556" i="11" s="1"/>
  <c r="T532" i="11"/>
  <c r="Z532" i="11" s="1"/>
  <c r="T533" i="11"/>
  <c r="AE533" i="11" s="1"/>
  <c r="T534" i="11"/>
  <c r="U534" i="11" s="1"/>
  <c r="T535" i="11"/>
  <c r="T536" i="11"/>
  <c r="T537" i="11"/>
  <c r="AE537" i="11" s="1"/>
  <c r="T538" i="11"/>
  <c r="AF538" i="11" s="1"/>
  <c r="T539" i="11"/>
  <c r="U539" i="11" s="1"/>
  <c r="T540" i="11"/>
  <c r="T541" i="11"/>
  <c r="U541" i="11" s="1"/>
  <c r="T542" i="11"/>
  <c r="T543" i="11"/>
  <c r="Y543" i="11" s="1"/>
  <c r="T544" i="11"/>
  <c r="AA544" i="11" s="1"/>
  <c r="T545" i="11"/>
  <c r="V545" i="11" s="1"/>
  <c r="T546" i="11"/>
  <c r="Y546" i="11" s="1"/>
  <c r="T547" i="11"/>
  <c r="U547" i="11" s="1"/>
  <c r="T548" i="11"/>
  <c r="AA548" i="11" s="1"/>
  <c r="T549" i="11"/>
  <c r="AB549" i="11" s="1"/>
  <c r="T550" i="11"/>
  <c r="AD550" i="11" s="1"/>
  <c r="T551" i="11"/>
  <c r="X551" i="11" s="1"/>
  <c r="T552" i="11"/>
  <c r="U552" i="11" s="1"/>
  <c r="T553" i="11"/>
  <c r="U553" i="11" s="1"/>
  <c r="T554" i="11"/>
  <c r="AE554" i="11" s="1"/>
  <c r="T555" i="11"/>
  <c r="X555" i="11" s="1"/>
  <c r="T559" i="11"/>
  <c r="U559" i="11" s="1"/>
  <c r="T560" i="11"/>
  <c r="Y560" i="11" s="1"/>
  <c r="T1133" i="11"/>
  <c r="AF1133" i="11" s="1"/>
  <c r="T1134" i="11"/>
  <c r="U1134" i="11" s="1"/>
  <c r="T1135" i="11"/>
  <c r="AF1135" i="11" s="1"/>
  <c r="T1136" i="11"/>
  <c r="U1136" i="11" s="1"/>
  <c r="T1137" i="11"/>
  <c r="AF1137" i="11" s="1"/>
  <c r="T1138" i="11"/>
  <c r="AE1138" i="11" s="1"/>
  <c r="T1139" i="11"/>
  <c r="Z1139" i="11" s="1"/>
  <c r="T1140" i="11"/>
  <c r="AD1140" i="11" s="1"/>
  <c r="T1141" i="11"/>
  <c r="X1141" i="11" s="1"/>
  <c r="T1142" i="11"/>
  <c r="U1142" i="11" s="1"/>
  <c r="T1143" i="11"/>
  <c r="V1143" i="11" s="1"/>
  <c r="T1144" i="11"/>
  <c r="U1144" i="11" s="1"/>
  <c r="T1145" i="11"/>
  <c r="V1145" i="11" s="1"/>
  <c r="T1146" i="11"/>
  <c r="AE1146" i="11" s="1"/>
  <c r="T1147" i="11"/>
  <c r="AB1147" i="11" s="1"/>
  <c r="T1148" i="11"/>
  <c r="AC1148" i="11" s="1"/>
  <c r="T1149" i="11"/>
  <c r="AF1149" i="11" s="1"/>
  <c r="AB558" i="11" l="1"/>
  <c r="Y558" i="11"/>
  <c r="AF557" i="11"/>
  <c r="AA557" i="11"/>
  <c r="Z557" i="11"/>
  <c r="X558" i="11"/>
  <c r="V558" i="11"/>
  <c r="Y557" i="11"/>
  <c r="I557" i="11" s="1"/>
  <c r="AD556" i="11"/>
  <c r="X546" i="11"/>
  <c r="AA532" i="11"/>
  <c r="AE1134" i="11"/>
  <c r="Z1134" i="11"/>
  <c r="Y556" i="11"/>
  <c r="AD558" i="11"/>
  <c r="AD557" i="11"/>
  <c r="AC556" i="11"/>
  <c r="V556" i="11"/>
  <c r="U558" i="11"/>
  <c r="U556" i="11"/>
  <c r="AA558" i="11"/>
  <c r="K558" i="11" s="1"/>
  <c r="V557" i="11"/>
  <c r="W557" i="11"/>
  <c r="Z558" i="11"/>
  <c r="AF556" i="11"/>
  <c r="O556" i="11" s="1"/>
  <c r="AD532" i="11"/>
  <c r="AB556" i="11"/>
  <c r="AA556" i="11"/>
  <c r="K556" i="11" s="1"/>
  <c r="AC557" i="11"/>
  <c r="Z556" i="11"/>
  <c r="Z548" i="11"/>
  <c r="AB557" i="11"/>
  <c r="W556" i="11"/>
  <c r="Y548" i="11"/>
  <c r="AB1143" i="11"/>
  <c r="X548" i="11"/>
  <c r="AF532" i="11"/>
  <c r="Z541" i="11"/>
  <c r="AE532" i="11"/>
  <c r="AF1142" i="11"/>
  <c r="V541" i="11"/>
  <c r="AA1142" i="11"/>
  <c r="V1142" i="11"/>
  <c r="AE552" i="11"/>
  <c r="U546" i="11"/>
  <c r="Y532" i="11"/>
  <c r="I532" i="11" s="1"/>
  <c r="Y545" i="11"/>
  <c r="AE1140" i="11"/>
  <c r="W545" i="11"/>
  <c r="AD549" i="11"/>
  <c r="AD1146" i="11"/>
  <c r="AC1146" i="11"/>
  <c r="AD537" i="11"/>
  <c r="W532" i="11"/>
  <c r="AB1146" i="11"/>
  <c r="AE553" i="11"/>
  <c r="AB537" i="11"/>
  <c r="Y1146" i="11"/>
  <c r="AD553" i="11"/>
  <c r="AA553" i="11"/>
  <c r="Z553" i="11"/>
  <c r="AC541" i="11"/>
  <c r="X1146" i="11"/>
  <c r="AF533" i="11"/>
  <c r="O533" i="11" s="1"/>
  <c r="V532" i="11"/>
  <c r="AE1136" i="11"/>
  <c r="U551" i="11"/>
  <c r="AB544" i="11"/>
  <c r="K544" i="11" s="1"/>
  <c r="AA533" i="11"/>
  <c r="U532" i="11"/>
  <c r="Y1145" i="11"/>
  <c r="AF1141" i="11"/>
  <c r="Z1136" i="11"/>
  <c r="Z533" i="11"/>
  <c r="X1145" i="11"/>
  <c r="AE1141" i="11"/>
  <c r="AA546" i="11"/>
  <c r="Y533" i="11"/>
  <c r="AB1141" i="11"/>
  <c r="AF549" i="11"/>
  <c r="Z546" i="11"/>
  <c r="I546" i="11" s="1"/>
  <c r="AF537" i="11"/>
  <c r="O537" i="11" s="1"/>
  <c r="W533" i="11"/>
  <c r="X1144" i="11"/>
  <c r="AA1141" i="11"/>
  <c r="AE549" i="11"/>
  <c r="Z536" i="11"/>
  <c r="AF536" i="11"/>
  <c r="V536" i="11"/>
  <c r="W536" i="11"/>
  <c r="X536" i="11"/>
  <c r="AE1147" i="11"/>
  <c r="U1147" i="11"/>
  <c r="AA1147" i="11"/>
  <c r="V1147" i="11"/>
  <c r="X1147" i="11"/>
  <c r="Y1147" i="11"/>
  <c r="Z1147" i="11"/>
  <c r="AC1147" i="11"/>
  <c r="AD1147" i="11"/>
  <c r="AB1140" i="11"/>
  <c r="V1140" i="11"/>
  <c r="W1140" i="11"/>
  <c r="AC1140" i="11"/>
  <c r="AB539" i="11"/>
  <c r="W539" i="11"/>
  <c r="X539" i="11"/>
  <c r="Y544" i="11"/>
  <c r="U544" i="11"/>
  <c r="V544" i="11"/>
  <c r="W544" i="11"/>
  <c r="X544" i="11"/>
  <c r="Z544" i="11"/>
  <c r="AC544" i="11"/>
  <c r="AC534" i="11"/>
  <c r="W535" i="11"/>
  <c r="Z535" i="11"/>
  <c r="V534" i="11"/>
  <c r="AA1144" i="11"/>
  <c r="Z1146" i="11"/>
  <c r="Y1144" i="11"/>
  <c r="AF1143" i="11"/>
  <c r="AD1141" i="11"/>
  <c r="U1138" i="11"/>
  <c r="AD546" i="11"/>
  <c r="AB546" i="11"/>
  <c r="AC546" i="11"/>
  <c r="AE546" i="11"/>
  <c r="AF546" i="11"/>
  <c r="V546" i="11"/>
  <c r="AC1145" i="11"/>
  <c r="Z1143" i="11"/>
  <c r="AD1145" i="11"/>
  <c r="AB1145" i="11"/>
  <c r="Y1143" i="11"/>
  <c r="W1141" i="11"/>
  <c r="AF551" i="11"/>
  <c r="AD534" i="11"/>
  <c r="X534" i="11"/>
  <c r="Y534" i="11"/>
  <c r="Z534" i="11"/>
  <c r="AA534" i="11"/>
  <c r="AB534" i="11"/>
  <c r="Z1145" i="11"/>
  <c r="AF1136" i="11"/>
  <c r="W548" i="11"/>
  <c r="AE548" i="11"/>
  <c r="AF548" i="11"/>
  <c r="V548" i="11"/>
  <c r="AE545" i="11"/>
  <c r="O545" i="11" s="1"/>
  <c r="Z545" i="11"/>
  <c r="AA545" i="11"/>
  <c r="AB545" i="11"/>
  <c r="AC545" i="11"/>
  <c r="AD545" i="11"/>
  <c r="V539" i="11"/>
  <c r="AC553" i="11"/>
  <c r="AF541" i="11"/>
  <c r="AB533" i="11"/>
  <c r="X532" i="11"/>
  <c r="AF555" i="11"/>
  <c r="AA552" i="11"/>
  <c r="V533" i="11"/>
  <c r="AB555" i="11"/>
  <c r="V552" i="11"/>
  <c r="AD543" i="11"/>
  <c r="AE543" i="11"/>
  <c r="AF543" i="11"/>
  <c r="X543" i="11"/>
  <c r="AA543" i="11"/>
  <c r="AB543" i="11"/>
  <c r="AC543" i="11"/>
  <c r="AA1146" i="11"/>
  <c r="AA1145" i="11"/>
  <c r="W1142" i="11"/>
  <c r="Z1142" i="11"/>
  <c r="AA1137" i="11"/>
  <c r="U1137" i="11"/>
  <c r="Y1137" i="11"/>
  <c r="Z1137" i="11"/>
  <c r="AE1137" i="11"/>
  <c r="AD1134" i="11"/>
  <c r="Y1134" i="11"/>
  <c r="AE1133" i="11"/>
  <c r="U1133" i="11"/>
  <c r="Y1133" i="11"/>
  <c r="Z1133" i="11"/>
  <c r="AD1133" i="11"/>
  <c r="AF1148" i="11"/>
  <c r="W1147" i="11"/>
  <c r="W1146" i="11"/>
  <c r="W1145" i="11"/>
  <c r="U1148" i="11"/>
  <c r="V1146" i="11"/>
  <c r="U1145" i="11"/>
  <c r="AF1138" i="11"/>
  <c r="AB1136" i="11"/>
  <c r="Y1136" i="11"/>
  <c r="AF1147" i="11"/>
  <c r="AC1135" i="11"/>
  <c r="U1135" i="11"/>
  <c r="Y1135" i="11"/>
  <c r="Z1135" i="11"/>
  <c r="AE1135" i="11"/>
  <c r="AA1138" i="11"/>
  <c r="Y1138" i="11"/>
  <c r="Y1140" i="11"/>
  <c r="X1140" i="11"/>
  <c r="AF1145" i="11"/>
  <c r="AF1144" i="11"/>
  <c r="AC1142" i="11"/>
  <c r="AD1138" i="11"/>
  <c r="AF1146" i="11"/>
  <c r="AE1145" i="11"/>
  <c r="AE1144" i="11"/>
  <c r="AB1142" i="11"/>
  <c r="AF1140" i="11"/>
  <c r="Z1138" i="11"/>
  <c r="AF1134" i="11"/>
  <c r="Y542" i="11"/>
  <c r="Z542" i="11"/>
  <c r="AB542" i="11"/>
  <c r="AC542" i="11"/>
  <c r="AD542" i="11"/>
  <c r="AE542" i="11"/>
  <c r="AF542" i="11"/>
  <c r="U542" i="11"/>
  <c r="AC1141" i="11"/>
  <c r="V1141" i="11"/>
  <c r="AF1139" i="11"/>
  <c r="U1141" i="11"/>
  <c r="AD1139" i="11"/>
  <c r="AC1139" i="11"/>
  <c r="V549" i="11"/>
  <c r="W549" i="11"/>
  <c r="X549" i="11"/>
  <c r="Y549" i="11"/>
  <c r="Z549" i="11"/>
  <c r="AA549" i="11"/>
  <c r="AC549" i="11"/>
  <c r="U549" i="11"/>
  <c r="V538" i="11"/>
  <c r="U538" i="11"/>
  <c r="W538" i="11"/>
  <c r="X538" i="11"/>
  <c r="Y538" i="11"/>
  <c r="AC538" i="11"/>
  <c r="AD538" i="11"/>
  <c r="U554" i="11"/>
  <c r="Y554" i="11"/>
  <c r="Z554" i="11"/>
  <c r="AB554" i="11"/>
  <c r="AC554" i="11"/>
  <c r="AD554" i="11"/>
  <c r="AF554" i="11"/>
  <c r="O554" i="11" s="1"/>
  <c r="AA537" i="11"/>
  <c r="U537" i="11"/>
  <c r="V537" i="11"/>
  <c r="W537" i="11"/>
  <c r="X537" i="11"/>
  <c r="Y537" i="11"/>
  <c r="Z537" i="11"/>
  <c r="AC537" i="11"/>
  <c r="U550" i="11"/>
  <c r="V550" i="11"/>
  <c r="W550" i="11"/>
  <c r="X550" i="11"/>
  <c r="Y550" i="11"/>
  <c r="AC550" i="11"/>
  <c r="M550" i="11" s="1"/>
  <c r="AF550" i="11"/>
  <c r="V553" i="11"/>
  <c r="E553" i="11" s="1"/>
  <c r="AF539" i="11"/>
  <c r="AF544" i="11"/>
  <c r="AE539" i="11"/>
  <c r="AE544" i="11"/>
  <c r="O544" i="11" s="1"/>
  <c r="AC539" i="11"/>
  <c r="AF534" i="11"/>
  <c r="AD533" i="11"/>
  <c r="AC532" i="11"/>
  <c r="AE557" i="11"/>
  <c r="AF545" i="11"/>
  <c r="AD544" i="11"/>
  <c r="AE534" i="11"/>
  <c r="AC533" i="11"/>
  <c r="AB532" i="11"/>
  <c r="AA560" i="11"/>
  <c r="AB559" i="11"/>
  <c r="AA559" i="11"/>
  <c r="K559" i="11" s="1"/>
  <c r="Z559" i="11"/>
  <c r="Y559" i="11"/>
  <c r="AF560" i="11"/>
  <c r="X559" i="11"/>
  <c r="AE560" i="11"/>
  <c r="W559" i="11"/>
  <c r="Z560" i="11"/>
  <c r="I560" i="11" s="1"/>
  <c r="X560" i="11"/>
  <c r="AE559" i="11"/>
  <c r="W560" i="11"/>
  <c r="V560" i="11"/>
  <c r="AF559" i="11"/>
  <c r="AF558" i="11"/>
  <c r="AE558" i="11"/>
  <c r="AC558" i="11"/>
  <c r="X556" i="11"/>
  <c r="AB1149" i="11"/>
  <c r="AC1149" i="11"/>
  <c r="AD1149" i="11"/>
  <c r="AE1149" i="11"/>
  <c r="U1149" i="11"/>
  <c r="V1149" i="11"/>
  <c r="W1149" i="11"/>
  <c r="X1149" i="11"/>
  <c r="Y1149" i="11"/>
  <c r="Z1149" i="11"/>
  <c r="AA1149" i="11"/>
  <c r="AB1148" i="11"/>
  <c r="U1143" i="11"/>
  <c r="Y1139" i="11"/>
  <c r="X540" i="11"/>
  <c r="Y540" i="11"/>
  <c r="Z540" i="11"/>
  <c r="AC540" i="11"/>
  <c r="W540" i="11"/>
  <c r="G540" i="11" s="1"/>
  <c r="AA540" i="11"/>
  <c r="AD540" i="11"/>
  <c r="AE540" i="11"/>
  <c r="AF540" i="11"/>
  <c r="U540" i="11"/>
  <c r="V540" i="11"/>
  <c r="AB540" i="11"/>
  <c r="AA1148" i="11"/>
  <c r="X1139" i="11"/>
  <c r="Z1148" i="11"/>
  <c r="AD1144" i="11"/>
  <c r="AE1143" i="11"/>
  <c r="W1139" i="11"/>
  <c r="X1138" i="11"/>
  <c r="X1137" i="11"/>
  <c r="X1136" i="11"/>
  <c r="X1135" i="11"/>
  <c r="X1134" i="11"/>
  <c r="X1133" i="11"/>
  <c r="Y1148" i="11"/>
  <c r="AC1144" i="11"/>
  <c r="AD1143" i="11"/>
  <c r="AE1142" i="11"/>
  <c r="U1140" i="11"/>
  <c r="V1139" i="11"/>
  <c r="W1138" i="11"/>
  <c r="W1137" i="11"/>
  <c r="W1136" i="11"/>
  <c r="W1135" i="11"/>
  <c r="W1134" i="11"/>
  <c r="W1133" i="11"/>
  <c r="X1148" i="11"/>
  <c r="AB1144" i="11"/>
  <c r="AC1143" i="11"/>
  <c r="AD1142" i="11"/>
  <c r="U1139" i="11"/>
  <c r="V1138" i="11"/>
  <c r="V1137" i="11"/>
  <c r="V1136" i="11"/>
  <c r="V1135" i="11"/>
  <c r="V1134" i="11"/>
  <c r="V1133" i="11"/>
  <c r="W1148" i="11"/>
  <c r="V1148" i="11"/>
  <c r="Z1144" i="11"/>
  <c r="AA1143" i="11"/>
  <c r="AE1139" i="11"/>
  <c r="AE1148" i="11"/>
  <c r="U1146" i="11"/>
  <c r="W1144" i="11"/>
  <c r="X1143" i="11"/>
  <c r="Y1142" i="11"/>
  <c r="Z1141" i="11"/>
  <c r="AA1140" i="11"/>
  <c r="AB1139" i="11"/>
  <c r="AC1138" i="11"/>
  <c r="AD1137" i="11"/>
  <c r="AD1136" i="11"/>
  <c r="AD1135" i="11"/>
  <c r="AC1134" i="11"/>
  <c r="AC1133" i="11"/>
  <c r="AD1148" i="11"/>
  <c r="V1144" i="11"/>
  <c r="W1143" i="11"/>
  <c r="X1142" i="11"/>
  <c r="Y1141" i="11"/>
  <c r="Z1140" i="11"/>
  <c r="AA1139" i="11"/>
  <c r="AB1138" i="11"/>
  <c r="AC1137" i="11"/>
  <c r="AC1136" i="11"/>
  <c r="AB1135" i="11"/>
  <c r="AB1134" i="11"/>
  <c r="AB1133" i="11"/>
  <c r="AB1137" i="11"/>
  <c r="AA1136" i="11"/>
  <c r="AA1135" i="11"/>
  <c r="AA1134" i="11"/>
  <c r="AA1133" i="11"/>
  <c r="AC547" i="11"/>
  <c r="AD547" i="11"/>
  <c r="AE547" i="11"/>
  <c r="V547" i="11"/>
  <c r="AA547" i="11"/>
  <c r="AB547" i="11"/>
  <c r="Y547" i="11"/>
  <c r="W547" i="11"/>
  <c r="X547" i="11"/>
  <c r="Z547" i="11"/>
  <c r="AF547" i="11"/>
  <c r="AC535" i="11"/>
  <c r="AD535" i="11"/>
  <c r="AE535" i="11"/>
  <c r="V535" i="11"/>
  <c r="X535" i="11"/>
  <c r="Y535" i="11"/>
  <c r="AA535" i="11"/>
  <c r="AB535" i="11"/>
  <c r="AF535" i="11"/>
  <c r="U535" i="11"/>
  <c r="X552" i="11"/>
  <c r="Y552" i="11"/>
  <c r="Z552" i="11"/>
  <c r="AC552" i="11"/>
  <c r="AB552" i="11"/>
  <c r="AD552" i="11"/>
  <c r="AF552" i="11"/>
  <c r="W552" i="11"/>
  <c r="W541" i="11"/>
  <c r="X541" i="11"/>
  <c r="Y541" i="11"/>
  <c r="AB541" i="11"/>
  <c r="AD541" i="11"/>
  <c r="AE541" i="11"/>
  <c r="AA541" i="11"/>
  <c r="AB536" i="11"/>
  <c r="AC536" i="11"/>
  <c r="AD536" i="11"/>
  <c r="U536" i="11"/>
  <c r="AA536" i="11"/>
  <c r="AE536" i="11"/>
  <c r="Y536" i="11"/>
  <c r="U555" i="11"/>
  <c r="V555" i="11"/>
  <c r="W555" i="11"/>
  <c r="G555" i="11" s="1"/>
  <c r="Z555" i="11"/>
  <c r="Y551" i="11"/>
  <c r="Z551" i="11"/>
  <c r="AA551" i="11"/>
  <c r="AD551" i="11"/>
  <c r="AE555" i="11"/>
  <c r="AE551" i="11"/>
  <c r="AC559" i="11"/>
  <c r="AD559" i="11"/>
  <c r="V559" i="11"/>
  <c r="E559" i="11" s="1"/>
  <c r="AD555" i="11"/>
  <c r="W553" i="11"/>
  <c r="X553" i="11"/>
  <c r="Y553" i="11"/>
  <c r="AB553" i="11"/>
  <c r="AC551" i="11"/>
  <c r="AC555" i="11"/>
  <c r="M555" i="11" s="1"/>
  <c r="AB551" i="11"/>
  <c r="AB548" i="11"/>
  <c r="AC548" i="11"/>
  <c r="AD548" i="11"/>
  <c r="U548" i="11"/>
  <c r="V542" i="11"/>
  <c r="W542" i="11"/>
  <c r="X542" i="11"/>
  <c r="AA542" i="11"/>
  <c r="Z538" i="11"/>
  <c r="AA538" i="11"/>
  <c r="AB538" i="11"/>
  <c r="AE538" i="11"/>
  <c r="O538" i="11" s="1"/>
  <c r="AB560" i="11"/>
  <c r="AC560" i="11"/>
  <c r="AD560" i="11"/>
  <c r="U560" i="11"/>
  <c r="AA555" i="11"/>
  <c r="V554" i="11"/>
  <c r="W554" i="11"/>
  <c r="X554" i="11"/>
  <c r="AA554" i="11"/>
  <c r="W551" i="11"/>
  <c r="G551" i="11" s="1"/>
  <c r="Z550" i="11"/>
  <c r="AA550" i="11"/>
  <c r="AB550" i="11"/>
  <c r="AE550" i="11"/>
  <c r="Y555" i="11"/>
  <c r="AF553" i="11"/>
  <c r="V551" i="11"/>
  <c r="U543" i="11"/>
  <c r="V543" i="11"/>
  <c r="W543" i="11"/>
  <c r="Z543" i="11"/>
  <c r="I543" i="11" s="1"/>
  <c r="Y539" i="11"/>
  <c r="Z539" i="11"/>
  <c r="AA539" i="11"/>
  <c r="AD539" i="11"/>
  <c r="W558" i="11"/>
  <c r="X557" i="11"/>
  <c r="W546" i="11"/>
  <c r="X545" i="11"/>
  <c r="W534" i="11"/>
  <c r="X533" i="11"/>
  <c r="U557" i="11"/>
  <c r="U545" i="11"/>
  <c r="U533" i="11"/>
  <c r="O560" i="11" l="1"/>
  <c r="M557" i="11"/>
  <c r="G552" i="11"/>
  <c r="K536" i="11"/>
  <c r="O558" i="11"/>
  <c r="I548" i="11"/>
  <c r="O557" i="11"/>
  <c r="G558" i="11"/>
  <c r="I544" i="11"/>
  <c r="I536" i="11"/>
  <c r="O536" i="11"/>
  <c r="M537" i="11"/>
  <c r="M558" i="11"/>
  <c r="K540" i="11"/>
  <c r="I541" i="11"/>
  <c r="K533" i="11"/>
  <c r="I545" i="11"/>
  <c r="I559" i="11"/>
  <c r="K535" i="11"/>
  <c r="G541" i="11"/>
  <c r="K551" i="11"/>
  <c r="O555" i="11"/>
  <c r="O551" i="11"/>
  <c r="M559" i="11"/>
  <c r="I553" i="11"/>
  <c r="M548" i="11"/>
  <c r="K542" i="11"/>
  <c r="M560" i="11"/>
  <c r="O550" i="11"/>
  <c r="G543" i="11"/>
  <c r="O547" i="11"/>
  <c r="O559" i="11"/>
  <c r="I537" i="11"/>
  <c r="I549" i="11"/>
  <c r="O542" i="11"/>
  <c r="P552" i="11"/>
  <c r="G556" i="11"/>
  <c r="M546" i="11"/>
  <c r="I551" i="11"/>
  <c r="K541" i="11"/>
  <c r="M535" i="11"/>
  <c r="G559" i="11"/>
  <c r="G536" i="11"/>
  <c r="G553" i="11"/>
  <c r="G538" i="11"/>
  <c r="I542" i="11"/>
  <c r="G534" i="11"/>
  <c r="O552" i="11"/>
  <c r="G542" i="11"/>
  <c r="G546" i="11"/>
  <c r="G547" i="11"/>
  <c r="O540" i="11"/>
  <c r="G550" i="11"/>
  <c r="K543" i="11"/>
  <c r="G548" i="11"/>
  <c r="O549" i="11"/>
  <c r="M541" i="11"/>
  <c r="I556" i="11"/>
  <c r="I558" i="11"/>
  <c r="G535" i="11"/>
  <c r="I555" i="11"/>
  <c r="I547" i="11"/>
  <c r="M553" i="11"/>
  <c r="M554" i="11"/>
  <c r="G545" i="11"/>
  <c r="M539" i="11"/>
  <c r="E550" i="11"/>
  <c r="Q550" i="11"/>
  <c r="P550" i="11"/>
  <c r="M549" i="11"/>
  <c r="O543" i="11"/>
  <c r="G533" i="11"/>
  <c r="G557" i="11"/>
  <c r="K532" i="11"/>
  <c r="E560" i="11"/>
  <c r="P560" i="11"/>
  <c r="Q560" i="11"/>
  <c r="P555" i="11"/>
  <c r="E555" i="11"/>
  <c r="Q555" i="11"/>
  <c r="I535" i="11"/>
  <c r="K547" i="11"/>
  <c r="K539" i="11"/>
  <c r="K550" i="11"/>
  <c r="M540" i="11"/>
  <c r="G560" i="11"/>
  <c r="K560" i="11"/>
  <c r="O539" i="11"/>
  <c r="I554" i="11"/>
  <c r="M545" i="11"/>
  <c r="K534" i="11"/>
  <c r="G539" i="11"/>
  <c r="E552" i="11"/>
  <c r="Q552" i="11"/>
  <c r="M551" i="11"/>
  <c r="I540" i="11"/>
  <c r="O546" i="11"/>
  <c r="P556" i="11"/>
  <c r="E556" i="11"/>
  <c r="Q556" i="11"/>
  <c r="K554" i="11"/>
  <c r="M552" i="11"/>
  <c r="M547" i="11"/>
  <c r="O534" i="11"/>
  <c r="G537" i="11"/>
  <c r="M538" i="11"/>
  <c r="G549" i="11"/>
  <c r="M542" i="11"/>
  <c r="M534" i="11"/>
  <c r="Q551" i="11"/>
  <c r="P551" i="11"/>
  <c r="E551" i="11"/>
  <c r="P558" i="11"/>
  <c r="Q558" i="11"/>
  <c r="E558" i="11"/>
  <c r="E554" i="11"/>
  <c r="Q554" i="11"/>
  <c r="P554" i="11"/>
  <c r="I539" i="11"/>
  <c r="O553" i="11"/>
  <c r="I538" i="11"/>
  <c r="K552" i="11"/>
  <c r="M544" i="11"/>
  <c r="I533" i="11"/>
  <c r="G532" i="11"/>
  <c r="M536" i="11"/>
  <c r="M533" i="11"/>
  <c r="I534" i="11"/>
  <c r="P557" i="11"/>
  <c r="E557" i="11"/>
  <c r="Q557" i="11"/>
  <c r="G554" i="11"/>
  <c r="O541" i="11"/>
  <c r="I552" i="11"/>
  <c r="K546" i="11"/>
  <c r="M556" i="11"/>
  <c r="P559" i="11"/>
  <c r="O535" i="11"/>
  <c r="I550" i="11"/>
  <c r="K537" i="11"/>
  <c r="M543" i="11"/>
  <c r="K557" i="11"/>
  <c r="Q559" i="11"/>
  <c r="K538" i="11"/>
  <c r="K555" i="11"/>
  <c r="M532" i="11"/>
  <c r="O548" i="11"/>
  <c r="G544" i="11"/>
  <c r="O532" i="11"/>
  <c r="Q541" i="11"/>
  <c r="E541" i="11"/>
  <c r="P541" i="11"/>
  <c r="P546" i="11"/>
  <c r="Q546" i="11"/>
  <c r="E546" i="11"/>
  <c r="Q532" i="11"/>
  <c r="E532" i="11"/>
  <c r="P532" i="11"/>
  <c r="P544" i="11"/>
  <c r="E544" i="11"/>
  <c r="Q544" i="11"/>
  <c r="E534" i="11"/>
  <c r="Q534" i="11"/>
  <c r="P534" i="11"/>
  <c r="Q539" i="11"/>
  <c r="E539" i="11"/>
  <c r="P539" i="11"/>
  <c r="P542" i="11"/>
  <c r="Q542" i="11"/>
  <c r="E542" i="11"/>
  <c r="E549" i="11"/>
  <c r="Q538" i="11"/>
  <c r="P538" i="11"/>
  <c r="E538" i="11"/>
  <c r="P537" i="11"/>
  <c r="E537" i="11"/>
  <c r="Q537" i="11"/>
  <c r="Q540" i="11"/>
  <c r="E540" i="11"/>
  <c r="P540" i="11"/>
  <c r="Q547" i="11"/>
  <c r="P547" i="11"/>
  <c r="E547" i="11"/>
  <c r="E535" i="11"/>
  <c r="P535" i="11"/>
  <c r="Q535" i="11"/>
  <c r="Q536" i="11"/>
  <c r="P536" i="11"/>
  <c r="E536" i="11"/>
  <c r="E548" i="11"/>
  <c r="Q543" i="11"/>
  <c r="E543" i="11"/>
  <c r="P543" i="11"/>
  <c r="E545" i="11"/>
  <c r="Q545" i="11"/>
  <c r="P545" i="11"/>
  <c r="P533" i="11"/>
  <c r="Q533" i="11"/>
  <c r="E533" i="11"/>
  <c r="T531" i="11"/>
  <c r="U531" i="11" s="1"/>
  <c r="AF531" i="11" l="1"/>
  <c r="AE531" i="11"/>
  <c r="AD531" i="11"/>
  <c r="AC531" i="11"/>
  <c r="AB531" i="11"/>
  <c r="AA531" i="11"/>
  <c r="Z531" i="11"/>
  <c r="Y531" i="11"/>
  <c r="X531" i="11"/>
  <c r="W531" i="11"/>
  <c r="V531" i="11"/>
  <c r="K531" i="11" l="1"/>
  <c r="O531" i="11"/>
  <c r="G531" i="11"/>
  <c r="I531" i="11"/>
  <c r="M531" i="11"/>
  <c r="P531" i="11"/>
  <c r="Q531" i="11"/>
  <c r="E531" i="11"/>
  <c r="T525" i="11"/>
  <c r="AE525" i="11" s="1"/>
  <c r="T527" i="11"/>
  <c r="Y527" i="11" s="1"/>
  <c r="T528" i="11"/>
  <c r="AF528" i="11" s="1"/>
  <c r="T529" i="11"/>
  <c r="AF529" i="11" s="1"/>
  <c r="T530" i="11"/>
  <c r="AD530" i="11" s="1"/>
  <c r="V529" i="11" l="1"/>
  <c r="U529" i="11"/>
  <c r="W527" i="11"/>
  <c r="V525" i="11"/>
  <c r="AF525" i="11"/>
  <c r="O525" i="11" s="1"/>
  <c r="AF527" i="11"/>
  <c r="X527" i="11"/>
  <c r="V527" i="11"/>
  <c r="U527" i="11"/>
  <c r="U528" i="11"/>
  <c r="W528" i="11"/>
  <c r="V528" i="11"/>
  <c r="U525" i="11"/>
  <c r="AD525" i="11"/>
  <c r="AC525" i="11"/>
  <c r="AB525" i="11"/>
  <c r="AA525" i="11"/>
  <c r="U530" i="11"/>
  <c r="AE529" i="11"/>
  <c r="O529" i="11" s="1"/>
  <c r="AC530" i="11"/>
  <c r="M530" i="11" s="1"/>
  <c r="AD529" i="11"/>
  <c r="AE528" i="11"/>
  <c r="O528" i="11" s="1"/>
  <c r="AB530" i="11"/>
  <c r="AC529" i="11"/>
  <c r="AD528" i="11"/>
  <c r="AE527" i="11"/>
  <c r="AA530" i="11"/>
  <c r="AB529" i="11"/>
  <c r="AC528" i="11"/>
  <c r="AD527" i="11"/>
  <c r="Z530" i="11"/>
  <c r="AA529" i="11"/>
  <c r="AB528" i="11"/>
  <c r="AC527" i="11"/>
  <c r="Y530" i="11"/>
  <c r="Z529" i="11"/>
  <c r="AA528" i="11"/>
  <c r="AB527" i="11"/>
  <c r="X530" i="11"/>
  <c r="Y529" i="11"/>
  <c r="Z528" i="11"/>
  <c r="AA527" i="11"/>
  <c r="W530" i="11"/>
  <c r="X529" i="11"/>
  <c r="Y528" i="11"/>
  <c r="Z527" i="11"/>
  <c r="I527" i="11" s="1"/>
  <c r="V530" i="11"/>
  <c r="W529" i="11"/>
  <c r="X528" i="11"/>
  <c r="Z525" i="11"/>
  <c r="Y525" i="11"/>
  <c r="X525" i="11"/>
  <c r="W525" i="11"/>
  <c r="AF530" i="11"/>
  <c r="AE530" i="11"/>
  <c r="G525" i="11" l="1"/>
  <c r="G528" i="11"/>
  <c r="K527" i="11"/>
  <c r="K525" i="11"/>
  <c r="M528" i="11"/>
  <c r="I528" i="11"/>
  <c r="O530" i="11"/>
  <c r="M529" i="11"/>
  <c r="K529" i="11"/>
  <c r="G530" i="11"/>
  <c r="M527" i="11"/>
  <c r="I530" i="11"/>
  <c r="P528" i="11"/>
  <c r="P527" i="11"/>
  <c r="I529" i="11"/>
  <c r="O527" i="11"/>
  <c r="P529" i="11"/>
  <c r="P530" i="11"/>
  <c r="Q528" i="11"/>
  <c r="E528" i="11"/>
  <c r="E530" i="11"/>
  <c r="Q530" i="11"/>
  <c r="Q527" i="11"/>
  <c r="E527" i="11"/>
  <c r="E529" i="11"/>
  <c r="Q529" i="11"/>
  <c r="K530" i="11"/>
  <c r="E525" i="11"/>
  <c r="Q525" i="11"/>
  <c r="P525" i="11"/>
  <c r="G527" i="11"/>
  <c r="K528" i="11"/>
  <c r="G529" i="11"/>
  <c r="S512" i="4"/>
  <c r="T512" i="4" s="1"/>
  <c r="S513" i="4"/>
  <c r="T513" i="4" s="1"/>
  <c r="S514" i="4"/>
  <c r="T514" i="4" s="1"/>
  <c r="S517" i="4"/>
  <c r="W517" i="4" s="1"/>
  <c r="S518" i="4"/>
  <c r="T518" i="4" s="1"/>
  <c r="S519" i="4"/>
  <c r="U519" i="4" s="1"/>
  <c r="S520" i="4"/>
  <c r="T520" i="4" s="1"/>
  <c r="S521" i="4"/>
  <c r="T521" i="4" s="1"/>
  <c r="S524" i="4"/>
  <c r="AC524" i="4" s="1"/>
  <c r="S525" i="4"/>
  <c r="T525" i="4" s="1"/>
  <c r="S526" i="4"/>
  <c r="V526" i="4" s="1"/>
  <c r="S527" i="4"/>
  <c r="X527" i="4" s="1"/>
  <c r="S528" i="4"/>
  <c r="AC528" i="4" s="1"/>
  <c r="S529" i="4"/>
  <c r="V529" i="4" s="1"/>
  <c r="S530" i="4"/>
  <c r="AA530" i="4" s="1"/>
  <c r="S531" i="4"/>
  <c r="T531" i="4" s="1"/>
  <c r="S532" i="4"/>
  <c r="T532" i="4" s="1"/>
  <c r="S533" i="4"/>
  <c r="AA533" i="4" s="1"/>
  <c r="S534" i="4"/>
  <c r="U534" i="4" s="1"/>
  <c r="S535" i="4"/>
  <c r="AA535" i="4" s="1"/>
  <c r="S536" i="4"/>
  <c r="U536" i="4" s="1"/>
  <c r="S537" i="4"/>
  <c r="V537" i="4" s="1"/>
  <c r="S538" i="4"/>
  <c r="W538" i="4" s="1"/>
  <c r="S539" i="4"/>
  <c r="AB539" i="4" s="1"/>
  <c r="S540" i="4"/>
  <c r="U540" i="4" s="1"/>
  <c r="S541" i="4"/>
  <c r="AC541" i="4" s="1"/>
  <c r="S542" i="4"/>
  <c r="W542" i="4" s="1"/>
  <c r="S543" i="4"/>
  <c r="Y543" i="4" s="1"/>
  <c r="S544" i="4"/>
  <c r="AC544" i="4" s="1"/>
  <c r="S545" i="4"/>
  <c r="T545" i="4" s="1"/>
  <c r="S546" i="4"/>
  <c r="X546" i="4" s="1"/>
  <c r="S547" i="4"/>
  <c r="X547" i="4" s="1"/>
  <c r="S548" i="4"/>
  <c r="V548" i="4" s="1"/>
  <c r="S549" i="4"/>
  <c r="V549" i="4" s="1"/>
  <c r="S550" i="4"/>
  <c r="AA550" i="4" s="1"/>
  <c r="S551" i="4"/>
  <c r="T551" i="4" s="1"/>
  <c r="S552" i="4"/>
  <c r="AB552" i="4" s="1"/>
  <c r="S553" i="4"/>
  <c r="AA553" i="4" s="1"/>
  <c r="S554" i="4"/>
  <c r="U554" i="4" s="1"/>
  <c r="S555" i="4"/>
  <c r="U555" i="4" s="1"/>
  <c r="S556" i="4"/>
  <c r="X556" i="4" s="1"/>
  <c r="S557" i="4"/>
  <c r="Y557" i="4" s="1"/>
  <c r="S558" i="4"/>
  <c r="W558" i="4" s="1"/>
  <c r="S559" i="4"/>
  <c r="T559" i="4" s="1"/>
  <c r="S560" i="4"/>
  <c r="U560" i="4" s="1"/>
  <c r="S561" i="4"/>
  <c r="T561" i="4" s="1"/>
  <c r="S562" i="4"/>
  <c r="AA562" i="4" s="1"/>
  <c r="S563" i="4"/>
  <c r="X563" i="4" s="1"/>
  <c r="S564" i="4"/>
  <c r="AC564" i="4" s="1"/>
  <c r="S565" i="4"/>
  <c r="T565" i="4" s="1"/>
  <c r="S566" i="4"/>
  <c r="U566" i="4" s="1"/>
  <c r="S567" i="4"/>
  <c r="X567" i="4" s="1"/>
  <c r="S568" i="4"/>
  <c r="S569" i="4"/>
  <c r="V569" i="4" s="1"/>
  <c r="S570" i="4"/>
  <c r="V570" i="4" s="1"/>
  <c r="S571" i="4"/>
  <c r="T571" i="4" s="1"/>
  <c r="S572" i="4"/>
  <c r="Y572" i="4" s="1"/>
  <c r="S573" i="4"/>
  <c r="V573" i="4" s="1"/>
  <c r="S574" i="4"/>
  <c r="U574" i="4" s="1"/>
  <c r="S575" i="4"/>
  <c r="T575" i="4" s="1"/>
  <c r="S576" i="4"/>
  <c r="X576" i="4" s="1"/>
  <c r="S577" i="4"/>
  <c r="T577" i="4" s="1"/>
  <c r="S578" i="4"/>
  <c r="W578" i="4" s="1"/>
  <c r="S579" i="4"/>
  <c r="V579" i="4" s="1"/>
  <c r="S580" i="4"/>
  <c r="U580" i="4" s="1"/>
  <c r="S581" i="4"/>
  <c r="Z581" i="4" s="1"/>
  <c r="S582" i="4"/>
  <c r="AA582" i="4" s="1"/>
  <c r="S587" i="4"/>
  <c r="Z587" i="4" s="1"/>
  <c r="S588" i="4"/>
  <c r="AC588" i="4" s="1"/>
  <c r="S589" i="4"/>
  <c r="T589" i="4" s="1"/>
  <c r="S590" i="4"/>
  <c r="Y590" i="4" s="1"/>
  <c r="S592" i="4"/>
  <c r="T592" i="4" s="1"/>
  <c r="S593" i="4"/>
  <c r="V593" i="4" s="1"/>
  <c r="S594" i="4"/>
  <c r="AA594" i="4" s="1"/>
  <c r="S595" i="4"/>
  <c r="T595" i="4" s="1"/>
  <c r="S612" i="4"/>
  <c r="T612" i="4" s="1"/>
  <c r="S613" i="4"/>
  <c r="Y613" i="4" s="1"/>
  <c r="S614" i="4"/>
  <c r="U614" i="4" s="1"/>
  <c r="S615" i="4"/>
  <c r="T615" i="4" s="1"/>
  <c r="S616" i="4"/>
  <c r="U616" i="4" s="1"/>
  <c r="U531" i="4" l="1"/>
  <c r="E531" i="4" s="1"/>
  <c r="X526" i="4"/>
  <c r="Y519" i="4"/>
  <c r="V519" i="4"/>
  <c r="U524" i="4"/>
  <c r="U518" i="4"/>
  <c r="Y521" i="4"/>
  <c r="Y514" i="4"/>
  <c r="U521" i="4"/>
  <c r="E521" i="4" s="1"/>
  <c r="V514" i="4"/>
  <c r="Y526" i="4"/>
  <c r="U514" i="4"/>
  <c r="T526" i="4"/>
  <c r="Z519" i="4"/>
  <c r="V513" i="4"/>
  <c r="W525" i="4"/>
  <c r="X519" i="4"/>
  <c r="AC512" i="4"/>
  <c r="Y524" i="4"/>
  <c r="Z517" i="4"/>
  <c r="AA512" i="4"/>
  <c r="AC520" i="4"/>
  <c r="T519" i="4"/>
  <c r="Y517" i="4"/>
  <c r="AA513" i="4"/>
  <c r="Z512" i="4"/>
  <c r="AC521" i="4"/>
  <c r="AB520" i="4"/>
  <c r="X517" i="4"/>
  <c r="AC514" i="4"/>
  <c r="Z513" i="4"/>
  <c r="Y512" i="4"/>
  <c r="AB521" i="4"/>
  <c r="AA520" i="4"/>
  <c r="AC518" i="4"/>
  <c r="V517" i="4"/>
  <c r="AB514" i="4"/>
  <c r="Y513" i="4"/>
  <c r="X512" i="4"/>
  <c r="AB524" i="4"/>
  <c r="AA521" i="4"/>
  <c r="U520" i="4"/>
  <c r="W518" i="4"/>
  <c r="U517" i="4"/>
  <c r="AA514" i="4"/>
  <c r="X513" i="4"/>
  <c r="W512" i="4"/>
  <c r="Z524" i="4"/>
  <c r="Z521" i="4"/>
  <c r="V518" i="4"/>
  <c r="T517" i="4"/>
  <c r="Z514" i="4"/>
  <c r="W513" i="4"/>
  <c r="V512" i="4"/>
  <c r="X524" i="4"/>
  <c r="X521" i="4"/>
  <c r="AA519" i="4"/>
  <c r="X514" i="4"/>
  <c r="U513" i="4"/>
  <c r="W524" i="4"/>
  <c r="W521" i="4"/>
  <c r="W514" i="4"/>
  <c r="V524" i="4"/>
  <c r="V521" i="4"/>
  <c r="AC517" i="4"/>
  <c r="AB517" i="4"/>
  <c r="W526" i="4"/>
  <c r="T524" i="4"/>
  <c r="W519" i="4"/>
  <c r="AA517" i="4"/>
  <c r="AB512" i="4"/>
  <c r="U538" i="4"/>
  <c r="T570" i="4"/>
  <c r="T552" i="4"/>
  <c r="W539" i="4"/>
  <c r="AC560" i="4"/>
  <c r="AA560" i="4"/>
  <c r="V589" i="4"/>
  <c r="Y563" i="4"/>
  <c r="I563" i="4" s="1"/>
  <c r="V558" i="4"/>
  <c r="G558" i="4" s="1"/>
  <c r="AA612" i="4"/>
  <c r="U588" i="4"/>
  <c r="T572" i="4"/>
  <c r="V545" i="4"/>
  <c r="W554" i="4"/>
  <c r="U570" i="4"/>
  <c r="V582" i="4"/>
  <c r="U582" i="4"/>
  <c r="T574" i="4"/>
  <c r="U551" i="4"/>
  <c r="E551" i="4" s="1"/>
  <c r="T537" i="4"/>
  <c r="T541" i="4"/>
  <c r="X535" i="4"/>
  <c r="AB580" i="4"/>
  <c r="X555" i="4"/>
  <c r="U615" i="4"/>
  <c r="AA580" i="4"/>
  <c r="T555" i="4"/>
  <c r="E555" i="4" s="1"/>
  <c r="T548" i="4"/>
  <c r="W535" i="4"/>
  <c r="V535" i="4"/>
  <c r="X554" i="4"/>
  <c r="T547" i="4"/>
  <c r="AC539" i="4"/>
  <c r="M539" i="4" s="1"/>
  <c r="T535" i="4"/>
  <c r="T576" i="4"/>
  <c r="X545" i="4"/>
  <c r="X538" i="4"/>
  <c r="V533" i="4"/>
  <c r="V554" i="4"/>
  <c r="W592" i="4"/>
  <c r="W582" i="4"/>
  <c r="Z561" i="4"/>
  <c r="T556" i="4"/>
  <c r="T554" i="4"/>
  <c r="Z535" i="4"/>
  <c r="K535" i="4" s="1"/>
  <c r="AA558" i="4"/>
  <c r="AB554" i="4"/>
  <c r="Y612" i="4"/>
  <c r="U589" i="4"/>
  <c r="E589" i="4" s="1"/>
  <c r="Y571" i="4"/>
  <c r="AA563" i="4"/>
  <c r="Z558" i="4"/>
  <c r="Z554" i="4"/>
  <c r="U550" i="4"/>
  <c r="V544" i="4"/>
  <c r="T538" i="4"/>
  <c r="AC554" i="4"/>
  <c r="X571" i="4"/>
  <c r="Z563" i="4"/>
  <c r="Y558" i="4"/>
  <c r="Y554" i="4"/>
  <c r="T550" i="4"/>
  <c r="T529" i="4"/>
  <c r="W533" i="4"/>
  <c r="U533" i="4"/>
  <c r="X531" i="4"/>
  <c r="W531" i="4"/>
  <c r="V531" i="4"/>
  <c r="AC587" i="4"/>
  <c r="Z580" i="4"/>
  <c r="W571" i="4"/>
  <c r="Y547" i="4"/>
  <c r="V539" i="4"/>
  <c r="X528" i="4"/>
  <c r="Y587" i="4"/>
  <c r="Y580" i="4"/>
  <c r="U573" i="4"/>
  <c r="V571" i="4"/>
  <c r="G571" i="4" s="1"/>
  <c r="AA555" i="4"/>
  <c r="X551" i="4"/>
  <c r="W547" i="4"/>
  <c r="X544" i="4"/>
  <c r="U539" i="4"/>
  <c r="W528" i="4"/>
  <c r="AB612" i="4"/>
  <c r="X587" i="4"/>
  <c r="W580" i="4"/>
  <c r="T573" i="4"/>
  <c r="U571" i="4"/>
  <c r="AC563" i="4"/>
  <c r="AC558" i="4"/>
  <c r="Z555" i="4"/>
  <c r="V551" i="4"/>
  <c r="V547" i="4"/>
  <c r="W544" i="4"/>
  <c r="T539" i="4"/>
  <c r="Y535" i="4"/>
  <c r="V528" i="4"/>
  <c r="AC571" i="4"/>
  <c r="Y616" i="4"/>
  <c r="T594" i="4"/>
  <c r="T582" i="4"/>
  <c r="AB571" i="4"/>
  <c r="V553" i="4"/>
  <c r="AA545" i="4"/>
  <c r="AB553" i="4"/>
  <c r="Z616" i="4"/>
  <c r="W553" i="4"/>
  <c r="AB545" i="4"/>
  <c r="W615" i="4"/>
  <c r="AA571" i="4"/>
  <c r="U557" i="4"/>
  <c r="U553" i="4"/>
  <c r="Z545" i="4"/>
  <c r="W537" i="4"/>
  <c r="G537" i="4" s="1"/>
  <c r="V534" i="4"/>
  <c r="AC553" i="4"/>
  <c r="AA616" i="4"/>
  <c r="Y553" i="4"/>
  <c r="X616" i="4"/>
  <c r="V616" i="4"/>
  <c r="V615" i="4"/>
  <c r="T593" i="4"/>
  <c r="Z571" i="4"/>
  <c r="K571" i="4" s="1"/>
  <c r="T567" i="4"/>
  <c r="T557" i="4"/>
  <c r="T553" i="4"/>
  <c r="U548" i="4"/>
  <c r="Y545" i="4"/>
  <c r="U537" i="4"/>
  <c r="T534" i="4"/>
  <c r="AC565" i="4"/>
  <c r="W616" i="4"/>
  <c r="Z612" i="4"/>
  <c r="X592" i="4"/>
  <c r="V590" i="4"/>
  <c r="T588" i="4"/>
  <c r="X580" i="4"/>
  <c r="AB565" i="4"/>
  <c r="Z560" i="4"/>
  <c r="X558" i="4"/>
  <c r="Y555" i="4"/>
  <c r="X543" i="4"/>
  <c r="I543" i="4" s="1"/>
  <c r="AC536" i="4"/>
  <c r="T616" i="4"/>
  <c r="Z614" i="4"/>
  <c r="V592" i="4"/>
  <c r="AC589" i="4"/>
  <c r="AB581" i="4"/>
  <c r="AB567" i="4"/>
  <c r="Z565" i="4"/>
  <c r="W562" i="4"/>
  <c r="X560" i="4"/>
  <c r="U558" i="4"/>
  <c r="W555" i="4"/>
  <c r="U547" i="4"/>
  <c r="U545" i="4"/>
  <c r="E545" i="4" s="1"/>
  <c r="V538" i="4"/>
  <c r="G538" i="4" s="1"/>
  <c r="AA536" i="4"/>
  <c r="U535" i="4"/>
  <c r="T533" i="4"/>
  <c r="AC529" i="4"/>
  <c r="AA565" i="4"/>
  <c r="Y614" i="4"/>
  <c r="U592" i="4"/>
  <c r="E592" i="4" s="1"/>
  <c r="AA589" i="4"/>
  <c r="AA587" i="4"/>
  <c r="K587" i="4" s="1"/>
  <c r="AA581" i="4"/>
  <c r="K581" i="4" s="1"/>
  <c r="U579" i="4"/>
  <c r="AA567" i="4"/>
  <c r="Y565" i="4"/>
  <c r="V562" i="4"/>
  <c r="W560" i="4"/>
  <c r="T558" i="4"/>
  <c r="AC551" i="4"/>
  <c r="Z536" i="4"/>
  <c r="AB529" i="4"/>
  <c r="AC567" i="4"/>
  <c r="Y560" i="4"/>
  <c r="AB536" i="4"/>
  <c r="M536" i="4" s="1"/>
  <c r="X614" i="4"/>
  <c r="U595" i="4"/>
  <c r="E595" i="4" s="1"/>
  <c r="Z589" i="4"/>
  <c r="U581" i="4"/>
  <c r="T579" i="4"/>
  <c r="Z567" i="4"/>
  <c r="X565" i="4"/>
  <c r="U562" i="4"/>
  <c r="V560" i="4"/>
  <c r="AB551" i="4"/>
  <c r="AC548" i="4"/>
  <c r="AB544" i="4"/>
  <c r="M544" i="4" s="1"/>
  <c r="Y536" i="4"/>
  <c r="Y532" i="4"/>
  <c r="AA529" i="4"/>
  <c r="AC581" i="4"/>
  <c r="W614" i="4"/>
  <c r="Y589" i="4"/>
  <c r="T581" i="4"/>
  <c r="Y567" i="4"/>
  <c r="I567" i="4" s="1"/>
  <c r="U565" i="4"/>
  <c r="T562" i="4"/>
  <c r="T560" i="4"/>
  <c r="Z553" i="4"/>
  <c r="K553" i="4" s="1"/>
  <c r="AA551" i="4"/>
  <c r="X548" i="4"/>
  <c r="T546" i="4"/>
  <c r="AA544" i="4"/>
  <c r="X536" i="4"/>
  <c r="Y534" i="4"/>
  <c r="Z529" i="4"/>
  <c r="Y529" i="4"/>
  <c r="V614" i="4"/>
  <c r="V594" i="4"/>
  <c r="X589" i="4"/>
  <c r="AB572" i="4"/>
  <c r="W567" i="4"/>
  <c r="Z551" i="4"/>
  <c r="W548" i="4"/>
  <c r="G548" i="4" s="1"/>
  <c r="Z544" i="4"/>
  <c r="K544" i="4" s="1"/>
  <c r="Y537" i="4"/>
  <c r="W536" i="4"/>
  <c r="X534" i="4"/>
  <c r="T614" i="4"/>
  <c r="U594" i="4"/>
  <c r="W589" i="4"/>
  <c r="AC580" i="4"/>
  <c r="AA572" i="4"/>
  <c r="U567" i="4"/>
  <c r="AA561" i="4"/>
  <c r="AA554" i="4"/>
  <c r="X553" i="4"/>
  <c r="Y551" i="4"/>
  <c r="AC545" i="4"/>
  <c r="Y544" i="4"/>
  <c r="X537" i="4"/>
  <c r="T536" i="4"/>
  <c r="W534" i="4"/>
  <c r="Y531" i="4"/>
  <c r="X529" i="4"/>
  <c r="AC525" i="4"/>
  <c r="V527" i="4"/>
  <c r="AB525" i="4"/>
  <c r="U528" i="4"/>
  <c r="U527" i="4"/>
  <c r="AA525" i="4"/>
  <c r="U526" i="4"/>
  <c r="T528" i="4"/>
  <c r="T527" i="4"/>
  <c r="Z525" i="4"/>
  <c r="Y525" i="4"/>
  <c r="Z526" i="4"/>
  <c r="X525" i="4"/>
  <c r="I525" i="4" s="1"/>
  <c r="AC542" i="4"/>
  <c r="AC578" i="4"/>
  <c r="AC576" i="4"/>
  <c r="AC569" i="4"/>
  <c r="AC556" i="4"/>
  <c r="AC549" i="4"/>
  <c r="AB542" i="4"/>
  <c r="AC540" i="4"/>
  <c r="AC593" i="4"/>
  <c r="AB578" i="4"/>
  <c r="AB576" i="4"/>
  <c r="AC574" i="4"/>
  <c r="AB569" i="4"/>
  <c r="AB556" i="4"/>
  <c r="AB549" i="4"/>
  <c r="AA542" i="4"/>
  <c r="AB540" i="4"/>
  <c r="AB593" i="4"/>
  <c r="M593" i="4" s="1"/>
  <c r="AA578" i="4"/>
  <c r="AA576" i="4"/>
  <c r="AB574" i="4"/>
  <c r="AA569" i="4"/>
  <c r="AA556" i="4"/>
  <c r="AA549" i="4"/>
  <c r="Z542" i="4"/>
  <c r="AA540" i="4"/>
  <c r="AA593" i="4"/>
  <c r="AC582" i="4"/>
  <c r="Z578" i="4"/>
  <c r="Z576" i="4"/>
  <c r="AA574" i="4"/>
  <c r="Z569" i="4"/>
  <c r="AC562" i="4"/>
  <c r="Z556" i="4"/>
  <c r="Z549" i="4"/>
  <c r="Z546" i="4"/>
  <c r="K546" i="4" s="1"/>
  <c r="Y542" i="4"/>
  <c r="Z540" i="4"/>
  <c r="K540" i="4" s="1"/>
  <c r="AC533" i="4"/>
  <c r="AC530" i="4"/>
  <c r="AC527" i="4"/>
  <c r="AC614" i="4"/>
  <c r="V613" i="4"/>
  <c r="AC594" i="4"/>
  <c r="X593" i="4"/>
  <c r="Z582" i="4"/>
  <c r="K582" i="4" s="1"/>
  <c r="V578" i="4"/>
  <c r="G578" i="4" s="1"/>
  <c r="W576" i="4"/>
  <c r="X574" i="4"/>
  <c r="AB570" i="4"/>
  <c r="W569" i="4"/>
  <c r="G569" i="4" s="1"/>
  <c r="Z562" i="4"/>
  <c r="K562" i="4" s="1"/>
  <c r="X557" i="4"/>
  <c r="I557" i="4" s="1"/>
  <c r="W556" i="4"/>
  <c r="AA552" i="4"/>
  <c r="W549" i="4"/>
  <c r="G549" i="4" s="1"/>
  <c r="AB547" i="4"/>
  <c r="W546" i="4"/>
  <c r="V542" i="4"/>
  <c r="G542" i="4" s="1"/>
  <c r="W540" i="4"/>
  <c r="AA538" i="4"/>
  <c r="AB534" i="4"/>
  <c r="Z533" i="4"/>
  <c r="K533" i="4" s="1"/>
  <c r="AB531" i="4"/>
  <c r="V530" i="4"/>
  <c r="Z527" i="4"/>
  <c r="AC616" i="4"/>
  <c r="AB614" i="4"/>
  <c r="U613" i="4"/>
  <c r="AB594" i="4"/>
  <c r="W593" i="4"/>
  <c r="G593" i="4" s="1"/>
  <c r="Y582" i="4"/>
  <c r="W579" i="4"/>
  <c r="G579" i="4" s="1"/>
  <c r="U578" i="4"/>
  <c r="V576" i="4"/>
  <c r="W574" i="4"/>
  <c r="AA570" i="4"/>
  <c r="U569" i="4"/>
  <c r="Y562" i="4"/>
  <c r="W557" i="4"/>
  <c r="V556" i="4"/>
  <c r="Z552" i="4"/>
  <c r="U549" i="4"/>
  <c r="AA547" i="4"/>
  <c r="V546" i="4"/>
  <c r="Z543" i="4"/>
  <c r="U542" i="4"/>
  <c r="V540" i="4"/>
  <c r="Z538" i="4"/>
  <c r="AA534" i="4"/>
  <c r="Y533" i="4"/>
  <c r="AA531" i="4"/>
  <c r="U530" i="4"/>
  <c r="Y527" i="4"/>
  <c r="I527" i="4" s="1"/>
  <c r="AB616" i="4"/>
  <c r="AA614" i="4"/>
  <c r="T613" i="4"/>
  <c r="U593" i="4"/>
  <c r="AB589" i="4"/>
  <c r="X582" i="4"/>
  <c r="T578" i="4"/>
  <c r="U576" i="4"/>
  <c r="V574" i="4"/>
  <c r="T569" i="4"/>
  <c r="X562" i="4"/>
  <c r="AB560" i="4"/>
  <c r="AB558" i="4"/>
  <c r="V557" i="4"/>
  <c r="U556" i="4"/>
  <c r="Y552" i="4"/>
  <c r="T549" i="4"/>
  <c r="Z547" i="4"/>
  <c r="K547" i="4" s="1"/>
  <c r="U546" i="4"/>
  <c r="T542" i="4"/>
  <c r="T540" i="4"/>
  <c r="Y538" i="4"/>
  <c r="Z534" i="4"/>
  <c r="X533" i="4"/>
  <c r="Z531" i="4"/>
  <c r="T530" i="4"/>
  <c r="W527" i="4"/>
  <c r="AA524" i="4"/>
  <c r="X613" i="4"/>
  <c r="Z593" i="4"/>
  <c r="U590" i="4"/>
  <c r="AB582" i="4"/>
  <c r="V580" i="4"/>
  <c r="Y578" i="4"/>
  <c r="Y576" i="4"/>
  <c r="I576" i="4" s="1"/>
  <c r="Z574" i="4"/>
  <c r="Z572" i="4"/>
  <c r="Y569" i="4"/>
  <c r="W565" i="4"/>
  <c r="AB562" i="4"/>
  <c r="U561" i="4"/>
  <c r="E561" i="4" s="1"/>
  <c r="Y556" i="4"/>
  <c r="I556" i="4" s="1"/>
  <c r="V555" i="4"/>
  <c r="Y549" i="4"/>
  <c r="Y546" i="4"/>
  <c r="I546" i="4" s="1"/>
  <c r="U544" i="4"/>
  <c r="X542" i="4"/>
  <c r="Y540" i="4"/>
  <c r="V536" i="4"/>
  <c r="AB533" i="4"/>
  <c r="AB530" i="4"/>
  <c r="W529" i="4"/>
  <c r="G529" i="4" s="1"/>
  <c r="AB527" i="4"/>
  <c r="V525" i="4"/>
  <c r="W613" i="4"/>
  <c r="Y593" i="4"/>
  <c r="T590" i="4"/>
  <c r="V588" i="4"/>
  <c r="T580" i="4"/>
  <c r="X578" i="4"/>
  <c r="Y574" i="4"/>
  <c r="X569" i="4"/>
  <c r="V567" i="4"/>
  <c r="V565" i="4"/>
  <c r="W551" i="4"/>
  <c r="X549" i="4"/>
  <c r="I549" i="4" s="1"/>
  <c r="AC547" i="4"/>
  <c r="W545" i="4"/>
  <c r="T544" i="4"/>
  <c r="X540" i="4"/>
  <c r="AB538" i="4"/>
  <c r="AC534" i="4"/>
  <c r="AC531" i="4"/>
  <c r="U529" i="4"/>
  <c r="AA527" i="4"/>
  <c r="U525" i="4"/>
  <c r="E525" i="4" s="1"/>
  <c r="Y568" i="4"/>
  <c r="Z568" i="4"/>
  <c r="AB568" i="4"/>
  <c r="AA568" i="4"/>
  <c r="U568" i="4"/>
  <c r="T568" i="4"/>
  <c r="X559" i="4"/>
  <c r="Y559" i="4"/>
  <c r="Z559" i="4"/>
  <c r="AA559" i="4"/>
  <c r="V561" i="4"/>
  <c r="W561" i="4"/>
  <c r="X561" i="4"/>
  <c r="Y561" i="4"/>
  <c r="W570" i="4"/>
  <c r="G570" i="4" s="1"/>
  <c r="X570" i="4"/>
  <c r="Y570" i="4"/>
  <c r="Z570" i="4"/>
  <c r="W594" i="4"/>
  <c r="X594" i="4"/>
  <c r="Y594" i="4"/>
  <c r="Z594" i="4"/>
  <c r="K594" i="4" s="1"/>
  <c r="AB575" i="4"/>
  <c r="AC575" i="4"/>
  <c r="AB615" i="4"/>
  <c r="AC615" i="4"/>
  <c r="X579" i="4"/>
  <c r="Y579" i="4"/>
  <c r="AA579" i="4"/>
  <c r="Z579" i="4"/>
  <c r="T563" i="4"/>
  <c r="U563" i="4"/>
  <c r="V563" i="4"/>
  <c r="W563" i="4"/>
  <c r="AB563" i="4"/>
  <c r="AB513" i="4"/>
  <c r="AC513" i="4"/>
  <c r="AC595" i="4"/>
  <c r="X518" i="4"/>
  <c r="AB518" i="4"/>
  <c r="Y518" i="4"/>
  <c r="Z518" i="4"/>
  <c r="AA518" i="4"/>
  <c r="Y564" i="4"/>
  <c r="Z573" i="4"/>
  <c r="Z577" i="4"/>
  <c r="AA577" i="4"/>
  <c r="AB577" i="4"/>
  <c r="AC577" i="4"/>
  <c r="V541" i="4"/>
  <c r="W541" i="4"/>
  <c r="X541" i="4"/>
  <c r="Y541" i="4"/>
  <c r="U532" i="4"/>
  <c r="V532" i="4"/>
  <c r="W532" i="4"/>
  <c r="X532" i="4"/>
  <c r="AC532" i="4"/>
  <c r="T543" i="4"/>
  <c r="U543" i="4"/>
  <c r="V543" i="4"/>
  <c r="W543" i="4"/>
  <c r="AB543" i="4"/>
  <c r="Y592" i="4"/>
  <c r="Z592" i="4"/>
  <c r="AB592" i="4"/>
  <c r="AA592" i="4"/>
  <c r="U612" i="4"/>
  <c r="V612" i="4"/>
  <c r="W612" i="4"/>
  <c r="X612" i="4"/>
  <c r="AC612" i="4"/>
  <c r="AC573" i="4"/>
  <c r="AA564" i="4"/>
  <c r="Z564" i="4"/>
  <c r="AA595" i="4"/>
  <c r="AA526" i="4"/>
  <c r="AB526" i="4"/>
  <c r="AC526" i="4"/>
  <c r="AC613" i="4"/>
  <c r="AA588" i="4"/>
  <c r="Y575" i="4"/>
  <c r="X566" i="4"/>
  <c r="X564" i="4"/>
  <c r="AB535" i="4"/>
  <c r="AC535" i="4"/>
  <c r="AB613" i="4"/>
  <c r="Y595" i="4"/>
  <c r="AC550" i="4"/>
  <c r="Y528" i="4"/>
  <c r="Z528" i="4"/>
  <c r="AA528" i="4"/>
  <c r="AB528" i="4"/>
  <c r="M528" i="4" s="1"/>
  <c r="Z615" i="4"/>
  <c r="AA613" i="4"/>
  <c r="X595" i="4"/>
  <c r="V566" i="4"/>
  <c r="W559" i="4"/>
  <c r="AA541" i="4"/>
  <c r="AB532" i="4"/>
  <c r="V520" i="4"/>
  <c r="W520" i="4"/>
  <c r="Z520" i="4"/>
  <c r="X520" i="4"/>
  <c r="Y520" i="4"/>
  <c r="X588" i="4"/>
  <c r="AC579" i="4"/>
  <c r="V577" i="4"/>
  <c r="V575" i="4"/>
  <c r="W573" i="4"/>
  <c r="G573" i="4" s="1"/>
  <c r="W568" i="4"/>
  <c r="U564" i="4"/>
  <c r="AC561" i="4"/>
  <c r="V559" i="4"/>
  <c r="Z557" i="4"/>
  <c r="AA557" i="4"/>
  <c r="AB557" i="4"/>
  <c r="AC557" i="4"/>
  <c r="AB555" i="4"/>
  <c r="AC555" i="4"/>
  <c r="AC543" i="4"/>
  <c r="Z541" i="4"/>
  <c r="X539" i="4"/>
  <c r="Y539" i="4"/>
  <c r="AA539" i="4"/>
  <c r="Z539" i="4"/>
  <c r="AA532" i="4"/>
  <c r="AC519" i="4"/>
  <c r="AA566" i="4"/>
  <c r="AB566" i="4"/>
  <c r="AC566" i="4"/>
  <c r="W550" i="4"/>
  <c r="X550" i="4"/>
  <c r="Y550" i="4"/>
  <c r="Z550" i="4"/>
  <c r="K550" i="4" s="1"/>
  <c r="AA590" i="4"/>
  <c r="AB590" i="4"/>
  <c r="AC590" i="4"/>
  <c r="U552" i="4"/>
  <c r="V552" i="4"/>
  <c r="W552" i="4"/>
  <c r="X552" i="4"/>
  <c r="AC552" i="4"/>
  <c r="M552" i="4" s="1"/>
  <c r="V581" i="4"/>
  <c r="W581" i="4"/>
  <c r="X581" i="4"/>
  <c r="Y581" i="4"/>
  <c r="U572" i="4"/>
  <c r="V572" i="4"/>
  <c r="W572" i="4"/>
  <c r="X572" i="4"/>
  <c r="I572" i="4" s="1"/>
  <c r="AC572" i="4"/>
  <c r="T587" i="4"/>
  <c r="U587" i="4"/>
  <c r="V587" i="4"/>
  <c r="W587" i="4"/>
  <c r="AB587" i="4"/>
  <c r="AB564" i="4"/>
  <c r="M564" i="4" s="1"/>
  <c r="AB595" i="4"/>
  <c r="AA575" i="4"/>
  <c r="AB573" i="4"/>
  <c r="Z566" i="4"/>
  <c r="AB588" i="4"/>
  <c r="M588" i="4" s="1"/>
  <c r="Z575" i="4"/>
  <c r="AA573" i="4"/>
  <c r="Y566" i="4"/>
  <c r="Z595" i="4"/>
  <c r="Y577" i="4"/>
  <c r="AC559" i="4"/>
  <c r="Z537" i="4"/>
  <c r="AA537" i="4"/>
  <c r="AB537" i="4"/>
  <c r="AC537" i="4"/>
  <c r="AA615" i="4"/>
  <c r="Z590" i="4"/>
  <c r="Z588" i="4"/>
  <c r="X577" i="4"/>
  <c r="X575" i="4"/>
  <c r="Y573" i="4"/>
  <c r="AC568" i="4"/>
  <c r="W566" i="4"/>
  <c r="W564" i="4"/>
  <c r="AB559" i="4"/>
  <c r="AB541" i="4"/>
  <c r="M541" i="4" s="1"/>
  <c r="Y588" i="4"/>
  <c r="W577" i="4"/>
  <c r="W575" i="4"/>
  <c r="X573" i="4"/>
  <c r="X568" i="4"/>
  <c r="V564" i="4"/>
  <c r="AB550" i="4"/>
  <c r="AA546" i="4"/>
  <c r="AB546" i="4"/>
  <c r="AC546" i="4"/>
  <c r="Y615" i="4"/>
  <c r="Z613" i="4"/>
  <c r="W595" i="4"/>
  <c r="X590" i="4"/>
  <c r="I590" i="4" s="1"/>
  <c r="X615" i="4"/>
  <c r="V595" i="4"/>
  <c r="AC592" i="4"/>
  <c r="W590" i="4"/>
  <c r="W588" i="4"/>
  <c r="AB579" i="4"/>
  <c r="U577" i="4"/>
  <c r="E577" i="4" s="1"/>
  <c r="U575" i="4"/>
  <c r="E575" i="4" s="1"/>
  <c r="AC570" i="4"/>
  <c r="V568" i="4"/>
  <c r="T566" i="4"/>
  <c r="T564" i="4"/>
  <c r="AB561" i="4"/>
  <c r="U559" i="4"/>
  <c r="E559" i="4" s="1"/>
  <c r="V550" i="4"/>
  <c r="Y548" i="4"/>
  <c r="Z548" i="4"/>
  <c r="AA548" i="4"/>
  <c r="AB548" i="4"/>
  <c r="AA543" i="4"/>
  <c r="U541" i="4"/>
  <c r="AC538" i="4"/>
  <c r="Z532" i="4"/>
  <c r="W530" i="4"/>
  <c r="X530" i="4"/>
  <c r="Y530" i="4"/>
  <c r="Z530" i="4"/>
  <c r="K530" i="4" s="1"/>
  <c r="AB519" i="4"/>
  <c r="U512" i="4"/>
  <c r="I575" i="4" l="1"/>
  <c r="G531" i="4"/>
  <c r="I524" i="4"/>
  <c r="I553" i="4"/>
  <c r="I580" i="4"/>
  <c r="I552" i="4"/>
  <c r="M589" i="4"/>
  <c r="K593" i="4"/>
  <c r="K572" i="4"/>
  <c r="I579" i="4"/>
  <c r="G532" i="4"/>
  <c r="K528" i="4"/>
  <c r="I539" i="4"/>
  <c r="M548" i="4"/>
  <c r="K539" i="4"/>
  <c r="N532" i="4"/>
  <c r="K579" i="4"/>
  <c r="M595" i="4"/>
  <c r="G535" i="4"/>
  <c r="I519" i="4"/>
  <c r="M549" i="4"/>
  <c r="I595" i="4"/>
  <c r="M550" i="4"/>
  <c r="I588" i="4"/>
  <c r="I538" i="4"/>
  <c r="G545" i="4"/>
  <c r="E532" i="4"/>
  <c r="K531" i="4"/>
  <c r="I529" i="4"/>
  <c r="K595" i="4"/>
  <c r="G595" i="4"/>
  <c r="M594" i="4"/>
  <c r="K590" i="4"/>
  <c r="K534" i="4"/>
  <c r="G556" i="4"/>
  <c r="I593" i="4"/>
  <c r="G594" i="4"/>
  <c r="M551" i="4"/>
  <c r="M553" i="4"/>
  <c r="G547" i="4"/>
  <c r="K577" i="4"/>
  <c r="I532" i="4"/>
  <c r="I545" i="4"/>
  <c r="O595" i="4"/>
  <c r="I573" i="4"/>
  <c r="K588" i="4"/>
  <c r="K575" i="4"/>
  <c r="I578" i="4"/>
  <c r="K574" i="4"/>
  <c r="I533" i="4"/>
  <c r="K552" i="4"/>
  <c r="O589" i="4"/>
  <c r="M554" i="4"/>
  <c r="M543" i="4"/>
  <c r="K538" i="4"/>
  <c r="G530" i="4"/>
  <c r="K578" i="4"/>
  <c r="M540" i="4"/>
  <c r="K567" i="4"/>
  <c r="K545" i="4"/>
  <c r="I531" i="4"/>
  <c r="O575" i="4"/>
  <c r="O525" i="4"/>
  <c r="I582" i="4"/>
  <c r="G540" i="4"/>
  <c r="M531" i="4"/>
  <c r="I536" i="4"/>
  <c r="M581" i="4"/>
  <c r="K554" i="4"/>
  <c r="N521" i="4"/>
  <c r="O577" i="4"/>
  <c r="M587" i="4"/>
  <c r="G575" i="4"/>
  <c r="G576" i="4"/>
  <c r="G562" i="4"/>
  <c r="G590" i="4"/>
  <c r="K558" i="4"/>
  <c r="I542" i="4"/>
  <c r="M579" i="4"/>
  <c r="G577" i="4"/>
  <c r="M534" i="4"/>
  <c r="K589" i="4"/>
  <c r="I592" i="4"/>
  <c r="G554" i="4"/>
  <c r="E578" i="4"/>
  <c r="O578" i="4"/>
  <c r="N578" i="4"/>
  <c r="I581" i="4"/>
  <c r="N594" i="4"/>
  <c r="O594" i="4"/>
  <c r="E594" i="4"/>
  <c r="N548" i="4"/>
  <c r="E548" i="4"/>
  <c r="O548" i="4"/>
  <c r="K543" i="4"/>
  <c r="M556" i="4"/>
  <c r="O546" i="4"/>
  <c r="N546" i="4"/>
  <c r="E546" i="4"/>
  <c r="G592" i="4"/>
  <c r="O593" i="4"/>
  <c r="E593" i="4"/>
  <c r="N593" i="4"/>
  <c r="E529" i="4"/>
  <c r="O529" i="4"/>
  <c r="N529" i="4"/>
  <c r="O552" i="4"/>
  <c r="N552" i="4"/>
  <c r="E552" i="4"/>
  <c r="O545" i="4"/>
  <c r="N589" i="4"/>
  <c r="K548" i="4"/>
  <c r="G587" i="4"/>
  <c r="N543" i="4"/>
  <c r="E543" i="4"/>
  <c r="O543" i="4"/>
  <c r="M575" i="4"/>
  <c r="M530" i="4"/>
  <c r="G546" i="4"/>
  <c r="I574" i="4"/>
  <c r="K542" i="4"/>
  <c r="M569" i="4"/>
  <c r="K551" i="4"/>
  <c r="I548" i="4"/>
  <c r="G528" i="4"/>
  <c r="I587" i="4"/>
  <c r="I528" i="4"/>
  <c r="E550" i="4"/>
  <c r="G533" i="4"/>
  <c r="K521" i="4"/>
  <c r="E526" i="4"/>
  <c r="N545" i="4"/>
  <c r="O521" i="4"/>
  <c r="E588" i="4"/>
  <c r="N588" i="4"/>
  <c r="O588" i="4"/>
  <c r="G543" i="4"/>
  <c r="M533" i="4"/>
  <c r="K524" i="4"/>
  <c r="G536" i="4"/>
  <c r="K549" i="4"/>
  <c r="M576" i="4"/>
  <c r="K526" i="4"/>
  <c r="N539" i="4"/>
  <c r="O539" i="4"/>
  <c r="E539" i="4"/>
  <c r="N531" i="4"/>
  <c r="N595" i="4"/>
  <c r="E533" i="4"/>
  <c r="N533" i="4"/>
  <c r="O533" i="4"/>
  <c r="M546" i="4"/>
  <c r="M535" i="4"/>
  <c r="O531" i="4"/>
  <c r="G552" i="4"/>
  <c r="I594" i="4"/>
  <c r="K556" i="4"/>
  <c r="M578" i="4"/>
  <c r="I589" i="4"/>
  <c r="N534" i="4"/>
  <c r="O534" i="4"/>
  <c r="E534" i="4"/>
  <c r="K563" i="4"/>
  <c r="O576" i="4"/>
  <c r="N576" i="4"/>
  <c r="E576" i="4"/>
  <c r="M580" i="4"/>
  <c r="N592" i="4"/>
  <c r="N549" i="4"/>
  <c r="E549" i="4"/>
  <c r="O549" i="4"/>
  <c r="G582" i="4"/>
  <c r="M545" i="4"/>
  <c r="I577" i="4"/>
  <c r="M538" i="4"/>
  <c r="O580" i="4"/>
  <c r="N580" i="4"/>
  <c r="E580" i="4"/>
  <c r="M547" i="4"/>
  <c r="M574" i="4"/>
  <c r="K525" i="4"/>
  <c r="I544" i="4"/>
  <c r="K580" i="4"/>
  <c r="I571" i="4"/>
  <c r="O535" i="4"/>
  <c r="E535" i="4"/>
  <c r="N535" i="4"/>
  <c r="I535" i="4"/>
  <c r="N525" i="4"/>
  <c r="O592" i="4"/>
  <c r="E582" i="4"/>
  <c r="N582" i="4"/>
  <c r="O582" i="4"/>
  <c r="G581" i="4"/>
  <c r="K566" i="4"/>
  <c r="M592" i="4"/>
  <c r="I540" i="4"/>
  <c r="G588" i="4"/>
  <c r="K569" i="4"/>
  <c r="O527" i="4"/>
  <c r="E527" i="4"/>
  <c r="N527" i="4"/>
  <c r="N536" i="4"/>
  <c r="O536" i="4"/>
  <c r="E536" i="4"/>
  <c r="M529" i="4"/>
  <c r="G551" i="4"/>
  <c r="E541" i="4"/>
  <c r="N541" i="4"/>
  <c r="O541" i="4"/>
  <c r="E524" i="4"/>
  <c r="O524" i="4"/>
  <c r="N524" i="4"/>
  <c r="K537" i="4"/>
  <c r="G541" i="4"/>
  <c r="O579" i="4"/>
  <c r="E579" i="4"/>
  <c r="N579" i="4"/>
  <c r="M577" i="4"/>
  <c r="G564" i="4"/>
  <c r="G550" i="4"/>
  <c r="E587" i="4"/>
  <c r="N587" i="4"/>
  <c r="O587" i="4"/>
  <c r="K532" i="4"/>
  <c r="M590" i="4"/>
  <c r="K592" i="4"/>
  <c r="O544" i="4"/>
  <c r="N544" i="4"/>
  <c r="E544" i="4"/>
  <c r="E590" i="4"/>
  <c r="N590" i="4"/>
  <c r="O590" i="4"/>
  <c r="G580" i="4"/>
  <c r="O540" i="4"/>
  <c r="E540" i="4"/>
  <c r="N540" i="4"/>
  <c r="G574" i="4"/>
  <c r="M542" i="4"/>
  <c r="O528" i="4"/>
  <c r="E528" i="4"/>
  <c r="N528" i="4"/>
  <c r="I537" i="4"/>
  <c r="K536" i="4"/>
  <c r="G534" i="4"/>
  <c r="G553" i="4"/>
  <c r="E538" i="4"/>
  <c r="N538" i="4"/>
  <c r="O538" i="4"/>
  <c r="O554" i="4"/>
  <c r="N554" i="4"/>
  <c r="E554" i="4"/>
  <c r="O547" i="4"/>
  <c r="N547" i="4"/>
  <c r="E547" i="4"/>
  <c r="N537" i="4"/>
  <c r="E537" i="4"/>
  <c r="O537" i="4"/>
  <c r="K541" i="4"/>
  <c r="N530" i="4"/>
  <c r="E530" i="4"/>
  <c r="O530" i="4"/>
  <c r="G539" i="4"/>
  <c r="I530" i="4"/>
  <c r="M537" i="4"/>
  <c r="M532" i="4"/>
  <c r="I541" i="4"/>
  <c r="M582" i="4"/>
  <c r="N542" i="4"/>
  <c r="O542" i="4"/>
  <c r="E542" i="4"/>
  <c r="K527" i="4"/>
  <c r="K576" i="4"/>
  <c r="I534" i="4"/>
  <c r="K529" i="4"/>
  <c r="N581" i="4"/>
  <c r="E581" i="4"/>
  <c r="O581" i="4"/>
  <c r="O553" i="4"/>
  <c r="N553" i="4"/>
  <c r="E553" i="4"/>
  <c r="M571" i="4"/>
  <c r="G544" i="4"/>
  <c r="I554" i="4"/>
  <c r="G589" i="4"/>
  <c r="O532" i="4"/>
  <c r="N575" i="4"/>
  <c r="N577" i="4"/>
  <c r="M572" i="4"/>
  <c r="M560" i="4"/>
  <c r="G567" i="4"/>
  <c r="K573" i="4"/>
  <c r="G572" i="4"/>
  <c r="M573" i="4"/>
  <c r="I570" i="4"/>
  <c r="K570" i="4"/>
  <c r="M561" i="4"/>
  <c r="I568" i="4"/>
  <c r="G568" i="4"/>
  <c r="O572" i="4"/>
  <c r="N572" i="4"/>
  <c r="E572" i="4"/>
  <c r="O574" i="4"/>
  <c r="E574" i="4"/>
  <c r="N574" i="4"/>
  <c r="O573" i="4"/>
  <c r="N573" i="4"/>
  <c r="E573" i="4"/>
  <c r="M567" i="4"/>
  <c r="M570" i="4"/>
  <c r="M558" i="4"/>
  <c r="G555" i="4"/>
  <c r="K568" i="4"/>
  <c r="I569" i="4"/>
  <c r="M568" i="4"/>
  <c r="I564" i="4"/>
  <c r="K560" i="4"/>
  <c r="I558" i="4"/>
  <c r="O561" i="4"/>
  <c r="M563" i="4"/>
  <c r="G566" i="4"/>
  <c r="K557" i="4"/>
  <c r="M557" i="4"/>
  <c r="M555" i="4"/>
  <c r="N570" i="4"/>
  <c r="E570" i="4"/>
  <c r="O570" i="4"/>
  <c r="N571" i="4"/>
  <c r="E571" i="4"/>
  <c r="O571" i="4"/>
  <c r="E567" i="4"/>
  <c r="O567" i="4"/>
  <c r="N567" i="4"/>
  <c r="E569" i="4"/>
  <c r="N569" i="4"/>
  <c r="O569" i="4"/>
  <c r="E568" i="4"/>
  <c r="N568" i="4"/>
  <c r="O568" i="4"/>
  <c r="K555" i="4"/>
  <c r="M565" i="4"/>
  <c r="K565" i="4"/>
  <c r="I560" i="4"/>
  <c r="I565" i="4"/>
  <c r="G560" i="4"/>
  <c r="M562" i="4"/>
  <c r="I562" i="4"/>
  <c r="G557" i="4"/>
  <c r="G565" i="4"/>
  <c r="I559" i="4"/>
  <c r="K559" i="4"/>
  <c r="G561" i="4"/>
  <c r="I561" i="4"/>
  <c r="G563" i="4"/>
  <c r="K564" i="4"/>
  <c r="I566" i="4"/>
  <c r="M566" i="4"/>
  <c r="M559" i="4"/>
  <c r="G559" i="4"/>
  <c r="N559" i="4"/>
  <c r="O559" i="4"/>
  <c r="K561" i="4"/>
  <c r="N561" i="4"/>
  <c r="O556" i="4"/>
  <c r="N556" i="4"/>
  <c r="E556" i="4"/>
  <c r="E557" i="4"/>
  <c r="N557" i="4"/>
  <c r="O557" i="4"/>
  <c r="O558" i="4"/>
  <c r="E558" i="4"/>
  <c r="N558" i="4"/>
  <c r="N565" i="4"/>
  <c r="O565" i="4"/>
  <c r="E565" i="4"/>
  <c r="N562" i="4"/>
  <c r="E562" i="4"/>
  <c r="O562" i="4"/>
  <c r="N560" i="4"/>
  <c r="O560" i="4"/>
  <c r="E560" i="4"/>
  <c r="E563" i="4"/>
  <c r="O563" i="4"/>
  <c r="N563" i="4"/>
  <c r="N566" i="4"/>
  <c r="O566" i="4"/>
  <c r="E566" i="4"/>
  <c r="O564" i="4"/>
  <c r="E564" i="4"/>
  <c r="N564" i="4"/>
  <c r="G519" i="4"/>
  <c r="O519" i="4"/>
  <c r="N519" i="4"/>
  <c r="K520" i="4"/>
  <c r="K519" i="4"/>
  <c r="T373" i="14" l="1"/>
  <c r="AA373" i="14" s="1"/>
  <c r="Q357" i="5"/>
  <c r="Q358" i="5"/>
  <c r="M521" i="4"/>
  <c r="I521" i="4"/>
  <c r="G521" i="4"/>
  <c r="T511" i="11"/>
  <c r="V511" i="11" s="1"/>
  <c r="V358" i="5" l="1"/>
  <c r="Y358" i="5"/>
  <c r="S357" i="5"/>
  <c r="Y357" i="5"/>
  <c r="AF373" i="14"/>
  <c r="AE373" i="14"/>
  <c r="AD373" i="14"/>
  <c r="AC373" i="14"/>
  <c r="AB373" i="14"/>
  <c r="K373" i="14" s="1"/>
  <c r="Z373" i="14"/>
  <c r="Y373" i="14"/>
  <c r="X373" i="14"/>
  <c r="W373" i="14"/>
  <c r="V373" i="14"/>
  <c r="U373" i="14"/>
  <c r="U358" i="5"/>
  <c r="T358" i="5"/>
  <c r="G358" i="5" s="1"/>
  <c r="AF511" i="11"/>
  <c r="AE511" i="11"/>
  <c r="AD511" i="11"/>
  <c r="AC511" i="11"/>
  <c r="AB511" i="11"/>
  <c r="AA511" i="11"/>
  <c r="U511" i="11"/>
  <c r="R357" i="5"/>
  <c r="W357" i="5"/>
  <c r="V357" i="5"/>
  <c r="X358" i="5"/>
  <c r="W358" i="5"/>
  <c r="T357" i="5"/>
  <c r="S358" i="5"/>
  <c r="R358" i="5"/>
  <c r="X357" i="5"/>
  <c r="U357" i="5"/>
  <c r="Z511" i="11"/>
  <c r="Y511" i="11"/>
  <c r="X511" i="11"/>
  <c r="W511" i="11"/>
  <c r="I357" i="5" l="1"/>
  <c r="O373" i="14"/>
  <c r="G357" i="5"/>
  <c r="I373" i="14"/>
  <c r="E373" i="14"/>
  <c r="G373" i="14"/>
  <c r="I358" i="5"/>
  <c r="M357" i="5"/>
  <c r="E357" i="5"/>
  <c r="M358" i="5"/>
  <c r="E358" i="5"/>
  <c r="M373" i="14"/>
  <c r="P373" i="14"/>
  <c r="Q373" i="14"/>
  <c r="L358" i="5"/>
  <c r="K358" i="5"/>
  <c r="K357" i="5"/>
  <c r="L357" i="5"/>
  <c r="S617" i="4"/>
  <c r="T617" i="4" l="1"/>
  <c r="U617" i="4"/>
  <c r="V617" i="4"/>
  <c r="W617" i="4"/>
  <c r="X617" i="4"/>
  <c r="Y617" i="4"/>
  <c r="Z617" i="4"/>
  <c r="AC617" i="4"/>
  <c r="AB617" i="4"/>
  <c r="AA617" i="4"/>
  <c r="G520" i="4"/>
  <c r="F617" i="4" s="1"/>
  <c r="M520" i="4" l="1"/>
  <c r="E519" i="4"/>
  <c r="I520" i="4"/>
  <c r="M519" i="4"/>
  <c r="O520" i="4"/>
  <c r="N520" i="4"/>
  <c r="N617" i="4" s="1"/>
  <c r="E520" i="4"/>
  <c r="J617" i="4"/>
  <c r="O617" i="4" l="1"/>
  <c r="L617" i="4"/>
  <c r="H617" i="4"/>
  <c r="D617" i="4"/>
  <c r="C361" i="21" l="1"/>
  <c r="T361" i="21" s="1"/>
  <c r="Z361" i="21" l="1"/>
  <c r="V361" i="21"/>
  <c r="U361" i="21"/>
  <c r="AC361" i="21"/>
  <c r="AA361" i="21"/>
  <c r="Y361" i="21"/>
  <c r="AB361" i="21"/>
  <c r="AD361" i="21"/>
  <c r="T363" i="14" l="1"/>
  <c r="U363" i="14" s="1"/>
  <c r="T364" i="14"/>
  <c r="U364" i="14" s="1"/>
  <c r="T365" i="14"/>
  <c r="U365" i="14" s="1"/>
  <c r="T366" i="14"/>
  <c r="U366" i="14" s="1"/>
  <c r="Q350" i="5"/>
  <c r="P355" i="1"/>
  <c r="V355" i="1" s="1"/>
  <c r="P356" i="1"/>
  <c r="T356" i="1" s="1"/>
  <c r="S510" i="4"/>
  <c r="X510" i="4" s="1"/>
  <c r="S511" i="4"/>
  <c r="Z511" i="4" s="1"/>
  <c r="T509" i="11"/>
  <c r="V509" i="11" s="1"/>
  <c r="T510" i="11"/>
  <c r="U510" i="11" s="1"/>
  <c r="T350" i="5" l="1"/>
  <c r="Y350" i="5"/>
  <c r="AF363" i="14"/>
  <c r="AE363" i="14"/>
  <c r="AD363" i="14"/>
  <c r="AB363" i="14"/>
  <c r="S356" i="1"/>
  <c r="R356" i="1"/>
  <c r="AC363" i="14"/>
  <c r="AD364" i="14"/>
  <c r="Z363" i="14"/>
  <c r="AA363" i="14"/>
  <c r="AF364" i="14"/>
  <c r="Y363" i="14"/>
  <c r="AB364" i="14"/>
  <c r="AE364" i="14"/>
  <c r="Y366" i="14"/>
  <c r="R350" i="5"/>
  <c r="S350" i="5"/>
  <c r="U355" i="1"/>
  <c r="T355" i="1"/>
  <c r="Q355" i="1"/>
  <c r="S355" i="1"/>
  <c r="R355" i="1"/>
  <c r="W510" i="4"/>
  <c r="V510" i="4"/>
  <c r="Z366" i="14"/>
  <c r="AC364" i="14"/>
  <c r="X366" i="14"/>
  <c r="AA364" i="14"/>
  <c r="W366" i="14"/>
  <c r="Z364" i="14"/>
  <c r="Y364" i="14"/>
  <c r="Z365" i="14"/>
  <c r="X364" i="14"/>
  <c r="Y365" i="14"/>
  <c r="X365" i="14"/>
  <c r="AF366" i="14"/>
  <c r="AF365" i="14"/>
  <c r="AE366" i="14"/>
  <c r="AE365" i="14"/>
  <c r="AD366" i="14"/>
  <c r="AD365" i="14"/>
  <c r="W365" i="14"/>
  <c r="AC366" i="14"/>
  <c r="AC365" i="14"/>
  <c r="V366" i="14"/>
  <c r="AB366" i="14"/>
  <c r="AB365" i="14"/>
  <c r="AA366" i="14"/>
  <c r="AA365" i="14"/>
  <c r="V365" i="14"/>
  <c r="W364" i="14"/>
  <c r="X363" i="14"/>
  <c r="V364" i="14"/>
  <c r="W363" i="14"/>
  <c r="V363" i="14"/>
  <c r="X350" i="5"/>
  <c r="W350" i="5"/>
  <c r="V350" i="5"/>
  <c r="U350" i="5"/>
  <c r="Q356" i="1"/>
  <c r="V356" i="1"/>
  <c r="U356" i="1"/>
  <c r="U509" i="11"/>
  <c r="X511" i="4"/>
  <c r="W511" i="4"/>
  <c r="V511" i="4"/>
  <c r="U511" i="4"/>
  <c r="Y511" i="4"/>
  <c r="T511" i="4"/>
  <c r="U510" i="4"/>
  <c r="T510" i="4"/>
  <c r="AC510" i="4"/>
  <c r="AC511" i="4"/>
  <c r="AB510" i="4"/>
  <c r="AB511" i="4"/>
  <c r="AA510" i="4"/>
  <c r="AA511" i="4"/>
  <c r="Z510" i="4"/>
  <c r="Y510" i="4"/>
  <c r="AC510" i="11"/>
  <c r="AB510" i="11"/>
  <c r="AC509" i="11"/>
  <c r="AE510" i="11"/>
  <c r="AA510" i="11"/>
  <c r="AB509" i="11"/>
  <c r="Z510" i="11"/>
  <c r="AA509" i="11"/>
  <c r="AE509" i="11"/>
  <c r="AD509" i="11"/>
  <c r="Y510" i="11"/>
  <c r="Z509" i="11"/>
  <c r="AF509" i="11"/>
  <c r="AF510" i="11"/>
  <c r="X510" i="11"/>
  <c r="Y509" i="11"/>
  <c r="W510" i="11"/>
  <c r="X509" i="11"/>
  <c r="V510" i="11"/>
  <c r="W509" i="11"/>
  <c r="AD510" i="11"/>
  <c r="T360" i="14" l="1"/>
  <c r="U360" i="14" s="1"/>
  <c r="T361" i="14"/>
  <c r="AB361" i="14" s="1"/>
  <c r="T362" i="14"/>
  <c r="AA362" i="14" s="1"/>
  <c r="Z362" i="14" l="1"/>
  <c r="Y362" i="14"/>
  <c r="X362" i="14"/>
  <c r="V362" i="14"/>
  <c r="U362" i="14"/>
  <c r="W362" i="14"/>
  <c r="X361" i="14"/>
  <c r="Z361" i="14"/>
  <c r="V361" i="14"/>
  <c r="AA361" i="14"/>
  <c r="Y361" i="14"/>
  <c r="W361" i="14"/>
  <c r="AE360" i="14"/>
  <c r="AB360" i="14"/>
  <c r="AA360" i="14"/>
  <c r="AD360" i="14"/>
  <c r="Z360" i="14"/>
  <c r="X360" i="14"/>
  <c r="Y360" i="14"/>
  <c r="W360" i="14"/>
  <c r="AC360" i="14"/>
  <c r="V360" i="14"/>
  <c r="AF360" i="14"/>
  <c r="AD362" i="14"/>
  <c r="AE361" i="14"/>
  <c r="AF362" i="14"/>
  <c r="U361" i="14"/>
  <c r="AF361" i="14"/>
  <c r="AC362" i="14"/>
  <c r="AD361" i="14"/>
  <c r="AE362" i="14"/>
  <c r="AB362" i="14"/>
  <c r="AC361" i="14"/>
  <c r="T367" i="14" l="1"/>
  <c r="AC367" i="14" s="1"/>
  <c r="Q351" i="5"/>
  <c r="Q352" i="5"/>
  <c r="T351" i="5" l="1"/>
  <c r="Y351" i="5"/>
  <c r="R352" i="5"/>
  <c r="Y352" i="5"/>
  <c r="W367" i="14"/>
  <c r="U367" i="14"/>
  <c r="V367" i="14"/>
  <c r="AF367" i="14"/>
  <c r="AB367" i="14"/>
  <c r="AA367" i="14"/>
  <c r="Z367" i="14"/>
  <c r="Y367" i="14"/>
  <c r="S351" i="5"/>
  <c r="X352" i="5"/>
  <c r="R351" i="5"/>
  <c r="W352" i="5"/>
  <c r="V352" i="5"/>
  <c r="X367" i="14"/>
  <c r="AE367" i="14"/>
  <c r="AD367" i="14"/>
  <c r="X351" i="5"/>
  <c r="W351" i="5"/>
  <c r="V351" i="5"/>
  <c r="U351" i="5"/>
  <c r="U352" i="5"/>
  <c r="T352" i="5"/>
  <c r="S352" i="5"/>
  <c r="C368" i="14" l="1"/>
  <c r="T368" i="14" s="1"/>
  <c r="Y368" i="14" l="1"/>
  <c r="U368" i="14"/>
  <c r="X368" i="14"/>
  <c r="W368" i="14"/>
  <c r="V368" i="14"/>
  <c r="AF368" i="14"/>
  <c r="AB368" i="14"/>
  <c r="AA368" i="14"/>
  <c r="AE368" i="14"/>
  <c r="AD368" i="14"/>
  <c r="Z368" i="14"/>
  <c r="AC368" i="14"/>
  <c r="T356" i="14" l="1"/>
  <c r="U356" i="14" s="1"/>
  <c r="Q346" i="5"/>
  <c r="Q347" i="5"/>
  <c r="P354" i="1"/>
  <c r="Q354" i="1" s="1"/>
  <c r="P353" i="1"/>
  <c r="R353" i="1" s="1"/>
  <c r="T347" i="5" l="1"/>
  <c r="Y347" i="5"/>
  <c r="R346" i="5"/>
  <c r="Y346" i="5"/>
  <c r="W346" i="5"/>
  <c r="V346" i="5"/>
  <c r="X346" i="5"/>
  <c r="U346" i="5"/>
  <c r="S347" i="5"/>
  <c r="V354" i="1"/>
  <c r="T354" i="1"/>
  <c r="S354" i="1"/>
  <c r="U354" i="1"/>
  <c r="R354" i="1"/>
  <c r="U353" i="1"/>
  <c r="V353" i="1"/>
  <c r="T353" i="1"/>
  <c r="Y356" i="14"/>
  <c r="X356" i="14"/>
  <c r="AE356" i="14"/>
  <c r="AC356" i="14"/>
  <c r="AA356" i="14"/>
  <c r="W356" i="14"/>
  <c r="AF356" i="14"/>
  <c r="AD356" i="14"/>
  <c r="AB356" i="14"/>
  <c r="Z356" i="14"/>
  <c r="V356" i="14"/>
  <c r="X347" i="5"/>
  <c r="W347" i="5"/>
  <c r="T346" i="5"/>
  <c r="V347" i="5"/>
  <c r="S346" i="5"/>
  <c r="U347" i="5"/>
  <c r="R347" i="5"/>
  <c r="S353" i="1"/>
  <c r="Q353" i="1"/>
  <c r="I353" i="1" l="1"/>
  <c r="L353" i="1"/>
  <c r="E353" i="1"/>
  <c r="S504" i="4"/>
  <c r="AA504" i="4" s="1"/>
  <c r="S505" i="4"/>
  <c r="T505" i="4" s="1"/>
  <c r="S506" i="4"/>
  <c r="U506" i="4" s="1"/>
  <c r="S507" i="4"/>
  <c r="V507" i="4" s="1"/>
  <c r="S508" i="4"/>
  <c r="W508" i="4" s="1"/>
  <c r="S509" i="4"/>
  <c r="X509" i="4" s="1"/>
  <c r="T502" i="11"/>
  <c r="U502" i="11" s="1"/>
  <c r="Z504" i="4" l="1"/>
  <c r="K504" i="4" s="1"/>
  <c r="Y504" i="4"/>
  <c r="X504" i="4"/>
  <c r="W504" i="4"/>
  <c r="V504" i="4"/>
  <c r="U504" i="4"/>
  <c r="T507" i="4"/>
  <c r="T504" i="4"/>
  <c r="AC504" i="4"/>
  <c r="AB504" i="4"/>
  <c r="V508" i="4"/>
  <c r="U508" i="4"/>
  <c r="T508" i="4"/>
  <c r="W509" i="4"/>
  <c r="AC509" i="4"/>
  <c r="V509" i="4"/>
  <c r="T509" i="4"/>
  <c r="U509" i="4"/>
  <c r="T506" i="4"/>
  <c r="E506" i="4" s="1"/>
  <c r="U507" i="4"/>
  <c r="AC507" i="4"/>
  <c r="AB506" i="4"/>
  <c r="AA505" i="4"/>
  <c r="AC505" i="4"/>
  <c r="AB507" i="4"/>
  <c r="Y505" i="4"/>
  <c r="AC506" i="4"/>
  <c r="AB505" i="4"/>
  <c r="AC508" i="4"/>
  <c r="AA506" i="4"/>
  <c r="Z505" i="4"/>
  <c r="AB508" i="4"/>
  <c r="AA507" i="4"/>
  <c r="Z506" i="4"/>
  <c r="AB509" i="4"/>
  <c r="AA508" i="4"/>
  <c r="Z507" i="4"/>
  <c r="Y506" i="4"/>
  <c r="X505" i="4"/>
  <c r="AA509" i="4"/>
  <c r="Z508" i="4"/>
  <c r="Y507" i="4"/>
  <c r="X506" i="4"/>
  <c r="W505" i="4"/>
  <c r="Z509" i="4"/>
  <c r="Y508" i="4"/>
  <c r="X507" i="4"/>
  <c r="W506" i="4"/>
  <c r="V505" i="4"/>
  <c r="Y509" i="4"/>
  <c r="X508" i="4"/>
  <c r="W507" i="4"/>
  <c r="G507" i="4" s="1"/>
  <c r="V506" i="4"/>
  <c r="U505" i="4"/>
  <c r="E505" i="4" s="1"/>
  <c r="AF502" i="11"/>
  <c r="AD502" i="11"/>
  <c r="AB502" i="11"/>
  <c r="AA502" i="11"/>
  <c r="Y502" i="11"/>
  <c r="W502" i="11"/>
  <c r="V502" i="11"/>
  <c r="E502" i="11" s="1"/>
  <c r="AE502" i="11"/>
  <c r="AC502" i="11"/>
  <c r="Z502" i="11"/>
  <c r="X502" i="11"/>
  <c r="K506" i="4" l="1"/>
  <c r="I507" i="4"/>
  <c r="K502" i="11"/>
  <c r="K505" i="4"/>
  <c r="G506" i="4"/>
  <c r="M505" i="4"/>
  <c r="K507" i="4"/>
  <c r="M507" i="4"/>
  <c r="G502" i="11"/>
  <c r="M502" i="11"/>
  <c r="O502" i="11"/>
  <c r="E507" i="4"/>
  <c r="I506" i="4"/>
  <c r="I504" i="4"/>
  <c r="N506" i="4"/>
  <c r="O506" i="4"/>
  <c r="M506" i="4"/>
  <c r="N507" i="4"/>
  <c r="O507" i="4"/>
  <c r="G504" i="4"/>
  <c r="M504" i="4"/>
  <c r="G505" i="4"/>
  <c r="I502" i="11"/>
  <c r="P502" i="11"/>
  <c r="Q502" i="11"/>
  <c r="O505" i="4"/>
  <c r="E504" i="4"/>
  <c r="N504" i="4"/>
  <c r="O504" i="4"/>
  <c r="N505" i="4"/>
  <c r="I505" i="4"/>
  <c r="S502" i="4"/>
  <c r="T502" i="4" s="1"/>
  <c r="S503" i="4"/>
  <c r="T503" i="4" s="1"/>
  <c r="Y502" i="4" l="1"/>
  <c r="W502" i="4"/>
  <c r="AC502" i="4"/>
  <c r="AB502" i="4"/>
  <c r="AA502" i="4"/>
  <c r="AB503" i="4"/>
  <c r="AA503" i="4"/>
  <c r="Z502" i="4"/>
  <c r="Z503" i="4"/>
  <c r="Y503" i="4"/>
  <c r="X502" i="4"/>
  <c r="X503" i="4"/>
  <c r="W503" i="4"/>
  <c r="V502" i="4"/>
  <c r="V503" i="4"/>
  <c r="U502" i="4"/>
  <c r="E502" i="4" s="1"/>
  <c r="AC503" i="4"/>
  <c r="U503" i="4"/>
  <c r="I502" i="4" l="1"/>
  <c r="I503" i="4"/>
  <c r="G502" i="4"/>
  <c r="M502" i="4"/>
  <c r="K502" i="4"/>
  <c r="M503" i="4"/>
  <c r="N502" i="4"/>
  <c r="O502" i="4"/>
  <c r="N503" i="4"/>
  <c r="K503" i="4"/>
  <c r="E503" i="4"/>
  <c r="G503" i="4"/>
  <c r="O503" i="4"/>
  <c r="S499" i="4"/>
  <c r="T499" i="4" s="1"/>
  <c r="S500" i="4"/>
  <c r="T500" i="4" s="1"/>
  <c r="S501" i="4"/>
  <c r="U501" i="4" s="1"/>
  <c r="S496" i="4"/>
  <c r="T496" i="4" s="1"/>
  <c r="S497" i="4"/>
  <c r="T497" i="4" s="1"/>
  <c r="S498" i="4"/>
  <c r="V498" i="4" s="1"/>
  <c r="AC496" i="4" l="1"/>
  <c r="AB496" i="4"/>
  <c r="AA496" i="4"/>
  <c r="Z496" i="4"/>
  <c r="K496" i="4" s="1"/>
  <c r="Y496" i="4"/>
  <c r="X496" i="4"/>
  <c r="W496" i="4"/>
  <c r="V499" i="4"/>
  <c r="W498" i="4"/>
  <c r="G498" i="4" s="1"/>
  <c r="U499" i="4"/>
  <c r="E499" i="4" s="1"/>
  <c r="AC498" i="4"/>
  <c r="V497" i="4"/>
  <c r="X499" i="4"/>
  <c r="W499" i="4"/>
  <c r="U498" i="4"/>
  <c r="T498" i="4"/>
  <c r="T501" i="4"/>
  <c r="AC499" i="4"/>
  <c r="AB499" i="4"/>
  <c r="AA499" i="4"/>
  <c r="Z499" i="4"/>
  <c r="Y499" i="4"/>
  <c r="AC500" i="4"/>
  <c r="AC501" i="4"/>
  <c r="AB500" i="4"/>
  <c r="AB501" i="4"/>
  <c r="AA500" i="4"/>
  <c r="Y501" i="4"/>
  <c r="X500" i="4"/>
  <c r="AA501" i="4"/>
  <c r="Y500" i="4"/>
  <c r="X501" i="4"/>
  <c r="W500" i="4"/>
  <c r="W501" i="4"/>
  <c r="V500" i="4"/>
  <c r="Z501" i="4"/>
  <c r="V501" i="4"/>
  <c r="U500" i="4"/>
  <c r="E500" i="4" s="1"/>
  <c r="Z500" i="4"/>
  <c r="AC497" i="4"/>
  <c r="AB497" i="4"/>
  <c r="AB498" i="4"/>
  <c r="AA497" i="4"/>
  <c r="AA498" i="4"/>
  <c r="Z497" i="4"/>
  <c r="Z498" i="4"/>
  <c r="Y497" i="4"/>
  <c r="Y498" i="4"/>
  <c r="X497" i="4"/>
  <c r="X498" i="4"/>
  <c r="W497" i="4"/>
  <c r="V496" i="4"/>
  <c r="U496" i="4"/>
  <c r="E496" i="4" s="1"/>
  <c r="U497" i="4"/>
  <c r="E497" i="4" s="1"/>
  <c r="K497" i="4" l="1"/>
  <c r="I501" i="4"/>
  <c r="G497" i="4"/>
  <c r="K501" i="4"/>
  <c r="I498" i="4"/>
  <c r="M501" i="4"/>
  <c r="G501" i="4"/>
  <c r="M500" i="4"/>
  <c r="K498" i="4"/>
  <c r="M499" i="4"/>
  <c r="G500" i="4"/>
  <c r="I496" i="4"/>
  <c r="M497" i="4"/>
  <c r="M498" i="4"/>
  <c r="M496" i="4"/>
  <c r="K499" i="4"/>
  <c r="N500" i="4"/>
  <c r="O500" i="4"/>
  <c r="N499" i="4"/>
  <c r="O501" i="4"/>
  <c r="E501" i="4"/>
  <c r="N501" i="4"/>
  <c r="E498" i="4"/>
  <c r="O498" i="4"/>
  <c r="N498" i="4"/>
  <c r="N496" i="4"/>
  <c r="O499" i="4"/>
  <c r="G496" i="4"/>
  <c r="K500" i="4"/>
  <c r="O496" i="4"/>
  <c r="I499" i="4"/>
  <c r="O497" i="4"/>
  <c r="I497" i="4"/>
  <c r="I500" i="4"/>
  <c r="G499" i="4"/>
  <c r="N497" i="4"/>
  <c r="T489" i="11"/>
  <c r="U489" i="11" s="1"/>
  <c r="T490" i="11"/>
  <c r="AF490" i="11" s="1"/>
  <c r="AD489" i="11" l="1"/>
  <c r="AC489" i="11"/>
  <c r="AB489" i="11"/>
  <c r="AD490" i="11"/>
  <c r="AA489" i="11"/>
  <c r="AC490" i="11"/>
  <c r="Z489" i="11"/>
  <c r="AB490" i="11"/>
  <c r="Y489" i="11"/>
  <c r="I489" i="11" s="1"/>
  <c r="AA490" i="11"/>
  <c r="X489" i="11"/>
  <c r="Z490" i="11"/>
  <c r="W489" i="11"/>
  <c r="Y490" i="11"/>
  <c r="V489" i="11"/>
  <c r="X490" i="11"/>
  <c r="AF489" i="11"/>
  <c r="AE489" i="11"/>
  <c r="W490" i="11"/>
  <c r="V490" i="11"/>
  <c r="AE490" i="11"/>
  <c r="O490" i="11" s="1"/>
  <c r="U490" i="11"/>
  <c r="M489" i="11" l="1"/>
  <c r="O489" i="11"/>
  <c r="K489" i="11"/>
  <c r="K490" i="11"/>
  <c r="M490" i="11"/>
  <c r="G490" i="11"/>
  <c r="Q489" i="11"/>
  <c r="I490" i="11"/>
  <c r="G489" i="11"/>
  <c r="P489" i="11"/>
  <c r="E489" i="11"/>
  <c r="E490" i="11"/>
  <c r="P490" i="11"/>
  <c r="Q490" i="11"/>
  <c r="T483" i="11"/>
  <c r="U483" i="11" s="1"/>
  <c r="T484" i="11"/>
  <c r="AC484" i="11" s="1"/>
  <c r="T485" i="11"/>
  <c r="Z485" i="11" s="1"/>
  <c r="T486" i="11"/>
  <c r="W486" i="11" s="1"/>
  <c r="T487" i="11"/>
  <c r="Z487" i="11" s="1"/>
  <c r="T488" i="11"/>
  <c r="U488" i="11" s="1"/>
  <c r="T491" i="11"/>
  <c r="T492" i="11"/>
  <c r="AC492" i="11" s="1"/>
  <c r="T493" i="11"/>
  <c r="AA493" i="11" s="1"/>
  <c r="T494" i="11"/>
  <c r="AE494" i="11" s="1"/>
  <c r="T495" i="11"/>
  <c r="T496" i="11"/>
  <c r="U496" i="11" s="1"/>
  <c r="T497" i="11"/>
  <c r="AD497" i="11" s="1"/>
  <c r="T498" i="11"/>
  <c r="AA498" i="11" s="1"/>
  <c r="T499" i="11"/>
  <c r="AB499" i="11" s="1"/>
  <c r="T500" i="11"/>
  <c r="W500" i="11" s="1"/>
  <c r="T501" i="11"/>
  <c r="U501" i="11" s="1"/>
  <c r="T503" i="11"/>
  <c r="U503" i="11" s="1"/>
  <c r="T504" i="11"/>
  <c r="AD504" i="11" s="1"/>
  <c r="T505" i="11"/>
  <c r="U505" i="11" s="1"/>
  <c r="T506" i="11"/>
  <c r="U506" i="11" s="1"/>
  <c r="T507" i="11"/>
  <c r="X507" i="11" s="1"/>
  <c r="T508" i="11"/>
  <c r="U508" i="11" s="1"/>
  <c r="T514" i="11"/>
  <c r="AB514" i="11" s="1"/>
  <c r="T515" i="11"/>
  <c r="T516" i="11"/>
  <c r="V516" i="11" s="1"/>
  <c r="T517" i="11"/>
  <c r="AF517" i="11" s="1"/>
  <c r="T518" i="11"/>
  <c r="T519" i="11"/>
  <c r="W519" i="11" s="1"/>
  <c r="T520" i="11"/>
  <c r="T521" i="11"/>
  <c r="T522" i="11"/>
  <c r="AD522" i="11" s="1"/>
  <c r="T523" i="11"/>
  <c r="Y523" i="11" s="1"/>
  <c r="T524" i="11"/>
  <c r="AF483" i="11" l="1"/>
  <c r="AF484" i="11"/>
  <c r="AE483" i="11"/>
  <c r="AB485" i="11"/>
  <c r="AD483" i="11"/>
  <c r="W516" i="11"/>
  <c r="AC485" i="11"/>
  <c r="AD484" i="11"/>
  <c r="M484" i="11" s="1"/>
  <c r="AC483" i="11"/>
  <c r="AB483" i="11"/>
  <c r="AF514" i="11"/>
  <c r="AA485" i="11"/>
  <c r="K485" i="11" s="1"/>
  <c r="Z483" i="11"/>
  <c r="Y483" i="11"/>
  <c r="AA514" i="11"/>
  <c r="V514" i="11"/>
  <c r="W497" i="11"/>
  <c r="U517" i="11"/>
  <c r="W517" i="11"/>
  <c r="AC517" i="11"/>
  <c r="X517" i="11"/>
  <c r="AE517" i="11"/>
  <c r="Y517" i="11"/>
  <c r="AC522" i="11"/>
  <c r="AE522" i="11"/>
  <c r="U520" i="11"/>
  <c r="AB520" i="11"/>
  <c r="AC520" i="11"/>
  <c r="AD520" i="11"/>
  <c r="Y516" i="11"/>
  <c r="X516" i="11"/>
  <c r="U484" i="11"/>
  <c r="Z484" i="11"/>
  <c r="AA484" i="11"/>
  <c r="AB484" i="11"/>
  <c r="AE484" i="11"/>
  <c r="AA524" i="11"/>
  <c r="Z524" i="11"/>
  <c r="AB487" i="11"/>
  <c r="Y487" i="11"/>
  <c r="I487" i="11" s="1"/>
  <c r="V487" i="11"/>
  <c r="AD485" i="11"/>
  <c r="AE485" i="11"/>
  <c r="AA483" i="11"/>
  <c r="U523" i="11"/>
  <c r="AC523" i="11"/>
  <c r="AD523" i="11"/>
  <c r="AE523" i="11"/>
  <c r="AF523" i="11"/>
  <c r="AB523" i="11"/>
  <c r="W523" i="11"/>
  <c r="X523" i="11"/>
  <c r="Z523" i="11"/>
  <c r="AA523" i="11"/>
  <c r="K523" i="11" s="1"/>
  <c r="AB515" i="11"/>
  <c r="X515" i="11"/>
  <c r="Y515" i="11"/>
  <c r="Z515" i="11"/>
  <c r="AA515" i="11"/>
  <c r="W515" i="11"/>
  <c r="U515" i="11"/>
  <c r="V515" i="11"/>
  <c r="AE515" i="11"/>
  <c r="AF515" i="11"/>
  <c r="U521" i="11"/>
  <c r="AF521" i="11"/>
  <c r="AE521" i="11"/>
  <c r="AD521" i="11"/>
  <c r="Y521" i="11"/>
  <c r="AA521" i="11"/>
  <c r="AB521" i="11"/>
  <c r="AC521" i="11"/>
  <c r="U495" i="11"/>
  <c r="Y495" i="11"/>
  <c r="U524" i="11"/>
  <c r="AC524" i="11"/>
  <c r="AD524" i="11"/>
  <c r="AE524" i="11"/>
  <c r="AF524" i="11"/>
  <c r="AB524" i="11"/>
  <c r="V524" i="11"/>
  <c r="W524" i="11"/>
  <c r="X524" i="11"/>
  <c r="Y524" i="11"/>
  <c r="V485" i="11"/>
  <c r="W485" i="11"/>
  <c r="X485" i="11"/>
  <c r="Y485" i="11"/>
  <c r="I485" i="11" s="1"/>
  <c r="U485" i="11"/>
  <c r="AF485" i="11"/>
  <c r="U519" i="11"/>
  <c r="AF519" i="11"/>
  <c r="U516" i="11"/>
  <c r="Z516" i="11"/>
  <c r="Y484" i="11"/>
  <c r="Z520" i="11"/>
  <c r="V517" i="11"/>
  <c r="V496" i="11"/>
  <c r="E496" i="11" s="1"/>
  <c r="U487" i="11"/>
  <c r="X484" i="11"/>
  <c r="V484" i="11"/>
  <c r="V504" i="11"/>
  <c r="U497" i="11"/>
  <c r="W504" i="11"/>
  <c r="AF501" i="11"/>
  <c r="X497" i="11"/>
  <c r="AD494" i="11"/>
  <c r="V499" i="11"/>
  <c r="AD495" i="11"/>
  <c r="AD492" i="11"/>
  <c r="M492" i="11" s="1"/>
  <c r="U499" i="11"/>
  <c r="AC495" i="11"/>
  <c r="AB492" i="11"/>
  <c r="AF505" i="11"/>
  <c r="AB495" i="11"/>
  <c r="Z492" i="11"/>
  <c r="AA495" i="11"/>
  <c r="V492" i="11"/>
  <c r="AA504" i="11"/>
  <c r="Y497" i="11"/>
  <c r="Z495" i="11"/>
  <c r="U492" i="11"/>
  <c r="X495" i="11"/>
  <c r="V497" i="11"/>
  <c r="W495" i="11"/>
  <c r="W499" i="11"/>
  <c r="X496" i="11"/>
  <c r="V498" i="11"/>
  <c r="AB503" i="11"/>
  <c r="V503" i="11"/>
  <c r="E503" i="11" s="1"/>
  <c r="AE501" i="11"/>
  <c r="V501" i="11"/>
  <c r="E501" i="11" s="1"/>
  <c r="AF496" i="11"/>
  <c r="AF494" i="11"/>
  <c r="O494" i="11" s="1"/>
  <c r="AE505" i="11"/>
  <c r="AE496" i="11"/>
  <c r="AD505" i="11"/>
  <c r="AF499" i="11"/>
  <c r="AD496" i="11"/>
  <c r="AC505" i="11"/>
  <c r="AE499" i="11"/>
  <c r="AC496" i="11"/>
  <c r="AB505" i="11"/>
  <c r="AA499" i="11"/>
  <c r="K499" i="11" s="1"/>
  <c r="AB496" i="11"/>
  <c r="Z505" i="11"/>
  <c r="Z499" i="11"/>
  <c r="AA496" i="11"/>
  <c r="AE492" i="11"/>
  <c r="V505" i="11"/>
  <c r="E505" i="11" s="1"/>
  <c r="Y499" i="11"/>
  <c r="Z496" i="11"/>
  <c r="X499" i="11"/>
  <c r="Y496" i="11"/>
  <c r="I496" i="11" s="1"/>
  <c r="V508" i="11"/>
  <c r="AC504" i="11"/>
  <c r="M504" i="11" s="1"/>
  <c r="V500" i="11"/>
  <c r="Z497" i="11"/>
  <c r="AE495" i="11"/>
  <c r="Y493" i="11"/>
  <c r="U500" i="11"/>
  <c r="U493" i="11"/>
  <c r="U504" i="11"/>
  <c r="AD488" i="11"/>
  <c r="Z488" i="11"/>
  <c r="Y488" i="11"/>
  <c r="W488" i="11"/>
  <c r="V488" i="11"/>
  <c r="Y506" i="11"/>
  <c r="AD508" i="11"/>
  <c r="AC508" i="11"/>
  <c r="AF506" i="11"/>
  <c r="AE493" i="11"/>
  <c r="AF508" i="11"/>
  <c r="AE508" i="11"/>
  <c r="AB508" i="11"/>
  <c r="AF500" i="11"/>
  <c r="AF493" i="11"/>
  <c r="Z508" i="11"/>
  <c r="Z500" i="11"/>
  <c r="AF497" i="11"/>
  <c r="W496" i="11"/>
  <c r="AD493" i="11"/>
  <c r="AD500" i="11"/>
  <c r="Y508" i="11"/>
  <c r="AF504" i="11"/>
  <c r="Y500" i="11"/>
  <c r="AC497" i="11"/>
  <c r="M497" i="11" s="1"/>
  <c r="AC493" i="11"/>
  <c r="X508" i="11"/>
  <c r="AE504" i="11"/>
  <c r="X500" i="11"/>
  <c r="G500" i="11" s="1"/>
  <c r="AB497" i="11"/>
  <c r="AB493" i="11"/>
  <c r="AA508" i="11"/>
  <c r="W508" i="11"/>
  <c r="AA497" i="11"/>
  <c r="AF495" i="11"/>
  <c r="X487" i="11"/>
  <c r="W487" i="11"/>
  <c r="AF487" i="11"/>
  <c r="AE487" i="11"/>
  <c r="O487" i="11" s="1"/>
  <c r="AA487" i="11"/>
  <c r="X491" i="11"/>
  <c r="Y491" i="11"/>
  <c r="Z491" i="11"/>
  <c r="AB491" i="11"/>
  <c r="AC491" i="11"/>
  <c r="AD491" i="11"/>
  <c r="AE491" i="11"/>
  <c r="AF491" i="11"/>
  <c r="W491" i="11"/>
  <c r="AA491" i="11"/>
  <c r="K491" i="11" s="1"/>
  <c r="U491" i="11"/>
  <c r="V491" i="11"/>
  <c r="Y518" i="11"/>
  <c r="Z518" i="11"/>
  <c r="AA518" i="11"/>
  <c r="AC518" i="11"/>
  <c r="U518" i="11"/>
  <c r="V518" i="11"/>
  <c r="W518" i="11"/>
  <c r="X518" i="11"/>
  <c r="AF518" i="11"/>
  <c r="AE518" i="11"/>
  <c r="AB518" i="11"/>
  <c r="AD518" i="11"/>
  <c r="AC486" i="11"/>
  <c r="AD486" i="11"/>
  <c r="AE486" i="11"/>
  <c r="U486" i="11"/>
  <c r="X486" i="11"/>
  <c r="G486" i="11" s="1"/>
  <c r="Y486" i="11"/>
  <c r="Z486" i="11"/>
  <c r="AA486" i="11"/>
  <c r="AB486" i="11"/>
  <c r="AF486" i="11"/>
  <c r="V486" i="11"/>
  <c r="Y503" i="11"/>
  <c r="Z503" i="11"/>
  <c r="AA503" i="11"/>
  <c r="AC503" i="11"/>
  <c r="AD503" i="11"/>
  <c r="AE503" i="11"/>
  <c r="AF503" i="11"/>
  <c r="W503" i="11"/>
  <c r="X503" i="11"/>
  <c r="V506" i="11"/>
  <c r="E506" i="11" s="1"/>
  <c r="W506" i="11"/>
  <c r="X506" i="11"/>
  <c r="Z506" i="11"/>
  <c r="AA506" i="11"/>
  <c r="AB506" i="11"/>
  <c r="AC506" i="11"/>
  <c r="AD506" i="11"/>
  <c r="AE506" i="11"/>
  <c r="U507" i="11"/>
  <c r="V507" i="11"/>
  <c r="W507" i="11"/>
  <c r="Y507" i="11"/>
  <c r="AD507" i="11"/>
  <c r="AE507" i="11"/>
  <c r="AF507" i="11"/>
  <c r="Z507" i="11"/>
  <c r="AA507" i="11"/>
  <c r="AB507" i="11"/>
  <c r="AC507" i="11"/>
  <c r="U522" i="11"/>
  <c r="V522" i="11"/>
  <c r="W522" i="11"/>
  <c r="Y522" i="11"/>
  <c r="X522" i="11"/>
  <c r="Z522" i="11"/>
  <c r="AA522" i="11"/>
  <c r="AB522" i="11"/>
  <c r="AF522" i="11"/>
  <c r="AC498" i="11"/>
  <c r="AD498" i="11"/>
  <c r="AE498" i="11"/>
  <c r="U498" i="11"/>
  <c r="AB498" i="11"/>
  <c r="K498" i="11" s="1"/>
  <c r="AF498" i="11"/>
  <c r="W498" i="11"/>
  <c r="X498" i="11"/>
  <c r="Y498" i="11"/>
  <c r="Z498" i="11"/>
  <c r="V520" i="11"/>
  <c r="AA516" i="11"/>
  <c r="AB516" i="11"/>
  <c r="AC516" i="11"/>
  <c r="AE516" i="11"/>
  <c r="AD516" i="11"/>
  <c r="AF516" i="11"/>
  <c r="U494" i="11"/>
  <c r="V494" i="11"/>
  <c r="W494" i="11"/>
  <c r="Y494" i="11"/>
  <c r="Z494" i="11"/>
  <c r="AA494" i="11"/>
  <c r="AB494" i="11"/>
  <c r="AC494" i="11"/>
  <c r="X494" i="11"/>
  <c r="W520" i="11"/>
  <c r="X520" i="11"/>
  <c r="Y520" i="11"/>
  <c r="AA520" i="11"/>
  <c r="AE520" i="11"/>
  <c r="AF520" i="11"/>
  <c r="V519" i="11"/>
  <c r="W492" i="11"/>
  <c r="X492" i="11"/>
  <c r="Y492" i="11"/>
  <c r="AA492" i="11"/>
  <c r="AF492" i="11"/>
  <c r="AC514" i="11"/>
  <c r="AD514" i="11"/>
  <c r="AE514" i="11"/>
  <c r="U514" i="11"/>
  <c r="W514" i="11"/>
  <c r="X514" i="11"/>
  <c r="Y514" i="11"/>
  <c r="Z514" i="11"/>
  <c r="X519" i="11"/>
  <c r="G519" i="11" s="1"/>
  <c r="Y519" i="11"/>
  <c r="Z519" i="11"/>
  <c r="AB519" i="11"/>
  <c r="AA519" i="11"/>
  <c r="AC519" i="11"/>
  <c r="AD519" i="11"/>
  <c r="AE519" i="11"/>
  <c r="Z501" i="11"/>
  <c r="AA501" i="11"/>
  <c r="AB501" i="11"/>
  <c r="AD501" i="11"/>
  <c r="W501" i="11"/>
  <c r="X501" i="11"/>
  <c r="Y501" i="11"/>
  <c r="AC501" i="11"/>
  <c r="AA488" i="11"/>
  <c r="AB488" i="11"/>
  <c r="AC488" i="11"/>
  <c r="AE488" i="11"/>
  <c r="AF488" i="11"/>
  <c r="X488" i="11"/>
  <c r="X504" i="11"/>
  <c r="Y504" i="11"/>
  <c r="Z504" i="11"/>
  <c r="AB504" i="11"/>
  <c r="V521" i="11"/>
  <c r="W521" i="11"/>
  <c r="X521" i="11"/>
  <c r="Z521" i="11"/>
  <c r="Z517" i="11"/>
  <c r="AA517" i="11"/>
  <c r="AB517" i="11"/>
  <c r="AD517" i="11"/>
  <c r="V493" i="11"/>
  <c r="W493" i="11"/>
  <c r="X493" i="11"/>
  <c r="Z493" i="11"/>
  <c r="W505" i="11"/>
  <c r="X505" i="11"/>
  <c r="Y505" i="11"/>
  <c r="AA505" i="11"/>
  <c r="AA500" i="11"/>
  <c r="AB500" i="11"/>
  <c r="AC500" i="11"/>
  <c r="AE500" i="11"/>
  <c r="W484" i="11"/>
  <c r="X483" i="11"/>
  <c r="W483" i="11"/>
  <c r="V523" i="11"/>
  <c r="AD515" i="11"/>
  <c r="AD499" i="11"/>
  <c r="V495" i="11"/>
  <c r="AD487" i="11"/>
  <c r="V483" i="11"/>
  <c r="E483" i="11" s="1"/>
  <c r="AC515" i="11"/>
  <c r="AC499" i="11"/>
  <c r="M499" i="11" s="1"/>
  <c r="AE497" i="11"/>
  <c r="AC487" i="11"/>
  <c r="I505" i="11" l="1"/>
  <c r="O506" i="11"/>
  <c r="K520" i="11"/>
  <c r="M500" i="11"/>
  <c r="K495" i="11"/>
  <c r="O524" i="11"/>
  <c r="O519" i="11"/>
  <c r="G505" i="11"/>
  <c r="I501" i="11"/>
  <c r="O522" i="11"/>
  <c r="I497" i="11"/>
  <c r="M505" i="11"/>
  <c r="O499" i="11"/>
  <c r="M496" i="11"/>
  <c r="I506" i="11"/>
  <c r="K487" i="11"/>
  <c r="K503" i="11"/>
  <c r="G522" i="11"/>
  <c r="M498" i="11"/>
  <c r="K492" i="11"/>
  <c r="K517" i="11"/>
  <c r="K494" i="11"/>
  <c r="K504" i="11"/>
  <c r="K501" i="11"/>
  <c r="K483" i="11"/>
  <c r="P505" i="11"/>
  <c r="O520" i="11"/>
  <c r="K486" i="11"/>
  <c r="I500" i="11"/>
  <c r="P519" i="11"/>
  <c r="E519" i="11"/>
  <c r="Q519" i="11"/>
  <c r="O521" i="11"/>
  <c r="K521" i="11"/>
  <c r="G506" i="11"/>
  <c r="G499" i="11"/>
  <c r="Q505" i="11"/>
  <c r="K497" i="11"/>
  <c r="P500" i="11"/>
  <c r="Q521" i="11"/>
  <c r="P521" i="11"/>
  <c r="E521" i="11"/>
  <c r="Q506" i="11"/>
  <c r="G524" i="11"/>
  <c r="I498" i="11"/>
  <c r="K500" i="11"/>
  <c r="P522" i="11"/>
  <c r="Q522" i="11"/>
  <c r="E522" i="11"/>
  <c r="O503" i="11"/>
  <c r="K496" i="11"/>
  <c r="O496" i="11"/>
  <c r="M495" i="11"/>
  <c r="M520" i="11"/>
  <c r="K506" i="11"/>
  <c r="K522" i="11"/>
  <c r="I494" i="11"/>
  <c r="M519" i="11"/>
  <c r="K488" i="11"/>
  <c r="G520" i="11"/>
  <c r="O505" i="11"/>
  <c r="E524" i="11"/>
  <c r="G523" i="11"/>
  <c r="P506" i="11"/>
  <c r="O523" i="11"/>
  <c r="P501" i="11"/>
  <c r="K484" i="11"/>
  <c r="P523" i="11"/>
  <c r="E523" i="11"/>
  <c r="Q523" i="11"/>
  <c r="I520" i="11"/>
  <c r="K505" i="11"/>
  <c r="G521" i="11"/>
  <c r="M501" i="11"/>
  <c r="M506" i="11"/>
  <c r="P496" i="11"/>
  <c r="Q520" i="11"/>
  <c r="E520" i="11"/>
  <c r="P520" i="11"/>
  <c r="P517" i="11"/>
  <c r="Q517" i="11"/>
  <c r="I504" i="11"/>
  <c r="G503" i="11"/>
  <c r="I488" i="11"/>
  <c r="E492" i="11"/>
  <c r="Q492" i="11"/>
  <c r="P492" i="11"/>
  <c r="E500" i="11"/>
  <c r="Q500" i="11"/>
  <c r="Q498" i="11"/>
  <c r="P498" i="11"/>
  <c r="E498" i="11"/>
  <c r="O498" i="11"/>
  <c r="I503" i="11"/>
  <c r="O495" i="11"/>
  <c r="E497" i="11"/>
  <c r="Q497" i="11"/>
  <c r="P497" i="11"/>
  <c r="I493" i="11"/>
  <c r="G493" i="11"/>
  <c r="Q503" i="11"/>
  <c r="G504" i="11"/>
  <c r="P503" i="11"/>
  <c r="G494" i="11"/>
  <c r="G498" i="11"/>
  <c r="M488" i="11"/>
  <c r="I495" i="11"/>
  <c r="Q501" i="11"/>
  <c r="E504" i="11"/>
  <c r="P504" i="11"/>
  <c r="Q504" i="11"/>
  <c r="O493" i="11"/>
  <c r="G483" i="11"/>
  <c r="O504" i="11"/>
  <c r="I499" i="11"/>
  <c r="O501" i="11"/>
  <c r="P499" i="11"/>
  <c r="Q499" i="11"/>
  <c r="E499" i="11"/>
  <c r="Q496" i="11"/>
  <c r="O497" i="11"/>
  <c r="M493" i="11"/>
  <c r="O492" i="11"/>
  <c r="M483" i="11"/>
  <c r="M503" i="11"/>
  <c r="M494" i="11"/>
  <c r="G501" i="11"/>
  <c r="P494" i="11"/>
  <c r="Q494" i="11"/>
  <c r="P495" i="11"/>
  <c r="Q495" i="11"/>
  <c r="O486" i="11"/>
  <c r="G484" i="11"/>
  <c r="O500" i="11"/>
  <c r="P488" i="11"/>
  <c r="E494" i="11"/>
  <c r="I486" i="11"/>
  <c r="M491" i="11"/>
  <c r="G495" i="11"/>
  <c r="Q483" i="11"/>
  <c r="P484" i="11"/>
  <c r="Q484" i="11"/>
  <c r="E484" i="11"/>
  <c r="G488" i="11"/>
  <c r="I492" i="11"/>
  <c r="G497" i="11"/>
  <c r="Q491" i="11"/>
  <c r="E491" i="11"/>
  <c r="P491" i="11"/>
  <c r="G485" i="11"/>
  <c r="E488" i="11"/>
  <c r="O491" i="11"/>
  <c r="O484" i="11"/>
  <c r="P483" i="11"/>
  <c r="I491" i="11"/>
  <c r="M487" i="11"/>
  <c r="Q488" i="11"/>
  <c r="P486" i="11"/>
  <c r="Q486" i="11"/>
  <c r="E486" i="11"/>
  <c r="O488" i="11"/>
  <c r="O485" i="11"/>
  <c r="P485" i="11"/>
  <c r="Q485" i="11"/>
  <c r="E485" i="11"/>
  <c r="M485" i="11"/>
  <c r="M486" i="11"/>
  <c r="Q487" i="11"/>
  <c r="E487" i="11"/>
  <c r="P487" i="11"/>
  <c r="G492" i="11"/>
  <c r="G491" i="11"/>
  <c r="G487" i="11"/>
  <c r="G496" i="11"/>
  <c r="E493" i="11"/>
  <c r="I484" i="11"/>
  <c r="E495" i="11"/>
  <c r="I483" i="11"/>
  <c r="O483" i="11"/>
  <c r="K519" i="11"/>
  <c r="I519" i="11"/>
  <c r="I518" i="11"/>
  <c r="G518" i="11"/>
  <c r="P518" i="11"/>
  <c r="E518" i="11"/>
  <c r="Q518" i="11"/>
  <c r="M518" i="11"/>
  <c r="K518" i="11"/>
  <c r="O518" i="11"/>
  <c r="P612" i="11" l="1"/>
  <c r="Q612" i="11"/>
  <c r="S480" i="4"/>
  <c r="T480" i="4" s="1"/>
  <c r="S481" i="4"/>
  <c r="T481" i="4" s="1"/>
  <c r="S482" i="4"/>
  <c r="U482" i="4" s="1"/>
  <c r="S483" i="4"/>
  <c r="V483" i="4" s="1"/>
  <c r="S484" i="4"/>
  <c r="W484" i="4" s="1"/>
  <c r="S485" i="4"/>
  <c r="X485" i="4" s="1"/>
  <c r="S486" i="4"/>
  <c r="Y486" i="4" s="1"/>
  <c r="S487" i="4"/>
  <c r="Z487" i="4" s="1"/>
  <c r="S488" i="4"/>
  <c r="AB488" i="4" s="1"/>
  <c r="S489" i="4"/>
  <c r="AB489" i="4" s="1"/>
  <c r="S490" i="4"/>
  <c r="AC490" i="4" s="1"/>
  <c r="S491" i="4"/>
  <c r="V491" i="4" s="1"/>
  <c r="S492" i="4"/>
  <c r="T492" i="4" s="1"/>
  <c r="S493" i="4"/>
  <c r="T493" i="4" s="1"/>
  <c r="S494" i="4"/>
  <c r="U494" i="4" s="1"/>
  <c r="S495" i="4"/>
  <c r="V495" i="4" s="1"/>
  <c r="AB480" i="4" l="1"/>
  <c r="AC480" i="4"/>
  <c r="T483" i="4"/>
  <c r="AA480" i="4"/>
  <c r="Z480" i="4"/>
  <c r="K480" i="4" s="1"/>
  <c r="Y480" i="4"/>
  <c r="V480" i="4"/>
  <c r="U480" i="4"/>
  <c r="U483" i="4"/>
  <c r="X480" i="4"/>
  <c r="I480" i="4" s="1"/>
  <c r="T482" i="4"/>
  <c r="AC491" i="4"/>
  <c r="AB491" i="4"/>
  <c r="AA491" i="4"/>
  <c r="Z491" i="4"/>
  <c r="K491" i="4" s="1"/>
  <c r="Y491" i="4"/>
  <c r="X491" i="4"/>
  <c r="U488" i="4"/>
  <c r="V488" i="4"/>
  <c r="W486" i="4"/>
  <c r="V486" i="4"/>
  <c r="U486" i="4"/>
  <c r="AB486" i="4"/>
  <c r="X486" i="4"/>
  <c r="I486" i="4" s="1"/>
  <c r="T484" i="4"/>
  <c r="AC492" i="4"/>
  <c r="Z489" i="4"/>
  <c r="T488" i="4"/>
  <c r="Z484" i="4"/>
  <c r="AA489" i="4"/>
  <c r="W491" i="4"/>
  <c r="G491" i="4" s="1"/>
  <c r="T485" i="4"/>
  <c r="U491" i="4"/>
  <c r="Y490" i="4"/>
  <c r="V484" i="4"/>
  <c r="G484" i="4" s="1"/>
  <c r="AB492" i="4"/>
  <c r="AA492" i="4"/>
  <c r="T490" i="4"/>
  <c r="U484" i="4"/>
  <c r="AA490" i="4"/>
  <c r="X488" i="4"/>
  <c r="U487" i="4"/>
  <c r="V485" i="4"/>
  <c r="T494" i="4"/>
  <c r="E494" i="4" s="1"/>
  <c r="Z490" i="4"/>
  <c r="W488" i="4"/>
  <c r="T487" i="4"/>
  <c r="U485" i="4"/>
  <c r="AC487" i="4"/>
  <c r="Y492" i="4"/>
  <c r="AC488" i="4"/>
  <c r="M488" i="4" s="1"/>
  <c r="Y487" i="4"/>
  <c r="AB487" i="4"/>
  <c r="Y495" i="4"/>
  <c r="X492" i="4"/>
  <c r="T491" i="4"/>
  <c r="AA488" i="4"/>
  <c r="X487" i="4"/>
  <c r="I487" i="4" s="1"/>
  <c r="AA485" i="4"/>
  <c r="Z492" i="4"/>
  <c r="U495" i="4"/>
  <c r="V492" i="4"/>
  <c r="Z488" i="4"/>
  <c r="W487" i="4"/>
  <c r="Z485" i="4"/>
  <c r="T495" i="4"/>
  <c r="U492" i="4"/>
  <c r="E492" i="4" s="1"/>
  <c r="AB490" i="4"/>
  <c r="M490" i="4" s="1"/>
  <c r="Y488" i="4"/>
  <c r="V487" i="4"/>
  <c r="G487" i="4" s="1"/>
  <c r="W485" i="4"/>
  <c r="AC493" i="4"/>
  <c r="Y489" i="4"/>
  <c r="AC494" i="4"/>
  <c r="AB493" i="4"/>
  <c r="X489" i="4"/>
  <c r="AC482" i="4"/>
  <c r="AB481" i="4"/>
  <c r="AC495" i="4"/>
  <c r="AB494" i="4"/>
  <c r="AA493" i="4"/>
  <c r="X490" i="4"/>
  <c r="W489" i="4"/>
  <c r="T486" i="4"/>
  <c r="AC483" i="4"/>
  <c r="AB482" i="4"/>
  <c r="AA481" i="4"/>
  <c r="AB495" i="4"/>
  <c r="AA494" i="4"/>
  <c r="Z493" i="4"/>
  <c r="W490" i="4"/>
  <c r="AA495" i="4"/>
  <c r="Z494" i="4"/>
  <c r="Y493" i="4"/>
  <c r="V490" i="4"/>
  <c r="U489" i="4"/>
  <c r="AC485" i="4"/>
  <c r="AB484" i="4"/>
  <c r="AA483" i="4"/>
  <c r="Z482" i="4"/>
  <c r="Y481" i="4"/>
  <c r="AC481" i="4"/>
  <c r="V489" i="4"/>
  <c r="AC484" i="4"/>
  <c r="AB483" i="4"/>
  <c r="AA482" i="4"/>
  <c r="Z481" i="4"/>
  <c r="Z495" i="4"/>
  <c r="Y494" i="4"/>
  <c r="X493" i="4"/>
  <c r="W492" i="4"/>
  <c r="U490" i="4"/>
  <c r="T489" i="4"/>
  <c r="AC486" i="4"/>
  <c r="AB485" i="4"/>
  <c r="AA484" i="4"/>
  <c r="Z483" i="4"/>
  <c r="Y482" i="4"/>
  <c r="X481" i="4"/>
  <c r="W480" i="4"/>
  <c r="W493" i="4"/>
  <c r="X495" i="4"/>
  <c r="V493" i="4"/>
  <c r="W495" i="4"/>
  <c r="G495" i="4" s="1"/>
  <c r="V494" i="4"/>
  <c r="U493" i="4"/>
  <c r="E493" i="4" s="1"/>
  <c r="AC489" i="4"/>
  <c r="M489" i="4" s="1"/>
  <c r="AA487" i="4"/>
  <c r="K487" i="4" s="1"/>
  <c r="Z486" i="4"/>
  <c r="Y485" i="4"/>
  <c r="I485" i="4" s="1"/>
  <c r="X484" i="4"/>
  <c r="W483" i="4"/>
  <c r="G483" i="4" s="1"/>
  <c r="V482" i="4"/>
  <c r="U481" i="4"/>
  <c r="E481" i="4" s="1"/>
  <c r="X494" i="4"/>
  <c r="Y483" i="4"/>
  <c r="X482" i="4"/>
  <c r="W481" i="4"/>
  <c r="W494" i="4"/>
  <c r="AA486" i="4"/>
  <c r="Y484" i="4"/>
  <c r="X483" i="4"/>
  <c r="W482" i="4"/>
  <c r="V481" i="4"/>
  <c r="I489" i="4" l="1"/>
  <c r="G493" i="4"/>
  <c r="G490" i="4"/>
  <c r="K481" i="4"/>
  <c r="M493" i="4"/>
  <c r="K493" i="4"/>
  <c r="I491" i="4"/>
  <c r="K486" i="4"/>
  <c r="K490" i="4"/>
  <c r="K484" i="4"/>
  <c r="M482" i="4"/>
  <c r="K495" i="4"/>
  <c r="G481" i="4"/>
  <c r="K488" i="4"/>
  <c r="I483" i="4"/>
  <c r="G492" i="4"/>
  <c r="I493" i="4"/>
  <c r="M495" i="4"/>
  <c r="M486" i="4"/>
  <c r="I495" i="4"/>
  <c r="I490" i="4"/>
  <c r="G486" i="4"/>
  <c r="K485" i="4"/>
  <c r="M494" i="4"/>
  <c r="K492" i="4"/>
  <c r="M483" i="4"/>
  <c r="G488" i="4"/>
  <c r="M485" i="4"/>
  <c r="O492" i="4"/>
  <c r="E486" i="4"/>
  <c r="N486" i="4"/>
  <c r="O486" i="4"/>
  <c r="I482" i="4"/>
  <c r="N493" i="4"/>
  <c r="G482" i="4"/>
  <c r="K494" i="4"/>
  <c r="M487" i="4"/>
  <c r="M491" i="4"/>
  <c r="N492" i="4"/>
  <c r="E488" i="4"/>
  <c r="N488" i="4"/>
  <c r="O488" i="4"/>
  <c r="E487" i="4"/>
  <c r="N487" i="4"/>
  <c r="O487" i="4"/>
  <c r="E495" i="4"/>
  <c r="O495" i="4"/>
  <c r="N495" i="4"/>
  <c r="I488" i="4"/>
  <c r="K483" i="4"/>
  <c r="I492" i="4"/>
  <c r="O493" i="4"/>
  <c r="M492" i="4"/>
  <c r="I484" i="4"/>
  <c r="N489" i="4"/>
  <c r="O489" i="4"/>
  <c r="E489" i="4"/>
  <c r="E491" i="4"/>
  <c r="N491" i="4"/>
  <c r="O491" i="4"/>
  <c r="G489" i="4"/>
  <c r="K489" i="4"/>
  <c r="N490" i="4"/>
  <c r="O490" i="4"/>
  <c r="E490" i="4"/>
  <c r="E482" i="4"/>
  <c r="N482" i="4"/>
  <c r="O482" i="4"/>
  <c r="N484" i="4"/>
  <c r="O484" i="4"/>
  <c r="E484" i="4"/>
  <c r="K482" i="4"/>
  <c r="I481" i="4"/>
  <c r="O481" i="4"/>
  <c r="O485" i="4"/>
  <c r="E485" i="4"/>
  <c r="N485" i="4"/>
  <c r="M484" i="4"/>
  <c r="M481" i="4"/>
  <c r="N481" i="4"/>
  <c r="N483" i="4"/>
  <c r="O483" i="4"/>
  <c r="E483" i="4"/>
  <c r="G485" i="4"/>
  <c r="O480" i="4"/>
  <c r="G480" i="4"/>
  <c r="N480" i="4"/>
  <c r="M480" i="4"/>
  <c r="E480" i="4"/>
  <c r="T473" i="11"/>
  <c r="U473" i="11" s="1"/>
  <c r="T474" i="11"/>
  <c r="U474" i="11" s="1"/>
  <c r="T475" i="11"/>
  <c r="U475" i="11" s="1"/>
  <c r="T476" i="11"/>
  <c r="AE476" i="11" s="1"/>
  <c r="T477" i="11"/>
  <c r="AB477" i="11" s="1"/>
  <c r="T478" i="11"/>
  <c r="AA478" i="11" s="1"/>
  <c r="T479" i="11"/>
  <c r="Z479" i="11" s="1"/>
  <c r="T480" i="11"/>
  <c r="Y480" i="11" s="1"/>
  <c r="T481" i="11"/>
  <c r="X481" i="11" s="1"/>
  <c r="T482" i="11"/>
  <c r="W482" i="11" s="1"/>
  <c r="T472" i="11"/>
  <c r="AE472" i="11" s="1"/>
  <c r="T471" i="11"/>
  <c r="X471" i="11" s="1"/>
  <c r="AB476" i="11" l="1"/>
  <c r="AA476" i="11"/>
  <c r="K476" i="11" s="1"/>
  <c r="Z476" i="11"/>
  <c r="V475" i="11"/>
  <c r="AC473" i="11"/>
  <c r="AB473" i="11"/>
  <c r="AA473" i="11"/>
  <c r="W475" i="11"/>
  <c r="W477" i="11"/>
  <c r="W474" i="11"/>
  <c r="AF476" i="11"/>
  <c r="O476" i="11" s="1"/>
  <c r="AF473" i="11"/>
  <c r="U472" i="11"/>
  <c r="AD476" i="11"/>
  <c r="AE473" i="11"/>
  <c r="AC476" i="11"/>
  <c r="AD473" i="11"/>
  <c r="V481" i="11"/>
  <c r="U481" i="11"/>
  <c r="AF480" i="11"/>
  <c r="AE480" i="11"/>
  <c r="AD480" i="11"/>
  <c r="V480" i="11"/>
  <c r="U480" i="11"/>
  <c r="AF479" i="11"/>
  <c r="Y479" i="11"/>
  <c r="I479" i="11" s="1"/>
  <c r="W481" i="11"/>
  <c r="G481" i="11" s="1"/>
  <c r="X479" i="11"/>
  <c r="AF477" i="11"/>
  <c r="AA477" i="11"/>
  <c r="K477" i="11" s="1"/>
  <c r="Y476" i="11"/>
  <c r="Z477" i="11"/>
  <c r="X476" i="11"/>
  <c r="Y477" i="11"/>
  <c r="X477" i="11"/>
  <c r="W479" i="11"/>
  <c r="V479" i="11"/>
  <c r="AF482" i="11"/>
  <c r="X480" i="11"/>
  <c r="Z478" i="11"/>
  <c r="V477" i="11"/>
  <c r="W476" i="11"/>
  <c r="V482" i="11"/>
  <c r="W480" i="11"/>
  <c r="Y478" i="11"/>
  <c r="U477" i="11"/>
  <c r="V476" i="11"/>
  <c r="AF478" i="11"/>
  <c r="U482" i="11"/>
  <c r="X478" i="11"/>
  <c r="U476" i="11"/>
  <c r="W478" i="11"/>
  <c r="G478" i="11" s="1"/>
  <c r="AF481" i="11"/>
  <c r="U478" i="11"/>
  <c r="AF475" i="11"/>
  <c r="AF474" i="11"/>
  <c r="AE475" i="11"/>
  <c r="AE474" i="11"/>
  <c r="AC475" i="11"/>
  <c r="AC474" i="11"/>
  <c r="AB475" i="11"/>
  <c r="AB474" i="11"/>
  <c r="AD474" i="11"/>
  <c r="AA475" i="11"/>
  <c r="AA474" i="11"/>
  <c r="K474" i="11" s="1"/>
  <c r="Z473" i="11"/>
  <c r="Z475" i="11"/>
  <c r="Z474" i="11"/>
  <c r="Y473" i="11"/>
  <c r="AD475" i="11"/>
  <c r="Y475" i="11"/>
  <c r="Y474" i="11"/>
  <c r="X473" i="11"/>
  <c r="X475" i="11"/>
  <c r="X474" i="11"/>
  <c r="AE482" i="11"/>
  <c r="AD482" i="11"/>
  <c r="AE481" i="11"/>
  <c r="U479" i="11"/>
  <c r="V478" i="11"/>
  <c r="AB482" i="11"/>
  <c r="AC481" i="11"/>
  <c r="AE479" i="11"/>
  <c r="AA482" i="11"/>
  <c r="AB481" i="11"/>
  <c r="AC480" i="11"/>
  <c r="AD479" i="11"/>
  <c r="AE478" i="11"/>
  <c r="Z482" i="11"/>
  <c r="AA481" i="11"/>
  <c r="AB480" i="11"/>
  <c r="AC479" i="11"/>
  <c r="AD478" i="11"/>
  <c r="AE477" i="11"/>
  <c r="V474" i="11"/>
  <c r="W473" i="11"/>
  <c r="AC482" i="11"/>
  <c r="Y482" i="11"/>
  <c r="Z481" i="11"/>
  <c r="AA480" i="11"/>
  <c r="AB479" i="11"/>
  <c r="AC478" i="11"/>
  <c r="AD477" i="11"/>
  <c r="V473" i="11"/>
  <c r="E473" i="11" s="1"/>
  <c r="X482" i="11"/>
  <c r="G482" i="11" s="1"/>
  <c r="Y481" i="11"/>
  <c r="Z480" i="11"/>
  <c r="I480" i="11" s="1"/>
  <c r="AA479" i="11"/>
  <c r="AB478" i="11"/>
  <c r="K478" i="11" s="1"/>
  <c r="AC477" i="11"/>
  <c r="AD481" i="11"/>
  <c r="AF472" i="11"/>
  <c r="O472" i="11" s="1"/>
  <c r="Z472" i="11"/>
  <c r="Y472" i="11"/>
  <c r="X472" i="11"/>
  <c r="W472" i="11"/>
  <c r="G472" i="11" s="1"/>
  <c r="V472" i="11"/>
  <c r="AD472" i="11"/>
  <c r="AC472" i="11"/>
  <c r="AB472" i="11"/>
  <c r="AA472" i="11"/>
  <c r="W471" i="11"/>
  <c r="G471" i="11" s="1"/>
  <c r="V471" i="11"/>
  <c r="AF471" i="11"/>
  <c r="AE471" i="11"/>
  <c r="U471" i="11"/>
  <c r="AD471" i="11"/>
  <c r="AC471" i="11"/>
  <c r="AA471" i="11"/>
  <c r="AB471" i="11"/>
  <c r="Z471" i="11"/>
  <c r="Y471" i="11"/>
  <c r="M471" i="11" l="1"/>
  <c r="K475" i="11"/>
  <c r="M476" i="11"/>
  <c r="O471" i="11"/>
  <c r="O474" i="11"/>
  <c r="I476" i="11"/>
  <c r="K481" i="11"/>
  <c r="M479" i="11"/>
  <c r="O475" i="11"/>
  <c r="K473" i="11"/>
  <c r="O473" i="11"/>
  <c r="O477" i="11"/>
  <c r="O481" i="11"/>
  <c r="K480" i="11"/>
  <c r="I471" i="11"/>
  <c r="K479" i="11"/>
  <c r="K482" i="11"/>
  <c r="O482" i="11"/>
  <c r="G480" i="11"/>
  <c r="O478" i="11"/>
  <c r="M481" i="11"/>
  <c r="I481" i="11"/>
  <c r="O480" i="11"/>
  <c r="I477" i="11"/>
  <c r="Q481" i="11"/>
  <c r="P481" i="11"/>
  <c r="E481" i="11"/>
  <c r="I482" i="11"/>
  <c r="P482" i="11"/>
  <c r="E482" i="11"/>
  <c r="Q482" i="11"/>
  <c r="G473" i="11"/>
  <c r="G479" i="11"/>
  <c r="Q480" i="11"/>
  <c r="P480" i="11"/>
  <c r="E480" i="11"/>
  <c r="M477" i="11"/>
  <c r="M480" i="11"/>
  <c r="M482" i="11"/>
  <c r="I478" i="11"/>
  <c r="M478" i="11"/>
  <c r="G476" i="11"/>
  <c r="E476" i="11"/>
  <c r="P476" i="11"/>
  <c r="Q476" i="11"/>
  <c r="G477" i="11"/>
  <c r="P477" i="11"/>
  <c r="E477" i="11"/>
  <c r="Q477" i="11"/>
  <c r="E478" i="11"/>
  <c r="Q478" i="11"/>
  <c r="P478" i="11"/>
  <c r="O479" i="11"/>
  <c r="E479" i="11"/>
  <c r="Q479" i="11"/>
  <c r="P479" i="11"/>
  <c r="G474" i="11"/>
  <c r="P474" i="11"/>
  <c r="Q475" i="11"/>
  <c r="G475" i="11"/>
  <c r="K472" i="11"/>
  <c r="K471" i="11"/>
  <c r="Q473" i="11"/>
  <c r="P475" i="11"/>
  <c r="P473" i="11"/>
  <c r="E472" i="11"/>
  <c r="Q472" i="11"/>
  <c r="P472" i="11"/>
  <c r="Q474" i="11"/>
  <c r="E475" i="11"/>
  <c r="E474" i="11"/>
  <c r="P471" i="11"/>
  <c r="E471" i="11"/>
  <c r="Q471" i="11"/>
  <c r="S462" i="4"/>
  <c r="T462" i="4" s="1"/>
  <c r="S463" i="4"/>
  <c r="T463" i="4" s="1"/>
  <c r="S470" i="4"/>
  <c r="AC470" i="4" s="1"/>
  <c r="S469" i="4"/>
  <c r="AB469" i="4" s="1"/>
  <c r="T470" i="11"/>
  <c r="AF470" i="11" s="1"/>
  <c r="T469" i="11"/>
  <c r="U469" i="11" s="1"/>
  <c r="T468" i="11"/>
  <c r="V468" i="11" s="1"/>
  <c r="T457" i="11"/>
  <c r="U457" i="11" s="1"/>
  <c r="Z458" i="11"/>
  <c r="AA462" i="4" l="1"/>
  <c r="AC462" i="4"/>
  <c r="AB462" i="4"/>
  <c r="V470" i="11"/>
  <c r="W470" i="11"/>
  <c r="AE468" i="11"/>
  <c r="X470" i="11"/>
  <c r="Y470" i="11"/>
  <c r="Z470" i="11"/>
  <c r="AA470" i="11"/>
  <c r="V469" i="11"/>
  <c r="E469" i="11" s="1"/>
  <c r="AB470" i="11"/>
  <c r="AC470" i="11"/>
  <c r="AD470" i="11"/>
  <c r="W469" i="11"/>
  <c r="W468" i="11"/>
  <c r="X469" i="11"/>
  <c r="X468" i="11"/>
  <c r="Y469" i="11"/>
  <c r="Y468" i="11"/>
  <c r="Z469" i="11"/>
  <c r="Z468" i="11"/>
  <c r="AA469" i="11"/>
  <c r="AA468" i="11"/>
  <c r="AB469" i="11"/>
  <c r="AB468" i="11"/>
  <c r="AC469" i="11"/>
  <c r="AC468" i="11"/>
  <c r="AD469" i="11"/>
  <c r="AD468" i="11"/>
  <c r="AE469" i="11"/>
  <c r="U470" i="11"/>
  <c r="AB463" i="4"/>
  <c r="AA463" i="4"/>
  <c r="Z462" i="4"/>
  <c r="Y463" i="4"/>
  <c r="X463" i="4"/>
  <c r="W462" i="4"/>
  <c r="V462" i="4"/>
  <c r="V463" i="4"/>
  <c r="U462" i="4"/>
  <c r="Z463" i="4"/>
  <c r="Y462" i="4"/>
  <c r="X462" i="4"/>
  <c r="W463" i="4"/>
  <c r="U463" i="4"/>
  <c r="AC463" i="4"/>
  <c r="AC469" i="4"/>
  <c r="M469" i="4" s="1"/>
  <c r="T470" i="4"/>
  <c r="U470" i="4"/>
  <c r="V470" i="4"/>
  <c r="W470" i="4"/>
  <c r="X470" i="4"/>
  <c r="Y470" i="4"/>
  <c r="Z470" i="4"/>
  <c r="AA470" i="4"/>
  <c r="AB470" i="4"/>
  <c r="M470" i="4" s="1"/>
  <c r="T469" i="4"/>
  <c r="U469" i="4"/>
  <c r="V469" i="4"/>
  <c r="W469" i="4"/>
  <c r="X469" i="4"/>
  <c r="Y469" i="4"/>
  <c r="Z469" i="4"/>
  <c r="AA469" i="4"/>
  <c r="AF468" i="11"/>
  <c r="U468" i="11"/>
  <c r="AF469" i="11"/>
  <c r="AE470" i="11"/>
  <c r="O470" i="11" s="1"/>
  <c r="Y458" i="11"/>
  <c r="Z457" i="11"/>
  <c r="X458" i="11"/>
  <c r="Y457" i="11"/>
  <c r="W458" i="11"/>
  <c r="X457" i="11"/>
  <c r="V458" i="11"/>
  <c r="W457" i="11"/>
  <c r="U458" i="11"/>
  <c r="AF458" i="11"/>
  <c r="AE458" i="11"/>
  <c r="AF457" i="11"/>
  <c r="AD458" i="11"/>
  <c r="AE457" i="11"/>
  <c r="AC458" i="11"/>
  <c r="M458" i="11" s="1"/>
  <c r="AD457" i="11"/>
  <c r="AB458" i="11"/>
  <c r="AC457" i="11"/>
  <c r="AA458" i="11"/>
  <c r="K458" i="11" s="1"/>
  <c r="AB457" i="11"/>
  <c r="AA457" i="11"/>
  <c r="V457" i="11"/>
  <c r="M457" i="11" l="1"/>
  <c r="G470" i="4"/>
  <c r="O469" i="4"/>
  <c r="N469" i="4"/>
  <c r="E469" i="4"/>
  <c r="N470" i="4"/>
  <c r="O470" i="4"/>
  <c r="E470" i="4"/>
  <c r="K469" i="4"/>
  <c r="I469" i="4"/>
  <c r="K470" i="4"/>
  <c r="I470" i="4"/>
  <c r="G469" i="4"/>
  <c r="O457" i="11"/>
  <c r="O469" i="11"/>
  <c r="G458" i="11"/>
  <c r="G468" i="11"/>
  <c r="M468" i="11"/>
  <c r="K470" i="11"/>
  <c r="P470" i="11"/>
  <c r="E470" i="11"/>
  <c r="Q470" i="11"/>
  <c r="M470" i="11"/>
  <c r="Q468" i="11"/>
  <c r="P468" i="11"/>
  <c r="E468" i="11"/>
  <c r="K468" i="11"/>
  <c r="P469" i="11"/>
  <c r="G469" i="11"/>
  <c r="M469" i="11"/>
  <c r="O468" i="11"/>
  <c r="I469" i="11"/>
  <c r="Q469" i="11"/>
  <c r="I470" i="11"/>
  <c r="G470" i="11"/>
  <c r="K469" i="11"/>
  <c r="I468" i="11"/>
  <c r="O458" i="11"/>
  <c r="G457" i="11"/>
  <c r="K457" i="11"/>
  <c r="P457" i="11"/>
  <c r="Q457" i="11"/>
  <c r="E457" i="11"/>
  <c r="Q458" i="11"/>
  <c r="P458" i="11"/>
  <c r="E458" i="11"/>
  <c r="N513" i="11"/>
  <c r="Q513" i="11" l="1"/>
  <c r="P513" i="11"/>
  <c r="T316" i="14" l="1"/>
  <c r="U316" i="14" s="1"/>
  <c r="T323" i="14"/>
  <c r="V323" i="14" s="1"/>
  <c r="T324" i="14"/>
  <c r="AE324" i="14" s="1"/>
  <c r="T325" i="14"/>
  <c r="U325" i="14" s="1"/>
  <c r="T326" i="14"/>
  <c r="AE326" i="14" s="1"/>
  <c r="Q303" i="5"/>
  <c r="Y303" i="5" s="1"/>
  <c r="Q304" i="5"/>
  <c r="Q305" i="5"/>
  <c r="Q306" i="5"/>
  <c r="Q307" i="5"/>
  <c r="Q310" i="5"/>
  <c r="Q317" i="5"/>
  <c r="T430" i="11"/>
  <c r="U430" i="11" s="1"/>
  <c r="T431" i="11"/>
  <c r="U431" i="11" s="1"/>
  <c r="T432" i="11"/>
  <c r="U432" i="11" s="1"/>
  <c r="T433" i="11"/>
  <c r="W433" i="11" s="1"/>
  <c r="T434" i="11"/>
  <c r="AB434" i="11" s="1"/>
  <c r="T435" i="11"/>
  <c r="AA435" i="11" s="1"/>
  <c r="T436" i="11"/>
  <c r="Z436" i="11" s="1"/>
  <c r="T437" i="11"/>
  <c r="Y437" i="11" s="1"/>
  <c r="T438" i="11"/>
  <c r="X438" i="11" s="1"/>
  <c r="T439" i="11"/>
  <c r="W439" i="11" s="1"/>
  <c r="T440" i="11"/>
  <c r="V440" i="11" s="1"/>
  <c r="R310" i="5" l="1"/>
  <c r="Y310" i="5"/>
  <c r="T305" i="5"/>
  <c r="Y305" i="5"/>
  <c r="U317" i="5"/>
  <c r="Y317" i="5"/>
  <c r="X307" i="5"/>
  <c r="Y307" i="5"/>
  <c r="X306" i="5"/>
  <c r="Y306" i="5"/>
  <c r="R304" i="5"/>
  <c r="Y304" i="5"/>
  <c r="S305" i="5"/>
  <c r="R305" i="5"/>
  <c r="U305" i="5"/>
  <c r="AF323" i="14"/>
  <c r="AB323" i="14"/>
  <c r="AA326" i="14"/>
  <c r="AA323" i="14"/>
  <c r="AB326" i="14"/>
  <c r="Z326" i="14"/>
  <c r="Y326" i="14"/>
  <c r="AC326" i="14"/>
  <c r="W307" i="5"/>
  <c r="V307" i="5"/>
  <c r="U307" i="5"/>
  <c r="Z325" i="14"/>
  <c r="X326" i="14"/>
  <c r="W326" i="14"/>
  <c r="Y323" i="14"/>
  <c r="Y325" i="14"/>
  <c r="AA325" i="14"/>
  <c r="W325" i="14"/>
  <c r="AB325" i="14"/>
  <c r="X325" i="14"/>
  <c r="Z323" i="14"/>
  <c r="X323" i="14"/>
  <c r="V326" i="14"/>
  <c r="AD324" i="14"/>
  <c r="U323" i="14"/>
  <c r="AB324" i="14"/>
  <c r="AA324" i="14"/>
  <c r="AF326" i="14"/>
  <c r="AD325" i="14"/>
  <c r="Z324" i="14"/>
  <c r="AE325" i="14"/>
  <c r="AD326" i="14"/>
  <c r="AC325" i="14"/>
  <c r="Y324" i="14"/>
  <c r="AC324" i="14"/>
  <c r="X324" i="14"/>
  <c r="U326" i="14"/>
  <c r="V325" i="14"/>
  <c r="AE323" i="14"/>
  <c r="AD323" i="14"/>
  <c r="AF325" i="14"/>
  <c r="AF324" i="14"/>
  <c r="O324" i="14" s="1"/>
  <c r="AC323" i="14"/>
  <c r="V433" i="11"/>
  <c r="U439" i="11"/>
  <c r="AE430" i="11"/>
  <c r="W438" i="11"/>
  <c r="G438" i="11" s="1"/>
  <c r="AD430" i="11"/>
  <c r="V438" i="11"/>
  <c r="AC430" i="11"/>
  <c r="AB430" i="11"/>
  <c r="V435" i="11"/>
  <c r="V439" i="11"/>
  <c r="U435" i="11"/>
  <c r="AF430" i="11"/>
  <c r="U433" i="11"/>
  <c r="AA430" i="11"/>
  <c r="U434" i="11"/>
  <c r="W432" i="11"/>
  <c r="Y435" i="11"/>
  <c r="V432" i="11"/>
  <c r="X435" i="11"/>
  <c r="W435" i="11"/>
  <c r="W431" i="11"/>
  <c r="AC316" i="14"/>
  <c r="Z316" i="14"/>
  <c r="W324" i="14"/>
  <c r="Y316" i="14"/>
  <c r="V324" i="14"/>
  <c r="W323" i="14"/>
  <c r="X316" i="14"/>
  <c r="AF316" i="14"/>
  <c r="AE316" i="14"/>
  <c r="AD316" i="14"/>
  <c r="U324" i="14"/>
  <c r="W316" i="14"/>
  <c r="AB316" i="14"/>
  <c r="AA316" i="14"/>
  <c r="V316" i="14"/>
  <c r="T307" i="5"/>
  <c r="S307" i="5"/>
  <c r="R307" i="5"/>
  <c r="W306" i="5"/>
  <c r="S317" i="5"/>
  <c r="R317" i="5"/>
  <c r="V306" i="5"/>
  <c r="T317" i="5"/>
  <c r="U306" i="5"/>
  <c r="T306" i="5"/>
  <c r="S306" i="5"/>
  <c r="X310" i="5"/>
  <c r="R306" i="5"/>
  <c r="X304" i="5"/>
  <c r="W310" i="5"/>
  <c r="X305" i="5"/>
  <c r="U304" i="5"/>
  <c r="W304" i="5"/>
  <c r="V310" i="5"/>
  <c r="T310" i="5"/>
  <c r="V304" i="5"/>
  <c r="X317" i="5"/>
  <c r="U310" i="5"/>
  <c r="W317" i="5"/>
  <c r="W305" i="5"/>
  <c r="T304" i="5"/>
  <c r="V317" i="5"/>
  <c r="S310" i="5"/>
  <c r="V305" i="5"/>
  <c r="S304" i="5"/>
  <c r="AF433" i="11"/>
  <c r="AF431" i="11"/>
  <c r="AC433" i="11"/>
  <c r="AD432" i="11"/>
  <c r="AD431" i="11"/>
  <c r="Z434" i="11"/>
  <c r="AA433" i="11"/>
  <c r="AB432" i="11"/>
  <c r="AB431" i="11"/>
  <c r="AF432" i="11"/>
  <c r="AE432" i="11"/>
  <c r="AE431" i="11"/>
  <c r="U438" i="11"/>
  <c r="AA434" i="11"/>
  <c r="K434" i="11" s="1"/>
  <c r="AB433" i="11"/>
  <c r="AC432" i="11"/>
  <c r="AC431" i="11"/>
  <c r="Y434" i="11"/>
  <c r="Z433" i="11"/>
  <c r="AA432" i="11"/>
  <c r="AA431" i="11"/>
  <c r="Z430" i="11"/>
  <c r="Y436" i="11"/>
  <c r="I436" i="11" s="1"/>
  <c r="X434" i="11"/>
  <c r="Y433" i="11"/>
  <c r="Z432" i="11"/>
  <c r="Z431" i="11"/>
  <c r="Y430" i="11"/>
  <c r="AE433" i="11"/>
  <c r="W434" i="11"/>
  <c r="X433" i="11"/>
  <c r="G433" i="11" s="1"/>
  <c r="Y432" i="11"/>
  <c r="Y431" i="11"/>
  <c r="X430" i="11"/>
  <c r="AD433" i="11"/>
  <c r="Z435" i="11"/>
  <c r="V434" i="11"/>
  <c r="X432" i="11"/>
  <c r="X431" i="11"/>
  <c r="W436" i="11"/>
  <c r="V436" i="11"/>
  <c r="U436" i="11"/>
  <c r="X437" i="11"/>
  <c r="W437" i="11"/>
  <c r="V437" i="11"/>
  <c r="U440" i="11"/>
  <c r="U437" i="11"/>
  <c r="X436" i="11"/>
  <c r="AF440" i="11"/>
  <c r="AF438" i="11"/>
  <c r="AD439" i="11"/>
  <c r="AF437" i="11"/>
  <c r="AB440" i="11"/>
  <c r="AE437" i="11"/>
  <c r="AB439" i="11"/>
  <c r="AD437" i="11"/>
  <c r="AF435" i="11"/>
  <c r="AB438" i="11"/>
  <c r="Y440" i="11"/>
  <c r="Z439" i="11"/>
  <c r="AA438" i="11"/>
  <c r="AB437" i="11"/>
  <c r="AC436" i="11"/>
  <c r="AD435" i="11"/>
  <c r="AE434" i="11"/>
  <c r="V431" i="11"/>
  <c r="W430" i="11"/>
  <c r="AE440" i="11"/>
  <c r="AD440" i="11"/>
  <c r="Z440" i="11"/>
  <c r="AC437" i="11"/>
  <c r="AF434" i="11"/>
  <c r="X440" i="11"/>
  <c r="Y439" i="11"/>
  <c r="Z438" i="11"/>
  <c r="AA437" i="11"/>
  <c r="AB436" i="11"/>
  <c r="AC435" i="11"/>
  <c r="AD434" i="11"/>
  <c r="V430" i="11"/>
  <c r="AF439" i="11"/>
  <c r="AC440" i="11"/>
  <c r="AE438" i="11"/>
  <c r="AD438" i="11"/>
  <c r="AF436" i="11"/>
  <c r="W440" i="11"/>
  <c r="X439" i="11"/>
  <c r="G439" i="11" s="1"/>
  <c r="Y438" i="11"/>
  <c r="Z437" i="11"/>
  <c r="I437" i="11" s="1"/>
  <c r="AA436" i="11"/>
  <c r="AB435" i="11"/>
  <c r="K435" i="11" s="1"/>
  <c r="AC434" i="11"/>
  <c r="AE439" i="11"/>
  <c r="AC439" i="11"/>
  <c r="AA440" i="11"/>
  <c r="AC438" i="11"/>
  <c r="AE436" i="11"/>
  <c r="AA439" i="11"/>
  <c r="AD436" i="11"/>
  <c r="AE435" i="11"/>
  <c r="M432" i="11" l="1"/>
  <c r="G316" i="14"/>
  <c r="K323" i="14"/>
  <c r="O431" i="11"/>
  <c r="M324" i="14"/>
  <c r="O323" i="14"/>
  <c r="I310" i="5"/>
  <c r="O433" i="11"/>
  <c r="G435" i="11"/>
  <c r="K324" i="14"/>
  <c r="M323" i="14"/>
  <c r="G323" i="14"/>
  <c r="G324" i="14"/>
  <c r="I323" i="14"/>
  <c r="E324" i="14"/>
  <c r="Q324" i="14"/>
  <c r="P324" i="14"/>
  <c r="E323" i="14"/>
  <c r="Q323" i="14"/>
  <c r="P323" i="14"/>
  <c r="G310" i="5"/>
  <c r="G437" i="11"/>
  <c r="O432" i="11"/>
  <c r="O438" i="11"/>
  <c r="Q316" i="14"/>
  <c r="P316" i="14"/>
  <c r="O316" i="14"/>
  <c r="I305" i="5"/>
  <c r="I316" i="14"/>
  <c r="K305" i="5"/>
  <c r="K310" i="5"/>
  <c r="K304" i="5"/>
  <c r="K307" i="5"/>
  <c r="K306" i="5"/>
  <c r="G306" i="5"/>
  <c r="I306" i="5"/>
  <c r="M310" i="5"/>
  <c r="L310" i="5"/>
  <c r="E310" i="5"/>
  <c r="K316" i="14"/>
  <c r="M316" i="14"/>
  <c r="E316" i="14"/>
  <c r="G304" i="5"/>
  <c r="G307" i="5"/>
  <c r="I304" i="5"/>
  <c r="I307" i="5"/>
  <c r="G305" i="5"/>
  <c r="E304" i="5"/>
  <c r="L304" i="5"/>
  <c r="M304" i="5"/>
  <c r="M305" i="5"/>
  <c r="L305" i="5"/>
  <c r="E305" i="5"/>
  <c r="M307" i="5"/>
  <c r="L307" i="5"/>
  <c r="E307" i="5"/>
  <c r="M306" i="5"/>
  <c r="L306" i="5"/>
  <c r="E306" i="5"/>
  <c r="M440" i="11"/>
  <c r="M431" i="11"/>
  <c r="K432" i="11"/>
  <c r="K438" i="11"/>
  <c r="M437" i="11"/>
  <c r="G432" i="11"/>
  <c r="K431" i="11"/>
  <c r="G434" i="11"/>
  <c r="K437" i="11"/>
  <c r="M435" i="11"/>
  <c r="G440" i="11"/>
  <c r="K436" i="11"/>
  <c r="M434" i="11"/>
  <c r="O439" i="11"/>
  <c r="K439" i="11"/>
  <c r="O435" i="11"/>
  <c r="O437" i="11"/>
  <c r="M436" i="11"/>
  <c r="G431" i="11"/>
  <c r="M433" i="11"/>
  <c r="K433" i="11"/>
  <c r="I433" i="11"/>
  <c r="G436" i="11"/>
  <c r="O434" i="11"/>
  <c r="O440" i="11"/>
  <c r="M439" i="11"/>
  <c r="K440" i="11"/>
  <c r="M438" i="11"/>
  <c r="O436" i="11"/>
  <c r="Q432" i="11"/>
  <c r="E432" i="11"/>
  <c r="E435" i="11"/>
  <c r="Q435" i="11"/>
  <c r="Q433" i="11"/>
  <c r="E433" i="11"/>
  <c r="Q434" i="11"/>
  <c r="E434" i="11"/>
  <c r="E436" i="11"/>
  <c r="Q436" i="11"/>
  <c r="E431" i="11"/>
  <c r="Q431" i="11"/>
  <c r="K430" i="11"/>
  <c r="I438" i="11"/>
  <c r="I434" i="11"/>
  <c r="I440" i="11"/>
  <c r="I432" i="11"/>
  <c r="I431" i="11"/>
  <c r="I435" i="11"/>
  <c r="O430" i="11"/>
  <c r="G430" i="11"/>
  <c r="I439" i="11"/>
  <c r="P439" i="11"/>
  <c r="Q439" i="11"/>
  <c r="E439" i="11"/>
  <c r="P438" i="11"/>
  <c r="E438" i="11"/>
  <c r="Q438" i="11"/>
  <c r="Q440" i="11"/>
  <c r="P440" i="11"/>
  <c r="E440" i="11"/>
  <c r="P437" i="11"/>
  <c r="Q437" i="11"/>
  <c r="E437" i="11"/>
  <c r="P430" i="11"/>
  <c r="E430" i="11"/>
  <c r="Q430" i="11"/>
  <c r="T314" i="14"/>
  <c r="U314" i="14" s="1"/>
  <c r="T315" i="14"/>
  <c r="U315" i="14" s="1"/>
  <c r="Q300" i="5"/>
  <c r="Q301" i="5"/>
  <c r="Q302" i="5"/>
  <c r="U301" i="5" l="1"/>
  <c r="Y301" i="5"/>
  <c r="R300" i="5"/>
  <c r="Y300" i="5"/>
  <c r="X302" i="5"/>
  <c r="Y302" i="5"/>
  <c r="AA315" i="14"/>
  <c r="AC315" i="14"/>
  <c r="Z315" i="14"/>
  <c r="V315" i="14"/>
  <c r="AF315" i="14"/>
  <c r="AE315" i="14"/>
  <c r="AB315" i="14"/>
  <c r="Y315" i="14"/>
  <c r="X315" i="14"/>
  <c r="AD315" i="14"/>
  <c r="W315" i="14"/>
  <c r="W302" i="5"/>
  <c r="T301" i="5"/>
  <c r="AF314" i="14"/>
  <c r="AE314" i="14"/>
  <c r="AC314" i="14"/>
  <c r="AB314" i="14"/>
  <c r="Z314" i="14"/>
  <c r="Y314" i="14"/>
  <c r="W314" i="14"/>
  <c r="V314" i="14"/>
  <c r="AD314" i="14"/>
  <c r="AA314" i="14"/>
  <c r="X314" i="14"/>
  <c r="V302" i="5"/>
  <c r="S301" i="5"/>
  <c r="U302" i="5"/>
  <c r="R301" i="5"/>
  <c r="T302" i="5"/>
  <c r="S302" i="5"/>
  <c r="R302" i="5"/>
  <c r="X300" i="5"/>
  <c r="W300" i="5"/>
  <c r="U300" i="5"/>
  <c r="T300" i="5"/>
  <c r="V301" i="5"/>
  <c r="S300" i="5"/>
  <c r="V300" i="5"/>
  <c r="X301" i="5"/>
  <c r="W301" i="5"/>
  <c r="Q314" i="14" l="1"/>
  <c r="Q315" i="14"/>
  <c r="P315" i="14"/>
  <c r="P314" i="14"/>
  <c r="G315" i="14"/>
  <c r="O315" i="14"/>
  <c r="M314" i="14"/>
  <c r="G302" i="5"/>
  <c r="O314" i="14"/>
  <c r="I314" i="14"/>
  <c r="K314" i="14"/>
  <c r="M315" i="14"/>
  <c r="I315" i="14"/>
  <c r="G314" i="14"/>
  <c r="K315" i="14"/>
  <c r="E315" i="14"/>
  <c r="E314" i="14"/>
  <c r="I302" i="5"/>
  <c r="L301" i="5"/>
  <c r="G300" i="5"/>
  <c r="K302" i="5"/>
  <c r="L300" i="5"/>
  <c r="I301" i="5"/>
  <c r="M302" i="5"/>
  <c r="L302" i="5"/>
  <c r="E302" i="5"/>
  <c r="I300" i="5"/>
  <c r="G301" i="5"/>
  <c r="K300" i="5"/>
  <c r="K301" i="5"/>
  <c r="M300" i="5"/>
  <c r="E300" i="5"/>
  <c r="M301" i="5"/>
  <c r="E301" i="5"/>
  <c r="S432" i="4"/>
  <c r="T432" i="4" s="1"/>
  <c r="S433" i="4"/>
  <c r="Y433" i="4" s="1"/>
  <c r="S434" i="4"/>
  <c r="V434" i="4" s="1"/>
  <c r="S435" i="4"/>
  <c r="Z435" i="4" s="1"/>
  <c r="S436" i="4"/>
  <c r="V436" i="4" s="1"/>
  <c r="S437" i="4"/>
  <c r="T437" i="4" s="1"/>
  <c r="S438" i="4"/>
  <c r="Y438" i="4" s="1"/>
  <c r="S439" i="4"/>
  <c r="AC439" i="4" s="1"/>
  <c r="S464" i="4"/>
  <c r="S466" i="4"/>
  <c r="T466" i="4" s="1"/>
  <c r="S467" i="4"/>
  <c r="AA467" i="4" s="1"/>
  <c r="S468" i="4"/>
  <c r="V468" i="4" s="1"/>
  <c r="S471" i="4"/>
  <c r="Y471" i="4" s="1"/>
  <c r="S472" i="4"/>
  <c r="Y472" i="4" s="1"/>
  <c r="S473" i="4"/>
  <c r="T473" i="4" s="1"/>
  <c r="S474" i="4"/>
  <c r="U474" i="4" s="1"/>
  <c r="S475" i="4"/>
  <c r="AB475" i="4" s="1"/>
  <c r="S476" i="4"/>
  <c r="T476" i="4" s="1"/>
  <c r="S477" i="4"/>
  <c r="T477" i="4" s="1"/>
  <c r="S478" i="4"/>
  <c r="AA478" i="4" s="1"/>
  <c r="S479" i="4"/>
  <c r="U479" i="4" s="1"/>
  <c r="S515" i="4"/>
  <c r="U515" i="4" l="1"/>
  <c r="V515" i="4"/>
  <c r="W515" i="4"/>
  <c r="X515" i="4"/>
  <c r="Y515" i="4"/>
  <c r="T515" i="4"/>
  <c r="Z515" i="4"/>
  <c r="AA515" i="4"/>
  <c r="AB515" i="4"/>
  <c r="AC515" i="4"/>
  <c r="W467" i="4"/>
  <c r="V467" i="4"/>
  <c r="Z439" i="4"/>
  <c r="AA432" i="4"/>
  <c r="U466" i="4"/>
  <c r="Z432" i="4"/>
  <c r="AB432" i="4"/>
  <c r="V466" i="4"/>
  <c r="Y432" i="4"/>
  <c r="X478" i="4"/>
  <c r="T474" i="4"/>
  <c r="AB478" i="4"/>
  <c r="Z478" i="4"/>
  <c r="K478" i="4" s="1"/>
  <c r="AB468" i="4"/>
  <c r="AA468" i="4"/>
  <c r="AA475" i="4"/>
  <c r="Z468" i="4"/>
  <c r="X475" i="4"/>
  <c r="Y468" i="4"/>
  <c r="AC475" i="4"/>
  <c r="AC468" i="4"/>
  <c r="W466" i="4"/>
  <c r="W478" i="4"/>
  <c r="Z467" i="4"/>
  <c r="U478" i="4"/>
  <c r="T472" i="4"/>
  <c r="Y467" i="4"/>
  <c r="X467" i="4"/>
  <c r="V471" i="4"/>
  <c r="AB477" i="4"/>
  <c r="X468" i="4"/>
  <c r="AC466" i="4"/>
  <c r="W432" i="4"/>
  <c r="AA477" i="4"/>
  <c r="W468" i="4"/>
  <c r="AB466" i="4"/>
  <c r="V438" i="4"/>
  <c r="V432" i="4"/>
  <c r="Z477" i="4"/>
  <c r="U468" i="4"/>
  <c r="AA466" i="4"/>
  <c r="Y477" i="4"/>
  <c r="U472" i="4"/>
  <c r="T468" i="4"/>
  <c r="Z466" i="4"/>
  <c r="Y479" i="4"/>
  <c r="Y466" i="4"/>
  <c r="X466" i="4"/>
  <c r="Y436" i="4"/>
  <c r="X433" i="4"/>
  <c r="I433" i="4" s="1"/>
  <c r="W433" i="4"/>
  <c r="V433" i="4"/>
  <c r="AC432" i="4"/>
  <c r="Z434" i="4"/>
  <c r="U439" i="4"/>
  <c r="AB437" i="4"/>
  <c r="T439" i="4"/>
  <c r="W437" i="4"/>
  <c r="AC435" i="4"/>
  <c r="Y434" i="4"/>
  <c r="V437" i="4"/>
  <c r="Y435" i="4"/>
  <c r="X434" i="4"/>
  <c r="AC438" i="4"/>
  <c r="U437" i="4"/>
  <c r="X435" i="4"/>
  <c r="W434" i="4"/>
  <c r="G434" i="4" s="1"/>
  <c r="AB438" i="4"/>
  <c r="W435" i="4"/>
  <c r="U434" i="4"/>
  <c r="V435" i="4"/>
  <c r="T434" i="4"/>
  <c r="AA438" i="4"/>
  <c r="X438" i="4"/>
  <c r="I438" i="4" s="1"/>
  <c r="AC436" i="4"/>
  <c r="U435" i="4"/>
  <c r="W438" i="4"/>
  <c r="Z436" i="4"/>
  <c r="T435" i="4"/>
  <c r="U438" i="4"/>
  <c r="X436" i="4"/>
  <c r="AC434" i="4"/>
  <c r="T438" i="4"/>
  <c r="W436" i="4"/>
  <c r="G436" i="4" s="1"/>
  <c r="AB434" i="4"/>
  <c r="AA434" i="4"/>
  <c r="Y478" i="4"/>
  <c r="V478" i="4"/>
  <c r="X477" i="4"/>
  <c r="W477" i="4"/>
  <c r="AA479" i="4"/>
  <c r="Z479" i="4"/>
  <c r="T478" i="4"/>
  <c r="Y474" i="4"/>
  <c r="V474" i="4"/>
  <c r="X471" i="4"/>
  <c r="I471" i="4" s="1"/>
  <c r="AC477" i="4"/>
  <c r="W471" i="4"/>
  <c r="AB472" i="4"/>
  <c r="W479" i="4"/>
  <c r="U477" i="4"/>
  <c r="X472" i="4"/>
  <c r="I472" i="4" s="1"/>
  <c r="AC472" i="4"/>
  <c r="X479" i="4"/>
  <c r="V477" i="4"/>
  <c r="AA472" i="4"/>
  <c r="T479" i="4"/>
  <c r="W472" i="4"/>
  <c r="V472" i="4"/>
  <c r="AC476" i="4"/>
  <c r="U476" i="4"/>
  <c r="E476" i="4" s="1"/>
  <c r="V476" i="4"/>
  <c r="X476" i="4"/>
  <c r="Y476" i="4"/>
  <c r="Z476" i="4"/>
  <c r="AA476" i="4"/>
  <c r="AB476" i="4"/>
  <c r="U464" i="4"/>
  <c r="V464" i="4"/>
  <c r="W464" i="4"/>
  <c r="X464" i="4"/>
  <c r="Z464" i="4"/>
  <c r="AA464" i="4"/>
  <c r="T464" i="4"/>
  <c r="AC464" i="4"/>
  <c r="Y464" i="4"/>
  <c r="AB464" i="4"/>
  <c r="V473" i="4"/>
  <c r="W473" i="4"/>
  <c r="X473" i="4"/>
  <c r="Y473" i="4"/>
  <c r="AA473" i="4"/>
  <c r="AB473" i="4"/>
  <c r="U473" i="4"/>
  <c r="Z473" i="4"/>
  <c r="AC473" i="4"/>
  <c r="W476" i="4"/>
  <c r="W474" i="4"/>
  <c r="X474" i="4"/>
  <c r="V439" i="4"/>
  <c r="W439" i="4"/>
  <c r="X439" i="4"/>
  <c r="Y439" i="4"/>
  <c r="AA439" i="4"/>
  <c r="AB439" i="4"/>
  <c r="M439" i="4" s="1"/>
  <c r="AC471" i="4"/>
  <c r="AA433" i="4"/>
  <c r="Z471" i="4"/>
  <c r="T436" i="4"/>
  <c r="U436" i="4"/>
  <c r="AA436" i="4"/>
  <c r="AB436" i="4"/>
  <c r="Z433" i="4"/>
  <c r="AC474" i="4"/>
  <c r="AB474" i="4"/>
  <c r="AA474" i="4"/>
  <c r="T471" i="4"/>
  <c r="U471" i="4"/>
  <c r="AA471" i="4"/>
  <c r="AB471" i="4"/>
  <c r="AB433" i="4"/>
  <c r="AC433" i="4"/>
  <c r="T433" i="4"/>
  <c r="U433" i="4"/>
  <c r="T475" i="4"/>
  <c r="U475" i="4"/>
  <c r="V475" i="4"/>
  <c r="W475" i="4"/>
  <c r="Y475" i="4"/>
  <c r="Z475" i="4"/>
  <c r="AB467" i="4"/>
  <c r="AC467" i="4"/>
  <c r="T467" i="4"/>
  <c r="U467" i="4"/>
  <c r="Z474" i="4"/>
  <c r="X437" i="4"/>
  <c r="Y437" i="4"/>
  <c r="AA437" i="4"/>
  <c r="Z437" i="4"/>
  <c r="AC437" i="4"/>
  <c r="AC479" i="4"/>
  <c r="Z472" i="4"/>
  <c r="Z438" i="4"/>
  <c r="AB479" i="4"/>
  <c r="V479" i="4"/>
  <c r="X432" i="4"/>
  <c r="AC478" i="4"/>
  <c r="AB435" i="4"/>
  <c r="U432" i="4"/>
  <c r="E432" i="4" s="1"/>
  <c r="AA435" i="4"/>
  <c r="K435" i="4" s="1"/>
  <c r="G433" i="4" l="1"/>
  <c r="I474" i="4"/>
  <c r="I434" i="4"/>
  <c r="G472" i="4"/>
  <c r="K477" i="4"/>
  <c r="K474" i="4"/>
  <c r="K472" i="4"/>
  <c r="I475" i="4"/>
  <c r="K437" i="4"/>
  <c r="K473" i="4"/>
  <c r="G435" i="4"/>
  <c r="N435" i="4"/>
  <c r="O435" i="4"/>
  <c r="I435" i="4"/>
  <c r="M434" i="4"/>
  <c r="K479" i="4"/>
  <c r="I477" i="4"/>
  <c r="M479" i="4"/>
  <c r="N477" i="4"/>
  <c r="G478" i="4"/>
  <c r="I478" i="4"/>
  <c r="O478" i="4"/>
  <c r="N478" i="4"/>
  <c r="E478" i="4"/>
  <c r="M477" i="4"/>
  <c r="M478" i="4"/>
  <c r="I479" i="4"/>
  <c r="O477" i="4"/>
  <c r="G479" i="4"/>
  <c r="O479" i="4"/>
  <c r="N479" i="4"/>
  <c r="E479" i="4"/>
  <c r="E477" i="4"/>
  <c r="G477" i="4"/>
  <c r="K476" i="4"/>
  <c r="O473" i="4"/>
  <c r="I476" i="4"/>
  <c r="N476" i="4"/>
  <c r="O474" i="4"/>
  <c r="E474" i="4"/>
  <c r="N474" i="4"/>
  <c r="O476" i="4"/>
  <c r="K475" i="4"/>
  <c r="N473" i="4"/>
  <c r="E473" i="4"/>
  <c r="I473" i="4"/>
  <c r="O475" i="4"/>
  <c r="E475" i="4"/>
  <c r="N475" i="4"/>
  <c r="M471" i="4"/>
  <c r="M472" i="4"/>
  <c r="G471" i="4"/>
  <c r="E471" i="4"/>
  <c r="O471" i="4"/>
  <c r="N471" i="4"/>
  <c r="K471" i="4"/>
  <c r="N472" i="4"/>
  <c r="E472" i="4"/>
  <c r="O472" i="4"/>
  <c r="K432" i="4"/>
  <c r="I432" i="4"/>
  <c r="K439" i="4"/>
  <c r="M437" i="4"/>
  <c r="G437" i="4"/>
  <c r="K436" i="4"/>
  <c r="M438" i="4"/>
  <c r="E435" i="4"/>
  <c r="I436" i="4"/>
  <c r="G439" i="4"/>
  <c r="M435" i="4"/>
  <c r="I439" i="4"/>
  <c r="K433" i="4"/>
  <c r="M432" i="4"/>
  <c r="G438" i="4"/>
  <c r="K434" i="4"/>
  <c r="M436" i="4"/>
  <c r="M433" i="4"/>
  <c r="I437" i="4"/>
  <c r="K438" i="4"/>
  <c r="N432" i="4"/>
  <c r="O432" i="4"/>
  <c r="G432" i="4"/>
  <c r="O439" i="4"/>
  <c r="N439" i="4"/>
  <c r="E439" i="4"/>
  <c r="N437" i="4"/>
  <c r="O437" i="4"/>
  <c r="E437" i="4"/>
  <c r="E434" i="4"/>
  <c r="N434" i="4"/>
  <c r="O434" i="4"/>
  <c r="E438" i="4"/>
  <c r="N438" i="4"/>
  <c r="O438" i="4"/>
  <c r="O436" i="4"/>
  <c r="E436" i="4"/>
  <c r="N436" i="4"/>
  <c r="N433" i="4"/>
  <c r="E433" i="4"/>
  <c r="O433" i="4"/>
  <c r="J515" i="4" l="1"/>
  <c r="H515" i="4"/>
  <c r="L515" i="4"/>
  <c r="D515" i="4"/>
  <c r="F515" i="4"/>
  <c r="N515" i="4"/>
  <c r="O515" i="4"/>
  <c r="S428" i="4" l="1"/>
  <c r="T428" i="4" s="1"/>
  <c r="S429" i="4"/>
  <c r="T429" i="4" s="1"/>
  <c r="T429" i="11"/>
  <c r="U429" i="11" s="1"/>
  <c r="AC428" i="4" l="1"/>
  <c r="AB428" i="4"/>
  <c r="AA428" i="4"/>
  <c r="Z428" i="4"/>
  <c r="AC429" i="4"/>
  <c r="AB429" i="4"/>
  <c r="Z429" i="4"/>
  <c r="Y428" i="4"/>
  <c r="Y429" i="4"/>
  <c r="X428" i="4"/>
  <c r="X429" i="4"/>
  <c r="W428" i="4"/>
  <c r="W429" i="4"/>
  <c r="V428" i="4"/>
  <c r="V429" i="4"/>
  <c r="U428" i="4"/>
  <c r="U429" i="4"/>
  <c r="AA429" i="4"/>
  <c r="AF429" i="11"/>
  <c r="AD429" i="11"/>
  <c r="AA429" i="11"/>
  <c r="AE429" i="11"/>
  <c r="AC429" i="11"/>
  <c r="Z429" i="11"/>
  <c r="Y429" i="11"/>
  <c r="X429" i="11"/>
  <c r="AB429" i="11"/>
  <c r="W429" i="11"/>
  <c r="V429" i="11"/>
  <c r="E429" i="11" s="1"/>
  <c r="I429" i="4" l="1"/>
  <c r="K428" i="4"/>
  <c r="O429" i="11"/>
  <c r="I428" i="4"/>
  <c r="K429" i="4"/>
  <c r="O428" i="4"/>
  <c r="E428" i="4"/>
  <c r="N428" i="4"/>
  <c r="O429" i="4"/>
  <c r="N429" i="4"/>
  <c r="E429" i="4"/>
  <c r="G429" i="11"/>
  <c r="Q429" i="11"/>
  <c r="P429" i="11"/>
  <c r="K429" i="11"/>
  <c r="AF329" i="14"/>
  <c r="AE329" i="14"/>
  <c r="AD329" i="14"/>
  <c r="AC329" i="14"/>
  <c r="AB329" i="14"/>
  <c r="AA329" i="14"/>
  <c r="Z329" i="14"/>
  <c r="Y329" i="14"/>
  <c r="X329" i="14"/>
  <c r="W329" i="14"/>
  <c r="V329" i="14"/>
  <c r="U329" i="14"/>
  <c r="C328" i="14"/>
  <c r="T328" i="14" s="1"/>
  <c r="T327" i="14"/>
  <c r="AD327" i="14" s="1"/>
  <c r="T303" i="14"/>
  <c r="AE303" i="14" s="1"/>
  <c r="T302" i="14"/>
  <c r="AF302" i="14" s="1"/>
  <c r="T301" i="14"/>
  <c r="U301" i="14" s="1"/>
  <c r="T296" i="14"/>
  <c r="V296" i="14" s="1"/>
  <c r="T295" i="14"/>
  <c r="W295" i="14" s="1"/>
  <c r="T294" i="14"/>
  <c r="X294" i="14" s="1"/>
  <c r="T293" i="14"/>
  <c r="Y293" i="14" s="1"/>
  <c r="T292" i="14"/>
  <c r="Z292" i="14" s="1"/>
  <c r="T291" i="14"/>
  <c r="AA291" i="14" s="1"/>
  <c r="T290" i="14"/>
  <c r="AB290" i="14" s="1"/>
  <c r="T289" i="14"/>
  <c r="AF289" i="14" s="1"/>
  <c r="T288" i="14"/>
  <c r="AD288" i="14" s="1"/>
  <c r="T287" i="14"/>
  <c r="AE287" i="14" s="1"/>
  <c r="T286" i="14"/>
  <c r="AF286" i="14" s="1"/>
  <c r="AC286" i="14" l="1"/>
  <c r="V289" i="14"/>
  <c r="AE289" i="14"/>
  <c r="O289" i="14" s="1"/>
  <c r="AA289" i="14"/>
  <c r="AB289" i="14"/>
  <c r="X289" i="14"/>
  <c r="AA302" i="14"/>
  <c r="Y289" i="14"/>
  <c r="AC289" i="14"/>
  <c r="U290" i="14"/>
  <c r="W296" i="14"/>
  <c r="AB296" i="14"/>
  <c r="Z301" i="14"/>
  <c r="AD301" i="14"/>
  <c r="Z296" i="14"/>
  <c r="AB301" i="14"/>
  <c r="AB291" i="14"/>
  <c r="K291" i="14" s="1"/>
  <c r="Y294" i="14"/>
  <c r="U296" i="14"/>
  <c r="AA296" i="14"/>
  <c r="Y301" i="14"/>
  <c r="AC301" i="14"/>
  <c r="U289" i="14"/>
  <c r="Z289" i="14"/>
  <c r="AD289" i="14"/>
  <c r="AC290" i="14"/>
  <c r="X295" i="14"/>
  <c r="G295" i="14" s="1"/>
  <c r="X296" i="14"/>
  <c r="AC296" i="14"/>
  <c r="AA301" i="14"/>
  <c r="AA292" i="14"/>
  <c r="AB302" i="14"/>
  <c r="AC302" i="14"/>
  <c r="Z293" i="14"/>
  <c r="AD293" i="14"/>
  <c r="V327" i="14"/>
  <c r="W327" i="14"/>
  <c r="AC294" i="14"/>
  <c r="AD296" i="14"/>
  <c r="U302" i="14"/>
  <c r="X327" i="14"/>
  <c r="AE296" i="14"/>
  <c r="V302" i="14"/>
  <c r="Y327" i="14"/>
  <c r="X302" i="14"/>
  <c r="Z327" i="14"/>
  <c r="W289" i="14"/>
  <c r="AB295" i="14"/>
  <c r="V301" i="14"/>
  <c r="E301" i="14" s="1"/>
  <c r="Y302" i="14"/>
  <c r="AA327" i="14"/>
  <c r="W301" i="14"/>
  <c r="Z302" i="14"/>
  <c r="AE327" i="14"/>
  <c r="V288" i="14"/>
  <c r="W288" i="14"/>
  <c r="X288" i="14"/>
  <c r="Y288" i="14"/>
  <c r="Z288" i="14"/>
  <c r="AA288" i="14"/>
  <c r="AE288" i="14"/>
  <c r="U286" i="14"/>
  <c r="V286" i="14"/>
  <c r="X286" i="14"/>
  <c r="Y286" i="14"/>
  <c r="Z286" i="14"/>
  <c r="AA286" i="14"/>
  <c r="AB286" i="14"/>
  <c r="AE292" i="14"/>
  <c r="AF328" i="14"/>
  <c r="AE328" i="14"/>
  <c r="AD328" i="14"/>
  <c r="AC328" i="14"/>
  <c r="AB328" i="14"/>
  <c r="Y328" i="14"/>
  <c r="AA328" i="14"/>
  <c r="Z328" i="14"/>
  <c r="X328" i="14"/>
  <c r="W328" i="14"/>
  <c r="V328" i="14"/>
  <c r="U328" i="14"/>
  <c r="AF287" i="14"/>
  <c r="O287" i="14" s="1"/>
  <c r="AF303" i="14"/>
  <c r="O303" i="14" s="1"/>
  <c r="U287" i="14"/>
  <c r="AF288" i="14"/>
  <c r="AD290" i="14"/>
  <c r="AC291" i="14"/>
  <c r="AB292" i="14"/>
  <c r="AA293" i="14"/>
  <c r="Z294" i="14"/>
  <c r="Y295" i="14"/>
  <c r="U303" i="14"/>
  <c r="AF327" i="14"/>
  <c r="W286" i="14"/>
  <c r="V287" i="14"/>
  <c r="U288" i="14"/>
  <c r="AE290" i="14"/>
  <c r="AD291" i="14"/>
  <c r="AC292" i="14"/>
  <c r="AB293" i="14"/>
  <c r="AA294" i="14"/>
  <c r="Z295" i="14"/>
  <c r="Y296" i="14"/>
  <c r="X301" i="14"/>
  <c r="W302" i="14"/>
  <c r="V303" i="14"/>
  <c r="U327" i="14"/>
  <c r="W287" i="14"/>
  <c r="AF290" i="14"/>
  <c r="AE291" i="14"/>
  <c r="AD292" i="14"/>
  <c r="AC293" i="14"/>
  <c r="AB294" i="14"/>
  <c r="AA295" i="14"/>
  <c r="W303" i="14"/>
  <c r="Y287" i="14"/>
  <c r="V290" i="14"/>
  <c r="U291" i="14"/>
  <c r="AF292" i="14"/>
  <c r="AE293" i="14"/>
  <c r="AD294" i="14"/>
  <c r="AC295" i="14"/>
  <c r="Y303" i="14"/>
  <c r="Z287" i="14"/>
  <c r="W290" i="14"/>
  <c r="V291" i="14"/>
  <c r="U292" i="14"/>
  <c r="AF293" i="14"/>
  <c r="AE294" i="14"/>
  <c r="AD295" i="14"/>
  <c r="Z303" i="14"/>
  <c r="AA287" i="14"/>
  <c r="X290" i="14"/>
  <c r="W291" i="14"/>
  <c r="V292" i="14"/>
  <c r="U293" i="14"/>
  <c r="AF294" i="14"/>
  <c r="AE295" i="14"/>
  <c r="AA303" i="14"/>
  <c r="AB287" i="14"/>
  <c r="Y290" i="14"/>
  <c r="X291" i="14"/>
  <c r="W292" i="14"/>
  <c r="V293" i="14"/>
  <c r="U294" i="14"/>
  <c r="AF295" i="14"/>
  <c r="AB303" i="14"/>
  <c r="X287" i="14"/>
  <c r="X303" i="14"/>
  <c r="AD286" i="14"/>
  <c r="AC287" i="14"/>
  <c r="AB288" i="14"/>
  <c r="Z290" i="14"/>
  <c r="Y291" i="14"/>
  <c r="X292" i="14"/>
  <c r="W293" i="14"/>
  <c r="V294" i="14"/>
  <c r="U295" i="14"/>
  <c r="AF296" i="14"/>
  <c r="AE301" i="14"/>
  <c r="AD302" i="14"/>
  <c r="AC303" i="14"/>
  <c r="AB327" i="14"/>
  <c r="AE286" i="14"/>
  <c r="O286" i="14" s="1"/>
  <c r="AD287" i="14"/>
  <c r="AC288" i="14"/>
  <c r="M288" i="14" s="1"/>
  <c r="AA290" i="14"/>
  <c r="K290" i="14" s="1"/>
  <c r="Z291" i="14"/>
  <c r="Y292" i="14"/>
  <c r="I292" i="14" s="1"/>
  <c r="X293" i="14"/>
  <c r="W294" i="14"/>
  <c r="G294" i="14" s="1"/>
  <c r="V295" i="14"/>
  <c r="AF301" i="14"/>
  <c r="AE302" i="14"/>
  <c r="O302" i="14" s="1"/>
  <c r="AD303" i="14"/>
  <c r="AC327" i="14"/>
  <c r="AF291" i="14"/>
  <c r="G286" i="14" l="1"/>
  <c r="M294" i="14"/>
  <c r="M302" i="14"/>
  <c r="M303" i="14"/>
  <c r="M301" i="14"/>
  <c r="O292" i="14"/>
  <c r="Q292" i="14"/>
  <c r="P292" i="14"/>
  <c r="P286" i="14"/>
  <c r="Q286" i="14"/>
  <c r="P294" i="14"/>
  <c r="Q294" i="14"/>
  <c r="K302" i="14"/>
  <c r="G301" i="14"/>
  <c r="K288" i="14"/>
  <c r="G303" i="14"/>
  <c r="K301" i="14"/>
  <c r="G302" i="14"/>
  <c r="O291" i="14"/>
  <c r="O294" i="14"/>
  <c r="G291" i="14"/>
  <c r="E302" i="14"/>
  <c r="M291" i="14"/>
  <c r="M293" i="14"/>
  <c r="K293" i="14"/>
  <c r="K295" i="14"/>
  <c r="G290" i="14"/>
  <c r="E292" i="14"/>
  <c r="O295" i="14"/>
  <c r="K303" i="14"/>
  <c r="I290" i="14"/>
  <c r="M287" i="14"/>
  <c r="G293" i="14"/>
  <c r="I289" i="14"/>
  <c r="M289" i="14"/>
  <c r="G296" i="14"/>
  <c r="I288" i="14"/>
  <c r="E303" i="14"/>
  <c r="K296" i="14"/>
  <c r="M290" i="14"/>
  <c r="M296" i="14"/>
  <c r="K292" i="14"/>
  <c r="O296" i="14"/>
  <c r="O293" i="14"/>
  <c r="K287" i="14"/>
  <c r="G289" i="14"/>
  <c r="G288" i="14"/>
  <c r="O288" i="14"/>
  <c r="G287" i="14"/>
  <c r="I286" i="14"/>
  <c r="K286" i="14"/>
  <c r="I287" i="14"/>
  <c r="O290" i="14"/>
  <c r="M292" i="14"/>
  <c r="M295" i="14"/>
  <c r="K294" i="14"/>
  <c r="G292" i="14"/>
  <c r="I291" i="14"/>
  <c r="M286" i="14"/>
  <c r="K289" i="14"/>
  <c r="O301" i="14"/>
  <c r="E290" i="14"/>
  <c r="Q290" i="14"/>
  <c r="P290" i="14"/>
  <c r="P296" i="14"/>
  <c r="E296" i="14"/>
  <c r="Q296" i="14"/>
  <c r="E289" i="14"/>
  <c r="P289" i="14"/>
  <c r="Q289" i="14"/>
  <c r="E286" i="14"/>
  <c r="E287" i="14"/>
  <c r="P287" i="14"/>
  <c r="Q287" i="14"/>
  <c r="E288" i="14"/>
  <c r="P288" i="14"/>
  <c r="Q288" i="14"/>
  <c r="P291" i="14"/>
  <c r="Q291" i="14"/>
  <c r="E291" i="14"/>
  <c r="E293" i="14"/>
  <c r="Q293" i="14"/>
  <c r="P293" i="14"/>
  <c r="E294" i="14"/>
  <c r="E295" i="14"/>
  <c r="P295" i="14"/>
  <c r="Q295" i="14"/>
  <c r="P302" i="14"/>
  <c r="Q302" i="14"/>
  <c r="P303" i="14"/>
  <c r="Q303" i="14"/>
  <c r="P301" i="14"/>
  <c r="Q301" i="14"/>
  <c r="T277" i="14"/>
  <c r="U277" i="14" s="1"/>
  <c r="T278" i="14"/>
  <c r="AB278" i="14" s="1"/>
  <c r="Q268" i="5"/>
  <c r="Y268" i="5" s="1"/>
  <c r="Q269" i="5"/>
  <c r="S392" i="4"/>
  <c r="T392" i="4" s="1"/>
  <c r="S393" i="4"/>
  <c r="AB393" i="4" s="1"/>
  <c r="S394" i="4"/>
  <c r="T394" i="4" s="1"/>
  <c r="S395" i="4"/>
  <c r="AA395" i="4" s="1"/>
  <c r="T393" i="11"/>
  <c r="U393" i="11" s="1"/>
  <c r="T394" i="11"/>
  <c r="AA394" i="11" s="1"/>
  <c r="T395" i="11"/>
  <c r="AB395" i="11" s="1"/>
  <c r="T396" i="11"/>
  <c r="U396" i="11" s="1"/>
  <c r="R269" i="5" l="1"/>
  <c r="Y269" i="5"/>
  <c r="AE393" i="11"/>
  <c r="AD393" i="11"/>
  <c r="AF393" i="11"/>
  <c r="AC393" i="11"/>
  <c r="Z394" i="11"/>
  <c r="T268" i="5"/>
  <c r="Y394" i="11"/>
  <c r="S268" i="5"/>
  <c r="X394" i="11"/>
  <c r="R268" i="5"/>
  <c r="X269" i="5"/>
  <c r="W269" i="5"/>
  <c r="Z393" i="11"/>
  <c r="V269" i="5"/>
  <c r="U269" i="5"/>
  <c r="AA395" i="11"/>
  <c r="K395" i="11" s="1"/>
  <c r="Z395" i="11"/>
  <c r="S269" i="5"/>
  <c r="T269" i="5"/>
  <c r="Y395" i="11"/>
  <c r="AB393" i="11"/>
  <c r="AA393" i="11"/>
  <c r="X395" i="11"/>
  <c r="V395" i="11"/>
  <c r="W268" i="5"/>
  <c r="W395" i="11"/>
  <c r="X268" i="5"/>
  <c r="K268" i="5" s="1"/>
  <c r="U395" i="11"/>
  <c r="V268" i="5"/>
  <c r="U268" i="5"/>
  <c r="AF277" i="14"/>
  <c r="AE277" i="14"/>
  <c r="AD277" i="14"/>
  <c r="AC277" i="14"/>
  <c r="AA277" i="14"/>
  <c r="AA278" i="14"/>
  <c r="K278" i="14" s="1"/>
  <c r="Z278" i="14"/>
  <c r="Y278" i="14"/>
  <c r="X278" i="14"/>
  <c r="W278" i="14"/>
  <c r="V278" i="14"/>
  <c r="U278" i="14"/>
  <c r="AB277" i="14"/>
  <c r="Z277" i="14"/>
  <c r="AF278" i="14"/>
  <c r="Y277" i="14"/>
  <c r="AE278" i="14"/>
  <c r="X277" i="14"/>
  <c r="AD278" i="14"/>
  <c r="W277" i="14"/>
  <c r="AC278" i="14"/>
  <c r="V277" i="14"/>
  <c r="AA394" i="4"/>
  <c r="AC392" i="4"/>
  <c r="Z395" i="4"/>
  <c r="K395" i="4" s="1"/>
  <c r="AA393" i="4"/>
  <c r="Z393" i="4"/>
  <c r="Y393" i="4"/>
  <c r="X393" i="4"/>
  <c r="W393" i="4"/>
  <c r="T395" i="4"/>
  <c r="U393" i="4"/>
  <c r="AA392" i="4"/>
  <c r="Y395" i="4"/>
  <c r="X395" i="4"/>
  <c r="W395" i="4"/>
  <c r="V395" i="4"/>
  <c r="U395" i="4"/>
  <c r="V393" i="4"/>
  <c r="AC394" i="4"/>
  <c r="AB394" i="4"/>
  <c r="AB392" i="4"/>
  <c r="X394" i="4"/>
  <c r="W394" i="4"/>
  <c r="X392" i="4"/>
  <c r="U394" i="4"/>
  <c r="W392" i="4"/>
  <c r="T393" i="4"/>
  <c r="Z394" i="4"/>
  <c r="Y394" i="4"/>
  <c r="Z392" i="4"/>
  <c r="Y392" i="4"/>
  <c r="V394" i="4"/>
  <c r="AC395" i="4"/>
  <c r="V392" i="4"/>
  <c r="AB395" i="4"/>
  <c r="U392" i="4"/>
  <c r="AC393" i="4"/>
  <c r="M393" i="4" s="1"/>
  <c r="AF395" i="11"/>
  <c r="AE395" i="11"/>
  <c r="AD395" i="11"/>
  <c r="AC395" i="11"/>
  <c r="AE396" i="11"/>
  <c r="AC396" i="11"/>
  <c r="Z396" i="11"/>
  <c r="AF394" i="11"/>
  <c r="Y393" i="11"/>
  <c r="Y396" i="11"/>
  <c r="AE394" i="11"/>
  <c r="X393" i="11"/>
  <c r="X396" i="11"/>
  <c r="AD394" i="11"/>
  <c r="W393" i="11"/>
  <c r="W394" i="11"/>
  <c r="V394" i="11"/>
  <c r="U394" i="11"/>
  <c r="W396" i="11"/>
  <c r="AC394" i="11"/>
  <c r="V393" i="11"/>
  <c r="E393" i="11" s="1"/>
  <c r="V396" i="11"/>
  <c r="E396" i="11" s="1"/>
  <c r="AB394" i="11"/>
  <c r="K394" i="11" s="1"/>
  <c r="AF396" i="11"/>
  <c r="AD396" i="11"/>
  <c r="AB396" i="11"/>
  <c r="AA396" i="11"/>
  <c r="G393" i="4" l="1"/>
  <c r="G395" i="11"/>
  <c r="M395" i="11"/>
  <c r="M395" i="4"/>
  <c r="G393" i="11"/>
  <c r="M394" i="11"/>
  <c r="M392" i="4"/>
  <c r="O394" i="11"/>
  <c r="I277" i="14"/>
  <c r="M278" i="14"/>
  <c r="G395" i="4"/>
  <c r="G277" i="14"/>
  <c r="G269" i="5"/>
  <c r="I268" i="5"/>
  <c r="O277" i="14"/>
  <c r="M277" i="14"/>
  <c r="I269" i="5"/>
  <c r="O278" i="14"/>
  <c r="I278" i="14"/>
  <c r="K269" i="5"/>
  <c r="G278" i="14"/>
  <c r="K277" i="14"/>
  <c r="Q278" i="14"/>
  <c r="P278" i="14"/>
  <c r="E278" i="14"/>
  <c r="Q277" i="14"/>
  <c r="P277" i="14"/>
  <c r="E277" i="14"/>
  <c r="I396" i="11"/>
  <c r="K393" i="4"/>
  <c r="I393" i="4"/>
  <c r="M394" i="4"/>
  <c r="G396" i="11"/>
  <c r="K396" i="11"/>
  <c r="O395" i="11"/>
  <c r="M393" i="11"/>
  <c r="K394" i="4"/>
  <c r="K392" i="4"/>
  <c r="G394" i="4"/>
  <c r="G392" i="4"/>
  <c r="I394" i="11"/>
  <c r="O393" i="11"/>
  <c r="I395" i="11"/>
  <c r="Q396" i="11"/>
  <c r="I392" i="4"/>
  <c r="I394" i="4"/>
  <c r="I395" i="4"/>
  <c r="G394" i="11"/>
  <c r="I393" i="11"/>
  <c r="M396" i="11"/>
  <c r="O396" i="11"/>
  <c r="P396" i="11"/>
  <c r="N395" i="4"/>
  <c r="O395" i="4"/>
  <c r="E395" i="4"/>
  <c r="E394" i="4"/>
  <c r="O394" i="4"/>
  <c r="N394" i="4"/>
  <c r="O393" i="4"/>
  <c r="N393" i="4"/>
  <c r="E393" i="4"/>
  <c r="N392" i="4"/>
  <c r="O392" i="4"/>
  <c r="E392" i="4"/>
  <c r="M268" i="5"/>
  <c r="E268" i="5"/>
  <c r="L268" i="5"/>
  <c r="M269" i="5"/>
  <c r="E269" i="5"/>
  <c r="L269" i="5"/>
  <c r="G268" i="5"/>
  <c r="P393" i="11"/>
  <c r="Q393" i="11"/>
  <c r="K393" i="11"/>
  <c r="Q395" i="11"/>
  <c r="P395" i="11"/>
  <c r="E395" i="11"/>
  <c r="Q394" i="11"/>
  <c r="P394" i="11"/>
  <c r="E394" i="11"/>
  <c r="T262" i="21"/>
  <c r="AD262" i="21" l="1"/>
  <c r="AC262" i="21"/>
  <c r="AB262" i="21"/>
  <c r="AA262" i="21"/>
  <c r="Z262" i="21"/>
  <c r="Y262" i="21"/>
  <c r="V262" i="21"/>
  <c r="U262" i="21"/>
  <c r="T387" i="11" l="1"/>
  <c r="AF387" i="11" s="1"/>
  <c r="T386" i="11"/>
  <c r="U386" i="11" s="1"/>
  <c r="T385" i="11"/>
  <c r="V385" i="11" s="1"/>
  <c r="T384" i="11"/>
  <c r="AF384" i="11" s="1"/>
  <c r="T380" i="11"/>
  <c r="AF380" i="11" s="1"/>
  <c r="T379" i="11"/>
  <c r="U379" i="11" s="1"/>
  <c r="T378" i="11"/>
  <c r="W378" i="11" s="1"/>
  <c r="T377" i="11"/>
  <c r="X377" i="11" s="1"/>
  <c r="T376" i="11"/>
  <c r="Y376" i="11" s="1"/>
  <c r="T375" i="11"/>
  <c r="Z375" i="11" s="1"/>
  <c r="T374" i="11"/>
  <c r="AA374" i="11" s="1"/>
  <c r="T373" i="11"/>
  <c r="AB373" i="11" s="1"/>
  <c r="AE373" i="11" l="1"/>
  <c r="Z378" i="11"/>
  <c r="AA378" i="11"/>
  <c r="X378" i="11"/>
  <c r="G378" i="11" s="1"/>
  <c r="AB378" i="11"/>
  <c r="Y378" i="11"/>
  <c r="U385" i="11"/>
  <c r="Z376" i="11"/>
  <c r="I376" i="11" s="1"/>
  <c r="AB374" i="11"/>
  <c r="K374" i="11" s="1"/>
  <c r="AA376" i="11"/>
  <c r="AC374" i="11"/>
  <c r="AD374" i="11"/>
  <c r="AB375" i="11"/>
  <c r="Z377" i="11"/>
  <c r="AB376" i="11"/>
  <c r="AD376" i="11"/>
  <c r="Y377" i="11"/>
  <c r="AC373" i="11"/>
  <c r="AD375" i="11"/>
  <c r="AB377" i="11"/>
  <c r="AC376" i="11"/>
  <c r="AE374" i="11"/>
  <c r="AA375" i="11"/>
  <c r="AC375" i="11"/>
  <c r="AA377" i="11"/>
  <c r="AD373" i="11"/>
  <c r="AE375" i="11"/>
  <c r="W380" i="11"/>
  <c r="X380" i="11"/>
  <c r="Y380" i="11"/>
  <c r="U384" i="11"/>
  <c r="W379" i="11"/>
  <c r="V384" i="11"/>
  <c r="X379" i="11"/>
  <c r="W384" i="11"/>
  <c r="Y379" i="11"/>
  <c r="X384" i="11"/>
  <c r="V379" i="11"/>
  <c r="Z379" i="11"/>
  <c r="U380" i="11"/>
  <c r="V380" i="11"/>
  <c r="AF373" i="11"/>
  <c r="U387" i="11"/>
  <c r="AF375" i="11"/>
  <c r="AE376" i="11"/>
  <c r="AD377" i="11"/>
  <c r="AC378" i="11"/>
  <c r="AA379" i="11"/>
  <c r="Z380" i="11"/>
  <c r="Y384" i="11"/>
  <c r="X385" i="11"/>
  <c r="W386" i="11"/>
  <c r="V387" i="11"/>
  <c r="AC377" i="11"/>
  <c r="AF376" i="11"/>
  <c r="AE377" i="11"/>
  <c r="AD378" i="11"/>
  <c r="AB379" i="11"/>
  <c r="AA380" i="11"/>
  <c r="Z384" i="11"/>
  <c r="Y385" i="11"/>
  <c r="X386" i="11"/>
  <c r="W387" i="11"/>
  <c r="U373" i="11"/>
  <c r="AF374" i="11"/>
  <c r="AF377" i="11"/>
  <c r="AE378" i="11"/>
  <c r="AC379" i="11"/>
  <c r="AB380" i="11"/>
  <c r="AA384" i="11"/>
  <c r="Z385" i="11"/>
  <c r="Y386" i="11"/>
  <c r="X387" i="11"/>
  <c r="AF378" i="11"/>
  <c r="AD379" i="11"/>
  <c r="AC380" i="11"/>
  <c r="AB384" i="11"/>
  <c r="AA385" i="11"/>
  <c r="Z386" i="11"/>
  <c r="Y387" i="11"/>
  <c r="AE379" i="11"/>
  <c r="AD380" i="11"/>
  <c r="AC384" i="11"/>
  <c r="AB385" i="11"/>
  <c r="AA386" i="11"/>
  <c r="Z387" i="11"/>
  <c r="W385" i="11"/>
  <c r="AF379" i="11"/>
  <c r="AE380" i="11"/>
  <c r="O380" i="11" s="1"/>
  <c r="AD384" i="11"/>
  <c r="AC385" i="11"/>
  <c r="AB386" i="11"/>
  <c r="AA387" i="11"/>
  <c r="V386" i="11"/>
  <c r="V373" i="11"/>
  <c r="U374" i="11"/>
  <c r="W373" i="11"/>
  <c r="V374" i="11"/>
  <c r="U375" i="11"/>
  <c r="X373" i="11"/>
  <c r="W374" i="11"/>
  <c r="V375" i="11"/>
  <c r="U376" i="11"/>
  <c r="Y373" i="11"/>
  <c r="X374" i="11"/>
  <c r="W375" i="11"/>
  <c r="V376" i="11"/>
  <c r="U377" i="11"/>
  <c r="Z373" i="11"/>
  <c r="Y374" i="11"/>
  <c r="X375" i="11"/>
  <c r="W376" i="11"/>
  <c r="V377" i="11"/>
  <c r="U378" i="11"/>
  <c r="AA373" i="11"/>
  <c r="Z374" i="11"/>
  <c r="Y375" i="11"/>
  <c r="X376" i="11"/>
  <c r="W377" i="11"/>
  <c r="G377" i="11" s="1"/>
  <c r="V378" i="11"/>
  <c r="AE384" i="11"/>
  <c r="O384" i="11" s="1"/>
  <c r="AD385" i="11"/>
  <c r="AC386" i="11"/>
  <c r="AB387" i="11"/>
  <c r="AE385" i="11"/>
  <c r="AD386" i="11"/>
  <c r="AC387" i="11"/>
  <c r="AF385" i="11"/>
  <c r="AE386" i="11"/>
  <c r="AD387" i="11"/>
  <c r="AF386" i="11"/>
  <c r="AE387" i="11"/>
  <c r="O387" i="11" s="1"/>
  <c r="I378" i="11" l="1"/>
  <c r="G387" i="11"/>
  <c r="G385" i="11"/>
  <c r="G386" i="11"/>
  <c r="I385" i="11"/>
  <c r="K387" i="11"/>
  <c r="M385" i="11"/>
  <c r="Q387" i="11"/>
  <c r="P387" i="11"/>
  <c r="P386" i="11"/>
  <c r="Q386" i="11"/>
  <c r="E386" i="11"/>
  <c r="E387" i="11"/>
  <c r="I387" i="11"/>
  <c r="K386" i="11"/>
  <c r="M387" i="11"/>
  <c r="I386" i="11"/>
  <c r="K385" i="11"/>
  <c r="O385" i="11"/>
  <c r="M386" i="11"/>
  <c r="O386" i="11"/>
  <c r="I377" i="11"/>
  <c r="P385" i="11"/>
  <c r="Q385" i="11"/>
  <c r="E385" i="11"/>
  <c r="K375" i="11"/>
  <c r="G380" i="11"/>
  <c r="I380" i="11"/>
  <c r="M379" i="11"/>
  <c r="G384" i="11"/>
  <c r="M376" i="11"/>
  <c r="M377" i="11"/>
  <c r="K384" i="11"/>
  <c r="M380" i="11"/>
  <c r="M378" i="11"/>
  <c r="I384" i="11"/>
  <c r="K380" i="11"/>
  <c r="M384" i="11"/>
  <c r="K377" i="11"/>
  <c r="K378" i="11"/>
  <c r="P384" i="11"/>
  <c r="Q384" i="11"/>
  <c r="E384" i="11"/>
  <c r="P380" i="11"/>
  <c r="Q380" i="11"/>
  <c r="E380" i="11"/>
  <c r="O377" i="11"/>
  <c r="O379" i="11"/>
  <c r="K379" i="11"/>
  <c r="G379" i="11"/>
  <c r="O378" i="11"/>
  <c r="G376" i="11"/>
  <c r="K376" i="11"/>
  <c r="I379" i="11"/>
  <c r="O376" i="11"/>
  <c r="P379" i="11"/>
  <c r="Q379" i="11"/>
  <c r="E379" i="11"/>
  <c r="Q376" i="11"/>
  <c r="P376" i="11"/>
  <c r="E376" i="11"/>
  <c r="Q377" i="11"/>
  <c r="P377" i="11"/>
  <c r="E377" i="11"/>
  <c r="P378" i="11"/>
  <c r="Q378" i="11"/>
  <c r="E378" i="11"/>
  <c r="G375" i="11"/>
  <c r="G374" i="11"/>
  <c r="O373" i="11"/>
  <c r="O374" i="11"/>
  <c r="O375" i="11"/>
  <c r="P374" i="11"/>
  <c r="Q374" i="11"/>
  <c r="Q375" i="11"/>
  <c r="P375" i="11"/>
  <c r="E374" i="11"/>
  <c r="E375" i="11"/>
  <c r="P373" i="11"/>
  <c r="Q373" i="11"/>
  <c r="K373" i="11" l="1"/>
  <c r="G373" i="11"/>
  <c r="E373" i="11"/>
  <c r="T252" i="14"/>
  <c r="U252" i="14" s="1"/>
  <c r="T253" i="14"/>
  <c r="U253" i="14" s="1"/>
  <c r="T254" i="14"/>
  <c r="U254" i="14" s="1"/>
  <c r="T255" i="14"/>
  <c r="U255" i="14" s="1"/>
  <c r="T256" i="14"/>
  <c r="U256" i="14" s="1"/>
  <c r="T257" i="14"/>
  <c r="U257" i="14" s="1"/>
  <c r="T244" i="14"/>
  <c r="U244" i="14" s="1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P317" i="1"/>
  <c r="Q317" i="1" s="1"/>
  <c r="P318" i="1"/>
  <c r="U318" i="1" s="1"/>
  <c r="P322" i="1"/>
  <c r="Q322" i="1" s="1"/>
  <c r="P323" i="1"/>
  <c r="S323" i="1" s="1"/>
  <c r="P324" i="1"/>
  <c r="Q324" i="1" s="1"/>
  <c r="P325" i="1"/>
  <c r="Q325" i="1" s="1"/>
  <c r="S356" i="4"/>
  <c r="T356" i="4" s="1"/>
  <c r="S357" i="4"/>
  <c r="T357" i="4" s="1"/>
  <c r="S358" i="4"/>
  <c r="U358" i="4" s="1"/>
  <c r="S359" i="4"/>
  <c r="V359" i="4" s="1"/>
  <c r="S360" i="4"/>
  <c r="W360" i="4" s="1"/>
  <c r="S361" i="4"/>
  <c r="X361" i="4" s="1"/>
  <c r="S362" i="4"/>
  <c r="Y362" i="4" s="1"/>
  <c r="S363" i="4"/>
  <c r="Z363" i="4" s="1"/>
  <c r="T357" i="11"/>
  <c r="U357" i="11" s="1"/>
  <c r="T358" i="11"/>
  <c r="U358" i="11" s="1"/>
  <c r="T359" i="11"/>
  <c r="U359" i="11" s="1"/>
  <c r="T360" i="11"/>
  <c r="AA360" i="11" s="1"/>
  <c r="T361" i="11"/>
  <c r="AB361" i="11" s="1"/>
  <c r="T362" i="11"/>
  <c r="AA362" i="11" s="1"/>
  <c r="T363" i="11"/>
  <c r="Z363" i="11" s="1"/>
  <c r="T364" i="11"/>
  <c r="Y364" i="11" s="1"/>
  <c r="S348" i="4"/>
  <c r="T348" i="4" s="1"/>
  <c r="T349" i="11"/>
  <c r="U349" i="11" s="1"/>
  <c r="T248" i="14"/>
  <c r="U248" i="14" s="1"/>
  <c r="T249" i="14"/>
  <c r="U249" i="14" s="1"/>
  <c r="T250" i="14"/>
  <c r="V250" i="14" s="1"/>
  <c r="T251" i="14"/>
  <c r="AC251" i="14" s="1"/>
  <c r="P312" i="1"/>
  <c r="Q312" i="1" s="1"/>
  <c r="P313" i="1"/>
  <c r="U313" i="1" s="1"/>
  <c r="P314" i="1"/>
  <c r="R314" i="1" s="1"/>
  <c r="P315" i="1"/>
  <c r="S315" i="1" s="1"/>
  <c r="P316" i="1"/>
  <c r="Q316" i="1" s="1"/>
  <c r="E244" i="14" l="1"/>
  <c r="R247" i="5"/>
  <c r="Y247" i="5"/>
  <c r="T238" i="5"/>
  <c r="Y238" i="5"/>
  <c r="T232" i="5"/>
  <c r="Y232" i="5"/>
  <c r="W245" i="5"/>
  <c r="Y245" i="5"/>
  <c r="T242" i="5"/>
  <c r="Y242" i="5"/>
  <c r="W237" i="5"/>
  <c r="Y237" i="5"/>
  <c r="W233" i="5"/>
  <c r="Y233" i="5"/>
  <c r="T246" i="5"/>
  <c r="Y246" i="5"/>
  <c r="R243" i="5"/>
  <c r="Y243" i="5"/>
  <c r="R239" i="5"/>
  <c r="Y239" i="5"/>
  <c r="T236" i="5"/>
  <c r="Y236" i="5"/>
  <c r="R231" i="5"/>
  <c r="Y231" i="5"/>
  <c r="W249" i="5"/>
  <c r="Y249" i="5"/>
  <c r="T244" i="5"/>
  <c r="Y244" i="5"/>
  <c r="W241" i="5"/>
  <c r="Y241" i="5"/>
  <c r="R235" i="5"/>
  <c r="Y235" i="5"/>
  <c r="T248" i="5"/>
  <c r="Y248" i="5"/>
  <c r="T240" i="5"/>
  <c r="Y240" i="5"/>
  <c r="S234" i="5"/>
  <c r="Y234" i="5"/>
  <c r="R244" i="5"/>
  <c r="S318" i="1"/>
  <c r="S312" i="1"/>
  <c r="AF244" i="14"/>
  <c r="V249" i="5"/>
  <c r="V239" i="5"/>
  <c r="S249" i="5"/>
  <c r="V235" i="5"/>
  <c r="R238" i="5"/>
  <c r="S242" i="5"/>
  <c r="U247" i="5"/>
  <c r="S244" i="5"/>
  <c r="W239" i="5"/>
  <c r="R234" i="5"/>
  <c r="S248" i="5"/>
  <c r="R248" i="5"/>
  <c r="S236" i="5"/>
  <c r="X235" i="5"/>
  <c r="U241" i="5"/>
  <c r="S241" i="5"/>
  <c r="R241" i="5"/>
  <c r="W235" i="5"/>
  <c r="AC357" i="11"/>
  <c r="U364" i="11"/>
  <c r="AF363" i="11"/>
  <c r="AE358" i="11"/>
  <c r="V363" i="11"/>
  <c r="Z358" i="11"/>
  <c r="AC244" i="14"/>
  <c r="AB244" i="14"/>
  <c r="AA244" i="14"/>
  <c r="AE244" i="14"/>
  <c r="AD244" i="14"/>
  <c r="U249" i="5"/>
  <c r="X243" i="5"/>
  <c r="W247" i="5"/>
  <c r="W243" i="5"/>
  <c r="X247" i="5"/>
  <c r="V247" i="5"/>
  <c r="V243" i="5"/>
  <c r="S238" i="5"/>
  <c r="AD363" i="11"/>
  <c r="AF358" i="11"/>
  <c r="T318" i="1"/>
  <c r="U316" i="1"/>
  <c r="U243" i="5"/>
  <c r="R236" i="5"/>
  <c r="Z244" i="14"/>
  <c r="U239" i="5"/>
  <c r="V245" i="5"/>
  <c r="U245" i="5"/>
  <c r="V233" i="5"/>
  <c r="AB357" i="11"/>
  <c r="S245" i="5"/>
  <c r="S233" i="5"/>
  <c r="R245" i="5"/>
  <c r="X239" i="5"/>
  <c r="R233" i="5"/>
  <c r="AC249" i="14"/>
  <c r="U235" i="5"/>
  <c r="S240" i="5"/>
  <c r="R232" i="5"/>
  <c r="R242" i="5"/>
  <c r="V237" i="5"/>
  <c r="W231" i="5"/>
  <c r="R240" i="5"/>
  <c r="S237" i="5"/>
  <c r="V231" i="5"/>
  <c r="S246" i="5"/>
  <c r="R246" i="5"/>
  <c r="V241" i="5"/>
  <c r="R237" i="5"/>
  <c r="U231" i="5"/>
  <c r="V316" i="1"/>
  <c r="AE362" i="11"/>
  <c r="W361" i="11"/>
  <c r="R324" i="1"/>
  <c r="T317" i="1"/>
  <c r="V324" i="1"/>
  <c r="T324" i="1"/>
  <c r="U324" i="1"/>
  <c r="S324" i="1"/>
  <c r="AE357" i="11"/>
  <c r="U360" i="11"/>
  <c r="AC349" i="11"/>
  <c r="X361" i="11"/>
  <c r="V360" i="11"/>
  <c r="V359" i="11"/>
  <c r="AF357" i="11"/>
  <c r="AF360" i="11"/>
  <c r="AF359" i="11"/>
  <c r="U363" i="11"/>
  <c r="AE360" i="11"/>
  <c r="AE359" i="11"/>
  <c r="AD358" i="11"/>
  <c r="AA357" i="11"/>
  <c r="AD360" i="11"/>
  <c r="AD359" i="11"/>
  <c r="AB358" i="11"/>
  <c r="Z357" i="11"/>
  <c r="AF362" i="11"/>
  <c r="AC360" i="11"/>
  <c r="AC359" i="11"/>
  <c r="AA358" i="11"/>
  <c r="X357" i="11"/>
  <c r="AB360" i="11"/>
  <c r="AA359" i="11"/>
  <c r="W362" i="11"/>
  <c r="Z360" i="11"/>
  <c r="Z359" i="11"/>
  <c r="Y358" i="11"/>
  <c r="V362" i="11"/>
  <c r="Y360" i="11"/>
  <c r="Y359" i="11"/>
  <c r="X358" i="11"/>
  <c r="X360" i="11"/>
  <c r="X359" i="11"/>
  <c r="W358" i="11"/>
  <c r="AD349" i="11"/>
  <c r="AF361" i="11"/>
  <c r="W360" i="11"/>
  <c r="W359" i="11"/>
  <c r="AB356" i="4"/>
  <c r="T362" i="4"/>
  <c r="AC358" i="4"/>
  <c r="AA356" i="4"/>
  <c r="AB358" i="4"/>
  <c r="Z356" i="4"/>
  <c r="T363" i="4"/>
  <c r="U362" i="4"/>
  <c r="T361" i="4"/>
  <c r="AA358" i="4"/>
  <c r="Y356" i="4"/>
  <c r="Z358" i="4"/>
  <c r="X356" i="4"/>
  <c r="T358" i="4"/>
  <c r="W356" i="4"/>
  <c r="AC359" i="4"/>
  <c r="Y363" i="4"/>
  <c r="AB359" i="4"/>
  <c r="AB357" i="4"/>
  <c r="V363" i="4"/>
  <c r="AA359" i="4"/>
  <c r="AA357" i="4"/>
  <c r="U359" i="4"/>
  <c r="U363" i="4"/>
  <c r="Z359" i="4"/>
  <c r="Z357" i="4"/>
  <c r="T359" i="4"/>
  <c r="AC356" i="4"/>
  <c r="T316" i="1"/>
  <c r="U322" i="1"/>
  <c r="S322" i="1"/>
  <c r="Q315" i="1"/>
  <c r="R322" i="1"/>
  <c r="E322" i="1" s="1"/>
  <c r="R249" i="5"/>
  <c r="X234" i="5"/>
  <c r="X246" i="5"/>
  <c r="X242" i="5"/>
  <c r="X238" i="5"/>
  <c r="W234" i="5"/>
  <c r="S232" i="5"/>
  <c r="W242" i="5"/>
  <c r="W238" i="5"/>
  <c r="V246" i="5"/>
  <c r="V242" i="5"/>
  <c r="V238" i="5"/>
  <c r="U234" i="5"/>
  <c r="V234" i="5"/>
  <c r="U246" i="5"/>
  <c r="U242" i="5"/>
  <c r="U238" i="5"/>
  <c r="T234" i="5"/>
  <c r="W246" i="5"/>
  <c r="X231" i="5"/>
  <c r="AF251" i="14"/>
  <c r="AB251" i="14"/>
  <c r="AC257" i="14"/>
  <c r="AD255" i="14"/>
  <c r="AA257" i="14"/>
  <c r="AF252" i="14"/>
  <c r="Z257" i="14"/>
  <c r="AA256" i="14"/>
  <c r="AB255" i="14"/>
  <c r="AC254" i="14"/>
  <c r="AD253" i="14"/>
  <c r="AE252" i="14"/>
  <c r="AD257" i="14"/>
  <c r="AD256" i="14"/>
  <c r="AC256" i="14"/>
  <c r="AE253" i="14"/>
  <c r="Y257" i="14"/>
  <c r="Z256" i="14"/>
  <c r="AA255" i="14"/>
  <c r="AB254" i="14"/>
  <c r="AC253" i="14"/>
  <c r="AD252" i="14"/>
  <c r="AF257" i="14"/>
  <c r="AE257" i="14"/>
  <c r="AE256" i="14"/>
  <c r="AE255" i="14"/>
  <c r="AF253" i="14"/>
  <c r="AD254" i="14"/>
  <c r="X257" i="14"/>
  <c r="Y256" i="14"/>
  <c r="Z255" i="14"/>
  <c r="AA254" i="14"/>
  <c r="AB253" i="14"/>
  <c r="AC252" i="14"/>
  <c r="AB257" i="14"/>
  <c r="AC255" i="14"/>
  <c r="W257" i="14"/>
  <c r="X256" i="14"/>
  <c r="Y255" i="14"/>
  <c r="Z254" i="14"/>
  <c r="AA253" i="14"/>
  <c r="AB252" i="14"/>
  <c r="AF256" i="14"/>
  <c r="AF255" i="14"/>
  <c r="AF254" i="14"/>
  <c r="AE254" i="14"/>
  <c r="AB256" i="14"/>
  <c r="V257" i="14"/>
  <c r="W256" i="14"/>
  <c r="X255" i="14"/>
  <c r="Y254" i="14"/>
  <c r="Z253" i="14"/>
  <c r="AA252" i="14"/>
  <c r="V256" i="14"/>
  <c r="W255" i="14"/>
  <c r="X254" i="14"/>
  <c r="Y253" i="14"/>
  <c r="Z252" i="14"/>
  <c r="V255" i="14"/>
  <c r="W254" i="14"/>
  <c r="X253" i="14"/>
  <c r="Y252" i="14"/>
  <c r="V254" i="14"/>
  <c r="W253" i="14"/>
  <c r="X252" i="14"/>
  <c r="V253" i="14"/>
  <c r="W252" i="14"/>
  <c r="V252" i="14"/>
  <c r="AB250" i="14"/>
  <c r="U250" i="14"/>
  <c r="AD248" i="14"/>
  <c r="AB248" i="14"/>
  <c r="AF248" i="14"/>
  <c r="V251" i="14"/>
  <c r="Z248" i="14"/>
  <c r="Y244" i="14"/>
  <c r="AA248" i="14"/>
  <c r="Y248" i="14"/>
  <c r="AC250" i="14"/>
  <c r="W248" i="14"/>
  <c r="X244" i="14"/>
  <c r="W244" i="14"/>
  <c r="V244" i="14"/>
  <c r="AF250" i="14"/>
  <c r="AF249" i="14"/>
  <c r="AE248" i="14"/>
  <c r="AE250" i="14"/>
  <c r="AE249" i="14"/>
  <c r="AD250" i="14"/>
  <c r="AD249" i="14"/>
  <c r="AC248" i="14"/>
  <c r="AB249" i="14"/>
  <c r="AA251" i="14"/>
  <c r="AA250" i="14"/>
  <c r="AA249" i="14"/>
  <c r="Z251" i="14"/>
  <c r="Z250" i="14"/>
  <c r="Z249" i="14"/>
  <c r="Y251" i="14"/>
  <c r="Y250" i="14"/>
  <c r="Y249" i="14"/>
  <c r="X251" i="14"/>
  <c r="X250" i="14"/>
  <c r="X249" i="14"/>
  <c r="W251" i="14"/>
  <c r="W250" i="14"/>
  <c r="V249" i="14"/>
  <c r="U237" i="5"/>
  <c r="U233" i="5"/>
  <c r="T249" i="5"/>
  <c r="T245" i="5"/>
  <c r="T241" i="5"/>
  <c r="T237" i="5"/>
  <c r="T233" i="5"/>
  <c r="X248" i="5"/>
  <c r="X244" i="5"/>
  <c r="X240" i="5"/>
  <c r="X236" i="5"/>
  <c r="X232" i="5"/>
  <c r="W248" i="5"/>
  <c r="T247" i="5"/>
  <c r="W244" i="5"/>
  <c r="T243" i="5"/>
  <c r="W240" i="5"/>
  <c r="T239" i="5"/>
  <c r="W236" i="5"/>
  <c r="T235" i="5"/>
  <c r="W232" i="5"/>
  <c r="T231" i="5"/>
  <c r="V248" i="5"/>
  <c r="S247" i="5"/>
  <c r="V244" i="5"/>
  <c r="S243" i="5"/>
  <c r="V240" i="5"/>
  <c r="S239" i="5"/>
  <c r="V236" i="5"/>
  <c r="S235" i="5"/>
  <c r="V232" i="5"/>
  <c r="S231" i="5"/>
  <c r="X249" i="5"/>
  <c r="U248" i="5"/>
  <c r="X245" i="5"/>
  <c r="U244" i="5"/>
  <c r="X241" i="5"/>
  <c r="U240" i="5"/>
  <c r="X237" i="5"/>
  <c r="U236" i="5"/>
  <c r="X233" i="5"/>
  <c r="U232" i="5"/>
  <c r="Q313" i="1"/>
  <c r="T322" i="1"/>
  <c r="R318" i="1"/>
  <c r="R323" i="1"/>
  <c r="Q318" i="1"/>
  <c r="V314" i="1"/>
  <c r="Q323" i="1"/>
  <c r="U314" i="1"/>
  <c r="V317" i="1"/>
  <c r="T314" i="1"/>
  <c r="V322" i="1"/>
  <c r="U317" i="1"/>
  <c r="U325" i="1"/>
  <c r="T325" i="1"/>
  <c r="V323" i="1"/>
  <c r="S317" i="1"/>
  <c r="S325" i="1"/>
  <c r="U323" i="1"/>
  <c r="R317" i="1"/>
  <c r="R325" i="1"/>
  <c r="T323" i="1"/>
  <c r="G323" i="1" s="1"/>
  <c r="V318" i="1"/>
  <c r="I318" i="1" s="1"/>
  <c r="V325" i="1"/>
  <c r="R315" i="1"/>
  <c r="U312" i="1"/>
  <c r="S316" i="1"/>
  <c r="S314" i="1"/>
  <c r="R316" i="1"/>
  <c r="Q314" i="1"/>
  <c r="V315" i="1"/>
  <c r="T315" i="1"/>
  <c r="G315" i="1" s="1"/>
  <c r="V312" i="1"/>
  <c r="AC360" i="4"/>
  <c r="X362" i="4"/>
  <c r="W361" i="4"/>
  <c r="V360" i="4"/>
  <c r="X363" i="4"/>
  <c r="W362" i="4"/>
  <c r="V361" i="4"/>
  <c r="U360" i="4"/>
  <c r="W363" i="4"/>
  <c r="V362" i="4"/>
  <c r="U361" i="4"/>
  <c r="T360" i="4"/>
  <c r="AC357" i="4"/>
  <c r="AC363" i="4"/>
  <c r="AB362" i="4"/>
  <c r="AA361" i="4"/>
  <c r="Z360" i="4"/>
  <c r="Y359" i="4"/>
  <c r="X358" i="4"/>
  <c r="W357" i="4"/>
  <c r="V356" i="4"/>
  <c r="AB361" i="4"/>
  <c r="Y358" i="4"/>
  <c r="AB363" i="4"/>
  <c r="AA362" i="4"/>
  <c r="Z361" i="4"/>
  <c r="Y360" i="4"/>
  <c r="X359" i="4"/>
  <c r="W358" i="4"/>
  <c r="V357" i="4"/>
  <c r="U356" i="4"/>
  <c r="AA363" i="4"/>
  <c r="Z362" i="4"/>
  <c r="Y361" i="4"/>
  <c r="X360" i="4"/>
  <c r="W359" i="4"/>
  <c r="V358" i="4"/>
  <c r="U357" i="4"/>
  <c r="AC361" i="4"/>
  <c r="AB360" i="4"/>
  <c r="Y357" i="4"/>
  <c r="AC362" i="4"/>
  <c r="AA360" i="4"/>
  <c r="X357" i="4"/>
  <c r="AA348" i="4"/>
  <c r="Z348" i="4"/>
  <c r="Y348" i="4"/>
  <c r="X348" i="4"/>
  <c r="X364" i="11"/>
  <c r="Y363" i="11"/>
  <c r="Z362" i="11"/>
  <c r="AA361" i="11"/>
  <c r="W364" i="11"/>
  <c r="X363" i="11"/>
  <c r="Y362" i="11"/>
  <c r="Z361" i="11"/>
  <c r="AB359" i="11"/>
  <c r="AC358" i="11"/>
  <c r="AD357" i="11"/>
  <c r="V364" i="11"/>
  <c r="W363" i="11"/>
  <c r="X362" i="11"/>
  <c r="Y361" i="11"/>
  <c r="AE364" i="11"/>
  <c r="U362" i="11"/>
  <c r="V361" i="11"/>
  <c r="AD364" i="11"/>
  <c r="AE363" i="11"/>
  <c r="U361" i="11"/>
  <c r="Y357" i="11"/>
  <c r="AF364" i="11"/>
  <c r="AC364" i="11"/>
  <c r="AB364" i="11"/>
  <c r="AC363" i="11"/>
  <c r="AD362" i="11"/>
  <c r="AE361" i="11"/>
  <c r="V358" i="11"/>
  <c r="W357" i="11"/>
  <c r="AA364" i="11"/>
  <c r="AB363" i="11"/>
  <c r="AC362" i="11"/>
  <c r="AD361" i="11"/>
  <c r="V357" i="11"/>
  <c r="Z364" i="11"/>
  <c r="AA363" i="11"/>
  <c r="AB362" i="11"/>
  <c r="AC361" i="11"/>
  <c r="AB349" i="11"/>
  <c r="Z349" i="11"/>
  <c r="AA349" i="11"/>
  <c r="Y349" i="11"/>
  <c r="X349" i="11"/>
  <c r="W349" i="11"/>
  <c r="V349" i="11"/>
  <c r="AF349" i="11"/>
  <c r="AE349" i="11"/>
  <c r="W348" i="4"/>
  <c r="V348" i="4"/>
  <c r="AC348" i="4"/>
  <c r="AB348" i="4"/>
  <c r="U348" i="4"/>
  <c r="U251" i="14"/>
  <c r="W249" i="14"/>
  <c r="X248" i="14"/>
  <c r="AE251" i="14"/>
  <c r="V248" i="14"/>
  <c r="E248" i="14" s="1"/>
  <c r="AD251" i="14"/>
  <c r="M251" i="14" s="1"/>
  <c r="T313" i="1"/>
  <c r="S313" i="1"/>
  <c r="R313" i="1"/>
  <c r="T312" i="1"/>
  <c r="U315" i="1"/>
  <c r="R312" i="1"/>
  <c r="V313" i="1"/>
  <c r="I313" i="1" s="1"/>
  <c r="G322" i="1" l="1"/>
  <c r="G237" i="5"/>
  <c r="I317" i="1"/>
  <c r="G313" i="1"/>
  <c r="I323" i="1"/>
  <c r="E323" i="1"/>
  <c r="L323" i="1"/>
  <c r="I322" i="1"/>
  <c r="L322" i="1"/>
  <c r="I248" i="14"/>
  <c r="G251" i="14"/>
  <c r="I314" i="1"/>
  <c r="G317" i="1"/>
  <c r="G316" i="1"/>
  <c r="I312" i="1"/>
  <c r="I316" i="1"/>
  <c r="G314" i="1"/>
  <c r="I315" i="1"/>
  <c r="G312" i="1"/>
  <c r="G318" i="1"/>
  <c r="O252" i="14"/>
  <c r="O249" i="14"/>
  <c r="K251" i="14"/>
  <c r="O250" i="14"/>
  <c r="G252" i="14"/>
  <c r="M348" i="4"/>
  <c r="K244" i="14"/>
  <c r="G250" i="14"/>
  <c r="I252" i="14"/>
  <c r="O248" i="14"/>
  <c r="I251" i="14"/>
  <c r="I250" i="14"/>
  <c r="I249" i="14"/>
  <c r="E315" i="1"/>
  <c r="L315" i="1"/>
  <c r="E313" i="1"/>
  <c r="L313" i="1"/>
  <c r="E318" i="1"/>
  <c r="L318" i="1"/>
  <c r="E317" i="1"/>
  <c r="L317" i="1"/>
  <c r="E316" i="1"/>
  <c r="L316" i="1"/>
  <c r="E314" i="1"/>
  <c r="L314" i="1"/>
  <c r="E312" i="1"/>
  <c r="L312" i="1"/>
  <c r="I242" i="5"/>
  <c r="I231" i="5"/>
  <c r="O244" i="14"/>
  <c r="I244" i="14"/>
  <c r="M248" i="14"/>
  <c r="K248" i="14"/>
  <c r="I243" i="5"/>
  <c r="M252" i="14"/>
  <c r="K238" i="5"/>
  <c r="G233" i="5"/>
  <c r="K235" i="5"/>
  <c r="K242" i="5"/>
  <c r="K237" i="5"/>
  <c r="K244" i="5"/>
  <c r="K241" i="5"/>
  <c r="M250" i="14"/>
  <c r="K252" i="14"/>
  <c r="K250" i="14"/>
  <c r="K249" i="14"/>
  <c r="G249" i="14"/>
  <c r="M249" i="14"/>
  <c r="O251" i="14"/>
  <c r="P252" i="14"/>
  <c r="Q252" i="14"/>
  <c r="E252" i="14"/>
  <c r="E250" i="14"/>
  <c r="Q250" i="14"/>
  <c r="P250" i="14"/>
  <c r="P248" i="14"/>
  <c r="G248" i="14"/>
  <c r="Q248" i="14"/>
  <c r="Q244" i="14"/>
  <c r="P244" i="14"/>
  <c r="G244" i="14"/>
  <c r="Q249" i="14"/>
  <c r="P249" i="14"/>
  <c r="E249" i="14"/>
  <c r="E251" i="14"/>
  <c r="Q251" i="14"/>
  <c r="P251" i="14"/>
  <c r="I238" i="5"/>
  <c r="G235" i="5"/>
  <c r="G243" i="5"/>
  <c r="G239" i="5"/>
  <c r="K236" i="5"/>
  <c r="K348" i="4"/>
  <c r="I348" i="4"/>
  <c r="K349" i="11"/>
  <c r="O349" i="11"/>
  <c r="I349" i="11"/>
  <c r="I241" i="5"/>
  <c r="E239" i="5"/>
  <c r="M239" i="5"/>
  <c r="L239" i="5"/>
  <c r="G244" i="5"/>
  <c r="M237" i="5"/>
  <c r="L237" i="5"/>
  <c r="E237" i="5"/>
  <c r="G242" i="5"/>
  <c r="E238" i="5"/>
  <c r="L238" i="5"/>
  <c r="M238" i="5"/>
  <c r="G241" i="5"/>
  <c r="M236" i="5"/>
  <c r="L236" i="5"/>
  <c r="E236" i="5"/>
  <c r="L241" i="5"/>
  <c r="M241" i="5"/>
  <c r="E241" i="5"/>
  <c r="M243" i="5"/>
  <c r="E243" i="5"/>
  <c r="L243" i="5"/>
  <c r="I233" i="5"/>
  <c r="E240" i="5"/>
  <c r="M240" i="5"/>
  <c r="L240" i="5"/>
  <c r="I239" i="5"/>
  <c r="G240" i="5"/>
  <c r="K243" i="5"/>
  <c r="I240" i="5"/>
  <c r="I244" i="5"/>
  <c r="G238" i="5"/>
  <c r="E244" i="5"/>
  <c r="L244" i="5"/>
  <c r="M244" i="5"/>
  <c r="K240" i="5"/>
  <c r="G231" i="5"/>
  <c r="I237" i="5"/>
  <c r="K239" i="5"/>
  <c r="I236" i="5"/>
  <c r="M242" i="5"/>
  <c r="E242" i="5"/>
  <c r="L242" i="5"/>
  <c r="G236" i="5"/>
  <c r="G348" i="4"/>
  <c r="G349" i="11"/>
  <c r="O348" i="4"/>
  <c r="N348" i="4"/>
  <c r="E348" i="4"/>
  <c r="M349" i="11"/>
  <c r="P349" i="11"/>
  <c r="Q349" i="11"/>
  <c r="E349" i="11"/>
  <c r="K233" i="5"/>
  <c r="K234" i="5"/>
  <c r="K232" i="5"/>
  <c r="K231" i="5"/>
  <c r="E234" i="5"/>
  <c r="L234" i="5"/>
  <c r="M234" i="5"/>
  <c r="E232" i="5"/>
  <c r="M232" i="5"/>
  <c r="L232" i="5"/>
  <c r="E235" i="5"/>
  <c r="L235" i="5"/>
  <c r="M235" i="5"/>
  <c r="G232" i="5"/>
  <c r="M231" i="5"/>
  <c r="E231" i="5"/>
  <c r="L231" i="5"/>
  <c r="M233" i="5"/>
  <c r="E233" i="5"/>
  <c r="L233" i="5"/>
  <c r="I232" i="5"/>
  <c r="G234" i="5"/>
  <c r="T352" i="11"/>
  <c r="U352" i="11" s="1"/>
  <c r="T353" i="11"/>
  <c r="U353" i="11" s="1"/>
  <c r="T354" i="11"/>
  <c r="V354" i="11" s="1"/>
  <c r="T355" i="11"/>
  <c r="AC355" i="11" s="1"/>
  <c r="T356" i="11"/>
  <c r="Z356" i="11" s="1"/>
  <c r="T365" i="11"/>
  <c r="AA365" i="11" s="1"/>
  <c r="Z366" i="11"/>
  <c r="Y367" i="11"/>
  <c r="S351" i="4"/>
  <c r="T351" i="4" s="1"/>
  <c r="S352" i="4"/>
  <c r="T352" i="4" s="1"/>
  <c r="S353" i="4"/>
  <c r="U353" i="4" s="1"/>
  <c r="S354" i="4"/>
  <c r="V354" i="4" s="1"/>
  <c r="S355" i="4"/>
  <c r="W355" i="4" s="1"/>
  <c r="S349" i="4"/>
  <c r="T349" i="4" s="1"/>
  <c r="S350" i="4"/>
  <c r="T350" i="4" s="1"/>
  <c r="T351" i="11"/>
  <c r="AD351" i="11" s="1"/>
  <c r="T350" i="11"/>
  <c r="U350" i="11" s="1"/>
  <c r="T241" i="14"/>
  <c r="U241" i="14" s="1"/>
  <c r="T242" i="14"/>
  <c r="U242" i="14" s="1"/>
  <c r="T243" i="14"/>
  <c r="U243" i="14" s="1"/>
  <c r="T245" i="14"/>
  <c r="U245" i="14" s="1"/>
  <c r="AE352" i="11" l="1"/>
  <c r="AD352" i="11"/>
  <c r="X356" i="11"/>
  <c r="AA352" i="11"/>
  <c r="Y356" i="11"/>
  <c r="AF243" i="14"/>
  <c r="AD243" i="14"/>
  <c r="AE242" i="14"/>
  <c r="AD242" i="14"/>
  <c r="AB242" i="14"/>
  <c r="AB241" i="14"/>
  <c r="U354" i="11"/>
  <c r="AB352" i="11"/>
  <c r="Z352" i="11"/>
  <c r="W356" i="11"/>
  <c r="V355" i="11"/>
  <c r="Z349" i="4"/>
  <c r="AA349" i="4"/>
  <c r="X351" i="4"/>
  <c r="T353" i="4"/>
  <c r="T354" i="4"/>
  <c r="AB351" i="4"/>
  <c r="W351" i="4"/>
  <c r="V351" i="4"/>
  <c r="AA351" i="4"/>
  <c r="AC349" i="4"/>
  <c r="V355" i="4"/>
  <c r="Z351" i="4"/>
  <c r="U354" i="4"/>
  <c r="AC351" i="4"/>
  <c r="AB349" i="4"/>
  <c r="U355" i="4"/>
  <c r="Y351" i="4"/>
  <c r="AF352" i="11"/>
  <c r="V356" i="11"/>
  <c r="AE354" i="11"/>
  <c r="AE353" i="11"/>
  <c r="U356" i="11"/>
  <c r="AD354" i="11"/>
  <c r="AD353" i="11"/>
  <c r="AC352" i="11"/>
  <c r="AF353" i="11"/>
  <c r="AC354" i="11"/>
  <c r="AC353" i="11"/>
  <c r="AC356" i="11"/>
  <c r="Z355" i="11"/>
  <c r="Z354" i="11"/>
  <c r="Z353" i="11"/>
  <c r="Y352" i="11"/>
  <c r="AF354" i="11"/>
  <c r="AF356" i="11"/>
  <c r="AB354" i="11"/>
  <c r="Y354" i="11"/>
  <c r="AA356" i="11"/>
  <c r="X355" i="11"/>
  <c r="X354" i="11"/>
  <c r="X353" i="11"/>
  <c r="AE356" i="11"/>
  <c r="AB355" i="11"/>
  <c r="AB353" i="11"/>
  <c r="AD356" i="11"/>
  <c r="AA355" i="11"/>
  <c r="AA354" i="11"/>
  <c r="AA353" i="11"/>
  <c r="AB356" i="11"/>
  <c r="Y355" i="11"/>
  <c r="Y353" i="11"/>
  <c r="W355" i="11"/>
  <c r="W354" i="11"/>
  <c r="V353" i="11"/>
  <c r="AF245" i="14"/>
  <c r="AE243" i="14"/>
  <c r="AC242" i="14"/>
  <c r="Z241" i="14"/>
  <c r="AA241" i="14"/>
  <c r="AE245" i="14"/>
  <c r="AD245" i="14"/>
  <c r="AC243" i="14"/>
  <c r="AA242" i="14"/>
  <c r="AC245" i="14"/>
  <c r="AB243" i="14"/>
  <c r="Z242" i="14"/>
  <c r="Y242" i="14"/>
  <c r="Z243" i="14"/>
  <c r="Z245" i="14"/>
  <c r="Y243" i="14"/>
  <c r="AF241" i="14"/>
  <c r="AA243" i="14"/>
  <c r="AA245" i="14"/>
  <c r="Y245" i="14"/>
  <c r="X243" i="14"/>
  <c r="AE241" i="14"/>
  <c r="AD241" i="14"/>
  <c r="AB245" i="14"/>
  <c r="X245" i="14"/>
  <c r="W245" i="14"/>
  <c r="AF242" i="14"/>
  <c r="AC241" i="14"/>
  <c r="U355" i="11"/>
  <c r="W353" i="11"/>
  <c r="X352" i="11"/>
  <c r="W352" i="11"/>
  <c r="AF355" i="11"/>
  <c r="AE355" i="11"/>
  <c r="V352" i="11"/>
  <c r="AD355" i="11"/>
  <c r="M355" i="11" s="1"/>
  <c r="AF351" i="11"/>
  <c r="AC351" i="11"/>
  <c r="M351" i="11" s="1"/>
  <c r="AB351" i="11"/>
  <c r="AA351" i="11"/>
  <c r="Z351" i="11"/>
  <c r="Y351" i="11"/>
  <c r="X351" i="11"/>
  <c r="W351" i="11"/>
  <c r="V351" i="11"/>
  <c r="U351" i="11"/>
  <c r="AE351" i="11"/>
  <c r="X367" i="11"/>
  <c r="Y366" i="11"/>
  <c r="Z365" i="11"/>
  <c r="W367" i="11"/>
  <c r="X366" i="11"/>
  <c r="Y365" i="11"/>
  <c r="V367" i="11"/>
  <c r="W366" i="11"/>
  <c r="X365" i="11"/>
  <c r="AF367" i="11"/>
  <c r="U366" i="11"/>
  <c r="AF366" i="11"/>
  <c r="AE366" i="11"/>
  <c r="AC367" i="11"/>
  <c r="AD366" i="11"/>
  <c r="AE365" i="11"/>
  <c r="AB367" i="11"/>
  <c r="AC366" i="11"/>
  <c r="AD365" i="11"/>
  <c r="U367" i="11"/>
  <c r="V366" i="11"/>
  <c r="W365" i="11"/>
  <c r="AE367" i="11"/>
  <c r="U365" i="11"/>
  <c r="AD367" i="11"/>
  <c r="AA367" i="11"/>
  <c r="AB366" i="11"/>
  <c r="AC365" i="11"/>
  <c r="V365" i="11"/>
  <c r="AF365" i="11"/>
  <c r="Z367" i="11"/>
  <c r="AA366" i="11"/>
  <c r="AB365" i="11"/>
  <c r="T355" i="4"/>
  <c r="AC352" i="4"/>
  <c r="AC354" i="4"/>
  <c r="AB353" i="4"/>
  <c r="AA352" i="4"/>
  <c r="AC353" i="4"/>
  <c r="AB352" i="4"/>
  <c r="AC355" i="4"/>
  <c r="Z352" i="4"/>
  <c r="Y355" i="4"/>
  <c r="X354" i="4"/>
  <c r="W353" i="4"/>
  <c r="V352" i="4"/>
  <c r="U351" i="4"/>
  <c r="AB354" i="4"/>
  <c r="AA353" i="4"/>
  <c r="AB355" i="4"/>
  <c r="Z353" i="4"/>
  <c r="Y352" i="4"/>
  <c r="AA355" i="4"/>
  <c r="Z354" i="4"/>
  <c r="Y353" i="4"/>
  <c r="X352" i="4"/>
  <c r="I352" i="4" s="1"/>
  <c r="X353" i="4"/>
  <c r="X355" i="4"/>
  <c r="W354" i="4"/>
  <c r="G354" i="4" s="1"/>
  <c r="V353" i="4"/>
  <c r="U352" i="4"/>
  <c r="AA354" i="4"/>
  <c r="Z355" i="4"/>
  <c r="Y354" i="4"/>
  <c r="W352" i="4"/>
  <c r="Y349" i="4"/>
  <c r="X349" i="4"/>
  <c r="W349" i="4"/>
  <c r="AC350" i="4"/>
  <c r="AA350" i="4"/>
  <c r="Z350" i="4"/>
  <c r="Y350" i="4"/>
  <c r="W350" i="4"/>
  <c r="V349" i="4"/>
  <c r="V350" i="4"/>
  <c r="U349" i="4"/>
  <c r="AB350" i="4"/>
  <c r="U350" i="4"/>
  <c r="X350" i="4"/>
  <c r="AD350" i="11"/>
  <c r="AF350" i="11"/>
  <c r="AC350" i="11"/>
  <c r="Z350" i="11"/>
  <c r="X350" i="11"/>
  <c r="W350" i="11"/>
  <c r="V350" i="11"/>
  <c r="E350" i="11" s="1"/>
  <c r="AE350" i="11"/>
  <c r="AB350" i="11"/>
  <c r="AA350" i="11"/>
  <c r="Y350" i="11"/>
  <c r="V245" i="14"/>
  <c r="E245" i="14" s="1"/>
  <c r="W243" i="14"/>
  <c r="X242" i="14"/>
  <c r="Y241" i="14"/>
  <c r="V243" i="14"/>
  <c r="E243" i="14" s="1"/>
  <c r="W242" i="14"/>
  <c r="X241" i="14"/>
  <c r="V242" i="14"/>
  <c r="E242" i="14" s="1"/>
  <c r="W241" i="14"/>
  <c r="V241" i="14"/>
  <c r="E241" i="14" s="1"/>
  <c r="M349" i="4" l="1"/>
  <c r="O245" i="14"/>
  <c r="I354" i="11"/>
  <c r="G242" i="14"/>
  <c r="I243" i="14"/>
  <c r="M354" i="4"/>
  <c r="G352" i="11"/>
  <c r="M353" i="11"/>
  <c r="K355" i="11"/>
  <c r="K353" i="11"/>
  <c r="M354" i="11"/>
  <c r="G350" i="4"/>
  <c r="K351" i="4"/>
  <c r="I350" i="4"/>
  <c r="M352" i="4"/>
  <c r="K353" i="4"/>
  <c r="I353" i="4"/>
  <c r="K243" i="14"/>
  <c r="M245" i="14"/>
  <c r="K245" i="14"/>
  <c r="I245" i="14"/>
  <c r="O241" i="14"/>
  <c r="O243" i="14"/>
  <c r="M242" i="14"/>
  <c r="Q245" i="14"/>
  <c r="P245" i="14"/>
  <c r="G245" i="14"/>
  <c r="G353" i="4"/>
  <c r="O355" i="11"/>
  <c r="K350" i="11"/>
  <c r="I349" i="4"/>
  <c r="G351" i="11"/>
  <c r="G351" i="4"/>
  <c r="I353" i="11"/>
  <c r="M353" i="4"/>
  <c r="K349" i="4"/>
  <c r="K354" i="11"/>
  <c r="G354" i="11"/>
  <c r="G353" i="11"/>
  <c r="K351" i="11"/>
  <c r="I355" i="11"/>
  <c r="G355" i="11"/>
  <c r="O354" i="11"/>
  <c r="O353" i="11"/>
  <c r="M352" i="11"/>
  <c r="I352" i="11"/>
  <c r="O351" i="11"/>
  <c r="K352" i="11"/>
  <c r="M350" i="11"/>
  <c r="O352" i="11"/>
  <c r="M351" i="4"/>
  <c r="I351" i="4"/>
  <c r="K354" i="4"/>
  <c r="G352" i="4"/>
  <c r="K352" i="4"/>
  <c r="I354" i="4"/>
  <c r="K350" i="4"/>
  <c r="G349" i="4"/>
  <c r="M350" i="4"/>
  <c r="O353" i="4"/>
  <c r="E353" i="4"/>
  <c r="N353" i="4"/>
  <c r="N354" i="4"/>
  <c r="E354" i="4"/>
  <c r="O354" i="4"/>
  <c r="O351" i="4"/>
  <c r="E351" i="4"/>
  <c r="N351" i="4"/>
  <c r="E352" i="4"/>
  <c r="N352" i="4"/>
  <c r="O352" i="4"/>
  <c r="O349" i="4"/>
  <c r="E349" i="4"/>
  <c r="N349" i="4"/>
  <c r="E350" i="4"/>
  <c r="N350" i="4"/>
  <c r="O350" i="4"/>
  <c r="P354" i="11"/>
  <c r="Q354" i="11"/>
  <c r="E354" i="11"/>
  <c r="P353" i="11"/>
  <c r="Q353" i="11"/>
  <c r="E353" i="11"/>
  <c r="P355" i="11"/>
  <c r="Q355" i="11"/>
  <c r="E355" i="11"/>
  <c r="E352" i="11"/>
  <c r="P352" i="11"/>
  <c r="Q352" i="11"/>
  <c r="I351" i="11"/>
  <c r="G350" i="11"/>
  <c r="O350" i="11"/>
  <c r="I350" i="11"/>
  <c r="Q350" i="11"/>
  <c r="P350" i="11"/>
  <c r="P351" i="11"/>
  <c r="Q351" i="11"/>
  <c r="E351" i="11"/>
  <c r="G241" i="14"/>
  <c r="I241" i="14"/>
  <c r="Q243" i="14"/>
  <c r="M241" i="14"/>
  <c r="P243" i="14"/>
  <c r="I242" i="14"/>
  <c r="G243" i="14"/>
  <c r="P241" i="14"/>
  <c r="M243" i="14"/>
  <c r="K241" i="14"/>
  <c r="K242" i="14"/>
  <c r="Q241" i="14"/>
  <c r="Q301" i="1"/>
  <c r="U302" i="1"/>
  <c r="P308" i="1"/>
  <c r="R308" i="1" s="1"/>
  <c r="S336" i="4"/>
  <c r="U336" i="4" s="1"/>
  <c r="S337" i="4"/>
  <c r="T337" i="4" s="1"/>
  <c r="S338" i="4"/>
  <c r="U338" i="4" s="1"/>
  <c r="S339" i="4"/>
  <c r="V339" i="4" s="1"/>
  <c r="S340" i="4"/>
  <c r="W340" i="4" s="1"/>
  <c r="S341" i="4"/>
  <c r="X341" i="4" s="1"/>
  <c r="T337" i="11"/>
  <c r="U337" i="11" s="1"/>
  <c r="T338" i="11"/>
  <c r="U338" i="11" s="1"/>
  <c r="T339" i="11"/>
  <c r="V339" i="11" s="1"/>
  <c r="T340" i="11"/>
  <c r="AC340" i="11" s="1"/>
  <c r="T341" i="11"/>
  <c r="AE341" i="11" s="1"/>
  <c r="T247" i="14"/>
  <c r="U247" i="14" s="1"/>
  <c r="S344" i="4"/>
  <c r="Y344" i="4" s="1"/>
  <c r="S345" i="4"/>
  <c r="T345" i="4" s="1"/>
  <c r="T346" i="11"/>
  <c r="AD346" i="11" s="1"/>
  <c r="T345" i="11"/>
  <c r="U345" i="11" s="1"/>
  <c r="T336" i="4" l="1"/>
  <c r="AB247" i="14"/>
  <c r="AA247" i="14"/>
  <c r="X247" i="14"/>
  <c r="AF247" i="14"/>
  <c r="R301" i="1"/>
  <c r="AC336" i="4"/>
  <c r="T338" i="4"/>
  <c r="AB345" i="4"/>
  <c r="AD341" i="11"/>
  <c r="Z341" i="11"/>
  <c r="AC341" i="11"/>
  <c r="AB341" i="11"/>
  <c r="U339" i="11"/>
  <c r="AA341" i="11"/>
  <c r="Y341" i="11"/>
  <c r="X341" i="11"/>
  <c r="V341" i="11"/>
  <c r="AF337" i="11"/>
  <c r="Y337" i="11"/>
  <c r="AE346" i="11"/>
  <c r="AC346" i="11"/>
  <c r="M346" i="11" s="1"/>
  <c r="AB346" i="11"/>
  <c r="Z346" i="11"/>
  <c r="Y346" i="11"/>
  <c r="AA346" i="11"/>
  <c r="W346" i="11"/>
  <c r="X346" i="11"/>
  <c r="W341" i="11"/>
  <c r="AD345" i="11"/>
  <c r="V346" i="11"/>
  <c r="U341" i="11"/>
  <c r="AC345" i="11"/>
  <c r="AB345" i="11"/>
  <c r="AF341" i="11"/>
  <c r="O341" i="11" s="1"/>
  <c r="T339" i="4"/>
  <c r="W344" i="4"/>
  <c r="AA337" i="4"/>
  <c r="AB337" i="4"/>
  <c r="AB336" i="4"/>
  <c r="Z336" i="4"/>
  <c r="X336" i="4"/>
  <c r="Y336" i="4"/>
  <c r="AA345" i="4"/>
  <c r="W336" i="4"/>
  <c r="Z338" i="4"/>
  <c r="V336" i="4"/>
  <c r="Q302" i="1"/>
  <c r="V301" i="1"/>
  <c r="U301" i="1"/>
  <c r="T301" i="1"/>
  <c r="S301" i="1"/>
  <c r="X345" i="4"/>
  <c r="AC338" i="4"/>
  <c r="AA336" i="4"/>
  <c r="AB338" i="4"/>
  <c r="X344" i="4"/>
  <c r="I344" i="4" s="1"/>
  <c r="T341" i="4"/>
  <c r="AA338" i="4"/>
  <c r="AC339" i="4"/>
  <c r="AB339" i="4"/>
  <c r="AA339" i="4"/>
  <c r="Y339" i="4"/>
  <c r="Z337" i="4"/>
  <c r="U339" i="4"/>
  <c r="AA345" i="11"/>
  <c r="Z345" i="11"/>
  <c r="V340" i="11"/>
  <c r="Y345" i="11"/>
  <c r="I345" i="11" s="1"/>
  <c r="AE247" i="14"/>
  <c r="AD247" i="14"/>
  <c r="Z247" i="14"/>
  <c r="Y247" i="14"/>
  <c r="T308" i="1"/>
  <c r="S308" i="1"/>
  <c r="Q308" i="1"/>
  <c r="V308" i="1"/>
  <c r="U308" i="1"/>
  <c r="T302" i="1"/>
  <c r="S302" i="1"/>
  <c r="R302" i="1"/>
  <c r="V302" i="1"/>
  <c r="I302" i="1" s="1"/>
  <c r="W341" i="4"/>
  <c r="V340" i="4"/>
  <c r="V341" i="4"/>
  <c r="U340" i="4"/>
  <c r="U341" i="4"/>
  <c r="T340" i="4"/>
  <c r="AC337" i="4"/>
  <c r="AC341" i="4"/>
  <c r="AB340" i="4"/>
  <c r="Y337" i="4"/>
  <c r="AB341" i="4"/>
  <c r="AA340" i="4"/>
  <c r="Z339" i="4"/>
  <c r="Y338" i="4"/>
  <c r="X337" i="4"/>
  <c r="AC340" i="4"/>
  <c r="AA341" i="4"/>
  <c r="Z340" i="4"/>
  <c r="X338" i="4"/>
  <c r="W337" i="4"/>
  <c r="Z341" i="4"/>
  <c r="Y340" i="4"/>
  <c r="X339" i="4"/>
  <c r="W338" i="4"/>
  <c r="V337" i="4"/>
  <c r="Y341" i="4"/>
  <c r="I341" i="4" s="1"/>
  <c r="X340" i="4"/>
  <c r="W339" i="4"/>
  <c r="V338" i="4"/>
  <c r="U337" i="4"/>
  <c r="V344" i="4"/>
  <c r="Z345" i="4"/>
  <c r="U344" i="4"/>
  <c r="Y345" i="4"/>
  <c r="T344" i="4"/>
  <c r="AC344" i="4"/>
  <c r="AB344" i="4"/>
  <c r="AA344" i="4"/>
  <c r="Z344" i="4"/>
  <c r="AF338" i="11"/>
  <c r="AB340" i="11"/>
  <c r="AA339" i="11"/>
  <c r="AA338" i="11"/>
  <c r="Z337" i="11"/>
  <c r="AA340" i="11"/>
  <c r="Z339" i="11"/>
  <c r="Z338" i="11"/>
  <c r="Y340" i="11"/>
  <c r="Y339" i="11"/>
  <c r="Y338" i="11"/>
  <c r="I338" i="11" s="1"/>
  <c r="W337" i="11"/>
  <c r="X340" i="11"/>
  <c r="X339" i="11"/>
  <c r="X338" i="11"/>
  <c r="W340" i="11"/>
  <c r="W339" i="11"/>
  <c r="V338" i="11"/>
  <c r="AF339" i="11"/>
  <c r="AE339" i="11"/>
  <c r="AE338" i="11"/>
  <c r="AD337" i="11"/>
  <c r="AD339" i="11"/>
  <c r="AD338" i="11"/>
  <c r="AC337" i="11"/>
  <c r="AC339" i="11"/>
  <c r="AC338" i="11"/>
  <c r="AB337" i="11"/>
  <c r="AE337" i="11"/>
  <c r="AF340" i="11"/>
  <c r="AB339" i="11"/>
  <c r="AB338" i="11"/>
  <c r="AA337" i="11"/>
  <c r="Z340" i="11"/>
  <c r="U340" i="11"/>
  <c r="W338" i="11"/>
  <c r="X337" i="11"/>
  <c r="AE340" i="11"/>
  <c r="V337" i="11"/>
  <c r="E337" i="11" s="1"/>
  <c r="AD340" i="11"/>
  <c r="AF346" i="11"/>
  <c r="U346" i="11"/>
  <c r="AC247" i="14"/>
  <c r="W247" i="14"/>
  <c r="V247" i="14"/>
  <c r="E247" i="14" s="1"/>
  <c r="AC345" i="4"/>
  <c r="W345" i="4"/>
  <c r="V345" i="4"/>
  <c r="U345" i="4"/>
  <c r="X345" i="11"/>
  <c r="W345" i="11"/>
  <c r="AF345" i="11"/>
  <c r="V345" i="11"/>
  <c r="E345" i="11" s="1"/>
  <c r="AE345" i="11"/>
  <c r="M344" i="4" l="1"/>
  <c r="M338" i="11"/>
  <c r="G337" i="4"/>
  <c r="I337" i="4"/>
  <c r="G338" i="11"/>
  <c r="L302" i="1"/>
  <c r="G301" i="1"/>
  <c r="G302" i="1"/>
  <c r="L301" i="1"/>
  <c r="K344" i="4"/>
  <c r="O339" i="11"/>
  <c r="I308" i="1"/>
  <c r="G308" i="1"/>
  <c r="K247" i="14"/>
  <c r="I247" i="14"/>
  <c r="I301" i="1"/>
  <c r="M247" i="14"/>
  <c r="E301" i="1"/>
  <c r="E308" i="1"/>
  <c r="L308" i="1"/>
  <c r="O247" i="14"/>
  <c r="G247" i="14"/>
  <c r="Q247" i="14"/>
  <c r="P247" i="14"/>
  <c r="M345" i="4"/>
  <c r="K340" i="4"/>
  <c r="E302" i="1"/>
  <c r="K337" i="4"/>
  <c r="M336" i="4"/>
  <c r="I345" i="4"/>
  <c r="I340" i="4"/>
  <c r="G345" i="4"/>
  <c r="M337" i="4"/>
  <c r="I338" i="4"/>
  <c r="K341" i="4"/>
  <c r="G344" i="4"/>
  <c r="G336" i="4"/>
  <c r="G345" i="11"/>
  <c r="O338" i="11"/>
  <c r="O340" i="11"/>
  <c r="I337" i="11"/>
  <c r="E339" i="11"/>
  <c r="P339" i="11"/>
  <c r="Q339" i="11"/>
  <c r="P341" i="11"/>
  <c r="Q341" i="11"/>
  <c r="P340" i="11"/>
  <c r="Q340" i="11"/>
  <c r="K339" i="4"/>
  <c r="I339" i="4"/>
  <c r="K345" i="4"/>
  <c r="I336" i="4"/>
  <c r="K338" i="4"/>
  <c r="K336" i="4"/>
  <c r="E336" i="4"/>
  <c r="N336" i="4"/>
  <c r="O336" i="4"/>
  <c r="E338" i="4"/>
  <c r="O338" i="4"/>
  <c r="N338" i="4"/>
  <c r="E339" i="4"/>
  <c r="O339" i="4"/>
  <c r="N339" i="4"/>
  <c r="E341" i="4"/>
  <c r="N341" i="4"/>
  <c r="O341" i="4"/>
  <c r="E340" i="4"/>
  <c r="O340" i="4"/>
  <c r="N340" i="4"/>
  <c r="O337" i="4"/>
  <c r="N337" i="4"/>
  <c r="E337" i="4"/>
  <c r="N344" i="4"/>
  <c r="E344" i="4"/>
  <c r="O344" i="4"/>
  <c r="E345" i="4"/>
  <c r="N345" i="4"/>
  <c r="O345" i="4"/>
  <c r="K346" i="11"/>
  <c r="G341" i="11"/>
  <c r="G340" i="11"/>
  <c r="G346" i="11"/>
  <c r="I346" i="11"/>
  <c r="O346" i="11"/>
  <c r="M345" i="11"/>
  <c r="M337" i="11"/>
  <c r="K338" i="11"/>
  <c r="G337" i="11"/>
  <c r="O337" i="11"/>
  <c r="O345" i="11"/>
  <c r="E341" i="11"/>
  <c r="P345" i="11"/>
  <c r="Q345" i="11"/>
  <c r="K345" i="11"/>
  <c r="E338" i="11"/>
  <c r="P338" i="11"/>
  <c r="Q338" i="11"/>
  <c r="P337" i="11"/>
  <c r="Q337" i="11"/>
  <c r="K337" i="11"/>
  <c r="E340" i="11"/>
  <c r="E346" i="11"/>
  <c r="P346" i="11"/>
  <c r="Q346" i="11"/>
  <c r="P309" i="1"/>
  <c r="Q309" i="1" s="1"/>
  <c r="P310" i="1"/>
  <c r="V310" i="1" s="1"/>
  <c r="S346" i="4"/>
  <c r="V346" i="4" s="1"/>
  <c r="S347" i="4"/>
  <c r="W347" i="4" s="1"/>
  <c r="S342" i="4"/>
  <c r="T342" i="4" s="1"/>
  <c r="S343" i="4"/>
  <c r="T343" i="4" s="1"/>
  <c r="T343" i="11"/>
  <c r="U343" i="11" s="1"/>
  <c r="T344" i="11"/>
  <c r="U344" i="11" s="1"/>
  <c r="T246" i="14"/>
  <c r="U246" i="14" s="1"/>
  <c r="AF246" i="14" l="1"/>
  <c r="AE246" i="14"/>
  <c r="AD246" i="14"/>
  <c r="Z246" i="14"/>
  <c r="Y246" i="14"/>
  <c r="AC246" i="14"/>
  <c r="AB246" i="14"/>
  <c r="AA246" i="14"/>
  <c r="X246" i="14"/>
  <c r="U347" i="4"/>
  <c r="T347" i="4"/>
  <c r="V347" i="4"/>
  <c r="G347" i="4" s="1"/>
  <c r="AE344" i="11"/>
  <c r="AD344" i="11"/>
  <c r="AB344" i="11"/>
  <c r="AC344" i="11"/>
  <c r="AA344" i="11"/>
  <c r="Z344" i="11"/>
  <c r="AF343" i="11"/>
  <c r="AE343" i="11"/>
  <c r="AD343" i="11"/>
  <c r="AC343" i="11"/>
  <c r="AF344" i="11"/>
  <c r="AB343" i="11"/>
  <c r="T309" i="1"/>
  <c r="R309" i="1"/>
  <c r="U310" i="1"/>
  <c r="I310" i="1" s="1"/>
  <c r="T310" i="1"/>
  <c r="S310" i="1"/>
  <c r="R310" i="1"/>
  <c r="Q310" i="1"/>
  <c r="V309" i="1"/>
  <c r="U309" i="1"/>
  <c r="S309" i="1"/>
  <c r="G309" i="1" s="1"/>
  <c r="U346" i="4"/>
  <c r="T346" i="4"/>
  <c r="AC346" i="4"/>
  <c r="AC347" i="4"/>
  <c r="AB347" i="4"/>
  <c r="AA346" i="4"/>
  <c r="AA347" i="4"/>
  <c r="Y346" i="4"/>
  <c r="Y347" i="4"/>
  <c r="X347" i="4"/>
  <c r="W346" i="4"/>
  <c r="G346" i="4" s="1"/>
  <c r="AB346" i="4"/>
  <c r="Z346" i="4"/>
  <c r="Z347" i="4"/>
  <c r="X346" i="4"/>
  <c r="X342" i="4"/>
  <c r="W342" i="4"/>
  <c r="V342" i="4"/>
  <c r="AA342" i="4"/>
  <c r="Z342" i="4"/>
  <c r="AC342" i="4"/>
  <c r="AB342" i="4"/>
  <c r="Y342" i="4"/>
  <c r="AC343" i="4"/>
  <c r="AB343" i="4"/>
  <c r="Y343" i="4"/>
  <c r="AA343" i="4"/>
  <c r="W343" i="4"/>
  <c r="V343" i="4"/>
  <c r="U342" i="4"/>
  <c r="E342" i="4" s="1"/>
  <c r="U343" i="4"/>
  <c r="E343" i="4" s="1"/>
  <c r="Z343" i="4"/>
  <c r="X343" i="4"/>
  <c r="W343" i="11"/>
  <c r="AA343" i="11"/>
  <c r="Y344" i="11"/>
  <c r="Z343" i="11"/>
  <c r="X344" i="11"/>
  <c r="Y343" i="11"/>
  <c r="W344" i="11"/>
  <c r="X343" i="11"/>
  <c r="V344" i="11"/>
  <c r="V343" i="11"/>
  <c r="W246" i="14"/>
  <c r="V246" i="14"/>
  <c r="E246" i="14" s="1"/>
  <c r="G310" i="1" l="1"/>
  <c r="E310" i="1"/>
  <c r="L310" i="1"/>
  <c r="I246" i="14"/>
  <c r="O246" i="14"/>
  <c r="I309" i="1"/>
  <c r="K246" i="14"/>
  <c r="L309" i="1"/>
  <c r="E309" i="1"/>
  <c r="G246" i="14"/>
  <c r="M246" i="14"/>
  <c r="P246" i="14"/>
  <c r="Q246" i="14"/>
  <c r="M347" i="4"/>
  <c r="K342" i="4"/>
  <c r="I347" i="4"/>
  <c r="M343" i="4"/>
  <c r="G342" i="4"/>
  <c r="I342" i="4"/>
  <c r="K343" i="4"/>
  <c r="I343" i="4"/>
  <c r="G343" i="4"/>
  <c r="O343" i="4"/>
  <c r="N343" i="4"/>
  <c r="I343" i="11"/>
  <c r="G344" i="11"/>
  <c r="K344" i="11"/>
  <c r="Q344" i="11"/>
  <c r="P344" i="11"/>
  <c r="Q343" i="11"/>
  <c r="P343" i="11"/>
  <c r="M346" i="4"/>
  <c r="K346" i="4"/>
  <c r="K347" i="4"/>
  <c r="I346" i="4"/>
  <c r="M342" i="4"/>
  <c r="E347" i="4"/>
  <c r="O347" i="4"/>
  <c r="N347" i="4"/>
  <c r="E346" i="4"/>
  <c r="N346" i="4"/>
  <c r="O346" i="4"/>
  <c r="O342" i="4"/>
  <c r="N342" i="4"/>
  <c r="O343" i="11"/>
  <c r="M343" i="11"/>
  <c r="M344" i="11"/>
  <c r="I344" i="11"/>
  <c r="G343" i="11"/>
  <c r="K343" i="11"/>
  <c r="O344" i="11"/>
  <c r="E344" i="11"/>
  <c r="E343" i="11"/>
  <c r="T236" i="14"/>
  <c r="V236" i="14" s="1"/>
  <c r="T237" i="14"/>
  <c r="AE237" i="14" s="1"/>
  <c r="T238" i="14"/>
  <c r="AA238" i="14" s="1"/>
  <c r="T239" i="14"/>
  <c r="AC239" i="14" s="1"/>
  <c r="T240" i="14"/>
  <c r="AB240" i="14" s="1"/>
  <c r="Y238" i="14" l="1"/>
  <c r="Z238" i="14"/>
  <c r="AF240" i="14"/>
  <c r="X238" i="14"/>
  <c r="W240" i="14"/>
  <c r="AE240" i="14"/>
  <c r="X240" i="14"/>
  <c r="X239" i="14"/>
  <c r="AA240" i="14"/>
  <c r="K240" i="14" s="1"/>
  <c r="V240" i="14"/>
  <c r="Z240" i="14"/>
  <c r="W238" i="14"/>
  <c r="Y239" i="14"/>
  <c r="V238" i="14"/>
  <c r="X236" i="14"/>
  <c r="U238" i="14"/>
  <c r="Y237" i="14"/>
  <c r="AA239" i="14"/>
  <c r="X237" i="14"/>
  <c r="U236" i="14"/>
  <c r="E236" i="14" s="1"/>
  <c r="V239" i="14"/>
  <c r="AE238" i="14"/>
  <c r="AF237" i="14"/>
  <c r="O237" i="14" s="1"/>
  <c r="AC236" i="14"/>
  <c r="AE236" i="14"/>
  <c r="AD238" i="14"/>
  <c r="V237" i="14"/>
  <c r="W239" i="14"/>
  <c r="AF236" i="14"/>
  <c r="AD236" i="14"/>
  <c r="AD237" i="14"/>
  <c r="AB238" i="14"/>
  <c r="K238" i="14" s="1"/>
  <c r="AA237" i="14"/>
  <c r="Z236" i="14"/>
  <c r="W236" i="14"/>
  <c r="AF238" i="14"/>
  <c r="AB236" i="14"/>
  <c r="U240" i="14"/>
  <c r="AC238" i="14"/>
  <c r="AC237" i="14"/>
  <c r="AA236" i="14"/>
  <c r="AB239" i="14"/>
  <c r="Z237" i="14"/>
  <c r="Y236" i="14"/>
  <c r="Y240" i="14"/>
  <c r="Z239" i="14"/>
  <c r="AB237" i="14"/>
  <c r="U239" i="14"/>
  <c r="W237" i="14"/>
  <c r="AF239" i="14"/>
  <c r="AD240" i="14"/>
  <c r="AE239" i="14"/>
  <c r="U237" i="14"/>
  <c r="AC240" i="14"/>
  <c r="AD239" i="14"/>
  <c r="M239" i="14" s="1"/>
  <c r="G238" i="14" l="1"/>
  <c r="M240" i="14"/>
  <c r="O240" i="14"/>
  <c r="I239" i="14"/>
  <c r="K237" i="14"/>
  <c r="I237" i="14"/>
  <c r="G236" i="14"/>
  <c r="G239" i="14"/>
  <c r="G237" i="14"/>
  <c r="E238" i="14"/>
  <c r="P238" i="14"/>
  <c r="Q238" i="14"/>
  <c r="K236" i="14"/>
  <c r="I240" i="14"/>
  <c r="M236" i="14"/>
  <c r="M237" i="14"/>
  <c r="E237" i="14"/>
  <c r="Q237" i="14"/>
  <c r="P237" i="14"/>
  <c r="O239" i="14"/>
  <c r="Q239" i="14"/>
  <c r="P239" i="14"/>
  <c r="E239" i="14"/>
  <c r="I236" i="14"/>
  <c r="O238" i="14"/>
  <c r="I238" i="14"/>
  <c r="M238" i="14"/>
  <c r="G240" i="14"/>
  <c r="Q240" i="14"/>
  <c r="P240" i="14"/>
  <c r="E240" i="14"/>
  <c r="K239" i="14"/>
  <c r="N676" i="3"/>
  <c r="P676" i="3" s="1"/>
  <c r="N677" i="3"/>
  <c r="P677" i="3" s="1"/>
  <c r="N678" i="3"/>
  <c r="O678" i="3" s="1"/>
  <c r="N679" i="3"/>
  <c r="O679" i="3" s="1"/>
  <c r="N680" i="3"/>
  <c r="O680" i="3" s="1"/>
  <c r="N681" i="3"/>
  <c r="P681" i="3" s="1"/>
  <c r="N802" i="3"/>
  <c r="P802" i="3" s="1"/>
  <c r="N803" i="3"/>
  <c r="N804" i="3"/>
  <c r="O804" i="3" s="1"/>
  <c r="N805" i="3"/>
  <c r="O805" i="3" s="1"/>
  <c r="N806" i="3"/>
  <c r="O806" i="3" s="1"/>
  <c r="N807" i="3"/>
  <c r="P807" i="3" s="1"/>
  <c r="N808" i="3"/>
  <c r="O808" i="3" s="1"/>
  <c r="N809" i="3"/>
  <c r="O809" i="3" s="1"/>
  <c r="N810" i="3"/>
  <c r="O810" i="3" s="1"/>
  <c r="N811" i="3"/>
  <c r="O811" i="3" s="1"/>
  <c r="N812" i="3"/>
  <c r="N813" i="3"/>
  <c r="N814" i="3"/>
  <c r="O814" i="3" s="1"/>
  <c r="N815" i="3"/>
  <c r="O815" i="3" s="1"/>
  <c r="N816" i="3"/>
  <c r="O816" i="3" s="1"/>
  <c r="N817" i="3"/>
  <c r="P817" i="3" s="1"/>
  <c r="N818" i="3"/>
  <c r="Q818" i="3" s="1"/>
  <c r="N819" i="3"/>
  <c r="Q819" i="3" s="1"/>
  <c r="N820" i="3"/>
  <c r="R820" i="3" s="1"/>
  <c r="N821" i="3"/>
  <c r="P821" i="3" s="1"/>
  <c r="N822" i="3"/>
  <c r="N823" i="3"/>
  <c r="R823" i="3" s="1"/>
  <c r="N824" i="3"/>
  <c r="N825" i="3"/>
  <c r="P825" i="3" s="1"/>
  <c r="N826" i="3"/>
  <c r="T826" i="3" s="1"/>
  <c r="N827" i="3"/>
  <c r="P827" i="3" s="1"/>
  <c r="N828" i="3"/>
  <c r="O828" i="3" s="1"/>
  <c r="N829" i="3"/>
  <c r="S829" i="3" s="1"/>
  <c r="N830" i="3"/>
  <c r="S830" i="3" s="1"/>
  <c r="N831" i="3"/>
  <c r="N832" i="3"/>
  <c r="P832" i="3" s="1"/>
  <c r="N833" i="3"/>
  <c r="Q833" i="3" s="1"/>
  <c r="N834" i="3"/>
  <c r="T834" i="3" s="1"/>
  <c r="N835" i="3"/>
  <c r="P835" i="3" s="1"/>
  <c r="N836" i="3"/>
  <c r="O836" i="3" s="1"/>
  <c r="N837" i="3"/>
  <c r="P837" i="3" s="1"/>
  <c r="N838" i="3"/>
  <c r="O838" i="3" s="1"/>
  <c r="N839" i="3"/>
  <c r="Q839" i="3" s="1"/>
  <c r="N840" i="3"/>
  <c r="O840" i="3" s="1"/>
  <c r="N841" i="3"/>
  <c r="O841" i="3" s="1"/>
  <c r="N842" i="3"/>
  <c r="T842" i="3" s="1"/>
  <c r="N843" i="3"/>
  <c r="P843" i="3" s="1"/>
  <c r="N844" i="3"/>
  <c r="O844" i="3" s="1"/>
  <c r="N845" i="3"/>
  <c r="N846" i="3"/>
  <c r="T846" i="3" s="1"/>
  <c r="N847" i="3"/>
  <c r="S847" i="3" s="1"/>
  <c r="N848" i="3"/>
  <c r="O848" i="3" s="1"/>
  <c r="N849" i="3"/>
  <c r="S849" i="3" s="1"/>
  <c r="N850" i="3"/>
  <c r="O850" i="3" s="1"/>
  <c r="N851" i="3"/>
  <c r="O851" i="3" s="1"/>
  <c r="N852" i="3"/>
  <c r="P852" i="3" s="1"/>
  <c r="N853" i="3"/>
  <c r="R853" i="3" s="1"/>
  <c r="N854" i="3"/>
  <c r="Q854" i="3" s="1"/>
  <c r="N855" i="3"/>
  <c r="Q855" i="3" s="1"/>
  <c r="N856" i="3"/>
  <c r="O856" i="3" s="1"/>
  <c r="N857" i="3"/>
  <c r="P857" i="3" s="1"/>
  <c r="N858" i="3"/>
  <c r="S858" i="3" s="1"/>
  <c r="N859" i="3"/>
  <c r="Q859" i="3" s="1"/>
  <c r="N860" i="3"/>
  <c r="O860" i="3" s="1"/>
  <c r="N861" i="3"/>
  <c r="Q861" i="3" s="1"/>
  <c r="N862" i="3"/>
  <c r="P862" i="3" s="1"/>
  <c r="N863" i="3"/>
  <c r="S863" i="3" s="1"/>
  <c r="N864" i="3"/>
  <c r="Q864" i="3" s="1"/>
  <c r="N865" i="3"/>
  <c r="P865" i="3" s="1"/>
  <c r="N866" i="3"/>
  <c r="S866" i="3" s="1"/>
  <c r="N867" i="3"/>
  <c r="O867" i="3" s="1"/>
  <c r="N868" i="3"/>
  <c r="O868" i="3" s="1"/>
  <c r="N869" i="3"/>
  <c r="O869" i="3" s="1"/>
  <c r="N870" i="3"/>
  <c r="S870" i="3" s="1"/>
  <c r="N871" i="3"/>
  <c r="S871" i="3" s="1"/>
  <c r="N872" i="3"/>
  <c r="N873" i="3"/>
  <c r="T873" i="3" s="1"/>
  <c r="N874" i="3"/>
  <c r="R874" i="3" s="1"/>
  <c r="N875" i="3"/>
  <c r="O875" i="3" s="1"/>
  <c r="N876" i="3"/>
  <c r="O876" i="3" s="1"/>
  <c r="N877" i="3"/>
  <c r="P877" i="3" s="1"/>
  <c r="N878" i="3"/>
  <c r="O878" i="3" s="1"/>
  <c r="N879" i="3"/>
  <c r="Q879" i="3" s="1"/>
  <c r="N880" i="3"/>
  <c r="R880" i="3" s="1"/>
  <c r="N881" i="3"/>
  <c r="N882" i="3"/>
  <c r="O882" i="3" s="1"/>
  <c r="N883" i="3"/>
  <c r="O883" i="3" s="1"/>
  <c r="N884" i="3"/>
  <c r="O884" i="3" s="1"/>
  <c r="N885" i="3"/>
  <c r="O885" i="3" s="1"/>
  <c r="N886" i="3"/>
  <c r="P886" i="3" s="1"/>
  <c r="N887" i="3"/>
  <c r="T887" i="3" s="1"/>
  <c r="N888" i="3"/>
  <c r="S888" i="3" s="1"/>
  <c r="N889" i="3"/>
  <c r="T889" i="3" s="1"/>
  <c r="N890" i="3"/>
  <c r="O890" i="3" s="1"/>
  <c r="N891" i="3"/>
  <c r="S891" i="3" s="1"/>
  <c r="N892" i="3"/>
  <c r="S892" i="3" s="1"/>
  <c r="N893" i="3"/>
  <c r="Q893" i="3" s="1"/>
  <c r="N894" i="3"/>
  <c r="O894" i="3" s="1"/>
  <c r="N895" i="3"/>
  <c r="R895" i="3" s="1"/>
  <c r="N896" i="3"/>
  <c r="O896" i="3" s="1"/>
  <c r="N897" i="3"/>
  <c r="P897" i="3" s="1"/>
  <c r="N898" i="3"/>
  <c r="T898" i="3" s="1"/>
  <c r="N899" i="3"/>
  <c r="Q899" i="3" s="1"/>
  <c r="N900" i="3"/>
  <c r="P900" i="3" s="1"/>
  <c r="N901" i="3"/>
  <c r="P901" i="3" s="1"/>
  <c r="N902" i="3"/>
  <c r="R902" i="3" s="1"/>
  <c r="N903" i="3"/>
  <c r="Q903" i="3" s="1"/>
  <c r="N904" i="3"/>
  <c r="P904" i="3" s="1"/>
  <c r="N905" i="3"/>
  <c r="Q905" i="3" s="1"/>
  <c r="N906" i="3"/>
  <c r="N907" i="3"/>
  <c r="P907" i="3" s="1"/>
  <c r="N908" i="3"/>
  <c r="P908" i="3" s="1"/>
  <c r="N909" i="3"/>
  <c r="P909" i="3" s="1"/>
  <c r="N910" i="3"/>
  <c r="N911" i="3"/>
  <c r="O911" i="3" s="1"/>
  <c r="N912" i="3"/>
  <c r="P912" i="3" s="1"/>
  <c r="N913" i="3"/>
  <c r="Q913" i="3" s="1"/>
  <c r="N914" i="3"/>
  <c r="S914" i="3" s="1"/>
  <c r="N915" i="3"/>
  <c r="P915" i="3" s="1"/>
  <c r="N916" i="3"/>
  <c r="O916" i="3" s="1"/>
  <c r="N917" i="3"/>
  <c r="T917" i="3" s="1"/>
  <c r="N918" i="3"/>
  <c r="P918" i="3" s="1"/>
  <c r="N919" i="3"/>
  <c r="Q919" i="3" s="1"/>
  <c r="N920" i="3"/>
  <c r="P920" i="3" s="1"/>
  <c r="N921" i="3"/>
  <c r="Q921" i="3" s="1"/>
  <c r="N922" i="3"/>
  <c r="P922" i="3" s="1"/>
  <c r="N923" i="3"/>
  <c r="P923" i="3" s="1"/>
  <c r="N924" i="3"/>
  <c r="N925" i="3"/>
  <c r="P925" i="3" s="1"/>
  <c r="N927" i="3"/>
  <c r="O927" i="3" s="1"/>
  <c r="N928" i="3"/>
  <c r="Q928" i="3" s="1"/>
  <c r="N929" i="3"/>
  <c r="R929" i="3" s="1"/>
  <c r="N930" i="3"/>
  <c r="N931" i="3"/>
  <c r="P931" i="3" s="1"/>
  <c r="N932" i="3"/>
  <c r="P932" i="3" s="1"/>
  <c r="N933" i="3"/>
  <c r="R933" i="3" s="1"/>
  <c r="N934" i="3"/>
  <c r="P934" i="3" s="1"/>
  <c r="N935" i="3"/>
  <c r="P935" i="3" s="1"/>
  <c r="N936" i="3"/>
  <c r="O936" i="3" s="1"/>
  <c r="N937" i="3"/>
  <c r="O937" i="3" s="1"/>
  <c r="N938" i="3"/>
  <c r="N939" i="3"/>
  <c r="R939" i="3" s="1"/>
  <c r="N940" i="3"/>
  <c r="O940" i="3" s="1"/>
  <c r="N941" i="3"/>
  <c r="P941" i="3" s="1"/>
  <c r="N942" i="3"/>
  <c r="N943" i="3"/>
  <c r="O943" i="3" s="1"/>
  <c r="N944" i="3"/>
  <c r="Q944" i="3" s="1"/>
  <c r="N945" i="3"/>
  <c r="O945" i="3" s="1"/>
  <c r="N946" i="3"/>
  <c r="Q946" i="3" s="1"/>
  <c r="N947" i="3"/>
  <c r="P947" i="3" s="1"/>
  <c r="N948" i="3"/>
  <c r="O948" i="3" s="1"/>
  <c r="N949" i="3"/>
  <c r="Q949" i="3" s="1"/>
  <c r="N950" i="3"/>
  <c r="O950" i="3" s="1"/>
  <c r="N951" i="3"/>
  <c r="Q951" i="3" s="1"/>
  <c r="N952" i="3"/>
  <c r="P952" i="3" s="1"/>
  <c r="N953" i="3"/>
  <c r="Q953" i="3" s="1"/>
  <c r="N954" i="3"/>
  <c r="O954" i="3" s="1"/>
  <c r="N955" i="3"/>
  <c r="R955" i="3" s="1"/>
  <c r="N956" i="3"/>
  <c r="O956" i="3" s="1"/>
  <c r="N957" i="3"/>
  <c r="O957" i="3" s="1"/>
  <c r="N958" i="3"/>
  <c r="N959" i="3"/>
  <c r="P959" i="3" s="1"/>
  <c r="N960" i="3"/>
  <c r="P960" i="3" s="1"/>
  <c r="N961" i="3"/>
  <c r="R961" i="3" s="1"/>
  <c r="N962" i="3"/>
  <c r="Q962" i="3" s="1"/>
  <c r="N963" i="3"/>
  <c r="Q963" i="3" s="1"/>
  <c r="N964" i="3"/>
  <c r="N965" i="3"/>
  <c r="O965" i="3" s="1"/>
  <c r="N966" i="3"/>
  <c r="R966" i="3" s="1"/>
  <c r="N967" i="3"/>
  <c r="O967" i="3" s="1"/>
  <c r="N968" i="3"/>
  <c r="P968" i="3" s="1"/>
  <c r="N969" i="3"/>
  <c r="O969" i="3" s="1"/>
  <c r="N970" i="3"/>
  <c r="Q970" i="3" s="1"/>
  <c r="N971" i="3"/>
  <c r="Q971" i="3" s="1"/>
  <c r="N972" i="3"/>
  <c r="N973" i="3"/>
  <c r="O973" i="3" s="1"/>
  <c r="N974" i="3"/>
  <c r="N975" i="3"/>
  <c r="N976" i="3"/>
  <c r="P976" i="3" s="1"/>
  <c r="N977" i="3"/>
  <c r="N978" i="3"/>
  <c r="R978" i="3" s="1"/>
  <c r="N979" i="3"/>
  <c r="N980" i="3"/>
  <c r="P980" i="3" s="1"/>
  <c r="N981" i="3"/>
  <c r="Q981" i="3" s="1"/>
  <c r="N982" i="3"/>
  <c r="N983" i="3"/>
  <c r="P983" i="3" s="1"/>
  <c r="N984" i="3"/>
  <c r="O984" i="3" s="1"/>
  <c r="N985" i="3"/>
  <c r="P985" i="3" s="1"/>
  <c r="N986" i="3"/>
  <c r="P986" i="3" s="1"/>
  <c r="N987" i="3"/>
  <c r="N988" i="3"/>
  <c r="P988" i="3" s="1"/>
  <c r="N989" i="3"/>
  <c r="N990" i="3"/>
  <c r="O990" i="3" s="1"/>
  <c r="N991" i="3"/>
  <c r="P991" i="3" s="1"/>
  <c r="N992" i="3"/>
  <c r="P992" i="3" s="1"/>
  <c r="N993" i="3"/>
  <c r="R993" i="3" s="1"/>
  <c r="N994" i="3"/>
  <c r="Q994" i="3" s="1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16" i="3"/>
  <c r="N1017" i="3"/>
  <c r="N1009" i="3"/>
  <c r="N1010" i="3"/>
  <c r="N1011" i="3"/>
  <c r="N1012" i="3"/>
  <c r="N1013" i="3"/>
  <c r="N1014" i="3"/>
  <c r="N1015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2104" i="3"/>
  <c r="Q2104" i="3" s="1"/>
  <c r="N2105" i="3"/>
  <c r="O2105" i="3" s="1"/>
  <c r="N2106" i="3"/>
  <c r="P2106" i="3" s="1"/>
  <c r="N2107" i="3"/>
  <c r="P2107" i="3" s="1"/>
  <c r="N2108" i="3"/>
  <c r="Q2108" i="3" s="1"/>
  <c r="N2109" i="3"/>
  <c r="S2109" i="3" s="1"/>
  <c r="N2110" i="3"/>
  <c r="N2111" i="3"/>
  <c r="O2111" i="3" s="1"/>
  <c r="N2112" i="3"/>
  <c r="O2112" i="3" s="1"/>
  <c r="N2113" i="3"/>
  <c r="N2114" i="3"/>
  <c r="O2114" i="3" s="1"/>
  <c r="N2115" i="3"/>
  <c r="Q2115" i="3" s="1"/>
  <c r="N2116" i="3"/>
  <c r="R2116" i="3" s="1"/>
  <c r="N2117" i="3"/>
  <c r="P2117" i="3" s="1"/>
  <c r="O1185" i="3" l="1"/>
  <c r="P1185" i="3"/>
  <c r="O1162" i="3"/>
  <c r="P1162" i="3"/>
  <c r="Q1199" i="3"/>
  <c r="P1199" i="3"/>
  <c r="O1199" i="3"/>
  <c r="P1179" i="3"/>
  <c r="O1179" i="3"/>
  <c r="P1159" i="3"/>
  <c r="O1159" i="3"/>
  <c r="P1139" i="3"/>
  <c r="O1139" i="3"/>
  <c r="P1119" i="3"/>
  <c r="O1119" i="3"/>
  <c r="P1099" i="3"/>
  <c r="O1099" i="3"/>
  <c r="Q998" i="3"/>
  <c r="P998" i="3"/>
  <c r="O998" i="3"/>
  <c r="Q1144" i="3"/>
  <c r="P1144" i="3"/>
  <c r="O1144" i="3"/>
  <c r="P1003" i="3"/>
  <c r="O1003" i="3"/>
  <c r="O1163" i="3"/>
  <c r="P1163" i="3"/>
  <c r="O1102" i="3"/>
  <c r="P1102" i="3"/>
  <c r="O1145" i="3"/>
  <c r="P1145" i="3"/>
  <c r="P1164" i="3"/>
  <c r="O1164" i="3"/>
  <c r="Q1183" i="3"/>
  <c r="P1183" i="3"/>
  <c r="O1183" i="3"/>
  <c r="R1002" i="3"/>
  <c r="O1002" i="3"/>
  <c r="P1002" i="3"/>
  <c r="O1202" i="3"/>
  <c r="P1202" i="3"/>
  <c r="P1137" i="3"/>
  <c r="O1137" i="3"/>
  <c r="P1117" i="3"/>
  <c r="O1117" i="3"/>
  <c r="O1097" i="3"/>
  <c r="P1097" i="3"/>
  <c r="Q996" i="3"/>
  <c r="P996" i="3"/>
  <c r="O996" i="3"/>
  <c r="P1196" i="3"/>
  <c r="O1196" i="3"/>
  <c r="O1176" i="3"/>
  <c r="P1176" i="3"/>
  <c r="P1156" i="3"/>
  <c r="O1156" i="3"/>
  <c r="R1136" i="3"/>
  <c r="O1136" i="3"/>
  <c r="P1136" i="3"/>
  <c r="O1116" i="3"/>
  <c r="P1116" i="3"/>
  <c r="P1096" i="3"/>
  <c r="O1096" i="3"/>
  <c r="Q995" i="3"/>
  <c r="P995" i="3"/>
  <c r="O995" i="3"/>
  <c r="P1184" i="3"/>
  <c r="O1184" i="3"/>
  <c r="O1123" i="3"/>
  <c r="P1123" i="3"/>
  <c r="Q1165" i="3"/>
  <c r="O1165" i="3"/>
  <c r="P1165" i="3"/>
  <c r="O1105" i="3"/>
  <c r="P1105" i="3"/>
  <c r="P1104" i="3"/>
  <c r="O1104" i="3"/>
  <c r="O1203" i="3"/>
  <c r="P1203" i="3"/>
  <c r="O1122" i="3"/>
  <c r="P1122" i="3"/>
  <c r="Q1001" i="3"/>
  <c r="O1001" i="3"/>
  <c r="P1001" i="3"/>
  <c r="O1181" i="3"/>
  <c r="P1181" i="3"/>
  <c r="R1121" i="3"/>
  <c r="O1121" i="3"/>
  <c r="P1121" i="3"/>
  <c r="P1000" i="3"/>
  <c r="O1000" i="3"/>
  <c r="D1000" i="3" s="1"/>
  <c r="P1140" i="3"/>
  <c r="O1140" i="3"/>
  <c r="O1178" i="3"/>
  <c r="P1178" i="3"/>
  <c r="R1192" i="3"/>
  <c r="O1192" i="3"/>
  <c r="P1192" i="3"/>
  <c r="O1172" i="3"/>
  <c r="P1172" i="3"/>
  <c r="O1152" i="3"/>
  <c r="P1152" i="3"/>
  <c r="O1132" i="3"/>
  <c r="P1132" i="3"/>
  <c r="Q1112" i="3"/>
  <c r="O1112" i="3"/>
  <c r="P1112" i="3"/>
  <c r="Q1092" i="3"/>
  <c r="O1092" i="3"/>
  <c r="P1092" i="3"/>
  <c r="O1141" i="3"/>
  <c r="P1141" i="3"/>
  <c r="R1100" i="3"/>
  <c r="O1100" i="3"/>
  <c r="P1100" i="3"/>
  <c r="P1198" i="3"/>
  <c r="O1198" i="3"/>
  <c r="O1191" i="3"/>
  <c r="P1191" i="3"/>
  <c r="Q1171" i="3"/>
  <c r="O1171" i="3"/>
  <c r="P1171" i="3"/>
  <c r="Q1151" i="3"/>
  <c r="O1151" i="3"/>
  <c r="P1151" i="3"/>
  <c r="O1131" i="3"/>
  <c r="P1131" i="3"/>
  <c r="O1111" i="3"/>
  <c r="P1111" i="3"/>
  <c r="O1091" i="3"/>
  <c r="P1091" i="3"/>
  <c r="P1157" i="3"/>
  <c r="O1157" i="3"/>
  <c r="O1175" i="3"/>
  <c r="P1175" i="3"/>
  <c r="R1115" i="3"/>
  <c r="O1115" i="3"/>
  <c r="P1115" i="3"/>
  <c r="P1154" i="3"/>
  <c r="O1154" i="3"/>
  <c r="P1094" i="3"/>
  <c r="O1094" i="3"/>
  <c r="O1193" i="3"/>
  <c r="P1193" i="3"/>
  <c r="O1093" i="3"/>
  <c r="P1093" i="3"/>
  <c r="O1190" i="3"/>
  <c r="P1190" i="3"/>
  <c r="O1170" i="3"/>
  <c r="P1170" i="3"/>
  <c r="O1150" i="3"/>
  <c r="P1150" i="3"/>
  <c r="O1130" i="3"/>
  <c r="P1130" i="3"/>
  <c r="P1110" i="3"/>
  <c r="O1110" i="3"/>
  <c r="P1090" i="3"/>
  <c r="O1090" i="3"/>
  <c r="O1125" i="3"/>
  <c r="P1125" i="3"/>
  <c r="Q1004" i="3"/>
  <c r="O1004" i="3"/>
  <c r="P1004" i="3"/>
  <c r="P1124" i="3"/>
  <c r="O1124" i="3"/>
  <c r="P1143" i="3"/>
  <c r="O1143" i="3"/>
  <c r="O1103" i="3"/>
  <c r="P1103" i="3"/>
  <c r="O1182" i="3"/>
  <c r="P1182" i="3"/>
  <c r="O1142" i="3"/>
  <c r="P1142" i="3"/>
  <c r="P1201" i="3"/>
  <c r="O1201" i="3"/>
  <c r="Q1161" i="3"/>
  <c r="O1161" i="3"/>
  <c r="P1161" i="3"/>
  <c r="O1101" i="3"/>
  <c r="P1101" i="3"/>
  <c r="R1200" i="3"/>
  <c r="P1200" i="3"/>
  <c r="O1200" i="3"/>
  <c r="P1160" i="3"/>
  <c r="O1160" i="3"/>
  <c r="O1158" i="3"/>
  <c r="P1158" i="3"/>
  <c r="O1173" i="3"/>
  <c r="P1173" i="3"/>
  <c r="Q1189" i="3"/>
  <c r="P1189" i="3"/>
  <c r="O1189" i="3"/>
  <c r="P1169" i="3"/>
  <c r="O1169" i="3"/>
  <c r="P1149" i="3"/>
  <c r="O1149" i="3"/>
  <c r="P1129" i="3"/>
  <c r="O1129" i="3"/>
  <c r="P1109" i="3"/>
  <c r="O1109" i="3"/>
  <c r="P1089" i="3"/>
  <c r="O1089" i="3"/>
  <c r="R1195" i="3"/>
  <c r="O1195" i="3"/>
  <c r="P1195" i="3"/>
  <c r="O1095" i="3"/>
  <c r="P1095" i="3"/>
  <c r="P1174" i="3"/>
  <c r="O1174" i="3"/>
  <c r="P1113" i="3"/>
  <c r="O1113" i="3"/>
  <c r="P1188" i="3"/>
  <c r="O1188" i="3"/>
  <c r="Q1168" i="3"/>
  <c r="O1168" i="3"/>
  <c r="P1168" i="3"/>
  <c r="Q1148" i="3"/>
  <c r="O1148" i="3"/>
  <c r="P1148" i="3"/>
  <c r="O1128" i="3"/>
  <c r="P1128" i="3"/>
  <c r="P1108" i="3"/>
  <c r="O1108" i="3"/>
  <c r="P1088" i="3"/>
  <c r="O1088" i="3"/>
  <c r="D967" i="3"/>
  <c r="P1180" i="3"/>
  <c r="O1180" i="3"/>
  <c r="P1120" i="3"/>
  <c r="O1120" i="3"/>
  <c r="P999" i="3"/>
  <c r="O999" i="3"/>
  <c r="O1098" i="3"/>
  <c r="P1098" i="3"/>
  <c r="Q997" i="3"/>
  <c r="O997" i="3"/>
  <c r="P997" i="3"/>
  <c r="P1177" i="3"/>
  <c r="O1177" i="3"/>
  <c r="O1155" i="3"/>
  <c r="P1155" i="3"/>
  <c r="P1114" i="3"/>
  <c r="O1114" i="3"/>
  <c r="O1153" i="3"/>
  <c r="P1153" i="3"/>
  <c r="O1187" i="3"/>
  <c r="P1187" i="3"/>
  <c r="P1167" i="3"/>
  <c r="O1167" i="3"/>
  <c r="O1147" i="3"/>
  <c r="P1147" i="3"/>
  <c r="O1127" i="3"/>
  <c r="P1127" i="3"/>
  <c r="P1107" i="3"/>
  <c r="O1107" i="3"/>
  <c r="O1087" i="3"/>
  <c r="P1087" i="3"/>
  <c r="P1138" i="3"/>
  <c r="O1138" i="3"/>
  <c r="O1118" i="3"/>
  <c r="P1118" i="3"/>
  <c r="R1197" i="3"/>
  <c r="O1197" i="3"/>
  <c r="P1197" i="3"/>
  <c r="O1135" i="3"/>
  <c r="P1135" i="3"/>
  <c r="P1194" i="3"/>
  <c r="O1194" i="3"/>
  <c r="P1134" i="3"/>
  <c r="O1134" i="3"/>
  <c r="O1133" i="3"/>
  <c r="P1133" i="3"/>
  <c r="O1186" i="3"/>
  <c r="P1186" i="3"/>
  <c r="P1166" i="3"/>
  <c r="O1166" i="3"/>
  <c r="P1146" i="3"/>
  <c r="O1146" i="3"/>
  <c r="O1126" i="3"/>
  <c r="P1126" i="3"/>
  <c r="R1106" i="3"/>
  <c r="P1106" i="3"/>
  <c r="O1106" i="3"/>
  <c r="P1005" i="3"/>
  <c r="O1005" i="3"/>
  <c r="O1007" i="3"/>
  <c r="P1007" i="3"/>
  <c r="P1006" i="3"/>
  <c r="O1006" i="3"/>
  <c r="Q1008" i="3"/>
  <c r="P1008" i="3"/>
  <c r="O1008" i="3"/>
  <c r="P1063" i="3"/>
  <c r="O1063" i="3"/>
  <c r="O1038" i="3"/>
  <c r="P1038" i="3"/>
  <c r="P1018" i="3"/>
  <c r="O1018" i="3"/>
  <c r="R1060" i="3"/>
  <c r="P1060" i="3"/>
  <c r="O1060" i="3"/>
  <c r="O1019" i="3"/>
  <c r="P1019" i="3"/>
  <c r="O1035" i="3"/>
  <c r="P1035" i="3"/>
  <c r="O1013" i="3"/>
  <c r="P1013" i="3"/>
  <c r="O1041" i="3"/>
  <c r="P1041" i="3"/>
  <c r="R1073" i="3"/>
  <c r="P1073" i="3"/>
  <c r="O1073" i="3"/>
  <c r="O1053" i="3"/>
  <c r="P1053" i="3"/>
  <c r="O1033" i="3"/>
  <c r="P1033" i="3"/>
  <c r="R1011" i="3"/>
  <c r="P1011" i="3"/>
  <c r="O1011" i="3"/>
  <c r="R1084" i="3"/>
  <c r="P1084" i="3"/>
  <c r="O1084" i="3"/>
  <c r="P1081" i="3"/>
  <c r="O1081" i="3"/>
  <c r="O1072" i="3"/>
  <c r="P1072" i="3"/>
  <c r="O1052" i="3"/>
  <c r="P1052" i="3"/>
  <c r="R1032" i="3"/>
  <c r="P1032" i="3"/>
  <c r="O1032" i="3"/>
  <c r="O1010" i="3"/>
  <c r="P1010" i="3"/>
  <c r="O1071" i="3"/>
  <c r="P1071" i="3"/>
  <c r="Q1051" i="3"/>
  <c r="O1051" i="3"/>
  <c r="P1051" i="3"/>
  <c r="P1031" i="3"/>
  <c r="O1031" i="3"/>
  <c r="O1009" i="3"/>
  <c r="P1009" i="3"/>
  <c r="R1070" i="3"/>
  <c r="O1070" i="3"/>
  <c r="P1070" i="3"/>
  <c r="O1050" i="3"/>
  <c r="P1050" i="3"/>
  <c r="P1030" i="3"/>
  <c r="O1030" i="3"/>
  <c r="O1017" i="3"/>
  <c r="P1017" i="3"/>
  <c r="R1064" i="3"/>
  <c r="P1064" i="3"/>
  <c r="O1064" i="3"/>
  <c r="O1023" i="3"/>
  <c r="P1023" i="3"/>
  <c r="P1062" i="3"/>
  <c r="O1062" i="3"/>
  <c r="O1078" i="3"/>
  <c r="P1078" i="3"/>
  <c r="O1015" i="3"/>
  <c r="P1015" i="3"/>
  <c r="O1076" i="3"/>
  <c r="P1076" i="3"/>
  <c r="Q1075" i="3"/>
  <c r="O1075" i="3"/>
  <c r="P1075" i="3"/>
  <c r="P1054" i="3"/>
  <c r="O1054" i="3"/>
  <c r="P1069" i="3"/>
  <c r="O1069" i="3"/>
  <c r="R1049" i="3"/>
  <c r="P1049" i="3"/>
  <c r="O1049" i="3"/>
  <c r="P1029" i="3"/>
  <c r="O1029" i="3"/>
  <c r="Q1016" i="3"/>
  <c r="O1016" i="3"/>
  <c r="P1016" i="3"/>
  <c r="Q1043" i="3"/>
  <c r="P1043" i="3"/>
  <c r="O1043" i="3"/>
  <c r="O1082" i="3"/>
  <c r="P1082" i="3"/>
  <c r="O1061" i="3"/>
  <c r="P1061" i="3"/>
  <c r="O1020" i="3"/>
  <c r="P1020" i="3"/>
  <c r="O1079" i="3"/>
  <c r="P1079" i="3"/>
  <c r="Q1058" i="3"/>
  <c r="O1058" i="3"/>
  <c r="P1058" i="3"/>
  <c r="Q1014" i="3"/>
  <c r="O1014" i="3"/>
  <c r="P1014" i="3"/>
  <c r="P1012" i="3"/>
  <c r="O1012" i="3"/>
  <c r="O1068" i="3"/>
  <c r="P1068" i="3"/>
  <c r="P1048" i="3"/>
  <c r="O1048" i="3"/>
  <c r="R1028" i="3"/>
  <c r="P1028" i="3"/>
  <c r="O1028" i="3"/>
  <c r="Q1044" i="3"/>
  <c r="P1044" i="3"/>
  <c r="O1044" i="3"/>
  <c r="P1083" i="3"/>
  <c r="O1083" i="3"/>
  <c r="R1042" i="3"/>
  <c r="O1042" i="3"/>
  <c r="P1042" i="3"/>
  <c r="P1080" i="3"/>
  <c r="O1080" i="3"/>
  <c r="O1037" i="3"/>
  <c r="P1037" i="3"/>
  <c r="Q1056" i="3"/>
  <c r="O1056" i="3"/>
  <c r="P1056" i="3"/>
  <c r="R1055" i="3"/>
  <c r="O1055" i="3"/>
  <c r="P1055" i="3"/>
  <c r="Q1034" i="3"/>
  <c r="O1034" i="3"/>
  <c r="P1034" i="3"/>
  <c r="R1067" i="3"/>
  <c r="O1067" i="3"/>
  <c r="P1067" i="3"/>
  <c r="O1047" i="3"/>
  <c r="P1047" i="3"/>
  <c r="Q1027" i="3"/>
  <c r="O1027" i="3"/>
  <c r="P1027" i="3"/>
  <c r="Q1024" i="3"/>
  <c r="P1024" i="3"/>
  <c r="O1024" i="3"/>
  <c r="R1040" i="3"/>
  <c r="O1040" i="3"/>
  <c r="P1040" i="3"/>
  <c r="Q1059" i="3"/>
  <c r="O1059" i="3"/>
  <c r="P1059" i="3"/>
  <c r="O1077" i="3"/>
  <c r="P1077" i="3"/>
  <c r="O1036" i="3"/>
  <c r="P1036" i="3"/>
  <c r="O1074" i="3"/>
  <c r="P1074" i="3"/>
  <c r="Q1066" i="3"/>
  <c r="O1066" i="3"/>
  <c r="P1066" i="3"/>
  <c r="O1046" i="3"/>
  <c r="P1046" i="3"/>
  <c r="O1026" i="3"/>
  <c r="P1026" i="3"/>
  <c r="O1022" i="3"/>
  <c r="P1022" i="3"/>
  <c r="R1021" i="3"/>
  <c r="P1021" i="3"/>
  <c r="O1021" i="3"/>
  <c r="O1039" i="3"/>
  <c r="P1039" i="3"/>
  <c r="O1057" i="3"/>
  <c r="P1057" i="3"/>
  <c r="O1085" i="3"/>
  <c r="P1085" i="3"/>
  <c r="O1065" i="3"/>
  <c r="P1065" i="3"/>
  <c r="O1045" i="3"/>
  <c r="P1045" i="3"/>
  <c r="R1025" i="3"/>
  <c r="O1025" i="3"/>
  <c r="P1025" i="3"/>
  <c r="R1000" i="3"/>
  <c r="D684" i="3"/>
  <c r="D1892" i="3"/>
  <c r="S2115" i="3"/>
  <c r="P2109" i="3"/>
  <c r="O2117" i="3"/>
  <c r="Q2109" i="3"/>
  <c r="Q2116" i="3"/>
  <c r="R2109" i="3"/>
  <c r="D1821" i="3"/>
  <c r="Q1143" i="3"/>
  <c r="R1127" i="3"/>
  <c r="Q1127" i="3"/>
  <c r="H1851" i="3"/>
  <c r="D2011" i="3"/>
  <c r="Q2117" i="3"/>
  <c r="H2038" i="3"/>
  <c r="D1987" i="3"/>
  <c r="H685" i="3"/>
  <c r="P2116" i="3"/>
  <c r="D1781" i="3"/>
  <c r="T2115" i="3"/>
  <c r="T929" i="3"/>
  <c r="R681" i="3"/>
  <c r="O681" i="3"/>
  <c r="R2114" i="3"/>
  <c r="T2111" i="3"/>
  <c r="R678" i="3"/>
  <c r="H1861" i="3"/>
  <c r="O2104" i="3"/>
  <c r="H1872" i="3"/>
  <c r="S2111" i="3"/>
  <c r="Q2111" i="3"/>
  <c r="D1882" i="3"/>
  <c r="H1982" i="3"/>
  <c r="T2109" i="3"/>
  <c r="H2039" i="3"/>
  <c r="R1109" i="3"/>
  <c r="R1155" i="3"/>
  <c r="H2004" i="3"/>
  <c r="H1812" i="3"/>
  <c r="R1118" i="3"/>
  <c r="Q1101" i="3"/>
  <c r="R1024" i="3"/>
  <c r="S1087" i="3"/>
  <c r="R1087" i="3"/>
  <c r="O978" i="3"/>
  <c r="Q1052" i="3"/>
  <c r="Q1025" i="3"/>
  <c r="P948" i="3"/>
  <c r="D948" i="3" s="1"/>
  <c r="Q1032" i="3"/>
  <c r="R1015" i="3"/>
  <c r="R1066" i="3"/>
  <c r="Q992" i="3"/>
  <c r="R1051" i="3"/>
  <c r="P966" i="3"/>
  <c r="Q1078" i="3"/>
  <c r="Q1011" i="3"/>
  <c r="O931" i="3"/>
  <c r="O960" i="3"/>
  <c r="Q957" i="3"/>
  <c r="Q1190" i="3"/>
  <c r="D1825" i="3"/>
  <c r="Q1175" i="3"/>
  <c r="Q1110" i="3"/>
  <c r="D1986" i="3"/>
  <c r="R1091" i="3"/>
  <c r="H1942" i="3"/>
  <c r="Q1091" i="3"/>
  <c r="H1940" i="3"/>
  <c r="H1995" i="3"/>
  <c r="H1890" i="3"/>
  <c r="Q1149" i="3"/>
  <c r="D2041" i="3"/>
  <c r="H1843" i="3"/>
  <c r="H1937" i="3"/>
  <c r="Q1074" i="3"/>
  <c r="R1030" i="3"/>
  <c r="R1047" i="3"/>
  <c r="R948" i="3"/>
  <c r="Q948" i="3"/>
  <c r="O955" i="3"/>
  <c r="O968" i="3"/>
  <c r="Q936" i="3"/>
  <c r="P951" i="3"/>
  <c r="P936" i="3"/>
  <c r="D936" i="3" s="1"/>
  <c r="Q1041" i="3"/>
  <c r="R931" i="3"/>
  <c r="Q956" i="3"/>
  <c r="R1078" i="3"/>
  <c r="Q1064" i="3"/>
  <c r="R1038" i="3"/>
  <c r="P956" i="3"/>
  <c r="D956" i="3" s="1"/>
  <c r="R1058" i="3"/>
  <c r="R1033" i="3"/>
  <c r="Q1033" i="3"/>
  <c r="R935" i="3"/>
  <c r="D1945" i="3"/>
  <c r="R1132" i="3"/>
  <c r="P965" i="3"/>
  <c r="D965" i="3" s="1"/>
  <c r="R2111" i="3"/>
  <c r="D1980" i="3"/>
  <c r="D1884" i="3"/>
  <c r="Q1132" i="3"/>
  <c r="Q1030" i="3"/>
  <c r="O941" i="3"/>
  <c r="P2111" i="3"/>
  <c r="H1894" i="3"/>
  <c r="D1845" i="3"/>
  <c r="Q1060" i="3"/>
  <c r="S929" i="3"/>
  <c r="H1783" i="3"/>
  <c r="R1175" i="3"/>
  <c r="R1119" i="3"/>
  <c r="R1081" i="3"/>
  <c r="Q1038" i="3"/>
  <c r="Q929" i="3"/>
  <c r="H2007" i="3"/>
  <c r="D1856" i="3"/>
  <c r="R1159" i="3"/>
  <c r="Q1119" i="3"/>
  <c r="Q1081" i="3"/>
  <c r="H1952" i="3"/>
  <c r="H1831" i="3"/>
  <c r="Q1159" i="3"/>
  <c r="R990" i="3"/>
  <c r="P928" i="3"/>
  <c r="P2108" i="3"/>
  <c r="D1900" i="3"/>
  <c r="Q933" i="3"/>
  <c r="H933" i="3" s="1"/>
  <c r="D1938" i="3"/>
  <c r="Q1197" i="3"/>
  <c r="H1197" i="3" s="1"/>
  <c r="Q1137" i="3"/>
  <c r="R945" i="3"/>
  <c r="Q1099" i="3"/>
  <c r="Q945" i="3"/>
  <c r="R932" i="3"/>
  <c r="O2106" i="3"/>
  <c r="D1863" i="3"/>
  <c r="T1087" i="3"/>
  <c r="Q1055" i="3"/>
  <c r="R1041" i="3"/>
  <c r="R995" i="3"/>
  <c r="P945" i="3"/>
  <c r="D945" i="3" s="1"/>
  <c r="D1977" i="3"/>
  <c r="R1188" i="3"/>
  <c r="Q1084" i="3"/>
  <c r="R971" i="3"/>
  <c r="D1820" i="3"/>
  <c r="H2048" i="3"/>
  <c r="T2117" i="3"/>
  <c r="R2117" i="3"/>
  <c r="S2117" i="3"/>
  <c r="D1985" i="3"/>
  <c r="D1953" i="3"/>
  <c r="H1839" i="3"/>
  <c r="R1199" i="3"/>
  <c r="R1008" i="3"/>
  <c r="P680" i="3"/>
  <c r="D680" i="3" s="1"/>
  <c r="Q1118" i="3"/>
  <c r="Q1076" i="3"/>
  <c r="R1076" i="3"/>
  <c r="P2112" i="3"/>
  <c r="Q2112" i="3"/>
  <c r="R2112" i="3"/>
  <c r="S2112" i="3"/>
  <c r="T2112" i="3"/>
  <c r="D1957" i="3"/>
  <c r="Q1039" i="3"/>
  <c r="R1039" i="3"/>
  <c r="Q679" i="3"/>
  <c r="P679" i="3"/>
  <c r="D679" i="3" s="1"/>
  <c r="R679" i="3"/>
  <c r="Q939" i="3"/>
  <c r="P939" i="3"/>
  <c r="D1939" i="3"/>
  <c r="H1774" i="3"/>
  <c r="H1965" i="3"/>
  <c r="R997" i="3"/>
  <c r="D1944" i="3"/>
  <c r="R1069" i="3"/>
  <c r="R1194" i="3"/>
  <c r="R1146" i="3"/>
  <c r="Q1157" i="3"/>
  <c r="R1157" i="3"/>
  <c r="Q1073" i="3"/>
  <c r="R1181" i="3"/>
  <c r="D1855" i="3"/>
  <c r="Q1124" i="3"/>
  <c r="R1124" i="3"/>
  <c r="Q1067" i="3"/>
  <c r="Q1049" i="3"/>
  <c r="R1013" i="3"/>
  <c r="S1088" i="3"/>
  <c r="Q1088" i="3"/>
  <c r="O2107" i="3"/>
  <c r="T2107" i="3"/>
  <c r="D2016" i="3"/>
  <c r="O2115" i="3"/>
  <c r="R2115" i="3"/>
  <c r="S2107" i="3"/>
  <c r="D1959" i="3"/>
  <c r="D1844" i="3"/>
  <c r="R1134" i="3"/>
  <c r="Q1013" i="3"/>
  <c r="R941" i="3"/>
  <c r="R1177" i="3"/>
  <c r="R957" i="3"/>
  <c r="R956" i="3"/>
  <c r="O2109" i="3"/>
  <c r="D1972" i="3"/>
  <c r="H1935" i="3"/>
  <c r="Q1115" i="3"/>
  <c r="Q1087" i="3"/>
  <c r="H1879" i="3"/>
  <c r="D1816" i="3"/>
  <c r="Q1195" i="3"/>
  <c r="R1122" i="3"/>
  <c r="R1105" i="3"/>
  <c r="Q1093" i="3"/>
  <c r="Q1070" i="3"/>
  <c r="Q935" i="3"/>
  <c r="Q677" i="3"/>
  <c r="D1786" i="3"/>
  <c r="R1174" i="3"/>
  <c r="R1162" i="3"/>
  <c r="Q1141" i="3"/>
  <c r="Q1122" i="3"/>
  <c r="Q1105" i="3"/>
  <c r="R1044" i="3"/>
  <c r="R1037" i="3"/>
  <c r="R1018" i="3"/>
  <c r="Q1017" i="3"/>
  <c r="Q976" i="3"/>
  <c r="D1796" i="3"/>
  <c r="Q1174" i="3"/>
  <c r="Q1153" i="3"/>
  <c r="R1061" i="3"/>
  <c r="Q1018" i="3"/>
  <c r="R988" i="3"/>
  <c r="P963" i="3"/>
  <c r="R953" i="3"/>
  <c r="H953" i="3" s="1"/>
  <c r="R934" i="3"/>
  <c r="Q1053" i="3"/>
  <c r="Q943" i="3"/>
  <c r="Q934" i="3"/>
  <c r="T927" i="3"/>
  <c r="P927" i="3"/>
  <c r="S826" i="3"/>
  <c r="R812" i="3"/>
  <c r="O861" i="3"/>
  <c r="Q1108" i="3"/>
  <c r="R1108" i="3"/>
  <c r="D2026" i="3"/>
  <c r="R1117" i="3"/>
  <c r="Q1097" i="3"/>
  <c r="R1097" i="3"/>
  <c r="Q1036" i="3"/>
  <c r="R1036" i="3"/>
  <c r="D1828" i="3"/>
  <c r="D1818" i="3"/>
  <c r="Q1116" i="3"/>
  <c r="D1947" i="3"/>
  <c r="H1846" i="3"/>
  <c r="D1810" i="3"/>
  <c r="T2110" i="3"/>
  <c r="O2110" i="3"/>
  <c r="P2110" i="3"/>
  <c r="R2110" i="3"/>
  <c r="H2008" i="3"/>
  <c r="H2043" i="3"/>
  <c r="D1785" i="3"/>
  <c r="Q1173" i="3"/>
  <c r="D1865" i="3"/>
  <c r="R1178" i="3"/>
  <c r="Q1178" i="3"/>
  <c r="Q1152" i="3"/>
  <c r="R1152" i="3"/>
  <c r="R1007" i="3"/>
  <c r="Q1007" i="3"/>
  <c r="R1179" i="3"/>
  <c r="D1815" i="3"/>
  <c r="D1790" i="3"/>
  <c r="D1895" i="3"/>
  <c r="Q973" i="3"/>
  <c r="P973" i="3"/>
  <c r="D973" i="3" s="1"/>
  <c r="R973" i="3"/>
  <c r="R1063" i="3"/>
  <c r="Q1063" i="3"/>
  <c r="D1994" i="3"/>
  <c r="D1962" i="3"/>
  <c r="H2000" i="3"/>
  <c r="Q1140" i="3"/>
  <c r="R1006" i="3"/>
  <c r="D1963" i="3"/>
  <c r="R1151" i="3"/>
  <c r="T2116" i="3"/>
  <c r="H1998" i="3"/>
  <c r="Q1145" i="3"/>
  <c r="Q1102" i="3"/>
  <c r="Q1068" i="3"/>
  <c r="Q1029" i="3"/>
  <c r="R1029" i="3"/>
  <c r="H1864" i="3"/>
  <c r="Q1172" i="3"/>
  <c r="R1172" i="3"/>
  <c r="Q1131" i="3"/>
  <c r="R1131" i="3"/>
  <c r="R984" i="3"/>
  <c r="Q1079" i="3"/>
  <c r="R1079" i="3"/>
  <c r="O906" i="3"/>
  <c r="T906" i="3"/>
  <c r="D1866" i="3"/>
  <c r="R1158" i="3"/>
  <c r="Q1158" i="3"/>
  <c r="Q1071" i="3"/>
  <c r="R1017" i="3"/>
  <c r="P977" i="3"/>
  <c r="O977" i="3"/>
  <c r="Q977" i="3"/>
  <c r="R977" i="3"/>
  <c r="Q1135" i="3"/>
  <c r="R1135" i="3"/>
  <c r="P2115" i="3"/>
  <c r="R1150" i="3"/>
  <c r="Q1150" i="3"/>
  <c r="Q1130" i="3"/>
  <c r="R1130" i="3"/>
  <c r="Q1048" i="3"/>
  <c r="O975" i="3"/>
  <c r="P975" i="3"/>
  <c r="Q975" i="3"/>
  <c r="R975" i="3"/>
  <c r="Q1163" i="3"/>
  <c r="H1163" i="3" s="1"/>
  <c r="Q1072" i="3"/>
  <c r="R1072" i="3"/>
  <c r="O964" i="3"/>
  <c r="Q964" i="3"/>
  <c r="R964" i="3"/>
  <c r="Q1155" i="3"/>
  <c r="R983" i="3"/>
  <c r="O983" i="3"/>
  <c r="Q983" i="3"/>
  <c r="Q1202" i="3"/>
  <c r="R1202" i="3"/>
  <c r="R1184" i="3"/>
  <c r="Q999" i="3"/>
  <c r="R999" i="3"/>
  <c r="Q1201" i="3"/>
  <c r="O944" i="3"/>
  <c r="P944" i="3"/>
  <c r="H683" i="3"/>
  <c r="D1840" i="3"/>
  <c r="D1805" i="3"/>
  <c r="Q1134" i="3"/>
  <c r="H1134" i="3" s="1"/>
  <c r="R1095" i="3"/>
  <c r="D1794" i="3"/>
  <c r="P990" i="3"/>
  <c r="D990" i="3" s="1"/>
  <c r="Q990" i="3"/>
  <c r="O979" i="3"/>
  <c r="P979" i="3"/>
  <c r="Q979" i="3"/>
  <c r="R979" i="3"/>
  <c r="R1103" i="3"/>
  <c r="Q1103" i="3"/>
  <c r="Q1095" i="3"/>
  <c r="Q1057" i="3"/>
  <c r="R1057" i="3"/>
  <c r="H682" i="3"/>
  <c r="O676" i="3"/>
  <c r="Q676" i="3"/>
  <c r="Q968" i="3"/>
  <c r="R968" i="3"/>
  <c r="R942" i="3"/>
  <c r="T928" i="3"/>
  <c r="O928" i="3"/>
  <c r="R928" i="3"/>
  <c r="S928" i="3"/>
  <c r="R1185" i="3"/>
  <c r="R1156" i="3"/>
  <c r="Q1156" i="3"/>
  <c r="R1133" i="3"/>
  <c r="Q1133" i="3"/>
  <c r="Q1090" i="3"/>
  <c r="R1090" i="3"/>
  <c r="Q932" i="3"/>
  <c r="O932" i="3"/>
  <c r="R1176" i="3"/>
  <c r="R1093" i="3"/>
  <c r="Q1035" i="3"/>
  <c r="R1035" i="3"/>
  <c r="Q931" i="3"/>
  <c r="Q1198" i="3"/>
  <c r="R1198" i="3"/>
  <c r="R1113" i="3"/>
  <c r="R1075" i="3"/>
  <c r="P955" i="3"/>
  <c r="Q955" i="3"/>
  <c r="H955" i="3" s="1"/>
  <c r="Q680" i="3"/>
  <c r="R680" i="3"/>
  <c r="Q993" i="3"/>
  <c r="H993" i="3" s="1"/>
  <c r="P969" i="3"/>
  <c r="D969" i="3" s="1"/>
  <c r="Q969" i="3"/>
  <c r="R969" i="3"/>
  <c r="P946" i="3"/>
  <c r="Q1180" i="3"/>
  <c r="R1180" i="3"/>
  <c r="R1052" i="3"/>
  <c r="R1019" i="3"/>
  <c r="O946" i="3"/>
  <c r="Q1181" i="3"/>
  <c r="Q1177" i="3"/>
  <c r="R1153" i="3"/>
  <c r="O939" i="3"/>
  <c r="O934" i="3"/>
  <c r="D934" i="3" s="1"/>
  <c r="Q1094" i="3"/>
  <c r="Q1069" i="3"/>
  <c r="Q1061" i="3"/>
  <c r="R1027" i="3"/>
  <c r="Q1022" i="3"/>
  <c r="Q1015" i="3"/>
  <c r="R996" i="3"/>
  <c r="P957" i="3"/>
  <c r="D957" i="3" s="1"/>
  <c r="R952" i="3"/>
  <c r="P943" i="3"/>
  <c r="D943" i="3" s="1"/>
  <c r="P929" i="3"/>
  <c r="R991" i="3"/>
  <c r="Q985" i="3"/>
  <c r="O929" i="3"/>
  <c r="R1165" i="3"/>
  <c r="Q991" i="3"/>
  <c r="R826" i="3"/>
  <c r="P826" i="3"/>
  <c r="O909" i="3"/>
  <c r="O870" i="3"/>
  <c r="Q877" i="3"/>
  <c r="O877" i="3"/>
  <c r="T859" i="3"/>
  <c r="R901" i="3"/>
  <c r="R917" i="3"/>
  <c r="Q901" i="3"/>
  <c r="O886" i="3"/>
  <c r="T852" i="3"/>
  <c r="O908" i="3"/>
  <c r="T892" i="3"/>
  <c r="Q805" i="3"/>
  <c r="Q873" i="3"/>
  <c r="R838" i="3"/>
  <c r="O919" i="3"/>
  <c r="P838" i="3"/>
  <c r="O834" i="3"/>
  <c r="O819" i="3"/>
  <c r="O879" i="3"/>
  <c r="R919" i="3"/>
  <c r="T877" i="3"/>
  <c r="T847" i="3"/>
  <c r="P919" i="3"/>
  <c r="S877" i="3"/>
  <c r="O847" i="3"/>
  <c r="O827" i="3"/>
  <c r="S859" i="3"/>
  <c r="T851" i="3"/>
  <c r="O826" i="3"/>
  <c r="T874" i="3"/>
  <c r="R859" i="3"/>
  <c r="R851" i="3"/>
  <c r="R922" i="3"/>
  <c r="R879" i="3"/>
  <c r="O859" i="3"/>
  <c r="P896" i="3"/>
  <c r="T886" i="3"/>
  <c r="S886" i="3"/>
  <c r="S912" i="3"/>
  <c r="Q886" i="3"/>
  <c r="R863" i="3"/>
  <c r="S923" i="3"/>
  <c r="P905" i="3"/>
  <c r="O897" i="3"/>
  <c r="T863" i="3"/>
  <c r="O854" i="3"/>
  <c r="T909" i="3"/>
  <c r="T896" i="3"/>
  <c r="P888" i="3"/>
  <c r="P863" i="3"/>
  <c r="Q853" i="3"/>
  <c r="Q823" i="3"/>
  <c r="R809" i="3"/>
  <c r="T916" i="3"/>
  <c r="Q909" i="3"/>
  <c r="S896" i="3"/>
  <c r="O888" i="3"/>
  <c r="S876" i="3"/>
  <c r="O863" i="3"/>
  <c r="O858" i="3"/>
  <c r="R837" i="3"/>
  <c r="O823" i="3"/>
  <c r="Q916" i="3"/>
  <c r="S868" i="3"/>
  <c r="P916" i="3"/>
  <c r="T879" i="3"/>
  <c r="Q868" i="3"/>
  <c r="Q862" i="3"/>
  <c r="S857" i="3"/>
  <c r="Q836" i="3"/>
  <c r="T854" i="3"/>
  <c r="S918" i="3"/>
  <c r="R854" i="3"/>
  <c r="O918" i="3"/>
  <c r="R905" i="3"/>
  <c r="S838" i="3"/>
  <c r="S919" i="3"/>
  <c r="T905" i="3"/>
  <c r="Q888" i="3"/>
  <c r="Q880" i="3"/>
  <c r="P875" i="3"/>
  <c r="R866" i="3"/>
  <c r="Q860" i="3"/>
  <c r="O855" i="3"/>
  <c r="O802" i="3"/>
  <c r="Q918" i="3"/>
  <c r="S878" i="3"/>
  <c r="S846" i="3"/>
  <c r="S909" i="3"/>
  <c r="O902" i="3"/>
  <c r="R886" i="3"/>
  <c r="Q863" i="3"/>
  <c r="Q858" i="3"/>
  <c r="T853" i="3"/>
  <c r="O846" i="3"/>
  <c r="Q826" i="3"/>
  <c r="R923" i="3"/>
  <c r="P917" i="3"/>
  <c r="S908" i="3"/>
  <c r="R877" i="3"/>
  <c r="T862" i="3"/>
  <c r="O857" i="3"/>
  <c r="S852" i="3"/>
  <c r="S834" i="3"/>
  <c r="Q923" i="3"/>
  <c r="T884" i="3"/>
  <c r="P816" i="3"/>
  <c r="O923" i="3"/>
  <c r="T891" i="3"/>
  <c r="P884" i="3"/>
  <c r="T856" i="3"/>
  <c r="R868" i="3"/>
  <c r="R861" i="3"/>
  <c r="S856" i="3"/>
  <c r="S851" i="3"/>
  <c r="T840" i="3"/>
  <c r="T833" i="3"/>
  <c r="Q803" i="3"/>
  <c r="S840" i="3"/>
  <c r="S906" i="3"/>
  <c r="S898" i="3"/>
  <c r="P876" i="3"/>
  <c r="P868" i="3"/>
  <c r="T855" i="3"/>
  <c r="Q851" i="3"/>
  <c r="R840" i="3"/>
  <c r="S832" i="3"/>
  <c r="P921" i="3"/>
  <c r="S915" i="3"/>
  <c r="R906" i="3"/>
  <c r="R898" i="3"/>
  <c r="T860" i="3"/>
  <c r="S855" i="3"/>
  <c r="P851" i="3"/>
  <c r="Q840" i="3"/>
  <c r="O915" i="3"/>
  <c r="Q898" i="3"/>
  <c r="T888" i="3"/>
  <c r="S875" i="3"/>
  <c r="S867" i="3"/>
  <c r="S860" i="3"/>
  <c r="R855" i="3"/>
  <c r="P840" i="3"/>
  <c r="R821" i="3"/>
  <c r="R802" i="3"/>
  <c r="R888" i="3"/>
  <c r="Q875" i="3"/>
  <c r="R860" i="3"/>
  <c r="P855" i="3"/>
  <c r="S850" i="3"/>
  <c r="R830" i="3"/>
  <c r="Q802" i="3"/>
  <c r="O921" i="3"/>
  <c r="S916" i="3"/>
  <c r="O880" i="3"/>
  <c r="Q876" i="3"/>
  <c r="O866" i="3"/>
  <c r="O862" i="3"/>
  <c r="P858" i="3"/>
  <c r="Q846" i="3"/>
  <c r="P836" i="3"/>
  <c r="O830" i="3"/>
  <c r="P805" i="3"/>
  <c r="T899" i="3"/>
  <c r="T895" i="3"/>
  <c r="T885" i="3"/>
  <c r="T869" i="3"/>
  <c r="T849" i="3"/>
  <c r="T839" i="3"/>
  <c r="R920" i="3"/>
  <c r="S899" i="3"/>
  <c r="Q895" i="3"/>
  <c r="S885" i="3"/>
  <c r="P869" i="3"/>
  <c r="T865" i="3"/>
  <c r="R849" i="3"/>
  <c r="S839" i="3"/>
  <c r="R835" i="3"/>
  <c r="P824" i="3"/>
  <c r="R819" i="3"/>
  <c r="R814" i="3"/>
  <c r="R909" i="3"/>
  <c r="R899" i="3"/>
  <c r="P895" i="3"/>
  <c r="R885" i="3"/>
  <c r="S879" i="3"/>
  <c r="T875" i="3"/>
  <c r="S865" i="3"/>
  <c r="P861" i="3"/>
  <c r="T857" i="3"/>
  <c r="Q849" i="3"/>
  <c r="R839" i="3"/>
  <c r="T828" i="3"/>
  <c r="O824" i="3"/>
  <c r="P819" i="3"/>
  <c r="Q814" i="3"/>
  <c r="Q804" i="3"/>
  <c r="P899" i="3"/>
  <c r="Q885" i="3"/>
  <c r="R865" i="3"/>
  <c r="P849" i="3"/>
  <c r="P839" i="3"/>
  <c r="S828" i="3"/>
  <c r="P814" i="3"/>
  <c r="P804" i="3"/>
  <c r="T923" i="3"/>
  <c r="T919" i="3"/>
  <c r="O899" i="3"/>
  <c r="S894" i="3"/>
  <c r="P885" i="3"/>
  <c r="P879" i="3"/>
  <c r="R875" i="3"/>
  <c r="T868" i="3"/>
  <c r="O849" i="3"/>
  <c r="T843" i="3"/>
  <c r="O839" i="3"/>
  <c r="R828" i="3"/>
  <c r="R808" i="3"/>
  <c r="R894" i="3"/>
  <c r="P894" i="3"/>
  <c r="T848" i="3"/>
  <c r="Q843" i="3"/>
  <c r="P828" i="3"/>
  <c r="P808" i="3"/>
  <c r="S843" i="3"/>
  <c r="Q828" i="3"/>
  <c r="Q808" i="3"/>
  <c r="O914" i="3"/>
  <c r="T908" i="3"/>
  <c r="S848" i="3"/>
  <c r="O843" i="3"/>
  <c r="P823" i="3"/>
  <c r="R803" i="3"/>
  <c r="R908" i="3"/>
  <c r="T902" i="3"/>
  <c r="P898" i="3"/>
  <c r="R893" i="3"/>
  <c r="P860" i="3"/>
  <c r="Q856" i="3"/>
  <c r="Q852" i="3"/>
  <c r="Q848" i="3"/>
  <c r="T827" i="3"/>
  <c r="Q817" i="3"/>
  <c r="Q812" i="3"/>
  <c r="P803" i="3"/>
  <c r="T922" i="3"/>
  <c r="Q908" i="3"/>
  <c r="S902" i="3"/>
  <c r="O898" i="3"/>
  <c r="S887" i="3"/>
  <c r="P883" i="3"/>
  <c r="P856" i="3"/>
  <c r="P848" i="3"/>
  <c r="S827" i="3"/>
  <c r="P812" i="3"/>
  <c r="O803" i="3"/>
  <c r="R848" i="3"/>
  <c r="S922" i="3"/>
  <c r="T912" i="3"/>
  <c r="P887" i="3"/>
  <c r="T867" i="3"/>
  <c r="T837" i="3"/>
  <c r="T832" i="3"/>
  <c r="O812" i="3"/>
  <c r="Q922" i="3"/>
  <c r="Q912" i="3"/>
  <c r="P867" i="3"/>
  <c r="Q837" i="3"/>
  <c r="R832" i="3"/>
  <c r="Q806" i="3"/>
  <c r="O922" i="3"/>
  <c r="P859" i="3"/>
  <c r="P847" i="3"/>
  <c r="Q816" i="3"/>
  <c r="R921" i="3"/>
  <c r="Q911" i="3"/>
  <c r="P891" i="3"/>
  <c r="S880" i="3"/>
  <c r="T866" i="3"/>
  <c r="S862" i="3"/>
  <c r="T836" i="3"/>
  <c r="Q820" i="3"/>
  <c r="Q896" i="3"/>
  <c r="O891" i="3"/>
  <c r="T876" i="3"/>
  <c r="R862" i="3"/>
  <c r="S836" i="3"/>
  <c r="O820" i="3"/>
  <c r="D1826" i="3"/>
  <c r="D1787" i="3"/>
  <c r="R1001" i="3"/>
  <c r="T900" i="3"/>
  <c r="Q900" i="3"/>
  <c r="O900" i="3"/>
  <c r="R900" i="3"/>
  <c r="S900" i="3"/>
  <c r="O2116" i="3"/>
  <c r="S2116" i="3"/>
  <c r="R1065" i="3"/>
  <c r="Q1010" i="3"/>
  <c r="R1010" i="3"/>
  <c r="O925" i="3"/>
  <c r="Q925" i="3"/>
  <c r="R925" i="3"/>
  <c r="D1792" i="3"/>
  <c r="Q1125" i="3"/>
  <c r="R1125" i="3"/>
  <c r="P938" i="3"/>
  <c r="O938" i="3"/>
  <c r="Q938" i="3"/>
  <c r="R938" i="3"/>
  <c r="R1189" i="3"/>
  <c r="R1170" i="3"/>
  <c r="Q1170" i="3"/>
  <c r="P890" i="3"/>
  <c r="Q890" i="3"/>
  <c r="T890" i="3"/>
  <c r="S890" i="3"/>
  <c r="R890" i="3"/>
  <c r="P810" i="3"/>
  <c r="Q810" i="3"/>
  <c r="R810" i="3"/>
  <c r="T2104" i="3"/>
  <c r="D1830" i="3"/>
  <c r="Q1182" i="3"/>
  <c r="R1182" i="3"/>
  <c r="Q1107" i="3"/>
  <c r="R1107" i="3"/>
  <c r="P815" i="3"/>
  <c r="Q815" i="3"/>
  <c r="R815" i="3"/>
  <c r="R2104" i="3"/>
  <c r="D1934" i="3"/>
  <c r="H1802" i="3"/>
  <c r="D1791" i="3"/>
  <c r="R1169" i="3"/>
  <c r="R1163" i="3"/>
  <c r="R1014" i="3"/>
  <c r="O974" i="3"/>
  <c r="Q974" i="3"/>
  <c r="R974" i="3"/>
  <c r="P974" i="3"/>
  <c r="O845" i="3"/>
  <c r="S845" i="3"/>
  <c r="R845" i="3"/>
  <c r="T845" i="3"/>
  <c r="Q845" i="3"/>
  <c r="P845" i="3"/>
  <c r="P910" i="3"/>
  <c r="Q910" i="3"/>
  <c r="T910" i="3"/>
  <c r="R910" i="3"/>
  <c r="O910" i="3"/>
  <c r="R831" i="3"/>
  <c r="Q831" i="3"/>
  <c r="O831" i="3"/>
  <c r="T831" i="3"/>
  <c r="P831" i="3"/>
  <c r="S831" i="3"/>
  <c r="D2001" i="3"/>
  <c r="D1958" i="3"/>
  <c r="D1797" i="3"/>
  <c r="D1891" i="3"/>
  <c r="R1171" i="3"/>
  <c r="P2105" i="3"/>
  <c r="Q2105" i="3"/>
  <c r="R2105" i="3"/>
  <c r="S2105" i="3"/>
  <c r="T2105" i="3"/>
  <c r="R1203" i="3"/>
  <c r="Q1203" i="3"/>
  <c r="Q1139" i="3"/>
  <c r="R1139" i="3"/>
  <c r="R1096" i="3"/>
  <c r="Q1096" i="3"/>
  <c r="O829" i="3"/>
  <c r="T829" i="3"/>
  <c r="P829" i="3"/>
  <c r="Q829" i="3"/>
  <c r="R829" i="3"/>
  <c r="O825" i="3"/>
  <c r="Q825" i="3"/>
  <c r="R825" i="3"/>
  <c r="D1859" i="3"/>
  <c r="H1769" i="3"/>
  <c r="R1082" i="3"/>
  <c r="Q1082" i="3"/>
  <c r="D1768" i="3"/>
  <c r="D1824" i="3"/>
  <c r="R1161" i="3"/>
  <c r="Q1136" i="3"/>
  <c r="Q1012" i="3"/>
  <c r="R1012" i="3"/>
  <c r="Q967" i="3"/>
  <c r="R967" i="3"/>
  <c r="P967" i="3"/>
  <c r="D2033" i="3"/>
  <c r="D1801" i="3"/>
  <c r="S2104" i="3"/>
  <c r="P2104" i="3"/>
  <c r="R864" i="3"/>
  <c r="S864" i="3"/>
  <c r="P864" i="3"/>
  <c r="T864" i="3"/>
  <c r="O864" i="3"/>
  <c r="D1849" i="3"/>
  <c r="O994" i="3"/>
  <c r="R994" i="3"/>
  <c r="H994" i="3" s="1"/>
  <c r="P994" i="3"/>
  <c r="R1193" i="3"/>
  <c r="Q1193" i="3"/>
  <c r="R1005" i="3"/>
  <c r="Q1005" i="3"/>
  <c r="Q2114" i="3"/>
  <c r="H2029" i="3"/>
  <c r="D1948" i="3"/>
  <c r="H1799" i="3"/>
  <c r="P2114" i="3"/>
  <c r="R2107" i="3"/>
  <c r="Q2107" i="3"/>
  <c r="D2047" i="3"/>
  <c r="H2036" i="3"/>
  <c r="D1853" i="3"/>
  <c r="D1832" i="3"/>
  <c r="Q1192" i="3"/>
  <c r="Q1166" i="3"/>
  <c r="R1166" i="3"/>
  <c r="Q1109" i="3"/>
  <c r="R1045" i="3"/>
  <c r="Q1045" i="3"/>
  <c r="R1004" i="3"/>
  <c r="Q982" i="3"/>
  <c r="R982" i="3"/>
  <c r="O982" i="3"/>
  <c r="P982" i="3"/>
  <c r="O677" i="3"/>
  <c r="D677" i="3" s="1"/>
  <c r="R677" i="3"/>
  <c r="T2106" i="3"/>
  <c r="D1857" i="3"/>
  <c r="D1808" i="3"/>
  <c r="S907" i="3"/>
  <c r="T883" i="3"/>
  <c r="Q883" i="3"/>
  <c r="R883" i="3"/>
  <c r="S883" i="3"/>
  <c r="D1886" i="3"/>
  <c r="H1773" i="3"/>
  <c r="P989" i="3"/>
  <c r="Q989" i="3"/>
  <c r="O989" i="3"/>
  <c r="R989" i="3"/>
  <c r="S2106" i="3"/>
  <c r="D1836" i="3"/>
  <c r="Q1104" i="3"/>
  <c r="R1104" i="3"/>
  <c r="R1062" i="3"/>
  <c r="Q1062" i="3"/>
  <c r="D2044" i="3"/>
  <c r="D695" i="3"/>
  <c r="O972" i="3"/>
  <c r="R972" i="3"/>
  <c r="Q972" i="3"/>
  <c r="P972" i="3"/>
  <c r="P987" i="3"/>
  <c r="O987" i="3"/>
  <c r="Q987" i="3"/>
  <c r="R987" i="3"/>
  <c r="O959" i="3"/>
  <c r="Q959" i="3"/>
  <c r="R959" i="3"/>
  <c r="R954" i="3"/>
  <c r="Q954" i="3"/>
  <c r="P954" i="3"/>
  <c r="D954" i="3" s="1"/>
  <c r="Q907" i="3"/>
  <c r="R907" i="3"/>
  <c r="O907" i="3"/>
  <c r="T907" i="3"/>
  <c r="S872" i="3"/>
  <c r="O872" i="3"/>
  <c r="R872" i="3"/>
  <c r="P872" i="3"/>
  <c r="Q872" i="3"/>
  <c r="T872" i="3"/>
  <c r="Q1169" i="3"/>
  <c r="R1083" i="3"/>
  <c r="Q1083" i="3"/>
  <c r="R844" i="3"/>
  <c r="S844" i="3"/>
  <c r="Q844" i="3"/>
  <c r="P844" i="3"/>
  <c r="T844" i="3"/>
  <c r="D1899" i="3"/>
  <c r="R1138" i="3"/>
  <c r="Q1138" i="3"/>
  <c r="Q1020" i="3"/>
  <c r="R1020" i="3"/>
  <c r="D1813" i="3"/>
  <c r="Q1077" i="3"/>
  <c r="R1077" i="3"/>
  <c r="S2114" i="3"/>
  <c r="T2114" i="3"/>
  <c r="R2106" i="3"/>
  <c r="T925" i="3"/>
  <c r="P2113" i="3"/>
  <c r="T2113" i="3"/>
  <c r="S2113" i="3"/>
  <c r="Q1187" i="3"/>
  <c r="R1187" i="3"/>
  <c r="R914" i="3"/>
  <c r="Q914" i="3"/>
  <c r="P914" i="3"/>
  <c r="T914" i="3"/>
  <c r="O2108" i="3"/>
  <c r="R2108" i="3"/>
  <c r="S2108" i="3"/>
  <c r="T2108" i="3"/>
  <c r="D1949" i="3"/>
  <c r="D1960" i="3"/>
  <c r="H1858" i="3"/>
  <c r="P950" i="3"/>
  <c r="D950" i="3" s="1"/>
  <c r="Q950" i="3"/>
  <c r="R950" i="3"/>
  <c r="Q1128" i="3"/>
  <c r="R1128" i="3"/>
  <c r="P903" i="3"/>
  <c r="S903" i="3"/>
  <c r="O903" i="3"/>
  <c r="R903" i="3"/>
  <c r="T903" i="3"/>
  <c r="D1841" i="3"/>
  <c r="Q1100" i="3"/>
  <c r="O813" i="3"/>
  <c r="P813" i="3"/>
  <c r="R813" i="3"/>
  <c r="Q813" i="3"/>
  <c r="R2113" i="3"/>
  <c r="H2042" i="3"/>
  <c r="H1875" i="3"/>
  <c r="Q2113" i="3"/>
  <c r="Q2106" i="3"/>
  <c r="R1201" i="3"/>
  <c r="R1085" i="3"/>
  <c r="Q1085" i="3"/>
  <c r="R1054" i="3"/>
  <c r="Q1054" i="3"/>
  <c r="P930" i="3"/>
  <c r="Q930" i="3"/>
  <c r="T930" i="3"/>
  <c r="O930" i="3"/>
  <c r="R930" i="3"/>
  <c r="S930" i="3"/>
  <c r="P911" i="3"/>
  <c r="T911" i="3"/>
  <c r="S911" i="3"/>
  <c r="R911" i="3"/>
  <c r="S881" i="3"/>
  <c r="T881" i="3"/>
  <c r="Q881" i="3"/>
  <c r="O881" i="3"/>
  <c r="P881" i="3"/>
  <c r="R881" i="3"/>
  <c r="O2113" i="3"/>
  <c r="Q2110" i="3"/>
  <c r="S2110" i="3"/>
  <c r="D2046" i="3"/>
  <c r="D2005" i="3"/>
  <c r="H1835" i="3"/>
  <c r="D1819" i="3"/>
  <c r="H1807" i="3"/>
  <c r="Q1065" i="3"/>
  <c r="R970" i="3"/>
  <c r="P970" i="3"/>
  <c r="O970" i="3"/>
  <c r="S925" i="3"/>
  <c r="S910" i="3"/>
  <c r="H1873" i="3"/>
  <c r="Q1188" i="3"/>
  <c r="R1129" i="3"/>
  <c r="Q1129" i="3"/>
  <c r="R1111" i="3"/>
  <c r="Q1111" i="3"/>
  <c r="R1102" i="3"/>
  <c r="Q1000" i="3"/>
  <c r="O976" i="3"/>
  <c r="R976" i="3"/>
  <c r="O889" i="3"/>
  <c r="R889" i="3"/>
  <c r="S889" i="3"/>
  <c r="P889" i="3"/>
  <c r="Q889" i="3"/>
  <c r="O837" i="3"/>
  <c r="S837" i="3"/>
  <c r="P822" i="3"/>
  <c r="Q822" i="3"/>
  <c r="O822" i="3"/>
  <c r="R822" i="3"/>
  <c r="Q1160" i="3"/>
  <c r="R1160" i="3"/>
  <c r="R1148" i="3"/>
  <c r="Q1106" i="3"/>
  <c r="R1089" i="3"/>
  <c r="Q1089" i="3"/>
  <c r="Q966" i="3"/>
  <c r="O966" i="3"/>
  <c r="O949" i="3"/>
  <c r="P949" i="3"/>
  <c r="R949" i="3"/>
  <c r="Q1194" i="3"/>
  <c r="Q1046" i="3"/>
  <c r="R1046" i="3"/>
  <c r="Q1037" i="3"/>
  <c r="Q1019" i="3"/>
  <c r="Q980" i="3"/>
  <c r="R980" i="3"/>
  <c r="O980" i="3"/>
  <c r="P850" i="3"/>
  <c r="Q850" i="3"/>
  <c r="T850" i="3"/>
  <c r="R850" i="3"/>
  <c r="H1777" i="3"/>
  <c r="Q1147" i="3"/>
  <c r="R1147" i="3"/>
  <c r="Q1142" i="3"/>
  <c r="R1142" i="3"/>
  <c r="R1088" i="3"/>
  <c r="T1088" i="3"/>
  <c r="Q1006" i="3"/>
  <c r="Q958" i="3"/>
  <c r="R958" i="3"/>
  <c r="O958" i="3"/>
  <c r="P958" i="3"/>
  <c r="S917" i="3"/>
  <c r="Q917" i="3"/>
  <c r="O917" i="3"/>
  <c r="P678" i="3"/>
  <c r="Q678" i="3"/>
  <c r="Q1191" i="3"/>
  <c r="R1191" i="3"/>
  <c r="Q1185" i="3"/>
  <c r="R1099" i="3"/>
  <c r="P978" i="3"/>
  <c r="Q978" i="3"/>
  <c r="H978" i="3" s="1"/>
  <c r="D1798" i="3"/>
  <c r="Q1200" i="3"/>
  <c r="Q1196" i="3"/>
  <c r="R1196" i="3"/>
  <c r="R1140" i="3"/>
  <c r="R1043" i="3"/>
  <c r="R1003" i="3"/>
  <c r="Q1003" i="3"/>
  <c r="R963" i="3"/>
  <c r="H963" i="3" s="1"/>
  <c r="O963" i="3"/>
  <c r="Q937" i="3"/>
  <c r="R937" i="3"/>
  <c r="P937" i="3"/>
  <c r="D937" i="3" s="1"/>
  <c r="Q892" i="3"/>
  <c r="P892" i="3"/>
  <c r="R892" i="3"/>
  <c r="O892" i="3"/>
  <c r="R1168" i="3"/>
  <c r="R1048" i="3"/>
  <c r="R1022" i="3"/>
  <c r="D1827" i="3"/>
  <c r="R1167" i="3"/>
  <c r="Q1167" i="3"/>
  <c r="R1145" i="3"/>
  <c r="Q1126" i="3"/>
  <c r="R1126" i="3"/>
  <c r="Q1121" i="3"/>
  <c r="O962" i="3"/>
  <c r="R962" i="3"/>
  <c r="H962" i="3" s="1"/>
  <c r="P962" i="3"/>
  <c r="O873" i="3"/>
  <c r="P873" i="3"/>
  <c r="S873" i="3"/>
  <c r="R873" i="3"/>
  <c r="D1964" i="3"/>
  <c r="D1867" i="3"/>
  <c r="D1946" i="3"/>
  <c r="D1889" i="3"/>
  <c r="D1834" i="3"/>
  <c r="D1779" i="3"/>
  <c r="R1190" i="3"/>
  <c r="Q1154" i="3"/>
  <c r="R1154" i="3"/>
  <c r="P842" i="3"/>
  <c r="Q842" i="3"/>
  <c r="S842" i="3"/>
  <c r="R842" i="3"/>
  <c r="O842" i="3"/>
  <c r="O833" i="3"/>
  <c r="P833" i="3"/>
  <c r="S833" i="3"/>
  <c r="R833" i="3"/>
  <c r="O818" i="3"/>
  <c r="P818" i="3"/>
  <c r="R818" i="3"/>
  <c r="Q1184" i="3"/>
  <c r="R1141" i="3"/>
  <c r="R1059" i="3"/>
  <c r="R1034" i="3"/>
  <c r="Q1026" i="3"/>
  <c r="R1026" i="3"/>
  <c r="Q1021" i="3"/>
  <c r="O993" i="3"/>
  <c r="P993" i="3"/>
  <c r="R965" i="3"/>
  <c r="Q965" i="3"/>
  <c r="R940" i="3"/>
  <c r="P940" i="3"/>
  <c r="D940" i="3" s="1"/>
  <c r="Q940" i="3"/>
  <c r="R904" i="3"/>
  <c r="S904" i="3"/>
  <c r="Q904" i="3"/>
  <c r="T904" i="3"/>
  <c r="O904" i="3"/>
  <c r="T871" i="3"/>
  <c r="O871" i="3"/>
  <c r="P871" i="3"/>
  <c r="Q871" i="3"/>
  <c r="R871" i="3"/>
  <c r="S841" i="3"/>
  <c r="T841" i="3"/>
  <c r="R841" i="3"/>
  <c r="P841" i="3"/>
  <c r="Q841" i="3"/>
  <c r="R1149" i="3"/>
  <c r="R1144" i="3"/>
  <c r="Q1117" i="3"/>
  <c r="Q1113" i="3"/>
  <c r="Q1040" i="3"/>
  <c r="Q986" i="3"/>
  <c r="O986" i="3"/>
  <c r="R986" i="3"/>
  <c r="O981" i="3"/>
  <c r="P981" i="3"/>
  <c r="R981" i="3"/>
  <c r="H981" i="3" s="1"/>
  <c r="O952" i="3"/>
  <c r="Q952" i="3"/>
  <c r="R924" i="3"/>
  <c r="S924" i="3"/>
  <c r="O924" i="3"/>
  <c r="T924" i="3"/>
  <c r="Q924" i="3"/>
  <c r="P924" i="3"/>
  <c r="T920" i="3"/>
  <c r="O920" i="3"/>
  <c r="S920" i="3"/>
  <c r="Q920" i="3"/>
  <c r="Q821" i="3"/>
  <c r="O821" i="3"/>
  <c r="R1143" i="3"/>
  <c r="R1137" i="3"/>
  <c r="Q1120" i="3"/>
  <c r="R1120" i="3"/>
  <c r="R1112" i="3"/>
  <c r="R1023" i="3"/>
  <c r="Q1023" i="3"/>
  <c r="O961" i="3"/>
  <c r="P961" i="3"/>
  <c r="Q961" i="3"/>
  <c r="H961" i="3" s="1"/>
  <c r="R946" i="3"/>
  <c r="H946" i="3" s="1"/>
  <c r="P942" i="3"/>
  <c r="O942" i="3"/>
  <c r="Q942" i="3"/>
  <c r="Q906" i="3"/>
  <c r="P906" i="3"/>
  <c r="P874" i="3"/>
  <c r="S874" i="3"/>
  <c r="O874" i="3"/>
  <c r="Q874" i="3"/>
  <c r="Q811" i="3"/>
  <c r="R811" i="3"/>
  <c r="P811" i="3"/>
  <c r="P806" i="3"/>
  <c r="R806" i="3"/>
  <c r="Q1162" i="3"/>
  <c r="H1162" i="3" s="1"/>
  <c r="Q988" i="3"/>
  <c r="O988" i="3"/>
  <c r="R1123" i="3"/>
  <c r="Q1123" i="3"/>
  <c r="R1094" i="3"/>
  <c r="R985" i="3"/>
  <c r="O985" i="3"/>
  <c r="Q869" i="3"/>
  <c r="S869" i="3"/>
  <c r="R869" i="3"/>
  <c r="P854" i="3"/>
  <c r="S854" i="3"/>
  <c r="Q809" i="3"/>
  <c r="P809" i="3"/>
  <c r="R1183" i="3"/>
  <c r="R1110" i="3"/>
  <c r="R1053" i="3"/>
  <c r="R998" i="3"/>
  <c r="P984" i="3"/>
  <c r="D984" i="3" s="1"/>
  <c r="Q984" i="3"/>
  <c r="O913" i="3"/>
  <c r="P913" i="3"/>
  <c r="S913" i="3"/>
  <c r="T913" i="3"/>
  <c r="R913" i="3"/>
  <c r="R857" i="3"/>
  <c r="Q857" i="3"/>
  <c r="Q1114" i="3"/>
  <c r="R1114" i="3"/>
  <c r="Q1098" i="3"/>
  <c r="R1098" i="3"/>
  <c r="Q1080" i="3"/>
  <c r="R1080" i="3"/>
  <c r="R1016" i="3"/>
  <c r="O992" i="3"/>
  <c r="R992" i="3"/>
  <c r="P882" i="3"/>
  <c r="S882" i="3"/>
  <c r="Q882" i="3"/>
  <c r="R882" i="3"/>
  <c r="T882" i="3"/>
  <c r="R1173" i="3"/>
  <c r="R1116" i="3"/>
  <c r="R1068" i="3"/>
  <c r="Q1042" i="3"/>
  <c r="Q1031" i="3"/>
  <c r="R1031" i="3"/>
  <c r="Q1009" i="3"/>
  <c r="R1009" i="3"/>
  <c r="O935" i="3"/>
  <c r="S835" i="3"/>
  <c r="O835" i="3"/>
  <c r="T835" i="3"/>
  <c r="Q835" i="3"/>
  <c r="Q1179" i="3"/>
  <c r="R1092" i="3"/>
  <c r="R1074" i="3"/>
  <c r="Q1002" i="3"/>
  <c r="Q960" i="3"/>
  <c r="R960" i="3"/>
  <c r="T918" i="3"/>
  <c r="R918" i="3"/>
  <c r="T897" i="3"/>
  <c r="R897" i="3"/>
  <c r="S897" i="3"/>
  <c r="Q897" i="3"/>
  <c r="P870" i="3"/>
  <c r="Q870" i="3"/>
  <c r="T870" i="3"/>
  <c r="R870" i="3"/>
  <c r="Q834" i="3"/>
  <c r="R834" i="3"/>
  <c r="P834" i="3"/>
  <c r="O817" i="3"/>
  <c r="R817" i="3"/>
  <c r="R1164" i="3"/>
  <c r="Q1164" i="3"/>
  <c r="R1056" i="3"/>
  <c r="R943" i="3"/>
  <c r="Q915" i="3"/>
  <c r="R915" i="3"/>
  <c r="T915" i="3"/>
  <c r="T878" i="3"/>
  <c r="P878" i="3"/>
  <c r="Q878" i="3"/>
  <c r="R878" i="3"/>
  <c r="P866" i="3"/>
  <c r="Q866" i="3"/>
  <c r="Q1186" i="3"/>
  <c r="R1186" i="3"/>
  <c r="Q1176" i="3"/>
  <c r="Q1146" i="3"/>
  <c r="R1101" i="3"/>
  <c r="R1071" i="3"/>
  <c r="Q1047" i="3"/>
  <c r="O893" i="3"/>
  <c r="P893" i="3"/>
  <c r="S893" i="3"/>
  <c r="T893" i="3"/>
  <c r="Q1050" i="3"/>
  <c r="R1050" i="3"/>
  <c r="Q1028" i="3"/>
  <c r="O852" i="3"/>
  <c r="R852" i="3"/>
  <c r="Q807" i="3"/>
  <c r="R807" i="3"/>
  <c r="O807" i="3"/>
  <c r="R951" i="3"/>
  <c r="H951" i="3" s="1"/>
  <c r="O951" i="3"/>
  <c r="Q947" i="3"/>
  <c r="R947" i="3"/>
  <c r="O947" i="3"/>
  <c r="S921" i="3"/>
  <c r="T921" i="3"/>
  <c r="R884" i="3"/>
  <c r="S884" i="3"/>
  <c r="Q884" i="3"/>
  <c r="P880" i="3"/>
  <c r="T880" i="3"/>
  <c r="O865" i="3"/>
  <c r="Q865" i="3"/>
  <c r="T858" i="3"/>
  <c r="R858" i="3"/>
  <c r="R843" i="3"/>
  <c r="Q832" i="3"/>
  <c r="O832" i="3"/>
  <c r="R805" i="3"/>
  <c r="Q681" i="3"/>
  <c r="S895" i="3"/>
  <c r="O895" i="3"/>
  <c r="R891" i="3"/>
  <c r="Q891" i="3"/>
  <c r="Q887" i="3"/>
  <c r="R887" i="3"/>
  <c r="O887" i="3"/>
  <c r="S861" i="3"/>
  <c r="T861" i="3"/>
  <c r="Q847" i="3"/>
  <c r="R847" i="3"/>
  <c r="R824" i="3"/>
  <c r="Q824" i="3"/>
  <c r="P820" i="3"/>
  <c r="O991" i="3"/>
  <c r="P971" i="3"/>
  <c r="O971" i="3"/>
  <c r="O912" i="3"/>
  <c r="R912" i="3"/>
  <c r="T894" i="3"/>
  <c r="Q894" i="3"/>
  <c r="R846" i="3"/>
  <c r="P846" i="3"/>
  <c r="Q827" i="3"/>
  <c r="R827" i="3"/>
  <c r="P964" i="3"/>
  <c r="O953" i="3"/>
  <c r="P953" i="3"/>
  <c r="Q927" i="3"/>
  <c r="R927" i="3"/>
  <c r="S927" i="3"/>
  <c r="T838" i="3"/>
  <c r="Q838" i="3"/>
  <c r="Q941" i="3"/>
  <c r="P902" i="3"/>
  <c r="Q902" i="3"/>
  <c r="Q867" i="3"/>
  <c r="R867" i="3"/>
  <c r="R804" i="3"/>
  <c r="R944" i="3"/>
  <c r="H944" i="3" s="1"/>
  <c r="O933" i="3"/>
  <c r="P933" i="3"/>
  <c r="O905" i="3"/>
  <c r="S905" i="3"/>
  <c r="S901" i="3"/>
  <c r="T901" i="3"/>
  <c r="O901" i="3"/>
  <c r="O853" i="3"/>
  <c r="P853" i="3"/>
  <c r="S853" i="3"/>
  <c r="P830" i="3"/>
  <c r="Q830" i="3"/>
  <c r="T830" i="3"/>
  <c r="R936" i="3"/>
  <c r="R916" i="3"/>
  <c r="R896" i="3"/>
  <c r="R876" i="3"/>
  <c r="R856" i="3"/>
  <c r="R836" i="3"/>
  <c r="R816" i="3"/>
  <c r="R676" i="3"/>
  <c r="H1105" i="3" l="1"/>
  <c r="H1109" i="3"/>
  <c r="H1038" i="3"/>
  <c r="H1002" i="3"/>
  <c r="H1122" i="3"/>
  <c r="H1006" i="3"/>
  <c r="H1176" i="3"/>
  <c r="D996" i="3"/>
  <c r="H1007" i="3"/>
  <c r="H1181" i="3"/>
  <c r="H1169" i="3"/>
  <c r="H998" i="3"/>
  <c r="H1015" i="3"/>
  <c r="H1115" i="3"/>
  <c r="H1102" i="3"/>
  <c r="H1136" i="3"/>
  <c r="H1192" i="3"/>
  <c r="H1042" i="3"/>
  <c r="H1095" i="3"/>
  <c r="H1033" i="3"/>
  <c r="H1106" i="3"/>
  <c r="H1037" i="3"/>
  <c r="H1050" i="3"/>
  <c r="H1098" i="3"/>
  <c r="H1103" i="3"/>
  <c r="H1147" i="3"/>
  <c r="H1090" i="3"/>
  <c r="H1127" i="3"/>
  <c r="D1198" i="3"/>
  <c r="H1108" i="3"/>
  <c r="H1011" i="3"/>
  <c r="H1040" i="3"/>
  <c r="H1019" i="3"/>
  <c r="H984" i="3"/>
  <c r="H952" i="3"/>
  <c r="H1167" i="3"/>
  <c r="H1096" i="3"/>
  <c r="H1043" i="3"/>
  <c r="H1114" i="3"/>
  <c r="D1200" i="3"/>
  <c r="H1053" i="3"/>
  <c r="H997" i="3"/>
  <c r="H1101" i="3"/>
  <c r="H1126" i="3"/>
  <c r="H1051" i="3"/>
  <c r="H1111" i="3"/>
  <c r="H1045" i="3"/>
  <c r="H1094" i="3"/>
  <c r="H957" i="3"/>
  <c r="H1112" i="3"/>
  <c r="H1048" i="3"/>
  <c r="H1135" i="3"/>
  <c r="H1152" i="3"/>
  <c r="H1113" i="3"/>
  <c r="H958" i="3"/>
  <c r="H1166" i="3"/>
  <c r="H1150" i="3"/>
  <c r="H1093" i="3"/>
  <c r="H1018" i="3"/>
  <c r="H1145" i="3"/>
  <c r="H1173" i="3"/>
  <c r="H1036" i="3"/>
  <c r="D1201" i="3"/>
  <c r="H1146" i="3"/>
  <c r="D1013" i="3"/>
  <c r="H977" i="3"/>
  <c r="D1040" i="3"/>
  <c r="D1097" i="3"/>
  <c r="H1129" i="3"/>
  <c r="H1020" i="3"/>
  <c r="H1035" i="3"/>
  <c r="D1018" i="3"/>
  <c r="D1169" i="3"/>
  <c r="D1004" i="3"/>
  <c r="D1165" i="3"/>
  <c r="D995" i="3"/>
  <c r="H1179" i="3"/>
  <c r="H1097" i="3"/>
  <c r="H1039" i="3"/>
  <c r="H1184" i="3"/>
  <c r="H1138" i="3"/>
  <c r="H948" i="3"/>
  <c r="H1143" i="3"/>
  <c r="D1022" i="3"/>
  <c r="D1024" i="3"/>
  <c r="D1051" i="3"/>
  <c r="D1146" i="3"/>
  <c r="D1108" i="3"/>
  <c r="D1094" i="3"/>
  <c r="D1157" i="3"/>
  <c r="D1092" i="3"/>
  <c r="H1165" i="3"/>
  <c r="D1003" i="3"/>
  <c r="D1026" i="3"/>
  <c r="D1023" i="3"/>
  <c r="D1033" i="3"/>
  <c r="D1038" i="3"/>
  <c r="D1166" i="3"/>
  <c r="D1095" i="3"/>
  <c r="D1154" i="3"/>
  <c r="D1096" i="3"/>
  <c r="D1144" i="3"/>
  <c r="D1159" i="3"/>
  <c r="H1107" i="3"/>
  <c r="H935" i="3"/>
  <c r="D1049" i="3"/>
  <c r="D1173" i="3"/>
  <c r="D1042" i="3"/>
  <c r="D1155" i="3"/>
  <c r="D1148" i="3"/>
  <c r="D1090" i="3"/>
  <c r="D1091" i="3"/>
  <c r="H1023" i="3"/>
  <c r="H1128" i="3"/>
  <c r="D1032" i="3"/>
  <c r="H1148" i="3"/>
  <c r="D1101" i="3"/>
  <c r="D1199" i="3"/>
  <c r="D1162" i="3"/>
  <c r="D1149" i="3"/>
  <c r="D1037" i="3"/>
  <c r="D1046" i="3"/>
  <c r="D1100" i="3"/>
  <c r="D1045" i="3"/>
  <c r="D1047" i="3"/>
  <c r="D1103" i="3"/>
  <c r="D1110" i="3"/>
  <c r="D1111" i="3"/>
  <c r="H1100" i="3"/>
  <c r="H1195" i="3"/>
  <c r="H1099" i="3"/>
  <c r="D1030" i="3"/>
  <c r="D1168" i="3"/>
  <c r="D1161" i="3"/>
  <c r="D1152" i="3"/>
  <c r="H1174" i="3"/>
  <c r="H1149" i="3"/>
  <c r="D1044" i="3"/>
  <c r="D1041" i="3"/>
  <c r="D1147" i="3"/>
  <c r="H1168" i="3"/>
  <c r="D1158" i="3"/>
  <c r="H1161" i="3"/>
  <c r="D1203" i="3"/>
  <c r="D1156" i="3"/>
  <c r="H965" i="3"/>
  <c r="H1177" i="3"/>
  <c r="H1110" i="3"/>
  <c r="D1020" i="3"/>
  <c r="D1052" i="3"/>
  <c r="D1167" i="3"/>
  <c r="D1172" i="3"/>
  <c r="D1104" i="3"/>
  <c r="D1202" i="3"/>
  <c r="H1144" i="3"/>
  <c r="H1175" i="3"/>
  <c r="D1036" i="3"/>
  <c r="H1044" i="3"/>
  <c r="D1050" i="3"/>
  <c r="D1089" i="3"/>
  <c r="D1151" i="3"/>
  <c r="H1178" i="3"/>
  <c r="H1049" i="3"/>
  <c r="D1034" i="3"/>
  <c r="D1028" i="3"/>
  <c r="D1150" i="3"/>
  <c r="H1151" i="3"/>
  <c r="D1204" i="3"/>
  <c r="D1102" i="3"/>
  <c r="D1029" i="3"/>
  <c r="D1164" i="3"/>
  <c r="H1104" i="3"/>
  <c r="D1025" i="3"/>
  <c r="H1046" i="3"/>
  <c r="H1034" i="3"/>
  <c r="D1035" i="3"/>
  <c r="D1153" i="3"/>
  <c r="D1109" i="3"/>
  <c r="D1175" i="3"/>
  <c r="D1031" i="3"/>
  <c r="D1027" i="3"/>
  <c r="D1053" i="3"/>
  <c r="H1047" i="3"/>
  <c r="H960" i="3"/>
  <c r="H1021" i="3"/>
  <c r="H1022" i="3"/>
  <c r="H1041" i="3"/>
  <c r="D1170" i="3"/>
  <c r="D1171" i="3"/>
  <c r="D1163" i="3"/>
  <c r="D1105" i="3"/>
  <c r="H1092" i="3"/>
  <c r="D1145" i="3"/>
  <c r="H1089" i="3"/>
  <c r="H1000" i="3"/>
  <c r="H1139" i="3"/>
  <c r="H1170" i="3"/>
  <c r="H1172" i="3"/>
  <c r="H1052" i="3"/>
  <c r="D1039" i="3"/>
  <c r="D1048" i="3"/>
  <c r="D1043" i="3"/>
  <c r="D1019" i="3"/>
  <c r="D1106" i="3"/>
  <c r="D997" i="3"/>
  <c r="D1174" i="3"/>
  <c r="D1160" i="3"/>
  <c r="D1093" i="3"/>
  <c r="H1171" i="3"/>
  <c r="D1107" i="3"/>
  <c r="H995" i="3"/>
  <c r="H1004" i="3"/>
  <c r="H1001" i="3"/>
  <c r="H1091" i="3"/>
  <c r="D1021" i="3"/>
  <c r="D1099" i="3"/>
  <c r="D1195" i="3"/>
  <c r="H1193" i="3"/>
  <c r="H1189" i="3"/>
  <c r="H1196" i="3"/>
  <c r="H1191" i="3"/>
  <c r="D1196" i="3"/>
  <c r="H1194" i="3"/>
  <c r="D1197" i="3"/>
  <c r="H1190" i="3"/>
  <c r="D1190" i="3"/>
  <c r="D1194" i="3"/>
  <c r="D1192" i="3"/>
  <c r="D1189" i="3"/>
  <c r="D1191" i="3"/>
  <c r="H1185" i="3"/>
  <c r="D1193" i="3"/>
  <c r="H1188" i="3"/>
  <c r="H1182" i="3"/>
  <c r="H1180" i="3"/>
  <c r="D1181" i="3"/>
  <c r="D1183" i="3"/>
  <c r="H1183" i="3"/>
  <c r="H1186" i="3"/>
  <c r="D1188" i="3"/>
  <c r="D1187" i="3"/>
  <c r="D1186" i="3"/>
  <c r="D1182" i="3"/>
  <c r="D1185" i="3"/>
  <c r="D1184" i="3"/>
  <c r="D1177" i="3"/>
  <c r="D1179" i="3"/>
  <c r="D1180" i="3"/>
  <c r="D1178" i="3"/>
  <c r="D1176" i="3"/>
  <c r="D1141" i="3"/>
  <c r="H1133" i="3"/>
  <c r="D1143" i="3"/>
  <c r="D1135" i="3"/>
  <c r="H1132" i="3"/>
  <c r="D1142" i="3"/>
  <c r="H1141" i="3"/>
  <c r="H1131" i="3"/>
  <c r="D1130" i="3"/>
  <c r="H1140" i="3"/>
  <c r="H1137" i="3"/>
  <c r="D1131" i="3"/>
  <c r="D1137" i="3"/>
  <c r="D1140" i="3"/>
  <c r="H1125" i="3"/>
  <c r="D1134" i="3"/>
  <c r="D1136" i="3"/>
  <c r="D1133" i="3"/>
  <c r="H1142" i="3"/>
  <c r="D1139" i="3"/>
  <c r="H1130" i="3"/>
  <c r="D1138" i="3"/>
  <c r="D1132" i="3"/>
  <c r="H1117" i="3"/>
  <c r="H1121" i="3"/>
  <c r="H1123" i="3"/>
  <c r="H1124" i="3"/>
  <c r="D1128" i="3"/>
  <c r="D1129" i="3"/>
  <c r="D1125" i="3"/>
  <c r="D1122" i="3"/>
  <c r="H1119" i="3"/>
  <c r="D1121" i="3"/>
  <c r="D1127" i="3"/>
  <c r="D1123" i="3"/>
  <c r="D1126" i="3"/>
  <c r="H1118" i="3"/>
  <c r="H1120" i="3"/>
  <c r="D1114" i="3"/>
  <c r="H1116" i="3"/>
  <c r="D1117" i="3"/>
  <c r="D1120" i="3"/>
  <c r="D1116" i="3"/>
  <c r="D1119" i="3"/>
  <c r="D1115" i="3"/>
  <c r="D1118" i="3"/>
  <c r="D1113" i="3"/>
  <c r="D1112" i="3"/>
  <c r="H1251" i="3"/>
  <c r="D958" i="3"/>
  <c r="H1014" i="3"/>
  <c r="H974" i="3"/>
  <c r="D971" i="3"/>
  <c r="H954" i="3"/>
  <c r="D1010" i="3"/>
  <c r="D968" i="3"/>
  <c r="D978" i="3"/>
  <c r="D955" i="3"/>
  <c r="D1017" i="3"/>
  <c r="D999" i="3"/>
  <c r="H964" i="3"/>
  <c r="H973" i="3"/>
  <c r="D974" i="3"/>
  <c r="H1010" i="3"/>
  <c r="H996" i="3"/>
  <c r="D977" i="3"/>
  <c r="D1002" i="3"/>
  <c r="D1005" i="3"/>
  <c r="D998" i="3"/>
  <c r="D966" i="3"/>
  <c r="H987" i="3"/>
  <c r="D960" i="3"/>
  <c r="D1015" i="3"/>
  <c r="D1009" i="3"/>
  <c r="H990" i="3"/>
  <c r="D963" i="3"/>
  <c r="D959" i="3"/>
  <c r="D952" i="3"/>
  <c r="D964" i="3"/>
  <c r="D981" i="3"/>
  <c r="H950" i="3"/>
  <c r="D1011" i="3"/>
  <c r="D976" i="3"/>
  <c r="H1012" i="3"/>
  <c r="D982" i="3"/>
  <c r="H982" i="3"/>
  <c r="H983" i="3"/>
  <c r="D975" i="3"/>
  <c r="D1012" i="3"/>
  <c r="D1016" i="3"/>
  <c r="D1001" i="3"/>
  <c r="D951" i="3"/>
  <c r="D983" i="3"/>
  <c r="H956" i="3"/>
  <c r="H1016" i="3"/>
  <c r="D949" i="3"/>
  <c r="D953" i="3"/>
  <c r="H979" i="3"/>
  <c r="D979" i="3"/>
  <c r="H681" i="3"/>
  <c r="H985" i="3"/>
  <c r="H976" i="3"/>
  <c r="D962" i="3"/>
  <c r="D980" i="3"/>
  <c r="D970" i="3"/>
  <c r="H980" i="3"/>
  <c r="H986" i="3"/>
  <c r="H975" i="3"/>
  <c r="H1248" i="3"/>
  <c r="D961" i="3"/>
  <c r="D972" i="3"/>
  <c r="H934" i="3"/>
  <c r="H1017" i="3"/>
  <c r="D1014" i="3"/>
  <c r="D1008" i="3"/>
  <c r="H1008" i="3"/>
  <c r="D1006" i="3"/>
  <c r="D1007" i="3"/>
  <c r="H988" i="3"/>
  <c r="H992" i="3"/>
  <c r="H1005" i="3"/>
  <c r="H991" i="3"/>
  <c r="H1003" i="3"/>
  <c r="H989" i="3"/>
  <c r="D994" i="3"/>
  <c r="D993" i="3"/>
  <c r="H999" i="3"/>
  <c r="D988" i="3"/>
  <c r="D985" i="3"/>
  <c r="D989" i="3"/>
  <c r="D992" i="3"/>
  <c r="D991" i="3"/>
  <c r="D987" i="3"/>
  <c r="D986" i="3"/>
  <c r="D946" i="3"/>
  <c r="H942" i="3"/>
  <c r="H943" i="3"/>
  <c r="D947" i="3"/>
  <c r="D942" i="3"/>
  <c r="D944" i="3"/>
  <c r="H945" i="3"/>
  <c r="D939" i="3"/>
  <c r="H941" i="3"/>
  <c r="H940" i="3"/>
  <c r="H938" i="3"/>
  <c r="D935" i="3"/>
  <c r="D938" i="3"/>
  <c r="D941" i="3"/>
  <c r="H937" i="3"/>
  <c r="H936" i="3"/>
  <c r="H679" i="3"/>
  <c r="H684" i="3"/>
  <c r="H680" i="3"/>
  <c r="H678" i="3"/>
  <c r="D685" i="3"/>
  <c r="D681" i="3"/>
  <c r="D683" i="3"/>
  <c r="D678" i="3"/>
  <c r="D682" i="3"/>
  <c r="H677" i="3"/>
  <c r="H676" i="3"/>
  <c r="D676" i="3"/>
  <c r="H1936" i="3"/>
  <c r="H1784" i="3"/>
  <c r="H1824" i="3"/>
  <c r="H1938" i="3"/>
  <c r="H1889" i="3"/>
  <c r="H1837" i="3"/>
  <c r="H1796" i="3"/>
  <c r="H1987" i="3"/>
  <c r="H1801" i="3"/>
  <c r="H1860" i="3"/>
  <c r="H1805" i="3"/>
  <c r="H1829" i="3"/>
  <c r="H1788" i="3"/>
  <c r="H1797" i="3"/>
  <c r="H1897" i="3"/>
  <c r="H1816" i="3"/>
  <c r="H1779" i="3"/>
  <c r="H1803" i="3"/>
  <c r="H1871" i="3"/>
  <c r="H1853" i="3"/>
  <c r="H1878" i="3"/>
  <c r="H1891" i="3"/>
  <c r="H1979" i="3"/>
  <c r="H1794" i="3"/>
  <c r="H1768" i="3"/>
  <c r="H1793" i="3"/>
  <c r="H1798" i="3"/>
  <c r="H1810" i="3"/>
  <c r="H1806" i="3"/>
  <c r="H1828" i="3"/>
  <c r="H1939" i="3"/>
  <c r="H1934" i="3"/>
  <c r="H2017" i="3"/>
  <c r="H2013" i="3"/>
  <c r="H1953" i="3"/>
  <c r="H2009" i="3"/>
  <c r="H1880" i="3"/>
  <c r="H1830" i="3"/>
  <c r="H2034" i="3"/>
  <c r="H1996" i="3"/>
  <c r="H1823" i="3"/>
  <c r="H1859" i="3"/>
  <c r="H1856" i="3"/>
  <c r="H1877" i="3"/>
  <c r="H1772" i="3"/>
  <c r="H1848" i="3"/>
  <c r="H1821" i="3"/>
  <c r="H1800" i="3"/>
  <c r="H1814" i="3"/>
  <c r="H1792" i="3"/>
  <c r="H1809" i="3"/>
  <c r="H1986" i="3"/>
  <c r="H1997" i="3"/>
  <c r="H1862" i="3"/>
  <c r="H1865" i="3"/>
  <c r="H1883" i="3"/>
  <c r="H1827" i="3"/>
  <c r="H2033" i="3"/>
  <c r="H1887" i="3"/>
  <c r="H2045" i="3"/>
  <c r="H1815" i="3"/>
  <c r="H1857" i="3"/>
  <c r="H1855" i="3"/>
  <c r="H2001" i="3"/>
  <c r="H1978" i="3"/>
  <c r="H1893" i="3"/>
  <c r="H1900" i="3"/>
  <c r="H1985" i="3"/>
  <c r="H1866" i="3"/>
  <c r="H1951" i="3"/>
  <c r="H1776" i="3"/>
  <c r="D1952" i="3"/>
  <c r="D1850" i="3"/>
  <c r="D1873" i="3"/>
  <c r="H1808" i="3"/>
  <c r="H2002" i="3"/>
  <c r="D1888" i="3"/>
  <c r="H2003" i="3"/>
  <c r="D1860" i="3"/>
  <c r="D2003" i="3"/>
  <c r="D1864" i="3"/>
  <c r="D2039" i="3"/>
  <c r="D2038" i="3"/>
  <c r="D1875" i="3"/>
  <c r="D1795" i="3"/>
  <c r="H2046" i="3"/>
  <c r="D1852" i="3"/>
  <c r="D1802" i="3"/>
  <c r="H1791" i="3"/>
  <c r="H2037" i="3"/>
  <c r="H1789" i="3"/>
  <c r="D1809" i="3"/>
  <c r="H1817" i="3"/>
  <c r="H1946" i="3"/>
  <c r="H1825" i="3"/>
  <c r="D1880" i="3"/>
  <c r="H1852" i="3"/>
  <c r="D1984" i="3"/>
  <c r="H1874" i="3"/>
  <c r="D1881" i="3"/>
  <c r="D1995" i="3"/>
  <c r="H1881" i="3"/>
  <c r="D1869" i="3"/>
  <c r="D1874" i="3"/>
  <c r="D1872" i="3"/>
  <c r="D2037" i="3"/>
  <c r="D1817" i="3"/>
  <c r="D2007" i="3"/>
  <c r="H1863" i="3"/>
  <c r="D1858" i="3"/>
  <c r="D2045" i="3"/>
  <c r="H1819" i="3"/>
  <c r="D2040" i="3"/>
  <c r="D1848" i="3"/>
  <c r="D1812" i="3"/>
  <c r="H2011" i="3"/>
  <c r="H1945" i="3"/>
  <c r="H1869" i="3"/>
  <c r="D2036" i="3"/>
  <c r="H1849" i="3"/>
  <c r="D1883" i="3"/>
  <c r="H2015" i="3"/>
  <c r="H1885" i="3"/>
  <c r="D1890" i="3"/>
  <c r="H1868" i="3"/>
  <c r="D1876" i="3"/>
  <c r="H1884" i="3"/>
  <c r="D1936" i="3"/>
  <c r="D1998" i="3"/>
  <c r="D1997" i="3"/>
  <c r="H1896" i="3"/>
  <c r="H1941" i="3"/>
  <c r="H2044" i="3"/>
  <c r="H1870" i="3"/>
  <c r="D1871" i="3"/>
  <c r="D1983" i="3"/>
  <c r="H1790" i="3"/>
  <c r="H1943" i="3"/>
  <c r="H1771" i="3"/>
  <c r="H1822" i="3"/>
  <c r="H1795" i="3"/>
  <c r="D2004" i="3"/>
  <c r="D2009" i="3"/>
  <c r="D1885" i="3"/>
  <c r="D1941" i="3"/>
  <c r="H1834" i="3"/>
  <c r="D1822" i="3"/>
  <c r="D1806" i="3"/>
  <c r="D1950" i="3"/>
  <c r="H1949" i="3"/>
  <c r="D1996" i="3"/>
  <c r="D1847" i="3"/>
  <c r="D1999" i="3"/>
  <c r="H1804" i="3"/>
  <c r="D1814" i="3"/>
  <c r="D1937" i="3"/>
  <c r="H1984" i="3"/>
  <c r="D2017" i="3"/>
  <c r="H2012" i="3"/>
  <c r="H1818" i="3"/>
  <c r="H1892" i="3"/>
  <c r="H1811" i="3"/>
  <c r="D1935" i="3"/>
  <c r="D2013" i="3"/>
  <c r="H1850" i="3"/>
  <c r="D2002" i="3"/>
  <c r="D1877" i="3"/>
  <c r="D1861" i="3"/>
  <c r="D1793" i="3"/>
  <c r="H1847" i="3"/>
  <c r="D1878" i="3"/>
  <c r="H1876" i="3"/>
  <c r="D1804" i="3"/>
  <c r="H1944" i="3"/>
  <c r="D2000" i="3"/>
  <c r="H2006" i="3"/>
  <c r="H1882" i="3"/>
  <c r="D1823" i="3"/>
  <c r="D1868" i="3"/>
  <c r="D1803" i="3"/>
  <c r="D1870" i="3"/>
  <c r="H1983" i="3"/>
  <c r="H2016" i="3"/>
  <c r="D1862" i="3"/>
  <c r="D1811" i="3"/>
  <c r="D1951" i="3"/>
  <c r="H1994" i="3"/>
  <c r="D1799" i="3"/>
  <c r="H2047" i="3"/>
  <c r="D2014" i="3"/>
  <c r="H1813" i="3"/>
  <c r="D2008" i="3"/>
  <c r="H1854" i="3"/>
  <c r="H1867" i="3"/>
  <c r="H1950" i="3"/>
  <c r="H1767" i="3"/>
  <c r="D2010" i="3"/>
  <c r="D1800" i="3"/>
  <c r="H1886" i="3"/>
  <c r="H2014" i="3"/>
  <c r="D1887" i="3"/>
  <c r="D2006" i="3"/>
  <c r="D1854" i="3"/>
  <c r="H1895" i="3"/>
  <c r="D1879" i="3"/>
  <c r="H2010" i="3"/>
  <c r="H1948" i="3"/>
  <c r="H2032" i="3"/>
  <c r="D2015" i="3"/>
  <c r="D1851" i="3"/>
  <c r="D1807" i="3"/>
  <c r="D2029" i="3"/>
  <c r="D1940" i="3"/>
  <c r="H1832" i="3"/>
  <c r="H1947" i="3"/>
  <c r="H1888" i="3"/>
  <c r="D2012" i="3"/>
  <c r="H2041" i="3"/>
  <c r="H1820" i="3"/>
  <c r="H2040" i="3"/>
  <c r="D2048" i="3"/>
  <c r="D2042" i="3"/>
  <c r="D2043" i="3"/>
  <c r="H2035" i="3"/>
  <c r="D2035" i="3"/>
  <c r="H2030" i="3"/>
  <c r="D2030" i="3"/>
  <c r="D2034" i="3"/>
  <c r="D2031" i="3"/>
  <c r="H2031" i="3"/>
  <c r="D2032" i="3"/>
  <c r="H2026" i="3"/>
  <c r="H2028" i="3"/>
  <c r="D2028" i="3"/>
  <c r="H2027" i="3"/>
  <c r="D2027" i="3"/>
  <c r="H1980" i="3"/>
  <c r="H1976" i="3"/>
  <c r="H1975" i="3"/>
  <c r="D1978" i="3"/>
  <c r="D1979" i="3"/>
  <c r="H1981" i="3"/>
  <c r="D1982" i="3"/>
  <c r="D1981" i="3"/>
  <c r="H1974" i="3"/>
  <c r="D1974" i="3"/>
  <c r="D1976" i="3"/>
  <c r="H1972" i="3"/>
  <c r="D1975" i="3"/>
  <c r="D1973" i="3"/>
  <c r="H1977" i="3"/>
  <c r="H1973" i="3"/>
  <c r="H1966" i="3"/>
  <c r="H1967" i="3"/>
  <c r="H1971" i="3"/>
  <c r="D1971" i="3"/>
  <c r="H1970" i="3"/>
  <c r="D1966" i="3"/>
  <c r="H1968" i="3"/>
  <c r="D1970" i="3"/>
  <c r="D1969" i="3"/>
  <c r="D1965" i="3"/>
  <c r="H1969" i="3"/>
  <c r="H1964" i="3"/>
  <c r="D1967" i="3"/>
  <c r="D1968" i="3"/>
  <c r="D1961" i="3"/>
  <c r="D1942" i="3"/>
  <c r="D1943" i="3"/>
  <c r="D1893" i="3"/>
  <c r="H1899" i="3"/>
  <c r="D1894" i="3"/>
  <c r="D1898" i="3"/>
  <c r="D1896" i="3"/>
  <c r="D1897" i="3"/>
  <c r="D1843" i="3"/>
  <c r="H1836" i="3"/>
  <c r="H1845" i="3"/>
  <c r="D1846" i="3"/>
  <c r="H1841" i="3"/>
  <c r="H1838" i="3"/>
  <c r="D1839" i="3"/>
  <c r="D1842" i="3"/>
  <c r="D1837" i="3"/>
  <c r="H1842" i="3"/>
  <c r="D1838" i="3"/>
  <c r="H1840" i="3"/>
  <c r="H1833" i="3"/>
  <c r="D1831" i="3"/>
  <c r="D1835" i="3"/>
  <c r="D1833" i="3"/>
  <c r="D1829" i="3"/>
  <c r="H1786" i="3"/>
  <c r="D1783" i="3"/>
  <c r="D1780" i="3"/>
  <c r="D1782" i="3"/>
  <c r="H1785" i="3"/>
  <c r="H1780" i="3"/>
  <c r="H1781" i="3"/>
  <c r="D1784" i="3"/>
  <c r="D1788" i="3"/>
  <c r="H1782" i="3"/>
  <c r="D1789" i="3"/>
  <c r="H1787" i="3"/>
  <c r="H1778" i="3"/>
  <c r="H1770" i="3"/>
  <c r="H1775" i="3"/>
  <c r="D1774" i="3"/>
  <c r="D1776" i="3"/>
  <c r="D1770" i="3"/>
  <c r="D1775" i="3"/>
  <c r="D1771" i="3"/>
  <c r="D1778" i="3"/>
  <c r="D1777" i="3"/>
  <c r="D1773" i="3"/>
  <c r="D1772" i="3"/>
  <c r="D1767" i="3"/>
  <c r="D1769" i="3"/>
  <c r="H1249" i="3"/>
  <c r="D1251" i="3"/>
  <c r="H1250" i="3"/>
  <c r="D1249" i="3"/>
  <c r="D1250" i="3"/>
  <c r="D933" i="3"/>
  <c r="H932" i="3"/>
  <c r="H931" i="3"/>
  <c r="D932" i="3"/>
  <c r="D931" i="3"/>
  <c r="P289" i="1"/>
  <c r="Q289" i="1" s="1"/>
  <c r="P290" i="1"/>
  <c r="U290" i="1" s="1"/>
  <c r="P291" i="1"/>
  <c r="V291" i="1" s="1"/>
  <c r="P292" i="1"/>
  <c r="R292" i="1" s="1"/>
  <c r="P293" i="1"/>
  <c r="Q293" i="1" s="1"/>
  <c r="S300" i="1"/>
  <c r="P311" i="1"/>
  <c r="Q311" i="1" s="1"/>
  <c r="Q225" i="5"/>
  <c r="Q226" i="5"/>
  <c r="Q227" i="5"/>
  <c r="Q228" i="5"/>
  <c r="Q229" i="5"/>
  <c r="Q230" i="5"/>
  <c r="T233" i="14"/>
  <c r="W233" i="14" s="1"/>
  <c r="T234" i="14"/>
  <c r="AB234" i="14" s="1"/>
  <c r="T235" i="14"/>
  <c r="AA235" i="14" s="1"/>
  <c r="C465" i="4"/>
  <c r="S465" i="4" s="1"/>
  <c r="U229" i="5" l="1"/>
  <c r="Y229" i="5"/>
  <c r="U230" i="5"/>
  <c r="Y230" i="5"/>
  <c r="R225" i="5"/>
  <c r="Y225" i="5"/>
  <c r="V228" i="5"/>
  <c r="Y228" i="5"/>
  <c r="S227" i="5"/>
  <c r="Y227" i="5"/>
  <c r="X226" i="5"/>
  <c r="Y226" i="5"/>
  <c r="C1086" i="3"/>
  <c r="AC465" i="4"/>
  <c r="X465" i="4"/>
  <c r="AA465" i="4"/>
  <c r="AB465" i="4"/>
  <c r="Z465" i="4"/>
  <c r="T465" i="4"/>
  <c r="U465" i="4"/>
  <c r="Y465" i="4"/>
  <c r="V465" i="4"/>
  <c r="W465" i="4"/>
  <c r="Z235" i="14"/>
  <c r="Y235" i="14"/>
  <c r="X235" i="14"/>
  <c r="W235" i="14"/>
  <c r="U235" i="14"/>
  <c r="U234" i="14"/>
  <c r="V235" i="14"/>
  <c r="V234" i="14"/>
  <c r="S290" i="1"/>
  <c r="U293" i="1"/>
  <c r="U289" i="1"/>
  <c r="U233" i="14"/>
  <c r="V233" i="14"/>
  <c r="W226" i="5"/>
  <c r="Q292" i="1"/>
  <c r="S291" i="1"/>
  <c r="V289" i="1"/>
  <c r="R291" i="1"/>
  <c r="AE233" i="14"/>
  <c r="AB233" i="14"/>
  <c r="AE235" i="14"/>
  <c r="AA234" i="14"/>
  <c r="K234" i="14" s="1"/>
  <c r="AA233" i="14"/>
  <c r="AD235" i="14"/>
  <c r="Z234" i="14"/>
  <c r="Z233" i="14"/>
  <c r="AC233" i="14"/>
  <c r="AC235" i="14"/>
  <c r="Y234" i="14"/>
  <c r="AB235" i="14"/>
  <c r="K235" i="14" s="1"/>
  <c r="X234" i="14"/>
  <c r="X233" i="14"/>
  <c r="G233" i="14" s="1"/>
  <c r="AD233" i="14"/>
  <c r="Y233" i="14"/>
  <c r="W234" i="14"/>
  <c r="V226" i="5"/>
  <c r="R226" i="5"/>
  <c r="R290" i="1"/>
  <c r="Q290" i="1"/>
  <c r="T289" i="1"/>
  <c r="U291" i="1"/>
  <c r="S289" i="1"/>
  <c r="T291" i="1"/>
  <c r="V293" i="1"/>
  <c r="T290" i="1"/>
  <c r="R289" i="1"/>
  <c r="V290" i="1"/>
  <c r="I290" i="1" s="1"/>
  <c r="U226" i="5"/>
  <c r="T226" i="5"/>
  <c r="S226" i="5"/>
  <c r="R227" i="5"/>
  <c r="X225" i="5"/>
  <c r="W225" i="5"/>
  <c r="U311" i="1"/>
  <c r="T311" i="1"/>
  <c r="S311" i="1"/>
  <c r="V311" i="1"/>
  <c r="R311" i="1"/>
  <c r="E311" i="1" s="1"/>
  <c r="U300" i="1"/>
  <c r="V300" i="1"/>
  <c r="U228" i="5"/>
  <c r="T228" i="5"/>
  <c r="S228" i="5"/>
  <c r="R228" i="5"/>
  <c r="S229" i="5"/>
  <c r="T230" i="5"/>
  <c r="S230" i="5"/>
  <c r="R230" i="5"/>
  <c r="R229" i="5"/>
  <c r="X228" i="5"/>
  <c r="W228" i="5"/>
  <c r="T229" i="5"/>
  <c r="X230" i="5"/>
  <c r="W230" i="5"/>
  <c r="V230" i="5"/>
  <c r="U292" i="1"/>
  <c r="T292" i="1"/>
  <c r="S292" i="1"/>
  <c r="T293" i="1"/>
  <c r="S293" i="1"/>
  <c r="R293" i="1"/>
  <c r="V292" i="1"/>
  <c r="T300" i="1"/>
  <c r="G300" i="1" s="1"/>
  <c r="R300" i="1"/>
  <c r="Q300" i="1"/>
  <c r="Q291" i="1"/>
  <c r="X227" i="5"/>
  <c r="V225" i="5"/>
  <c r="W227" i="5"/>
  <c r="U225" i="5"/>
  <c r="X229" i="5"/>
  <c r="V227" i="5"/>
  <c r="T225" i="5"/>
  <c r="W229" i="5"/>
  <c r="U227" i="5"/>
  <c r="S225" i="5"/>
  <c r="V229" i="5"/>
  <c r="T227" i="5"/>
  <c r="AE234" i="14"/>
  <c r="AD234" i="14"/>
  <c r="AC234" i="14"/>
  <c r="S333" i="4"/>
  <c r="T333" i="4" s="1"/>
  <c r="S334" i="4"/>
  <c r="T334" i="4" s="1"/>
  <c r="S335" i="4"/>
  <c r="U335" i="4" s="1"/>
  <c r="S364" i="4"/>
  <c r="AA364" i="4" s="1"/>
  <c r="S365" i="4"/>
  <c r="AC365" i="4" s="1"/>
  <c r="L300" i="1" l="1"/>
  <c r="E291" i="1"/>
  <c r="L311" i="1"/>
  <c r="I311" i="1"/>
  <c r="G311" i="1"/>
  <c r="I229" i="5"/>
  <c r="G228" i="5"/>
  <c r="K233" i="14"/>
  <c r="M235" i="14"/>
  <c r="G229" i="5"/>
  <c r="K229" i="5"/>
  <c r="G230" i="5"/>
  <c r="I300" i="1"/>
  <c r="G225" i="5"/>
  <c r="I226" i="5"/>
  <c r="I227" i="5"/>
  <c r="I228" i="5"/>
  <c r="G227" i="5"/>
  <c r="G289" i="1"/>
  <c r="E300" i="1"/>
  <c r="G293" i="1"/>
  <c r="I293" i="1"/>
  <c r="I289" i="1"/>
  <c r="G290" i="1"/>
  <c r="G291" i="1"/>
  <c r="G292" i="1"/>
  <c r="I292" i="1"/>
  <c r="L289" i="1"/>
  <c r="E289" i="1"/>
  <c r="L293" i="1"/>
  <c r="E293" i="1"/>
  <c r="L292" i="1"/>
  <c r="E292" i="1"/>
  <c r="L290" i="1"/>
  <c r="E290" i="1"/>
  <c r="K230" i="5"/>
  <c r="I230" i="5"/>
  <c r="I225" i="5"/>
  <c r="G235" i="14"/>
  <c r="I235" i="14"/>
  <c r="M234" i="14"/>
  <c r="I234" i="14"/>
  <c r="M233" i="14"/>
  <c r="G234" i="14"/>
  <c r="I233" i="14"/>
  <c r="G226" i="5"/>
  <c r="L228" i="5"/>
  <c r="K226" i="5"/>
  <c r="L225" i="5"/>
  <c r="L226" i="5"/>
  <c r="K228" i="5"/>
  <c r="M229" i="5"/>
  <c r="L229" i="5"/>
  <c r="E229" i="5"/>
  <c r="E230" i="5"/>
  <c r="M230" i="5"/>
  <c r="L230" i="5"/>
  <c r="K225" i="5"/>
  <c r="K227" i="5"/>
  <c r="L227" i="5"/>
  <c r="E235" i="14"/>
  <c r="E234" i="14"/>
  <c r="E233" i="14"/>
  <c r="M225" i="5"/>
  <c r="E225" i="5"/>
  <c r="M226" i="5"/>
  <c r="E226" i="5"/>
  <c r="M227" i="5"/>
  <c r="E227" i="5"/>
  <c r="M228" i="5"/>
  <c r="E228" i="5"/>
  <c r="Y333" i="4"/>
  <c r="X333" i="4"/>
  <c r="W333" i="4"/>
  <c r="AA365" i="4"/>
  <c r="Z365" i="4"/>
  <c r="U365" i="4"/>
  <c r="V364" i="4"/>
  <c r="AB365" i="4"/>
  <c r="W365" i="4"/>
  <c r="T365" i="4"/>
  <c r="X364" i="4"/>
  <c r="T364" i="4"/>
  <c r="Z364" i="4"/>
  <c r="W364" i="4"/>
  <c r="U364" i="4"/>
  <c r="Y365" i="4"/>
  <c r="X365" i="4"/>
  <c r="V365" i="4"/>
  <c r="Y364" i="4"/>
  <c r="AB333" i="4"/>
  <c r="T335" i="4"/>
  <c r="AC333" i="4"/>
  <c r="AA333" i="4"/>
  <c r="Z333" i="4"/>
  <c r="AA334" i="4"/>
  <c r="Z335" i="4"/>
  <c r="Y335" i="4"/>
  <c r="X334" i="4"/>
  <c r="AC334" i="4"/>
  <c r="AB334" i="4"/>
  <c r="Z334" i="4"/>
  <c r="Y334" i="4"/>
  <c r="X335" i="4"/>
  <c r="W334" i="4"/>
  <c r="V333" i="4"/>
  <c r="AC364" i="4"/>
  <c r="W335" i="4"/>
  <c r="V334" i="4"/>
  <c r="U333" i="4"/>
  <c r="E333" i="4" s="1"/>
  <c r="AB364" i="4"/>
  <c r="V335" i="4"/>
  <c r="U334" i="4"/>
  <c r="E334" i="4" s="1"/>
  <c r="AC335" i="4"/>
  <c r="AB335" i="4"/>
  <c r="AA335" i="4"/>
  <c r="G335" i="4" l="1"/>
  <c r="G334" i="4"/>
  <c r="M335" i="4"/>
  <c r="M333" i="4"/>
  <c r="K333" i="4"/>
  <c r="M334" i="4"/>
  <c r="K334" i="4"/>
  <c r="I335" i="4"/>
  <c r="G333" i="4"/>
  <c r="K335" i="4"/>
  <c r="O333" i="4"/>
  <c r="N333" i="4"/>
  <c r="I333" i="4"/>
  <c r="E335" i="4"/>
  <c r="N335" i="4"/>
  <c r="O335" i="4"/>
  <c r="O334" i="4"/>
  <c r="N334" i="4"/>
  <c r="I334" i="4"/>
  <c r="AF234" i="14"/>
  <c r="S324" i="4"/>
  <c r="T324" i="4" s="1"/>
  <c r="S325" i="4"/>
  <c r="T325" i="4" s="1"/>
  <c r="S326" i="4"/>
  <c r="V326" i="4" s="1"/>
  <c r="S327" i="4"/>
  <c r="V327" i="4" s="1"/>
  <c r="S328" i="4"/>
  <c r="W328" i="4" s="1"/>
  <c r="S329" i="4"/>
  <c r="X329" i="4" s="1"/>
  <c r="S330" i="4"/>
  <c r="Y330" i="4" s="1"/>
  <c r="S331" i="4"/>
  <c r="Z331" i="4" s="1"/>
  <c r="S332" i="4"/>
  <c r="AA332" i="4" s="1"/>
  <c r="S366" i="4"/>
  <c r="X366" i="4" s="1"/>
  <c r="T231" i="14"/>
  <c r="U231" i="14" s="1"/>
  <c r="Q222" i="5"/>
  <c r="Q223" i="5"/>
  <c r="O234" i="14" l="1"/>
  <c r="Q234" i="14"/>
  <c r="P234" i="14"/>
  <c r="T223" i="5"/>
  <c r="Y223" i="5"/>
  <c r="R222" i="5"/>
  <c r="Y222" i="5"/>
  <c r="AC231" i="14"/>
  <c r="AB231" i="14"/>
  <c r="AA324" i="4"/>
  <c r="AB324" i="4"/>
  <c r="Z325" i="4"/>
  <c r="T331" i="4"/>
  <c r="AF231" i="14"/>
  <c r="AA231" i="14"/>
  <c r="AE231" i="14"/>
  <c r="AD231" i="14"/>
  <c r="W326" i="4"/>
  <c r="G326" i="4" s="1"/>
  <c r="Z324" i="4"/>
  <c r="V330" i="4"/>
  <c r="Y324" i="4"/>
  <c r="U330" i="4"/>
  <c r="X324" i="4"/>
  <c r="T330" i="4"/>
  <c r="W324" i="4"/>
  <c r="AA326" i="4"/>
  <c r="AB326" i="4"/>
  <c r="Z326" i="4"/>
  <c r="U326" i="4"/>
  <c r="AC326" i="4"/>
  <c r="Y326" i="4"/>
  <c r="U329" i="4"/>
  <c r="AB325" i="4"/>
  <c r="AA325" i="4"/>
  <c r="T366" i="4"/>
  <c r="Z332" i="4"/>
  <c r="K332" i="4" s="1"/>
  <c r="X332" i="4"/>
  <c r="W332" i="4"/>
  <c r="V332" i="4"/>
  <c r="U332" i="4"/>
  <c r="T332" i="4"/>
  <c r="Z366" i="4"/>
  <c r="U366" i="4"/>
  <c r="W366" i="4"/>
  <c r="V366" i="4"/>
  <c r="AC366" i="4"/>
  <c r="AB366" i="4"/>
  <c r="AA366" i="4"/>
  <c r="Y366" i="4"/>
  <c r="V331" i="4"/>
  <c r="U331" i="4"/>
  <c r="T329" i="4"/>
  <c r="Y331" i="4"/>
  <c r="W331" i="4"/>
  <c r="Z231" i="14"/>
  <c r="AF235" i="14"/>
  <c r="U222" i="5"/>
  <c r="T222" i="5"/>
  <c r="X222" i="5"/>
  <c r="W222" i="5"/>
  <c r="V222" i="5"/>
  <c r="T326" i="4"/>
  <c r="T328" i="4"/>
  <c r="AC325" i="4"/>
  <c r="AF233" i="14"/>
  <c r="AC328" i="4"/>
  <c r="X330" i="4"/>
  <c r="I330" i="4" s="1"/>
  <c r="W329" i="4"/>
  <c r="V328" i="4"/>
  <c r="G328" i="4" s="1"/>
  <c r="U327" i="4"/>
  <c r="Y332" i="4"/>
  <c r="X331" i="4"/>
  <c r="W330" i="4"/>
  <c r="V329" i="4"/>
  <c r="U328" i="4"/>
  <c r="T327" i="4"/>
  <c r="AC324" i="4"/>
  <c r="AC327" i="4"/>
  <c r="AC330" i="4"/>
  <c r="AB329" i="4"/>
  <c r="AA328" i="4"/>
  <c r="Z327" i="4"/>
  <c r="X325" i="4"/>
  <c r="AB328" i="4"/>
  <c r="AC331" i="4"/>
  <c r="AB330" i="4"/>
  <c r="AA329" i="4"/>
  <c r="Z328" i="4"/>
  <c r="Y327" i="4"/>
  <c r="X326" i="4"/>
  <c r="W325" i="4"/>
  <c r="V324" i="4"/>
  <c r="AC332" i="4"/>
  <c r="AB331" i="4"/>
  <c r="AA330" i="4"/>
  <c r="Z329" i="4"/>
  <c r="Y328" i="4"/>
  <c r="X327" i="4"/>
  <c r="V325" i="4"/>
  <c r="U324" i="4"/>
  <c r="AB327" i="4"/>
  <c r="AC329" i="4"/>
  <c r="Y325" i="4"/>
  <c r="AB332" i="4"/>
  <c r="AA331" i="4"/>
  <c r="K331" i="4" s="1"/>
  <c r="Z330" i="4"/>
  <c r="Y329" i="4"/>
  <c r="I329" i="4" s="1"/>
  <c r="X328" i="4"/>
  <c r="W327" i="4"/>
  <c r="G327" i="4" s="1"/>
  <c r="U325" i="4"/>
  <c r="AA327" i="4"/>
  <c r="Y231" i="14"/>
  <c r="X231" i="14"/>
  <c r="W231" i="14"/>
  <c r="V231" i="14"/>
  <c r="E231" i="14" s="1"/>
  <c r="S223" i="5"/>
  <c r="R223" i="5"/>
  <c r="X223" i="5"/>
  <c r="W223" i="5"/>
  <c r="V223" i="5"/>
  <c r="S222" i="5"/>
  <c r="U223" i="5"/>
  <c r="K326" i="4" l="1"/>
  <c r="I324" i="4"/>
  <c r="O231" i="14"/>
  <c r="K231" i="14"/>
  <c r="K222" i="5"/>
  <c r="K223" i="5"/>
  <c r="K324" i="4"/>
  <c r="M330" i="4"/>
  <c r="M325" i="4"/>
  <c r="I331" i="4"/>
  <c r="G329" i="4"/>
  <c r="M328" i="4"/>
  <c r="M327" i="4"/>
  <c r="K330" i="4"/>
  <c r="G331" i="4"/>
  <c r="I332" i="4"/>
  <c r="K328" i="4"/>
  <c r="M331" i="4"/>
  <c r="G330" i="4"/>
  <c r="G332" i="4"/>
  <c r="E329" i="4"/>
  <c r="K329" i="4"/>
  <c r="I327" i="4"/>
  <c r="G325" i="4"/>
  <c r="M332" i="4"/>
  <c r="N331" i="4"/>
  <c r="O331" i="4"/>
  <c r="E331" i="4"/>
  <c r="N330" i="4"/>
  <c r="O330" i="4"/>
  <c r="E330" i="4"/>
  <c r="N332" i="4"/>
  <c r="E332" i="4"/>
  <c r="O332" i="4"/>
  <c r="P231" i="14"/>
  <c r="I231" i="14"/>
  <c r="L223" i="5"/>
  <c r="L222" i="5"/>
  <c r="I223" i="5"/>
  <c r="I222" i="5"/>
  <c r="G324" i="4"/>
  <c r="M329" i="4"/>
  <c r="I325" i="4"/>
  <c r="M324" i="4"/>
  <c r="O235" i="14"/>
  <c r="Q235" i="14"/>
  <c r="P235" i="14"/>
  <c r="O233" i="14"/>
  <c r="Q233" i="14"/>
  <c r="P233" i="14"/>
  <c r="K327" i="4"/>
  <c r="I326" i="4"/>
  <c r="I328" i="4"/>
  <c r="M326" i="4"/>
  <c r="K325" i="4"/>
  <c r="E324" i="4"/>
  <c r="N324" i="4"/>
  <c r="O324" i="4"/>
  <c r="O329" i="4"/>
  <c r="N329" i="4"/>
  <c r="O326" i="4"/>
  <c r="N326" i="4"/>
  <c r="E326" i="4"/>
  <c r="O328" i="4"/>
  <c r="N328" i="4"/>
  <c r="E328" i="4"/>
  <c r="O327" i="4"/>
  <c r="N327" i="4"/>
  <c r="E327" i="4"/>
  <c r="O325" i="4"/>
  <c r="N325" i="4"/>
  <c r="E325" i="4"/>
  <c r="Q231" i="14"/>
  <c r="G231" i="14"/>
  <c r="M231" i="14"/>
  <c r="M223" i="5"/>
  <c r="E223" i="5"/>
  <c r="M222" i="5"/>
  <c r="E222" i="5"/>
  <c r="G222" i="5"/>
  <c r="G223" i="5"/>
  <c r="C367" i="4"/>
  <c r="T227" i="14"/>
  <c r="V227" i="14" s="1"/>
  <c r="T228" i="14"/>
  <c r="AE228" i="14" s="1"/>
  <c r="T229" i="14"/>
  <c r="AA229" i="14" s="1"/>
  <c r="T230" i="14"/>
  <c r="AE230" i="14" s="1"/>
  <c r="Q217" i="5"/>
  <c r="Q218" i="5"/>
  <c r="Q219" i="5"/>
  <c r="Q220" i="5"/>
  <c r="Q221" i="5"/>
  <c r="S314" i="4"/>
  <c r="T314" i="4" s="1"/>
  <c r="S315" i="4"/>
  <c r="T315" i="4" s="1"/>
  <c r="S316" i="4"/>
  <c r="U316" i="4" s="1"/>
  <c r="S317" i="4"/>
  <c r="V317" i="4" s="1"/>
  <c r="S318" i="4"/>
  <c r="W318" i="4" s="1"/>
  <c r="S319" i="4"/>
  <c r="X319" i="4" s="1"/>
  <c r="S320" i="4"/>
  <c r="Y320" i="4" s="1"/>
  <c r="S321" i="4"/>
  <c r="Z321" i="4" s="1"/>
  <c r="S322" i="4"/>
  <c r="AA322" i="4" s="1"/>
  <c r="P277" i="1"/>
  <c r="Q277" i="1" s="1"/>
  <c r="P279" i="1"/>
  <c r="U279" i="1" s="1"/>
  <c r="P280" i="1"/>
  <c r="Q280" i="1" s="1"/>
  <c r="P281" i="1"/>
  <c r="S281" i="1" s="1"/>
  <c r="P282" i="1"/>
  <c r="Q282" i="1" s="1"/>
  <c r="P283" i="1"/>
  <c r="Q283" i="1" s="1"/>
  <c r="P284" i="1"/>
  <c r="V284" i="1" s="1"/>
  <c r="P285" i="1"/>
  <c r="Q285" i="1" s="1"/>
  <c r="P286" i="1"/>
  <c r="T286" i="1" s="1"/>
  <c r="P287" i="1"/>
  <c r="Q287" i="1" s="1"/>
  <c r="W219" i="5" l="1"/>
  <c r="Y219" i="5"/>
  <c r="S220" i="5"/>
  <c r="Y220" i="5"/>
  <c r="R217" i="5"/>
  <c r="Y217" i="5"/>
  <c r="R221" i="5"/>
  <c r="Y221" i="5"/>
  <c r="T218" i="5"/>
  <c r="Y218" i="5"/>
  <c r="R279" i="1"/>
  <c r="R281" i="1"/>
  <c r="Q279" i="1"/>
  <c r="V277" i="1"/>
  <c r="V280" i="1"/>
  <c r="U277" i="1"/>
  <c r="U280" i="1"/>
  <c r="T277" i="1"/>
  <c r="T280" i="1"/>
  <c r="S280" i="1"/>
  <c r="R280" i="1"/>
  <c r="T279" i="1"/>
  <c r="S279" i="1"/>
  <c r="T316" i="4"/>
  <c r="U317" i="4"/>
  <c r="W314" i="4"/>
  <c r="T317" i="4"/>
  <c r="W319" i="4"/>
  <c r="V319" i="4"/>
  <c r="AC314" i="4"/>
  <c r="U319" i="4"/>
  <c r="AB314" i="4"/>
  <c r="T319" i="4"/>
  <c r="AA314" i="4"/>
  <c r="Z314" i="4"/>
  <c r="V318" i="4"/>
  <c r="G318" i="4" s="1"/>
  <c r="Y314" i="4"/>
  <c r="X314" i="4"/>
  <c r="U227" i="14"/>
  <c r="X227" i="14"/>
  <c r="W228" i="14"/>
  <c r="AF227" i="14"/>
  <c r="AD227" i="14"/>
  <c r="AC227" i="14"/>
  <c r="AE227" i="14"/>
  <c r="AB227" i="14"/>
  <c r="AA227" i="14"/>
  <c r="Z227" i="14"/>
  <c r="S219" i="5"/>
  <c r="R219" i="5"/>
  <c r="X221" i="5"/>
  <c r="S218" i="5"/>
  <c r="T219" i="5"/>
  <c r="W221" i="5"/>
  <c r="R218" i="5"/>
  <c r="U221" i="5"/>
  <c r="U220" i="5"/>
  <c r="X217" i="5"/>
  <c r="T220" i="5"/>
  <c r="W217" i="5"/>
  <c r="R220" i="5"/>
  <c r="U217" i="5"/>
  <c r="V322" i="4"/>
  <c r="X320" i="4"/>
  <c r="I320" i="4" s="1"/>
  <c r="V320" i="4"/>
  <c r="U320" i="4"/>
  <c r="T320" i="4"/>
  <c r="W320" i="4"/>
  <c r="Z322" i="4"/>
  <c r="K322" i="4" s="1"/>
  <c r="Y322" i="4"/>
  <c r="X322" i="4"/>
  <c r="W322" i="4"/>
  <c r="W229" i="14"/>
  <c r="V229" i="14"/>
  <c r="U229" i="14"/>
  <c r="AF229" i="14"/>
  <c r="Z229" i="14"/>
  <c r="X229" i="14"/>
  <c r="U287" i="1"/>
  <c r="T287" i="1"/>
  <c r="R286" i="1"/>
  <c r="V287" i="1"/>
  <c r="S286" i="1"/>
  <c r="G286" i="1" s="1"/>
  <c r="Q286" i="1"/>
  <c r="S285" i="1"/>
  <c r="X230" i="14"/>
  <c r="W230" i="14"/>
  <c r="U230" i="14"/>
  <c r="AB230" i="14"/>
  <c r="AD230" i="14"/>
  <c r="AA230" i="14"/>
  <c r="AF230" i="14"/>
  <c r="O230" i="14" s="1"/>
  <c r="AC230" i="14"/>
  <c r="Z230" i="14"/>
  <c r="Y230" i="14"/>
  <c r="S287" i="1"/>
  <c r="R287" i="1"/>
  <c r="Z228" i="14"/>
  <c r="Y229" i="14"/>
  <c r="Y228" i="14"/>
  <c r="AE229" i="14"/>
  <c r="AF228" i="14"/>
  <c r="O228" i="14" s="1"/>
  <c r="AD229" i="14"/>
  <c r="AD228" i="14"/>
  <c r="AC229" i="14"/>
  <c r="AC228" i="14"/>
  <c r="AB229" i="14"/>
  <c r="AB228" i="14"/>
  <c r="AA228" i="14"/>
  <c r="W220" i="5"/>
  <c r="V220" i="5"/>
  <c r="X220" i="5"/>
  <c r="U285" i="1"/>
  <c r="V285" i="1"/>
  <c r="T285" i="1"/>
  <c r="R284" i="1"/>
  <c r="Q284" i="1"/>
  <c r="U284" i="1"/>
  <c r="I284" i="1" s="1"/>
  <c r="T284" i="1"/>
  <c r="S284" i="1"/>
  <c r="U321" i="4"/>
  <c r="T321" i="4"/>
  <c r="U322" i="4"/>
  <c r="Y321" i="4"/>
  <c r="X321" i="4"/>
  <c r="W321" i="4"/>
  <c r="V321" i="4"/>
  <c r="U318" i="4"/>
  <c r="T318" i="4"/>
  <c r="V230" i="14"/>
  <c r="X228" i="14"/>
  <c r="Y227" i="14"/>
  <c r="V228" i="14"/>
  <c r="W227" i="14"/>
  <c r="U228" i="14"/>
  <c r="V219" i="5"/>
  <c r="U219" i="5"/>
  <c r="V221" i="5"/>
  <c r="V217" i="5"/>
  <c r="X218" i="5"/>
  <c r="T221" i="5"/>
  <c r="W218" i="5"/>
  <c r="T217" i="5"/>
  <c r="S221" i="5"/>
  <c r="V218" i="5"/>
  <c r="S217" i="5"/>
  <c r="X219" i="5"/>
  <c r="U218" i="5"/>
  <c r="R282" i="1"/>
  <c r="AC316" i="4"/>
  <c r="AC318" i="4"/>
  <c r="AB317" i="4"/>
  <c r="AA316" i="4"/>
  <c r="Z315" i="4"/>
  <c r="AA315" i="4"/>
  <c r="T322" i="4"/>
  <c r="AC319" i="4"/>
  <c r="AB318" i="4"/>
  <c r="AA317" i="4"/>
  <c r="Z316" i="4"/>
  <c r="Y315" i="4"/>
  <c r="AC315" i="4"/>
  <c r="AB315" i="4"/>
  <c r="AB316" i="4"/>
  <c r="AC320" i="4"/>
  <c r="AB319" i="4"/>
  <c r="AA318" i="4"/>
  <c r="Z317" i="4"/>
  <c r="Y316" i="4"/>
  <c r="X315" i="4"/>
  <c r="AC321" i="4"/>
  <c r="AB320" i="4"/>
  <c r="AA319" i="4"/>
  <c r="Z318" i="4"/>
  <c r="Y317" i="4"/>
  <c r="X316" i="4"/>
  <c r="W315" i="4"/>
  <c r="V314" i="4"/>
  <c r="AC317" i="4"/>
  <c r="AC322" i="4"/>
  <c r="AB321" i="4"/>
  <c r="AA320" i="4"/>
  <c r="Z319" i="4"/>
  <c r="Y318" i="4"/>
  <c r="X317" i="4"/>
  <c r="W316" i="4"/>
  <c r="V315" i="4"/>
  <c r="U314" i="4"/>
  <c r="E314" i="4" s="1"/>
  <c r="AB322" i="4"/>
  <c r="AA321" i="4"/>
  <c r="K321" i="4" s="1"/>
  <c r="Z320" i="4"/>
  <c r="Y319" i="4"/>
  <c r="I319" i="4" s="1"/>
  <c r="X318" i="4"/>
  <c r="W317" i="4"/>
  <c r="G317" i="4" s="1"/>
  <c r="V316" i="4"/>
  <c r="U315" i="4"/>
  <c r="E315" i="4" s="1"/>
  <c r="S282" i="1"/>
  <c r="U282" i="1"/>
  <c r="T282" i="1"/>
  <c r="Q281" i="1"/>
  <c r="V282" i="1"/>
  <c r="V283" i="1"/>
  <c r="U283" i="1"/>
  <c r="R285" i="1"/>
  <c r="T283" i="1"/>
  <c r="V281" i="1"/>
  <c r="S277" i="1"/>
  <c r="V286" i="1"/>
  <c r="S283" i="1"/>
  <c r="G283" i="1" s="1"/>
  <c r="U281" i="1"/>
  <c r="I281" i="1" s="1"/>
  <c r="R277" i="1"/>
  <c r="U286" i="1"/>
  <c r="R283" i="1"/>
  <c r="T281" i="1"/>
  <c r="G281" i="1" s="1"/>
  <c r="V279" i="1"/>
  <c r="I279" i="1" s="1"/>
  <c r="G280" i="1" l="1"/>
  <c r="G284" i="1"/>
  <c r="G285" i="1"/>
  <c r="I277" i="1"/>
  <c r="G287" i="1"/>
  <c r="M228" i="14"/>
  <c r="G230" i="14"/>
  <c r="M314" i="4"/>
  <c r="M320" i="4"/>
  <c r="K227" i="14"/>
  <c r="K230" i="14"/>
  <c r="M229" i="14"/>
  <c r="I218" i="5"/>
  <c r="M227" i="14"/>
  <c r="K228" i="14"/>
  <c r="I220" i="5"/>
  <c r="G217" i="5"/>
  <c r="I221" i="5"/>
  <c r="K217" i="5"/>
  <c r="K220" i="5"/>
  <c r="I219" i="5"/>
  <c r="K218" i="5"/>
  <c r="K219" i="5"/>
  <c r="I227" i="14"/>
  <c r="O227" i="14"/>
  <c r="M230" i="14"/>
  <c r="G218" i="5"/>
  <c r="G279" i="1"/>
  <c r="I321" i="4"/>
  <c r="K320" i="4"/>
  <c r="M322" i="4"/>
  <c r="M315" i="4"/>
  <c r="K314" i="4"/>
  <c r="I283" i="1"/>
  <c r="I286" i="1"/>
  <c r="I280" i="1"/>
  <c r="I285" i="1"/>
  <c r="I287" i="1"/>
  <c r="E284" i="1"/>
  <c r="G282" i="1"/>
  <c r="I282" i="1"/>
  <c r="G277" i="1"/>
  <c r="L279" i="1"/>
  <c r="E279" i="1"/>
  <c r="L280" i="1"/>
  <c r="E280" i="1"/>
  <c r="L286" i="1"/>
  <c r="E286" i="1"/>
  <c r="L287" i="1"/>
  <c r="E287" i="1"/>
  <c r="E282" i="1"/>
  <c r="L282" i="1"/>
  <c r="L281" i="1"/>
  <c r="E281" i="1"/>
  <c r="L285" i="1"/>
  <c r="E285" i="1"/>
  <c r="E277" i="1"/>
  <c r="L277" i="1"/>
  <c r="L283" i="1"/>
  <c r="E283" i="1"/>
  <c r="I318" i="4"/>
  <c r="G319" i="4"/>
  <c r="G220" i="5"/>
  <c r="G316" i="4"/>
  <c r="G321" i="4"/>
  <c r="K318" i="4"/>
  <c r="I322" i="4"/>
  <c r="I315" i="4"/>
  <c r="M319" i="4"/>
  <c r="I316" i="4"/>
  <c r="M321" i="4"/>
  <c r="K319" i="4"/>
  <c r="I230" i="14"/>
  <c r="G227" i="14"/>
  <c r="L219" i="5"/>
  <c r="L220" i="5"/>
  <c r="G322" i="4"/>
  <c r="G320" i="4"/>
  <c r="N319" i="4"/>
  <c r="O319" i="4"/>
  <c r="E319" i="4"/>
  <c r="E320" i="4"/>
  <c r="N320" i="4"/>
  <c r="O320" i="4"/>
  <c r="N321" i="4"/>
  <c r="O321" i="4"/>
  <c r="E321" i="4"/>
  <c r="N322" i="4"/>
  <c r="O322" i="4"/>
  <c r="E322" i="4"/>
  <c r="Q229" i="14"/>
  <c r="E229" i="14"/>
  <c r="E230" i="14"/>
  <c r="P230" i="14"/>
  <c r="Q230" i="14"/>
  <c r="G228" i="14"/>
  <c r="I228" i="14"/>
  <c r="Q228" i="14"/>
  <c r="P228" i="14"/>
  <c r="E228" i="14"/>
  <c r="G229" i="14"/>
  <c r="O229" i="14"/>
  <c r="I229" i="14"/>
  <c r="Q227" i="14"/>
  <c r="P227" i="14"/>
  <c r="E227" i="14"/>
  <c r="G219" i="5"/>
  <c r="M219" i="5"/>
  <c r="E219" i="5"/>
  <c r="E221" i="5"/>
  <c r="M221" i="5"/>
  <c r="G221" i="5"/>
  <c r="E220" i="5"/>
  <c r="M220" i="5"/>
  <c r="K317" i="4"/>
  <c r="G315" i="4"/>
  <c r="M317" i="4"/>
  <c r="I317" i="4"/>
  <c r="K316" i="4"/>
  <c r="N315" i="4"/>
  <c r="K315" i="4"/>
  <c r="O318" i="4"/>
  <c r="N318" i="4"/>
  <c r="E318" i="4"/>
  <c r="M316" i="4"/>
  <c r="O315" i="4"/>
  <c r="E317" i="4"/>
  <c r="O317" i="4"/>
  <c r="N317" i="4"/>
  <c r="O316" i="4"/>
  <c r="N316" i="4"/>
  <c r="E316" i="4"/>
  <c r="O314" i="4"/>
  <c r="M318" i="4"/>
  <c r="G314" i="4"/>
  <c r="I314" i="4"/>
  <c r="N314" i="4"/>
  <c r="M217" i="5"/>
  <c r="E217" i="5"/>
  <c r="L217" i="5"/>
  <c r="M218" i="5"/>
  <c r="E218" i="5"/>
  <c r="L218" i="5"/>
  <c r="I217" i="5"/>
  <c r="S305" i="4"/>
  <c r="U305" i="4" s="1"/>
  <c r="S306" i="4"/>
  <c r="T306" i="4" s="1"/>
  <c r="S307" i="4"/>
  <c r="U307" i="4" s="1"/>
  <c r="S308" i="4"/>
  <c r="V308" i="4" s="1"/>
  <c r="S309" i="4"/>
  <c r="W309" i="4" s="1"/>
  <c r="S310" i="4"/>
  <c r="X310" i="4" s="1"/>
  <c r="S311" i="4"/>
  <c r="Y311" i="4" s="1"/>
  <c r="S312" i="4"/>
  <c r="Z312" i="4" s="1"/>
  <c r="S313" i="4"/>
  <c r="AC313" i="4" s="1"/>
  <c r="S323" i="4"/>
  <c r="AB323" i="4" s="1"/>
  <c r="Q208" i="5"/>
  <c r="Q209" i="5"/>
  <c r="Q210" i="5"/>
  <c r="Q211" i="5"/>
  <c r="Q212" i="5"/>
  <c r="Q213" i="5"/>
  <c r="Q214" i="5"/>
  <c r="W210" i="5" l="1"/>
  <c r="Y210" i="5"/>
  <c r="W214" i="5"/>
  <c r="Y214" i="5"/>
  <c r="V212" i="5"/>
  <c r="Y212" i="5"/>
  <c r="T209" i="5"/>
  <c r="Y209" i="5"/>
  <c r="T213" i="5"/>
  <c r="Y213" i="5"/>
  <c r="R211" i="5"/>
  <c r="Y211" i="5"/>
  <c r="T208" i="5"/>
  <c r="Y208" i="5"/>
  <c r="AC305" i="4"/>
  <c r="AB305" i="4"/>
  <c r="AA305" i="4"/>
  <c r="Z305" i="4"/>
  <c r="V307" i="4"/>
  <c r="Y305" i="4"/>
  <c r="AC306" i="4"/>
  <c r="T307" i="4"/>
  <c r="X307" i="4"/>
  <c r="W208" i="5"/>
  <c r="S208" i="5"/>
  <c r="X208" i="5"/>
  <c r="R208" i="5"/>
  <c r="AA306" i="4"/>
  <c r="Z306" i="4"/>
  <c r="T305" i="4"/>
  <c r="AB313" i="4"/>
  <c r="M313" i="4" s="1"/>
  <c r="Y306" i="4"/>
  <c r="AB307" i="4"/>
  <c r="W306" i="4"/>
  <c r="AA313" i="4"/>
  <c r="AB306" i="4"/>
  <c r="X305" i="4"/>
  <c r="V305" i="4"/>
  <c r="AC307" i="4"/>
  <c r="AA307" i="4"/>
  <c r="U306" i="4"/>
  <c r="E306" i="4" s="1"/>
  <c r="Z307" i="4"/>
  <c r="T309" i="4"/>
  <c r="V211" i="5"/>
  <c r="W211" i="5"/>
  <c r="W212" i="5"/>
  <c r="U211" i="5"/>
  <c r="X211" i="5"/>
  <c r="Z313" i="4"/>
  <c r="Y313" i="4"/>
  <c r="S213" i="5"/>
  <c r="R213" i="5"/>
  <c r="X212" i="5"/>
  <c r="U212" i="5"/>
  <c r="T212" i="5"/>
  <c r="S212" i="5"/>
  <c r="T214" i="5"/>
  <c r="R212" i="5"/>
  <c r="S214" i="5"/>
  <c r="V214" i="5"/>
  <c r="U214" i="5"/>
  <c r="R214" i="5"/>
  <c r="T310" i="4"/>
  <c r="W313" i="4"/>
  <c r="U313" i="4"/>
  <c r="T313" i="4"/>
  <c r="W312" i="4"/>
  <c r="Y323" i="4"/>
  <c r="X323" i="4"/>
  <c r="V311" i="4"/>
  <c r="V312" i="4"/>
  <c r="U312" i="4"/>
  <c r="T312" i="4"/>
  <c r="W323" i="4"/>
  <c r="U311" i="4"/>
  <c r="X313" i="4"/>
  <c r="V313" i="4"/>
  <c r="V323" i="4"/>
  <c r="T311" i="4"/>
  <c r="U310" i="4"/>
  <c r="U323" i="4"/>
  <c r="Z309" i="4"/>
  <c r="AA323" i="4"/>
  <c r="Y312" i="4"/>
  <c r="X311" i="4"/>
  <c r="I311" i="4" s="1"/>
  <c r="W310" i="4"/>
  <c r="V309" i="4"/>
  <c r="G309" i="4" s="1"/>
  <c r="U308" i="4"/>
  <c r="AC312" i="4"/>
  <c r="AB311" i="4"/>
  <c r="Y308" i="4"/>
  <c r="Z323" i="4"/>
  <c r="X312" i="4"/>
  <c r="W311" i="4"/>
  <c r="V310" i="4"/>
  <c r="U309" i="4"/>
  <c r="T308" i="4"/>
  <c r="AC310" i="4"/>
  <c r="AB309" i="4"/>
  <c r="AA308" i="4"/>
  <c r="T323" i="4"/>
  <c r="AC311" i="4"/>
  <c r="AB310" i="4"/>
  <c r="AA309" i="4"/>
  <c r="Z308" i="4"/>
  <c r="Y307" i="4"/>
  <c r="X306" i="4"/>
  <c r="W305" i="4"/>
  <c r="AC309" i="4"/>
  <c r="AB312" i="4"/>
  <c r="AA311" i="4"/>
  <c r="Z310" i="4"/>
  <c r="Y309" i="4"/>
  <c r="X308" i="4"/>
  <c r="W307" i="4"/>
  <c r="V306" i="4"/>
  <c r="AB308" i="4"/>
  <c r="AA310" i="4"/>
  <c r="AC323" i="4"/>
  <c r="M323" i="4" s="1"/>
  <c r="AA312" i="4"/>
  <c r="K312" i="4" s="1"/>
  <c r="Z311" i="4"/>
  <c r="Y310" i="4"/>
  <c r="I310" i="4" s="1"/>
  <c r="X309" i="4"/>
  <c r="W308" i="4"/>
  <c r="AC308" i="4"/>
  <c r="S209" i="5"/>
  <c r="R209" i="5"/>
  <c r="R210" i="5"/>
  <c r="V210" i="5"/>
  <c r="U210" i="5"/>
  <c r="T210" i="5"/>
  <c r="S211" i="5"/>
  <c r="V208" i="5"/>
  <c r="T211" i="5"/>
  <c r="X213" i="5"/>
  <c r="X209" i="5"/>
  <c r="U208" i="5"/>
  <c r="V213" i="5"/>
  <c r="V209" i="5"/>
  <c r="X214" i="5"/>
  <c r="U213" i="5"/>
  <c r="X210" i="5"/>
  <c r="U209" i="5"/>
  <c r="S210" i="5"/>
  <c r="W213" i="5"/>
  <c r="W209" i="5"/>
  <c r="G210" i="5" l="1"/>
  <c r="I214" i="5"/>
  <c r="G209" i="5"/>
  <c r="G213" i="5"/>
  <c r="K212" i="5"/>
  <c r="I208" i="5"/>
  <c r="K213" i="5"/>
  <c r="I213" i="5"/>
  <c r="K214" i="5"/>
  <c r="G214" i="5"/>
  <c r="I210" i="5"/>
  <c r="G211" i="5"/>
  <c r="I209" i="5"/>
  <c r="G313" i="4"/>
  <c r="G323" i="4"/>
  <c r="I323" i="4"/>
  <c r="I313" i="4"/>
  <c r="G312" i="4"/>
  <c r="K323" i="4"/>
  <c r="I312" i="4"/>
  <c r="G310" i="4"/>
  <c r="M311" i="4"/>
  <c r="M306" i="4"/>
  <c r="M312" i="4"/>
  <c r="I308" i="4"/>
  <c r="E323" i="4"/>
  <c r="N323" i="4"/>
  <c r="O323" i="4"/>
  <c r="G212" i="5"/>
  <c r="K306" i="4"/>
  <c r="K313" i="4"/>
  <c r="O313" i="4"/>
  <c r="E313" i="4"/>
  <c r="N313" i="4"/>
  <c r="M310" i="4"/>
  <c r="K310" i="4"/>
  <c r="O312" i="4"/>
  <c r="E312" i="4"/>
  <c r="N312" i="4"/>
  <c r="G311" i="4"/>
  <c r="I309" i="4"/>
  <c r="E310" i="4"/>
  <c r="O310" i="4"/>
  <c r="N310" i="4"/>
  <c r="K309" i="4"/>
  <c r="K311" i="4"/>
  <c r="O311" i="4"/>
  <c r="E311" i="4"/>
  <c r="N311" i="4"/>
  <c r="O309" i="4"/>
  <c r="E309" i="4"/>
  <c r="N309" i="4"/>
  <c r="M309" i="4"/>
  <c r="K305" i="4"/>
  <c r="G208" i="5"/>
  <c r="E208" i="5"/>
  <c r="M208" i="5"/>
  <c r="M209" i="5"/>
  <c r="E209" i="5"/>
  <c r="M210" i="5"/>
  <c r="E210" i="5"/>
  <c r="I211" i="5"/>
  <c r="K211" i="5"/>
  <c r="I212" i="5"/>
  <c r="G306" i="4"/>
  <c r="M307" i="4"/>
  <c r="K308" i="4"/>
  <c r="K307" i="4"/>
  <c r="M305" i="4"/>
  <c r="O306" i="4"/>
  <c r="I306" i="4"/>
  <c r="I307" i="4"/>
  <c r="N307" i="4"/>
  <c r="E307" i="4"/>
  <c r="O307" i="4"/>
  <c r="N306" i="4"/>
  <c r="O305" i="4"/>
  <c r="E305" i="4"/>
  <c r="N305" i="4"/>
  <c r="G305" i="4"/>
  <c r="M308" i="4"/>
  <c r="E308" i="4"/>
  <c r="O308" i="4"/>
  <c r="N308" i="4"/>
  <c r="I305" i="4"/>
  <c r="E212" i="5"/>
  <c r="L212" i="5"/>
  <c r="M212" i="5"/>
  <c r="E213" i="5"/>
  <c r="L213" i="5"/>
  <c r="M213" i="5"/>
  <c r="E211" i="5"/>
  <c r="M211" i="5"/>
  <c r="L211" i="5"/>
  <c r="L214" i="5"/>
  <c r="E214" i="5"/>
  <c r="M214" i="5"/>
  <c r="K208" i="5"/>
  <c r="L208" i="5"/>
  <c r="L210" i="5"/>
  <c r="K210" i="5"/>
  <c r="K209" i="5"/>
  <c r="L209" i="5"/>
  <c r="N533" i="3"/>
  <c r="O533" i="3" s="1"/>
  <c r="N534" i="3"/>
  <c r="N535" i="3"/>
  <c r="O535" i="3" s="1"/>
  <c r="N536" i="3"/>
  <c r="Q536" i="3" s="1"/>
  <c r="O536" i="3" l="1"/>
  <c r="P536" i="3"/>
  <c r="Q534" i="3"/>
  <c r="R534" i="3"/>
  <c r="P534" i="3"/>
  <c r="R535" i="3"/>
  <c r="Q535" i="3"/>
  <c r="P535" i="3"/>
  <c r="D535" i="3" s="1"/>
  <c r="R533" i="3"/>
  <c r="Q533" i="3"/>
  <c r="P533" i="3"/>
  <c r="D533" i="3" s="1"/>
  <c r="R536" i="3"/>
  <c r="H536" i="3" s="1"/>
  <c r="O534" i="3"/>
  <c r="H533" i="3" l="1"/>
  <c r="H534" i="3"/>
  <c r="H535" i="3"/>
  <c r="D534" i="3"/>
  <c r="D536" i="3"/>
  <c r="S280" i="4"/>
  <c r="AC280" i="4" s="1"/>
  <c r="S281" i="4"/>
  <c r="T281" i="4" s="1"/>
  <c r="S282" i="4"/>
  <c r="AA282" i="4" s="1"/>
  <c r="S283" i="4"/>
  <c r="X283" i="4" s="1"/>
  <c r="S284" i="4"/>
  <c r="Y284" i="4" s="1"/>
  <c r="S286" i="4"/>
  <c r="T286" i="4" s="1"/>
  <c r="S287" i="4"/>
  <c r="T287" i="4" s="1"/>
  <c r="S288" i="4"/>
  <c r="T288" i="4" s="1"/>
  <c r="S289" i="4"/>
  <c r="C200" i="1"/>
  <c r="C326" i="1"/>
  <c r="C195" i="5"/>
  <c r="C203" i="14"/>
  <c r="C258" i="14"/>
  <c r="T258" i="14" s="1"/>
  <c r="C250" i="5"/>
  <c r="AE258" i="14" l="1"/>
  <c r="U258" i="14"/>
  <c r="V258" i="14"/>
  <c r="W258" i="14"/>
  <c r="Y258" i="14"/>
  <c r="Z258" i="14"/>
  <c r="AA258" i="14"/>
  <c r="X258" i="14"/>
  <c r="AB258" i="14"/>
  <c r="AC258" i="14"/>
  <c r="AD258" i="14"/>
  <c r="AB289" i="4"/>
  <c r="U289" i="4"/>
  <c r="Z289" i="4"/>
  <c r="AC289" i="4"/>
  <c r="W289" i="4"/>
  <c r="X289" i="4"/>
  <c r="V289" i="4"/>
  <c r="G289" i="4" s="1"/>
  <c r="T289" i="4"/>
  <c r="Y289" i="4"/>
  <c r="AA289" i="4"/>
  <c r="Z288" i="4"/>
  <c r="U282" i="4"/>
  <c r="Y288" i="4"/>
  <c r="X288" i="4"/>
  <c r="V284" i="4"/>
  <c r="U284" i="4"/>
  <c r="AB280" i="4"/>
  <c r="AA280" i="4"/>
  <c r="Z280" i="4"/>
  <c r="W284" i="4"/>
  <c r="X286" i="4"/>
  <c r="T282" i="4"/>
  <c r="AC286" i="4"/>
  <c r="Z282" i="4"/>
  <c r="V280" i="4"/>
  <c r="AB286" i="4"/>
  <c r="Y282" i="4"/>
  <c r="U280" i="4"/>
  <c r="AA286" i="4"/>
  <c r="X282" i="4"/>
  <c r="T280" i="4"/>
  <c r="W286" i="4"/>
  <c r="Z286" i="4"/>
  <c r="W282" i="4"/>
  <c r="Y286" i="4"/>
  <c r="V282" i="4"/>
  <c r="Y281" i="4"/>
  <c r="X281" i="4"/>
  <c r="AB283" i="4"/>
  <c r="T283" i="4"/>
  <c r="W281" i="4"/>
  <c r="AA283" i="4"/>
  <c r="AA281" i="4"/>
  <c r="AC288" i="4"/>
  <c r="AB288" i="4"/>
  <c r="AA288" i="4"/>
  <c r="AC283" i="4"/>
  <c r="V281" i="4"/>
  <c r="Z283" i="4"/>
  <c r="W288" i="4"/>
  <c r="Y283" i="4"/>
  <c r="V288" i="4"/>
  <c r="W283" i="4"/>
  <c r="Y280" i="4"/>
  <c r="U288" i="4"/>
  <c r="E288" i="4" s="1"/>
  <c r="V283" i="4"/>
  <c r="AC281" i="4"/>
  <c r="X280" i="4"/>
  <c r="X284" i="4"/>
  <c r="U283" i="4"/>
  <c r="AB281" i="4"/>
  <c r="W280" i="4"/>
  <c r="V286" i="4"/>
  <c r="U286" i="4"/>
  <c r="E286" i="4" s="1"/>
  <c r="AC287" i="4"/>
  <c r="Z281" i="4"/>
  <c r="AB287" i="4"/>
  <c r="M287" i="4" s="1"/>
  <c r="AA287" i="4"/>
  <c r="X287" i="4"/>
  <c r="AB284" i="4"/>
  <c r="U281" i="4"/>
  <c r="W287" i="4"/>
  <c r="AA284" i="4"/>
  <c r="AC282" i="4"/>
  <c r="T284" i="4"/>
  <c r="Z287" i="4"/>
  <c r="Y287" i="4"/>
  <c r="AC284" i="4"/>
  <c r="V287" i="4"/>
  <c r="Z284" i="4"/>
  <c r="AB282" i="4"/>
  <c r="U287" i="4"/>
  <c r="E287" i="4" s="1"/>
  <c r="G288" i="4" l="1"/>
  <c r="K284" i="4"/>
  <c r="E284" i="4"/>
  <c r="G284" i="4"/>
  <c r="K289" i="4"/>
  <c r="I288" i="4"/>
  <c r="I286" i="4"/>
  <c r="G286" i="4"/>
  <c r="G287" i="4"/>
  <c r="N289" i="4"/>
  <c r="E289" i="4"/>
  <c r="O289" i="4"/>
  <c r="I289" i="4"/>
  <c r="M289" i="4"/>
  <c r="M288" i="4"/>
  <c r="K286" i="4"/>
  <c r="K287" i="4"/>
  <c r="N287" i="4"/>
  <c r="O286" i="4"/>
  <c r="M286" i="4"/>
  <c r="O287" i="4"/>
  <c r="N286" i="4"/>
  <c r="N288" i="4"/>
  <c r="O288" i="4"/>
  <c r="I287" i="4"/>
  <c r="K288" i="4"/>
  <c r="T204" i="14"/>
  <c r="AA204" i="14" s="1"/>
  <c r="T205" i="14"/>
  <c r="V205" i="14" s="1"/>
  <c r="T206" i="14"/>
  <c r="U206" i="14" s="1"/>
  <c r="T207" i="14"/>
  <c r="AB207" i="14" s="1"/>
  <c r="T208" i="14"/>
  <c r="U208" i="14" s="1"/>
  <c r="T209" i="14"/>
  <c r="V209" i="14" s="1"/>
  <c r="T210" i="14"/>
  <c r="AC210" i="14" s="1"/>
  <c r="T211" i="14"/>
  <c r="U211" i="14" s="1"/>
  <c r="T212" i="14"/>
  <c r="W212" i="14" s="1"/>
  <c r="T213" i="14"/>
  <c r="T214" i="14"/>
  <c r="T215" i="14"/>
  <c r="T216" i="14"/>
  <c r="AE216" i="14" s="1"/>
  <c r="T217" i="14"/>
  <c r="V217" i="14" s="1"/>
  <c r="T218" i="14"/>
  <c r="Y218" i="14" s="1"/>
  <c r="T219" i="14"/>
  <c r="AF219" i="14" s="1"/>
  <c r="T220" i="14"/>
  <c r="W220" i="14" s="1"/>
  <c r="T221" i="14"/>
  <c r="Z221" i="14" s="1"/>
  <c r="T223" i="14"/>
  <c r="V223" i="14" s="1"/>
  <c r="T224" i="14"/>
  <c r="U224" i="14" s="1"/>
  <c r="T225" i="14"/>
  <c r="AA225" i="14" s="1"/>
  <c r="T226" i="14"/>
  <c r="AE226" i="14" s="1"/>
  <c r="T200" i="14"/>
  <c r="U200" i="14" s="1"/>
  <c r="T201" i="14"/>
  <c r="AA201" i="14" s="1"/>
  <c r="T202" i="14"/>
  <c r="U202" i="14" s="1"/>
  <c r="Y207" i="14" l="1"/>
  <c r="W207" i="14"/>
  <c r="Y201" i="14"/>
  <c r="X207" i="14"/>
  <c r="X201" i="14"/>
  <c r="W201" i="14"/>
  <c r="AC211" i="14"/>
  <c r="AE211" i="14"/>
  <c r="AD211" i="14"/>
  <c r="Z201" i="14"/>
  <c r="AA200" i="14"/>
  <c r="Z200" i="14"/>
  <c r="AB211" i="14"/>
  <c r="Z204" i="14"/>
  <c r="X204" i="14"/>
  <c r="AB200" i="14"/>
  <c r="Y200" i="14"/>
  <c r="X200" i="14"/>
  <c r="Y210" i="14"/>
  <c r="W204" i="14"/>
  <c r="W200" i="14"/>
  <c r="W210" i="14"/>
  <c r="V204" i="14"/>
  <c r="AD200" i="14"/>
  <c r="AA207" i="14"/>
  <c r="K207" i="14" s="1"/>
  <c r="U204" i="14"/>
  <c r="AC200" i="14"/>
  <c r="AF211" i="14"/>
  <c r="Z207" i="14"/>
  <c r="Y204" i="14"/>
  <c r="X210" i="14"/>
  <c r="V207" i="14"/>
  <c r="V201" i="14"/>
  <c r="V210" i="14"/>
  <c r="AA215" i="14"/>
  <c r="AB215" i="14"/>
  <c r="AC215" i="14"/>
  <c r="AD215" i="14"/>
  <c r="AE215" i="14"/>
  <c r="AF215" i="14"/>
  <c r="V215" i="14"/>
  <c r="W215" i="14"/>
  <c r="X215" i="14"/>
  <c r="Y215" i="14"/>
  <c r="Z215" i="14"/>
  <c r="U210" i="14"/>
  <c r="U205" i="14"/>
  <c r="V225" i="14"/>
  <c r="AD224" i="14"/>
  <c r="AC224" i="14"/>
  <c r="AB224" i="14"/>
  <c r="Y221" i="14"/>
  <c r="I221" i="14" s="1"/>
  <c r="U221" i="14"/>
  <c r="X221" i="14"/>
  <c r="W221" i="14"/>
  <c r="V221" i="14"/>
  <c r="AC213" i="14"/>
  <c r="AD213" i="14"/>
  <c r="Z213" i="14"/>
  <c r="AB213" i="14"/>
  <c r="AE213" i="14"/>
  <c r="AF213" i="14"/>
  <c r="V213" i="14"/>
  <c r="E213" i="14" s="1"/>
  <c r="W213" i="14"/>
  <c r="X213" i="14"/>
  <c r="Y213" i="14"/>
  <c r="AA213" i="14"/>
  <c r="Z214" i="14"/>
  <c r="AF214" i="14"/>
  <c r="AA214" i="14"/>
  <c r="AB214" i="14"/>
  <c r="W214" i="14"/>
  <c r="X214" i="14"/>
  <c r="Y214" i="14"/>
  <c r="AC214" i="14"/>
  <c r="AD214" i="14"/>
  <c r="AE214" i="14"/>
  <c r="V214" i="14"/>
  <c r="E214" i="14" s="1"/>
  <c r="V216" i="14"/>
  <c r="W216" i="14"/>
  <c r="AC219" i="14"/>
  <c r="AB219" i="14"/>
  <c r="AB226" i="14"/>
  <c r="AA224" i="14"/>
  <c r="Z226" i="14"/>
  <c r="Y224" i="14"/>
  <c r="AA220" i="14"/>
  <c r="Y219" i="14"/>
  <c r="AC226" i="14"/>
  <c r="AB220" i="14"/>
  <c r="Y226" i="14"/>
  <c r="W224" i="14"/>
  <c r="Z220" i="14"/>
  <c r="X219" i="14"/>
  <c r="AA219" i="14"/>
  <c r="AA226" i="14"/>
  <c r="Z224" i="14"/>
  <c r="Z219" i="14"/>
  <c r="X226" i="14"/>
  <c r="V224" i="14"/>
  <c r="Y220" i="14"/>
  <c r="W219" i="14"/>
  <c r="AE219" i="14"/>
  <c r="AD219" i="14"/>
  <c r="W226" i="14"/>
  <c r="X220" i="14"/>
  <c r="G220" i="14" s="1"/>
  <c r="V219" i="14"/>
  <c r="V220" i="14"/>
  <c r="U219" i="14"/>
  <c r="U215" i="14"/>
  <c r="Z217" i="14"/>
  <c r="X217" i="14"/>
  <c r="W217" i="14"/>
  <c r="U217" i="14"/>
  <c r="AD216" i="14"/>
  <c r="W218" i="14"/>
  <c r="V218" i="14"/>
  <c r="U218" i="14"/>
  <c r="AC216" i="14"/>
  <c r="AB216" i="14"/>
  <c r="AA216" i="14"/>
  <c r="Z216" i="14"/>
  <c r="AC217" i="14"/>
  <c r="AB217" i="14"/>
  <c r="AA217" i="14"/>
  <c r="Y217" i="14"/>
  <c r="AF220" i="14"/>
  <c r="AE220" i="14"/>
  <c r="Y216" i="14"/>
  <c r="AD220" i="14"/>
  <c r="AC220" i="14"/>
  <c r="X218" i="14"/>
  <c r="X216" i="14"/>
  <c r="Y205" i="14"/>
  <c r="X205" i="14"/>
  <c r="AF200" i="14"/>
  <c r="U220" i="14"/>
  <c r="AE217" i="14"/>
  <c r="U216" i="14"/>
  <c r="U209" i="14"/>
  <c r="W205" i="14"/>
  <c r="U223" i="14"/>
  <c r="AF205" i="14"/>
  <c r="AE205" i="14"/>
  <c r="AD205" i="14"/>
  <c r="AC205" i="14"/>
  <c r="AB205" i="14"/>
  <c r="AA205" i="14"/>
  <c r="Z205" i="14"/>
  <c r="AF217" i="14"/>
  <c r="AE200" i="14"/>
  <c r="AD226" i="14"/>
  <c r="Z223" i="14"/>
  <c r="AD217" i="14"/>
  <c r="V226" i="14"/>
  <c r="Z225" i="14"/>
  <c r="Y225" i="14"/>
  <c r="X225" i="14"/>
  <c r="AB223" i="14"/>
  <c r="U226" i="14"/>
  <c r="AF223" i="14"/>
  <c r="AE223" i="14"/>
  <c r="AD223" i="14"/>
  <c r="AC223" i="14"/>
  <c r="W225" i="14"/>
  <c r="AA223" i="14"/>
  <c r="X223" i="14"/>
  <c r="AF226" i="14"/>
  <c r="O226" i="14" s="1"/>
  <c r="AF224" i="14"/>
  <c r="W223" i="14"/>
  <c r="U225" i="14"/>
  <c r="Y223" i="14"/>
  <c r="AE224" i="14"/>
  <c r="U207" i="14"/>
  <c r="U212" i="14"/>
  <c r="AA211" i="14"/>
  <c r="AE208" i="14"/>
  <c r="Z211" i="14"/>
  <c r="AD208" i="14"/>
  <c r="Y211" i="14"/>
  <c r="AC208" i="14"/>
  <c r="X211" i="14"/>
  <c r="AB208" i="14"/>
  <c r="W211" i="14"/>
  <c r="AA208" i="14"/>
  <c r="V211" i="14"/>
  <c r="E211" i="14" s="1"/>
  <c r="Z208" i="14"/>
  <c r="Y208" i="14"/>
  <c r="X208" i="14"/>
  <c r="W208" i="14"/>
  <c r="AA210" i="14"/>
  <c r="V208" i="14"/>
  <c r="E208" i="14" s="1"/>
  <c r="V212" i="14"/>
  <c r="AF208" i="14"/>
  <c r="AB210" i="14"/>
  <c r="Z210" i="14"/>
  <c r="AE206" i="14"/>
  <c r="AE209" i="14"/>
  <c r="AC206" i="14"/>
  <c r="AD212" i="14"/>
  <c r="AC212" i="14"/>
  <c r="AF225" i="14"/>
  <c r="AE221" i="14"/>
  <c r="AD218" i="14"/>
  <c r="AB212" i="14"/>
  <c r="AA209" i="14"/>
  <c r="Z206" i="14"/>
  <c r="AF204" i="14"/>
  <c r="AE225" i="14"/>
  <c r="X224" i="14"/>
  <c r="AD221" i="14"/>
  <c r="AC218" i="14"/>
  <c r="AA212" i="14"/>
  <c r="Z209" i="14"/>
  <c r="AF207" i="14"/>
  <c r="Y206" i="14"/>
  <c r="AE204" i="14"/>
  <c r="AD209" i="14"/>
  <c r="AD225" i="14"/>
  <c r="AC225" i="14"/>
  <c r="Y212" i="14"/>
  <c r="AE210" i="14"/>
  <c r="X209" i="14"/>
  <c r="AD207" i="14"/>
  <c r="W206" i="14"/>
  <c r="AC204" i="14"/>
  <c r="AF209" i="14"/>
  <c r="AD206" i="14"/>
  <c r="AE212" i="14"/>
  <c r="AC209" i="14"/>
  <c r="AB218" i="14"/>
  <c r="AF210" i="14"/>
  <c r="AE207" i="14"/>
  <c r="X206" i="14"/>
  <c r="AB221" i="14"/>
  <c r="AA218" i="14"/>
  <c r="AB225" i="14"/>
  <c r="K225" i="14" s="1"/>
  <c r="AA221" i="14"/>
  <c r="Z218" i="14"/>
  <c r="I218" i="14" s="1"/>
  <c r="AF216" i="14"/>
  <c r="O216" i="14" s="1"/>
  <c r="X212" i="14"/>
  <c r="G212" i="14" s="1"/>
  <c r="AD210" i="14"/>
  <c r="M210" i="14" s="1"/>
  <c r="W209" i="14"/>
  <c r="AC207" i="14"/>
  <c r="V206" i="14"/>
  <c r="AB204" i="14"/>
  <c r="AF206" i="14"/>
  <c r="AF212" i="14"/>
  <c r="AF218" i="14"/>
  <c r="AB206" i="14"/>
  <c r="AF221" i="14"/>
  <c r="AE218" i="14"/>
  <c r="AB209" i="14"/>
  <c r="AA206" i="14"/>
  <c r="AC221" i="14"/>
  <c r="Z212" i="14"/>
  <c r="Y209" i="14"/>
  <c r="AD204" i="14"/>
  <c r="AF202" i="14"/>
  <c r="AD202" i="14"/>
  <c r="AC202" i="14"/>
  <c r="Z202" i="14"/>
  <c r="W202" i="14"/>
  <c r="V202" i="14"/>
  <c r="AE202" i="14"/>
  <c r="AB202" i="14"/>
  <c r="AA202" i="14"/>
  <c r="Y202" i="14"/>
  <c r="X202" i="14"/>
  <c r="U201" i="14"/>
  <c r="AD201" i="14"/>
  <c r="AC201" i="14"/>
  <c r="V200" i="14"/>
  <c r="AF201" i="14"/>
  <c r="AE201" i="14"/>
  <c r="AB201" i="14"/>
  <c r="O218" i="14" l="1"/>
  <c r="K208" i="14"/>
  <c r="M224" i="14"/>
  <c r="I225" i="14"/>
  <c r="K217" i="14"/>
  <c r="I214" i="14"/>
  <c r="O224" i="14"/>
  <c r="G211" i="14"/>
  <c r="Q224" i="14"/>
  <c r="P208" i="14"/>
  <c r="P221" i="14"/>
  <c r="Q221" i="14"/>
  <c r="Q214" i="14"/>
  <c r="P214" i="14"/>
  <c r="Q225" i="14"/>
  <c r="P225" i="14"/>
  <c r="P217" i="14"/>
  <c r="Q217" i="14"/>
  <c r="Q216" i="14"/>
  <c r="P216" i="14"/>
  <c r="P211" i="14"/>
  <c r="P215" i="14"/>
  <c r="Q215" i="14"/>
  <c r="Q213" i="14"/>
  <c r="P213" i="14"/>
  <c r="P223" i="14"/>
  <c r="Q223" i="14"/>
  <c r="Q211" i="14"/>
  <c r="O209" i="14"/>
  <c r="O217" i="14"/>
  <c r="Q218" i="14"/>
  <c r="P218" i="14"/>
  <c r="Q208" i="14"/>
  <c r="P210" i="14"/>
  <c r="Q210" i="14"/>
  <c r="Q226" i="14"/>
  <c r="P226" i="14"/>
  <c r="Q220" i="14"/>
  <c r="P220" i="14"/>
  <c r="O214" i="14"/>
  <c r="P209" i="14"/>
  <c r="Q209" i="14"/>
  <c r="P224" i="14"/>
  <c r="M221" i="14"/>
  <c r="P212" i="14"/>
  <c r="Q212" i="14"/>
  <c r="I209" i="14"/>
  <c r="O223" i="14"/>
  <c r="M223" i="14"/>
  <c r="K218" i="14"/>
  <c r="O220" i="14"/>
  <c r="M225" i="14"/>
  <c r="K221" i="14"/>
  <c r="G217" i="14"/>
  <c r="G221" i="14"/>
  <c r="G226" i="14"/>
  <c r="K224" i="14"/>
  <c r="M212" i="14"/>
  <c r="K211" i="14"/>
  <c r="G218" i="14"/>
  <c r="G224" i="14"/>
  <c r="M220" i="14"/>
  <c r="G225" i="14"/>
  <c r="M217" i="14"/>
  <c r="G219" i="14"/>
  <c r="I212" i="14"/>
  <c r="K216" i="14"/>
  <c r="I220" i="14"/>
  <c r="O221" i="14"/>
  <c r="O210" i="14"/>
  <c r="I211" i="14"/>
  <c r="G216" i="14"/>
  <c r="M216" i="14"/>
  <c r="I210" i="14"/>
  <c r="E216" i="14"/>
  <c r="E224" i="14"/>
  <c r="E223" i="14"/>
  <c r="I215" i="14"/>
  <c r="E218" i="14"/>
  <c r="M214" i="14"/>
  <c r="K215" i="14"/>
  <c r="O213" i="14"/>
  <c r="E209" i="14"/>
  <c r="K212" i="14"/>
  <c r="E221" i="14"/>
  <c r="G213" i="14"/>
  <c r="G215" i="14"/>
  <c r="M215" i="14"/>
  <c r="M219" i="14"/>
  <c r="E220" i="14"/>
  <c r="K226" i="14"/>
  <c r="E212" i="14"/>
  <c r="G214" i="14"/>
  <c r="E225" i="14"/>
  <c r="E215" i="14"/>
  <c r="K214" i="14"/>
  <c r="M218" i="14"/>
  <c r="O212" i="14"/>
  <c r="O225" i="14"/>
  <c r="I216" i="14"/>
  <c r="E219" i="14"/>
  <c r="M226" i="14"/>
  <c r="M213" i="14"/>
  <c r="E207" i="14"/>
  <c r="Q207" i="14"/>
  <c r="P207" i="14"/>
  <c r="K210" i="14"/>
  <c r="M209" i="14"/>
  <c r="I219" i="14"/>
  <c r="O211" i="14"/>
  <c r="O215" i="14"/>
  <c r="I223" i="14"/>
  <c r="K220" i="14"/>
  <c r="K213" i="14"/>
  <c r="M211" i="14"/>
  <c r="E226" i="14"/>
  <c r="K219" i="14"/>
  <c r="E217" i="14"/>
  <c r="I226" i="14"/>
  <c r="K223" i="14"/>
  <c r="I217" i="14"/>
  <c r="I224" i="14"/>
  <c r="I213" i="14"/>
  <c r="E210" i="14"/>
  <c r="G209" i="14"/>
  <c r="G208" i="14"/>
  <c r="O208" i="14"/>
  <c r="K209" i="14"/>
  <c r="G207" i="14"/>
  <c r="M207" i="14"/>
  <c r="M208" i="14"/>
  <c r="O207" i="14"/>
  <c r="Q196" i="5"/>
  <c r="Q197" i="5"/>
  <c r="Q198" i="5"/>
  <c r="Q199" i="5"/>
  <c r="Q200" i="5"/>
  <c r="Y200" i="5" s="1"/>
  <c r="Q201" i="5"/>
  <c r="Q202" i="5"/>
  <c r="Q203" i="5"/>
  <c r="Q204" i="5"/>
  <c r="Q205" i="5"/>
  <c r="Y205" i="5" s="1"/>
  <c r="Q206" i="5"/>
  <c r="Y206" i="5" s="1"/>
  <c r="Q207" i="5"/>
  <c r="Q216" i="5"/>
  <c r="L258" i="14" l="1"/>
  <c r="J258" i="14"/>
  <c r="H258" i="14"/>
  <c r="F258" i="14"/>
  <c r="D258" i="14"/>
  <c r="N258" i="14"/>
  <c r="Q258" i="14"/>
  <c r="P258" i="14"/>
  <c r="T202" i="5"/>
  <c r="Y202" i="5"/>
  <c r="S204" i="5"/>
  <c r="Y204" i="5"/>
  <c r="T198" i="5"/>
  <c r="Y198" i="5"/>
  <c r="R207" i="5"/>
  <c r="Y207" i="5"/>
  <c r="R203" i="5"/>
  <c r="Y203" i="5"/>
  <c r="X201" i="5"/>
  <c r="Y201" i="5"/>
  <c r="T197" i="5"/>
  <c r="Y197" i="5"/>
  <c r="V199" i="5"/>
  <c r="Y199" i="5"/>
  <c r="T196" i="5"/>
  <c r="Y196" i="5"/>
  <c r="U216" i="5"/>
  <c r="Y216" i="5"/>
  <c r="T199" i="5"/>
  <c r="S205" i="5"/>
  <c r="T205" i="5"/>
  <c r="X205" i="5"/>
  <c r="K205" i="5" s="1"/>
  <c r="U205" i="5"/>
  <c r="R205" i="5"/>
  <c r="V205" i="5"/>
  <c r="W205" i="5"/>
  <c r="R206" i="5"/>
  <c r="S206" i="5"/>
  <c r="T206" i="5"/>
  <c r="U206" i="5"/>
  <c r="V206" i="5"/>
  <c r="W206" i="5"/>
  <c r="X206" i="5"/>
  <c r="K206" i="5" s="1"/>
  <c r="R201" i="5"/>
  <c r="X203" i="5"/>
  <c r="W203" i="5"/>
  <c r="R200" i="5"/>
  <c r="W196" i="5"/>
  <c r="S200" i="5"/>
  <c r="T200" i="5"/>
  <c r="T216" i="5"/>
  <c r="R216" i="5"/>
  <c r="S216" i="5"/>
  <c r="S198" i="5"/>
  <c r="R198" i="5"/>
  <c r="W207" i="5"/>
  <c r="X196" i="5"/>
  <c r="S197" i="5"/>
  <c r="U203" i="5"/>
  <c r="S203" i="5"/>
  <c r="U207" i="5"/>
  <c r="W200" i="5"/>
  <c r="X207" i="5"/>
  <c r="V207" i="5"/>
  <c r="V196" i="5"/>
  <c r="T207" i="5"/>
  <c r="X200" i="5"/>
  <c r="K200" i="5" s="1"/>
  <c r="U196" i="5"/>
  <c r="S207" i="5"/>
  <c r="S196" i="5"/>
  <c r="V200" i="5"/>
  <c r="R196" i="5"/>
  <c r="R197" i="5"/>
  <c r="U200" i="5"/>
  <c r="S199" i="5"/>
  <c r="R202" i="5"/>
  <c r="S202" i="5"/>
  <c r="R199" i="5"/>
  <c r="W201" i="5"/>
  <c r="X198" i="5"/>
  <c r="V201" i="5"/>
  <c r="W198" i="5"/>
  <c r="U201" i="5"/>
  <c r="V198" i="5"/>
  <c r="T201" i="5"/>
  <c r="U198" i="5"/>
  <c r="S201" i="5"/>
  <c r="U204" i="5"/>
  <c r="X204" i="5"/>
  <c r="W204" i="5"/>
  <c r="V204" i="5"/>
  <c r="T204" i="5"/>
  <c r="G204" i="5" s="1"/>
  <c r="R204" i="5"/>
  <c r="V203" i="5"/>
  <c r="T203" i="5"/>
  <c r="X202" i="5"/>
  <c r="W202" i="5"/>
  <c r="V202" i="5"/>
  <c r="U202" i="5"/>
  <c r="U199" i="5"/>
  <c r="X197" i="5"/>
  <c r="X216" i="5"/>
  <c r="W197" i="5"/>
  <c r="W216" i="5"/>
  <c r="X199" i="5"/>
  <c r="V197" i="5"/>
  <c r="V216" i="5"/>
  <c r="W199" i="5"/>
  <c r="U197" i="5"/>
  <c r="G201" i="5" l="1"/>
  <c r="G216" i="5"/>
  <c r="I204" i="5"/>
  <c r="K202" i="5"/>
  <c r="I201" i="5"/>
  <c r="G207" i="5"/>
  <c r="I207" i="5"/>
  <c r="K203" i="5"/>
  <c r="K207" i="5"/>
  <c r="I205" i="5"/>
  <c r="K216" i="5"/>
  <c r="E202" i="5"/>
  <c r="L202" i="5"/>
  <c r="M202" i="5"/>
  <c r="G203" i="5"/>
  <c r="G205" i="5"/>
  <c r="L203" i="5"/>
  <c r="E203" i="5"/>
  <c r="M203" i="5"/>
  <c r="L205" i="5"/>
  <c r="E205" i="5"/>
  <c r="M205" i="5"/>
  <c r="I203" i="5"/>
  <c r="K204" i="5"/>
  <c r="I206" i="5"/>
  <c r="G206" i="5"/>
  <c r="M206" i="5"/>
  <c r="E206" i="5"/>
  <c r="E204" i="5"/>
  <c r="M204" i="5"/>
  <c r="L204" i="5"/>
  <c r="M216" i="5"/>
  <c r="E216" i="5"/>
  <c r="L216" i="5"/>
  <c r="I216" i="5"/>
  <c r="L206" i="5"/>
  <c r="M207" i="5"/>
  <c r="L207" i="5"/>
  <c r="E207" i="5"/>
  <c r="K199" i="5"/>
  <c r="K201" i="5"/>
  <c r="L199" i="5"/>
  <c r="M199" i="5"/>
  <c r="E199" i="5"/>
  <c r="I199" i="5"/>
  <c r="E200" i="5"/>
  <c r="L200" i="5"/>
  <c r="M200" i="5"/>
  <c r="G200" i="5"/>
  <c r="M201" i="5"/>
  <c r="L201" i="5"/>
  <c r="E201" i="5"/>
  <c r="G199" i="5"/>
  <c r="H250" i="5" l="1"/>
  <c r="J250" i="5"/>
  <c r="M250" i="5"/>
  <c r="D250" i="5"/>
  <c r="F250" i="5"/>
  <c r="L250" i="5"/>
  <c r="P264" i="1"/>
  <c r="Q264" i="1" s="1"/>
  <c r="P265" i="1"/>
  <c r="Q265" i="1" s="1"/>
  <c r="P266" i="1"/>
  <c r="V266" i="1" s="1"/>
  <c r="P267" i="1"/>
  <c r="Q267" i="1" s="1"/>
  <c r="P268" i="1"/>
  <c r="P269" i="1"/>
  <c r="P270" i="1"/>
  <c r="P263" i="1"/>
  <c r="V263" i="1" s="1"/>
  <c r="P276" i="1"/>
  <c r="V276" i="1" s="1"/>
  <c r="P275" i="1"/>
  <c r="V275" i="1" s="1"/>
  <c r="P274" i="1"/>
  <c r="V274" i="1" s="1"/>
  <c r="P273" i="1"/>
  <c r="Q273" i="1" s="1"/>
  <c r="P272" i="1"/>
  <c r="P271" i="1"/>
  <c r="P199" i="1"/>
  <c r="V199" i="1" s="1"/>
  <c r="V198" i="1"/>
  <c r="R265" i="1" l="1"/>
  <c r="R270" i="1"/>
  <c r="S270" i="1"/>
  <c r="U270" i="1"/>
  <c r="V270" i="1"/>
  <c r="T270" i="1"/>
  <c r="Q270" i="1"/>
  <c r="R268" i="1"/>
  <c r="U268" i="1"/>
  <c r="S268" i="1"/>
  <c r="T268" i="1"/>
  <c r="V268" i="1"/>
  <c r="Q268" i="1"/>
  <c r="V265" i="1"/>
  <c r="Q269" i="1"/>
  <c r="S269" i="1"/>
  <c r="T269" i="1"/>
  <c r="V269" i="1"/>
  <c r="R269" i="1"/>
  <c r="U269" i="1"/>
  <c r="U271" i="1"/>
  <c r="V271" i="1"/>
  <c r="S271" i="1"/>
  <c r="Q271" i="1"/>
  <c r="R271" i="1"/>
  <c r="T271" i="1"/>
  <c r="R272" i="1"/>
  <c r="V272" i="1"/>
  <c r="Q272" i="1"/>
  <c r="S272" i="1"/>
  <c r="T272" i="1"/>
  <c r="U272" i="1"/>
  <c r="U265" i="1"/>
  <c r="T265" i="1"/>
  <c r="S265" i="1"/>
  <c r="U264" i="1"/>
  <c r="S263" i="1"/>
  <c r="S267" i="1"/>
  <c r="V267" i="1"/>
  <c r="U267" i="1"/>
  <c r="T267" i="1"/>
  <c r="R267" i="1"/>
  <c r="U266" i="1"/>
  <c r="I266" i="1" s="1"/>
  <c r="T266" i="1"/>
  <c r="S266" i="1"/>
  <c r="Q266" i="1"/>
  <c r="T264" i="1"/>
  <c r="R266" i="1"/>
  <c r="V264" i="1"/>
  <c r="S264" i="1"/>
  <c r="R264" i="1"/>
  <c r="Q263" i="1"/>
  <c r="R263" i="1"/>
  <c r="T263" i="1"/>
  <c r="U263" i="1"/>
  <c r="R273" i="1"/>
  <c r="T273" i="1"/>
  <c r="U273" i="1"/>
  <c r="S273" i="1"/>
  <c r="V273" i="1"/>
  <c r="Q276" i="1"/>
  <c r="R276" i="1"/>
  <c r="S276" i="1"/>
  <c r="T276" i="1"/>
  <c r="U276" i="1"/>
  <c r="I276" i="1" s="1"/>
  <c r="S274" i="1"/>
  <c r="S275" i="1"/>
  <c r="R274" i="1"/>
  <c r="R275" i="1"/>
  <c r="T275" i="1"/>
  <c r="U275" i="1"/>
  <c r="I275" i="1" s="1"/>
  <c r="Q274" i="1"/>
  <c r="Q275" i="1"/>
  <c r="T274" i="1"/>
  <c r="U274" i="1"/>
  <c r="I274" i="1" s="1"/>
  <c r="Q198" i="1"/>
  <c r="R198" i="1"/>
  <c r="S198" i="1"/>
  <c r="T198" i="1"/>
  <c r="U198" i="1"/>
  <c r="Q199" i="1"/>
  <c r="R199" i="1"/>
  <c r="S199" i="1"/>
  <c r="T199" i="1"/>
  <c r="U199" i="1"/>
  <c r="L272" i="1" l="1"/>
  <c r="E272" i="1"/>
  <c r="G265" i="1"/>
  <c r="G273" i="1"/>
  <c r="G264" i="1"/>
  <c r="I269" i="1"/>
  <c r="I272" i="1"/>
  <c r="I267" i="1"/>
  <c r="I265" i="1"/>
  <c r="I273" i="1"/>
  <c r="G274" i="1"/>
  <c r="I271" i="1"/>
  <c r="G271" i="1"/>
  <c r="G272" i="1"/>
  <c r="G276" i="1"/>
  <c r="G275" i="1"/>
  <c r="L271" i="1"/>
  <c r="E271" i="1"/>
  <c r="E273" i="1"/>
  <c r="L273" i="1"/>
  <c r="L276" i="1"/>
  <c r="E276" i="1"/>
  <c r="L274" i="1"/>
  <c r="E274" i="1"/>
  <c r="E275" i="1"/>
  <c r="L275" i="1"/>
  <c r="G266" i="1"/>
  <c r="G267" i="1"/>
  <c r="I268" i="1"/>
  <c r="I270" i="1"/>
  <c r="G268" i="1"/>
  <c r="G270" i="1"/>
  <c r="I264" i="1"/>
  <c r="G269" i="1"/>
  <c r="L265" i="1"/>
  <c r="E265" i="1"/>
  <c r="L270" i="1"/>
  <c r="E270" i="1"/>
  <c r="E268" i="1"/>
  <c r="L268" i="1"/>
  <c r="L269" i="1"/>
  <c r="E269" i="1"/>
  <c r="L267" i="1"/>
  <c r="E267" i="1"/>
  <c r="E266" i="1"/>
  <c r="L266" i="1"/>
  <c r="E264" i="1"/>
  <c r="L264" i="1"/>
  <c r="L263" i="1"/>
  <c r="G263" i="1"/>
  <c r="I263" i="1"/>
  <c r="E263" i="1"/>
  <c r="S276" i="4"/>
  <c r="T276" i="4" s="1"/>
  <c r="S277" i="4"/>
  <c r="AB277" i="4" s="1"/>
  <c r="S278" i="4"/>
  <c r="T278" i="4" s="1"/>
  <c r="S290" i="4"/>
  <c r="S291" i="4"/>
  <c r="S292" i="4"/>
  <c r="S293" i="4"/>
  <c r="S298" i="4"/>
  <c r="S299" i="4"/>
  <c r="S300" i="4"/>
  <c r="W300" i="4" s="1"/>
  <c r="S301" i="4"/>
  <c r="V301" i="4" s="1"/>
  <c r="T258" i="11"/>
  <c r="X258" i="11" s="1"/>
  <c r="T264" i="11"/>
  <c r="AF264" i="11" s="1"/>
  <c r="T265" i="11"/>
  <c r="AE265" i="11" s="1"/>
  <c r="T266" i="11"/>
  <c r="AB266" i="11" s="1"/>
  <c r="T273" i="11"/>
  <c r="AA273" i="11" s="1"/>
  <c r="T277" i="11"/>
  <c r="X277" i="11" s="1"/>
  <c r="T278" i="11"/>
  <c r="H326" i="1" l="1"/>
  <c r="F326" i="1"/>
  <c r="L326" i="1"/>
  <c r="D326" i="1"/>
  <c r="X293" i="4"/>
  <c r="Y293" i="4"/>
  <c r="Z293" i="4"/>
  <c r="AC293" i="4"/>
  <c r="W293" i="4"/>
  <c r="AA293" i="4"/>
  <c r="AB293" i="4"/>
  <c r="T293" i="4"/>
  <c r="U293" i="4"/>
  <c r="V293" i="4"/>
  <c r="T291" i="4"/>
  <c r="AC291" i="4"/>
  <c r="U291" i="4"/>
  <c r="V291" i="4"/>
  <c r="Z291" i="4"/>
  <c r="W291" i="4"/>
  <c r="AA291" i="4"/>
  <c r="AB291" i="4"/>
  <c r="X291" i="4"/>
  <c r="Y291" i="4"/>
  <c r="V292" i="4"/>
  <c r="AB292" i="4"/>
  <c r="W292" i="4"/>
  <c r="T292" i="4"/>
  <c r="X292" i="4"/>
  <c r="Y292" i="4"/>
  <c r="AA292" i="4"/>
  <c r="Z292" i="4"/>
  <c r="U292" i="4"/>
  <c r="AC292" i="4"/>
  <c r="AB299" i="4"/>
  <c r="AC299" i="4"/>
  <c r="U299" i="4"/>
  <c r="W299" i="4"/>
  <c r="X299" i="4"/>
  <c r="V299" i="4"/>
  <c r="Y299" i="4"/>
  <c r="T299" i="4"/>
  <c r="Z299" i="4"/>
  <c r="AA299" i="4"/>
  <c r="W290" i="4"/>
  <c r="X290" i="4"/>
  <c r="Y290" i="4"/>
  <c r="AA290" i="4"/>
  <c r="T290" i="4"/>
  <c r="AB290" i="4"/>
  <c r="U290" i="4"/>
  <c r="AC290" i="4"/>
  <c r="V290" i="4"/>
  <c r="Z290" i="4"/>
  <c r="Z298" i="4"/>
  <c r="Y298" i="4"/>
  <c r="AA298" i="4"/>
  <c r="V298" i="4"/>
  <c r="AB298" i="4"/>
  <c r="W298" i="4"/>
  <c r="AC298" i="4"/>
  <c r="X298" i="4"/>
  <c r="U298" i="4"/>
  <c r="T298" i="4"/>
  <c r="AC276" i="4"/>
  <c r="AB276" i="4"/>
  <c r="U301" i="4"/>
  <c r="T301" i="4"/>
  <c r="V300" i="4"/>
  <c r="G300" i="4" s="1"/>
  <c r="U300" i="4"/>
  <c r="T300" i="4"/>
  <c r="AC301" i="4"/>
  <c r="AB301" i="4"/>
  <c r="AA301" i="4"/>
  <c r="Y278" i="4"/>
  <c r="Z301" i="4"/>
  <c r="K301" i="4" s="1"/>
  <c r="W278" i="4"/>
  <c r="Y301" i="4"/>
  <c r="V278" i="4"/>
  <c r="X301" i="4"/>
  <c r="U278" i="4"/>
  <c r="W301" i="4"/>
  <c r="G301" i="4" s="1"/>
  <c r="T277" i="4"/>
  <c r="Z266" i="11"/>
  <c r="Y266" i="11"/>
  <c r="X266" i="11"/>
  <c r="W266" i="11"/>
  <c r="AF273" i="11"/>
  <c r="W258" i="11"/>
  <c r="G258" i="11" s="1"/>
  <c r="AE273" i="11"/>
  <c r="V258" i="11"/>
  <c r="AD273" i="11"/>
  <c r="U258" i="11"/>
  <c r="AA266" i="11"/>
  <c r="K266" i="11" s="1"/>
  <c r="AB264" i="11"/>
  <c r="AA264" i="11"/>
  <c r="Z264" i="11"/>
  <c r="V277" i="11"/>
  <c r="X264" i="11"/>
  <c r="V266" i="11"/>
  <c r="U266" i="11"/>
  <c r="AF265" i="11"/>
  <c r="O265" i="11" s="1"/>
  <c r="AE264" i="11"/>
  <c r="O264" i="11" s="1"/>
  <c r="AD264" i="11"/>
  <c r="AC264" i="11"/>
  <c r="W277" i="11"/>
  <c r="G277" i="11" s="1"/>
  <c r="Y264" i="11"/>
  <c r="U277" i="11"/>
  <c r="W264" i="11"/>
  <c r="AA277" i="4"/>
  <c r="Z277" i="4"/>
  <c r="Y277" i="4"/>
  <c r="X277" i="4"/>
  <c r="W277" i="4"/>
  <c r="V277" i="4"/>
  <c r="U277" i="4"/>
  <c r="AA276" i="4"/>
  <c r="AC278" i="4"/>
  <c r="Y276" i="4"/>
  <c r="AA278" i="4"/>
  <c r="X276" i="4"/>
  <c r="Z278" i="4"/>
  <c r="W276" i="4"/>
  <c r="AB278" i="4"/>
  <c r="X278" i="4"/>
  <c r="Z276" i="4"/>
  <c r="V276" i="4"/>
  <c r="U276" i="4"/>
  <c r="E276" i="4" s="1"/>
  <c r="AC277" i="4"/>
  <c r="AC300" i="4"/>
  <c r="AB300" i="4"/>
  <c r="AA300" i="4"/>
  <c r="Z300" i="4"/>
  <c r="Y300" i="4"/>
  <c r="X300" i="4"/>
  <c r="AB273" i="11"/>
  <c r="K273" i="11" s="1"/>
  <c r="Z273" i="11"/>
  <c r="AD265" i="11"/>
  <c r="V264" i="11"/>
  <c r="Y273" i="11"/>
  <c r="AC265" i="11"/>
  <c r="U264" i="11"/>
  <c r="AF277" i="11"/>
  <c r="X273" i="11"/>
  <c r="AB265" i="11"/>
  <c r="AF258" i="11"/>
  <c r="AE277" i="11"/>
  <c r="W273" i="11"/>
  <c r="AA265" i="11"/>
  <c r="AE258" i="11"/>
  <c r="AD277" i="11"/>
  <c r="V273" i="11"/>
  <c r="Z265" i="11"/>
  <c r="AD258" i="11"/>
  <c r="AC277" i="11"/>
  <c r="U273" i="11"/>
  <c r="Y265" i="11"/>
  <c r="AC258" i="11"/>
  <c r="AB277" i="11"/>
  <c r="AF266" i="11"/>
  <c r="X265" i="11"/>
  <c r="AB258" i="11"/>
  <c r="AA277" i="11"/>
  <c r="AE266" i="11"/>
  <c r="W265" i="11"/>
  <c r="AA258" i="11"/>
  <c r="Z277" i="11"/>
  <c r="AD266" i="11"/>
  <c r="V265" i="11"/>
  <c r="Z258" i="11"/>
  <c r="Y277" i="11"/>
  <c r="AC266" i="11"/>
  <c r="U265" i="11"/>
  <c r="Y258" i="11"/>
  <c r="AC273" i="11"/>
  <c r="K300" i="4" l="1"/>
  <c r="I298" i="4"/>
  <c r="G299" i="4"/>
  <c r="G290" i="4"/>
  <c r="G293" i="4"/>
  <c r="K292" i="4"/>
  <c r="I300" i="4"/>
  <c r="M300" i="4"/>
  <c r="M293" i="4"/>
  <c r="I301" i="4"/>
  <c r="M291" i="4"/>
  <c r="K290" i="4"/>
  <c r="M258" i="11"/>
  <c r="I258" i="11"/>
  <c r="E273" i="11"/>
  <c r="I265" i="11"/>
  <c r="E301" i="4"/>
  <c r="N301" i="4"/>
  <c r="O301" i="4"/>
  <c r="K291" i="4"/>
  <c r="M301" i="4"/>
  <c r="E266" i="11"/>
  <c r="I291" i="4"/>
  <c r="E298" i="4"/>
  <c r="N298" i="4"/>
  <c r="O298" i="4"/>
  <c r="G298" i="4"/>
  <c r="I292" i="4"/>
  <c r="K299" i="4"/>
  <c r="I299" i="4"/>
  <c r="M299" i="4"/>
  <c r="M290" i="4"/>
  <c r="N292" i="4"/>
  <c r="E292" i="4"/>
  <c r="O292" i="4"/>
  <c r="E299" i="4"/>
  <c r="N299" i="4"/>
  <c r="O299" i="4"/>
  <c r="G291" i="4"/>
  <c r="K298" i="4"/>
  <c r="K293" i="4"/>
  <c r="M298" i="4"/>
  <c r="N291" i="4"/>
  <c r="O291" i="4"/>
  <c r="E291" i="4"/>
  <c r="E300" i="4"/>
  <c r="N300" i="4"/>
  <c r="O300" i="4"/>
  <c r="N290" i="4"/>
  <c r="O290" i="4"/>
  <c r="E290" i="4"/>
  <c r="I290" i="4"/>
  <c r="M292" i="4"/>
  <c r="E293" i="4"/>
  <c r="O293" i="4"/>
  <c r="N293" i="4"/>
  <c r="G292" i="4"/>
  <c r="I293" i="4"/>
  <c r="O273" i="11"/>
  <c r="I276" i="4"/>
  <c r="I273" i="11"/>
  <c r="O266" i="11"/>
  <c r="G266" i="11"/>
  <c r="M265" i="11"/>
  <c r="K264" i="11"/>
  <c r="K277" i="11"/>
  <c r="E265" i="11"/>
  <c r="G264" i="11"/>
  <c r="P277" i="11"/>
  <c r="E277" i="11"/>
  <c r="Q277" i="11"/>
  <c r="O277" i="11"/>
  <c r="K258" i="11"/>
  <c r="M264" i="11"/>
  <c r="I266" i="11"/>
  <c r="K277" i="4"/>
  <c r="N276" i="4"/>
  <c r="K276" i="4"/>
  <c r="O276" i="4"/>
  <c r="E277" i="4"/>
  <c r="Q273" i="11"/>
  <c r="P273" i="11"/>
  <c r="M273" i="11"/>
  <c r="G273" i="11"/>
  <c r="I264" i="11"/>
  <c r="M266" i="11"/>
  <c r="G265" i="11"/>
  <c r="Q264" i="11"/>
  <c r="P264" i="11"/>
  <c r="E264" i="11"/>
  <c r="Q266" i="11"/>
  <c r="P266" i="11"/>
  <c r="E258" i="11"/>
  <c r="Q258" i="11"/>
  <c r="P258" i="11"/>
  <c r="O258" i="11"/>
  <c r="K265" i="11"/>
  <c r="P265" i="11"/>
  <c r="Q265" i="11"/>
  <c r="P172" i="1" l="1"/>
  <c r="P173" i="1"/>
  <c r="Q173" i="1" s="1"/>
  <c r="P171" i="1"/>
  <c r="U173" i="1" l="1"/>
  <c r="V173" i="1"/>
  <c r="S173" i="1"/>
  <c r="T173" i="1"/>
  <c r="R173" i="1"/>
  <c r="Q171" i="1"/>
  <c r="R171" i="1"/>
  <c r="S171" i="1"/>
  <c r="T171" i="1"/>
  <c r="U171" i="1"/>
  <c r="V171" i="1"/>
  <c r="Q172" i="1"/>
  <c r="R172" i="1"/>
  <c r="S172" i="1"/>
  <c r="T172" i="1"/>
  <c r="U172" i="1"/>
  <c r="V172" i="1"/>
  <c r="G173" i="1" l="1"/>
  <c r="L173" i="1"/>
  <c r="G171" i="1"/>
  <c r="I173" i="1"/>
  <c r="L172" i="1"/>
  <c r="E172" i="1"/>
  <c r="I171" i="1"/>
  <c r="E173" i="1"/>
  <c r="L171" i="1"/>
  <c r="E171" i="1"/>
  <c r="I172" i="1"/>
  <c r="G172" i="1"/>
  <c r="T151" i="14"/>
  <c r="U151" i="14" s="1"/>
  <c r="T150" i="14"/>
  <c r="U150" i="14" s="1"/>
  <c r="Q145" i="5"/>
  <c r="Q146" i="5"/>
  <c r="E150" i="14" l="1"/>
  <c r="E151" i="14"/>
  <c r="R146" i="5"/>
  <c r="Y146" i="5"/>
  <c r="R145" i="5"/>
  <c r="Y145" i="5"/>
  <c r="AE151" i="14"/>
  <c r="AB151" i="14"/>
  <c r="AC151" i="14"/>
  <c r="AA151" i="14"/>
  <c r="AD151" i="14"/>
  <c r="Z151" i="14"/>
  <c r="X146" i="5"/>
  <c r="W145" i="5"/>
  <c r="T145" i="5"/>
  <c r="S145" i="5"/>
  <c r="W146" i="5"/>
  <c r="V145" i="5"/>
  <c r="X145" i="5"/>
  <c r="U145" i="5"/>
  <c r="AF151" i="14"/>
  <c r="Y151" i="14"/>
  <c r="W151" i="14"/>
  <c r="V151" i="14"/>
  <c r="X151" i="14"/>
  <c r="W150" i="14"/>
  <c r="V150" i="14"/>
  <c r="AF150" i="14"/>
  <c r="AE150" i="14"/>
  <c r="AD150" i="14"/>
  <c r="AC150" i="14"/>
  <c r="AB150" i="14"/>
  <c r="AA150" i="14"/>
  <c r="Z150" i="14"/>
  <c r="Y150" i="14"/>
  <c r="X150" i="14"/>
  <c r="U146" i="5"/>
  <c r="V146" i="5"/>
  <c r="T146" i="5"/>
  <c r="S146" i="5"/>
  <c r="K145" i="5" l="1"/>
  <c r="I145" i="5"/>
  <c r="O151" i="14"/>
  <c r="I146" i="5"/>
  <c r="K146" i="5"/>
  <c r="O150" i="14"/>
  <c r="I150" i="14"/>
  <c r="M150" i="14"/>
  <c r="K150" i="14"/>
  <c r="Q151" i="14"/>
  <c r="K151" i="14"/>
  <c r="P151" i="14"/>
  <c r="M151" i="14"/>
  <c r="I151" i="14"/>
  <c r="G150" i="14"/>
  <c r="G151" i="14"/>
  <c r="Q150" i="14"/>
  <c r="P150" i="14"/>
  <c r="G146" i="5"/>
  <c r="G145" i="5"/>
  <c r="M145" i="5"/>
  <c r="L145" i="5"/>
  <c r="E145" i="5"/>
  <c r="M146" i="5"/>
  <c r="E146" i="5"/>
  <c r="L146" i="5"/>
  <c r="P148" i="1"/>
  <c r="S148" i="1" s="1"/>
  <c r="P152" i="1"/>
  <c r="Q152" i="1" s="1"/>
  <c r="P149" i="1"/>
  <c r="S149" i="1" s="1"/>
  <c r="U148" i="1" l="1"/>
  <c r="R148" i="1"/>
  <c r="V148" i="1"/>
  <c r="T148" i="1"/>
  <c r="G148" i="1" s="1"/>
  <c r="Q148" i="1"/>
  <c r="V152" i="1"/>
  <c r="Q149" i="1"/>
  <c r="U152" i="1"/>
  <c r="S152" i="1"/>
  <c r="R149" i="1"/>
  <c r="T152" i="1"/>
  <c r="U149" i="1"/>
  <c r="V149" i="1"/>
  <c r="T149" i="1"/>
  <c r="G149" i="1" s="1"/>
  <c r="R152" i="1"/>
  <c r="E152" i="1" s="1"/>
  <c r="I152" i="1" l="1"/>
  <c r="G152" i="1"/>
  <c r="I149" i="1"/>
  <c r="L149" i="1"/>
  <c r="E149" i="1"/>
  <c r="E148" i="1"/>
  <c r="L148" i="1"/>
  <c r="I148" i="1"/>
  <c r="L152" i="1"/>
  <c r="T147" i="14"/>
  <c r="U147" i="14" s="1"/>
  <c r="Q142" i="5"/>
  <c r="P145" i="1"/>
  <c r="S145" i="1" s="1"/>
  <c r="R142" i="5" l="1"/>
  <c r="Y142" i="5"/>
  <c r="AF147" i="14"/>
  <c r="AE147" i="14"/>
  <c r="AD147" i="14"/>
  <c r="AC147" i="14"/>
  <c r="AB147" i="14"/>
  <c r="AA147" i="14"/>
  <c r="Z147" i="14"/>
  <c r="Y147" i="14"/>
  <c r="X147" i="14"/>
  <c r="W147" i="14"/>
  <c r="W142" i="5"/>
  <c r="X142" i="5"/>
  <c r="V142" i="5"/>
  <c r="R145" i="1"/>
  <c r="T145" i="1"/>
  <c r="G145" i="1" s="1"/>
  <c r="Q145" i="1"/>
  <c r="V145" i="1"/>
  <c r="U145" i="1"/>
  <c r="V147" i="14"/>
  <c r="E147" i="14" s="1"/>
  <c r="U142" i="5"/>
  <c r="T142" i="5"/>
  <c r="S142" i="5"/>
  <c r="K142" i="5" l="1"/>
  <c r="K147" i="14"/>
  <c r="M147" i="14"/>
  <c r="I147" i="14"/>
  <c r="G147" i="14"/>
  <c r="O147" i="14"/>
  <c r="Q147" i="14"/>
  <c r="P147" i="14"/>
  <c r="I142" i="5"/>
  <c r="G142" i="5"/>
  <c r="E142" i="5"/>
  <c r="M142" i="5"/>
  <c r="L142" i="5"/>
  <c r="L145" i="1"/>
  <c r="E145" i="1"/>
  <c r="I145" i="1"/>
  <c r="N395" i="3"/>
  <c r="O395" i="3" s="1"/>
  <c r="R395" i="3" l="1"/>
  <c r="Q395" i="3"/>
  <c r="P395" i="3"/>
  <c r="D395" i="3" s="1"/>
  <c r="H395" i="3" l="1"/>
  <c r="T203" i="11"/>
  <c r="U203" i="11" s="1"/>
  <c r="AE203" i="11" l="1"/>
  <c r="AC203" i="11"/>
  <c r="Z203" i="11"/>
  <c r="Y203" i="11"/>
  <c r="W203" i="11"/>
  <c r="AF203" i="11"/>
  <c r="AD203" i="11"/>
  <c r="AB203" i="11"/>
  <c r="AA203" i="11"/>
  <c r="X203" i="11"/>
  <c r="V203" i="11"/>
  <c r="E203" i="11" s="1"/>
  <c r="I203" i="11" l="1"/>
  <c r="K203" i="11"/>
  <c r="O203" i="11"/>
  <c r="G203" i="11"/>
  <c r="M203" i="11"/>
  <c r="Q203" i="11"/>
  <c r="P203" i="11"/>
  <c r="S199" i="4"/>
  <c r="T199" i="4" s="1"/>
  <c r="U199" i="4" l="1"/>
  <c r="E199" i="4" s="1"/>
  <c r="AC199" i="4"/>
  <c r="AB199" i="4"/>
  <c r="AA199" i="4"/>
  <c r="Z199" i="4"/>
  <c r="Y199" i="4"/>
  <c r="X199" i="4"/>
  <c r="W199" i="4"/>
  <c r="V199" i="4"/>
  <c r="I199" i="4" l="1"/>
  <c r="M199" i="4"/>
  <c r="O199" i="4"/>
  <c r="K199" i="4"/>
  <c r="N199" i="4"/>
  <c r="K137" i="1"/>
  <c r="K136" i="1"/>
  <c r="K135" i="1"/>
  <c r="K134" i="1"/>
  <c r="K132" i="1" l="1"/>
  <c r="K133" i="1"/>
  <c r="C178" i="4" l="1"/>
  <c r="C279" i="4" s="1"/>
  <c r="S279" i="4" s="1"/>
  <c r="C153" i="21"/>
  <c r="T279" i="4" l="1"/>
  <c r="V279" i="4"/>
  <c r="U279" i="4"/>
  <c r="Z279" i="4"/>
  <c r="Y279" i="4"/>
  <c r="AC279" i="4"/>
  <c r="X279" i="4"/>
  <c r="W279" i="4"/>
  <c r="AB279" i="4"/>
  <c r="AA279" i="4"/>
  <c r="C112" i="21"/>
  <c r="K130" i="1" l="1"/>
  <c r="J200" i="1" s="1"/>
  <c r="Q121" i="5" l="1"/>
  <c r="R121" i="5" l="1"/>
  <c r="Y121" i="5"/>
  <c r="X121" i="5"/>
  <c r="W121" i="5"/>
  <c r="V121" i="5"/>
  <c r="U121" i="5"/>
  <c r="T121" i="5"/>
  <c r="S121" i="5"/>
  <c r="T177" i="11" l="1"/>
  <c r="U177" i="11" s="1"/>
  <c r="AD177" i="11" l="1"/>
  <c r="AC177" i="11"/>
  <c r="AB177" i="11"/>
  <c r="AA177" i="11"/>
  <c r="Z177" i="11"/>
  <c r="Y177" i="11"/>
  <c r="X177" i="11"/>
  <c r="W177" i="11"/>
  <c r="AF177" i="11"/>
  <c r="AE177" i="11"/>
  <c r="V177" i="11"/>
  <c r="N308" i="3"/>
  <c r="O308" i="3" s="1"/>
  <c r="N315" i="3"/>
  <c r="N316" i="3"/>
  <c r="O316" i="3" s="1"/>
  <c r="N317" i="3"/>
  <c r="O317" i="3" s="1"/>
  <c r="N318" i="3"/>
  <c r="S318" i="3" s="1"/>
  <c r="R316" i="3" l="1"/>
  <c r="Q316" i="3"/>
  <c r="P316" i="3"/>
  <c r="R308" i="3"/>
  <c r="Q308" i="3"/>
  <c r="P308" i="3"/>
  <c r="R318" i="3"/>
  <c r="Q317" i="3"/>
  <c r="P317" i="3"/>
  <c r="R317" i="3"/>
  <c r="O318" i="3"/>
  <c r="R315" i="3"/>
  <c r="Q318" i="3"/>
  <c r="Q315" i="3"/>
  <c r="P318" i="3"/>
  <c r="P315" i="3"/>
  <c r="O315" i="3"/>
  <c r="T318" i="3"/>
  <c r="H308" i="3" l="1"/>
  <c r="D308" i="3"/>
  <c r="S174" i="4"/>
  <c r="T174" i="4" s="1"/>
  <c r="S175" i="4"/>
  <c r="AC175" i="4" s="1"/>
  <c r="S176" i="4"/>
  <c r="V176" i="4" s="1"/>
  <c r="S177" i="4"/>
  <c r="AB177" i="4" s="1"/>
  <c r="S179" i="4"/>
  <c r="U179" i="4" s="1"/>
  <c r="S180" i="4"/>
  <c r="U180" i="4" s="1"/>
  <c r="S181" i="4"/>
  <c r="T181" i="4" s="1"/>
  <c r="S182" i="4"/>
  <c r="AC182" i="4" s="1"/>
  <c r="S183" i="4"/>
  <c r="V183" i="4" s="1"/>
  <c r="S184" i="4"/>
  <c r="U184" i="4" s="1"/>
  <c r="S185" i="4"/>
  <c r="T185" i="4" s="1"/>
  <c r="S186" i="4"/>
  <c r="U186" i="4" s="1"/>
  <c r="S187" i="4"/>
  <c r="T187" i="4" s="1"/>
  <c r="S188" i="4"/>
  <c r="AA188" i="4" s="1"/>
  <c r="S189" i="4"/>
  <c r="Z189" i="4" s="1"/>
  <c r="S190" i="4"/>
  <c r="V190" i="4" s="1"/>
  <c r="S191" i="4"/>
  <c r="AC191" i="4" s="1"/>
  <c r="S192" i="4"/>
  <c r="AA192" i="4" s="1"/>
  <c r="S193" i="4"/>
  <c r="T193" i="4" s="1"/>
  <c r="S194" i="4"/>
  <c r="AC194" i="4" s="1"/>
  <c r="S195" i="4"/>
  <c r="U195" i="4" s="1"/>
  <c r="S196" i="4"/>
  <c r="S197" i="4"/>
  <c r="T197" i="4" s="1"/>
  <c r="S198" i="4"/>
  <c r="Y198" i="4" s="1"/>
  <c r="S200" i="4"/>
  <c r="AA200" i="4" s="1"/>
  <c r="S201" i="4"/>
  <c r="Z201" i="4" s="1"/>
  <c r="S202" i="4"/>
  <c r="V202" i="4" s="1"/>
  <c r="S203" i="4"/>
  <c r="U203" i="4" s="1"/>
  <c r="S204" i="4"/>
  <c r="S205" i="4"/>
  <c r="T205" i="4" s="1"/>
  <c r="S206" i="4"/>
  <c r="AC206" i="4" s="1"/>
  <c r="S207" i="4"/>
  <c r="S208" i="4"/>
  <c r="U208" i="4" s="1"/>
  <c r="S209" i="4"/>
  <c r="X209" i="4" s="1"/>
  <c r="S210" i="4"/>
  <c r="Y210" i="4" s="1"/>
  <c r="S211" i="4"/>
  <c r="T211" i="4" s="1"/>
  <c r="S212" i="4"/>
  <c r="S213" i="4"/>
  <c r="AA213" i="4" s="1"/>
  <c r="S214" i="4"/>
  <c r="S215" i="4"/>
  <c r="S216" i="4"/>
  <c r="W216" i="4" s="1"/>
  <c r="S217" i="4"/>
  <c r="AB217" i="4" s="1"/>
  <c r="S218" i="4"/>
  <c r="AC218" i="4" s="1"/>
  <c r="S219" i="4"/>
  <c r="S220" i="4"/>
  <c r="U220" i="4" s="1"/>
  <c r="S221" i="4"/>
  <c r="X221" i="4" s="1"/>
  <c r="S222" i="4"/>
  <c r="Y222" i="4" s="1"/>
  <c r="S223" i="4"/>
  <c r="Y223" i="4" s="1"/>
  <c r="S224" i="4"/>
  <c r="S225" i="4"/>
  <c r="AB225" i="4" s="1"/>
  <c r="S226" i="4"/>
  <c r="Z226" i="4" s="1"/>
  <c r="S227" i="4"/>
  <c r="U227" i="4" s="1"/>
  <c r="S228" i="4"/>
  <c r="V228" i="4" s="1"/>
  <c r="S229" i="4"/>
  <c r="T229" i="4" s="1"/>
  <c r="S230" i="4"/>
  <c r="S231" i="4"/>
  <c r="U231" i="4" s="1"/>
  <c r="S232" i="4"/>
  <c r="S233" i="4"/>
  <c r="S234" i="4"/>
  <c r="S235" i="4"/>
  <c r="T235" i="4" s="1"/>
  <c r="S236" i="4"/>
  <c r="T236" i="4" s="1"/>
  <c r="S237" i="4"/>
  <c r="AB237" i="4" s="1"/>
  <c r="S238" i="4"/>
  <c r="S239" i="4"/>
  <c r="S240" i="4"/>
  <c r="V240" i="4" s="1"/>
  <c r="S241" i="4"/>
  <c r="AA241" i="4" s="1"/>
  <c r="S242" i="4"/>
  <c r="T242" i="4" s="1"/>
  <c r="S243" i="4"/>
  <c r="S244" i="4"/>
  <c r="T244" i="4" s="1"/>
  <c r="S245" i="4"/>
  <c r="T245" i="4" s="1"/>
  <c r="S246" i="4"/>
  <c r="T246" i="4" s="1"/>
  <c r="S256" i="4"/>
  <c r="U256" i="4" s="1"/>
  <c r="S261" i="4"/>
  <c r="S275" i="4"/>
  <c r="S303" i="4"/>
  <c r="T303" i="4" s="1"/>
  <c r="S304" i="4"/>
  <c r="T304" i="4" s="1"/>
  <c r="S371" i="4"/>
  <c r="T371" i="4" s="1"/>
  <c r="S372" i="4"/>
  <c r="Z372" i="4" s="1"/>
  <c r="S373" i="4"/>
  <c r="S374" i="4"/>
  <c r="V374" i="4" s="1"/>
  <c r="S375" i="4"/>
  <c r="U375" i="4" s="1"/>
  <c r="S376" i="4"/>
  <c r="AA376" i="4" s="1"/>
  <c r="S377" i="4"/>
  <c r="Z377" i="4" s="1"/>
  <c r="S378" i="4"/>
  <c r="T378" i="4" s="1"/>
  <c r="S379" i="4"/>
  <c r="Y379" i="4" s="1"/>
  <c r="S383" i="4"/>
  <c r="V383" i="4" s="1"/>
  <c r="S384" i="4"/>
  <c r="S385" i="4"/>
  <c r="W385" i="4" s="1"/>
  <c r="S386" i="4"/>
  <c r="U386" i="4" s="1"/>
  <c r="S387" i="4"/>
  <c r="U387" i="4" s="1"/>
  <c r="S388" i="4"/>
  <c r="S389" i="4"/>
  <c r="AA389" i="4" s="1"/>
  <c r="S390" i="4"/>
  <c r="S391" i="4"/>
  <c r="V391" i="4" s="1"/>
  <c r="S396" i="4"/>
  <c r="AC396" i="4" s="1"/>
  <c r="S397" i="4"/>
  <c r="AC397" i="4" s="1"/>
  <c r="S398" i="4"/>
  <c r="AC398" i="4" s="1"/>
  <c r="S399" i="4"/>
  <c r="U399" i="4" s="1"/>
  <c r="S400" i="4"/>
  <c r="U400" i="4" s="1"/>
  <c r="S401" i="4"/>
  <c r="S402" i="4"/>
  <c r="U402" i="4" s="1"/>
  <c r="S403" i="4"/>
  <c r="U403" i="4" s="1"/>
  <c r="S404" i="4"/>
  <c r="S405" i="4"/>
  <c r="X405" i="4" s="1"/>
  <c r="S406" i="4"/>
  <c r="S407" i="4"/>
  <c r="T407" i="4" s="1"/>
  <c r="S408" i="4"/>
  <c r="T408" i="4" s="1"/>
  <c r="S409" i="4"/>
  <c r="S410" i="4"/>
  <c r="AC410" i="4" s="1"/>
  <c r="S411" i="4"/>
  <c r="U411" i="4" s="1"/>
  <c r="S413" i="4"/>
  <c r="U413" i="4" s="1"/>
  <c r="S414" i="4"/>
  <c r="V414" i="4" s="1"/>
  <c r="S415" i="4"/>
  <c r="S416" i="4"/>
  <c r="Z416" i="4" s="1"/>
  <c r="S417" i="4"/>
  <c r="X417" i="4" s="1"/>
  <c r="S418" i="4"/>
  <c r="AA418" i="4" s="1"/>
  <c r="S419" i="4"/>
  <c r="W419" i="4" s="1"/>
  <c r="S420" i="4"/>
  <c r="U420" i="4" s="1"/>
  <c r="S421" i="4"/>
  <c r="W421" i="4" s="1"/>
  <c r="S426" i="4"/>
  <c r="S427" i="4"/>
  <c r="AC427" i="4" s="1"/>
  <c r="S430" i="4"/>
  <c r="T430" i="4" s="1"/>
  <c r="S431" i="4"/>
  <c r="T431" i="4" s="1"/>
  <c r="P119" i="1"/>
  <c r="Q119" i="1" s="1"/>
  <c r="P121" i="1"/>
  <c r="V121" i="1" s="1"/>
  <c r="P120" i="1"/>
  <c r="Q120" i="1" s="1"/>
  <c r="P122" i="1"/>
  <c r="S122" i="1" s="1"/>
  <c r="P123" i="1"/>
  <c r="Q123" i="1" s="1"/>
  <c r="T116" i="14"/>
  <c r="X116" i="14" s="1"/>
  <c r="T117" i="14"/>
  <c r="W117" i="14" s="1"/>
  <c r="T118" i="14"/>
  <c r="AE118" i="14" s="1"/>
  <c r="Q112" i="5"/>
  <c r="Q113" i="5"/>
  <c r="E211" i="4" l="1"/>
  <c r="E193" i="4"/>
  <c r="S112" i="5"/>
  <c r="Y112" i="5"/>
  <c r="V113" i="5"/>
  <c r="Y113" i="5"/>
  <c r="V407" i="4"/>
  <c r="AB407" i="4"/>
  <c r="Z376" i="4"/>
  <c r="K376" i="4" s="1"/>
  <c r="AA385" i="4"/>
  <c r="V385" i="4"/>
  <c r="G385" i="4" s="1"/>
  <c r="V420" i="4"/>
  <c r="U113" i="5"/>
  <c r="R112" i="5"/>
  <c r="U419" i="4"/>
  <c r="U385" i="4"/>
  <c r="Y372" i="4"/>
  <c r="X372" i="4"/>
  <c r="W372" i="4"/>
  <c r="T256" i="4"/>
  <c r="U202" i="4"/>
  <c r="Z237" i="4"/>
  <c r="V221" i="4"/>
  <c r="Z396" i="4"/>
  <c r="Y396" i="4"/>
  <c r="W375" i="4"/>
  <c r="W402" i="4"/>
  <c r="W417" i="4"/>
  <c r="AA407" i="4"/>
  <c r="AC420" i="4"/>
  <c r="X407" i="4"/>
  <c r="T374" i="4"/>
  <c r="AA414" i="4"/>
  <c r="AA396" i="4"/>
  <c r="W192" i="4"/>
  <c r="Z379" i="4"/>
  <c r="Y179" i="4"/>
  <c r="X179" i="4"/>
  <c r="T419" i="4"/>
  <c r="U391" i="4"/>
  <c r="V179" i="4"/>
  <c r="Z418" i="4"/>
  <c r="K418" i="4" s="1"/>
  <c r="Y376" i="4"/>
  <c r="AB193" i="4"/>
  <c r="AC416" i="4"/>
  <c r="W374" i="4"/>
  <c r="AA416" i="4"/>
  <c r="K416" i="4" s="1"/>
  <c r="AB385" i="4"/>
  <c r="X198" i="4"/>
  <c r="I198" i="4" s="1"/>
  <c r="W179" i="4"/>
  <c r="X192" i="4"/>
  <c r="X225" i="4"/>
  <c r="W225" i="4"/>
  <c r="Z407" i="4"/>
  <c r="AC180" i="4"/>
  <c r="Y407" i="4"/>
  <c r="AB396" i="4"/>
  <c r="M396" i="4" s="1"/>
  <c r="AB180" i="4"/>
  <c r="Z180" i="4"/>
  <c r="U414" i="4"/>
  <c r="Z389" i="4"/>
  <c r="K389" i="4" s="1"/>
  <c r="U190" i="4"/>
  <c r="Y389" i="4"/>
  <c r="T411" i="4"/>
  <c r="V402" i="4"/>
  <c r="X376" i="4"/>
  <c r="X237" i="4"/>
  <c r="T202" i="4"/>
  <c r="Y419" i="4"/>
  <c r="V387" i="4"/>
  <c r="W376" i="4"/>
  <c r="X419" i="4"/>
  <c r="U376" i="4"/>
  <c r="U303" i="4"/>
  <c r="E303" i="4" s="1"/>
  <c r="U192" i="4"/>
  <c r="V192" i="4"/>
  <c r="Y200" i="4"/>
  <c r="W198" i="4"/>
  <c r="W186" i="4"/>
  <c r="T198" i="4"/>
  <c r="V186" i="4"/>
  <c r="W116" i="14"/>
  <c r="V117" i="14"/>
  <c r="U117" i="14"/>
  <c r="AC116" i="14"/>
  <c r="AB117" i="14"/>
  <c r="AB116" i="14"/>
  <c r="V116" i="14"/>
  <c r="U116" i="14"/>
  <c r="U118" i="14"/>
  <c r="AF117" i="14"/>
  <c r="T121" i="1"/>
  <c r="R121" i="1"/>
  <c r="U121" i="1"/>
  <c r="Y237" i="4"/>
  <c r="W237" i="4"/>
  <c r="T188" i="4"/>
  <c r="V237" i="4"/>
  <c r="Z192" i="4"/>
  <c r="K192" i="4" s="1"/>
  <c r="Y192" i="4"/>
  <c r="AC229" i="4"/>
  <c r="AC205" i="4"/>
  <c r="AB229" i="4"/>
  <c r="AB205" i="4"/>
  <c r="W221" i="4"/>
  <c r="V198" i="4"/>
  <c r="AA180" i="4"/>
  <c r="Y180" i="4"/>
  <c r="AA225" i="4"/>
  <c r="X180" i="4"/>
  <c r="Z225" i="4"/>
  <c r="U191" i="4"/>
  <c r="W180" i="4"/>
  <c r="Y225" i="4"/>
  <c r="Z200" i="4"/>
  <c r="K200" i="4" s="1"/>
  <c r="T191" i="4"/>
  <c r="W304" i="4"/>
  <c r="X222" i="4"/>
  <c r="I222" i="4" s="1"/>
  <c r="V216" i="4"/>
  <c r="G216" i="4" s="1"/>
  <c r="W203" i="4"/>
  <c r="W191" i="4"/>
  <c r="V188" i="4"/>
  <c r="V304" i="4"/>
  <c r="AA237" i="4"/>
  <c r="W222" i="4"/>
  <c r="U216" i="4"/>
  <c r="W209" i="4"/>
  <c r="T203" i="4"/>
  <c r="V191" i="4"/>
  <c r="G191" i="4" s="1"/>
  <c r="U188" i="4"/>
  <c r="AA304" i="4"/>
  <c r="X256" i="4"/>
  <c r="AC227" i="4"/>
  <c r="V225" i="4"/>
  <c r="Z188" i="4"/>
  <c r="K188" i="4" s="1"/>
  <c r="Z304" i="4"/>
  <c r="W256" i="4"/>
  <c r="W227" i="4"/>
  <c r="X210" i="4"/>
  <c r="I210" i="4" s="1"/>
  <c r="X200" i="4"/>
  <c r="T195" i="4"/>
  <c r="Z191" i="4"/>
  <c r="Y188" i="4"/>
  <c r="Y304" i="4"/>
  <c r="V256" i="4"/>
  <c r="V227" i="4"/>
  <c r="X216" i="4"/>
  <c r="W210" i="4"/>
  <c r="V200" i="4"/>
  <c r="Y191" i="4"/>
  <c r="X188" i="4"/>
  <c r="X304" i="4"/>
  <c r="V210" i="4"/>
  <c r="X203" i="4"/>
  <c r="X191" i="4"/>
  <c r="W188" i="4"/>
  <c r="AA405" i="4"/>
  <c r="Y405" i="4"/>
  <c r="I405" i="4" s="1"/>
  <c r="Z405" i="4"/>
  <c r="U383" i="4"/>
  <c r="AA383" i="4"/>
  <c r="Z408" i="4"/>
  <c r="AA408" i="4"/>
  <c r="AB408" i="4"/>
  <c r="AC408" i="4"/>
  <c r="U374" i="4"/>
  <c r="X374" i="4"/>
  <c r="Y374" i="4"/>
  <c r="Z387" i="4"/>
  <c r="W387" i="4"/>
  <c r="X387" i="4"/>
  <c r="Y387" i="4"/>
  <c r="AA387" i="4"/>
  <c r="AC387" i="4"/>
  <c r="Y416" i="4"/>
  <c r="X396" i="4"/>
  <c r="V375" i="4"/>
  <c r="X416" i="4"/>
  <c r="I416" i="4" s="1"/>
  <c r="W396" i="4"/>
  <c r="T385" i="4"/>
  <c r="AC377" i="4"/>
  <c r="W416" i="4"/>
  <c r="V396" i="4"/>
  <c r="AB377" i="4"/>
  <c r="M377" i="4" s="1"/>
  <c r="W406" i="4"/>
  <c r="X406" i="4"/>
  <c r="T243" i="4"/>
  <c r="AC243" i="4"/>
  <c r="AB242" i="4"/>
  <c r="T214" i="4"/>
  <c r="Z214" i="4"/>
  <c r="AA214" i="4"/>
  <c r="AB214" i="4"/>
  <c r="AB213" i="4"/>
  <c r="V213" i="4"/>
  <c r="W213" i="4"/>
  <c r="X213" i="4"/>
  <c r="Y213" i="4"/>
  <c r="Z213" i="4"/>
  <c r="Z391" i="4"/>
  <c r="AA391" i="4"/>
  <c r="X391" i="4"/>
  <c r="Y391" i="4"/>
  <c r="Y234" i="4"/>
  <c r="T234" i="4"/>
  <c r="U234" i="4"/>
  <c r="V234" i="4"/>
  <c r="W234" i="4"/>
  <c r="X234" i="4"/>
  <c r="AA179" i="4"/>
  <c r="Z179" i="4"/>
  <c r="T397" i="4"/>
  <c r="W397" i="4"/>
  <c r="X397" i="4"/>
  <c r="Z397" i="4"/>
  <c r="AA397" i="4"/>
  <c r="AB397" i="4"/>
  <c r="M397" i="4" s="1"/>
  <c r="Z403" i="4"/>
  <c r="X403" i="4"/>
  <c r="Y403" i="4"/>
  <c r="AA403" i="4"/>
  <c r="AC403" i="4"/>
  <c r="V403" i="4"/>
  <c r="W403" i="4"/>
  <c r="T409" i="4"/>
  <c r="Z409" i="4"/>
  <c r="AA409" i="4"/>
  <c r="AB409" i="4"/>
  <c r="AC409" i="4"/>
  <c r="W409" i="4"/>
  <c r="X409" i="4"/>
  <c r="T379" i="4"/>
  <c r="AA379" i="4"/>
  <c r="T373" i="4"/>
  <c r="U373" i="4"/>
  <c r="W414" i="4"/>
  <c r="G414" i="4" s="1"/>
  <c r="AB414" i="4"/>
  <c r="T217" i="4"/>
  <c r="AC217" i="4"/>
  <c r="M217" i="4" s="1"/>
  <c r="T226" i="4"/>
  <c r="AA226" i="4"/>
  <c r="K226" i="4" s="1"/>
  <c r="AB226" i="4"/>
  <c r="V222" i="4"/>
  <c r="U406" i="4"/>
  <c r="T275" i="4"/>
  <c r="U275" i="4"/>
  <c r="AA275" i="4"/>
  <c r="AB243" i="4"/>
  <c r="T406" i="4"/>
  <c r="AA261" i="4"/>
  <c r="V261" i="4"/>
  <c r="W261" i="4"/>
  <c r="X261" i="4"/>
  <c r="Y261" i="4"/>
  <c r="Z261" i="4"/>
  <c r="U243" i="4"/>
  <c r="U408" i="4"/>
  <c r="V408" i="4"/>
  <c r="W408" i="4"/>
  <c r="X408" i="4"/>
  <c r="Y408" i="4"/>
  <c r="W401" i="4"/>
  <c r="U401" i="4"/>
  <c r="V401" i="4"/>
  <c r="AA401" i="4"/>
  <c r="AB401" i="4"/>
  <c r="T376" i="4"/>
  <c r="AB376" i="4"/>
  <c r="AC376" i="4"/>
  <c r="T420" i="4"/>
  <c r="X420" i="4"/>
  <c r="Y420" i="4"/>
  <c r="Z420" i="4"/>
  <c r="AA420" i="4"/>
  <c r="AB420" i="4"/>
  <c r="Z388" i="4"/>
  <c r="X388" i="4"/>
  <c r="Y388" i="4"/>
  <c r="T215" i="4"/>
  <c r="U215" i="4"/>
  <c r="V215" i="4"/>
  <c r="AB215" i="4"/>
  <c r="AC215" i="4"/>
  <c r="V303" i="4"/>
  <c r="W303" i="4"/>
  <c r="T239" i="4"/>
  <c r="U239" i="4"/>
  <c r="V239" i="4"/>
  <c r="AB239" i="4"/>
  <c r="AC239" i="4"/>
  <c r="Y186" i="4"/>
  <c r="X186" i="4"/>
  <c r="V372" i="4"/>
  <c r="AC375" i="4"/>
  <c r="X375" i="4"/>
  <c r="Y375" i="4"/>
  <c r="Z375" i="4"/>
  <c r="AA375" i="4"/>
  <c r="AB375" i="4"/>
  <c r="U372" i="4"/>
  <c r="V416" i="4"/>
  <c r="U407" i="4"/>
  <c r="E407" i="4" s="1"/>
  <c r="U396" i="4"/>
  <c r="X389" i="4"/>
  <c r="T387" i="4"/>
  <c r="E387" i="4" s="1"/>
  <c r="Z383" i="4"/>
  <c r="AA377" i="4"/>
  <c r="K377" i="4" s="1"/>
  <c r="U304" i="4"/>
  <c r="E304" i="4" s="1"/>
  <c r="V203" i="4"/>
  <c r="W190" i="4"/>
  <c r="G190" i="4" s="1"/>
  <c r="U183" i="4"/>
  <c r="V180" i="4"/>
  <c r="T231" i="4"/>
  <c r="W200" i="4"/>
  <c r="V187" i="4"/>
  <c r="T183" i="4"/>
  <c r="T180" i="4"/>
  <c r="Y418" i="4"/>
  <c r="V386" i="4"/>
  <c r="AB191" i="4"/>
  <c r="M191" i="4" s="1"/>
  <c r="AA191" i="4"/>
  <c r="T426" i="4"/>
  <c r="X426" i="4"/>
  <c r="Z426" i="4"/>
  <c r="AA426" i="4"/>
  <c r="W426" i="4"/>
  <c r="AB426" i="4"/>
  <c r="AC426" i="4"/>
  <c r="U232" i="4"/>
  <c r="T232" i="4"/>
  <c r="U219" i="4"/>
  <c r="T219" i="4"/>
  <c r="AA224" i="4"/>
  <c r="Y224" i="4"/>
  <c r="Z224" i="4"/>
  <c r="T224" i="4"/>
  <c r="U224" i="4"/>
  <c r="V224" i="4"/>
  <c r="W224" i="4"/>
  <c r="X224" i="4"/>
  <c r="X415" i="4"/>
  <c r="U415" i="4"/>
  <c r="V415" i="4"/>
  <c r="W415" i="4"/>
  <c r="AB415" i="4"/>
  <c r="AC415" i="4"/>
  <c r="AA236" i="4"/>
  <c r="Z236" i="4"/>
  <c r="V236" i="4"/>
  <c r="W236" i="4"/>
  <c r="X236" i="4"/>
  <c r="Y236" i="4"/>
  <c r="U236" i="4"/>
  <c r="E236" i="4" s="1"/>
  <c r="X197" i="4"/>
  <c r="U197" i="4"/>
  <c r="E197" i="4" s="1"/>
  <c r="V197" i="4"/>
  <c r="W197" i="4"/>
  <c r="Z223" i="4"/>
  <c r="T223" i="4"/>
  <c r="U223" i="4"/>
  <c r="V223" i="4"/>
  <c r="W223" i="4"/>
  <c r="X223" i="4"/>
  <c r="I223" i="4" s="1"/>
  <c r="Z235" i="4"/>
  <c r="U235" i="4"/>
  <c r="E235" i="4" s="1"/>
  <c r="V235" i="4"/>
  <c r="W235" i="4"/>
  <c r="X235" i="4"/>
  <c r="Y235" i="4"/>
  <c r="U207" i="4"/>
  <c r="T207" i="4"/>
  <c r="AC238" i="4"/>
  <c r="U238" i="4"/>
  <c r="V238" i="4"/>
  <c r="W238" i="4"/>
  <c r="X238" i="4"/>
  <c r="Y238" i="4"/>
  <c r="T238" i="4"/>
  <c r="Z238" i="4"/>
  <c r="AA238" i="4"/>
  <c r="AB238" i="4"/>
  <c r="W215" i="4"/>
  <c r="X215" i="4"/>
  <c r="Y215" i="4"/>
  <c r="Z215" i="4"/>
  <c r="AA215" i="4"/>
  <c r="AC406" i="4"/>
  <c r="Y406" i="4"/>
  <c r="Z406" i="4"/>
  <c r="AA406" i="4"/>
  <c r="AB406" i="4"/>
  <c r="AC303" i="4"/>
  <c r="Y303" i="4"/>
  <c r="Z303" i="4"/>
  <c r="AA303" i="4"/>
  <c r="AB303" i="4"/>
  <c r="X303" i="4"/>
  <c r="W378" i="4"/>
  <c r="X378" i="4"/>
  <c r="AC378" i="4"/>
  <c r="AA212" i="4"/>
  <c r="Z212" i="4"/>
  <c r="T212" i="4"/>
  <c r="U212" i="4"/>
  <c r="V212" i="4"/>
  <c r="W212" i="4"/>
  <c r="X212" i="4"/>
  <c r="Y212" i="4"/>
  <c r="T421" i="4"/>
  <c r="U421" i="4"/>
  <c r="V421" i="4"/>
  <c r="X421" i="4"/>
  <c r="Y421" i="4"/>
  <c r="Z421" i="4"/>
  <c r="AA421" i="4"/>
  <c r="AB421" i="4"/>
  <c r="AC421" i="4"/>
  <c r="AC390" i="4"/>
  <c r="X390" i="4"/>
  <c r="Y390" i="4"/>
  <c r="Z390" i="4"/>
  <c r="AA390" i="4"/>
  <c r="AB390" i="4"/>
  <c r="T390" i="4"/>
  <c r="U390" i="4"/>
  <c r="W390" i="4"/>
  <c r="T228" i="4"/>
  <c r="AA228" i="4"/>
  <c r="AB228" i="4"/>
  <c r="AC228" i="4"/>
  <c r="W228" i="4"/>
  <c r="G228" i="4" s="1"/>
  <c r="X228" i="4"/>
  <c r="Y228" i="4"/>
  <c r="Z228" i="4"/>
  <c r="Z211" i="4"/>
  <c r="U211" i="4"/>
  <c r="V211" i="4"/>
  <c r="W211" i="4"/>
  <c r="X211" i="4"/>
  <c r="Y211" i="4"/>
  <c r="T240" i="4"/>
  <c r="Z240" i="4"/>
  <c r="AA240" i="4"/>
  <c r="AB240" i="4"/>
  <c r="AC240" i="4"/>
  <c r="W240" i="4"/>
  <c r="G240" i="4" s="1"/>
  <c r="X240" i="4"/>
  <c r="Y240" i="4"/>
  <c r="AC419" i="4"/>
  <c r="AA419" i="4"/>
  <c r="AB419" i="4"/>
  <c r="Z419" i="4"/>
  <c r="Z204" i="4"/>
  <c r="AA204" i="4"/>
  <c r="AB204" i="4"/>
  <c r="AC204" i="4"/>
  <c r="T204" i="4"/>
  <c r="U204" i="4"/>
  <c r="V204" i="4"/>
  <c r="W204" i="4"/>
  <c r="X204" i="4"/>
  <c r="Y204" i="4"/>
  <c r="AB201" i="4"/>
  <c r="T201" i="4"/>
  <c r="U201" i="4"/>
  <c r="V201" i="4"/>
  <c r="W201" i="4"/>
  <c r="X201" i="4"/>
  <c r="Y201" i="4"/>
  <c r="AA201" i="4"/>
  <c r="K201" i="4" s="1"/>
  <c r="T399" i="4"/>
  <c r="AA242" i="4"/>
  <c r="T227" i="4"/>
  <c r="X227" i="4"/>
  <c r="Y227" i="4"/>
  <c r="Z227" i="4"/>
  <c r="AA227" i="4"/>
  <c r="AB227" i="4"/>
  <c r="U222" i="4"/>
  <c r="U210" i="4"/>
  <c r="Y203" i="4"/>
  <c r="Z203" i="4"/>
  <c r="AA203" i="4"/>
  <c r="AB203" i="4"/>
  <c r="AC203" i="4"/>
  <c r="X185" i="4"/>
  <c r="U185" i="4"/>
  <c r="E185" i="4" s="1"/>
  <c r="V185" i="4"/>
  <c r="W185" i="4"/>
  <c r="X386" i="4"/>
  <c r="W386" i="4"/>
  <c r="AB386" i="4"/>
  <c r="AC386" i="4"/>
  <c r="T383" i="4"/>
  <c r="AB383" i="4"/>
  <c r="AC383" i="4"/>
  <c r="T377" i="4"/>
  <c r="U377" i="4"/>
  <c r="V377" i="4"/>
  <c r="W377" i="4"/>
  <c r="X377" i="4"/>
  <c r="Y377" i="4"/>
  <c r="W239" i="4"/>
  <c r="X239" i="4"/>
  <c r="Y239" i="4"/>
  <c r="Z239" i="4"/>
  <c r="AA239" i="4"/>
  <c r="U431" i="4"/>
  <c r="T391" i="4"/>
  <c r="AB391" i="4"/>
  <c r="AC391" i="4"/>
  <c r="AB374" i="4"/>
  <c r="Z374" i="4"/>
  <c r="AA374" i="4"/>
  <c r="AB275" i="4"/>
  <c r="V275" i="4"/>
  <c r="W275" i="4"/>
  <c r="X275" i="4"/>
  <c r="Y275" i="4"/>
  <c r="Z275" i="4"/>
  <c r="Z256" i="4"/>
  <c r="Y256" i="4"/>
  <c r="AC190" i="4"/>
  <c r="X190" i="4"/>
  <c r="Y190" i="4"/>
  <c r="Z190" i="4"/>
  <c r="AA190" i="4"/>
  <c r="AB190" i="4"/>
  <c r="AA189" i="4"/>
  <c r="K189" i="4" s="1"/>
  <c r="U187" i="4"/>
  <c r="E187" i="4" s="1"/>
  <c r="Z404" i="4"/>
  <c r="W404" i="4"/>
  <c r="X404" i="4"/>
  <c r="Y404" i="4"/>
  <c r="X402" i="4"/>
  <c r="AB402" i="4"/>
  <c r="AC402" i="4"/>
  <c r="AC214" i="4"/>
  <c r="U214" i="4"/>
  <c r="V214" i="4"/>
  <c r="W214" i="4"/>
  <c r="X214" i="4"/>
  <c r="Y214" i="4"/>
  <c r="AC202" i="4"/>
  <c r="W202" i="4"/>
  <c r="G202" i="4" s="1"/>
  <c r="X202" i="4"/>
  <c r="Y202" i="4"/>
  <c r="Z202" i="4"/>
  <c r="AA202" i="4"/>
  <c r="AB202" i="4"/>
  <c r="Z417" i="4"/>
  <c r="Y417" i="4"/>
  <c r="I417" i="4" s="1"/>
  <c r="AA373" i="4"/>
  <c r="V373" i="4"/>
  <c r="W373" i="4"/>
  <c r="X373" i="4"/>
  <c r="Y373" i="4"/>
  <c r="Z373" i="4"/>
  <c r="K373" i="4" s="1"/>
  <c r="X233" i="4"/>
  <c r="T233" i="4"/>
  <c r="U233" i="4"/>
  <c r="V233" i="4"/>
  <c r="W233" i="4"/>
  <c r="AC226" i="4"/>
  <c r="U226" i="4"/>
  <c r="V226" i="4"/>
  <c r="W226" i="4"/>
  <c r="X226" i="4"/>
  <c r="Y226" i="4"/>
  <c r="T216" i="4"/>
  <c r="Y216" i="4"/>
  <c r="Z216" i="4"/>
  <c r="AA216" i="4"/>
  <c r="AB216" i="4"/>
  <c r="AC216" i="4"/>
  <c r="AB189" i="4"/>
  <c r="T189" i="4"/>
  <c r="U189" i="4"/>
  <c r="V189" i="4"/>
  <c r="W189" i="4"/>
  <c r="X189" i="4"/>
  <c r="Y189" i="4"/>
  <c r="Z187" i="4"/>
  <c r="W187" i="4"/>
  <c r="X187" i="4"/>
  <c r="Y187" i="4"/>
  <c r="U200" i="4"/>
  <c r="U198" i="4"/>
  <c r="AC193" i="4"/>
  <c r="T192" i="4"/>
  <c r="T179" i="4"/>
  <c r="T403" i="4"/>
  <c r="T401" i="4"/>
  <c r="T396" i="4"/>
  <c r="V376" i="4"/>
  <c r="T375" i="4"/>
  <c r="T372" i="4"/>
  <c r="U261" i="4"/>
  <c r="W245" i="4"/>
  <c r="U237" i="4"/>
  <c r="U225" i="4"/>
  <c r="U221" i="4"/>
  <c r="U213" i="4"/>
  <c r="V209" i="4"/>
  <c r="AB181" i="4"/>
  <c r="V177" i="4"/>
  <c r="X418" i="4"/>
  <c r="U416" i="4"/>
  <c r="T261" i="4"/>
  <c r="T237" i="4"/>
  <c r="T221" i="4"/>
  <c r="T213" i="4"/>
  <c r="U209" i="4"/>
  <c r="AC192" i="4"/>
  <c r="AC179" i="4"/>
  <c r="T416" i="4"/>
  <c r="T414" i="4"/>
  <c r="W388" i="4"/>
  <c r="AC304" i="4"/>
  <c r="AC244" i="4"/>
  <c r="T209" i="4"/>
  <c r="AB192" i="4"/>
  <c r="AB179" i="4"/>
  <c r="AC407" i="4"/>
  <c r="AB304" i="4"/>
  <c r="AB174" i="4"/>
  <c r="U177" i="4"/>
  <c r="U176" i="4"/>
  <c r="AA177" i="4"/>
  <c r="T176" i="4"/>
  <c r="Z177" i="4"/>
  <c r="Y177" i="4"/>
  <c r="X177" i="4"/>
  <c r="W177" i="4"/>
  <c r="V400" i="4"/>
  <c r="W400" i="4"/>
  <c r="X400" i="4"/>
  <c r="Y400" i="4"/>
  <c r="Z400" i="4"/>
  <c r="AA400" i="4"/>
  <c r="AB400" i="4"/>
  <c r="AC400" i="4"/>
  <c r="T400" i="4"/>
  <c r="E400" i="4" s="1"/>
  <c r="V413" i="4"/>
  <c r="W413" i="4"/>
  <c r="X413" i="4"/>
  <c r="Y413" i="4"/>
  <c r="Z413" i="4"/>
  <c r="AA413" i="4"/>
  <c r="AB413" i="4"/>
  <c r="AC413" i="4"/>
  <c r="T413" i="4"/>
  <c r="V431" i="4"/>
  <c r="W431" i="4"/>
  <c r="X431" i="4"/>
  <c r="Y431" i="4"/>
  <c r="Z431" i="4"/>
  <c r="AA431" i="4"/>
  <c r="AB431" i="4"/>
  <c r="AC431" i="4"/>
  <c r="U430" i="4"/>
  <c r="V430" i="4"/>
  <c r="W430" i="4"/>
  <c r="X430" i="4"/>
  <c r="Y430" i="4"/>
  <c r="Z430" i="4"/>
  <c r="AA430" i="4"/>
  <c r="AB430" i="4"/>
  <c r="AC430" i="4"/>
  <c r="T398" i="4"/>
  <c r="U398" i="4"/>
  <c r="V398" i="4"/>
  <c r="W398" i="4"/>
  <c r="X398" i="4"/>
  <c r="Y398" i="4"/>
  <c r="Z398" i="4"/>
  <c r="AA398" i="4"/>
  <c r="AB398" i="4"/>
  <c r="M398" i="4" s="1"/>
  <c r="V196" i="4"/>
  <c r="W196" i="4"/>
  <c r="X196" i="4"/>
  <c r="Y196" i="4"/>
  <c r="Z196" i="4"/>
  <c r="AA196" i="4"/>
  <c r="AB196" i="4"/>
  <c r="AC196" i="4"/>
  <c r="T196" i="4"/>
  <c r="U196" i="4"/>
  <c r="T410" i="4"/>
  <c r="U410" i="4"/>
  <c r="V410" i="4"/>
  <c r="W410" i="4"/>
  <c r="X410" i="4"/>
  <c r="Y410" i="4"/>
  <c r="Z410" i="4"/>
  <c r="AA410" i="4"/>
  <c r="AB410" i="4"/>
  <c r="M410" i="4" s="1"/>
  <c r="T427" i="4"/>
  <c r="U427" i="4"/>
  <c r="V427" i="4"/>
  <c r="W427" i="4"/>
  <c r="X427" i="4"/>
  <c r="Y427" i="4"/>
  <c r="Z427" i="4"/>
  <c r="AA427" i="4"/>
  <c r="AB427" i="4"/>
  <c r="T230" i="4"/>
  <c r="U230" i="4"/>
  <c r="V230" i="4"/>
  <c r="W230" i="4"/>
  <c r="X230" i="4"/>
  <c r="Y230" i="4"/>
  <c r="Z230" i="4"/>
  <c r="AA230" i="4"/>
  <c r="AB230" i="4"/>
  <c r="AC230" i="4"/>
  <c r="T241" i="4"/>
  <c r="U241" i="4"/>
  <c r="V241" i="4"/>
  <c r="W241" i="4"/>
  <c r="X241" i="4"/>
  <c r="Y241" i="4"/>
  <c r="AB241" i="4"/>
  <c r="AC241" i="4"/>
  <c r="Z241" i="4"/>
  <c r="K241" i="4" s="1"/>
  <c r="X384" i="4"/>
  <c r="Y384" i="4"/>
  <c r="T384" i="4"/>
  <c r="U384" i="4"/>
  <c r="V384" i="4"/>
  <c r="W384" i="4"/>
  <c r="Z384" i="4"/>
  <c r="AA384" i="4"/>
  <c r="AB384" i="4"/>
  <c r="AC384" i="4"/>
  <c r="Y371" i="4"/>
  <c r="Z371" i="4"/>
  <c r="AA371" i="4"/>
  <c r="AB371" i="4"/>
  <c r="AC371" i="4"/>
  <c r="Y246" i="4"/>
  <c r="Z246" i="4"/>
  <c r="AA246" i="4"/>
  <c r="AB246" i="4"/>
  <c r="AC246" i="4"/>
  <c r="T218" i="4"/>
  <c r="U218" i="4"/>
  <c r="V218" i="4"/>
  <c r="W218" i="4"/>
  <c r="X218" i="4"/>
  <c r="Y218" i="4"/>
  <c r="Z218" i="4"/>
  <c r="AA218" i="4"/>
  <c r="AB218" i="4"/>
  <c r="M218" i="4" s="1"/>
  <c r="W418" i="4"/>
  <c r="V417" i="4"/>
  <c r="T415" i="4"/>
  <c r="AC411" i="4"/>
  <c r="W405" i="4"/>
  <c r="V404" i="4"/>
  <c r="T402" i="4"/>
  <c r="AC399" i="4"/>
  <c r="W389" i="4"/>
  <c r="V388" i="4"/>
  <c r="T386" i="4"/>
  <c r="X379" i="4"/>
  <c r="I379" i="4" s="1"/>
  <c r="U378" i="4"/>
  <c r="V378" i="4"/>
  <c r="V245" i="4"/>
  <c r="T206" i="4"/>
  <c r="U206" i="4"/>
  <c r="V206" i="4"/>
  <c r="W206" i="4"/>
  <c r="X206" i="4"/>
  <c r="Y206" i="4"/>
  <c r="Z206" i="4"/>
  <c r="AA206" i="4"/>
  <c r="AB206" i="4"/>
  <c r="M206" i="4" s="1"/>
  <c r="V418" i="4"/>
  <c r="U417" i="4"/>
  <c r="AB411" i="4"/>
  <c r="V405" i="4"/>
  <c r="U404" i="4"/>
  <c r="AB399" i="4"/>
  <c r="V389" i="4"/>
  <c r="U388" i="4"/>
  <c r="U379" i="4"/>
  <c r="U245" i="4"/>
  <c r="V243" i="4"/>
  <c r="W243" i="4"/>
  <c r="X243" i="4"/>
  <c r="Y243" i="4"/>
  <c r="Z243" i="4"/>
  <c r="AA243" i="4"/>
  <c r="V184" i="4"/>
  <c r="W184" i="4"/>
  <c r="X184" i="4"/>
  <c r="Y184" i="4"/>
  <c r="Z184" i="4"/>
  <c r="AA184" i="4"/>
  <c r="AB184" i="4"/>
  <c r="AC184" i="4"/>
  <c r="T184" i="4"/>
  <c r="E184" i="4" s="1"/>
  <c r="Y426" i="4"/>
  <c r="W420" i="4"/>
  <c r="V419" i="4"/>
  <c r="U418" i="4"/>
  <c r="T417" i="4"/>
  <c r="AC414" i="4"/>
  <c r="AA411" i="4"/>
  <c r="Y409" i="4"/>
  <c r="W407" i="4"/>
  <c r="V406" i="4"/>
  <c r="U405" i="4"/>
  <c r="T404" i="4"/>
  <c r="AC401" i="4"/>
  <c r="AA399" i="4"/>
  <c r="Y397" i="4"/>
  <c r="W391" i="4"/>
  <c r="G391" i="4" s="1"/>
  <c r="V390" i="4"/>
  <c r="U389" i="4"/>
  <c r="T388" i="4"/>
  <c r="AC385" i="4"/>
  <c r="Y383" i="4"/>
  <c r="AC242" i="4"/>
  <c r="T418" i="4"/>
  <c r="Z411" i="4"/>
  <c r="T405" i="4"/>
  <c r="Z399" i="4"/>
  <c r="T389" i="4"/>
  <c r="V379" i="4"/>
  <c r="W379" i="4"/>
  <c r="X245" i="4"/>
  <c r="Y245" i="4"/>
  <c r="Z245" i="4"/>
  <c r="AA245" i="4"/>
  <c r="AB245" i="4"/>
  <c r="AC245" i="4"/>
  <c r="T194" i="4"/>
  <c r="U194" i="4"/>
  <c r="V194" i="4"/>
  <c r="W194" i="4"/>
  <c r="X194" i="4"/>
  <c r="Y194" i="4"/>
  <c r="Z194" i="4"/>
  <c r="AA194" i="4"/>
  <c r="AB194" i="4"/>
  <c r="M194" i="4" s="1"/>
  <c r="Y411" i="4"/>
  <c r="Y399" i="4"/>
  <c r="V426" i="4"/>
  <c r="AC417" i="4"/>
  <c r="AB416" i="4"/>
  <c r="AA415" i="4"/>
  <c r="Z414" i="4"/>
  <c r="X411" i="4"/>
  <c r="V409" i="4"/>
  <c r="AC404" i="4"/>
  <c r="AB403" i="4"/>
  <c r="AA402" i="4"/>
  <c r="Z401" i="4"/>
  <c r="X399" i="4"/>
  <c r="V397" i="4"/>
  <c r="AC388" i="4"/>
  <c r="AB387" i="4"/>
  <c r="AA386" i="4"/>
  <c r="Z385" i="4"/>
  <c r="AB378" i="4"/>
  <c r="X371" i="4"/>
  <c r="X246" i="4"/>
  <c r="V244" i="4"/>
  <c r="U426" i="4"/>
  <c r="AC418" i="4"/>
  <c r="AB417" i="4"/>
  <c r="Z415" i="4"/>
  <c r="Y414" i="4"/>
  <c r="W411" i="4"/>
  <c r="U409" i="4"/>
  <c r="AC405" i="4"/>
  <c r="AB404" i="4"/>
  <c r="Z402" i="4"/>
  <c r="Y401" i="4"/>
  <c r="W399" i="4"/>
  <c r="U397" i="4"/>
  <c r="AC389" i="4"/>
  <c r="AB388" i="4"/>
  <c r="Z386" i="4"/>
  <c r="Y385" i="4"/>
  <c r="W383" i="4"/>
  <c r="G383" i="4" s="1"/>
  <c r="X383" i="4"/>
  <c r="AA378" i="4"/>
  <c r="W371" i="4"/>
  <c r="W246" i="4"/>
  <c r="U244" i="4"/>
  <c r="E244" i="4" s="1"/>
  <c r="U242" i="4"/>
  <c r="E242" i="4" s="1"/>
  <c r="V242" i="4"/>
  <c r="W242" i="4"/>
  <c r="X242" i="4"/>
  <c r="Y242" i="4"/>
  <c r="Z242" i="4"/>
  <c r="V220" i="4"/>
  <c r="W220" i="4"/>
  <c r="X220" i="4"/>
  <c r="Y220" i="4"/>
  <c r="Z220" i="4"/>
  <c r="AA220" i="4"/>
  <c r="AB220" i="4"/>
  <c r="AC220" i="4"/>
  <c r="T220" i="4"/>
  <c r="T182" i="4"/>
  <c r="U182" i="4"/>
  <c r="V182" i="4"/>
  <c r="W182" i="4"/>
  <c r="X182" i="4"/>
  <c r="Y182" i="4"/>
  <c r="Z182" i="4"/>
  <c r="AA182" i="4"/>
  <c r="AB182" i="4"/>
  <c r="M182" i="4" s="1"/>
  <c r="T175" i="4"/>
  <c r="U175" i="4"/>
  <c r="V175" i="4"/>
  <c r="W175" i="4"/>
  <c r="X175" i="4"/>
  <c r="Y175" i="4"/>
  <c r="Z175" i="4"/>
  <c r="AA175" i="4"/>
  <c r="AB175" i="4"/>
  <c r="AB418" i="4"/>
  <c r="AA417" i="4"/>
  <c r="Y415" i="4"/>
  <c r="X414" i="4"/>
  <c r="V411" i="4"/>
  <c r="AB405" i="4"/>
  <c r="AA404" i="4"/>
  <c r="Y402" i="4"/>
  <c r="X401" i="4"/>
  <c r="V399" i="4"/>
  <c r="AB389" i="4"/>
  <c r="AA388" i="4"/>
  <c r="Y386" i="4"/>
  <c r="X385" i="4"/>
  <c r="AC379" i="4"/>
  <c r="Z378" i="4"/>
  <c r="V371" i="4"/>
  <c r="V246" i="4"/>
  <c r="V232" i="4"/>
  <c r="W232" i="4"/>
  <c r="X232" i="4"/>
  <c r="Y232" i="4"/>
  <c r="Z232" i="4"/>
  <c r="AA232" i="4"/>
  <c r="AB232" i="4"/>
  <c r="AC232" i="4"/>
  <c r="AB379" i="4"/>
  <c r="Y378" i="4"/>
  <c r="U371" i="4"/>
  <c r="U246" i="4"/>
  <c r="E246" i="4" s="1"/>
  <c r="W244" i="4"/>
  <c r="X244" i="4"/>
  <c r="Y244" i="4"/>
  <c r="Z244" i="4"/>
  <c r="AA244" i="4"/>
  <c r="AB244" i="4"/>
  <c r="V208" i="4"/>
  <c r="W208" i="4"/>
  <c r="X208" i="4"/>
  <c r="Y208" i="4"/>
  <c r="Z208" i="4"/>
  <c r="AA208" i="4"/>
  <c r="AB208" i="4"/>
  <c r="AC208" i="4"/>
  <c r="T208" i="4"/>
  <c r="AC181" i="4"/>
  <c r="AC174" i="4"/>
  <c r="AC231" i="4"/>
  <c r="AA229" i="4"/>
  <c r="T222" i="4"/>
  <c r="AC219" i="4"/>
  <c r="AA217" i="4"/>
  <c r="T210" i="4"/>
  <c r="AC207" i="4"/>
  <c r="AA205" i="4"/>
  <c r="AC195" i="4"/>
  <c r="AA193" i="4"/>
  <c r="T186" i="4"/>
  <c r="E186" i="4" s="1"/>
  <c r="AC183" i="4"/>
  <c r="AA181" i="4"/>
  <c r="AC176" i="4"/>
  <c r="AA174" i="4"/>
  <c r="AB231" i="4"/>
  <c r="Z229" i="4"/>
  <c r="AB219" i="4"/>
  <c r="Z217" i="4"/>
  <c r="AB207" i="4"/>
  <c r="Z205" i="4"/>
  <c r="AB195" i="4"/>
  <c r="Z193" i="4"/>
  <c r="AB183" i="4"/>
  <c r="Z181" i="4"/>
  <c r="AB176" i="4"/>
  <c r="Z174" i="4"/>
  <c r="AC233" i="4"/>
  <c r="AA231" i="4"/>
  <c r="Y229" i="4"/>
  <c r="AC221" i="4"/>
  <c r="AA219" i="4"/>
  <c r="Y217" i="4"/>
  <c r="AC209" i="4"/>
  <c r="AA207" i="4"/>
  <c r="Y205" i="4"/>
  <c r="T200" i="4"/>
  <c r="AC197" i="4"/>
  <c r="AA195" i="4"/>
  <c r="Y193" i="4"/>
  <c r="AC185" i="4"/>
  <c r="AA183" i="4"/>
  <c r="Y181" i="4"/>
  <c r="AA176" i="4"/>
  <c r="Y174" i="4"/>
  <c r="AC234" i="4"/>
  <c r="AB233" i="4"/>
  <c r="Z231" i="4"/>
  <c r="X229" i="4"/>
  <c r="T225" i="4"/>
  <c r="AC222" i="4"/>
  <c r="AB221" i="4"/>
  <c r="Z219" i="4"/>
  <c r="X217" i="4"/>
  <c r="AC210" i="4"/>
  <c r="AB209" i="4"/>
  <c r="Z207" i="4"/>
  <c r="X205" i="4"/>
  <c r="AC198" i="4"/>
  <c r="AB197" i="4"/>
  <c r="Z195" i="4"/>
  <c r="X193" i="4"/>
  <c r="AC186" i="4"/>
  <c r="AB185" i="4"/>
  <c r="Z183" i="4"/>
  <c r="X181" i="4"/>
  <c r="T177" i="4"/>
  <c r="Z176" i="4"/>
  <c r="X174" i="4"/>
  <c r="AC372" i="4"/>
  <c r="AC256" i="4"/>
  <c r="AC235" i="4"/>
  <c r="AB234" i="4"/>
  <c r="AA233" i="4"/>
  <c r="Y231" i="4"/>
  <c r="W229" i="4"/>
  <c r="AC223" i="4"/>
  <c r="AB222" i="4"/>
  <c r="AA221" i="4"/>
  <c r="Y219" i="4"/>
  <c r="W217" i="4"/>
  <c r="AC211" i="4"/>
  <c r="AB210" i="4"/>
  <c r="AA209" i="4"/>
  <c r="Y207" i="4"/>
  <c r="W205" i="4"/>
  <c r="AB198" i="4"/>
  <c r="AA197" i="4"/>
  <c r="Y195" i="4"/>
  <c r="W193" i="4"/>
  <c r="T190" i="4"/>
  <c r="AC187" i="4"/>
  <c r="AB186" i="4"/>
  <c r="AA185" i="4"/>
  <c r="Y183" i="4"/>
  <c r="W181" i="4"/>
  <c r="Y176" i="4"/>
  <c r="W174" i="4"/>
  <c r="AC373" i="4"/>
  <c r="AB372" i="4"/>
  <c r="AC261" i="4"/>
  <c r="AB256" i="4"/>
  <c r="U240" i="4"/>
  <c r="AC236" i="4"/>
  <c r="AB235" i="4"/>
  <c r="AA234" i="4"/>
  <c r="Z233" i="4"/>
  <c r="X231" i="4"/>
  <c r="V229" i="4"/>
  <c r="U228" i="4"/>
  <c r="AC224" i="4"/>
  <c r="AB223" i="4"/>
  <c r="AA222" i="4"/>
  <c r="Z221" i="4"/>
  <c r="X219" i="4"/>
  <c r="V217" i="4"/>
  <c r="AC212" i="4"/>
  <c r="AB211" i="4"/>
  <c r="AA210" i="4"/>
  <c r="Z209" i="4"/>
  <c r="X207" i="4"/>
  <c r="V205" i="4"/>
  <c r="AC200" i="4"/>
  <c r="AA198" i="4"/>
  <c r="Z197" i="4"/>
  <c r="X195" i="4"/>
  <c r="V193" i="4"/>
  <c r="AC188" i="4"/>
  <c r="AB187" i="4"/>
  <c r="AA186" i="4"/>
  <c r="Z185" i="4"/>
  <c r="X183" i="4"/>
  <c r="V181" i="4"/>
  <c r="X176" i="4"/>
  <c r="V174" i="4"/>
  <c r="AC374" i="4"/>
  <c r="AB373" i="4"/>
  <c r="AA372" i="4"/>
  <c r="K372" i="4" s="1"/>
  <c r="AC275" i="4"/>
  <c r="AB261" i="4"/>
  <c r="AA256" i="4"/>
  <c r="AC237" i="4"/>
  <c r="M237" i="4" s="1"/>
  <c r="AB236" i="4"/>
  <c r="AA235" i="4"/>
  <c r="Z234" i="4"/>
  <c r="Y233" i="4"/>
  <c r="W231" i="4"/>
  <c r="U229" i="4"/>
  <c r="E229" i="4" s="1"/>
  <c r="AC225" i="4"/>
  <c r="M225" i="4" s="1"/>
  <c r="AB224" i="4"/>
  <c r="AA223" i="4"/>
  <c r="Z222" i="4"/>
  <c r="Y221" i="4"/>
  <c r="I221" i="4" s="1"/>
  <c r="W219" i="4"/>
  <c r="U217" i="4"/>
  <c r="AC213" i="4"/>
  <c r="AB212" i="4"/>
  <c r="AA211" i="4"/>
  <c r="Z210" i="4"/>
  <c r="Y209" i="4"/>
  <c r="I209" i="4" s="1"/>
  <c r="W207" i="4"/>
  <c r="U205" i="4"/>
  <c r="E205" i="4" s="1"/>
  <c r="AC201" i="4"/>
  <c r="AB200" i="4"/>
  <c r="Z198" i="4"/>
  <c r="Y197" i="4"/>
  <c r="W195" i="4"/>
  <c r="U193" i="4"/>
  <c r="AC189" i="4"/>
  <c r="AB188" i="4"/>
  <c r="AA187" i="4"/>
  <c r="Z186" i="4"/>
  <c r="Y185" i="4"/>
  <c r="W183" i="4"/>
  <c r="G183" i="4" s="1"/>
  <c r="U181" i="4"/>
  <c r="E181" i="4" s="1"/>
  <c r="AC177" i="4"/>
  <c r="W176" i="4"/>
  <c r="U174" i="4"/>
  <c r="V231" i="4"/>
  <c r="V219" i="4"/>
  <c r="V207" i="4"/>
  <c r="V195" i="4"/>
  <c r="R122" i="1"/>
  <c r="U123" i="1"/>
  <c r="S123" i="1"/>
  <c r="U120" i="1"/>
  <c r="V123" i="1"/>
  <c r="Q122" i="1"/>
  <c r="S121" i="1"/>
  <c r="T123" i="1"/>
  <c r="V120" i="1"/>
  <c r="Q121" i="1"/>
  <c r="R123" i="1"/>
  <c r="T120" i="1"/>
  <c r="V119" i="1"/>
  <c r="S120" i="1"/>
  <c r="U119" i="1"/>
  <c r="R120" i="1"/>
  <c r="T119" i="1"/>
  <c r="V122" i="1"/>
  <c r="S119" i="1"/>
  <c r="U122" i="1"/>
  <c r="R119" i="1"/>
  <c r="T122" i="1"/>
  <c r="AD118" i="14"/>
  <c r="AE117" i="14"/>
  <c r="AF116" i="14"/>
  <c r="AC118" i="14"/>
  <c r="AD117" i="14"/>
  <c r="AE116" i="14"/>
  <c r="AB118" i="14"/>
  <c r="AC117" i="14"/>
  <c r="AD116" i="14"/>
  <c r="AA117" i="14"/>
  <c r="Y117" i="14"/>
  <c r="AF118" i="14"/>
  <c r="AA118" i="14"/>
  <c r="Z118" i="14"/>
  <c r="X118" i="14"/>
  <c r="W118" i="14"/>
  <c r="X117" i="14"/>
  <c r="Y116" i="14"/>
  <c r="Y118" i="14"/>
  <c r="Z117" i="14"/>
  <c r="AA116" i="14"/>
  <c r="Z116" i="14"/>
  <c r="V118" i="14"/>
  <c r="T113" i="5"/>
  <c r="S113" i="5"/>
  <c r="R113" i="5"/>
  <c r="W112" i="5"/>
  <c r="V112" i="5"/>
  <c r="X112" i="5"/>
  <c r="X113" i="5"/>
  <c r="U112" i="5"/>
  <c r="W113" i="5"/>
  <c r="T112" i="5"/>
  <c r="I304" i="4" l="1"/>
  <c r="M198" i="4"/>
  <c r="M388" i="4"/>
  <c r="I411" i="4"/>
  <c r="I419" i="4"/>
  <c r="K408" i="4"/>
  <c r="M379" i="4"/>
  <c r="M417" i="4"/>
  <c r="I234" i="4"/>
  <c r="K386" i="4"/>
  <c r="G401" i="4"/>
  <c r="M205" i="4"/>
  <c r="I427" i="4"/>
  <c r="M404" i="4"/>
  <c r="K405" i="4"/>
  <c r="N427" i="4"/>
  <c r="O427" i="4"/>
  <c r="K419" i="4"/>
  <c r="M406" i="4"/>
  <c r="E389" i="4"/>
  <c r="N389" i="4"/>
  <c r="O389" i="4"/>
  <c r="N390" i="4"/>
  <c r="O390" i="4"/>
  <c r="N388" i="4"/>
  <c r="O388" i="4"/>
  <c r="K402" i="4"/>
  <c r="K304" i="4"/>
  <c r="K415" i="4"/>
  <c r="N396" i="4"/>
  <c r="K407" i="4"/>
  <c r="K411" i="4"/>
  <c r="K396" i="4"/>
  <c r="M390" i="4"/>
  <c r="G396" i="4"/>
  <c r="G430" i="4"/>
  <c r="K399" i="4"/>
  <c r="I399" i="4"/>
  <c r="M411" i="4"/>
  <c r="K404" i="4"/>
  <c r="G431" i="4"/>
  <c r="K431" i="4"/>
  <c r="I431" i="4"/>
  <c r="M431" i="4"/>
  <c r="I430" i="4"/>
  <c r="K430" i="4"/>
  <c r="M430" i="4"/>
  <c r="O431" i="4"/>
  <c r="N431" i="4"/>
  <c r="E431" i="4"/>
  <c r="E430" i="4"/>
  <c r="O430" i="4"/>
  <c r="N430" i="4"/>
  <c r="I409" i="4"/>
  <c r="I426" i="4"/>
  <c r="K385" i="4"/>
  <c r="K409" i="4"/>
  <c r="M408" i="4"/>
  <c r="M414" i="4"/>
  <c r="K426" i="4"/>
  <c r="K421" i="4"/>
  <c r="I421" i="4"/>
  <c r="K417" i="4"/>
  <c r="I418" i="4"/>
  <c r="E427" i="4"/>
  <c r="K427" i="4"/>
  <c r="G378" i="4"/>
  <c r="M416" i="4"/>
  <c r="K414" i="4"/>
  <c r="I414" i="4"/>
  <c r="G411" i="4"/>
  <c r="I385" i="4"/>
  <c r="M409" i="4"/>
  <c r="M385" i="4"/>
  <c r="I420" i="4"/>
  <c r="K420" i="4"/>
  <c r="G408" i="4"/>
  <c r="I408" i="4"/>
  <c r="G386" i="4"/>
  <c r="I415" i="4"/>
  <c r="G415" i="4"/>
  <c r="M415" i="4"/>
  <c r="M386" i="4"/>
  <c r="I386" i="4"/>
  <c r="G400" i="4"/>
  <c r="I400" i="4"/>
  <c r="K400" i="4"/>
  <c r="G413" i="4"/>
  <c r="I413" i="4"/>
  <c r="K413" i="4"/>
  <c r="M413" i="4"/>
  <c r="G398" i="4"/>
  <c r="I398" i="4"/>
  <c r="K398" i="4"/>
  <c r="G410" i="4"/>
  <c r="I410" i="4"/>
  <c r="K410" i="4"/>
  <c r="I384" i="4"/>
  <c r="G384" i="4"/>
  <c r="K384" i="4"/>
  <c r="M384" i="4"/>
  <c r="G404" i="4"/>
  <c r="G409" i="4"/>
  <c r="G405" i="4"/>
  <c r="M399" i="4"/>
  <c r="G389" i="4"/>
  <c r="G406" i="4"/>
  <c r="K221" i="4"/>
  <c r="M407" i="4"/>
  <c r="O419" i="4"/>
  <c r="E419" i="4"/>
  <c r="N419" i="4"/>
  <c r="N420" i="4"/>
  <c r="E420" i="4"/>
  <c r="O420" i="4"/>
  <c r="E426" i="4"/>
  <c r="N426" i="4"/>
  <c r="O426" i="4"/>
  <c r="N421" i="4"/>
  <c r="O421" i="4"/>
  <c r="E421" i="4"/>
  <c r="N416" i="4"/>
  <c r="E416" i="4"/>
  <c r="O416" i="4"/>
  <c r="N417" i="4"/>
  <c r="O417" i="4"/>
  <c r="E417" i="4"/>
  <c r="N418" i="4"/>
  <c r="O418" i="4"/>
  <c r="E418" i="4"/>
  <c r="I396" i="4"/>
  <c r="I406" i="4"/>
  <c r="K391" i="4"/>
  <c r="I391" i="4"/>
  <c r="I397" i="4"/>
  <c r="K397" i="4"/>
  <c r="K403" i="4"/>
  <c r="I403" i="4"/>
  <c r="G403" i="4"/>
  <c r="M401" i="4"/>
  <c r="I388" i="4"/>
  <c r="K406" i="4"/>
  <c r="M391" i="4"/>
  <c r="I404" i="4"/>
  <c r="M402" i="4"/>
  <c r="G376" i="4"/>
  <c r="M400" i="4"/>
  <c r="M403" i="4"/>
  <c r="K401" i="4"/>
  <c r="G397" i="4"/>
  <c r="M387" i="4"/>
  <c r="M405" i="4"/>
  <c r="I401" i="4"/>
  <c r="G399" i="4"/>
  <c r="M389" i="4"/>
  <c r="E411" i="4"/>
  <c r="N411" i="4"/>
  <c r="O411" i="4"/>
  <c r="O385" i="4"/>
  <c r="N385" i="4"/>
  <c r="E385" i="4"/>
  <c r="E409" i="4"/>
  <c r="O409" i="4"/>
  <c r="N409" i="4"/>
  <c r="O408" i="4"/>
  <c r="N408" i="4"/>
  <c r="E408" i="4"/>
  <c r="E414" i="4"/>
  <c r="O414" i="4"/>
  <c r="N414" i="4"/>
  <c r="E413" i="4"/>
  <c r="O413" i="4"/>
  <c r="N413" i="4"/>
  <c r="E410" i="4"/>
  <c r="N410" i="4"/>
  <c r="O410" i="4"/>
  <c r="O384" i="4"/>
  <c r="E384" i="4"/>
  <c r="N384" i="4"/>
  <c r="N415" i="4"/>
  <c r="O415" i="4"/>
  <c r="E415" i="4"/>
  <c r="N386" i="4"/>
  <c r="O386" i="4"/>
  <c r="E386" i="4"/>
  <c r="G402" i="4"/>
  <c r="K388" i="4"/>
  <c r="I402" i="4"/>
  <c r="K387" i="4"/>
  <c r="K390" i="4"/>
  <c r="G388" i="4"/>
  <c r="G390" i="4"/>
  <c r="N407" i="4"/>
  <c r="G407" i="4"/>
  <c r="O407" i="4"/>
  <c r="I407" i="4"/>
  <c r="O397" i="4"/>
  <c r="N397" i="4"/>
  <c r="E397" i="4"/>
  <c r="O406" i="4"/>
  <c r="E406" i="4"/>
  <c r="N406" i="4"/>
  <c r="E399" i="4"/>
  <c r="N399" i="4"/>
  <c r="O399" i="4"/>
  <c r="O391" i="4"/>
  <c r="N391" i="4"/>
  <c r="E391" i="4"/>
  <c r="E403" i="4"/>
  <c r="O403" i="4"/>
  <c r="N403" i="4"/>
  <c r="E396" i="4"/>
  <c r="O396" i="4"/>
  <c r="N400" i="4"/>
  <c r="O400" i="4"/>
  <c r="E398" i="4"/>
  <c r="N398" i="4"/>
  <c r="O398" i="4"/>
  <c r="E404" i="4"/>
  <c r="N404" i="4"/>
  <c r="O404" i="4"/>
  <c r="O405" i="4"/>
  <c r="E405" i="4"/>
  <c r="N405" i="4"/>
  <c r="N401" i="4"/>
  <c r="E401" i="4"/>
  <c r="O401" i="4"/>
  <c r="N402" i="4"/>
  <c r="O402" i="4"/>
  <c r="E402" i="4"/>
  <c r="E390" i="4"/>
  <c r="G387" i="4"/>
  <c r="I387" i="4"/>
  <c r="E388" i="4"/>
  <c r="N387" i="4"/>
  <c r="O387" i="4"/>
  <c r="K379" i="4"/>
  <c r="M376" i="4"/>
  <c r="M378" i="4"/>
  <c r="I383" i="4"/>
  <c r="I376" i="4"/>
  <c r="D367" i="4"/>
  <c r="I374" i="4"/>
  <c r="G375" i="4"/>
  <c r="M375" i="4"/>
  <c r="K383" i="4"/>
  <c r="I378" i="4"/>
  <c r="M383" i="4"/>
  <c r="G377" i="4"/>
  <c r="I377" i="4"/>
  <c r="I373" i="4"/>
  <c r="G379" i="4"/>
  <c r="K378" i="4"/>
  <c r="I375" i="4"/>
  <c r="K375" i="4"/>
  <c r="E379" i="4"/>
  <c r="N379" i="4"/>
  <c r="O379" i="4"/>
  <c r="N376" i="4"/>
  <c r="O376" i="4"/>
  <c r="E376" i="4"/>
  <c r="E383" i="4"/>
  <c r="N383" i="4"/>
  <c r="O383" i="4"/>
  <c r="N377" i="4"/>
  <c r="O377" i="4"/>
  <c r="E377" i="4"/>
  <c r="O378" i="4"/>
  <c r="N378" i="4"/>
  <c r="E378" i="4"/>
  <c r="O375" i="4"/>
  <c r="N375" i="4"/>
  <c r="E375" i="4"/>
  <c r="K374" i="4"/>
  <c r="I184" i="4"/>
  <c r="G182" i="4"/>
  <c r="M243" i="4"/>
  <c r="M232" i="4"/>
  <c r="I193" i="4"/>
  <c r="K210" i="4"/>
  <c r="O374" i="4"/>
  <c r="N374" i="4"/>
  <c r="E374" i="4"/>
  <c r="O373" i="4"/>
  <c r="N373" i="4"/>
  <c r="E373" i="4"/>
  <c r="M303" i="4"/>
  <c r="M304" i="4"/>
  <c r="G304" i="4"/>
  <c r="O304" i="4"/>
  <c r="N304" i="4"/>
  <c r="G303" i="4"/>
  <c r="K303" i="4"/>
  <c r="N303" i="4"/>
  <c r="O303" i="4"/>
  <c r="I303" i="4"/>
  <c r="K215" i="4"/>
  <c r="K186" i="4"/>
  <c r="M221" i="4"/>
  <c r="I256" i="4"/>
  <c r="K195" i="4"/>
  <c r="K261" i="4"/>
  <c r="I225" i="4"/>
  <c r="M229" i="4"/>
  <c r="I275" i="4"/>
  <c r="E275" i="4"/>
  <c r="O275" i="4"/>
  <c r="N275" i="4"/>
  <c r="K275" i="4"/>
  <c r="I217" i="4"/>
  <c r="M261" i="4"/>
  <c r="M209" i="4"/>
  <c r="I261" i="4"/>
  <c r="N261" i="4"/>
  <c r="E261" i="4"/>
  <c r="O261" i="4"/>
  <c r="N256" i="4"/>
  <c r="O256" i="4"/>
  <c r="E256" i="4"/>
  <c r="G237" i="4"/>
  <c r="K256" i="4"/>
  <c r="E183" i="4"/>
  <c r="E188" i="4"/>
  <c r="E191" i="4"/>
  <c r="K219" i="4"/>
  <c r="I191" i="4"/>
  <c r="I229" i="4"/>
  <c r="I220" i="4"/>
  <c r="I218" i="4"/>
  <c r="G193" i="4"/>
  <c r="M233" i="4"/>
  <c r="K244" i="4"/>
  <c r="G220" i="4"/>
  <c r="G218" i="4"/>
  <c r="I226" i="4"/>
  <c r="K202" i="4"/>
  <c r="G185" i="4"/>
  <c r="I201" i="4"/>
  <c r="I235" i="4"/>
  <c r="K236" i="4"/>
  <c r="M239" i="4"/>
  <c r="M242" i="4"/>
  <c r="I216" i="4"/>
  <c r="M197" i="4"/>
  <c r="N205" i="4"/>
  <c r="G189" i="4"/>
  <c r="K197" i="4"/>
  <c r="K207" i="4"/>
  <c r="M227" i="4"/>
  <c r="K223" i="4"/>
  <c r="O205" i="4"/>
  <c r="G239" i="4"/>
  <c r="K198" i="4"/>
  <c r="K183" i="4"/>
  <c r="O235" i="4"/>
  <c r="N242" i="4"/>
  <c r="K246" i="4"/>
  <c r="G233" i="4"/>
  <c r="K203" i="4"/>
  <c r="K240" i="4"/>
  <c r="I182" i="4"/>
  <c r="I245" i="4"/>
  <c r="K184" i="4"/>
  <c r="M215" i="4"/>
  <c r="I196" i="4"/>
  <c r="M211" i="4"/>
  <c r="K243" i="4"/>
  <c r="M230" i="4"/>
  <c r="M204" i="4"/>
  <c r="K211" i="4"/>
  <c r="G187" i="4"/>
  <c r="M216" i="4"/>
  <c r="I227" i="4"/>
  <c r="K228" i="4"/>
  <c r="G238" i="4"/>
  <c r="I203" i="4"/>
  <c r="M212" i="4"/>
  <c r="I232" i="4"/>
  <c r="G210" i="4"/>
  <c r="K229" i="4"/>
  <c r="M231" i="4"/>
  <c r="I219" i="4"/>
  <c r="K208" i="4"/>
  <c r="E190" i="4"/>
  <c r="O246" i="4"/>
  <c r="I183" i="4"/>
  <c r="O229" i="4"/>
  <c r="M244" i="4"/>
  <c r="O245" i="4"/>
  <c r="G245" i="4"/>
  <c r="M202" i="4"/>
  <c r="I188" i="4"/>
  <c r="I192" i="4"/>
  <c r="M246" i="4"/>
  <c r="G244" i="4"/>
  <c r="G217" i="4"/>
  <c r="M234" i="4"/>
  <c r="G203" i="4"/>
  <c r="G211" i="4"/>
  <c r="E238" i="4"/>
  <c r="N238" i="4"/>
  <c r="O238" i="4"/>
  <c r="M208" i="4"/>
  <c r="K232" i="4"/>
  <c r="E182" i="4"/>
  <c r="G184" i="4"/>
  <c r="K206" i="4"/>
  <c r="E241" i="4"/>
  <c r="E189" i="4"/>
  <c r="E204" i="4"/>
  <c r="O204" i="4"/>
  <c r="N204" i="4"/>
  <c r="N217" i="4"/>
  <c r="O217" i="4"/>
  <c r="E217" i="4"/>
  <c r="N220" i="4"/>
  <c r="E220" i="4"/>
  <c r="O220" i="4"/>
  <c r="K227" i="4"/>
  <c r="I238" i="4"/>
  <c r="E224" i="4"/>
  <c r="N224" i="4"/>
  <c r="O224" i="4"/>
  <c r="N244" i="4"/>
  <c r="K224" i="4"/>
  <c r="G192" i="4"/>
  <c r="O244" i="4"/>
  <c r="K220" i="4"/>
  <c r="I228" i="4"/>
  <c r="E219" i="4"/>
  <c r="N219" i="4"/>
  <c r="O219" i="4"/>
  <c r="K218" i="4"/>
  <c r="K216" i="4"/>
  <c r="M224" i="4"/>
  <c r="O225" i="4"/>
  <c r="E225" i="4"/>
  <c r="N225" i="4"/>
  <c r="G208" i="4"/>
  <c r="I194" i="4"/>
  <c r="G243" i="4"/>
  <c r="E206" i="4"/>
  <c r="O206" i="4"/>
  <c r="N206" i="4"/>
  <c r="I230" i="4"/>
  <c r="N221" i="4"/>
  <c r="E221" i="4"/>
  <c r="O221" i="4"/>
  <c r="E207" i="4"/>
  <c r="N207" i="4"/>
  <c r="O207" i="4"/>
  <c r="I236" i="4"/>
  <c r="I186" i="4"/>
  <c r="E215" i="4"/>
  <c r="N215" i="4"/>
  <c r="O215" i="4"/>
  <c r="G232" i="4"/>
  <c r="O237" i="4"/>
  <c r="E237" i="4"/>
  <c r="N237" i="4"/>
  <c r="O192" i="4"/>
  <c r="E192" i="4"/>
  <c r="N192" i="4"/>
  <c r="E216" i="4"/>
  <c r="N216" i="4"/>
  <c r="O216" i="4"/>
  <c r="O232" i="4"/>
  <c r="N232" i="4"/>
  <c r="E232" i="4"/>
  <c r="K225" i="4"/>
  <c r="N235" i="4"/>
  <c r="I231" i="4"/>
  <c r="K231" i="4"/>
  <c r="G194" i="4"/>
  <c r="G230" i="4"/>
  <c r="M228" i="4"/>
  <c r="G236" i="4"/>
  <c r="E245" i="4"/>
  <c r="O200" i="4"/>
  <c r="E200" i="4"/>
  <c r="N200" i="4"/>
  <c r="I208" i="4"/>
  <c r="I195" i="4"/>
  <c r="N245" i="4"/>
  <c r="I244" i="4"/>
  <c r="G201" i="4"/>
  <c r="G235" i="4"/>
  <c r="O243" i="4"/>
  <c r="N243" i="4"/>
  <c r="E243" i="4"/>
  <c r="I242" i="4"/>
  <c r="M196" i="4"/>
  <c r="I187" i="4"/>
  <c r="G212" i="4"/>
  <c r="N239" i="4"/>
  <c r="O239" i="4"/>
  <c r="E239" i="4"/>
  <c r="G227" i="4"/>
  <c r="N236" i="4"/>
  <c r="O242" i="4"/>
  <c r="K222" i="4"/>
  <c r="I243" i="4"/>
  <c r="O227" i="4"/>
  <c r="E227" i="4"/>
  <c r="N227" i="4"/>
  <c r="K185" i="4"/>
  <c r="E194" i="4"/>
  <c r="N194" i="4"/>
  <c r="O194" i="4"/>
  <c r="I237" i="4"/>
  <c r="M236" i="4"/>
  <c r="K193" i="4"/>
  <c r="N222" i="4"/>
  <c r="E222" i="4"/>
  <c r="O222" i="4"/>
  <c r="G209" i="4"/>
  <c r="I190" i="4"/>
  <c r="I239" i="4"/>
  <c r="M203" i="4"/>
  <c r="E201" i="4"/>
  <c r="O201" i="4"/>
  <c r="N201" i="4"/>
  <c r="M240" i="4"/>
  <c r="K235" i="4"/>
  <c r="E234" i="4"/>
  <c r="O234" i="4"/>
  <c r="N234" i="4"/>
  <c r="E202" i="4"/>
  <c r="O202" i="4"/>
  <c r="N202" i="4"/>
  <c r="K190" i="4"/>
  <c r="G205" i="4"/>
  <c r="M195" i="4"/>
  <c r="K182" i="4"/>
  <c r="G242" i="4"/>
  <c r="K245" i="4"/>
  <c r="M241" i="4"/>
  <c r="K196" i="4"/>
  <c r="K187" i="4"/>
  <c r="M201" i="4"/>
  <c r="N212" i="4"/>
  <c r="E212" i="4"/>
  <c r="O212" i="4"/>
  <c r="I215" i="4"/>
  <c r="M193" i="4"/>
  <c r="M220" i="4"/>
  <c r="M223" i="4"/>
  <c r="K230" i="4"/>
  <c r="N229" i="4"/>
  <c r="K233" i="4"/>
  <c r="I212" i="4"/>
  <c r="E203" i="4"/>
  <c r="N203" i="4"/>
  <c r="O203" i="4"/>
  <c r="G234" i="4"/>
  <c r="M245" i="4"/>
  <c r="K205" i="4"/>
  <c r="M192" i="4"/>
  <c r="K212" i="4"/>
  <c r="G222" i="4"/>
  <c r="G221" i="4"/>
  <c r="G229" i="4"/>
  <c r="I240" i="4"/>
  <c r="K234" i="4"/>
  <c r="I185" i="4"/>
  <c r="O236" i="4"/>
  <c r="G219" i="4"/>
  <c r="K209" i="4"/>
  <c r="M207" i="4"/>
  <c r="E209" i="4"/>
  <c r="O209" i="4"/>
  <c r="N209" i="4"/>
  <c r="I189" i="4"/>
  <c r="I204" i="4"/>
  <c r="O240" i="4"/>
  <c r="N240" i="4"/>
  <c r="E240" i="4"/>
  <c r="M238" i="4"/>
  <c r="M226" i="4"/>
  <c r="K191" i="4"/>
  <c r="G188" i="4"/>
  <c r="K237" i="4"/>
  <c r="N193" i="4"/>
  <c r="K204" i="4"/>
  <c r="O210" i="4"/>
  <c r="E210" i="4"/>
  <c r="N210" i="4"/>
  <c r="O230" i="4"/>
  <c r="E230" i="4"/>
  <c r="N230" i="4"/>
  <c r="N218" i="4"/>
  <c r="E218" i="4"/>
  <c r="O218" i="4"/>
  <c r="K239" i="4"/>
  <c r="M210" i="4"/>
  <c r="G231" i="4"/>
  <c r="K217" i="4"/>
  <c r="N233" i="4"/>
  <c r="E233" i="4"/>
  <c r="O233" i="4"/>
  <c r="I224" i="4"/>
  <c r="G215" i="4"/>
  <c r="O195" i="4"/>
  <c r="E195" i="4"/>
  <c r="N195" i="4"/>
  <c r="G186" i="4"/>
  <c r="O193" i="4"/>
  <c r="N211" i="4"/>
  <c r="K194" i="4"/>
  <c r="E231" i="4"/>
  <c r="N231" i="4"/>
  <c r="O231" i="4"/>
  <c r="K242" i="4"/>
  <c r="O196" i="4"/>
  <c r="N196" i="4"/>
  <c r="E196" i="4"/>
  <c r="E228" i="4"/>
  <c r="N228" i="4"/>
  <c r="O228" i="4"/>
  <c r="M235" i="4"/>
  <c r="I202" i="4"/>
  <c r="M222" i="4"/>
  <c r="I205" i="4"/>
  <c r="M219" i="4"/>
  <c r="O208" i="4"/>
  <c r="N208" i="4"/>
  <c r="E208" i="4"/>
  <c r="I233" i="4"/>
  <c r="G204" i="4"/>
  <c r="I211" i="4"/>
  <c r="K238" i="4"/>
  <c r="N223" i="4"/>
  <c r="E223" i="4"/>
  <c r="O223" i="4"/>
  <c r="N226" i="4"/>
  <c r="E226" i="4"/>
  <c r="O226" i="4"/>
  <c r="O198" i="4"/>
  <c r="N198" i="4"/>
  <c r="E198" i="4"/>
  <c r="O211" i="4"/>
  <c r="I372" i="4"/>
  <c r="O372" i="4"/>
  <c r="E372" i="4"/>
  <c r="N372" i="4"/>
  <c r="O185" i="4"/>
  <c r="M187" i="4"/>
  <c r="M185" i="4"/>
  <c r="I181" i="4"/>
  <c r="N189" i="4"/>
  <c r="O189" i="4"/>
  <c r="M189" i="4"/>
  <c r="O191" i="4"/>
  <c r="N191" i="4"/>
  <c r="N188" i="4"/>
  <c r="O188" i="4"/>
  <c r="G181" i="4"/>
  <c r="M190" i="4"/>
  <c r="M186" i="4"/>
  <c r="N187" i="4"/>
  <c r="O187" i="4"/>
  <c r="M188" i="4"/>
  <c r="O190" i="4"/>
  <c r="N190" i="4"/>
  <c r="N186" i="4"/>
  <c r="O186" i="4"/>
  <c r="N185" i="4"/>
  <c r="M181" i="4"/>
  <c r="M184" i="4"/>
  <c r="M183" i="4"/>
  <c r="O182" i="4"/>
  <c r="N182" i="4"/>
  <c r="K181" i="4"/>
  <c r="O183" i="4"/>
  <c r="N183" i="4"/>
  <c r="N181" i="4"/>
  <c r="O184" i="4"/>
  <c r="N184" i="4"/>
  <c r="O181" i="4"/>
  <c r="P114" i="1"/>
  <c r="S114" i="1" s="1"/>
  <c r="P115" i="1"/>
  <c r="U115" i="1" s="1"/>
  <c r="J465" i="4" l="1"/>
  <c r="N465" i="4"/>
  <c r="O465" i="4"/>
  <c r="L465" i="4"/>
  <c r="H465" i="4"/>
  <c r="F465" i="4"/>
  <c r="D465" i="4"/>
  <c r="D279" i="4"/>
  <c r="J279" i="4"/>
  <c r="L279" i="4"/>
  <c r="O279" i="4"/>
  <c r="H279" i="4"/>
  <c r="F279" i="4"/>
  <c r="N279" i="4"/>
  <c r="R114" i="1"/>
  <c r="Q114" i="1"/>
  <c r="V115" i="1"/>
  <c r="V114" i="1"/>
  <c r="S115" i="1"/>
  <c r="U114" i="1"/>
  <c r="T115" i="1"/>
  <c r="R115" i="1"/>
  <c r="Q115" i="1"/>
  <c r="T114" i="1"/>
  <c r="T170" i="11" l="1"/>
  <c r="U170" i="11" s="1"/>
  <c r="T171" i="11"/>
  <c r="U171" i="11" s="1"/>
  <c r="T172" i="11"/>
  <c r="U172" i="11" s="1"/>
  <c r="T173" i="11"/>
  <c r="U173" i="11" s="1"/>
  <c r="T174" i="11"/>
  <c r="U174" i="11" s="1"/>
  <c r="T175" i="11"/>
  <c r="W175" i="11" s="1"/>
  <c r="T176" i="11"/>
  <c r="Z176" i="11" s="1"/>
  <c r="T119" i="14"/>
  <c r="U119" i="14" s="1"/>
  <c r="T120" i="14"/>
  <c r="U120" i="14" s="1"/>
  <c r="T121" i="14"/>
  <c r="U121" i="14" s="1"/>
  <c r="T123" i="14"/>
  <c r="V123" i="14" s="1"/>
  <c r="T122" i="14"/>
  <c r="AA122" i="14" s="1"/>
  <c r="T124" i="14"/>
  <c r="U124" i="14" s="1"/>
  <c r="T125" i="14"/>
  <c r="U125" i="14" s="1"/>
  <c r="Q114" i="5"/>
  <c r="Q115" i="5"/>
  <c r="Q116" i="5"/>
  <c r="Q117" i="5"/>
  <c r="Q119" i="5"/>
  <c r="Q118" i="5"/>
  <c r="Q120" i="5"/>
  <c r="R117" i="5" l="1"/>
  <c r="Y117" i="5"/>
  <c r="R114" i="5"/>
  <c r="Y114" i="5"/>
  <c r="T118" i="5"/>
  <c r="Y118" i="5"/>
  <c r="R119" i="5"/>
  <c r="Y119" i="5"/>
  <c r="X116" i="5"/>
  <c r="Y116" i="5"/>
  <c r="T115" i="5"/>
  <c r="Y115" i="5"/>
  <c r="R120" i="5"/>
  <c r="Y120" i="5"/>
  <c r="AF170" i="11"/>
  <c r="AE170" i="11"/>
  <c r="AF119" i="14"/>
  <c r="AE119" i="14"/>
  <c r="AD119" i="14"/>
  <c r="X119" i="14"/>
  <c r="S115" i="5"/>
  <c r="AD123" i="14"/>
  <c r="AF120" i="14"/>
  <c r="AF124" i="14"/>
  <c r="AA124" i="14"/>
  <c r="AC125" i="14"/>
  <c r="AE120" i="14"/>
  <c r="Z125" i="14"/>
  <c r="AD120" i="14"/>
  <c r="Y125" i="14"/>
  <c r="AC120" i="14"/>
  <c r="W120" i="14"/>
  <c r="W116" i="5"/>
  <c r="V116" i="5"/>
  <c r="T116" i="5"/>
  <c r="AE171" i="11"/>
  <c r="AD171" i="11"/>
  <c r="AD173" i="11"/>
  <c r="AB173" i="11"/>
  <c r="AF176" i="11"/>
  <c r="X173" i="11"/>
  <c r="AF171" i="11"/>
  <c r="Y176" i="11"/>
  <c r="AF174" i="11"/>
  <c r="AC173" i="11"/>
  <c r="AE174" i="11"/>
  <c r="AF175" i="11"/>
  <c r="AD174" i="11"/>
  <c r="AE175" i="11"/>
  <c r="AC174" i="11"/>
  <c r="W173" i="11"/>
  <c r="AD175" i="11"/>
  <c r="AB174" i="11"/>
  <c r="AC175" i="11"/>
  <c r="AA174" i="11"/>
  <c r="AF172" i="11"/>
  <c r="AB175" i="11"/>
  <c r="W174" i="11"/>
  <c r="AE172" i="11"/>
  <c r="AA175" i="11"/>
  <c r="V174" i="11"/>
  <c r="AD172" i="11"/>
  <c r="Z175" i="11"/>
  <c r="AC172" i="11"/>
  <c r="V175" i="11"/>
  <c r="AF173" i="11"/>
  <c r="Y172" i="11"/>
  <c r="U175" i="11"/>
  <c r="AE173" i="11"/>
  <c r="X172" i="11"/>
  <c r="X176" i="11"/>
  <c r="Y175" i="11"/>
  <c r="Z174" i="11"/>
  <c r="AA173" i="11"/>
  <c r="AB172" i="11"/>
  <c r="AC171" i="11"/>
  <c r="AD170" i="11"/>
  <c r="W176" i="11"/>
  <c r="X175" i="11"/>
  <c r="Y174" i="11"/>
  <c r="Z173" i="11"/>
  <c r="AA172" i="11"/>
  <c r="AB171" i="11"/>
  <c r="AC170" i="11"/>
  <c r="V176" i="11"/>
  <c r="X174" i="11"/>
  <c r="Y173" i="11"/>
  <c r="Z172" i="11"/>
  <c r="AA171" i="11"/>
  <c r="AB170" i="11"/>
  <c r="U176" i="11"/>
  <c r="Z171" i="11"/>
  <c r="AA170" i="11"/>
  <c r="Y171" i="11"/>
  <c r="Z170" i="11"/>
  <c r="AE176" i="11"/>
  <c r="V173" i="11"/>
  <c r="W172" i="11"/>
  <c r="X171" i="11"/>
  <c r="Y170" i="11"/>
  <c r="AD176" i="11"/>
  <c r="V172" i="11"/>
  <c r="W171" i="11"/>
  <c r="X170" i="11"/>
  <c r="AC176" i="11"/>
  <c r="V171" i="11"/>
  <c r="W170" i="11"/>
  <c r="AB176" i="11"/>
  <c r="V170" i="11"/>
  <c r="AA176" i="11"/>
  <c r="W117" i="5"/>
  <c r="W120" i="5"/>
  <c r="S118" i="5"/>
  <c r="AE124" i="14"/>
  <c r="AC123" i="14"/>
  <c r="AF125" i="14"/>
  <c r="AD124" i="14"/>
  <c r="AB123" i="14"/>
  <c r="AE125" i="14"/>
  <c r="AC124" i="14"/>
  <c r="AA123" i="14"/>
  <c r="AD125" i="14"/>
  <c r="AB124" i="14"/>
  <c r="U123" i="14"/>
  <c r="AB125" i="14"/>
  <c r="Z124" i="14"/>
  <c r="AF121" i="14"/>
  <c r="AA125" i="14"/>
  <c r="Y124" i="14"/>
  <c r="AE121" i="14"/>
  <c r="AD121" i="14"/>
  <c r="AC121" i="14"/>
  <c r="X125" i="14"/>
  <c r="AF123" i="14"/>
  <c r="AB121" i="14"/>
  <c r="AE123" i="14"/>
  <c r="V121" i="14"/>
  <c r="W125" i="14"/>
  <c r="X124" i="14"/>
  <c r="Y122" i="14"/>
  <c r="Z123" i="14"/>
  <c r="AA121" i="14"/>
  <c r="AB120" i="14"/>
  <c r="AC119" i="14"/>
  <c r="V125" i="14"/>
  <c r="W124" i="14"/>
  <c r="X122" i="14"/>
  <c r="Y123" i="14"/>
  <c r="Z121" i="14"/>
  <c r="AA120" i="14"/>
  <c r="AB119" i="14"/>
  <c r="V124" i="14"/>
  <c r="W122" i="14"/>
  <c r="X123" i="14"/>
  <c r="Y121" i="14"/>
  <c r="Z120" i="14"/>
  <c r="AA119" i="14"/>
  <c r="Z122" i="14"/>
  <c r="V122" i="14"/>
  <c r="W123" i="14"/>
  <c r="X121" i="14"/>
  <c r="Y120" i="14"/>
  <c r="Z119" i="14"/>
  <c r="U122" i="14"/>
  <c r="W121" i="14"/>
  <c r="X120" i="14"/>
  <c r="Y119" i="14"/>
  <c r="AF122" i="14"/>
  <c r="AE122" i="14"/>
  <c r="V120" i="14"/>
  <c r="W119" i="14"/>
  <c r="AD122" i="14"/>
  <c r="V119" i="14"/>
  <c r="AC122" i="14"/>
  <c r="AB122" i="14"/>
  <c r="X120" i="5"/>
  <c r="R118" i="5"/>
  <c r="X117" i="5"/>
  <c r="U116" i="5"/>
  <c r="R115" i="5"/>
  <c r="V120" i="5"/>
  <c r="V117" i="5"/>
  <c r="S116" i="5"/>
  <c r="U120" i="5"/>
  <c r="X119" i="5"/>
  <c r="U117" i="5"/>
  <c r="R116" i="5"/>
  <c r="X114" i="5"/>
  <c r="T120" i="5"/>
  <c r="W119" i="5"/>
  <c r="T117" i="5"/>
  <c r="W114" i="5"/>
  <c r="S120" i="5"/>
  <c r="V119" i="5"/>
  <c r="S117" i="5"/>
  <c r="V114" i="5"/>
  <c r="X118" i="5"/>
  <c r="U119" i="5"/>
  <c r="X115" i="5"/>
  <c r="U114" i="5"/>
  <c r="W118" i="5"/>
  <c r="T119" i="5"/>
  <c r="W115" i="5"/>
  <c r="T114" i="5"/>
  <c r="V118" i="5"/>
  <c r="S119" i="5"/>
  <c r="V115" i="5"/>
  <c r="S114" i="5"/>
  <c r="U118" i="5"/>
  <c r="U115" i="5"/>
  <c r="S161" i="4" l="1"/>
  <c r="T161" i="4" s="1"/>
  <c r="S162" i="4"/>
  <c r="T162" i="4" s="1"/>
  <c r="S163" i="4"/>
  <c r="U163" i="4" s="1"/>
  <c r="S164" i="4"/>
  <c r="V164" i="4" s="1"/>
  <c r="S165" i="4"/>
  <c r="X165" i="4" s="1"/>
  <c r="S166" i="4"/>
  <c r="X166" i="4" s="1"/>
  <c r="S167" i="4"/>
  <c r="Y167" i="4" s="1"/>
  <c r="S168" i="4"/>
  <c r="Z168" i="4" s="1"/>
  <c r="S169" i="4"/>
  <c r="AB169" i="4" s="1"/>
  <c r="S170" i="4"/>
  <c r="AC170" i="4" s="1"/>
  <c r="S171" i="4"/>
  <c r="Y171" i="4" s="1"/>
  <c r="S172" i="4"/>
  <c r="Z172" i="4" s="1"/>
  <c r="S173" i="4"/>
  <c r="T173" i="4" s="1"/>
  <c r="S178" i="4"/>
  <c r="T163" i="11"/>
  <c r="V163" i="11" s="1"/>
  <c r="T164" i="11"/>
  <c r="V164" i="11" s="1"/>
  <c r="T165" i="11"/>
  <c r="U165" i="11" s="1"/>
  <c r="T166" i="11"/>
  <c r="AE166" i="11" s="1"/>
  <c r="T162" i="11"/>
  <c r="W162" i="11" s="1"/>
  <c r="AC178" i="4" l="1"/>
  <c r="AB178" i="4"/>
  <c r="Y178" i="4"/>
  <c r="V178" i="4"/>
  <c r="W178" i="4"/>
  <c r="X178" i="4"/>
  <c r="Z178" i="4"/>
  <c r="AA178" i="4"/>
  <c r="U178" i="4"/>
  <c r="T178" i="4"/>
  <c r="W167" i="4"/>
  <c r="V166" i="4"/>
  <c r="T163" i="4"/>
  <c r="X168" i="4"/>
  <c r="W166" i="4"/>
  <c r="Y168" i="4"/>
  <c r="U166" i="4"/>
  <c r="W168" i="4"/>
  <c r="AC161" i="4"/>
  <c r="U168" i="4"/>
  <c r="W165" i="4"/>
  <c r="AB161" i="4"/>
  <c r="AC165" i="4"/>
  <c r="T168" i="4"/>
  <c r="V165" i="4"/>
  <c r="Z161" i="4"/>
  <c r="U165" i="4"/>
  <c r="X167" i="4"/>
  <c r="T165" i="4"/>
  <c r="V167" i="4"/>
  <c r="U164" i="4"/>
  <c r="T164" i="4"/>
  <c r="X171" i="4"/>
  <c r="Y172" i="4"/>
  <c r="X172" i="4"/>
  <c r="W171" i="4"/>
  <c r="W172" i="4"/>
  <c r="V171" i="4"/>
  <c r="V172" i="4"/>
  <c r="U171" i="4"/>
  <c r="AC173" i="4"/>
  <c r="U172" i="4"/>
  <c r="T171" i="4"/>
  <c r="AC171" i="4"/>
  <c r="AC172" i="4"/>
  <c r="AB171" i="4"/>
  <c r="T172" i="4"/>
  <c r="AB172" i="4"/>
  <c r="AA171" i="4"/>
  <c r="Z173" i="4"/>
  <c r="AA172" i="4"/>
  <c r="Z171" i="4"/>
  <c r="AB173" i="4"/>
  <c r="Z169" i="4"/>
  <c r="Y169" i="4"/>
  <c r="AB170" i="4"/>
  <c r="X169" i="4"/>
  <c r="AA170" i="4"/>
  <c r="W169" i="4"/>
  <c r="Z170" i="4"/>
  <c r="V169" i="4"/>
  <c r="Y170" i="4"/>
  <c r="U169" i="4"/>
  <c r="X170" i="4"/>
  <c r="T169" i="4"/>
  <c r="V170" i="4"/>
  <c r="W170" i="4"/>
  <c r="U170" i="4"/>
  <c r="AA169" i="4"/>
  <c r="AC162" i="4"/>
  <c r="AA173" i="4"/>
  <c r="V168" i="4"/>
  <c r="U167" i="4"/>
  <c r="T166" i="4"/>
  <c r="AC163" i="4"/>
  <c r="AB162" i="4"/>
  <c r="AA161" i="4"/>
  <c r="AB164" i="4"/>
  <c r="AA163" i="4"/>
  <c r="Z162" i="4"/>
  <c r="Y161" i="4"/>
  <c r="Y173" i="4"/>
  <c r="AC166" i="4"/>
  <c r="AB165" i="4"/>
  <c r="AA164" i="4"/>
  <c r="Z163" i="4"/>
  <c r="Y162" i="4"/>
  <c r="X161" i="4"/>
  <c r="T167" i="4"/>
  <c r="AC164" i="4"/>
  <c r="X173" i="4"/>
  <c r="T170" i="4"/>
  <c r="AC167" i="4"/>
  <c r="AB166" i="4"/>
  <c r="AA165" i="4"/>
  <c r="Z164" i="4"/>
  <c r="Y163" i="4"/>
  <c r="X162" i="4"/>
  <c r="W161" i="4"/>
  <c r="AC168" i="4"/>
  <c r="AB167" i="4"/>
  <c r="AA166" i="4"/>
  <c r="Z165" i="4"/>
  <c r="Y164" i="4"/>
  <c r="X163" i="4"/>
  <c r="W162" i="4"/>
  <c r="V161" i="4"/>
  <c r="AB163" i="4"/>
  <c r="AC169" i="4"/>
  <c r="AB168" i="4"/>
  <c r="AA167" i="4"/>
  <c r="Z166" i="4"/>
  <c r="Y165" i="4"/>
  <c r="X164" i="4"/>
  <c r="W163" i="4"/>
  <c r="V162" i="4"/>
  <c r="U161" i="4"/>
  <c r="AA162" i="4"/>
  <c r="W173" i="4"/>
  <c r="V173" i="4"/>
  <c r="U173" i="4"/>
  <c r="AA168" i="4"/>
  <c r="Z167" i="4"/>
  <c r="Y166" i="4"/>
  <c r="W164" i="4"/>
  <c r="V163" i="4"/>
  <c r="U162" i="4"/>
  <c r="AB166" i="11"/>
  <c r="AC165" i="11"/>
  <c r="AD164" i="11"/>
  <c r="AE163" i="11"/>
  <c r="AA166" i="11"/>
  <c r="AB165" i="11"/>
  <c r="AC164" i="11"/>
  <c r="AD163" i="11"/>
  <c r="U164" i="11"/>
  <c r="AE165" i="11"/>
  <c r="AF164" i="11"/>
  <c r="AC163" i="11"/>
  <c r="AF165" i="11"/>
  <c r="AD166" i="11"/>
  <c r="AB163" i="11"/>
  <c r="U163" i="11"/>
  <c r="AC166" i="11"/>
  <c r="AD165" i="11"/>
  <c r="AE164" i="11"/>
  <c r="AF163" i="11"/>
  <c r="Z166" i="11"/>
  <c r="AA165" i="11"/>
  <c r="AB164" i="11"/>
  <c r="Y166" i="11"/>
  <c r="Z165" i="11"/>
  <c r="AA164" i="11"/>
  <c r="X166" i="11"/>
  <c r="Y165" i="11"/>
  <c r="Y163" i="11"/>
  <c r="Z164" i="11"/>
  <c r="AA163" i="11"/>
  <c r="W166" i="11"/>
  <c r="X165" i="11"/>
  <c r="Y164" i="11"/>
  <c r="Z163" i="11"/>
  <c r="V166" i="11"/>
  <c r="W165" i="11"/>
  <c r="X164" i="11"/>
  <c r="U166" i="11"/>
  <c r="V165" i="11"/>
  <c r="W164" i="11"/>
  <c r="X163" i="11"/>
  <c r="W163" i="11"/>
  <c r="AF166" i="11"/>
  <c r="AE162" i="11"/>
  <c r="AC162" i="11"/>
  <c r="V162" i="11"/>
  <c r="AB162" i="11"/>
  <c r="AA162" i="11"/>
  <c r="Z162" i="11"/>
  <c r="Y162" i="11"/>
  <c r="U162" i="11"/>
  <c r="AF162" i="11"/>
  <c r="AD162" i="11"/>
  <c r="X162" i="11"/>
  <c r="S155" i="4" l="1"/>
  <c r="U155" i="4" s="1"/>
  <c r="S156" i="4"/>
  <c r="V156" i="4" s="1"/>
  <c r="S157" i="4"/>
  <c r="W157" i="4" s="1"/>
  <c r="S158" i="4"/>
  <c r="X158" i="4" s="1"/>
  <c r="S159" i="4"/>
  <c r="Y159" i="4" s="1"/>
  <c r="S160" i="4"/>
  <c r="Z160" i="4" s="1"/>
  <c r="T156" i="11"/>
  <c r="U156" i="11" s="1"/>
  <c r="T157" i="11"/>
  <c r="U157" i="11" s="1"/>
  <c r="T158" i="11"/>
  <c r="U158" i="11" s="1"/>
  <c r="T159" i="11"/>
  <c r="U159" i="11" s="1"/>
  <c r="T160" i="11"/>
  <c r="U160" i="11" s="1"/>
  <c r="T161" i="11"/>
  <c r="AA161" i="11" s="1"/>
  <c r="T167" i="11"/>
  <c r="U167" i="11" s="1"/>
  <c r="T168" i="11"/>
  <c r="U168" i="11" s="1"/>
  <c r="T169" i="11"/>
  <c r="X169" i="11" s="1"/>
  <c r="T115" i="14"/>
  <c r="V115" i="14" s="1"/>
  <c r="Q111" i="5"/>
  <c r="R111" i="5" l="1"/>
  <c r="Y111" i="5"/>
  <c r="AE115" i="14"/>
  <c r="AD115" i="14"/>
  <c r="AB115" i="14"/>
  <c r="X115" i="14"/>
  <c r="U115" i="14"/>
  <c r="AF115" i="14"/>
  <c r="AF159" i="11"/>
  <c r="AD158" i="11"/>
  <c r="AF156" i="11"/>
  <c r="AA160" i="11"/>
  <c r="AC160" i="11"/>
  <c r="AF158" i="11"/>
  <c r="AE156" i="11"/>
  <c r="AC159" i="11"/>
  <c r="AD157" i="11"/>
  <c r="AF160" i="11"/>
  <c r="AB159" i="11"/>
  <c r="AC157" i="11"/>
  <c r="AE160" i="11"/>
  <c r="AA159" i="11"/>
  <c r="AD160" i="11"/>
  <c r="AB160" i="11"/>
  <c r="AE158" i="11"/>
  <c r="AD156" i="11"/>
  <c r="Z160" i="11"/>
  <c r="AC158" i="11"/>
  <c r="AB158" i="11"/>
  <c r="AE159" i="11"/>
  <c r="AF157" i="11"/>
  <c r="AD159" i="11"/>
  <c r="AE157" i="11"/>
  <c r="AF161" i="11"/>
  <c r="Z161" i="11"/>
  <c r="Y161" i="11"/>
  <c r="X168" i="11"/>
  <c r="X167" i="11"/>
  <c r="V169" i="11"/>
  <c r="W168" i="11"/>
  <c r="W167" i="11"/>
  <c r="AF168" i="11"/>
  <c r="AF167" i="11"/>
  <c r="AE167" i="11"/>
  <c r="AB169" i="11"/>
  <c r="U169" i="11"/>
  <c r="AE168" i="11"/>
  <c r="AD168" i="11"/>
  <c r="AD167" i="11"/>
  <c r="Y168" i="11"/>
  <c r="W169" i="11"/>
  <c r="AC167" i="11"/>
  <c r="AB168" i="11"/>
  <c r="AB167" i="11"/>
  <c r="Y167" i="11"/>
  <c r="AA168" i="11"/>
  <c r="AA167" i="11"/>
  <c r="V168" i="11"/>
  <c r="AC168" i="11"/>
  <c r="AF169" i="11"/>
  <c r="Z168" i="11"/>
  <c r="Z167" i="11"/>
  <c r="V158" i="4"/>
  <c r="U158" i="4"/>
  <c r="Y160" i="4"/>
  <c r="T158" i="4"/>
  <c r="X160" i="4"/>
  <c r="W160" i="4"/>
  <c r="V157" i="4"/>
  <c r="U157" i="4"/>
  <c r="U159" i="4"/>
  <c r="W158" i="4"/>
  <c r="X159" i="4"/>
  <c r="W159" i="4"/>
  <c r="U156" i="4"/>
  <c r="V159" i="4"/>
  <c r="T156" i="4"/>
  <c r="T155" i="4"/>
  <c r="T157" i="4"/>
  <c r="AC156" i="4"/>
  <c r="AB155" i="4"/>
  <c r="V160" i="4"/>
  <c r="AC157" i="4"/>
  <c r="AB156" i="4"/>
  <c r="AA155" i="4"/>
  <c r="AC158" i="4"/>
  <c r="AB157" i="4"/>
  <c r="AA156" i="4"/>
  <c r="Z155" i="4"/>
  <c r="AC159" i="4"/>
  <c r="AB158" i="4"/>
  <c r="AA157" i="4"/>
  <c r="Z156" i="4"/>
  <c r="Y155" i="4"/>
  <c r="T160" i="4"/>
  <c r="AB159" i="4"/>
  <c r="Y156" i="4"/>
  <c r="AB160" i="4"/>
  <c r="AA159" i="4"/>
  <c r="Z158" i="4"/>
  <c r="Y157" i="4"/>
  <c r="X156" i="4"/>
  <c r="W155" i="4"/>
  <c r="T159" i="4"/>
  <c r="AA158" i="4"/>
  <c r="Z157" i="4"/>
  <c r="AA160" i="4"/>
  <c r="Z159" i="4"/>
  <c r="Y158" i="4"/>
  <c r="X157" i="4"/>
  <c r="W156" i="4"/>
  <c r="V155" i="4"/>
  <c r="AC155" i="4"/>
  <c r="U160" i="4"/>
  <c r="AC160" i="4"/>
  <c r="X155" i="4"/>
  <c r="V167" i="11"/>
  <c r="X161" i="11"/>
  <c r="Y160" i="11"/>
  <c r="Z159" i="11"/>
  <c r="AA158" i="11"/>
  <c r="AB157" i="11"/>
  <c r="AC156" i="11"/>
  <c r="AE169" i="11"/>
  <c r="W161" i="11"/>
  <c r="X160" i="11"/>
  <c r="Y159" i="11"/>
  <c r="Z158" i="11"/>
  <c r="AA157" i="11"/>
  <c r="AB156" i="11"/>
  <c r="AD169" i="11"/>
  <c r="V161" i="11"/>
  <c r="W160" i="11"/>
  <c r="X159" i="11"/>
  <c r="Y158" i="11"/>
  <c r="Z157" i="11"/>
  <c r="AA156" i="11"/>
  <c r="AC169" i="11"/>
  <c r="U161" i="11"/>
  <c r="V160" i="11"/>
  <c r="W159" i="11"/>
  <c r="X158" i="11"/>
  <c r="Y157" i="11"/>
  <c r="Z156" i="11"/>
  <c r="V159" i="11"/>
  <c r="W158" i="11"/>
  <c r="X157" i="11"/>
  <c r="Y156" i="11"/>
  <c r="AA169" i="11"/>
  <c r="AE161" i="11"/>
  <c r="V158" i="11"/>
  <c r="W157" i="11"/>
  <c r="X156" i="11"/>
  <c r="Z169" i="11"/>
  <c r="AD161" i="11"/>
  <c r="V157" i="11"/>
  <c r="W156" i="11"/>
  <c r="Y169" i="11"/>
  <c r="AC161" i="11"/>
  <c r="V156" i="11"/>
  <c r="AB161" i="11"/>
  <c r="AC115" i="14"/>
  <c r="AA115" i="14"/>
  <c r="Z115" i="14"/>
  <c r="Y115" i="14"/>
  <c r="W115" i="14"/>
  <c r="X111" i="5"/>
  <c r="W111" i="5"/>
  <c r="V111" i="5"/>
  <c r="U111" i="5"/>
  <c r="T111" i="5"/>
  <c r="S111" i="5"/>
  <c r="T128" i="14" l="1"/>
  <c r="U128" i="14" s="1"/>
  <c r="T129" i="14"/>
  <c r="AB129" i="14" s="1"/>
  <c r="T130" i="14"/>
  <c r="U130" i="14" s="1"/>
  <c r="T131" i="14"/>
  <c r="V131" i="14" s="1"/>
  <c r="P111" i="1"/>
  <c r="Q111" i="1" s="1"/>
  <c r="P112" i="1"/>
  <c r="U112" i="1" s="1"/>
  <c r="P113" i="1"/>
  <c r="V113" i="1" s="1"/>
  <c r="P116" i="1"/>
  <c r="Q116" i="1" s="1"/>
  <c r="P117" i="1"/>
  <c r="S117" i="1" s="1"/>
  <c r="P118" i="1"/>
  <c r="U118" i="1" s="1"/>
  <c r="P124" i="1"/>
  <c r="Q124" i="1" s="1"/>
  <c r="U124" i="1" l="1"/>
  <c r="V124" i="1"/>
  <c r="T124" i="1"/>
  <c r="S124" i="1"/>
  <c r="R117" i="1"/>
  <c r="Q117" i="1"/>
  <c r="S118" i="1"/>
  <c r="T118" i="1"/>
  <c r="R118" i="1"/>
  <c r="Q118" i="1"/>
  <c r="V117" i="1"/>
  <c r="U117" i="1"/>
  <c r="T117" i="1"/>
  <c r="U113" i="1"/>
  <c r="T113" i="1"/>
  <c r="S113" i="1"/>
  <c r="R113" i="1"/>
  <c r="Q113" i="1"/>
  <c r="AB130" i="14"/>
  <c r="AA130" i="14"/>
  <c r="AE130" i="14"/>
  <c r="AA129" i="14"/>
  <c r="AC130" i="14"/>
  <c r="Z129" i="14"/>
  <c r="AD130" i="14"/>
  <c r="Y129" i="14"/>
  <c r="U129" i="14"/>
  <c r="X129" i="14"/>
  <c r="W129" i="14"/>
  <c r="AF130" i="14"/>
  <c r="V129" i="14"/>
  <c r="S112" i="1"/>
  <c r="T112" i="1"/>
  <c r="R112" i="1"/>
  <c r="V111" i="1"/>
  <c r="U111" i="1"/>
  <c r="Q112" i="1"/>
  <c r="T111" i="1"/>
  <c r="R111" i="1"/>
  <c r="E111" i="1" s="1"/>
  <c r="V112" i="1"/>
  <c r="U131" i="14"/>
  <c r="Z130" i="14"/>
  <c r="AF128" i="14"/>
  <c r="AF131" i="14"/>
  <c r="Y130" i="14"/>
  <c r="AE128" i="14"/>
  <c r="AE131" i="14"/>
  <c r="X130" i="14"/>
  <c r="AD128" i="14"/>
  <c r="AD131" i="14"/>
  <c r="W130" i="14"/>
  <c r="AC128" i="14"/>
  <c r="AC131" i="14"/>
  <c r="V130" i="14"/>
  <c r="AB128" i="14"/>
  <c r="AB131" i="14"/>
  <c r="AA128" i="14"/>
  <c r="AA131" i="14"/>
  <c r="X128" i="14"/>
  <c r="Z128" i="14"/>
  <c r="Z131" i="14"/>
  <c r="AF129" i="14"/>
  <c r="Y128" i="14"/>
  <c r="Y131" i="14"/>
  <c r="AE129" i="14"/>
  <c r="X131" i="14"/>
  <c r="AD129" i="14"/>
  <c r="W128" i="14"/>
  <c r="W131" i="14"/>
  <c r="AC129" i="14"/>
  <c r="V128" i="14"/>
  <c r="V116" i="1"/>
  <c r="U116" i="1"/>
  <c r="S116" i="1"/>
  <c r="R116" i="1"/>
  <c r="S111" i="1"/>
  <c r="R124" i="1"/>
  <c r="T116" i="1"/>
  <c r="V118" i="1"/>
  <c r="I111" i="1" l="1"/>
  <c r="G111" i="1"/>
  <c r="S126" i="4"/>
  <c r="T126" i="4" s="1"/>
  <c r="S127" i="4"/>
  <c r="T127" i="4" s="1"/>
  <c r="S128" i="4"/>
  <c r="U128" i="4" s="1"/>
  <c r="S129" i="4"/>
  <c r="V129" i="4" s="1"/>
  <c r="S130" i="4"/>
  <c r="W130" i="4" s="1"/>
  <c r="S131" i="4"/>
  <c r="X131" i="4" s="1"/>
  <c r="S132" i="4"/>
  <c r="Y132" i="4" s="1"/>
  <c r="S133" i="4"/>
  <c r="Z133" i="4" s="1"/>
  <c r="S134" i="4"/>
  <c r="AA134" i="4" s="1"/>
  <c r="S135" i="4"/>
  <c r="AB135" i="4" s="1"/>
  <c r="E127" i="4" l="1"/>
  <c r="V130" i="4"/>
  <c r="G130" i="4" s="1"/>
  <c r="U130" i="4"/>
  <c r="Y133" i="4"/>
  <c r="T130" i="4"/>
  <c r="X133" i="4"/>
  <c r="W133" i="4"/>
  <c r="V133" i="4"/>
  <c r="U133" i="4"/>
  <c r="U131" i="4"/>
  <c r="T131" i="4"/>
  <c r="X135" i="4"/>
  <c r="T133" i="4"/>
  <c r="W135" i="4"/>
  <c r="V135" i="4"/>
  <c r="U135" i="4"/>
  <c r="W131" i="4"/>
  <c r="T135" i="4"/>
  <c r="V131" i="4"/>
  <c r="T128" i="4"/>
  <c r="AC126" i="4"/>
  <c r="Z134" i="4"/>
  <c r="K134" i="4" s="1"/>
  <c r="AB126" i="4"/>
  <c r="Y134" i="4"/>
  <c r="AA126" i="4"/>
  <c r="X134" i="4"/>
  <c r="X132" i="4"/>
  <c r="I132" i="4" s="1"/>
  <c r="Z126" i="4"/>
  <c r="AA135" i="4"/>
  <c r="W134" i="4"/>
  <c r="W132" i="4"/>
  <c r="Y126" i="4"/>
  <c r="Z135" i="4"/>
  <c r="V134" i="4"/>
  <c r="V132" i="4"/>
  <c r="W126" i="4"/>
  <c r="Y135" i="4"/>
  <c r="U134" i="4"/>
  <c r="U132" i="4"/>
  <c r="U129" i="4"/>
  <c r="V126" i="4"/>
  <c r="T132" i="4"/>
  <c r="T129" i="4"/>
  <c r="X126" i="4"/>
  <c r="AC128" i="4"/>
  <c r="AB127" i="4"/>
  <c r="AC130" i="4"/>
  <c r="AB129" i="4"/>
  <c r="AA128" i="4"/>
  <c r="Z127" i="4"/>
  <c r="AC134" i="4"/>
  <c r="AB133" i="4"/>
  <c r="AA132" i="4"/>
  <c r="Z131" i="4"/>
  <c r="Y130" i="4"/>
  <c r="X129" i="4"/>
  <c r="W128" i="4"/>
  <c r="V127" i="4"/>
  <c r="U126" i="4"/>
  <c r="E126" i="4" s="1"/>
  <c r="AC127" i="4"/>
  <c r="AB128" i="4"/>
  <c r="AC132" i="4"/>
  <c r="AB131" i="4"/>
  <c r="AA130" i="4"/>
  <c r="Z129" i="4"/>
  <c r="Y128" i="4"/>
  <c r="X127" i="4"/>
  <c r="U127" i="4"/>
  <c r="AC129" i="4"/>
  <c r="AA127" i="4"/>
  <c r="T134" i="4"/>
  <c r="AC131" i="4"/>
  <c r="AB130" i="4"/>
  <c r="AA129" i="4"/>
  <c r="Z128" i="4"/>
  <c r="Y127" i="4"/>
  <c r="AC133" i="4"/>
  <c r="AB132" i="4"/>
  <c r="AA131" i="4"/>
  <c r="Z130" i="4"/>
  <c r="Y129" i="4"/>
  <c r="X128" i="4"/>
  <c r="W127" i="4"/>
  <c r="AC135" i="4"/>
  <c r="M135" i="4" s="1"/>
  <c r="AB134" i="4"/>
  <c r="AA133" i="4"/>
  <c r="K133" i="4" s="1"/>
  <c r="Z132" i="4"/>
  <c r="Y131" i="4"/>
  <c r="I131" i="4" s="1"/>
  <c r="X130" i="4"/>
  <c r="W129" i="4"/>
  <c r="G129" i="4" s="1"/>
  <c r="V128" i="4"/>
  <c r="G133" i="4" l="1"/>
  <c r="M126" i="4"/>
  <c r="M132" i="4"/>
  <c r="K135" i="4"/>
  <c r="G134" i="4"/>
  <c r="M130" i="4"/>
  <c r="K126" i="4"/>
  <c r="G132" i="4"/>
  <c r="G135" i="4"/>
  <c r="I133" i="4"/>
  <c r="K131" i="4"/>
  <c r="N133" i="4"/>
  <c r="O133" i="4"/>
  <c r="E133" i="4"/>
  <c r="E131" i="4"/>
  <c r="N131" i="4"/>
  <c r="O131" i="4"/>
  <c r="M133" i="4"/>
  <c r="K132" i="4"/>
  <c r="M134" i="4"/>
  <c r="M131" i="4"/>
  <c r="O134" i="4"/>
  <c r="N134" i="4"/>
  <c r="E134" i="4"/>
  <c r="O132" i="4"/>
  <c r="E132" i="4"/>
  <c r="N132" i="4"/>
  <c r="G131" i="4"/>
  <c r="O135" i="4"/>
  <c r="N135" i="4"/>
  <c r="E135" i="4"/>
  <c r="I135" i="4"/>
  <c r="M127" i="4"/>
  <c r="G128" i="4"/>
  <c r="I130" i="4"/>
  <c r="K127" i="4"/>
  <c r="G126" i="4"/>
  <c r="I128" i="4"/>
  <c r="M128" i="4"/>
  <c r="K129" i="4"/>
  <c r="K130" i="4"/>
  <c r="G127" i="4"/>
  <c r="E130" i="4"/>
  <c r="N130" i="4"/>
  <c r="O130" i="4"/>
  <c r="O127" i="4"/>
  <c r="M129" i="4"/>
  <c r="O126" i="4"/>
  <c r="I129" i="4"/>
  <c r="N127" i="4"/>
  <c r="E129" i="4"/>
  <c r="O129" i="4"/>
  <c r="N129" i="4"/>
  <c r="E128" i="4"/>
  <c r="N128" i="4"/>
  <c r="O128" i="4"/>
  <c r="K128" i="4"/>
  <c r="Q85" i="5"/>
  <c r="T88" i="14"/>
  <c r="U88" i="14" s="1"/>
  <c r="P86" i="1"/>
  <c r="Q86" i="1" s="1"/>
  <c r="P87" i="1"/>
  <c r="U87" i="1" s="1"/>
  <c r="R85" i="5" l="1"/>
  <c r="Y85" i="5"/>
  <c r="W85" i="5"/>
  <c r="V85" i="5"/>
  <c r="Z88" i="14"/>
  <c r="AD88" i="14"/>
  <c r="AA88" i="14"/>
  <c r="X88" i="14"/>
  <c r="AC88" i="14"/>
  <c r="AB88" i="14"/>
  <c r="AF88" i="14"/>
  <c r="AE88" i="14"/>
  <c r="V86" i="1"/>
  <c r="T86" i="1"/>
  <c r="S86" i="1"/>
  <c r="U86" i="1"/>
  <c r="R87" i="1"/>
  <c r="Q87" i="1"/>
  <c r="X85" i="5"/>
  <c r="T85" i="5"/>
  <c r="U85" i="5"/>
  <c r="S85" i="5"/>
  <c r="Y88" i="14"/>
  <c r="W88" i="14"/>
  <c r="V88" i="14"/>
  <c r="E88" i="14" s="1"/>
  <c r="T87" i="1"/>
  <c r="S87" i="1"/>
  <c r="R86" i="1"/>
  <c r="E86" i="1" s="1"/>
  <c r="V87" i="1"/>
  <c r="I87" i="1" s="1"/>
  <c r="K85" i="5" l="1"/>
  <c r="G87" i="1"/>
  <c r="G86" i="1"/>
  <c r="G85" i="5"/>
  <c r="O88" i="14"/>
  <c r="M88" i="14"/>
  <c r="I85" i="5"/>
  <c r="M85" i="5"/>
  <c r="E85" i="5"/>
  <c r="L85" i="5"/>
  <c r="Q88" i="14"/>
  <c r="G88" i="14"/>
  <c r="P88" i="14"/>
  <c r="K88" i="14"/>
  <c r="I88" i="14"/>
  <c r="I86" i="1"/>
  <c r="L86" i="1"/>
  <c r="L87" i="1"/>
  <c r="E87" i="1"/>
  <c r="C178" i="11"/>
  <c r="T107" i="11" l="1"/>
  <c r="U107" i="11" s="1"/>
  <c r="T108" i="11"/>
  <c r="AE108" i="11" s="1"/>
  <c r="T109" i="11"/>
  <c r="AD109" i="11" s="1"/>
  <c r="T112" i="11"/>
  <c r="AC112" i="11" s="1"/>
  <c r="T113" i="11"/>
  <c r="AB113" i="11" s="1"/>
  <c r="T114" i="11"/>
  <c r="AA114" i="11" s="1"/>
  <c r="T115" i="11"/>
  <c r="Z115" i="11" s="1"/>
  <c r="T116" i="11"/>
  <c r="Y116" i="11" s="1"/>
  <c r="AA108" i="11" l="1"/>
  <c r="AC108" i="11"/>
  <c r="Z108" i="11"/>
  <c r="AF108" i="11"/>
  <c r="O108" i="11" s="1"/>
  <c r="AB108" i="11"/>
  <c r="Y108" i="11"/>
  <c r="X108" i="11"/>
  <c r="AD108" i="11"/>
  <c r="AF107" i="11"/>
  <c r="AD107" i="11"/>
  <c r="AC107" i="11"/>
  <c r="AA107" i="11"/>
  <c r="Z107" i="11"/>
  <c r="X107" i="11"/>
  <c r="AE107" i="11"/>
  <c r="AB107" i="11"/>
  <c r="Y107" i="11"/>
  <c r="AF115" i="11"/>
  <c r="W108" i="11"/>
  <c r="W107" i="11"/>
  <c r="U115" i="11"/>
  <c r="V114" i="11"/>
  <c r="U114" i="11"/>
  <c r="V108" i="11"/>
  <c r="V107" i="11"/>
  <c r="Z114" i="11"/>
  <c r="AB112" i="11"/>
  <c r="AA112" i="11"/>
  <c r="K112" i="11" s="1"/>
  <c r="Z112" i="11"/>
  <c r="X112" i="11"/>
  <c r="W112" i="11"/>
  <c r="AF113" i="11"/>
  <c r="V112" i="11"/>
  <c r="AA113" i="11"/>
  <c r="K113" i="11" s="1"/>
  <c r="U112" i="11"/>
  <c r="Z113" i="11"/>
  <c r="AF109" i="11"/>
  <c r="AE109" i="11"/>
  <c r="W113" i="11"/>
  <c r="V113" i="11"/>
  <c r="U113" i="11"/>
  <c r="AC109" i="11"/>
  <c r="M109" i="11" s="1"/>
  <c r="AB109" i="11"/>
  <c r="AA109" i="11"/>
  <c r="Z109" i="11"/>
  <c r="Y109" i="11"/>
  <c r="X109" i="11"/>
  <c r="W109" i="11"/>
  <c r="V109" i="11"/>
  <c r="U109" i="11"/>
  <c r="X116" i="11"/>
  <c r="Y115" i="11"/>
  <c r="I115" i="11" s="1"/>
  <c r="W116" i="11"/>
  <c r="X115" i="11"/>
  <c r="Y114" i="11"/>
  <c r="V116" i="11"/>
  <c r="W115" i="11"/>
  <c r="X114" i="11"/>
  <c r="Y113" i="11"/>
  <c r="U116" i="11"/>
  <c r="V115" i="11"/>
  <c r="W114" i="11"/>
  <c r="X113" i="11"/>
  <c r="Y112" i="11"/>
  <c r="AE115" i="11"/>
  <c r="AA116" i="11"/>
  <c r="AB115" i="11"/>
  <c r="AC114" i="11"/>
  <c r="AD113" i="11"/>
  <c r="AE112" i="11"/>
  <c r="U108" i="11"/>
  <c r="AF116" i="11"/>
  <c r="AC116" i="11"/>
  <c r="AD115" i="11"/>
  <c r="AB116" i="11"/>
  <c r="AD114" i="11"/>
  <c r="Z116" i="11"/>
  <c r="I116" i="11" s="1"/>
  <c r="AA115" i="11"/>
  <c r="K115" i="11" s="1"/>
  <c r="AB114" i="11"/>
  <c r="K114" i="11" s="1"/>
  <c r="AC113" i="11"/>
  <c r="AD112" i="11"/>
  <c r="M112" i="11" s="1"/>
  <c r="AE116" i="11"/>
  <c r="AD116" i="11"/>
  <c r="AF114" i="11"/>
  <c r="AE114" i="11"/>
  <c r="AC115" i="11"/>
  <c r="AE113" i="11"/>
  <c r="AF112" i="11"/>
  <c r="I108" i="11" l="1"/>
  <c r="I114" i="11"/>
  <c r="K109" i="11"/>
  <c r="I109" i="11"/>
  <c r="G115" i="11"/>
  <c r="G109" i="11"/>
  <c r="M107" i="11"/>
  <c r="G116" i="11"/>
  <c r="O114" i="11"/>
  <c r="G112" i="11"/>
  <c r="O107" i="11"/>
  <c r="M116" i="11"/>
  <c r="K116" i="11"/>
  <c r="P116" i="11"/>
  <c r="Q116" i="11"/>
  <c r="E116" i="11"/>
  <c r="O116" i="11"/>
  <c r="M115" i="11"/>
  <c r="O112" i="11"/>
  <c r="O115" i="11"/>
  <c r="M114" i="11"/>
  <c r="O113" i="11"/>
  <c r="I112" i="11"/>
  <c r="E114" i="11"/>
  <c r="Q114" i="11"/>
  <c r="P114" i="11"/>
  <c r="Q113" i="11"/>
  <c r="E113" i="11"/>
  <c r="P113" i="11"/>
  <c r="E115" i="11"/>
  <c r="Q115" i="11"/>
  <c r="P115" i="11"/>
  <c r="G114" i="11"/>
  <c r="Q112" i="11"/>
  <c r="E112" i="11"/>
  <c r="P112" i="11"/>
  <c r="M113" i="11"/>
  <c r="I113" i="11"/>
  <c r="G113" i="11"/>
  <c r="O109" i="11"/>
  <c r="Q107" i="11"/>
  <c r="K108" i="11"/>
  <c r="G107" i="11"/>
  <c r="P107" i="11"/>
  <c r="P108" i="11"/>
  <c r="Q108" i="11"/>
  <c r="E108" i="11"/>
  <c r="E109" i="11"/>
  <c r="P109" i="11"/>
  <c r="Q109" i="11"/>
  <c r="G108" i="11"/>
  <c r="E107" i="11"/>
  <c r="K107" i="11"/>
  <c r="M108" i="11"/>
  <c r="I107" i="11"/>
  <c r="T63" i="21"/>
  <c r="U63" i="21" s="1"/>
  <c r="W63" i="21"/>
  <c r="X63" i="21"/>
  <c r="T64" i="21"/>
  <c r="AC64" i="21" s="1"/>
  <c r="W64" i="21"/>
  <c r="X64" i="21"/>
  <c r="T65" i="21"/>
  <c r="U65" i="21" s="1"/>
  <c r="W65" i="21"/>
  <c r="X65" i="21"/>
  <c r="T66" i="21"/>
  <c r="Y66" i="21" s="1"/>
  <c r="W66" i="21"/>
  <c r="X66" i="21"/>
  <c r="T67" i="21"/>
  <c r="Z67" i="21" s="1"/>
  <c r="W67" i="21"/>
  <c r="X67" i="21"/>
  <c r="T68" i="21"/>
  <c r="U68" i="21" s="1"/>
  <c r="W68" i="21"/>
  <c r="X68" i="21"/>
  <c r="T69" i="21"/>
  <c r="Y69" i="21" s="1"/>
  <c r="W69" i="21"/>
  <c r="X69" i="21"/>
  <c r="T70" i="21"/>
  <c r="V70" i="21" s="1"/>
  <c r="W70" i="21"/>
  <c r="X70" i="21"/>
  <c r="W71" i="21"/>
  <c r="X71" i="21"/>
  <c r="T72" i="21"/>
  <c r="AD72" i="21" s="1"/>
  <c r="W72" i="21"/>
  <c r="X72" i="21"/>
  <c r="T73" i="21"/>
  <c r="AD73" i="21" s="1"/>
  <c r="W73" i="21"/>
  <c r="X73" i="21"/>
  <c r="T74" i="21"/>
  <c r="AC74" i="21" s="1"/>
  <c r="W74" i="21"/>
  <c r="X74" i="21"/>
  <c r="T81" i="21"/>
  <c r="AA81" i="21" s="1"/>
  <c r="W81" i="21"/>
  <c r="X81" i="21"/>
  <c r="T82" i="21"/>
  <c r="U82" i="21" s="1"/>
  <c r="W82" i="21"/>
  <c r="X82" i="21"/>
  <c r="T83" i="21"/>
  <c r="AC83" i="21" s="1"/>
  <c r="W83" i="21"/>
  <c r="X83" i="21"/>
  <c r="T84" i="21"/>
  <c r="U84" i="21" s="1"/>
  <c r="W84" i="21"/>
  <c r="X84" i="21"/>
  <c r="T85" i="21"/>
  <c r="U85" i="21" s="1"/>
  <c r="W85" i="21"/>
  <c r="X85" i="21"/>
  <c r="T86" i="21"/>
  <c r="Y86" i="21" s="1"/>
  <c r="W86" i="21"/>
  <c r="X86" i="21"/>
  <c r="T87" i="21"/>
  <c r="U87" i="21" s="1"/>
  <c r="W87" i="21"/>
  <c r="X87" i="21"/>
  <c r="T88" i="21"/>
  <c r="AD88" i="21" s="1"/>
  <c r="W88" i="21"/>
  <c r="X88" i="21"/>
  <c r="T89" i="21"/>
  <c r="AD89" i="21" s="1"/>
  <c r="W89" i="21"/>
  <c r="X89" i="21"/>
  <c r="T90" i="21"/>
  <c r="AB90" i="21" s="1"/>
  <c r="W90" i="21"/>
  <c r="X90" i="21"/>
  <c r="T91" i="21"/>
  <c r="U91" i="21" s="1"/>
  <c r="W91" i="21"/>
  <c r="X91" i="21"/>
  <c r="T92" i="21"/>
  <c r="AC92" i="21" s="1"/>
  <c r="W92" i="21"/>
  <c r="X92" i="21"/>
  <c r="T93" i="21"/>
  <c r="Y93" i="21" s="1"/>
  <c r="W93" i="21"/>
  <c r="X93" i="21"/>
  <c r="T94" i="21"/>
  <c r="V94" i="21" s="1"/>
  <c r="W94" i="21"/>
  <c r="X94" i="21"/>
  <c r="T95" i="21"/>
  <c r="U95" i="21" s="1"/>
  <c r="W95" i="21"/>
  <c r="X95" i="21"/>
  <c r="T96" i="21"/>
  <c r="U96" i="21" s="1"/>
  <c r="W96" i="21"/>
  <c r="X96" i="21"/>
  <c r="T97" i="21"/>
  <c r="U97" i="21" s="1"/>
  <c r="W97" i="21"/>
  <c r="X97" i="21"/>
  <c r="T98" i="21"/>
  <c r="AC98" i="21" s="1"/>
  <c r="W98" i="21"/>
  <c r="X98" i="21"/>
  <c r="T99" i="21"/>
  <c r="U99" i="21" s="1"/>
  <c r="W99" i="21"/>
  <c r="X99" i="21"/>
  <c r="T100" i="21"/>
  <c r="U100" i="21" s="1"/>
  <c r="W100" i="21"/>
  <c r="X100" i="21"/>
  <c r="T101" i="21"/>
  <c r="U101" i="21" s="1"/>
  <c r="W101" i="21"/>
  <c r="H101" i="21" s="1"/>
  <c r="X101" i="21"/>
  <c r="T102" i="21"/>
  <c r="W102" i="21"/>
  <c r="X102" i="21"/>
  <c r="T103" i="21"/>
  <c r="AA103" i="21" s="1"/>
  <c r="W103" i="21"/>
  <c r="X103" i="21"/>
  <c r="T104" i="21"/>
  <c r="U104" i="21" s="1"/>
  <c r="W104" i="21"/>
  <c r="X104" i="21"/>
  <c r="T105" i="21"/>
  <c r="U105" i="21" s="1"/>
  <c r="W105" i="21"/>
  <c r="X105" i="21"/>
  <c r="T106" i="21"/>
  <c r="U106" i="21" s="1"/>
  <c r="W106" i="21"/>
  <c r="X106" i="21"/>
  <c r="T107" i="21"/>
  <c r="V107" i="21" s="1"/>
  <c r="W107" i="21"/>
  <c r="X107" i="21"/>
  <c r="T108" i="21"/>
  <c r="AD108" i="21" s="1"/>
  <c r="W108" i="21"/>
  <c r="X108" i="21"/>
  <c r="T109" i="21"/>
  <c r="V109" i="21" s="1"/>
  <c r="W109" i="21"/>
  <c r="X109" i="21"/>
  <c r="T110" i="21"/>
  <c r="U110" i="21" s="1"/>
  <c r="W110" i="21"/>
  <c r="X110" i="21"/>
  <c r="T111" i="21"/>
  <c r="W111" i="21"/>
  <c r="X111" i="21"/>
  <c r="W112" i="21"/>
  <c r="X112" i="21"/>
  <c r="T113" i="21"/>
  <c r="U113" i="21" s="1"/>
  <c r="W113" i="21"/>
  <c r="X113" i="21"/>
  <c r="T114" i="21"/>
  <c r="U114" i="21" s="1"/>
  <c r="W114" i="21"/>
  <c r="X114" i="21"/>
  <c r="T115" i="21"/>
  <c r="U115" i="21" s="1"/>
  <c r="W115" i="21"/>
  <c r="X115" i="21"/>
  <c r="T116" i="21"/>
  <c r="V116" i="21" s="1"/>
  <c r="W116" i="21"/>
  <c r="X116" i="21"/>
  <c r="T117" i="21"/>
  <c r="U117" i="21" s="1"/>
  <c r="T118" i="21"/>
  <c r="H118" i="21"/>
  <c r="T119" i="21"/>
  <c r="U119" i="21" s="1"/>
  <c r="H119" i="21"/>
  <c r="T120" i="21"/>
  <c r="Z120" i="21" s="1"/>
  <c r="H120" i="21"/>
  <c r="T124" i="21"/>
  <c r="U124" i="21" s="1"/>
  <c r="W124" i="21"/>
  <c r="X124" i="21"/>
  <c r="T125" i="21"/>
  <c r="V125" i="21" s="1"/>
  <c r="W125" i="21"/>
  <c r="X125" i="21"/>
  <c r="T126" i="21"/>
  <c r="U126" i="21" s="1"/>
  <c r="W126" i="21"/>
  <c r="X126" i="21"/>
  <c r="T127" i="21"/>
  <c r="U127" i="21" s="1"/>
  <c r="W127" i="21"/>
  <c r="X127" i="21"/>
  <c r="T128" i="21"/>
  <c r="U128" i="21" s="1"/>
  <c r="W128" i="21"/>
  <c r="X128" i="21"/>
  <c r="T129" i="21"/>
  <c r="V129" i="21" s="1"/>
  <c r="W129" i="21"/>
  <c r="X129" i="21"/>
  <c r="T130" i="21"/>
  <c r="W130" i="21"/>
  <c r="X130" i="21"/>
  <c r="T131" i="21"/>
  <c r="U131" i="21" s="1"/>
  <c r="W131" i="21"/>
  <c r="X131" i="21"/>
  <c r="T132" i="21"/>
  <c r="U132" i="21" s="1"/>
  <c r="W132" i="21"/>
  <c r="X132" i="21"/>
  <c r="T133" i="21"/>
  <c r="W133" i="21"/>
  <c r="X133" i="21"/>
  <c r="T134" i="21"/>
  <c r="AD134" i="21" s="1"/>
  <c r="W134" i="21"/>
  <c r="X134" i="21"/>
  <c r="T135" i="21"/>
  <c r="Y135" i="21" s="1"/>
  <c r="W135" i="21"/>
  <c r="X135" i="21"/>
  <c r="T136" i="21"/>
  <c r="Z136" i="21" s="1"/>
  <c r="W136" i="21"/>
  <c r="X136" i="21"/>
  <c r="T137" i="21"/>
  <c r="U137" i="21" s="1"/>
  <c r="W137" i="21"/>
  <c r="X137" i="21"/>
  <c r="T138" i="21"/>
  <c r="U138" i="21" s="1"/>
  <c r="W138" i="21"/>
  <c r="X138" i="21"/>
  <c r="T139" i="21"/>
  <c r="V139" i="21" s="1"/>
  <c r="W139" i="21"/>
  <c r="X139" i="21"/>
  <c r="T140" i="21"/>
  <c r="U140" i="21" s="1"/>
  <c r="W140" i="21"/>
  <c r="X140" i="21"/>
  <c r="T141" i="21"/>
  <c r="Y141" i="21" s="1"/>
  <c r="W141" i="21"/>
  <c r="X141" i="21"/>
  <c r="T142" i="21"/>
  <c r="U142" i="21" s="1"/>
  <c r="W142" i="21"/>
  <c r="X142" i="21"/>
  <c r="T143" i="21"/>
  <c r="Y143" i="21" s="1"/>
  <c r="W143" i="21"/>
  <c r="X143" i="21"/>
  <c r="T144" i="21"/>
  <c r="V144" i="21" s="1"/>
  <c r="W144" i="21"/>
  <c r="X144" i="21"/>
  <c r="T145" i="21"/>
  <c r="Y145" i="21" s="1"/>
  <c r="W145" i="21"/>
  <c r="X145" i="21"/>
  <c r="T146" i="21"/>
  <c r="U146" i="21" s="1"/>
  <c r="W146" i="21"/>
  <c r="X146" i="21"/>
  <c r="T147" i="21"/>
  <c r="U147" i="21" s="1"/>
  <c r="W147" i="21"/>
  <c r="X147" i="21"/>
  <c r="T148" i="21"/>
  <c r="U148" i="21" s="1"/>
  <c r="W148" i="21"/>
  <c r="X148" i="21"/>
  <c r="T149" i="21"/>
  <c r="U149" i="21" s="1"/>
  <c r="W149" i="21"/>
  <c r="X149" i="21"/>
  <c r="T150" i="21"/>
  <c r="Z150" i="21" s="1"/>
  <c r="W150" i="21"/>
  <c r="X150" i="21"/>
  <c r="T151" i="21"/>
  <c r="U151" i="21" s="1"/>
  <c r="W151" i="21"/>
  <c r="X151" i="21"/>
  <c r="T152" i="21"/>
  <c r="V152" i="21" s="1"/>
  <c r="W152" i="21"/>
  <c r="X152" i="21"/>
  <c r="W153" i="21"/>
  <c r="X153" i="21"/>
  <c r="T154" i="21"/>
  <c r="AD154" i="21" s="1"/>
  <c r="W154" i="21"/>
  <c r="X154" i="21"/>
  <c r="T155" i="21"/>
  <c r="Y155" i="21" s="1"/>
  <c r="W155" i="21"/>
  <c r="X155" i="21"/>
  <c r="T156" i="21"/>
  <c r="U156" i="21" s="1"/>
  <c r="W156" i="21"/>
  <c r="X156" i="21"/>
  <c r="T157" i="21"/>
  <c r="U157" i="21" s="1"/>
  <c r="W157" i="21"/>
  <c r="X157" i="21"/>
  <c r="H161" i="21"/>
  <c r="H143" i="21" l="1"/>
  <c r="H81" i="21"/>
  <c r="H91" i="21"/>
  <c r="H92" i="21"/>
  <c r="H115" i="21"/>
  <c r="H158" i="21"/>
  <c r="H136" i="21"/>
  <c r="H147" i="21"/>
  <c r="H133" i="21"/>
  <c r="H135" i="21"/>
  <c r="H141" i="21"/>
  <c r="H132" i="21"/>
  <c r="H145" i="21"/>
  <c r="H125" i="21"/>
  <c r="H138" i="21"/>
  <c r="H129" i="21"/>
  <c r="H128" i="21"/>
  <c r="H134" i="21"/>
  <c r="H127" i="21"/>
  <c r="H144" i="21"/>
  <c r="H137" i="21"/>
  <c r="H142" i="21"/>
  <c r="H159" i="21"/>
  <c r="H131" i="21"/>
  <c r="H130" i="21"/>
  <c r="H140" i="21"/>
  <c r="H139" i="21"/>
  <c r="H157" i="21"/>
  <c r="H126" i="21"/>
  <c r="H116" i="21"/>
  <c r="H122" i="21"/>
  <c r="H95" i="21"/>
  <c r="H94" i="21"/>
  <c r="H85" i="21"/>
  <c r="H98" i="21"/>
  <c r="H65" i="21"/>
  <c r="H124" i="21"/>
  <c r="H96" i="21"/>
  <c r="H63" i="21"/>
  <c r="H89" i="21"/>
  <c r="H102" i="21"/>
  <c r="H82" i="21"/>
  <c r="H123" i="21"/>
  <c r="H88" i="21"/>
  <c r="H68" i="21"/>
  <c r="H84" i="21"/>
  <c r="H100" i="21"/>
  <c r="H67" i="21"/>
  <c r="H93" i="21"/>
  <c r="H64" i="21"/>
  <c r="H86" i="21"/>
  <c r="H90" i="21"/>
  <c r="H83" i="21"/>
  <c r="H99" i="21"/>
  <c r="H66" i="21"/>
  <c r="V87" i="21"/>
  <c r="E87" i="21" s="1"/>
  <c r="V86" i="21"/>
  <c r="U86" i="21"/>
  <c r="Y83" i="21"/>
  <c r="V88" i="21"/>
  <c r="V83" i="21"/>
  <c r="Z87" i="21"/>
  <c r="U70" i="21"/>
  <c r="AC73" i="21"/>
  <c r="Y87" i="21"/>
  <c r="J87" i="21" s="1"/>
  <c r="U88" i="21"/>
  <c r="V67" i="21"/>
  <c r="V91" i="21"/>
  <c r="V117" i="21"/>
  <c r="E117" i="21" s="1"/>
  <c r="AC85" i="21"/>
  <c r="U81" i="21"/>
  <c r="AB85" i="21"/>
  <c r="Z85" i="21"/>
  <c r="Y85" i="21"/>
  <c r="AC72" i="21"/>
  <c r="AD87" i="21"/>
  <c r="AC87" i="21"/>
  <c r="Y84" i="21"/>
  <c r="J84" i="21" s="1"/>
  <c r="AB87" i="21"/>
  <c r="Z74" i="21"/>
  <c r="V69" i="21"/>
  <c r="U69" i="21"/>
  <c r="AD85" i="21"/>
  <c r="U83" i="21"/>
  <c r="AB72" i="21"/>
  <c r="AD68" i="21"/>
  <c r="AB64" i="21"/>
  <c r="AA72" i="21"/>
  <c r="AA64" i="21"/>
  <c r="Y82" i="21"/>
  <c r="AB74" i="21"/>
  <c r="Z72" i="21"/>
  <c r="Z64" i="21"/>
  <c r="AA85" i="21"/>
  <c r="AA74" i="21"/>
  <c r="V68" i="21"/>
  <c r="E68" i="21" s="1"/>
  <c r="Y64" i="21"/>
  <c r="Y74" i="21"/>
  <c r="Y67" i="21"/>
  <c r="V64" i="21"/>
  <c r="AA87" i="21"/>
  <c r="U64" i="21"/>
  <c r="V74" i="21"/>
  <c r="U74" i="21"/>
  <c r="U67" i="21"/>
  <c r="AD63" i="21"/>
  <c r="AC63" i="21"/>
  <c r="Z66" i="21"/>
  <c r="AB63" i="21"/>
  <c r="AB73" i="21"/>
  <c r="AA69" i="21"/>
  <c r="AA63" i="21"/>
  <c r="AB83" i="21"/>
  <c r="AA73" i="21"/>
  <c r="Z69" i="21"/>
  <c r="Z63" i="21"/>
  <c r="AA83" i="21"/>
  <c r="Z73" i="21"/>
  <c r="V66" i="21"/>
  <c r="Y63" i="21"/>
  <c r="Z83" i="21"/>
  <c r="Y73" i="21"/>
  <c r="U66" i="21"/>
  <c r="AD65" i="21"/>
  <c r="AC65" i="21"/>
  <c r="AD81" i="21"/>
  <c r="AD70" i="21"/>
  <c r="AB65" i="21"/>
  <c r="AC81" i="21"/>
  <c r="AC70" i="21"/>
  <c r="AD67" i="21"/>
  <c r="AA65" i="21"/>
  <c r="AB81" i="21"/>
  <c r="L81" i="21" s="1"/>
  <c r="V73" i="21"/>
  <c r="AB70" i="21"/>
  <c r="AC67" i="21"/>
  <c r="Z65" i="21"/>
  <c r="Z86" i="21"/>
  <c r="J86" i="21" s="1"/>
  <c r="U73" i="21"/>
  <c r="AB67" i="21"/>
  <c r="Y65" i="21"/>
  <c r="AD83" i="21"/>
  <c r="N83" i="21" s="1"/>
  <c r="AD74" i="21"/>
  <c r="AA67" i="21"/>
  <c r="V63" i="21"/>
  <c r="E63" i="21" s="1"/>
  <c r="AA156" i="21"/>
  <c r="Z156" i="21"/>
  <c r="AB155" i="21"/>
  <c r="E160" i="21"/>
  <c r="Y156" i="21"/>
  <c r="AD155" i="21"/>
  <c r="AC155" i="21"/>
  <c r="AA155" i="21"/>
  <c r="Z152" i="21"/>
  <c r="Z146" i="21"/>
  <c r="Y146" i="21"/>
  <c r="AB142" i="21"/>
  <c r="Y152" i="21"/>
  <c r="AD126" i="21"/>
  <c r="AC126" i="21"/>
  <c r="Z147" i="21"/>
  <c r="AD144" i="21"/>
  <c r="L122" i="21"/>
  <c r="AA154" i="21"/>
  <c r="AC144" i="21"/>
  <c r="Z134" i="21"/>
  <c r="U145" i="21"/>
  <c r="Y134" i="21"/>
  <c r="AD114" i="21"/>
  <c r="AC114" i="21"/>
  <c r="AA114" i="21"/>
  <c r="AC134" i="21"/>
  <c r="N134" i="21" s="1"/>
  <c r="V128" i="21"/>
  <c r="E128" i="21" s="1"/>
  <c r="AA126" i="21"/>
  <c r="U144" i="21"/>
  <c r="E144" i="21" s="1"/>
  <c r="AB134" i="21"/>
  <c r="V124" i="21"/>
  <c r="E124" i="21" s="1"/>
  <c r="AA134" i="21"/>
  <c r="Y147" i="21"/>
  <c r="V134" i="21"/>
  <c r="U152" i="21"/>
  <c r="V147" i="21"/>
  <c r="E147" i="21" s="1"/>
  <c r="V143" i="21"/>
  <c r="AD137" i="21"/>
  <c r="U143" i="21"/>
  <c r="E143" i="21" s="1"/>
  <c r="AC131" i="21"/>
  <c r="U150" i="21"/>
  <c r="AC137" i="21"/>
  <c r="N137" i="21" s="1"/>
  <c r="Z137" i="21"/>
  <c r="AA141" i="21"/>
  <c r="Z141" i="21"/>
  <c r="J141" i="21" s="1"/>
  <c r="AC140" i="21"/>
  <c r="AD157" i="21"/>
  <c r="AC157" i="21"/>
  <c r="AB157" i="21"/>
  <c r="AA157" i="21"/>
  <c r="L157" i="21" s="1"/>
  <c r="Z157" i="21"/>
  <c r="E122" i="21"/>
  <c r="AC119" i="21"/>
  <c r="Y125" i="21"/>
  <c r="Z144" i="21"/>
  <c r="AD146" i="21"/>
  <c r="Y144" i="21"/>
  <c r="Y150" i="21"/>
  <c r="AC146" i="21"/>
  <c r="AB146" i="21"/>
  <c r="AC120" i="21"/>
  <c r="AB144" i="21"/>
  <c r="AA144" i="21"/>
  <c r="AD120" i="21"/>
  <c r="AA146" i="21"/>
  <c r="U129" i="21"/>
  <c r="V115" i="21"/>
  <c r="E115" i="21" s="1"/>
  <c r="AD124" i="21"/>
  <c r="AD135" i="21"/>
  <c r="AD132" i="21"/>
  <c r="AC124" i="21"/>
  <c r="N124" i="21" s="1"/>
  <c r="AA143" i="21"/>
  <c r="AC135" i="21"/>
  <c r="AC132" i="21"/>
  <c r="AB124" i="21"/>
  <c r="AD152" i="21"/>
  <c r="Z143" i="21"/>
  <c r="AB135" i="21"/>
  <c r="AB132" i="21"/>
  <c r="AA124" i="21"/>
  <c r="AC152" i="21"/>
  <c r="AA135" i="21"/>
  <c r="AA132" i="21"/>
  <c r="L132" i="21" s="1"/>
  <c r="Y124" i="21"/>
  <c r="AB152" i="21"/>
  <c r="Z145" i="21"/>
  <c r="Z132" i="21"/>
  <c r="AA152" i="21"/>
  <c r="U139" i="21"/>
  <c r="E139" i="21" s="1"/>
  <c r="Y132" i="21"/>
  <c r="Z125" i="21"/>
  <c r="AA125" i="21"/>
  <c r="AB125" i="21"/>
  <c r="U125" i="21"/>
  <c r="Y128" i="21"/>
  <c r="Z128" i="21"/>
  <c r="AA128" i="21"/>
  <c r="AB128" i="21"/>
  <c r="AC128" i="21"/>
  <c r="AD128" i="21"/>
  <c r="U116" i="21"/>
  <c r="Y116" i="21"/>
  <c r="Z116" i="21"/>
  <c r="AA116" i="21"/>
  <c r="AB116" i="21"/>
  <c r="AC116" i="21"/>
  <c r="AD116" i="21"/>
  <c r="U118" i="21"/>
  <c r="Z118" i="21"/>
  <c r="Y139" i="21"/>
  <c r="Z139" i="21"/>
  <c r="AA139" i="21"/>
  <c r="AB139" i="21"/>
  <c r="AC139" i="21"/>
  <c r="AD139" i="21"/>
  <c r="AC143" i="21"/>
  <c r="AD143" i="21"/>
  <c r="AA113" i="21"/>
  <c r="AB113" i="21"/>
  <c r="AC113" i="21"/>
  <c r="U155" i="21"/>
  <c r="Z155" i="21"/>
  <c r="AB130" i="21"/>
  <c r="AC130" i="21"/>
  <c r="AD130" i="21"/>
  <c r="V148" i="21"/>
  <c r="Y148" i="21"/>
  <c r="Z148" i="21"/>
  <c r="AA148" i="21"/>
  <c r="AB148" i="21"/>
  <c r="AC148" i="21"/>
  <c r="AD148" i="21"/>
  <c r="AA145" i="21"/>
  <c r="AB145" i="21"/>
  <c r="V145" i="21"/>
  <c r="U135" i="21"/>
  <c r="Z135" i="21"/>
  <c r="J135" i="21" s="1"/>
  <c r="AA130" i="21"/>
  <c r="Z130" i="21"/>
  <c r="AD118" i="21"/>
  <c r="Y130" i="21"/>
  <c r="J130" i="21" s="1"/>
  <c r="AC118" i="21"/>
  <c r="AB118" i="21"/>
  <c r="AA150" i="21"/>
  <c r="AB150" i="21"/>
  <c r="AC150" i="21"/>
  <c r="AD150" i="21"/>
  <c r="V150" i="21"/>
  <c r="U141" i="21"/>
  <c r="AB141" i="21"/>
  <c r="AC141" i="21"/>
  <c r="AD141" i="21"/>
  <c r="AA118" i="21"/>
  <c r="V130" i="21"/>
  <c r="Y118" i="21"/>
  <c r="AB143" i="21"/>
  <c r="U130" i="21"/>
  <c r="Y157" i="21"/>
  <c r="AC154" i="21"/>
  <c r="AD142" i="21"/>
  <c r="V140" i="21"/>
  <c r="E140" i="21" s="1"/>
  <c r="AB137" i="21"/>
  <c r="AB154" i="21"/>
  <c r="AC142" i="21"/>
  <c r="AA137" i="21"/>
  <c r="AB126" i="21"/>
  <c r="Z124" i="21"/>
  <c r="AB114" i="21"/>
  <c r="V157" i="21"/>
  <c r="Z154" i="21"/>
  <c r="AA142" i="21"/>
  <c r="Y137" i="21"/>
  <c r="AB131" i="21"/>
  <c r="Z126" i="21"/>
  <c r="Z114" i="21"/>
  <c r="Y154" i="21"/>
  <c r="Y126" i="21"/>
  <c r="Y114" i="21"/>
  <c r="V137" i="21"/>
  <c r="E137" i="21" s="1"/>
  <c r="V131" i="21"/>
  <c r="E131" i="21" s="1"/>
  <c r="V154" i="21"/>
  <c r="U154" i="21"/>
  <c r="U134" i="21"/>
  <c r="V119" i="21"/>
  <c r="AA109" i="21"/>
  <c r="AB109" i="21"/>
  <c r="Z109" i="21"/>
  <c r="AC109" i="21"/>
  <c r="AB94" i="21"/>
  <c r="Y94" i="21"/>
  <c r="AC103" i="21"/>
  <c r="U107" i="21"/>
  <c r="Z103" i="21"/>
  <c r="Y103" i="21"/>
  <c r="Y109" i="21"/>
  <c r="Z94" i="21"/>
  <c r="AD94" i="21"/>
  <c r="AC94" i="21"/>
  <c r="U94" i="21"/>
  <c r="E94" i="21" s="1"/>
  <c r="U109" i="21"/>
  <c r="AB98" i="21"/>
  <c r="AA104" i="21"/>
  <c r="AB101" i="21"/>
  <c r="AA94" i="21"/>
  <c r="AD96" i="21"/>
  <c r="AD105" i="21"/>
  <c r="Y97" i="21"/>
  <c r="AB105" i="21"/>
  <c r="Z105" i="21"/>
  <c r="Y105" i="21"/>
  <c r="V97" i="21"/>
  <c r="E97" i="21" s="1"/>
  <c r="AD109" i="21"/>
  <c r="V93" i="21"/>
  <c r="U93" i="21"/>
  <c r="AB92" i="21"/>
  <c r="AD91" i="21"/>
  <c r="AA98" i="21"/>
  <c r="AC96" i="21"/>
  <c r="AD107" i="21"/>
  <c r="Z98" i="21"/>
  <c r="AB96" i="21"/>
  <c r="AC107" i="21"/>
  <c r="V106" i="21"/>
  <c r="V103" i="21"/>
  <c r="AA96" i="21"/>
  <c r="AD110" i="21"/>
  <c r="AB107" i="21"/>
  <c r="U103" i="21"/>
  <c r="Z96" i="21"/>
  <c r="AC110" i="21"/>
  <c r="AA107" i="21"/>
  <c r="Y96" i="21"/>
  <c r="AB110" i="21"/>
  <c r="Z107" i="21"/>
  <c r="Y107" i="21"/>
  <c r="AC105" i="21"/>
  <c r="AD103" i="21"/>
  <c r="V96" i="21"/>
  <c r="E96" i="21" s="1"/>
  <c r="V110" i="21"/>
  <c r="AA105" i="21"/>
  <c r="AB103" i="21"/>
  <c r="AD101" i="21"/>
  <c r="AC101" i="21"/>
  <c r="AD98" i="21"/>
  <c r="V89" i="21"/>
  <c r="U89" i="21"/>
  <c r="Y102" i="21"/>
  <c r="Z102" i="21"/>
  <c r="AA102" i="21"/>
  <c r="AB102" i="21"/>
  <c r="AD102" i="21"/>
  <c r="V102" i="21"/>
  <c r="AC102" i="21"/>
  <c r="U102" i="21"/>
  <c r="Y100" i="21"/>
  <c r="Z100" i="21"/>
  <c r="AA100" i="21"/>
  <c r="V100" i="21"/>
  <c r="E100" i="21" s="1"/>
  <c r="AC100" i="21"/>
  <c r="AD100" i="21"/>
  <c r="AB100" i="21"/>
  <c r="Y90" i="21"/>
  <c r="Z90" i="21"/>
  <c r="AA90" i="21"/>
  <c r="L90" i="21" s="1"/>
  <c r="U90" i="21"/>
  <c r="V90" i="21"/>
  <c r="AC90" i="21"/>
  <c r="AD90" i="21"/>
  <c r="E123" i="21"/>
  <c r="Z138" i="21"/>
  <c r="AA138" i="21"/>
  <c r="AB138" i="21"/>
  <c r="AC138" i="21"/>
  <c r="AD138" i="21"/>
  <c r="Y138" i="21"/>
  <c r="V138" i="21"/>
  <c r="E138" i="21" s="1"/>
  <c r="AC84" i="21"/>
  <c r="AD84" i="21"/>
  <c r="Z84" i="21"/>
  <c r="AA84" i="21"/>
  <c r="AB84" i="21"/>
  <c r="V84" i="21"/>
  <c r="E84" i="21" s="1"/>
  <c r="U111" i="21"/>
  <c r="V111" i="21"/>
  <c r="Y111" i="21"/>
  <c r="AB111" i="21"/>
  <c r="Z111" i="21"/>
  <c r="AA111" i="21"/>
  <c r="AC111" i="21"/>
  <c r="AD111" i="21"/>
  <c r="U133" i="21"/>
  <c r="V133" i="21"/>
  <c r="Y133" i="21"/>
  <c r="AA133" i="21"/>
  <c r="AB133" i="21"/>
  <c r="AD133" i="21"/>
  <c r="Z133" i="21"/>
  <c r="AC133" i="21"/>
  <c r="N133" i="21" s="1"/>
  <c r="Y108" i="21"/>
  <c r="Z108" i="21"/>
  <c r="AA108" i="21"/>
  <c r="AB108" i="21"/>
  <c r="AC108" i="21"/>
  <c r="U108" i="21"/>
  <c r="V108" i="21"/>
  <c r="Y149" i="21"/>
  <c r="Z149" i="21"/>
  <c r="AA149" i="21"/>
  <c r="AB149" i="21"/>
  <c r="AC149" i="21"/>
  <c r="V149" i="21"/>
  <c r="AD149" i="21"/>
  <c r="Y119" i="21"/>
  <c r="Z119" i="21"/>
  <c r="AA119" i="21"/>
  <c r="AB119" i="21"/>
  <c r="Y99" i="21"/>
  <c r="Z99" i="21"/>
  <c r="AA99" i="21"/>
  <c r="AB99" i="21"/>
  <c r="V99" i="21"/>
  <c r="E99" i="21" s="1"/>
  <c r="AC99" i="21"/>
  <c r="AD99" i="21"/>
  <c r="AB82" i="21"/>
  <c r="AC82" i="21"/>
  <c r="AD82" i="21"/>
  <c r="V82" i="21"/>
  <c r="E82" i="21" s="1"/>
  <c r="Z82" i="21"/>
  <c r="AA82" i="21"/>
  <c r="Y140" i="21"/>
  <c r="Z140" i="21"/>
  <c r="AA140" i="21"/>
  <c r="AB140" i="21"/>
  <c r="AD140" i="21"/>
  <c r="AA66" i="21"/>
  <c r="AB66" i="21"/>
  <c r="AC66" i="21"/>
  <c r="AD66" i="21"/>
  <c r="AA136" i="21"/>
  <c r="AA101" i="21"/>
  <c r="AC104" i="21"/>
  <c r="AD104" i="21"/>
  <c r="V104" i="21"/>
  <c r="Y104" i="21"/>
  <c r="Z104" i="21"/>
  <c r="AB104" i="21"/>
  <c r="U98" i="21"/>
  <c r="V98" i="21"/>
  <c r="Y98" i="21"/>
  <c r="AB95" i="21"/>
  <c r="AC95" i="21"/>
  <c r="AD95" i="21"/>
  <c r="Y95" i="21"/>
  <c r="Z95" i="21"/>
  <c r="AA95" i="21"/>
  <c r="V95" i="21"/>
  <c r="E95" i="21" s="1"/>
  <c r="Y68" i="21"/>
  <c r="Z68" i="21"/>
  <c r="AA68" i="21"/>
  <c r="AB68" i="21"/>
  <c r="AC68" i="21"/>
  <c r="AA86" i="21"/>
  <c r="AB86" i="21"/>
  <c r="AC86" i="21"/>
  <c r="AD86" i="21"/>
  <c r="U92" i="21"/>
  <c r="V92" i="21"/>
  <c r="Y92" i="21"/>
  <c r="Z92" i="21"/>
  <c r="AA92" i="21"/>
  <c r="AD92" i="21"/>
  <c r="N92" i="21" s="1"/>
  <c r="Y89" i="21"/>
  <c r="Z89" i="21"/>
  <c r="AA89" i="21"/>
  <c r="AB89" i="21"/>
  <c r="AC89" i="21"/>
  <c r="N89" i="21" s="1"/>
  <c r="U120" i="21"/>
  <c r="V120" i="21"/>
  <c r="Y120" i="21"/>
  <c r="J120" i="21" s="1"/>
  <c r="AA120" i="21"/>
  <c r="AB120" i="21"/>
  <c r="AB136" i="21"/>
  <c r="AC136" i="21"/>
  <c r="AD136" i="21"/>
  <c r="U136" i="21"/>
  <c r="V136" i="21"/>
  <c r="Y136" i="21"/>
  <c r="J136" i="21" s="1"/>
  <c r="V101" i="21"/>
  <c r="E101" i="21" s="1"/>
  <c r="Y101" i="21"/>
  <c r="Z101" i="21"/>
  <c r="AD119" i="21"/>
  <c r="Z117" i="21"/>
  <c r="AA117" i="21"/>
  <c r="AB117" i="21"/>
  <c r="AC117" i="21"/>
  <c r="AD117" i="21"/>
  <c r="Y117" i="21"/>
  <c r="AA106" i="21"/>
  <c r="AB106" i="21"/>
  <c r="AC106" i="21"/>
  <c r="AD106" i="21"/>
  <c r="Y106" i="21"/>
  <c r="Z106" i="21"/>
  <c r="AA127" i="21"/>
  <c r="AB127" i="21"/>
  <c r="AC127" i="21"/>
  <c r="AD127" i="21"/>
  <c r="V127" i="21"/>
  <c r="E127" i="21" s="1"/>
  <c r="Y127" i="21"/>
  <c r="Z127" i="21"/>
  <c r="Z97" i="21"/>
  <c r="AA97" i="21"/>
  <c r="AB97" i="21"/>
  <c r="AC97" i="21"/>
  <c r="AD97" i="21"/>
  <c r="Y88" i="21"/>
  <c r="Z88" i="21"/>
  <c r="AA88" i="21"/>
  <c r="AB88" i="21"/>
  <c r="AC88" i="21"/>
  <c r="N88" i="21" s="1"/>
  <c r="V151" i="21"/>
  <c r="Y91" i="21"/>
  <c r="Z91" i="21"/>
  <c r="AA91" i="21"/>
  <c r="AB91" i="21"/>
  <c r="AC91" i="21"/>
  <c r="Y151" i="21"/>
  <c r="Z151" i="21"/>
  <c r="AA151" i="21"/>
  <c r="AB151" i="21"/>
  <c r="AC151" i="21"/>
  <c r="AD151" i="21"/>
  <c r="V142" i="21"/>
  <c r="E142" i="21" s="1"/>
  <c r="Y142" i="21"/>
  <c r="Z142" i="21"/>
  <c r="AB69" i="21"/>
  <c r="AC69" i="21"/>
  <c r="AD69" i="21"/>
  <c r="AD93" i="21"/>
  <c r="Z93" i="21"/>
  <c r="AA93" i="21"/>
  <c r="AB93" i="21"/>
  <c r="AC93" i="21"/>
  <c r="Y129" i="21"/>
  <c r="J129" i="21" s="1"/>
  <c r="Z129" i="21"/>
  <c r="AA129" i="21"/>
  <c r="AB129" i="21"/>
  <c r="AC129" i="21"/>
  <c r="AD129" i="21"/>
  <c r="AD113" i="21"/>
  <c r="V113" i="21"/>
  <c r="Y113" i="21"/>
  <c r="Z113" i="21"/>
  <c r="Y131" i="21"/>
  <c r="Z131" i="21"/>
  <c r="AA131" i="21"/>
  <c r="AD131" i="21"/>
  <c r="AB115" i="21"/>
  <c r="AC115" i="21"/>
  <c r="AD115" i="21"/>
  <c r="Y115" i="21"/>
  <c r="Z115" i="21"/>
  <c r="AA115" i="21"/>
  <c r="Y110" i="21"/>
  <c r="Z110" i="21"/>
  <c r="AA110" i="21"/>
  <c r="V81" i="21"/>
  <c r="Y81" i="21"/>
  <c r="J81" i="21" s="1"/>
  <c r="Z81" i="21"/>
  <c r="V156" i="21"/>
  <c r="V141" i="21"/>
  <c r="V132" i="21"/>
  <c r="E132" i="21" s="1"/>
  <c r="V118" i="21"/>
  <c r="Y70" i="21"/>
  <c r="Z70" i="21"/>
  <c r="AA70" i="21"/>
  <c r="AC145" i="21"/>
  <c r="AD145" i="21"/>
  <c r="U72" i="21"/>
  <c r="V72" i="21"/>
  <c r="Y72" i="21"/>
  <c r="AB156" i="21"/>
  <c r="AC156" i="21"/>
  <c r="AD156" i="21"/>
  <c r="AA147" i="21"/>
  <c r="AB147" i="21"/>
  <c r="AC147" i="21"/>
  <c r="AD147" i="21"/>
  <c r="AC125" i="21"/>
  <c r="AD125" i="21"/>
  <c r="V146" i="21"/>
  <c r="E146" i="21" s="1"/>
  <c r="V126" i="21"/>
  <c r="E126" i="21" s="1"/>
  <c r="V105" i="21"/>
  <c r="V85" i="21"/>
  <c r="E85" i="21" s="1"/>
  <c r="V65" i="21"/>
  <c r="E65" i="21" s="1"/>
  <c r="V155" i="21"/>
  <c r="V135" i="21"/>
  <c r="V114" i="21"/>
  <c r="AD64" i="21"/>
  <c r="N64" i="21" s="1"/>
  <c r="P127" i="21" l="1"/>
  <c r="J126" i="21"/>
  <c r="N118" i="21"/>
  <c r="J134" i="21"/>
  <c r="N94" i="21"/>
  <c r="L145" i="21"/>
  <c r="N157" i="21"/>
  <c r="M203" i="21" s="1"/>
  <c r="L85" i="21"/>
  <c r="P134" i="21"/>
  <c r="E136" i="21"/>
  <c r="J117" i="21"/>
  <c r="L131" i="21"/>
  <c r="P131" i="21"/>
  <c r="E102" i="21"/>
  <c r="N126" i="21"/>
  <c r="N125" i="21"/>
  <c r="L141" i="21"/>
  <c r="L144" i="21"/>
  <c r="N131" i="21"/>
  <c r="P136" i="21"/>
  <c r="L130" i="21"/>
  <c r="L98" i="21"/>
  <c r="L128" i="21"/>
  <c r="N132" i="21"/>
  <c r="N115" i="21"/>
  <c r="N117" i="21"/>
  <c r="N135" i="21"/>
  <c r="N119" i="21"/>
  <c r="L143" i="21"/>
  <c r="L134" i="21"/>
  <c r="E145" i="21"/>
  <c r="N140" i="21"/>
  <c r="J125" i="21"/>
  <c r="N120" i="21"/>
  <c r="N141" i="21"/>
  <c r="J157" i="21"/>
  <c r="I203" i="21" s="1"/>
  <c r="P126" i="21"/>
  <c r="L142" i="21"/>
  <c r="J137" i="21"/>
  <c r="J133" i="21"/>
  <c r="J119" i="21"/>
  <c r="E134" i="21"/>
  <c r="N138" i="21"/>
  <c r="L133" i="21"/>
  <c r="L140" i="21"/>
  <c r="N136" i="21"/>
  <c r="L127" i="21"/>
  <c r="L147" i="21"/>
  <c r="P120" i="21"/>
  <c r="N127" i="21"/>
  <c r="J127" i="21"/>
  <c r="J142" i="21"/>
  <c r="N129" i="21"/>
  <c r="J131" i="21"/>
  <c r="N128" i="21"/>
  <c r="N139" i="21"/>
  <c r="N130" i="21"/>
  <c r="E129" i="21"/>
  <c r="P129" i="21"/>
  <c r="J124" i="21"/>
  <c r="P124" i="21"/>
  <c r="L119" i="21"/>
  <c r="J98" i="21"/>
  <c r="N81" i="21"/>
  <c r="J89" i="21"/>
  <c r="P132" i="21"/>
  <c r="J132" i="21"/>
  <c r="P125" i="21"/>
  <c r="E125" i="21"/>
  <c r="P128" i="21"/>
  <c r="J128" i="21"/>
  <c r="E116" i="21"/>
  <c r="P116" i="21"/>
  <c r="E118" i="21"/>
  <c r="P118" i="21"/>
  <c r="J139" i="21"/>
  <c r="P139" i="21"/>
  <c r="P135" i="21"/>
  <c r="E135" i="21"/>
  <c r="E141" i="21"/>
  <c r="P141" i="21"/>
  <c r="P130" i="21"/>
  <c r="E130" i="21"/>
  <c r="P142" i="21"/>
  <c r="N142" i="21"/>
  <c r="L137" i="21"/>
  <c r="P137" i="21"/>
  <c r="P157" i="21"/>
  <c r="P203" i="21" s="1"/>
  <c r="E157" i="21"/>
  <c r="E119" i="21"/>
  <c r="P119" i="21"/>
  <c r="P138" i="21"/>
  <c r="J138" i="21"/>
  <c r="E133" i="21"/>
  <c r="P133" i="21"/>
  <c r="J140" i="21"/>
  <c r="P140" i="21"/>
  <c r="L159" i="21"/>
  <c r="E158" i="21"/>
  <c r="L161" i="21"/>
  <c r="E159" i="21"/>
  <c r="L158" i="21"/>
  <c r="L129" i="21"/>
  <c r="J118" i="21"/>
  <c r="L116" i="21"/>
  <c r="L118" i="21"/>
  <c r="J116" i="21"/>
  <c r="E120" i="21"/>
  <c r="L115" i="21"/>
  <c r="L120" i="21"/>
  <c r="N66" i="21"/>
  <c r="P91" i="21"/>
  <c r="E66" i="21"/>
  <c r="P82" i="21"/>
  <c r="L64" i="21"/>
  <c r="G112" i="21"/>
  <c r="L88" i="21"/>
  <c r="N86" i="21"/>
  <c r="L65" i="21"/>
  <c r="L83" i="21"/>
  <c r="L101" i="21"/>
  <c r="N65" i="21"/>
  <c r="P84" i="21"/>
  <c r="E91" i="21"/>
  <c r="P92" i="21"/>
  <c r="E92" i="21"/>
  <c r="L66" i="21"/>
  <c r="L124" i="21"/>
  <c r="N87" i="21"/>
  <c r="J82" i="21"/>
  <c r="N93" i="21"/>
  <c r="L84" i="21"/>
  <c r="L123" i="21"/>
  <c r="P93" i="21"/>
  <c r="E93" i="21"/>
  <c r="P86" i="21"/>
  <c r="E86" i="21"/>
  <c r="N90" i="21"/>
  <c r="L93" i="21"/>
  <c r="L89" i="21"/>
  <c r="J90" i="21"/>
  <c r="J96" i="21"/>
  <c r="E67" i="21"/>
  <c r="J88" i="21"/>
  <c r="N84" i="21"/>
  <c r="E64" i="21"/>
  <c r="E83" i="21"/>
  <c r="P83" i="21"/>
  <c r="N91" i="21"/>
  <c r="L68" i="21"/>
  <c r="L82" i="21"/>
  <c r="L100" i="21"/>
  <c r="L67" i="21"/>
  <c r="P89" i="21"/>
  <c r="E89" i="21"/>
  <c r="E98" i="21"/>
  <c r="L92" i="21"/>
  <c r="L96" i="21"/>
  <c r="L63" i="21"/>
  <c r="E81" i="21"/>
  <c r="P81" i="21"/>
  <c r="J83" i="21"/>
  <c r="P90" i="21"/>
  <c r="E90" i="21"/>
  <c r="L91" i="21"/>
  <c r="N85" i="21"/>
  <c r="E88" i="21"/>
  <c r="P88" i="21"/>
  <c r="L102" i="21"/>
  <c r="J92" i="21"/>
  <c r="L94" i="21"/>
  <c r="J91" i="21"/>
  <c r="L95" i="21"/>
  <c r="N82" i="21"/>
  <c r="L99" i="21"/>
  <c r="G153" i="21"/>
  <c r="K112" i="21" l="1"/>
  <c r="P153" i="21"/>
  <c r="I112" i="21"/>
  <c r="D112" i="21"/>
  <c r="M112" i="21"/>
  <c r="P112" i="21"/>
  <c r="M153" i="21"/>
  <c r="D153" i="21"/>
  <c r="K153" i="21"/>
  <c r="I153" i="21"/>
  <c r="T62" i="14" l="1"/>
  <c r="U62" i="14" s="1"/>
  <c r="Q49" i="5"/>
  <c r="R49" i="5" s="1"/>
  <c r="Q50" i="5"/>
  <c r="T50" i="5" s="1"/>
  <c r="Q51" i="5"/>
  <c r="W51" i="5" s="1"/>
  <c r="Q52" i="5"/>
  <c r="X52" i="5" s="1"/>
  <c r="Q53" i="5"/>
  <c r="R53" i="5" s="1"/>
  <c r="Q54" i="5"/>
  <c r="Q55" i="5"/>
  <c r="Q60" i="5"/>
  <c r="W60" i="5" l="1"/>
  <c r="T60" i="5"/>
  <c r="R60" i="5"/>
  <c r="Y60" i="5"/>
  <c r="S60" i="5"/>
  <c r="W55" i="5"/>
  <c r="U55" i="5"/>
  <c r="Y55" i="5"/>
  <c r="S55" i="5"/>
  <c r="R55" i="5"/>
  <c r="X55" i="5"/>
  <c r="V55" i="5"/>
  <c r="T55" i="5"/>
  <c r="Y54" i="5"/>
  <c r="S54" i="5"/>
  <c r="R54" i="5"/>
  <c r="W54" i="5"/>
  <c r="U54" i="5"/>
  <c r="X54" i="5"/>
  <c r="V54" i="5"/>
  <c r="T54" i="5"/>
  <c r="T52" i="5"/>
  <c r="S52" i="5"/>
  <c r="R52" i="5"/>
  <c r="Y53" i="5"/>
  <c r="Y49" i="5"/>
  <c r="W53" i="5"/>
  <c r="X49" i="5"/>
  <c r="X53" i="5"/>
  <c r="U53" i="5"/>
  <c r="U49" i="5"/>
  <c r="W52" i="5"/>
  <c r="V52" i="5"/>
  <c r="S50" i="5"/>
  <c r="U52" i="5"/>
  <c r="R50" i="5"/>
  <c r="W49" i="5"/>
  <c r="V60" i="5"/>
  <c r="V53" i="5"/>
  <c r="V51" i="5"/>
  <c r="I51" i="5" s="1"/>
  <c r="V49" i="5"/>
  <c r="U60" i="5"/>
  <c r="U51" i="5"/>
  <c r="T51" i="5"/>
  <c r="Y52" i="5"/>
  <c r="K52" i="5" s="1"/>
  <c r="S51" i="5"/>
  <c r="R51" i="5"/>
  <c r="AF62" i="14"/>
  <c r="AE62" i="14"/>
  <c r="AD62" i="14"/>
  <c r="AB62" i="14"/>
  <c r="AA62" i="14"/>
  <c r="Z62" i="14"/>
  <c r="Y62" i="14"/>
  <c r="W62" i="14"/>
  <c r="AC62" i="14"/>
  <c r="X62" i="14"/>
  <c r="V62" i="14"/>
  <c r="T53" i="5"/>
  <c r="W50" i="5"/>
  <c r="T49" i="5"/>
  <c r="Y50" i="5"/>
  <c r="X50" i="5"/>
  <c r="S53" i="5"/>
  <c r="Y51" i="5"/>
  <c r="V50" i="5"/>
  <c r="S49" i="5"/>
  <c r="X60" i="5"/>
  <c r="X51" i="5"/>
  <c r="U50" i="5"/>
  <c r="G50" i="5" s="1"/>
  <c r="K50" i="5" l="1"/>
  <c r="G49" i="5"/>
  <c r="I55" i="5"/>
  <c r="G55" i="5"/>
  <c r="K55" i="5"/>
  <c r="E55" i="5"/>
  <c r="I54" i="5"/>
  <c r="I52" i="5"/>
  <c r="G54" i="5"/>
  <c r="G51" i="5"/>
  <c r="K54" i="5"/>
  <c r="M54" i="5"/>
  <c r="E54" i="5"/>
  <c r="L54" i="5"/>
  <c r="I50" i="5"/>
  <c r="M50" i="5"/>
  <c r="L50" i="5"/>
  <c r="E50" i="5"/>
  <c r="L52" i="5"/>
  <c r="M52" i="5"/>
  <c r="E52" i="5"/>
  <c r="G52" i="5"/>
  <c r="K51" i="5"/>
  <c r="M51" i="5"/>
  <c r="E51" i="5"/>
  <c r="L51" i="5"/>
  <c r="P57" i="1"/>
  <c r="Q57" i="1" s="1"/>
  <c r="V57" i="1" l="1"/>
  <c r="U57" i="1"/>
  <c r="T57" i="1"/>
  <c r="S57" i="1"/>
  <c r="R57" i="1"/>
  <c r="E57" i="1" s="1"/>
  <c r="I57" i="1" l="1"/>
  <c r="G57" i="1"/>
  <c r="L57" i="1"/>
  <c r="T54" i="14" l="1"/>
  <c r="U54" i="14" s="1"/>
  <c r="T55" i="14"/>
  <c r="AA55" i="14" s="1"/>
  <c r="T56" i="14"/>
  <c r="W56" i="14" s="1"/>
  <c r="S76" i="4"/>
  <c r="T76" i="4" s="1"/>
  <c r="S77" i="4"/>
  <c r="AB77" i="4" s="1"/>
  <c r="S78" i="4"/>
  <c r="T78" i="4" s="1"/>
  <c r="S79" i="4"/>
  <c r="AA79" i="4" s="1"/>
  <c r="S80" i="4"/>
  <c r="Y80" i="4" s="1"/>
  <c r="AF54" i="14" l="1"/>
  <c r="Z54" i="14"/>
  <c r="AD54" i="14"/>
  <c r="AB54" i="14"/>
  <c r="Y54" i="14"/>
  <c r="AE54" i="14"/>
  <c r="AA54" i="14"/>
  <c r="X54" i="14"/>
  <c r="V78" i="4"/>
  <c r="W79" i="4"/>
  <c r="V79" i="4"/>
  <c r="X76" i="4"/>
  <c r="T79" i="4"/>
  <c r="AA77" i="4"/>
  <c r="Z77" i="4"/>
  <c r="K77" i="4" s="1"/>
  <c r="U79" i="4"/>
  <c r="Z76" i="4"/>
  <c r="AC54" i="14"/>
  <c r="W54" i="14"/>
  <c r="Y76" i="4"/>
  <c r="Z78" i="4"/>
  <c r="Z79" i="4"/>
  <c r="K79" i="4" s="1"/>
  <c r="Y78" i="4"/>
  <c r="AC76" i="4"/>
  <c r="Y77" i="4"/>
  <c r="W77" i="4"/>
  <c r="V77" i="4"/>
  <c r="Y79" i="4"/>
  <c r="X78" i="4"/>
  <c r="AB76" i="4"/>
  <c r="AC78" i="4"/>
  <c r="X77" i="4"/>
  <c r="AB78" i="4"/>
  <c r="AA78" i="4"/>
  <c r="X79" i="4"/>
  <c r="W78" i="4"/>
  <c r="AA76" i="4"/>
  <c r="U80" i="4"/>
  <c r="W80" i="4"/>
  <c r="T80" i="4"/>
  <c r="V80" i="4"/>
  <c r="AC80" i="4"/>
  <c r="AB80" i="4"/>
  <c r="AA80" i="4"/>
  <c r="Z80" i="4"/>
  <c r="X80" i="4"/>
  <c r="I80" i="4" s="1"/>
  <c r="Y55" i="14"/>
  <c r="AF56" i="14"/>
  <c r="Z55" i="14"/>
  <c r="X55" i="14"/>
  <c r="V55" i="14"/>
  <c r="AE56" i="14"/>
  <c r="AD56" i="14"/>
  <c r="U55" i="14"/>
  <c r="AC56" i="14"/>
  <c r="AB56" i="14"/>
  <c r="X56" i="14"/>
  <c r="G56" i="14" s="1"/>
  <c r="W55" i="14"/>
  <c r="AA56" i="14"/>
  <c r="Z56" i="14"/>
  <c r="Y56" i="14"/>
  <c r="AF55" i="14"/>
  <c r="AD55" i="14"/>
  <c r="AC55" i="14"/>
  <c r="V54" i="14"/>
  <c r="E54" i="14" s="1"/>
  <c r="V56" i="14"/>
  <c r="U56" i="14"/>
  <c r="AB55" i="14"/>
  <c r="AE55" i="14"/>
  <c r="T77" i="4"/>
  <c r="W76" i="4"/>
  <c r="U78" i="4"/>
  <c r="AC79" i="4"/>
  <c r="V76" i="4"/>
  <c r="U76" i="4"/>
  <c r="U77" i="4"/>
  <c r="AB79" i="4"/>
  <c r="AC77" i="4"/>
  <c r="M77" i="4" s="1"/>
  <c r="K54" i="14" l="1"/>
  <c r="I79" i="4"/>
  <c r="I77" i="4"/>
  <c r="K56" i="14"/>
  <c r="M79" i="4"/>
  <c r="I78" i="4"/>
  <c r="M80" i="4"/>
  <c r="G77" i="4"/>
  <c r="G79" i="4"/>
  <c r="K80" i="4"/>
  <c r="M78" i="4"/>
  <c r="I76" i="4"/>
  <c r="O78" i="4"/>
  <c r="G80" i="4"/>
  <c r="G78" i="4"/>
  <c r="E78" i="4"/>
  <c r="O79" i="4"/>
  <c r="N79" i="4"/>
  <c r="E79" i="4"/>
  <c r="O76" i="4"/>
  <c r="K78" i="4"/>
  <c r="E80" i="4"/>
  <c r="O80" i="4"/>
  <c r="N80" i="4"/>
  <c r="N78" i="4"/>
  <c r="K76" i="4"/>
  <c r="P54" i="14"/>
  <c r="G54" i="14"/>
  <c r="M54" i="14"/>
  <c r="Q54" i="14"/>
  <c r="I54" i="14"/>
  <c r="I56" i="14"/>
  <c r="O54" i="14"/>
  <c r="N77" i="4"/>
  <c r="E77" i="4"/>
  <c r="O77" i="4"/>
  <c r="N76" i="4"/>
  <c r="G76" i="4"/>
  <c r="E76" i="4"/>
  <c r="M76" i="4"/>
  <c r="E56" i="14"/>
  <c r="Q63" i="1"/>
  <c r="R63" i="1"/>
  <c r="S63" i="1"/>
  <c r="T63" i="1"/>
  <c r="U63" i="1"/>
  <c r="V63" i="1"/>
  <c r="C63" i="14" l="1"/>
  <c r="C61" i="5"/>
  <c r="Q61" i="5" s="1"/>
  <c r="C63" i="1"/>
  <c r="T52" i="14"/>
  <c r="V52" i="14" s="1"/>
  <c r="T61" i="5" l="1"/>
  <c r="R61" i="5"/>
  <c r="Y61" i="5"/>
  <c r="S61" i="5"/>
  <c r="X61" i="5"/>
  <c r="W61" i="5"/>
  <c r="V61" i="5"/>
  <c r="U61" i="5"/>
  <c r="AE52" i="14"/>
  <c r="AD52" i="14"/>
  <c r="AC52" i="14"/>
  <c r="AB52" i="14"/>
  <c r="AF52" i="14"/>
  <c r="Z52" i="14"/>
  <c r="X52" i="14"/>
  <c r="U52" i="14"/>
  <c r="AA52" i="14"/>
  <c r="Y52" i="14"/>
  <c r="W52" i="14"/>
  <c r="K52" i="14" l="1"/>
  <c r="I52" i="14"/>
  <c r="G52" i="14"/>
  <c r="M52" i="14"/>
  <c r="O52" i="14"/>
  <c r="Q52" i="14"/>
  <c r="P52" i="14"/>
  <c r="E52" i="14"/>
  <c r="N140" i="3"/>
  <c r="O140" i="3" s="1"/>
  <c r="N141" i="3"/>
  <c r="P141" i="3" s="1"/>
  <c r="Q141" i="3" l="1"/>
  <c r="O141" i="3"/>
  <c r="R141" i="3"/>
  <c r="Q140" i="3"/>
  <c r="P140" i="3"/>
  <c r="D140" i="3" s="1"/>
  <c r="R140" i="3"/>
  <c r="H140" i="3" l="1"/>
  <c r="D141" i="3"/>
  <c r="H141" i="3"/>
  <c r="N134" i="3"/>
  <c r="O134" i="3" s="1"/>
  <c r="N135" i="3"/>
  <c r="O135" i="3" s="1"/>
  <c r="N136" i="3"/>
  <c r="R136" i="3" s="1"/>
  <c r="N137" i="3"/>
  <c r="R137" i="3" s="1"/>
  <c r="N133" i="3"/>
  <c r="O133" i="3" s="1"/>
  <c r="N138" i="3"/>
  <c r="O138" i="3" s="1"/>
  <c r="N139" i="3"/>
  <c r="N142" i="3"/>
  <c r="Q142" i="3" s="1"/>
  <c r="N143" i="3"/>
  <c r="N144" i="3"/>
  <c r="N145" i="3"/>
  <c r="N146" i="3"/>
  <c r="Q146" i="3" s="1"/>
  <c r="N147" i="3"/>
  <c r="N148" i="3"/>
  <c r="N149" i="3"/>
  <c r="O149" i="3" s="1"/>
  <c r="N150" i="3"/>
  <c r="Q150" i="3" s="1"/>
  <c r="N151" i="3"/>
  <c r="N152" i="3"/>
  <c r="O152" i="3" s="1"/>
  <c r="N153" i="3"/>
  <c r="P153" i="3" s="1"/>
  <c r="N154" i="3"/>
  <c r="O154" i="3" s="1"/>
  <c r="N155" i="3"/>
  <c r="O155" i="3" s="1"/>
  <c r="N156" i="3"/>
  <c r="O156" i="3" s="1"/>
  <c r="N157" i="3"/>
  <c r="P157" i="3" s="1"/>
  <c r="N158" i="3"/>
  <c r="Q158" i="3" s="1"/>
  <c r="N159" i="3"/>
  <c r="R159" i="3" s="1"/>
  <c r="N160" i="3"/>
  <c r="N161" i="3"/>
  <c r="N162" i="3"/>
  <c r="N163" i="3"/>
  <c r="P163" i="3" s="1"/>
  <c r="N164" i="3"/>
  <c r="N165" i="3"/>
  <c r="N166" i="3"/>
  <c r="Q166" i="3" s="1"/>
  <c r="N167" i="3"/>
  <c r="R167" i="3" s="1"/>
  <c r="N168" i="3"/>
  <c r="N169" i="3"/>
  <c r="N170" i="3"/>
  <c r="Q170" i="3" s="1"/>
  <c r="N171" i="3"/>
  <c r="R171" i="3" s="1"/>
  <c r="N173" i="3"/>
  <c r="P173" i="3" s="1"/>
  <c r="N174" i="3"/>
  <c r="Q174" i="3" s="1"/>
  <c r="N175" i="3"/>
  <c r="O175" i="3" s="1"/>
  <c r="N176" i="3"/>
  <c r="O176" i="3" s="1"/>
  <c r="N177" i="3"/>
  <c r="N178" i="3"/>
  <c r="Q178" i="3" s="1"/>
  <c r="N179" i="3"/>
  <c r="N180" i="3"/>
  <c r="O180" i="3" s="1"/>
  <c r="N181" i="3"/>
  <c r="P181" i="3" s="1"/>
  <c r="N182" i="3"/>
  <c r="O182" i="3" s="1"/>
  <c r="N183" i="3"/>
  <c r="O183" i="3" s="1"/>
  <c r="N184" i="3"/>
  <c r="O184" i="3" s="1"/>
  <c r="N185" i="3"/>
  <c r="Q185" i="3" s="1"/>
  <c r="N186" i="3"/>
  <c r="Q186" i="3" s="1"/>
  <c r="N187" i="3"/>
  <c r="R187" i="3" s="1"/>
  <c r="N188" i="3"/>
  <c r="Q188" i="3" s="1"/>
  <c r="N189" i="3"/>
  <c r="N190" i="3"/>
  <c r="Q190" i="3" s="1"/>
  <c r="N191" i="3"/>
  <c r="R191" i="3" s="1"/>
  <c r="N192" i="3"/>
  <c r="N193" i="3"/>
  <c r="P193" i="3" s="1"/>
  <c r="N194" i="3"/>
  <c r="Q194" i="3" s="1"/>
  <c r="N195" i="3"/>
  <c r="O195" i="3" s="1"/>
  <c r="N196" i="3"/>
  <c r="N197" i="3"/>
  <c r="R197" i="3" s="1"/>
  <c r="N198" i="3"/>
  <c r="O198" i="3" s="1"/>
  <c r="N199" i="3"/>
  <c r="N200" i="3"/>
  <c r="N201" i="3"/>
  <c r="P201" i="3" s="1"/>
  <c r="N202" i="3"/>
  <c r="N203" i="3"/>
  <c r="N204" i="3"/>
  <c r="Q204" i="3" s="1"/>
  <c r="N205" i="3"/>
  <c r="Q205" i="3" s="1"/>
  <c r="N206" i="3"/>
  <c r="N207" i="3"/>
  <c r="R207" i="3" s="1"/>
  <c r="N208" i="3"/>
  <c r="N209" i="3"/>
  <c r="N210" i="3"/>
  <c r="Q210" i="3" s="1"/>
  <c r="N211" i="3"/>
  <c r="R211" i="3" s="1"/>
  <c r="N212" i="3"/>
  <c r="N213" i="3"/>
  <c r="P213" i="3" s="1"/>
  <c r="N214" i="3"/>
  <c r="N215" i="3"/>
  <c r="O215" i="3" s="1"/>
  <c r="N216" i="3"/>
  <c r="N217" i="3"/>
  <c r="R217" i="3" s="1"/>
  <c r="N218" i="3"/>
  <c r="R218" i="3" s="1"/>
  <c r="N219" i="3"/>
  <c r="R219" i="3" s="1"/>
  <c r="N220" i="3"/>
  <c r="R220" i="3" s="1"/>
  <c r="N221" i="3"/>
  <c r="O221" i="3" s="1"/>
  <c r="N222" i="3"/>
  <c r="O222" i="3" s="1"/>
  <c r="N223" i="3"/>
  <c r="Q223" i="3" s="1"/>
  <c r="N224" i="3"/>
  <c r="P224" i="3" s="1"/>
  <c r="N225" i="3"/>
  <c r="P225" i="3" s="1"/>
  <c r="N226" i="3"/>
  <c r="Q226" i="3" s="1"/>
  <c r="N227" i="3"/>
  <c r="R227" i="3" s="1"/>
  <c r="N228" i="3"/>
  <c r="Q228" i="3" s="1"/>
  <c r="N229" i="3"/>
  <c r="N230" i="3"/>
  <c r="Q230" i="3" s="1"/>
  <c r="N231" i="3"/>
  <c r="R231" i="3" s="1"/>
  <c r="N232" i="3"/>
  <c r="O232" i="3" s="1"/>
  <c r="N233" i="3"/>
  <c r="P233" i="3" s="1"/>
  <c r="N234" i="3"/>
  <c r="P234" i="3" s="1"/>
  <c r="N235" i="3"/>
  <c r="O235" i="3" s="1"/>
  <c r="N236" i="3"/>
  <c r="O236" i="3" s="1"/>
  <c r="N237" i="3"/>
  <c r="P237" i="3" s="1"/>
  <c r="N238" i="3"/>
  <c r="N239" i="3"/>
  <c r="O239" i="3" s="1"/>
  <c r="N240" i="3"/>
  <c r="R240" i="3" s="1"/>
  <c r="N241" i="3"/>
  <c r="Q241" i="3" s="1"/>
  <c r="N242" i="3"/>
  <c r="O242" i="3" s="1"/>
  <c r="N243" i="3"/>
  <c r="Q243" i="3" s="1"/>
  <c r="N244" i="3"/>
  <c r="N245" i="3"/>
  <c r="Q245" i="3" s="1"/>
  <c r="N246" i="3"/>
  <c r="Q246" i="3" s="1"/>
  <c r="N247" i="3"/>
  <c r="P247" i="3" s="1"/>
  <c r="N248" i="3"/>
  <c r="O248" i="3" s="1"/>
  <c r="N249" i="3"/>
  <c r="N250" i="3"/>
  <c r="Q250" i="3" s="1"/>
  <c r="N251" i="3"/>
  <c r="N252" i="3"/>
  <c r="O252" i="3" s="1"/>
  <c r="N253" i="3"/>
  <c r="P253" i="3" s="1"/>
  <c r="N254" i="3"/>
  <c r="N255" i="3"/>
  <c r="N256" i="3"/>
  <c r="P256" i="3" s="1"/>
  <c r="N257" i="3"/>
  <c r="P257" i="3" s="1"/>
  <c r="N258" i="3"/>
  <c r="P258" i="3" s="1"/>
  <c r="N259" i="3"/>
  <c r="N260" i="3"/>
  <c r="N261" i="3"/>
  <c r="P261" i="3" s="1"/>
  <c r="N262" i="3"/>
  <c r="P262" i="3" s="1"/>
  <c r="N263" i="3"/>
  <c r="P263" i="3" s="1"/>
  <c r="N264" i="3"/>
  <c r="N265" i="3"/>
  <c r="P265" i="3" s="1"/>
  <c r="N266" i="3"/>
  <c r="P266" i="3" s="1"/>
  <c r="N267" i="3"/>
  <c r="N268" i="3"/>
  <c r="P268" i="3" s="1"/>
  <c r="N269" i="3"/>
  <c r="P269" i="3" s="1"/>
  <c r="N270" i="3"/>
  <c r="N271" i="3"/>
  <c r="N272" i="3"/>
  <c r="P272" i="3" s="1"/>
  <c r="N273" i="3"/>
  <c r="P273" i="3" s="1"/>
  <c r="N274" i="3"/>
  <c r="P274" i="3" s="1"/>
  <c r="N275" i="3"/>
  <c r="N276" i="3"/>
  <c r="P276" i="3" s="1"/>
  <c r="N277" i="3"/>
  <c r="N278" i="3"/>
  <c r="P278" i="3" s="1"/>
  <c r="N279" i="3"/>
  <c r="N280" i="3"/>
  <c r="N281" i="3"/>
  <c r="P281" i="3" s="1"/>
  <c r="N282" i="3"/>
  <c r="P282" i="3" s="1"/>
  <c r="N283" i="3"/>
  <c r="P283" i="3" s="1"/>
  <c r="N284" i="3"/>
  <c r="N285" i="3"/>
  <c r="P285" i="3" s="1"/>
  <c r="N286" i="3"/>
  <c r="N287" i="3"/>
  <c r="P287" i="3" s="1"/>
  <c r="N288" i="3"/>
  <c r="P288" i="3" s="1"/>
  <c r="N289" i="3"/>
  <c r="P289" i="3" s="1"/>
  <c r="N290" i="3"/>
  <c r="N291" i="3"/>
  <c r="P291" i="3" s="1"/>
  <c r="N292" i="3"/>
  <c r="N293" i="3"/>
  <c r="P293" i="3" s="1"/>
  <c r="N294" i="3"/>
  <c r="P294" i="3" s="1"/>
  <c r="N295" i="3"/>
  <c r="P295" i="3" s="1"/>
  <c r="N296" i="3"/>
  <c r="P296" i="3" s="1"/>
  <c r="N297" i="3"/>
  <c r="N298" i="3"/>
  <c r="P298" i="3" s="1"/>
  <c r="N299" i="3"/>
  <c r="P299" i="3" s="1"/>
  <c r="N300" i="3"/>
  <c r="N301" i="3"/>
  <c r="P301" i="3" s="1"/>
  <c r="N302" i="3"/>
  <c r="N303" i="3"/>
  <c r="N304" i="3"/>
  <c r="N305" i="3"/>
  <c r="N306" i="3"/>
  <c r="P306" i="3" s="1"/>
  <c r="N307" i="3"/>
  <c r="N320" i="3"/>
  <c r="N321" i="3"/>
  <c r="P321" i="3" s="1"/>
  <c r="N322" i="3"/>
  <c r="N323" i="3"/>
  <c r="P323" i="3" s="1"/>
  <c r="N324" i="3"/>
  <c r="P324" i="3" s="1"/>
  <c r="N325" i="3"/>
  <c r="P325" i="3" s="1"/>
  <c r="N326" i="3"/>
  <c r="N327" i="3"/>
  <c r="N328" i="3"/>
  <c r="P328" i="3" s="1"/>
  <c r="N329" i="3"/>
  <c r="P329" i="3" s="1"/>
  <c r="N330" i="3"/>
  <c r="N331" i="3"/>
  <c r="P331" i="3" s="1"/>
  <c r="N332" i="3"/>
  <c r="N333" i="3"/>
  <c r="N334" i="3"/>
  <c r="N335" i="3"/>
  <c r="N336" i="3"/>
  <c r="N337" i="3"/>
  <c r="P337" i="3" s="1"/>
  <c r="N338" i="3"/>
  <c r="P338" i="3" s="1"/>
  <c r="N339" i="3"/>
  <c r="P339" i="3" s="1"/>
  <c r="N340" i="3"/>
  <c r="N341" i="3"/>
  <c r="N342" i="3"/>
  <c r="N343" i="3"/>
  <c r="P343" i="3" s="1"/>
  <c r="N344" i="3"/>
  <c r="P344" i="3" s="1"/>
  <c r="N345" i="3"/>
  <c r="P345" i="3" s="1"/>
  <c r="N346" i="3"/>
  <c r="P346" i="3" s="1"/>
  <c r="N347" i="3"/>
  <c r="P347" i="3" s="1"/>
  <c r="N348" i="3"/>
  <c r="P348" i="3" s="1"/>
  <c r="N349" i="3"/>
  <c r="P349" i="3" s="1"/>
  <c r="N350" i="3"/>
  <c r="P350" i="3" s="1"/>
  <c r="N351" i="3"/>
  <c r="P351" i="3" s="1"/>
  <c r="N352" i="3"/>
  <c r="N353" i="3"/>
  <c r="P353" i="3" s="1"/>
  <c r="N354" i="3"/>
  <c r="N355" i="3"/>
  <c r="P355" i="3" s="1"/>
  <c r="N356" i="3"/>
  <c r="P356" i="3" s="1"/>
  <c r="N357" i="3"/>
  <c r="N358" i="3"/>
  <c r="N359" i="3"/>
  <c r="P359" i="3" s="1"/>
  <c r="N360" i="3"/>
  <c r="N361" i="3"/>
  <c r="P361" i="3" s="1"/>
  <c r="N362" i="3"/>
  <c r="N363" i="3"/>
  <c r="P363" i="3" s="1"/>
  <c r="N364" i="3"/>
  <c r="P364" i="3" s="1"/>
  <c r="N365" i="3"/>
  <c r="N366" i="3"/>
  <c r="P366" i="3" s="1"/>
  <c r="N367" i="3"/>
  <c r="N368" i="3"/>
  <c r="N369" i="3"/>
  <c r="P369" i="3" s="1"/>
  <c r="N370" i="3"/>
  <c r="P370" i="3" s="1"/>
  <c r="N371" i="3"/>
  <c r="P371" i="3" s="1"/>
  <c r="N372" i="3"/>
  <c r="P372" i="3" s="1"/>
  <c r="N373" i="3"/>
  <c r="N374" i="3"/>
  <c r="N375" i="3"/>
  <c r="P375" i="3" s="1"/>
  <c r="N376" i="3"/>
  <c r="N377" i="3"/>
  <c r="N378" i="3"/>
  <c r="N379" i="3"/>
  <c r="P379" i="3" s="1"/>
  <c r="N380" i="3"/>
  <c r="N381" i="3"/>
  <c r="N382" i="3"/>
  <c r="N383" i="3"/>
  <c r="P383" i="3" s="1"/>
  <c r="N384" i="3"/>
  <c r="P384" i="3" s="1"/>
  <c r="N385" i="3"/>
  <c r="P385" i="3" s="1"/>
  <c r="N386" i="3"/>
  <c r="P386" i="3" s="1"/>
  <c r="N387" i="3"/>
  <c r="P387" i="3" s="1"/>
  <c r="N388" i="3"/>
  <c r="N389" i="3"/>
  <c r="N390" i="3"/>
  <c r="P390" i="3" s="1"/>
  <c r="N391" i="3"/>
  <c r="N392" i="3"/>
  <c r="P392" i="3" s="1"/>
  <c r="N393" i="3"/>
  <c r="N394" i="3"/>
  <c r="N396" i="3"/>
  <c r="N397" i="3"/>
  <c r="P397" i="3" s="1"/>
  <c r="N398" i="3"/>
  <c r="P398" i="3" s="1"/>
  <c r="N399" i="3"/>
  <c r="P399" i="3" s="1"/>
  <c r="N400" i="3"/>
  <c r="P400" i="3" s="1"/>
  <c r="N401" i="3"/>
  <c r="N402" i="3"/>
  <c r="N403" i="3"/>
  <c r="N404" i="3"/>
  <c r="P404" i="3" s="1"/>
  <c r="N405" i="3"/>
  <c r="P405" i="3" s="1"/>
  <c r="N406" i="3"/>
  <c r="P406" i="3" s="1"/>
  <c r="N407" i="3"/>
  <c r="N408" i="3"/>
  <c r="N409" i="3"/>
  <c r="N410" i="3"/>
  <c r="P410" i="3" s="1"/>
  <c r="N411" i="3"/>
  <c r="P411" i="3" s="1"/>
  <c r="N412" i="3"/>
  <c r="N413" i="3"/>
  <c r="P413" i="3" s="1"/>
  <c r="N414" i="3"/>
  <c r="N415" i="3"/>
  <c r="P415" i="3" s="1"/>
  <c r="N416" i="3"/>
  <c r="N417" i="3"/>
  <c r="N418" i="3"/>
  <c r="N419" i="3"/>
  <c r="N420" i="3"/>
  <c r="P420" i="3" s="1"/>
  <c r="N421" i="3"/>
  <c r="N422" i="3"/>
  <c r="P422" i="3" s="1"/>
  <c r="N423" i="3"/>
  <c r="P423" i="3" s="1"/>
  <c r="N424" i="3"/>
  <c r="P424" i="3" s="1"/>
  <c r="N425" i="3"/>
  <c r="P425" i="3" s="1"/>
  <c r="N426" i="3"/>
  <c r="N427" i="3"/>
  <c r="N428" i="3"/>
  <c r="P428" i="3" s="1"/>
  <c r="N429" i="3"/>
  <c r="N430" i="3"/>
  <c r="N431" i="3"/>
  <c r="N432" i="3"/>
  <c r="N433" i="3"/>
  <c r="P433" i="3" s="1"/>
  <c r="N434" i="3"/>
  <c r="P434" i="3" s="1"/>
  <c r="N435" i="3"/>
  <c r="N436" i="3"/>
  <c r="P436" i="3" s="1"/>
  <c r="N437" i="3"/>
  <c r="N438" i="3"/>
  <c r="N439" i="3"/>
  <c r="P439" i="3" s="1"/>
  <c r="N440" i="3"/>
  <c r="P440" i="3" s="1"/>
  <c r="N441" i="3"/>
  <c r="N442" i="3"/>
  <c r="P442" i="3" s="1"/>
  <c r="N443" i="3"/>
  <c r="N444" i="3"/>
  <c r="N445" i="3"/>
  <c r="P445" i="3" s="1"/>
  <c r="N446" i="3"/>
  <c r="N447" i="3"/>
  <c r="P447" i="3" s="1"/>
  <c r="N448" i="3"/>
  <c r="P448" i="3" s="1"/>
  <c r="N449" i="3"/>
  <c r="P449" i="3" s="1"/>
  <c r="N450" i="3"/>
  <c r="P450" i="3" s="1"/>
  <c r="N451" i="3"/>
  <c r="P451" i="3" s="1"/>
  <c r="N452" i="3"/>
  <c r="P452" i="3" s="1"/>
  <c r="N453" i="3"/>
  <c r="P453" i="3" s="1"/>
  <c r="N454" i="3"/>
  <c r="P454" i="3" s="1"/>
  <c r="N455" i="3"/>
  <c r="N456" i="3"/>
  <c r="N457" i="3"/>
  <c r="N458" i="3"/>
  <c r="P458" i="3" s="1"/>
  <c r="N459" i="3"/>
  <c r="P459" i="3" s="1"/>
  <c r="N460" i="3"/>
  <c r="P460" i="3" s="1"/>
  <c r="N461" i="3"/>
  <c r="N462" i="3"/>
  <c r="N463" i="3"/>
  <c r="N464" i="3"/>
  <c r="P464" i="3" s="1"/>
  <c r="N465" i="3"/>
  <c r="N466" i="3"/>
  <c r="P466" i="3" s="1"/>
  <c r="N467" i="3"/>
  <c r="P467" i="3" s="1"/>
  <c r="N468" i="3"/>
  <c r="P468" i="3" s="1"/>
  <c r="N469" i="3"/>
  <c r="P469" i="3" s="1"/>
  <c r="N470" i="3"/>
  <c r="P470" i="3" s="1"/>
  <c r="N471" i="3"/>
  <c r="N472" i="3"/>
  <c r="P472" i="3" s="1"/>
  <c r="N473" i="3"/>
  <c r="P473" i="3" s="1"/>
  <c r="N474" i="3"/>
  <c r="P474" i="3" s="1"/>
  <c r="N506" i="3"/>
  <c r="P506" i="3" s="1"/>
  <c r="N507" i="3"/>
  <c r="P507" i="3" s="1"/>
  <c r="N508" i="3"/>
  <c r="N509" i="3"/>
  <c r="N510" i="3"/>
  <c r="N511" i="3"/>
  <c r="P511" i="3" s="1"/>
  <c r="N512" i="3"/>
  <c r="P512" i="3" s="1"/>
  <c r="N513" i="3"/>
  <c r="N514" i="3"/>
  <c r="P514" i="3" s="1"/>
  <c r="N515" i="3"/>
  <c r="P515" i="3" s="1"/>
  <c r="N516" i="3"/>
  <c r="P516" i="3" s="1"/>
  <c r="N517" i="3"/>
  <c r="P517" i="3" s="1"/>
  <c r="N518" i="3"/>
  <c r="P518" i="3" s="1"/>
  <c r="N519" i="3"/>
  <c r="N520" i="3"/>
  <c r="P520" i="3" s="1"/>
  <c r="N521" i="3"/>
  <c r="P521" i="3" s="1"/>
  <c r="N522" i="3"/>
  <c r="P522" i="3" s="1"/>
  <c r="N523" i="3"/>
  <c r="P523" i="3" s="1"/>
  <c r="N524" i="3"/>
  <c r="N525" i="3"/>
  <c r="P525" i="3" s="1"/>
  <c r="N526" i="3"/>
  <c r="P526" i="3" s="1"/>
  <c r="N527" i="3"/>
  <c r="P527" i="3" s="1"/>
  <c r="N528" i="3"/>
  <c r="N529" i="3"/>
  <c r="N530" i="3"/>
  <c r="P530" i="3" s="1"/>
  <c r="N531" i="3"/>
  <c r="P531" i="3" s="1"/>
  <c r="N532" i="3"/>
  <c r="N537" i="3"/>
  <c r="N538" i="3"/>
  <c r="N539" i="3"/>
  <c r="P539" i="3" s="1"/>
  <c r="N540" i="3"/>
  <c r="N541" i="3"/>
  <c r="P541" i="3" s="1"/>
  <c r="N542" i="3"/>
  <c r="P542" i="3" s="1"/>
  <c r="N543" i="3"/>
  <c r="P543" i="3" s="1"/>
  <c r="N544" i="3"/>
  <c r="N545" i="3"/>
  <c r="P545" i="3" s="1"/>
  <c r="N546" i="3"/>
  <c r="N547" i="3"/>
  <c r="N548" i="3"/>
  <c r="N549" i="3"/>
  <c r="N550" i="3"/>
  <c r="P550" i="3" s="1"/>
  <c r="N551" i="3"/>
  <c r="P551" i="3" s="1"/>
  <c r="N552" i="3"/>
  <c r="P552" i="3" s="1"/>
  <c r="N553" i="3"/>
  <c r="N554" i="3"/>
  <c r="N555" i="3"/>
  <c r="N556" i="3"/>
  <c r="P556" i="3" s="1"/>
  <c r="N557" i="3"/>
  <c r="N558" i="3"/>
  <c r="P558" i="3" s="1"/>
  <c r="N559" i="3"/>
  <c r="P559" i="3" s="1"/>
  <c r="N560" i="3"/>
  <c r="N561" i="3"/>
  <c r="N562" i="3"/>
  <c r="N563" i="3"/>
  <c r="P563" i="3" s="1"/>
  <c r="N564" i="3"/>
  <c r="N565" i="3"/>
  <c r="P565" i="3" s="1"/>
  <c r="N566" i="3"/>
  <c r="P566" i="3" s="1"/>
  <c r="N567" i="3"/>
  <c r="P567" i="3" s="1"/>
  <c r="N568" i="3"/>
  <c r="N569" i="3"/>
  <c r="P569" i="3" s="1"/>
  <c r="N570" i="3"/>
  <c r="N571" i="3"/>
  <c r="N572" i="3"/>
  <c r="P572" i="3" s="1"/>
  <c r="N573" i="3"/>
  <c r="N574" i="3"/>
  <c r="N575" i="3"/>
  <c r="N576" i="3"/>
  <c r="P576" i="3" s="1"/>
  <c r="N577" i="3"/>
  <c r="N578" i="3"/>
  <c r="P578" i="3" s="1"/>
  <c r="N579" i="3"/>
  <c r="P579" i="3" s="1"/>
  <c r="N580" i="3"/>
  <c r="N581" i="3"/>
  <c r="P581" i="3" s="1"/>
  <c r="N582" i="3"/>
  <c r="P582" i="3" s="1"/>
  <c r="N583" i="3"/>
  <c r="P583" i="3" s="1"/>
  <c r="N584" i="3"/>
  <c r="N585" i="3"/>
  <c r="N586" i="3"/>
  <c r="N587" i="3"/>
  <c r="P587" i="3" s="1"/>
  <c r="N588" i="3"/>
  <c r="P588" i="3" s="1"/>
  <c r="N589" i="3"/>
  <c r="N590" i="3"/>
  <c r="N591" i="3"/>
  <c r="P591" i="3" s="1"/>
  <c r="N592" i="3"/>
  <c r="N593" i="3"/>
  <c r="P593" i="3" s="1"/>
  <c r="N594" i="3"/>
  <c r="P594" i="3" s="1"/>
  <c r="N595" i="3"/>
  <c r="N596" i="3"/>
  <c r="P596" i="3" s="1"/>
  <c r="N597" i="3"/>
  <c r="N598" i="3"/>
  <c r="N599" i="3"/>
  <c r="N600" i="3"/>
  <c r="N601" i="3"/>
  <c r="P601" i="3" s="1"/>
  <c r="N602" i="3"/>
  <c r="N603" i="3"/>
  <c r="P603" i="3" s="1"/>
  <c r="N604" i="3"/>
  <c r="N605" i="3"/>
  <c r="N606" i="3"/>
  <c r="N607" i="3"/>
  <c r="P607" i="3" s="1"/>
  <c r="N608" i="3"/>
  <c r="P608" i="3" s="1"/>
  <c r="N609" i="3"/>
  <c r="P610" i="3"/>
  <c r="P612" i="3"/>
  <c r="P615" i="3"/>
  <c r="P616" i="3"/>
  <c r="P617" i="3"/>
  <c r="P618" i="3"/>
  <c r="P619" i="3"/>
  <c r="P621" i="3"/>
  <c r="P623" i="3"/>
  <c r="N627" i="3"/>
  <c r="P627" i="3" s="1"/>
  <c r="N628" i="3"/>
  <c r="P628" i="3" s="1"/>
  <c r="N629" i="3"/>
  <c r="N630" i="3"/>
  <c r="N631" i="3"/>
  <c r="P631" i="3" s="1"/>
  <c r="N632" i="3"/>
  <c r="N633" i="3"/>
  <c r="P633" i="3" s="1"/>
  <c r="N634" i="3"/>
  <c r="P634" i="3" s="1"/>
  <c r="N635" i="3"/>
  <c r="N636" i="3"/>
  <c r="N637" i="3"/>
  <c r="N638" i="3"/>
  <c r="N639" i="3"/>
  <c r="P639" i="3" s="1"/>
  <c r="N640" i="3"/>
  <c r="N641" i="3"/>
  <c r="P641" i="3" s="1"/>
  <c r="N642" i="3"/>
  <c r="P642" i="3" s="1"/>
  <c r="N643" i="3"/>
  <c r="P643" i="3" s="1"/>
  <c r="N644" i="3"/>
  <c r="N645" i="3"/>
  <c r="N646" i="3"/>
  <c r="P646" i="3" s="1"/>
  <c r="N647" i="3"/>
  <c r="N657" i="3"/>
  <c r="P657" i="3" s="1"/>
  <c r="N658" i="3"/>
  <c r="P658" i="3" s="1"/>
  <c r="N659" i="3"/>
  <c r="N660" i="3"/>
  <c r="P660" i="3" s="1"/>
  <c r="N661" i="3"/>
  <c r="N662" i="3"/>
  <c r="P662" i="3" s="1"/>
  <c r="N663" i="3"/>
  <c r="P663" i="3" s="1"/>
  <c r="N664" i="3"/>
  <c r="P664" i="3" s="1"/>
  <c r="N665" i="3"/>
  <c r="P665" i="3" s="1"/>
  <c r="N666" i="3"/>
  <c r="P666" i="3" s="1"/>
  <c r="N667" i="3"/>
  <c r="P667" i="3" s="1"/>
  <c r="N668" i="3"/>
  <c r="P668" i="3" s="1"/>
  <c r="N669" i="3"/>
  <c r="P669" i="3" s="1"/>
  <c r="N670" i="3"/>
  <c r="N671" i="3"/>
  <c r="P671" i="3" s="1"/>
  <c r="N672" i="3"/>
  <c r="N673" i="3"/>
  <c r="P673" i="3" s="1"/>
  <c r="N674" i="3"/>
  <c r="P674" i="3" s="1"/>
  <c r="N675" i="3"/>
  <c r="Q254" i="3" l="1"/>
  <c r="P254" i="3"/>
  <c r="R255" i="3"/>
  <c r="P255" i="3"/>
  <c r="O606" i="3"/>
  <c r="P606" i="3"/>
  <c r="T659" i="3"/>
  <c r="P659" i="3"/>
  <c r="O614" i="3"/>
  <c r="P614" i="3"/>
  <c r="O574" i="3"/>
  <c r="P574" i="3"/>
  <c r="O554" i="3"/>
  <c r="P554" i="3"/>
  <c r="Q446" i="3"/>
  <c r="P446" i="3"/>
  <c r="Q426" i="3"/>
  <c r="P426" i="3"/>
  <c r="O365" i="3"/>
  <c r="P365" i="3"/>
  <c r="O613" i="3"/>
  <c r="P613" i="3"/>
  <c r="O573" i="3"/>
  <c r="P573" i="3"/>
  <c r="O553" i="3"/>
  <c r="P553" i="3"/>
  <c r="O513" i="3"/>
  <c r="P513" i="3"/>
  <c r="O465" i="3"/>
  <c r="P465" i="3"/>
  <c r="O632" i="3"/>
  <c r="P632" i="3"/>
  <c r="O592" i="3"/>
  <c r="P592" i="3"/>
  <c r="R532" i="3"/>
  <c r="P532" i="3"/>
  <c r="Q444" i="3"/>
  <c r="P444" i="3"/>
  <c r="O586" i="3"/>
  <c r="P586" i="3"/>
  <c r="O611" i="3"/>
  <c r="P611" i="3"/>
  <c r="Q571" i="3"/>
  <c r="P571" i="3"/>
  <c r="O463" i="3"/>
  <c r="P463" i="3"/>
  <c r="O443" i="3"/>
  <c r="P443" i="3"/>
  <c r="O403" i="3"/>
  <c r="P403" i="3"/>
  <c r="O382" i="3"/>
  <c r="P382" i="3"/>
  <c r="O362" i="3"/>
  <c r="P362" i="3"/>
  <c r="O342" i="3"/>
  <c r="P342" i="3"/>
  <c r="O322" i="3"/>
  <c r="P322" i="3"/>
  <c r="O675" i="3"/>
  <c r="P675" i="3"/>
  <c r="R630" i="3"/>
  <c r="P630" i="3"/>
  <c r="O590" i="3"/>
  <c r="P590" i="3"/>
  <c r="Q570" i="3"/>
  <c r="P570" i="3"/>
  <c r="O462" i="3"/>
  <c r="P462" i="3"/>
  <c r="O341" i="3"/>
  <c r="P341" i="3"/>
  <c r="R629" i="3"/>
  <c r="P629" i="3"/>
  <c r="O609" i="3"/>
  <c r="P609" i="3"/>
  <c r="O589" i="3"/>
  <c r="P589" i="3"/>
  <c r="Q549" i="3"/>
  <c r="P549" i="3"/>
  <c r="Q529" i="3"/>
  <c r="P529" i="3"/>
  <c r="O509" i="3"/>
  <c r="P509" i="3"/>
  <c r="R461" i="3"/>
  <c r="P461" i="3"/>
  <c r="R441" i="3"/>
  <c r="P441" i="3"/>
  <c r="Q421" i="3"/>
  <c r="P421" i="3"/>
  <c r="Q401" i="3"/>
  <c r="P401" i="3"/>
  <c r="Q380" i="3"/>
  <c r="P380" i="3"/>
  <c r="Q360" i="3"/>
  <c r="P360" i="3"/>
  <c r="Q340" i="3"/>
  <c r="P340" i="3"/>
  <c r="Q320" i="3"/>
  <c r="P320" i="3"/>
  <c r="Q402" i="3"/>
  <c r="P402" i="3"/>
  <c r="Q568" i="3"/>
  <c r="P568" i="3"/>
  <c r="Q548" i="3"/>
  <c r="P548" i="3"/>
  <c r="Q528" i="3"/>
  <c r="P528" i="3"/>
  <c r="R508" i="3"/>
  <c r="P508" i="3"/>
  <c r="O510" i="3"/>
  <c r="P510" i="3"/>
  <c r="Q381" i="3"/>
  <c r="P381" i="3"/>
  <c r="O672" i="3"/>
  <c r="P672" i="3"/>
  <c r="Q647" i="3"/>
  <c r="P647" i="3"/>
  <c r="Q547" i="3"/>
  <c r="P547" i="3"/>
  <c r="Q419" i="3"/>
  <c r="P419" i="3"/>
  <c r="O378" i="3"/>
  <c r="P378" i="3"/>
  <c r="O358" i="3"/>
  <c r="P358" i="3"/>
  <c r="O670" i="3"/>
  <c r="P670" i="3"/>
  <c r="O645" i="3"/>
  <c r="P645" i="3"/>
  <c r="O605" i="3"/>
  <c r="P605" i="3"/>
  <c r="O585" i="3"/>
  <c r="P585" i="3"/>
  <c r="Q457" i="3"/>
  <c r="P457" i="3"/>
  <c r="O437" i="3"/>
  <c r="P437" i="3"/>
  <c r="Q417" i="3"/>
  <c r="P417" i="3"/>
  <c r="O376" i="3"/>
  <c r="P376" i="3"/>
  <c r="Q336" i="3"/>
  <c r="P336" i="3"/>
  <c r="R377" i="3"/>
  <c r="P377" i="3"/>
  <c r="R644" i="3"/>
  <c r="P644" i="3"/>
  <c r="O604" i="3"/>
  <c r="P604" i="3"/>
  <c r="R584" i="3"/>
  <c r="P584" i="3"/>
  <c r="O564" i="3"/>
  <c r="P564" i="3"/>
  <c r="O544" i="3"/>
  <c r="P544" i="3"/>
  <c r="O524" i="3"/>
  <c r="P524" i="3"/>
  <c r="R456" i="3"/>
  <c r="P456" i="3"/>
  <c r="O416" i="3"/>
  <c r="P416" i="3"/>
  <c r="O396" i="3"/>
  <c r="P396" i="3"/>
  <c r="R335" i="3"/>
  <c r="P335" i="3"/>
  <c r="R357" i="3"/>
  <c r="P357" i="3"/>
  <c r="O455" i="3"/>
  <c r="P455" i="3"/>
  <c r="O435" i="3"/>
  <c r="P435" i="3"/>
  <c r="O394" i="3"/>
  <c r="P394" i="3"/>
  <c r="O374" i="3"/>
  <c r="P374" i="3"/>
  <c r="O354" i="3"/>
  <c r="P354" i="3"/>
  <c r="O334" i="3"/>
  <c r="P334" i="3"/>
  <c r="O622" i="3"/>
  <c r="P622" i="3"/>
  <c r="Q602" i="3"/>
  <c r="P602" i="3"/>
  <c r="O562" i="3"/>
  <c r="P562" i="3"/>
  <c r="O414" i="3"/>
  <c r="P414" i="3"/>
  <c r="O393" i="3"/>
  <c r="P393" i="3"/>
  <c r="R373" i="3"/>
  <c r="P373" i="3"/>
  <c r="Q333" i="3"/>
  <c r="P333" i="3"/>
  <c r="O438" i="3"/>
  <c r="P438" i="3"/>
  <c r="R561" i="3"/>
  <c r="P561" i="3"/>
  <c r="Q352" i="3"/>
  <c r="P352" i="3"/>
  <c r="O332" i="3"/>
  <c r="P332" i="3"/>
  <c r="O640" i="3"/>
  <c r="P640" i="3"/>
  <c r="O620" i="3"/>
  <c r="P620" i="3"/>
  <c r="O600" i="3"/>
  <c r="P600" i="3"/>
  <c r="O580" i="3"/>
  <c r="P580" i="3"/>
  <c r="O560" i="3"/>
  <c r="P560" i="3"/>
  <c r="O540" i="3"/>
  <c r="P540" i="3"/>
  <c r="R432" i="3"/>
  <c r="P432" i="3"/>
  <c r="O412" i="3"/>
  <c r="P412" i="3"/>
  <c r="Q391" i="3"/>
  <c r="P391" i="3"/>
  <c r="R418" i="3"/>
  <c r="P418" i="3"/>
  <c r="O599" i="3"/>
  <c r="P599" i="3"/>
  <c r="O519" i="3"/>
  <c r="P519" i="3"/>
  <c r="O471" i="3"/>
  <c r="P471" i="3"/>
  <c r="R431" i="3"/>
  <c r="P431" i="3"/>
  <c r="O330" i="3"/>
  <c r="P330" i="3"/>
  <c r="Q638" i="3"/>
  <c r="P638" i="3"/>
  <c r="O598" i="3"/>
  <c r="P598" i="3"/>
  <c r="O538" i="3"/>
  <c r="P538" i="3"/>
  <c r="Q430" i="3"/>
  <c r="P430" i="3"/>
  <c r="O389" i="3"/>
  <c r="P389" i="3"/>
  <c r="O637" i="3"/>
  <c r="P637" i="3"/>
  <c r="O597" i="3"/>
  <c r="P597" i="3"/>
  <c r="O577" i="3"/>
  <c r="P577" i="3"/>
  <c r="O557" i="3"/>
  <c r="P557" i="3"/>
  <c r="O537" i="3"/>
  <c r="P537" i="3"/>
  <c r="Q429" i="3"/>
  <c r="P429" i="3"/>
  <c r="O409" i="3"/>
  <c r="P409" i="3"/>
  <c r="R388" i="3"/>
  <c r="P388" i="3"/>
  <c r="O368" i="3"/>
  <c r="P368" i="3"/>
  <c r="O661" i="3"/>
  <c r="P661" i="3"/>
  <c r="O636" i="3"/>
  <c r="P636" i="3"/>
  <c r="Q408" i="3"/>
  <c r="P408" i="3"/>
  <c r="O367" i="3"/>
  <c r="P367" i="3"/>
  <c r="O327" i="3"/>
  <c r="P327" i="3"/>
  <c r="O546" i="3"/>
  <c r="P546" i="3"/>
  <c r="O635" i="3"/>
  <c r="P635" i="3"/>
  <c r="O595" i="3"/>
  <c r="P595" i="3"/>
  <c r="Q575" i="3"/>
  <c r="P575" i="3"/>
  <c r="R555" i="3"/>
  <c r="P555" i="3"/>
  <c r="O427" i="3"/>
  <c r="P427" i="3"/>
  <c r="O407" i="3"/>
  <c r="P407" i="3"/>
  <c r="O326" i="3"/>
  <c r="P326" i="3"/>
  <c r="R259" i="3"/>
  <c r="P259" i="3"/>
  <c r="O260" i="3"/>
  <c r="P260" i="3"/>
  <c r="Q302" i="3"/>
  <c r="P302" i="3"/>
  <c r="O300" i="3"/>
  <c r="P300" i="3"/>
  <c r="R307" i="3"/>
  <c r="P307" i="3"/>
  <c r="O275" i="3"/>
  <c r="P275" i="3"/>
  <c r="O267" i="3"/>
  <c r="P267" i="3"/>
  <c r="O286" i="3"/>
  <c r="P286" i="3"/>
  <c r="Q270" i="3"/>
  <c r="P270" i="3"/>
  <c r="O284" i="3"/>
  <c r="P284" i="3"/>
  <c r="Q290" i="3"/>
  <c r="P290" i="3"/>
  <c r="O277" i="3"/>
  <c r="P277" i="3"/>
  <c r="O292" i="3"/>
  <c r="P292" i="3"/>
  <c r="O305" i="3"/>
  <c r="P305" i="3"/>
  <c r="O297" i="3"/>
  <c r="P297" i="3"/>
  <c r="O304" i="3"/>
  <c r="P304" i="3"/>
  <c r="Q280" i="3"/>
  <c r="P280" i="3"/>
  <c r="Q264" i="3"/>
  <c r="P264" i="3"/>
  <c r="Q303" i="3"/>
  <c r="P303" i="3"/>
  <c r="O279" i="3"/>
  <c r="P279" i="3"/>
  <c r="R271" i="3"/>
  <c r="P271" i="3"/>
  <c r="Q144" i="3"/>
  <c r="Q143" i="3"/>
  <c r="O428" i="3"/>
  <c r="R396" i="3"/>
  <c r="Q347" i="3"/>
  <c r="O584" i="3"/>
  <c r="R568" i="3"/>
  <c r="Q259" i="3"/>
  <c r="S659" i="3"/>
  <c r="Q544" i="3"/>
  <c r="Q137" i="3"/>
  <c r="H137" i="3" s="1"/>
  <c r="O430" i="3"/>
  <c r="R428" i="3"/>
  <c r="Q428" i="3"/>
  <c r="R661" i="3"/>
  <c r="Q448" i="3"/>
  <c r="R338" i="3"/>
  <c r="Q300" i="3"/>
  <c r="Q211" i="3"/>
  <c r="H211" i="3" s="1"/>
  <c r="R174" i="3"/>
  <c r="R578" i="3"/>
  <c r="R528" i="3"/>
  <c r="Q373" i="3"/>
  <c r="R221" i="3"/>
  <c r="P137" i="3"/>
  <c r="O417" i="3"/>
  <c r="P219" i="3"/>
  <c r="O207" i="3"/>
  <c r="Q155" i="3"/>
  <c r="Q629" i="3"/>
  <c r="O263" i="3"/>
  <c r="O219" i="3"/>
  <c r="O591" i="3"/>
  <c r="R519" i="3"/>
  <c r="Q374" i="3"/>
  <c r="R672" i="3"/>
  <c r="O666" i="3"/>
  <c r="R551" i="3"/>
  <c r="R544" i="3"/>
  <c r="R333" i="3"/>
  <c r="R303" i="3"/>
  <c r="R215" i="3"/>
  <c r="Q630" i="3"/>
  <c r="Q555" i="3"/>
  <c r="O472" i="3"/>
  <c r="R436" i="3"/>
  <c r="R430" i="3"/>
  <c r="Q365" i="3"/>
  <c r="Q358" i="3"/>
  <c r="R305" i="3"/>
  <c r="R228" i="3"/>
  <c r="H228" i="3" s="1"/>
  <c r="R222" i="3"/>
  <c r="R139" i="3"/>
  <c r="Q604" i="3"/>
  <c r="Q598" i="3"/>
  <c r="Q436" i="3"/>
  <c r="O391" i="3"/>
  <c r="Q305" i="3"/>
  <c r="O301" i="3"/>
  <c r="P228" i="3"/>
  <c r="P139" i="3"/>
  <c r="R203" i="3"/>
  <c r="Q203" i="3"/>
  <c r="O615" i="3"/>
  <c r="Q558" i="3"/>
  <c r="O558" i="3"/>
  <c r="R558" i="3"/>
  <c r="Q511" i="3"/>
  <c r="R511" i="3"/>
  <c r="R151" i="3"/>
  <c r="O151" i="3"/>
  <c r="O518" i="3"/>
  <c r="Q518" i="3"/>
  <c r="O399" i="3"/>
  <c r="R399" i="3"/>
  <c r="Q344" i="3"/>
  <c r="R324" i="3"/>
  <c r="Q281" i="3"/>
  <c r="R281" i="3"/>
  <c r="O162" i="3"/>
  <c r="Q162" i="3"/>
  <c r="P208" i="3"/>
  <c r="Q208" i="3"/>
  <c r="P179" i="3"/>
  <c r="O179" i="3"/>
  <c r="R179" i="3"/>
  <c r="O413" i="3"/>
  <c r="Q413" i="3"/>
  <c r="R413" i="3"/>
  <c r="O371" i="3"/>
  <c r="R371" i="3"/>
  <c r="O350" i="3"/>
  <c r="Q350" i="3"/>
  <c r="R350" i="3"/>
  <c r="O142" i="3"/>
  <c r="O669" i="3"/>
  <c r="O506" i="3"/>
  <c r="Q506" i="3"/>
  <c r="T506" i="3"/>
  <c r="Q449" i="3"/>
  <c r="R449" i="3"/>
  <c r="O329" i="3"/>
  <c r="R329" i="3"/>
  <c r="R278" i="3"/>
  <c r="O278" i="3"/>
  <c r="Q278" i="3"/>
  <c r="O145" i="3"/>
  <c r="P145" i="3"/>
  <c r="Q551" i="3"/>
  <c r="R452" i="3"/>
  <c r="R280" i="3"/>
  <c r="R263" i="3"/>
  <c r="O259" i="3"/>
  <c r="O254" i="3"/>
  <c r="O228" i="3"/>
  <c r="Q181" i="3"/>
  <c r="T171" i="3"/>
  <c r="Q672" i="3"/>
  <c r="O662" i="3"/>
  <c r="R647" i="3"/>
  <c r="O619" i="3"/>
  <c r="R509" i="3"/>
  <c r="O452" i="3"/>
  <c r="Q441" i="3"/>
  <c r="O387" i="3"/>
  <c r="R353" i="3"/>
  <c r="Q335" i="3"/>
  <c r="R332" i="3"/>
  <c r="R327" i="3"/>
  <c r="T322" i="3"/>
  <c r="R302" i="3"/>
  <c r="P239" i="3"/>
  <c r="O194" i="3"/>
  <c r="O181" i="3"/>
  <c r="S171" i="3"/>
  <c r="R165" i="3"/>
  <c r="P155" i="3"/>
  <c r="D155" i="3" s="1"/>
  <c r="Q578" i="3"/>
  <c r="R426" i="3"/>
  <c r="Q396" i="3"/>
  <c r="Q301" i="3"/>
  <c r="Q279" i="3"/>
  <c r="R257" i="3"/>
  <c r="O226" i="3"/>
  <c r="R180" i="3"/>
  <c r="R175" i="3"/>
  <c r="R143" i="3"/>
  <c r="Q138" i="3"/>
  <c r="Q136" i="3"/>
  <c r="H136" i="3" s="1"/>
  <c r="R665" i="3"/>
  <c r="R645" i="3"/>
  <c r="R611" i="3"/>
  <c r="R605" i="3"/>
  <c r="R591" i="3"/>
  <c r="O578" i="3"/>
  <c r="O525" i="3"/>
  <c r="Q519" i="3"/>
  <c r="Q461" i="3"/>
  <c r="O357" i="3"/>
  <c r="Q334" i="3"/>
  <c r="Q330" i="3"/>
  <c r="Q304" i="3"/>
  <c r="R282" i="3"/>
  <c r="O257" i="3"/>
  <c r="P204" i="3"/>
  <c r="O163" i="3"/>
  <c r="O143" i="3"/>
  <c r="P136" i="3"/>
  <c r="Q645" i="3"/>
  <c r="R638" i="3"/>
  <c r="R595" i="3"/>
  <c r="Q591" i="3"/>
  <c r="Q586" i="3"/>
  <c r="H586" i="3" s="1"/>
  <c r="O418" i="3"/>
  <c r="R265" i="3"/>
  <c r="O136" i="3"/>
  <c r="R604" i="3"/>
  <c r="Q595" i="3"/>
  <c r="R472" i="3"/>
  <c r="O137" i="3"/>
  <c r="R134" i="3"/>
  <c r="R135" i="3"/>
  <c r="Q134" i="3"/>
  <c r="Q135" i="3"/>
  <c r="P134" i="3"/>
  <c r="D134" i="3" s="1"/>
  <c r="P135" i="3"/>
  <c r="D135" i="3" s="1"/>
  <c r="Q214" i="3"/>
  <c r="O214" i="3"/>
  <c r="R214" i="3"/>
  <c r="O355" i="3"/>
  <c r="O642" i="3"/>
  <c r="Q642" i="3"/>
  <c r="R642" i="3"/>
  <c r="O447" i="3"/>
  <c r="R410" i="3"/>
  <c r="Q410" i="3"/>
  <c r="O369" i="3"/>
  <c r="O566" i="3"/>
  <c r="Q566" i="3"/>
  <c r="R566" i="3"/>
  <c r="O559" i="3"/>
  <c r="Q559" i="3"/>
  <c r="R559" i="3"/>
  <c r="O526" i="3"/>
  <c r="Q526" i="3"/>
  <c r="R526" i="3"/>
  <c r="O415" i="3"/>
  <c r="Q468" i="3"/>
  <c r="R468" i="3"/>
  <c r="O433" i="3"/>
  <c r="Q433" i="3"/>
  <c r="Q530" i="3"/>
  <c r="O530" i="3"/>
  <c r="R674" i="3"/>
  <c r="O674" i="3"/>
  <c r="Q674" i="3"/>
  <c r="O582" i="3"/>
  <c r="Q669" i="3"/>
  <c r="Q565" i="3"/>
  <c r="O565" i="3"/>
  <c r="D565" i="3" s="1"/>
  <c r="R565" i="3"/>
  <c r="O456" i="3"/>
  <c r="Q456" i="3"/>
  <c r="Q416" i="3"/>
  <c r="R416" i="3"/>
  <c r="O370" i="3"/>
  <c r="Q370" i="3"/>
  <c r="R370" i="3"/>
  <c r="O364" i="3"/>
  <c r="R364" i="3"/>
  <c r="R349" i="3"/>
  <c r="O349" i="3"/>
  <c r="Q349" i="3"/>
  <c r="O202" i="3"/>
  <c r="P202" i="3"/>
  <c r="R202" i="3"/>
  <c r="T660" i="3"/>
  <c r="O660" i="3"/>
  <c r="O633" i="3"/>
  <c r="Q612" i="3"/>
  <c r="R612" i="3"/>
  <c r="R588" i="3"/>
  <c r="Q579" i="3"/>
  <c r="R579" i="3"/>
  <c r="O555" i="3"/>
  <c r="Q512" i="3"/>
  <c r="R512" i="3"/>
  <c r="Q473" i="3"/>
  <c r="R473" i="3"/>
  <c r="R466" i="3"/>
  <c r="R454" i="3"/>
  <c r="Q432" i="3"/>
  <c r="O361" i="3"/>
  <c r="Q361" i="3"/>
  <c r="O321" i="3"/>
  <c r="Q321" i="3"/>
  <c r="S321" i="3"/>
  <c r="P238" i="3"/>
  <c r="O238" i="3"/>
  <c r="R238" i="3"/>
  <c r="P199" i="3"/>
  <c r="O199" i="3"/>
  <c r="Q199" i="3"/>
  <c r="R199" i="3"/>
  <c r="Q632" i="3"/>
  <c r="R632" i="3"/>
  <c r="O532" i="3"/>
  <c r="Q532" i="3"/>
  <c r="O453" i="3"/>
  <c r="Q453" i="3"/>
  <c r="R453" i="3"/>
  <c r="O385" i="3"/>
  <c r="Q385" i="3"/>
  <c r="Q367" i="3"/>
  <c r="R251" i="3"/>
  <c r="O251" i="3"/>
  <c r="P251" i="3"/>
  <c r="Q251" i="3"/>
  <c r="O244" i="3"/>
  <c r="Q244" i="3"/>
  <c r="O644" i="3"/>
  <c r="Q644" i="3"/>
  <c r="O638" i="3"/>
  <c r="O549" i="3"/>
  <c r="R549" i="3"/>
  <c r="O522" i="3"/>
  <c r="Q522" i="3"/>
  <c r="O384" i="3"/>
  <c r="R384" i="3"/>
  <c r="R542" i="3"/>
  <c r="O542" i="3"/>
  <c r="Q542" i="3"/>
  <c r="Q288" i="3"/>
  <c r="O288" i="3"/>
  <c r="R288" i="3"/>
  <c r="R628" i="3"/>
  <c r="Q611" i="3"/>
  <c r="S506" i="3"/>
  <c r="Q472" i="3"/>
  <c r="Q452" i="3"/>
  <c r="R409" i="3"/>
  <c r="R391" i="3"/>
  <c r="Q371" i="3"/>
  <c r="Q354" i="3"/>
  <c r="O344" i="3"/>
  <c r="Q338" i="3"/>
  <c r="O335" i="3"/>
  <c r="O333" i="3"/>
  <c r="O303" i="3"/>
  <c r="Q268" i="3"/>
  <c r="Q265" i="3"/>
  <c r="R239" i="3"/>
  <c r="R237" i="3"/>
  <c r="P222" i="3"/>
  <c r="D222" i="3" s="1"/>
  <c r="O208" i="3"/>
  <c r="O204" i="3"/>
  <c r="R201" i="3"/>
  <c r="Q198" i="3"/>
  <c r="Q184" i="3"/>
  <c r="O171" i="3"/>
  <c r="O166" i="3"/>
  <c r="O159" i="3"/>
  <c r="R586" i="3"/>
  <c r="R518" i="3"/>
  <c r="R506" i="3"/>
  <c r="R448" i="3"/>
  <c r="R429" i="3"/>
  <c r="Q409" i="3"/>
  <c r="Q394" i="3"/>
  <c r="R387" i="3"/>
  <c r="R365" i="3"/>
  <c r="R347" i="3"/>
  <c r="O338" i="3"/>
  <c r="D338" i="3" s="1"/>
  <c r="R279" i="3"/>
  <c r="O268" i="3"/>
  <c r="O265" i="3"/>
  <c r="O246" i="3"/>
  <c r="P242" i="3"/>
  <c r="D242" i="3" s="1"/>
  <c r="Q239" i="3"/>
  <c r="O237" i="3"/>
  <c r="O201" i="3"/>
  <c r="D201" i="3" s="1"/>
  <c r="O187" i="3"/>
  <c r="T174" i="3"/>
  <c r="R138" i="3"/>
  <c r="R248" i="3"/>
  <c r="O630" i="3"/>
  <c r="R609" i="3"/>
  <c r="R589" i="3"/>
  <c r="R538" i="3"/>
  <c r="R521" i="3"/>
  <c r="Q509" i="3"/>
  <c r="O448" i="3"/>
  <c r="O429" i="3"/>
  <c r="R419" i="3"/>
  <c r="R414" i="3"/>
  <c r="Q353" i="3"/>
  <c r="O347" i="3"/>
  <c r="Q332" i="3"/>
  <c r="Q329" i="3"/>
  <c r="Q325" i="3"/>
  <c r="R295" i="3"/>
  <c r="Q271" i="3"/>
  <c r="Q260" i="3"/>
  <c r="Q257" i="3"/>
  <c r="Q248" i="3"/>
  <c r="R241" i="3"/>
  <c r="H241" i="3" s="1"/>
  <c r="P231" i="3"/>
  <c r="O224" i="3"/>
  <c r="Q221" i="3"/>
  <c r="P215" i="3"/>
  <c r="D215" i="3" s="1"/>
  <c r="O211" i="3"/>
  <c r="O203" i="3"/>
  <c r="Q191" i="3"/>
  <c r="H191" i="3" s="1"/>
  <c r="P186" i="3"/>
  <c r="Q183" i="3"/>
  <c r="Q180" i="3"/>
  <c r="O174" i="3"/>
  <c r="P162" i="3"/>
  <c r="P158" i="3"/>
  <c r="R148" i="3"/>
  <c r="P144" i="3"/>
  <c r="R142" i="3"/>
  <c r="H142" i="3" s="1"/>
  <c r="Q609" i="3"/>
  <c r="Q589" i="3"/>
  <c r="Q538" i="3"/>
  <c r="O373" i="3"/>
  <c r="R299" i="3"/>
  <c r="Q295" i="3"/>
  <c r="Q284" i="3"/>
  <c r="O281" i="3"/>
  <c r="Q275" i="3"/>
  <c r="O271" i="3"/>
  <c r="P248" i="3"/>
  <c r="D248" i="3" s="1"/>
  <c r="P241" i="3"/>
  <c r="Q235" i="3"/>
  <c r="O231" i="3"/>
  <c r="P227" i="3"/>
  <c r="Q218" i="3"/>
  <c r="H218" i="3" s="1"/>
  <c r="O186" i="3"/>
  <c r="P180" i="3"/>
  <c r="D180" i="3" s="1"/>
  <c r="R176" i="3"/>
  <c r="O168" i="3"/>
  <c r="P164" i="3"/>
  <c r="O158" i="3"/>
  <c r="O144" i="3"/>
  <c r="R133" i="3"/>
  <c r="Q299" i="3"/>
  <c r="O241" i="3"/>
  <c r="P235" i="3"/>
  <c r="D235" i="3" s="1"/>
  <c r="O227" i="3"/>
  <c r="O218" i="3"/>
  <c r="R195" i="3"/>
  <c r="P182" i="3"/>
  <c r="D182" i="3" s="1"/>
  <c r="P176" i="3"/>
  <c r="D176" i="3" s="1"/>
  <c r="O164" i="3"/>
  <c r="R161" i="3"/>
  <c r="O594" i="3"/>
  <c r="R572" i="3"/>
  <c r="Q572" i="3"/>
  <c r="O572" i="3"/>
  <c r="Q631" i="3"/>
  <c r="R631" i="3"/>
  <c r="O631" i="3"/>
  <c r="Q668" i="3"/>
  <c r="R668" i="3"/>
  <c r="Q664" i="3"/>
  <c r="O643" i="3"/>
  <c r="Q546" i="3"/>
  <c r="R546" i="3"/>
  <c r="R439" i="3"/>
  <c r="O439" i="3"/>
  <c r="Q439" i="3"/>
  <c r="Q675" i="3"/>
  <c r="R675" i="3"/>
  <c r="O629" i="3"/>
  <c r="O612" i="3"/>
  <c r="Q587" i="3"/>
  <c r="R585" i="3"/>
  <c r="Q585" i="3"/>
  <c r="O552" i="3"/>
  <c r="Q552" i="3"/>
  <c r="R552" i="3"/>
  <c r="O434" i="3"/>
  <c r="Q434" i="3"/>
  <c r="R434" i="3"/>
  <c r="Q619" i="3"/>
  <c r="R619" i="3"/>
  <c r="Q615" i="3"/>
  <c r="R615" i="3"/>
  <c r="R608" i="3"/>
  <c r="Q608" i="3"/>
  <c r="Q599" i="3"/>
  <c r="R599" i="3"/>
  <c r="O575" i="3"/>
  <c r="R575" i="3"/>
  <c r="Q666" i="3"/>
  <c r="R666" i="3"/>
  <c r="Q605" i="3"/>
  <c r="O459" i="3"/>
  <c r="Q459" i="3"/>
  <c r="R459" i="3"/>
  <c r="O390" i="3"/>
  <c r="R390" i="3"/>
  <c r="Q390" i="3"/>
  <c r="R669" i="3"/>
  <c r="R622" i="3"/>
  <c r="Q622" i="3"/>
  <c r="O618" i="3"/>
  <c r="Q618" i="3"/>
  <c r="R618" i="3"/>
  <c r="Q610" i="3"/>
  <c r="O610" i="3"/>
  <c r="Q525" i="3"/>
  <c r="R525" i="3"/>
  <c r="R458" i="3"/>
  <c r="O458" i="3"/>
  <c r="Q671" i="3"/>
  <c r="R671" i="3"/>
  <c r="Q662" i="3"/>
  <c r="R662" i="3"/>
  <c r="O659" i="3"/>
  <c r="Q659" i="3"/>
  <c r="R659" i="3"/>
  <c r="R601" i="3"/>
  <c r="O668" i="3"/>
  <c r="Q635" i="3"/>
  <c r="R635" i="3"/>
  <c r="O569" i="3"/>
  <c r="Q569" i="3"/>
  <c r="R569" i="3"/>
  <c r="Q582" i="3"/>
  <c r="R582" i="3"/>
  <c r="O529" i="3"/>
  <c r="R529" i="3"/>
  <c r="O579" i="3"/>
  <c r="O571" i="3"/>
  <c r="R571" i="3"/>
  <c r="R562" i="3"/>
  <c r="Q562" i="3"/>
  <c r="Q545" i="3"/>
  <c r="O545" i="3"/>
  <c r="R545" i="3"/>
  <c r="Q524" i="3"/>
  <c r="R524" i="3"/>
  <c r="O405" i="3"/>
  <c r="R405" i="3"/>
  <c r="O392" i="3"/>
  <c r="Q392" i="3"/>
  <c r="R392" i="3"/>
  <c r="Q628" i="3"/>
  <c r="R602" i="3"/>
  <c r="R592" i="3"/>
  <c r="Q588" i="3"/>
  <c r="Q584" i="3"/>
  <c r="R554" i="3"/>
  <c r="Q554" i="3"/>
  <c r="R548" i="3"/>
  <c r="O520" i="3"/>
  <c r="Q520" i="3"/>
  <c r="R520" i="3"/>
  <c r="O515" i="3"/>
  <c r="Q515" i="3"/>
  <c r="R515" i="3"/>
  <c r="O442" i="3"/>
  <c r="Q442" i="3"/>
  <c r="Q606" i="3"/>
  <c r="R606" i="3"/>
  <c r="R598" i="3"/>
  <c r="Q590" i="3"/>
  <c r="O570" i="3"/>
  <c r="Q564" i="3"/>
  <c r="R564" i="3"/>
  <c r="Q550" i="3"/>
  <c r="O550" i="3"/>
  <c r="O539" i="3"/>
  <c r="Q539" i="3"/>
  <c r="R539" i="3"/>
  <c r="Q531" i="3"/>
  <c r="R531" i="3"/>
  <c r="Q514" i="3"/>
  <c r="O512" i="3"/>
  <c r="O602" i="3"/>
  <c r="Q592" i="3"/>
  <c r="O514" i="3"/>
  <c r="R469" i="3"/>
  <c r="O469" i="3"/>
  <c r="Q469" i="3"/>
  <c r="O423" i="3"/>
  <c r="Q455" i="3"/>
  <c r="O446" i="3"/>
  <c r="O425" i="3"/>
  <c r="R425" i="3"/>
  <c r="O408" i="3"/>
  <c r="Q393" i="3"/>
  <c r="R393" i="3"/>
  <c r="O388" i="3"/>
  <c r="Q388" i="3"/>
  <c r="Q378" i="3"/>
  <c r="R378" i="3"/>
  <c r="O283" i="3"/>
  <c r="R283" i="3"/>
  <c r="Q283" i="3"/>
  <c r="O160" i="3"/>
  <c r="P160" i="3"/>
  <c r="Q464" i="3"/>
  <c r="O419" i="3"/>
  <c r="Q415" i="3"/>
  <c r="O411" i="3"/>
  <c r="Q411" i="3"/>
  <c r="H411" i="3" s="1"/>
  <c r="R411" i="3"/>
  <c r="Q397" i="3"/>
  <c r="O397" i="3"/>
  <c r="R291" i="3"/>
  <c r="Q291" i="3"/>
  <c r="O291" i="3"/>
  <c r="O468" i="3"/>
  <c r="O466" i="3"/>
  <c r="Q466" i="3"/>
  <c r="O436" i="3"/>
  <c r="O432" i="3"/>
  <c r="O381" i="3"/>
  <c r="Q376" i="3"/>
  <c r="Q369" i="3"/>
  <c r="R369" i="3"/>
  <c r="O366" i="3"/>
  <c r="Q356" i="3"/>
  <c r="O356" i="3"/>
  <c r="O256" i="3"/>
  <c r="O200" i="3"/>
  <c r="R200" i="3"/>
  <c r="P200" i="3"/>
  <c r="Q200" i="3"/>
  <c r="Q508" i="3"/>
  <c r="Q454" i="3"/>
  <c r="Q451" i="3"/>
  <c r="O449" i="3"/>
  <c r="O445" i="3"/>
  <c r="R445" i="3"/>
  <c r="R438" i="3"/>
  <c r="O422" i="3"/>
  <c r="Q422" i="3"/>
  <c r="R412" i="3"/>
  <c r="Q331" i="3"/>
  <c r="R331" i="3"/>
  <c r="O331" i="3"/>
  <c r="O285" i="3"/>
  <c r="R285" i="3"/>
  <c r="Q285" i="3"/>
  <c r="O196" i="3"/>
  <c r="P196" i="3"/>
  <c r="R196" i="3"/>
  <c r="Q614" i="3"/>
  <c r="R541" i="3"/>
  <c r="O473" i="3"/>
  <c r="R471" i="3"/>
  <c r="O467" i="3"/>
  <c r="Q462" i="3"/>
  <c r="O457" i="3"/>
  <c r="O454" i="3"/>
  <c r="O431" i="3"/>
  <c r="Q431" i="3"/>
  <c r="O426" i="3"/>
  <c r="Q414" i="3"/>
  <c r="Q412" i="3"/>
  <c r="O410" i="3"/>
  <c r="R406" i="3"/>
  <c r="Q399" i="3"/>
  <c r="Q389" i="3"/>
  <c r="R389" i="3"/>
  <c r="O386" i="3"/>
  <c r="O375" i="3"/>
  <c r="Q375" i="3"/>
  <c r="R375" i="3"/>
  <c r="Q368" i="3"/>
  <c r="R368" i="3"/>
  <c r="O352" i="3"/>
  <c r="R352" i="3"/>
  <c r="O346" i="3"/>
  <c r="Q328" i="3"/>
  <c r="R328" i="3"/>
  <c r="O328" i="3"/>
  <c r="Q294" i="3"/>
  <c r="O294" i="3"/>
  <c r="R294" i="3"/>
  <c r="O262" i="3"/>
  <c r="R262" i="3"/>
  <c r="Q262" i="3"/>
  <c r="Q471" i="3"/>
  <c r="R465" i="3"/>
  <c r="O451" i="3"/>
  <c r="R451" i="3"/>
  <c r="R446" i="3"/>
  <c r="Q435" i="3"/>
  <c r="R408" i="3"/>
  <c r="O372" i="3"/>
  <c r="Q372" i="3"/>
  <c r="R372" i="3"/>
  <c r="O351" i="3"/>
  <c r="Q351" i="3"/>
  <c r="R351" i="3"/>
  <c r="O345" i="3"/>
  <c r="Q345" i="3"/>
  <c r="R345" i="3"/>
  <c r="Q306" i="3"/>
  <c r="O306" i="3"/>
  <c r="O261" i="3"/>
  <c r="R261" i="3"/>
  <c r="Q261" i="3"/>
  <c r="Q437" i="3"/>
  <c r="O406" i="3"/>
  <c r="Q406" i="3"/>
  <c r="O402" i="3"/>
  <c r="R398" i="3"/>
  <c r="O398" i="3"/>
  <c r="Q348" i="3"/>
  <c r="R348" i="3"/>
  <c r="O348" i="3"/>
  <c r="R337" i="3"/>
  <c r="O337" i="3"/>
  <c r="D337" i="3" s="1"/>
  <c r="O298" i="3"/>
  <c r="R287" i="3"/>
  <c r="O287" i="3"/>
  <c r="Q277" i="3"/>
  <c r="R267" i="3"/>
  <c r="O264" i="3"/>
  <c r="R247" i="3"/>
  <c r="O247" i="3"/>
  <c r="Q225" i="3"/>
  <c r="R225" i="3"/>
  <c r="O225" i="3"/>
  <c r="P217" i="3"/>
  <c r="O217" i="3"/>
  <c r="Q217" i="3"/>
  <c r="H217" i="3" s="1"/>
  <c r="P197" i="3"/>
  <c r="O197" i="3"/>
  <c r="Q197" i="3"/>
  <c r="H197" i="3" s="1"/>
  <c r="O192" i="3"/>
  <c r="R433" i="3"/>
  <c r="Q387" i="3"/>
  <c r="R385" i="3"/>
  <c r="R367" i="3"/>
  <c r="O353" i="3"/>
  <c r="R344" i="3"/>
  <c r="O336" i="3"/>
  <c r="R330" i="3"/>
  <c r="Q324" i="3"/>
  <c r="O324" i="3"/>
  <c r="R321" i="3"/>
  <c r="R301" i="3"/>
  <c r="O299" i="3"/>
  <c r="Q297" i="3"/>
  <c r="O280" i="3"/>
  <c r="O276" i="3"/>
  <c r="Q274" i="3"/>
  <c r="R274" i="3"/>
  <c r="O274" i="3"/>
  <c r="Q266" i="3"/>
  <c r="O266" i="3"/>
  <c r="Q234" i="3"/>
  <c r="R234" i="3"/>
  <c r="O234" i="3"/>
  <c r="O216" i="3"/>
  <c r="P216" i="3"/>
  <c r="R216" i="3"/>
  <c r="O377" i="3"/>
  <c r="Q341" i="3"/>
  <c r="O307" i="3"/>
  <c r="O295" i="3"/>
  <c r="Q286" i="3"/>
  <c r="O282" i="3"/>
  <c r="Q282" i="3"/>
  <c r="Q258" i="3"/>
  <c r="R258" i="3"/>
  <c r="O258" i="3"/>
  <c r="O255" i="3"/>
  <c r="Q255" i="3"/>
  <c r="O243" i="3"/>
  <c r="P243" i="3"/>
  <c r="R243" i="3"/>
  <c r="H243" i="3" s="1"/>
  <c r="O212" i="3"/>
  <c r="P177" i="3"/>
  <c r="R177" i="3"/>
  <c r="O177" i="3"/>
  <c r="Q177" i="3"/>
  <c r="R355" i="3"/>
  <c r="R297" i="3"/>
  <c r="O272" i="3"/>
  <c r="O240" i="3"/>
  <c r="P240" i="3"/>
  <c r="Q240" i="3"/>
  <c r="H240" i="3" s="1"/>
  <c r="Q355" i="3"/>
  <c r="Q327" i="3"/>
  <c r="O325" i="3"/>
  <c r="R325" i="3"/>
  <c r="O302" i="3"/>
  <c r="R298" i="3"/>
  <c r="O245" i="3"/>
  <c r="P245" i="3"/>
  <c r="R245" i="3"/>
  <c r="H245" i="3" s="1"/>
  <c r="O223" i="3"/>
  <c r="P223" i="3"/>
  <c r="R223" i="3"/>
  <c r="H223" i="3" s="1"/>
  <c r="R147" i="3"/>
  <c r="O147" i="3"/>
  <c r="R358" i="3"/>
  <c r="T321" i="3"/>
  <c r="Q298" i="3"/>
  <c r="O296" i="3"/>
  <c r="R277" i="3"/>
  <c r="O220" i="3"/>
  <c r="P220" i="3"/>
  <c r="Q220" i="3"/>
  <c r="H220" i="3" s="1"/>
  <c r="Q206" i="3"/>
  <c r="O206" i="3"/>
  <c r="P206" i="3"/>
  <c r="T175" i="3"/>
  <c r="R300" i="3"/>
  <c r="R275" i="3"/>
  <c r="Q263" i="3"/>
  <c r="R260" i="3"/>
  <c r="Q237" i="3"/>
  <c r="R235" i="3"/>
  <c r="Q231" i="3"/>
  <c r="H231" i="3" s="1"/>
  <c r="P226" i="3"/>
  <c r="Q222" i="3"/>
  <c r="Q219" i="3"/>
  <c r="H219" i="3" s="1"/>
  <c r="P218" i="3"/>
  <c r="Q215" i="3"/>
  <c r="P211" i="3"/>
  <c r="P203" i="3"/>
  <c r="P187" i="3"/>
  <c r="R185" i="3"/>
  <c r="H185" i="3" s="1"/>
  <c r="R178" i="3"/>
  <c r="H178" i="3" s="1"/>
  <c r="S175" i="3"/>
  <c r="P174" i="3"/>
  <c r="P166" i="3"/>
  <c r="Q164" i="3"/>
  <c r="R162" i="3"/>
  <c r="R158" i="3"/>
  <c r="H158" i="3" s="1"/>
  <c r="R155" i="3"/>
  <c r="Q139" i="3"/>
  <c r="R254" i="3"/>
  <c r="R242" i="3"/>
  <c r="Q238" i="3"/>
  <c r="Q224" i="3"/>
  <c r="Q201" i="3"/>
  <c r="R194" i="3"/>
  <c r="H194" i="3" s="1"/>
  <c r="P185" i="3"/>
  <c r="R182" i="3"/>
  <c r="Q179" i="3"/>
  <c r="P178" i="3"/>
  <c r="Q175" i="3"/>
  <c r="Q159" i="3"/>
  <c r="H159" i="3" s="1"/>
  <c r="O146" i="3"/>
  <c r="O139" i="3"/>
  <c r="Q133" i="3"/>
  <c r="P246" i="3"/>
  <c r="Q242" i="3"/>
  <c r="P207" i="3"/>
  <c r="R205" i="3"/>
  <c r="R198" i="3"/>
  <c r="P194" i="3"/>
  <c r="R188" i="3"/>
  <c r="H188" i="3" s="1"/>
  <c r="O185" i="3"/>
  <c r="R183" i="3"/>
  <c r="Q182" i="3"/>
  <c r="O178" i="3"/>
  <c r="P175" i="3"/>
  <c r="P168" i="3"/>
  <c r="P159" i="3"/>
  <c r="P133" i="3"/>
  <c r="D133" i="3" s="1"/>
  <c r="P205" i="3"/>
  <c r="P198" i="3"/>
  <c r="D198" i="3" s="1"/>
  <c r="Q195" i="3"/>
  <c r="P191" i="3"/>
  <c r="P188" i="3"/>
  <c r="P183" i="3"/>
  <c r="D183" i="3" s="1"/>
  <c r="P165" i="3"/>
  <c r="Q161" i="3"/>
  <c r="Q148" i="3"/>
  <c r="P142" i="3"/>
  <c r="R268" i="3"/>
  <c r="P244" i="3"/>
  <c r="P221" i="3"/>
  <c r="D221" i="3" s="1"/>
  <c r="P214" i="3"/>
  <c r="R208" i="3"/>
  <c r="O205" i="3"/>
  <c r="Q202" i="3"/>
  <c r="P195" i="3"/>
  <c r="D195" i="3" s="1"/>
  <c r="O191" i="3"/>
  <c r="O188" i="3"/>
  <c r="P184" i="3"/>
  <c r="D184" i="3" s="1"/>
  <c r="R181" i="3"/>
  <c r="S174" i="3"/>
  <c r="Q171" i="3"/>
  <c r="O165" i="3"/>
  <c r="O161" i="3"/>
  <c r="O148" i="3"/>
  <c r="P143" i="3"/>
  <c r="R163" i="3"/>
  <c r="P167" i="3"/>
  <c r="Q163" i="3"/>
  <c r="R156" i="3"/>
  <c r="Q151" i="3"/>
  <c r="R145" i="3"/>
  <c r="O167" i="3"/>
  <c r="P156" i="3"/>
  <c r="D156" i="3" s="1"/>
  <c r="P151" i="3"/>
  <c r="Q145" i="3"/>
  <c r="P171" i="3"/>
  <c r="Q165" i="3"/>
  <c r="P148" i="3"/>
  <c r="R154" i="3"/>
  <c r="P161" i="3"/>
  <c r="P154" i="3"/>
  <c r="D154" i="3" s="1"/>
  <c r="P147" i="3"/>
  <c r="R157" i="3"/>
  <c r="R168" i="3"/>
  <c r="R160" i="3"/>
  <c r="Q157" i="3"/>
  <c r="Q168" i="3"/>
  <c r="Q160" i="3"/>
  <c r="O157" i="3"/>
  <c r="P146" i="3"/>
  <c r="O627" i="3"/>
  <c r="Q627" i="3"/>
  <c r="R627" i="3"/>
  <c r="O581" i="3"/>
  <c r="Q581" i="3"/>
  <c r="R581" i="3"/>
  <c r="O563" i="3"/>
  <c r="Q563" i="3"/>
  <c r="R563" i="3"/>
  <c r="O607" i="3"/>
  <c r="R607" i="3"/>
  <c r="Q607" i="3"/>
  <c r="O567" i="3"/>
  <c r="R567" i="3"/>
  <c r="Q567" i="3"/>
  <c r="O576" i="3"/>
  <c r="Q576" i="3"/>
  <c r="R576" i="3"/>
  <c r="O516" i="3"/>
  <c r="Q516" i="3"/>
  <c r="R516" i="3"/>
  <c r="O440" i="3"/>
  <c r="Q440" i="3"/>
  <c r="R440" i="3"/>
  <c r="T658" i="3"/>
  <c r="Q658" i="3"/>
  <c r="R658" i="3"/>
  <c r="S658" i="3"/>
  <c r="O658" i="3"/>
  <c r="Q657" i="3"/>
  <c r="R657" i="3"/>
  <c r="S657" i="3"/>
  <c r="T657" i="3"/>
  <c r="O657" i="3"/>
  <c r="O400" i="3"/>
  <c r="Q400" i="3"/>
  <c r="R400" i="3"/>
  <c r="R634" i="3"/>
  <c r="O634" i="3"/>
  <c r="Q634" i="3"/>
  <c r="O673" i="3"/>
  <c r="Q673" i="3"/>
  <c r="R673" i="3"/>
  <c r="R664" i="3"/>
  <c r="O664" i="3"/>
  <c r="O521" i="3"/>
  <c r="Q521" i="3"/>
  <c r="O249" i="3"/>
  <c r="P249" i="3"/>
  <c r="Q249" i="3"/>
  <c r="R249" i="3"/>
  <c r="O359" i="3"/>
  <c r="Q359" i="3"/>
  <c r="R359" i="3"/>
  <c r="O517" i="3"/>
  <c r="Q517" i="3"/>
  <c r="R517" i="3"/>
  <c r="O474" i="3"/>
  <c r="Q474" i="3"/>
  <c r="R474" i="3"/>
  <c r="Q667" i="3"/>
  <c r="R667" i="3"/>
  <c r="O667" i="3"/>
  <c r="Q593" i="3"/>
  <c r="R593" i="3"/>
  <c r="O593" i="3"/>
  <c r="Q580" i="3"/>
  <c r="R580" i="3"/>
  <c r="O621" i="3"/>
  <c r="Q621" i="3"/>
  <c r="R621" i="3"/>
  <c r="O556" i="3"/>
  <c r="Q556" i="3"/>
  <c r="R556" i="3"/>
  <c r="O229" i="3"/>
  <c r="P229" i="3"/>
  <c r="Q229" i="3"/>
  <c r="R229" i="3"/>
  <c r="Q637" i="3"/>
  <c r="R637" i="3"/>
  <c r="R574" i="3"/>
  <c r="Q574" i="3"/>
  <c r="O583" i="3"/>
  <c r="Q583" i="3"/>
  <c r="R583" i="3"/>
  <c r="O379" i="3"/>
  <c r="Q379" i="3"/>
  <c r="R379" i="3"/>
  <c r="O665" i="3"/>
  <c r="Q665" i="3"/>
  <c r="Q660" i="3"/>
  <c r="R660" i="3"/>
  <c r="S660" i="3"/>
  <c r="O641" i="3"/>
  <c r="Q641" i="3"/>
  <c r="R641" i="3"/>
  <c r="O547" i="3"/>
  <c r="R547" i="3"/>
  <c r="O543" i="3"/>
  <c r="Q543" i="3"/>
  <c r="R543" i="3"/>
  <c r="Q640" i="3"/>
  <c r="R640" i="3"/>
  <c r="O623" i="3"/>
  <c r="Q623" i="3"/>
  <c r="R623" i="3"/>
  <c r="R614" i="3"/>
  <c r="Q557" i="3"/>
  <c r="R557" i="3"/>
  <c r="O450" i="3"/>
  <c r="Q450" i="3"/>
  <c r="R450" i="3"/>
  <c r="O269" i="3"/>
  <c r="Q269" i="3"/>
  <c r="R269" i="3"/>
  <c r="O209" i="3"/>
  <c r="P209" i="3"/>
  <c r="Q209" i="3"/>
  <c r="R209" i="3"/>
  <c r="O561" i="3"/>
  <c r="Q561" i="3"/>
  <c r="O639" i="3"/>
  <c r="Q639" i="3"/>
  <c r="R639" i="3"/>
  <c r="O527" i="3"/>
  <c r="R527" i="3"/>
  <c r="Q527" i="3"/>
  <c r="O523" i="3"/>
  <c r="Q523" i="3"/>
  <c r="R523" i="3"/>
  <c r="Q537" i="3"/>
  <c r="R537" i="3"/>
  <c r="Q617" i="3"/>
  <c r="R617" i="3"/>
  <c r="O617" i="3"/>
  <c r="O541" i="3"/>
  <c r="Q541" i="3"/>
  <c r="S661" i="3"/>
  <c r="T661" i="3"/>
  <c r="Q661" i="3"/>
  <c r="O647" i="3"/>
  <c r="O616" i="3"/>
  <c r="Q616" i="3"/>
  <c r="R616" i="3"/>
  <c r="O671" i="3"/>
  <c r="O663" i="3"/>
  <c r="Q663" i="3"/>
  <c r="R663" i="3"/>
  <c r="O470" i="3"/>
  <c r="Q470" i="3"/>
  <c r="R470" i="3"/>
  <c r="O189" i="3"/>
  <c r="P189" i="3"/>
  <c r="Q189" i="3"/>
  <c r="R189" i="3"/>
  <c r="Q573" i="3"/>
  <c r="R573" i="3"/>
  <c r="Q620" i="3"/>
  <c r="R620" i="3"/>
  <c r="Q594" i="3"/>
  <c r="Q560" i="3"/>
  <c r="R560" i="3"/>
  <c r="Q636" i="3"/>
  <c r="R636" i="3"/>
  <c r="O603" i="3"/>
  <c r="Q603" i="3"/>
  <c r="R603" i="3"/>
  <c r="R594" i="3"/>
  <c r="Q577" i="3"/>
  <c r="R577" i="3"/>
  <c r="O339" i="3"/>
  <c r="D339" i="3" s="1"/>
  <c r="Q339" i="3"/>
  <c r="R339" i="3"/>
  <c r="Q643" i="3"/>
  <c r="R643" i="3"/>
  <c r="Q670" i="3"/>
  <c r="R670" i="3"/>
  <c r="O646" i="3"/>
  <c r="Q646" i="3"/>
  <c r="R646" i="3"/>
  <c r="Q613" i="3"/>
  <c r="R613" i="3"/>
  <c r="Q597" i="3"/>
  <c r="R597" i="3"/>
  <c r="Q540" i="3"/>
  <c r="R540" i="3"/>
  <c r="O507" i="3"/>
  <c r="Q507" i="3"/>
  <c r="R507" i="3"/>
  <c r="S507" i="3"/>
  <c r="T507" i="3"/>
  <c r="O169" i="3"/>
  <c r="P169" i="3"/>
  <c r="Q169" i="3"/>
  <c r="R169" i="3"/>
  <c r="O601" i="3"/>
  <c r="Q601" i="3"/>
  <c r="O420" i="3"/>
  <c r="Q420" i="3"/>
  <c r="R420" i="3"/>
  <c r="Q633" i="3"/>
  <c r="R633" i="3"/>
  <c r="O596" i="3"/>
  <c r="Q596" i="3"/>
  <c r="R596" i="3"/>
  <c r="Q553" i="3"/>
  <c r="R553" i="3"/>
  <c r="Q513" i="3"/>
  <c r="R513" i="3"/>
  <c r="O289" i="3"/>
  <c r="Q289" i="3"/>
  <c r="R289" i="3"/>
  <c r="Q600" i="3"/>
  <c r="R600" i="3"/>
  <c r="O587" i="3"/>
  <c r="R587" i="3"/>
  <c r="O460" i="3"/>
  <c r="Q460" i="3"/>
  <c r="R460" i="3"/>
  <c r="O551" i="3"/>
  <c r="O531" i="3"/>
  <c r="R522" i="3"/>
  <c r="O511" i="3"/>
  <c r="O464" i="3"/>
  <c r="Q458" i="3"/>
  <c r="R455" i="3"/>
  <c r="O444" i="3"/>
  <c r="Q438" i="3"/>
  <c r="R435" i="3"/>
  <c r="O424" i="3"/>
  <c r="Q418" i="3"/>
  <c r="R415" i="3"/>
  <c r="O404" i="3"/>
  <c r="Q398" i="3"/>
  <c r="R394" i="3"/>
  <c r="O383" i="3"/>
  <c r="Q377" i="3"/>
  <c r="R374" i="3"/>
  <c r="O363" i="3"/>
  <c r="Q357" i="3"/>
  <c r="R354" i="3"/>
  <c r="O343" i="3"/>
  <c r="Q337" i="3"/>
  <c r="R334" i="3"/>
  <c r="O323" i="3"/>
  <c r="Q307" i="3"/>
  <c r="R304" i="3"/>
  <c r="O293" i="3"/>
  <c r="Q287" i="3"/>
  <c r="R284" i="3"/>
  <c r="O273" i="3"/>
  <c r="Q267" i="3"/>
  <c r="R264" i="3"/>
  <c r="O253" i="3"/>
  <c r="P250" i="3"/>
  <c r="Q247" i="3"/>
  <c r="R244" i="3"/>
  <c r="O233" i="3"/>
  <c r="P230" i="3"/>
  <c r="Q227" i="3"/>
  <c r="H227" i="3" s="1"/>
  <c r="R224" i="3"/>
  <c r="O213" i="3"/>
  <c r="P210" i="3"/>
  <c r="Q207" i="3"/>
  <c r="H207" i="3" s="1"/>
  <c r="R204" i="3"/>
  <c r="O193" i="3"/>
  <c r="P190" i="3"/>
  <c r="Q187" i="3"/>
  <c r="H187" i="3" s="1"/>
  <c r="R184" i="3"/>
  <c r="O173" i="3"/>
  <c r="P170" i="3"/>
  <c r="Q167" i="3"/>
  <c r="R164" i="3"/>
  <c r="O153" i="3"/>
  <c r="P150" i="3"/>
  <c r="Q147" i="3"/>
  <c r="R144" i="3"/>
  <c r="O628" i="3"/>
  <c r="O608" i="3"/>
  <c r="O588" i="3"/>
  <c r="O568" i="3"/>
  <c r="O548" i="3"/>
  <c r="O528" i="3"/>
  <c r="O508" i="3"/>
  <c r="O461" i="3"/>
  <c r="O441" i="3"/>
  <c r="O421" i="3"/>
  <c r="O401" i="3"/>
  <c r="O380" i="3"/>
  <c r="O360" i="3"/>
  <c r="O340" i="3"/>
  <c r="O320" i="3"/>
  <c r="O290" i="3"/>
  <c r="O270" i="3"/>
  <c r="O250" i="3"/>
  <c r="O230" i="3"/>
  <c r="O210" i="3"/>
  <c r="O190" i="3"/>
  <c r="O170" i="3"/>
  <c r="O150" i="3"/>
  <c r="S322" i="3"/>
  <c r="R610" i="3"/>
  <c r="R590" i="3"/>
  <c r="R570" i="3"/>
  <c r="R550" i="3"/>
  <c r="R530" i="3"/>
  <c r="R510" i="3"/>
  <c r="R463" i="3"/>
  <c r="R443" i="3"/>
  <c r="R423" i="3"/>
  <c r="R403" i="3"/>
  <c r="R382" i="3"/>
  <c r="R362" i="3"/>
  <c r="R342" i="3"/>
  <c r="R322" i="3"/>
  <c r="R292" i="3"/>
  <c r="R272" i="3"/>
  <c r="R252" i="3"/>
  <c r="R232" i="3"/>
  <c r="R212" i="3"/>
  <c r="R192" i="3"/>
  <c r="R152" i="3"/>
  <c r="Q510" i="3"/>
  <c r="Q463" i="3"/>
  <c r="Q443" i="3"/>
  <c r="Q423" i="3"/>
  <c r="Q403" i="3"/>
  <c r="H403" i="3" s="1"/>
  <c r="Q382" i="3"/>
  <c r="Q362" i="3"/>
  <c r="Q342" i="3"/>
  <c r="Q322" i="3"/>
  <c r="Q292" i="3"/>
  <c r="Q272" i="3"/>
  <c r="Q252" i="3"/>
  <c r="Q232" i="3"/>
  <c r="Q212" i="3"/>
  <c r="Q192" i="3"/>
  <c r="Q152" i="3"/>
  <c r="R149" i="3"/>
  <c r="R457" i="3"/>
  <c r="R437" i="3"/>
  <c r="R417" i="3"/>
  <c r="R397" i="3"/>
  <c r="R376" i="3"/>
  <c r="R356" i="3"/>
  <c r="R336" i="3"/>
  <c r="R306" i="3"/>
  <c r="R286" i="3"/>
  <c r="R266" i="3"/>
  <c r="P252" i="3"/>
  <c r="D252" i="3" s="1"/>
  <c r="R246" i="3"/>
  <c r="H246" i="3" s="1"/>
  <c r="P232" i="3"/>
  <c r="D232" i="3" s="1"/>
  <c r="R226" i="3"/>
  <c r="H226" i="3" s="1"/>
  <c r="P212" i="3"/>
  <c r="R206" i="3"/>
  <c r="P192" i="3"/>
  <c r="R186" i="3"/>
  <c r="R166" i="3"/>
  <c r="H166" i="3" s="1"/>
  <c r="P152" i="3"/>
  <c r="D152" i="3" s="1"/>
  <c r="Q149" i="3"/>
  <c r="R146" i="3"/>
  <c r="H146" i="3" s="1"/>
  <c r="P149" i="3"/>
  <c r="D149" i="3" s="1"/>
  <c r="P138" i="3"/>
  <c r="D138" i="3" s="1"/>
  <c r="Q465" i="3"/>
  <c r="R462" i="3"/>
  <c r="Q445" i="3"/>
  <c r="R442" i="3"/>
  <c r="Q425" i="3"/>
  <c r="R422" i="3"/>
  <c r="Q405" i="3"/>
  <c r="R402" i="3"/>
  <c r="Q384" i="3"/>
  <c r="R381" i="3"/>
  <c r="Q364" i="3"/>
  <c r="R361" i="3"/>
  <c r="R341" i="3"/>
  <c r="Q154" i="3"/>
  <c r="T173" i="3"/>
  <c r="R514" i="3"/>
  <c r="R467" i="3"/>
  <c r="R447" i="3"/>
  <c r="R427" i="3"/>
  <c r="R407" i="3"/>
  <c r="R386" i="3"/>
  <c r="R366" i="3"/>
  <c r="R346" i="3"/>
  <c r="R326" i="3"/>
  <c r="T320" i="3"/>
  <c r="R296" i="3"/>
  <c r="R276" i="3"/>
  <c r="R256" i="3"/>
  <c r="R236" i="3"/>
  <c r="S173" i="3"/>
  <c r="Q467" i="3"/>
  <c r="R464" i="3"/>
  <c r="Q447" i="3"/>
  <c r="R444" i="3"/>
  <c r="Q427" i="3"/>
  <c r="R424" i="3"/>
  <c r="Q407" i="3"/>
  <c r="R404" i="3"/>
  <c r="Q386" i="3"/>
  <c r="R383" i="3"/>
  <c r="Q366" i="3"/>
  <c r="R363" i="3"/>
  <c r="Q346" i="3"/>
  <c r="R343" i="3"/>
  <c r="Q326" i="3"/>
  <c r="R323" i="3"/>
  <c r="S320" i="3"/>
  <c r="Q296" i="3"/>
  <c r="R293" i="3"/>
  <c r="Q276" i="3"/>
  <c r="R273" i="3"/>
  <c r="Q256" i="3"/>
  <c r="R253" i="3"/>
  <c r="Q236" i="3"/>
  <c r="R233" i="3"/>
  <c r="Q216" i="3"/>
  <c r="R213" i="3"/>
  <c r="Q196" i="3"/>
  <c r="R193" i="3"/>
  <c r="Q176" i="3"/>
  <c r="R173" i="3"/>
  <c r="Q156" i="3"/>
  <c r="R153" i="3"/>
  <c r="Q424" i="3"/>
  <c r="R421" i="3"/>
  <c r="Q404" i="3"/>
  <c r="R401" i="3"/>
  <c r="Q383" i="3"/>
  <c r="R380" i="3"/>
  <c r="Q363" i="3"/>
  <c r="R360" i="3"/>
  <c r="Q343" i="3"/>
  <c r="R340" i="3"/>
  <c r="Q323" i="3"/>
  <c r="R320" i="3"/>
  <c r="Q293" i="3"/>
  <c r="R290" i="3"/>
  <c r="Q273" i="3"/>
  <c r="R270" i="3"/>
  <c r="Q253" i="3"/>
  <c r="R250" i="3"/>
  <c r="H250" i="3" s="1"/>
  <c r="P236" i="3"/>
  <c r="D236" i="3" s="1"/>
  <c r="Q233" i="3"/>
  <c r="R230" i="3"/>
  <c r="H230" i="3" s="1"/>
  <c r="Q213" i="3"/>
  <c r="R210" i="3"/>
  <c r="H210" i="3" s="1"/>
  <c r="Q193" i="3"/>
  <c r="R190" i="3"/>
  <c r="H190" i="3" s="1"/>
  <c r="Q173" i="3"/>
  <c r="R170" i="3"/>
  <c r="Q153" i="3"/>
  <c r="R150" i="3"/>
  <c r="H150" i="3" s="1"/>
  <c r="H567" i="3" l="1"/>
  <c r="H574" i="3"/>
  <c r="H634" i="3"/>
  <c r="H628" i="3"/>
  <c r="H527" i="3"/>
  <c r="H610" i="3"/>
  <c r="H608" i="3"/>
  <c r="H549" i="3"/>
  <c r="H622" i="3"/>
  <c r="H664" i="3"/>
  <c r="H607" i="3"/>
  <c r="H562" i="3"/>
  <c r="H585" i="3"/>
  <c r="H572" i="3"/>
  <c r="H299" i="3"/>
  <c r="H663" i="3"/>
  <c r="H530" i="3"/>
  <c r="H642" i="3"/>
  <c r="H261" i="3"/>
  <c r="H532" i="3"/>
  <c r="H633" i="3"/>
  <c r="H667" i="3"/>
  <c r="H529" i="3"/>
  <c r="H631" i="3"/>
  <c r="H645" i="3"/>
  <c r="H514" i="3"/>
  <c r="H555" i="3"/>
  <c r="H641" i="3"/>
  <c r="H662" i="3"/>
  <c r="H570" i="3"/>
  <c r="H643" i="3"/>
  <c r="H519" i="3"/>
  <c r="H571" i="3"/>
  <c r="H646" i="3"/>
  <c r="H674" i="3"/>
  <c r="H640" i="3"/>
  <c r="H418" i="3"/>
  <c r="H675" i="3"/>
  <c r="H673" i="3"/>
  <c r="H672" i="3"/>
  <c r="H671" i="3"/>
  <c r="H670" i="3"/>
  <c r="D675" i="3"/>
  <c r="D674" i="3"/>
  <c r="D673" i="3"/>
  <c r="D672" i="3"/>
  <c r="D670" i="3"/>
  <c r="D671" i="3"/>
  <c r="H669" i="3"/>
  <c r="H668" i="3"/>
  <c r="H528" i="3"/>
  <c r="H638" i="3"/>
  <c r="H575" i="3"/>
  <c r="H558" i="3"/>
  <c r="H518" i="3"/>
  <c r="H526" i="3"/>
  <c r="H632" i="3"/>
  <c r="H644" i="3"/>
  <c r="H522" i="3"/>
  <c r="H609" i="3"/>
  <c r="H666" i="3"/>
  <c r="H525" i="3"/>
  <c r="H635" i="3"/>
  <c r="H569" i="3"/>
  <c r="H582" i="3"/>
  <c r="H524" i="3"/>
  <c r="H520" i="3"/>
  <c r="H515" i="3"/>
  <c r="H531" i="3"/>
  <c r="H282" i="3"/>
  <c r="H665" i="3"/>
  <c r="H627" i="3"/>
  <c r="H581" i="3"/>
  <c r="H563" i="3"/>
  <c r="H576" i="3"/>
  <c r="H516" i="3"/>
  <c r="H521" i="3"/>
  <c r="H517" i="3"/>
  <c r="H637" i="3"/>
  <c r="H639" i="3"/>
  <c r="H523" i="3"/>
  <c r="H636" i="3"/>
  <c r="D662" i="3"/>
  <c r="D663" i="3"/>
  <c r="D666" i="3"/>
  <c r="D669" i="3"/>
  <c r="D668" i="3"/>
  <c r="D667" i="3"/>
  <c r="D665" i="3"/>
  <c r="D614" i="3"/>
  <c r="H544" i="3"/>
  <c r="H568" i="3"/>
  <c r="D622" i="3"/>
  <c r="H578" i="3"/>
  <c r="H566" i="3"/>
  <c r="H559" i="3"/>
  <c r="H612" i="3"/>
  <c r="H579" i="3"/>
  <c r="H611" i="3"/>
  <c r="H587" i="3"/>
  <c r="H619" i="3"/>
  <c r="H615" i="3"/>
  <c r="H599" i="3"/>
  <c r="H605" i="3"/>
  <c r="H618" i="3"/>
  <c r="H614" i="3"/>
  <c r="H588" i="3"/>
  <c r="H584" i="3"/>
  <c r="H564" i="3"/>
  <c r="H580" i="3"/>
  <c r="H621" i="3"/>
  <c r="H556" i="3"/>
  <c r="H583" i="3"/>
  <c r="H623" i="3"/>
  <c r="H553" i="3"/>
  <c r="H617" i="3"/>
  <c r="H541" i="3"/>
  <c r="H616" i="3"/>
  <c r="H573" i="3"/>
  <c r="H620" i="3"/>
  <c r="H577" i="3"/>
  <c r="H613" i="3"/>
  <c r="H465" i="3"/>
  <c r="D620" i="3"/>
  <c r="D613" i="3"/>
  <c r="D611" i="3"/>
  <c r="D632" i="3"/>
  <c r="D609" i="3"/>
  <c r="D645" i="3"/>
  <c r="D524" i="3"/>
  <c r="D640" i="3"/>
  <c r="D519" i="3"/>
  <c r="D637" i="3"/>
  <c r="D636" i="3"/>
  <c r="D635" i="3"/>
  <c r="D615" i="3"/>
  <c r="D518" i="3"/>
  <c r="D619" i="3"/>
  <c r="D525" i="3"/>
  <c r="D642" i="3"/>
  <c r="D526" i="3"/>
  <c r="D530" i="3"/>
  <c r="D633" i="3"/>
  <c r="D644" i="3"/>
  <c r="D638" i="3"/>
  <c r="D522" i="3"/>
  <c r="D630" i="3"/>
  <c r="D631" i="3"/>
  <c r="D643" i="3"/>
  <c r="D629" i="3"/>
  <c r="D612" i="3"/>
  <c r="D618" i="3"/>
  <c r="D610" i="3"/>
  <c r="D529" i="3"/>
  <c r="D520" i="3"/>
  <c r="D515" i="3"/>
  <c r="D514" i="3"/>
  <c r="D627" i="3"/>
  <c r="D516" i="3"/>
  <c r="D634" i="3"/>
  <c r="D521" i="3"/>
  <c r="D517" i="3"/>
  <c r="D621" i="3"/>
  <c r="D641" i="3"/>
  <c r="D623" i="3"/>
  <c r="D639" i="3"/>
  <c r="D527" i="3"/>
  <c r="D523" i="3"/>
  <c r="D617" i="3"/>
  <c r="D647" i="3"/>
  <c r="D616" i="3"/>
  <c r="D646" i="3"/>
  <c r="D531" i="3"/>
  <c r="D628" i="3"/>
  <c r="D608" i="3"/>
  <c r="D528" i="3"/>
  <c r="H598" i="3"/>
  <c r="H606" i="3"/>
  <c r="H603" i="3"/>
  <c r="H597" i="3"/>
  <c r="D573" i="3"/>
  <c r="D592" i="3"/>
  <c r="D586" i="3"/>
  <c r="D590" i="3"/>
  <c r="D589" i="3"/>
  <c r="D585" i="3"/>
  <c r="D564" i="3"/>
  <c r="D562" i="3"/>
  <c r="D580" i="3"/>
  <c r="D577" i="3"/>
  <c r="D595" i="3"/>
  <c r="D584" i="3"/>
  <c r="D591" i="3"/>
  <c r="D578" i="3"/>
  <c r="D566" i="3"/>
  <c r="D582" i="3"/>
  <c r="D594" i="3"/>
  <c r="D572" i="3"/>
  <c r="D575" i="3"/>
  <c r="D569" i="3"/>
  <c r="D579" i="3"/>
  <c r="D571" i="3"/>
  <c r="D570" i="3"/>
  <c r="D581" i="3"/>
  <c r="D563" i="3"/>
  <c r="D567" i="3"/>
  <c r="D576" i="3"/>
  <c r="D593" i="3"/>
  <c r="D583" i="3"/>
  <c r="D587" i="3"/>
  <c r="D588" i="3"/>
  <c r="D568" i="3"/>
  <c r="H601" i="3"/>
  <c r="H600" i="3"/>
  <c r="D606" i="3"/>
  <c r="D607" i="3"/>
  <c r="H604" i="3"/>
  <c r="H602" i="3"/>
  <c r="D605" i="3"/>
  <c r="D604" i="3"/>
  <c r="D600" i="3"/>
  <c r="D599" i="3"/>
  <c r="D598" i="3"/>
  <c r="D602" i="3"/>
  <c r="D603" i="3"/>
  <c r="D601" i="3"/>
  <c r="D597" i="3"/>
  <c r="D596" i="3"/>
  <c r="H561" i="3"/>
  <c r="D558" i="3"/>
  <c r="H560" i="3"/>
  <c r="D559" i="3"/>
  <c r="D556" i="3"/>
  <c r="H557" i="3"/>
  <c r="H554" i="3"/>
  <c r="D555" i="3"/>
  <c r="D557" i="3"/>
  <c r="D554" i="3"/>
  <c r="D553" i="3"/>
  <c r="D561" i="3"/>
  <c r="H552" i="3"/>
  <c r="H546" i="3"/>
  <c r="D560" i="3"/>
  <c r="H545" i="3"/>
  <c r="D548" i="3"/>
  <c r="D551" i="3"/>
  <c r="D547" i="3"/>
  <c r="D545" i="3"/>
  <c r="D552" i="3"/>
  <c r="H548" i="3"/>
  <c r="H551" i="3"/>
  <c r="D550" i="3"/>
  <c r="H550" i="3"/>
  <c r="H547" i="3"/>
  <c r="D546" i="3"/>
  <c r="D549" i="3"/>
  <c r="D544" i="3"/>
  <c r="D540" i="3"/>
  <c r="D543" i="3"/>
  <c r="H542" i="3"/>
  <c r="D542" i="3"/>
  <c r="H539" i="3"/>
  <c r="D539" i="3"/>
  <c r="H543" i="3"/>
  <c r="D541" i="3"/>
  <c r="H540" i="3"/>
  <c r="H538" i="3"/>
  <c r="H537" i="3"/>
  <c r="D538" i="3"/>
  <c r="D537" i="3"/>
  <c r="D532" i="3"/>
  <c r="H148" i="3"/>
  <c r="D340" i="3"/>
  <c r="H247" i="3"/>
  <c r="H400" i="3"/>
  <c r="H445" i="3"/>
  <c r="H161" i="3"/>
  <c r="H179" i="3"/>
  <c r="H236" i="3"/>
  <c r="H414" i="3"/>
  <c r="H294" i="3"/>
  <c r="H436" i="3"/>
  <c r="H388" i="3"/>
  <c r="H371" i="3"/>
  <c r="H439" i="3"/>
  <c r="H471" i="3"/>
  <c r="H466" i="3"/>
  <c r="H253" i="3"/>
  <c r="H176" i="3"/>
  <c r="H295" i="3"/>
  <c r="D336" i="3"/>
  <c r="H304" i="3"/>
  <c r="H405" i="3"/>
  <c r="H442" i="3"/>
  <c r="H157" i="3"/>
  <c r="H387" i="3"/>
  <c r="H283" i="3"/>
  <c r="H333" i="3"/>
  <c r="H144" i="3"/>
  <c r="H409" i="3"/>
  <c r="H151" i="3"/>
  <c r="H415" i="3"/>
  <c r="H430" i="3"/>
  <c r="H467" i="3"/>
  <c r="D438" i="3"/>
  <c r="D442" i="3"/>
  <c r="H369" i="3"/>
  <c r="D439" i="3"/>
  <c r="D437" i="3"/>
  <c r="H438" i="3"/>
  <c r="H470" i="3"/>
  <c r="D450" i="3"/>
  <c r="D448" i="3"/>
  <c r="H396" i="3"/>
  <c r="D444" i="3"/>
  <c r="D454" i="3"/>
  <c r="D436" i="3"/>
  <c r="H462" i="3"/>
  <c r="D206" i="3"/>
  <c r="D467" i="3"/>
  <c r="D449" i="3"/>
  <c r="D466" i="3"/>
  <c r="H394" i="3"/>
  <c r="H385" i="3"/>
  <c r="D455" i="3"/>
  <c r="H380" i="3"/>
  <c r="H435" i="3"/>
  <c r="D468" i="3"/>
  <c r="H390" i="3"/>
  <c r="D333" i="3"/>
  <c r="H432" i="3"/>
  <c r="D447" i="3"/>
  <c r="H344" i="3"/>
  <c r="H300" i="3"/>
  <c r="D471" i="3"/>
  <c r="H355" i="3"/>
  <c r="H297" i="3"/>
  <c r="H406" i="3"/>
  <c r="H291" i="3"/>
  <c r="D456" i="3"/>
  <c r="D472" i="3"/>
  <c r="H392" i="3"/>
  <c r="D473" i="3"/>
  <c r="H293" i="3"/>
  <c r="H216" i="3"/>
  <c r="H357" i="3"/>
  <c r="D451" i="3"/>
  <c r="D453" i="3"/>
  <c r="H433" i="3"/>
  <c r="H421" i="3"/>
  <c r="D462" i="3"/>
  <c r="D465" i="3"/>
  <c r="D435" i="3"/>
  <c r="H145" i="3"/>
  <c r="D470" i="3"/>
  <c r="D459" i="3"/>
  <c r="H271" i="3"/>
  <c r="H303" i="3"/>
  <c r="H366" i="3"/>
  <c r="D440" i="3"/>
  <c r="D446" i="3"/>
  <c r="H473" i="3"/>
  <c r="H468" i="3"/>
  <c r="D464" i="3"/>
  <c r="H427" i="3"/>
  <c r="H343" i="3"/>
  <c r="H209" i="3"/>
  <c r="D458" i="3"/>
  <c r="D469" i="3"/>
  <c r="D461" i="3"/>
  <c r="D445" i="3"/>
  <c r="H472" i="3"/>
  <c r="H365" i="3"/>
  <c r="H352" i="3"/>
  <c r="D334" i="3"/>
  <c r="H419" i="3"/>
  <c r="H363" i="3"/>
  <c r="H356" i="3"/>
  <c r="D452" i="3"/>
  <c r="D457" i="3"/>
  <c r="D460" i="3"/>
  <c r="H330" i="3"/>
  <c r="H474" i="3"/>
  <c r="H238" i="3"/>
  <c r="H306" i="3"/>
  <c r="D474" i="3"/>
  <c r="H331" i="3"/>
  <c r="H464" i="3"/>
  <c r="H469" i="3"/>
  <c r="D343" i="3"/>
  <c r="D402" i="3"/>
  <c r="H368" i="3"/>
  <c r="D373" i="3"/>
  <c r="D335" i="3"/>
  <c r="H349" i="3"/>
  <c r="D367" i="3"/>
  <c r="H401" i="3"/>
  <c r="D341" i="3"/>
  <c r="D403" i="3"/>
  <c r="D363" i="3"/>
  <c r="D375" i="3"/>
  <c r="D358" i="3"/>
  <c r="H420" i="3"/>
  <c r="H298" i="3"/>
  <c r="D371" i="3"/>
  <c r="D361" i="3"/>
  <c r="D399" i="3"/>
  <c r="D364" i="3"/>
  <c r="H147" i="3"/>
  <c r="D420" i="3"/>
  <c r="H341" i="3"/>
  <c r="H285" i="3"/>
  <c r="D415" i="3"/>
  <c r="H332" i="3"/>
  <c r="D416" i="3"/>
  <c r="H354" i="3"/>
  <c r="H152" i="3"/>
  <c r="D370" i="3"/>
  <c r="H358" i="3"/>
  <c r="D404" i="3"/>
  <c r="D419" i="3"/>
  <c r="D347" i="3"/>
  <c r="H416" i="3"/>
  <c r="H135" i="3"/>
  <c r="D353" i="3"/>
  <c r="H345" i="3"/>
  <c r="H412" i="3"/>
  <c r="D366" i="3"/>
  <c r="H353" i="3"/>
  <c r="H441" i="3"/>
  <c r="D354" i="3"/>
  <c r="H402" i="3"/>
  <c r="D345" i="3"/>
  <c r="H208" i="3"/>
  <c r="D374" i="3"/>
  <c r="D365" i="3"/>
  <c r="H342" i="3"/>
  <c r="H263" i="3"/>
  <c r="H301" i="3"/>
  <c r="D352" i="3"/>
  <c r="D299" i="3"/>
  <c r="H364" i="3"/>
  <c r="D400" i="3"/>
  <c r="D298" i="3"/>
  <c r="H351" i="3"/>
  <c r="D401" i="3"/>
  <c r="H359" i="3"/>
  <c r="D351" i="3"/>
  <c r="D203" i="3"/>
  <c r="D357" i="3"/>
  <c r="H347" i="3"/>
  <c r="D342" i="3"/>
  <c r="H350" i="3"/>
  <c r="D355" i="3"/>
  <c r="D350" i="3"/>
  <c r="D356" i="3"/>
  <c r="H213" i="3"/>
  <c r="H287" i="3"/>
  <c r="H233" i="3"/>
  <c r="H346" i="3"/>
  <c r="D359" i="3"/>
  <c r="H164" i="3"/>
  <c r="D348" i="3"/>
  <c r="D405" i="3"/>
  <c r="H407" i="3"/>
  <c r="D368" i="3"/>
  <c r="H404" i="3"/>
  <c r="D360" i="3"/>
  <c r="H362" i="3"/>
  <c r="H156" i="3"/>
  <c r="H265" i="3"/>
  <c r="D369" i="3"/>
  <c r="D301" i="3"/>
  <c r="H302" i="3"/>
  <c r="H360" i="3"/>
  <c r="D362" i="3"/>
  <c r="D349" i="3"/>
  <c r="D344" i="3"/>
  <c r="H133" i="3"/>
  <c r="H255" i="3"/>
  <c r="D346" i="3"/>
  <c r="H348" i="3"/>
  <c r="D372" i="3"/>
  <c r="H268" i="3"/>
  <c r="H367" i="3"/>
  <c r="H361" i="3"/>
  <c r="H305" i="3"/>
  <c r="H143" i="3"/>
  <c r="D418" i="3"/>
  <c r="H451" i="3"/>
  <c r="H434" i="3"/>
  <c r="D434" i="3"/>
  <c r="D414" i="3"/>
  <c r="H437" i="3"/>
  <c r="D433" i="3"/>
  <c r="H440" i="3"/>
  <c r="D425" i="3"/>
  <c r="H428" i="3"/>
  <c r="D407" i="3"/>
  <c r="H447" i="3"/>
  <c r="D430" i="3"/>
  <c r="D427" i="3"/>
  <c r="D411" i="3"/>
  <c r="H413" i="3"/>
  <c r="D417" i="3"/>
  <c r="D409" i="3"/>
  <c r="H422" i="3"/>
  <c r="D429" i="3"/>
  <c r="D413" i="3"/>
  <c r="D410" i="3"/>
  <c r="D423" i="3"/>
  <c r="H425" i="3"/>
  <c r="D431" i="3"/>
  <c r="D422" i="3"/>
  <c r="H429" i="3"/>
  <c r="H444" i="3"/>
  <c r="H426" i="3"/>
  <c r="D406" i="3"/>
  <c r="H417" i="3"/>
  <c r="D426" i="3"/>
  <c r="H424" i="3"/>
  <c r="D421" i="3"/>
  <c r="D432" i="3"/>
  <c r="H449" i="3"/>
  <c r="D408" i="3"/>
  <c r="H408" i="3"/>
  <c r="H431" i="3"/>
  <c r="H423" i="3"/>
  <c r="D441" i="3"/>
  <c r="D428" i="3"/>
  <c r="H446" i="3"/>
  <c r="H448" i="3"/>
  <c r="D443" i="3"/>
  <c r="D412" i="3"/>
  <c r="D424" i="3"/>
  <c r="H450" i="3"/>
  <c r="H443" i="3"/>
  <c r="H410" i="3"/>
  <c r="H393" i="3"/>
  <c r="D390" i="3"/>
  <c r="H399" i="3"/>
  <c r="D393" i="3"/>
  <c r="H391" i="3"/>
  <c r="D396" i="3"/>
  <c r="D398" i="3"/>
  <c r="D392" i="3"/>
  <c r="D394" i="3"/>
  <c r="D397" i="3"/>
  <c r="H398" i="3"/>
  <c r="D391" i="3"/>
  <c r="H397" i="3"/>
  <c r="D384" i="3"/>
  <c r="D383" i="3"/>
  <c r="H389" i="3"/>
  <c r="D387" i="3"/>
  <c r="H383" i="3"/>
  <c r="H384" i="3"/>
  <c r="H382" i="3"/>
  <c r="D381" i="3"/>
  <c r="D382" i="3"/>
  <c r="D386" i="3"/>
  <c r="H381" i="3"/>
  <c r="D388" i="3"/>
  <c r="D385" i="3"/>
  <c r="D389" i="3"/>
  <c r="D378" i="3"/>
  <c r="D376" i="3"/>
  <c r="D377" i="3"/>
  <c r="D379" i="3"/>
  <c r="D380" i="3"/>
  <c r="H335" i="3"/>
  <c r="H339" i="3"/>
  <c r="H334" i="3"/>
  <c r="H337" i="3"/>
  <c r="H338" i="3"/>
  <c r="H340" i="3"/>
  <c r="H336" i="3"/>
  <c r="D327" i="3"/>
  <c r="D325" i="3"/>
  <c r="D324" i="3"/>
  <c r="D332" i="3"/>
  <c r="D328" i="3"/>
  <c r="D329" i="3"/>
  <c r="D330" i="3"/>
  <c r="D331" i="3"/>
  <c r="D326" i="3"/>
  <c r="H307" i="3"/>
  <c r="D303" i="3"/>
  <c r="D306" i="3"/>
  <c r="D307" i="3"/>
  <c r="D160" i="3"/>
  <c r="H234" i="3"/>
  <c r="D293" i="3"/>
  <c r="D289" i="3"/>
  <c r="D148" i="3"/>
  <c r="D266" i="3"/>
  <c r="D271" i="3"/>
  <c r="D288" i="3"/>
  <c r="H162" i="3"/>
  <c r="D305" i="3"/>
  <c r="D300" i="3"/>
  <c r="D137" i="3"/>
  <c r="D139" i="3"/>
  <c r="D302" i="3"/>
  <c r="H284" i="3"/>
  <c r="H221" i="3"/>
  <c r="D136" i="3"/>
  <c r="H281" i="3"/>
  <c r="D297" i="3"/>
  <c r="H289" i="3"/>
  <c r="D161" i="3"/>
  <c r="D218" i="3"/>
  <c r="H288" i="3"/>
  <c r="D202" i="3"/>
  <c r="D213" i="3"/>
  <c r="H258" i="3"/>
  <c r="D280" i="3"/>
  <c r="D217" i="3"/>
  <c r="D291" i="3"/>
  <c r="D142" i="3"/>
  <c r="H290" i="3"/>
  <c r="H165" i="3"/>
  <c r="D144" i="3"/>
  <c r="H149" i="3"/>
  <c r="D150" i="3"/>
  <c r="D282" i="3"/>
  <c r="D225" i="3"/>
  <c r="D158" i="3"/>
  <c r="D279" i="3"/>
  <c r="D284" i="3"/>
  <c r="D212" i="3"/>
  <c r="D208" i="3"/>
  <c r="D274" i="3"/>
  <c r="D281" i="3"/>
  <c r="D292" i="3"/>
  <c r="D277" i="3"/>
  <c r="D151" i="3"/>
  <c r="H154" i="3"/>
  <c r="D210" i="3"/>
  <c r="D205" i="3"/>
  <c r="D272" i="3"/>
  <c r="D159" i="3"/>
  <c r="D214" i="3"/>
  <c r="D219" i="3"/>
  <c r="H270" i="3"/>
  <c r="H212" i="3"/>
  <c r="D200" i="3"/>
  <c r="D166" i="3"/>
  <c r="H214" i="3"/>
  <c r="D143" i="3"/>
  <c r="H138" i="3"/>
  <c r="H264" i="3"/>
  <c r="D286" i="3"/>
  <c r="D296" i="3"/>
  <c r="D230" i="3"/>
  <c r="H224" i="3"/>
  <c r="H222" i="3"/>
  <c r="D264" i="3"/>
  <c r="D237" i="3"/>
  <c r="D163" i="3"/>
  <c r="D147" i="3"/>
  <c r="D285" i="3"/>
  <c r="H239" i="3"/>
  <c r="D145" i="3"/>
  <c r="H155" i="3"/>
  <c r="H280" i="3"/>
  <c r="D267" i="3"/>
  <c r="D283" i="3"/>
  <c r="D295" i="3"/>
  <c r="D153" i="3"/>
  <c r="D207" i="3"/>
  <c r="D223" i="3"/>
  <c r="D268" i="3"/>
  <c r="H266" i="3"/>
  <c r="D146" i="3"/>
  <c r="D276" i="3"/>
  <c r="H286" i="3"/>
  <c r="D233" i="3"/>
  <c r="H215" i="3"/>
  <c r="H225" i="3"/>
  <c r="H153" i="3"/>
  <c r="H232" i="3"/>
  <c r="D209" i="3"/>
  <c r="D290" i="3"/>
  <c r="D157" i="3"/>
  <c r="H296" i="3"/>
  <c r="H292" i="3"/>
  <c r="H267" i="3"/>
  <c r="H269" i="3"/>
  <c r="H229" i="3"/>
  <c r="H160" i="3"/>
  <c r="H163" i="3"/>
  <c r="D216" i="3"/>
  <c r="D287" i="3"/>
  <c r="D231" i="3"/>
  <c r="H180" i="3"/>
  <c r="H134" i="3"/>
  <c r="D226" i="3"/>
  <c r="D278" i="3"/>
  <c r="D304" i="3"/>
  <c r="D275" i="3"/>
  <c r="D229" i="3"/>
  <c r="D211" i="3"/>
  <c r="D162" i="3"/>
  <c r="D165" i="3"/>
  <c r="D227" i="3"/>
  <c r="D224" i="3"/>
  <c r="D270" i="3"/>
  <c r="D273" i="3"/>
  <c r="D269" i="3"/>
  <c r="H139" i="3"/>
  <c r="H237" i="3"/>
  <c r="D234" i="3"/>
  <c r="D294" i="3"/>
  <c r="D164" i="3"/>
  <c r="H235" i="3"/>
  <c r="D265" i="3"/>
  <c r="D204" i="3"/>
  <c r="H259" i="3"/>
  <c r="D258" i="3"/>
  <c r="D260" i="3"/>
  <c r="H260" i="3"/>
  <c r="D263" i="3"/>
  <c r="H262" i="3"/>
  <c r="D259" i="3"/>
  <c r="D261" i="3"/>
  <c r="D262" i="3"/>
  <c r="H257" i="3"/>
  <c r="H256" i="3"/>
  <c r="D255" i="3"/>
  <c r="D254" i="3"/>
  <c r="D256" i="3"/>
  <c r="H252" i="3"/>
  <c r="D253" i="3"/>
  <c r="D257" i="3"/>
  <c r="H254" i="3"/>
  <c r="H248" i="3"/>
  <c r="H249" i="3"/>
  <c r="D249" i="3"/>
  <c r="D247" i="3"/>
  <c r="D250" i="3"/>
  <c r="D246" i="3"/>
  <c r="H251" i="3"/>
  <c r="H242" i="3"/>
  <c r="D245" i="3"/>
  <c r="D251" i="3"/>
  <c r="D243" i="3"/>
  <c r="D240" i="3"/>
  <c r="H244" i="3"/>
  <c r="D241" i="3"/>
  <c r="D244" i="3"/>
  <c r="D239" i="3"/>
  <c r="D238" i="3"/>
  <c r="H205" i="3"/>
  <c r="H203" i="3"/>
  <c r="H204" i="3"/>
  <c r="H200" i="3"/>
  <c r="H202" i="3"/>
  <c r="H206" i="3"/>
  <c r="H201" i="3"/>
  <c r="H184" i="3"/>
  <c r="H199" i="3"/>
  <c r="H177" i="3"/>
  <c r="D194" i="3"/>
  <c r="H192" i="3"/>
  <c r="D196" i="3"/>
  <c r="H198" i="3"/>
  <c r="D199" i="3"/>
  <c r="D193" i="3"/>
  <c r="H193" i="3"/>
  <c r="D197" i="3"/>
  <c r="D192" i="3"/>
  <c r="D187" i="3"/>
  <c r="D185" i="3"/>
  <c r="D188" i="3"/>
  <c r="D189" i="3"/>
  <c r="H189" i="3"/>
  <c r="D190" i="3"/>
  <c r="D186" i="3"/>
  <c r="D191" i="3"/>
  <c r="D181" i="3"/>
  <c r="H182" i="3"/>
  <c r="D177" i="3"/>
  <c r="D179" i="3"/>
  <c r="D178" i="3"/>
  <c r="H183" i="3"/>
  <c r="H181" i="3"/>
  <c r="H513" i="3"/>
  <c r="H509" i="3"/>
  <c r="H511" i="3"/>
  <c r="H512" i="3"/>
  <c r="D510" i="3"/>
  <c r="H510" i="3"/>
  <c r="D513" i="3"/>
  <c r="D509" i="3"/>
  <c r="D511" i="3"/>
  <c r="D512" i="3"/>
  <c r="D323" i="3"/>
  <c r="G319" i="3" l="1"/>
  <c r="C319" i="3"/>
  <c r="N125" i="3"/>
  <c r="O125" i="3" s="1"/>
  <c r="N126" i="3"/>
  <c r="Q126" i="3" s="1"/>
  <c r="N127" i="3"/>
  <c r="O127" i="3" s="1"/>
  <c r="N128" i="3"/>
  <c r="N129" i="3"/>
  <c r="N130" i="3"/>
  <c r="Q130" i="3" s="1"/>
  <c r="N131" i="3"/>
  <c r="R131" i="3" s="1"/>
  <c r="N132" i="3"/>
  <c r="O132" i="3" s="1"/>
  <c r="D127" i="3" l="1"/>
  <c r="R127" i="3"/>
  <c r="Q127" i="3"/>
  <c r="P127" i="3"/>
  <c r="P126" i="3"/>
  <c r="O126" i="3"/>
  <c r="R129" i="3"/>
  <c r="Q129" i="3"/>
  <c r="P129" i="3"/>
  <c r="O129" i="3"/>
  <c r="P130" i="3"/>
  <c r="O130" i="3"/>
  <c r="O131" i="3"/>
  <c r="Q131" i="3"/>
  <c r="H131" i="3" s="1"/>
  <c r="P131" i="3"/>
  <c r="R128" i="3"/>
  <c r="Q128" i="3"/>
  <c r="P128" i="3"/>
  <c r="R126" i="3"/>
  <c r="O128" i="3"/>
  <c r="R132" i="3"/>
  <c r="P132" i="3"/>
  <c r="D132" i="3" s="1"/>
  <c r="R130" i="3"/>
  <c r="Q125" i="3"/>
  <c r="Q132" i="3"/>
  <c r="R125" i="3"/>
  <c r="P125" i="3"/>
  <c r="D130" i="3" l="1"/>
  <c r="H132" i="3"/>
  <c r="D131" i="3"/>
  <c r="D129" i="3"/>
  <c r="D126" i="3"/>
  <c r="D128" i="3"/>
  <c r="D125" i="3"/>
  <c r="N121" i="3"/>
  <c r="O121" i="3" s="1"/>
  <c r="N122" i="3"/>
  <c r="N123" i="3"/>
  <c r="P123" i="3" s="1"/>
  <c r="N124" i="3"/>
  <c r="Q124" i="3" s="1"/>
  <c r="N117" i="3"/>
  <c r="O117" i="3" s="1"/>
  <c r="N118" i="3"/>
  <c r="O118" i="3" s="1"/>
  <c r="N119" i="3"/>
  <c r="P119" i="3" s="1"/>
  <c r="N120" i="3"/>
  <c r="Q120" i="3" s="1"/>
  <c r="N113" i="3"/>
  <c r="O113" i="3" s="1"/>
  <c r="N114" i="3"/>
  <c r="P114" i="3" s="1"/>
  <c r="N115" i="3"/>
  <c r="Q115" i="3" s="1"/>
  <c r="N116" i="3"/>
  <c r="R116" i="3" s="1"/>
  <c r="N112" i="3"/>
  <c r="R112" i="3" s="1"/>
  <c r="N109" i="3"/>
  <c r="P109" i="3" s="1"/>
  <c r="N110" i="3"/>
  <c r="Q110" i="3" s="1"/>
  <c r="N111" i="3"/>
  <c r="R111" i="3" s="1"/>
  <c r="Q119" i="3" l="1"/>
  <c r="R118" i="3"/>
  <c r="Q118" i="3"/>
  <c r="P118" i="3"/>
  <c r="D118" i="3" s="1"/>
  <c r="R122" i="3"/>
  <c r="O120" i="3"/>
  <c r="O123" i="3"/>
  <c r="Q122" i="3"/>
  <c r="P124" i="3"/>
  <c r="P122" i="3"/>
  <c r="O124" i="3"/>
  <c r="O122" i="3"/>
  <c r="R123" i="3"/>
  <c r="R121" i="3"/>
  <c r="Q123" i="3"/>
  <c r="Q121" i="3"/>
  <c r="P121" i="3"/>
  <c r="D121" i="3" s="1"/>
  <c r="R124" i="3"/>
  <c r="R119" i="3"/>
  <c r="P115" i="3"/>
  <c r="P120" i="3"/>
  <c r="R117" i="3"/>
  <c r="O119" i="3"/>
  <c r="Q117" i="3"/>
  <c r="H117" i="3" s="1"/>
  <c r="P117" i="3"/>
  <c r="D117" i="3" s="1"/>
  <c r="R120" i="3"/>
  <c r="H120" i="3" s="1"/>
  <c r="O114" i="3"/>
  <c r="Q116" i="3"/>
  <c r="P116" i="3"/>
  <c r="R113" i="3"/>
  <c r="R114" i="3"/>
  <c r="Q113" i="3"/>
  <c r="O115" i="3"/>
  <c r="O116" i="3"/>
  <c r="R115" i="3"/>
  <c r="H115" i="3" s="1"/>
  <c r="Q114" i="3"/>
  <c r="P113" i="3"/>
  <c r="D113" i="3" s="1"/>
  <c r="O112" i="3"/>
  <c r="P112" i="3"/>
  <c r="Q112" i="3"/>
  <c r="H112" i="3" s="1"/>
  <c r="Q111" i="3"/>
  <c r="H111" i="3" s="1"/>
  <c r="P110" i="3"/>
  <c r="O109" i="3"/>
  <c r="P111" i="3"/>
  <c r="O110" i="3"/>
  <c r="O111" i="3"/>
  <c r="R109" i="3"/>
  <c r="R110" i="3"/>
  <c r="H110" i="3" s="1"/>
  <c r="Q109" i="3"/>
  <c r="H109" i="3" s="1"/>
  <c r="H114" i="3" l="1"/>
  <c r="H118" i="3"/>
  <c r="H122" i="3"/>
  <c r="H121" i="3"/>
  <c r="H119" i="3"/>
  <c r="H113" i="3"/>
  <c r="D114" i="3"/>
  <c r="D120" i="3"/>
  <c r="D115" i="3"/>
  <c r="D123" i="3"/>
  <c r="D110" i="3"/>
  <c r="D109" i="3"/>
  <c r="D112" i="3"/>
  <c r="D111" i="3"/>
  <c r="D119" i="3"/>
  <c r="D116" i="3"/>
  <c r="D122" i="3"/>
  <c r="D124" i="3"/>
  <c r="T37" i="14"/>
  <c r="X37" i="14" s="1"/>
  <c r="Q35" i="5"/>
  <c r="R35" i="5" l="1"/>
  <c r="V37" i="14"/>
  <c r="U37" i="14"/>
  <c r="AF37" i="14"/>
  <c r="AE37" i="14"/>
  <c r="AD37" i="14"/>
  <c r="AC37" i="14"/>
  <c r="AB37" i="14"/>
  <c r="AA37" i="14"/>
  <c r="Z37" i="14"/>
  <c r="W37" i="14"/>
  <c r="G37" i="14" s="1"/>
  <c r="Y37" i="14"/>
  <c r="Y35" i="5"/>
  <c r="X35" i="5"/>
  <c r="W35" i="5"/>
  <c r="V35" i="5"/>
  <c r="U35" i="5"/>
  <c r="T35" i="5"/>
  <c r="S35" i="5"/>
  <c r="P37" i="1"/>
  <c r="S37" i="1" s="1"/>
  <c r="S53" i="4"/>
  <c r="T53" i="4" s="1"/>
  <c r="T54" i="11"/>
  <c r="U54" i="11" s="1"/>
  <c r="G35" i="5" l="1"/>
  <c r="O37" i="14"/>
  <c r="M37" i="14"/>
  <c r="I37" i="14"/>
  <c r="K37" i="14"/>
  <c r="K35" i="5"/>
  <c r="Q37" i="14"/>
  <c r="P37" i="14"/>
  <c r="E37" i="14"/>
  <c r="I35" i="5"/>
  <c r="M35" i="5"/>
  <c r="L35" i="5"/>
  <c r="E35" i="5"/>
  <c r="AA54" i="11"/>
  <c r="AE54" i="11"/>
  <c r="AD54" i="11"/>
  <c r="AB54" i="11"/>
  <c r="V54" i="11"/>
  <c r="E54" i="11" s="1"/>
  <c r="AF54" i="11"/>
  <c r="AC54" i="11"/>
  <c r="Z54" i="11"/>
  <c r="Y54" i="11"/>
  <c r="X54" i="11"/>
  <c r="W54" i="11"/>
  <c r="T37" i="1"/>
  <c r="G37" i="1" s="1"/>
  <c r="R37" i="1"/>
  <c r="V37" i="1"/>
  <c r="Q37" i="1"/>
  <c r="U37" i="1"/>
  <c r="AC53" i="4"/>
  <c r="AB53" i="4"/>
  <c r="AA53" i="4"/>
  <c r="Z53" i="4"/>
  <c r="Y53" i="4"/>
  <c r="X53" i="4"/>
  <c r="W53" i="4"/>
  <c r="V53" i="4"/>
  <c r="U53" i="4"/>
  <c r="E53" i="4" s="1"/>
  <c r="I54" i="11" l="1"/>
  <c r="G54" i="11"/>
  <c r="K53" i="4"/>
  <c r="G53" i="4"/>
  <c r="M54" i="11"/>
  <c r="I53" i="4"/>
  <c r="K54" i="11"/>
  <c r="L37" i="1"/>
  <c r="E37" i="1"/>
  <c r="I37" i="1"/>
  <c r="N53" i="4"/>
  <c r="O53" i="4"/>
  <c r="M53" i="4"/>
  <c r="O54" i="11"/>
  <c r="P54" i="11"/>
  <c r="Q54" i="11"/>
  <c r="N106" i="3"/>
  <c r="O106" i="3" s="1"/>
  <c r="N107" i="3"/>
  <c r="O107" i="3" s="1"/>
  <c r="N108" i="3"/>
  <c r="P108" i="3" s="1"/>
  <c r="O108" i="3" l="1"/>
  <c r="R106" i="3"/>
  <c r="Q106" i="3"/>
  <c r="P106" i="3"/>
  <c r="D106" i="3" s="1"/>
  <c r="R107" i="3"/>
  <c r="R108" i="3"/>
  <c r="Q107" i="3"/>
  <c r="Q108" i="3"/>
  <c r="P107" i="3"/>
  <c r="D107" i="3" s="1"/>
  <c r="H107" i="3" l="1"/>
  <c r="H108" i="3"/>
  <c r="H106" i="3"/>
  <c r="D108" i="3"/>
  <c r="T57" i="21"/>
  <c r="V57" i="21" s="1"/>
  <c r="W57" i="21"/>
  <c r="X57" i="21"/>
  <c r="T58" i="21"/>
  <c r="U58" i="21" s="1"/>
  <c r="W58" i="21"/>
  <c r="X58" i="21"/>
  <c r="T59" i="21"/>
  <c r="V59" i="21" s="1"/>
  <c r="W59" i="21"/>
  <c r="X59" i="21"/>
  <c r="T60" i="21"/>
  <c r="Y60" i="21" s="1"/>
  <c r="W60" i="21"/>
  <c r="X60" i="21"/>
  <c r="T61" i="21"/>
  <c r="Y61" i="21" s="1"/>
  <c r="W61" i="21"/>
  <c r="X61" i="21"/>
  <c r="T62" i="21"/>
  <c r="Y62" i="21" s="1"/>
  <c r="W62" i="21"/>
  <c r="X62" i="21"/>
  <c r="H62" i="21" l="1"/>
  <c r="H58" i="21"/>
  <c r="H59" i="21"/>
  <c r="H61" i="21"/>
  <c r="H60" i="21"/>
  <c r="H57" i="21"/>
  <c r="AD57" i="21"/>
  <c r="Y57" i="21"/>
  <c r="AC57" i="21"/>
  <c r="AB57" i="21"/>
  <c r="AA57" i="21"/>
  <c r="Z57" i="21"/>
  <c r="U57" i="21"/>
  <c r="V60" i="21"/>
  <c r="U60" i="21"/>
  <c r="V62" i="21"/>
  <c r="U59" i="21"/>
  <c r="V61" i="21"/>
  <c r="U61" i="21"/>
  <c r="Y58" i="21"/>
  <c r="AD60" i="21"/>
  <c r="AC59" i="21"/>
  <c r="AB58" i="21"/>
  <c r="AD61" i="21"/>
  <c r="AB59" i="21"/>
  <c r="AA58" i="21"/>
  <c r="L58" i="21" s="1"/>
  <c r="AD62" i="21"/>
  <c r="AC61" i="21"/>
  <c r="AB60" i="21"/>
  <c r="AA59" i="21"/>
  <c r="Z58" i="21"/>
  <c r="AC62" i="21"/>
  <c r="AB61" i="21"/>
  <c r="Z59" i="21"/>
  <c r="AB62" i="21"/>
  <c r="AA61" i="21"/>
  <c r="Z60" i="21"/>
  <c r="J60" i="21" s="1"/>
  <c r="Y59" i="21"/>
  <c r="U62" i="21"/>
  <c r="AD58" i="21"/>
  <c r="AD59" i="21"/>
  <c r="AC58" i="21"/>
  <c r="AC60" i="21"/>
  <c r="AA60" i="21"/>
  <c r="AA62" i="21"/>
  <c r="Z61" i="21"/>
  <c r="J61" i="21" s="1"/>
  <c r="Z62" i="21"/>
  <c r="J62" i="21" s="1"/>
  <c r="V58" i="21"/>
  <c r="E58" i="21" s="1"/>
  <c r="J59" i="21" l="1"/>
  <c r="L59" i="21"/>
  <c r="N62" i="21"/>
  <c r="N61" i="21"/>
  <c r="N57" i="21"/>
  <c r="J58" i="21"/>
  <c r="L61" i="21"/>
  <c r="N59" i="21"/>
  <c r="E62" i="21"/>
  <c r="P62" i="21"/>
  <c r="E59" i="21"/>
  <c r="P59" i="21"/>
  <c r="E57" i="21"/>
  <c r="P57" i="21"/>
  <c r="E61" i="21"/>
  <c r="P61" i="21"/>
  <c r="J57" i="21"/>
  <c r="E60" i="21"/>
  <c r="P60" i="21"/>
  <c r="N60" i="21"/>
  <c r="L57" i="21"/>
  <c r="L62" i="21"/>
  <c r="P58" i="21"/>
  <c r="L60" i="21"/>
  <c r="N58" i="21"/>
  <c r="N102" i="3"/>
  <c r="O102" i="3" s="1"/>
  <c r="N103" i="3"/>
  <c r="N104" i="3"/>
  <c r="O104" i="3" s="1"/>
  <c r="N101" i="3"/>
  <c r="O101" i="3" s="1"/>
  <c r="D102" i="3" l="1"/>
  <c r="P101" i="3"/>
  <c r="D101" i="3" s="1"/>
  <c r="R101" i="3"/>
  <c r="R102" i="3"/>
  <c r="Q101" i="3"/>
  <c r="Q102" i="3"/>
  <c r="R104" i="3"/>
  <c r="P104" i="3"/>
  <c r="D104" i="3" s="1"/>
  <c r="Q104" i="3"/>
  <c r="R103" i="3"/>
  <c r="Q103" i="3"/>
  <c r="P103" i="3"/>
  <c r="O103" i="3"/>
  <c r="P102" i="3"/>
  <c r="H103" i="3" l="1"/>
  <c r="H102" i="3"/>
  <c r="H101" i="3"/>
  <c r="H104" i="3"/>
  <c r="D103" i="3"/>
  <c r="N72" i="3"/>
  <c r="O72" i="3" s="1"/>
  <c r="N73" i="3"/>
  <c r="O73" i="3" s="1"/>
  <c r="N74" i="3"/>
  <c r="N75" i="3"/>
  <c r="O75" i="3" s="1"/>
  <c r="N76" i="3"/>
  <c r="O76" i="3" s="1"/>
  <c r="N77" i="3"/>
  <c r="P77" i="3" s="1"/>
  <c r="N78" i="3"/>
  <c r="Q78" i="3" s="1"/>
  <c r="N79" i="3"/>
  <c r="O79" i="3" s="1"/>
  <c r="N80" i="3"/>
  <c r="R80" i="3" s="1"/>
  <c r="N81" i="3"/>
  <c r="O81" i="3" s="1"/>
  <c r="N82" i="3"/>
  <c r="O82" i="3" s="1"/>
  <c r="N83" i="3"/>
  <c r="N84" i="3"/>
  <c r="O84" i="3" s="1"/>
  <c r="N85" i="3"/>
  <c r="O85" i="3" s="1"/>
  <c r="N86" i="3"/>
  <c r="P86" i="3" s="1"/>
  <c r="N87" i="3"/>
  <c r="O87" i="3" s="1"/>
  <c r="N88" i="3"/>
  <c r="P88" i="3" s="1"/>
  <c r="N89" i="3"/>
  <c r="O89" i="3" s="1"/>
  <c r="N90" i="3"/>
  <c r="Q90" i="3" s="1"/>
  <c r="N91" i="3"/>
  <c r="O91" i="3" s="1"/>
  <c r="N92" i="3"/>
  <c r="O92" i="3" s="1"/>
  <c r="N93" i="3"/>
  <c r="O93" i="3" s="1"/>
  <c r="N94" i="3"/>
  <c r="Q94" i="3" s="1"/>
  <c r="N95" i="3"/>
  <c r="O95" i="3" s="1"/>
  <c r="N96" i="3"/>
  <c r="N97" i="3"/>
  <c r="R97" i="3" s="1"/>
  <c r="N98" i="3"/>
  <c r="O98" i="3" s="1"/>
  <c r="N99" i="3"/>
  <c r="O99" i="3" s="1"/>
  <c r="N100" i="3"/>
  <c r="R100" i="3" s="1"/>
  <c r="N105" i="3"/>
  <c r="O105" i="3" s="1"/>
  <c r="D82" i="3" l="1"/>
  <c r="O88" i="3"/>
  <c r="O90" i="3"/>
  <c r="Q88" i="3"/>
  <c r="R88" i="3"/>
  <c r="Q95" i="3"/>
  <c r="R77" i="3"/>
  <c r="R85" i="3"/>
  <c r="R76" i="3"/>
  <c r="Q76" i="3"/>
  <c r="R82" i="3"/>
  <c r="Q100" i="3"/>
  <c r="H100" i="3" s="1"/>
  <c r="R96" i="3"/>
  <c r="O78" i="3"/>
  <c r="P75" i="3"/>
  <c r="D75" i="3" s="1"/>
  <c r="O100" i="3"/>
  <c r="Q96" i="3"/>
  <c r="H96" i="3" s="1"/>
  <c r="R87" i="3"/>
  <c r="P96" i="3"/>
  <c r="O96" i="3"/>
  <c r="O86" i="3"/>
  <c r="Q82" i="3"/>
  <c r="Q77" i="3"/>
  <c r="R73" i="3"/>
  <c r="R98" i="3"/>
  <c r="P95" i="3"/>
  <c r="D95" i="3" s="1"/>
  <c r="Q85" i="3"/>
  <c r="Q80" i="3"/>
  <c r="H80" i="3" s="1"/>
  <c r="Q73" i="3"/>
  <c r="H73" i="3" s="1"/>
  <c r="P85" i="3"/>
  <c r="D85" i="3" s="1"/>
  <c r="P73" i="3"/>
  <c r="D73" i="3" s="1"/>
  <c r="P78" i="3"/>
  <c r="Q75" i="3"/>
  <c r="R99" i="3"/>
  <c r="Q99" i="3"/>
  <c r="Q98" i="3"/>
  <c r="P98" i="3"/>
  <c r="D98" i="3" s="1"/>
  <c r="Q97" i="3"/>
  <c r="H97" i="3" s="1"/>
  <c r="P97" i="3"/>
  <c r="O97" i="3"/>
  <c r="R93" i="3"/>
  <c r="Q93" i="3"/>
  <c r="P93" i="3"/>
  <c r="D93" i="3" s="1"/>
  <c r="P90" i="3"/>
  <c r="R91" i="3"/>
  <c r="R90" i="3"/>
  <c r="H90" i="3" s="1"/>
  <c r="R78" i="3"/>
  <c r="H78" i="3" s="1"/>
  <c r="P82" i="3"/>
  <c r="O77" i="3"/>
  <c r="D77" i="3" s="1"/>
  <c r="O80" i="3"/>
  <c r="P76" i="3"/>
  <c r="D76" i="3" s="1"/>
  <c r="R79" i="3"/>
  <c r="Q83" i="3"/>
  <c r="R83" i="3"/>
  <c r="O83" i="3"/>
  <c r="P83" i="3"/>
  <c r="O94" i="3"/>
  <c r="P94" i="3"/>
  <c r="R94" i="3"/>
  <c r="H94" i="3" s="1"/>
  <c r="P100" i="3"/>
  <c r="P80" i="3"/>
  <c r="R74" i="3"/>
  <c r="Q74" i="3"/>
  <c r="H74" i="3" s="1"/>
  <c r="Q91" i="3"/>
  <c r="P74" i="3"/>
  <c r="P91" i="3"/>
  <c r="D91" i="3" s="1"/>
  <c r="O74" i="3"/>
  <c r="Q79" i="3"/>
  <c r="P99" i="3"/>
  <c r="D99" i="3" s="1"/>
  <c r="P79" i="3"/>
  <c r="D79" i="3" s="1"/>
  <c r="Q87" i="3"/>
  <c r="R84" i="3"/>
  <c r="R105" i="3"/>
  <c r="P87" i="3"/>
  <c r="D87" i="3" s="1"/>
  <c r="Q84" i="3"/>
  <c r="R81" i="3"/>
  <c r="Q105" i="3"/>
  <c r="P84" i="3"/>
  <c r="D84" i="3" s="1"/>
  <c r="Q81" i="3"/>
  <c r="P105" i="3"/>
  <c r="D105" i="3" s="1"/>
  <c r="R95" i="3"/>
  <c r="P81" i="3"/>
  <c r="D81" i="3" s="1"/>
  <c r="R75" i="3"/>
  <c r="R92" i="3"/>
  <c r="R72" i="3"/>
  <c r="Q92" i="3"/>
  <c r="R89" i="3"/>
  <c r="Q72" i="3"/>
  <c r="H72" i="3" s="1"/>
  <c r="P92" i="3"/>
  <c r="D92" i="3" s="1"/>
  <c r="Q89" i="3"/>
  <c r="R86" i="3"/>
  <c r="P72" i="3"/>
  <c r="D72" i="3" s="1"/>
  <c r="P89" i="3"/>
  <c r="D89" i="3" s="1"/>
  <c r="Q86" i="3"/>
  <c r="H105" i="3" l="1"/>
  <c r="H93" i="3"/>
  <c r="D74" i="3"/>
  <c r="H95" i="3"/>
  <c r="H84" i="3"/>
  <c r="D78" i="3"/>
  <c r="H92" i="3"/>
  <c r="H99" i="3"/>
  <c r="H79" i="3"/>
  <c r="H81" i="3"/>
  <c r="H82" i="3"/>
  <c r="H91" i="3"/>
  <c r="H86" i="3"/>
  <c r="H85" i="3"/>
  <c r="D96" i="3"/>
  <c r="H75" i="3"/>
  <c r="H88" i="3"/>
  <c r="D88" i="3"/>
  <c r="D86" i="3"/>
  <c r="D97" i="3"/>
  <c r="H98" i="3"/>
  <c r="D90" i="3"/>
  <c r="D94" i="3"/>
  <c r="D100" i="3"/>
  <c r="D83" i="3"/>
  <c r="H83" i="3"/>
  <c r="H87" i="3"/>
  <c r="H89" i="3"/>
  <c r="D80" i="3"/>
  <c r="H76" i="3"/>
  <c r="H77" i="3"/>
  <c r="N61" i="3"/>
  <c r="O61" i="3" s="1"/>
  <c r="N62" i="3"/>
  <c r="O62" i="3" s="1"/>
  <c r="N63" i="3"/>
  <c r="O63" i="3" s="1"/>
  <c r="N64" i="3"/>
  <c r="Q64" i="3" s="1"/>
  <c r="N65" i="3"/>
  <c r="N66" i="3"/>
  <c r="O66" i="3" s="1"/>
  <c r="N67" i="3"/>
  <c r="N68" i="3"/>
  <c r="P68" i="3" s="1"/>
  <c r="N69" i="3"/>
  <c r="R69" i="3" s="1"/>
  <c r="N70" i="3"/>
  <c r="O70" i="3" s="1"/>
  <c r="N71" i="3"/>
  <c r="R71" i="3" s="1"/>
  <c r="R63" i="3" l="1"/>
  <c r="Q63" i="3"/>
  <c r="P63" i="3"/>
  <c r="D63" i="3" s="1"/>
  <c r="P62" i="3"/>
  <c r="D62" i="3" s="1"/>
  <c r="R61" i="3"/>
  <c r="O71" i="3"/>
  <c r="R70" i="3"/>
  <c r="Q70" i="3"/>
  <c r="Q71" i="3"/>
  <c r="H71" i="3" s="1"/>
  <c r="P71" i="3"/>
  <c r="O69" i="3"/>
  <c r="D69" i="3" s="1"/>
  <c r="P70" i="3"/>
  <c r="D70" i="3" s="1"/>
  <c r="R68" i="3"/>
  <c r="R65" i="3"/>
  <c r="Q68" i="3"/>
  <c r="Q65" i="3"/>
  <c r="O68" i="3"/>
  <c r="D68" i="3" s="1"/>
  <c r="P65" i="3"/>
  <c r="P67" i="3"/>
  <c r="O65" i="3"/>
  <c r="Q67" i="3"/>
  <c r="O67" i="3"/>
  <c r="Q69" i="3"/>
  <c r="H69" i="3" s="1"/>
  <c r="P64" i="3"/>
  <c r="R62" i="3"/>
  <c r="P69" i="3"/>
  <c r="R67" i="3"/>
  <c r="O64" i="3"/>
  <c r="Q62" i="3"/>
  <c r="H62" i="3" s="1"/>
  <c r="R66" i="3"/>
  <c r="Q61" i="3"/>
  <c r="Q66" i="3"/>
  <c r="P61" i="3"/>
  <c r="D61" i="3" s="1"/>
  <c r="P66" i="3"/>
  <c r="D66" i="3" s="1"/>
  <c r="R64" i="3"/>
  <c r="H64" i="3" s="1"/>
  <c r="H65" i="3" l="1"/>
  <c r="H61" i="3"/>
  <c r="H70" i="3"/>
  <c r="D71" i="3"/>
  <c r="H66" i="3"/>
  <c r="D67" i="3"/>
  <c r="D64" i="3"/>
  <c r="H63" i="3"/>
  <c r="H68" i="3"/>
  <c r="H67" i="3"/>
  <c r="D65" i="3"/>
  <c r="T26" i="14"/>
  <c r="W26" i="14" s="1"/>
  <c r="T25" i="14"/>
  <c r="V25" i="14" s="1"/>
  <c r="R23" i="5"/>
  <c r="Q24" i="5"/>
  <c r="T24" i="5" s="1"/>
  <c r="P25" i="1"/>
  <c r="R25" i="1" s="1"/>
  <c r="P26" i="1"/>
  <c r="Q26" i="1" s="1"/>
  <c r="T34" i="11"/>
  <c r="T35" i="11"/>
  <c r="T36" i="11"/>
  <c r="T37" i="11"/>
  <c r="S33" i="4"/>
  <c r="T33" i="4" s="1"/>
  <c r="S34" i="4"/>
  <c r="U34" i="4" s="1"/>
  <c r="S35" i="4"/>
  <c r="U35" i="4" s="1"/>
  <c r="S36" i="4"/>
  <c r="V36" i="4" s="1"/>
  <c r="T29" i="14"/>
  <c r="U29" i="14" s="1"/>
  <c r="T30" i="14"/>
  <c r="U30" i="14" s="1"/>
  <c r="Q27" i="5"/>
  <c r="S27" i="5" s="1"/>
  <c r="Q28" i="5"/>
  <c r="V28" i="5" s="1"/>
  <c r="P29" i="1"/>
  <c r="Q29" i="1" s="1"/>
  <c r="P30" i="1"/>
  <c r="V30" i="1" s="1"/>
  <c r="S40" i="4"/>
  <c r="U40" i="4" s="1"/>
  <c r="S41" i="4"/>
  <c r="V41" i="4" s="1"/>
  <c r="S42" i="4"/>
  <c r="W42" i="4" s="1"/>
  <c r="T41" i="11"/>
  <c r="V41" i="11" s="1"/>
  <c r="T42" i="11"/>
  <c r="AE42" i="11" s="1"/>
  <c r="T43" i="11"/>
  <c r="U43" i="11" s="1"/>
  <c r="T23" i="14"/>
  <c r="U23" i="14" s="1"/>
  <c r="T24" i="14"/>
  <c r="AE24" i="14" s="1"/>
  <c r="AF35" i="11" l="1"/>
  <c r="U35" i="11"/>
  <c r="AC35" i="11"/>
  <c r="AA35" i="11"/>
  <c r="AD35" i="11"/>
  <c r="X35" i="11"/>
  <c r="AB35" i="11"/>
  <c r="Z35" i="11"/>
  <c r="V35" i="11"/>
  <c r="Y35" i="11"/>
  <c r="W35" i="11"/>
  <c r="AE35" i="11"/>
  <c r="W37" i="11"/>
  <c r="AF37" i="11"/>
  <c r="U37" i="11"/>
  <c r="Z37" i="11"/>
  <c r="X37" i="11"/>
  <c r="AD37" i="11"/>
  <c r="AB37" i="11"/>
  <c r="AA37" i="11"/>
  <c r="V37" i="11"/>
  <c r="AC37" i="11"/>
  <c r="Y37" i="11"/>
  <c r="AE37" i="11"/>
  <c r="Y34" i="11"/>
  <c r="W34" i="11"/>
  <c r="AF34" i="11"/>
  <c r="U34" i="11"/>
  <c r="AD34" i="11"/>
  <c r="AB34" i="11"/>
  <c r="X34" i="11"/>
  <c r="Z34" i="11"/>
  <c r="V34" i="11"/>
  <c r="AE34" i="11"/>
  <c r="AC34" i="11"/>
  <c r="M34" i="11" s="1"/>
  <c r="AA34" i="11"/>
  <c r="K34" i="11" s="1"/>
  <c r="AA36" i="11"/>
  <c r="Y36" i="11"/>
  <c r="W36" i="11"/>
  <c r="AF36" i="11"/>
  <c r="U36" i="11"/>
  <c r="AD36" i="11"/>
  <c r="Z36" i="11"/>
  <c r="AB36" i="11"/>
  <c r="X36" i="11"/>
  <c r="V36" i="11"/>
  <c r="AE36" i="11"/>
  <c r="AC36" i="11"/>
  <c r="M36" i="11" s="1"/>
  <c r="AA35" i="4"/>
  <c r="Z35" i="4"/>
  <c r="T34" i="4"/>
  <c r="U26" i="1"/>
  <c r="S26" i="1"/>
  <c r="T26" i="1"/>
  <c r="R26" i="1"/>
  <c r="E26" i="1" s="1"/>
  <c r="V26" i="1"/>
  <c r="AC34" i="4"/>
  <c r="AA34" i="4"/>
  <c r="Z34" i="4"/>
  <c r="AB34" i="4"/>
  <c r="AB36" i="4"/>
  <c r="Y34" i="4"/>
  <c r="AA36" i="4"/>
  <c r="X34" i="4"/>
  <c r="U36" i="4"/>
  <c r="W34" i="4"/>
  <c r="V34" i="4"/>
  <c r="AC35" i="4"/>
  <c r="AE43" i="11"/>
  <c r="AD41" i="11"/>
  <c r="AA41" i="11"/>
  <c r="U41" i="11"/>
  <c r="AF43" i="11"/>
  <c r="AB43" i="11"/>
  <c r="U26" i="14"/>
  <c r="AF26" i="14"/>
  <c r="AE26" i="14"/>
  <c r="AD26" i="14"/>
  <c r="AC26" i="14"/>
  <c r="AB26" i="14"/>
  <c r="Y26" i="14"/>
  <c r="AA26" i="14"/>
  <c r="X26" i="14"/>
  <c r="G26" i="14" s="1"/>
  <c r="V26" i="14"/>
  <c r="Z26" i="14"/>
  <c r="AE25" i="14"/>
  <c r="AD25" i="14"/>
  <c r="AC25" i="14"/>
  <c r="AB25" i="14"/>
  <c r="U25" i="14"/>
  <c r="AA25" i="14"/>
  <c r="Z25" i="14"/>
  <c r="Y25" i="14"/>
  <c r="X25" i="14"/>
  <c r="AF25" i="14"/>
  <c r="W25" i="14"/>
  <c r="G25" i="14" s="1"/>
  <c r="AF30" i="14"/>
  <c r="AE30" i="14"/>
  <c r="AD30" i="14"/>
  <c r="AC30" i="14"/>
  <c r="AF29" i="14"/>
  <c r="AE29" i="14"/>
  <c r="AD29" i="14"/>
  <c r="R24" i="5"/>
  <c r="X23" i="5"/>
  <c r="W23" i="5"/>
  <c r="Y24" i="5"/>
  <c r="V23" i="5"/>
  <c r="X24" i="5"/>
  <c r="U23" i="5"/>
  <c r="W24" i="5"/>
  <c r="T23" i="5"/>
  <c r="G23" i="5" s="1"/>
  <c r="V24" i="5"/>
  <c r="S23" i="5"/>
  <c r="E23" i="5" s="1"/>
  <c r="S24" i="5"/>
  <c r="Y23" i="5"/>
  <c r="U24" i="5"/>
  <c r="G24" i="5" s="1"/>
  <c r="U25" i="1"/>
  <c r="V25" i="1"/>
  <c r="T25" i="1"/>
  <c r="S25" i="1"/>
  <c r="Q25" i="1"/>
  <c r="U30" i="1"/>
  <c r="I30" i="1" s="1"/>
  <c r="T30" i="1"/>
  <c r="R30" i="1"/>
  <c r="AD43" i="11"/>
  <c r="AC43" i="11"/>
  <c r="Y43" i="11"/>
  <c r="AF41" i="11"/>
  <c r="AE41" i="11"/>
  <c r="O41" i="11" s="1"/>
  <c r="T35" i="4"/>
  <c r="T36" i="4"/>
  <c r="AC33" i="4"/>
  <c r="AB33" i="4"/>
  <c r="AA33" i="4"/>
  <c r="AC36" i="4"/>
  <c r="AB35" i="4"/>
  <c r="Z33" i="4"/>
  <c r="Y33" i="4"/>
  <c r="X33" i="4"/>
  <c r="Z36" i="4"/>
  <c r="Y35" i="4"/>
  <c r="W33" i="4"/>
  <c r="Y36" i="4"/>
  <c r="X35" i="4"/>
  <c r="V33" i="4"/>
  <c r="X36" i="4"/>
  <c r="W35" i="4"/>
  <c r="U33" i="4"/>
  <c r="E33" i="4" s="1"/>
  <c r="W36" i="4"/>
  <c r="G36" i="4" s="1"/>
  <c r="V35" i="4"/>
  <c r="AB30" i="14"/>
  <c r="AC29" i="14"/>
  <c r="AA30" i="14"/>
  <c r="AB29" i="14"/>
  <c r="Z30" i="14"/>
  <c r="AA29" i="14"/>
  <c r="Y30" i="14"/>
  <c r="Z29" i="14"/>
  <c r="X30" i="14"/>
  <c r="Y29" i="14"/>
  <c r="W30" i="14"/>
  <c r="X29" i="14"/>
  <c r="V30" i="14"/>
  <c r="E30" i="14" s="1"/>
  <c r="W29" i="14"/>
  <c r="V29" i="14"/>
  <c r="E29" i="14" s="1"/>
  <c r="R27" i="5"/>
  <c r="T28" i="5"/>
  <c r="S28" i="5"/>
  <c r="R28" i="5"/>
  <c r="Y27" i="5"/>
  <c r="W27" i="5"/>
  <c r="Y28" i="5"/>
  <c r="V27" i="5"/>
  <c r="U28" i="5"/>
  <c r="X27" i="5"/>
  <c r="X28" i="5"/>
  <c r="U27" i="5"/>
  <c r="T27" i="5"/>
  <c r="W28" i="5"/>
  <c r="I28" i="5" s="1"/>
  <c r="AF23" i="14"/>
  <c r="S30" i="1"/>
  <c r="Q30" i="1"/>
  <c r="V29" i="1"/>
  <c r="U29" i="1"/>
  <c r="T29" i="1"/>
  <c r="S29" i="1"/>
  <c r="R29" i="1"/>
  <c r="E29" i="1" s="1"/>
  <c r="V42" i="4"/>
  <c r="G42" i="4" s="1"/>
  <c r="U42" i="4"/>
  <c r="U41" i="4"/>
  <c r="T40" i="4"/>
  <c r="AC40" i="4"/>
  <c r="AC41" i="4"/>
  <c r="AB40" i="4"/>
  <c r="AC42" i="4"/>
  <c r="AB41" i="4"/>
  <c r="AA40" i="4"/>
  <c r="T41" i="4"/>
  <c r="Z40" i="4"/>
  <c r="AA42" i="4"/>
  <c r="Z42" i="4"/>
  <c r="Y41" i="4"/>
  <c r="X40" i="4"/>
  <c r="T42" i="4"/>
  <c r="AB42" i="4"/>
  <c r="Y40" i="4"/>
  <c r="Y42" i="4"/>
  <c r="X41" i="4"/>
  <c r="W40" i="4"/>
  <c r="AA41" i="4"/>
  <c r="Z41" i="4"/>
  <c r="K41" i="4" s="1"/>
  <c r="X42" i="4"/>
  <c r="W41" i="4"/>
  <c r="G41" i="4" s="1"/>
  <c r="V40" i="4"/>
  <c r="AA43" i="11"/>
  <c r="AB42" i="11"/>
  <c r="AC41" i="11"/>
  <c r="Z43" i="11"/>
  <c r="AA42" i="11"/>
  <c r="AB41" i="11"/>
  <c r="AF42" i="11"/>
  <c r="O42" i="11" s="1"/>
  <c r="AD42" i="11"/>
  <c r="AC42" i="11"/>
  <c r="M42" i="11" s="1"/>
  <c r="X43" i="11"/>
  <c r="Y42" i="11"/>
  <c r="Z41" i="11"/>
  <c r="W43" i="11"/>
  <c r="X42" i="11"/>
  <c r="Y41" i="11"/>
  <c r="V43" i="11"/>
  <c r="E43" i="11" s="1"/>
  <c r="W42" i="11"/>
  <c r="X41" i="11"/>
  <c r="Z42" i="11"/>
  <c r="V42" i="11"/>
  <c r="W41" i="11"/>
  <c r="G41" i="11" s="1"/>
  <c r="U42" i="11"/>
  <c r="AE23" i="14"/>
  <c r="AD23" i="14"/>
  <c r="AD24" i="14"/>
  <c r="AC24" i="14"/>
  <c r="AB24" i="14"/>
  <c r="AC23" i="14"/>
  <c r="AB23" i="14"/>
  <c r="Y24" i="14"/>
  <c r="I24" i="14" s="1"/>
  <c r="X24" i="14"/>
  <c r="W24" i="14"/>
  <c r="V24" i="14"/>
  <c r="U24" i="14"/>
  <c r="AF24" i="14"/>
  <c r="O24" i="14" s="1"/>
  <c r="AA24" i="14"/>
  <c r="Z24" i="14"/>
  <c r="AA23" i="14"/>
  <c r="Z23" i="14"/>
  <c r="Y23" i="14"/>
  <c r="X23" i="14"/>
  <c r="W23" i="14"/>
  <c r="V23" i="14"/>
  <c r="I34" i="4" l="1"/>
  <c r="O35" i="11"/>
  <c r="G29" i="14"/>
  <c r="I35" i="4"/>
  <c r="G35" i="4"/>
  <c r="G33" i="4"/>
  <c r="K27" i="5"/>
  <c r="M29" i="14"/>
  <c r="G35" i="11"/>
  <c r="M33" i="4"/>
  <c r="I41" i="4"/>
  <c r="I42" i="4"/>
  <c r="O34" i="11"/>
  <c r="M35" i="4"/>
  <c r="I36" i="4"/>
  <c r="K41" i="11"/>
  <c r="K37" i="11"/>
  <c r="K42" i="11"/>
  <c r="M41" i="11"/>
  <c r="I25" i="14"/>
  <c r="G43" i="11"/>
  <c r="G34" i="4"/>
  <c r="O30" i="14"/>
  <c r="I24" i="5"/>
  <c r="G29" i="1"/>
  <c r="G40" i="4"/>
  <c r="I35" i="11"/>
  <c r="M43" i="11"/>
  <c r="I41" i="11"/>
  <c r="M41" i="4"/>
  <c r="G42" i="11"/>
  <c r="K43" i="11"/>
  <c r="M25" i="14"/>
  <c r="M40" i="4"/>
  <c r="K24" i="5"/>
  <c r="G37" i="11"/>
  <c r="M37" i="11"/>
  <c r="O36" i="11"/>
  <c r="Q37" i="11"/>
  <c r="P37" i="11"/>
  <c r="E37" i="11"/>
  <c r="O43" i="11"/>
  <c r="E34" i="11"/>
  <c r="P34" i="11"/>
  <c r="Q34" i="11"/>
  <c r="Q41" i="11"/>
  <c r="P41" i="11"/>
  <c r="E41" i="11"/>
  <c r="G34" i="11"/>
  <c r="I34" i="11"/>
  <c r="O37" i="11"/>
  <c r="K35" i="11"/>
  <c r="I37" i="11"/>
  <c r="M35" i="11"/>
  <c r="E35" i="11"/>
  <c r="P35" i="11"/>
  <c r="Q35" i="11"/>
  <c r="E36" i="11"/>
  <c r="P36" i="11"/>
  <c r="Q36" i="11"/>
  <c r="Q43" i="11"/>
  <c r="G36" i="11"/>
  <c r="P43" i="11"/>
  <c r="I36" i="11"/>
  <c r="E42" i="11"/>
  <c r="Q42" i="11"/>
  <c r="P42" i="11"/>
  <c r="K36" i="11"/>
  <c r="K42" i="4"/>
  <c r="K30" i="14"/>
  <c r="G30" i="14"/>
  <c r="K26" i="14"/>
  <c r="I29" i="14"/>
  <c r="E41" i="4"/>
  <c r="O41" i="4"/>
  <c r="N41" i="4"/>
  <c r="E42" i="4"/>
  <c r="O42" i="4"/>
  <c r="N42" i="4"/>
  <c r="M42" i="4"/>
  <c r="I40" i="4"/>
  <c r="E40" i="4"/>
  <c r="O40" i="4"/>
  <c r="N40" i="4"/>
  <c r="K40" i="4"/>
  <c r="I29" i="1"/>
  <c r="G25" i="1"/>
  <c r="M26" i="14"/>
  <c r="G27" i="5"/>
  <c r="K34" i="4"/>
  <c r="M36" i="4"/>
  <c r="O36" i="4"/>
  <c r="E36" i="4"/>
  <c r="N36" i="4"/>
  <c r="E35" i="4"/>
  <c r="O35" i="4"/>
  <c r="N35" i="4"/>
  <c r="K35" i="4"/>
  <c r="K36" i="4"/>
  <c r="L30" i="1"/>
  <c r="E30" i="1"/>
  <c r="G30" i="1"/>
  <c r="K28" i="5"/>
  <c r="L28" i="5"/>
  <c r="M28" i="5"/>
  <c r="E28" i="5"/>
  <c r="G28" i="5"/>
  <c r="M30" i="14"/>
  <c r="Q30" i="14"/>
  <c r="P30" i="14"/>
  <c r="I30" i="14"/>
  <c r="G24" i="14"/>
  <c r="O29" i="14"/>
  <c r="I26" i="14"/>
  <c r="Q29" i="14"/>
  <c r="P29" i="14"/>
  <c r="K29" i="14"/>
  <c r="O26" i="14"/>
  <c r="I27" i="5"/>
  <c r="K23" i="5"/>
  <c r="M27" i="5"/>
  <c r="E27" i="5"/>
  <c r="L27" i="5"/>
  <c r="I26" i="1"/>
  <c r="M34" i="4"/>
  <c r="I33" i="4"/>
  <c r="O34" i="4"/>
  <c r="N34" i="4"/>
  <c r="E34" i="4"/>
  <c r="N33" i="4"/>
  <c r="K33" i="4"/>
  <c r="O33" i="4"/>
  <c r="G26" i="1"/>
  <c r="E25" i="1"/>
  <c r="L25" i="1"/>
  <c r="L26" i="1"/>
  <c r="I25" i="1"/>
  <c r="L29" i="1"/>
  <c r="E26" i="14"/>
  <c r="Q26" i="14"/>
  <c r="P26" i="14"/>
  <c r="K24" i="14"/>
  <c r="I23" i="5"/>
  <c r="M24" i="5"/>
  <c r="E24" i="5"/>
  <c r="L24" i="5"/>
  <c r="O25" i="14"/>
  <c r="M23" i="5"/>
  <c r="L23" i="5"/>
  <c r="E25" i="14"/>
  <c r="Q25" i="14"/>
  <c r="P25" i="14"/>
  <c r="E24" i="14"/>
  <c r="Q24" i="14"/>
  <c r="P24" i="14"/>
  <c r="M24" i="14"/>
  <c r="K25" i="14"/>
  <c r="N33" i="3"/>
  <c r="R33" i="3" s="1"/>
  <c r="N32" i="3"/>
  <c r="N31" i="3"/>
  <c r="R31" i="3" s="1"/>
  <c r="O32" i="3" l="1"/>
  <c r="P32" i="3"/>
  <c r="Q32" i="3"/>
  <c r="R32" i="3"/>
  <c r="O33" i="3"/>
  <c r="O31" i="3"/>
  <c r="P31" i="3"/>
  <c r="P33" i="3"/>
  <c r="Q31" i="3"/>
  <c r="H31" i="3" s="1"/>
  <c r="Q33" i="3"/>
  <c r="H33" i="3" s="1"/>
  <c r="H32" i="3" l="1"/>
  <c r="D33" i="3"/>
  <c r="D32" i="3"/>
  <c r="D31" i="3"/>
  <c r="T20" i="14"/>
  <c r="AF20" i="14" s="1"/>
  <c r="Q18" i="5"/>
  <c r="Y18" i="5" s="1"/>
  <c r="K20" i="1"/>
  <c r="J63" i="1" s="1"/>
  <c r="P20" i="1"/>
  <c r="V20" i="1" s="1"/>
  <c r="T19" i="11"/>
  <c r="AF19" i="11" s="1"/>
  <c r="AB19" i="11" l="1"/>
  <c r="AC19" i="11"/>
  <c r="AD19" i="11"/>
  <c r="Y19" i="11"/>
  <c r="AA19" i="11"/>
  <c r="AE19" i="11"/>
  <c r="U19" i="11"/>
  <c r="V19" i="11"/>
  <c r="W19" i="11"/>
  <c r="Z19" i="11"/>
  <c r="X19" i="11"/>
  <c r="W20" i="14"/>
  <c r="U20" i="14"/>
  <c r="V20" i="14"/>
  <c r="X20" i="14"/>
  <c r="Y20" i="14"/>
  <c r="Z20" i="14"/>
  <c r="AA20" i="14"/>
  <c r="AB20" i="14"/>
  <c r="AC20" i="14"/>
  <c r="AD20" i="14"/>
  <c r="AE20" i="14"/>
  <c r="O20" i="14" s="1"/>
  <c r="S18" i="5"/>
  <c r="U18" i="5"/>
  <c r="V18" i="5"/>
  <c r="W18" i="5"/>
  <c r="X18" i="5"/>
  <c r="K18" i="5" s="1"/>
  <c r="R18" i="5"/>
  <c r="T18" i="5"/>
  <c r="T20" i="1"/>
  <c r="U20" i="1"/>
  <c r="I20" i="1" s="1"/>
  <c r="Q20" i="1"/>
  <c r="R20" i="1"/>
  <c r="S20" i="1"/>
  <c r="P19" i="11" l="1"/>
  <c r="G20" i="14"/>
  <c r="M20" i="14"/>
  <c r="I20" i="14"/>
  <c r="K20" i="14"/>
  <c r="G18" i="5"/>
  <c r="I19" i="11"/>
  <c r="E20" i="14"/>
  <c r="Q20" i="14"/>
  <c r="P20" i="14"/>
  <c r="G20" i="1"/>
  <c r="M18" i="5"/>
  <c r="L18" i="5"/>
  <c r="E18" i="5"/>
  <c r="I18" i="5"/>
  <c r="L20" i="1"/>
  <c r="E20" i="1"/>
  <c r="T804" i="14" l="1"/>
  <c r="U804" i="14" s="1"/>
  <c r="T805" i="14"/>
  <c r="V805" i="14" s="1"/>
  <c r="T806" i="14"/>
  <c r="AD806" i="14" s="1"/>
  <c r="T807" i="14"/>
  <c r="V807" i="14" s="1"/>
  <c r="T808" i="14"/>
  <c r="AB808" i="14" s="1"/>
  <c r="T809" i="14"/>
  <c r="V809" i="14" s="1"/>
  <c r="T810" i="14"/>
  <c r="Z810" i="14" s="1"/>
  <c r="T811" i="14"/>
  <c r="Y811" i="14" s="1"/>
  <c r="T812" i="14"/>
  <c r="X812" i="14" s="1"/>
  <c r="T813" i="14"/>
  <c r="W813" i="14" s="1"/>
  <c r="T814" i="14"/>
  <c r="V814" i="14" s="1"/>
  <c r="T815" i="14"/>
  <c r="U815" i="14" s="1"/>
  <c r="T816" i="14"/>
  <c r="U816" i="14" s="1"/>
  <c r="T817" i="14"/>
  <c r="V817" i="14" s="1"/>
  <c r="T818" i="14"/>
  <c r="AD818" i="14" s="1"/>
  <c r="X809" i="14" l="1"/>
  <c r="U809" i="14"/>
  <c r="AF815" i="14"/>
  <c r="AD807" i="14"/>
  <c r="AB807" i="14"/>
  <c r="X806" i="14"/>
  <c r="AF811" i="14"/>
  <c r="AA818" i="14"/>
  <c r="X811" i="14"/>
  <c r="Y818" i="14"/>
  <c r="AF804" i="14"/>
  <c r="X818" i="14"/>
  <c r="AA807" i="14"/>
  <c r="U817" i="14"/>
  <c r="Y810" i="14"/>
  <c r="Z807" i="14"/>
  <c r="AE804" i="14"/>
  <c r="V806" i="14"/>
  <c r="W805" i="14"/>
  <c r="Y807" i="14"/>
  <c r="AD804" i="14"/>
  <c r="AC809" i="14"/>
  <c r="X807" i="14"/>
  <c r="AC804" i="14"/>
  <c r="U814" i="14"/>
  <c r="U805" i="14"/>
  <c r="AB809" i="14"/>
  <c r="AA809" i="14"/>
  <c r="Y806" i="14"/>
  <c r="U811" i="14"/>
  <c r="AF808" i="14"/>
  <c r="AD805" i="14"/>
  <c r="W810" i="14"/>
  <c r="AA808" i="14"/>
  <c r="AF806" i="14"/>
  <c r="AC805" i="14"/>
  <c r="AB804" i="14"/>
  <c r="AF805" i="14"/>
  <c r="AE805" i="14"/>
  <c r="Z808" i="14"/>
  <c r="AC806" i="14"/>
  <c r="AB805" i="14"/>
  <c r="AA804" i="14"/>
  <c r="W812" i="14"/>
  <c r="V818" i="14"/>
  <c r="V812" i="14"/>
  <c r="AF809" i="14"/>
  <c r="Y808" i="14"/>
  <c r="AB806" i="14"/>
  <c r="AA805" i="14"/>
  <c r="Z804" i="14"/>
  <c r="V811" i="14"/>
  <c r="U812" i="14"/>
  <c r="AE809" i="14"/>
  <c r="X808" i="14"/>
  <c r="AA806" i="14"/>
  <c r="Z805" i="14"/>
  <c r="X804" i="14"/>
  <c r="W811" i="14"/>
  <c r="W817" i="14"/>
  <c r="AD809" i="14"/>
  <c r="Z806" i="14"/>
  <c r="Y805" i="14"/>
  <c r="Z817" i="14"/>
  <c r="X816" i="14"/>
  <c r="Z818" i="14"/>
  <c r="Y817" i="14"/>
  <c r="V816" i="14"/>
  <c r="AF816" i="14"/>
  <c r="AE817" i="14"/>
  <c r="AD816" i="14"/>
  <c r="AF813" i="14"/>
  <c r="AF817" i="14"/>
  <c r="AD817" i="14"/>
  <c r="AC816" i="14"/>
  <c r="V813" i="14"/>
  <c r="AF818" i="14"/>
  <c r="AC817" i="14"/>
  <c r="AB816" i="14"/>
  <c r="U813" i="14"/>
  <c r="AE816" i="14"/>
  <c r="AC818" i="14"/>
  <c r="AB817" i="14"/>
  <c r="AA816" i="14"/>
  <c r="AB818" i="14"/>
  <c r="AA817" i="14"/>
  <c r="Z816" i="14"/>
  <c r="X810" i="14"/>
  <c r="V810" i="14"/>
  <c r="U810" i="14"/>
  <c r="AC807" i="14"/>
  <c r="Z809" i="14"/>
  <c r="W808" i="14"/>
  <c r="W807" i="14"/>
  <c r="Y809" i="14"/>
  <c r="V808" i="14"/>
  <c r="U807" i="14"/>
  <c r="W809" i="14"/>
  <c r="AF807" i="14"/>
  <c r="AE807" i="14"/>
  <c r="AB815" i="14"/>
  <c r="AC814" i="14"/>
  <c r="AD813" i="14"/>
  <c r="AE812" i="14"/>
  <c r="AA815" i="14"/>
  <c r="AC813" i="14"/>
  <c r="AD812" i="14"/>
  <c r="AE811" i="14"/>
  <c r="W818" i="14"/>
  <c r="X817" i="14"/>
  <c r="Y816" i="14"/>
  <c r="Z815" i="14"/>
  <c r="AA814" i="14"/>
  <c r="AB813" i="14"/>
  <c r="AC812" i="14"/>
  <c r="AD811" i="14"/>
  <c r="AE810" i="14"/>
  <c r="U808" i="14"/>
  <c r="W806" i="14"/>
  <c r="X805" i="14"/>
  <c r="Y804" i="14"/>
  <c r="AE815" i="14"/>
  <c r="AF814" i="14"/>
  <c r="AD815" i="14"/>
  <c r="AE814" i="14"/>
  <c r="Y815" i="14"/>
  <c r="Z814" i="14"/>
  <c r="AA813" i="14"/>
  <c r="AB812" i="14"/>
  <c r="AC811" i="14"/>
  <c r="AD810" i="14"/>
  <c r="AC815" i="14"/>
  <c r="AD814" i="14"/>
  <c r="AE813" i="14"/>
  <c r="AF812" i="14"/>
  <c r="U818" i="14"/>
  <c r="W816" i="14"/>
  <c r="X815" i="14"/>
  <c r="Y814" i="14"/>
  <c r="Z813" i="14"/>
  <c r="AA812" i="14"/>
  <c r="AB811" i="14"/>
  <c r="AC810" i="14"/>
  <c r="AE808" i="14"/>
  <c r="U806" i="14"/>
  <c r="W804" i="14"/>
  <c r="W815" i="14"/>
  <c r="X814" i="14"/>
  <c r="Y813" i="14"/>
  <c r="Z812" i="14"/>
  <c r="AA811" i="14"/>
  <c r="AB810" i="14"/>
  <c r="AD808" i="14"/>
  <c r="V804" i="14"/>
  <c r="AB814" i="14"/>
  <c r="AE818" i="14"/>
  <c r="V815" i="14"/>
  <c r="W814" i="14"/>
  <c r="X813" i="14"/>
  <c r="Y812" i="14"/>
  <c r="Z811" i="14"/>
  <c r="AA810" i="14"/>
  <c r="AC808" i="14"/>
  <c r="AE806" i="14"/>
  <c r="AF810" i="14"/>
  <c r="T799" i="14" l="1"/>
  <c r="U799" i="14" s="1"/>
  <c r="T800" i="14"/>
  <c r="U800" i="14" s="1"/>
  <c r="T801" i="14"/>
  <c r="AD801" i="14" s="1"/>
  <c r="T802" i="14"/>
  <c r="V802" i="14" s="1"/>
  <c r="T803" i="14"/>
  <c r="AB803" i="14" s="1"/>
  <c r="T819" i="14"/>
  <c r="AE819" i="14" s="1"/>
  <c r="Y803" i="14" l="1"/>
  <c r="X802" i="14"/>
  <c r="AD819" i="14"/>
  <c r="W802" i="14"/>
  <c r="X803" i="14"/>
  <c r="Y802" i="14"/>
  <c r="AC819" i="14"/>
  <c r="U802" i="14"/>
  <c r="Z800" i="14"/>
  <c r="AA803" i="14"/>
  <c r="Y800" i="14"/>
  <c r="AB819" i="14"/>
  <c r="AA819" i="14"/>
  <c r="Z803" i="14"/>
  <c r="W800" i="14"/>
  <c r="AF799" i="14"/>
  <c r="AF802" i="14"/>
  <c r="AE802" i="14"/>
  <c r="AD799" i="14"/>
  <c r="W819" i="14"/>
  <c r="AD802" i="14"/>
  <c r="AE800" i="14"/>
  <c r="AC799" i="14"/>
  <c r="AE799" i="14"/>
  <c r="AF800" i="14"/>
  <c r="V819" i="14"/>
  <c r="AC802" i="14"/>
  <c r="AD800" i="14"/>
  <c r="AB799" i="14"/>
  <c r="X819" i="14"/>
  <c r="U819" i="14"/>
  <c r="AB802" i="14"/>
  <c r="AC800" i="14"/>
  <c r="AA799" i="14"/>
  <c r="AA802" i="14"/>
  <c r="AB800" i="14"/>
  <c r="Z799" i="14"/>
  <c r="Z819" i="14"/>
  <c r="Y819" i="14"/>
  <c r="AF819" i="14"/>
  <c r="AF803" i="14"/>
  <c r="Z802" i="14"/>
  <c r="AA800" i="14"/>
  <c r="X799" i="14"/>
  <c r="W803" i="14"/>
  <c r="V803" i="14"/>
  <c r="X801" i="14"/>
  <c r="AB801" i="14"/>
  <c r="Y801" i="14"/>
  <c r="U803" i="14"/>
  <c r="W801" i="14"/>
  <c r="X800" i="14"/>
  <c r="Y799" i="14"/>
  <c r="Z801" i="14"/>
  <c r="V801" i="14"/>
  <c r="AE803" i="14"/>
  <c r="U801" i="14"/>
  <c r="V800" i="14"/>
  <c r="W799" i="14"/>
  <c r="V799" i="14"/>
  <c r="AC801" i="14"/>
  <c r="AD803" i="14"/>
  <c r="AF801" i="14"/>
  <c r="AC803" i="14"/>
  <c r="AE801" i="14"/>
  <c r="AA801" i="14"/>
  <c r="T794" i="14" l="1"/>
  <c r="V794" i="14" s="1"/>
  <c r="T795" i="14"/>
  <c r="AE795" i="14" s="1"/>
  <c r="AE794" i="14" l="1"/>
  <c r="AC794" i="14"/>
  <c r="AA794" i="14"/>
  <c r="AD795" i="14"/>
  <c r="W794" i="14"/>
  <c r="U794" i="14"/>
  <c r="AF795" i="14"/>
  <c r="AF794" i="14"/>
  <c r="AC795" i="14"/>
  <c r="AD794" i="14"/>
  <c r="AB795" i="14"/>
  <c r="AA795" i="14"/>
  <c r="AB794" i="14"/>
  <c r="Z795" i="14"/>
  <c r="Y795" i="14"/>
  <c r="Z794" i="14"/>
  <c r="X795" i="14"/>
  <c r="Y794" i="14"/>
  <c r="W795" i="14"/>
  <c r="X794" i="14"/>
  <c r="V795" i="14"/>
  <c r="U795" i="14"/>
  <c r="T778" i="14" l="1"/>
  <c r="U778" i="14" s="1"/>
  <c r="T788" i="14"/>
  <c r="U788" i="14" s="1"/>
  <c r="T789" i="14"/>
  <c r="U789" i="14" s="1"/>
  <c r="T790" i="14"/>
  <c r="U790" i="14" s="1"/>
  <c r="T791" i="14"/>
  <c r="AB791" i="14" s="1"/>
  <c r="T792" i="14"/>
  <c r="AA792" i="14" s="1"/>
  <c r="T793" i="14"/>
  <c r="Z793" i="14" s="1"/>
  <c r="T796" i="14"/>
  <c r="U796" i="14" s="1"/>
  <c r="T797" i="14"/>
  <c r="U797" i="14" s="1"/>
  <c r="T798" i="14"/>
  <c r="W798" i="14" s="1"/>
  <c r="T820" i="14"/>
  <c r="U820" i="14" s="1"/>
  <c r="Z791" i="14" l="1"/>
  <c r="AA790" i="14"/>
  <c r="AD789" i="14"/>
  <c r="W789" i="14"/>
  <c r="AF788" i="14"/>
  <c r="AC788" i="14"/>
  <c r="V798" i="14"/>
  <c r="AD796" i="14"/>
  <c r="AC796" i="14"/>
  <c r="AB796" i="14"/>
  <c r="AA796" i="14"/>
  <c r="AA798" i="14"/>
  <c r="Z796" i="14"/>
  <c r="Y796" i="14"/>
  <c r="X796" i="14"/>
  <c r="X797" i="14"/>
  <c r="W796" i="14"/>
  <c r="W797" i="14"/>
  <c r="AF796" i="14"/>
  <c r="AE796" i="14"/>
  <c r="AA820" i="14"/>
  <c r="U798" i="14"/>
  <c r="V797" i="14"/>
  <c r="AF797" i="14"/>
  <c r="AE797" i="14"/>
  <c r="AD797" i="14"/>
  <c r="AC797" i="14"/>
  <c r="AB797" i="14"/>
  <c r="AF798" i="14"/>
  <c r="AA797" i="14"/>
  <c r="AC798" i="14"/>
  <c r="Z797" i="14"/>
  <c r="AB798" i="14"/>
  <c r="Y797" i="14"/>
  <c r="U792" i="14"/>
  <c r="AB790" i="14"/>
  <c r="AF791" i="14"/>
  <c r="W790" i="14"/>
  <c r="AE788" i="14"/>
  <c r="AA791" i="14"/>
  <c r="V790" i="14"/>
  <c r="AD788" i="14"/>
  <c r="V791" i="14"/>
  <c r="AF789" i="14"/>
  <c r="Y788" i="14"/>
  <c r="U791" i="14"/>
  <c r="AE789" i="14"/>
  <c r="X788" i="14"/>
  <c r="AF790" i="14"/>
  <c r="AC789" i="14"/>
  <c r="AF778" i="14"/>
  <c r="AE790" i="14"/>
  <c r="AB789" i="14"/>
  <c r="AE778" i="14"/>
  <c r="O778" i="14" s="1"/>
  <c r="AD790" i="14"/>
  <c r="X789" i="14"/>
  <c r="AD778" i="14"/>
  <c r="Z792" i="14"/>
  <c r="AC790" i="14"/>
  <c r="Y793" i="14"/>
  <c r="AE820" i="14"/>
  <c r="X793" i="14"/>
  <c r="Y792" i="14"/>
  <c r="AD820" i="14"/>
  <c r="V796" i="14"/>
  <c r="W793" i="14"/>
  <c r="X792" i="14"/>
  <c r="Y791" i="14"/>
  <c r="Z790" i="14"/>
  <c r="AA789" i="14"/>
  <c r="AB788" i="14"/>
  <c r="AC778" i="14"/>
  <c r="M778" i="14" s="1"/>
  <c r="AF820" i="14"/>
  <c r="AC820" i="14"/>
  <c r="AE798" i="14"/>
  <c r="V793" i="14"/>
  <c r="W792" i="14"/>
  <c r="X791" i="14"/>
  <c r="Y790" i="14"/>
  <c r="Z789" i="14"/>
  <c r="AA788" i="14"/>
  <c r="AB778" i="14"/>
  <c r="AB820" i="14"/>
  <c r="AD798" i="14"/>
  <c r="U793" i="14"/>
  <c r="V792" i="14"/>
  <c r="W791" i="14"/>
  <c r="X790" i="14"/>
  <c r="Y789" i="14"/>
  <c r="Z788" i="14"/>
  <c r="AA778" i="14"/>
  <c r="Z778" i="14"/>
  <c r="Y778" i="14"/>
  <c r="Y820" i="14"/>
  <c r="AD793" i="14"/>
  <c r="AE792" i="14"/>
  <c r="V789" i="14"/>
  <c r="W788" i="14"/>
  <c r="X778" i="14"/>
  <c r="Z820" i="14"/>
  <c r="X820" i="14"/>
  <c r="Z798" i="14"/>
  <c r="AC793" i="14"/>
  <c r="AD792" i="14"/>
  <c r="AE791" i="14"/>
  <c r="V788" i="14"/>
  <c r="W778" i="14"/>
  <c r="G778" i="14" s="1"/>
  <c r="AF792" i="14"/>
  <c r="W820" i="14"/>
  <c r="Y798" i="14"/>
  <c r="AB793" i="14"/>
  <c r="AC792" i="14"/>
  <c r="AD791" i="14"/>
  <c r="V778" i="14"/>
  <c r="E778" i="14" s="1"/>
  <c r="AF793" i="14"/>
  <c r="AE793" i="14"/>
  <c r="V820" i="14"/>
  <c r="X798" i="14"/>
  <c r="AA793" i="14"/>
  <c r="AB792" i="14"/>
  <c r="AC791" i="14"/>
  <c r="K778" i="14" l="1"/>
  <c r="I778" i="14"/>
  <c r="T774" i="14"/>
  <c r="U774" i="14" s="1"/>
  <c r="T775" i="14"/>
  <c r="U775" i="14" s="1"/>
  <c r="T776" i="14"/>
  <c r="U776" i="14" s="1"/>
  <c r="T777" i="14"/>
  <c r="X777" i="14" s="1"/>
  <c r="T821" i="14"/>
  <c r="U821" i="14" s="1"/>
  <c r="T822" i="14"/>
  <c r="U822" i="14" s="1"/>
  <c r="T823" i="14"/>
  <c r="V823" i="14" s="1"/>
  <c r="T824" i="14"/>
  <c r="AF824" i="14" s="1"/>
  <c r="Y776" i="14" l="1"/>
  <c r="AA774" i="14"/>
  <c r="W821" i="14"/>
  <c r="U823" i="14"/>
  <c r="V822" i="14"/>
  <c r="Z775" i="14"/>
  <c r="Y823" i="14"/>
  <c r="AA821" i="14"/>
  <c r="AC776" i="14"/>
  <c r="AE774" i="14"/>
  <c r="Y822" i="14"/>
  <c r="AD774" i="14"/>
  <c r="V824" i="14"/>
  <c r="W823" i="14"/>
  <c r="X822" i="14"/>
  <c r="Y821" i="14"/>
  <c r="Z777" i="14"/>
  <c r="AA776" i="14"/>
  <c r="AB775" i="14"/>
  <c r="AC774" i="14"/>
  <c r="AE824" i="14"/>
  <c r="AF823" i="14"/>
  <c r="AD824" i="14"/>
  <c r="AE823" i="14"/>
  <c r="AF822" i="14"/>
  <c r="AC824" i="14"/>
  <c r="AD823" i="14"/>
  <c r="AE822" i="14"/>
  <c r="AF821" i="14"/>
  <c r="AB824" i="14"/>
  <c r="AC823" i="14"/>
  <c r="AD822" i="14"/>
  <c r="AE821" i="14"/>
  <c r="AF777" i="14"/>
  <c r="AA824" i="14"/>
  <c r="AB823" i="14"/>
  <c r="AC822" i="14"/>
  <c r="AD821" i="14"/>
  <c r="AE777" i="14"/>
  <c r="AF776" i="14"/>
  <c r="Z824" i="14"/>
  <c r="AA823" i="14"/>
  <c r="AB822" i="14"/>
  <c r="AC821" i="14"/>
  <c r="AD777" i="14"/>
  <c r="AE776" i="14"/>
  <c r="AF775" i="14"/>
  <c r="Y824" i="14"/>
  <c r="Z823" i="14"/>
  <c r="AA822" i="14"/>
  <c r="AB821" i="14"/>
  <c r="AC777" i="14"/>
  <c r="AD776" i="14"/>
  <c r="AE775" i="14"/>
  <c r="AF774" i="14"/>
  <c r="X824" i="14"/>
  <c r="Z822" i="14"/>
  <c r="AB777" i="14"/>
  <c r="AD775" i="14"/>
  <c r="W824" i="14"/>
  <c r="X823" i="14"/>
  <c r="Z821" i="14"/>
  <c r="AA777" i="14"/>
  <c r="AB776" i="14"/>
  <c r="AC775" i="14"/>
  <c r="U824" i="14"/>
  <c r="W822" i="14"/>
  <c r="X821" i="14"/>
  <c r="Y777" i="14"/>
  <c r="Z776" i="14"/>
  <c r="AA775" i="14"/>
  <c r="AB774" i="14"/>
  <c r="V821" i="14"/>
  <c r="W777" i="14"/>
  <c r="G777" i="14" s="1"/>
  <c r="X776" i="14"/>
  <c r="Y775" i="14"/>
  <c r="Z774" i="14"/>
  <c r="V777" i="14"/>
  <c r="W776" i="14"/>
  <c r="X775" i="14"/>
  <c r="Y774" i="14"/>
  <c r="U777" i="14"/>
  <c r="V776" i="14"/>
  <c r="E776" i="14" s="1"/>
  <c r="W775" i="14"/>
  <c r="X774" i="14"/>
  <c r="V775" i="14"/>
  <c r="E775" i="14" s="1"/>
  <c r="W774" i="14"/>
  <c r="V774" i="14"/>
  <c r="E774" i="14" s="1"/>
  <c r="O775" i="14" l="1"/>
  <c r="I775" i="14"/>
  <c r="P776" i="14"/>
  <c r="M777" i="14"/>
  <c r="G775" i="14"/>
  <c r="K775" i="14"/>
  <c r="O776" i="14"/>
  <c r="K777" i="14"/>
  <c r="G774" i="14"/>
  <c r="M775" i="14"/>
  <c r="E777" i="14"/>
  <c r="M774" i="14"/>
  <c r="P775" i="14"/>
  <c r="Q775" i="14"/>
  <c r="Q776" i="14"/>
  <c r="I777" i="14"/>
  <c r="M776" i="14"/>
  <c r="I774" i="14"/>
  <c r="K774" i="14"/>
  <c r="I776" i="14"/>
  <c r="G776" i="14"/>
  <c r="O777" i="14"/>
  <c r="K776" i="14"/>
  <c r="T1150" i="11"/>
  <c r="U1150" i="11" s="1"/>
  <c r="T1151" i="11"/>
  <c r="AE1151" i="11" s="1"/>
  <c r="T1152" i="11"/>
  <c r="U1152" i="11" s="1"/>
  <c r="T1153" i="11"/>
  <c r="U1153" i="11" s="1"/>
  <c r="T1154" i="11"/>
  <c r="V1154" i="11" s="1"/>
  <c r="T1155" i="11"/>
  <c r="AE1155" i="11" s="1"/>
  <c r="T1156" i="11"/>
  <c r="U1156" i="11" s="1"/>
  <c r="T1157" i="11"/>
  <c r="U1157" i="11" s="1"/>
  <c r="T1158" i="11"/>
  <c r="U1158" i="11" s="1"/>
  <c r="T1159" i="11"/>
  <c r="U1159" i="11" s="1"/>
  <c r="T1160" i="11"/>
  <c r="V1160" i="11" s="1"/>
  <c r="T1161" i="11"/>
  <c r="Y1161" i="11" s="1"/>
  <c r="T1162" i="11"/>
  <c r="U1162" i="11" s="1"/>
  <c r="T1163" i="11"/>
  <c r="Z1163" i="11" s="1"/>
  <c r="T1164" i="11"/>
  <c r="U1164" i="11" s="1"/>
  <c r="T1165" i="11"/>
  <c r="U1165" i="11" s="1"/>
  <c r="T1166" i="11"/>
  <c r="V1166" i="11" s="1"/>
  <c r="T1167" i="11"/>
  <c r="AE1167" i="11" s="1"/>
  <c r="T1168" i="11"/>
  <c r="U1168" i="11" s="1"/>
  <c r="T1169" i="11"/>
  <c r="U1169" i="11" s="1"/>
  <c r="T1170" i="11"/>
  <c r="U1170" i="11" s="1"/>
  <c r="T1171" i="11"/>
  <c r="U1171" i="11" s="1"/>
  <c r="T1172" i="11"/>
  <c r="V1172" i="11" s="1"/>
  <c r="T1173" i="11"/>
  <c r="Y1173" i="11" s="1"/>
  <c r="T752" i="14"/>
  <c r="U752" i="14" s="1"/>
  <c r="T753" i="14"/>
  <c r="U753" i="14" s="1"/>
  <c r="T769" i="14"/>
  <c r="U769" i="14" s="1"/>
  <c r="T770" i="14"/>
  <c r="U770" i="14" s="1"/>
  <c r="T771" i="14"/>
  <c r="U771" i="14" s="1"/>
  <c r="T772" i="14"/>
  <c r="X772" i="14" s="1"/>
  <c r="AF1165" i="11" l="1"/>
  <c r="AF1151" i="11"/>
  <c r="AF1173" i="11"/>
  <c r="Y1163" i="11"/>
  <c r="AD1151" i="11"/>
  <c r="AC1151" i="11"/>
  <c r="AD1150" i="11"/>
  <c r="AC1150" i="11"/>
  <c r="AF1156" i="11"/>
  <c r="W1170" i="11"/>
  <c r="W1151" i="11"/>
  <c r="W1161" i="11"/>
  <c r="AE1169" i="11"/>
  <c r="AF1154" i="11"/>
  <c r="AE1160" i="11"/>
  <c r="AE1154" i="11"/>
  <c r="AD1160" i="11"/>
  <c r="AA1150" i="11"/>
  <c r="AF1172" i="11"/>
  <c r="AA1160" i="11"/>
  <c r="AE1153" i="11"/>
  <c r="Z1150" i="11"/>
  <c r="X1160" i="11"/>
  <c r="X1150" i="11"/>
  <c r="AE1171" i="11"/>
  <c r="AD1171" i="11"/>
  <c r="V1171" i="11"/>
  <c r="AF1170" i="11"/>
  <c r="AA1151" i="11"/>
  <c r="AB1158" i="11"/>
  <c r="Y1171" i="11"/>
  <c r="AF1169" i="11"/>
  <c r="AF1160" i="11"/>
  <c r="AA1158" i="11"/>
  <c r="AB1150" i="11"/>
  <c r="AA1169" i="11"/>
  <c r="X1163" i="11"/>
  <c r="AE1172" i="11"/>
  <c r="AE1170" i="11"/>
  <c r="AB1168" i="11"/>
  <c r="Z1162" i="11"/>
  <c r="Z1160" i="11"/>
  <c r="AB1156" i="11"/>
  <c r="Z1172" i="11"/>
  <c r="AD1170" i="11"/>
  <c r="Y1168" i="11"/>
  <c r="Y1162" i="11"/>
  <c r="Z1151" i="11"/>
  <c r="Y1172" i="11"/>
  <c r="AC1170" i="11"/>
  <c r="Y1151" i="11"/>
  <c r="X1172" i="11"/>
  <c r="AB1170" i="11"/>
  <c r="AC1167" i="11"/>
  <c r="AF1161" i="11"/>
  <c r="AD1159" i="11"/>
  <c r="AA1170" i="11"/>
  <c r="Z1161" i="11"/>
  <c r="AC1159" i="11"/>
  <c r="AF1171" i="11"/>
  <c r="Z1170" i="11"/>
  <c r="X1161" i="11"/>
  <c r="Y1159" i="11"/>
  <c r="AE1150" i="11"/>
  <c r="Z1173" i="11"/>
  <c r="AD1169" i="11"/>
  <c r="AE1165" i="11"/>
  <c r="W1163" i="11"/>
  <c r="X1162" i="11"/>
  <c r="AC1160" i="11"/>
  <c r="AB1159" i="11"/>
  <c r="Z1158" i="11"/>
  <c r="AE1156" i="11"/>
  <c r="AD1154" i="11"/>
  <c r="AB1151" i="11"/>
  <c r="X1173" i="11"/>
  <c r="U1172" i="11"/>
  <c r="AC1169" i="11"/>
  <c r="AF1167" i="11"/>
  <c r="V1163" i="11"/>
  <c r="W1162" i="11"/>
  <c r="AB1160" i="11"/>
  <c r="AA1159" i="11"/>
  <c r="W1158" i="11"/>
  <c r="AD1156" i="11"/>
  <c r="AA1154" i="11"/>
  <c r="W1173" i="11"/>
  <c r="AB1169" i="11"/>
  <c r="AD1167" i="11"/>
  <c r="U1163" i="11"/>
  <c r="V1162" i="11"/>
  <c r="Z1159" i="11"/>
  <c r="AC1156" i="11"/>
  <c r="U1154" i="11"/>
  <c r="X1169" i="11"/>
  <c r="AE1163" i="11"/>
  <c r="AF1162" i="11"/>
  <c r="Y1160" i="11"/>
  <c r="V1159" i="11"/>
  <c r="AE1157" i="11"/>
  <c r="Y1156" i="11"/>
  <c r="AF1153" i="11"/>
  <c r="X1151" i="11"/>
  <c r="Y1150" i="11"/>
  <c r="AF1166" i="11"/>
  <c r="AD1163" i="11"/>
  <c r="AE1162" i="11"/>
  <c r="AD1157" i="11"/>
  <c r="AF1163" i="11"/>
  <c r="AD1172" i="11"/>
  <c r="AC1171" i="11"/>
  <c r="AF1168" i="11"/>
  <c r="AE1166" i="11"/>
  <c r="AC1163" i="11"/>
  <c r="AD1162" i="11"/>
  <c r="U1160" i="11"/>
  <c r="AF1158" i="11"/>
  <c r="AC1157" i="11"/>
  <c r="AF1155" i="11"/>
  <c r="V1151" i="11"/>
  <c r="W1150" i="11"/>
  <c r="AC1172" i="11"/>
  <c r="AB1171" i="11"/>
  <c r="AE1168" i="11"/>
  <c r="AD1166" i="11"/>
  <c r="AB1163" i="11"/>
  <c r="AC1162" i="11"/>
  <c r="AE1158" i="11"/>
  <c r="AB1157" i="11"/>
  <c r="AD1155" i="11"/>
  <c r="U1151" i="11"/>
  <c r="V1150" i="11"/>
  <c r="AB1172" i="11"/>
  <c r="AA1171" i="11"/>
  <c r="AD1168" i="11"/>
  <c r="AA1166" i="11"/>
  <c r="AA1163" i="11"/>
  <c r="AB1162" i="11"/>
  <c r="AF1159" i="11"/>
  <c r="AD1158" i="11"/>
  <c r="AA1157" i="11"/>
  <c r="AC1155" i="11"/>
  <c r="AF1157" i="11"/>
  <c r="AA1172" i="11"/>
  <c r="Z1171" i="11"/>
  <c r="AC1168" i="11"/>
  <c r="U1166" i="11"/>
  <c r="AA1162" i="11"/>
  <c r="AE1159" i="11"/>
  <c r="AC1158" i="11"/>
  <c r="X1157" i="11"/>
  <c r="AF1150" i="11"/>
  <c r="AE772" i="14"/>
  <c r="AF752" i="14"/>
  <c r="U772" i="14"/>
  <c r="AE752" i="14"/>
  <c r="AE770" i="14"/>
  <c r="AA772" i="14"/>
  <c r="Y770" i="14"/>
  <c r="AD770" i="14"/>
  <c r="W772" i="14"/>
  <c r="G772" i="14" s="1"/>
  <c r="AE769" i="14"/>
  <c r="AF772" i="14"/>
  <c r="AC769" i="14"/>
  <c r="AF770" i="14"/>
  <c r="AD769" i="14"/>
  <c r="AF771" i="14"/>
  <c r="AE771" i="14"/>
  <c r="AD772" i="14"/>
  <c r="AD771" i="14"/>
  <c r="AC770" i="14"/>
  <c r="AF753" i="14"/>
  <c r="AC772" i="14"/>
  <c r="AC771" i="14"/>
  <c r="AB770" i="14"/>
  <c r="AE753" i="14"/>
  <c r="AB772" i="14"/>
  <c r="AB771" i="14"/>
  <c r="AA770" i="14"/>
  <c r="AD753" i="14"/>
  <c r="AA771" i="14"/>
  <c r="Z772" i="14"/>
  <c r="Z771" i="14"/>
  <c r="X770" i="14"/>
  <c r="Y772" i="14"/>
  <c r="X771" i="14"/>
  <c r="W770" i="14"/>
  <c r="W771" i="14"/>
  <c r="V772" i="14"/>
  <c r="V771" i="14"/>
  <c r="E771" i="14" s="1"/>
  <c r="AF769" i="14"/>
  <c r="V1173" i="11"/>
  <c r="W1172" i="11"/>
  <c r="X1171" i="11"/>
  <c r="Y1170" i="11"/>
  <c r="Z1169" i="11"/>
  <c r="AA1168" i="11"/>
  <c r="AB1167" i="11"/>
  <c r="AC1166" i="11"/>
  <c r="AD1165" i="11"/>
  <c r="AE1164" i="11"/>
  <c r="V1161" i="11"/>
  <c r="W1160" i="11"/>
  <c r="X1159" i="11"/>
  <c r="Y1158" i="11"/>
  <c r="Z1157" i="11"/>
  <c r="AA1156" i="11"/>
  <c r="AB1155" i="11"/>
  <c r="AC1154" i="11"/>
  <c r="AD1153" i="11"/>
  <c r="AE1152" i="11"/>
  <c r="U1173" i="11"/>
  <c r="W1171" i="11"/>
  <c r="X1170" i="11"/>
  <c r="Y1169" i="11"/>
  <c r="Z1168" i="11"/>
  <c r="AA1167" i="11"/>
  <c r="AB1166" i="11"/>
  <c r="AC1165" i="11"/>
  <c r="AD1164" i="11"/>
  <c r="U1161" i="11"/>
  <c r="W1159" i="11"/>
  <c r="X1158" i="11"/>
  <c r="Y1157" i="11"/>
  <c r="Z1156" i="11"/>
  <c r="AA1155" i="11"/>
  <c r="AB1154" i="11"/>
  <c r="AC1153" i="11"/>
  <c r="AD1152" i="11"/>
  <c r="AF1164" i="11"/>
  <c r="Z1167" i="11"/>
  <c r="AB1165" i="11"/>
  <c r="AC1164" i="11"/>
  <c r="Z1155" i="11"/>
  <c r="AB1153" i="11"/>
  <c r="AC1152" i="11"/>
  <c r="AE1173" i="11"/>
  <c r="V1170" i="11"/>
  <c r="W1169" i="11"/>
  <c r="X1168" i="11"/>
  <c r="Y1167" i="11"/>
  <c r="Z1166" i="11"/>
  <c r="AA1165" i="11"/>
  <c r="AB1164" i="11"/>
  <c r="AE1161" i="11"/>
  <c r="V1158" i="11"/>
  <c r="W1157" i="11"/>
  <c r="X1156" i="11"/>
  <c r="Y1155" i="11"/>
  <c r="Z1154" i="11"/>
  <c r="AA1153" i="11"/>
  <c r="AB1152" i="11"/>
  <c r="AD1173" i="11"/>
  <c r="V1169" i="11"/>
  <c r="W1168" i="11"/>
  <c r="X1167" i="11"/>
  <c r="Y1166" i="11"/>
  <c r="Z1165" i="11"/>
  <c r="AA1164" i="11"/>
  <c r="AD1161" i="11"/>
  <c r="V1157" i="11"/>
  <c r="W1156" i="11"/>
  <c r="X1155" i="11"/>
  <c r="Y1154" i="11"/>
  <c r="Z1153" i="11"/>
  <c r="AA1152" i="11"/>
  <c r="AC1173" i="11"/>
  <c r="V1168" i="11"/>
  <c r="W1167" i="11"/>
  <c r="X1166" i="11"/>
  <c r="Y1165" i="11"/>
  <c r="Z1164" i="11"/>
  <c r="AC1161" i="11"/>
  <c r="V1156" i="11"/>
  <c r="W1155" i="11"/>
  <c r="X1154" i="11"/>
  <c r="Y1153" i="11"/>
  <c r="Z1152" i="11"/>
  <c r="AB1173" i="11"/>
  <c r="V1167" i="11"/>
  <c r="W1166" i="11"/>
  <c r="X1165" i="11"/>
  <c r="Y1164" i="11"/>
  <c r="AB1161" i="11"/>
  <c r="V1155" i="11"/>
  <c r="W1154" i="11"/>
  <c r="X1153" i="11"/>
  <c r="Y1152" i="11"/>
  <c r="AF1152" i="11"/>
  <c r="AA1173" i="11"/>
  <c r="U1167" i="11"/>
  <c r="W1165" i="11"/>
  <c r="X1164" i="11"/>
  <c r="AA1161" i="11"/>
  <c r="U1155" i="11"/>
  <c r="W1153" i="11"/>
  <c r="X1152" i="11"/>
  <c r="V1165" i="11"/>
  <c r="W1164" i="11"/>
  <c r="V1153" i="11"/>
  <c r="W1152" i="11"/>
  <c r="V1164" i="11"/>
  <c r="V1152" i="11"/>
  <c r="AB769" i="14"/>
  <c r="AC753" i="14"/>
  <c r="AD752" i="14"/>
  <c r="Y771" i="14"/>
  <c r="Z770" i="14"/>
  <c r="AA769" i="14"/>
  <c r="AB753" i="14"/>
  <c r="AC752" i="14"/>
  <c r="Z769" i="14"/>
  <c r="AA753" i="14"/>
  <c r="AB752" i="14"/>
  <c r="Y769" i="14"/>
  <c r="Z753" i="14"/>
  <c r="AA752" i="14"/>
  <c r="X769" i="14"/>
  <c r="Y753" i="14"/>
  <c r="Z752" i="14"/>
  <c r="V770" i="14"/>
  <c r="E770" i="14" s="1"/>
  <c r="W769" i="14"/>
  <c r="X753" i="14"/>
  <c r="Y752" i="14"/>
  <c r="V769" i="14"/>
  <c r="W753" i="14"/>
  <c r="X752" i="14"/>
  <c r="V753" i="14"/>
  <c r="E753" i="14" s="1"/>
  <c r="W752" i="14"/>
  <c r="V752" i="14"/>
  <c r="E752" i="14" s="1"/>
  <c r="M772" i="14" l="1"/>
  <c r="I772" i="14"/>
  <c r="O772" i="14"/>
  <c r="O770" i="14"/>
  <c r="I771" i="14"/>
  <c r="G771" i="14"/>
  <c r="G770" i="14"/>
  <c r="O771" i="14"/>
  <c r="M770" i="14"/>
  <c r="M753" i="14"/>
  <c r="I752" i="14"/>
  <c r="K772" i="14"/>
  <c r="K752" i="14"/>
  <c r="O753" i="14"/>
  <c r="O752" i="14"/>
  <c r="G752" i="14"/>
  <c r="E772" i="14"/>
  <c r="Q772" i="14"/>
  <c r="P772" i="14"/>
  <c r="P770" i="14"/>
  <c r="Q770" i="14"/>
  <c r="O769" i="14"/>
  <c r="M769" i="14"/>
  <c r="K771" i="14"/>
  <c r="K770" i="14"/>
  <c r="I770" i="14"/>
  <c r="G753" i="14"/>
  <c r="K753" i="14"/>
  <c r="I753" i="14"/>
  <c r="D1933" i="3"/>
  <c r="D1931" i="3" l="1"/>
  <c r="D1928" i="3" l="1"/>
  <c r="D1924" i="3"/>
  <c r="D1927" i="3"/>
  <c r="D1929" i="3"/>
  <c r="D1926" i="3"/>
  <c r="D1925" i="3"/>
  <c r="D1930" i="3"/>
  <c r="C2096" i="3" l="1"/>
  <c r="G2096" i="3"/>
  <c r="T706" i="14" l="1"/>
  <c r="V706" i="14" s="1"/>
  <c r="T707" i="14"/>
  <c r="U707" i="14" s="1"/>
  <c r="T708" i="14"/>
  <c r="U708" i="14" s="1"/>
  <c r="T709" i="14"/>
  <c r="AE709" i="14" s="1"/>
  <c r="T710" i="14"/>
  <c r="AD710" i="14" s="1"/>
  <c r="T711" i="14"/>
  <c r="AC711" i="14" s="1"/>
  <c r="W707" i="14" l="1"/>
  <c r="AF707" i="14"/>
  <c r="X707" i="14"/>
  <c r="AE708" i="14"/>
  <c r="W708" i="14"/>
  <c r="V708" i="14"/>
  <c r="AF708" i="14"/>
  <c r="U710" i="14"/>
  <c r="V709" i="14"/>
  <c r="AF709" i="14"/>
  <c r="AB711" i="14"/>
  <c r="AD709" i="14"/>
  <c r="U706" i="14"/>
  <c r="AA711" i="14"/>
  <c r="AB710" i="14"/>
  <c r="AC709" i="14"/>
  <c r="AD708" i="14"/>
  <c r="AE707" i="14"/>
  <c r="AF706" i="14"/>
  <c r="Z711" i="14"/>
  <c r="AA710" i="14"/>
  <c r="AB709" i="14"/>
  <c r="AC708" i="14"/>
  <c r="AD707" i="14"/>
  <c r="AE706" i="14"/>
  <c r="Y711" i="14"/>
  <c r="Z710" i="14"/>
  <c r="AA709" i="14"/>
  <c r="AB708" i="14"/>
  <c r="AC707" i="14"/>
  <c r="AD706" i="14"/>
  <c r="AD711" i="14"/>
  <c r="AC710" i="14"/>
  <c r="X711" i="14"/>
  <c r="Y710" i="14"/>
  <c r="Z709" i="14"/>
  <c r="AA708" i="14"/>
  <c r="AB707" i="14"/>
  <c r="AC706" i="14"/>
  <c r="W711" i="14"/>
  <c r="X710" i="14"/>
  <c r="Y709" i="14"/>
  <c r="Z708" i="14"/>
  <c r="AA707" i="14"/>
  <c r="AB706" i="14"/>
  <c r="V711" i="14"/>
  <c r="W710" i="14"/>
  <c r="X709" i="14"/>
  <c r="Y708" i="14"/>
  <c r="Z707" i="14"/>
  <c r="AA706" i="14"/>
  <c r="U711" i="14"/>
  <c r="V710" i="14"/>
  <c r="W709" i="14"/>
  <c r="X708" i="14"/>
  <c r="Y707" i="14"/>
  <c r="Z706" i="14"/>
  <c r="Y706" i="14"/>
  <c r="X706" i="14"/>
  <c r="V707" i="14"/>
  <c r="W706" i="14"/>
  <c r="AF711" i="14"/>
  <c r="AE711" i="14"/>
  <c r="AF710" i="14"/>
  <c r="U709" i="14"/>
  <c r="AE710" i="14"/>
  <c r="T702" i="14" l="1"/>
  <c r="U702" i="14" s="1"/>
  <c r="T703" i="14"/>
  <c r="U703" i="14" s="1"/>
  <c r="T704" i="14"/>
  <c r="U704" i="14" s="1"/>
  <c r="T705" i="14"/>
  <c r="U705" i="14" s="1"/>
  <c r="T712" i="14"/>
  <c r="U712" i="14" s="1"/>
  <c r="T713" i="14"/>
  <c r="U713" i="14" s="1"/>
  <c r="T700" i="14"/>
  <c r="U700" i="14" s="1"/>
  <c r="T701" i="14"/>
  <c r="U701" i="14" s="1"/>
  <c r="AE713" i="14" l="1"/>
  <c r="AD713" i="14"/>
  <c r="AC713" i="14"/>
  <c r="AB713" i="14"/>
  <c r="AA712" i="14"/>
  <c r="AF713" i="14"/>
  <c r="Z713" i="14"/>
  <c r="X713" i="14"/>
  <c r="AA713" i="14"/>
  <c r="AE712" i="14"/>
  <c r="AD712" i="14"/>
  <c r="AC712" i="14"/>
  <c r="AF702" i="14"/>
  <c r="AE702" i="14"/>
  <c r="AB712" i="14"/>
  <c r="AE704" i="14"/>
  <c r="AC702" i="14"/>
  <c r="AF704" i="14"/>
  <c r="AD704" i="14"/>
  <c r="Y712" i="14"/>
  <c r="AC704" i="14"/>
  <c r="AA704" i="14"/>
  <c r="AE705" i="14"/>
  <c r="AF703" i="14"/>
  <c r="AF705" i="14"/>
  <c r="AD705" i="14"/>
  <c r="AE703" i="14"/>
  <c r="AC705" i="14"/>
  <c r="AD703" i="14"/>
  <c r="AF712" i="14"/>
  <c r="AB705" i="14"/>
  <c r="AB703" i="14"/>
  <c r="Z705" i="14"/>
  <c r="Y713" i="14"/>
  <c r="Z712" i="14"/>
  <c r="AA705" i="14"/>
  <c r="AB704" i="14"/>
  <c r="AC703" i="14"/>
  <c r="AD702" i="14"/>
  <c r="W713" i="14"/>
  <c r="X712" i="14"/>
  <c r="Y705" i="14"/>
  <c r="Z704" i="14"/>
  <c r="AA703" i="14"/>
  <c r="AB702" i="14"/>
  <c r="V713" i="14"/>
  <c r="W712" i="14"/>
  <c r="X705" i="14"/>
  <c r="Y704" i="14"/>
  <c r="Z703" i="14"/>
  <c r="AA702" i="14"/>
  <c r="V712" i="14"/>
  <c r="W705" i="14"/>
  <c r="X704" i="14"/>
  <c r="Y703" i="14"/>
  <c r="Z702" i="14"/>
  <c r="V705" i="14"/>
  <c r="W704" i="14"/>
  <c r="X703" i="14"/>
  <c r="Y702" i="14"/>
  <c r="V704" i="14"/>
  <c r="W703" i="14"/>
  <c r="X702" i="14"/>
  <c r="V703" i="14"/>
  <c r="W702" i="14"/>
  <c r="V702" i="14"/>
  <c r="E702" i="14" s="1"/>
  <c r="AF701" i="14"/>
  <c r="AE701" i="14"/>
  <c r="AD701" i="14"/>
  <c r="AC701" i="14"/>
  <c r="AB701" i="14"/>
  <c r="AA701" i="14"/>
  <c r="Y701" i="14"/>
  <c r="AF700" i="14"/>
  <c r="AE700" i="14"/>
  <c r="AB700" i="14"/>
  <c r="Z700" i="14"/>
  <c r="AD700" i="14"/>
  <c r="AC700" i="14"/>
  <c r="Z701" i="14"/>
  <c r="AA700" i="14"/>
  <c r="X701" i="14"/>
  <c r="Y700" i="14"/>
  <c r="W701" i="14"/>
  <c r="X700" i="14"/>
  <c r="V701" i="14"/>
  <c r="E701" i="14" s="1"/>
  <c r="W700" i="14"/>
  <c r="V700" i="14"/>
  <c r="E700" i="14" s="1"/>
  <c r="G701" i="14" l="1"/>
  <c r="G700" i="14"/>
  <c r="G702" i="14"/>
  <c r="O702" i="14"/>
  <c r="K701" i="14"/>
  <c r="O701" i="14"/>
  <c r="M700" i="14"/>
  <c r="M702" i="14"/>
  <c r="O700" i="14"/>
  <c r="P702" i="14"/>
  <c r="I702" i="14"/>
  <c r="K702" i="14"/>
  <c r="M701" i="14"/>
  <c r="Q702" i="14"/>
  <c r="I701" i="14"/>
  <c r="I700" i="14"/>
  <c r="K700" i="14"/>
  <c r="P700" i="14"/>
  <c r="Q700" i="14"/>
  <c r="P701" i="14"/>
  <c r="Q701" i="14"/>
  <c r="T688" i="14"/>
  <c r="U688" i="14" s="1"/>
  <c r="T689" i="14"/>
  <c r="U689" i="14" s="1"/>
  <c r="T690" i="14"/>
  <c r="AD690" i="14" s="1"/>
  <c r="T691" i="14"/>
  <c r="U691" i="14" s="1"/>
  <c r="AF691" i="14" l="1"/>
  <c r="AD691" i="14"/>
  <c r="Z691" i="14"/>
  <c r="X691" i="14"/>
  <c r="AE689" i="14"/>
  <c r="Z689" i="14"/>
  <c r="AE691" i="14"/>
  <c r="AF689" i="14"/>
  <c r="AC691" i="14"/>
  <c r="AD689" i="14"/>
  <c r="AB691" i="14"/>
  <c r="AC689" i="14"/>
  <c r="AA691" i="14"/>
  <c r="AB689" i="14"/>
  <c r="AF688" i="14"/>
  <c r="AF690" i="14"/>
  <c r="AE688" i="14"/>
  <c r="AC690" i="14"/>
  <c r="M690" i="14" s="1"/>
  <c r="AD688" i="14"/>
  <c r="AB690" i="14"/>
  <c r="AA690" i="14"/>
  <c r="AC688" i="14"/>
  <c r="Y691" i="14"/>
  <c r="Z690" i="14"/>
  <c r="AA689" i="14"/>
  <c r="AB688" i="14"/>
  <c r="Y690" i="14"/>
  <c r="AA688" i="14"/>
  <c r="W691" i="14"/>
  <c r="X690" i="14"/>
  <c r="Y689" i="14"/>
  <c r="Z688" i="14"/>
  <c r="V691" i="14"/>
  <c r="E691" i="14" s="1"/>
  <c r="W690" i="14"/>
  <c r="X689" i="14"/>
  <c r="Y688" i="14"/>
  <c r="V690" i="14"/>
  <c r="W689" i="14"/>
  <c r="X688" i="14"/>
  <c r="U690" i="14"/>
  <c r="V689" i="14"/>
  <c r="E689" i="14" s="1"/>
  <c r="W688" i="14"/>
  <c r="V688" i="14"/>
  <c r="AE690" i="14"/>
  <c r="M691" i="14" l="1"/>
  <c r="I689" i="14"/>
  <c r="O691" i="14"/>
  <c r="G691" i="14"/>
  <c r="I688" i="14"/>
  <c r="O688" i="14"/>
  <c r="G690" i="14"/>
  <c r="M689" i="14"/>
  <c r="K688" i="14"/>
  <c r="G689" i="14"/>
  <c r="I690" i="14"/>
  <c r="K691" i="14"/>
  <c r="I691" i="14"/>
  <c r="M688" i="14"/>
  <c r="G688" i="14"/>
  <c r="K690" i="14"/>
  <c r="O689" i="14"/>
  <c r="O690" i="14"/>
  <c r="P688" i="14"/>
  <c r="K689" i="14"/>
  <c r="Q688" i="14"/>
  <c r="P691" i="14"/>
  <c r="Q690" i="14"/>
  <c r="P690" i="14"/>
  <c r="E690" i="14"/>
  <c r="Q691" i="14"/>
  <c r="E688" i="14"/>
  <c r="P689" i="14"/>
  <c r="Q689" i="14"/>
  <c r="T692" i="14"/>
  <c r="U692" i="14" s="1"/>
  <c r="T693" i="14"/>
  <c r="U693" i="14" s="1"/>
  <c r="AB693" i="14" l="1"/>
  <c r="Z693" i="14"/>
  <c r="AF692" i="14"/>
  <c r="Y693" i="14"/>
  <c r="AC692" i="14"/>
  <c r="AE692" i="14"/>
  <c r="AD692" i="14"/>
  <c r="AF693" i="14"/>
  <c r="AA692" i="14"/>
  <c r="AE693" i="14"/>
  <c r="Z692" i="14"/>
  <c r="AD693" i="14"/>
  <c r="AC693" i="14"/>
  <c r="AA693" i="14"/>
  <c r="AB692" i="14"/>
  <c r="X693" i="14"/>
  <c r="Y692" i="14"/>
  <c r="W693" i="14"/>
  <c r="X692" i="14"/>
  <c r="V693" i="14"/>
  <c r="E693" i="14" s="1"/>
  <c r="W692" i="14"/>
  <c r="V692" i="14"/>
  <c r="E692" i="14" s="1"/>
  <c r="I693" i="14" l="1"/>
  <c r="K693" i="14"/>
  <c r="G693" i="14"/>
  <c r="M693" i="14"/>
  <c r="O692" i="14"/>
  <c r="O693" i="14"/>
  <c r="K692" i="14"/>
  <c r="G692" i="14"/>
  <c r="P693" i="14"/>
  <c r="Q692" i="14"/>
  <c r="M692" i="14"/>
  <c r="Q693" i="14"/>
  <c r="I692" i="14"/>
  <c r="P692" i="14"/>
  <c r="T685" i="14"/>
  <c r="U685" i="14" s="1"/>
  <c r="T686" i="14"/>
  <c r="U686" i="14" s="1"/>
  <c r="T687" i="14"/>
  <c r="U687" i="14" s="1"/>
  <c r="T694" i="14"/>
  <c r="U694" i="14" s="1"/>
  <c r="AE694" i="14" l="1"/>
  <c r="AD694" i="14"/>
  <c r="AC694" i="14"/>
  <c r="AB694" i="14"/>
  <c r="AA694" i="14"/>
  <c r="AC687" i="14"/>
  <c r="AD686" i="14"/>
  <c r="AE685" i="14"/>
  <c r="Z694" i="14"/>
  <c r="AB687" i="14"/>
  <c r="AC686" i="14"/>
  <c r="AD685" i="14"/>
  <c r="AE687" i="14"/>
  <c r="AA687" i="14"/>
  <c r="AB686" i="14"/>
  <c r="AC685" i="14"/>
  <c r="AF687" i="14"/>
  <c r="X694" i="14"/>
  <c r="Z687" i="14"/>
  <c r="AB685" i="14"/>
  <c r="AA686" i="14"/>
  <c r="W694" i="14"/>
  <c r="Y687" i="14"/>
  <c r="Z686" i="14"/>
  <c r="AA685" i="14"/>
  <c r="AF694" i="14"/>
  <c r="AF686" i="14"/>
  <c r="AD687" i="14"/>
  <c r="AE686" i="14"/>
  <c r="AF685" i="14"/>
  <c r="Y694" i="14"/>
  <c r="V694" i="14"/>
  <c r="E694" i="14" s="1"/>
  <c r="X687" i="14"/>
  <c r="Y686" i="14"/>
  <c r="Z685" i="14"/>
  <c r="W687" i="14"/>
  <c r="X686" i="14"/>
  <c r="Y685" i="14"/>
  <c r="V687" i="14"/>
  <c r="W686" i="14"/>
  <c r="X685" i="14"/>
  <c r="V686" i="14"/>
  <c r="W685" i="14"/>
  <c r="V685" i="14"/>
  <c r="E685" i="14" s="1"/>
  <c r="G686" i="14" l="1"/>
  <c r="G687" i="14"/>
  <c r="G685" i="14"/>
  <c r="O686" i="14"/>
  <c r="I694" i="14"/>
  <c r="I686" i="14"/>
  <c r="K687" i="14"/>
  <c r="M685" i="14"/>
  <c r="K694" i="14"/>
  <c r="I687" i="14"/>
  <c r="G694" i="14"/>
  <c r="Q686" i="14"/>
  <c r="K686" i="14"/>
  <c r="P687" i="14"/>
  <c r="O685" i="14"/>
  <c r="M687" i="14"/>
  <c r="O694" i="14"/>
  <c r="I685" i="14"/>
  <c r="Q685" i="14"/>
  <c r="E687" i="14"/>
  <c r="E686" i="14"/>
  <c r="P685" i="14"/>
  <c r="O687" i="14"/>
  <c r="M686" i="14"/>
  <c r="P686" i="14"/>
  <c r="Q687" i="14"/>
  <c r="K685" i="14"/>
  <c r="T684" i="14" l="1"/>
  <c r="U684" i="14" s="1"/>
  <c r="AC684" i="14" l="1"/>
  <c r="AE684" i="14"/>
  <c r="AD684" i="14"/>
  <c r="AB684" i="14"/>
  <c r="AA684" i="14"/>
  <c r="Z684" i="14"/>
  <c r="Y684" i="14"/>
  <c r="X684" i="14"/>
  <c r="W684" i="14"/>
  <c r="AF684" i="14"/>
  <c r="V684" i="14"/>
  <c r="E684" i="14" s="1"/>
  <c r="I684" i="14" l="1"/>
  <c r="K684" i="14"/>
  <c r="O684" i="14"/>
  <c r="M684" i="14"/>
  <c r="G684" i="14"/>
  <c r="Q684" i="14"/>
  <c r="P684" i="14"/>
  <c r="T669" i="14"/>
  <c r="AE669" i="14" s="1"/>
  <c r="O669" i="14" s="1"/>
  <c r="AF669" i="14" l="1"/>
  <c r="AC669" i="14"/>
  <c r="M669" i="14" s="1"/>
  <c r="AD669" i="14"/>
  <c r="AB669" i="14"/>
  <c r="AA669" i="14"/>
  <c r="Z669" i="14"/>
  <c r="Y669" i="14"/>
  <c r="X669" i="14"/>
  <c r="W669" i="14"/>
  <c r="V669" i="14"/>
  <c r="U669" i="14"/>
  <c r="K669" i="14" l="1"/>
  <c r="I669" i="14"/>
  <c r="G669" i="14"/>
  <c r="E669" i="14"/>
  <c r="Q669" i="14"/>
  <c r="P669" i="14"/>
  <c r="T670" i="14"/>
  <c r="U670" i="14" s="1"/>
  <c r="T671" i="14"/>
  <c r="U671" i="14" s="1"/>
  <c r="T675" i="14"/>
  <c r="U675" i="14" s="1"/>
  <c r="T676" i="14"/>
  <c r="W676" i="14" s="1"/>
  <c r="T677" i="14"/>
  <c r="AB677" i="14" s="1"/>
  <c r="X671" i="14" l="1"/>
  <c r="AF671" i="14"/>
  <c r="AD671" i="14"/>
  <c r="AC670" i="14"/>
  <c r="AC671" i="14"/>
  <c r="AB670" i="14"/>
  <c r="AB671" i="14"/>
  <c r="AA670" i="14"/>
  <c r="AE670" i="14"/>
  <c r="AD670" i="14"/>
  <c r="AA671" i="14"/>
  <c r="Z670" i="14"/>
  <c r="AE671" i="14"/>
  <c r="Z671" i="14"/>
  <c r="Y670" i="14"/>
  <c r="Y671" i="14"/>
  <c r="X670" i="14"/>
  <c r="W671" i="14"/>
  <c r="AF670" i="14"/>
  <c r="X677" i="14"/>
  <c r="U677" i="14"/>
  <c r="V676" i="14"/>
  <c r="U676" i="14"/>
  <c r="AF676" i="14"/>
  <c r="AE676" i="14"/>
  <c r="Z677" i="14"/>
  <c r="AD676" i="14"/>
  <c r="AC676" i="14"/>
  <c r="AF677" i="14"/>
  <c r="AA677" i="14"/>
  <c r="K677" i="14" s="1"/>
  <c r="AB676" i="14"/>
  <c r="AA676" i="14"/>
  <c r="Y677" i="14"/>
  <c r="Z676" i="14"/>
  <c r="Y676" i="14"/>
  <c r="W677" i="14"/>
  <c r="X676" i="14"/>
  <c r="G676" i="14" s="1"/>
  <c r="V677" i="14"/>
  <c r="X675" i="14"/>
  <c r="W675" i="14"/>
  <c r="V675" i="14"/>
  <c r="E675" i="14" s="1"/>
  <c r="AF675" i="14"/>
  <c r="AE675" i="14"/>
  <c r="AD675" i="14"/>
  <c r="AC675" i="14"/>
  <c r="AB675" i="14"/>
  <c r="AA675" i="14"/>
  <c r="Z675" i="14"/>
  <c r="Y675" i="14"/>
  <c r="AE677" i="14"/>
  <c r="V671" i="14"/>
  <c r="E671" i="14" s="1"/>
  <c r="W670" i="14"/>
  <c r="AD677" i="14"/>
  <c r="V670" i="14"/>
  <c r="E670" i="14" s="1"/>
  <c r="AC677" i="14"/>
  <c r="O675" i="14" l="1"/>
  <c r="M671" i="14"/>
  <c r="G671" i="14"/>
  <c r="I671" i="14"/>
  <c r="K671" i="14"/>
  <c r="K670" i="14"/>
  <c r="G675" i="14"/>
  <c r="M675" i="14"/>
  <c r="I676" i="14"/>
  <c r="M677" i="14"/>
  <c r="K676" i="14"/>
  <c r="I670" i="14"/>
  <c r="O676" i="14"/>
  <c r="O671" i="14"/>
  <c r="O677" i="14"/>
  <c r="M676" i="14"/>
  <c r="O670" i="14"/>
  <c r="K675" i="14"/>
  <c r="M670" i="14"/>
  <c r="G670" i="14"/>
  <c r="I675" i="14"/>
  <c r="Q670" i="14"/>
  <c r="Q675" i="14"/>
  <c r="P677" i="14"/>
  <c r="E677" i="14"/>
  <c r="Q677" i="14"/>
  <c r="P670" i="14"/>
  <c r="Q671" i="14"/>
  <c r="E676" i="14"/>
  <c r="Q676" i="14"/>
  <c r="P676" i="14"/>
  <c r="P675" i="14"/>
  <c r="P671" i="14"/>
  <c r="G677" i="14"/>
  <c r="I677" i="14"/>
  <c r="T661" i="14"/>
  <c r="U661" i="14" s="1"/>
  <c r="T662" i="14"/>
  <c r="V662" i="14" s="1"/>
  <c r="AE661" i="14" l="1"/>
  <c r="AF662" i="14"/>
  <c r="AD662" i="14"/>
  <c r="AE662" i="14"/>
  <c r="AC662" i="14"/>
  <c r="AB662" i="14"/>
  <c r="AA662" i="14"/>
  <c r="Z662" i="14"/>
  <c r="Y662" i="14"/>
  <c r="W662" i="14"/>
  <c r="U662" i="14"/>
  <c r="E662" i="14" s="1"/>
  <c r="AF661" i="14"/>
  <c r="Z661" i="14"/>
  <c r="X662" i="14"/>
  <c r="Y661" i="14"/>
  <c r="X661" i="14"/>
  <c r="W661" i="14"/>
  <c r="AD661" i="14"/>
  <c r="AC661" i="14"/>
  <c r="AB661" i="14"/>
  <c r="AA661" i="14"/>
  <c r="V661" i="14"/>
  <c r="E661" i="14" s="1"/>
  <c r="M661" i="14" l="1"/>
  <c r="G661" i="14"/>
  <c r="G662" i="14"/>
  <c r="K662" i="14"/>
  <c r="K661" i="14"/>
  <c r="O661" i="14"/>
  <c r="Q661" i="14"/>
  <c r="O662" i="14"/>
  <c r="P661" i="14"/>
  <c r="B2096" i="3"/>
  <c r="N2096" i="3" s="1"/>
  <c r="P2096" i="3" l="1"/>
  <c r="O2096" i="3"/>
  <c r="S2096" i="3"/>
  <c r="Q2096" i="3"/>
  <c r="T2096" i="3"/>
  <c r="R2096" i="3"/>
  <c r="T630" i="14"/>
  <c r="V630" i="14" s="1"/>
  <c r="U630" i="14" l="1"/>
  <c r="AB630" i="14"/>
  <c r="AA630" i="14"/>
  <c r="Z630" i="14"/>
  <c r="AF630" i="14"/>
  <c r="AC630" i="14"/>
  <c r="Y630" i="14"/>
  <c r="AE630" i="14"/>
  <c r="X630" i="14"/>
  <c r="W630" i="14"/>
  <c r="AD630" i="14"/>
  <c r="T625" i="14"/>
  <c r="U625" i="14" s="1"/>
  <c r="T626" i="14"/>
  <c r="U626" i="14" s="1"/>
  <c r="T627" i="14"/>
  <c r="U627" i="14" s="1"/>
  <c r="T628" i="14"/>
  <c r="AB628" i="14" s="1"/>
  <c r="X627" i="14" l="1"/>
  <c r="AB626" i="14"/>
  <c r="Z626" i="14"/>
  <c r="U628" i="14"/>
  <c r="AF628" i="14"/>
  <c r="AA628" i="14"/>
  <c r="Y628" i="14"/>
  <c r="AA625" i="14"/>
  <c r="X628" i="14"/>
  <c r="Z625" i="14"/>
  <c r="V627" i="14"/>
  <c r="Y626" i="14"/>
  <c r="Z628" i="14"/>
  <c r="W628" i="14"/>
  <c r="X625" i="14"/>
  <c r="Y625" i="14"/>
  <c r="AF625" i="14"/>
  <c r="AB627" i="14"/>
  <c r="AE625" i="14"/>
  <c r="Z627" i="14"/>
  <c r="AC625" i="14"/>
  <c r="AA627" i="14"/>
  <c r="AD625" i="14"/>
  <c r="Y627" i="14"/>
  <c r="AB625" i="14"/>
  <c r="AA626" i="14"/>
  <c r="X626" i="14"/>
  <c r="V628" i="14"/>
  <c r="W627" i="14"/>
  <c r="W626" i="14"/>
  <c r="AE628" i="14"/>
  <c r="AF627" i="14"/>
  <c r="AF626" i="14"/>
  <c r="AD628" i="14"/>
  <c r="AE627" i="14"/>
  <c r="AE626" i="14"/>
  <c r="AC628" i="14"/>
  <c r="AD627" i="14"/>
  <c r="AD626" i="14"/>
  <c r="AC627" i="14"/>
  <c r="AC626" i="14"/>
  <c r="V626" i="14"/>
  <c r="W625" i="14"/>
  <c r="V625" i="14"/>
  <c r="O887" i="11" l="1"/>
  <c r="N979" i="11" s="1"/>
  <c r="Q887" i="11"/>
  <c r="Q979" i="11" s="1"/>
  <c r="P887" i="11"/>
  <c r="P979" i="11" s="1"/>
  <c r="D1757" i="3" l="1"/>
  <c r="D1755" i="3"/>
  <c r="D1756" i="3"/>
  <c r="D1759" i="3"/>
  <c r="D1760" i="3"/>
  <c r="D1758" i="3" l="1"/>
  <c r="G1921" i="3" l="1"/>
  <c r="C1921" i="3"/>
  <c r="T599" i="14" l="1"/>
  <c r="U599" i="14" s="1"/>
  <c r="T600" i="14"/>
  <c r="W600" i="14" s="1"/>
  <c r="T601" i="14"/>
  <c r="AD601" i="14" s="1"/>
  <c r="T602" i="14"/>
  <c r="AC602" i="14" s="1"/>
  <c r="T603" i="14"/>
  <c r="U603" i="14" s="1"/>
  <c r="T604" i="14"/>
  <c r="AA604" i="14" s="1"/>
  <c r="T605" i="14"/>
  <c r="Z605" i="14" s="1"/>
  <c r="T606" i="14"/>
  <c r="Y606" i="14" s="1"/>
  <c r="T607" i="14"/>
  <c r="X607" i="14" s="1"/>
  <c r="T608" i="14"/>
  <c r="W608" i="14" s="1"/>
  <c r="T609" i="14"/>
  <c r="V609" i="14" s="1"/>
  <c r="T610" i="14"/>
  <c r="U610" i="14" s="1"/>
  <c r="T611" i="14"/>
  <c r="U611" i="14" s="1"/>
  <c r="T612" i="14"/>
  <c r="W612" i="14" s="1"/>
  <c r="T613" i="14"/>
  <c r="AD613" i="14" s="1"/>
  <c r="T614" i="14"/>
  <c r="AC614" i="14" s="1"/>
  <c r="T615" i="14"/>
  <c r="U615" i="14" s="1"/>
  <c r="T616" i="14"/>
  <c r="W616" i="14" s="1"/>
  <c r="T617" i="14"/>
  <c r="Z617" i="14" s="1"/>
  <c r="T618" i="14"/>
  <c r="Y618" i="14" s="1"/>
  <c r="T619" i="14"/>
  <c r="X619" i="14" s="1"/>
  <c r="T620" i="14"/>
  <c r="W620" i="14" s="1"/>
  <c r="T621" i="14"/>
  <c r="V621" i="14" s="1"/>
  <c r="T622" i="14"/>
  <c r="U622" i="14" s="1"/>
  <c r="T623" i="14"/>
  <c r="U623" i="14" s="1"/>
  <c r="T624" i="14"/>
  <c r="W624" i="14" s="1"/>
  <c r="T629" i="14"/>
  <c r="AC629" i="14" s="1"/>
  <c r="U631" i="14"/>
  <c r="U624" i="14" l="1"/>
  <c r="U618" i="14"/>
  <c r="U617" i="14"/>
  <c r="U616" i="14"/>
  <c r="Z614" i="14"/>
  <c r="AB603" i="14"/>
  <c r="AD623" i="14"/>
  <c r="V615" i="14"/>
  <c r="U621" i="14"/>
  <c r="AB614" i="14"/>
  <c r="AA614" i="14"/>
  <c r="AF614" i="14"/>
  <c r="U609" i="14"/>
  <c r="Y614" i="14"/>
  <c r="AF623" i="14"/>
  <c r="Y613" i="14"/>
  <c r="Z604" i="14"/>
  <c r="AC623" i="14"/>
  <c r="V612" i="14"/>
  <c r="AD603" i="14"/>
  <c r="W615" i="14"/>
  <c r="AC603" i="14"/>
  <c r="W604" i="14"/>
  <c r="AB602" i="14"/>
  <c r="AA599" i="14"/>
  <c r="AB618" i="14"/>
  <c r="X606" i="14"/>
  <c r="AA602" i="14"/>
  <c r="Z599" i="14"/>
  <c r="AB629" i="14"/>
  <c r="AA629" i="14"/>
  <c r="AA623" i="14"/>
  <c r="X618" i="14"/>
  <c r="U612" i="14"/>
  <c r="W606" i="14"/>
  <c r="AF603" i="14"/>
  <c r="Z602" i="14"/>
  <c r="Y599" i="14"/>
  <c r="W631" i="14"/>
  <c r="Z629" i="14"/>
  <c r="W618" i="14"/>
  <c r="V606" i="14"/>
  <c r="AE603" i="14"/>
  <c r="Y602" i="14"/>
  <c r="W599" i="14"/>
  <c r="AF622" i="14"/>
  <c r="V618" i="14"/>
  <c r="U606" i="14"/>
  <c r="V599" i="14"/>
  <c r="AF604" i="14"/>
  <c r="AA603" i="14"/>
  <c r="AF599" i="14"/>
  <c r="V620" i="14"/>
  <c r="V608" i="14"/>
  <c r="AD604" i="14"/>
  <c r="Z603" i="14"/>
  <c r="AE599" i="14"/>
  <c r="U620" i="14"/>
  <c r="V616" i="14"/>
  <c r="Z613" i="14"/>
  <c r="U608" i="14"/>
  <c r="AC604" i="14"/>
  <c r="X603" i="14"/>
  <c r="AD599" i="14"/>
  <c r="AC599" i="14"/>
  <c r="V631" i="14"/>
  <c r="AE623" i="14"/>
  <c r="AF619" i="14"/>
  <c r="U613" i="14"/>
  <c r="W607" i="14"/>
  <c r="Y604" i="14"/>
  <c r="AF602" i="14"/>
  <c r="AB599" i="14"/>
  <c r="AF615" i="14"/>
  <c r="AD600" i="14"/>
  <c r="AE624" i="14"/>
  <c r="AD615" i="14"/>
  <c r="AD611" i="14"/>
  <c r="AB600" i="14"/>
  <c r="AC631" i="14"/>
  <c r="Y629" i="14"/>
  <c r="AC624" i="14"/>
  <c r="AB623" i="14"/>
  <c r="AC617" i="14"/>
  <c r="AB616" i="14"/>
  <c r="AC615" i="14"/>
  <c r="AD612" i="14"/>
  <c r="AC611" i="14"/>
  <c r="AB605" i="14"/>
  <c r="X604" i="14"/>
  <c r="Y603" i="14"/>
  <c r="AC601" i="14"/>
  <c r="AA600" i="14"/>
  <c r="AF600" i="14"/>
  <c r="AE600" i="14"/>
  <c r="AC600" i="14"/>
  <c r="AB611" i="14"/>
  <c r="Y605" i="14"/>
  <c r="Z600" i="14"/>
  <c r="AA631" i="14"/>
  <c r="AA624" i="14"/>
  <c r="Z623" i="14"/>
  <c r="W619" i="14"/>
  <c r="Y617" i="14"/>
  <c r="Z616" i="14"/>
  <c r="AA615" i="14"/>
  <c r="AB612" i="14"/>
  <c r="AA611" i="14"/>
  <c r="V607" i="14"/>
  <c r="X605" i="14"/>
  <c r="V604" i="14"/>
  <c r="W603" i="14"/>
  <c r="AA601" i="14"/>
  <c r="Y600" i="14"/>
  <c r="AF616" i="14"/>
  <c r="AE616" i="14"/>
  <c r="AF611" i="14"/>
  <c r="AF612" i="14"/>
  <c r="AD624" i="14"/>
  <c r="AB624" i="14"/>
  <c r="AA616" i="14"/>
  <c r="Z631" i="14"/>
  <c r="Z624" i="14"/>
  <c r="W623" i="14"/>
  <c r="V619" i="14"/>
  <c r="X617" i="14"/>
  <c r="Y616" i="14"/>
  <c r="Z615" i="14"/>
  <c r="AC613" i="14"/>
  <c r="AA612" i="14"/>
  <c r="Z611" i="14"/>
  <c r="U607" i="14"/>
  <c r="W605" i="14"/>
  <c r="U604" i="14"/>
  <c r="V603" i="14"/>
  <c r="Z601" i="14"/>
  <c r="X600" i="14"/>
  <c r="AF624" i="14"/>
  <c r="AE631" i="14"/>
  <c r="AD616" i="14"/>
  <c r="AE615" i="14"/>
  <c r="AE611" i="14"/>
  <c r="AC616" i="14"/>
  <c r="AC605" i="14"/>
  <c r="AB631" i="14"/>
  <c r="AB617" i="14"/>
  <c r="AB615" i="14"/>
  <c r="AC612" i="14"/>
  <c r="AB601" i="14"/>
  <c r="Y631" i="14"/>
  <c r="Y624" i="14"/>
  <c r="V623" i="14"/>
  <c r="U619" i="14"/>
  <c r="W617" i="14"/>
  <c r="X616" i="14"/>
  <c r="Y615" i="14"/>
  <c r="AB613" i="14"/>
  <c r="Z612" i="14"/>
  <c r="W611" i="14"/>
  <c r="V605" i="14"/>
  <c r="Y601" i="14"/>
  <c r="V600" i="14"/>
  <c r="AF631" i="14"/>
  <c r="AD631" i="14"/>
  <c r="AE612" i="14"/>
  <c r="X631" i="14"/>
  <c r="V624" i="14"/>
  <c r="V617" i="14"/>
  <c r="X615" i="14"/>
  <c r="AA613" i="14"/>
  <c r="Y612" i="14"/>
  <c r="V611" i="14"/>
  <c r="AB606" i="14"/>
  <c r="U605" i="14"/>
  <c r="U601" i="14"/>
  <c r="U600" i="14"/>
  <c r="AF620" i="14"/>
  <c r="AE609" i="14"/>
  <c r="AC610" i="14"/>
  <c r="AC621" i="14"/>
  <c r="AE619" i="14"/>
  <c r="AF618" i="14"/>
  <c r="X614" i="14"/>
  <c r="AB610" i="14"/>
  <c r="AD608" i="14"/>
  <c r="AB621" i="14"/>
  <c r="W614" i="14"/>
  <c r="AA610" i="14"/>
  <c r="AB609" i="14"/>
  <c r="AD607" i="14"/>
  <c r="AE606" i="14"/>
  <c r="AF605" i="14"/>
  <c r="W602" i="14"/>
  <c r="V629" i="14"/>
  <c r="X624" i="14"/>
  <c r="Y623" i="14"/>
  <c r="Z622" i="14"/>
  <c r="AA621" i="14"/>
  <c r="AB620" i="14"/>
  <c r="AC619" i="14"/>
  <c r="AD618" i="14"/>
  <c r="AE617" i="14"/>
  <c r="V614" i="14"/>
  <c r="W613" i="14"/>
  <c r="X612" i="14"/>
  <c r="Y611" i="14"/>
  <c r="Z610" i="14"/>
  <c r="AA609" i="14"/>
  <c r="AB608" i="14"/>
  <c r="AC607" i="14"/>
  <c r="AD606" i="14"/>
  <c r="AE605" i="14"/>
  <c r="V602" i="14"/>
  <c r="W601" i="14"/>
  <c r="AD610" i="14"/>
  <c r="AC622" i="14"/>
  <c r="AD621" i="14"/>
  <c r="AE620" i="14"/>
  <c r="AD609" i="14"/>
  <c r="AE608" i="14"/>
  <c r="AF607" i="14"/>
  <c r="X629" i="14"/>
  <c r="AB622" i="14"/>
  <c r="AD620" i="14"/>
  <c r="AC609" i="14"/>
  <c r="AE607" i="14"/>
  <c r="AF606" i="14"/>
  <c r="X602" i="14"/>
  <c r="W629" i="14"/>
  <c r="AA622" i="14"/>
  <c r="AC620" i="14"/>
  <c r="AD619" i="14"/>
  <c r="AE618" i="14"/>
  <c r="AF617" i="14"/>
  <c r="X613" i="14"/>
  <c r="AC608" i="14"/>
  <c r="X601" i="14"/>
  <c r="U629" i="14"/>
  <c r="X623" i="14"/>
  <c r="Y622" i="14"/>
  <c r="Z621" i="14"/>
  <c r="AA620" i="14"/>
  <c r="AB619" i="14"/>
  <c r="AC618" i="14"/>
  <c r="AD617" i="14"/>
  <c r="U614" i="14"/>
  <c r="V613" i="14"/>
  <c r="X611" i="14"/>
  <c r="Y610" i="14"/>
  <c r="Z609" i="14"/>
  <c r="AA608" i="14"/>
  <c r="AB607" i="14"/>
  <c r="AC606" i="14"/>
  <c r="AD605" i="14"/>
  <c r="AE604" i="14"/>
  <c r="U602" i="14"/>
  <c r="V601" i="14"/>
  <c r="X599" i="14"/>
  <c r="AF621" i="14"/>
  <c r="AF609" i="14"/>
  <c r="AD622" i="14"/>
  <c r="AE621" i="14"/>
  <c r="AF608" i="14"/>
  <c r="Y621" i="14"/>
  <c r="Z620" i="14"/>
  <c r="X610" i="14"/>
  <c r="Z608" i="14"/>
  <c r="AA607" i="14"/>
  <c r="AE629" i="14"/>
  <c r="W622" i="14"/>
  <c r="Y620" i="14"/>
  <c r="Z619" i="14"/>
  <c r="AA618" i="14"/>
  <c r="W610" i="14"/>
  <c r="X609" i="14"/>
  <c r="Z607" i="14"/>
  <c r="AA606" i="14"/>
  <c r="AE602" i="14"/>
  <c r="AD629" i="14"/>
  <c r="V622" i="14"/>
  <c r="W621" i="14"/>
  <c r="X620" i="14"/>
  <c r="Y619" i="14"/>
  <c r="Z618" i="14"/>
  <c r="AA617" i="14"/>
  <c r="AD614" i="14"/>
  <c r="AE613" i="14"/>
  <c r="V610" i="14"/>
  <c r="W609" i="14"/>
  <c r="X608" i="14"/>
  <c r="Y607" i="14"/>
  <c r="Z606" i="14"/>
  <c r="AA605" i="14"/>
  <c r="AB604" i="14"/>
  <c r="AD602" i="14"/>
  <c r="AE601" i="14"/>
  <c r="AF610" i="14"/>
  <c r="AE622" i="14"/>
  <c r="AE610" i="14"/>
  <c r="AF629" i="14"/>
  <c r="X622" i="14"/>
  <c r="AA619" i="14"/>
  <c r="Y609" i="14"/>
  <c r="X621" i="14"/>
  <c r="AE614" i="14"/>
  <c r="AF613" i="14"/>
  <c r="Y608" i="14"/>
  <c r="AF601" i="14"/>
  <c r="R615" i="14" l="1"/>
  <c r="H1592" i="3"/>
  <c r="H1594" i="3" l="1"/>
  <c r="G1752" i="3"/>
  <c r="D1592" i="3"/>
  <c r="C1752" i="3" s="1"/>
  <c r="T584" i="14" l="1"/>
  <c r="AF584" i="14" s="1"/>
  <c r="T583" i="14"/>
  <c r="U583" i="14" s="1"/>
  <c r="T582" i="14"/>
  <c r="V582" i="14" s="1"/>
  <c r="T581" i="14"/>
  <c r="W581" i="14" s="1"/>
  <c r="Z583" i="14" l="1"/>
  <c r="AA583" i="14"/>
  <c r="AB583" i="14"/>
  <c r="AA581" i="14"/>
  <c r="AE583" i="14"/>
  <c r="AB581" i="14"/>
  <c r="AD581" i="14"/>
  <c r="W583" i="14"/>
  <c r="X583" i="14"/>
  <c r="V583" i="14"/>
  <c r="Y583" i="14"/>
  <c r="I583" i="14" s="1"/>
  <c r="V584" i="14"/>
  <c r="W584" i="14"/>
  <c r="G584" i="14" s="1"/>
  <c r="X584" i="14"/>
  <c r="Y584" i="14"/>
  <c r="I584" i="14" s="1"/>
  <c r="AD582" i="14"/>
  <c r="AE582" i="14"/>
  <c r="AC581" i="14"/>
  <c r="U584" i="14"/>
  <c r="W582" i="14"/>
  <c r="Z584" i="14"/>
  <c r="Z582" i="14"/>
  <c r="AA584" i="14"/>
  <c r="K584" i="14" s="1"/>
  <c r="X582" i="14"/>
  <c r="AA582" i="14"/>
  <c r="AB584" i="14"/>
  <c r="X581" i="14"/>
  <c r="G581" i="14" s="1"/>
  <c r="AB582" i="14"/>
  <c r="AC583" i="14"/>
  <c r="M583" i="14" s="1"/>
  <c r="AC584" i="14"/>
  <c r="M584" i="14" s="1"/>
  <c r="Y582" i="14"/>
  <c r="I582" i="14" s="1"/>
  <c r="Z581" i="14"/>
  <c r="AC582" i="14"/>
  <c r="M582" i="14" s="1"/>
  <c r="AD583" i="14"/>
  <c r="AD584" i="14"/>
  <c r="Y581" i="14"/>
  <c r="I581" i="14" s="1"/>
  <c r="AE581" i="14"/>
  <c r="AF581" i="14"/>
  <c r="U581" i="14"/>
  <c r="AF582" i="14"/>
  <c r="V581" i="14"/>
  <c r="U582" i="14"/>
  <c r="AF583" i="14"/>
  <c r="AE584" i="14"/>
  <c r="O584" i="14" s="1"/>
  <c r="E584" i="14" l="1"/>
  <c r="P584" i="14"/>
  <c r="Q584" i="14"/>
  <c r="O583" i="14"/>
  <c r="M581" i="14"/>
  <c r="Q583" i="14"/>
  <c r="P583" i="14"/>
  <c r="Q582" i="14"/>
  <c r="P582" i="14"/>
  <c r="G582" i="14"/>
  <c r="O581" i="14"/>
  <c r="O582" i="14"/>
  <c r="K582" i="14"/>
  <c r="K583" i="14"/>
  <c r="G583" i="14"/>
  <c r="K581" i="14"/>
  <c r="E583" i="14"/>
  <c r="E581" i="14"/>
  <c r="Q581" i="14"/>
  <c r="P581" i="14"/>
  <c r="E582" i="14"/>
  <c r="T542" i="14"/>
  <c r="U542" i="14" s="1"/>
  <c r="T543" i="14"/>
  <c r="V543" i="14" s="1"/>
  <c r="T544" i="14"/>
  <c r="AD544" i="14" s="1"/>
  <c r="T554" i="14"/>
  <c r="V554" i="14" s="1"/>
  <c r="AD542" i="14" l="1"/>
  <c r="AC542" i="14"/>
  <c r="M542" i="14" s="1"/>
  <c r="X542" i="14"/>
  <c r="V542" i="14"/>
  <c r="AD554" i="14"/>
  <c r="AF542" i="14"/>
  <c r="AE542" i="14"/>
  <c r="AC554" i="14"/>
  <c r="AF543" i="14"/>
  <c r="AB554" i="14"/>
  <c r="AE543" i="14"/>
  <c r="AA554" i="14"/>
  <c r="AD543" i="14"/>
  <c r="Z554" i="14"/>
  <c r="AC543" i="14"/>
  <c r="M543" i="14" s="1"/>
  <c r="X554" i="14"/>
  <c r="AB543" i="14"/>
  <c r="U554" i="14"/>
  <c r="Z543" i="14"/>
  <c r="W543" i="14"/>
  <c r="AF544" i="14"/>
  <c r="U543" i="14"/>
  <c r="AC544" i="14"/>
  <c r="M544" i="14" s="1"/>
  <c r="AF554" i="14"/>
  <c r="AB544" i="14"/>
  <c r="AE554" i="14"/>
  <c r="AA544" i="14"/>
  <c r="Y554" i="14"/>
  <c r="Z544" i="14"/>
  <c r="AA543" i="14"/>
  <c r="AB542" i="14"/>
  <c r="Y544" i="14"/>
  <c r="AA542" i="14"/>
  <c r="K542" i="14" s="1"/>
  <c r="W554" i="14"/>
  <c r="X544" i="14"/>
  <c r="Y543" i="14"/>
  <c r="Z542" i="14"/>
  <c r="W544" i="14"/>
  <c r="G544" i="14" s="1"/>
  <c r="X543" i="14"/>
  <c r="Y542" i="14"/>
  <c r="V544" i="14"/>
  <c r="U544" i="14"/>
  <c r="W542" i="14"/>
  <c r="AE544" i="14"/>
  <c r="O542" i="14" l="1"/>
  <c r="O544" i="14"/>
  <c r="I544" i="14"/>
  <c r="G543" i="14"/>
  <c r="O543" i="14"/>
  <c r="G542" i="14"/>
  <c r="I542" i="14"/>
  <c r="K544" i="14"/>
  <c r="I543" i="14"/>
  <c r="K543" i="14"/>
  <c r="P542" i="14"/>
  <c r="Q542" i="14"/>
  <c r="P543" i="14"/>
  <c r="Q543" i="14"/>
  <c r="P544" i="14"/>
  <c r="Q544" i="14"/>
  <c r="T519" i="14"/>
  <c r="U519" i="14" s="1"/>
  <c r="AE519" i="14" l="1"/>
  <c r="AD519" i="14"/>
  <c r="AC519" i="14"/>
  <c r="AB519" i="14"/>
  <c r="AA519" i="14"/>
  <c r="K519" i="14" s="1"/>
  <c r="Y519" i="14"/>
  <c r="AF519" i="14"/>
  <c r="Z519" i="14"/>
  <c r="X519" i="14"/>
  <c r="W519" i="14"/>
  <c r="V519" i="14"/>
  <c r="G519" i="14" l="1"/>
  <c r="I519" i="14"/>
  <c r="O519" i="14"/>
  <c r="M786" i="11"/>
  <c r="O786" i="11"/>
  <c r="K786" i="11" l="1"/>
  <c r="J882" i="11" s="1"/>
  <c r="I786" i="11"/>
  <c r="E786" i="11"/>
  <c r="Q786" i="11"/>
  <c r="P786" i="11"/>
  <c r="G786" i="11"/>
  <c r="O701" i="11"/>
  <c r="N781" i="11" s="1"/>
  <c r="P701" i="11"/>
  <c r="P781" i="11" s="1"/>
  <c r="Q701" i="11"/>
  <c r="Q781" i="11" s="1"/>
  <c r="T487" i="14"/>
  <c r="U487" i="14" s="1"/>
  <c r="T488" i="14"/>
  <c r="U488" i="14" s="1"/>
  <c r="T489" i="14"/>
  <c r="U489" i="14" s="1"/>
  <c r="T490" i="14"/>
  <c r="U490" i="14" s="1"/>
  <c r="AD489" i="14" l="1"/>
  <c r="AB489" i="14"/>
  <c r="AF488" i="14"/>
  <c r="AE488" i="14"/>
  <c r="AC489" i="14"/>
  <c r="AD488" i="14"/>
  <c r="AF487" i="14"/>
  <c r="AC488" i="14"/>
  <c r="AF489" i="14"/>
  <c r="AE487" i="14"/>
  <c r="O487" i="14" s="1"/>
  <c r="AE489" i="14"/>
  <c r="AD487" i="14"/>
  <c r="AF490" i="14"/>
  <c r="AA490" i="14"/>
  <c r="AE490" i="14"/>
  <c r="AD490" i="14"/>
  <c r="AC490" i="14"/>
  <c r="AB490" i="14"/>
  <c r="Z490" i="14"/>
  <c r="AA489" i="14"/>
  <c r="AB488" i="14"/>
  <c r="AC487" i="14"/>
  <c r="Y490" i="14"/>
  <c r="Z489" i="14"/>
  <c r="AA488" i="14"/>
  <c r="AB487" i="14"/>
  <c r="X490" i="14"/>
  <c r="Y489" i="14"/>
  <c r="Z488" i="14"/>
  <c r="AA487" i="14"/>
  <c r="W490" i="14"/>
  <c r="X489" i="14"/>
  <c r="Y488" i="14"/>
  <c r="Z487" i="14"/>
  <c r="V490" i="14"/>
  <c r="E490" i="14" s="1"/>
  <c r="W489" i="14"/>
  <c r="X488" i="14"/>
  <c r="Y487" i="14"/>
  <c r="V489" i="14"/>
  <c r="E489" i="14" s="1"/>
  <c r="W488" i="14"/>
  <c r="X487" i="14"/>
  <c r="V488" i="14"/>
  <c r="E488" i="14" s="1"/>
  <c r="W487" i="14"/>
  <c r="V487" i="14"/>
  <c r="E487" i="14" s="1"/>
  <c r="K488" i="14" l="1"/>
  <c r="I489" i="14"/>
  <c r="I490" i="14"/>
  <c r="O488" i="14"/>
  <c r="O490" i="14"/>
  <c r="K489" i="14"/>
  <c r="O489" i="14"/>
  <c r="K490" i="14"/>
  <c r="K487" i="14"/>
  <c r="G490" i="14"/>
  <c r="I488" i="14"/>
  <c r="G489" i="14"/>
  <c r="I487" i="14"/>
  <c r="G487" i="14"/>
  <c r="M487" i="14"/>
  <c r="G488" i="14"/>
  <c r="Q487" i="14"/>
  <c r="P487" i="14"/>
  <c r="T486" i="14"/>
  <c r="U486" i="14" s="1"/>
  <c r="AF486" i="14" l="1"/>
  <c r="AE486" i="14"/>
  <c r="AD486" i="14"/>
  <c r="AC486" i="14"/>
  <c r="AB486" i="14"/>
  <c r="Y486" i="14"/>
  <c r="AA486" i="14"/>
  <c r="X486" i="14"/>
  <c r="W486" i="14"/>
  <c r="Z486" i="14"/>
  <c r="V486" i="14"/>
  <c r="E486" i="14" s="1"/>
  <c r="G486" i="14" l="1"/>
  <c r="K486" i="14"/>
  <c r="O486" i="14"/>
  <c r="I486" i="14"/>
  <c r="P486" i="14"/>
  <c r="Q486" i="14"/>
  <c r="M486" i="14"/>
  <c r="T479" i="14"/>
  <c r="U479" i="14" s="1"/>
  <c r="T480" i="14"/>
  <c r="AA480" i="14" s="1"/>
  <c r="T481" i="14"/>
  <c r="AE481" i="14" s="1"/>
  <c r="T482" i="14"/>
  <c r="AD482" i="14" s="1"/>
  <c r="T483" i="14"/>
  <c r="AC483" i="14" s="1"/>
  <c r="T484" i="14"/>
  <c r="AB484" i="14" s="1"/>
  <c r="V482" i="14" l="1"/>
  <c r="V481" i="14"/>
  <c r="AF479" i="14"/>
  <c r="AF482" i="14"/>
  <c r="AA479" i="14"/>
  <c r="AC482" i="14"/>
  <c r="M482" i="14" s="1"/>
  <c r="Z479" i="14"/>
  <c r="W482" i="14"/>
  <c r="X481" i="14"/>
  <c r="AB482" i="14"/>
  <c r="X482" i="14"/>
  <c r="V480" i="14"/>
  <c r="W481" i="14"/>
  <c r="U480" i="14"/>
  <c r="AD480" i="14"/>
  <c r="Y479" i="14"/>
  <c r="AC480" i="14"/>
  <c r="V479" i="14"/>
  <c r="E479" i="14" s="1"/>
  <c r="AF480" i="14"/>
  <c r="U482" i="14"/>
  <c r="Z480" i="14"/>
  <c r="AD481" i="14"/>
  <c r="Y480" i="14"/>
  <c r="I480" i="14" s="1"/>
  <c r="AC481" i="14"/>
  <c r="X480" i="14"/>
  <c r="AE480" i="14"/>
  <c r="AF481" i="14"/>
  <c r="O481" i="14" s="1"/>
  <c r="Y481" i="14"/>
  <c r="W480" i="14"/>
  <c r="AF483" i="14"/>
  <c r="AB483" i="14"/>
  <c r="U483" i="14"/>
  <c r="U484" i="14"/>
  <c r="V483" i="14"/>
  <c r="V484" i="14"/>
  <c r="W483" i="14"/>
  <c r="AD479" i="14"/>
  <c r="AA484" i="14"/>
  <c r="K484" i="14" s="1"/>
  <c r="AE479" i="14"/>
  <c r="Y484" i="14"/>
  <c r="Z483" i="14"/>
  <c r="AA482" i="14"/>
  <c r="AB481" i="14"/>
  <c r="X484" i="14"/>
  <c r="Y483" i="14"/>
  <c r="Z482" i="14"/>
  <c r="AA481" i="14"/>
  <c r="AB480" i="14"/>
  <c r="K480" i="14" s="1"/>
  <c r="AC479" i="14"/>
  <c r="AF484" i="14"/>
  <c r="Z484" i="14"/>
  <c r="AA483" i="14"/>
  <c r="W484" i="14"/>
  <c r="X483" i="14"/>
  <c r="Y482" i="14"/>
  <c r="Z481" i="14"/>
  <c r="AB479" i="14"/>
  <c r="AE484" i="14"/>
  <c r="AD484" i="14"/>
  <c r="AE483" i="14"/>
  <c r="U481" i="14"/>
  <c r="W479" i="14"/>
  <c r="X479" i="14"/>
  <c r="AC484" i="14"/>
  <c r="AD483" i="14"/>
  <c r="M483" i="14" s="1"/>
  <c r="AE482" i="14"/>
  <c r="G481" i="14" l="1"/>
  <c r="M484" i="14"/>
  <c r="K482" i="14"/>
  <c r="I479" i="14"/>
  <c r="M481" i="14"/>
  <c r="I483" i="14"/>
  <c r="I482" i="14"/>
  <c r="O484" i="14"/>
  <c r="G480" i="14"/>
  <c r="K481" i="14"/>
  <c r="M479" i="14"/>
  <c r="K483" i="14"/>
  <c r="G484" i="14"/>
  <c r="M480" i="14"/>
  <c r="O479" i="14"/>
  <c r="O483" i="14"/>
  <c r="G479" i="14"/>
  <c r="O482" i="14"/>
  <c r="Q479" i="14"/>
  <c r="G482" i="14"/>
  <c r="I484" i="14"/>
  <c r="O480" i="14"/>
  <c r="I481" i="14"/>
  <c r="G483" i="14"/>
  <c r="P479" i="14"/>
  <c r="K479" i="14"/>
  <c r="Q480" i="14"/>
  <c r="E480" i="14"/>
  <c r="P480" i="14"/>
  <c r="E482" i="14"/>
  <c r="Q482" i="14"/>
  <c r="P482" i="14"/>
  <c r="E483" i="14"/>
  <c r="Q483" i="14"/>
  <c r="P483" i="14"/>
  <c r="E484" i="14"/>
  <c r="P484" i="14"/>
  <c r="Q484" i="14"/>
  <c r="P481" i="14"/>
  <c r="Q481" i="14"/>
  <c r="E481" i="14"/>
  <c r="T453" i="14"/>
  <c r="U453" i="14" s="1"/>
  <c r="T454" i="14"/>
  <c r="U454" i="14" s="1"/>
  <c r="AD453" i="14" l="1"/>
  <c r="AF454" i="14"/>
  <c r="AE454" i="14"/>
  <c r="AF453" i="14"/>
  <c r="AD454" i="14"/>
  <c r="AE453" i="14"/>
  <c r="AC454" i="14"/>
  <c r="AB454" i="14"/>
  <c r="AC453" i="14"/>
  <c r="AA454" i="14"/>
  <c r="AB453" i="14"/>
  <c r="Z454" i="14"/>
  <c r="AA453" i="14"/>
  <c r="Y454" i="14"/>
  <c r="Z453" i="14"/>
  <c r="X454" i="14"/>
  <c r="Y453" i="14"/>
  <c r="W454" i="14"/>
  <c r="X453" i="14"/>
  <c r="V454" i="14"/>
  <c r="E454" i="14" s="1"/>
  <c r="W453" i="14"/>
  <c r="V453" i="14"/>
  <c r="E453" i="14" s="1"/>
  <c r="I453" i="14" l="1"/>
  <c r="O454" i="14"/>
  <c r="O453" i="14"/>
  <c r="M454" i="14"/>
  <c r="K454" i="14"/>
  <c r="K453" i="14"/>
  <c r="I454" i="14"/>
  <c r="G453" i="14"/>
  <c r="G454" i="14"/>
  <c r="P453" i="14"/>
  <c r="Q453" i="14"/>
  <c r="M453" i="14"/>
  <c r="Q454" i="14"/>
  <c r="P454" i="14"/>
  <c r="T441" i="14"/>
  <c r="U441" i="14" s="1"/>
  <c r="T442" i="14"/>
  <c r="U442" i="14" s="1"/>
  <c r="Q421" i="5"/>
  <c r="Q422" i="5"/>
  <c r="Q423" i="5"/>
  <c r="R423" i="5" l="1"/>
  <c r="Y423" i="5"/>
  <c r="T422" i="5"/>
  <c r="Y422" i="5"/>
  <c r="R421" i="5"/>
  <c r="Y421" i="5"/>
  <c r="S422" i="5"/>
  <c r="S421" i="5"/>
  <c r="X423" i="5"/>
  <c r="W423" i="5"/>
  <c r="AE442" i="14"/>
  <c r="AD441" i="14"/>
  <c r="AD442" i="14"/>
  <c r="AC441" i="14"/>
  <c r="X442" i="14"/>
  <c r="AF441" i="14"/>
  <c r="AC442" i="14"/>
  <c r="AB441" i="14"/>
  <c r="AE441" i="14"/>
  <c r="AB442" i="14"/>
  <c r="AA441" i="14"/>
  <c r="AF442" i="14"/>
  <c r="AA442" i="14"/>
  <c r="Z441" i="14"/>
  <c r="Z442" i="14"/>
  <c r="Y441" i="14"/>
  <c r="W442" i="14"/>
  <c r="Y442" i="14"/>
  <c r="X441" i="14"/>
  <c r="V442" i="14"/>
  <c r="W441" i="14"/>
  <c r="V441" i="14"/>
  <c r="X421" i="5"/>
  <c r="W421" i="5"/>
  <c r="V421" i="5"/>
  <c r="X422" i="5"/>
  <c r="U421" i="5"/>
  <c r="W422" i="5"/>
  <c r="T421" i="5"/>
  <c r="V422" i="5"/>
  <c r="U422" i="5"/>
  <c r="R422" i="5"/>
  <c r="V423" i="5"/>
  <c r="U423" i="5"/>
  <c r="T423" i="5"/>
  <c r="S423" i="5"/>
  <c r="T410" i="14" l="1"/>
  <c r="U410" i="14" s="1"/>
  <c r="T411" i="14"/>
  <c r="U411" i="14" s="1"/>
  <c r="T412" i="14"/>
  <c r="U412" i="14" s="1"/>
  <c r="T413" i="14"/>
  <c r="U413" i="14" s="1"/>
  <c r="T414" i="14"/>
  <c r="Z414" i="14" s="1"/>
  <c r="T415" i="14"/>
  <c r="Y415" i="14" s="1"/>
  <c r="T417" i="14"/>
  <c r="X417" i="14" s="1"/>
  <c r="T438" i="14"/>
  <c r="W438" i="14" s="1"/>
  <c r="T439" i="14"/>
  <c r="V439" i="14" s="1"/>
  <c r="T440" i="14"/>
  <c r="U440" i="14" s="1"/>
  <c r="AA411" i="14" l="1"/>
  <c r="Z411" i="14"/>
  <c r="AF410" i="14"/>
  <c r="AE410" i="14"/>
  <c r="O410" i="14" s="1"/>
  <c r="AD410" i="14"/>
  <c r="AC410" i="14"/>
  <c r="AA410" i="14"/>
  <c r="AB410" i="14"/>
  <c r="AE411" i="14"/>
  <c r="AD411" i="14"/>
  <c r="AF411" i="14"/>
  <c r="AB411" i="14"/>
  <c r="AC411" i="14"/>
  <c r="Z410" i="14"/>
  <c r="Y411" i="14"/>
  <c r="W414" i="14"/>
  <c r="V417" i="14"/>
  <c r="U415" i="14"/>
  <c r="W413" i="14"/>
  <c r="AF413" i="14"/>
  <c r="AE413" i="14"/>
  <c r="W415" i="14"/>
  <c r="AD413" i="14"/>
  <c r="V415" i="14"/>
  <c r="AC413" i="14"/>
  <c r="AB413" i="14"/>
  <c r="Z440" i="14"/>
  <c r="AA413" i="14"/>
  <c r="Y440" i="14"/>
  <c r="X440" i="14"/>
  <c r="X414" i="14"/>
  <c r="Z413" i="14"/>
  <c r="Y413" i="14"/>
  <c r="I413" i="14" s="1"/>
  <c r="W440" i="14"/>
  <c r="V440" i="14"/>
  <c r="X413" i="14"/>
  <c r="AD412" i="14"/>
  <c r="Y412" i="14"/>
  <c r="X412" i="14"/>
  <c r="AE412" i="14"/>
  <c r="AC412" i="14"/>
  <c r="AA412" i="14"/>
  <c r="AF412" i="14"/>
  <c r="AB412" i="14"/>
  <c r="Z412" i="14"/>
  <c r="AF440" i="14"/>
  <c r="V414" i="14"/>
  <c r="AE440" i="14"/>
  <c r="U438" i="14"/>
  <c r="U414" i="14"/>
  <c r="AD440" i="14"/>
  <c r="AC440" i="14"/>
  <c r="AB440" i="14"/>
  <c r="U417" i="14"/>
  <c r="AA440" i="14"/>
  <c r="AD439" i="14"/>
  <c r="AE438" i="14"/>
  <c r="AF417" i="14"/>
  <c r="AC439" i="14"/>
  <c r="AE417" i="14"/>
  <c r="AF415" i="14"/>
  <c r="AB439" i="14"/>
  <c r="AE415" i="14"/>
  <c r="AA439" i="14"/>
  <c r="AC417" i="14"/>
  <c r="AE414" i="14"/>
  <c r="Z439" i="14"/>
  <c r="AB417" i="14"/>
  <c r="AC415" i="14"/>
  <c r="AD414" i="14"/>
  <c r="X439" i="14"/>
  <c r="Z417" i="14"/>
  <c r="W439" i="14"/>
  <c r="AA414" i="14"/>
  <c r="U439" i="14"/>
  <c r="V438" i="14"/>
  <c r="W417" i="14"/>
  <c r="G417" i="14" s="1"/>
  <c r="X415" i="14"/>
  <c r="Y414" i="14"/>
  <c r="I414" i="14" s="1"/>
  <c r="AF438" i="14"/>
  <c r="V413" i="14"/>
  <c r="E413" i="14" s="1"/>
  <c r="W412" i="14"/>
  <c r="X411" i="14"/>
  <c r="Y410" i="14"/>
  <c r="V412" i="14"/>
  <c r="E412" i="14" s="1"/>
  <c r="W411" i="14"/>
  <c r="X410" i="14"/>
  <c r="AF439" i="14"/>
  <c r="AD415" i="14"/>
  <c r="Y439" i="14"/>
  <c r="Z438" i="14"/>
  <c r="AA417" i="14"/>
  <c r="AB415" i="14"/>
  <c r="AC414" i="14"/>
  <c r="V411" i="14"/>
  <c r="E411" i="14" s="1"/>
  <c r="W410" i="14"/>
  <c r="V410" i="14"/>
  <c r="AE439" i="14"/>
  <c r="AD438" i="14"/>
  <c r="AC438" i="14"/>
  <c r="AD417" i="14"/>
  <c r="AF414" i="14"/>
  <c r="AB438" i="14"/>
  <c r="AA438" i="14"/>
  <c r="Y438" i="14"/>
  <c r="AA415" i="14"/>
  <c r="AB414" i="14"/>
  <c r="X438" i="14"/>
  <c r="Y417" i="14"/>
  <c r="Z415" i="14"/>
  <c r="I415" i="14" s="1"/>
  <c r="O415" i="14" l="1"/>
  <c r="K417" i="14"/>
  <c r="M414" i="14"/>
  <c r="O417" i="14"/>
  <c r="O414" i="14"/>
  <c r="K413" i="14"/>
  <c r="G411" i="14"/>
  <c r="K414" i="14"/>
  <c r="G413" i="14"/>
  <c r="M411" i="14"/>
  <c r="M410" i="14"/>
  <c r="M417" i="14"/>
  <c r="M415" i="14"/>
  <c r="Q412" i="14"/>
  <c r="G415" i="14"/>
  <c r="M412" i="14"/>
  <c r="M413" i="14"/>
  <c r="O411" i="14"/>
  <c r="K411" i="14"/>
  <c r="Q413" i="14"/>
  <c r="I417" i="14"/>
  <c r="K412" i="14"/>
  <c r="P413" i="14"/>
  <c r="P410" i="14"/>
  <c r="O413" i="14"/>
  <c r="Q410" i="14"/>
  <c r="G414" i="14"/>
  <c r="K415" i="14"/>
  <c r="O412" i="14"/>
  <c r="I412" i="14"/>
  <c r="I411" i="14"/>
  <c r="Q415" i="14"/>
  <c r="E415" i="14"/>
  <c r="P415" i="14"/>
  <c r="P414" i="14"/>
  <c r="E414" i="14"/>
  <c r="Q414" i="14"/>
  <c r="P417" i="14"/>
  <c r="E417" i="14"/>
  <c r="Q417" i="14"/>
  <c r="P412" i="14"/>
  <c r="G412" i="14"/>
  <c r="P411" i="14"/>
  <c r="Q411" i="14"/>
  <c r="T400" i="14"/>
  <c r="Y400" i="14" s="1"/>
  <c r="I400" i="14" s="1"/>
  <c r="Q383" i="5"/>
  <c r="Q375" i="5"/>
  <c r="Q376" i="5"/>
  <c r="T392" i="14"/>
  <c r="U392" i="14" s="1"/>
  <c r="T393" i="14"/>
  <c r="U393" i="14" s="1"/>
  <c r="R375" i="5" l="1"/>
  <c r="Y375" i="5"/>
  <c r="T376" i="5"/>
  <c r="Y376" i="5"/>
  <c r="V383" i="5"/>
  <c r="Y383" i="5"/>
  <c r="X375" i="5"/>
  <c r="AC392" i="14"/>
  <c r="AF400" i="14"/>
  <c r="AB392" i="14"/>
  <c r="AA392" i="14"/>
  <c r="W400" i="14"/>
  <c r="Z392" i="14"/>
  <c r="V400" i="14"/>
  <c r="Y392" i="14"/>
  <c r="AE392" i="14"/>
  <c r="AD392" i="14"/>
  <c r="X400" i="14"/>
  <c r="U400" i="14"/>
  <c r="AE400" i="14"/>
  <c r="AD400" i="14"/>
  <c r="AC400" i="14"/>
  <c r="AB400" i="14"/>
  <c r="AA400" i="14"/>
  <c r="Z400" i="14"/>
  <c r="AF392" i="14"/>
  <c r="U383" i="5"/>
  <c r="T383" i="5"/>
  <c r="S383" i="5"/>
  <c r="R383" i="5"/>
  <c r="X383" i="5"/>
  <c r="W383" i="5"/>
  <c r="S376" i="5"/>
  <c r="R376" i="5"/>
  <c r="W375" i="5"/>
  <c r="AD393" i="14"/>
  <c r="AC393" i="14"/>
  <c r="AB393" i="14"/>
  <c r="AA393" i="14"/>
  <c r="Z393" i="14"/>
  <c r="Y393" i="14"/>
  <c r="X393" i="14"/>
  <c r="AF393" i="14"/>
  <c r="AE393" i="14"/>
  <c r="X376" i="5"/>
  <c r="W376" i="5"/>
  <c r="T375" i="5"/>
  <c r="V375" i="5"/>
  <c r="U375" i="5"/>
  <c r="V376" i="5"/>
  <c r="S375" i="5"/>
  <c r="U376" i="5"/>
  <c r="X392" i="14"/>
  <c r="V393" i="14"/>
  <c r="E393" i="14" s="1"/>
  <c r="W392" i="14"/>
  <c r="W393" i="14"/>
  <c r="V392" i="14"/>
  <c r="E392" i="14" s="1"/>
  <c r="K375" i="5" l="1"/>
  <c r="G375" i="5"/>
  <c r="I375" i="5"/>
  <c r="G383" i="5"/>
  <c r="G393" i="14"/>
  <c r="K383" i="5"/>
  <c r="K376" i="5"/>
  <c r="I383" i="5"/>
  <c r="G376" i="5"/>
  <c r="I376" i="5"/>
  <c r="O393" i="14"/>
  <c r="K392" i="14"/>
  <c r="M400" i="14"/>
  <c r="K400" i="14"/>
  <c r="M393" i="14"/>
  <c r="I393" i="14"/>
  <c r="M392" i="14"/>
  <c r="O400" i="14"/>
  <c r="G400" i="14"/>
  <c r="K393" i="14"/>
  <c r="Q400" i="14"/>
  <c r="E400" i="14"/>
  <c r="P400" i="14"/>
  <c r="Q393" i="14"/>
  <c r="P393" i="14"/>
  <c r="M375" i="5"/>
  <c r="E375" i="5"/>
  <c r="L375" i="5"/>
  <c r="M383" i="5"/>
  <c r="L383" i="5"/>
  <c r="E383" i="5"/>
  <c r="M376" i="5"/>
  <c r="L376" i="5"/>
  <c r="E376" i="5"/>
  <c r="O392" i="14"/>
  <c r="G392" i="14"/>
  <c r="Q392" i="14"/>
  <c r="P392" i="14"/>
  <c r="I392" i="14"/>
  <c r="Q372" i="5"/>
  <c r="Q373" i="5"/>
  <c r="T373" i="5" l="1"/>
  <c r="Y373" i="5"/>
  <c r="R372" i="5"/>
  <c r="Y372" i="5"/>
  <c r="S373" i="5"/>
  <c r="R373" i="5"/>
  <c r="X372" i="5"/>
  <c r="W372" i="5"/>
  <c r="U372" i="5"/>
  <c r="V372" i="5"/>
  <c r="W373" i="5"/>
  <c r="T372" i="5"/>
  <c r="X373" i="5"/>
  <c r="V373" i="5"/>
  <c r="S372" i="5"/>
  <c r="U373" i="5"/>
  <c r="I372" i="5" l="1"/>
  <c r="K373" i="5"/>
  <c r="I373" i="5"/>
  <c r="E373" i="5"/>
  <c r="L373" i="5"/>
  <c r="M373" i="5"/>
  <c r="T383" i="14"/>
  <c r="U383" i="14" s="1"/>
  <c r="AD383" i="14" l="1"/>
  <c r="AC383" i="14"/>
  <c r="AE383" i="14"/>
  <c r="AA383" i="14"/>
  <c r="Z383" i="14"/>
  <c r="X383" i="14"/>
  <c r="V383" i="14"/>
  <c r="AF383" i="14"/>
  <c r="AB383" i="14"/>
  <c r="Y383" i="14"/>
  <c r="W383" i="14"/>
  <c r="O383" i="14" l="1"/>
  <c r="M383" i="14"/>
  <c r="K383" i="14"/>
  <c r="I383" i="14"/>
  <c r="E383" i="14"/>
  <c r="Q383" i="14"/>
  <c r="G383" i="14"/>
  <c r="P383" i="14"/>
  <c r="Q345" i="5"/>
  <c r="Q348" i="5"/>
  <c r="Q349" i="5"/>
  <c r="S348" i="5" l="1"/>
  <c r="Y348" i="5"/>
  <c r="R349" i="5"/>
  <c r="Y349" i="5"/>
  <c r="S345" i="5"/>
  <c r="Y345" i="5"/>
  <c r="T349" i="5"/>
  <c r="S349" i="5"/>
  <c r="R345" i="5"/>
  <c r="W345" i="5"/>
  <c r="V345" i="5"/>
  <c r="U345" i="5"/>
  <c r="V349" i="5"/>
  <c r="T345" i="5"/>
  <c r="X345" i="5"/>
  <c r="X349" i="5"/>
  <c r="W349" i="5"/>
  <c r="U349" i="5"/>
  <c r="R348" i="5"/>
  <c r="X348" i="5"/>
  <c r="W348" i="5"/>
  <c r="V348" i="5"/>
  <c r="U348" i="5"/>
  <c r="T348" i="5"/>
  <c r="I345" i="5" l="1"/>
  <c r="G345" i="5"/>
  <c r="K345" i="5"/>
  <c r="M345" i="5"/>
  <c r="L345" i="5"/>
  <c r="E345" i="5"/>
  <c r="T348" i="14"/>
  <c r="U348" i="14" s="1"/>
  <c r="T349" i="14"/>
  <c r="AA349" i="14" s="1"/>
  <c r="Q338" i="5"/>
  <c r="Q339" i="5"/>
  <c r="T339" i="5" l="1"/>
  <c r="Y339" i="5"/>
  <c r="R338" i="5"/>
  <c r="Y338" i="5"/>
  <c r="S339" i="5"/>
  <c r="R339" i="5"/>
  <c r="W338" i="5"/>
  <c r="AE349" i="14"/>
  <c r="AF348" i="14"/>
  <c r="AD349" i="14"/>
  <c r="AE348" i="14"/>
  <c r="AD348" i="14"/>
  <c r="AC348" i="14"/>
  <c r="Z349" i="14"/>
  <c r="Y349" i="14"/>
  <c r="X349" i="14"/>
  <c r="W349" i="14"/>
  <c r="V349" i="14"/>
  <c r="U349" i="14"/>
  <c r="AF349" i="14"/>
  <c r="AC349" i="14"/>
  <c r="AB349" i="14"/>
  <c r="K349" i="14" s="1"/>
  <c r="AB348" i="14"/>
  <c r="AA348" i="14"/>
  <c r="Z348" i="14"/>
  <c r="Y348" i="14"/>
  <c r="X348" i="14"/>
  <c r="W348" i="14"/>
  <c r="V348" i="14"/>
  <c r="X338" i="5"/>
  <c r="V338" i="5"/>
  <c r="X339" i="5"/>
  <c r="U338" i="5"/>
  <c r="W339" i="5"/>
  <c r="T338" i="5"/>
  <c r="G338" i="5" s="1"/>
  <c r="V339" i="5"/>
  <c r="S338" i="5"/>
  <c r="U339" i="5"/>
  <c r="I349" i="14" l="1"/>
  <c r="G348" i="14"/>
  <c r="M348" i="14"/>
  <c r="Q349" i="14"/>
  <c r="O348" i="14"/>
  <c r="E348" i="14"/>
  <c r="Q348" i="14"/>
  <c r="K338" i="5"/>
  <c r="K339" i="5"/>
  <c r="I348" i="14"/>
  <c r="I338" i="5"/>
  <c r="O349" i="14"/>
  <c r="K348" i="14"/>
  <c r="M349" i="14"/>
  <c r="P348" i="14"/>
  <c r="P349" i="14"/>
  <c r="E349" i="14"/>
  <c r="G349" i="14"/>
  <c r="E338" i="5"/>
  <c r="M338" i="5"/>
  <c r="L338" i="5"/>
  <c r="L339" i="5"/>
  <c r="E339" i="5"/>
  <c r="M339" i="5"/>
  <c r="G339" i="5"/>
  <c r="T513" i="11"/>
  <c r="T467" i="11"/>
  <c r="AF467" i="11" s="1"/>
  <c r="C826" i="14"/>
  <c r="T826" i="14" s="1"/>
  <c r="T825" i="14"/>
  <c r="AD825" i="14" s="1"/>
  <c r="T773" i="14"/>
  <c r="T751" i="14"/>
  <c r="AF751" i="14" s="1"/>
  <c r="T750" i="14"/>
  <c r="Z750" i="14" s="1"/>
  <c r="T749" i="14"/>
  <c r="W749" i="14" s="1"/>
  <c r="T748" i="14"/>
  <c r="AA748" i="14" s="1"/>
  <c r="T747" i="14"/>
  <c r="Y747" i="14" s="1"/>
  <c r="T746" i="14"/>
  <c r="Z746" i="14" s="1"/>
  <c r="T745" i="14"/>
  <c r="AA745" i="14" s="1"/>
  <c r="T744" i="14"/>
  <c r="AD744" i="14" s="1"/>
  <c r="T743" i="14"/>
  <c r="T742" i="14"/>
  <c r="AD742" i="14" s="1"/>
  <c r="T741" i="14"/>
  <c r="AE741" i="14" s="1"/>
  <c r="T740" i="14"/>
  <c r="AF740" i="14" s="1"/>
  <c r="T739" i="14"/>
  <c r="U739" i="14" s="1"/>
  <c r="T738" i="14"/>
  <c r="W738" i="14" s="1"/>
  <c r="T737" i="14"/>
  <c r="T736" i="14"/>
  <c r="AC736" i="14" s="1"/>
  <c r="T735" i="14"/>
  <c r="Y735" i="14" s="1"/>
  <c r="T734" i="14"/>
  <c r="T733" i="14"/>
  <c r="AA733" i="14" s="1"/>
  <c r="T732" i="14"/>
  <c r="AB732" i="14" s="1"/>
  <c r="T731" i="14"/>
  <c r="T730" i="14"/>
  <c r="AD730" i="14" s="1"/>
  <c r="T729" i="14"/>
  <c r="AE729" i="14" s="1"/>
  <c r="T728" i="14"/>
  <c r="AB728" i="14" s="1"/>
  <c r="T727" i="14"/>
  <c r="AC727" i="14" s="1"/>
  <c r="T726" i="14"/>
  <c r="AE726" i="14" s="1"/>
  <c r="T725" i="14"/>
  <c r="W725" i="14" s="1"/>
  <c r="T724" i="14"/>
  <c r="AB724" i="14" s="1"/>
  <c r="T723" i="14"/>
  <c r="T722" i="14"/>
  <c r="Z722" i="14" s="1"/>
  <c r="T721" i="14"/>
  <c r="AB721" i="14" s="1"/>
  <c r="T720" i="14"/>
  <c r="AB720" i="14" s="1"/>
  <c r="T719" i="14"/>
  <c r="AC719" i="14" s="1"/>
  <c r="T718" i="14"/>
  <c r="T717" i="14"/>
  <c r="AA717" i="14" s="1"/>
  <c r="C715" i="14"/>
  <c r="T715" i="14" s="1"/>
  <c r="T714" i="14"/>
  <c r="T660" i="14"/>
  <c r="T659" i="14"/>
  <c r="U659" i="14" s="1"/>
  <c r="T658" i="14"/>
  <c r="AD658" i="14" s="1"/>
  <c r="T657" i="14"/>
  <c r="T656" i="14"/>
  <c r="W656" i="14" s="1"/>
  <c r="T655" i="14"/>
  <c r="T654" i="14"/>
  <c r="Y654" i="14" s="1"/>
  <c r="T653" i="14"/>
  <c r="T652" i="14"/>
  <c r="AA652" i="14" s="1"/>
  <c r="T651" i="14"/>
  <c r="AB651" i="14" s="1"/>
  <c r="T650" i="14"/>
  <c r="AC650" i="14" s="1"/>
  <c r="T649" i="14"/>
  <c r="AD649" i="14" s="1"/>
  <c r="T648" i="14"/>
  <c r="AA648" i="14" s="1"/>
  <c r="T646" i="14"/>
  <c r="T598" i="14"/>
  <c r="T597" i="14"/>
  <c r="AB597" i="14" s="1"/>
  <c r="T596" i="14"/>
  <c r="Z596" i="14" s="1"/>
  <c r="T595" i="14"/>
  <c r="AA595" i="14" s="1"/>
  <c r="T594" i="14"/>
  <c r="AB594" i="14" s="1"/>
  <c r="T593" i="14"/>
  <c r="AC593" i="14" s="1"/>
  <c r="T592" i="14"/>
  <c r="AD592" i="14" s="1"/>
  <c r="T591" i="14"/>
  <c r="T590" i="14"/>
  <c r="U590" i="14" s="1"/>
  <c r="T589" i="14"/>
  <c r="AB589" i="14" s="1"/>
  <c r="T588" i="14"/>
  <c r="AB588" i="14" s="1"/>
  <c r="T587" i="14"/>
  <c r="W587" i="14" s="1"/>
  <c r="T586" i="14"/>
  <c r="AA586" i="14" s="1"/>
  <c r="T585" i="14"/>
  <c r="Y585" i="14" s="1"/>
  <c r="T577" i="14"/>
  <c r="T574" i="14"/>
  <c r="T573" i="14"/>
  <c r="AD573" i="14" s="1"/>
  <c r="T541" i="14"/>
  <c r="AE541" i="14" s="1"/>
  <c r="T540" i="14"/>
  <c r="AF540" i="14" s="1"/>
  <c r="T539" i="14"/>
  <c r="T538" i="14"/>
  <c r="V538" i="14" s="1"/>
  <c r="T537" i="14"/>
  <c r="Z537" i="14" s="1"/>
  <c r="T536" i="14"/>
  <c r="X536" i="14" s="1"/>
  <c r="T535" i="14"/>
  <c r="Y535" i="14" s="1"/>
  <c r="T534" i="14"/>
  <c r="T533" i="14"/>
  <c r="U533" i="14" s="1"/>
  <c r="T532" i="14"/>
  <c r="AB532" i="14" s="1"/>
  <c r="T531" i="14"/>
  <c r="AC531" i="14" s="1"/>
  <c r="T530" i="14"/>
  <c r="AD530" i="14" s="1"/>
  <c r="T529" i="14"/>
  <c r="AE529" i="14" s="1"/>
  <c r="T528" i="14"/>
  <c r="Y528" i="14" s="1"/>
  <c r="T527" i="14"/>
  <c r="V527" i="14" s="1"/>
  <c r="T526" i="14"/>
  <c r="T524" i="14"/>
  <c r="T523" i="14"/>
  <c r="Y523" i="14" s="1"/>
  <c r="T522" i="14"/>
  <c r="Y522" i="14" s="1"/>
  <c r="T521" i="14"/>
  <c r="Z521" i="14" s="1"/>
  <c r="T520" i="14"/>
  <c r="T518" i="14"/>
  <c r="AB518" i="14" s="1"/>
  <c r="T517" i="14"/>
  <c r="AC517" i="14" s="1"/>
  <c r="T516" i="14"/>
  <c r="AD516" i="14" s="1"/>
  <c r="T515" i="14"/>
  <c r="AE515" i="14" s="1"/>
  <c r="T514" i="14"/>
  <c r="AA514" i="14" s="1"/>
  <c r="T513" i="14"/>
  <c r="T512" i="14"/>
  <c r="U512" i="14" s="1"/>
  <c r="T511" i="14"/>
  <c r="Z511" i="14" s="1"/>
  <c r="T510" i="14"/>
  <c r="T509" i="14"/>
  <c r="T506" i="14"/>
  <c r="U506" i="14" s="1"/>
  <c r="T505" i="14"/>
  <c r="T504" i="14"/>
  <c r="T502" i="14"/>
  <c r="Z502" i="14" s="1"/>
  <c r="C499" i="14"/>
  <c r="T499" i="14" s="1"/>
  <c r="T498" i="14"/>
  <c r="AD498" i="14" s="1"/>
  <c r="T478" i="14"/>
  <c r="W478" i="14" s="1"/>
  <c r="T477" i="14"/>
  <c r="X477" i="14" s="1"/>
  <c r="T476" i="14"/>
  <c r="T475" i="14"/>
  <c r="T474" i="14"/>
  <c r="AB474" i="14" s="1"/>
  <c r="T473" i="14"/>
  <c r="AC473" i="14" s="1"/>
  <c r="T472" i="14"/>
  <c r="AD472" i="14" s="1"/>
  <c r="T471" i="14"/>
  <c r="AE471" i="14" s="1"/>
  <c r="T470" i="14"/>
  <c r="AF470" i="14" s="1"/>
  <c r="T469" i="14"/>
  <c r="U469" i="14" s="1"/>
  <c r="T468" i="14"/>
  <c r="AF468" i="14" s="1"/>
  <c r="T467" i="14"/>
  <c r="Y467" i="14" s="1"/>
  <c r="T466" i="14"/>
  <c r="Y466" i="14" s="1"/>
  <c r="T465" i="14"/>
  <c r="AA465" i="14" s="1"/>
  <c r="T464" i="14"/>
  <c r="AA464" i="14" s="1"/>
  <c r="T461" i="14"/>
  <c r="T460" i="14"/>
  <c r="AD460" i="14" s="1"/>
  <c r="T459" i="14"/>
  <c r="AE459" i="14" s="1"/>
  <c r="T458" i="14"/>
  <c r="U458" i="14" s="1"/>
  <c r="T457" i="14"/>
  <c r="AB457" i="14" s="1"/>
  <c r="T456" i="14"/>
  <c r="AA456" i="14" s="1"/>
  <c r="T455" i="14"/>
  <c r="T452" i="14"/>
  <c r="AA452" i="14" s="1"/>
  <c r="T451" i="14"/>
  <c r="Z451" i="14" s="1"/>
  <c r="T450" i="14"/>
  <c r="T449" i="14"/>
  <c r="AB449" i="14" s="1"/>
  <c r="T448" i="14"/>
  <c r="AC448" i="14" s="1"/>
  <c r="T447" i="14"/>
  <c r="AD447" i="14" s="1"/>
  <c r="T446" i="14"/>
  <c r="AA446" i="14" s="1"/>
  <c r="C444" i="14"/>
  <c r="T444" i="14" s="1"/>
  <c r="V444" i="14" s="1"/>
  <c r="T443" i="14"/>
  <c r="AF443" i="14" s="1"/>
  <c r="T409" i="14"/>
  <c r="AF409" i="14" s="1"/>
  <c r="T408" i="14"/>
  <c r="AF408" i="14" s="1"/>
  <c r="T407" i="14"/>
  <c r="T406" i="14"/>
  <c r="V406" i="14" s="1"/>
  <c r="T405" i="14"/>
  <c r="X405" i="14" s="1"/>
  <c r="T404" i="14"/>
  <c r="AF404" i="14" s="1"/>
  <c r="T403" i="14"/>
  <c r="AE403" i="14" s="1"/>
  <c r="T402" i="14"/>
  <c r="AC402" i="14" s="1"/>
  <c r="T401" i="14"/>
  <c r="AD401" i="14" s="1"/>
  <c r="T399" i="14"/>
  <c r="AC399" i="14" s="1"/>
  <c r="T398" i="14"/>
  <c r="X398" i="14" s="1"/>
  <c r="T397" i="14"/>
  <c r="T396" i="14"/>
  <c r="AF396" i="14" s="1"/>
  <c r="T394" i="14"/>
  <c r="AF394" i="14" s="1"/>
  <c r="T391" i="14"/>
  <c r="V391" i="14" s="1"/>
  <c r="T390" i="14"/>
  <c r="Y390" i="14" s="1"/>
  <c r="T389" i="14"/>
  <c r="AE389" i="14" s="1"/>
  <c r="T388" i="14"/>
  <c r="AE388" i="14" s="1"/>
  <c r="T387" i="14"/>
  <c r="AF387" i="14" s="1"/>
  <c r="T386" i="14"/>
  <c r="AD386" i="14" s="1"/>
  <c r="T385" i="14"/>
  <c r="W385" i="14" s="1"/>
  <c r="T384" i="14"/>
  <c r="X384" i="14" s="1"/>
  <c r="T382" i="14"/>
  <c r="T381" i="14"/>
  <c r="AF381" i="14" s="1"/>
  <c r="T380" i="14"/>
  <c r="X380" i="14" s="1"/>
  <c r="T379" i="14"/>
  <c r="AF379" i="14" s="1"/>
  <c r="T378" i="14"/>
  <c r="V378" i="14" s="1"/>
  <c r="T377" i="14"/>
  <c r="AA377" i="14" s="1"/>
  <c r="T376" i="14"/>
  <c r="T375" i="14"/>
  <c r="AE375" i="14" s="1"/>
  <c r="T374" i="14"/>
  <c r="W374" i="14" s="1"/>
  <c r="T372" i="14"/>
  <c r="X372" i="14" s="1"/>
  <c r="T371" i="14"/>
  <c r="AA371" i="14" s="1"/>
  <c r="T370" i="14"/>
  <c r="AC370" i="14" s="1"/>
  <c r="T359" i="14"/>
  <c r="T358" i="14"/>
  <c r="AF358" i="14" s="1"/>
  <c r="T357" i="14"/>
  <c r="W357" i="14" s="1"/>
  <c r="T355" i="14"/>
  <c r="AF355" i="14" s="1"/>
  <c r="T354" i="14"/>
  <c r="V354" i="14" s="1"/>
  <c r="T353" i="14"/>
  <c r="T352" i="14"/>
  <c r="W352" i="14" s="1"/>
  <c r="T351" i="14"/>
  <c r="AF351" i="14" s="1"/>
  <c r="T350" i="14"/>
  <c r="V350" i="14" s="1"/>
  <c r="T347" i="14"/>
  <c r="AB347" i="14" s="1"/>
  <c r="T346" i="14"/>
  <c r="W346" i="14" s="1"/>
  <c r="T345" i="14"/>
  <c r="AF345" i="14" s="1"/>
  <c r="T344" i="14"/>
  <c r="U344" i="14" s="1"/>
  <c r="T343" i="14"/>
  <c r="AE343" i="14" s="1"/>
  <c r="T342" i="14"/>
  <c r="W342" i="14" s="1"/>
  <c r="T341" i="14"/>
  <c r="AF341" i="14" s="1"/>
  <c r="T340" i="14"/>
  <c r="AE340" i="14" s="1"/>
  <c r="T339" i="14"/>
  <c r="AA339" i="14" s="1"/>
  <c r="T338" i="14"/>
  <c r="W338" i="14" s="1"/>
  <c r="T337" i="14"/>
  <c r="AF337" i="14" s="1"/>
  <c r="T336" i="14"/>
  <c r="AE336" i="14" s="1"/>
  <c r="T335" i="14"/>
  <c r="T334" i="14"/>
  <c r="W334" i="14" s="1"/>
  <c r="T333" i="14"/>
  <c r="AF333" i="14" s="1"/>
  <c r="T332" i="14"/>
  <c r="U332" i="14" s="1"/>
  <c r="T331" i="14"/>
  <c r="U331" i="14" s="1"/>
  <c r="T330" i="14"/>
  <c r="X330" i="14" s="1"/>
  <c r="AF526" i="14" l="1"/>
  <c r="V526" i="14"/>
  <c r="AE526" i="14"/>
  <c r="O526" i="14" s="1"/>
  <c r="AC526" i="14"/>
  <c r="AB526" i="14"/>
  <c r="AA526" i="14"/>
  <c r="K526" i="14" s="1"/>
  <c r="V397" i="14"/>
  <c r="AF397" i="14"/>
  <c r="AE513" i="11"/>
  <c r="V513" i="11"/>
  <c r="AA513" i="11"/>
  <c r="AB513" i="11"/>
  <c r="AC513" i="11"/>
  <c r="U513" i="11"/>
  <c r="W513" i="11"/>
  <c r="X513" i="11"/>
  <c r="Y513" i="11"/>
  <c r="Z513" i="11"/>
  <c r="AD513" i="11"/>
  <c r="AF513" i="11"/>
  <c r="AB540" i="14"/>
  <c r="AA589" i="14"/>
  <c r="AC589" i="14"/>
  <c r="Z477" i="14"/>
  <c r="AC540" i="14"/>
  <c r="AD656" i="14"/>
  <c r="AE391" i="14"/>
  <c r="AA331" i="14"/>
  <c r="Z331" i="14"/>
  <c r="AE540" i="14"/>
  <c r="O540" i="14" s="1"/>
  <c r="AD533" i="14"/>
  <c r="AB467" i="14"/>
  <c r="AF372" i="14"/>
  <c r="AD736" i="14"/>
  <c r="M736" i="14" s="1"/>
  <c r="Y477" i="14"/>
  <c r="I477" i="14" s="1"/>
  <c r="AC656" i="14"/>
  <c r="AA470" i="14"/>
  <c r="AA477" i="14"/>
  <c r="X540" i="14"/>
  <c r="AB470" i="14"/>
  <c r="AB477" i="14"/>
  <c r="Y540" i="14"/>
  <c r="AD596" i="14"/>
  <c r="AC331" i="14"/>
  <c r="AC477" i="14"/>
  <c r="Z540" i="14"/>
  <c r="AC596" i="14"/>
  <c r="AA750" i="14"/>
  <c r="AD331" i="14"/>
  <c r="AB331" i="14"/>
  <c r="AE477" i="14"/>
  <c r="AA540" i="14"/>
  <c r="K540" i="14" s="1"/>
  <c r="AD352" i="14"/>
  <c r="AE352" i="14"/>
  <c r="Z380" i="14"/>
  <c r="AC527" i="14"/>
  <c r="AB394" i="14"/>
  <c r="AC406" i="14"/>
  <c r="AC464" i="14"/>
  <c r="AE468" i="14"/>
  <c r="O468" i="14" s="1"/>
  <c r="AC511" i="14"/>
  <c r="AD527" i="14"/>
  <c r="Z724" i="14"/>
  <c r="AE652" i="14"/>
  <c r="AA724" i="14"/>
  <c r="K724" i="14" s="1"/>
  <c r="V739" i="14"/>
  <c r="E739" i="14" s="1"/>
  <c r="AE746" i="14"/>
  <c r="AD751" i="14"/>
  <c r="Z381" i="14"/>
  <c r="W391" i="14"/>
  <c r="AE406" i="14"/>
  <c r="AA457" i="14"/>
  <c r="K457" i="14" s="1"/>
  <c r="Z592" i="14"/>
  <c r="AC377" i="14"/>
  <c r="AA381" i="14"/>
  <c r="X537" i="14"/>
  <c r="AB587" i="14"/>
  <c r="AD377" i="14"/>
  <c r="AE449" i="14"/>
  <c r="AE466" i="14"/>
  <c r="AE592" i="14"/>
  <c r="AE719" i="14"/>
  <c r="AA726" i="14"/>
  <c r="AE377" i="14"/>
  <c r="AA391" i="14"/>
  <c r="AB408" i="14"/>
  <c r="Z523" i="14"/>
  <c r="I523" i="14" s="1"/>
  <c r="AC726" i="14"/>
  <c r="AE372" i="14"/>
  <c r="AD391" i="14"/>
  <c r="AE452" i="14"/>
  <c r="Z467" i="14"/>
  <c r="I467" i="14" s="1"/>
  <c r="Z470" i="14"/>
  <c r="AC533" i="14"/>
  <c r="AB656" i="14"/>
  <c r="AC468" i="14"/>
  <c r="AA511" i="14"/>
  <c r="U724" i="14"/>
  <c r="AB751" i="14"/>
  <c r="Y381" i="14"/>
  <c r="I381" i="14" s="1"/>
  <c r="AD406" i="14"/>
  <c r="AC457" i="14"/>
  <c r="V470" i="14"/>
  <c r="Z514" i="14"/>
  <c r="AC587" i="14"/>
  <c r="Y739" i="14"/>
  <c r="AE747" i="14"/>
  <c r="W470" i="14"/>
  <c r="AD587" i="14"/>
  <c r="AF377" i="14"/>
  <c r="AB391" i="14"/>
  <c r="AC408" i="14"/>
  <c r="X467" i="14"/>
  <c r="X470" i="14"/>
  <c r="AC514" i="14"/>
  <c r="AA523" i="14"/>
  <c r="AC538" i="14"/>
  <c r="AE587" i="14"/>
  <c r="Z656" i="14"/>
  <c r="AD726" i="14"/>
  <c r="AB740" i="14"/>
  <c r="Y511" i="14"/>
  <c r="I511" i="14" s="1"/>
  <c r="X527" i="14"/>
  <c r="Z456" i="14"/>
  <c r="AD518" i="14"/>
  <c r="AC751" i="14"/>
  <c r="AC394" i="14"/>
  <c r="AE472" i="14"/>
  <c r="AE536" i="14"/>
  <c r="AA587" i="14"/>
  <c r="V659" i="14"/>
  <c r="E659" i="14" s="1"/>
  <c r="AD732" i="14"/>
  <c r="W739" i="14"/>
  <c r="Y391" i="14"/>
  <c r="AE473" i="14"/>
  <c r="AA592" i="14"/>
  <c r="AC659" i="14"/>
  <c r="AE732" i="14"/>
  <c r="X739" i="14"/>
  <c r="Z747" i="14"/>
  <c r="AB381" i="14"/>
  <c r="Z391" i="14"/>
  <c r="Y537" i="14"/>
  <c r="I537" i="14" s="1"/>
  <c r="AB514" i="14"/>
  <c r="K514" i="14" s="1"/>
  <c r="AC391" i="14"/>
  <c r="Y470" i="14"/>
  <c r="AD514" i="14"/>
  <c r="AB533" i="14"/>
  <c r="AA656" i="14"/>
  <c r="Z390" i="14"/>
  <c r="I390" i="14" s="1"/>
  <c r="Y509" i="14"/>
  <c r="AE509" i="14"/>
  <c r="AC509" i="14"/>
  <c r="AB509" i="14"/>
  <c r="AF376" i="14"/>
  <c r="AE376" i="14"/>
  <c r="AD376" i="14"/>
  <c r="AB376" i="14"/>
  <c r="AC376" i="14"/>
  <c r="AA376" i="14"/>
  <c r="Z376" i="14"/>
  <c r="AF401" i="14"/>
  <c r="AA450" i="14"/>
  <c r="AD450" i="14"/>
  <c r="AB450" i="14"/>
  <c r="AA506" i="14"/>
  <c r="AE506" i="14"/>
  <c r="AD506" i="14"/>
  <c r="AC506" i="14"/>
  <c r="M506" i="14" s="1"/>
  <c r="AB506" i="14"/>
  <c r="V506" i="14"/>
  <c r="Z653" i="14"/>
  <c r="AD653" i="14"/>
  <c r="AE653" i="14"/>
  <c r="AC743" i="14"/>
  <c r="AE743" i="14"/>
  <c r="U330" i="14"/>
  <c r="Y330" i="14"/>
  <c r="Z330" i="14"/>
  <c r="AB330" i="14"/>
  <c r="AC330" i="14"/>
  <c r="AD330" i="14"/>
  <c r="W524" i="14"/>
  <c r="AC524" i="14"/>
  <c r="AE524" i="14"/>
  <c r="AD524" i="14"/>
  <c r="AB524" i="14"/>
  <c r="AA524" i="14"/>
  <c r="AE371" i="14"/>
  <c r="AD371" i="14"/>
  <c r="AF371" i="14"/>
  <c r="AC371" i="14"/>
  <c r="U539" i="14"/>
  <c r="Z539" i="14"/>
  <c r="AD539" i="14"/>
  <c r="AB539" i="14"/>
  <c r="AA539" i="14"/>
  <c r="K539" i="14" s="1"/>
  <c r="Y539" i="14"/>
  <c r="X539" i="14"/>
  <c r="AA591" i="14"/>
  <c r="X591" i="14"/>
  <c r="Y591" i="14"/>
  <c r="AA773" i="14"/>
  <c r="AB773" i="14"/>
  <c r="AC773" i="14"/>
  <c r="X390" i="14"/>
  <c r="AD390" i="14"/>
  <c r="AE390" i="14"/>
  <c r="AC390" i="14"/>
  <c r="AB390" i="14"/>
  <c r="AE660" i="14"/>
  <c r="Y660" i="14"/>
  <c r="X660" i="14"/>
  <c r="U513" i="14"/>
  <c r="AB513" i="14"/>
  <c r="AA513" i="14"/>
  <c r="AC513" i="14"/>
  <c r="Z513" i="14"/>
  <c r="V660" i="14"/>
  <c r="AB371" i="14"/>
  <c r="AA390" i="14"/>
  <c r="K390" i="14" s="1"/>
  <c r="AA520" i="14"/>
  <c r="AE520" i="14"/>
  <c r="Y513" i="14"/>
  <c r="U520" i="14"/>
  <c r="X585" i="14"/>
  <c r="AA509" i="14"/>
  <c r="X598" i="14"/>
  <c r="AA598" i="14"/>
  <c r="AE598" i="14"/>
  <c r="AD598" i="14"/>
  <c r="AC598" i="14"/>
  <c r="AF380" i="14"/>
  <c r="AB380" i="14"/>
  <c r="AA380" i="14"/>
  <c r="AD520" i="14"/>
  <c r="AA721" i="14"/>
  <c r="K721" i="14" s="1"/>
  <c r="AD721" i="14"/>
  <c r="V512" i="14"/>
  <c r="AE512" i="14"/>
  <c r="O512" i="14" s="1"/>
  <c r="Y512" i="14"/>
  <c r="AD512" i="14"/>
  <c r="AB512" i="14"/>
  <c r="AA512" i="14"/>
  <c r="K512" i="14" s="1"/>
  <c r="Z512" i="14"/>
  <c r="X512" i="14"/>
  <c r="W512" i="14"/>
  <c r="W455" i="14"/>
  <c r="AA455" i="14"/>
  <c r="AB455" i="14"/>
  <c r="AD455" i="14"/>
  <c r="AC455" i="14"/>
  <c r="Z455" i="14"/>
  <c r="W591" i="14"/>
  <c r="X382" i="14"/>
  <c r="AF382" i="14"/>
  <c r="Y455" i="14"/>
  <c r="Z509" i="14"/>
  <c r="AE597" i="14"/>
  <c r="V380" i="14"/>
  <c r="AF407" i="14"/>
  <c r="AE407" i="14"/>
  <c r="AC407" i="14"/>
  <c r="AB407" i="14"/>
  <c r="AA407" i="14"/>
  <c r="Y465" i="14"/>
  <c r="AD465" i="14"/>
  <c r="AB465" i="14"/>
  <c r="K465" i="14" s="1"/>
  <c r="AE465" i="14"/>
  <c r="AC465" i="14"/>
  <c r="M465" i="14" s="1"/>
  <c r="X736" i="14"/>
  <c r="AE736" i="14"/>
  <c r="Z476" i="14"/>
  <c r="AC476" i="14"/>
  <c r="AB476" i="14"/>
  <c r="AA476" i="14"/>
  <c r="AE476" i="14"/>
  <c r="AD476" i="14"/>
  <c r="Z524" i="14"/>
  <c r="W513" i="14"/>
  <c r="V539" i="14"/>
  <c r="AE585" i="14"/>
  <c r="O585" i="14" s="1"/>
  <c r="AA585" i="14"/>
  <c r="K585" i="14" s="1"/>
  <c r="Z585" i="14"/>
  <c r="I585" i="14" s="1"/>
  <c r="X513" i="14"/>
  <c r="W539" i="14"/>
  <c r="V585" i="14"/>
  <c r="AB396" i="14"/>
  <c r="V520" i="14"/>
  <c r="AC352" i="14"/>
  <c r="W380" i="14"/>
  <c r="G380" i="14" s="1"/>
  <c r="AD449" i="14"/>
  <c r="Z465" i="14"/>
  <c r="AF469" i="14"/>
  <c r="AC469" i="14"/>
  <c r="X469" i="14"/>
  <c r="AA469" i="14"/>
  <c r="Z469" i="14"/>
  <c r="V469" i="14"/>
  <c r="E469" i="14" s="1"/>
  <c r="Y469" i="14"/>
  <c r="W469" i="14"/>
  <c r="AD652" i="14"/>
  <c r="AB736" i="14"/>
  <c r="AF750" i="14"/>
  <c r="AD750" i="14"/>
  <c r="AB750" i="14"/>
  <c r="AC750" i="14"/>
  <c r="AE750" i="14"/>
  <c r="U750" i="14"/>
  <c r="Y331" i="14"/>
  <c r="AA535" i="14"/>
  <c r="Z735" i="14"/>
  <c r="I735" i="14" s="1"/>
  <c r="AC446" i="14"/>
  <c r="V468" i="14"/>
  <c r="U399" i="14"/>
  <c r="AD446" i="14"/>
  <c r="AA451" i="14"/>
  <c r="AF517" i="14"/>
  <c r="Z522" i="14"/>
  <c r="I522" i="14" s="1"/>
  <c r="AD531" i="14"/>
  <c r="M531" i="14" s="1"/>
  <c r="Y536" i="14"/>
  <c r="W538" i="14"/>
  <c r="AA588" i="14"/>
  <c r="AD595" i="14"/>
  <c r="AD648" i="14"/>
  <c r="Z654" i="14"/>
  <c r="I654" i="14" s="1"/>
  <c r="AB658" i="14"/>
  <c r="AD717" i="14"/>
  <c r="AB722" i="14"/>
  <c r="AA725" i="14"/>
  <c r="AB735" i="14"/>
  <c r="U738" i="14"/>
  <c r="W740" i="14"/>
  <c r="Z749" i="14"/>
  <c r="AB446" i="14"/>
  <c r="U468" i="14"/>
  <c r="X331" i="14"/>
  <c r="AE460" i="14"/>
  <c r="U538" i="14"/>
  <c r="V588" i="14"/>
  <c r="AC717" i="14"/>
  <c r="Z725" i="14"/>
  <c r="V740" i="14"/>
  <c r="W379" i="14"/>
  <c r="Z478" i="14"/>
  <c r="X379" i="14"/>
  <c r="U381" i="14"/>
  <c r="W399" i="14"/>
  <c r="Y406" i="14"/>
  <c r="AE446" i="14"/>
  <c r="AB451" i="14"/>
  <c r="X468" i="14"/>
  <c r="AA478" i="14"/>
  <c r="AA522" i="14"/>
  <c r="Z536" i="14"/>
  <c r="X538" i="14"/>
  <c r="U592" i="14"/>
  <c r="AE648" i="14"/>
  <c r="AB654" i="14"/>
  <c r="AC658" i="14"/>
  <c r="M658" i="14" s="1"/>
  <c r="AE717" i="14"/>
  <c r="AC722" i="14"/>
  <c r="AB725" i="14"/>
  <c r="AE730" i="14"/>
  <c r="AC735" i="14"/>
  <c r="V738" i="14"/>
  <c r="X740" i="14"/>
  <c r="AA746" i="14"/>
  <c r="AA749" i="14"/>
  <c r="V379" i="14"/>
  <c r="Y749" i="14"/>
  <c r="W406" i="14"/>
  <c r="W468" i="14"/>
  <c r="Z379" i="14"/>
  <c r="V381" i="14"/>
  <c r="X399" i="14"/>
  <c r="Z406" i="14"/>
  <c r="AA408" i="14"/>
  <c r="AC451" i="14"/>
  <c r="Y468" i="14"/>
  <c r="AB478" i="14"/>
  <c r="X511" i="14"/>
  <c r="Y514" i="14"/>
  <c r="AC518" i="14"/>
  <c r="AE522" i="14"/>
  <c r="AE532" i="14"/>
  <c r="AA536" i="14"/>
  <c r="Y538" i="14"/>
  <c r="AE573" i="14"/>
  <c r="W592" i="14"/>
  <c r="AE654" i="14"/>
  <c r="AD722" i="14"/>
  <c r="AC725" i="14"/>
  <c r="AD735" i="14"/>
  <c r="Y740" i="14"/>
  <c r="AB746" i="14"/>
  <c r="AB749" i="14"/>
  <c r="U751" i="14"/>
  <c r="U740" i="14"/>
  <c r="AA722" i="14"/>
  <c r="AA735" i="14"/>
  <c r="AA379" i="14"/>
  <c r="W381" i="14"/>
  <c r="AD399" i="14"/>
  <c r="M399" i="14" s="1"/>
  <c r="AA406" i="14"/>
  <c r="Z468" i="14"/>
  <c r="AC478" i="14"/>
  <c r="AC536" i="14"/>
  <c r="Z538" i="14"/>
  <c r="X592" i="14"/>
  <c r="AE722" i="14"/>
  <c r="AD725" i="14"/>
  <c r="AE735" i="14"/>
  <c r="Z740" i="14"/>
  <c r="AC746" i="14"/>
  <c r="AC749" i="14"/>
  <c r="Z751" i="14"/>
  <c r="AE594" i="14"/>
  <c r="AD517" i="14"/>
  <c r="M517" i="14" s="1"/>
  <c r="AF331" i="14"/>
  <c r="AB379" i="14"/>
  <c r="X381" i="14"/>
  <c r="AA394" i="14"/>
  <c r="AE399" i="14"/>
  <c r="AB406" i="14"/>
  <c r="AA468" i="14"/>
  <c r="AD473" i="14"/>
  <c r="M473" i="14" s="1"/>
  <c r="U477" i="14"/>
  <c r="AD478" i="14"/>
  <c r="AE518" i="14"/>
  <c r="AD536" i="14"/>
  <c r="AA538" i="14"/>
  <c r="W540" i="14"/>
  <c r="Z587" i="14"/>
  <c r="Y592" i="14"/>
  <c r="AE596" i="14"/>
  <c r="AD719" i="14"/>
  <c r="M719" i="14" s="1"/>
  <c r="AC732" i="14"/>
  <c r="AF735" i="14"/>
  <c r="AA740" i="14"/>
  <c r="AD746" i="14"/>
  <c r="AD749" i="14"/>
  <c r="AA751" i="14"/>
  <c r="Z467" i="11"/>
  <c r="AA467" i="11"/>
  <c r="Y467" i="11"/>
  <c r="AB467" i="11"/>
  <c r="V467" i="11"/>
  <c r="W467" i="11"/>
  <c r="X467" i="11"/>
  <c r="AC467" i="11"/>
  <c r="AD467" i="11"/>
  <c r="U467" i="11"/>
  <c r="W378" i="14"/>
  <c r="AE387" i="14"/>
  <c r="O387" i="14" s="1"/>
  <c r="U530" i="14"/>
  <c r="Z378" i="14"/>
  <c r="X655" i="14"/>
  <c r="AE655" i="14"/>
  <c r="AD655" i="14"/>
  <c r="AA378" i="14"/>
  <c r="AA389" i="14"/>
  <c r="U396" i="14"/>
  <c r="AA475" i="14"/>
  <c r="AE475" i="14"/>
  <c r="AD475" i="14"/>
  <c r="AB475" i="14"/>
  <c r="Z526" i="14"/>
  <c r="Y526" i="14"/>
  <c r="X526" i="14"/>
  <c r="U526" i="14"/>
  <c r="Z396" i="14"/>
  <c r="Y407" i="14"/>
  <c r="AA409" i="14"/>
  <c r="AD502" i="14"/>
  <c r="AD521" i="14"/>
  <c r="AE528" i="14"/>
  <c r="O528" i="14" s="1"/>
  <c r="AF589" i="14"/>
  <c r="Z589" i="14"/>
  <c r="Y589" i="14"/>
  <c r="X589" i="14"/>
  <c r="W589" i="14"/>
  <c r="U589" i="14"/>
  <c r="AF658" i="14"/>
  <c r="AA658" i="14"/>
  <c r="Z658" i="14"/>
  <c r="Y658" i="14"/>
  <c r="X658" i="14"/>
  <c r="W658" i="14"/>
  <c r="V658" i="14"/>
  <c r="AE733" i="14"/>
  <c r="Z534" i="14"/>
  <c r="AD534" i="14"/>
  <c r="AC534" i="14"/>
  <c r="AB534" i="14"/>
  <c r="AA534" i="14"/>
  <c r="W737" i="14"/>
  <c r="AD737" i="14"/>
  <c r="AC737" i="14"/>
  <c r="AB737" i="14"/>
  <c r="AA737" i="14"/>
  <c r="Z737" i="14"/>
  <c r="Y737" i="14"/>
  <c r="AE474" i="14"/>
  <c r="X586" i="14"/>
  <c r="AE586" i="14"/>
  <c r="O586" i="14" s="1"/>
  <c r="AC586" i="14"/>
  <c r="M586" i="14" s="1"/>
  <c r="U528" i="14"/>
  <c r="AB535" i="14"/>
  <c r="AF330" i="14"/>
  <c r="Y372" i="14"/>
  <c r="Y382" i="14"/>
  <c r="AE386" i="14"/>
  <c r="AF389" i="14"/>
  <c r="O389" i="14" s="1"/>
  <c r="Y394" i="14"/>
  <c r="AF403" i="14"/>
  <c r="O403" i="14" s="1"/>
  <c r="Y408" i="14"/>
  <c r="U457" i="14"/>
  <c r="Z457" i="14"/>
  <c r="Y457" i="14"/>
  <c r="I457" i="14" s="1"/>
  <c r="X457" i="14"/>
  <c r="V457" i="14"/>
  <c r="AE331" i="14"/>
  <c r="AE330" i="14"/>
  <c r="AD372" i="14"/>
  <c r="U379" i="14"/>
  <c r="U380" i="14"/>
  <c r="Z382" i="14"/>
  <c r="AF386" i="14"/>
  <c r="Z394" i="14"/>
  <c r="AA396" i="14"/>
  <c r="Z407" i="14"/>
  <c r="Z408" i="14"/>
  <c r="AB409" i="14"/>
  <c r="W457" i="14"/>
  <c r="G457" i="14" s="1"/>
  <c r="W467" i="14"/>
  <c r="AD467" i="14"/>
  <c r="AC467" i="14"/>
  <c r="AA467" i="14"/>
  <c r="AC504" i="14"/>
  <c r="AD504" i="14"/>
  <c r="U527" i="14"/>
  <c r="AB527" i="14"/>
  <c r="AA527" i="14"/>
  <c r="Z527" i="14"/>
  <c r="Y527" i="14"/>
  <c r="W527" i="14"/>
  <c r="G527" i="14" s="1"/>
  <c r="V589" i="14"/>
  <c r="U658" i="14"/>
  <c r="Z734" i="14"/>
  <c r="AE734" i="14"/>
  <c r="AD734" i="14"/>
  <c r="AC734" i="14"/>
  <c r="AB734" i="14"/>
  <c r="AA734" i="14"/>
  <c r="Z718" i="14"/>
  <c r="AE718" i="14"/>
  <c r="AD718" i="14"/>
  <c r="AC718" i="14"/>
  <c r="AB718" i="14"/>
  <c r="AA718" i="14"/>
  <c r="AC731" i="14"/>
  <c r="AE731" i="14"/>
  <c r="AD731" i="14"/>
  <c r="X378" i="14"/>
  <c r="AE384" i="14"/>
  <c r="X397" i="14"/>
  <c r="Z405" i="14"/>
  <c r="Z447" i="14"/>
  <c r="AE447" i="14"/>
  <c r="AC447" i="14"/>
  <c r="AA447" i="14"/>
  <c r="AF456" i="14"/>
  <c r="Y456" i="14"/>
  <c r="X456" i="14"/>
  <c r="W456" i="14"/>
  <c r="U456" i="14"/>
  <c r="AC474" i="14"/>
  <c r="AE498" i="14"/>
  <c r="AE530" i="14"/>
  <c r="O530" i="14" s="1"/>
  <c r="AA727" i="14"/>
  <c r="X737" i="14"/>
  <c r="AD332" i="14"/>
  <c r="AA330" i="14"/>
  <c r="Y378" i="14"/>
  <c r="Y379" i="14"/>
  <c r="Y380" i="14"/>
  <c r="AF384" i="14"/>
  <c r="AD394" i="14"/>
  <c r="Y397" i="14"/>
  <c r="AB405" i="14"/>
  <c r="AD407" i="14"/>
  <c r="AD408" i="14"/>
  <c r="AB447" i="14"/>
  <c r="V456" i="14"/>
  <c r="AD457" i="14"/>
  <c r="AB461" i="14"/>
  <c r="AE461" i="14"/>
  <c r="AD461" i="14"/>
  <c r="AC461" i="14"/>
  <c r="M461" i="14" s="1"/>
  <c r="AD474" i="14"/>
  <c r="X523" i="14"/>
  <c r="AD523" i="14"/>
  <c r="Z535" i="14"/>
  <c r="I535" i="14" s="1"/>
  <c r="W537" i="14"/>
  <c r="AE537" i="14"/>
  <c r="AD537" i="14"/>
  <c r="AC537" i="14"/>
  <c r="AA537" i="14"/>
  <c r="AF588" i="14"/>
  <c r="Z588" i="14"/>
  <c r="Y588" i="14"/>
  <c r="X588" i="14"/>
  <c r="W588" i="14"/>
  <c r="U588" i="14"/>
  <c r="AD589" i="14"/>
  <c r="AF659" i="14"/>
  <c r="AB659" i="14"/>
  <c r="AA659" i="14"/>
  <c r="Z659" i="14"/>
  <c r="Y659" i="14"/>
  <c r="X659" i="14"/>
  <c r="W659" i="14"/>
  <c r="AB727" i="14"/>
  <c r="AF738" i="14"/>
  <c r="AE738" i="14"/>
  <c r="AD738" i="14"/>
  <c r="AC738" i="14"/>
  <c r="AB738" i="14"/>
  <c r="AA738" i="14"/>
  <c r="Z738" i="14"/>
  <c r="AD743" i="14"/>
  <c r="AE825" i="14"/>
  <c r="Z649" i="14"/>
  <c r="AE649" i="14"/>
  <c r="AC649" i="14"/>
  <c r="AB505" i="14"/>
  <c r="AE505" i="14"/>
  <c r="AD505" i="14"/>
  <c r="AC505" i="14"/>
  <c r="M505" i="14" s="1"/>
  <c r="V332" i="14"/>
  <c r="W332" i="14"/>
  <c r="Z397" i="14"/>
  <c r="AF458" i="14"/>
  <c r="AA458" i="14"/>
  <c r="Z458" i="14"/>
  <c r="Y458" i="14"/>
  <c r="W458" i="14"/>
  <c r="AF590" i="14"/>
  <c r="AB590" i="14"/>
  <c r="AA590" i="14"/>
  <c r="Z590" i="14"/>
  <c r="Y590" i="14"/>
  <c r="W590" i="14"/>
  <c r="AF657" i="14"/>
  <c r="AA657" i="14"/>
  <c r="Z657" i="14"/>
  <c r="Y657" i="14"/>
  <c r="X657" i="14"/>
  <c r="W657" i="14"/>
  <c r="V657" i="14"/>
  <c r="AF332" i="14"/>
  <c r="Z577" i="14"/>
  <c r="AD577" i="14"/>
  <c r="Y655" i="14"/>
  <c r="U657" i="14"/>
  <c r="AB378" i="14"/>
  <c r="U394" i="14"/>
  <c r="U407" i="14"/>
  <c r="U408" i="14"/>
  <c r="AD448" i="14"/>
  <c r="M448" i="14" s="1"/>
  <c r="AB456" i="14"/>
  <c r="K456" i="14" s="1"/>
  <c r="X510" i="14"/>
  <c r="AD510" i="14"/>
  <c r="AC510" i="14"/>
  <c r="AB510" i="14"/>
  <c r="AA510" i="14"/>
  <c r="K510" i="14" s="1"/>
  <c r="Y510" i="14"/>
  <c r="V528" i="14"/>
  <c r="AB586" i="14"/>
  <c r="K586" i="14" s="1"/>
  <c r="X590" i="14"/>
  <c r="Y723" i="14"/>
  <c r="AE723" i="14"/>
  <c r="AD723" i="14"/>
  <c r="AC723" i="14"/>
  <c r="AB723" i="14"/>
  <c r="AA723" i="14"/>
  <c r="Z723" i="14"/>
  <c r="AC744" i="14"/>
  <c r="M744" i="14" s="1"/>
  <c r="X748" i="14"/>
  <c r="AE748" i="14"/>
  <c r="AD748" i="14"/>
  <c r="AC748" i="14"/>
  <c r="AB748" i="14"/>
  <c r="K748" i="14" s="1"/>
  <c r="W331" i="14"/>
  <c r="W330" i="14"/>
  <c r="V372" i="14"/>
  <c r="AC378" i="14"/>
  <c r="AC379" i="14"/>
  <c r="AC380" i="14"/>
  <c r="V382" i="14"/>
  <c r="W386" i="14"/>
  <c r="AC389" i="14"/>
  <c r="V394" i="14"/>
  <c r="W396" i="14"/>
  <c r="AB403" i="14"/>
  <c r="V407" i="14"/>
  <c r="V408" i="14"/>
  <c r="X409" i="14"/>
  <c r="AE448" i="14"/>
  <c r="AD451" i="14"/>
  <c r="AC456" i="14"/>
  <c r="X458" i="14"/>
  <c r="X466" i="14"/>
  <c r="AC466" i="14"/>
  <c r="AB466" i="14"/>
  <c r="AA466" i="14"/>
  <c r="K466" i="14" s="1"/>
  <c r="Z466" i="14"/>
  <c r="I466" i="14" s="1"/>
  <c r="U466" i="14"/>
  <c r="AA502" i="14"/>
  <c r="Z510" i="14"/>
  <c r="AA521" i="14"/>
  <c r="AB523" i="14"/>
  <c r="W528" i="14"/>
  <c r="AA533" i="14"/>
  <c r="AE533" i="14"/>
  <c r="AE535" i="14"/>
  <c r="AB537" i="14"/>
  <c r="AE577" i="14"/>
  <c r="AD586" i="14"/>
  <c r="AC588" i="14"/>
  <c r="AC590" i="14"/>
  <c r="Y597" i="14"/>
  <c r="AD597" i="14"/>
  <c r="AA655" i="14"/>
  <c r="AC657" i="14"/>
  <c r="AD720" i="14"/>
  <c r="X724" i="14"/>
  <c r="AE724" i="14"/>
  <c r="AD724" i="14"/>
  <c r="AC724" i="14"/>
  <c r="AF726" i="14"/>
  <c r="O726" i="14" s="1"/>
  <c r="Z726" i="14"/>
  <c r="Y726" i="14"/>
  <c r="X726" i="14"/>
  <c r="W726" i="14"/>
  <c r="V726" i="14"/>
  <c r="U726" i="14"/>
  <c r="U728" i="14"/>
  <c r="AB733" i="14"/>
  <c r="K733" i="14" s="1"/>
  <c r="X738" i="14"/>
  <c r="U748" i="14"/>
  <c r="AF727" i="14"/>
  <c r="Z727" i="14"/>
  <c r="Y727" i="14"/>
  <c r="X727" i="14"/>
  <c r="W727" i="14"/>
  <c r="V727" i="14"/>
  <c r="U727" i="14"/>
  <c r="AC405" i="14"/>
  <c r="AD405" i="14"/>
  <c r="U409" i="14"/>
  <c r="AD727" i="14"/>
  <c r="M727" i="14" s="1"/>
  <c r="V386" i="14"/>
  <c r="V396" i="14"/>
  <c r="AE405" i="14"/>
  <c r="V409" i="14"/>
  <c r="V458" i="14"/>
  <c r="E458" i="14" s="1"/>
  <c r="AC475" i="14"/>
  <c r="AC577" i="14"/>
  <c r="AC720" i="14"/>
  <c r="V331" i="14"/>
  <c r="V330" i="14"/>
  <c r="W372" i="14"/>
  <c r="G372" i="14" s="1"/>
  <c r="AD378" i="14"/>
  <c r="AD379" i="14"/>
  <c r="AD380" i="14"/>
  <c r="W382" i="14"/>
  <c r="AC386" i="14"/>
  <c r="M386" i="14" s="1"/>
  <c r="AD389" i="14"/>
  <c r="W394" i="14"/>
  <c r="X396" i="14"/>
  <c r="AD403" i="14"/>
  <c r="W407" i="14"/>
  <c r="W408" i="14"/>
  <c r="Y409" i="14"/>
  <c r="AE451" i="14"/>
  <c r="AD456" i="14"/>
  <c r="AB458" i="14"/>
  <c r="AB502" i="14"/>
  <c r="AE510" i="14"/>
  <c r="O510" i="14" s="1"/>
  <c r="AB521" i="14"/>
  <c r="AC523" i="14"/>
  <c r="AD588" i="14"/>
  <c r="AE591" i="14"/>
  <c r="Z591" i="14"/>
  <c r="AB655" i="14"/>
  <c r="AD657" i="14"/>
  <c r="AE720" i="14"/>
  <c r="AC733" i="14"/>
  <c r="Y738" i="14"/>
  <c r="Y748" i="14"/>
  <c r="Y405" i="14"/>
  <c r="AE332" i="14"/>
  <c r="AF528" i="14"/>
  <c r="AC528" i="14"/>
  <c r="AB528" i="14"/>
  <c r="AA528" i="14"/>
  <c r="Z528" i="14"/>
  <c r="I528" i="14" s="1"/>
  <c r="X528" i="14"/>
  <c r="AD714" i="14"/>
  <c r="AE714" i="14"/>
  <c r="Y714" i="14"/>
  <c r="X714" i="14"/>
  <c r="W714" i="14"/>
  <c r="V714" i="14"/>
  <c r="AB744" i="14"/>
  <c r="AE744" i="14"/>
  <c r="AB389" i="14"/>
  <c r="W526" i="14"/>
  <c r="AC535" i="14"/>
  <c r="Z655" i="14"/>
  <c r="AB657" i="14"/>
  <c r="U714" i="14"/>
  <c r="AF728" i="14"/>
  <c r="AA728" i="14"/>
  <c r="K728" i="14" s="1"/>
  <c r="Z728" i="14"/>
  <c r="Y728" i="14"/>
  <c r="X728" i="14"/>
  <c r="W728" i="14"/>
  <c r="V728" i="14"/>
  <c r="AF374" i="14"/>
  <c r="AE378" i="14"/>
  <c r="AE379" i="14"/>
  <c r="O379" i="14" s="1"/>
  <c r="X391" i="14"/>
  <c r="X394" i="14"/>
  <c r="Y396" i="14"/>
  <c r="V399" i="14"/>
  <c r="X406" i="14"/>
  <c r="X407" i="14"/>
  <c r="X408" i="14"/>
  <c r="Z409" i="14"/>
  <c r="AC449" i="14"/>
  <c r="Y452" i="14"/>
  <c r="AD452" i="14"/>
  <c r="AC452" i="14"/>
  <c r="M452" i="14" s="1"/>
  <c r="AB452" i="14"/>
  <c r="Z452" i="14"/>
  <c r="AE456" i="14"/>
  <c r="AC458" i="14"/>
  <c r="Z464" i="14"/>
  <c r="AE464" i="14"/>
  <c r="AD464" i="14"/>
  <c r="AB464" i="14"/>
  <c r="K464" i="14" s="1"/>
  <c r="AD466" i="14"/>
  <c r="AC502" i="14"/>
  <c r="W511" i="14"/>
  <c r="AE511" i="14"/>
  <c r="AD511" i="14"/>
  <c r="AB511" i="14"/>
  <c r="AF514" i="14"/>
  <c r="X514" i="14"/>
  <c r="W514" i="14"/>
  <c r="V514" i="14"/>
  <c r="U514" i="14"/>
  <c r="AE514" i="14"/>
  <c r="O514" i="14" s="1"/>
  <c r="AC521" i="14"/>
  <c r="AE523" i="14"/>
  <c r="AD526" i="14"/>
  <c r="AD528" i="14"/>
  <c r="V533" i="14"/>
  <c r="AE588" i="14"/>
  <c r="V591" i="14"/>
  <c r="AC597" i="14"/>
  <c r="AC653" i="14"/>
  <c r="AC655" i="14"/>
  <c r="AE657" i="14"/>
  <c r="W660" i="14"/>
  <c r="AB717" i="14"/>
  <c r="Y724" i="14"/>
  <c r="AB726" i="14"/>
  <c r="AC728" i="14"/>
  <c r="AD733" i="14"/>
  <c r="AF739" i="14"/>
  <c r="AD739" i="14"/>
  <c r="AC739" i="14"/>
  <c r="AB739" i="14"/>
  <c r="AA739" i="14"/>
  <c r="Z739" i="14"/>
  <c r="Z748" i="14"/>
  <c r="AF773" i="14"/>
  <c r="Z773" i="14"/>
  <c r="Y773" i="14"/>
  <c r="X773" i="14"/>
  <c r="W773" i="14"/>
  <c r="V773" i="14"/>
  <c r="U773" i="14"/>
  <c r="AB468" i="14"/>
  <c r="AB469" i="14"/>
  <c r="AC470" i="14"/>
  <c r="AD477" i="14"/>
  <c r="AC512" i="14"/>
  <c r="AD513" i="14"/>
  <c r="AB538" i="14"/>
  <c r="AC539" i="14"/>
  <c r="AD540" i="14"/>
  <c r="AC450" i="14"/>
  <c r="AD468" i="14"/>
  <c r="AD469" i="14"/>
  <c r="AD538" i="14"/>
  <c r="AC721" i="14"/>
  <c r="U736" i="14"/>
  <c r="AC740" i="14"/>
  <c r="AB745" i="14"/>
  <c r="K745" i="14" s="1"/>
  <c r="AA747" i="14"/>
  <c r="V750" i="14"/>
  <c r="V751" i="14"/>
  <c r="X478" i="14"/>
  <c r="G478" i="14" s="1"/>
  <c r="U516" i="14"/>
  <c r="AB520" i="14"/>
  <c r="AB522" i="14"/>
  <c r="X524" i="14"/>
  <c r="AC532" i="14"/>
  <c r="AE538" i="14"/>
  <c r="U540" i="14"/>
  <c r="AE651" i="14"/>
  <c r="AC654" i="14"/>
  <c r="X656" i="14"/>
  <c r="G656" i="14" s="1"/>
  <c r="Y736" i="14"/>
  <c r="AC745" i="14"/>
  <c r="AB747" i="14"/>
  <c r="W750" i="14"/>
  <c r="W751" i="14"/>
  <c r="AE450" i="14"/>
  <c r="X455" i="14"/>
  <c r="U470" i="14"/>
  <c r="Y478" i="14"/>
  <c r="V513" i="14"/>
  <c r="AE516" i="14"/>
  <c r="AC520" i="14"/>
  <c r="AC522" i="14"/>
  <c r="Y524" i="14"/>
  <c r="AD532" i="14"/>
  <c r="AB536" i="14"/>
  <c r="V540" i="14"/>
  <c r="U573" i="14"/>
  <c r="W585" i="14"/>
  <c r="G585" i="14" s="1"/>
  <c r="X587" i="14"/>
  <c r="V592" i="14"/>
  <c r="AE595" i="14"/>
  <c r="AB598" i="14"/>
  <c r="AF651" i="14"/>
  <c r="AD654" i="14"/>
  <c r="Y656" i="14"/>
  <c r="AE721" i="14"/>
  <c r="X725" i="14"/>
  <c r="G725" i="14" s="1"/>
  <c r="Z736" i="14"/>
  <c r="AD745" i="14"/>
  <c r="AC747" i="14"/>
  <c r="X750" i="14"/>
  <c r="X751" i="14"/>
  <c r="Y725" i="14"/>
  <c r="AA736" i="14"/>
  <c r="AE742" i="14"/>
  <c r="AE745" i="14"/>
  <c r="AD747" i="14"/>
  <c r="X749" i="14"/>
  <c r="G749" i="14" s="1"/>
  <c r="Y750" i="14"/>
  <c r="I750" i="14" s="1"/>
  <c r="Y751" i="14"/>
  <c r="AE467" i="11"/>
  <c r="AF826" i="14"/>
  <c r="X826" i="14"/>
  <c r="AE826" i="14"/>
  <c r="AD826" i="14"/>
  <c r="Y826" i="14"/>
  <c r="U826" i="14"/>
  <c r="AC826" i="14"/>
  <c r="Z826" i="14"/>
  <c r="AB826" i="14"/>
  <c r="AA826" i="14"/>
  <c r="W826" i="14"/>
  <c r="V826" i="14"/>
  <c r="AF825" i="14"/>
  <c r="V741" i="14"/>
  <c r="AF743" i="14"/>
  <c r="AF720" i="14"/>
  <c r="V730" i="14"/>
  <c r="X729" i="14"/>
  <c r="AF733" i="14"/>
  <c r="W742" i="14"/>
  <c r="U721" i="14"/>
  <c r="X742" i="14"/>
  <c r="AF746" i="14"/>
  <c r="U718" i="14"/>
  <c r="X731" i="14"/>
  <c r="Z741" i="14"/>
  <c r="W744" i="14"/>
  <c r="U746" i="14"/>
  <c r="W717" i="14"/>
  <c r="V718" i="14"/>
  <c r="Y719" i="14"/>
  <c r="X720" i="14"/>
  <c r="W721" i="14"/>
  <c r="V722" i="14"/>
  <c r="U723" i="14"/>
  <c r="AF724" i="14"/>
  <c r="AE725" i="14"/>
  <c r="AA729" i="14"/>
  <c r="Z730" i="14"/>
  <c r="Y731" i="14"/>
  <c r="X732" i="14"/>
  <c r="W733" i="14"/>
  <c r="V734" i="14"/>
  <c r="U735" i="14"/>
  <c r="AF736" i="14"/>
  <c r="AE737" i="14"/>
  <c r="AA741" i="14"/>
  <c r="Z742" i="14"/>
  <c r="Y743" i="14"/>
  <c r="X744" i="14"/>
  <c r="W745" i="14"/>
  <c r="V746" i="14"/>
  <c r="U747" i="14"/>
  <c r="AF748" i="14"/>
  <c r="AE749" i="14"/>
  <c r="Z825" i="14"/>
  <c r="AF741" i="14"/>
  <c r="O741" i="14" s="1"/>
  <c r="W729" i="14"/>
  <c r="U731" i="14"/>
  <c r="AF732" i="14"/>
  <c r="W741" i="14"/>
  <c r="AF717" i="14"/>
  <c r="U720" i="14"/>
  <c r="V743" i="14"/>
  <c r="V732" i="14"/>
  <c r="AF734" i="14"/>
  <c r="W743" i="14"/>
  <c r="V717" i="14"/>
  <c r="X719" i="14"/>
  <c r="U722" i="14"/>
  <c r="Z729" i="14"/>
  <c r="V733" i="14"/>
  <c r="Y742" i="14"/>
  <c r="AF747" i="14"/>
  <c r="Y825" i="14"/>
  <c r="X717" i="14"/>
  <c r="W718" i="14"/>
  <c r="Z719" i="14"/>
  <c r="Y720" i="14"/>
  <c r="X721" i="14"/>
  <c r="W722" i="14"/>
  <c r="V723" i="14"/>
  <c r="AF725" i="14"/>
  <c r="AB729" i="14"/>
  <c r="AA730" i="14"/>
  <c r="Z731" i="14"/>
  <c r="Y732" i="14"/>
  <c r="X733" i="14"/>
  <c r="W734" i="14"/>
  <c r="V735" i="14"/>
  <c r="AF737" i="14"/>
  <c r="AB741" i="14"/>
  <c r="AA742" i="14"/>
  <c r="Z743" i="14"/>
  <c r="Y744" i="14"/>
  <c r="X745" i="14"/>
  <c r="W746" i="14"/>
  <c r="V747" i="14"/>
  <c r="AF749" i="14"/>
  <c r="AA825" i="14"/>
  <c r="AF730" i="14"/>
  <c r="V742" i="14"/>
  <c r="V825" i="14"/>
  <c r="U732" i="14"/>
  <c r="AF718" i="14"/>
  <c r="W719" i="14"/>
  <c r="AF722" i="14"/>
  <c r="X730" i="14"/>
  <c r="U733" i="14"/>
  <c r="Y741" i="14"/>
  <c r="U745" i="14"/>
  <c r="V721" i="14"/>
  <c r="AF723" i="14"/>
  <c r="Y717" i="14"/>
  <c r="X718" i="14"/>
  <c r="AA719" i="14"/>
  <c r="Z720" i="14"/>
  <c r="Y721" i="14"/>
  <c r="X722" i="14"/>
  <c r="W723" i="14"/>
  <c r="V724" i="14"/>
  <c r="U725" i="14"/>
  <c r="AE727" i="14"/>
  <c r="AD728" i="14"/>
  <c r="AC729" i="14"/>
  <c r="AB730" i="14"/>
  <c r="AA731" i="14"/>
  <c r="Z732" i="14"/>
  <c r="Y733" i="14"/>
  <c r="X734" i="14"/>
  <c r="W735" i="14"/>
  <c r="V736" i="14"/>
  <c r="U737" i="14"/>
  <c r="AE739" i="14"/>
  <c r="AD740" i="14"/>
  <c r="AC741" i="14"/>
  <c r="AB742" i="14"/>
  <c r="AA743" i="14"/>
  <c r="Z744" i="14"/>
  <c r="Y745" i="14"/>
  <c r="X746" i="14"/>
  <c r="W747" i="14"/>
  <c r="V748" i="14"/>
  <c r="U749" i="14"/>
  <c r="AE751" i="14"/>
  <c r="O751" i="14" s="1"/>
  <c r="AD773" i="14"/>
  <c r="AB825" i="14"/>
  <c r="AF719" i="14"/>
  <c r="U730" i="14"/>
  <c r="AF731" i="14"/>
  <c r="U742" i="14"/>
  <c r="U825" i="14"/>
  <c r="U719" i="14"/>
  <c r="U743" i="14"/>
  <c r="V719" i="14"/>
  <c r="W730" i="14"/>
  <c r="X741" i="14"/>
  <c r="U744" i="14"/>
  <c r="AF745" i="14"/>
  <c r="U717" i="14"/>
  <c r="V720" i="14"/>
  <c r="W731" i="14"/>
  <c r="Y730" i="14"/>
  <c r="Z717" i="14"/>
  <c r="Y718" i="14"/>
  <c r="AB719" i="14"/>
  <c r="AA720" i="14"/>
  <c r="K720" i="14" s="1"/>
  <c r="Z721" i="14"/>
  <c r="Y722" i="14"/>
  <c r="I722" i="14" s="1"/>
  <c r="X723" i="14"/>
  <c r="W724" i="14"/>
  <c r="V725" i="14"/>
  <c r="AE728" i="14"/>
  <c r="AD729" i="14"/>
  <c r="AC730" i="14"/>
  <c r="M730" i="14" s="1"/>
  <c r="AB731" i="14"/>
  <c r="AA732" i="14"/>
  <c r="K732" i="14" s="1"/>
  <c r="Z733" i="14"/>
  <c r="Y734" i="14"/>
  <c r="X735" i="14"/>
  <c r="W736" i="14"/>
  <c r="V737" i="14"/>
  <c r="AE740" i="14"/>
  <c r="O740" i="14" s="1"/>
  <c r="AD741" i="14"/>
  <c r="AC742" i="14"/>
  <c r="AB743" i="14"/>
  <c r="AA744" i="14"/>
  <c r="Z745" i="14"/>
  <c r="Y746" i="14"/>
  <c r="X747" i="14"/>
  <c r="W748" i="14"/>
  <c r="V749" i="14"/>
  <c r="AE773" i="14"/>
  <c r="AC825" i="14"/>
  <c r="AF729" i="14"/>
  <c r="O729" i="14" s="1"/>
  <c r="U729" i="14"/>
  <c r="U741" i="14"/>
  <c r="AF742" i="14"/>
  <c r="V729" i="14"/>
  <c r="AF744" i="14"/>
  <c r="AF721" i="14"/>
  <c r="V731" i="14"/>
  <c r="W825" i="14"/>
  <c r="Y729" i="14"/>
  <c r="V744" i="14"/>
  <c r="X825" i="14"/>
  <c r="W720" i="14"/>
  <c r="W732" i="14"/>
  <c r="U734" i="14"/>
  <c r="X743" i="14"/>
  <c r="V745" i="14"/>
  <c r="AF715" i="14"/>
  <c r="AE715" i="14"/>
  <c r="W715" i="14"/>
  <c r="AD715" i="14"/>
  <c r="Z715" i="14"/>
  <c r="X715" i="14"/>
  <c r="AC715" i="14"/>
  <c r="Y715" i="14"/>
  <c r="AB715" i="14"/>
  <c r="AA715" i="14"/>
  <c r="V715" i="14"/>
  <c r="U715" i="14"/>
  <c r="AB648" i="14"/>
  <c r="AA649" i="14"/>
  <c r="AD650" i="14"/>
  <c r="M650" i="14" s="1"/>
  <c r="AC651" i="14"/>
  <c r="AB652" i="14"/>
  <c r="K652" i="14" s="1"/>
  <c r="AA653" i="14"/>
  <c r="AF660" i="14"/>
  <c r="AC648" i="14"/>
  <c r="AB649" i="14"/>
  <c r="AE650" i="14"/>
  <c r="AD651" i="14"/>
  <c r="AC652" i="14"/>
  <c r="AB653" i="14"/>
  <c r="AA654" i="14"/>
  <c r="U660" i="14"/>
  <c r="AF714" i="14"/>
  <c r="AF650" i="14"/>
  <c r="V650" i="14"/>
  <c r="AF652" i="14"/>
  <c r="U652" i="14"/>
  <c r="AF653" i="14"/>
  <c r="W651" i="14"/>
  <c r="W648" i="14"/>
  <c r="V649" i="14"/>
  <c r="Y650" i="14"/>
  <c r="X651" i="14"/>
  <c r="W652" i="14"/>
  <c r="V653" i="14"/>
  <c r="U654" i="14"/>
  <c r="AF655" i="14"/>
  <c r="AE656" i="14"/>
  <c r="AA660" i="14"/>
  <c r="Z714" i="14"/>
  <c r="AF649" i="14"/>
  <c r="V651" i="14"/>
  <c r="V648" i="14"/>
  <c r="X650" i="14"/>
  <c r="U653" i="14"/>
  <c r="Z660" i="14"/>
  <c r="X648" i="14"/>
  <c r="W649" i="14"/>
  <c r="Z650" i="14"/>
  <c r="Y651" i="14"/>
  <c r="X652" i="14"/>
  <c r="W653" i="14"/>
  <c r="V654" i="14"/>
  <c r="U655" i="14"/>
  <c r="AF656" i="14"/>
  <c r="AB660" i="14"/>
  <c r="AA714" i="14"/>
  <c r="AF648" i="14"/>
  <c r="U651" i="14"/>
  <c r="U648" i="14"/>
  <c r="Y648" i="14"/>
  <c r="X649" i="14"/>
  <c r="AA650" i="14"/>
  <c r="Z651" i="14"/>
  <c r="Y652" i="14"/>
  <c r="X653" i="14"/>
  <c r="W654" i="14"/>
  <c r="V655" i="14"/>
  <c r="U656" i="14"/>
  <c r="AE658" i="14"/>
  <c r="AD659" i="14"/>
  <c r="AC660" i="14"/>
  <c r="AB714" i="14"/>
  <c r="U650" i="14"/>
  <c r="W650" i="14"/>
  <c r="V652" i="14"/>
  <c r="AF654" i="14"/>
  <c r="Z648" i="14"/>
  <c r="Y649" i="14"/>
  <c r="AB650" i="14"/>
  <c r="AA651" i="14"/>
  <c r="K651" i="14" s="1"/>
  <c r="Z652" i="14"/>
  <c r="Y653" i="14"/>
  <c r="X654" i="14"/>
  <c r="W655" i="14"/>
  <c r="V656" i="14"/>
  <c r="AE659" i="14"/>
  <c r="AD660" i="14"/>
  <c r="AC714" i="14"/>
  <c r="U649" i="14"/>
  <c r="AF646" i="14"/>
  <c r="AC646" i="14"/>
  <c r="Y646" i="14"/>
  <c r="AE646" i="14"/>
  <c r="X646" i="14"/>
  <c r="W646" i="14"/>
  <c r="AD646" i="14"/>
  <c r="AA646" i="14"/>
  <c r="AB646" i="14"/>
  <c r="V646" i="14"/>
  <c r="U646" i="14"/>
  <c r="Z646" i="14"/>
  <c r="U593" i="14"/>
  <c r="W593" i="14"/>
  <c r="AA577" i="14"/>
  <c r="AF585" i="14"/>
  <c r="Y586" i="14"/>
  <c r="I586" i="14" s="1"/>
  <c r="AF591" i="14"/>
  <c r="AD593" i="14"/>
  <c r="AC594" i="14"/>
  <c r="AB595" i="14"/>
  <c r="AA596" i="14"/>
  <c r="Z597" i="14"/>
  <c r="Y598" i="14"/>
  <c r="AB577" i="14"/>
  <c r="U585" i="14"/>
  <c r="Z586" i="14"/>
  <c r="Y587" i="14"/>
  <c r="V590" i="14"/>
  <c r="U591" i="14"/>
  <c r="AF592" i="14"/>
  <c r="AE593" i="14"/>
  <c r="AD594" i="14"/>
  <c r="AC595" i="14"/>
  <c r="AB596" i="14"/>
  <c r="AA597" i="14"/>
  <c r="Z598" i="14"/>
  <c r="V593" i="14"/>
  <c r="AF595" i="14"/>
  <c r="V594" i="14"/>
  <c r="W594" i="14"/>
  <c r="U596" i="14"/>
  <c r="X577" i="14"/>
  <c r="AC585" i="14"/>
  <c r="M585" i="14" s="1"/>
  <c r="V586" i="14"/>
  <c r="U587" i="14"/>
  <c r="AE589" i="14"/>
  <c r="AD590" i="14"/>
  <c r="AC591" i="14"/>
  <c r="AB592" i="14"/>
  <c r="AA593" i="14"/>
  <c r="Z594" i="14"/>
  <c r="Y595" i="14"/>
  <c r="X596" i="14"/>
  <c r="W597" i="14"/>
  <c r="V598" i="14"/>
  <c r="AF593" i="14"/>
  <c r="AF594" i="14"/>
  <c r="U577" i="14"/>
  <c r="AF597" i="14"/>
  <c r="Y593" i="14"/>
  <c r="W595" i="14"/>
  <c r="V596" i="14"/>
  <c r="U597" i="14"/>
  <c r="AF598" i="14"/>
  <c r="W577" i="14"/>
  <c r="U586" i="14"/>
  <c r="AF587" i="14"/>
  <c r="AB591" i="14"/>
  <c r="Y594" i="14"/>
  <c r="Y577" i="14"/>
  <c r="AD585" i="14"/>
  <c r="W586" i="14"/>
  <c r="G586" i="14" s="1"/>
  <c r="V587" i="14"/>
  <c r="AE590" i="14"/>
  <c r="AD591" i="14"/>
  <c r="AC592" i="14"/>
  <c r="AB593" i="14"/>
  <c r="AA594" i="14"/>
  <c r="Z595" i="14"/>
  <c r="Y596" i="14"/>
  <c r="X597" i="14"/>
  <c r="W598" i="14"/>
  <c r="U594" i="14"/>
  <c r="AF577" i="14"/>
  <c r="U595" i="14"/>
  <c r="AF596" i="14"/>
  <c r="X593" i="14"/>
  <c r="V595" i="14"/>
  <c r="V577" i="14"/>
  <c r="AF586" i="14"/>
  <c r="X594" i="14"/>
  <c r="AB585" i="14"/>
  <c r="Z593" i="14"/>
  <c r="X595" i="14"/>
  <c r="W596" i="14"/>
  <c r="V597" i="14"/>
  <c r="U598" i="14"/>
  <c r="AF574" i="14"/>
  <c r="AA574" i="14"/>
  <c r="AE574" i="14"/>
  <c r="AC574" i="14"/>
  <c r="AB574" i="14"/>
  <c r="AD574" i="14"/>
  <c r="Z574" i="14"/>
  <c r="W574" i="14"/>
  <c r="Y574" i="14"/>
  <c r="X574" i="14"/>
  <c r="V574" i="14"/>
  <c r="U574" i="14"/>
  <c r="AE504" i="14"/>
  <c r="U515" i="14"/>
  <c r="AF516" i="14"/>
  <c r="AE517" i="14"/>
  <c r="U529" i="14"/>
  <c r="AF530" i="14"/>
  <c r="AE531" i="14"/>
  <c r="U541" i="14"/>
  <c r="AF573" i="14"/>
  <c r="V541" i="14"/>
  <c r="U504" i="14"/>
  <c r="W515" i="14"/>
  <c r="V516" i="14"/>
  <c r="U517" i="14"/>
  <c r="AF518" i="14"/>
  <c r="W529" i="14"/>
  <c r="V530" i="14"/>
  <c r="U531" i="14"/>
  <c r="AF532" i="14"/>
  <c r="W541" i="14"/>
  <c r="V573" i="14"/>
  <c r="AE502" i="14"/>
  <c r="V504" i="14"/>
  <c r="U505" i="14"/>
  <c r="AF506" i="14"/>
  <c r="AD509" i="14"/>
  <c r="X515" i="14"/>
  <c r="W516" i="14"/>
  <c r="V517" i="14"/>
  <c r="U518" i="14"/>
  <c r="AF520" i="14"/>
  <c r="AE521" i="14"/>
  <c r="AD522" i="14"/>
  <c r="X529" i="14"/>
  <c r="W530" i="14"/>
  <c r="V531" i="14"/>
  <c r="U532" i="14"/>
  <c r="AF533" i="14"/>
  <c r="AE534" i="14"/>
  <c r="AD535" i="14"/>
  <c r="X541" i="14"/>
  <c r="W573" i="14"/>
  <c r="AF541" i="14"/>
  <c r="O541" i="14" s="1"/>
  <c r="V515" i="14"/>
  <c r="V529" i="14"/>
  <c r="AF505" i="14"/>
  <c r="Y515" i="14"/>
  <c r="X530" i="14"/>
  <c r="AF534" i="14"/>
  <c r="U502" i="14"/>
  <c r="X504" i="14"/>
  <c r="W505" i="14"/>
  <c r="AF509" i="14"/>
  <c r="U521" i="14"/>
  <c r="AF522" i="14"/>
  <c r="Y504" i="14"/>
  <c r="AF510" i="14"/>
  <c r="X502" i="14"/>
  <c r="AA504" i="14"/>
  <c r="Z505" i="14"/>
  <c r="Y506" i="14"/>
  <c r="W509" i="14"/>
  <c r="V510" i="14"/>
  <c r="U511" i="14"/>
  <c r="AF512" i="14"/>
  <c r="AE513" i="14"/>
  <c r="AC515" i="14"/>
  <c r="AB516" i="14"/>
  <c r="AA517" i="14"/>
  <c r="Z518" i="14"/>
  <c r="Y520" i="14"/>
  <c r="X521" i="14"/>
  <c r="W522" i="14"/>
  <c r="V523" i="14"/>
  <c r="U524" i="14"/>
  <c r="AE527" i="14"/>
  <c r="AC529" i="14"/>
  <c r="AB530" i="14"/>
  <c r="AA531" i="14"/>
  <c r="Z532" i="14"/>
  <c r="Y533" i="14"/>
  <c r="X534" i="14"/>
  <c r="W535" i="14"/>
  <c r="V536" i="14"/>
  <c r="U537" i="14"/>
  <c r="AF538" i="14"/>
  <c r="AE539" i="14"/>
  <c r="AC541" i="14"/>
  <c r="AB573" i="14"/>
  <c r="AF515" i="14"/>
  <c r="O515" i="14" s="1"/>
  <c r="AF504" i="14"/>
  <c r="AF531" i="14"/>
  <c r="W504" i="14"/>
  <c r="W517" i="14"/>
  <c r="AF521" i="14"/>
  <c r="Y529" i="14"/>
  <c r="W531" i="14"/>
  <c r="V532" i="14"/>
  <c r="Y541" i="14"/>
  <c r="X573" i="14"/>
  <c r="X517" i="14"/>
  <c r="Z529" i="14"/>
  <c r="Z541" i="14"/>
  <c r="Y573" i="14"/>
  <c r="W506" i="14"/>
  <c r="Z516" i="14"/>
  <c r="X518" i="14"/>
  <c r="V521" i="14"/>
  <c r="AF523" i="14"/>
  <c r="AA529" i="14"/>
  <c r="Z530" i="14"/>
  <c r="Y531" i="14"/>
  <c r="W533" i="14"/>
  <c r="V534" i="14"/>
  <c r="U535" i="14"/>
  <c r="AF536" i="14"/>
  <c r="AA541" i="14"/>
  <c r="Z573" i="14"/>
  <c r="W502" i="14"/>
  <c r="Y505" i="14"/>
  <c r="I505" i="14" s="1"/>
  <c r="AF511" i="14"/>
  <c r="AB515" i="14"/>
  <c r="Y518" i="14"/>
  <c r="AA530" i="14"/>
  <c r="K530" i="14" s="1"/>
  <c r="Y532" i="14"/>
  <c r="I532" i="14" s="1"/>
  <c r="X533" i="14"/>
  <c r="V535" i="14"/>
  <c r="U536" i="14"/>
  <c r="AF537" i="14"/>
  <c r="AB541" i="14"/>
  <c r="Y502" i="14"/>
  <c r="AB504" i="14"/>
  <c r="AA505" i="14"/>
  <c r="Z506" i="14"/>
  <c r="X509" i="14"/>
  <c r="W510" i="14"/>
  <c r="V511" i="14"/>
  <c r="AF513" i="14"/>
  <c r="AD515" i="14"/>
  <c r="AC516" i="14"/>
  <c r="M516" i="14" s="1"/>
  <c r="AB517" i="14"/>
  <c r="AA518" i="14"/>
  <c r="K518" i="14" s="1"/>
  <c r="Z520" i="14"/>
  <c r="Y521" i="14"/>
  <c r="I521" i="14" s="1"/>
  <c r="X522" i="14"/>
  <c r="W523" i="14"/>
  <c r="V524" i="14"/>
  <c r="AF527" i="14"/>
  <c r="AD529" i="14"/>
  <c r="AC530" i="14"/>
  <c r="M530" i="14" s="1"/>
  <c r="AB531" i="14"/>
  <c r="AA532" i="14"/>
  <c r="K532" i="14" s="1"/>
  <c r="Z533" i="14"/>
  <c r="Y534" i="14"/>
  <c r="X535" i="14"/>
  <c r="W536" i="14"/>
  <c r="G536" i="14" s="1"/>
  <c r="V537" i="14"/>
  <c r="AF539" i="14"/>
  <c r="AD541" i="14"/>
  <c r="AC573" i="14"/>
  <c r="AF529" i="14"/>
  <c r="O529" i="14" s="1"/>
  <c r="AF502" i="14"/>
  <c r="V505" i="14"/>
  <c r="X516" i="14"/>
  <c r="V518" i="14"/>
  <c r="Z515" i="14"/>
  <c r="Y516" i="14"/>
  <c r="W518" i="14"/>
  <c r="Y530" i="14"/>
  <c r="X531" i="14"/>
  <c r="W532" i="14"/>
  <c r="U534" i="14"/>
  <c r="AF535" i="14"/>
  <c r="V502" i="14"/>
  <c r="X505" i="14"/>
  <c r="U509" i="14"/>
  <c r="AA515" i="14"/>
  <c r="Y517" i="14"/>
  <c r="W520" i="14"/>
  <c r="U522" i="14"/>
  <c r="X532" i="14"/>
  <c r="Z504" i="14"/>
  <c r="X506" i="14"/>
  <c r="V509" i="14"/>
  <c r="U510" i="14"/>
  <c r="AA516" i="14"/>
  <c r="Z517" i="14"/>
  <c r="X520" i="14"/>
  <c r="W521" i="14"/>
  <c r="V522" i="14"/>
  <c r="U523" i="14"/>
  <c r="AF524" i="14"/>
  <c r="AB529" i="14"/>
  <c r="Z531" i="14"/>
  <c r="W534" i="14"/>
  <c r="AA573" i="14"/>
  <c r="AF499" i="14"/>
  <c r="Z499" i="14"/>
  <c r="Y499" i="14"/>
  <c r="AE499" i="14"/>
  <c r="X499" i="14"/>
  <c r="AD499" i="14"/>
  <c r="U499" i="14"/>
  <c r="AC499" i="14"/>
  <c r="W499" i="14"/>
  <c r="AB499" i="14"/>
  <c r="AA499" i="14"/>
  <c r="V499" i="14"/>
  <c r="U459" i="14"/>
  <c r="AF460" i="14"/>
  <c r="V459" i="14"/>
  <c r="U460" i="14"/>
  <c r="X471" i="14"/>
  <c r="U474" i="14"/>
  <c r="W498" i="14"/>
  <c r="X460" i="14"/>
  <c r="Y471" i="14"/>
  <c r="U475" i="14"/>
  <c r="X498" i="14"/>
  <c r="Y472" i="14"/>
  <c r="V475" i="14"/>
  <c r="W446" i="14"/>
  <c r="V447" i="14"/>
  <c r="Y448" i="14"/>
  <c r="X449" i="14"/>
  <c r="W450" i="14"/>
  <c r="V451" i="14"/>
  <c r="U452" i="14"/>
  <c r="AE455" i="14"/>
  <c r="AA459" i="14"/>
  <c r="Z460" i="14"/>
  <c r="X461" i="14"/>
  <c r="V464" i="14"/>
  <c r="U465" i="14"/>
  <c r="AF466" i="14"/>
  <c r="AE467" i="14"/>
  <c r="AA471" i="14"/>
  <c r="Z472" i="14"/>
  <c r="Y473" i="14"/>
  <c r="X474" i="14"/>
  <c r="W475" i="14"/>
  <c r="V476" i="14"/>
  <c r="AF477" i="14"/>
  <c r="AE478" i="14"/>
  <c r="Z498" i="14"/>
  <c r="AF471" i="14"/>
  <c r="O471" i="14" s="1"/>
  <c r="AF472" i="14"/>
  <c r="AF448" i="14"/>
  <c r="U448" i="14"/>
  <c r="AF449" i="14"/>
  <c r="V460" i="14"/>
  <c r="U449" i="14"/>
  <c r="X459" i="14"/>
  <c r="W472" i="14"/>
  <c r="V449" i="14"/>
  <c r="U447" i="14"/>
  <c r="W449" i="14"/>
  <c r="AF452" i="14"/>
  <c r="W461" i="14"/>
  <c r="AF465" i="14"/>
  <c r="X473" i="14"/>
  <c r="U476" i="14"/>
  <c r="Y498" i="14"/>
  <c r="X446" i="14"/>
  <c r="W447" i="14"/>
  <c r="Z448" i="14"/>
  <c r="Y449" i="14"/>
  <c r="X450" i="14"/>
  <c r="W451" i="14"/>
  <c r="V452" i="14"/>
  <c r="AF455" i="14"/>
  <c r="AB459" i="14"/>
  <c r="AA460" i="14"/>
  <c r="Y461" i="14"/>
  <c r="W464" i="14"/>
  <c r="V465" i="14"/>
  <c r="AF467" i="14"/>
  <c r="AB471" i="14"/>
  <c r="AA472" i="14"/>
  <c r="Z473" i="14"/>
  <c r="Y474" i="14"/>
  <c r="X475" i="14"/>
  <c r="W476" i="14"/>
  <c r="AF478" i="14"/>
  <c r="AA498" i="14"/>
  <c r="U472" i="14"/>
  <c r="U498" i="14"/>
  <c r="AF461" i="14"/>
  <c r="W471" i="14"/>
  <c r="U473" i="14"/>
  <c r="AF474" i="14"/>
  <c r="V498" i="14"/>
  <c r="V448" i="14"/>
  <c r="U446" i="14"/>
  <c r="W448" i="14"/>
  <c r="U450" i="14"/>
  <c r="Y459" i="14"/>
  <c r="V461" i="14"/>
  <c r="AF464" i="14"/>
  <c r="W473" i="14"/>
  <c r="Y446" i="14"/>
  <c r="X447" i="14"/>
  <c r="AA448" i="14"/>
  <c r="K448" i="14" s="1"/>
  <c r="Z449" i="14"/>
  <c r="Y450" i="14"/>
  <c r="X451" i="14"/>
  <c r="W452" i="14"/>
  <c r="U455" i="14"/>
  <c r="AE457" i="14"/>
  <c r="AD458" i="14"/>
  <c r="AC459" i="14"/>
  <c r="AB460" i="14"/>
  <c r="Z461" i="14"/>
  <c r="X464" i="14"/>
  <c r="W465" i="14"/>
  <c r="V466" i="14"/>
  <c r="U467" i="14"/>
  <c r="AE469" i="14"/>
  <c r="AD470" i="14"/>
  <c r="AC471" i="14"/>
  <c r="AB472" i="14"/>
  <c r="AA473" i="14"/>
  <c r="Z474" i="14"/>
  <c r="Y475" i="14"/>
  <c r="X476" i="14"/>
  <c r="V477" i="14"/>
  <c r="U478" i="14"/>
  <c r="AB498" i="14"/>
  <c r="AF459" i="14"/>
  <c r="O459" i="14" s="1"/>
  <c r="AF498" i="14"/>
  <c r="V471" i="14"/>
  <c r="W459" i="14"/>
  <c r="W460" i="14"/>
  <c r="U461" i="14"/>
  <c r="V473" i="14"/>
  <c r="AF475" i="14"/>
  <c r="X472" i="14"/>
  <c r="V474" i="14"/>
  <c r="AF476" i="14"/>
  <c r="V450" i="14"/>
  <c r="Z459" i="14"/>
  <c r="Z471" i="14"/>
  <c r="W474" i="14"/>
  <c r="G474" i="14" s="1"/>
  <c r="Z446" i="14"/>
  <c r="Y447" i="14"/>
  <c r="AB448" i="14"/>
  <c r="AA449" i="14"/>
  <c r="K449" i="14" s="1"/>
  <c r="Z450" i="14"/>
  <c r="Y451" i="14"/>
  <c r="X452" i="14"/>
  <c r="V455" i="14"/>
  <c r="AF457" i="14"/>
  <c r="AE458" i="14"/>
  <c r="AD459" i="14"/>
  <c r="AC460" i="14"/>
  <c r="M460" i="14" s="1"/>
  <c r="AA461" i="14"/>
  <c r="Y464" i="14"/>
  <c r="X465" i="14"/>
  <c r="W466" i="14"/>
  <c r="V467" i="14"/>
  <c r="AE470" i="14"/>
  <c r="O470" i="14" s="1"/>
  <c r="AD471" i="14"/>
  <c r="AC472" i="14"/>
  <c r="M472" i="14" s="1"/>
  <c r="AB473" i="14"/>
  <c r="AA474" i="14"/>
  <c r="K474" i="14" s="1"/>
  <c r="Z475" i="14"/>
  <c r="Y476" i="14"/>
  <c r="W477" i="14"/>
  <c r="G477" i="14" s="1"/>
  <c r="V478" i="14"/>
  <c r="AC498" i="14"/>
  <c r="U471" i="14"/>
  <c r="AF473" i="14"/>
  <c r="V472" i="14"/>
  <c r="AF446" i="14"/>
  <c r="AF450" i="14"/>
  <c r="AF447" i="14"/>
  <c r="AF451" i="14"/>
  <c r="V446" i="14"/>
  <c r="X448" i="14"/>
  <c r="U451" i="14"/>
  <c r="Y460" i="14"/>
  <c r="U464" i="14"/>
  <c r="U370" i="14"/>
  <c r="U375" i="14"/>
  <c r="U402" i="14"/>
  <c r="V385" i="14"/>
  <c r="V402" i="14"/>
  <c r="U374" i="14"/>
  <c r="U398" i="14"/>
  <c r="AA387" i="14"/>
  <c r="Z387" i="14"/>
  <c r="Y387" i="14"/>
  <c r="X387" i="14"/>
  <c r="W387" i="14"/>
  <c r="AC388" i="14"/>
  <c r="V398" i="14"/>
  <c r="AA404" i="14"/>
  <c r="AD443" i="14"/>
  <c r="AC443" i="14"/>
  <c r="Z443" i="14"/>
  <c r="AB443" i="14"/>
  <c r="AA443" i="14"/>
  <c r="U443" i="14"/>
  <c r="U444" i="14"/>
  <c r="AA370" i="14"/>
  <c r="Z370" i="14"/>
  <c r="Y370" i="14"/>
  <c r="X370" i="14"/>
  <c r="AC385" i="14"/>
  <c r="AB385" i="14"/>
  <c r="AA385" i="14"/>
  <c r="Z385" i="14"/>
  <c r="Y385" i="14"/>
  <c r="AA402" i="14"/>
  <c r="Z402" i="14"/>
  <c r="Y402" i="14"/>
  <c r="X402" i="14"/>
  <c r="W402" i="14"/>
  <c r="AD402" i="14"/>
  <c r="M402" i="14" s="1"/>
  <c r="V375" i="14"/>
  <c r="AB375" i="14"/>
  <c r="AB402" i="14"/>
  <c r="Z404" i="14"/>
  <c r="AD370" i="14"/>
  <c r="V374" i="14"/>
  <c r="X385" i="14"/>
  <c r="G385" i="14" s="1"/>
  <c r="AD375" i="14"/>
  <c r="U384" i="14"/>
  <c r="U387" i="14"/>
  <c r="AD388" i="14"/>
  <c r="AB401" i="14"/>
  <c r="AA401" i="14"/>
  <c r="X401" i="14"/>
  <c r="Z401" i="14"/>
  <c r="Y401" i="14"/>
  <c r="AE401" i="14"/>
  <c r="AE402" i="14"/>
  <c r="AC404" i="14"/>
  <c r="AF370" i="14"/>
  <c r="Y377" i="14"/>
  <c r="AE385" i="14"/>
  <c r="V387" i="14"/>
  <c r="AF402" i="14"/>
  <c r="AD404" i="14"/>
  <c r="W443" i="14"/>
  <c r="Z371" i="14"/>
  <c r="Y371" i="14"/>
  <c r="X371" i="14"/>
  <c r="W371" i="14"/>
  <c r="Z403" i="14"/>
  <c r="Y403" i="14"/>
  <c r="V403" i="14"/>
  <c r="X403" i="14"/>
  <c r="W403" i="14"/>
  <c r="AC403" i="14"/>
  <c r="AE404" i="14"/>
  <c r="O404" i="14" s="1"/>
  <c r="X443" i="14"/>
  <c r="AF444" i="14"/>
  <c r="AE444" i="14"/>
  <c r="AD444" i="14"/>
  <c r="AC444" i="14"/>
  <c r="AB444" i="14"/>
  <c r="W444" i="14"/>
  <c r="Z388" i="14"/>
  <c r="Y388" i="14"/>
  <c r="V388" i="14"/>
  <c r="X388" i="14"/>
  <c r="W388" i="14"/>
  <c r="W370" i="14"/>
  <c r="U388" i="14"/>
  <c r="AB370" i="14"/>
  <c r="AA374" i="14"/>
  <c r="Z374" i="14"/>
  <c r="Y374" i="14"/>
  <c r="X374" i="14"/>
  <c r="G374" i="14" s="1"/>
  <c r="AD398" i="14"/>
  <c r="AC398" i="14"/>
  <c r="Z398" i="14"/>
  <c r="AB398" i="14"/>
  <c r="AA398" i="14"/>
  <c r="AC374" i="14"/>
  <c r="Z377" i="14"/>
  <c r="W384" i="14"/>
  <c r="AB387" i="14"/>
  <c r="U371" i="14"/>
  <c r="AC372" i="14"/>
  <c r="AB372" i="14"/>
  <c r="AA372" i="14"/>
  <c r="Z372" i="14"/>
  <c r="AD374" i="14"/>
  <c r="Y376" i="14"/>
  <c r="X376" i="14"/>
  <c r="W376" i="14"/>
  <c r="V376" i="14"/>
  <c r="AE382" i="14"/>
  <c r="AD382" i="14"/>
  <c r="AC382" i="14"/>
  <c r="AB382" i="14"/>
  <c r="AA382" i="14"/>
  <c r="AB386" i="14"/>
  <c r="AA386" i="14"/>
  <c r="X386" i="14"/>
  <c r="Z386" i="14"/>
  <c r="Y386" i="14"/>
  <c r="AC387" i="14"/>
  <c r="Y389" i="14"/>
  <c r="X389" i="14"/>
  <c r="U389" i="14"/>
  <c r="W389" i="14"/>
  <c r="V389" i="14"/>
  <c r="AE398" i="14"/>
  <c r="W401" i="14"/>
  <c r="U403" i="14"/>
  <c r="Y443" i="14"/>
  <c r="Z444" i="14"/>
  <c r="Z375" i="14"/>
  <c r="Y375" i="14"/>
  <c r="X375" i="14"/>
  <c r="W375" i="14"/>
  <c r="V370" i="14"/>
  <c r="U385" i="14"/>
  <c r="AA375" i="14"/>
  <c r="AA388" i="14"/>
  <c r="Y404" i="14"/>
  <c r="X404" i="14"/>
  <c r="U404" i="14"/>
  <c r="W404" i="14"/>
  <c r="V404" i="14"/>
  <c r="AB404" i="14"/>
  <c r="AB388" i="14"/>
  <c r="AC375" i="14"/>
  <c r="AD384" i="14"/>
  <c r="AC384" i="14"/>
  <c r="Z384" i="14"/>
  <c r="AB384" i="14"/>
  <c r="AA384" i="14"/>
  <c r="AE370" i="14"/>
  <c r="X377" i="14"/>
  <c r="W377" i="14"/>
  <c r="V377" i="14"/>
  <c r="U377" i="14"/>
  <c r="AD385" i="14"/>
  <c r="W398" i="14"/>
  <c r="G398" i="14" s="1"/>
  <c r="V443" i="14"/>
  <c r="AB374" i="14"/>
  <c r="V384" i="14"/>
  <c r="AE397" i="14"/>
  <c r="AD397" i="14"/>
  <c r="AC397" i="14"/>
  <c r="AB397" i="14"/>
  <c r="AA397" i="14"/>
  <c r="U401" i="14"/>
  <c r="X444" i="14"/>
  <c r="AF375" i="14"/>
  <c r="O375" i="14" s="1"/>
  <c r="AF385" i="14"/>
  <c r="AF388" i="14"/>
  <c r="U397" i="14"/>
  <c r="Y398" i="14"/>
  <c r="V401" i="14"/>
  <c r="Y444" i="14"/>
  <c r="V371" i="14"/>
  <c r="U372" i="14"/>
  <c r="AE374" i="14"/>
  <c r="U376" i="14"/>
  <c r="AB377" i="14"/>
  <c r="K377" i="14" s="1"/>
  <c r="U382" i="14"/>
  <c r="Y384" i="14"/>
  <c r="U386" i="14"/>
  <c r="AD387" i="14"/>
  <c r="Z389" i="14"/>
  <c r="W397" i="14"/>
  <c r="AF398" i="14"/>
  <c r="AC401" i="14"/>
  <c r="M401" i="14" s="1"/>
  <c r="AA403" i="14"/>
  <c r="AE443" i="14"/>
  <c r="AA444" i="14"/>
  <c r="AF399" i="14"/>
  <c r="AA405" i="14"/>
  <c r="W409" i="14"/>
  <c r="Y399" i="14"/>
  <c r="AF405" i="14"/>
  <c r="AF378" i="14"/>
  <c r="AC381" i="14"/>
  <c r="U390" i="14"/>
  <c r="AF391" i="14"/>
  <c r="AC396" i="14"/>
  <c r="Z399" i="14"/>
  <c r="U405" i="14"/>
  <c r="AF406" i="14"/>
  <c r="AC409" i="14"/>
  <c r="U378" i="14"/>
  <c r="E378" i="14" s="1"/>
  <c r="AE380" i="14"/>
  <c r="AD381" i="14"/>
  <c r="V390" i="14"/>
  <c r="U391" i="14"/>
  <c r="AE394" i="14"/>
  <c r="O394" i="14" s="1"/>
  <c r="AD396" i="14"/>
  <c r="AA399" i="14"/>
  <c r="V405" i="14"/>
  <c r="U406" i="14"/>
  <c r="AE408" i="14"/>
  <c r="O408" i="14" s="1"/>
  <c r="AD409" i="14"/>
  <c r="AF390" i="14"/>
  <c r="AE381" i="14"/>
  <c r="O381" i="14" s="1"/>
  <c r="W390" i="14"/>
  <c r="AE396" i="14"/>
  <c r="O396" i="14" s="1"/>
  <c r="AB399" i="14"/>
  <c r="W405" i="14"/>
  <c r="G405" i="14" s="1"/>
  <c r="AE409" i="14"/>
  <c r="O409" i="14" s="1"/>
  <c r="V340" i="14"/>
  <c r="Y337" i="14"/>
  <c r="AB341" i="14"/>
  <c r="W350" i="14"/>
  <c r="AA337" i="14"/>
  <c r="AE350" i="14"/>
  <c r="AC337" i="14"/>
  <c r="AF350" i="14"/>
  <c r="AE357" i="14"/>
  <c r="AB333" i="14"/>
  <c r="AC333" i="14"/>
  <c r="AD338" i="14"/>
  <c r="AD344" i="14"/>
  <c r="AE338" i="14"/>
  <c r="AE344" i="14"/>
  <c r="X352" i="14"/>
  <c r="G352" i="14" s="1"/>
  <c r="X337" i="14"/>
  <c r="Z337" i="14"/>
  <c r="AD350" i="14"/>
  <c r="Z333" i="14"/>
  <c r="AB337" i="14"/>
  <c r="AA333" i="14"/>
  <c r="V344" i="14"/>
  <c r="W344" i="14"/>
  <c r="AF344" i="14"/>
  <c r="AB352" i="14"/>
  <c r="X342" i="14"/>
  <c r="G342" i="14" s="1"/>
  <c r="Y342" i="14"/>
  <c r="Z342" i="14"/>
  <c r="AE334" i="14"/>
  <c r="AA342" i="14"/>
  <c r="U351" i="14"/>
  <c r="U341" i="14"/>
  <c r="AB342" i="14"/>
  <c r="AC345" i="14"/>
  <c r="Y351" i="14"/>
  <c r="Y338" i="14"/>
  <c r="V341" i="14"/>
  <c r="AC342" i="14"/>
  <c r="Z351" i="14"/>
  <c r="Z338" i="14"/>
  <c r="W341" i="14"/>
  <c r="AD342" i="14"/>
  <c r="AA351" i="14"/>
  <c r="AA355" i="14"/>
  <c r="U337" i="14"/>
  <c r="AA338" i="14"/>
  <c r="X341" i="14"/>
  <c r="AE342" i="14"/>
  <c r="AB351" i="14"/>
  <c r="AB355" i="14"/>
  <c r="U333" i="14"/>
  <c r="V337" i="14"/>
  <c r="AB338" i="14"/>
  <c r="Y341" i="14"/>
  <c r="U350" i="14"/>
  <c r="AC351" i="14"/>
  <c r="AC355" i="14"/>
  <c r="Y333" i="14"/>
  <c r="W337" i="14"/>
  <c r="AC338" i="14"/>
  <c r="Z341" i="14"/>
  <c r="X334" i="14"/>
  <c r="G334" i="14" s="1"/>
  <c r="X357" i="14"/>
  <c r="Y334" i="14"/>
  <c r="AD336" i="14"/>
  <c r="AA341" i="14"/>
  <c r="W345" i="14"/>
  <c r="AA346" i="14"/>
  <c r="U355" i="14"/>
  <c r="Y357" i="14"/>
  <c r="U345" i="14"/>
  <c r="Z334" i="14"/>
  <c r="V333" i="14"/>
  <c r="AA334" i="14"/>
  <c r="AF336" i="14"/>
  <c r="O336" i="14" s="1"/>
  <c r="W340" i="14"/>
  <c r="AC341" i="14"/>
  <c r="Y345" i="14"/>
  <c r="AC346" i="14"/>
  <c r="V351" i="14"/>
  <c r="Y352" i="14"/>
  <c r="W355" i="14"/>
  <c r="AA357" i="14"/>
  <c r="U336" i="14"/>
  <c r="X346" i="14"/>
  <c r="G346" i="14" s="1"/>
  <c r="V336" i="14"/>
  <c r="Y346" i="14"/>
  <c r="W336" i="14"/>
  <c r="W333" i="14"/>
  <c r="AB334" i="14"/>
  <c r="X338" i="14"/>
  <c r="G338" i="14" s="1"/>
  <c r="AD340" i="14"/>
  <c r="Z345" i="14"/>
  <c r="AE346" i="14"/>
  <c r="W351" i="14"/>
  <c r="Z352" i="14"/>
  <c r="X355" i="14"/>
  <c r="AB357" i="14"/>
  <c r="V345" i="14"/>
  <c r="X345" i="14"/>
  <c r="AB346" i="14"/>
  <c r="V355" i="14"/>
  <c r="Z357" i="14"/>
  <c r="X333" i="14"/>
  <c r="AC334" i="14"/>
  <c r="AA345" i="14"/>
  <c r="X351" i="14"/>
  <c r="AA352" i="14"/>
  <c r="Y355" i="14"/>
  <c r="AC357" i="14"/>
  <c r="Z346" i="14"/>
  <c r="AD334" i="14"/>
  <c r="AB345" i="14"/>
  <c r="Z355" i="14"/>
  <c r="AD357" i="14"/>
  <c r="Z335" i="14"/>
  <c r="W335" i="14"/>
  <c r="Y335" i="14"/>
  <c r="X335" i="14"/>
  <c r="V335" i="14"/>
  <c r="U335" i="14"/>
  <c r="AB335" i="14"/>
  <c r="AC340" i="14"/>
  <c r="AB340" i="14"/>
  <c r="Y340" i="14"/>
  <c r="AA340" i="14"/>
  <c r="Z340" i="14"/>
  <c r="X340" i="14"/>
  <c r="U340" i="14"/>
  <c r="AC344" i="14"/>
  <c r="Z344" i="14"/>
  <c r="AB344" i="14"/>
  <c r="Y344" i="14"/>
  <c r="AA344" i="14"/>
  <c r="X344" i="14"/>
  <c r="AC350" i="14"/>
  <c r="Y350" i="14"/>
  <c r="AB350" i="14"/>
  <c r="Z350" i="14"/>
  <c r="AA350" i="14"/>
  <c r="X350" i="14"/>
  <c r="AC354" i="14"/>
  <c r="Z354" i="14"/>
  <c r="AB354" i="14"/>
  <c r="AA354" i="14"/>
  <c r="Y354" i="14"/>
  <c r="X354" i="14"/>
  <c r="Z339" i="14"/>
  <c r="Y339" i="14"/>
  <c r="V339" i="14"/>
  <c r="X339" i="14"/>
  <c r="W339" i="14"/>
  <c r="U339" i="14"/>
  <c r="U354" i="14"/>
  <c r="AC359" i="14"/>
  <c r="Y359" i="14"/>
  <c r="AB359" i="14"/>
  <c r="AA359" i="14"/>
  <c r="Z359" i="14"/>
  <c r="X359" i="14"/>
  <c r="U359" i="14"/>
  <c r="Z353" i="14"/>
  <c r="Y353" i="14"/>
  <c r="X353" i="14"/>
  <c r="V353" i="14"/>
  <c r="W353" i="14"/>
  <c r="U353" i="14"/>
  <c r="W354" i="14"/>
  <c r="V359" i="14"/>
  <c r="AD354" i="14"/>
  <c r="Z358" i="14"/>
  <c r="Y358" i="14"/>
  <c r="X358" i="14"/>
  <c r="W358" i="14"/>
  <c r="V358" i="14"/>
  <c r="U358" i="14"/>
  <c r="W359" i="14"/>
  <c r="AE339" i="14"/>
  <c r="Z347" i="14"/>
  <c r="W347" i="14"/>
  <c r="Y347" i="14"/>
  <c r="V347" i="14"/>
  <c r="X347" i="14"/>
  <c r="U347" i="14"/>
  <c r="AA343" i="14"/>
  <c r="AE335" i="14"/>
  <c r="AC343" i="14"/>
  <c r="AF339" i="14"/>
  <c r="AE347" i="14"/>
  <c r="AD353" i="14"/>
  <c r="AC358" i="14"/>
  <c r="AF359" i="14"/>
  <c r="Z343" i="14"/>
  <c r="W343" i="14"/>
  <c r="V343" i="14"/>
  <c r="Y343" i="14"/>
  <c r="X343" i="14"/>
  <c r="U343" i="14"/>
  <c r="AC335" i="14"/>
  <c r="AA347" i="14"/>
  <c r="K347" i="14" s="1"/>
  <c r="AD335" i="14"/>
  <c r="AC339" i="14"/>
  <c r="AF340" i="14"/>
  <c r="O340" i="14" s="1"/>
  <c r="AB343" i="14"/>
  <c r="AD339" i="14"/>
  <c r="AB353" i="14"/>
  <c r="AE354" i="14"/>
  <c r="AA358" i="14"/>
  <c r="AD359" i="14"/>
  <c r="AF335" i="14"/>
  <c r="AD343" i="14"/>
  <c r="AD347" i="14"/>
  <c r="AC353" i="14"/>
  <c r="AF354" i="14"/>
  <c r="AE359" i="14"/>
  <c r="AC332" i="14"/>
  <c r="Z332" i="14"/>
  <c r="AB332" i="14"/>
  <c r="AA332" i="14"/>
  <c r="Y332" i="14"/>
  <c r="X332" i="14"/>
  <c r="AF343" i="14"/>
  <c r="AF347" i="14"/>
  <c r="AE353" i="14"/>
  <c r="AD358" i="14"/>
  <c r="AA335" i="14"/>
  <c r="AB339" i="14"/>
  <c r="K339" i="14" s="1"/>
  <c r="AA353" i="14"/>
  <c r="AC347" i="14"/>
  <c r="AB358" i="14"/>
  <c r="AC336" i="14"/>
  <c r="AB336" i="14"/>
  <c r="Y336" i="14"/>
  <c r="AA336" i="14"/>
  <c r="Z336" i="14"/>
  <c r="X336" i="14"/>
  <c r="AF353" i="14"/>
  <c r="AE358" i="14"/>
  <c r="AD346" i="14"/>
  <c r="AF334" i="14"/>
  <c r="AF338" i="14"/>
  <c r="AF346" i="14"/>
  <c r="AF352" i="14"/>
  <c r="AF357" i="14"/>
  <c r="AD333" i="14"/>
  <c r="U334" i="14"/>
  <c r="AD337" i="14"/>
  <c r="U338" i="14"/>
  <c r="AD341" i="14"/>
  <c r="U342" i="14"/>
  <c r="AD345" i="14"/>
  <c r="U346" i="14"/>
  <c r="AD351" i="14"/>
  <c r="U352" i="14"/>
  <c r="AD355" i="14"/>
  <c r="U357" i="14"/>
  <c r="AE333" i="14"/>
  <c r="O333" i="14" s="1"/>
  <c r="V334" i="14"/>
  <c r="AE337" i="14"/>
  <c r="O337" i="14" s="1"/>
  <c r="V338" i="14"/>
  <c r="AE341" i="14"/>
  <c r="O341" i="14" s="1"/>
  <c r="V342" i="14"/>
  <c r="AE345" i="14"/>
  <c r="O345" i="14" s="1"/>
  <c r="V346" i="14"/>
  <c r="AE351" i="14"/>
  <c r="O351" i="14" s="1"/>
  <c r="V352" i="14"/>
  <c r="AE355" i="14"/>
  <c r="O355" i="14" s="1"/>
  <c r="V357" i="14"/>
  <c r="AF342" i="14"/>
  <c r="E585" i="14" l="1"/>
  <c r="Q585" i="14"/>
  <c r="P585" i="14"/>
  <c r="E586" i="14"/>
  <c r="Q586" i="14"/>
  <c r="P586" i="14"/>
  <c r="K527" i="14"/>
  <c r="K538" i="14"/>
  <c r="O521" i="14"/>
  <c r="I527" i="14"/>
  <c r="M527" i="14"/>
  <c r="M513" i="14"/>
  <c r="I514" i="14"/>
  <c r="M504" i="14"/>
  <c r="I510" i="14"/>
  <c r="K533" i="14"/>
  <c r="M523" i="14"/>
  <c r="G526" i="14"/>
  <c r="G511" i="14"/>
  <c r="M512" i="14"/>
  <c r="I526" i="14"/>
  <c r="G505" i="14"/>
  <c r="G509" i="14"/>
  <c r="O513" i="14"/>
  <c r="M515" i="14"/>
  <c r="G523" i="14"/>
  <c r="I534" i="14"/>
  <c r="G532" i="14"/>
  <c r="I520" i="14"/>
  <c r="G535" i="14"/>
  <c r="O539" i="14"/>
  <c r="M541" i="14"/>
  <c r="G517" i="14"/>
  <c r="M514" i="14"/>
  <c r="G513" i="14"/>
  <c r="O476" i="14"/>
  <c r="I455" i="14"/>
  <c r="M538" i="14"/>
  <c r="G515" i="14"/>
  <c r="G516" i="14"/>
  <c r="M520" i="14"/>
  <c r="I469" i="14"/>
  <c r="G522" i="14"/>
  <c r="K524" i="14"/>
  <c r="M539" i="14"/>
  <c r="K529" i="14"/>
  <c r="K534" i="14"/>
  <c r="K476" i="14"/>
  <c r="K513" i="14"/>
  <c r="K523" i="14"/>
  <c r="G337" i="14"/>
  <c r="G518" i="14"/>
  <c r="M534" i="14"/>
  <c r="K522" i="14"/>
  <c r="M533" i="14"/>
  <c r="G459" i="14"/>
  <c r="I516" i="14"/>
  <c r="I515" i="14"/>
  <c r="G540" i="14"/>
  <c r="G468" i="14"/>
  <c r="O517" i="14"/>
  <c r="K536" i="14"/>
  <c r="G512" i="14"/>
  <c r="O533" i="14"/>
  <c r="K505" i="14"/>
  <c r="G504" i="14"/>
  <c r="O516" i="14"/>
  <c r="I531" i="14"/>
  <c r="O511" i="14"/>
  <c r="O505" i="14"/>
  <c r="M467" i="14"/>
  <c r="I539" i="14"/>
  <c r="M397" i="14"/>
  <c r="G521" i="14"/>
  <c r="I530" i="14"/>
  <c r="K517" i="14"/>
  <c r="M510" i="14"/>
  <c r="O531" i="14"/>
  <c r="M509" i="14"/>
  <c r="K516" i="14"/>
  <c r="M455" i="14"/>
  <c r="O509" i="14"/>
  <c r="G506" i="14"/>
  <c r="K535" i="14"/>
  <c r="I509" i="14"/>
  <c r="O518" i="14"/>
  <c r="I518" i="14"/>
  <c r="K537" i="14"/>
  <c r="O536" i="14"/>
  <c r="O523" i="14"/>
  <c r="K528" i="14"/>
  <c r="M536" i="14"/>
  <c r="I538" i="14"/>
  <c r="O472" i="14"/>
  <c r="I533" i="14"/>
  <c r="I506" i="14"/>
  <c r="O504" i="14"/>
  <c r="M521" i="14"/>
  <c r="O535" i="14"/>
  <c r="K509" i="14"/>
  <c r="O506" i="14"/>
  <c r="G541" i="14"/>
  <c r="O537" i="14"/>
  <c r="O532" i="14"/>
  <c r="G539" i="14"/>
  <c r="K506" i="14"/>
  <c r="I470" i="14"/>
  <c r="K504" i="14"/>
  <c r="G537" i="14"/>
  <c r="O522" i="14"/>
  <c r="O524" i="14"/>
  <c r="M540" i="14"/>
  <c r="G473" i="14"/>
  <c r="G461" i="14"/>
  <c r="G520" i="14"/>
  <c r="I541" i="14"/>
  <c r="K531" i="14"/>
  <c r="O534" i="14"/>
  <c r="I517" i="14"/>
  <c r="O538" i="14"/>
  <c r="G528" i="14"/>
  <c r="M518" i="14"/>
  <c r="I513" i="14"/>
  <c r="M524" i="14"/>
  <c r="M526" i="14"/>
  <c r="K515" i="14"/>
  <c r="K541" i="14"/>
  <c r="G531" i="14"/>
  <c r="M529" i="14"/>
  <c r="M532" i="14"/>
  <c r="G514" i="14"/>
  <c r="O520" i="14"/>
  <c r="G524" i="14"/>
  <c r="K511" i="14"/>
  <c r="K341" i="14"/>
  <c r="G510" i="14"/>
  <c r="I529" i="14"/>
  <c r="O527" i="14"/>
  <c r="I504" i="14"/>
  <c r="G529" i="14"/>
  <c r="I524" i="14"/>
  <c r="K521" i="14"/>
  <c r="G538" i="14"/>
  <c r="K520" i="14"/>
  <c r="I540" i="14"/>
  <c r="K335" i="14"/>
  <c r="G534" i="14"/>
  <c r="G530" i="14"/>
  <c r="M522" i="14"/>
  <c r="M535" i="14"/>
  <c r="I536" i="14"/>
  <c r="G469" i="14"/>
  <c r="I512" i="14"/>
  <c r="M511" i="14"/>
  <c r="P506" i="14"/>
  <c r="Q506" i="14"/>
  <c r="P539" i="14"/>
  <c r="Q539" i="14"/>
  <c r="Q513" i="14"/>
  <c r="P513" i="14"/>
  <c r="P520" i="14"/>
  <c r="Q520" i="14"/>
  <c r="Q512" i="14"/>
  <c r="P512" i="14"/>
  <c r="P538" i="14"/>
  <c r="Q538" i="14"/>
  <c r="P530" i="14"/>
  <c r="Q530" i="14"/>
  <c r="P526" i="14"/>
  <c r="Q526" i="14"/>
  <c r="Q528" i="14"/>
  <c r="P528" i="14"/>
  <c r="P527" i="14"/>
  <c r="Q527" i="14"/>
  <c r="P514" i="14"/>
  <c r="Q514" i="14"/>
  <c r="P516" i="14"/>
  <c r="Q516" i="14"/>
  <c r="Q540" i="14"/>
  <c r="P540" i="14"/>
  <c r="Q515" i="14"/>
  <c r="P515" i="14"/>
  <c r="Q529" i="14"/>
  <c r="P529" i="14"/>
  <c r="Q541" i="14"/>
  <c r="P541" i="14"/>
  <c r="Q504" i="14"/>
  <c r="P504" i="14"/>
  <c r="P517" i="14"/>
  <c r="Q517" i="14"/>
  <c r="P531" i="14"/>
  <c r="Q531" i="14"/>
  <c r="P505" i="14"/>
  <c r="Q505" i="14"/>
  <c r="P518" i="14"/>
  <c r="Q518" i="14"/>
  <c r="P532" i="14"/>
  <c r="Q532" i="14"/>
  <c r="Q521" i="14"/>
  <c r="P521" i="14"/>
  <c r="P511" i="14"/>
  <c r="Q511" i="14"/>
  <c r="P524" i="14"/>
  <c r="Q524" i="14"/>
  <c r="P533" i="14"/>
  <c r="G533" i="14"/>
  <c r="Q533" i="14"/>
  <c r="Q535" i="14"/>
  <c r="P535" i="14"/>
  <c r="P536" i="14"/>
  <c r="Q536" i="14"/>
  <c r="Q534" i="14"/>
  <c r="P534" i="14"/>
  <c r="Q509" i="14"/>
  <c r="P509" i="14"/>
  <c r="Q522" i="14"/>
  <c r="P522" i="14"/>
  <c r="P510" i="14"/>
  <c r="Q510" i="14"/>
  <c r="P523" i="14"/>
  <c r="Q523" i="14"/>
  <c r="M470" i="14"/>
  <c r="I472" i="14"/>
  <c r="M469" i="14"/>
  <c r="K469" i="14"/>
  <c r="M477" i="14"/>
  <c r="O477" i="14"/>
  <c r="M464" i="14"/>
  <c r="M468" i="14"/>
  <c r="O473" i="14"/>
  <c r="K468" i="14"/>
  <c r="O475" i="14"/>
  <c r="O474" i="14"/>
  <c r="I471" i="14"/>
  <c r="O460" i="14"/>
  <c r="M475" i="14"/>
  <c r="P469" i="14"/>
  <c r="M450" i="14"/>
  <c r="Q469" i="14"/>
  <c r="I478" i="14"/>
  <c r="K478" i="14"/>
  <c r="M474" i="14"/>
  <c r="M478" i="14"/>
  <c r="K475" i="14"/>
  <c r="K471" i="14"/>
  <c r="I473" i="14"/>
  <c r="G475" i="14"/>
  <c r="O478" i="14"/>
  <c r="G472" i="14"/>
  <c r="K472" i="14"/>
  <c r="I474" i="14"/>
  <c r="G476" i="14"/>
  <c r="G471" i="14"/>
  <c r="O469" i="14"/>
  <c r="M471" i="14"/>
  <c r="K473" i="14"/>
  <c r="I475" i="14"/>
  <c r="I476" i="14"/>
  <c r="I460" i="14"/>
  <c r="K470" i="14"/>
  <c r="K477" i="14"/>
  <c r="G470" i="14"/>
  <c r="M476" i="14"/>
  <c r="I468" i="14"/>
  <c r="G467" i="14"/>
  <c r="K467" i="14"/>
  <c r="I456" i="14"/>
  <c r="K458" i="14"/>
  <c r="I458" i="14"/>
  <c r="O397" i="14"/>
  <c r="G449" i="14"/>
  <c r="E467" i="14"/>
  <c r="G460" i="14"/>
  <c r="K461" i="14"/>
  <c r="I464" i="14"/>
  <c r="G466" i="14"/>
  <c r="P388" i="14"/>
  <c r="E468" i="14"/>
  <c r="Q468" i="14"/>
  <c r="P468" i="14"/>
  <c r="E477" i="14"/>
  <c r="Q477" i="14"/>
  <c r="P477" i="14"/>
  <c r="P470" i="14"/>
  <c r="Q470" i="14"/>
  <c r="E470" i="14"/>
  <c r="Q474" i="14"/>
  <c r="P474" i="14"/>
  <c r="E474" i="14"/>
  <c r="E475" i="14"/>
  <c r="P475" i="14"/>
  <c r="Q475" i="14"/>
  <c r="Q465" i="14"/>
  <c r="P465" i="14"/>
  <c r="P476" i="14"/>
  <c r="Q476" i="14"/>
  <c r="E476" i="14"/>
  <c r="Q472" i="14"/>
  <c r="E472" i="14"/>
  <c r="P472" i="14"/>
  <c r="P473" i="14"/>
  <c r="Q473" i="14"/>
  <c r="E473" i="14"/>
  <c r="Q478" i="14"/>
  <c r="E478" i="14"/>
  <c r="P478" i="14"/>
  <c r="Q471" i="14"/>
  <c r="E471" i="14"/>
  <c r="P471" i="14"/>
  <c r="P464" i="14"/>
  <c r="Q464" i="14"/>
  <c r="M459" i="14"/>
  <c r="K450" i="14"/>
  <c r="G455" i="14"/>
  <c r="K455" i="14"/>
  <c r="I465" i="14"/>
  <c r="O465" i="14"/>
  <c r="I459" i="14"/>
  <c r="G465" i="14"/>
  <c r="G458" i="14"/>
  <c r="M456" i="14"/>
  <c r="M466" i="14"/>
  <c r="O451" i="14"/>
  <c r="M449" i="14"/>
  <c r="I452" i="14"/>
  <c r="O456" i="14"/>
  <c r="O464" i="14"/>
  <c r="I449" i="14"/>
  <c r="G464" i="14"/>
  <c r="G452" i="14"/>
  <c r="K459" i="14"/>
  <c r="I461" i="14"/>
  <c r="G450" i="14"/>
  <c r="O467" i="14"/>
  <c r="K460" i="14"/>
  <c r="O455" i="14"/>
  <c r="O466" i="14"/>
  <c r="M457" i="14"/>
  <c r="E450" i="14"/>
  <c r="O457" i="14"/>
  <c r="O449" i="14"/>
  <c r="O452" i="14"/>
  <c r="G456" i="14"/>
  <c r="O461" i="14"/>
  <c r="P457" i="14"/>
  <c r="Q457" i="14"/>
  <c r="E457" i="14"/>
  <c r="P456" i="14"/>
  <c r="Q456" i="14"/>
  <c r="E456" i="14"/>
  <c r="P466" i="14"/>
  <c r="Q466" i="14"/>
  <c r="E466" i="14"/>
  <c r="P459" i="14"/>
  <c r="E459" i="14"/>
  <c r="Q459" i="14"/>
  <c r="E460" i="14"/>
  <c r="Q460" i="14"/>
  <c r="P460" i="14"/>
  <c r="Q452" i="14"/>
  <c r="E452" i="14"/>
  <c r="E465" i="14"/>
  <c r="P449" i="14"/>
  <c r="Q449" i="14"/>
  <c r="E449" i="14"/>
  <c r="Q455" i="14"/>
  <c r="P455" i="14"/>
  <c r="E455" i="14"/>
  <c r="Q467" i="14"/>
  <c r="P467" i="14"/>
  <c r="P461" i="14"/>
  <c r="Q461" i="14"/>
  <c r="E461" i="14"/>
  <c r="E464" i="14"/>
  <c r="I405" i="14"/>
  <c r="M407" i="14"/>
  <c r="M352" i="14"/>
  <c r="K394" i="14"/>
  <c r="O374" i="14"/>
  <c r="E376" i="14"/>
  <c r="G397" i="14"/>
  <c r="O377" i="14"/>
  <c r="K403" i="14"/>
  <c r="E379" i="14"/>
  <c r="K332" i="14"/>
  <c r="K396" i="14"/>
  <c r="I354" i="14"/>
  <c r="K378" i="14"/>
  <c r="M390" i="14"/>
  <c r="M396" i="14"/>
  <c r="K379" i="14"/>
  <c r="O407" i="14"/>
  <c r="K376" i="14"/>
  <c r="G394" i="14"/>
  <c r="I380" i="14"/>
  <c r="O380" i="14"/>
  <c r="E374" i="14"/>
  <c r="G339" i="14"/>
  <c r="K375" i="14"/>
  <c r="I402" i="14"/>
  <c r="M403" i="14"/>
  <c r="O376" i="14"/>
  <c r="K352" i="14"/>
  <c r="I375" i="14"/>
  <c r="M382" i="14"/>
  <c r="I409" i="14"/>
  <c r="Q346" i="14"/>
  <c r="I374" i="14"/>
  <c r="G403" i="14"/>
  <c r="I353" i="14"/>
  <c r="M384" i="14"/>
  <c r="M353" i="14"/>
  <c r="K409" i="14"/>
  <c r="I396" i="14"/>
  <c r="I398" i="14"/>
  <c r="G376" i="14"/>
  <c r="K405" i="14"/>
  <c r="G408" i="14"/>
  <c r="G407" i="14"/>
  <c r="I394" i="14"/>
  <c r="E375" i="14"/>
  <c r="I335" i="14"/>
  <c r="M336" i="14"/>
  <c r="E377" i="14"/>
  <c r="K386" i="14"/>
  <c r="G378" i="14"/>
  <c r="K380" i="14"/>
  <c r="I355" i="14"/>
  <c r="G409" i="14"/>
  <c r="G377" i="14"/>
  <c r="G375" i="14"/>
  <c r="K382" i="14"/>
  <c r="E394" i="14"/>
  <c r="M398" i="14"/>
  <c r="I379" i="14"/>
  <c r="Q341" i="14"/>
  <c r="K355" i="14"/>
  <c r="I376" i="14"/>
  <c r="G401" i="14"/>
  <c r="M355" i="14"/>
  <c r="G404" i="14"/>
  <c r="O405" i="14"/>
  <c r="I408" i="14"/>
  <c r="Q352" i="14"/>
  <c r="I404" i="14"/>
  <c r="K408" i="14"/>
  <c r="Q350" i="14"/>
  <c r="I407" i="14"/>
  <c r="Q339" i="14"/>
  <c r="Q333" i="14"/>
  <c r="M406" i="14"/>
  <c r="Q345" i="14"/>
  <c r="Q351" i="14"/>
  <c r="Q342" i="14"/>
  <c r="I399" i="14"/>
  <c r="K398" i="14"/>
  <c r="I377" i="14"/>
  <c r="I397" i="14"/>
  <c r="Q338" i="14"/>
  <c r="K353" i="14"/>
  <c r="G354" i="14"/>
  <c r="K399" i="14"/>
  <c r="M404" i="14"/>
  <c r="G402" i="14"/>
  <c r="G406" i="14"/>
  <c r="Q353" i="14"/>
  <c r="O402" i="14"/>
  <c r="K404" i="14"/>
  <c r="E380" i="14"/>
  <c r="G353" i="14"/>
  <c r="K340" i="14"/>
  <c r="O401" i="14"/>
  <c r="G396" i="14"/>
  <c r="Q334" i="14"/>
  <c r="K354" i="14"/>
  <c r="Q337" i="14"/>
  <c r="I401" i="14"/>
  <c r="M388" i="14"/>
  <c r="O378" i="14"/>
  <c r="I378" i="14"/>
  <c r="I406" i="14"/>
  <c r="Q340" i="14"/>
  <c r="Q336" i="14"/>
  <c r="K402" i="14"/>
  <c r="M405" i="14"/>
  <c r="G399" i="14"/>
  <c r="O406" i="14"/>
  <c r="I385" i="14"/>
  <c r="M394" i="14"/>
  <c r="Q347" i="14"/>
  <c r="G355" i="14"/>
  <c r="K374" i="14"/>
  <c r="K401" i="14"/>
  <c r="I387" i="14"/>
  <c r="Q335" i="14"/>
  <c r="K397" i="14"/>
  <c r="O398" i="14"/>
  <c r="I403" i="14"/>
  <c r="K385" i="14"/>
  <c r="K406" i="14"/>
  <c r="K407" i="14"/>
  <c r="M391" i="14"/>
  <c r="O399" i="14"/>
  <c r="G379" i="14"/>
  <c r="O391" i="14"/>
  <c r="G391" i="14"/>
  <c r="K389" i="14"/>
  <c r="G333" i="14"/>
  <c r="M342" i="14"/>
  <c r="M333" i="14"/>
  <c r="K343" i="14"/>
  <c r="O347" i="14"/>
  <c r="Q399" i="14"/>
  <c r="P399" i="14"/>
  <c r="E399" i="14"/>
  <c r="P396" i="14"/>
  <c r="Q396" i="14"/>
  <c r="E396" i="14"/>
  <c r="E332" i="14"/>
  <c r="Q332" i="14"/>
  <c r="P407" i="14"/>
  <c r="Q407" i="14"/>
  <c r="E407" i="14"/>
  <c r="P408" i="14"/>
  <c r="E408" i="14"/>
  <c r="Q408" i="14"/>
  <c r="P409" i="14"/>
  <c r="Q409" i="14"/>
  <c r="E409" i="14"/>
  <c r="P402" i="14"/>
  <c r="Q402" i="14"/>
  <c r="E402" i="14"/>
  <c r="P398" i="14"/>
  <c r="Q398" i="14"/>
  <c r="E398" i="14"/>
  <c r="P403" i="14"/>
  <c r="E403" i="14"/>
  <c r="Q403" i="14"/>
  <c r="E404" i="14"/>
  <c r="Q404" i="14"/>
  <c r="P404" i="14"/>
  <c r="Q401" i="14"/>
  <c r="E401" i="14"/>
  <c r="P401" i="14"/>
  <c r="E397" i="14"/>
  <c r="P397" i="14"/>
  <c r="Q397" i="14"/>
  <c r="Q405" i="14"/>
  <c r="P405" i="14"/>
  <c r="E405" i="14"/>
  <c r="Q406" i="14"/>
  <c r="P406" i="14"/>
  <c r="E406" i="14"/>
  <c r="E344" i="14"/>
  <c r="Q344" i="14"/>
  <c r="Q355" i="14"/>
  <c r="E355" i="14"/>
  <c r="P355" i="14"/>
  <c r="P354" i="14"/>
  <c r="Q354" i="14"/>
  <c r="E354" i="14"/>
  <c r="P343" i="14"/>
  <c r="Q343" i="14"/>
  <c r="G390" i="14"/>
  <c r="I391" i="14"/>
  <c r="K391" i="14"/>
  <c r="I389" i="14"/>
  <c r="I386" i="14"/>
  <c r="P391" i="14"/>
  <c r="E391" i="14"/>
  <c r="Q391" i="14"/>
  <c r="O390" i="14"/>
  <c r="M389" i="14"/>
  <c r="E389" i="14"/>
  <c r="E390" i="14"/>
  <c r="Q390" i="14"/>
  <c r="P390" i="14"/>
  <c r="O382" i="14"/>
  <c r="P384" i="14"/>
  <c r="O386" i="14"/>
  <c r="K384" i="14"/>
  <c r="G386" i="14"/>
  <c r="K387" i="14"/>
  <c r="G387" i="14"/>
  <c r="M385" i="14"/>
  <c r="O385" i="14"/>
  <c r="M387" i="14"/>
  <c r="I382" i="14"/>
  <c r="O384" i="14"/>
  <c r="Q387" i="14"/>
  <c r="P387" i="14"/>
  <c r="E387" i="14"/>
  <c r="P385" i="14"/>
  <c r="Q385" i="14"/>
  <c r="E385" i="14"/>
  <c r="Q386" i="14"/>
  <c r="E386" i="14"/>
  <c r="P386" i="14"/>
  <c r="G382" i="14"/>
  <c r="I384" i="14"/>
  <c r="K381" i="14"/>
  <c r="G381" i="14"/>
  <c r="Q381" i="14"/>
  <c r="P381" i="14"/>
  <c r="E381" i="14"/>
  <c r="Q384" i="14"/>
  <c r="E384" i="14"/>
  <c r="E382" i="14"/>
  <c r="Q382" i="14"/>
  <c r="P382" i="14"/>
  <c r="M381" i="14"/>
  <c r="M376" i="14"/>
  <c r="P376" i="14"/>
  <c r="Q376" i="14"/>
  <c r="M377" i="14"/>
  <c r="P377" i="14"/>
  <c r="Q377" i="14"/>
  <c r="M378" i="14"/>
  <c r="Q378" i="14"/>
  <c r="P378" i="14"/>
  <c r="M375" i="14"/>
  <c r="Q375" i="14"/>
  <c r="P375" i="14"/>
  <c r="P380" i="14"/>
  <c r="M380" i="14"/>
  <c r="Q380" i="14"/>
  <c r="I336" i="14"/>
  <c r="I344" i="14"/>
  <c r="I347" i="14"/>
  <c r="I352" i="14"/>
  <c r="I337" i="14"/>
  <c r="I332" i="14"/>
  <c r="K350" i="14"/>
  <c r="I339" i="14"/>
  <c r="G341" i="14"/>
  <c r="K333" i="14"/>
  <c r="M338" i="14"/>
  <c r="G347" i="14"/>
  <c r="O339" i="14"/>
  <c r="M341" i="14"/>
  <c r="G351" i="14"/>
  <c r="G340" i="14"/>
  <c r="K336" i="14"/>
  <c r="G343" i="14"/>
  <c r="K344" i="14"/>
  <c r="O346" i="14"/>
  <c r="K334" i="14"/>
  <c r="M345" i="14"/>
  <c r="O344" i="14"/>
  <c r="M335" i="14"/>
  <c r="E343" i="14"/>
  <c r="I345" i="14"/>
  <c r="I350" i="14"/>
  <c r="G335" i="14"/>
  <c r="M346" i="14"/>
  <c r="I343" i="14"/>
  <c r="M350" i="14"/>
  <c r="I338" i="14"/>
  <c r="G332" i="14"/>
  <c r="I333" i="14"/>
  <c r="M332" i="14"/>
  <c r="M351" i="14"/>
  <c r="E350" i="14"/>
  <c r="P350" i="14"/>
  <c r="I351" i="14"/>
  <c r="P351" i="14"/>
  <c r="E351" i="14"/>
  <c r="E352" i="14"/>
  <c r="P352" i="14"/>
  <c r="K342" i="14"/>
  <c r="E341" i="14"/>
  <c r="P341" i="14"/>
  <c r="E340" i="14"/>
  <c r="P340" i="14"/>
  <c r="O342" i="14"/>
  <c r="P345" i="14"/>
  <c r="E345" i="14"/>
  <c r="O332" i="14"/>
  <c r="P339" i="14"/>
  <c r="E339" i="14"/>
  <c r="O334" i="14"/>
  <c r="M343" i="14"/>
  <c r="I342" i="14"/>
  <c r="O335" i="14"/>
  <c r="K345" i="14"/>
  <c r="K338" i="14"/>
  <c r="M337" i="14"/>
  <c r="E346" i="14"/>
  <c r="P346" i="14"/>
  <c r="P342" i="14"/>
  <c r="E342" i="14"/>
  <c r="G336" i="14"/>
  <c r="E353" i="14"/>
  <c r="P353" i="14"/>
  <c r="I340" i="14"/>
  <c r="M334" i="14"/>
  <c r="E337" i="14"/>
  <c r="P337" i="14"/>
  <c r="O350" i="14"/>
  <c r="E335" i="14"/>
  <c r="P335" i="14"/>
  <c r="O338" i="14"/>
  <c r="M347" i="14"/>
  <c r="K346" i="14"/>
  <c r="O353" i="14"/>
  <c r="E347" i="14"/>
  <c r="P347" i="14"/>
  <c r="E336" i="14"/>
  <c r="P336" i="14"/>
  <c r="I334" i="14"/>
  <c r="K337" i="14"/>
  <c r="P332" i="14"/>
  <c r="I341" i="14"/>
  <c r="P344" i="14"/>
  <c r="O354" i="14"/>
  <c r="I346" i="14"/>
  <c r="E334" i="14"/>
  <c r="P334" i="14"/>
  <c r="M340" i="14"/>
  <c r="K351" i="14"/>
  <c r="G344" i="14"/>
  <c r="G350" i="14"/>
  <c r="O352" i="14"/>
  <c r="P333" i="14"/>
  <c r="E333" i="14"/>
  <c r="M344" i="14"/>
  <c r="E338" i="14"/>
  <c r="P338" i="14"/>
  <c r="G345" i="14"/>
  <c r="M339" i="14"/>
  <c r="M354" i="14"/>
  <c r="G724" i="14"/>
  <c r="K773" i="14"/>
  <c r="M747" i="14"/>
  <c r="O727" i="14"/>
  <c r="O728" i="14"/>
  <c r="M750" i="14"/>
  <c r="M751" i="14"/>
  <c r="G729" i="14"/>
  <c r="O773" i="14"/>
  <c r="E726" i="14"/>
  <c r="O750" i="14"/>
  <c r="M739" i="14"/>
  <c r="G727" i="14"/>
  <c r="M734" i="14"/>
  <c r="I737" i="14"/>
  <c r="I725" i="14"/>
  <c r="M733" i="14"/>
  <c r="G655" i="14"/>
  <c r="M725" i="14"/>
  <c r="M741" i="14"/>
  <c r="M740" i="14"/>
  <c r="I773" i="14"/>
  <c r="O656" i="14"/>
  <c r="M731" i="14"/>
  <c r="K739" i="14"/>
  <c r="M722" i="14"/>
  <c r="K730" i="14"/>
  <c r="M728" i="14"/>
  <c r="I734" i="14"/>
  <c r="M743" i="14"/>
  <c r="G773" i="14"/>
  <c r="I751" i="14"/>
  <c r="M745" i="14"/>
  <c r="I736" i="14"/>
  <c r="I728" i="14"/>
  <c r="E773" i="14"/>
  <c r="Q773" i="14"/>
  <c r="P773" i="14"/>
  <c r="I741" i="14"/>
  <c r="M726" i="14"/>
  <c r="M737" i="14"/>
  <c r="G732" i="14"/>
  <c r="M773" i="14"/>
  <c r="K751" i="14"/>
  <c r="G748" i="14"/>
  <c r="K736" i="14"/>
  <c r="G726" i="14"/>
  <c r="I727" i="14"/>
  <c r="G721" i="14"/>
  <c r="G728" i="14"/>
  <c r="I726" i="14"/>
  <c r="M723" i="14"/>
  <c r="O738" i="14"/>
  <c r="K734" i="14"/>
  <c r="O739" i="14"/>
  <c r="I730" i="14"/>
  <c r="O749" i="14"/>
  <c r="G733" i="14"/>
  <c r="K725" i="14"/>
  <c r="O745" i="14"/>
  <c r="M748" i="14"/>
  <c r="G741" i="14"/>
  <c r="G735" i="14"/>
  <c r="I724" i="14"/>
  <c r="K740" i="14"/>
  <c r="I733" i="14"/>
  <c r="G722" i="14"/>
  <c r="K749" i="14"/>
  <c r="M732" i="14"/>
  <c r="K746" i="14"/>
  <c r="K731" i="14"/>
  <c r="O723" i="14"/>
  <c r="G731" i="14"/>
  <c r="M721" i="14"/>
  <c r="M724" i="14"/>
  <c r="I723" i="14"/>
  <c r="E747" i="14"/>
  <c r="O731" i="14"/>
  <c r="O733" i="14"/>
  <c r="M735" i="14"/>
  <c r="O724" i="14"/>
  <c r="O659" i="14"/>
  <c r="G745" i="14"/>
  <c r="G750" i="14"/>
  <c r="K737" i="14"/>
  <c r="O722" i="14"/>
  <c r="E740" i="14"/>
  <c r="O747" i="14"/>
  <c r="E730" i="14"/>
  <c r="Q730" i="14"/>
  <c r="P730" i="14"/>
  <c r="G734" i="14"/>
  <c r="I739" i="14"/>
  <c r="K750" i="14"/>
  <c r="E746" i="14"/>
  <c r="Q746" i="14"/>
  <c r="P746" i="14"/>
  <c r="O730" i="14"/>
  <c r="O746" i="14"/>
  <c r="I732" i="14"/>
  <c r="G743" i="14"/>
  <c r="K741" i="14"/>
  <c r="G737" i="14"/>
  <c r="E745" i="14"/>
  <c r="Q745" i="14"/>
  <c r="P745" i="14"/>
  <c r="O737" i="14"/>
  <c r="M729" i="14"/>
  <c r="K735" i="14"/>
  <c r="P732" i="14"/>
  <c r="Q732" i="14"/>
  <c r="E732" i="14"/>
  <c r="E735" i="14"/>
  <c r="P735" i="14"/>
  <c r="Q735" i="14"/>
  <c r="K722" i="14"/>
  <c r="K726" i="14"/>
  <c r="E720" i="14"/>
  <c r="O748" i="14"/>
  <c r="E734" i="14"/>
  <c r="Q734" i="14"/>
  <c r="P734" i="14"/>
  <c r="G747" i="14"/>
  <c r="P725" i="14"/>
  <c r="E725" i="14"/>
  <c r="Q725" i="14"/>
  <c r="O732" i="14"/>
  <c r="G736" i="14"/>
  <c r="E721" i="14"/>
  <c r="P721" i="14"/>
  <c r="Q721" i="14"/>
  <c r="O744" i="14"/>
  <c r="O734" i="14"/>
  <c r="E724" i="14"/>
  <c r="Q724" i="14"/>
  <c r="P724" i="14"/>
  <c r="G723" i="14"/>
  <c r="I731" i="14"/>
  <c r="M749" i="14"/>
  <c r="O743" i="14"/>
  <c r="Q731" i="14"/>
  <c r="E731" i="14"/>
  <c r="P731" i="14"/>
  <c r="O721" i="14"/>
  <c r="K723" i="14"/>
  <c r="M738" i="14"/>
  <c r="M746" i="14"/>
  <c r="I740" i="14"/>
  <c r="K727" i="14"/>
  <c r="K743" i="14"/>
  <c r="I721" i="14"/>
  <c r="K729" i="14"/>
  <c r="E723" i="14"/>
  <c r="Q723" i="14"/>
  <c r="P723" i="14"/>
  <c r="Q727" i="14"/>
  <c r="P727" i="14"/>
  <c r="E727" i="14"/>
  <c r="P722" i="14"/>
  <c r="E722" i="14"/>
  <c r="Q722" i="14"/>
  <c r="E733" i="14"/>
  <c r="E741" i="14"/>
  <c r="G746" i="14"/>
  <c r="O725" i="14"/>
  <c r="O735" i="14"/>
  <c r="G740" i="14"/>
  <c r="G739" i="14"/>
  <c r="I729" i="14"/>
  <c r="Q729" i="14"/>
  <c r="P729" i="14"/>
  <c r="E729" i="14"/>
  <c r="G730" i="14"/>
  <c r="G751" i="14"/>
  <c r="O736" i="14"/>
  <c r="E750" i="14"/>
  <c r="Q750" i="14"/>
  <c r="P750" i="14"/>
  <c r="E751" i="14"/>
  <c r="E748" i="14"/>
  <c r="P748" i="14"/>
  <c r="Q748" i="14"/>
  <c r="E749" i="14"/>
  <c r="P749" i="14"/>
  <c r="Q749" i="14"/>
  <c r="E743" i="14"/>
  <c r="P743" i="14"/>
  <c r="Q743" i="14"/>
  <c r="Q736" i="14"/>
  <c r="E736" i="14"/>
  <c r="P736" i="14"/>
  <c r="E737" i="14"/>
  <c r="E728" i="14"/>
  <c r="P728" i="14"/>
  <c r="Q728" i="14"/>
  <c r="R728" i="14" s="1"/>
  <c r="E719" i="14"/>
  <c r="I653" i="14"/>
  <c r="G660" i="14"/>
  <c r="M653" i="14"/>
  <c r="K660" i="14"/>
  <c r="P659" i="14"/>
  <c r="P658" i="14"/>
  <c r="Q658" i="14"/>
  <c r="O650" i="14"/>
  <c r="P650" i="14"/>
  <c r="Q650" i="14"/>
  <c r="O658" i="14"/>
  <c r="Q659" i="14"/>
  <c r="G657" i="14"/>
  <c r="O660" i="14"/>
  <c r="K658" i="14"/>
  <c r="I659" i="14"/>
  <c r="M659" i="14"/>
  <c r="G658" i="14"/>
  <c r="E660" i="14"/>
  <c r="K654" i="14"/>
  <c r="G659" i="14"/>
  <c r="I658" i="14"/>
  <c r="E658" i="14"/>
  <c r="I660" i="14"/>
  <c r="K659" i="14"/>
  <c r="K657" i="14"/>
  <c r="I652" i="14"/>
  <c r="O657" i="14"/>
  <c r="M655" i="14"/>
  <c r="E657" i="14"/>
  <c r="P657" i="14"/>
  <c r="Q657" i="14"/>
  <c r="I655" i="14"/>
  <c r="M652" i="14"/>
  <c r="G652" i="14"/>
  <c r="I657" i="14"/>
  <c r="G654" i="14"/>
  <c r="P652" i="14"/>
  <c r="Q652" i="14"/>
  <c r="E652" i="14"/>
  <c r="E651" i="14"/>
  <c r="K656" i="14"/>
  <c r="E654" i="14"/>
  <c r="O653" i="14"/>
  <c r="M654" i="14"/>
  <c r="K653" i="14"/>
  <c r="M657" i="14"/>
  <c r="E650" i="14"/>
  <c r="G653" i="14"/>
  <c r="K655" i="14"/>
  <c r="E655" i="14"/>
  <c r="P653" i="14"/>
  <c r="E653" i="14"/>
  <c r="Q653" i="14"/>
  <c r="R653" i="14" s="1"/>
  <c r="E656" i="14"/>
  <c r="O652" i="14"/>
  <c r="H513" i="11"/>
  <c r="E448" i="14"/>
  <c r="I372" i="14"/>
  <c r="F513" i="11"/>
  <c r="J513" i="11"/>
  <c r="L513" i="11"/>
  <c r="G720" i="14"/>
  <c r="K719" i="14"/>
  <c r="M720" i="14"/>
  <c r="I720" i="14"/>
  <c r="O720" i="14"/>
  <c r="P720" i="14"/>
  <c r="Q720" i="14"/>
  <c r="I719" i="14"/>
  <c r="O719" i="14"/>
  <c r="G719" i="14"/>
  <c r="G651" i="14"/>
  <c r="G650" i="14"/>
  <c r="I651" i="14"/>
  <c r="O651" i="14"/>
  <c r="M651" i="14"/>
  <c r="K650" i="14"/>
  <c r="P651" i="14"/>
  <c r="Q651" i="14"/>
  <c r="I650" i="14"/>
  <c r="O448" i="14"/>
  <c r="G448" i="14"/>
  <c r="I448" i="14"/>
  <c r="K372" i="14"/>
  <c r="O372" i="14"/>
  <c r="M372" i="14"/>
  <c r="P719" i="14"/>
  <c r="Q719" i="14"/>
  <c r="Q448" i="14"/>
  <c r="P448" i="14"/>
  <c r="Q372" i="14"/>
  <c r="P372" i="14"/>
  <c r="E372" i="14"/>
  <c r="P499" i="14" l="1"/>
  <c r="L444" i="14"/>
  <c r="P444" i="14"/>
  <c r="H368" i="14"/>
  <c r="N368" i="14"/>
  <c r="D368" i="14"/>
  <c r="F368" i="14"/>
  <c r="J368" i="14"/>
  <c r="H715" i="14"/>
  <c r="P715" i="14"/>
  <c r="Q826" i="14"/>
  <c r="P826" i="14"/>
  <c r="N646" i="14"/>
  <c r="F646" i="14"/>
  <c r="P646" i="14"/>
  <c r="D646" i="14"/>
  <c r="H574" i="14"/>
  <c r="Q574" i="14"/>
  <c r="P574" i="14"/>
  <c r="J574" i="14"/>
  <c r="F574" i="14"/>
  <c r="L574" i="14"/>
  <c r="N574" i="14"/>
  <c r="J646" i="14"/>
  <c r="H646" i="14"/>
  <c r="L646" i="14"/>
  <c r="D574" i="14"/>
  <c r="Q646" i="14"/>
  <c r="Q444" i="14"/>
  <c r="D513" i="11"/>
  <c r="L368" i="14"/>
  <c r="P368" i="14"/>
  <c r="Q368" i="14"/>
  <c r="J826" i="14"/>
  <c r="F826" i="14"/>
  <c r="L826" i="14"/>
  <c r="H826" i="14"/>
  <c r="D826" i="14"/>
  <c r="N826" i="14"/>
  <c r="D715" i="14"/>
  <c r="F715" i="14"/>
  <c r="Q715" i="14"/>
  <c r="L715" i="14"/>
  <c r="N715" i="14"/>
  <c r="J715" i="14"/>
  <c r="N499" i="14"/>
  <c r="D499" i="14"/>
  <c r="L499" i="14"/>
  <c r="F499" i="14"/>
  <c r="H499" i="14"/>
  <c r="Q499" i="14"/>
  <c r="J499" i="14"/>
  <c r="F444" i="14"/>
  <c r="D444" i="14"/>
  <c r="N444" i="14"/>
  <c r="H444" i="14"/>
  <c r="J444" i="14"/>
  <c r="Q279" i="5" l="1"/>
  <c r="Q280" i="5"/>
  <c r="Q281" i="5"/>
  <c r="Q282" i="5"/>
  <c r="Q283" i="5"/>
  <c r="Q284" i="5"/>
  <c r="Q285" i="5"/>
  <c r="Q286" i="5"/>
  <c r="Q287" i="5"/>
  <c r="T292" i="5" l="1"/>
  <c r="Y292" i="5"/>
  <c r="R283" i="5"/>
  <c r="Y283" i="5"/>
  <c r="R287" i="5"/>
  <c r="Y287" i="5"/>
  <c r="X285" i="5"/>
  <c r="Y285" i="5"/>
  <c r="R282" i="5"/>
  <c r="Y282" i="5"/>
  <c r="T280" i="5"/>
  <c r="Y280" i="5"/>
  <c r="R294" i="5"/>
  <c r="Y294" i="5"/>
  <c r="X293" i="5"/>
  <c r="Y293" i="5"/>
  <c r="R286" i="5"/>
  <c r="Y286" i="5"/>
  <c r="T284" i="5"/>
  <c r="Y284" i="5"/>
  <c r="X281" i="5"/>
  <c r="Y281" i="5"/>
  <c r="R279" i="5"/>
  <c r="Y279" i="5"/>
  <c r="X279" i="5"/>
  <c r="X294" i="5"/>
  <c r="W294" i="5"/>
  <c r="V294" i="5"/>
  <c r="U294" i="5"/>
  <c r="T294" i="5"/>
  <c r="S292" i="5"/>
  <c r="T286" i="5"/>
  <c r="U286" i="5"/>
  <c r="W286" i="5"/>
  <c r="U285" i="5"/>
  <c r="S284" i="5"/>
  <c r="R284" i="5"/>
  <c r="V285" i="5"/>
  <c r="X283" i="5"/>
  <c r="V281" i="5"/>
  <c r="U281" i="5"/>
  <c r="S281" i="5"/>
  <c r="R281" i="5"/>
  <c r="R292" i="5"/>
  <c r="T285" i="5"/>
  <c r="T281" i="5"/>
  <c r="V286" i="5"/>
  <c r="U293" i="5"/>
  <c r="T293" i="5"/>
  <c r="S293" i="5"/>
  <c r="R293" i="5"/>
  <c r="W285" i="5"/>
  <c r="W281" i="5"/>
  <c r="S280" i="5"/>
  <c r="R280" i="5"/>
  <c r="V282" i="5"/>
  <c r="W282" i="5"/>
  <c r="S285" i="5"/>
  <c r="W293" i="5"/>
  <c r="R285" i="5"/>
  <c r="U282" i="5"/>
  <c r="X282" i="5"/>
  <c r="V293" i="5"/>
  <c r="X286" i="5"/>
  <c r="T282" i="5"/>
  <c r="X287" i="5"/>
  <c r="W279" i="5"/>
  <c r="S294" i="5"/>
  <c r="V287" i="5"/>
  <c r="S286" i="5"/>
  <c r="V283" i="5"/>
  <c r="S282" i="5"/>
  <c r="V279" i="5"/>
  <c r="X292" i="5"/>
  <c r="U287" i="5"/>
  <c r="X284" i="5"/>
  <c r="U283" i="5"/>
  <c r="X280" i="5"/>
  <c r="U279" i="5"/>
  <c r="W287" i="5"/>
  <c r="W292" i="5"/>
  <c r="W284" i="5"/>
  <c r="T283" i="5"/>
  <c r="W280" i="5"/>
  <c r="V292" i="5"/>
  <c r="S287" i="5"/>
  <c r="V284" i="5"/>
  <c r="S283" i="5"/>
  <c r="V280" i="5"/>
  <c r="S279" i="5"/>
  <c r="W283" i="5"/>
  <c r="T287" i="5"/>
  <c r="T279" i="5"/>
  <c r="U292" i="5"/>
  <c r="U284" i="5"/>
  <c r="U280" i="5"/>
  <c r="G294" i="5" l="1"/>
  <c r="G287" i="5"/>
  <c r="G292" i="5"/>
  <c r="G293" i="5"/>
  <c r="K279" i="5"/>
  <c r="I284" i="5"/>
  <c r="G279" i="5"/>
  <c r="G281" i="5"/>
  <c r="G282" i="5"/>
  <c r="I292" i="5"/>
  <c r="I280" i="5"/>
  <c r="E287" i="5"/>
  <c r="K285" i="5"/>
  <c r="G280" i="5"/>
  <c r="G284" i="5"/>
  <c r="K281" i="5"/>
  <c r="I282" i="5"/>
  <c r="I287" i="5"/>
  <c r="L287" i="5"/>
  <c r="M287" i="5"/>
  <c r="M294" i="5"/>
  <c r="L294" i="5"/>
  <c r="M292" i="5"/>
  <c r="L292" i="5"/>
  <c r="M293" i="5"/>
  <c r="L293" i="5"/>
  <c r="K294" i="5"/>
  <c r="G286" i="5"/>
  <c r="I285" i="5"/>
  <c r="K283" i="5"/>
  <c r="I281" i="5"/>
  <c r="G285" i="5"/>
  <c r="I286" i="5"/>
  <c r="K282" i="5"/>
  <c r="I293" i="5"/>
  <c r="K286" i="5"/>
  <c r="K287" i="5"/>
  <c r="I279" i="5"/>
  <c r="K284" i="5"/>
  <c r="K280" i="5"/>
  <c r="G283" i="5"/>
  <c r="K292" i="5"/>
  <c r="L283" i="5"/>
  <c r="E283" i="5"/>
  <c r="M283" i="5"/>
  <c r="M282" i="5"/>
  <c r="E282" i="5"/>
  <c r="L282" i="5"/>
  <c r="L286" i="5"/>
  <c r="M286" i="5"/>
  <c r="E286" i="5"/>
  <c r="L279" i="5"/>
  <c r="M279" i="5"/>
  <c r="E279" i="5"/>
  <c r="E284" i="5"/>
  <c r="M284" i="5"/>
  <c r="L284" i="5"/>
  <c r="L281" i="5"/>
  <c r="M281" i="5"/>
  <c r="E281" i="5"/>
  <c r="L280" i="5"/>
  <c r="E280" i="5"/>
  <c r="M280" i="5"/>
  <c r="M285" i="5"/>
  <c r="L285" i="5"/>
  <c r="E285" i="5"/>
  <c r="K293" i="5"/>
  <c r="I294" i="5"/>
  <c r="E294" i="5"/>
  <c r="E292" i="5"/>
  <c r="E293" i="5"/>
  <c r="U281" i="14"/>
  <c r="U282" i="14"/>
  <c r="T283" i="14"/>
  <c r="U283" i="14" s="1"/>
  <c r="T284" i="14"/>
  <c r="U284" i="14" s="1"/>
  <c r="T285" i="14"/>
  <c r="U285" i="14" s="1"/>
  <c r="P349" i="1"/>
  <c r="S349" i="1" s="1"/>
  <c r="AE285" i="14" l="1"/>
  <c r="AC285" i="14"/>
  <c r="AD285" i="14"/>
  <c r="Z284" i="14"/>
  <c r="X284" i="14"/>
  <c r="AF281" i="14"/>
  <c r="X285" i="14"/>
  <c r="W285" i="14"/>
  <c r="AA283" i="14"/>
  <c r="Y283" i="14"/>
  <c r="AC281" i="14"/>
  <c r="AB285" i="14"/>
  <c r="AF283" i="14"/>
  <c r="AA281" i="14"/>
  <c r="Y285" i="14"/>
  <c r="AE283" i="14"/>
  <c r="AD283" i="14"/>
  <c r="AF284" i="14"/>
  <c r="AE284" i="14"/>
  <c r="AF282" i="14"/>
  <c r="AD284" i="14"/>
  <c r="AB282" i="14"/>
  <c r="AF285" i="14"/>
  <c r="AC284" i="14"/>
  <c r="Z282" i="14"/>
  <c r="AE282" i="14"/>
  <c r="AA285" i="14"/>
  <c r="AB284" i="14"/>
  <c r="AC283" i="14"/>
  <c r="AD282" i="14"/>
  <c r="AE281" i="14"/>
  <c r="Z285" i="14"/>
  <c r="AA284" i="14"/>
  <c r="AB283" i="14"/>
  <c r="AC282" i="14"/>
  <c r="AD281" i="14"/>
  <c r="Y284" i="14"/>
  <c r="Z283" i="14"/>
  <c r="AA282" i="14"/>
  <c r="AB281" i="14"/>
  <c r="V285" i="14"/>
  <c r="E285" i="14" s="1"/>
  <c r="W284" i="14"/>
  <c r="X283" i="14"/>
  <c r="Y282" i="14"/>
  <c r="Z281" i="14"/>
  <c r="V284" i="14"/>
  <c r="W283" i="14"/>
  <c r="X282" i="14"/>
  <c r="Y281" i="14"/>
  <c r="V283" i="14"/>
  <c r="W282" i="14"/>
  <c r="X281" i="14"/>
  <c r="V282" i="14"/>
  <c r="E282" i="14" s="1"/>
  <c r="W281" i="14"/>
  <c r="V281" i="14"/>
  <c r="E281" i="14" s="1"/>
  <c r="V349" i="1"/>
  <c r="R349" i="1"/>
  <c r="Q349" i="1"/>
  <c r="U349" i="1"/>
  <c r="T349" i="1"/>
  <c r="G349" i="1" s="1"/>
  <c r="I281" i="14" l="1"/>
  <c r="I349" i="1"/>
  <c r="L349" i="1"/>
  <c r="E349" i="1"/>
  <c r="P285" i="14"/>
  <c r="P282" i="14"/>
  <c r="Q281" i="14"/>
  <c r="Q285" i="14"/>
  <c r="M285" i="14"/>
  <c r="P281" i="14"/>
  <c r="Q282" i="14"/>
  <c r="O281" i="14"/>
  <c r="G282" i="14"/>
  <c r="O283" i="14"/>
  <c r="G281" i="14"/>
  <c r="O284" i="14"/>
  <c r="K284" i="14"/>
  <c r="I282" i="14"/>
  <c r="G285" i="14"/>
  <c r="I285" i="14"/>
  <c r="M284" i="14"/>
  <c r="I284" i="14"/>
  <c r="Q283" i="14"/>
  <c r="G284" i="14"/>
  <c r="K281" i="14"/>
  <c r="M281" i="14"/>
  <c r="K283" i="14"/>
  <c r="O282" i="14"/>
  <c r="K285" i="14"/>
  <c r="M283" i="14"/>
  <c r="G283" i="14"/>
  <c r="O285" i="14"/>
  <c r="I283" i="14"/>
  <c r="M282" i="14"/>
  <c r="K282" i="14"/>
  <c r="Q284" i="14"/>
  <c r="P284" i="14"/>
  <c r="E284" i="14"/>
  <c r="P283" i="14"/>
  <c r="E283" i="14"/>
  <c r="U280" i="14"/>
  <c r="Q267" i="5"/>
  <c r="Q270" i="5"/>
  <c r="Q271" i="5"/>
  <c r="Q272" i="5"/>
  <c r="U270" i="5" l="1"/>
  <c r="Y270" i="5"/>
  <c r="T272" i="5"/>
  <c r="Y272" i="5"/>
  <c r="W271" i="5"/>
  <c r="Y271" i="5"/>
  <c r="R267" i="5"/>
  <c r="Y267" i="5"/>
  <c r="T270" i="5"/>
  <c r="S270" i="5"/>
  <c r="R270" i="5"/>
  <c r="X272" i="5"/>
  <c r="AA280" i="14"/>
  <c r="AF280" i="14"/>
  <c r="Z280" i="14"/>
  <c r="X280" i="14"/>
  <c r="W280" i="14"/>
  <c r="AD280" i="14"/>
  <c r="V280" i="14"/>
  <c r="AE280" i="14"/>
  <c r="AC280" i="14"/>
  <c r="AB280" i="14"/>
  <c r="Y280" i="14"/>
  <c r="W272" i="5"/>
  <c r="T271" i="5"/>
  <c r="W270" i="5"/>
  <c r="T267" i="5"/>
  <c r="S272" i="5"/>
  <c r="V267" i="5"/>
  <c r="R272" i="5"/>
  <c r="X270" i="5"/>
  <c r="V270" i="5"/>
  <c r="S267" i="5"/>
  <c r="V271" i="5"/>
  <c r="U271" i="5"/>
  <c r="V272" i="5"/>
  <c r="S271" i="5"/>
  <c r="U272" i="5"/>
  <c r="R271" i="5"/>
  <c r="X267" i="5"/>
  <c r="W267" i="5"/>
  <c r="U267" i="5"/>
  <c r="X271" i="5"/>
  <c r="P343" i="1"/>
  <c r="Q343" i="1" s="1"/>
  <c r="G280" i="14" l="1"/>
  <c r="O280" i="14"/>
  <c r="I280" i="14"/>
  <c r="G270" i="5"/>
  <c r="K272" i="5"/>
  <c r="I270" i="5"/>
  <c r="I272" i="5"/>
  <c r="K267" i="5"/>
  <c r="I271" i="5"/>
  <c r="K280" i="14"/>
  <c r="M280" i="14"/>
  <c r="E280" i="14"/>
  <c r="Q280" i="14"/>
  <c r="P280" i="14"/>
  <c r="I267" i="5"/>
  <c r="G267" i="5"/>
  <c r="K270" i="5"/>
  <c r="E270" i="5"/>
  <c r="M270" i="5"/>
  <c r="L270" i="5"/>
  <c r="K271" i="5"/>
  <c r="M272" i="5"/>
  <c r="E272" i="5"/>
  <c r="L272" i="5"/>
  <c r="E267" i="5"/>
  <c r="M267" i="5"/>
  <c r="L267" i="5"/>
  <c r="E271" i="5"/>
  <c r="M271" i="5"/>
  <c r="L271" i="5"/>
  <c r="G271" i="5"/>
  <c r="G272" i="5"/>
  <c r="U343" i="1"/>
  <c r="S343" i="1"/>
  <c r="R343" i="1"/>
  <c r="E343" i="1" s="1"/>
  <c r="V343" i="1"/>
  <c r="T343" i="1"/>
  <c r="I343" i="1" l="1"/>
  <c r="G343" i="1"/>
  <c r="L343" i="1"/>
  <c r="Q266" i="5"/>
  <c r="R266" i="5" l="1"/>
  <c r="Y266" i="5"/>
  <c r="T266" i="5"/>
  <c r="X266" i="5"/>
  <c r="V266" i="5"/>
  <c r="U266" i="5"/>
  <c r="S266" i="5"/>
  <c r="W266" i="5"/>
  <c r="K266" i="5" l="1"/>
  <c r="I266" i="5"/>
  <c r="G266" i="5"/>
  <c r="E266" i="5"/>
  <c r="L266" i="5"/>
  <c r="M266" i="5"/>
  <c r="Q262" i="5"/>
  <c r="Q263" i="5"/>
  <c r="Q264" i="5"/>
  <c r="Y264" i="5" s="1"/>
  <c r="Q265" i="5"/>
  <c r="R265" i="5" l="1"/>
  <c r="Y265" i="5"/>
  <c r="R262" i="5"/>
  <c r="Y262" i="5"/>
  <c r="T263" i="5"/>
  <c r="Y263" i="5"/>
  <c r="W265" i="5"/>
  <c r="V264" i="5"/>
  <c r="W264" i="5"/>
  <c r="U264" i="5"/>
  <c r="X265" i="5"/>
  <c r="X264" i="5"/>
  <c r="K264" i="5" s="1"/>
  <c r="T264" i="5"/>
  <c r="S265" i="5"/>
  <c r="S264" i="5"/>
  <c r="V265" i="5"/>
  <c r="S263" i="5"/>
  <c r="R264" i="5"/>
  <c r="U265" i="5"/>
  <c r="T265" i="5"/>
  <c r="R263" i="5"/>
  <c r="X262" i="5"/>
  <c r="W262" i="5"/>
  <c r="V262" i="5"/>
  <c r="X263" i="5"/>
  <c r="U262" i="5"/>
  <c r="W263" i="5"/>
  <c r="T262" i="5"/>
  <c r="V263" i="5"/>
  <c r="S262" i="5"/>
  <c r="U263" i="5"/>
  <c r="G265" i="5" l="1"/>
  <c r="I263" i="5"/>
  <c r="G262" i="5"/>
  <c r="K265" i="5"/>
  <c r="G264" i="5"/>
  <c r="I265" i="5"/>
  <c r="I262" i="5"/>
  <c r="M264" i="5"/>
  <c r="L264" i="5"/>
  <c r="E264" i="5"/>
  <c r="M262" i="5"/>
  <c r="L262" i="5"/>
  <c r="E262" i="5"/>
  <c r="I264" i="5"/>
  <c r="G263" i="5"/>
  <c r="K263" i="5"/>
  <c r="K262" i="5"/>
  <c r="L263" i="5"/>
  <c r="M263" i="5"/>
  <c r="E263" i="5"/>
  <c r="E265" i="5"/>
  <c r="M265" i="5"/>
  <c r="L265" i="5"/>
  <c r="Q256" i="5"/>
  <c r="Q257" i="5"/>
  <c r="Q258" i="5"/>
  <c r="Y258" i="5" s="1"/>
  <c r="Q259" i="5"/>
  <c r="Q260" i="5"/>
  <c r="Q261" i="5"/>
  <c r="Y261" i="5" s="1"/>
  <c r="T270" i="14"/>
  <c r="AF270" i="14" s="1"/>
  <c r="T269" i="14"/>
  <c r="AF269" i="14" s="1"/>
  <c r="T268" i="14"/>
  <c r="AF268" i="14" s="1"/>
  <c r="T267" i="14"/>
  <c r="AF267" i="14" s="1"/>
  <c r="T266" i="14"/>
  <c r="AF266" i="14" s="1"/>
  <c r="T265" i="14"/>
  <c r="AE265" i="14" s="1"/>
  <c r="T264" i="14"/>
  <c r="AF264" i="14" s="1"/>
  <c r="T257" i="5" l="1"/>
  <c r="Y257" i="5"/>
  <c r="V260" i="5"/>
  <c r="Y260" i="5"/>
  <c r="S259" i="5"/>
  <c r="Y259" i="5"/>
  <c r="R256" i="5"/>
  <c r="Y256" i="5"/>
  <c r="X256" i="5"/>
  <c r="R259" i="5"/>
  <c r="X261" i="5"/>
  <c r="K261" i="5" s="1"/>
  <c r="X257" i="5"/>
  <c r="W261" i="5"/>
  <c r="T260" i="5"/>
  <c r="W257" i="5"/>
  <c r="V261" i="5"/>
  <c r="S260" i="5"/>
  <c r="V257" i="5"/>
  <c r="U261" i="5"/>
  <c r="R260" i="5"/>
  <c r="X258" i="5"/>
  <c r="K258" i="5" s="1"/>
  <c r="U257" i="5"/>
  <c r="T261" i="5"/>
  <c r="S257" i="5"/>
  <c r="W258" i="5"/>
  <c r="S261" i="5"/>
  <c r="V258" i="5"/>
  <c r="R261" i="5"/>
  <c r="X259" i="5"/>
  <c r="U258" i="5"/>
  <c r="R257" i="5"/>
  <c r="W256" i="5"/>
  <c r="U260" i="5"/>
  <c r="W259" i="5"/>
  <c r="T258" i="5"/>
  <c r="V259" i="5"/>
  <c r="S258" i="5"/>
  <c r="X260" i="5"/>
  <c r="U259" i="5"/>
  <c r="R258" i="5"/>
  <c r="W260" i="5"/>
  <c r="T259" i="5"/>
  <c r="V256" i="5"/>
  <c r="U256" i="5"/>
  <c r="T256" i="5"/>
  <c r="S256" i="5"/>
  <c r="U264" i="14"/>
  <c r="AF265" i="14"/>
  <c r="O265" i="14" s="1"/>
  <c r="AD267" i="14"/>
  <c r="AA270" i="14"/>
  <c r="V265" i="14"/>
  <c r="W265" i="14"/>
  <c r="V266" i="14"/>
  <c r="Y264" i="14"/>
  <c r="W266" i="14"/>
  <c r="U268" i="14"/>
  <c r="Y265" i="14"/>
  <c r="V268" i="14"/>
  <c r="Z265" i="14"/>
  <c r="X267" i="14"/>
  <c r="V269" i="14"/>
  <c r="AB264" i="14"/>
  <c r="Z266" i="14"/>
  <c r="W269" i="14"/>
  <c r="AC264" i="14"/>
  <c r="AC265" i="14"/>
  <c r="AA267" i="14"/>
  <c r="Z268" i="14"/>
  <c r="X270" i="14"/>
  <c r="AE266" i="14"/>
  <c r="O266" i="14" s="1"/>
  <c r="AC268" i="14"/>
  <c r="AB269" i="14"/>
  <c r="V264" i="14"/>
  <c r="U265" i="14"/>
  <c r="W264" i="14"/>
  <c r="U266" i="14"/>
  <c r="X264" i="14"/>
  <c r="U267" i="14"/>
  <c r="X265" i="14"/>
  <c r="V267" i="14"/>
  <c r="Z264" i="14"/>
  <c r="X266" i="14"/>
  <c r="W267" i="14"/>
  <c r="U269" i="14"/>
  <c r="AA264" i="14"/>
  <c r="Y266" i="14"/>
  <c r="W268" i="14"/>
  <c r="U270" i="14"/>
  <c r="AA265" i="14"/>
  <c r="Y267" i="14"/>
  <c r="X268" i="14"/>
  <c r="V270" i="14"/>
  <c r="AB265" i="14"/>
  <c r="AA266" i="14"/>
  <c r="Z267" i="14"/>
  <c r="Y268" i="14"/>
  <c r="X269" i="14"/>
  <c r="W270" i="14"/>
  <c r="AD264" i="14"/>
  <c r="AB266" i="14"/>
  <c r="Y269" i="14"/>
  <c r="AE264" i="14"/>
  <c r="O264" i="14" s="1"/>
  <c r="AD265" i="14"/>
  <c r="AC266" i="14"/>
  <c r="AB267" i="14"/>
  <c r="AA268" i="14"/>
  <c r="Z269" i="14"/>
  <c r="Y270" i="14"/>
  <c r="AD266" i="14"/>
  <c r="AC267" i="14"/>
  <c r="AB268" i="14"/>
  <c r="AA269" i="14"/>
  <c r="Z270" i="14"/>
  <c r="AE267" i="14"/>
  <c r="O267" i="14" s="1"/>
  <c r="AD268" i="14"/>
  <c r="AC269" i="14"/>
  <c r="AB270" i="14"/>
  <c r="AE268" i="14"/>
  <c r="O268" i="14" s="1"/>
  <c r="AD269" i="14"/>
  <c r="AC270" i="14"/>
  <c r="AE269" i="14"/>
  <c r="O269" i="14" s="1"/>
  <c r="AD270" i="14"/>
  <c r="AE270" i="14"/>
  <c r="O270" i="14" s="1"/>
  <c r="P333" i="1"/>
  <c r="Q333" i="1" s="1"/>
  <c r="P334" i="1"/>
  <c r="U334" i="1" s="1"/>
  <c r="P335" i="1"/>
  <c r="Q335" i="1" s="1"/>
  <c r="P336" i="1"/>
  <c r="S336" i="1" s="1"/>
  <c r="P337" i="1"/>
  <c r="Q337" i="1" s="1"/>
  <c r="P338" i="1"/>
  <c r="Q338" i="1" s="1"/>
  <c r="P339" i="1"/>
  <c r="V339" i="1" s="1"/>
  <c r="P340" i="1"/>
  <c r="T340" i="1" s="1"/>
  <c r="P341" i="1"/>
  <c r="T341" i="1" s="1"/>
  <c r="P342" i="1"/>
  <c r="R342" i="1" s="1"/>
  <c r="K257" i="5" l="1"/>
  <c r="G256" i="5"/>
  <c r="I268" i="14"/>
  <c r="G270" i="14"/>
  <c r="K269" i="14"/>
  <c r="I261" i="5"/>
  <c r="K259" i="5"/>
  <c r="G258" i="5"/>
  <c r="G267" i="14"/>
  <c r="K260" i="5"/>
  <c r="I258" i="5"/>
  <c r="G268" i="14"/>
  <c r="M267" i="14"/>
  <c r="M269" i="14"/>
  <c r="M270" i="14"/>
  <c r="K270" i="14"/>
  <c r="I269" i="14"/>
  <c r="K268" i="14"/>
  <c r="I267" i="14"/>
  <c r="M266" i="14"/>
  <c r="G269" i="14"/>
  <c r="M268" i="14"/>
  <c r="I270" i="14"/>
  <c r="I260" i="5"/>
  <c r="K256" i="5"/>
  <c r="I259" i="5"/>
  <c r="G260" i="5"/>
  <c r="L260" i="5"/>
  <c r="E260" i="5"/>
  <c r="M260" i="5"/>
  <c r="E261" i="5"/>
  <c r="M261" i="5"/>
  <c r="L261" i="5"/>
  <c r="G259" i="5"/>
  <c r="L259" i="5"/>
  <c r="M259" i="5"/>
  <c r="E259" i="5"/>
  <c r="G261" i="5"/>
  <c r="K267" i="14"/>
  <c r="M265" i="14"/>
  <c r="K266" i="14"/>
  <c r="P268" i="14"/>
  <c r="E268" i="14"/>
  <c r="Q268" i="14"/>
  <c r="Q269" i="14"/>
  <c r="P269" i="14"/>
  <c r="E269" i="14"/>
  <c r="Q270" i="14"/>
  <c r="P270" i="14"/>
  <c r="E270" i="14"/>
  <c r="P266" i="14"/>
  <c r="Q266" i="14"/>
  <c r="Q267" i="14"/>
  <c r="P267" i="14"/>
  <c r="E267" i="14"/>
  <c r="M258" i="5"/>
  <c r="E258" i="5"/>
  <c r="L258" i="5"/>
  <c r="I257" i="5"/>
  <c r="I265" i="14"/>
  <c r="E265" i="14"/>
  <c r="I266" i="14"/>
  <c r="K265" i="14"/>
  <c r="G266" i="14"/>
  <c r="G265" i="14"/>
  <c r="G257" i="5"/>
  <c r="M256" i="5"/>
  <c r="E256" i="5"/>
  <c r="L256" i="5"/>
  <c r="M257" i="5"/>
  <c r="L257" i="5"/>
  <c r="E257" i="5"/>
  <c r="E266" i="14"/>
  <c r="P264" i="14"/>
  <c r="Q264" i="14"/>
  <c r="E264" i="14"/>
  <c r="G264" i="14"/>
  <c r="I264" i="14"/>
  <c r="K264" i="14"/>
  <c r="M264" i="14"/>
  <c r="Q265" i="14"/>
  <c r="P265" i="14"/>
  <c r="V333" i="1"/>
  <c r="Q342" i="1"/>
  <c r="Q336" i="1"/>
  <c r="S342" i="1"/>
  <c r="R336" i="1"/>
  <c r="V337" i="1"/>
  <c r="U337" i="1"/>
  <c r="T337" i="1"/>
  <c r="S337" i="1"/>
  <c r="U340" i="1"/>
  <c r="S340" i="1"/>
  <c r="G340" i="1" s="1"/>
  <c r="S341" i="1"/>
  <c r="G341" i="1" s="1"/>
  <c r="R341" i="1"/>
  <c r="Q341" i="1"/>
  <c r="R340" i="1"/>
  <c r="V340" i="1"/>
  <c r="V342" i="1"/>
  <c r="U342" i="1"/>
  <c r="T342" i="1"/>
  <c r="Q340" i="1"/>
  <c r="T334" i="1"/>
  <c r="S334" i="1"/>
  <c r="R334" i="1"/>
  <c r="Q334" i="1"/>
  <c r="R337" i="1"/>
  <c r="E337" i="1" s="1"/>
  <c r="T335" i="1"/>
  <c r="V338" i="1"/>
  <c r="S335" i="1"/>
  <c r="U333" i="1"/>
  <c r="T333" i="1"/>
  <c r="S333" i="1"/>
  <c r="R333" i="1"/>
  <c r="U339" i="1"/>
  <c r="I339" i="1" s="1"/>
  <c r="T339" i="1"/>
  <c r="S339" i="1"/>
  <c r="R339" i="1"/>
  <c r="V335" i="1"/>
  <c r="Q339" i="1"/>
  <c r="U335" i="1"/>
  <c r="U338" i="1"/>
  <c r="R335" i="1"/>
  <c r="E335" i="1" s="1"/>
  <c r="T338" i="1"/>
  <c r="V336" i="1"/>
  <c r="V341" i="1"/>
  <c r="S338" i="1"/>
  <c r="U336" i="1"/>
  <c r="U341" i="1"/>
  <c r="R338" i="1"/>
  <c r="E338" i="1" s="1"/>
  <c r="T336" i="1"/>
  <c r="G336" i="1" s="1"/>
  <c r="V334" i="1"/>
  <c r="I334" i="1" s="1"/>
  <c r="G333" i="1" l="1"/>
  <c r="L333" i="1"/>
  <c r="I336" i="1"/>
  <c r="G342" i="1"/>
  <c r="G335" i="1"/>
  <c r="I342" i="1"/>
  <c r="I335" i="1"/>
  <c r="G338" i="1"/>
  <c r="G334" i="1"/>
  <c r="G339" i="1"/>
  <c r="E333" i="1"/>
  <c r="L334" i="1"/>
  <c r="E334" i="1"/>
  <c r="I338" i="1"/>
  <c r="L340" i="1"/>
  <c r="E340" i="1"/>
  <c r="L339" i="1"/>
  <c r="E339" i="1"/>
  <c r="L338" i="1"/>
  <c r="L337" i="1"/>
  <c r="L342" i="1"/>
  <c r="E342" i="1"/>
  <c r="L341" i="1"/>
  <c r="E341" i="1"/>
  <c r="I340" i="1"/>
  <c r="I337" i="1"/>
  <c r="L336" i="1"/>
  <c r="E336" i="1"/>
  <c r="I333" i="1"/>
  <c r="G337" i="1"/>
  <c r="L335" i="1"/>
  <c r="AF368" i="11" l="1"/>
  <c r="AE368" i="11"/>
  <c r="AD368" i="11"/>
  <c r="AC368" i="11"/>
  <c r="AB368" i="11"/>
  <c r="AA368" i="11"/>
  <c r="Z368" i="11"/>
  <c r="Y368" i="11"/>
  <c r="X368" i="11"/>
  <c r="W368" i="11"/>
  <c r="V368" i="11"/>
  <c r="U368" i="11"/>
  <c r="P330" i="1" l="1"/>
  <c r="T330" i="1" s="1"/>
  <c r="P331" i="1"/>
  <c r="T331" i="1" s="1"/>
  <c r="P332" i="1"/>
  <c r="Q332" i="1" s="1"/>
  <c r="P344" i="1"/>
  <c r="T344" i="1" s="1"/>
  <c r="P345" i="1"/>
  <c r="R345" i="1" s="1"/>
  <c r="P346" i="1"/>
  <c r="Q346" i="1" s="1"/>
  <c r="P347" i="1"/>
  <c r="T347" i="1" s="1"/>
  <c r="P348" i="1"/>
  <c r="Q348" i="1" s="1"/>
  <c r="P350" i="1"/>
  <c r="Q350" i="1" s="1"/>
  <c r="P351" i="1"/>
  <c r="P352" i="1"/>
  <c r="Q352" i="1" s="1"/>
  <c r="P428" i="1"/>
  <c r="Q428" i="1" s="1"/>
  <c r="E352" i="1" l="1"/>
  <c r="U331" i="1"/>
  <c r="V330" i="1"/>
  <c r="S346" i="1"/>
  <c r="R346" i="1"/>
  <c r="E346" i="1" s="1"/>
  <c r="V345" i="1"/>
  <c r="Q345" i="1"/>
  <c r="V350" i="1"/>
  <c r="T332" i="1"/>
  <c r="U350" i="1"/>
  <c r="S332" i="1"/>
  <c r="R332" i="1"/>
  <c r="E332" i="1" s="1"/>
  <c r="V331" i="1"/>
  <c r="V344" i="1"/>
  <c r="U344" i="1"/>
  <c r="S331" i="1"/>
  <c r="G331" i="1" s="1"/>
  <c r="S344" i="1"/>
  <c r="G344" i="1" s="1"/>
  <c r="R331" i="1"/>
  <c r="R344" i="1"/>
  <c r="Q331" i="1"/>
  <c r="T346" i="1"/>
  <c r="Q344" i="1"/>
  <c r="V347" i="1"/>
  <c r="U347" i="1"/>
  <c r="T350" i="1"/>
  <c r="U330" i="1"/>
  <c r="R350" i="1"/>
  <c r="E350" i="1" s="1"/>
  <c r="S350" i="1"/>
  <c r="V348" i="1"/>
  <c r="S348" i="1"/>
  <c r="T348" i="1"/>
  <c r="U348" i="1"/>
  <c r="R348" i="1"/>
  <c r="E348" i="1" s="1"/>
  <c r="T351" i="1"/>
  <c r="U351" i="1"/>
  <c r="V351" i="1"/>
  <c r="R351" i="1"/>
  <c r="S351" i="1"/>
  <c r="Q351" i="1"/>
  <c r="S352" i="1"/>
  <c r="T352" i="1"/>
  <c r="U352" i="1"/>
  <c r="R352" i="1"/>
  <c r="V352" i="1"/>
  <c r="U346" i="1"/>
  <c r="V346" i="1"/>
  <c r="Q330" i="1"/>
  <c r="R330" i="1"/>
  <c r="S330" i="1"/>
  <c r="G330" i="1" s="1"/>
  <c r="S428" i="1"/>
  <c r="T428" i="1"/>
  <c r="U428" i="1"/>
  <c r="R428" i="1"/>
  <c r="V428" i="1"/>
  <c r="S345" i="1"/>
  <c r="T345" i="1"/>
  <c r="U345" i="1"/>
  <c r="U332" i="1"/>
  <c r="V332" i="1"/>
  <c r="Q347" i="1"/>
  <c r="R347" i="1"/>
  <c r="S347" i="1"/>
  <c r="G347" i="1" s="1"/>
  <c r="I345" i="1" l="1"/>
  <c r="G332" i="1"/>
  <c r="G350" i="1"/>
  <c r="I344" i="1"/>
  <c r="I352" i="1"/>
  <c r="I350" i="1"/>
  <c r="I330" i="1"/>
  <c r="G346" i="1"/>
  <c r="G351" i="1"/>
  <c r="I351" i="1"/>
  <c r="I331" i="1"/>
  <c r="L345" i="1"/>
  <c r="E345" i="1"/>
  <c r="G348" i="1"/>
  <c r="I346" i="1"/>
  <c r="G352" i="1"/>
  <c r="I332" i="1"/>
  <c r="L331" i="1"/>
  <c r="E331" i="1"/>
  <c r="G345" i="1"/>
  <c r="L344" i="1"/>
  <c r="E344" i="1"/>
  <c r="L347" i="1"/>
  <c r="E347" i="1"/>
  <c r="L332" i="1"/>
  <c r="L351" i="1"/>
  <c r="E351" i="1"/>
  <c r="L348" i="1"/>
  <c r="L350" i="1"/>
  <c r="L346" i="1"/>
  <c r="I348" i="1"/>
  <c r="L352" i="1"/>
  <c r="L330" i="1"/>
  <c r="E330" i="1"/>
  <c r="Q254" i="5"/>
  <c r="Y254" i="5" s="1"/>
  <c r="Q255" i="5"/>
  <c r="Y255" i="5" s="1"/>
  <c r="Q273" i="5"/>
  <c r="Y273" i="5" s="1"/>
  <c r="Q274" i="5"/>
  <c r="Y274" i="5" s="1"/>
  <c r="Q275" i="5"/>
  <c r="Y275" i="5" s="1"/>
  <c r="Q276" i="5"/>
  <c r="Y276" i="5" s="1"/>
  <c r="Q277" i="5"/>
  <c r="Y277" i="5" s="1"/>
  <c r="Q278" i="5"/>
  <c r="Y278" i="5" s="1"/>
  <c r="Q319" i="5"/>
  <c r="Y319" i="5" s="1"/>
  <c r="Q320" i="5"/>
  <c r="Y320" i="5" s="1"/>
  <c r="Q321" i="5"/>
  <c r="Y321" i="5" s="1"/>
  <c r="Q322" i="5"/>
  <c r="Y322" i="5" s="1"/>
  <c r="Q323" i="5"/>
  <c r="Y323" i="5" s="1"/>
  <c r="Q324" i="5"/>
  <c r="Y324" i="5" s="1"/>
  <c r="Q325" i="5"/>
  <c r="Y325" i="5" s="1"/>
  <c r="Q326" i="5"/>
  <c r="Y326" i="5" s="1"/>
  <c r="Q327" i="5"/>
  <c r="Y327" i="5" s="1"/>
  <c r="Q328" i="5"/>
  <c r="Y328" i="5" s="1"/>
  <c r="Q329" i="5"/>
  <c r="Y329" i="5" s="1"/>
  <c r="Q330" i="5"/>
  <c r="Y330" i="5" s="1"/>
  <c r="Q331" i="5"/>
  <c r="Y331" i="5" s="1"/>
  <c r="Q332" i="5"/>
  <c r="Y332" i="5" s="1"/>
  <c r="Q333" i="5"/>
  <c r="Y333" i="5" s="1"/>
  <c r="Q334" i="5"/>
  <c r="Y334" i="5" s="1"/>
  <c r="Q335" i="5"/>
  <c r="Y335" i="5" s="1"/>
  <c r="Q336" i="5"/>
  <c r="Y336" i="5" s="1"/>
  <c r="Q337" i="5"/>
  <c r="Y337" i="5" s="1"/>
  <c r="Q340" i="5"/>
  <c r="Y340" i="5" s="1"/>
  <c r="Q341" i="5"/>
  <c r="Y341" i="5" s="1"/>
  <c r="Q342" i="5"/>
  <c r="Y342" i="5" s="1"/>
  <c r="Q343" i="5"/>
  <c r="Y343" i="5" s="1"/>
  <c r="Q344" i="5"/>
  <c r="Y344" i="5" s="1"/>
  <c r="Q354" i="5"/>
  <c r="Y354" i="5" s="1"/>
  <c r="Q355" i="5"/>
  <c r="Y355" i="5" s="1"/>
  <c r="Q356" i="5"/>
  <c r="Y356" i="5" s="1"/>
  <c r="Q359" i="5"/>
  <c r="Y359" i="5" s="1"/>
  <c r="Q360" i="5"/>
  <c r="Y360" i="5" s="1"/>
  <c r="Q361" i="5"/>
  <c r="Y361" i="5" s="1"/>
  <c r="Q362" i="5"/>
  <c r="Y362" i="5" s="1"/>
  <c r="Q363" i="5"/>
  <c r="Y363" i="5" s="1"/>
  <c r="Y364" i="5"/>
  <c r="Q365" i="5"/>
  <c r="Y365" i="5" s="1"/>
  <c r="Q366" i="5"/>
  <c r="Y366" i="5" s="1"/>
  <c r="Q367" i="5"/>
  <c r="Y367" i="5" s="1"/>
  <c r="Q368" i="5"/>
  <c r="Y368" i="5" s="1"/>
  <c r="Q369" i="5"/>
  <c r="Y369" i="5" s="1"/>
  <c r="Q370" i="5"/>
  <c r="Y370" i="5" s="1"/>
  <c r="Q371" i="5"/>
  <c r="Y371" i="5" s="1"/>
  <c r="Q374" i="5"/>
  <c r="Y374" i="5" s="1"/>
  <c r="Q377" i="5"/>
  <c r="Y377" i="5" s="1"/>
  <c r="Q379" i="5"/>
  <c r="Y379" i="5" s="1"/>
  <c r="Q380" i="5"/>
  <c r="Y380" i="5" s="1"/>
  <c r="Q381" i="5"/>
  <c r="Y381" i="5" s="1"/>
  <c r="Q382" i="5"/>
  <c r="Y382" i="5" s="1"/>
  <c r="Q384" i="5"/>
  <c r="Y384" i="5" s="1"/>
  <c r="Q385" i="5"/>
  <c r="Y385" i="5" s="1"/>
  <c r="Q386" i="5"/>
  <c r="Y386" i="5" s="1"/>
  <c r="Q387" i="5"/>
  <c r="Y387" i="5" s="1"/>
  <c r="Q388" i="5"/>
  <c r="Y388" i="5" s="1"/>
  <c r="Q389" i="5"/>
  <c r="Y389" i="5" s="1"/>
  <c r="Q390" i="5"/>
  <c r="Y390" i="5" s="1"/>
  <c r="Q391" i="5"/>
  <c r="Y391" i="5" s="1"/>
  <c r="Q392" i="5"/>
  <c r="Y392" i="5" s="1"/>
  <c r="Q393" i="5"/>
  <c r="Y393" i="5" s="1"/>
  <c r="Q394" i="5"/>
  <c r="Y394" i="5" s="1"/>
  <c r="Q395" i="5"/>
  <c r="Y395" i="5" s="1"/>
  <c r="Q396" i="5"/>
  <c r="Y396" i="5" s="1"/>
  <c r="Q397" i="5"/>
  <c r="Y397" i="5" s="1"/>
  <c r="Q398" i="5"/>
  <c r="Y398" i="5" s="1"/>
  <c r="Q400" i="5"/>
  <c r="Y400" i="5" s="1"/>
  <c r="Q401" i="5"/>
  <c r="Y401" i="5" s="1"/>
  <c r="Q413" i="5"/>
  <c r="Y413" i="5" s="1"/>
  <c r="Q420" i="5"/>
  <c r="Y420" i="5" s="1"/>
  <c r="Q425" i="5"/>
  <c r="Y425" i="5" s="1"/>
  <c r="Q426" i="5"/>
  <c r="Y426" i="5" s="1"/>
  <c r="Q427" i="5"/>
  <c r="Y427" i="5" s="1"/>
  <c r="Q428" i="5"/>
  <c r="Y428" i="5" s="1"/>
  <c r="H357" i="1" l="1"/>
  <c r="F357" i="1"/>
  <c r="L357" i="1"/>
  <c r="D357" i="1"/>
  <c r="R387" i="5"/>
  <c r="T387" i="5"/>
  <c r="V387" i="5"/>
  <c r="W387" i="5"/>
  <c r="X387" i="5"/>
  <c r="K387" i="5" s="1"/>
  <c r="U387" i="5"/>
  <c r="S387" i="5"/>
  <c r="R360" i="5"/>
  <c r="S360" i="5"/>
  <c r="T360" i="5"/>
  <c r="U360" i="5"/>
  <c r="V360" i="5"/>
  <c r="W360" i="5"/>
  <c r="X360" i="5"/>
  <c r="K360" i="5" s="1"/>
  <c r="R385" i="5"/>
  <c r="U385" i="5"/>
  <c r="W385" i="5"/>
  <c r="X385" i="5"/>
  <c r="K385" i="5" s="1"/>
  <c r="S385" i="5"/>
  <c r="T385" i="5"/>
  <c r="V385" i="5"/>
  <c r="V342" i="5"/>
  <c r="W342" i="5"/>
  <c r="X342" i="5"/>
  <c r="K342" i="5" s="1"/>
  <c r="S342" i="5"/>
  <c r="T342" i="5"/>
  <c r="U342" i="5"/>
  <c r="R342" i="5"/>
  <c r="R327" i="5"/>
  <c r="S327" i="5"/>
  <c r="T327" i="5"/>
  <c r="U327" i="5"/>
  <c r="V327" i="5"/>
  <c r="W327" i="5"/>
  <c r="X327" i="5"/>
  <c r="K327" i="5" s="1"/>
  <c r="U395" i="5"/>
  <c r="V395" i="5"/>
  <c r="W395" i="5"/>
  <c r="X395" i="5"/>
  <c r="K395" i="5" s="1"/>
  <c r="R395" i="5"/>
  <c r="S395" i="5"/>
  <c r="T395" i="5"/>
  <c r="R382" i="5"/>
  <c r="S382" i="5"/>
  <c r="T382" i="5"/>
  <c r="U382" i="5"/>
  <c r="V382" i="5"/>
  <c r="W382" i="5"/>
  <c r="X382" i="5"/>
  <c r="K382" i="5" s="1"/>
  <c r="R368" i="5"/>
  <c r="S368" i="5"/>
  <c r="T368" i="5"/>
  <c r="U368" i="5"/>
  <c r="V368" i="5"/>
  <c r="W368" i="5"/>
  <c r="X368" i="5"/>
  <c r="K368" i="5" s="1"/>
  <c r="R356" i="5"/>
  <c r="S356" i="5"/>
  <c r="T356" i="5"/>
  <c r="U356" i="5"/>
  <c r="V356" i="5"/>
  <c r="W356" i="5"/>
  <c r="X356" i="5"/>
  <c r="R340" i="5"/>
  <c r="S340" i="5"/>
  <c r="U340" i="5"/>
  <c r="T340" i="5"/>
  <c r="W340" i="5"/>
  <c r="V340" i="5"/>
  <c r="X340" i="5"/>
  <c r="K340" i="5" s="1"/>
  <c r="R326" i="5"/>
  <c r="S326" i="5"/>
  <c r="U326" i="5"/>
  <c r="T326" i="5"/>
  <c r="V326" i="5"/>
  <c r="W326" i="5"/>
  <c r="X326" i="5"/>
  <c r="K326" i="5" s="1"/>
  <c r="V277" i="5"/>
  <c r="W277" i="5"/>
  <c r="X277" i="5"/>
  <c r="K277" i="5" s="1"/>
  <c r="R277" i="5"/>
  <c r="T277" i="5"/>
  <c r="S277" i="5"/>
  <c r="U277" i="5"/>
  <c r="R398" i="5"/>
  <c r="S398" i="5"/>
  <c r="T398" i="5"/>
  <c r="U398" i="5"/>
  <c r="V398" i="5"/>
  <c r="X398" i="5"/>
  <c r="K398" i="5" s="1"/>
  <c r="W398" i="5"/>
  <c r="R343" i="5"/>
  <c r="S343" i="5"/>
  <c r="U343" i="5"/>
  <c r="T343" i="5"/>
  <c r="V343" i="5"/>
  <c r="W343" i="5"/>
  <c r="X343" i="5"/>
  <c r="K343" i="5" s="1"/>
  <c r="R255" i="5"/>
  <c r="S255" i="5"/>
  <c r="T255" i="5"/>
  <c r="U255" i="5"/>
  <c r="V255" i="5"/>
  <c r="W255" i="5"/>
  <c r="X255" i="5"/>
  <c r="R394" i="5"/>
  <c r="S394" i="5"/>
  <c r="T394" i="5"/>
  <c r="U394" i="5"/>
  <c r="V394" i="5"/>
  <c r="X394" i="5"/>
  <c r="W394" i="5"/>
  <c r="R381" i="5"/>
  <c r="U381" i="5"/>
  <c r="W381" i="5"/>
  <c r="X381" i="5"/>
  <c r="K381" i="5" s="1"/>
  <c r="S381" i="5"/>
  <c r="T381" i="5"/>
  <c r="V381" i="5"/>
  <c r="R367" i="5"/>
  <c r="U367" i="5"/>
  <c r="W367" i="5"/>
  <c r="X367" i="5"/>
  <c r="K367" i="5" s="1"/>
  <c r="T367" i="5"/>
  <c r="G367" i="5" s="1"/>
  <c r="S367" i="5"/>
  <c r="V367" i="5"/>
  <c r="I367" i="5" s="1"/>
  <c r="R355" i="5"/>
  <c r="U355" i="5"/>
  <c r="W355" i="5"/>
  <c r="X355" i="5"/>
  <c r="V355" i="5"/>
  <c r="T355" i="5"/>
  <c r="S355" i="5"/>
  <c r="V337" i="5"/>
  <c r="W337" i="5"/>
  <c r="X337" i="5"/>
  <c r="K337" i="5" s="1"/>
  <c r="R337" i="5"/>
  <c r="S337" i="5"/>
  <c r="T337" i="5"/>
  <c r="U337" i="5"/>
  <c r="V325" i="5"/>
  <c r="W325" i="5"/>
  <c r="X325" i="5"/>
  <c r="K325" i="5" s="1"/>
  <c r="U325" i="5"/>
  <c r="S325" i="5"/>
  <c r="T325" i="5"/>
  <c r="R325" i="5"/>
  <c r="R276" i="5"/>
  <c r="S276" i="5"/>
  <c r="T276" i="5"/>
  <c r="U276" i="5"/>
  <c r="V276" i="5"/>
  <c r="W276" i="5"/>
  <c r="X276" i="5"/>
  <c r="K276" i="5" s="1"/>
  <c r="R319" i="5"/>
  <c r="S319" i="5"/>
  <c r="T319" i="5"/>
  <c r="U319" i="5"/>
  <c r="V319" i="5"/>
  <c r="W319" i="5"/>
  <c r="X319" i="5"/>
  <c r="R278" i="5"/>
  <c r="S278" i="5"/>
  <c r="U278" i="5"/>
  <c r="X278" i="5"/>
  <c r="K278" i="5" s="1"/>
  <c r="T278" i="5"/>
  <c r="W278" i="5"/>
  <c r="V278" i="5"/>
  <c r="R393" i="5"/>
  <c r="T393" i="5"/>
  <c r="U393" i="5"/>
  <c r="S393" i="5"/>
  <c r="V393" i="5"/>
  <c r="W393" i="5"/>
  <c r="X393" i="5"/>
  <c r="K393" i="5" s="1"/>
  <c r="V380" i="5"/>
  <c r="W380" i="5"/>
  <c r="X380" i="5"/>
  <c r="K380" i="5" s="1"/>
  <c r="R380" i="5"/>
  <c r="T380" i="5"/>
  <c r="S380" i="5"/>
  <c r="U380" i="5"/>
  <c r="V366" i="5"/>
  <c r="W366" i="5"/>
  <c r="X366" i="5"/>
  <c r="K366" i="5" s="1"/>
  <c r="R366" i="5"/>
  <c r="T366" i="5"/>
  <c r="S366" i="5"/>
  <c r="U366" i="5"/>
  <c r="V354" i="5"/>
  <c r="W354" i="5"/>
  <c r="X354" i="5"/>
  <c r="R354" i="5"/>
  <c r="T354" i="5"/>
  <c r="U354" i="5"/>
  <c r="S354" i="5"/>
  <c r="R336" i="5"/>
  <c r="S336" i="5"/>
  <c r="T336" i="5"/>
  <c r="U336" i="5"/>
  <c r="V336" i="5"/>
  <c r="W336" i="5"/>
  <c r="X336" i="5"/>
  <c r="K336" i="5" s="1"/>
  <c r="R324" i="5"/>
  <c r="S324" i="5"/>
  <c r="T324" i="5"/>
  <c r="U324" i="5"/>
  <c r="V324" i="5"/>
  <c r="W324" i="5"/>
  <c r="X324" i="5"/>
  <c r="K324" i="5" s="1"/>
  <c r="R275" i="5"/>
  <c r="S275" i="5"/>
  <c r="U275" i="5"/>
  <c r="V275" i="5"/>
  <c r="W275" i="5"/>
  <c r="X275" i="5"/>
  <c r="K275" i="5" s="1"/>
  <c r="T275" i="5"/>
  <c r="R388" i="5"/>
  <c r="S388" i="5"/>
  <c r="T388" i="5"/>
  <c r="U388" i="5"/>
  <c r="V388" i="5"/>
  <c r="X388" i="5"/>
  <c r="K388" i="5" s="1"/>
  <c r="W388" i="5"/>
  <c r="R371" i="5"/>
  <c r="S371" i="5"/>
  <c r="T371" i="5"/>
  <c r="U371" i="5"/>
  <c r="V371" i="5"/>
  <c r="W371" i="5"/>
  <c r="X371" i="5"/>
  <c r="K371" i="5" s="1"/>
  <c r="R370" i="5"/>
  <c r="U370" i="5"/>
  <c r="W370" i="5"/>
  <c r="X370" i="5"/>
  <c r="K370" i="5" s="1"/>
  <c r="T370" i="5"/>
  <c r="G370" i="5" s="1"/>
  <c r="V370" i="5"/>
  <c r="S370" i="5"/>
  <c r="V369" i="5"/>
  <c r="W369" i="5"/>
  <c r="X369" i="5"/>
  <c r="K369" i="5" s="1"/>
  <c r="R369" i="5"/>
  <c r="T369" i="5"/>
  <c r="S369" i="5"/>
  <c r="U369" i="5"/>
  <c r="U420" i="5"/>
  <c r="V420" i="5"/>
  <c r="W420" i="5"/>
  <c r="X420" i="5"/>
  <c r="R420" i="5"/>
  <c r="T420" i="5"/>
  <c r="G420" i="5" s="1"/>
  <c r="S420" i="5"/>
  <c r="U392" i="5"/>
  <c r="V392" i="5"/>
  <c r="W392" i="5"/>
  <c r="X392" i="5"/>
  <c r="K392" i="5" s="1"/>
  <c r="R392" i="5"/>
  <c r="S392" i="5"/>
  <c r="T392" i="5"/>
  <c r="R379" i="5"/>
  <c r="S379" i="5"/>
  <c r="T379" i="5"/>
  <c r="U379" i="5"/>
  <c r="V379" i="5"/>
  <c r="W379" i="5"/>
  <c r="X379" i="5"/>
  <c r="K379" i="5" s="1"/>
  <c r="R335" i="5"/>
  <c r="S335" i="5"/>
  <c r="U335" i="5"/>
  <c r="T335" i="5"/>
  <c r="X335" i="5"/>
  <c r="K335" i="5" s="1"/>
  <c r="W335" i="5"/>
  <c r="V335" i="5"/>
  <c r="R323" i="5"/>
  <c r="S323" i="5"/>
  <c r="U323" i="5"/>
  <c r="T323" i="5"/>
  <c r="V323" i="5"/>
  <c r="W323" i="5"/>
  <c r="X323" i="5"/>
  <c r="K323" i="5" s="1"/>
  <c r="V274" i="5"/>
  <c r="W274" i="5"/>
  <c r="X274" i="5"/>
  <c r="K274" i="5" s="1"/>
  <c r="R274" i="5"/>
  <c r="T274" i="5"/>
  <c r="U274" i="5"/>
  <c r="S274" i="5"/>
  <c r="U425" i="5"/>
  <c r="V425" i="5"/>
  <c r="W425" i="5"/>
  <c r="X425" i="5"/>
  <c r="R425" i="5"/>
  <c r="S425" i="5"/>
  <c r="T425" i="5"/>
  <c r="V331" i="5"/>
  <c r="W331" i="5"/>
  <c r="X331" i="5"/>
  <c r="K331" i="5" s="1"/>
  <c r="R331" i="5"/>
  <c r="T331" i="5"/>
  <c r="S331" i="5"/>
  <c r="U331" i="5"/>
  <c r="V361" i="5"/>
  <c r="W361" i="5"/>
  <c r="X361" i="5"/>
  <c r="K361" i="5" s="1"/>
  <c r="R361" i="5"/>
  <c r="T361" i="5"/>
  <c r="U361" i="5"/>
  <c r="S361" i="5"/>
  <c r="R254" i="5"/>
  <c r="S254" i="5"/>
  <c r="U254" i="5"/>
  <c r="T254" i="5"/>
  <c r="W254" i="5"/>
  <c r="V254" i="5"/>
  <c r="X254" i="5"/>
  <c r="U428" i="5"/>
  <c r="V428" i="5"/>
  <c r="W428" i="5"/>
  <c r="X428" i="5"/>
  <c r="S428" i="5"/>
  <c r="T428" i="5"/>
  <c r="R428" i="5"/>
  <c r="R413" i="5"/>
  <c r="S413" i="5"/>
  <c r="T413" i="5"/>
  <c r="U413" i="5"/>
  <c r="V413" i="5"/>
  <c r="X413" i="5"/>
  <c r="K413" i="5" s="1"/>
  <c r="W413" i="5"/>
  <c r="R391" i="5"/>
  <c r="S391" i="5"/>
  <c r="T391" i="5"/>
  <c r="U391" i="5"/>
  <c r="V391" i="5"/>
  <c r="X391" i="5"/>
  <c r="K391" i="5" s="1"/>
  <c r="W391" i="5"/>
  <c r="R377" i="5"/>
  <c r="U377" i="5"/>
  <c r="W377" i="5"/>
  <c r="X377" i="5"/>
  <c r="K377" i="5" s="1"/>
  <c r="S377" i="5"/>
  <c r="T377" i="5"/>
  <c r="G377" i="5" s="1"/>
  <c r="V377" i="5"/>
  <c r="R365" i="5"/>
  <c r="U365" i="5"/>
  <c r="W365" i="5"/>
  <c r="X365" i="5"/>
  <c r="K365" i="5" s="1"/>
  <c r="S365" i="5"/>
  <c r="T365" i="5"/>
  <c r="V365" i="5"/>
  <c r="V334" i="5"/>
  <c r="W334" i="5"/>
  <c r="X334" i="5"/>
  <c r="K334" i="5" s="1"/>
  <c r="R334" i="5"/>
  <c r="S334" i="5"/>
  <c r="T334" i="5"/>
  <c r="U334" i="5"/>
  <c r="V322" i="5"/>
  <c r="W322" i="5"/>
  <c r="X322" i="5"/>
  <c r="K322" i="5" s="1"/>
  <c r="S322" i="5"/>
  <c r="T322" i="5"/>
  <c r="U322" i="5"/>
  <c r="R322" i="5"/>
  <c r="R273" i="5"/>
  <c r="S273" i="5"/>
  <c r="T273" i="5"/>
  <c r="U273" i="5"/>
  <c r="V273" i="5"/>
  <c r="W273" i="5"/>
  <c r="X273" i="5"/>
  <c r="K273" i="5" s="1"/>
  <c r="R397" i="5"/>
  <c r="T397" i="5"/>
  <c r="S397" i="5"/>
  <c r="U397" i="5"/>
  <c r="V397" i="5"/>
  <c r="W397" i="5"/>
  <c r="X397" i="5"/>
  <c r="K397" i="5" s="1"/>
  <c r="R330" i="5"/>
  <c r="S330" i="5"/>
  <c r="T330" i="5"/>
  <c r="U330" i="5"/>
  <c r="V330" i="5"/>
  <c r="W330" i="5"/>
  <c r="X330" i="5"/>
  <c r="K330" i="5" s="1"/>
  <c r="R386" i="5"/>
  <c r="S386" i="5"/>
  <c r="T386" i="5"/>
  <c r="U386" i="5"/>
  <c r="V386" i="5"/>
  <c r="W386" i="5"/>
  <c r="X386" i="5"/>
  <c r="K386" i="5" s="1"/>
  <c r="V303" i="5"/>
  <c r="W303" i="5"/>
  <c r="X303" i="5"/>
  <c r="K303" i="5" s="1"/>
  <c r="R303" i="5"/>
  <c r="S303" i="5"/>
  <c r="T303" i="5"/>
  <c r="U303" i="5"/>
  <c r="R359" i="5"/>
  <c r="U359" i="5"/>
  <c r="W359" i="5"/>
  <c r="X359" i="5"/>
  <c r="K359" i="5" s="1"/>
  <c r="S359" i="5"/>
  <c r="T359" i="5"/>
  <c r="G359" i="5" s="1"/>
  <c r="V359" i="5"/>
  <c r="V384" i="5"/>
  <c r="W384" i="5"/>
  <c r="X384" i="5"/>
  <c r="K384" i="5" s="1"/>
  <c r="R384" i="5"/>
  <c r="T384" i="5"/>
  <c r="S384" i="5"/>
  <c r="U384" i="5"/>
  <c r="R341" i="5"/>
  <c r="S341" i="5"/>
  <c r="T341" i="5"/>
  <c r="U341" i="5"/>
  <c r="V341" i="5"/>
  <c r="W341" i="5"/>
  <c r="X341" i="5"/>
  <c r="K341" i="5" s="1"/>
  <c r="R427" i="5"/>
  <c r="S427" i="5"/>
  <c r="T427" i="5"/>
  <c r="U427" i="5"/>
  <c r="V427" i="5"/>
  <c r="X427" i="5"/>
  <c r="W427" i="5"/>
  <c r="R401" i="5"/>
  <c r="T401" i="5"/>
  <c r="S401" i="5"/>
  <c r="U401" i="5"/>
  <c r="V401" i="5"/>
  <c r="W401" i="5"/>
  <c r="X401" i="5"/>
  <c r="K401" i="5" s="1"/>
  <c r="R390" i="5"/>
  <c r="T390" i="5"/>
  <c r="X390" i="5"/>
  <c r="K390" i="5" s="1"/>
  <c r="W390" i="5"/>
  <c r="S390" i="5"/>
  <c r="U390" i="5"/>
  <c r="V390" i="5"/>
  <c r="V364" i="5"/>
  <c r="W364" i="5"/>
  <c r="X364" i="5"/>
  <c r="K364" i="5" s="1"/>
  <c r="R364" i="5"/>
  <c r="T364" i="5"/>
  <c r="U364" i="5"/>
  <c r="S364" i="5"/>
  <c r="R333" i="5"/>
  <c r="S333" i="5"/>
  <c r="T333" i="5"/>
  <c r="U333" i="5"/>
  <c r="V333" i="5"/>
  <c r="W333" i="5"/>
  <c r="X333" i="5"/>
  <c r="K333" i="5" s="1"/>
  <c r="R321" i="5"/>
  <c r="S321" i="5"/>
  <c r="T321" i="5"/>
  <c r="U321" i="5"/>
  <c r="V321" i="5"/>
  <c r="W321" i="5"/>
  <c r="X321" i="5"/>
  <c r="R362" i="5"/>
  <c r="U362" i="5"/>
  <c r="W362" i="5"/>
  <c r="X362" i="5"/>
  <c r="K362" i="5" s="1"/>
  <c r="S362" i="5"/>
  <c r="T362" i="5"/>
  <c r="V362" i="5"/>
  <c r="R344" i="5"/>
  <c r="S344" i="5"/>
  <c r="T344" i="5"/>
  <c r="U344" i="5"/>
  <c r="V344" i="5"/>
  <c r="W344" i="5"/>
  <c r="X344" i="5"/>
  <c r="K344" i="5" s="1"/>
  <c r="R329" i="5"/>
  <c r="S329" i="5"/>
  <c r="U329" i="5"/>
  <c r="V329" i="5"/>
  <c r="W329" i="5"/>
  <c r="X329" i="5"/>
  <c r="K329" i="5" s="1"/>
  <c r="T329" i="5"/>
  <c r="V328" i="5"/>
  <c r="W328" i="5"/>
  <c r="X328" i="5"/>
  <c r="K328" i="5" s="1"/>
  <c r="R328" i="5"/>
  <c r="S328" i="5"/>
  <c r="T328" i="5"/>
  <c r="U328" i="5"/>
  <c r="R396" i="5"/>
  <c r="T396" i="5"/>
  <c r="S396" i="5"/>
  <c r="U396" i="5"/>
  <c r="W396" i="5"/>
  <c r="X396" i="5"/>
  <c r="K396" i="5" s="1"/>
  <c r="V396" i="5"/>
  <c r="R426" i="5"/>
  <c r="T426" i="5"/>
  <c r="S426" i="5"/>
  <c r="U426" i="5"/>
  <c r="W426" i="5"/>
  <c r="V426" i="5"/>
  <c r="X426" i="5"/>
  <c r="U400" i="5"/>
  <c r="V400" i="5"/>
  <c r="W400" i="5"/>
  <c r="X400" i="5"/>
  <c r="K400" i="5" s="1"/>
  <c r="R400" i="5"/>
  <c r="S400" i="5"/>
  <c r="T400" i="5"/>
  <c r="U389" i="5"/>
  <c r="V389" i="5"/>
  <c r="W389" i="5"/>
  <c r="X389" i="5"/>
  <c r="K389" i="5" s="1"/>
  <c r="R389" i="5"/>
  <c r="T389" i="5"/>
  <c r="S389" i="5"/>
  <c r="R374" i="5"/>
  <c r="S374" i="5"/>
  <c r="T374" i="5"/>
  <c r="U374" i="5"/>
  <c r="V374" i="5"/>
  <c r="W374" i="5"/>
  <c r="X374" i="5"/>
  <c r="K374" i="5" s="1"/>
  <c r="R363" i="5"/>
  <c r="S363" i="5"/>
  <c r="T363" i="5"/>
  <c r="U363" i="5"/>
  <c r="V363" i="5"/>
  <c r="W363" i="5"/>
  <c r="X363" i="5"/>
  <c r="K363" i="5" s="1"/>
  <c r="R332" i="5"/>
  <c r="S332" i="5"/>
  <c r="U332" i="5"/>
  <c r="X332" i="5"/>
  <c r="K332" i="5" s="1"/>
  <c r="V332" i="5"/>
  <c r="T332" i="5"/>
  <c r="W332" i="5"/>
  <c r="R320" i="5"/>
  <c r="S320" i="5"/>
  <c r="U320" i="5"/>
  <c r="T320" i="5"/>
  <c r="W320" i="5"/>
  <c r="V320" i="5"/>
  <c r="X320" i="5"/>
  <c r="G326" i="5" l="1"/>
  <c r="G325" i="5"/>
  <c r="G395" i="5"/>
  <c r="G385" i="5"/>
  <c r="G392" i="5"/>
  <c r="I396" i="5"/>
  <c r="I377" i="5"/>
  <c r="I385" i="5"/>
  <c r="G393" i="5"/>
  <c r="I420" i="5"/>
  <c r="E420" i="5"/>
  <c r="I413" i="5"/>
  <c r="G400" i="5"/>
  <c r="E413" i="5"/>
  <c r="M413" i="5"/>
  <c r="I392" i="5"/>
  <c r="G379" i="5"/>
  <c r="G397" i="5"/>
  <c r="I391" i="5"/>
  <c r="I363" i="5"/>
  <c r="G401" i="5"/>
  <c r="I400" i="5"/>
  <c r="G391" i="5"/>
  <c r="I380" i="5"/>
  <c r="I386" i="5"/>
  <c r="I397" i="5"/>
  <c r="G386" i="5"/>
  <c r="G363" i="5"/>
  <c r="I401" i="5"/>
  <c r="I379" i="5"/>
  <c r="I344" i="5"/>
  <c r="I388" i="5"/>
  <c r="G388" i="5"/>
  <c r="G332" i="5"/>
  <c r="I359" i="5"/>
  <c r="G381" i="5"/>
  <c r="I389" i="5"/>
  <c r="I390" i="5"/>
  <c r="I335" i="5"/>
  <c r="I370" i="5"/>
  <c r="I340" i="5"/>
  <c r="G382" i="5"/>
  <c r="I327" i="5"/>
  <c r="I374" i="5"/>
  <c r="G340" i="5"/>
  <c r="G374" i="5"/>
  <c r="I393" i="5"/>
  <c r="I398" i="5"/>
  <c r="G384" i="5"/>
  <c r="I366" i="5"/>
  <c r="G398" i="5"/>
  <c r="I387" i="5"/>
  <c r="I394" i="5"/>
  <c r="G387" i="5"/>
  <c r="E401" i="5"/>
  <c r="M401" i="5"/>
  <c r="L401" i="5"/>
  <c r="G389" i="5"/>
  <c r="I362" i="5"/>
  <c r="E393" i="5"/>
  <c r="I395" i="5"/>
  <c r="G362" i="5"/>
  <c r="G380" i="5"/>
  <c r="G390" i="5"/>
  <c r="G396" i="5"/>
  <c r="I384" i="5"/>
  <c r="I381" i="5"/>
  <c r="I382" i="5"/>
  <c r="G360" i="5"/>
  <c r="I360" i="5"/>
  <c r="G343" i="5"/>
  <c r="I361" i="5"/>
  <c r="I337" i="5"/>
  <c r="I364" i="5"/>
  <c r="L387" i="5"/>
  <c r="M387" i="5"/>
  <c r="E387" i="5"/>
  <c r="M395" i="5"/>
  <c r="E395" i="5"/>
  <c r="L395" i="5"/>
  <c r="L382" i="5"/>
  <c r="M382" i="5"/>
  <c r="E382" i="5"/>
  <c r="M398" i="5"/>
  <c r="L398" i="5"/>
  <c r="E398" i="5"/>
  <c r="E381" i="5"/>
  <c r="L381" i="5"/>
  <c r="M381" i="5"/>
  <c r="L393" i="5"/>
  <c r="M393" i="5"/>
  <c r="E380" i="5"/>
  <c r="L380" i="5"/>
  <c r="M380" i="5"/>
  <c r="E388" i="5"/>
  <c r="M388" i="5"/>
  <c r="L388" i="5"/>
  <c r="L392" i="5"/>
  <c r="M392" i="5"/>
  <c r="E392" i="5"/>
  <c r="L379" i="5"/>
  <c r="E379" i="5"/>
  <c r="M379" i="5"/>
  <c r="E361" i="5"/>
  <c r="L361" i="5"/>
  <c r="L391" i="5"/>
  <c r="E391" i="5"/>
  <c r="M391" i="5"/>
  <c r="E377" i="5"/>
  <c r="L377" i="5"/>
  <c r="M377" i="5"/>
  <c r="E397" i="5"/>
  <c r="L397" i="5"/>
  <c r="M397" i="5"/>
  <c r="L386" i="5"/>
  <c r="M386" i="5"/>
  <c r="E386" i="5"/>
  <c r="L384" i="5"/>
  <c r="M384" i="5"/>
  <c r="E384" i="5"/>
  <c r="L390" i="5"/>
  <c r="E390" i="5"/>
  <c r="M390" i="5"/>
  <c r="L396" i="5"/>
  <c r="E396" i="5"/>
  <c r="M396" i="5"/>
  <c r="M400" i="5"/>
  <c r="L400" i="5"/>
  <c r="E400" i="5"/>
  <c r="E389" i="5"/>
  <c r="M389" i="5"/>
  <c r="L389" i="5"/>
  <c r="M374" i="5"/>
  <c r="L374" i="5"/>
  <c r="E374" i="5"/>
  <c r="M385" i="5"/>
  <c r="L385" i="5"/>
  <c r="E385" i="5"/>
  <c r="I368" i="5"/>
  <c r="L356" i="5"/>
  <c r="I371" i="5"/>
  <c r="I369" i="5"/>
  <c r="G361" i="5"/>
  <c r="L360" i="5"/>
  <c r="M360" i="5"/>
  <c r="E360" i="5"/>
  <c r="L359" i="5"/>
  <c r="M359" i="5"/>
  <c r="E359" i="5"/>
  <c r="E364" i="5"/>
  <c r="L364" i="5"/>
  <c r="L362" i="5"/>
  <c r="M362" i="5"/>
  <c r="E362" i="5"/>
  <c r="L363" i="5"/>
  <c r="M363" i="5"/>
  <c r="E363" i="5"/>
  <c r="G371" i="5"/>
  <c r="G369" i="5"/>
  <c r="M371" i="5"/>
  <c r="L371" i="5"/>
  <c r="E371" i="5"/>
  <c r="M370" i="5"/>
  <c r="L370" i="5"/>
  <c r="E370" i="5"/>
  <c r="M369" i="5"/>
  <c r="L369" i="5"/>
  <c r="E369" i="5"/>
  <c r="G366" i="5"/>
  <c r="G365" i="5"/>
  <c r="E368" i="5"/>
  <c r="M367" i="5"/>
  <c r="L367" i="5"/>
  <c r="E367" i="5"/>
  <c r="L366" i="5"/>
  <c r="M366" i="5"/>
  <c r="E366" i="5"/>
  <c r="M365" i="5"/>
  <c r="L365" i="5"/>
  <c r="E365" i="5"/>
  <c r="I365" i="5"/>
  <c r="G364" i="5"/>
  <c r="M364" i="5"/>
  <c r="M361" i="5"/>
  <c r="I328" i="5"/>
  <c r="G333" i="5"/>
  <c r="G327" i="5"/>
  <c r="G331" i="5"/>
  <c r="G323" i="5"/>
  <c r="E343" i="5"/>
  <c r="M343" i="5"/>
  <c r="L343" i="5"/>
  <c r="L329" i="5"/>
  <c r="M329" i="5"/>
  <c r="E329" i="5"/>
  <c r="M322" i="5"/>
  <c r="E322" i="5"/>
  <c r="L322" i="5"/>
  <c r="M326" i="5"/>
  <c r="E326" i="5"/>
  <c r="L326" i="5"/>
  <c r="G330" i="5"/>
  <c r="I324" i="5"/>
  <c r="E330" i="5"/>
  <c r="M330" i="5"/>
  <c r="L330" i="5"/>
  <c r="E342" i="5"/>
  <c r="M342" i="5"/>
  <c r="L342" i="5"/>
  <c r="L332" i="5"/>
  <c r="M332" i="5"/>
  <c r="E332" i="5"/>
  <c r="E325" i="5"/>
  <c r="L325" i="5"/>
  <c r="M325" i="5"/>
  <c r="G342" i="5"/>
  <c r="I323" i="5"/>
  <c r="G341" i="5"/>
  <c r="I329" i="5"/>
  <c r="I332" i="5"/>
  <c r="G344" i="5"/>
  <c r="M340" i="5"/>
  <c r="L340" i="5"/>
  <c r="E340" i="5"/>
  <c r="L331" i="5"/>
  <c r="M331" i="5"/>
  <c r="E331" i="5"/>
  <c r="M323" i="5"/>
  <c r="L323" i="5"/>
  <c r="E323" i="5"/>
  <c r="I325" i="5"/>
  <c r="M333" i="5"/>
  <c r="L333" i="5"/>
  <c r="E333" i="5"/>
  <c r="I326" i="5"/>
  <c r="I330" i="5"/>
  <c r="G324" i="5"/>
  <c r="I322" i="5"/>
  <c r="M344" i="5"/>
  <c r="L344" i="5"/>
  <c r="E344" i="5"/>
  <c r="I331" i="5"/>
  <c r="M328" i="5"/>
  <c r="E328" i="5"/>
  <c r="L328" i="5"/>
  <c r="E341" i="5"/>
  <c r="M341" i="5"/>
  <c r="L341" i="5"/>
  <c r="I336" i="5"/>
  <c r="I342" i="5"/>
  <c r="I343" i="5"/>
  <c r="E324" i="5"/>
  <c r="L324" i="5"/>
  <c r="M324" i="5"/>
  <c r="G334" i="5"/>
  <c r="G336" i="5"/>
  <c r="G337" i="5"/>
  <c r="M335" i="5"/>
  <c r="E335" i="5"/>
  <c r="L335" i="5"/>
  <c r="G322" i="5"/>
  <c r="I341" i="5"/>
  <c r="I334" i="5"/>
  <c r="L327" i="5"/>
  <c r="M327" i="5"/>
  <c r="E327" i="5"/>
  <c r="G328" i="5"/>
  <c r="E334" i="5"/>
  <c r="M334" i="5"/>
  <c r="L334" i="5"/>
  <c r="G329" i="5"/>
  <c r="G335" i="5"/>
  <c r="L336" i="5"/>
  <c r="E336" i="5"/>
  <c r="M336" i="5"/>
  <c r="M337" i="5"/>
  <c r="E337" i="5"/>
  <c r="L337" i="5"/>
  <c r="I303" i="5"/>
  <c r="G303" i="5"/>
  <c r="L303" i="5"/>
  <c r="E303" i="5"/>
  <c r="M303" i="5"/>
  <c r="G278" i="5"/>
  <c r="I275" i="5"/>
  <c r="E276" i="5"/>
  <c r="I278" i="5"/>
  <c r="G274" i="5"/>
  <c r="G277" i="5"/>
  <c r="I277" i="5"/>
  <c r="G273" i="5"/>
  <c r="G275" i="5"/>
  <c r="G276" i="5"/>
  <c r="E278" i="5"/>
  <c r="L278" i="5"/>
  <c r="M278" i="5"/>
  <c r="E275" i="5"/>
  <c r="M275" i="5"/>
  <c r="L275" i="5"/>
  <c r="I274" i="5"/>
  <c r="I276" i="5"/>
  <c r="E277" i="5"/>
  <c r="L277" i="5"/>
  <c r="M277" i="5"/>
  <c r="I273" i="5"/>
  <c r="L273" i="5"/>
  <c r="E273" i="5"/>
  <c r="M273" i="5"/>
  <c r="E274" i="5"/>
  <c r="M274" i="5"/>
  <c r="L274" i="5"/>
  <c r="M276" i="5"/>
  <c r="L276" i="5"/>
  <c r="K255" i="5"/>
  <c r="G255" i="5"/>
  <c r="M255" i="5"/>
  <c r="L255" i="5"/>
  <c r="E255" i="5"/>
  <c r="I709" i="5"/>
  <c r="K709" i="5"/>
  <c r="G709" i="5"/>
  <c r="L709" i="5"/>
  <c r="E709" i="5"/>
  <c r="M709" i="5"/>
  <c r="G629" i="5"/>
  <c r="K629" i="5"/>
  <c r="I629" i="5"/>
  <c r="M629" i="5"/>
  <c r="L629" i="5"/>
  <c r="E629" i="5"/>
  <c r="L424" i="5" l="1"/>
  <c r="D353" i="5"/>
  <c r="L318" i="5"/>
  <c r="M318" i="5"/>
  <c r="J353" i="5"/>
  <c r="F353" i="5"/>
  <c r="H353" i="5"/>
  <c r="M353" i="5"/>
  <c r="L353" i="5"/>
  <c r="Q163" i="5"/>
  <c r="Q164" i="5"/>
  <c r="U164" i="5" l="1"/>
  <c r="Y164" i="5"/>
  <c r="R163" i="5"/>
  <c r="Y163" i="5"/>
  <c r="X163" i="5"/>
  <c r="V163" i="5"/>
  <c r="U163" i="5"/>
  <c r="T163" i="5"/>
  <c r="X164" i="5"/>
  <c r="W164" i="5"/>
  <c r="V164" i="5"/>
  <c r="R164" i="5"/>
  <c r="W163" i="5"/>
  <c r="T164" i="5"/>
  <c r="S164" i="5"/>
  <c r="S163" i="5"/>
  <c r="G164" i="5" l="1"/>
  <c r="K164" i="5"/>
  <c r="I164" i="5"/>
  <c r="G163" i="5"/>
  <c r="L164" i="5"/>
  <c r="E164" i="5"/>
  <c r="M164" i="5"/>
  <c r="K163" i="5"/>
  <c r="I163" i="5"/>
  <c r="M163" i="5"/>
  <c r="E163" i="5"/>
  <c r="L163" i="5"/>
  <c r="T142" i="11"/>
  <c r="U142" i="11" s="1"/>
  <c r="T143" i="11"/>
  <c r="AE143" i="11" s="1"/>
  <c r="T144" i="11"/>
  <c r="AE144" i="11" s="1"/>
  <c r="T145" i="11"/>
  <c r="AD145" i="11" s="1"/>
  <c r="T146" i="11"/>
  <c r="U146" i="11" s="1"/>
  <c r="T147" i="11"/>
  <c r="U147" i="11" s="1"/>
  <c r="T148" i="11"/>
  <c r="AD148" i="11" s="1"/>
  <c r="T151" i="11"/>
  <c r="AC151" i="11" s="1"/>
  <c r="T152" i="11"/>
  <c r="AB152" i="11" s="1"/>
  <c r="T153" i="11"/>
  <c r="AA153" i="11" s="1"/>
  <c r="T154" i="11"/>
  <c r="Z154" i="11" s="1"/>
  <c r="T155" i="11"/>
  <c r="Y155" i="11" s="1"/>
  <c r="Z144" i="11" l="1"/>
  <c r="W143" i="11"/>
  <c r="AF143" i="11"/>
  <c r="O143" i="11" s="1"/>
  <c r="AD143" i="11"/>
  <c r="V144" i="11"/>
  <c r="AC143" i="11"/>
  <c r="AF144" i="11"/>
  <c r="O144" i="11" s="1"/>
  <c r="AB143" i="11"/>
  <c r="AD144" i="11"/>
  <c r="AA143" i="11"/>
  <c r="AC144" i="11"/>
  <c r="Z143" i="11"/>
  <c r="X151" i="11"/>
  <c r="Y144" i="11"/>
  <c r="AB144" i="11"/>
  <c r="Y143" i="11"/>
  <c r="AA144" i="11"/>
  <c r="K144" i="11" s="1"/>
  <c r="X143" i="11"/>
  <c r="V155" i="11"/>
  <c r="W155" i="11"/>
  <c r="X155" i="11"/>
  <c r="U155" i="11"/>
  <c r="AC145" i="11"/>
  <c r="M145" i="11" s="1"/>
  <c r="AA145" i="11"/>
  <c r="U144" i="11"/>
  <c r="V143" i="11"/>
  <c r="AF145" i="11"/>
  <c r="AB145" i="11"/>
  <c r="Z145" i="11"/>
  <c r="U143" i="11"/>
  <c r="U145" i="11"/>
  <c r="AF142" i="11"/>
  <c r="AD142" i="11"/>
  <c r="AC142" i="11"/>
  <c r="Y145" i="11"/>
  <c r="AB142" i="11"/>
  <c r="X145" i="11"/>
  <c r="AA142" i="11"/>
  <c r="W145" i="11"/>
  <c r="X144" i="11"/>
  <c r="Z142" i="11"/>
  <c r="V145" i="11"/>
  <c r="W144" i="11"/>
  <c r="Y142" i="11"/>
  <c r="I142" i="11" s="1"/>
  <c r="AE142" i="11"/>
  <c r="X142" i="11"/>
  <c r="W142" i="11"/>
  <c r="AE145" i="11"/>
  <c r="V142" i="11"/>
  <c r="E142" i="11" s="1"/>
  <c r="Z152" i="11"/>
  <c r="Y153" i="11"/>
  <c r="X153" i="11"/>
  <c r="W153" i="11"/>
  <c r="Y154" i="11"/>
  <c r="I154" i="11" s="1"/>
  <c r="AF147" i="11"/>
  <c r="AA152" i="11"/>
  <c r="K152" i="11" s="1"/>
  <c r="X154" i="11"/>
  <c r="W154" i="11"/>
  <c r="V154" i="11"/>
  <c r="U154" i="11"/>
  <c r="Z153" i="11"/>
  <c r="V153" i="11"/>
  <c r="U153" i="11"/>
  <c r="AA146" i="11"/>
  <c r="Z148" i="11"/>
  <c r="Z146" i="11"/>
  <c r="AA151" i="11"/>
  <c r="Y148" i="11"/>
  <c r="X147" i="11"/>
  <c r="Y146" i="11"/>
  <c r="AD146" i="11"/>
  <c r="AC148" i="11"/>
  <c r="AB147" i="11"/>
  <c r="U152" i="11"/>
  <c r="AB146" i="11"/>
  <c r="Z147" i="11"/>
  <c r="AB151" i="11"/>
  <c r="Z151" i="11"/>
  <c r="W147" i="11"/>
  <c r="X146" i="11"/>
  <c r="W151" i="11"/>
  <c r="Y152" i="11"/>
  <c r="V151" i="11"/>
  <c r="AE147" i="11"/>
  <c r="AF146" i="11"/>
  <c r="X152" i="11"/>
  <c r="U151" i="11"/>
  <c r="AD147" i="11"/>
  <c r="AE146" i="11"/>
  <c r="W152" i="11"/>
  <c r="AC147" i="11"/>
  <c r="V152" i="11"/>
  <c r="AC146" i="11"/>
  <c r="AB148" i="11"/>
  <c r="AA147" i="11"/>
  <c r="AA148" i="11"/>
  <c r="Y147" i="11"/>
  <c r="X148" i="11"/>
  <c r="Y151" i="11"/>
  <c r="W148" i="11"/>
  <c r="V147" i="11"/>
  <c r="E147" i="11" s="1"/>
  <c r="W146" i="11"/>
  <c r="V146" i="11"/>
  <c r="E146" i="11" s="1"/>
  <c r="AF154" i="11"/>
  <c r="AC155" i="11"/>
  <c r="V148" i="11"/>
  <c r="AB155" i="11"/>
  <c r="U148" i="11"/>
  <c r="AF155" i="11"/>
  <c r="AD155" i="11"/>
  <c r="AE155" i="11"/>
  <c r="AE154" i="11"/>
  <c r="AF153" i="11"/>
  <c r="AE153" i="11"/>
  <c r="AC154" i="11"/>
  <c r="AE152" i="11"/>
  <c r="AA155" i="11"/>
  <c r="AC153" i="11"/>
  <c r="AF148" i="11"/>
  <c r="Z155" i="11"/>
  <c r="AA154" i="11"/>
  <c r="AB153" i="11"/>
  <c r="K153" i="11" s="1"/>
  <c r="AC152" i="11"/>
  <c r="AD151" i="11"/>
  <c r="AE148" i="11"/>
  <c r="AD154" i="11"/>
  <c r="AF152" i="11"/>
  <c r="AD153" i="11"/>
  <c r="AF151" i="11"/>
  <c r="AB154" i="11"/>
  <c r="AD152" i="11"/>
  <c r="AE151" i="11"/>
  <c r="M143" i="11" l="1"/>
  <c r="K142" i="11"/>
  <c r="O154" i="11"/>
  <c r="M153" i="11"/>
  <c r="M154" i="11"/>
  <c r="G145" i="11"/>
  <c r="I153" i="11"/>
  <c r="P147" i="11"/>
  <c r="O146" i="11"/>
  <c r="K147" i="11"/>
  <c r="G154" i="11"/>
  <c r="O145" i="11"/>
  <c r="K148" i="11"/>
  <c r="G153" i="11"/>
  <c r="I143" i="11"/>
  <c r="G142" i="11"/>
  <c r="M142" i="11"/>
  <c r="O153" i="11"/>
  <c r="M146" i="11"/>
  <c r="E153" i="11"/>
  <c r="Q153" i="11"/>
  <c r="P153" i="11"/>
  <c r="K154" i="11"/>
  <c r="G148" i="11"/>
  <c r="E154" i="11"/>
  <c r="Q154" i="11"/>
  <c r="P154" i="11"/>
  <c r="K151" i="11"/>
  <c r="O142" i="11"/>
  <c r="K146" i="11"/>
  <c r="G144" i="11"/>
  <c r="O148" i="11"/>
  <c r="G146" i="11"/>
  <c r="G143" i="11"/>
  <c r="O147" i="11"/>
  <c r="G151" i="11"/>
  <c r="E144" i="11"/>
  <c r="P144" i="11"/>
  <c r="Q144" i="11"/>
  <c r="K145" i="11"/>
  <c r="E152" i="11"/>
  <c r="Q152" i="11"/>
  <c r="P152" i="11"/>
  <c r="I144" i="11"/>
  <c r="P151" i="11"/>
  <c r="Q151" i="11"/>
  <c r="E151" i="11"/>
  <c r="O152" i="11"/>
  <c r="I145" i="11"/>
  <c r="P142" i="11"/>
  <c r="Q148" i="11"/>
  <c r="P148" i="11"/>
  <c r="E148" i="11"/>
  <c r="P146" i="11"/>
  <c r="O151" i="11"/>
  <c r="P145" i="11"/>
  <c r="Q145" i="11"/>
  <c r="E145" i="11"/>
  <c r="M144" i="11"/>
  <c r="Q146" i="11"/>
  <c r="G147" i="11"/>
  <c r="Q147" i="11"/>
  <c r="Q142" i="11"/>
  <c r="G152" i="11"/>
  <c r="I146" i="11"/>
  <c r="Q143" i="11"/>
  <c r="P143" i="11"/>
  <c r="E143" i="11"/>
  <c r="K143" i="11"/>
  <c r="T129" i="11"/>
  <c r="U129" i="11" s="1"/>
  <c r="E129" i="11" l="1"/>
  <c r="AE129" i="11"/>
  <c r="AD129" i="11"/>
  <c r="AC129" i="11"/>
  <c r="AB129" i="11"/>
  <c r="AF129" i="11"/>
  <c r="AA129" i="11"/>
  <c r="Z129" i="11"/>
  <c r="Y129" i="11"/>
  <c r="X129" i="11"/>
  <c r="W129" i="11"/>
  <c r="V129" i="11"/>
  <c r="K129" i="11" l="1"/>
  <c r="M129" i="11"/>
  <c r="Q129" i="11"/>
  <c r="O129" i="11"/>
  <c r="I129" i="11"/>
  <c r="G129" i="11"/>
  <c r="P129" i="11"/>
  <c r="P96" i="1"/>
  <c r="Q96" i="1" s="1"/>
  <c r="V96" i="1" l="1"/>
  <c r="U96" i="1"/>
  <c r="T96" i="1"/>
  <c r="S96" i="1"/>
  <c r="R96" i="1"/>
  <c r="E96" i="1" s="1"/>
  <c r="I96" i="1" l="1"/>
  <c r="G96" i="1"/>
  <c r="L96" i="1"/>
  <c r="P92" i="1"/>
  <c r="Q92" i="1" s="1"/>
  <c r="P93" i="1"/>
  <c r="R93" i="1" s="1"/>
  <c r="P94" i="1"/>
  <c r="S94" i="1" s="1"/>
  <c r="P95" i="1"/>
  <c r="T95" i="1" s="1"/>
  <c r="P97" i="1"/>
  <c r="U97" i="1" s="1"/>
  <c r="P98" i="1"/>
  <c r="U98" i="1" s="1"/>
  <c r="P99" i="1"/>
  <c r="V99" i="1" s="1"/>
  <c r="P100" i="1"/>
  <c r="Q100" i="1" s="1"/>
  <c r="P101" i="1"/>
  <c r="Q101" i="1" s="1"/>
  <c r="P102" i="1"/>
  <c r="P103" i="1"/>
  <c r="P105" i="1"/>
  <c r="P106" i="1"/>
  <c r="P107" i="1"/>
  <c r="P108" i="1"/>
  <c r="P109" i="1"/>
  <c r="P110" i="1"/>
  <c r="R99" i="1" l="1"/>
  <c r="R95" i="1"/>
  <c r="Q95" i="1"/>
  <c r="T99" i="1"/>
  <c r="U99" i="1"/>
  <c r="I99" i="1" s="1"/>
  <c r="S99" i="1"/>
  <c r="R94" i="1"/>
  <c r="Q94" i="1"/>
  <c r="S107" i="1"/>
  <c r="U107" i="1"/>
  <c r="R107" i="1"/>
  <c r="T107" i="1"/>
  <c r="V107" i="1"/>
  <c r="V106" i="1"/>
  <c r="R106" i="1"/>
  <c r="S106" i="1"/>
  <c r="T106" i="1"/>
  <c r="U106" i="1"/>
  <c r="R105" i="1"/>
  <c r="S105" i="1"/>
  <c r="V105" i="1"/>
  <c r="T105" i="1"/>
  <c r="U105" i="1"/>
  <c r="V103" i="1"/>
  <c r="T103" i="1"/>
  <c r="R103" i="1"/>
  <c r="S103" i="1"/>
  <c r="U103" i="1"/>
  <c r="Q102" i="1"/>
  <c r="T102" i="1"/>
  <c r="R102" i="1"/>
  <c r="S102" i="1"/>
  <c r="U102" i="1"/>
  <c r="V102" i="1"/>
  <c r="U109" i="1"/>
  <c r="V109" i="1"/>
  <c r="T109" i="1"/>
  <c r="R109" i="1"/>
  <c r="S109" i="1"/>
  <c r="Q110" i="1"/>
  <c r="R110" i="1"/>
  <c r="S110" i="1"/>
  <c r="T110" i="1"/>
  <c r="U110" i="1"/>
  <c r="V110" i="1"/>
  <c r="Q108" i="1"/>
  <c r="R108" i="1"/>
  <c r="S108" i="1"/>
  <c r="T108" i="1"/>
  <c r="U108" i="1"/>
  <c r="V108" i="1"/>
  <c r="S95" i="1"/>
  <c r="G95" i="1" s="1"/>
  <c r="Q99" i="1"/>
  <c r="S97" i="1"/>
  <c r="T97" i="1"/>
  <c r="Q97" i="1"/>
  <c r="Q106" i="1"/>
  <c r="Q109" i="1"/>
  <c r="Q103" i="1"/>
  <c r="R97" i="1"/>
  <c r="Q105" i="1"/>
  <c r="V100" i="1"/>
  <c r="U100" i="1"/>
  <c r="T100" i="1"/>
  <c r="S100" i="1"/>
  <c r="R100" i="1"/>
  <c r="E100" i="1" s="1"/>
  <c r="Q93" i="1"/>
  <c r="T98" i="1"/>
  <c r="V101" i="1"/>
  <c r="S98" i="1"/>
  <c r="V92" i="1"/>
  <c r="U101" i="1"/>
  <c r="R98" i="1"/>
  <c r="V93" i="1"/>
  <c r="U92" i="1"/>
  <c r="Q107" i="1"/>
  <c r="T101" i="1"/>
  <c r="Q98" i="1"/>
  <c r="V94" i="1"/>
  <c r="U93" i="1"/>
  <c r="T92" i="1"/>
  <c r="V95" i="1"/>
  <c r="U94" i="1"/>
  <c r="T93" i="1"/>
  <c r="S92" i="1"/>
  <c r="V97" i="1"/>
  <c r="U95" i="1"/>
  <c r="T94" i="1"/>
  <c r="G94" i="1" s="1"/>
  <c r="S93" i="1"/>
  <c r="R92" i="1"/>
  <c r="E92" i="1" s="1"/>
  <c r="S101" i="1"/>
  <c r="R101" i="1"/>
  <c r="E101" i="1" s="1"/>
  <c r="V98" i="1"/>
  <c r="I98" i="1" s="1"/>
  <c r="I100" i="1" l="1"/>
  <c r="I101" i="1"/>
  <c r="I105" i="1"/>
  <c r="G103" i="1"/>
  <c r="G93" i="1"/>
  <c r="I103" i="1"/>
  <c r="G100" i="1"/>
  <c r="G98" i="1"/>
  <c r="I95" i="1"/>
  <c r="E99" i="1"/>
  <c r="G102" i="1"/>
  <c r="I106" i="1"/>
  <c r="G109" i="1"/>
  <c r="G108" i="1"/>
  <c r="I110" i="1"/>
  <c r="L109" i="1"/>
  <c r="E109" i="1"/>
  <c r="E108" i="1"/>
  <c r="L108" i="1"/>
  <c r="G107" i="1"/>
  <c r="G110" i="1"/>
  <c r="L110" i="1"/>
  <c r="E110" i="1"/>
  <c r="I102" i="1"/>
  <c r="G106" i="1"/>
  <c r="L106" i="1"/>
  <c r="E106" i="1"/>
  <c r="L107" i="1"/>
  <c r="E107" i="1"/>
  <c r="L105" i="1"/>
  <c r="L98" i="1"/>
  <c r="E98" i="1"/>
  <c r="I107" i="1"/>
  <c r="G105" i="1"/>
  <c r="E105" i="1"/>
  <c r="G101" i="1"/>
  <c r="L102" i="1"/>
  <c r="E102" i="1"/>
  <c r="L103" i="1"/>
  <c r="E103" i="1"/>
  <c r="L101" i="1"/>
  <c r="L99" i="1"/>
  <c r="G99" i="1"/>
  <c r="L100" i="1"/>
  <c r="L95" i="1"/>
  <c r="E95" i="1"/>
  <c r="I94" i="1"/>
  <c r="L94" i="1"/>
  <c r="E94" i="1"/>
  <c r="L93" i="1"/>
  <c r="E93" i="1"/>
  <c r="I93" i="1"/>
  <c r="I92" i="1"/>
  <c r="G92" i="1"/>
  <c r="L92" i="1"/>
  <c r="T94" i="14"/>
  <c r="V94" i="14" s="1"/>
  <c r="Q90" i="5"/>
  <c r="Q91" i="5"/>
  <c r="U91" i="5" l="1"/>
  <c r="Y91" i="5"/>
  <c r="R90" i="5"/>
  <c r="Y90" i="5"/>
  <c r="AC94" i="14"/>
  <c r="Y94" i="14"/>
  <c r="AD94" i="14"/>
  <c r="AB94" i="14"/>
  <c r="AA94" i="14"/>
  <c r="W94" i="14"/>
  <c r="AF94" i="14"/>
  <c r="AE94" i="14"/>
  <c r="Z94" i="14"/>
  <c r="U94" i="14"/>
  <c r="X94" i="14"/>
  <c r="X90" i="5"/>
  <c r="W90" i="5"/>
  <c r="V90" i="5"/>
  <c r="S91" i="5"/>
  <c r="R91" i="5"/>
  <c r="X91" i="5"/>
  <c r="U90" i="5"/>
  <c r="W91" i="5"/>
  <c r="T90" i="5"/>
  <c r="T91" i="5"/>
  <c r="V91" i="5"/>
  <c r="S90" i="5"/>
  <c r="G91" i="5" l="1"/>
  <c r="G90" i="5"/>
  <c r="K94" i="14"/>
  <c r="O94" i="14"/>
  <c r="G94" i="14"/>
  <c r="I94" i="14"/>
  <c r="K90" i="5"/>
  <c r="I90" i="5"/>
  <c r="I91" i="5"/>
  <c r="E91" i="5"/>
  <c r="L91" i="5"/>
  <c r="M91" i="5"/>
  <c r="M90" i="5"/>
  <c r="L90" i="5"/>
  <c r="E90" i="5"/>
  <c r="K91" i="5"/>
  <c r="M94" i="14"/>
  <c r="Q94" i="14"/>
  <c r="P94" i="14"/>
  <c r="E94" i="14"/>
  <c r="Q87" i="5"/>
  <c r="Q88" i="5"/>
  <c r="Q89" i="5"/>
  <c r="Q92" i="5"/>
  <c r="Q93" i="5"/>
  <c r="Y93" i="5" s="1"/>
  <c r="Q94" i="5"/>
  <c r="Q95" i="5"/>
  <c r="Q96" i="5"/>
  <c r="Q97" i="5"/>
  <c r="Y97" i="5" s="1"/>
  <c r="Q98" i="5"/>
  <c r="Q99" i="5"/>
  <c r="Q100" i="5"/>
  <c r="Q101" i="5"/>
  <c r="Y101" i="5" s="1"/>
  <c r="Q104" i="5"/>
  <c r="Q105" i="5"/>
  <c r="Y105" i="5" s="1"/>
  <c r="Q106" i="5"/>
  <c r="Q107" i="5"/>
  <c r="Q108" i="5"/>
  <c r="Q109" i="5"/>
  <c r="Y109" i="5" s="1"/>
  <c r="Q110" i="5"/>
  <c r="P91" i="1"/>
  <c r="S91" i="1" s="1"/>
  <c r="P90" i="1"/>
  <c r="Q90" i="1" s="1"/>
  <c r="X88" i="5" l="1"/>
  <c r="Y88" i="5"/>
  <c r="R98" i="5"/>
  <c r="Y98" i="5"/>
  <c r="R95" i="5"/>
  <c r="Y95" i="5"/>
  <c r="R89" i="5"/>
  <c r="Y89" i="5"/>
  <c r="T87" i="5"/>
  <c r="Y87" i="5"/>
  <c r="R107" i="5"/>
  <c r="Y107" i="5"/>
  <c r="R106" i="5"/>
  <c r="Y106" i="5"/>
  <c r="R104" i="5"/>
  <c r="Y104" i="5"/>
  <c r="R99" i="5"/>
  <c r="Y99" i="5"/>
  <c r="T96" i="5"/>
  <c r="Y96" i="5"/>
  <c r="R110" i="5"/>
  <c r="Y110" i="5"/>
  <c r="T108" i="5"/>
  <c r="Y108" i="5"/>
  <c r="T100" i="5"/>
  <c r="G100" i="5" s="1"/>
  <c r="Y100" i="5"/>
  <c r="R94" i="5"/>
  <c r="Y94" i="5"/>
  <c r="T92" i="5"/>
  <c r="Y92" i="5"/>
  <c r="R87" i="5"/>
  <c r="V91" i="1"/>
  <c r="R91" i="1"/>
  <c r="Q91" i="1"/>
  <c r="U91" i="1"/>
  <c r="T91" i="1"/>
  <c r="G91" i="1" s="1"/>
  <c r="V90" i="1"/>
  <c r="U90" i="1"/>
  <c r="T90" i="1"/>
  <c r="S93" i="5"/>
  <c r="R93" i="5"/>
  <c r="X97" i="5"/>
  <c r="K97" i="5" s="1"/>
  <c r="W97" i="5"/>
  <c r="V97" i="5"/>
  <c r="T105" i="5"/>
  <c r="S90" i="1"/>
  <c r="T97" i="5"/>
  <c r="V88" i="5"/>
  <c r="T88" i="5"/>
  <c r="X95" i="5"/>
  <c r="S87" i="5"/>
  <c r="W106" i="5"/>
  <c r="V106" i="5"/>
  <c r="X99" i="5"/>
  <c r="X109" i="5"/>
  <c r="K109" i="5" s="1"/>
  <c r="W109" i="5"/>
  <c r="U109" i="5"/>
  <c r="X106" i="5"/>
  <c r="V94" i="5"/>
  <c r="V109" i="5"/>
  <c r="U105" i="5"/>
  <c r="U97" i="5"/>
  <c r="U94" i="5"/>
  <c r="X94" i="5"/>
  <c r="T109" i="5"/>
  <c r="S105" i="5"/>
  <c r="S100" i="5"/>
  <c r="S97" i="5"/>
  <c r="S109" i="5"/>
  <c r="R105" i="5"/>
  <c r="R100" i="5"/>
  <c r="W94" i="5"/>
  <c r="V89" i="5"/>
  <c r="U89" i="5"/>
  <c r="S92" i="5"/>
  <c r="X89" i="5"/>
  <c r="R92" i="5"/>
  <c r="W89" i="5"/>
  <c r="R108" i="5"/>
  <c r="U93" i="5"/>
  <c r="X107" i="5"/>
  <c r="R96" i="5"/>
  <c r="T93" i="5"/>
  <c r="V110" i="5"/>
  <c r="W105" i="5"/>
  <c r="S101" i="5"/>
  <c r="V98" i="5"/>
  <c r="W93" i="5"/>
  <c r="U110" i="5"/>
  <c r="V105" i="5"/>
  <c r="I105" i="5" s="1"/>
  <c r="R101" i="5"/>
  <c r="U98" i="5"/>
  <c r="V93" i="5"/>
  <c r="X101" i="5"/>
  <c r="K101" i="5" s="1"/>
  <c r="W101" i="5"/>
  <c r="R109" i="5"/>
  <c r="U106" i="5"/>
  <c r="V101" i="5"/>
  <c r="R97" i="5"/>
  <c r="X110" i="5"/>
  <c r="U101" i="5"/>
  <c r="X98" i="5"/>
  <c r="W110" i="5"/>
  <c r="S108" i="5"/>
  <c r="X105" i="5"/>
  <c r="K105" i="5" s="1"/>
  <c r="X104" i="5"/>
  <c r="T101" i="5"/>
  <c r="W98" i="5"/>
  <c r="S96" i="5"/>
  <c r="X93" i="5"/>
  <c r="K93" i="5" s="1"/>
  <c r="U88" i="5"/>
  <c r="S88" i="5"/>
  <c r="R88" i="5"/>
  <c r="W88" i="5"/>
  <c r="T110" i="5"/>
  <c r="W107" i="5"/>
  <c r="T106" i="5"/>
  <c r="W104" i="5"/>
  <c r="W99" i="5"/>
  <c r="T98" i="5"/>
  <c r="W95" i="5"/>
  <c r="T94" i="5"/>
  <c r="T89" i="5"/>
  <c r="S110" i="5"/>
  <c r="V107" i="5"/>
  <c r="S106" i="5"/>
  <c r="V104" i="5"/>
  <c r="V99" i="5"/>
  <c r="S98" i="5"/>
  <c r="V95" i="5"/>
  <c r="S94" i="5"/>
  <c r="S89" i="5"/>
  <c r="X108" i="5"/>
  <c r="U107" i="5"/>
  <c r="U104" i="5"/>
  <c r="X100" i="5"/>
  <c r="U99" i="5"/>
  <c r="X96" i="5"/>
  <c r="U95" i="5"/>
  <c r="X92" i="5"/>
  <c r="X87" i="5"/>
  <c r="W108" i="5"/>
  <c r="T107" i="5"/>
  <c r="T104" i="5"/>
  <c r="W100" i="5"/>
  <c r="T99" i="5"/>
  <c r="W96" i="5"/>
  <c r="T95" i="5"/>
  <c r="W92" i="5"/>
  <c r="W87" i="5"/>
  <c r="V108" i="5"/>
  <c r="S107" i="5"/>
  <c r="S104" i="5"/>
  <c r="V100" i="5"/>
  <c r="S99" i="5"/>
  <c r="V96" i="5"/>
  <c r="S95" i="5"/>
  <c r="V92" i="5"/>
  <c r="V87" i="5"/>
  <c r="U108" i="5"/>
  <c r="U100" i="5"/>
  <c r="U96" i="5"/>
  <c r="U92" i="5"/>
  <c r="U87" i="5"/>
  <c r="R90" i="1"/>
  <c r="I109" i="5" l="1"/>
  <c r="K95" i="5"/>
  <c r="G96" i="5"/>
  <c r="K106" i="5"/>
  <c r="K108" i="5"/>
  <c r="I108" i="5"/>
  <c r="I100" i="5"/>
  <c r="I96" i="5"/>
  <c r="I106" i="5"/>
  <c r="G105" i="5"/>
  <c r="G101" i="5"/>
  <c r="G106" i="5"/>
  <c r="L108" i="5"/>
  <c r="M108" i="5"/>
  <c r="E108" i="5"/>
  <c r="E109" i="5"/>
  <c r="L109" i="5"/>
  <c r="M109" i="5"/>
  <c r="E106" i="5"/>
  <c r="M106" i="5"/>
  <c r="L106" i="5"/>
  <c r="M107" i="5"/>
  <c r="E107" i="5"/>
  <c r="L107" i="5"/>
  <c r="G109" i="5"/>
  <c r="G108" i="5"/>
  <c r="L104" i="5"/>
  <c r="M104" i="5"/>
  <c r="I107" i="5"/>
  <c r="L105" i="5"/>
  <c r="E105" i="5"/>
  <c r="M105" i="5"/>
  <c r="G107" i="5"/>
  <c r="K107" i="5"/>
  <c r="E104" i="5"/>
  <c r="G99" i="5"/>
  <c r="G104" i="5"/>
  <c r="G93" i="5"/>
  <c r="K99" i="5"/>
  <c r="I99" i="5"/>
  <c r="K104" i="5"/>
  <c r="K98" i="5"/>
  <c r="I104" i="5"/>
  <c r="I88" i="5"/>
  <c r="G88" i="5"/>
  <c r="G89" i="5"/>
  <c r="G98" i="5"/>
  <c r="G94" i="5"/>
  <c r="I92" i="5"/>
  <c r="I87" i="5"/>
  <c r="I94" i="5"/>
  <c r="K94" i="5"/>
  <c r="K87" i="5"/>
  <c r="I101" i="5"/>
  <c r="K100" i="5"/>
  <c r="L99" i="5"/>
  <c r="M99" i="5"/>
  <c r="E99" i="5"/>
  <c r="M95" i="5"/>
  <c r="L95" i="5"/>
  <c r="E95" i="5"/>
  <c r="E100" i="5"/>
  <c r="M100" i="5"/>
  <c r="L100" i="5"/>
  <c r="L96" i="5"/>
  <c r="M96" i="5"/>
  <c r="E96" i="5"/>
  <c r="K96" i="5"/>
  <c r="G95" i="5"/>
  <c r="E101" i="5"/>
  <c r="M101" i="5"/>
  <c r="L101" i="5"/>
  <c r="M97" i="5"/>
  <c r="L97" i="5"/>
  <c r="E97" i="5"/>
  <c r="M98" i="5"/>
  <c r="E98" i="5"/>
  <c r="L98" i="5"/>
  <c r="I98" i="5"/>
  <c r="I97" i="5"/>
  <c r="G97" i="5"/>
  <c r="M94" i="5"/>
  <c r="E94" i="5"/>
  <c r="L94" i="5"/>
  <c r="L89" i="5"/>
  <c r="E89" i="5"/>
  <c r="M89" i="5"/>
  <c r="L93" i="5"/>
  <c r="M93" i="5"/>
  <c r="E93" i="5"/>
  <c r="L87" i="5"/>
  <c r="M87" i="5"/>
  <c r="E87" i="5"/>
  <c r="G92" i="5"/>
  <c r="L88" i="5"/>
  <c r="M88" i="5"/>
  <c r="E88" i="5"/>
  <c r="I93" i="5"/>
  <c r="K92" i="5"/>
  <c r="I89" i="5"/>
  <c r="G87" i="5"/>
  <c r="E92" i="5"/>
  <c r="L92" i="5"/>
  <c r="M92" i="5"/>
  <c r="K89" i="5"/>
  <c r="K88" i="5"/>
  <c r="I90" i="1"/>
  <c r="G90" i="1"/>
  <c r="L90" i="1"/>
  <c r="I91" i="1"/>
  <c r="E90" i="1"/>
  <c r="E91" i="1"/>
  <c r="L91" i="1"/>
  <c r="P89" i="1"/>
  <c r="Q89" i="1" s="1"/>
  <c r="P88" i="1"/>
  <c r="Q88" i="1" s="1"/>
  <c r="V89" i="1" l="1"/>
  <c r="U89" i="1"/>
  <c r="T89" i="1"/>
  <c r="S89" i="1"/>
  <c r="T88" i="1"/>
  <c r="R89" i="1"/>
  <c r="V88" i="1"/>
  <c r="U88" i="1"/>
  <c r="S88" i="1"/>
  <c r="R88" i="1"/>
  <c r="E88" i="1" s="1"/>
  <c r="G88" i="1" l="1"/>
  <c r="I89" i="1"/>
  <c r="G89" i="1"/>
  <c r="L89" i="1"/>
  <c r="I88" i="1"/>
  <c r="E89" i="1"/>
  <c r="L88" i="1"/>
  <c r="P85" i="1"/>
  <c r="Q85" i="1" s="1"/>
  <c r="U85" i="1" l="1"/>
  <c r="R85" i="1"/>
  <c r="E85" i="1" s="1"/>
  <c r="V85" i="1"/>
  <c r="T85" i="1"/>
  <c r="S85" i="1"/>
  <c r="L85" i="1" l="1"/>
  <c r="I85" i="1"/>
  <c r="G85" i="1"/>
  <c r="P76" i="1"/>
  <c r="Q76" i="1" s="1"/>
  <c r="P77" i="1"/>
  <c r="V77" i="1" s="1"/>
  <c r="P79" i="1"/>
  <c r="Q79" i="1" s="1"/>
  <c r="P80" i="1"/>
  <c r="T80" i="1" s="1"/>
  <c r="P81" i="1"/>
  <c r="Q81" i="1" s="1"/>
  <c r="P82" i="1"/>
  <c r="R82" i="1" s="1"/>
  <c r="P83" i="1"/>
  <c r="Q83" i="1" s="1"/>
  <c r="P84" i="1"/>
  <c r="R84" i="1" s="1"/>
  <c r="T77" i="1" l="1"/>
  <c r="U77" i="1"/>
  <c r="I77" i="1" s="1"/>
  <c r="V83" i="1"/>
  <c r="S77" i="1"/>
  <c r="U83" i="1"/>
  <c r="R77" i="1"/>
  <c r="Q77" i="1"/>
  <c r="U81" i="1"/>
  <c r="V81" i="1"/>
  <c r="S81" i="1"/>
  <c r="T81" i="1"/>
  <c r="Q84" i="1"/>
  <c r="V84" i="1"/>
  <c r="S83" i="1"/>
  <c r="R80" i="1"/>
  <c r="R83" i="1"/>
  <c r="E83" i="1" s="1"/>
  <c r="Q80" i="1"/>
  <c r="T83" i="1"/>
  <c r="S80" i="1"/>
  <c r="G80" i="1" s="1"/>
  <c r="V79" i="1"/>
  <c r="Q82" i="1"/>
  <c r="U79" i="1"/>
  <c r="U84" i="1"/>
  <c r="R81" i="1"/>
  <c r="T79" i="1"/>
  <c r="V76" i="1"/>
  <c r="T84" i="1"/>
  <c r="V82" i="1"/>
  <c r="S79" i="1"/>
  <c r="U76" i="1"/>
  <c r="R79" i="1"/>
  <c r="T76" i="1"/>
  <c r="S84" i="1"/>
  <c r="U82" i="1"/>
  <c r="T82" i="1"/>
  <c r="V80" i="1"/>
  <c r="S76" i="1"/>
  <c r="S82" i="1"/>
  <c r="U80" i="1"/>
  <c r="R76" i="1"/>
  <c r="I83" i="1" l="1"/>
  <c r="G77" i="1"/>
  <c r="G84" i="1"/>
  <c r="I82" i="1"/>
  <c r="G79" i="1"/>
  <c r="I76" i="1"/>
  <c r="G82" i="1"/>
  <c r="G76" i="1"/>
  <c r="L84" i="1"/>
  <c r="E84" i="1"/>
  <c r="I84" i="1"/>
  <c r="G83" i="1"/>
  <c r="G81" i="1"/>
  <c r="L83" i="1"/>
  <c r="L81" i="1"/>
  <c r="E82" i="1"/>
  <c r="L82" i="1"/>
  <c r="L80" i="1"/>
  <c r="E80" i="1"/>
  <c r="I81" i="1"/>
  <c r="E81" i="1"/>
  <c r="I80" i="1"/>
  <c r="L79" i="1"/>
  <c r="I79" i="1"/>
  <c r="L76" i="1"/>
  <c r="E79" i="1"/>
  <c r="L77" i="1"/>
  <c r="E77" i="1"/>
  <c r="E76" i="1"/>
  <c r="P75" i="1"/>
  <c r="R75" i="1" s="1"/>
  <c r="P70" i="1"/>
  <c r="Q70" i="1" s="1"/>
  <c r="P71" i="1"/>
  <c r="Q71" i="1" s="1"/>
  <c r="P72" i="1"/>
  <c r="Q72" i="1" s="1"/>
  <c r="P73" i="1"/>
  <c r="V73" i="1" s="1"/>
  <c r="P74" i="1"/>
  <c r="R74" i="1" s="1"/>
  <c r="Q75" i="1" l="1"/>
  <c r="V75" i="1"/>
  <c r="U75" i="1"/>
  <c r="S75" i="1"/>
  <c r="T75" i="1"/>
  <c r="T73" i="1"/>
  <c r="V71" i="1"/>
  <c r="S73" i="1"/>
  <c r="U71" i="1"/>
  <c r="R73" i="1"/>
  <c r="T71" i="1"/>
  <c r="S71" i="1"/>
  <c r="R71" i="1"/>
  <c r="E71" i="1" s="1"/>
  <c r="V74" i="1"/>
  <c r="Q73" i="1"/>
  <c r="U74" i="1"/>
  <c r="T74" i="1"/>
  <c r="V72" i="1"/>
  <c r="V70" i="1"/>
  <c r="U72" i="1"/>
  <c r="T72" i="1"/>
  <c r="Q74" i="1"/>
  <c r="S72" i="1"/>
  <c r="U70" i="1"/>
  <c r="R72" i="1"/>
  <c r="E72" i="1" s="1"/>
  <c r="T70" i="1"/>
  <c r="U73" i="1"/>
  <c r="I73" i="1" s="1"/>
  <c r="S74" i="1"/>
  <c r="S70" i="1"/>
  <c r="R70" i="1"/>
  <c r="E70" i="1" s="1"/>
  <c r="G72" i="1" l="1"/>
  <c r="I72" i="1"/>
  <c r="G70" i="1"/>
  <c r="G71" i="1"/>
  <c r="G73" i="1"/>
  <c r="I75" i="1"/>
  <c r="I71" i="1"/>
  <c r="I70" i="1"/>
  <c r="G74" i="1"/>
  <c r="L74" i="1"/>
  <c r="E74" i="1"/>
  <c r="G75" i="1"/>
  <c r="I74" i="1"/>
  <c r="L72" i="1"/>
  <c r="L75" i="1"/>
  <c r="E75" i="1"/>
  <c r="L70" i="1"/>
  <c r="L71" i="1"/>
  <c r="L73" i="1"/>
  <c r="E73" i="1"/>
  <c r="C84" i="11"/>
  <c r="S83" i="4" l="1"/>
  <c r="T83" i="4" s="1"/>
  <c r="AB83" i="4" l="1"/>
  <c r="AA83" i="4"/>
  <c r="Y83" i="4"/>
  <c r="W83" i="4"/>
  <c r="V83" i="4"/>
  <c r="Z83" i="4"/>
  <c r="X83" i="4"/>
  <c r="AC83" i="4"/>
  <c r="U83" i="4"/>
  <c r="T55" i="21" l="1"/>
  <c r="U55" i="21" s="1"/>
  <c r="W55" i="21"/>
  <c r="X55" i="21"/>
  <c r="T56" i="21"/>
  <c r="Z56" i="21" s="1"/>
  <c r="W56" i="21"/>
  <c r="X56" i="21"/>
  <c r="H55" i="21" l="1"/>
  <c r="H56" i="21"/>
  <c r="AB56" i="21"/>
  <c r="AA55" i="21"/>
  <c r="Y56" i="21"/>
  <c r="J56" i="21" s="1"/>
  <c r="AB55" i="21"/>
  <c r="Z55" i="21"/>
  <c r="AD56" i="21"/>
  <c r="V56" i="21"/>
  <c r="Y55" i="21"/>
  <c r="AC56" i="21"/>
  <c r="U56" i="21"/>
  <c r="AA56" i="21"/>
  <c r="AD55" i="21"/>
  <c r="V55" i="21"/>
  <c r="E55" i="21" s="1"/>
  <c r="AC55" i="21"/>
  <c r="N56" i="21" l="1"/>
  <c r="E56" i="21"/>
  <c r="P56" i="21"/>
  <c r="J55" i="21"/>
  <c r="N55" i="21"/>
  <c r="P55" i="21"/>
  <c r="P53" i="1"/>
  <c r="S53" i="1" l="1"/>
  <c r="V53" i="1"/>
  <c r="R53" i="1"/>
  <c r="T53" i="1"/>
  <c r="Q53" i="1"/>
  <c r="U53" i="1"/>
  <c r="P49" i="1"/>
  <c r="V49" i="1" s="1"/>
  <c r="Q47" i="5"/>
  <c r="U47" i="5" s="1"/>
  <c r="T49" i="14"/>
  <c r="Y49" i="14" s="1"/>
  <c r="T57" i="14"/>
  <c r="AA57" i="14" s="1"/>
  <c r="I53" i="1" l="1"/>
  <c r="E53" i="1"/>
  <c r="L53" i="1"/>
  <c r="G53" i="1"/>
  <c r="X49" i="14"/>
  <c r="W49" i="14"/>
  <c r="V49" i="14"/>
  <c r="W57" i="14"/>
  <c r="V57" i="14"/>
  <c r="X57" i="14"/>
  <c r="U49" i="14"/>
  <c r="AD49" i="14"/>
  <c r="U57" i="14"/>
  <c r="AC49" i="14"/>
  <c r="AE49" i="14"/>
  <c r="AB49" i="14"/>
  <c r="AA49" i="14"/>
  <c r="AF49" i="14"/>
  <c r="Z49" i="14"/>
  <c r="I49" i="14" s="1"/>
  <c r="W47" i="5"/>
  <c r="T47" i="5"/>
  <c r="G47" i="5" s="1"/>
  <c r="S47" i="5"/>
  <c r="R47" i="5"/>
  <c r="Y47" i="5"/>
  <c r="X47" i="5"/>
  <c r="V47" i="5"/>
  <c r="S49" i="1"/>
  <c r="T49" i="1"/>
  <c r="Q49" i="1"/>
  <c r="U49" i="1"/>
  <c r="I49" i="1" s="1"/>
  <c r="R49" i="1"/>
  <c r="Z57" i="14"/>
  <c r="Y57" i="14"/>
  <c r="AE57" i="14"/>
  <c r="AD57" i="14"/>
  <c r="AC57" i="14"/>
  <c r="AB57" i="14"/>
  <c r="K57" i="14" s="1"/>
  <c r="AF57" i="14"/>
  <c r="K47" i="5" l="1"/>
  <c r="G49" i="14"/>
  <c r="E57" i="14"/>
  <c r="E49" i="1"/>
  <c r="M57" i="14"/>
  <c r="M49" i="14"/>
  <c r="K49" i="14"/>
  <c r="I47" i="5"/>
  <c r="O49" i="14"/>
  <c r="O57" i="14"/>
  <c r="Q49" i="14"/>
  <c r="P49" i="14"/>
  <c r="E49" i="14"/>
  <c r="M47" i="5"/>
  <c r="L47" i="5"/>
  <c r="E47" i="5"/>
  <c r="G49" i="1"/>
  <c r="L49" i="1"/>
  <c r="P52" i="1"/>
  <c r="P54" i="1"/>
  <c r="P55" i="1"/>
  <c r="P56" i="1"/>
  <c r="S81" i="4"/>
  <c r="X81" i="4" s="1"/>
  <c r="S82" i="4"/>
  <c r="Y82" i="4" s="1"/>
  <c r="T52" i="21"/>
  <c r="U52" i="21" s="1"/>
  <c r="W52" i="21"/>
  <c r="X52" i="21"/>
  <c r="T53" i="21"/>
  <c r="Y53" i="21" s="1"/>
  <c r="W53" i="21"/>
  <c r="X53" i="21"/>
  <c r="T54" i="21"/>
  <c r="Z54" i="21" s="1"/>
  <c r="W54" i="21"/>
  <c r="X54" i="21"/>
  <c r="H54" i="21" l="1"/>
  <c r="H52" i="21"/>
  <c r="H53" i="21"/>
  <c r="V52" i="1"/>
  <c r="Q52" i="1"/>
  <c r="R52" i="1"/>
  <c r="U52" i="1"/>
  <c r="S52" i="1"/>
  <c r="T52" i="1"/>
  <c r="T56" i="1"/>
  <c r="R56" i="1"/>
  <c r="U56" i="1"/>
  <c r="Q56" i="1"/>
  <c r="S56" i="1"/>
  <c r="V56" i="1"/>
  <c r="R55" i="1"/>
  <c r="Q55" i="1"/>
  <c r="S55" i="1"/>
  <c r="T55" i="1"/>
  <c r="U55" i="1"/>
  <c r="V55" i="1"/>
  <c r="U54" i="1"/>
  <c r="Q54" i="1"/>
  <c r="V54" i="1"/>
  <c r="R54" i="1"/>
  <c r="S54" i="1"/>
  <c r="T54" i="1"/>
  <c r="T81" i="4"/>
  <c r="AB52" i="21"/>
  <c r="U82" i="4"/>
  <c r="AB82" i="4"/>
  <c r="T82" i="4"/>
  <c r="Z53" i="21"/>
  <c r="J53" i="21" s="1"/>
  <c r="AB53" i="21"/>
  <c r="V54" i="21"/>
  <c r="X82" i="4"/>
  <c r="W81" i="4"/>
  <c r="W82" i="4"/>
  <c r="V81" i="4"/>
  <c r="V82" i="4"/>
  <c r="U81" i="4"/>
  <c r="AC81" i="4"/>
  <c r="AC82" i="4"/>
  <c r="AB81" i="4"/>
  <c r="AA81" i="4"/>
  <c r="AA82" i="4"/>
  <c r="Z81" i="4"/>
  <c r="Z82" i="4"/>
  <c r="Y81" i="4"/>
  <c r="I81" i="4" s="1"/>
  <c r="Y54" i="21"/>
  <c r="J54" i="21" s="1"/>
  <c r="AD54" i="21"/>
  <c r="AB54" i="21"/>
  <c r="AC54" i="21"/>
  <c r="U54" i="21"/>
  <c r="AA52" i="21"/>
  <c r="Z52" i="21"/>
  <c r="AA54" i="21"/>
  <c r="AD53" i="21"/>
  <c r="V53" i="21"/>
  <c r="Y52" i="21"/>
  <c r="AC53" i="21"/>
  <c r="U53" i="21"/>
  <c r="AA53" i="21"/>
  <c r="AD52" i="21"/>
  <c r="V52" i="21"/>
  <c r="E52" i="21" s="1"/>
  <c r="AC52" i="21"/>
  <c r="J52" i="21" l="1"/>
  <c r="I52" i="1"/>
  <c r="K81" i="4"/>
  <c r="L53" i="21"/>
  <c r="N53" i="21"/>
  <c r="G55" i="1"/>
  <c r="E55" i="1"/>
  <c r="L55" i="1"/>
  <c r="G81" i="4"/>
  <c r="G52" i="1"/>
  <c r="G54" i="1"/>
  <c r="N52" i="21"/>
  <c r="P53" i="21"/>
  <c r="E53" i="21"/>
  <c r="L54" i="21"/>
  <c r="E54" i="21"/>
  <c r="P54" i="21"/>
  <c r="N54" i="21"/>
  <c r="P52" i="21"/>
  <c r="N81" i="4"/>
  <c r="E81" i="4"/>
  <c r="O81" i="4"/>
  <c r="M81" i="4"/>
  <c r="L54" i="1"/>
  <c r="E54" i="1"/>
  <c r="E56" i="1"/>
  <c r="I54" i="1"/>
  <c r="E52" i="1"/>
  <c r="L52" i="1"/>
  <c r="I56" i="1"/>
  <c r="S68" i="4"/>
  <c r="T68" i="4" s="1"/>
  <c r="S69" i="4"/>
  <c r="T69" i="4" s="1"/>
  <c r="S70" i="4"/>
  <c r="V70" i="4" s="1"/>
  <c r="S71" i="4"/>
  <c r="V71" i="4" s="1"/>
  <c r="S72" i="4"/>
  <c r="W72" i="4" s="1"/>
  <c r="S73" i="4"/>
  <c r="X73" i="4" s="1"/>
  <c r="S74" i="4"/>
  <c r="Z74" i="4" s="1"/>
  <c r="S75" i="4"/>
  <c r="AA75" i="4" s="1"/>
  <c r="U73" i="4" l="1"/>
  <c r="T73" i="4"/>
  <c r="T72" i="4"/>
  <c r="AC69" i="4"/>
  <c r="AB68" i="4"/>
  <c r="AA68" i="4"/>
  <c r="W73" i="4"/>
  <c r="Z68" i="4"/>
  <c r="Y74" i="4"/>
  <c r="X74" i="4"/>
  <c r="AC70" i="4"/>
  <c r="AB70" i="4"/>
  <c r="U74" i="4"/>
  <c r="U70" i="4"/>
  <c r="V74" i="4"/>
  <c r="T74" i="4"/>
  <c r="T70" i="4"/>
  <c r="X75" i="4"/>
  <c r="V75" i="4"/>
  <c r="W75" i="4"/>
  <c r="U75" i="4"/>
  <c r="T75" i="4"/>
  <c r="Z75" i="4"/>
  <c r="K75" i="4" s="1"/>
  <c r="Y75" i="4"/>
  <c r="V72" i="4"/>
  <c r="U71" i="4"/>
  <c r="W74" i="4"/>
  <c r="V73" i="4"/>
  <c r="U72" i="4"/>
  <c r="T71" i="4"/>
  <c r="AC68" i="4"/>
  <c r="AC73" i="4"/>
  <c r="AB72" i="4"/>
  <c r="AA71" i="4"/>
  <c r="Z70" i="4"/>
  <c r="Y69" i="4"/>
  <c r="X68" i="4"/>
  <c r="AC74" i="4"/>
  <c r="AB73" i="4"/>
  <c r="AA72" i="4"/>
  <c r="Z71" i="4"/>
  <c r="Y70" i="4"/>
  <c r="X69" i="4"/>
  <c r="W68" i="4"/>
  <c r="AC75" i="4"/>
  <c r="AB74" i="4"/>
  <c r="AA73" i="4"/>
  <c r="Z72" i="4"/>
  <c r="Y71" i="4"/>
  <c r="X70" i="4"/>
  <c r="W69" i="4"/>
  <c r="V68" i="4"/>
  <c r="AC71" i="4"/>
  <c r="AC72" i="4"/>
  <c r="AB71" i="4"/>
  <c r="AA70" i="4"/>
  <c r="Z69" i="4"/>
  <c r="Y68" i="4"/>
  <c r="AB75" i="4"/>
  <c r="AA74" i="4"/>
  <c r="K74" i="4" s="1"/>
  <c r="Z73" i="4"/>
  <c r="Y72" i="4"/>
  <c r="X71" i="4"/>
  <c r="W70" i="4"/>
  <c r="V69" i="4"/>
  <c r="U68" i="4"/>
  <c r="E68" i="4" s="1"/>
  <c r="AB69" i="4"/>
  <c r="AA69" i="4"/>
  <c r="Y73" i="4"/>
  <c r="I73" i="4" s="1"/>
  <c r="X72" i="4"/>
  <c r="W71" i="4"/>
  <c r="U69" i="4"/>
  <c r="I72" i="4" l="1"/>
  <c r="G73" i="4"/>
  <c r="K68" i="4"/>
  <c r="G74" i="4"/>
  <c r="I70" i="4"/>
  <c r="M69" i="4"/>
  <c r="I74" i="4"/>
  <c r="K72" i="4"/>
  <c r="N72" i="4"/>
  <c r="O72" i="4"/>
  <c r="E72" i="4"/>
  <c r="M72" i="4"/>
  <c r="M74" i="4"/>
  <c r="O69" i="4"/>
  <c r="I69" i="4"/>
  <c r="M75" i="4"/>
  <c r="I75" i="4"/>
  <c r="M70" i="4"/>
  <c r="K73" i="4"/>
  <c r="M73" i="4"/>
  <c r="G75" i="4"/>
  <c r="N75" i="4"/>
  <c r="E75" i="4"/>
  <c r="O75" i="4"/>
  <c r="N68" i="4"/>
  <c r="M68" i="4"/>
  <c r="O68" i="4"/>
  <c r="E71" i="4"/>
  <c r="O71" i="4"/>
  <c r="N71" i="4"/>
  <c r="E73" i="4"/>
  <c r="O73" i="4"/>
  <c r="N73" i="4"/>
  <c r="K69" i="4"/>
  <c r="I68" i="4"/>
  <c r="E70" i="4"/>
  <c r="N70" i="4"/>
  <c r="O70" i="4"/>
  <c r="N69" i="4"/>
  <c r="K71" i="4"/>
  <c r="E74" i="4"/>
  <c r="O74" i="4"/>
  <c r="N74" i="4"/>
  <c r="E69" i="4"/>
  <c r="I71" i="4"/>
  <c r="M71" i="4"/>
  <c r="K70" i="4"/>
  <c r="T66" i="11"/>
  <c r="U66" i="11" s="1"/>
  <c r="T67" i="11"/>
  <c r="U67" i="11" s="1"/>
  <c r="T68" i="11"/>
  <c r="AD68" i="11" s="1"/>
  <c r="T69" i="11"/>
  <c r="AC69" i="11" s="1"/>
  <c r="T70" i="11"/>
  <c r="AB70" i="11" s="1"/>
  <c r="T71" i="11"/>
  <c r="AA71" i="11" s="1"/>
  <c r="T72" i="11"/>
  <c r="Z72" i="11" s="1"/>
  <c r="T73" i="11"/>
  <c r="Y73" i="11" s="1"/>
  <c r="T74" i="11"/>
  <c r="AF74" i="11" s="1"/>
  <c r="T75" i="11"/>
  <c r="AE75" i="11" s="1"/>
  <c r="T76" i="11"/>
  <c r="T77" i="11"/>
  <c r="T78" i="11"/>
  <c r="T79" i="11"/>
  <c r="T80" i="11"/>
  <c r="T81" i="11"/>
  <c r="T82" i="11"/>
  <c r="Y78" i="11" l="1"/>
  <c r="V78" i="11"/>
  <c r="U78" i="11"/>
  <c r="W78" i="11"/>
  <c r="X78" i="11"/>
  <c r="Z78" i="11"/>
  <c r="AA78" i="11"/>
  <c r="AB78" i="11"/>
  <c r="AC78" i="11"/>
  <c r="AE78" i="11"/>
  <c r="AD78" i="11"/>
  <c r="AF78" i="11"/>
  <c r="U81" i="11"/>
  <c r="AC81" i="11"/>
  <c r="V81" i="11"/>
  <c r="Y81" i="11"/>
  <c r="Z81" i="11"/>
  <c r="W81" i="11"/>
  <c r="X81" i="11"/>
  <c r="AA81" i="11"/>
  <c r="AB81" i="11"/>
  <c r="AD81" i="11"/>
  <c r="AE81" i="11"/>
  <c r="AF81" i="11"/>
  <c r="U80" i="11"/>
  <c r="V80" i="11"/>
  <c r="W80" i="11"/>
  <c r="X80" i="11"/>
  <c r="AE80" i="11"/>
  <c r="AF80" i="11"/>
  <c r="Y80" i="11"/>
  <c r="AA80" i="11"/>
  <c r="Z80" i="11"/>
  <c r="AB80" i="11"/>
  <c r="AC80" i="11"/>
  <c r="M80" i="11" s="1"/>
  <c r="AD80" i="11"/>
  <c r="AC82" i="11"/>
  <c r="AD82" i="11"/>
  <c r="AE82" i="11"/>
  <c r="AF82" i="11"/>
  <c r="X82" i="11"/>
  <c r="Y82" i="11"/>
  <c r="Z82" i="11"/>
  <c r="AA82" i="11"/>
  <c r="AB82" i="11"/>
  <c r="U82" i="11"/>
  <c r="V82" i="11"/>
  <c r="W82" i="11"/>
  <c r="AC77" i="11"/>
  <c r="AD77" i="11"/>
  <c r="AF77" i="11"/>
  <c r="AE77" i="11"/>
  <c r="O77" i="11" s="1"/>
  <c r="U77" i="11"/>
  <c r="W77" i="11"/>
  <c r="V77" i="11"/>
  <c r="X77" i="11"/>
  <c r="Y77" i="11"/>
  <c r="Z77" i="11"/>
  <c r="AA77" i="11"/>
  <c r="AB77" i="11"/>
  <c r="U76" i="11"/>
  <c r="AB76" i="11"/>
  <c r="AC76" i="11"/>
  <c r="V76" i="11"/>
  <c r="Y76" i="11"/>
  <c r="Z76" i="11"/>
  <c r="AA76" i="11"/>
  <c r="K76" i="11" s="1"/>
  <c r="W76" i="11"/>
  <c r="X76" i="11"/>
  <c r="AD76" i="11"/>
  <c r="AE76" i="11"/>
  <c r="AF76" i="11"/>
  <c r="Y79" i="11"/>
  <c r="AE79" i="11"/>
  <c r="Z79" i="11"/>
  <c r="AC79" i="11"/>
  <c r="AA79" i="11"/>
  <c r="AB79" i="11"/>
  <c r="AD79" i="11"/>
  <c r="AF79" i="11"/>
  <c r="W79" i="11"/>
  <c r="X79" i="11"/>
  <c r="V79" i="11"/>
  <c r="U79" i="11"/>
  <c r="AE66" i="11"/>
  <c r="O66" i="11" s="1"/>
  <c r="V70" i="11"/>
  <c r="Y69" i="11"/>
  <c r="AB66" i="11"/>
  <c r="AF66" i="11"/>
  <c r="AD66" i="11"/>
  <c r="Z66" i="11"/>
  <c r="X68" i="11"/>
  <c r="Z71" i="11"/>
  <c r="X71" i="11"/>
  <c r="W67" i="11"/>
  <c r="U70" i="11"/>
  <c r="U69" i="11"/>
  <c r="Y66" i="11"/>
  <c r="Z68" i="11"/>
  <c r="X66" i="11"/>
  <c r="Y68" i="11"/>
  <c r="W71" i="11"/>
  <c r="X69" i="11"/>
  <c r="AF67" i="11"/>
  <c r="V71" i="11"/>
  <c r="W69" i="11"/>
  <c r="AE67" i="11"/>
  <c r="U71" i="11"/>
  <c r="V69" i="11"/>
  <c r="AD67" i="11"/>
  <c r="AA66" i="11"/>
  <c r="AC67" i="11"/>
  <c r="Z70" i="11"/>
  <c r="Y70" i="11"/>
  <c r="AF68" i="11"/>
  <c r="Z67" i="11"/>
  <c r="X70" i="11"/>
  <c r="AB68" i="11"/>
  <c r="Y67" i="11"/>
  <c r="AA67" i="11"/>
  <c r="W70" i="11"/>
  <c r="AA68" i="11"/>
  <c r="X67" i="11"/>
  <c r="Y72" i="11"/>
  <c r="AE69" i="11"/>
  <c r="V74" i="11"/>
  <c r="AF70" i="11"/>
  <c r="AB69" i="11"/>
  <c r="U75" i="11"/>
  <c r="AF69" i="11"/>
  <c r="U74" i="11"/>
  <c r="AD70" i="11"/>
  <c r="AA69" i="11"/>
  <c r="AA70" i="11"/>
  <c r="K70" i="11" s="1"/>
  <c r="Z69" i="11"/>
  <c r="Y71" i="11"/>
  <c r="X72" i="11"/>
  <c r="W72" i="11"/>
  <c r="U72" i="11"/>
  <c r="V75" i="11"/>
  <c r="AF71" i="11"/>
  <c r="W74" i="11"/>
  <c r="V72" i="11"/>
  <c r="X73" i="11"/>
  <c r="W73" i="11"/>
  <c r="V73" i="11"/>
  <c r="U73" i="11"/>
  <c r="AC68" i="11"/>
  <c r="AB67" i="11"/>
  <c r="AC66" i="11"/>
  <c r="W68" i="11"/>
  <c r="V67" i="11"/>
  <c r="E67" i="11" s="1"/>
  <c r="W66" i="11"/>
  <c r="V66" i="11"/>
  <c r="E66" i="11" s="1"/>
  <c r="AF75" i="11"/>
  <c r="O75" i="11" s="1"/>
  <c r="W75" i="11"/>
  <c r="Y75" i="11"/>
  <c r="X75" i="11"/>
  <c r="AD75" i="11"/>
  <c r="Z75" i="11"/>
  <c r="AA75" i="11"/>
  <c r="AB75" i="11"/>
  <c r="AC75" i="11"/>
  <c r="X74" i="11"/>
  <c r="AE74" i="11"/>
  <c r="O74" i="11" s="1"/>
  <c r="Y74" i="11"/>
  <c r="Z74" i="11"/>
  <c r="AA74" i="11"/>
  <c r="AC74" i="11"/>
  <c r="AD74" i="11"/>
  <c r="AB74" i="11"/>
  <c r="AC73" i="11"/>
  <c r="AD72" i="11"/>
  <c r="AE71" i="11"/>
  <c r="V68" i="11"/>
  <c r="AF72" i="11"/>
  <c r="AD73" i="11"/>
  <c r="AE72" i="11"/>
  <c r="AB73" i="11"/>
  <c r="AC72" i="11"/>
  <c r="AD71" i="11"/>
  <c r="AE70" i="11"/>
  <c r="U68" i="11"/>
  <c r="AB72" i="11"/>
  <c r="AC71" i="11"/>
  <c r="Z73" i="11"/>
  <c r="I73" i="11" s="1"/>
  <c r="AA72" i="11"/>
  <c r="AB71" i="11"/>
  <c r="K71" i="11" s="1"/>
  <c r="AC70" i="11"/>
  <c r="AD69" i="11"/>
  <c r="AE68" i="11"/>
  <c r="AF73" i="11"/>
  <c r="AE73" i="11"/>
  <c r="AA73" i="11"/>
  <c r="G69" i="11" l="1"/>
  <c r="G73" i="11"/>
  <c r="O67" i="11"/>
  <c r="K72" i="11"/>
  <c r="O72" i="11"/>
  <c r="G72" i="11"/>
  <c r="P66" i="11"/>
  <c r="K81" i="11"/>
  <c r="Q66" i="11"/>
  <c r="M66" i="11"/>
  <c r="P72" i="11"/>
  <c r="Q72" i="11"/>
  <c r="E72" i="11"/>
  <c r="K77" i="11"/>
  <c r="O78" i="11"/>
  <c r="G78" i="11"/>
  <c r="M75" i="11"/>
  <c r="I81" i="11"/>
  <c r="K74" i="11"/>
  <c r="K68" i="11"/>
  <c r="G71" i="11"/>
  <c r="G70" i="11"/>
  <c r="M78" i="11"/>
  <c r="I74" i="11"/>
  <c r="G74" i="11"/>
  <c r="G79" i="11"/>
  <c r="P76" i="11"/>
  <c r="E76" i="11"/>
  <c r="Q76" i="11"/>
  <c r="I78" i="11"/>
  <c r="M77" i="11"/>
  <c r="G80" i="11"/>
  <c r="E78" i="11"/>
  <c r="P78" i="11"/>
  <c r="Q78" i="11"/>
  <c r="M74" i="11"/>
  <c r="E73" i="11"/>
  <c r="P73" i="11"/>
  <c r="Q73" i="11"/>
  <c r="P79" i="11"/>
  <c r="Q79" i="11"/>
  <c r="E79" i="11"/>
  <c r="G81" i="11"/>
  <c r="P71" i="11"/>
  <c r="E71" i="11"/>
  <c r="Q71" i="11"/>
  <c r="O70" i="11"/>
  <c r="K75" i="11"/>
  <c r="P69" i="11"/>
  <c r="E69" i="11"/>
  <c r="Q69" i="11"/>
  <c r="K78" i="11"/>
  <c r="O69" i="11"/>
  <c r="O81" i="11"/>
  <c r="O80" i="11"/>
  <c r="P70" i="11"/>
  <c r="E70" i="11"/>
  <c r="Q70" i="11"/>
  <c r="M81" i="11"/>
  <c r="G75" i="11"/>
  <c r="K73" i="11"/>
  <c r="O79" i="11"/>
  <c r="G77" i="11"/>
  <c r="O73" i="11"/>
  <c r="K69" i="11"/>
  <c r="I79" i="11"/>
  <c r="P81" i="11"/>
  <c r="Q81" i="11"/>
  <c r="E81" i="11"/>
  <c r="P75" i="11"/>
  <c r="E75" i="11"/>
  <c r="Q75" i="11"/>
  <c r="M76" i="11"/>
  <c r="I75" i="11"/>
  <c r="M79" i="11"/>
  <c r="G76" i="11"/>
  <c r="I76" i="11"/>
  <c r="P68" i="11"/>
  <c r="E68" i="11"/>
  <c r="Q68" i="11"/>
  <c r="K79" i="11"/>
  <c r="O71" i="11"/>
  <c r="M73" i="11"/>
  <c r="M67" i="11"/>
  <c r="O68" i="11"/>
  <c r="G68" i="11"/>
  <c r="E74" i="11"/>
  <c r="P74" i="11"/>
  <c r="Q74" i="11"/>
  <c r="K66" i="11"/>
  <c r="O76" i="11"/>
  <c r="I80" i="11"/>
  <c r="K80" i="11"/>
  <c r="P80" i="11"/>
  <c r="Q80" i="11"/>
  <c r="E80" i="11"/>
  <c r="I77" i="11"/>
  <c r="Q77" i="11"/>
  <c r="P77" i="11"/>
  <c r="E77" i="11"/>
  <c r="T41" i="14"/>
  <c r="U41" i="14" s="1"/>
  <c r="T42" i="14"/>
  <c r="U42" i="14" s="1"/>
  <c r="T43" i="14"/>
  <c r="U43" i="14" s="1"/>
  <c r="T44" i="14"/>
  <c r="AB44" i="14" s="1"/>
  <c r="T45" i="14"/>
  <c r="AB45" i="14" s="1"/>
  <c r="Q41" i="5"/>
  <c r="Q42" i="5"/>
  <c r="Q43" i="5"/>
  <c r="Q40" i="5"/>
  <c r="R40" i="5" l="1"/>
  <c r="T42" i="5"/>
  <c r="X43" i="5"/>
  <c r="R41" i="5"/>
  <c r="V40" i="5"/>
  <c r="V43" i="5"/>
  <c r="W43" i="5"/>
  <c r="S42" i="5"/>
  <c r="Y40" i="5"/>
  <c r="X40" i="5"/>
  <c r="W40" i="5"/>
  <c r="V45" i="14"/>
  <c r="W44" i="14"/>
  <c r="X43" i="14"/>
  <c r="Z44" i="14"/>
  <c r="Z43" i="14"/>
  <c r="W43" i="14"/>
  <c r="X44" i="14"/>
  <c r="Y45" i="14"/>
  <c r="Y42" i="14"/>
  <c r="W45" i="14"/>
  <c r="W42" i="14"/>
  <c r="U45" i="14"/>
  <c r="V44" i="14"/>
  <c r="V43" i="14"/>
  <c r="E43" i="14" s="1"/>
  <c r="AF41" i="14"/>
  <c r="AA45" i="14"/>
  <c r="K45" i="14" s="1"/>
  <c r="AA44" i="14"/>
  <c r="K44" i="14" s="1"/>
  <c r="AA43" i="14"/>
  <c r="Z42" i="14"/>
  <c r="X41" i="14"/>
  <c r="X45" i="14"/>
  <c r="Y44" i="14"/>
  <c r="Y43" i="14"/>
  <c r="X42" i="14"/>
  <c r="AC41" i="14"/>
  <c r="AE44" i="14"/>
  <c r="AF43" i="14"/>
  <c r="AE42" i="14"/>
  <c r="AB41" i="14"/>
  <c r="U44" i="14"/>
  <c r="AE41" i="14"/>
  <c r="AF44" i="14"/>
  <c r="AF42" i="14"/>
  <c r="AD44" i="14"/>
  <c r="AE43" i="14"/>
  <c r="AD42" i="14"/>
  <c r="AA41" i="14"/>
  <c r="AC44" i="14"/>
  <c r="AD43" i="14"/>
  <c r="AB42" i="14"/>
  <c r="Z41" i="14"/>
  <c r="AC43" i="14"/>
  <c r="AA42" i="14"/>
  <c r="Y41" i="14"/>
  <c r="Z45" i="14"/>
  <c r="AB43" i="14"/>
  <c r="AC42" i="14"/>
  <c r="AD41" i="14"/>
  <c r="AE45" i="14"/>
  <c r="V42" i="14"/>
  <c r="E42" i="14" s="1"/>
  <c r="W41" i="14"/>
  <c r="AD45" i="14"/>
  <c r="V41" i="14"/>
  <c r="AF45" i="14"/>
  <c r="AC45" i="14"/>
  <c r="Y42" i="5"/>
  <c r="V41" i="5"/>
  <c r="U43" i="5"/>
  <c r="T41" i="5"/>
  <c r="Y41" i="5"/>
  <c r="W41" i="5"/>
  <c r="U41" i="5"/>
  <c r="W42" i="5"/>
  <c r="Y43" i="5"/>
  <c r="V42" i="5"/>
  <c r="S41" i="5"/>
  <c r="R42" i="5"/>
  <c r="T43" i="5"/>
  <c r="S43" i="5"/>
  <c r="R43" i="5"/>
  <c r="X41" i="5"/>
  <c r="X42" i="5"/>
  <c r="U42" i="5"/>
  <c r="U40" i="5"/>
  <c r="T40" i="5"/>
  <c r="S40" i="5"/>
  <c r="K42" i="14" l="1"/>
  <c r="M42" i="14"/>
  <c r="M45" i="14"/>
  <c r="O44" i="14"/>
  <c r="G43" i="5"/>
  <c r="G43" i="14"/>
  <c r="I42" i="5"/>
  <c r="G40" i="5"/>
  <c r="M44" i="14"/>
  <c r="K40" i="5"/>
  <c r="M41" i="14"/>
  <c r="G44" i="14"/>
  <c r="I44" i="14"/>
  <c r="O43" i="14"/>
  <c r="E45" i="14"/>
  <c r="M43" i="14"/>
  <c r="G42" i="14"/>
  <c r="I43" i="14"/>
  <c r="K43" i="14"/>
  <c r="E44" i="14"/>
  <c r="G45" i="14"/>
  <c r="I42" i="14"/>
  <c r="O42" i="14"/>
  <c r="I45" i="14"/>
  <c r="I43" i="5"/>
  <c r="Q43" i="14"/>
  <c r="Q42" i="14"/>
  <c r="P42" i="14"/>
  <c r="Q44" i="14"/>
  <c r="P44" i="14"/>
  <c r="P43" i="14"/>
  <c r="M42" i="5"/>
  <c r="L42" i="5"/>
  <c r="E42" i="5"/>
  <c r="I40" i="5"/>
  <c r="G41" i="5"/>
  <c r="E41" i="5"/>
  <c r="M41" i="5"/>
  <c r="L41" i="5"/>
  <c r="K43" i="5"/>
  <c r="I41" i="5"/>
  <c r="K42" i="5"/>
  <c r="G42" i="5"/>
  <c r="K41" i="5"/>
  <c r="M43" i="5"/>
  <c r="L43" i="5"/>
  <c r="E43" i="5"/>
  <c r="M40" i="5"/>
  <c r="L40" i="5"/>
  <c r="E40" i="5"/>
  <c r="W51" i="21"/>
  <c r="X51" i="21"/>
  <c r="V51" i="21"/>
  <c r="H51" i="21" l="1"/>
  <c r="U51" i="21"/>
  <c r="AD51" i="21"/>
  <c r="AC51" i="21"/>
  <c r="AB51" i="21"/>
  <c r="AA51" i="21"/>
  <c r="Z51" i="21"/>
  <c r="Y51" i="21"/>
  <c r="L51" i="21" l="1"/>
  <c r="J51" i="21"/>
  <c r="N51" i="21"/>
  <c r="E51" i="21"/>
  <c r="P51" i="21"/>
  <c r="Q37" i="5"/>
  <c r="R37" i="5" s="1"/>
  <c r="Q38" i="5"/>
  <c r="T38" i="5" s="1"/>
  <c r="Q39" i="5"/>
  <c r="P41" i="1"/>
  <c r="Q41" i="1" s="1"/>
  <c r="P39" i="1"/>
  <c r="Q39" i="1" s="1"/>
  <c r="P40" i="1"/>
  <c r="U40" i="1" s="1"/>
  <c r="W39" i="5" l="1"/>
  <c r="Y37" i="5"/>
  <c r="S40" i="1"/>
  <c r="R40" i="1"/>
  <c r="T40" i="1"/>
  <c r="U39" i="1"/>
  <c r="S39" i="5"/>
  <c r="R39" i="5"/>
  <c r="V37" i="5"/>
  <c r="U37" i="5"/>
  <c r="W38" i="5"/>
  <c r="T37" i="5"/>
  <c r="X37" i="5"/>
  <c r="W37" i="5"/>
  <c r="Y38" i="5"/>
  <c r="X38" i="5"/>
  <c r="Y39" i="5"/>
  <c r="V38" i="5"/>
  <c r="S37" i="5"/>
  <c r="E37" i="5" s="1"/>
  <c r="X39" i="5"/>
  <c r="U38" i="5"/>
  <c r="G38" i="5" s="1"/>
  <c r="V39" i="5"/>
  <c r="S38" i="5"/>
  <c r="U39" i="5"/>
  <c r="R38" i="5"/>
  <c r="T39" i="5"/>
  <c r="V41" i="1"/>
  <c r="T41" i="1"/>
  <c r="R41" i="1"/>
  <c r="E41" i="1" s="1"/>
  <c r="U41" i="1"/>
  <c r="S41" i="1"/>
  <c r="R39" i="1"/>
  <c r="V39" i="1"/>
  <c r="T39" i="1"/>
  <c r="S39" i="1"/>
  <c r="V40" i="1"/>
  <c r="I40" i="1" s="1"/>
  <c r="Q40" i="1"/>
  <c r="K37" i="5" l="1"/>
  <c r="G41" i="1"/>
  <c r="I41" i="1"/>
  <c r="G37" i="5"/>
  <c r="K38" i="5"/>
  <c r="I37" i="5"/>
  <c r="E38" i="5"/>
  <c r="M38" i="5"/>
  <c r="L38" i="5"/>
  <c r="L37" i="5"/>
  <c r="I39" i="5"/>
  <c r="M37" i="5"/>
  <c r="I38" i="5"/>
  <c r="I39" i="1"/>
  <c r="L41" i="1"/>
  <c r="Q33" i="5"/>
  <c r="Q34" i="5"/>
  <c r="Q36" i="5"/>
  <c r="T47" i="11"/>
  <c r="X47" i="11" s="1"/>
  <c r="W50" i="21"/>
  <c r="X50" i="21"/>
  <c r="T50" i="21"/>
  <c r="V50" i="21" s="1"/>
  <c r="H50" i="21" l="1"/>
  <c r="AF47" i="11"/>
  <c r="AE47" i="11"/>
  <c r="AD47" i="11"/>
  <c r="AB47" i="11"/>
  <c r="AA47" i="11"/>
  <c r="Z47" i="11"/>
  <c r="W47" i="11"/>
  <c r="G47" i="11" s="1"/>
  <c r="V47" i="11"/>
  <c r="U47" i="11"/>
  <c r="AC47" i="11"/>
  <c r="Y47" i="11"/>
  <c r="U50" i="21"/>
  <c r="AD50" i="21"/>
  <c r="AC50" i="21"/>
  <c r="AB50" i="21"/>
  <c r="AA50" i="21"/>
  <c r="L50" i="21" s="1"/>
  <c r="Z50" i="21"/>
  <c r="Y50" i="21"/>
  <c r="M47" i="11" l="1"/>
  <c r="I47" i="11"/>
  <c r="J50" i="21"/>
  <c r="K47" i="11"/>
  <c r="N50" i="21"/>
  <c r="P50" i="21"/>
  <c r="E50" i="21"/>
  <c r="O47" i="11"/>
  <c r="Q47" i="11"/>
  <c r="P47" i="11"/>
  <c r="E47" i="11"/>
  <c r="P31" i="1"/>
  <c r="R31" i="1" s="1"/>
  <c r="P32" i="1"/>
  <c r="S32" i="1" s="1"/>
  <c r="P33" i="1"/>
  <c r="Q33" i="1" s="1"/>
  <c r="P34" i="1"/>
  <c r="S34" i="1" s="1"/>
  <c r="P35" i="1"/>
  <c r="Q35" i="1" s="1"/>
  <c r="T28" i="14"/>
  <c r="U28" i="14" s="1"/>
  <c r="T31" i="14"/>
  <c r="U31" i="14" s="1"/>
  <c r="T32" i="14"/>
  <c r="U32" i="14" s="1"/>
  <c r="T33" i="14"/>
  <c r="U33" i="14" s="1"/>
  <c r="T34" i="14"/>
  <c r="W34" i="14" s="1"/>
  <c r="T35" i="14"/>
  <c r="AA35" i="14" s="1"/>
  <c r="T36" i="14"/>
  <c r="Z36" i="14" s="1"/>
  <c r="W33" i="14" l="1"/>
  <c r="AF34" i="14"/>
  <c r="V33" i="14"/>
  <c r="E33" i="14" s="1"/>
  <c r="Y28" i="14"/>
  <c r="V35" i="14"/>
  <c r="V34" i="14"/>
  <c r="U34" i="14"/>
  <c r="W36" i="14"/>
  <c r="V36" i="14"/>
  <c r="Y36" i="14"/>
  <c r="I36" i="14" s="1"/>
  <c r="X36" i="14"/>
  <c r="U36" i="14"/>
  <c r="AE34" i="14"/>
  <c r="AF33" i="14"/>
  <c r="AD34" i="14"/>
  <c r="AE33" i="14"/>
  <c r="AC34" i="14"/>
  <c r="AD33" i="14"/>
  <c r="AF28" i="14"/>
  <c r="AB34" i="14"/>
  <c r="AC33" i="14"/>
  <c r="AE28" i="14"/>
  <c r="AA34" i="14"/>
  <c r="AB33" i="14"/>
  <c r="AD28" i="14"/>
  <c r="Z35" i="14"/>
  <c r="Z34" i="14"/>
  <c r="AA33" i="14"/>
  <c r="AC28" i="14"/>
  <c r="Y35" i="14"/>
  <c r="Y34" i="14"/>
  <c r="Z33" i="14"/>
  <c r="AB28" i="14"/>
  <c r="X35" i="14"/>
  <c r="X34" i="14"/>
  <c r="G34" i="14" s="1"/>
  <c r="Y33" i="14"/>
  <c r="AA28" i="14"/>
  <c r="W35" i="14"/>
  <c r="G35" i="14" s="1"/>
  <c r="X33" i="14"/>
  <c r="Z28" i="14"/>
  <c r="T35" i="1"/>
  <c r="U35" i="1"/>
  <c r="V35" i="1"/>
  <c r="U33" i="1"/>
  <c r="S35" i="1"/>
  <c r="Q34" i="1"/>
  <c r="V33" i="1"/>
  <c r="R34" i="1"/>
  <c r="AA32" i="14"/>
  <c r="X32" i="14"/>
  <c r="Y32" i="14"/>
  <c r="W32" i="14"/>
  <c r="AC32" i="14"/>
  <c r="AF32" i="14"/>
  <c r="AD32" i="14"/>
  <c r="AB32" i="14"/>
  <c r="Z32" i="14"/>
  <c r="AE32" i="14"/>
  <c r="AE31" i="14"/>
  <c r="AD31" i="14"/>
  <c r="AC31" i="14"/>
  <c r="AA31" i="14"/>
  <c r="AF31" i="14"/>
  <c r="Y31" i="14"/>
  <c r="AB31" i="14"/>
  <c r="Z31" i="14"/>
  <c r="X31" i="14"/>
  <c r="T32" i="1"/>
  <c r="G32" i="1" s="1"/>
  <c r="R32" i="1"/>
  <c r="Q32" i="1"/>
  <c r="V32" i="1"/>
  <c r="U32" i="1"/>
  <c r="Q31" i="1"/>
  <c r="R33" i="1"/>
  <c r="E33" i="1" s="1"/>
  <c r="T31" i="1"/>
  <c r="R35" i="1"/>
  <c r="T33" i="1"/>
  <c r="V31" i="1"/>
  <c r="S33" i="1"/>
  <c r="U31" i="1"/>
  <c r="V34" i="1"/>
  <c r="S31" i="1"/>
  <c r="U34" i="1"/>
  <c r="T34" i="1"/>
  <c r="G34" i="1" s="1"/>
  <c r="AD36" i="14"/>
  <c r="AE35" i="14"/>
  <c r="V32" i="14"/>
  <c r="E32" i="14" s="1"/>
  <c r="W31" i="14"/>
  <c r="X28" i="14"/>
  <c r="AF36" i="14"/>
  <c r="U35" i="14"/>
  <c r="AE36" i="14"/>
  <c r="AC36" i="14"/>
  <c r="AD35" i="14"/>
  <c r="V31" i="14"/>
  <c r="E31" i="14" s="1"/>
  <c r="W28" i="14"/>
  <c r="AF35" i="14"/>
  <c r="AB36" i="14"/>
  <c r="AC35" i="14"/>
  <c r="V28" i="14"/>
  <c r="AA36" i="14"/>
  <c r="AB35" i="14"/>
  <c r="K35" i="14" s="1"/>
  <c r="Q20" i="5"/>
  <c r="Q21" i="5"/>
  <c r="U21" i="5" s="1"/>
  <c r="X22" i="5"/>
  <c r="Q25" i="5"/>
  <c r="R25" i="5" s="1"/>
  <c r="Q26" i="5"/>
  <c r="W26" i="5" s="1"/>
  <c r="Q29" i="5"/>
  <c r="R29" i="5" s="1"/>
  <c r="Q30" i="5"/>
  <c r="Q31" i="5"/>
  <c r="Q32" i="5"/>
  <c r="S34" i="5"/>
  <c r="V36" i="5"/>
  <c r="S33" i="5"/>
  <c r="W49" i="21"/>
  <c r="X49" i="21"/>
  <c r="T49" i="21"/>
  <c r="U49" i="21" s="1"/>
  <c r="W48" i="21"/>
  <c r="X48" i="21"/>
  <c r="T48" i="21"/>
  <c r="U48" i="21" s="1"/>
  <c r="I35" i="14" l="1"/>
  <c r="O34" i="14"/>
  <c r="G31" i="14"/>
  <c r="L35" i="1"/>
  <c r="G35" i="1"/>
  <c r="I34" i="1"/>
  <c r="I34" i="14"/>
  <c r="G32" i="14"/>
  <c r="M34" i="14"/>
  <c r="H49" i="21"/>
  <c r="M28" i="14"/>
  <c r="I32" i="1"/>
  <c r="M31" i="14"/>
  <c r="M32" i="14"/>
  <c r="I32" i="14"/>
  <c r="K36" i="14"/>
  <c r="M33" i="14"/>
  <c r="O35" i="14"/>
  <c r="E34" i="14"/>
  <c r="Q34" i="14"/>
  <c r="Q31" i="14"/>
  <c r="O36" i="14"/>
  <c r="P35" i="14"/>
  <c r="Q35" i="14"/>
  <c r="E35" i="14"/>
  <c r="I31" i="14"/>
  <c r="O32" i="14"/>
  <c r="G36" i="14"/>
  <c r="M35" i="14"/>
  <c r="I33" i="14"/>
  <c r="O33" i="14"/>
  <c r="Q32" i="14"/>
  <c r="P31" i="14"/>
  <c r="O31" i="14"/>
  <c r="I31" i="1"/>
  <c r="I35" i="1"/>
  <c r="G31" i="1"/>
  <c r="G33" i="1"/>
  <c r="I33" i="1"/>
  <c r="E32" i="1"/>
  <c r="L32" i="1"/>
  <c r="L34" i="1"/>
  <c r="E34" i="1"/>
  <c r="L33" i="1"/>
  <c r="E35" i="1"/>
  <c r="E31" i="1"/>
  <c r="L31" i="1"/>
  <c r="K33" i="14"/>
  <c r="K32" i="14"/>
  <c r="P32" i="14"/>
  <c r="K34" i="14"/>
  <c r="P34" i="14"/>
  <c r="E36" i="14"/>
  <c r="K31" i="14"/>
  <c r="Q28" i="14"/>
  <c r="K28" i="14"/>
  <c r="G28" i="14"/>
  <c r="E28" i="14"/>
  <c r="P28" i="14"/>
  <c r="O28" i="14"/>
  <c r="T22" i="5"/>
  <c r="Y21" i="5"/>
  <c r="S22" i="5"/>
  <c r="E22" i="5" s="1"/>
  <c r="V26" i="5"/>
  <c r="X21" i="5"/>
  <c r="T26" i="5"/>
  <c r="U26" i="5"/>
  <c r="V21" i="5"/>
  <c r="T21" i="5"/>
  <c r="S21" i="5"/>
  <c r="S26" i="5"/>
  <c r="W22" i="5"/>
  <c r="V22" i="5"/>
  <c r="U22" i="5"/>
  <c r="R26" i="5"/>
  <c r="Y22" i="5"/>
  <c r="K22" i="5" s="1"/>
  <c r="R21" i="5"/>
  <c r="Y26" i="5"/>
  <c r="U25" i="5"/>
  <c r="Y25" i="5"/>
  <c r="W25" i="5"/>
  <c r="X26" i="5"/>
  <c r="X25" i="5"/>
  <c r="V25" i="5"/>
  <c r="S25" i="5"/>
  <c r="E25" i="5" s="1"/>
  <c r="W21" i="5"/>
  <c r="T25" i="5"/>
  <c r="Y34" i="5"/>
  <c r="X34" i="5"/>
  <c r="R34" i="5"/>
  <c r="T34" i="5"/>
  <c r="X36" i="5"/>
  <c r="U34" i="5"/>
  <c r="W36" i="5"/>
  <c r="I36" i="5" s="1"/>
  <c r="U36" i="5"/>
  <c r="S36" i="5"/>
  <c r="T36" i="5"/>
  <c r="R36" i="5"/>
  <c r="W34" i="5"/>
  <c r="Y36" i="5"/>
  <c r="V34" i="5"/>
  <c r="Y33" i="5"/>
  <c r="X33" i="5"/>
  <c r="T33" i="5"/>
  <c r="G33" i="5" s="1"/>
  <c r="W33" i="5"/>
  <c r="V33" i="5"/>
  <c r="U33" i="5"/>
  <c r="R33" i="5"/>
  <c r="Y29" i="5"/>
  <c r="X29" i="5"/>
  <c r="W29" i="5"/>
  <c r="V29" i="5"/>
  <c r="U29" i="5"/>
  <c r="T29" i="5"/>
  <c r="S29" i="5"/>
  <c r="AD49" i="21"/>
  <c r="AC49" i="21"/>
  <c r="AA49" i="21"/>
  <c r="Z49" i="21"/>
  <c r="Y49" i="21"/>
  <c r="V49" i="21"/>
  <c r="E49" i="21" s="1"/>
  <c r="AB49" i="21"/>
  <c r="AD48" i="21"/>
  <c r="AB48" i="21"/>
  <c r="V48" i="21"/>
  <c r="E48" i="21" s="1"/>
  <c r="AC48" i="21"/>
  <c r="AA48" i="21"/>
  <c r="Z48" i="21"/>
  <c r="Y48" i="21"/>
  <c r="K26" i="5" l="1"/>
  <c r="N49" i="21"/>
  <c r="N48" i="21"/>
  <c r="J48" i="21"/>
  <c r="G36" i="5"/>
  <c r="G25" i="5"/>
  <c r="I25" i="5"/>
  <c r="K33" i="5"/>
  <c r="I33" i="5"/>
  <c r="P49" i="21"/>
  <c r="K34" i="5"/>
  <c r="K29" i="5"/>
  <c r="I29" i="5"/>
  <c r="K36" i="5"/>
  <c r="L49" i="21"/>
  <c r="K71" i="21" s="1"/>
  <c r="G34" i="5"/>
  <c r="M34" i="5"/>
  <c r="E34" i="5"/>
  <c r="L34" i="5"/>
  <c r="E33" i="5"/>
  <c r="M33" i="5"/>
  <c r="L33" i="5"/>
  <c r="M36" i="5"/>
  <c r="L36" i="5"/>
  <c r="E36" i="5"/>
  <c r="M29" i="5"/>
  <c r="G29" i="5"/>
  <c r="E29" i="5"/>
  <c r="L29" i="5"/>
  <c r="G26" i="5"/>
  <c r="K25" i="5"/>
  <c r="M25" i="5"/>
  <c r="L25" i="5"/>
  <c r="E26" i="5"/>
  <c r="L26" i="5"/>
  <c r="M26" i="5"/>
  <c r="I22" i="5"/>
  <c r="G22" i="5"/>
  <c r="M22" i="5"/>
  <c r="L22" i="5"/>
  <c r="T38" i="14"/>
  <c r="Z38" i="14" s="1"/>
  <c r="T39" i="14"/>
  <c r="Y39" i="14" s="1"/>
  <c r="T40" i="14"/>
  <c r="X40" i="14" s="1"/>
  <c r="T46" i="14"/>
  <c r="W46" i="14" s="1"/>
  <c r="T47" i="14"/>
  <c r="AC47" i="14" s="1"/>
  <c r="T48" i="14"/>
  <c r="AB48" i="14" s="1"/>
  <c r="T50" i="14"/>
  <c r="AA50" i="14" s="1"/>
  <c r="T51" i="14"/>
  <c r="Z51" i="14" s="1"/>
  <c r="T53" i="14"/>
  <c r="Y53" i="14" s="1"/>
  <c r="Q44" i="5"/>
  <c r="Q45" i="5"/>
  <c r="S45" i="5" s="1"/>
  <c r="Q46" i="5"/>
  <c r="R46" i="5" s="1"/>
  <c r="Q48" i="5"/>
  <c r="T48" i="5" s="1"/>
  <c r="W44" i="5" l="1"/>
  <c r="U53" i="14"/>
  <c r="X51" i="14"/>
  <c r="X46" i="5"/>
  <c r="R45" i="5"/>
  <c r="V50" i="14"/>
  <c r="U50" i="14"/>
  <c r="V39" i="14"/>
  <c r="W46" i="5"/>
  <c r="Y45" i="5"/>
  <c r="U39" i="14"/>
  <c r="Y38" i="14"/>
  <c r="I38" i="14" s="1"/>
  <c r="Y51" i="14"/>
  <c r="W48" i="14"/>
  <c r="X53" i="14"/>
  <c r="W53" i="14"/>
  <c r="X39" i="14"/>
  <c r="V53" i="14"/>
  <c r="W39" i="14"/>
  <c r="U30" i="5"/>
  <c r="V30" i="5"/>
  <c r="W30" i="5"/>
  <c r="X30" i="5"/>
  <c r="R30" i="5"/>
  <c r="Y30" i="5"/>
  <c r="S30" i="5"/>
  <c r="T30" i="5"/>
  <c r="R32" i="5"/>
  <c r="S32" i="5"/>
  <c r="T32" i="5"/>
  <c r="U32" i="5"/>
  <c r="V32" i="5"/>
  <c r="W32" i="5"/>
  <c r="X32" i="5"/>
  <c r="Y32" i="5"/>
  <c r="Y31" i="5"/>
  <c r="U31" i="5"/>
  <c r="R31" i="5"/>
  <c r="S31" i="5"/>
  <c r="T31" i="5"/>
  <c r="V31" i="5"/>
  <c r="W31" i="5"/>
  <c r="X31" i="5"/>
  <c r="X45" i="5"/>
  <c r="V45" i="5"/>
  <c r="U45" i="5"/>
  <c r="V48" i="14"/>
  <c r="U48" i="14"/>
  <c r="U47" i="14"/>
  <c r="X38" i="14"/>
  <c r="Z50" i="14"/>
  <c r="W38" i="14"/>
  <c r="Y50" i="14"/>
  <c r="AF46" i="14"/>
  <c r="V38" i="14"/>
  <c r="X50" i="14"/>
  <c r="V46" i="14"/>
  <c r="W50" i="14"/>
  <c r="U46" i="14"/>
  <c r="W45" i="5"/>
  <c r="T45" i="5"/>
  <c r="S48" i="5"/>
  <c r="Y46" i="5"/>
  <c r="AD46" i="14"/>
  <c r="AB47" i="14"/>
  <c r="AB46" i="14"/>
  <c r="Z47" i="14"/>
  <c r="AA46" i="14"/>
  <c r="W51" i="14"/>
  <c r="Y47" i="14"/>
  <c r="Z46" i="14"/>
  <c r="W40" i="14"/>
  <c r="G40" i="14" s="1"/>
  <c r="V51" i="14"/>
  <c r="Z48" i="14"/>
  <c r="X47" i="14"/>
  <c r="Y46" i="14"/>
  <c r="V40" i="14"/>
  <c r="U38" i="14"/>
  <c r="AE46" i="14"/>
  <c r="AF47" i="14"/>
  <c r="AA48" i="14"/>
  <c r="K48" i="14" s="1"/>
  <c r="U51" i="14"/>
  <c r="Y48" i="14"/>
  <c r="W47" i="14"/>
  <c r="X46" i="14"/>
  <c r="G46" i="14" s="1"/>
  <c r="U40" i="14"/>
  <c r="AC46" i="14"/>
  <c r="AA47" i="14"/>
  <c r="AF48" i="14"/>
  <c r="X48" i="14"/>
  <c r="V47" i="14"/>
  <c r="AF53" i="14"/>
  <c r="AE39" i="14"/>
  <c r="AF38" i="14"/>
  <c r="AD53" i="14"/>
  <c r="AB40" i="14"/>
  <c r="AC39" i="14"/>
  <c r="AD38" i="14"/>
  <c r="AF39" i="14"/>
  <c r="AE53" i="14"/>
  <c r="AF51" i="14"/>
  <c r="AD51" i="14"/>
  <c r="AA53" i="14"/>
  <c r="AB51" i="14"/>
  <c r="AC50" i="14"/>
  <c r="AD48" i="14"/>
  <c r="AE47" i="14"/>
  <c r="Z40" i="14"/>
  <c r="AA39" i="14"/>
  <c r="AB38" i="14"/>
  <c r="AF40" i="14"/>
  <c r="AE40" i="14"/>
  <c r="AD40" i="14"/>
  <c r="AD39" i="14"/>
  <c r="AC53" i="14"/>
  <c r="AB53" i="14"/>
  <c r="AC51" i="14"/>
  <c r="AE48" i="14"/>
  <c r="AA40" i="14"/>
  <c r="Z53" i="14"/>
  <c r="I53" i="14" s="1"/>
  <c r="AA51" i="14"/>
  <c r="AB50" i="14"/>
  <c r="AC48" i="14"/>
  <c r="AD47" i="14"/>
  <c r="M47" i="14" s="1"/>
  <c r="Y40" i="14"/>
  <c r="Z39" i="14"/>
  <c r="I39" i="14" s="1"/>
  <c r="AA38" i="14"/>
  <c r="AE51" i="14"/>
  <c r="AF50" i="14"/>
  <c r="AC40" i="14"/>
  <c r="AE38" i="14"/>
  <c r="AE50" i="14"/>
  <c r="AD50" i="14"/>
  <c r="AB39" i="14"/>
  <c r="AC38" i="14"/>
  <c r="S44" i="5"/>
  <c r="R44" i="5"/>
  <c r="U46" i="5"/>
  <c r="V44" i="5"/>
  <c r="V46" i="5"/>
  <c r="T46" i="5"/>
  <c r="U44" i="5"/>
  <c r="T44" i="5"/>
  <c r="R48" i="5"/>
  <c r="X48" i="5"/>
  <c r="V48" i="5"/>
  <c r="S46" i="5"/>
  <c r="E46" i="5" s="1"/>
  <c r="Y44" i="5"/>
  <c r="U48" i="5"/>
  <c r="G48" i="5" s="1"/>
  <c r="X44" i="5"/>
  <c r="Y48" i="5"/>
  <c r="W48" i="5"/>
  <c r="P28" i="1"/>
  <c r="R28" i="1" s="1"/>
  <c r="P36" i="1"/>
  <c r="V36" i="1" s="1"/>
  <c r="P38" i="1"/>
  <c r="Q38" i="1" s="1"/>
  <c r="P42" i="1"/>
  <c r="U42" i="1" s="1"/>
  <c r="P43" i="1"/>
  <c r="R43" i="1" s="1"/>
  <c r="P44" i="1"/>
  <c r="U44" i="1" s="1"/>
  <c r="P45" i="1"/>
  <c r="T45" i="1" s="1"/>
  <c r="P46" i="1"/>
  <c r="S46" i="1" s="1"/>
  <c r="P47" i="1"/>
  <c r="V47" i="1" s="1"/>
  <c r="P48" i="1"/>
  <c r="Q48" i="1" s="1"/>
  <c r="P50" i="1"/>
  <c r="V50" i="1" s="1"/>
  <c r="P51" i="1"/>
  <c r="Q51" i="1" s="1"/>
  <c r="S37" i="4"/>
  <c r="T37" i="4" s="1"/>
  <c r="S38" i="4"/>
  <c r="T38" i="4" s="1"/>
  <c r="S39" i="4"/>
  <c r="U39" i="4" s="1"/>
  <c r="S43" i="4"/>
  <c r="V43" i="4" s="1"/>
  <c r="S44" i="4"/>
  <c r="W44" i="4" s="1"/>
  <c r="S45" i="4"/>
  <c r="X45" i="4" s="1"/>
  <c r="S46" i="4"/>
  <c r="Y46" i="4" s="1"/>
  <c r="S47" i="4"/>
  <c r="AA47" i="4" s="1"/>
  <c r="S48" i="4"/>
  <c r="AB48" i="4" s="1"/>
  <c r="S49" i="4"/>
  <c r="AC49" i="4" s="1"/>
  <c r="S50" i="4"/>
  <c r="T50" i="4" s="1"/>
  <c r="S51" i="4"/>
  <c r="T51" i="4" s="1"/>
  <c r="S52" i="4"/>
  <c r="T52" i="4" s="1"/>
  <c r="S54" i="4"/>
  <c r="T54" i="4" s="1"/>
  <c r="S55" i="4"/>
  <c r="U55" i="4" s="1"/>
  <c r="S56" i="4"/>
  <c r="V56" i="4" s="1"/>
  <c r="S57" i="4"/>
  <c r="W57" i="4" s="1"/>
  <c r="S58" i="4"/>
  <c r="X58" i="4" s="1"/>
  <c r="S59" i="4"/>
  <c r="Y59" i="4" s="1"/>
  <c r="S60" i="4"/>
  <c r="AA60" i="4" s="1"/>
  <c r="S61" i="4"/>
  <c r="AB61" i="4" s="1"/>
  <c r="T38" i="11"/>
  <c r="T39" i="11"/>
  <c r="T40" i="11"/>
  <c r="U40" i="11" s="1"/>
  <c r="T44" i="11"/>
  <c r="V44" i="11" s="1"/>
  <c r="T45" i="11"/>
  <c r="AB45" i="11" s="1"/>
  <c r="T46" i="11"/>
  <c r="AC46" i="11" s="1"/>
  <c r="T48" i="11"/>
  <c r="X48" i="11" s="1"/>
  <c r="T49" i="11"/>
  <c r="W49" i="11" s="1"/>
  <c r="T50" i="11"/>
  <c r="V50" i="11" s="1"/>
  <c r="T51" i="11"/>
  <c r="U51" i="11" s="1"/>
  <c r="T52" i="11"/>
  <c r="U52" i="11" s="1"/>
  <c r="T53" i="11"/>
  <c r="U53" i="11" s="1"/>
  <c r="T55" i="11"/>
  <c r="T56" i="11"/>
  <c r="V56" i="11" s="1"/>
  <c r="T57" i="11"/>
  <c r="AB57" i="11" s="1"/>
  <c r="T58" i="11"/>
  <c r="AA58" i="11" s="1"/>
  <c r="T59" i="11"/>
  <c r="Z59" i="11" s="1"/>
  <c r="T60" i="11"/>
  <c r="Y60" i="11" s="1"/>
  <c r="T61" i="11"/>
  <c r="X61" i="11" s="1"/>
  <c r="T62" i="11"/>
  <c r="W62" i="11" s="1"/>
  <c r="T63" i="11"/>
  <c r="V63" i="11" s="1"/>
  <c r="T64" i="11"/>
  <c r="U64" i="11" s="1"/>
  <c r="T65" i="11"/>
  <c r="U65" i="11" s="1"/>
  <c r="N45" i="3"/>
  <c r="O45" i="3" s="1"/>
  <c r="N46" i="3"/>
  <c r="N47" i="3"/>
  <c r="P47" i="3" s="1"/>
  <c r="N48" i="3"/>
  <c r="Q48" i="3" s="1"/>
  <c r="N49" i="3"/>
  <c r="R49" i="3" s="1"/>
  <c r="N50" i="3"/>
  <c r="O50" i="3" s="1"/>
  <c r="N51" i="3"/>
  <c r="N52" i="3"/>
  <c r="P52" i="3" s="1"/>
  <c r="N53" i="3"/>
  <c r="R53" i="3" s="1"/>
  <c r="N54" i="3"/>
  <c r="Q54" i="3" s="1"/>
  <c r="N55" i="3"/>
  <c r="P55" i="3" s="1"/>
  <c r="N56" i="3"/>
  <c r="N57" i="3"/>
  <c r="O57" i="3" s="1"/>
  <c r="N58" i="3"/>
  <c r="N59" i="3"/>
  <c r="P59" i="3" s="1"/>
  <c r="N60" i="3"/>
  <c r="Q60" i="3" s="1"/>
  <c r="N41" i="3"/>
  <c r="O41" i="3" s="1"/>
  <c r="N42" i="3"/>
  <c r="O42" i="3" s="1"/>
  <c r="N43" i="3"/>
  <c r="O43" i="3" s="1"/>
  <c r="N44" i="3"/>
  <c r="Q44" i="3" s="1"/>
  <c r="I47" i="14" l="1"/>
  <c r="K44" i="5"/>
  <c r="I46" i="14"/>
  <c r="M46" i="14"/>
  <c r="K47" i="14"/>
  <c r="I44" i="5"/>
  <c r="I46" i="5"/>
  <c r="K46" i="14"/>
  <c r="G48" i="14"/>
  <c r="G44" i="5"/>
  <c r="G38" i="14"/>
  <c r="G53" i="14"/>
  <c r="K53" i="14"/>
  <c r="O47" i="14"/>
  <c r="I48" i="14"/>
  <c r="E53" i="14"/>
  <c r="E47" i="14"/>
  <c r="Q47" i="14"/>
  <c r="P47" i="14"/>
  <c r="M48" i="14"/>
  <c r="O53" i="14"/>
  <c r="G47" i="14"/>
  <c r="K40" i="14"/>
  <c r="O46" i="14"/>
  <c r="E46" i="14"/>
  <c r="G39" i="14"/>
  <c r="E48" i="14"/>
  <c r="Q48" i="14"/>
  <c r="P48" i="14"/>
  <c r="O48" i="14"/>
  <c r="E31" i="5"/>
  <c r="I32" i="5"/>
  <c r="G32" i="5"/>
  <c r="K45" i="5"/>
  <c r="L30" i="5"/>
  <c r="M30" i="5"/>
  <c r="E30" i="5"/>
  <c r="K46" i="5"/>
  <c r="K32" i="5"/>
  <c r="G30" i="5"/>
  <c r="L45" i="5"/>
  <c r="M45" i="5"/>
  <c r="E45" i="5"/>
  <c r="K31" i="5"/>
  <c r="K30" i="5"/>
  <c r="I45" i="5"/>
  <c r="M32" i="5"/>
  <c r="E32" i="5"/>
  <c r="L32" i="5"/>
  <c r="G46" i="5"/>
  <c r="G45" i="5"/>
  <c r="I31" i="5"/>
  <c r="I30" i="5"/>
  <c r="M46" i="5"/>
  <c r="L46" i="5"/>
  <c r="Q38" i="14"/>
  <c r="P38" i="14"/>
  <c r="E38" i="14"/>
  <c r="Q46" i="14"/>
  <c r="P46" i="14"/>
  <c r="K38" i="14"/>
  <c r="K39" i="14"/>
  <c r="O38" i="14"/>
  <c r="E40" i="14"/>
  <c r="M38" i="14"/>
  <c r="E39" i="14"/>
  <c r="I40" i="14"/>
  <c r="M44" i="5"/>
  <c r="L44" i="5"/>
  <c r="E44" i="5"/>
  <c r="D50" i="3"/>
  <c r="AC38" i="11"/>
  <c r="AA38" i="11"/>
  <c r="Y38" i="11"/>
  <c r="W38" i="11"/>
  <c r="AF38" i="11"/>
  <c r="X38" i="11"/>
  <c r="U38" i="11"/>
  <c r="AD38" i="11"/>
  <c r="AB38" i="11"/>
  <c r="Z38" i="11"/>
  <c r="V38" i="11"/>
  <c r="AE38" i="11"/>
  <c r="Y39" i="11"/>
  <c r="W39" i="11"/>
  <c r="G39" i="11" s="1"/>
  <c r="AB39" i="11"/>
  <c r="Z39" i="11"/>
  <c r="X39" i="11"/>
  <c r="V39" i="11"/>
  <c r="AE39" i="11"/>
  <c r="AC39" i="11"/>
  <c r="AA39" i="11"/>
  <c r="AF39" i="11"/>
  <c r="U39" i="11"/>
  <c r="AD39" i="11"/>
  <c r="V28" i="1"/>
  <c r="Q28" i="1"/>
  <c r="U28" i="1"/>
  <c r="T28" i="1"/>
  <c r="S28" i="1"/>
  <c r="T43" i="4"/>
  <c r="X46" i="4"/>
  <c r="I46" i="4" s="1"/>
  <c r="AB50" i="4"/>
  <c r="AC50" i="4"/>
  <c r="T39" i="4"/>
  <c r="AC37" i="4"/>
  <c r="AA37" i="4"/>
  <c r="U44" i="11"/>
  <c r="O44" i="3"/>
  <c r="T42" i="1"/>
  <c r="Y44" i="11"/>
  <c r="W44" i="11"/>
  <c r="T47" i="1"/>
  <c r="S47" i="1"/>
  <c r="V48" i="1"/>
  <c r="U47" i="1"/>
  <c r="I47" i="1" s="1"/>
  <c r="R43" i="3"/>
  <c r="Q43" i="3"/>
  <c r="O55" i="3"/>
  <c r="P43" i="3"/>
  <c r="D43" i="3" s="1"/>
  <c r="R42" i="3"/>
  <c r="Q42" i="3"/>
  <c r="P42" i="3"/>
  <c r="D42" i="3" s="1"/>
  <c r="O54" i="3"/>
  <c r="V51" i="1"/>
  <c r="R44" i="1"/>
  <c r="U51" i="1"/>
  <c r="Q44" i="1"/>
  <c r="R47" i="1"/>
  <c r="S42" i="1"/>
  <c r="Q47" i="1"/>
  <c r="R42" i="1"/>
  <c r="Q42" i="1"/>
  <c r="S45" i="1"/>
  <c r="G45" i="1" s="1"/>
  <c r="R45" i="1"/>
  <c r="S38" i="1"/>
  <c r="U38" i="1"/>
  <c r="V38" i="1"/>
  <c r="T38" i="1"/>
  <c r="U55" i="11"/>
  <c r="V55" i="11"/>
  <c r="Z55" i="11"/>
  <c r="AB55" i="11"/>
  <c r="AC55" i="11"/>
  <c r="AF55" i="11"/>
  <c r="W55" i="11"/>
  <c r="X55" i="11"/>
  <c r="Y55" i="11"/>
  <c r="AA55" i="11"/>
  <c r="AD55" i="11"/>
  <c r="AE55" i="11"/>
  <c r="T57" i="4"/>
  <c r="Y40" i="11"/>
  <c r="Z40" i="11"/>
  <c r="X40" i="11"/>
  <c r="V62" i="11"/>
  <c r="V40" i="11"/>
  <c r="E40" i="11" s="1"/>
  <c r="X59" i="11"/>
  <c r="V59" i="11"/>
  <c r="X44" i="11"/>
  <c r="X58" i="11"/>
  <c r="W58" i="11"/>
  <c r="AB44" i="11"/>
  <c r="AA44" i="11"/>
  <c r="V58" i="11"/>
  <c r="U58" i="11"/>
  <c r="Z44" i="11"/>
  <c r="O59" i="3"/>
  <c r="R58" i="3"/>
  <c r="Q58" i="3"/>
  <c r="P58" i="3"/>
  <c r="Q45" i="1"/>
  <c r="T51" i="1"/>
  <c r="S51" i="1"/>
  <c r="V43" i="1"/>
  <c r="S50" i="1"/>
  <c r="U43" i="1"/>
  <c r="R50" i="1"/>
  <c r="V45" i="1"/>
  <c r="T43" i="1"/>
  <c r="Q50" i="1"/>
  <c r="U45" i="1"/>
  <c r="S43" i="1"/>
  <c r="Q43" i="1"/>
  <c r="R36" i="1"/>
  <c r="S36" i="1"/>
  <c r="Q36" i="1"/>
  <c r="V60" i="4"/>
  <c r="W59" i="4"/>
  <c r="T55" i="4"/>
  <c r="U59" i="4"/>
  <c r="Y60" i="4"/>
  <c r="W60" i="4"/>
  <c r="T59" i="4"/>
  <c r="AA49" i="4"/>
  <c r="Z49" i="4"/>
  <c r="X49" i="4"/>
  <c r="W49" i="4"/>
  <c r="V49" i="4"/>
  <c r="W53" i="11"/>
  <c r="U48" i="11"/>
  <c r="AF53" i="11"/>
  <c r="Z58" i="11"/>
  <c r="AE53" i="11"/>
  <c r="AB58" i="11"/>
  <c r="K58" i="11" s="1"/>
  <c r="Y58" i="11"/>
  <c r="AD53" i="11"/>
  <c r="AF58" i="11"/>
  <c r="W57" i="11"/>
  <c r="AE52" i="11"/>
  <c r="AB65" i="11"/>
  <c r="AE58" i="11"/>
  <c r="V57" i="11"/>
  <c r="AB52" i="11"/>
  <c r="AD58" i="11"/>
  <c r="AA52" i="11"/>
  <c r="AC58" i="11"/>
  <c r="W56" i="11"/>
  <c r="Z52" i="11"/>
  <c r="P49" i="3"/>
  <c r="R56" i="3"/>
  <c r="Q56" i="3"/>
  <c r="P56" i="3"/>
  <c r="O56" i="3"/>
  <c r="P54" i="3"/>
  <c r="O52" i="3"/>
  <c r="U46" i="4"/>
  <c r="T46" i="4"/>
  <c r="V46" i="4"/>
  <c r="V44" i="4"/>
  <c r="G44" i="4" s="1"/>
  <c r="U44" i="4"/>
  <c r="T44" i="4"/>
  <c r="W58" i="4"/>
  <c r="Z60" i="4"/>
  <c r="K60" i="4" s="1"/>
  <c r="V58" i="4"/>
  <c r="Y52" i="4"/>
  <c r="U58" i="4"/>
  <c r="X60" i="4"/>
  <c r="T58" i="4"/>
  <c r="Y49" i="4"/>
  <c r="W46" i="4"/>
  <c r="U56" i="4"/>
  <c r="Z50" i="4"/>
  <c r="U49" i="4"/>
  <c r="V59" i="4"/>
  <c r="T56" i="4"/>
  <c r="Y50" i="4"/>
  <c r="T49" i="4"/>
  <c r="W45" i="4"/>
  <c r="V45" i="4"/>
  <c r="AA50" i="4"/>
  <c r="X50" i="4"/>
  <c r="V61" i="4"/>
  <c r="W50" i="4"/>
  <c r="X48" i="4"/>
  <c r="U45" i="4"/>
  <c r="U61" i="4"/>
  <c r="V50" i="4"/>
  <c r="W48" i="4"/>
  <c r="T45" i="4"/>
  <c r="W59" i="11"/>
  <c r="U59" i="11"/>
  <c r="U62" i="11"/>
  <c r="AC53" i="11"/>
  <c r="U50" i="11"/>
  <c r="W61" i="11"/>
  <c r="G61" i="11" s="1"/>
  <c r="V49" i="11"/>
  <c r="AF65" i="11"/>
  <c r="V61" i="11"/>
  <c r="AF52" i="11"/>
  <c r="U49" i="11"/>
  <c r="AE65" i="11"/>
  <c r="AD65" i="11"/>
  <c r="U56" i="11"/>
  <c r="AD52" i="11"/>
  <c r="W48" i="11"/>
  <c r="G48" i="11" s="1"/>
  <c r="AC65" i="11"/>
  <c r="Y59" i="11"/>
  <c r="I59" i="11" s="1"/>
  <c r="AC52" i="11"/>
  <c r="V48" i="11"/>
  <c r="AB46" i="11"/>
  <c r="X46" i="11"/>
  <c r="AD46" i="11"/>
  <c r="M46" i="11" s="1"/>
  <c r="AA46" i="11"/>
  <c r="Z46" i="11"/>
  <c r="Y46" i="11"/>
  <c r="W46" i="11"/>
  <c r="V46" i="11"/>
  <c r="U46" i="11"/>
  <c r="AF46" i="11"/>
  <c r="AE46" i="11"/>
  <c r="AF45" i="11"/>
  <c r="AA45" i="11"/>
  <c r="K45" i="11" s="1"/>
  <c r="Y45" i="11"/>
  <c r="Z45" i="11"/>
  <c r="X45" i="11"/>
  <c r="W45" i="11"/>
  <c r="V45" i="11"/>
  <c r="O49" i="3"/>
  <c r="P48" i="3"/>
  <c r="Q46" i="3"/>
  <c r="P46" i="3"/>
  <c r="O46" i="3"/>
  <c r="R51" i="3"/>
  <c r="O58" i="3"/>
  <c r="Q53" i="3"/>
  <c r="H53" i="3" s="1"/>
  <c r="Q51" i="3"/>
  <c r="P60" i="3"/>
  <c r="P53" i="3"/>
  <c r="P51" i="3"/>
  <c r="O53" i="3"/>
  <c r="O51" i="3"/>
  <c r="O48" i="3"/>
  <c r="R45" i="3"/>
  <c r="Q49" i="3"/>
  <c r="R46" i="3"/>
  <c r="P45" i="3"/>
  <c r="D45" i="3" s="1"/>
  <c r="U50" i="1"/>
  <c r="R46" i="1"/>
  <c r="T44" i="1"/>
  <c r="V42" i="1"/>
  <c r="I42" i="1" s="1"/>
  <c r="U36" i="1"/>
  <c r="T50" i="1"/>
  <c r="Q46" i="1"/>
  <c r="S44" i="1"/>
  <c r="T36" i="1"/>
  <c r="U48" i="1"/>
  <c r="R51" i="1"/>
  <c r="E51" i="1" s="1"/>
  <c r="T48" i="1"/>
  <c r="V46" i="1"/>
  <c r="R38" i="1"/>
  <c r="E38" i="1" s="1"/>
  <c r="S48" i="1"/>
  <c r="U46" i="1"/>
  <c r="R48" i="1"/>
  <c r="E48" i="1" s="1"/>
  <c r="T46" i="1"/>
  <c r="G46" i="1" s="1"/>
  <c r="V44" i="1"/>
  <c r="I44" i="1" s="1"/>
  <c r="Z51" i="4"/>
  <c r="Z47" i="4"/>
  <c r="K47" i="4" s="1"/>
  <c r="Y51" i="4"/>
  <c r="Y47" i="4"/>
  <c r="AA61" i="4"/>
  <c r="Z61" i="4"/>
  <c r="U60" i="4"/>
  <c r="AC52" i="4"/>
  <c r="W51" i="4"/>
  <c r="W47" i="4"/>
  <c r="AB51" i="4"/>
  <c r="X51" i="4"/>
  <c r="Y61" i="4"/>
  <c r="T60" i="4"/>
  <c r="AB52" i="4"/>
  <c r="V51" i="4"/>
  <c r="U50" i="4"/>
  <c r="E50" i="4" s="1"/>
  <c r="AA48" i="4"/>
  <c r="V47" i="4"/>
  <c r="V48" i="4"/>
  <c r="AA51" i="4"/>
  <c r="X47" i="4"/>
  <c r="X61" i="4"/>
  <c r="V57" i="4"/>
  <c r="G57" i="4" s="1"/>
  <c r="AA52" i="4"/>
  <c r="U51" i="4"/>
  <c r="E51" i="4" s="1"/>
  <c r="Z48" i="4"/>
  <c r="U47" i="4"/>
  <c r="AC51" i="4"/>
  <c r="U48" i="4"/>
  <c r="W61" i="4"/>
  <c r="X59" i="4"/>
  <c r="I59" i="4" s="1"/>
  <c r="U57" i="4"/>
  <c r="Z52" i="4"/>
  <c r="AB49" i="4"/>
  <c r="M49" i="4" s="1"/>
  <c r="Y48" i="4"/>
  <c r="T47" i="4"/>
  <c r="AB37" i="4"/>
  <c r="Z37" i="4"/>
  <c r="Y37" i="4"/>
  <c r="W37" i="4"/>
  <c r="U43" i="4"/>
  <c r="AC54" i="4"/>
  <c r="AB38" i="4"/>
  <c r="AA55" i="4"/>
  <c r="Z38" i="4"/>
  <c r="T61" i="4"/>
  <c r="AC58" i="4"/>
  <c r="AB57" i="4"/>
  <c r="AA56" i="4"/>
  <c r="Z55" i="4"/>
  <c r="Y54" i="4"/>
  <c r="X52" i="4"/>
  <c r="T48" i="4"/>
  <c r="AC45" i="4"/>
  <c r="AB44" i="4"/>
  <c r="AA43" i="4"/>
  <c r="Z39" i="4"/>
  <c r="Y38" i="4"/>
  <c r="X37" i="4"/>
  <c r="AB54" i="4"/>
  <c r="AB39" i="4"/>
  <c r="AC59" i="4"/>
  <c r="AB58" i="4"/>
  <c r="Z56" i="4"/>
  <c r="Y55" i="4"/>
  <c r="X54" i="4"/>
  <c r="W52" i="4"/>
  <c r="AC46" i="4"/>
  <c r="AB45" i="4"/>
  <c r="AA44" i="4"/>
  <c r="Z43" i="4"/>
  <c r="Y39" i="4"/>
  <c r="X38" i="4"/>
  <c r="AC60" i="4"/>
  <c r="AB59" i="4"/>
  <c r="AA58" i="4"/>
  <c r="Z57" i="4"/>
  <c r="Y56" i="4"/>
  <c r="X55" i="4"/>
  <c r="W54" i="4"/>
  <c r="V52" i="4"/>
  <c r="AC47" i="4"/>
  <c r="AB46" i="4"/>
  <c r="AA45" i="4"/>
  <c r="Z44" i="4"/>
  <c r="Y43" i="4"/>
  <c r="X39" i="4"/>
  <c r="W38" i="4"/>
  <c r="V37" i="4"/>
  <c r="AB55" i="4"/>
  <c r="AC57" i="4"/>
  <c r="Z54" i="4"/>
  <c r="AB43" i="4"/>
  <c r="AC61" i="4"/>
  <c r="M61" i="4" s="1"/>
  <c r="AB60" i="4"/>
  <c r="Z58" i="4"/>
  <c r="Y57" i="4"/>
  <c r="X56" i="4"/>
  <c r="W55" i="4"/>
  <c r="V54" i="4"/>
  <c r="U52" i="4"/>
  <c r="E52" i="4" s="1"/>
  <c r="AC48" i="4"/>
  <c r="M48" i="4" s="1"/>
  <c r="AB47" i="4"/>
  <c r="AA46" i="4"/>
  <c r="Z45" i="4"/>
  <c r="Y44" i="4"/>
  <c r="X43" i="4"/>
  <c r="W39" i="4"/>
  <c r="V38" i="4"/>
  <c r="U37" i="4"/>
  <c r="AC38" i="4"/>
  <c r="AC55" i="4"/>
  <c r="AC43" i="4"/>
  <c r="AB56" i="4"/>
  <c r="AC44" i="4"/>
  <c r="AA39" i="4"/>
  <c r="AA57" i="4"/>
  <c r="AA59" i="4"/>
  <c r="Z59" i="4"/>
  <c r="Y58" i="4"/>
  <c r="I58" i="4" s="1"/>
  <c r="X57" i="4"/>
  <c r="W56" i="4"/>
  <c r="G56" i="4" s="1"/>
  <c r="V55" i="4"/>
  <c r="U54" i="4"/>
  <c r="E54" i="4" s="1"/>
  <c r="Z46" i="4"/>
  <c r="Y45" i="4"/>
  <c r="I45" i="4" s="1"/>
  <c r="X44" i="4"/>
  <c r="W43" i="4"/>
  <c r="G43" i="4" s="1"/>
  <c r="V39" i="4"/>
  <c r="U38" i="4"/>
  <c r="AC39" i="4"/>
  <c r="AC56" i="4"/>
  <c r="AA54" i="4"/>
  <c r="AA38" i="4"/>
  <c r="V60" i="11"/>
  <c r="Y57" i="11"/>
  <c r="Y56" i="11"/>
  <c r="U63" i="11"/>
  <c r="U60" i="11"/>
  <c r="X57" i="11"/>
  <c r="X56" i="11"/>
  <c r="AF56" i="11"/>
  <c r="AE56" i="11"/>
  <c r="AA65" i="11"/>
  <c r="U61" i="11"/>
  <c r="AC56" i="11"/>
  <c r="AB53" i="11"/>
  <c r="Z65" i="11"/>
  <c r="AB56" i="11"/>
  <c r="AA53" i="11"/>
  <c r="X52" i="11"/>
  <c r="AD56" i="11"/>
  <c r="X65" i="11"/>
  <c r="X60" i="11"/>
  <c r="AA57" i="11"/>
  <c r="K57" i="11" s="1"/>
  <c r="AA56" i="11"/>
  <c r="Z53" i="11"/>
  <c r="W60" i="11"/>
  <c r="Z57" i="11"/>
  <c r="Z56" i="11"/>
  <c r="Y53" i="11"/>
  <c r="AF40" i="11"/>
  <c r="AE40" i="11"/>
  <c r="AD44" i="11"/>
  <c r="AD40" i="11"/>
  <c r="AF44" i="11"/>
  <c r="AE44" i="11"/>
  <c r="AC44" i="11"/>
  <c r="AC40" i="11"/>
  <c r="AB40" i="11"/>
  <c r="AA40" i="11"/>
  <c r="AD50" i="11"/>
  <c r="AB63" i="11"/>
  <c r="AD61" i="11"/>
  <c r="AF59" i="11"/>
  <c r="AB50" i="11"/>
  <c r="Y65" i="11"/>
  <c r="Z64" i="11"/>
  <c r="AA63" i="11"/>
  <c r="AB62" i="11"/>
  <c r="AC61" i="11"/>
  <c r="AD60" i="11"/>
  <c r="AE59" i="11"/>
  <c r="U57" i="11"/>
  <c r="X53" i="11"/>
  <c r="Y52" i="11"/>
  <c r="Z51" i="11"/>
  <c r="AA50" i="11"/>
  <c r="AB49" i="11"/>
  <c r="AC48" i="11"/>
  <c r="U45" i="11"/>
  <c r="W40" i="11"/>
  <c r="AF64" i="11"/>
  <c r="AF51" i="11"/>
  <c r="AE50" i="11"/>
  <c r="AC63" i="11"/>
  <c r="AC50" i="11"/>
  <c r="AD48" i="11"/>
  <c r="Z63" i="11"/>
  <c r="AB61" i="11"/>
  <c r="AD59" i="11"/>
  <c r="AF57" i="11"/>
  <c r="AA49" i="11"/>
  <c r="W65" i="11"/>
  <c r="X64" i="11"/>
  <c r="Y63" i="11"/>
  <c r="Z62" i="11"/>
  <c r="AA61" i="11"/>
  <c r="AB60" i="11"/>
  <c r="AC59" i="11"/>
  <c r="AE57" i="11"/>
  <c r="V53" i="11"/>
  <c r="E53" i="11" s="1"/>
  <c r="W52" i="11"/>
  <c r="X51" i="11"/>
  <c r="Y50" i="11"/>
  <c r="Z49" i="11"/>
  <c r="AA48" i="11"/>
  <c r="AE45" i="11"/>
  <c r="AF63" i="11"/>
  <c r="AC51" i="11"/>
  <c r="AF48" i="11"/>
  <c r="AD62" i="11"/>
  <c r="AC62" i="11"/>
  <c r="AA51" i="11"/>
  <c r="Z50" i="11"/>
  <c r="V65" i="11"/>
  <c r="E65" i="11" s="1"/>
  <c r="W64" i="11"/>
  <c r="X63" i="11"/>
  <c r="Y62" i="11"/>
  <c r="Z61" i="11"/>
  <c r="AA60" i="11"/>
  <c r="AB59" i="11"/>
  <c r="AD57" i="11"/>
  <c r="V52" i="11"/>
  <c r="E52" i="11" s="1"/>
  <c r="W51" i="11"/>
  <c r="X50" i="11"/>
  <c r="Y49" i="11"/>
  <c r="Z48" i="11"/>
  <c r="AD45" i="11"/>
  <c r="AE64" i="11"/>
  <c r="AF50" i="11"/>
  <c r="AE63" i="11"/>
  <c r="AF62" i="11"/>
  <c r="AD51" i="11"/>
  <c r="AF49" i="11"/>
  <c r="AC64" i="11"/>
  <c r="AE62" i="11"/>
  <c r="AF61" i="11"/>
  <c r="AB64" i="11"/>
  <c r="AE61" i="11"/>
  <c r="AF60" i="11"/>
  <c r="AD49" i="11"/>
  <c r="AA64" i="11"/>
  <c r="AE60" i="11"/>
  <c r="AC49" i="11"/>
  <c r="Y64" i="11"/>
  <c r="AC60" i="11"/>
  <c r="Y51" i="11"/>
  <c r="AB48" i="11"/>
  <c r="V64" i="11"/>
  <c r="E64" i="11" s="1"/>
  <c r="W63" i="11"/>
  <c r="X62" i="11"/>
  <c r="G62" i="11" s="1"/>
  <c r="Y61" i="11"/>
  <c r="Z60" i="11"/>
  <c r="I60" i="11" s="1"/>
  <c r="AA59" i="11"/>
  <c r="AC57" i="11"/>
  <c r="V51" i="11"/>
  <c r="E51" i="11" s="1"/>
  <c r="W50" i="11"/>
  <c r="X49" i="11"/>
  <c r="G49" i="11" s="1"/>
  <c r="Y48" i="11"/>
  <c r="AC45" i="11"/>
  <c r="AE51" i="11"/>
  <c r="AD64" i="11"/>
  <c r="AD63" i="11"/>
  <c r="AE49" i="11"/>
  <c r="AB51" i="11"/>
  <c r="AE48" i="11"/>
  <c r="AA62" i="11"/>
  <c r="O47" i="3"/>
  <c r="R59" i="3"/>
  <c r="R57" i="3"/>
  <c r="R52" i="3"/>
  <c r="R47" i="3"/>
  <c r="Q59" i="3"/>
  <c r="R54" i="3"/>
  <c r="H54" i="3" s="1"/>
  <c r="Q52" i="3"/>
  <c r="Q47" i="3"/>
  <c r="O60" i="3"/>
  <c r="Q57" i="3"/>
  <c r="R50" i="3"/>
  <c r="Q45" i="3"/>
  <c r="P57" i="3"/>
  <c r="D57" i="3" s="1"/>
  <c r="R55" i="3"/>
  <c r="Q50" i="3"/>
  <c r="R60" i="3"/>
  <c r="H60" i="3" s="1"/>
  <c r="Q55" i="3"/>
  <c r="P50" i="3"/>
  <c r="R48" i="3"/>
  <c r="H48" i="3" s="1"/>
  <c r="P44" i="3"/>
  <c r="R41" i="3"/>
  <c r="Q41" i="3"/>
  <c r="P41" i="3"/>
  <c r="D41" i="3" s="1"/>
  <c r="R44" i="3"/>
  <c r="H44" i="3" s="1"/>
  <c r="T27" i="14"/>
  <c r="U27" i="14" s="1"/>
  <c r="H47" i="3" l="1"/>
  <c r="H59" i="3"/>
  <c r="I63" i="11"/>
  <c r="L47" i="1"/>
  <c r="M60" i="4"/>
  <c r="K45" i="4"/>
  <c r="G55" i="4"/>
  <c r="K46" i="4"/>
  <c r="H46" i="3"/>
  <c r="O38" i="11"/>
  <c r="G51" i="1"/>
  <c r="M63" i="11"/>
  <c r="M65" i="11"/>
  <c r="K52" i="11"/>
  <c r="I53" i="11"/>
  <c r="O63" i="11"/>
  <c r="H43" i="3"/>
  <c r="H41" i="3"/>
  <c r="G59" i="11"/>
  <c r="O40" i="11"/>
  <c r="I62" i="11"/>
  <c r="I49" i="11"/>
  <c r="I44" i="4"/>
  <c r="I43" i="4"/>
  <c r="H56" i="3"/>
  <c r="G54" i="4"/>
  <c r="K61" i="4"/>
  <c r="K40" i="11"/>
  <c r="G45" i="11"/>
  <c r="O65" i="11"/>
  <c r="O60" i="11"/>
  <c r="E50" i="1"/>
  <c r="L50" i="1"/>
  <c r="G50" i="1"/>
  <c r="L51" i="1"/>
  <c r="M62" i="11"/>
  <c r="G52" i="11"/>
  <c r="G58" i="4"/>
  <c r="G39" i="4"/>
  <c r="M47" i="4"/>
  <c r="K59" i="4"/>
  <c r="G49" i="4"/>
  <c r="I46" i="11"/>
  <c r="M64" i="11"/>
  <c r="P64" i="11"/>
  <c r="P65" i="11"/>
  <c r="K65" i="11"/>
  <c r="O64" i="11"/>
  <c r="M58" i="11"/>
  <c r="Q64" i="11"/>
  <c r="O55" i="11"/>
  <c r="G40" i="11"/>
  <c r="Q65" i="11"/>
  <c r="K64" i="11"/>
  <c r="K60" i="11"/>
  <c r="Q63" i="11"/>
  <c r="P63" i="11"/>
  <c r="O61" i="11"/>
  <c r="K53" i="11"/>
  <c r="G42" i="1"/>
  <c r="I60" i="4"/>
  <c r="M45" i="4"/>
  <c r="I48" i="4"/>
  <c r="O59" i="11"/>
  <c r="K63" i="11"/>
  <c r="O45" i="11"/>
  <c r="G47" i="1"/>
  <c r="K59" i="11"/>
  <c r="G58" i="11"/>
  <c r="I51" i="11"/>
  <c r="M61" i="11"/>
  <c r="M50" i="11"/>
  <c r="I61" i="11"/>
  <c r="G63" i="11"/>
  <c r="K56" i="11"/>
  <c r="M49" i="11"/>
  <c r="G51" i="11"/>
  <c r="O58" i="11"/>
  <c r="K39" i="11"/>
  <c r="Q62" i="11"/>
  <c r="E62" i="11"/>
  <c r="P62" i="11"/>
  <c r="Q38" i="11"/>
  <c r="P38" i="11"/>
  <c r="E38" i="11"/>
  <c r="K62" i="11"/>
  <c r="G60" i="11"/>
  <c r="E63" i="11"/>
  <c r="G38" i="11"/>
  <c r="M60" i="11"/>
  <c r="P39" i="11"/>
  <c r="Q39" i="11"/>
  <c r="E39" i="11"/>
  <c r="I38" i="11"/>
  <c r="I40" i="11"/>
  <c r="K38" i="11"/>
  <c r="G44" i="11"/>
  <c r="M38" i="11"/>
  <c r="M39" i="11"/>
  <c r="O39" i="11"/>
  <c r="M51" i="11"/>
  <c r="K55" i="11"/>
  <c r="P59" i="11"/>
  <c r="Q59" i="11"/>
  <c r="E59" i="11"/>
  <c r="I55" i="11"/>
  <c r="E44" i="11"/>
  <c r="Q44" i="11"/>
  <c r="P44" i="11"/>
  <c r="O49" i="11"/>
  <c r="M59" i="11"/>
  <c r="Q40" i="11"/>
  <c r="G46" i="11"/>
  <c r="I58" i="11"/>
  <c r="Q58" i="11"/>
  <c r="P58" i="11"/>
  <c r="E58" i="11"/>
  <c r="E61" i="11"/>
  <c r="Q61" i="11"/>
  <c r="P61" i="11"/>
  <c r="P60" i="11"/>
  <c r="E60" i="11"/>
  <c r="Q60" i="11"/>
  <c r="M45" i="11"/>
  <c r="K61" i="11"/>
  <c r="M44" i="11"/>
  <c r="P40" i="11"/>
  <c r="O51" i="11"/>
  <c r="E45" i="11"/>
  <c r="P45" i="11"/>
  <c r="Q45" i="11"/>
  <c r="M40" i="11"/>
  <c r="O62" i="11"/>
  <c r="O44" i="11"/>
  <c r="K46" i="11"/>
  <c r="O53" i="11"/>
  <c r="K44" i="11"/>
  <c r="I39" i="11"/>
  <c r="G59" i="4"/>
  <c r="K44" i="4"/>
  <c r="I39" i="4"/>
  <c r="M39" i="4"/>
  <c r="K39" i="4"/>
  <c r="I61" i="4"/>
  <c r="I37" i="4"/>
  <c r="G61" i="4"/>
  <c r="M56" i="4"/>
  <c r="I46" i="1"/>
  <c r="G48" i="1"/>
  <c r="E47" i="1"/>
  <c r="L48" i="1"/>
  <c r="E43" i="4"/>
  <c r="O43" i="4"/>
  <c r="N43" i="4"/>
  <c r="N59" i="4"/>
  <c r="E59" i="4"/>
  <c r="O59" i="4"/>
  <c r="O39" i="4"/>
  <c r="N39" i="4"/>
  <c r="E39" i="4"/>
  <c r="O61" i="4"/>
  <c r="N61" i="4"/>
  <c r="E61" i="4"/>
  <c r="M59" i="4"/>
  <c r="M52" i="4"/>
  <c r="K58" i="4"/>
  <c r="M44" i="4"/>
  <c r="M43" i="4"/>
  <c r="I38" i="4"/>
  <c r="K52" i="4"/>
  <c r="O60" i="4"/>
  <c r="N60" i="4"/>
  <c r="E60" i="4"/>
  <c r="G45" i="4"/>
  <c r="E45" i="4"/>
  <c r="O45" i="4"/>
  <c r="N45" i="4"/>
  <c r="O52" i="4"/>
  <c r="G51" i="4"/>
  <c r="I52" i="4"/>
  <c r="G46" i="4"/>
  <c r="M58" i="4"/>
  <c r="K43" i="4"/>
  <c r="O54" i="4"/>
  <c r="I51" i="4"/>
  <c r="G60" i="4"/>
  <c r="O58" i="4"/>
  <c r="N58" i="4"/>
  <c r="E58" i="4"/>
  <c r="G47" i="4"/>
  <c r="K57" i="4"/>
  <c r="E44" i="4"/>
  <c r="N44" i="4"/>
  <c r="O44" i="4"/>
  <c r="N54" i="4"/>
  <c r="O37" i="4"/>
  <c r="K55" i="4"/>
  <c r="M51" i="4"/>
  <c r="G28" i="1"/>
  <c r="G38" i="1"/>
  <c r="L42" i="1"/>
  <c r="E42" i="1"/>
  <c r="I38" i="1"/>
  <c r="L44" i="1"/>
  <c r="E44" i="1"/>
  <c r="L38" i="1"/>
  <c r="G44" i="1"/>
  <c r="I43" i="1"/>
  <c r="L46" i="1"/>
  <c r="E46" i="1"/>
  <c r="L43" i="1"/>
  <c r="E43" i="1"/>
  <c r="G43" i="1"/>
  <c r="O48" i="4"/>
  <c r="N48" i="4"/>
  <c r="E48" i="4"/>
  <c r="O56" i="4"/>
  <c r="N56" i="4"/>
  <c r="E56" i="4"/>
  <c r="M50" i="4"/>
  <c r="M55" i="4"/>
  <c r="K56" i="4"/>
  <c r="N51" i="4"/>
  <c r="E55" i="4"/>
  <c r="O55" i="4"/>
  <c r="N55" i="4"/>
  <c r="O51" i="4"/>
  <c r="E49" i="4"/>
  <c r="N49" i="4"/>
  <c r="O49" i="4"/>
  <c r="M57" i="4"/>
  <c r="K48" i="4"/>
  <c r="N52" i="4"/>
  <c r="O57" i="4"/>
  <c r="N57" i="4"/>
  <c r="E57" i="4"/>
  <c r="I54" i="4"/>
  <c r="I47" i="4"/>
  <c r="O47" i="4"/>
  <c r="N47" i="4"/>
  <c r="E47" i="4"/>
  <c r="K50" i="4"/>
  <c r="G52" i="4"/>
  <c r="M54" i="4"/>
  <c r="K51" i="4"/>
  <c r="I49" i="4"/>
  <c r="I56" i="4"/>
  <c r="K54" i="4"/>
  <c r="N46" i="4"/>
  <c r="E46" i="4"/>
  <c r="O46" i="4"/>
  <c r="M46" i="4"/>
  <c r="I57" i="4"/>
  <c r="I55" i="4"/>
  <c r="G48" i="4"/>
  <c r="K49" i="4"/>
  <c r="Q56" i="11"/>
  <c r="P56" i="11"/>
  <c r="E56" i="11"/>
  <c r="G56" i="11"/>
  <c r="O50" i="11"/>
  <c r="O46" i="11"/>
  <c r="Q49" i="11"/>
  <c r="P49" i="11"/>
  <c r="E49" i="11"/>
  <c r="P52" i="11"/>
  <c r="Q52" i="11"/>
  <c r="O57" i="11"/>
  <c r="G55" i="11"/>
  <c r="M52" i="11"/>
  <c r="O52" i="11"/>
  <c r="I56" i="11"/>
  <c r="M48" i="11"/>
  <c r="M55" i="11"/>
  <c r="Q53" i="11"/>
  <c r="G57" i="11"/>
  <c r="P53" i="11"/>
  <c r="Q46" i="11"/>
  <c r="P46" i="11"/>
  <c r="E46" i="11"/>
  <c r="I48" i="11"/>
  <c r="E50" i="11"/>
  <c r="M56" i="11"/>
  <c r="O48" i="11"/>
  <c r="I57" i="11"/>
  <c r="G50" i="11"/>
  <c r="M53" i="11"/>
  <c r="K51" i="11"/>
  <c r="Q57" i="11"/>
  <c r="E57" i="11"/>
  <c r="P57" i="11"/>
  <c r="Q48" i="11"/>
  <c r="P48" i="11"/>
  <c r="E48" i="11"/>
  <c r="P51" i="11"/>
  <c r="K48" i="11"/>
  <c r="M57" i="11"/>
  <c r="I52" i="11"/>
  <c r="K49" i="11"/>
  <c r="O56" i="11"/>
  <c r="G53" i="11"/>
  <c r="E55" i="11"/>
  <c r="Q55" i="11"/>
  <c r="P55" i="11"/>
  <c r="Q51" i="11"/>
  <c r="H55" i="3"/>
  <c r="D56" i="3"/>
  <c r="D48" i="3"/>
  <c r="D51" i="3"/>
  <c r="D59" i="3"/>
  <c r="D46" i="3"/>
  <c r="H58" i="3"/>
  <c r="D52" i="3"/>
  <c r="D55" i="3"/>
  <c r="D47" i="3"/>
  <c r="D53" i="3"/>
  <c r="H57" i="3"/>
  <c r="D60" i="3"/>
  <c r="D58" i="3"/>
  <c r="E36" i="1"/>
  <c r="K38" i="4"/>
  <c r="O38" i="4"/>
  <c r="M38" i="4"/>
  <c r="K37" i="4"/>
  <c r="M37" i="4"/>
  <c r="E38" i="4"/>
  <c r="N38" i="4"/>
  <c r="E37" i="4"/>
  <c r="N37" i="4"/>
  <c r="G38" i="4"/>
  <c r="G37" i="4"/>
  <c r="L28" i="1"/>
  <c r="E28" i="1"/>
  <c r="D54" i="3"/>
  <c r="D49" i="3"/>
  <c r="H45" i="3"/>
  <c r="D44" i="3"/>
  <c r="H42" i="3"/>
  <c r="Y27" i="14"/>
  <c r="X27" i="14"/>
  <c r="Z27" i="14"/>
  <c r="W27" i="14"/>
  <c r="AC27" i="14"/>
  <c r="AB27" i="14"/>
  <c r="AA27" i="14"/>
  <c r="AF27" i="14"/>
  <c r="AE27" i="14"/>
  <c r="AD27" i="14"/>
  <c r="V27" i="14"/>
  <c r="O27" i="14" l="1"/>
  <c r="M27" i="14"/>
  <c r="P23" i="1"/>
  <c r="Q23" i="1" s="1"/>
  <c r="P24" i="1"/>
  <c r="U24" i="1" s="1"/>
  <c r="P27" i="1"/>
  <c r="Q27" i="1" s="1"/>
  <c r="P22" i="1"/>
  <c r="Q22" i="1" s="1"/>
  <c r="S23" i="4"/>
  <c r="T23" i="4" s="1"/>
  <c r="S32" i="4"/>
  <c r="W32" i="4" s="1"/>
  <c r="S62" i="4"/>
  <c r="X62" i="4" s="1"/>
  <c r="T23" i="11"/>
  <c r="V23" i="11" s="1"/>
  <c r="T33" i="11"/>
  <c r="O23" i="3"/>
  <c r="R24" i="3"/>
  <c r="O25" i="3"/>
  <c r="N22" i="3"/>
  <c r="P22" i="3" s="1"/>
  <c r="N20" i="3"/>
  <c r="O20" i="3" s="1"/>
  <c r="N21" i="3"/>
  <c r="O21" i="3" s="1"/>
  <c r="Q26" i="3"/>
  <c r="N34" i="3"/>
  <c r="N35" i="3"/>
  <c r="N36" i="3"/>
  <c r="N37" i="3"/>
  <c r="N38" i="3"/>
  <c r="N39" i="3"/>
  <c r="Q39" i="3" s="1"/>
  <c r="N40" i="3"/>
  <c r="R40" i="3" s="1"/>
  <c r="AF33" i="11" l="1"/>
  <c r="AD33" i="11"/>
  <c r="V33" i="11"/>
  <c r="AC33" i="11"/>
  <c r="AA33" i="11"/>
  <c r="AB33" i="11"/>
  <c r="Z33" i="11"/>
  <c r="X33" i="11"/>
  <c r="U33" i="11"/>
  <c r="AE33" i="11"/>
  <c r="Y33" i="11"/>
  <c r="W33" i="11"/>
  <c r="Q35" i="3"/>
  <c r="O35" i="3"/>
  <c r="P35" i="3"/>
  <c r="O34" i="3"/>
  <c r="P34" i="3"/>
  <c r="O38" i="3"/>
  <c r="P38" i="3"/>
  <c r="P37" i="3"/>
  <c r="O37" i="3"/>
  <c r="O36" i="3"/>
  <c r="P36" i="3"/>
  <c r="O22" i="3"/>
  <c r="V22" i="1"/>
  <c r="U22" i="1"/>
  <c r="T22" i="1"/>
  <c r="W62" i="4"/>
  <c r="V32" i="4"/>
  <c r="G32" i="4" s="1"/>
  <c r="U32" i="4"/>
  <c r="V62" i="4"/>
  <c r="G62" i="4" s="1"/>
  <c r="U62" i="4"/>
  <c r="T62" i="4"/>
  <c r="T32" i="4"/>
  <c r="O24" i="3"/>
  <c r="Q24" i="3"/>
  <c r="P24" i="3"/>
  <c r="P39" i="3"/>
  <c r="P40" i="3"/>
  <c r="O39" i="3"/>
  <c r="T23" i="1"/>
  <c r="T27" i="1"/>
  <c r="V27" i="1"/>
  <c r="S27" i="1"/>
  <c r="R27" i="1"/>
  <c r="E27" i="1" s="1"/>
  <c r="S24" i="1"/>
  <c r="R24" i="1"/>
  <c r="V23" i="1"/>
  <c r="U27" i="1"/>
  <c r="T24" i="1"/>
  <c r="U23" i="1"/>
  <c r="S23" i="1"/>
  <c r="R23" i="1"/>
  <c r="Q24" i="1"/>
  <c r="V24" i="1"/>
  <c r="I24" i="1" s="1"/>
  <c r="S22" i="1"/>
  <c r="R22" i="1"/>
  <c r="E22" i="1" s="1"/>
  <c r="AC23" i="4"/>
  <c r="AC32" i="4"/>
  <c r="Z23" i="4"/>
  <c r="AC62" i="4"/>
  <c r="AB62" i="4"/>
  <c r="AA62" i="4"/>
  <c r="V23" i="4"/>
  <c r="Y62" i="4"/>
  <c r="I62" i="4" s="1"/>
  <c r="X32" i="4"/>
  <c r="U23" i="4"/>
  <c r="E23" i="4" s="1"/>
  <c r="AB23" i="4"/>
  <c r="AA23" i="4"/>
  <c r="AB32" i="4"/>
  <c r="Y23" i="4"/>
  <c r="AA32" i="4"/>
  <c r="X23" i="4"/>
  <c r="Z32" i="4"/>
  <c r="W23" i="4"/>
  <c r="Z62" i="4"/>
  <c r="Y32" i="4"/>
  <c r="AA23" i="11"/>
  <c r="AF23" i="11"/>
  <c r="AE23" i="11"/>
  <c r="AD23" i="11"/>
  <c r="AC23" i="11"/>
  <c r="AB23" i="11"/>
  <c r="Z23" i="11"/>
  <c r="X23" i="11"/>
  <c r="Y23" i="11"/>
  <c r="U23" i="11"/>
  <c r="W23" i="11"/>
  <c r="R25" i="3"/>
  <c r="Q25" i="3"/>
  <c r="P25" i="3"/>
  <c r="D25" i="3" s="1"/>
  <c r="R23" i="3"/>
  <c r="Q23" i="3"/>
  <c r="P23" i="3"/>
  <c r="D23" i="3" s="1"/>
  <c r="R22" i="3"/>
  <c r="Q22" i="3"/>
  <c r="R36" i="3"/>
  <c r="Q40" i="3"/>
  <c r="H40" i="3" s="1"/>
  <c r="R34" i="3"/>
  <c r="R35" i="3"/>
  <c r="Q34" i="3"/>
  <c r="O26" i="3"/>
  <c r="P26" i="3"/>
  <c r="O40" i="3"/>
  <c r="R20" i="3"/>
  <c r="R37" i="3"/>
  <c r="R21" i="3"/>
  <c r="Q20" i="3"/>
  <c r="R26" i="3"/>
  <c r="Q21" i="3"/>
  <c r="P20" i="3"/>
  <c r="D20" i="3" s="1"/>
  <c r="Q36" i="3"/>
  <c r="R38" i="3"/>
  <c r="Q37" i="3"/>
  <c r="R39" i="3"/>
  <c r="H39" i="3" s="1"/>
  <c r="Q38" i="3"/>
  <c r="P21" i="3"/>
  <c r="D21" i="3" s="1"/>
  <c r="O33" i="11" l="1"/>
  <c r="G23" i="11"/>
  <c r="K62" i="4"/>
  <c r="G22" i="1"/>
  <c r="I23" i="1"/>
  <c r="H38" i="3"/>
  <c r="M23" i="11"/>
  <c r="I33" i="11"/>
  <c r="G33" i="11"/>
  <c r="M33" i="11"/>
  <c r="M62" i="4"/>
  <c r="O23" i="11"/>
  <c r="K32" i="4"/>
  <c r="E33" i="11"/>
  <c r="P33" i="11"/>
  <c r="Q33" i="11"/>
  <c r="K33" i="11"/>
  <c r="I23" i="11"/>
  <c r="O62" i="4"/>
  <c r="N62" i="4"/>
  <c r="E62" i="4"/>
  <c r="I23" i="4"/>
  <c r="E32" i="4"/>
  <c r="N32" i="4"/>
  <c r="O32" i="4"/>
  <c r="I32" i="4"/>
  <c r="M32" i="4"/>
  <c r="E24" i="1"/>
  <c r="L24" i="1"/>
  <c r="I22" i="1"/>
  <c r="G24" i="1"/>
  <c r="L27" i="1"/>
  <c r="G23" i="4"/>
  <c r="H37" i="3"/>
  <c r="G27" i="1"/>
  <c r="I27" i="1"/>
  <c r="L22" i="1"/>
  <c r="K23" i="4"/>
  <c r="P23" i="11"/>
  <c r="E23" i="11"/>
  <c r="Q23" i="11"/>
  <c r="K23" i="11"/>
  <c r="N23" i="4"/>
  <c r="O23" i="4"/>
  <c r="M23" i="4"/>
  <c r="D39" i="3"/>
  <c r="D40" i="3"/>
  <c r="H34" i="3"/>
  <c r="D37" i="3"/>
  <c r="D34" i="3"/>
  <c r="D36" i="3"/>
  <c r="D35" i="3"/>
  <c r="H36" i="3"/>
  <c r="D38" i="3"/>
  <c r="H35" i="3"/>
  <c r="D24" i="3"/>
  <c r="D26" i="3"/>
  <c r="H20" i="3"/>
  <c r="D22" i="3"/>
  <c r="N172" i="3"/>
  <c r="B504" i="3"/>
  <c r="N504" i="3" s="1"/>
  <c r="N656" i="3"/>
  <c r="P656" i="3" s="1"/>
  <c r="B926" i="3"/>
  <c r="N926" i="3" s="1"/>
  <c r="N1086" i="3"/>
  <c r="B1245" i="3"/>
  <c r="N1245" i="3" s="1"/>
  <c r="N1417" i="3"/>
  <c r="P1417" i="3" l="1"/>
  <c r="S1417" i="3"/>
  <c r="T1417" i="3"/>
  <c r="O1417" i="3"/>
  <c r="Q1417" i="3"/>
  <c r="R1417" i="3"/>
  <c r="O1245" i="3"/>
  <c r="P1245" i="3"/>
  <c r="S1245" i="3"/>
  <c r="T1245" i="3"/>
  <c r="Q1245" i="3"/>
  <c r="R1245" i="3"/>
  <c r="O1086" i="3"/>
  <c r="P1086" i="3"/>
  <c r="O504" i="3"/>
  <c r="P504" i="3"/>
  <c r="Q504" i="3"/>
  <c r="R504" i="3"/>
  <c r="S504" i="3"/>
  <c r="T504" i="3"/>
  <c r="R1086" i="3"/>
  <c r="Q1086" i="3"/>
  <c r="S1086" i="3"/>
  <c r="T1086" i="3"/>
  <c r="R926" i="3"/>
  <c r="Q926" i="3"/>
  <c r="P926" i="3"/>
  <c r="T926" i="3"/>
  <c r="S926" i="3"/>
  <c r="O926" i="3"/>
  <c r="O656" i="3"/>
  <c r="Q656" i="3"/>
  <c r="R656" i="3"/>
  <c r="S656" i="3"/>
  <c r="T656" i="3"/>
  <c r="O172" i="3"/>
  <c r="T172" i="3"/>
  <c r="S172" i="3"/>
  <c r="P172" i="3"/>
  <c r="R172" i="3"/>
  <c r="Q172" i="3"/>
  <c r="C705" i="1" l="1"/>
  <c r="P705" i="1" s="1"/>
  <c r="T705" i="1" l="1"/>
  <c r="V705" i="1"/>
  <c r="U705" i="1"/>
  <c r="S705" i="1"/>
  <c r="Q705" i="1"/>
  <c r="R705" i="1"/>
  <c r="T419" i="11" l="1"/>
  <c r="T427" i="11"/>
  <c r="AE427" i="11" s="1"/>
  <c r="T422" i="11"/>
  <c r="AE422" i="11" s="1"/>
  <c r="T421" i="11"/>
  <c r="AE421" i="11" s="1"/>
  <c r="T420" i="11"/>
  <c r="AE420" i="11" l="1"/>
  <c r="AF420" i="11"/>
  <c r="AE419" i="11"/>
  <c r="AF419" i="11"/>
  <c r="U419" i="11"/>
  <c r="U420" i="11"/>
  <c r="U421" i="11"/>
  <c r="U422" i="11"/>
  <c r="U427" i="11"/>
  <c r="V419" i="11"/>
  <c r="V420" i="11"/>
  <c r="V421" i="11"/>
  <c r="V422" i="11"/>
  <c r="V427" i="11"/>
  <c r="W419" i="11"/>
  <c r="W420" i="11"/>
  <c r="W421" i="11"/>
  <c r="W422" i="11"/>
  <c r="W427" i="11"/>
  <c r="X419" i="11"/>
  <c r="X420" i="11"/>
  <c r="X421" i="11"/>
  <c r="X422" i="11"/>
  <c r="X427" i="11"/>
  <c r="Y419" i="11"/>
  <c r="Y420" i="11"/>
  <c r="Y421" i="11"/>
  <c r="Y422" i="11"/>
  <c r="Y427" i="11"/>
  <c r="Z419" i="11"/>
  <c r="Z420" i="11"/>
  <c r="Z421" i="11"/>
  <c r="Z422" i="11"/>
  <c r="Z427" i="11"/>
  <c r="AA419" i="11"/>
  <c r="AA420" i="11"/>
  <c r="AA421" i="11"/>
  <c r="AA422" i="11"/>
  <c r="AA427" i="11"/>
  <c r="AB419" i="11"/>
  <c r="AB420" i="11"/>
  <c r="AB421" i="11"/>
  <c r="AB422" i="11"/>
  <c r="AB427" i="11"/>
  <c r="AC419" i="11"/>
  <c r="AC420" i="11"/>
  <c r="AC421" i="11"/>
  <c r="AC422" i="11"/>
  <c r="AC427" i="11"/>
  <c r="AD419" i="11"/>
  <c r="AD420" i="11"/>
  <c r="AD421" i="11"/>
  <c r="AD422" i="11"/>
  <c r="AD427" i="11"/>
  <c r="G419" i="11" l="1"/>
  <c r="G420" i="11"/>
  <c r="G422" i="11"/>
  <c r="K427" i="11"/>
  <c r="K420" i="11"/>
  <c r="K422" i="11"/>
  <c r="K421" i="11"/>
  <c r="O420" i="11"/>
  <c r="O419" i="11"/>
  <c r="G427" i="11"/>
  <c r="G421" i="11"/>
  <c r="K419" i="11"/>
  <c r="E419" i="11"/>
  <c r="P419" i="11"/>
  <c r="Q419" i="11"/>
  <c r="P420" i="11"/>
  <c r="Q420" i="11"/>
  <c r="E420" i="11"/>
  <c r="E421" i="11"/>
  <c r="Q421" i="11"/>
  <c r="E422" i="11"/>
  <c r="Q422" i="11"/>
  <c r="Q427" i="11"/>
  <c r="E427" i="11"/>
  <c r="D1248" i="3"/>
  <c r="C1417" i="3" s="1"/>
  <c r="C926" i="3" l="1"/>
  <c r="T335" i="11" l="1"/>
  <c r="V335" i="11" s="1"/>
  <c r="T336" i="11"/>
  <c r="AF336" i="11" s="1"/>
  <c r="T342" i="11"/>
  <c r="V342" i="11" s="1"/>
  <c r="T347" i="11"/>
  <c r="AC347" i="11" s="1"/>
  <c r="AD342" i="11" l="1"/>
  <c r="AF342" i="11"/>
  <c r="AC342" i="11"/>
  <c r="U342" i="11"/>
  <c r="AE342" i="11"/>
  <c r="U335" i="11"/>
  <c r="AA347" i="11"/>
  <c r="AB342" i="11"/>
  <c r="AD336" i="11"/>
  <c r="AE335" i="11"/>
  <c r="Z347" i="11"/>
  <c r="AA342" i="11"/>
  <c r="AC336" i="11"/>
  <c r="AD335" i="11"/>
  <c r="Y347" i="11"/>
  <c r="Z342" i="11"/>
  <c r="AB336" i="11"/>
  <c r="AC335" i="11"/>
  <c r="AB347" i="11"/>
  <c r="AB335" i="11"/>
  <c r="AF347" i="11"/>
  <c r="AD347" i="11"/>
  <c r="M347" i="11" s="1"/>
  <c r="AE336" i="11"/>
  <c r="O336" i="11" s="1"/>
  <c r="AF335" i="11"/>
  <c r="X347" i="11"/>
  <c r="Y342" i="11"/>
  <c r="AA336" i="11"/>
  <c r="W347" i="11"/>
  <c r="X342" i="11"/>
  <c r="Z336" i="11"/>
  <c r="AA335" i="11"/>
  <c r="V347" i="11"/>
  <c r="W342" i="11"/>
  <c r="Y336" i="11"/>
  <c r="Z335" i="11"/>
  <c r="U347" i="11"/>
  <c r="X336" i="11"/>
  <c r="Y335" i="11"/>
  <c r="W336" i="11"/>
  <c r="X335" i="11"/>
  <c r="AE347" i="11"/>
  <c r="V336" i="11"/>
  <c r="W335" i="11"/>
  <c r="U336" i="11"/>
  <c r="G336" i="11" l="1"/>
  <c r="E342" i="11"/>
  <c r="P342" i="11"/>
  <c r="Q342" i="11"/>
  <c r="M336" i="11"/>
  <c r="M335" i="11"/>
  <c r="K336" i="11"/>
  <c r="G347" i="11"/>
  <c r="K335" i="11"/>
  <c r="K347" i="11"/>
  <c r="O347" i="11"/>
  <c r="O342" i="11"/>
  <c r="I347" i="11"/>
  <c r="I336" i="11"/>
  <c r="I335" i="11"/>
  <c r="G335" i="11"/>
  <c r="O335" i="11"/>
  <c r="P335" i="11"/>
  <c r="Q335" i="11"/>
  <c r="E335" i="11"/>
  <c r="P347" i="11"/>
  <c r="Q347" i="11"/>
  <c r="E347" i="11"/>
  <c r="Q336" i="11"/>
  <c r="P336" i="11"/>
  <c r="E336" i="11"/>
  <c r="T348" i="11"/>
  <c r="AD348" i="11" s="1"/>
  <c r="AF348" i="11" l="1"/>
  <c r="U348" i="11"/>
  <c r="V348" i="11"/>
  <c r="W348" i="11"/>
  <c r="X348" i="11"/>
  <c r="Z348" i="11"/>
  <c r="AB348" i="11"/>
  <c r="AE348" i="11"/>
  <c r="Y348" i="11"/>
  <c r="AA348" i="11"/>
  <c r="AC348" i="11"/>
  <c r="M348" i="11" s="1"/>
  <c r="O348" i="11" l="1"/>
  <c r="K348" i="11"/>
  <c r="I348" i="11"/>
  <c r="G348" i="11"/>
  <c r="P348" i="11"/>
  <c r="Q348" i="11"/>
  <c r="E348" i="11"/>
  <c r="T330" i="11"/>
  <c r="U330" i="11" s="1"/>
  <c r="T331" i="11"/>
  <c r="U331" i="11" s="1"/>
  <c r="T332" i="11"/>
  <c r="U332" i="11" s="1"/>
  <c r="T333" i="11"/>
  <c r="U333" i="11" s="1"/>
  <c r="T334" i="11"/>
  <c r="U334" i="11" s="1"/>
  <c r="T329" i="11"/>
  <c r="Y329" i="11" s="1"/>
  <c r="T328" i="11"/>
  <c r="AE328" i="11" s="1"/>
  <c r="AE329" i="11" l="1"/>
  <c r="AA332" i="11"/>
  <c r="AB332" i="11"/>
  <c r="X329" i="11"/>
  <c r="W329" i="11"/>
  <c r="AF331" i="11"/>
  <c r="AF329" i="11"/>
  <c r="X334" i="11"/>
  <c r="V331" i="11"/>
  <c r="W334" i="11"/>
  <c r="Y332" i="11"/>
  <c r="AD331" i="11"/>
  <c r="AF330" i="11"/>
  <c r="AE331" i="11"/>
  <c r="AC329" i="11"/>
  <c r="AB329" i="11"/>
  <c r="AF334" i="11"/>
  <c r="AF332" i="11"/>
  <c r="X332" i="11"/>
  <c r="AB331" i="11"/>
  <c r="AE330" i="11"/>
  <c r="AD329" i="11"/>
  <c r="V329" i="11"/>
  <c r="Z332" i="11"/>
  <c r="U329" i="11"/>
  <c r="AA329" i="11"/>
  <c r="AE334" i="11"/>
  <c r="AE332" i="11"/>
  <c r="W332" i="11"/>
  <c r="AA331" i="11"/>
  <c r="AB330" i="11"/>
  <c r="Z329" i="11"/>
  <c r="I329" i="11" s="1"/>
  <c r="AB334" i="11"/>
  <c r="AD332" i="11"/>
  <c r="V332" i="11"/>
  <c r="Z331" i="11"/>
  <c r="AA330" i="11"/>
  <c r="AA334" i="11"/>
  <c r="AC332" i="11"/>
  <c r="X331" i="11"/>
  <c r="X330" i="11"/>
  <c r="W331" i="11"/>
  <c r="W330" i="11"/>
  <c r="AF333" i="11"/>
  <c r="X333" i="11"/>
  <c r="AD334" i="11"/>
  <c r="Z334" i="11"/>
  <c r="V334" i="11"/>
  <c r="E334" i="11" s="1"/>
  <c r="AE333" i="11"/>
  <c r="AA333" i="11"/>
  <c r="W333" i="11"/>
  <c r="AC331" i="11"/>
  <c r="Y331" i="11"/>
  <c r="AD330" i="11"/>
  <c r="Z330" i="11"/>
  <c r="V330" i="11"/>
  <c r="AB333" i="11"/>
  <c r="AC334" i="11"/>
  <c r="Y334" i="11"/>
  <c r="AD333" i="11"/>
  <c r="Z333" i="11"/>
  <c r="V333" i="11"/>
  <c r="E333" i="11" s="1"/>
  <c r="AC330" i="11"/>
  <c r="Y330" i="11"/>
  <c r="AC333" i="11"/>
  <c r="Y333" i="11"/>
  <c r="X328" i="11"/>
  <c r="AB328" i="11"/>
  <c r="AF328" i="11"/>
  <c r="O328" i="11" s="1"/>
  <c r="U328" i="11"/>
  <c r="Y328" i="11"/>
  <c r="AC328" i="11"/>
  <c r="V328" i="11"/>
  <c r="Z328" i="11"/>
  <c r="AD328" i="11"/>
  <c r="W328" i="11"/>
  <c r="AA328" i="11"/>
  <c r="O333" i="11" l="1"/>
  <c r="M330" i="11"/>
  <c r="O331" i="11"/>
  <c r="G331" i="11"/>
  <c r="G328" i="11"/>
  <c r="K328" i="11"/>
  <c r="G329" i="11"/>
  <c r="M333" i="11"/>
  <c r="I333" i="11"/>
  <c r="K329" i="11"/>
  <c r="O334" i="11"/>
  <c r="O332" i="11"/>
  <c r="G332" i="11"/>
  <c r="K331" i="11"/>
  <c r="K333" i="11"/>
  <c r="K334" i="11"/>
  <c r="M332" i="11"/>
  <c r="G333" i="11"/>
  <c r="M331" i="11"/>
  <c r="I331" i="11"/>
  <c r="M334" i="11"/>
  <c r="I334" i="11"/>
  <c r="K332" i="11"/>
  <c r="I332" i="11"/>
  <c r="M329" i="11"/>
  <c r="O330" i="11"/>
  <c r="O329" i="11"/>
  <c r="I328" i="11"/>
  <c r="M328" i="11"/>
  <c r="Q331" i="11"/>
  <c r="E331" i="11"/>
  <c r="P331" i="11"/>
  <c r="Q334" i="11"/>
  <c r="P334" i="11"/>
  <c r="G334" i="11"/>
  <c r="P332" i="11"/>
  <c r="Q332" i="11"/>
  <c r="E332" i="11"/>
  <c r="Q333" i="11"/>
  <c r="P333" i="11"/>
  <c r="G330" i="11"/>
  <c r="K330" i="11"/>
  <c r="I330" i="11"/>
  <c r="Q329" i="11"/>
  <c r="P329" i="11"/>
  <c r="E329" i="11"/>
  <c r="Q330" i="11"/>
  <c r="P330" i="11"/>
  <c r="E330" i="11"/>
  <c r="Q328" i="11"/>
  <c r="P328" i="11"/>
  <c r="E328" i="11"/>
  <c r="T276" i="14"/>
  <c r="AF276" i="14" s="1"/>
  <c r="T275" i="14"/>
  <c r="AD275" i="14" s="1"/>
  <c r="T274" i="14"/>
  <c r="AF274" i="14" s="1"/>
  <c r="T273" i="14"/>
  <c r="AF273" i="14" s="1"/>
  <c r="T272" i="14"/>
  <c r="U272" i="14" s="1"/>
  <c r="T271" i="14"/>
  <c r="AF271" i="14" s="1"/>
  <c r="T263" i="14"/>
  <c r="AF263" i="14" s="1"/>
  <c r="Z276" i="14" l="1"/>
  <c r="V271" i="14"/>
  <c r="V273" i="14"/>
  <c r="U273" i="14"/>
  <c r="W273" i="14"/>
  <c r="V263" i="14"/>
  <c r="X263" i="14"/>
  <c r="Y263" i="14"/>
  <c r="W263" i="14"/>
  <c r="W272" i="14"/>
  <c r="AE275" i="14"/>
  <c r="W271" i="14"/>
  <c r="U274" i="14"/>
  <c r="AA276" i="14"/>
  <c r="U263" i="14"/>
  <c r="X271" i="14"/>
  <c r="V274" i="14"/>
  <c r="AB276" i="14"/>
  <c r="Y271" i="14"/>
  <c r="AC276" i="14"/>
  <c r="AD276" i="14"/>
  <c r="V272" i="14"/>
  <c r="E272" i="14" s="1"/>
  <c r="AE276" i="14"/>
  <c r="O276" i="14" s="1"/>
  <c r="Z263" i="14"/>
  <c r="X272" i="14"/>
  <c r="U276" i="14"/>
  <c r="V276" i="14"/>
  <c r="W276" i="14"/>
  <c r="X276" i="14"/>
  <c r="U271" i="14"/>
  <c r="Y276" i="14"/>
  <c r="AF275" i="14"/>
  <c r="AA263" i="14"/>
  <c r="Z271" i="14"/>
  <c r="Y272" i="14"/>
  <c r="X273" i="14"/>
  <c r="W274" i="14"/>
  <c r="U275" i="14"/>
  <c r="AB263" i="14"/>
  <c r="AA271" i="14"/>
  <c r="Z272" i="14"/>
  <c r="Y273" i="14"/>
  <c r="X274" i="14"/>
  <c r="V275" i="14"/>
  <c r="AC263" i="14"/>
  <c r="AB271" i="14"/>
  <c r="AA272" i="14"/>
  <c r="Z273" i="14"/>
  <c r="Y274" i="14"/>
  <c r="W275" i="14"/>
  <c r="AD263" i="14"/>
  <c r="AC271" i="14"/>
  <c r="AB272" i="14"/>
  <c r="AA273" i="14"/>
  <c r="Z274" i="14"/>
  <c r="X275" i="14"/>
  <c r="AE263" i="14"/>
  <c r="AD271" i="14"/>
  <c r="AC272" i="14"/>
  <c r="AB273" i="14"/>
  <c r="AA274" i="14"/>
  <c r="Y275" i="14"/>
  <c r="AE271" i="14"/>
  <c r="O271" i="14" s="1"/>
  <c r="AD272" i="14"/>
  <c r="AC273" i="14"/>
  <c r="AB274" i="14"/>
  <c r="Z275" i="14"/>
  <c r="AE272" i="14"/>
  <c r="AD273" i="14"/>
  <c r="AC274" i="14"/>
  <c r="AA275" i="14"/>
  <c r="AF272" i="14"/>
  <c r="AE273" i="14"/>
  <c r="O273" i="14" s="1"/>
  <c r="AD274" i="14"/>
  <c r="AB275" i="14"/>
  <c r="AE274" i="14"/>
  <c r="O274" i="14" s="1"/>
  <c r="AC275" i="14"/>
  <c r="M275" i="14" s="1"/>
  <c r="G273" i="14" l="1"/>
  <c r="G271" i="14"/>
  <c r="O275" i="14"/>
  <c r="I271" i="14"/>
  <c r="G276" i="14"/>
  <c r="K276" i="14"/>
  <c r="M276" i="14"/>
  <c r="I272" i="14"/>
  <c r="G274" i="14"/>
  <c r="K271" i="14"/>
  <c r="I273" i="14"/>
  <c r="I274" i="14"/>
  <c r="M271" i="14"/>
  <c r="I275" i="14"/>
  <c r="O272" i="14"/>
  <c r="K275" i="14"/>
  <c r="I276" i="14"/>
  <c r="K272" i="14"/>
  <c r="K273" i="14"/>
  <c r="M272" i="14"/>
  <c r="G275" i="14"/>
  <c r="K274" i="14"/>
  <c r="M273" i="14"/>
  <c r="M274" i="14"/>
  <c r="Q273" i="14"/>
  <c r="E273" i="14"/>
  <c r="P273" i="14"/>
  <c r="P272" i="14"/>
  <c r="Q272" i="14"/>
  <c r="G272" i="14"/>
  <c r="Q274" i="14"/>
  <c r="P274" i="14"/>
  <c r="E274" i="14"/>
  <c r="Q276" i="14"/>
  <c r="P276" i="14"/>
  <c r="E276" i="14"/>
  <c r="E271" i="14"/>
  <c r="P271" i="14"/>
  <c r="Q271" i="14"/>
  <c r="Q275" i="14"/>
  <c r="P275" i="14"/>
  <c r="E275" i="14"/>
  <c r="T327" i="11"/>
  <c r="W327" i="11" s="1"/>
  <c r="T326" i="11"/>
  <c r="W326" i="11" s="1"/>
  <c r="T325" i="11"/>
  <c r="Y325" i="11" s="1"/>
  <c r="T324" i="11"/>
  <c r="V324" i="11" s="1"/>
  <c r="T323" i="11"/>
  <c r="V323" i="11" s="1"/>
  <c r="T322" i="11"/>
  <c r="W322" i="11" s="1"/>
  <c r="V327" i="11" l="1"/>
  <c r="U327" i="11"/>
  <c r="AF327" i="11"/>
  <c r="AE327" i="11"/>
  <c r="AD327" i="11"/>
  <c r="AC327" i="11"/>
  <c r="AB327" i="11"/>
  <c r="AA327" i="11"/>
  <c r="Z327" i="11"/>
  <c r="Y327" i="11"/>
  <c r="X327" i="11"/>
  <c r="G327" i="11" s="1"/>
  <c r="AE326" i="11"/>
  <c r="AB326" i="11"/>
  <c r="AA326" i="11"/>
  <c r="Z326" i="11"/>
  <c r="Y326" i="11"/>
  <c r="X326" i="11"/>
  <c r="G326" i="11" s="1"/>
  <c r="V326" i="11"/>
  <c r="U326" i="11"/>
  <c r="AF326" i="11"/>
  <c r="AD326" i="11"/>
  <c r="AC326" i="11"/>
  <c r="AE325" i="11"/>
  <c r="X325" i="11"/>
  <c r="W325" i="11"/>
  <c r="V325" i="11"/>
  <c r="U325" i="11"/>
  <c r="AF325" i="11"/>
  <c r="AD325" i="11"/>
  <c r="AC325" i="11"/>
  <c r="AB325" i="11"/>
  <c r="AA325" i="11"/>
  <c r="Z325" i="11"/>
  <c r="I325" i="11" s="1"/>
  <c r="AE324" i="11"/>
  <c r="AD324" i="11"/>
  <c r="Z324" i="11"/>
  <c r="W324" i="11"/>
  <c r="U324" i="11"/>
  <c r="AF324" i="11"/>
  <c r="AC324" i="11"/>
  <c r="AB324" i="11"/>
  <c r="AA324" i="11"/>
  <c r="Y324" i="11"/>
  <c r="X324" i="11"/>
  <c r="X323" i="11"/>
  <c r="U323" i="11"/>
  <c r="AF323" i="11"/>
  <c r="AE323" i="11"/>
  <c r="AB323" i="11"/>
  <c r="AD323" i="11"/>
  <c r="AC323" i="11"/>
  <c r="AA323" i="11"/>
  <c r="Z323" i="11"/>
  <c r="Y323" i="11"/>
  <c r="W323" i="11"/>
  <c r="U322" i="11"/>
  <c r="AF322" i="11"/>
  <c r="AE322" i="11"/>
  <c r="AD322" i="11"/>
  <c r="AC322" i="11"/>
  <c r="AB322" i="11"/>
  <c r="AA322" i="11"/>
  <c r="Z322" i="11"/>
  <c r="Y322" i="11"/>
  <c r="V322" i="11"/>
  <c r="X322" i="11"/>
  <c r="I327" i="11" l="1"/>
  <c r="M322" i="11"/>
  <c r="K322" i="11"/>
  <c r="M325" i="11"/>
  <c r="O322" i="11"/>
  <c r="O323" i="11"/>
  <c r="K323" i="11"/>
  <c r="I322" i="11"/>
  <c r="I326" i="11"/>
  <c r="M324" i="11"/>
  <c r="I324" i="11"/>
  <c r="M323" i="11"/>
  <c r="M326" i="11"/>
  <c r="K327" i="11"/>
  <c r="G325" i="11"/>
  <c r="M327" i="11"/>
  <c r="I323" i="11"/>
  <c r="K326" i="11"/>
  <c r="K324" i="11"/>
  <c r="G323" i="11"/>
  <c r="O325" i="11"/>
  <c r="E322" i="11"/>
  <c r="K325" i="11"/>
  <c r="O324" i="11"/>
  <c r="G324" i="11"/>
  <c r="O327" i="11"/>
  <c r="O326" i="11"/>
  <c r="Q325" i="11"/>
  <c r="P325" i="11"/>
  <c r="E325" i="11"/>
  <c r="Q324" i="11"/>
  <c r="P324" i="11"/>
  <c r="E324" i="11"/>
  <c r="P323" i="11"/>
  <c r="Q323" i="11"/>
  <c r="E323" i="11"/>
  <c r="Q327" i="11"/>
  <c r="P327" i="11"/>
  <c r="E327" i="11"/>
  <c r="Q326" i="11"/>
  <c r="P326" i="11"/>
  <c r="E326" i="11"/>
  <c r="T321" i="11"/>
  <c r="W321" i="11" s="1"/>
  <c r="T320" i="11"/>
  <c r="U320" i="11" s="1"/>
  <c r="T319" i="11"/>
  <c r="V319" i="11" s="1"/>
  <c r="T318" i="11"/>
  <c r="U318" i="11" s="1"/>
  <c r="AE321" i="11" l="1"/>
  <c r="AD321" i="11"/>
  <c r="AB321" i="11"/>
  <c r="U321" i="11"/>
  <c r="AC321" i="11"/>
  <c r="Z321" i="11"/>
  <c r="Y321" i="11"/>
  <c r="V321" i="11"/>
  <c r="AF321" i="11"/>
  <c r="AA321" i="11"/>
  <c r="X321" i="11"/>
  <c r="G321" i="11" s="1"/>
  <c r="AB320" i="11"/>
  <c r="Z320" i="11"/>
  <c r="AD320" i="11"/>
  <c r="AA320" i="11"/>
  <c r="Y320" i="11"/>
  <c r="AC320" i="11"/>
  <c r="X320" i="11"/>
  <c r="AE320" i="11"/>
  <c r="W320" i="11"/>
  <c r="V320" i="11"/>
  <c r="E320" i="11" s="1"/>
  <c r="AF320" i="11"/>
  <c r="AE319" i="11"/>
  <c r="AD319" i="11"/>
  <c r="W319" i="11"/>
  <c r="AC319" i="11"/>
  <c r="Y319" i="11"/>
  <c r="U319" i="11"/>
  <c r="AF319" i="11"/>
  <c r="AB319" i="11"/>
  <c r="AA319" i="11"/>
  <c r="Z319" i="11"/>
  <c r="X319" i="11"/>
  <c r="AE318" i="11"/>
  <c r="AD318" i="11"/>
  <c r="AC318" i="11"/>
  <c r="AB318" i="11"/>
  <c r="AA318" i="11"/>
  <c r="Z318" i="11"/>
  <c r="AF318" i="11"/>
  <c r="Y318" i="11"/>
  <c r="X318" i="11"/>
  <c r="W318" i="11"/>
  <c r="V318" i="11"/>
  <c r="E318" i="11" s="1"/>
  <c r="G318" i="11" l="1"/>
  <c r="I321" i="11"/>
  <c r="G320" i="11"/>
  <c r="I318" i="11"/>
  <c r="K318" i="11"/>
  <c r="M319" i="11"/>
  <c r="M320" i="11"/>
  <c r="M321" i="11"/>
  <c r="K321" i="11"/>
  <c r="O319" i="11"/>
  <c r="I320" i="11"/>
  <c r="P320" i="11"/>
  <c r="K319" i="11"/>
  <c r="Q319" i="11"/>
  <c r="P319" i="11"/>
  <c r="E319" i="11"/>
  <c r="O320" i="11"/>
  <c r="K320" i="11"/>
  <c r="I319" i="11"/>
  <c r="G319" i="11"/>
  <c r="P321" i="11"/>
  <c r="Q321" i="11"/>
  <c r="E321" i="11"/>
  <c r="O321" i="11"/>
  <c r="Q318" i="11"/>
  <c r="P318" i="11"/>
  <c r="M318" i="11"/>
  <c r="O318" i="11"/>
  <c r="Q320" i="11"/>
  <c r="T317" i="11"/>
  <c r="AF317" i="11" s="1"/>
  <c r="T316" i="11"/>
  <c r="AC316" i="11" s="1"/>
  <c r="T315" i="11"/>
  <c r="AF315" i="11" s="1"/>
  <c r="T314" i="11"/>
  <c r="AF314" i="11" s="1"/>
  <c r="T313" i="11"/>
  <c r="AF313" i="11" s="1"/>
  <c r="T312" i="11"/>
  <c r="AE312" i="11" s="1"/>
  <c r="W317" i="11" l="1"/>
  <c r="V317" i="11"/>
  <c r="Y317" i="11"/>
  <c r="Z317" i="11"/>
  <c r="AE316" i="11"/>
  <c r="V316" i="11"/>
  <c r="AA317" i="11"/>
  <c r="W316" i="11"/>
  <c r="AC317" i="11"/>
  <c r="Z316" i="11"/>
  <c r="AD317" i="11"/>
  <c r="U317" i="11"/>
  <c r="AA316" i="11"/>
  <c r="AE317" i="11"/>
  <c r="O317" i="11" s="1"/>
  <c r="AD316" i="11"/>
  <c r="M316" i="11" s="1"/>
  <c r="X316" i="11"/>
  <c r="AB316" i="11"/>
  <c r="AF316" i="11"/>
  <c r="U316" i="11"/>
  <c r="Y316" i="11"/>
  <c r="X317" i="11"/>
  <c r="AB317" i="11"/>
  <c r="Z314" i="11"/>
  <c r="U315" i="11"/>
  <c r="U313" i="11"/>
  <c r="Z313" i="11"/>
  <c r="AE313" i="11"/>
  <c r="O313" i="11" s="1"/>
  <c r="Y314" i="11"/>
  <c r="V313" i="11"/>
  <c r="AA313" i="11"/>
  <c r="W313" i="11"/>
  <c r="AC313" i="11"/>
  <c r="U314" i="11"/>
  <c r="AC314" i="11"/>
  <c r="Y315" i="11"/>
  <c r="Y313" i="11"/>
  <c r="AD313" i="11"/>
  <c r="V314" i="11"/>
  <c r="AD314" i="11"/>
  <c r="AC315" i="11"/>
  <c r="U312" i="11"/>
  <c r="Y312" i="11"/>
  <c r="AC312" i="11"/>
  <c r="X313" i="11"/>
  <c r="AB313" i="11"/>
  <c r="W314" i="11"/>
  <c r="AA314" i="11"/>
  <c r="AE314" i="11"/>
  <c r="O314" i="11" s="1"/>
  <c r="V315" i="11"/>
  <c r="Z315" i="11"/>
  <c r="AD315" i="11"/>
  <c r="X312" i="11"/>
  <c r="AF312" i="11"/>
  <c r="O312" i="11" s="1"/>
  <c r="V312" i="11"/>
  <c r="Z312" i="11"/>
  <c r="AD312" i="11"/>
  <c r="X314" i="11"/>
  <c r="AB314" i="11"/>
  <c r="W315" i="11"/>
  <c r="AA315" i="11"/>
  <c r="AE315" i="11"/>
  <c r="O315" i="11" s="1"/>
  <c r="AB312" i="11"/>
  <c r="W312" i="11"/>
  <c r="AA312" i="11"/>
  <c r="X315" i="11"/>
  <c r="AB315" i="11"/>
  <c r="I314" i="11" l="1"/>
  <c r="G315" i="11"/>
  <c r="G313" i="11"/>
  <c r="K312" i="11"/>
  <c r="K313" i="11"/>
  <c r="I315" i="11"/>
  <c r="I313" i="11"/>
  <c r="K317" i="11"/>
  <c r="O316" i="11"/>
  <c r="K316" i="11"/>
  <c r="G316" i="11"/>
  <c r="G317" i="11"/>
  <c r="Q316" i="11"/>
  <c r="P316" i="11"/>
  <c r="E316" i="11"/>
  <c r="P317" i="11"/>
  <c r="Q317" i="11"/>
  <c r="E317" i="11"/>
  <c r="M317" i="11"/>
  <c r="I317" i="11"/>
  <c r="K315" i="11"/>
  <c r="M315" i="11"/>
  <c r="I316" i="11"/>
  <c r="E314" i="11"/>
  <c r="P314" i="11"/>
  <c r="Q314" i="11"/>
  <c r="M314" i="11"/>
  <c r="K314" i="11"/>
  <c r="E315" i="11"/>
  <c r="P315" i="11"/>
  <c r="Q315" i="11"/>
  <c r="G314" i="11"/>
  <c r="M312" i="11"/>
  <c r="I312" i="11"/>
  <c r="M313" i="11"/>
  <c r="G312" i="11"/>
  <c r="E312" i="11"/>
  <c r="Q312" i="11"/>
  <c r="P312" i="11"/>
  <c r="P313" i="11"/>
  <c r="E313" i="11"/>
  <c r="Q313" i="11"/>
  <c r="T308" i="11"/>
  <c r="U308" i="11" s="1"/>
  <c r="T309" i="11"/>
  <c r="U309" i="11" s="1"/>
  <c r="T310" i="11"/>
  <c r="U310" i="11" s="1"/>
  <c r="T311" i="11"/>
  <c r="U311" i="11" s="1"/>
  <c r="T307" i="11"/>
  <c r="U307" i="11" s="1"/>
  <c r="AF310" i="11" l="1"/>
  <c r="AB310" i="11"/>
  <c r="X310" i="11"/>
  <c r="AE310" i="11"/>
  <c r="AA310" i="11"/>
  <c r="W310" i="11"/>
  <c r="AF309" i="11"/>
  <c r="AA309" i="11"/>
  <c r="V309" i="11"/>
  <c r="AB308" i="11"/>
  <c r="AD310" i="11"/>
  <c r="Z310" i="11"/>
  <c r="V310" i="11"/>
  <c r="E310" i="11" s="1"/>
  <c r="AE309" i="11"/>
  <c r="Z309" i="11"/>
  <c r="AC310" i="11"/>
  <c r="Y310" i="11"/>
  <c r="AD309" i="11"/>
  <c r="X309" i="11"/>
  <c r="AF308" i="11"/>
  <c r="X308" i="11"/>
  <c r="AB309" i="11"/>
  <c r="W309" i="11"/>
  <c r="AE308" i="11"/>
  <c r="W308" i="11"/>
  <c r="AA308" i="11"/>
  <c r="AB311" i="11"/>
  <c r="AE311" i="11"/>
  <c r="AA311" i="11"/>
  <c r="W311" i="11"/>
  <c r="AC309" i="11"/>
  <c r="Y309" i="11"/>
  <c r="AD308" i="11"/>
  <c r="Z308" i="11"/>
  <c r="V308" i="11"/>
  <c r="E308" i="11" s="1"/>
  <c r="AD311" i="11"/>
  <c r="Z311" i="11"/>
  <c r="V311" i="11"/>
  <c r="AC308" i="11"/>
  <c r="Y308" i="11"/>
  <c r="AF311" i="11"/>
  <c r="X311" i="11"/>
  <c r="AC311" i="11"/>
  <c r="Y311" i="11"/>
  <c r="X307" i="11"/>
  <c r="AA307" i="11"/>
  <c r="AD307" i="11"/>
  <c r="V307" i="11"/>
  <c r="E307" i="11" s="1"/>
  <c r="AF307" i="11"/>
  <c r="AB307" i="11"/>
  <c r="AE307" i="11"/>
  <c r="W307" i="11"/>
  <c r="Z307" i="11"/>
  <c r="AC307" i="11"/>
  <c r="Y307" i="11"/>
  <c r="M307" i="11" l="1"/>
  <c r="O311" i="11"/>
  <c r="G307" i="11"/>
  <c r="K310" i="11"/>
  <c r="K311" i="11"/>
  <c r="O310" i="11"/>
  <c r="G310" i="11"/>
  <c r="K309" i="11"/>
  <c r="O309" i="11"/>
  <c r="G311" i="11"/>
  <c r="Q311" i="11"/>
  <c r="M311" i="11"/>
  <c r="I311" i="11"/>
  <c r="Q310" i="11"/>
  <c r="P311" i="11"/>
  <c r="P310" i="11"/>
  <c r="M310" i="11"/>
  <c r="E311" i="11"/>
  <c r="I310" i="11"/>
  <c r="O308" i="11"/>
  <c r="M309" i="11"/>
  <c r="Q308" i="11"/>
  <c r="P309" i="11"/>
  <c r="K308" i="11"/>
  <c r="Q309" i="11"/>
  <c r="M308" i="11"/>
  <c r="E309" i="11"/>
  <c r="P308" i="11"/>
  <c r="O307" i="11"/>
  <c r="Q307" i="11"/>
  <c r="K307" i="11"/>
  <c r="P307" i="11"/>
  <c r="I307" i="11"/>
  <c r="T306" i="11"/>
  <c r="AF306" i="11" s="1"/>
  <c r="T305" i="11"/>
  <c r="AF305" i="11" s="1"/>
  <c r="V305" i="11" l="1"/>
  <c r="W305" i="11"/>
  <c r="X305" i="11"/>
  <c r="U305" i="11"/>
  <c r="Y305" i="11"/>
  <c r="U306" i="11"/>
  <c r="V306" i="11"/>
  <c r="W306" i="11"/>
  <c r="X306" i="11"/>
  <c r="Y306" i="11"/>
  <c r="Z305" i="11"/>
  <c r="Z306" i="11"/>
  <c r="AA305" i="11"/>
  <c r="AA306" i="11"/>
  <c r="AB305" i="11"/>
  <c r="AB306" i="11"/>
  <c r="AC305" i="11"/>
  <c r="AC306" i="11"/>
  <c r="AD305" i="11"/>
  <c r="AD306" i="11"/>
  <c r="AE305" i="11"/>
  <c r="O305" i="11" s="1"/>
  <c r="AE306" i="11"/>
  <c r="O306" i="11" s="1"/>
  <c r="M305" i="11" l="1"/>
  <c r="K306" i="11"/>
  <c r="I305" i="11"/>
  <c r="I306" i="11"/>
  <c r="M306" i="11"/>
  <c r="K305" i="11"/>
  <c r="G306" i="11"/>
  <c r="P306" i="11"/>
  <c r="Q306" i="11"/>
  <c r="E306" i="11"/>
  <c r="P305" i="11"/>
  <c r="Q305" i="11"/>
  <c r="E305" i="11"/>
  <c r="G305" i="11"/>
  <c r="S367" i="4"/>
  <c r="T367" i="4" l="1"/>
  <c r="AC367" i="4"/>
  <c r="W367" i="4"/>
  <c r="V367" i="4"/>
  <c r="X367" i="4"/>
  <c r="Y367" i="4"/>
  <c r="U367" i="4"/>
  <c r="Z367" i="4"/>
  <c r="AA367" i="4"/>
  <c r="AB367" i="4"/>
  <c r="P327" i="1" l="1"/>
  <c r="U327" i="1" s="1"/>
  <c r="P328" i="1"/>
  <c r="V328" i="1" s="1"/>
  <c r="P813" i="1"/>
  <c r="T813" i="1" s="1"/>
  <c r="P814" i="1"/>
  <c r="P815" i="1"/>
  <c r="Q815" i="1" s="1"/>
  <c r="P816" i="1"/>
  <c r="S816" i="1" s="1"/>
  <c r="P817" i="1"/>
  <c r="T817" i="1" s="1"/>
  <c r="P818" i="1"/>
  <c r="U818" i="1" s="1"/>
  <c r="P819" i="1"/>
  <c r="V819" i="1" s="1"/>
  <c r="P820" i="1"/>
  <c r="Q820" i="1" s="1"/>
  <c r="P821" i="1"/>
  <c r="T821" i="1" s="1"/>
  <c r="Q817" i="1" l="1"/>
  <c r="S328" i="1"/>
  <c r="R813" i="1"/>
  <c r="S813" i="1"/>
  <c r="S817" i="1"/>
  <c r="R817" i="1"/>
  <c r="U328" i="1"/>
  <c r="S821" i="1"/>
  <c r="R821" i="1"/>
  <c r="U820" i="1"/>
  <c r="Q821" i="1"/>
  <c r="Q813" i="1"/>
  <c r="V820" i="1"/>
  <c r="Q816" i="1"/>
  <c r="T820" i="1"/>
  <c r="S820" i="1"/>
  <c r="V821" i="1"/>
  <c r="T819" i="1"/>
  <c r="V813" i="1"/>
  <c r="U813" i="1"/>
  <c r="U821" i="1"/>
  <c r="U819" i="1"/>
  <c r="S819" i="1"/>
  <c r="R819" i="1"/>
  <c r="R816" i="1"/>
  <c r="T818" i="1"/>
  <c r="R818" i="1"/>
  <c r="V818" i="1"/>
  <c r="S818" i="1"/>
  <c r="Q818" i="1"/>
  <c r="R328" i="1"/>
  <c r="Q328" i="1"/>
  <c r="T327" i="1"/>
  <c r="S327" i="1"/>
  <c r="R327" i="1"/>
  <c r="Q327" i="1"/>
  <c r="T328" i="1"/>
  <c r="R815" i="1"/>
  <c r="S815" i="1"/>
  <c r="T815" i="1"/>
  <c r="U815" i="1"/>
  <c r="V815" i="1"/>
  <c r="Q814" i="1"/>
  <c r="R814" i="1"/>
  <c r="U814" i="1"/>
  <c r="V814" i="1"/>
  <c r="S814" i="1"/>
  <c r="T814" i="1"/>
  <c r="R820" i="1"/>
  <c r="Q819" i="1"/>
  <c r="V816" i="1"/>
  <c r="V817" i="1"/>
  <c r="U816" i="1"/>
  <c r="U817" i="1"/>
  <c r="T816" i="1"/>
  <c r="V327" i="1"/>
  <c r="T241" i="11" l="1"/>
  <c r="T242" i="11"/>
  <c r="T243" i="11"/>
  <c r="T244" i="11"/>
  <c r="T245" i="11"/>
  <c r="H508" i="3" l="1"/>
  <c r="G656" i="3" s="1"/>
  <c r="D508" i="3"/>
  <c r="C656" i="3" s="1"/>
  <c r="P157" i="1"/>
  <c r="S157" i="1" s="1"/>
  <c r="Q157" i="5"/>
  <c r="T163" i="14"/>
  <c r="X163" i="14" s="1"/>
  <c r="Q160" i="5"/>
  <c r="R160" i="5" l="1"/>
  <c r="Y160" i="5"/>
  <c r="V157" i="5"/>
  <c r="Y157" i="5"/>
  <c r="R157" i="1"/>
  <c r="Q157" i="1"/>
  <c r="V157" i="1"/>
  <c r="U157" i="1"/>
  <c r="T157" i="1"/>
  <c r="G157" i="1" s="1"/>
  <c r="U157" i="5"/>
  <c r="T157" i="5"/>
  <c r="S157" i="5"/>
  <c r="R157" i="5"/>
  <c r="X157" i="5"/>
  <c r="W157" i="5"/>
  <c r="W163" i="14"/>
  <c r="G163" i="14" s="1"/>
  <c r="U163" i="14"/>
  <c r="AD163" i="14"/>
  <c r="AA163" i="14"/>
  <c r="Y163" i="14"/>
  <c r="V163" i="14"/>
  <c r="AF163" i="14"/>
  <c r="AE163" i="14"/>
  <c r="AC163" i="14"/>
  <c r="AB163" i="14"/>
  <c r="Z163" i="14"/>
  <c r="X160" i="5"/>
  <c r="W160" i="5"/>
  <c r="V160" i="5"/>
  <c r="U160" i="5"/>
  <c r="T160" i="5"/>
  <c r="S160" i="5"/>
  <c r="I163" i="14" l="1"/>
  <c r="K157" i="5"/>
  <c r="K160" i="5"/>
  <c r="K163" i="14"/>
  <c r="I160" i="5"/>
  <c r="G160" i="5"/>
  <c r="I157" i="1"/>
  <c r="M163" i="14"/>
  <c r="Q163" i="14"/>
  <c r="P163" i="14"/>
  <c r="E163" i="14"/>
  <c r="O163" i="14"/>
  <c r="E157" i="5"/>
  <c r="L157" i="5"/>
  <c r="M157" i="5"/>
  <c r="G157" i="5"/>
  <c r="I157" i="5"/>
  <c r="M160" i="5"/>
  <c r="E160" i="5"/>
  <c r="L160" i="5"/>
  <c r="L157" i="1"/>
  <c r="E157" i="1"/>
  <c r="P137" i="1"/>
  <c r="Q137" i="1" s="1"/>
  <c r="V137" i="1" l="1"/>
  <c r="U137" i="1"/>
  <c r="T137" i="1"/>
  <c r="S137" i="1"/>
  <c r="R137" i="1"/>
  <c r="E137" i="1" s="1"/>
  <c r="I137" i="1" l="1"/>
  <c r="G137" i="1"/>
  <c r="L137" i="1"/>
  <c r="T142" i="14"/>
  <c r="Y142" i="14" s="1"/>
  <c r="AF142" i="14" l="1"/>
  <c r="X142" i="14"/>
  <c r="AE142" i="14"/>
  <c r="W142" i="14"/>
  <c r="AD142" i="14"/>
  <c r="V142" i="14"/>
  <c r="AC142" i="14"/>
  <c r="U142" i="14"/>
  <c r="AB142" i="14"/>
  <c r="AA142" i="14"/>
  <c r="Z142" i="14"/>
  <c r="I142" i="14" s="1"/>
  <c r="O142" i="14" l="1"/>
  <c r="G142" i="14"/>
  <c r="K142" i="14"/>
  <c r="M142" i="14"/>
  <c r="Q142" i="14"/>
  <c r="P142" i="14"/>
  <c r="E142" i="14"/>
  <c r="S140" i="4"/>
  <c r="T140" i="4" s="1"/>
  <c r="S141" i="4"/>
  <c r="U141" i="4" s="1"/>
  <c r="AC140" i="4" l="1"/>
  <c r="AB140" i="4"/>
  <c r="AA140" i="4"/>
  <c r="AB141" i="4"/>
  <c r="AA141" i="4"/>
  <c r="Z140" i="4"/>
  <c r="T141" i="4"/>
  <c r="Z141" i="4"/>
  <c r="Y140" i="4"/>
  <c r="Y141" i="4"/>
  <c r="X140" i="4"/>
  <c r="X141" i="4"/>
  <c r="W140" i="4"/>
  <c r="W141" i="4"/>
  <c r="V140" i="4"/>
  <c r="V141" i="4"/>
  <c r="U140" i="4"/>
  <c r="E140" i="4" s="1"/>
  <c r="AC141" i="4"/>
  <c r="M140" i="4" l="1"/>
  <c r="K141" i="4"/>
  <c r="K140" i="4"/>
  <c r="G141" i="4"/>
  <c r="M141" i="4"/>
  <c r="I141" i="4"/>
  <c r="O141" i="4"/>
  <c r="N141" i="4"/>
  <c r="E141" i="4"/>
  <c r="N13" i="3"/>
  <c r="N14" i="3"/>
  <c r="N15" i="3"/>
  <c r="N16" i="3"/>
  <c r="N17" i="3"/>
  <c r="N18" i="3"/>
  <c r="N19" i="3"/>
  <c r="S14" i="3" l="1"/>
  <c r="T14" i="3"/>
  <c r="R14" i="3"/>
  <c r="Q14" i="3"/>
  <c r="P13" i="3"/>
  <c r="T13" i="3"/>
  <c r="S13" i="3"/>
  <c r="Q13" i="3"/>
  <c r="R13" i="3"/>
  <c r="R19" i="3"/>
  <c r="O19" i="3"/>
  <c r="Q19" i="3"/>
  <c r="P19" i="3"/>
  <c r="R18" i="3"/>
  <c r="Q18" i="3"/>
  <c r="P18" i="3"/>
  <c r="O18" i="3"/>
  <c r="R17" i="3"/>
  <c r="Q17" i="3"/>
  <c r="O17" i="3"/>
  <c r="P17" i="3"/>
  <c r="O16" i="3"/>
  <c r="R16" i="3"/>
  <c r="S16" i="3"/>
  <c r="T16" i="3"/>
  <c r="Q16" i="3"/>
  <c r="O15" i="3"/>
  <c r="S15" i="3"/>
  <c r="T15" i="3"/>
  <c r="R15" i="3"/>
  <c r="Q15" i="3"/>
  <c r="P16" i="3"/>
  <c r="O13" i="3"/>
  <c r="P15" i="3"/>
  <c r="P14" i="3"/>
  <c r="O14" i="3"/>
  <c r="H19" i="3" l="1"/>
  <c r="H18" i="3"/>
  <c r="D18" i="3"/>
  <c r="D19" i="3"/>
  <c r="D17" i="3"/>
  <c r="C172" i="3" s="1"/>
  <c r="T80" i="14" l="1"/>
  <c r="AF80" i="14" s="1"/>
  <c r="Y80" i="14" l="1"/>
  <c r="AE80" i="14"/>
  <c r="O80" i="14" s="1"/>
  <c r="AC80" i="14"/>
  <c r="X80" i="14"/>
  <c r="V80" i="14"/>
  <c r="U80" i="14"/>
  <c r="AD80" i="14"/>
  <c r="AB80" i="14"/>
  <c r="AA80" i="14"/>
  <c r="Z80" i="14"/>
  <c r="W80" i="14"/>
  <c r="G80" i="14" l="1"/>
  <c r="K80" i="14"/>
  <c r="M80" i="14"/>
  <c r="E80" i="14"/>
  <c r="Q80" i="14"/>
  <c r="P80" i="14"/>
  <c r="I80" i="14"/>
  <c r="J125" i="1"/>
  <c r="C1127" i="11" l="1"/>
  <c r="T1127" i="11" s="1"/>
  <c r="Z1127" i="11" l="1"/>
  <c r="AA1127" i="11"/>
  <c r="AB1127" i="11"/>
  <c r="U1127" i="11"/>
  <c r="AC1127" i="11"/>
  <c r="Y1127" i="11"/>
  <c r="V1127" i="11"/>
  <c r="AD1127" i="11"/>
  <c r="W1127" i="11"/>
  <c r="AE1127" i="11"/>
  <c r="X1127" i="11"/>
  <c r="AF1127" i="11"/>
  <c r="D1127" i="11"/>
  <c r="E356" i="5" l="1"/>
  <c r="D424" i="5" s="1"/>
  <c r="I356" i="5" l="1"/>
  <c r="G356" i="5"/>
  <c r="F424" i="5" s="1"/>
  <c r="K356" i="5"/>
  <c r="J424" i="5" s="1"/>
  <c r="M356" i="5"/>
  <c r="M424" i="5" s="1"/>
  <c r="T372" i="11" l="1"/>
  <c r="W372" i="11" s="1"/>
  <c r="T388" i="11"/>
  <c r="AE388" i="11" s="1"/>
  <c r="T389" i="11"/>
  <c r="AE389" i="11" s="1"/>
  <c r="T390" i="11"/>
  <c r="AD390" i="11" s="1"/>
  <c r="T391" i="11"/>
  <c r="W391" i="11" s="1"/>
  <c r="T392" i="11"/>
  <c r="V392" i="11" s="1"/>
  <c r="T397" i="11"/>
  <c r="T398" i="11"/>
  <c r="AB398" i="11" s="1"/>
  <c r="T399" i="11"/>
  <c r="AA399" i="11" s="1"/>
  <c r="T400" i="11"/>
  <c r="AA400" i="11" s="1"/>
  <c r="T401" i="11"/>
  <c r="T402" i="11"/>
  <c r="T403" i="11"/>
  <c r="X403" i="11" s="1"/>
  <c r="T404" i="11"/>
  <c r="AE404" i="11" s="1"/>
  <c r="T405" i="11"/>
  <c r="V405" i="11" s="1"/>
  <c r="T406" i="11"/>
  <c r="AB406" i="11" s="1"/>
  <c r="T407" i="11"/>
  <c r="AB407" i="11" s="1"/>
  <c r="T408" i="11"/>
  <c r="W408" i="11" s="1"/>
  <c r="T409" i="11"/>
  <c r="V409" i="11" s="1"/>
  <c r="T410" i="11"/>
  <c r="X410" i="11" s="1"/>
  <c r="T411" i="11"/>
  <c r="AB411" i="11" s="1"/>
  <c r="T412" i="11"/>
  <c r="U412" i="11" s="1"/>
  <c r="T413" i="11"/>
  <c r="V413" i="11" s="1"/>
  <c r="T415" i="11"/>
  <c r="Y415" i="11" s="1"/>
  <c r="T416" i="11"/>
  <c r="X416" i="11" s="1"/>
  <c r="T417" i="11"/>
  <c r="W417" i="11" s="1"/>
  <c r="W418" i="11"/>
  <c r="T428" i="11"/>
  <c r="AB428" i="11" s="1"/>
  <c r="AF399" i="11" l="1"/>
  <c r="W399" i="11"/>
  <c r="AB372" i="11"/>
  <c r="Y372" i="11"/>
  <c r="AD372" i="11"/>
  <c r="AE399" i="11"/>
  <c r="V372" i="11"/>
  <c r="U397" i="11"/>
  <c r="AD397" i="11"/>
  <c r="AF372" i="11"/>
  <c r="Z372" i="11"/>
  <c r="U372" i="11"/>
  <c r="AC372" i="11"/>
  <c r="X372" i="11"/>
  <c r="G517" i="11"/>
  <c r="F612" i="11" s="1"/>
  <c r="AF415" i="11"/>
  <c r="AF417" i="11"/>
  <c r="X415" i="11"/>
  <c r="Z417" i="11"/>
  <c r="AC409" i="11"/>
  <c r="AA408" i="11"/>
  <c r="AD405" i="11"/>
  <c r="AF413" i="11"/>
  <c r="AB405" i="11"/>
  <c r="AB397" i="11"/>
  <c r="Z397" i="11"/>
  <c r="AB400" i="11"/>
  <c r="K400" i="11" s="1"/>
  <c r="AB399" i="11"/>
  <c r="K399" i="11" s="1"/>
  <c r="AF397" i="11"/>
  <c r="V397" i="11"/>
  <c r="AF418" i="11"/>
  <c r="Z400" i="11"/>
  <c r="AD418" i="11"/>
  <c r="AB409" i="11"/>
  <c r="Y400" i="11"/>
  <c r="X418" i="11"/>
  <c r="G418" i="11" s="1"/>
  <c r="AF400" i="11"/>
  <c r="X400" i="11"/>
  <c r="Y408" i="11"/>
  <c r="X405" i="11"/>
  <c r="AF422" i="11"/>
  <c r="X408" i="11"/>
  <c r="G408" i="11" s="1"/>
  <c r="AF412" i="11"/>
  <c r="AB412" i="11"/>
  <c r="AF427" i="11"/>
  <c r="Z412" i="11"/>
  <c r="AE408" i="11"/>
  <c r="Z418" i="11"/>
  <c r="AB415" i="11"/>
  <c r="X412" i="11"/>
  <c r="AC408" i="11"/>
  <c r="AC405" i="11"/>
  <c r="AB391" i="11"/>
  <c r="U391" i="11"/>
  <c r="AE391" i="11"/>
  <c r="Y418" i="11"/>
  <c r="V417" i="11"/>
  <c r="AB413" i="11"/>
  <c r="Z413" i="11"/>
  <c r="U418" i="11"/>
  <c r="Y413" i="11"/>
  <c r="V412" i="11"/>
  <c r="U408" i="11"/>
  <c r="AE400" i="11"/>
  <c r="W400" i="11"/>
  <c r="X397" i="11"/>
  <c r="AA391" i="11"/>
  <c r="U413" i="11"/>
  <c r="AD400" i="11"/>
  <c r="V400" i="11"/>
  <c r="AD398" i="11"/>
  <c r="AF408" i="11"/>
  <c r="AC400" i="11"/>
  <c r="U400" i="11"/>
  <c r="U398" i="11"/>
  <c r="AB417" i="11"/>
  <c r="Y410" i="11"/>
  <c r="AE392" i="11"/>
  <c r="AF390" i="11"/>
  <c r="AC418" i="11"/>
  <c r="AA417" i="11"/>
  <c r="AD412" i="11"/>
  <c r="Z392" i="11"/>
  <c r="AB416" i="11"/>
  <c r="AE407" i="11"/>
  <c r="AF403" i="11"/>
  <c r="Y390" i="11"/>
  <c r="AB418" i="11"/>
  <c r="V418" i="11"/>
  <c r="AE417" i="11"/>
  <c r="AD413" i="11"/>
  <c r="AE412" i="11"/>
  <c r="AA412" i="11"/>
  <c r="W412" i="11"/>
  <c r="AB408" i="11"/>
  <c r="W407" i="11"/>
  <c r="X399" i="11"/>
  <c r="AE397" i="11"/>
  <c r="AA397" i="11"/>
  <c r="W397" i="11"/>
  <c r="U390" i="11"/>
  <c r="AC412" i="11"/>
  <c r="Y412" i="11"/>
  <c r="AC397" i="11"/>
  <c r="Y397" i="11"/>
  <c r="V404" i="11"/>
  <c r="Z404" i="11"/>
  <c r="AD404" i="11"/>
  <c r="U404" i="11"/>
  <c r="AA404" i="11"/>
  <c r="AF404" i="11"/>
  <c r="O404" i="11" s="1"/>
  <c r="W404" i="11"/>
  <c r="AB404" i="11"/>
  <c r="U402" i="11"/>
  <c r="AB402" i="11"/>
  <c r="AC402" i="11"/>
  <c r="W401" i="11"/>
  <c r="X401" i="11"/>
  <c r="AC401" i="11"/>
  <c r="U401" i="11"/>
  <c r="AB401" i="11"/>
  <c r="V401" i="11"/>
  <c r="AD401" i="11"/>
  <c r="U389" i="11"/>
  <c r="Y389" i="11"/>
  <c r="AC389" i="11"/>
  <c r="W389" i="11"/>
  <c r="AB389" i="11"/>
  <c r="X389" i="11"/>
  <c r="AD389" i="11"/>
  <c r="AC404" i="11"/>
  <c r="AF401" i="11"/>
  <c r="AA389" i="11"/>
  <c r="Y404" i="11"/>
  <c r="Z401" i="11"/>
  <c r="Z389" i="11"/>
  <c r="W409" i="11"/>
  <c r="U409" i="11"/>
  <c r="Z409" i="11"/>
  <c r="AF409" i="11"/>
  <c r="X409" i="11"/>
  <c r="AD409" i="11"/>
  <c r="Y409" i="11"/>
  <c r="X404" i="11"/>
  <c r="W403" i="11"/>
  <c r="G403" i="11" s="1"/>
  <c r="AE403" i="11"/>
  <c r="AA403" i="11"/>
  <c r="AB403" i="11"/>
  <c r="Y401" i="11"/>
  <c r="Y398" i="11"/>
  <c r="AF398" i="11"/>
  <c r="V398" i="11"/>
  <c r="Z398" i="11"/>
  <c r="AF389" i="11"/>
  <c r="O389" i="11" s="1"/>
  <c r="V389" i="11"/>
  <c r="U417" i="11"/>
  <c r="Y417" i="11"/>
  <c r="AC417" i="11"/>
  <c r="W416" i="11"/>
  <c r="G416" i="11" s="1"/>
  <c r="AA416" i="11"/>
  <c r="U410" i="11"/>
  <c r="AB410" i="11"/>
  <c r="W405" i="11"/>
  <c r="U405" i="11"/>
  <c r="Z405" i="11"/>
  <c r="AF405" i="11"/>
  <c r="X391" i="11"/>
  <c r="G391" i="11" s="1"/>
  <c r="AC391" i="11"/>
  <c r="AF421" i="11"/>
  <c r="AD417" i="11"/>
  <c r="X417" i="11"/>
  <c r="G417" i="11" s="1"/>
  <c r="AF416" i="11"/>
  <c r="U415" i="11"/>
  <c r="AC415" i="11"/>
  <c r="W413" i="11"/>
  <c r="X413" i="11"/>
  <c r="AC413" i="11"/>
  <c r="AF410" i="11"/>
  <c r="V408" i="11"/>
  <c r="Z408" i="11"/>
  <c r="AD408" i="11"/>
  <c r="Y405" i="11"/>
  <c r="AF392" i="11"/>
  <c r="AF391" i="11"/>
  <c r="Y391" i="11"/>
  <c r="U411" i="11"/>
  <c r="Y411" i="11"/>
  <c r="AC411" i="11"/>
  <c r="V411" i="11"/>
  <c r="Z411" i="11"/>
  <c r="AD411" i="11"/>
  <c r="W411" i="11"/>
  <c r="AE411" i="11"/>
  <c r="X411" i="11"/>
  <c r="AF411" i="11"/>
  <c r="AA411" i="11"/>
  <c r="K411" i="11" s="1"/>
  <c r="V428" i="11"/>
  <c r="Z428" i="11"/>
  <c r="AD428" i="11"/>
  <c r="W428" i="11"/>
  <c r="AA428" i="11"/>
  <c r="K428" i="11" s="1"/>
  <c r="AE428" i="11"/>
  <c r="U428" i="11"/>
  <c r="AC428" i="11"/>
  <c r="X428" i="11"/>
  <c r="AF428" i="11"/>
  <c r="Y428" i="11"/>
  <c r="V406" i="11"/>
  <c r="Z406" i="11"/>
  <c r="AD406" i="11"/>
  <c r="W406" i="11"/>
  <c r="AA406" i="11"/>
  <c r="K406" i="11" s="1"/>
  <c r="AE406" i="11"/>
  <c r="U406" i="11"/>
  <c r="AC406" i="11"/>
  <c r="M406" i="11" s="1"/>
  <c r="X406" i="11"/>
  <c r="AF406" i="11"/>
  <c r="Y406" i="11"/>
  <c r="U388" i="11"/>
  <c r="Y388" i="11"/>
  <c r="AC388" i="11"/>
  <c r="V388" i="11"/>
  <c r="AA388" i="11"/>
  <c r="AF388" i="11"/>
  <c r="O388" i="11" s="1"/>
  <c r="W388" i="11"/>
  <c r="AB388" i="11"/>
  <c r="X388" i="11"/>
  <c r="Z388" i="11"/>
  <c r="AD388" i="11"/>
  <c r="U407" i="11"/>
  <c r="Y407" i="11"/>
  <c r="AC407" i="11"/>
  <c r="V407" i="11"/>
  <c r="Z407" i="11"/>
  <c r="AD407" i="11"/>
  <c r="V402" i="11"/>
  <c r="Z402" i="11"/>
  <c r="AD402" i="11"/>
  <c r="W402" i="11"/>
  <c r="AA402" i="11"/>
  <c r="AE402" i="11"/>
  <c r="AE416" i="11"/>
  <c r="V415" i="11"/>
  <c r="Z415" i="11"/>
  <c r="I415" i="11" s="1"/>
  <c r="AD415" i="11"/>
  <c r="W415" i="11"/>
  <c r="AA415" i="11"/>
  <c r="AE415" i="11"/>
  <c r="AC410" i="11"/>
  <c r="AA407" i="11"/>
  <c r="K407" i="11" s="1"/>
  <c r="U403" i="11"/>
  <c r="Y403" i="11"/>
  <c r="AC403" i="11"/>
  <c r="V403" i="11"/>
  <c r="Z403" i="11"/>
  <c r="AD403" i="11"/>
  <c r="Y402" i="11"/>
  <c r="U392" i="11"/>
  <c r="Y392" i="11"/>
  <c r="AC392" i="11"/>
  <c r="W392" i="11"/>
  <c r="AB392" i="11"/>
  <c r="X392" i="11"/>
  <c r="AD392" i="11"/>
  <c r="W390" i="11"/>
  <c r="AA390" i="11"/>
  <c r="AE390" i="11"/>
  <c r="V390" i="11"/>
  <c r="AB390" i="11"/>
  <c r="X390" i="11"/>
  <c r="AC390" i="11"/>
  <c r="M390" i="11" s="1"/>
  <c r="U416" i="11"/>
  <c r="Y416" i="11"/>
  <c r="AC416" i="11"/>
  <c r="V416" i="11"/>
  <c r="Z416" i="11"/>
  <c r="AD416" i="11"/>
  <c r="V410" i="11"/>
  <c r="Z410" i="11"/>
  <c r="AD410" i="11"/>
  <c r="W410" i="11"/>
  <c r="G410" i="11" s="1"/>
  <c r="AA410" i="11"/>
  <c r="AE410" i="11"/>
  <c r="AF407" i="11"/>
  <c r="X407" i="11"/>
  <c r="AF402" i="11"/>
  <c r="X402" i="11"/>
  <c r="U399" i="11"/>
  <c r="Y399" i="11"/>
  <c r="AC399" i="11"/>
  <c r="V399" i="11"/>
  <c r="Z399" i="11"/>
  <c r="AD399" i="11"/>
  <c r="AA392" i="11"/>
  <c r="Z390" i="11"/>
  <c r="W398" i="11"/>
  <c r="AA398" i="11"/>
  <c r="K398" i="11" s="1"/>
  <c r="AE398" i="11"/>
  <c r="AE418" i="11"/>
  <c r="AA418" i="11"/>
  <c r="AE413" i="11"/>
  <c r="AA413" i="11"/>
  <c r="AE409" i="11"/>
  <c r="AA409" i="11"/>
  <c r="AE405" i="11"/>
  <c r="AA405" i="11"/>
  <c r="AE401" i="11"/>
  <c r="AA401" i="11"/>
  <c r="AC398" i="11"/>
  <c r="X398" i="11"/>
  <c r="V391" i="11"/>
  <c r="Z391" i="11"/>
  <c r="AD391" i="11"/>
  <c r="AE372" i="11"/>
  <c r="AA372" i="11"/>
  <c r="O399" i="11" l="1"/>
  <c r="G428" i="11"/>
  <c r="I406" i="11"/>
  <c r="O397" i="11"/>
  <c r="M400" i="11"/>
  <c r="P391" i="11"/>
  <c r="Q391" i="11"/>
  <c r="K391" i="11"/>
  <c r="K390" i="11"/>
  <c r="P390" i="11"/>
  <c r="Q390" i="11"/>
  <c r="P397" i="11"/>
  <c r="K389" i="11"/>
  <c r="I410" i="11"/>
  <c r="M418" i="11"/>
  <c r="K397" i="11"/>
  <c r="I397" i="11"/>
  <c r="K410" i="11"/>
  <c r="G400" i="11"/>
  <c r="O418" i="11"/>
  <c r="I400" i="11"/>
  <c r="O392" i="11"/>
  <c r="M405" i="11"/>
  <c r="O407" i="11"/>
  <c r="I411" i="11"/>
  <c r="G407" i="11"/>
  <c r="M402" i="11"/>
  <c r="G404" i="11"/>
  <c r="I402" i="11"/>
  <c r="K418" i="11"/>
  <c r="K417" i="11"/>
  <c r="O417" i="11"/>
  <c r="M397" i="11"/>
  <c r="I401" i="11"/>
  <c r="M417" i="11"/>
  <c r="M415" i="11"/>
  <c r="I405" i="11"/>
  <c r="O428" i="11"/>
  <c r="O401" i="11"/>
  <c r="I413" i="11"/>
  <c r="K404" i="11"/>
  <c r="O412" i="11"/>
  <c r="K412" i="11"/>
  <c r="G412" i="11"/>
  <c r="G397" i="11"/>
  <c r="G405" i="11"/>
  <c r="G413" i="11"/>
  <c r="I409" i="11"/>
  <c r="O403" i="11"/>
  <c r="K403" i="11"/>
  <c r="K401" i="11"/>
  <c r="M401" i="11"/>
  <c r="G402" i="11"/>
  <c r="K402" i="11"/>
  <c r="O402" i="11"/>
  <c r="G415" i="11"/>
  <c r="O415" i="11"/>
  <c r="M410" i="11"/>
  <c r="I403" i="11"/>
  <c r="M403" i="11"/>
  <c r="O422" i="11"/>
  <c r="P422" i="11"/>
  <c r="O427" i="11"/>
  <c r="P427" i="11"/>
  <c r="E418" i="11"/>
  <c r="P418" i="11"/>
  <c r="Q418" i="11"/>
  <c r="P417" i="11"/>
  <c r="Q417" i="11"/>
  <c r="E417" i="11"/>
  <c r="O421" i="11"/>
  <c r="P421" i="11"/>
  <c r="Q428" i="11"/>
  <c r="P428" i="11"/>
  <c r="E428" i="11"/>
  <c r="M409" i="11"/>
  <c r="K408" i="11"/>
  <c r="I408" i="11"/>
  <c r="M412" i="11"/>
  <c r="I412" i="11"/>
  <c r="M413" i="11"/>
  <c r="M411" i="11"/>
  <c r="O411" i="11"/>
  <c r="M404" i="11"/>
  <c r="I404" i="11"/>
  <c r="G409" i="11"/>
  <c r="G411" i="11"/>
  <c r="K416" i="11"/>
  <c r="G406" i="11"/>
  <c r="O406" i="11"/>
  <c r="I407" i="11"/>
  <c r="M407" i="11"/>
  <c r="O416" i="11"/>
  <c r="K415" i="11"/>
  <c r="I416" i="11"/>
  <c r="M416" i="11"/>
  <c r="O410" i="11"/>
  <c r="O409" i="11"/>
  <c r="K409" i="11"/>
  <c r="O405" i="11"/>
  <c r="K405" i="11"/>
  <c r="O408" i="11"/>
  <c r="M408" i="11"/>
  <c r="O413" i="11"/>
  <c r="K413" i="11"/>
  <c r="G399" i="11"/>
  <c r="O391" i="11"/>
  <c r="O400" i="11"/>
  <c r="G401" i="11"/>
  <c r="I398" i="11"/>
  <c r="I392" i="11"/>
  <c r="M392" i="11"/>
  <c r="G392" i="11"/>
  <c r="I399" i="11"/>
  <c r="M399" i="11"/>
  <c r="K392" i="11"/>
  <c r="G398" i="11"/>
  <c r="O398" i="11"/>
  <c r="M398" i="11"/>
  <c r="P412" i="11"/>
  <c r="Q412" i="11"/>
  <c r="E412" i="11"/>
  <c r="P408" i="11"/>
  <c r="Q408" i="11"/>
  <c r="E408" i="11"/>
  <c r="E413" i="11"/>
  <c r="P413" i="11"/>
  <c r="Q413" i="11"/>
  <c r="Q404" i="11"/>
  <c r="E404" i="11"/>
  <c r="P404" i="11"/>
  <c r="E402" i="11"/>
  <c r="P402" i="11"/>
  <c r="Q402" i="11"/>
  <c r="P409" i="11"/>
  <c r="E409" i="11"/>
  <c r="Q409" i="11"/>
  <c r="E410" i="11"/>
  <c r="Q410" i="11"/>
  <c r="P410" i="11"/>
  <c r="E405" i="11"/>
  <c r="Q405" i="11"/>
  <c r="P405" i="11"/>
  <c r="P415" i="11"/>
  <c r="E415" i="11"/>
  <c r="Q415" i="11"/>
  <c r="P411" i="11"/>
  <c r="E411" i="11"/>
  <c r="Q411" i="11"/>
  <c r="E406" i="11"/>
  <c r="Q406" i="11"/>
  <c r="P406" i="11"/>
  <c r="E407" i="11"/>
  <c r="Q407" i="11"/>
  <c r="P407" i="11"/>
  <c r="P403" i="11"/>
  <c r="Q403" i="11"/>
  <c r="E403" i="11"/>
  <c r="E416" i="11"/>
  <c r="Q416" i="11"/>
  <c r="P416" i="11"/>
  <c r="P400" i="11"/>
  <c r="Q400" i="11"/>
  <c r="E400" i="11"/>
  <c r="P401" i="11"/>
  <c r="Q401" i="11"/>
  <c r="E401" i="11"/>
  <c r="P399" i="11"/>
  <c r="Q399" i="11"/>
  <c r="E399" i="11"/>
  <c r="E390" i="11"/>
  <c r="I389" i="11"/>
  <c r="M389" i="11"/>
  <c r="O390" i="11"/>
  <c r="G390" i="11"/>
  <c r="E397" i="11"/>
  <c r="Q397" i="11"/>
  <c r="Q398" i="11"/>
  <c r="P398" i="11"/>
  <c r="E398" i="11"/>
  <c r="Q392" i="11"/>
  <c r="P392" i="11"/>
  <c r="E392" i="11"/>
  <c r="E391" i="11"/>
  <c r="I390" i="11"/>
  <c r="I388" i="11"/>
  <c r="G389" i="11"/>
  <c r="M391" i="11"/>
  <c r="I391" i="11"/>
  <c r="M388" i="11"/>
  <c r="P389" i="11"/>
  <c r="Q389" i="11"/>
  <c r="E389" i="11"/>
  <c r="Q388" i="11"/>
  <c r="P388" i="11"/>
  <c r="K388" i="11"/>
  <c r="G388" i="11"/>
  <c r="E388" i="11"/>
  <c r="O616" i="11"/>
  <c r="N697" i="11" s="1"/>
  <c r="O517" i="11"/>
  <c r="N612" i="11" s="1"/>
  <c r="K887" i="11"/>
  <c r="J979" i="11" s="1"/>
  <c r="G887" i="11"/>
  <c r="F979" i="11" s="1"/>
  <c r="I701" i="11"/>
  <c r="H781" i="11" s="1"/>
  <c r="H979" i="11"/>
  <c r="E887" i="11"/>
  <c r="D979" i="11" s="1"/>
  <c r="M887" i="11"/>
  <c r="L979" i="11" s="1"/>
  <c r="K701" i="11"/>
  <c r="J781" i="11" s="1"/>
  <c r="M701" i="11"/>
  <c r="L781" i="11" s="1"/>
  <c r="E701" i="11"/>
  <c r="D781" i="11" s="1"/>
  <c r="G701" i="11"/>
  <c r="F781" i="11" s="1"/>
  <c r="G616" i="11"/>
  <c r="I616" i="11"/>
  <c r="E616" i="11"/>
  <c r="D697" i="11" s="1"/>
  <c r="M517" i="11"/>
  <c r="E517" i="11"/>
  <c r="D612" i="11" s="1"/>
  <c r="I517" i="11"/>
  <c r="J464" i="11" l="1"/>
  <c r="H464" i="11"/>
  <c r="N464" i="11"/>
  <c r="F464" i="11"/>
  <c r="D464" i="11"/>
  <c r="P464" i="11"/>
  <c r="Q464" i="11"/>
  <c r="L464" i="11"/>
  <c r="J612" i="11"/>
  <c r="H612" i="11"/>
  <c r="H697" i="11"/>
  <c r="C1245" i="3" l="1"/>
  <c r="G1245" i="3"/>
  <c r="T8" i="3" l="1"/>
  <c r="S8" i="3"/>
  <c r="T196" i="11" l="1"/>
  <c r="U196" i="11" s="1"/>
  <c r="E196" i="11" s="1"/>
  <c r="T197" i="11"/>
  <c r="U197" i="11" s="1"/>
  <c r="T198" i="11"/>
  <c r="X198" i="11" s="1"/>
  <c r="T199" i="11"/>
  <c r="X199" i="11" s="1"/>
  <c r="T200" i="11"/>
  <c r="U200" i="11" s="1"/>
  <c r="T201" i="11"/>
  <c r="U201" i="11" s="1"/>
  <c r="T202" i="11"/>
  <c r="U202" i="11" s="1"/>
  <c r="T204" i="11"/>
  <c r="X204" i="11" s="1"/>
  <c r="T205" i="11"/>
  <c r="U205" i="11" s="1"/>
  <c r="T206" i="11"/>
  <c r="AE206" i="11" s="1"/>
  <c r="T207" i="11"/>
  <c r="W207" i="11" s="1"/>
  <c r="T208" i="11"/>
  <c r="X208" i="11" s="1"/>
  <c r="T209" i="11"/>
  <c r="U209" i="11" s="1"/>
  <c r="T210" i="11"/>
  <c r="AE210" i="11" s="1"/>
  <c r="T211" i="11"/>
  <c r="V211" i="11" s="1"/>
  <c r="T212" i="11"/>
  <c r="AB212" i="11" s="1"/>
  <c r="T213" i="11"/>
  <c r="U213" i="11" s="1"/>
  <c r="T214" i="11"/>
  <c r="U214" i="11" s="1"/>
  <c r="T215" i="11"/>
  <c r="U215" i="11" s="1"/>
  <c r="T216" i="11"/>
  <c r="X216" i="11" s="1"/>
  <c r="T217" i="11"/>
  <c r="U217" i="11" s="1"/>
  <c r="T218" i="11"/>
  <c r="U218" i="11" s="1"/>
  <c r="T219" i="11"/>
  <c r="W219" i="11" s="1"/>
  <c r="T220" i="11"/>
  <c r="T221" i="11"/>
  <c r="AB221" i="11" s="1"/>
  <c r="T222" i="11"/>
  <c r="V222" i="11" s="1"/>
  <c r="T223" i="11"/>
  <c r="V223" i="11" s="1"/>
  <c r="T224" i="11"/>
  <c r="V224" i="11" s="1"/>
  <c r="T225" i="11"/>
  <c r="AE225" i="11" s="1"/>
  <c r="T226" i="11"/>
  <c r="W226" i="11" s="1"/>
  <c r="T227" i="11"/>
  <c r="AE227" i="11" s="1"/>
  <c r="T228" i="11"/>
  <c r="X228" i="11" s="1"/>
  <c r="T229" i="11"/>
  <c r="Y229" i="11" s="1"/>
  <c r="T230" i="11"/>
  <c r="W230" i="11" s="1"/>
  <c r="T231" i="11"/>
  <c r="AE231" i="11" s="1"/>
  <c r="T232" i="11"/>
  <c r="T233" i="11"/>
  <c r="U233" i="11" s="1"/>
  <c r="T234" i="11"/>
  <c r="AC234" i="11" s="1"/>
  <c r="T235" i="11"/>
  <c r="T236" i="11"/>
  <c r="U236" i="11" s="1"/>
  <c r="T237" i="11"/>
  <c r="V237" i="11" s="1"/>
  <c r="T238" i="11"/>
  <c r="AF238" i="11" s="1"/>
  <c r="T239" i="11"/>
  <c r="X239" i="11" s="1"/>
  <c r="T240" i="11"/>
  <c r="U240" i="11" s="1"/>
  <c r="AB242" i="11"/>
  <c r="V243" i="11"/>
  <c r="W244" i="11"/>
  <c r="AF245" i="11"/>
  <c r="T246" i="11"/>
  <c r="W246" i="11" s="1"/>
  <c r="T247" i="11"/>
  <c r="V247" i="11" s="1"/>
  <c r="T248" i="11"/>
  <c r="W248" i="11" s="1"/>
  <c r="T249" i="11"/>
  <c r="U249" i="11" s="1"/>
  <c r="T250" i="11"/>
  <c r="Z250" i="11" s="1"/>
  <c r="T251" i="11"/>
  <c r="U251" i="11" s="1"/>
  <c r="T252" i="11"/>
  <c r="Z252" i="11" s="1"/>
  <c r="T253" i="11"/>
  <c r="X253" i="11" s="1"/>
  <c r="T254" i="11"/>
  <c r="V254" i="11" s="1"/>
  <c r="T255" i="11"/>
  <c r="Z255" i="11" s="1"/>
  <c r="T256" i="11"/>
  <c r="AD256" i="11" s="1"/>
  <c r="T257" i="11"/>
  <c r="W257" i="11" s="1"/>
  <c r="AE278" i="11"/>
  <c r="T280" i="11"/>
  <c r="U280" i="11" s="1"/>
  <c r="T282" i="11"/>
  <c r="W282" i="11" s="1"/>
  <c r="E214" i="11" l="1"/>
  <c r="E209" i="11"/>
  <c r="E205" i="11"/>
  <c r="E213" i="11"/>
  <c r="AF200" i="11"/>
  <c r="W200" i="11"/>
  <c r="AB198" i="11"/>
  <c r="X197" i="11"/>
  <c r="U198" i="11"/>
  <c r="AB200" i="11"/>
  <c r="AE197" i="11"/>
  <c r="V207" i="11"/>
  <c r="AF205" i="11"/>
  <c r="AE202" i="11"/>
  <c r="X206" i="11"/>
  <c r="AF204" i="11"/>
  <c r="Z198" i="11"/>
  <c r="AA197" i="11"/>
  <c r="X200" i="11"/>
  <c r="AF207" i="11"/>
  <c r="AD207" i="11"/>
  <c r="AE198" i="11"/>
  <c r="Y198" i="11"/>
  <c r="X207" i="11"/>
  <c r="G207" i="11" s="1"/>
  <c r="AC198" i="11"/>
  <c r="W198" i="11"/>
  <c r="G198" i="11" s="1"/>
  <c r="AD197" i="11"/>
  <c r="Z202" i="11"/>
  <c r="AA200" i="11"/>
  <c r="AD198" i="11"/>
  <c r="V198" i="11"/>
  <c r="Z197" i="11"/>
  <c r="AB205" i="11"/>
  <c r="AE201" i="11"/>
  <c r="W197" i="11"/>
  <c r="AB207" i="11"/>
  <c r="X205" i="11"/>
  <c r="Z201" i="11"/>
  <c r="AA198" i="11"/>
  <c r="AF197" i="11"/>
  <c r="V197" i="11"/>
  <c r="E197" i="11" s="1"/>
  <c r="AE200" i="11"/>
  <c r="AF198" i="11"/>
  <c r="AB197" i="11"/>
  <c r="AC211" i="11"/>
  <c r="Z278" i="11"/>
  <c r="AA251" i="11"/>
  <c r="AF217" i="11"/>
  <c r="AB211" i="11"/>
  <c r="X236" i="11"/>
  <c r="AE233" i="11"/>
  <c r="AB218" i="11"/>
  <c r="Z218" i="11"/>
  <c r="AE218" i="11"/>
  <c r="X218" i="11"/>
  <c r="AE217" i="11"/>
  <c r="AE213" i="11"/>
  <c r="AD218" i="11"/>
  <c r="W218" i="11"/>
  <c r="W217" i="11"/>
  <c r="AD214" i="11"/>
  <c r="W250" i="11"/>
  <c r="Z247" i="11"/>
  <c r="AB244" i="11"/>
  <c r="Z214" i="11"/>
  <c r="Y248" i="11"/>
  <c r="AD244" i="11"/>
  <c r="AF240" i="11"/>
  <c r="V240" i="11"/>
  <c r="E240" i="11" s="1"/>
  <c r="V228" i="11"/>
  <c r="Y225" i="11"/>
  <c r="X223" i="11"/>
  <c r="AB213" i="11"/>
  <c r="X211" i="11"/>
  <c r="AD228" i="11"/>
  <c r="X213" i="11"/>
  <c r="AF211" i="11"/>
  <c r="U211" i="11"/>
  <c r="AE247" i="11"/>
  <c r="X245" i="11"/>
  <c r="X244" i="11"/>
  <c r="G244" i="11" s="1"/>
  <c r="AA240" i="11"/>
  <c r="W233" i="11"/>
  <c r="AA230" i="11"/>
  <c r="AB228" i="11"/>
  <c r="U224" i="11"/>
  <c r="AF213" i="11"/>
  <c r="W213" i="11"/>
  <c r="AE240" i="11"/>
  <c r="Z240" i="11"/>
  <c r="Y228" i="11"/>
  <c r="AF226" i="11"/>
  <c r="AB247" i="11"/>
  <c r="W247" i="11"/>
  <c r="AB246" i="11"/>
  <c r="AD240" i="11"/>
  <c r="X240" i="11"/>
  <c r="AB239" i="11"/>
  <c r="AF236" i="11"/>
  <c r="AE230" i="11"/>
  <c r="X230" i="11"/>
  <c r="G230" i="11" s="1"/>
  <c r="Z226" i="11"/>
  <c r="AE223" i="11"/>
  <c r="AE222" i="11"/>
  <c r="AA219" i="11"/>
  <c r="AF251" i="11"/>
  <c r="Y251" i="11"/>
  <c r="AD247" i="11"/>
  <c r="X247" i="11"/>
  <c r="AE246" i="11"/>
  <c r="AF230" i="11"/>
  <c r="Z230" i="11"/>
  <c r="AE226" i="11"/>
  <c r="AE251" i="11"/>
  <c r="W251" i="11"/>
  <c r="AB251" i="11"/>
  <c r="AC249" i="11"/>
  <c r="AF247" i="11"/>
  <c r="AA247" i="11"/>
  <c r="AE243" i="11"/>
  <c r="AB240" i="11"/>
  <c r="W240" i="11"/>
  <c r="AB236" i="11"/>
  <c r="AD230" i="11"/>
  <c r="V230" i="11"/>
  <c r="AB224" i="11"/>
  <c r="AB223" i="11"/>
  <c r="AA213" i="11"/>
  <c r="Y211" i="11"/>
  <c r="Z207" i="11"/>
  <c r="Y256" i="11"/>
  <c r="AD254" i="11"/>
  <c r="AE253" i="11"/>
  <c r="AB249" i="11"/>
  <c r="AD248" i="11"/>
  <c r="AC244" i="11"/>
  <c r="V244" i="11"/>
  <c r="AA243" i="11"/>
  <c r="AB233" i="11"/>
  <c r="AB230" i="11"/>
  <c r="AF228" i="11"/>
  <c r="Z228" i="11"/>
  <c r="U228" i="11"/>
  <c r="Z224" i="11"/>
  <c r="AD223" i="11"/>
  <c r="W223" i="11"/>
  <c r="AA222" i="11"/>
  <c r="U219" i="11"/>
  <c r="AE214" i="11"/>
  <c r="X214" i="11"/>
  <c r="AC207" i="11"/>
  <c r="Y207" i="11"/>
  <c r="U207" i="11"/>
  <c r="AA254" i="11"/>
  <c r="AC253" i="11"/>
  <c r="Y249" i="11"/>
  <c r="Z243" i="11"/>
  <c r="Z222" i="11"/>
  <c r="U255" i="11"/>
  <c r="X254" i="11"/>
  <c r="W253" i="11"/>
  <c r="G253" i="11" s="1"/>
  <c r="Y244" i="11"/>
  <c r="AF243" i="11"/>
  <c r="W243" i="11"/>
  <c r="AC228" i="11"/>
  <c r="Z227" i="11"/>
  <c r="Z223" i="11"/>
  <c r="AF222" i="11"/>
  <c r="W222" i="11"/>
  <c r="AB219" i="11"/>
  <c r="AC215" i="11"/>
  <c r="AB214" i="11"/>
  <c r="AF209" i="11"/>
  <c r="AE207" i="11"/>
  <c r="AA207" i="11"/>
  <c r="AF255" i="11"/>
  <c r="AE254" i="11"/>
  <c r="AB253" i="11"/>
  <c r="AB248" i="11"/>
  <c r="V248" i="11"/>
  <c r="AF244" i="11"/>
  <c r="Z244" i="11"/>
  <c r="U244" i="11"/>
  <c r="AB243" i="11"/>
  <c r="AC240" i="11"/>
  <c r="Y240" i="11"/>
  <c r="AD236" i="11"/>
  <c r="Z236" i="11"/>
  <c r="V236" i="11"/>
  <c r="AA231" i="11"/>
  <c r="AF224" i="11"/>
  <c r="Y224" i="11"/>
  <c r="AF223" i="11"/>
  <c r="AA223" i="11"/>
  <c r="AB222" i="11"/>
  <c r="AF219" i="11"/>
  <c r="Y219" i="11"/>
  <c r="AF218" i="11"/>
  <c r="AA218" i="11"/>
  <c r="V218" i="11"/>
  <c r="E218" i="11" s="1"/>
  <c r="AB217" i="11"/>
  <c r="X215" i="11"/>
  <c r="W214" i="11"/>
  <c r="AE211" i="11"/>
  <c r="AA211" i="11"/>
  <c r="W211" i="11"/>
  <c r="AA209" i="11"/>
  <c r="AC248" i="11"/>
  <c r="X248" i="11"/>
  <c r="G248" i="11" s="1"/>
  <c r="AE236" i="11"/>
  <c r="AA236" i="11"/>
  <c r="W236" i="11"/>
  <c r="AF231" i="11"/>
  <c r="O231" i="11" s="1"/>
  <c r="AB215" i="11"/>
  <c r="AB209" i="11"/>
  <c r="AF248" i="11"/>
  <c r="Z248" i="11"/>
  <c r="U248" i="11"/>
  <c r="AC236" i="11"/>
  <c r="Y236" i="11"/>
  <c r="U231" i="11"/>
  <c r="AF229" i="11"/>
  <c r="AD224" i="11"/>
  <c r="AE219" i="11"/>
  <c r="X217" i="11"/>
  <c r="AF215" i="11"/>
  <c r="AD211" i="11"/>
  <c r="Z211" i="11"/>
  <c r="X209" i="11"/>
  <c r="AA205" i="11"/>
  <c r="AB204" i="11"/>
  <c r="AB202" i="11"/>
  <c r="W202" i="11"/>
  <c r="AF202" i="11"/>
  <c r="AA202" i="11"/>
  <c r="V202" i="11"/>
  <c r="E202" i="11" s="1"/>
  <c r="AD202" i="11"/>
  <c r="X202" i="11"/>
  <c r="AF201" i="11"/>
  <c r="AA201" i="11"/>
  <c r="V201" i="11"/>
  <c r="E201" i="11" s="1"/>
  <c r="AD201" i="11"/>
  <c r="X201" i="11"/>
  <c r="AB201" i="11"/>
  <c r="W201" i="11"/>
  <c r="Z237" i="11"/>
  <c r="U227" i="11"/>
  <c r="Y227" i="11"/>
  <c r="AC227" i="11"/>
  <c r="U220" i="11"/>
  <c r="X220" i="11"/>
  <c r="U210" i="11"/>
  <c r="V210" i="11"/>
  <c r="AA210" i="11"/>
  <c r="AF210" i="11"/>
  <c r="O210" i="11" s="1"/>
  <c r="W210" i="11"/>
  <c r="AB210" i="11"/>
  <c r="AB282" i="11"/>
  <c r="X241" i="11"/>
  <c r="U241" i="11"/>
  <c r="AF241" i="11"/>
  <c r="Z282" i="11"/>
  <c r="U257" i="11"/>
  <c r="AB257" i="11"/>
  <c r="AF237" i="11"/>
  <c r="AE229" i="11"/>
  <c r="AF220" i="11"/>
  <c r="AD210" i="11"/>
  <c r="U206" i="11"/>
  <c r="V206" i="11"/>
  <c r="AA206" i="11"/>
  <c r="AF206" i="11"/>
  <c r="O206" i="11" s="1"/>
  <c r="W206" i="11"/>
  <c r="AB206" i="11"/>
  <c r="V252" i="11"/>
  <c r="U252" i="11"/>
  <c r="AC252" i="11"/>
  <c r="V238" i="11"/>
  <c r="U238" i="11"/>
  <c r="AC238" i="11"/>
  <c r="W255" i="11"/>
  <c r="AA255" i="11"/>
  <c r="AE255" i="11"/>
  <c r="AB238" i="11"/>
  <c r="V231" i="11"/>
  <c r="Z231" i="11"/>
  <c r="AD231" i="11"/>
  <c r="AD227" i="11"/>
  <c r="X227" i="11"/>
  <c r="AF282" i="11"/>
  <c r="AE257" i="11"/>
  <c r="AC255" i="11"/>
  <c r="X255" i="11"/>
  <c r="U253" i="11"/>
  <c r="AA253" i="11"/>
  <c r="AF253" i="11"/>
  <c r="Y252" i="11"/>
  <c r="I252" i="11" s="1"/>
  <c r="V251" i="11"/>
  <c r="E251" i="11" s="1"/>
  <c r="Z251" i="11"/>
  <c r="AD251" i="11"/>
  <c r="V250" i="11"/>
  <c r="AB250" i="11"/>
  <c r="U245" i="11"/>
  <c r="AB245" i="11"/>
  <c r="U243" i="11"/>
  <c r="E243" i="11" s="1"/>
  <c r="Y243" i="11"/>
  <c r="AC243" i="11"/>
  <c r="AB241" i="11"/>
  <c r="Y238" i="11"/>
  <c r="AD237" i="11"/>
  <c r="Y233" i="11"/>
  <c r="AF233" i="11"/>
  <c r="AC231" i="11"/>
  <c r="X231" i="11"/>
  <c r="AA229" i="11"/>
  <c r="AB227" i="11"/>
  <c r="W227" i="11"/>
  <c r="V226" i="11"/>
  <c r="AB226" i="11"/>
  <c r="AB220" i="11"/>
  <c r="V219" i="11"/>
  <c r="Z219" i="11"/>
  <c r="AD219" i="11"/>
  <c r="V215" i="11"/>
  <c r="Z215" i="11"/>
  <c r="AD215" i="11"/>
  <c r="W215" i="11"/>
  <c r="AA215" i="11"/>
  <c r="AE215" i="11"/>
  <c r="X212" i="11"/>
  <c r="AF212" i="11"/>
  <c r="Z210" i="11"/>
  <c r="AD206" i="11"/>
  <c r="AD252" i="11"/>
  <c r="W237" i="11"/>
  <c r="X237" i="11"/>
  <c r="AC237" i="11"/>
  <c r="AD255" i="11"/>
  <c r="Y255" i="11"/>
  <c r="I255" i="11" s="1"/>
  <c r="AC241" i="11"/>
  <c r="Y237" i="11"/>
  <c r="Y231" i="11"/>
  <c r="X282" i="11"/>
  <c r="AD282" i="11"/>
  <c r="V282" i="11"/>
  <c r="Y257" i="11"/>
  <c r="AB255" i="11"/>
  <c r="V255" i="11"/>
  <c r="W254" i="11"/>
  <c r="Z254" i="11"/>
  <c r="AF254" i="11"/>
  <c r="Y253" i="11"/>
  <c r="AF252" i="11"/>
  <c r="X252" i="11"/>
  <c r="AC251" i="11"/>
  <c r="X251" i="11"/>
  <c r="AE250" i="11"/>
  <c r="X249" i="11"/>
  <c r="AF249" i="11"/>
  <c r="U247" i="11"/>
  <c r="Y247" i="11"/>
  <c r="AC247" i="11"/>
  <c r="X246" i="11"/>
  <c r="G246" i="11" s="1"/>
  <c r="AA246" i="11"/>
  <c r="AD243" i="11"/>
  <c r="X243" i="11"/>
  <c r="Y241" i="11"/>
  <c r="X238" i="11"/>
  <c r="AB237" i="11"/>
  <c r="U237" i="11"/>
  <c r="Y234" i="11"/>
  <c r="AA233" i="11"/>
  <c r="Y232" i="11"/>
  <c r="AD232" i="11"/>
  <c r="AB231" i="11"/>
  <c r="W231" i="11"/>
  <c r="U229" i="11"/>
  <c r="AF227" i="11"/>
  <c r="O227" i="11" s="1"/>
  <c r="AA227" i="11"/>
  <c r="V227" i="11"/>
  <c r="AA226" i="11"/>
  <c r="U223" i="11"/>
  <c r="Y223" i="11"/>
  <c r="AC223" i="11"/>
  <c r="U222" i="11"/>
  <c r="X222" i="11"/>
  <c r="AD222" i="11"/>
  <c r="Y220" i="11"/>
  <c r="AC219" i="11"/>
  <c r="X219" i="11"/>
  <c r="G219" i="11" s="1"/>
  <c r="Y215" i="11"/>
  <c r="X210" i="11"/>
  <c r="Z206" i="11"/>
  <c r="AF214" i="11"/>
  <c r="AA214" i="11"/>
  <c r="V214" i="11"/>
  <c r="AE209" i="11"/>
  <c r="W209" i="11"/>
  <c r="G209" i="11" s="1"/>
  <c r="AE205" i="11"/>
  <c r="W205" i="11"/>
  <c r="AC202" i="11"/>
  <c r="Y202" i="11"/>
  <c r="AA217" i="11"/>
  <c r="AA196" i="11"/>
  <c r="AF196" i="11"/>
  <c r="X196" i="11"/>
  <c r="AE196" i="11"/>
  <c r="W196" i="11"/>
  <c r="AB196" i="11"/>
  <c r="U278" i="11"/>
  <c r="Y278" i="11"/>
  <c r="AC278" i="11"/>
  <c r="W256" i="11"/>
  <c r="AA256" i="11"/>
  <c r="AE256" i="11"/>
  <c r="U242" i="11"/>
  <c r="Y242" i="11"/>
  <c r="AC242" i="11"/>
  <c r="V242" i="11"/>
  <c r="Z242" i="11"/>
  <c r="AD242" i="11"/>
  <c r="U235" i="11"/>
  <c r="Y235" i="11"/>
  <c r="AC235" i="11"/>
  <c r="V235" i="11"/>
  <c r="Z235" i="11"/>
  <c r="AD235" i="11"/>
  <c r="W235" i="11"/>
  <c r="AA235" i="11"/>
  <c r="AE235" i="11"/>
  <c r="AC282" i="11"/>
  <c r="Y282" i="11"/>
  <c r="U282" i="11"/>
  <c r="AE280" i="11"/>
  <c r="AA280" i="11"/>
  <c r="W280" i="11"/>
  <c r="AD278" i="11"/>
  <c r="X278" i="11"/>
  <c r="AF257" i="11"/>
  <c r="AA257" i="11"/>
  <c r="AC256" i="11"/>
  <c r="M256" i="11" s="1"/>
  <c r="X256" i="11"/>
  <c r="AB254" i="11"/>
  <c r="V253" i="11"/>
  <c r="Z253" i="11"/>
  <c r="AD253" i="11"/>
  <c r="AB252" i="11"/>
  <c r="AF250" i="11"/>
  <c r="AA250" i="11"/>
  <c r="V249" i="11"/>
  <c r="E249" i="11" s="1"/>
  <c r="Z249" i="11"/>
  <c r="AD249" i="11"/>
  <c r="W249" i="11"/>
  <c r="AA249" i="11"/>
  <c r="AE249" i="11"/>
  <c r="AF246" i="11"/>
  <c r="AC245" i="11"/>
  <c r="AA242" i="11"/>
  <c r="K242" i="11" s="1"/>
  <c r="AF235" i="11"/>
  <c r="V225" i="11"/>
  <c r="Z225" i="11"/>
  <c r="AD225" i="11"/>
  <c r="U225" i="11"/>
  <c r="AA225" i="11"/>
  <c r="AF225" i="11"/>
  <c r="O225" i="11" s="1"/>
  <c r="W225" i="11"/>
  <c r="AB225" i="11"/>
  <c r="X225" i="11"/>
  <c r="AC225" i="11"/>
  <c r="AB280" i="11"/>
  <c r="AB278" i="11"/>
  <c r="W278" i="11"/>
  <c r="V257" i="11"/>
  <c r="Z257" i="11"/>
  <c r="AD257" i="11"/>
  <c r="AB256" i="11"/>
  <c r="V256" i="11"/>
  <c r="U250" i="11"/>
  <c r="Y250" i="11"/>
  <c r="I250" i="11" s="1"/>
  <c r="AC250" i="11"/>
  <c r="V245" i="11"/>
  <c r="Z245" i="11"/>
  <c r="AD245" i="11"/>
  <c r="W245" i="11"/>
  <c r="AA245" i="11"/>
  <c r="AE245" i="11"/>
  <c r="O245" i="11" s="1"/>
  <c r="AF242" i="11"/>
  <c r="X242" i="11"/>
  <c r="U239" i="11"/>
  <c r="Y239" i="11"/>
  <c r="AC239" i="11"/>
  <c r="V239" i="11"/>
  <c r="Z239" i="11"/>
  <c r="AD239" i="11"/>
  <c r="W239" i="11"/>
  <c r="G239" i="11" s="1"/>
  <c r="AA239" i="11"/>
  <c r="AE239" i="11"/>
  <c r="AB235" i="11"/>
  <c r="W232" i="11"/>
  <c r="AA232" i="11"/>
  <c r="AE232" i="11"/>
  <c r="U232" i="11"/>
  <c r="Z232" i="11"/>
  <c r="AF232" i="11"/>
  <c r="V232" i="11"/>
  <c r="AB232" i="11"/>
  <c r="X232" i="11"/>
  <c r="AC232" i="11"/>
  <c r="U221" i="11"/>
  <c r="Y221" i="11"/>
  <c r="AC221" i="11"/>
  <c r="V221" i="11"/>
  <c r="Z221" i="11"/>
  <c r="AD221" i="11"/>
  <c r="W221" i="11"/>
  <c r="AE221" i="11"/>
  <c r="X221" i="11"/>
  <c r="AF221" i="11"/>
  <c r="AA221" i="11"/>
  <c r="K221" i="11" s="1"/>
  <c r="AF280" i="11"/>
  <c r="X280" i="11"/>
  <c r="AD280" i="11"/>
  <c r="Z280" i="11"/>
  <c r="V280" i="11"/>
  <c r="AE282" i="11"/>
  <c r="AA282" i="11"/>
  <c r="AC280" i="11"/>
  <c r="Y280" i="11"/>
  <c r="AF278" i="11"/>
  <c r="O278" i="11" s="1"/>
  <c r="AA278" i="11"/>
  <c r="V278" i="11"/>
  <c r="AC257" i="11"/>
  <c r="X257" i="11"/>
  <c r="G257" i="11" s="1"/>
  <c r="AF256" i="11"/>
  <c r="Z256" i="11"/>
  <c r="U256" i="11"/>
  <c r="U254" i="11"/>
  <c r="Y254" i="11"/>
  <c r="AC254" i="11"/>
  <c r="W252" i="11"/>
  <c r="AA252" i="11"/>
  <c r="AE252" i="11"/>
  <c r="AD250" i="11"/>
  <c r="X250" i="11"/>
  <c r="U246" i="11"/>
  <c r="Y246" i="11"/>
  <c r="AC246" i="11"/>
  <c r="V246" i="11"/>
  <c r="Z246" i="11"/>
  <c r="AD246" i="11"/>
  <c r="Y245" i="11"/>
  <c r="AE242" i="11"/>
  <c r="W242" i="11"/>
  <c r="V241" i="11"/>
  <c r="Z241" i="11"/>
  <c r="AD241" i="11"/>
  <c r="W241" i="11"/>
  <c r="AA241" i="11"/>
  <c r="AE241" i="11"/>
  <c r="AF239" i="11"/>
  <c r="X235" i="11"/>
  <c r="U234" i="11"/>
  <c r="V234" i="11"/>
  <c r="Z234" i="11"/>
  <c r="AD234" i="11"/>
  <c r="M234" i="11" s="1"/>
  <c r="W234" i="11"/>
  <c r="AA234" i="11"/>
  <c r="AE234" i="11"/>
  <c r="X234" i="11"/>
  <c r="AB234" i="11"/>
  <c r="AF234" i="11"/>
  <c r="V229" i="11"/>
  <c r="Z229" i="11"/>
  <c r="I229" i="11" s="1"/>
  <c r="AD229" i="11"/>
  <c r="U216" i="11"/>
  <c r="Y216" i="11"/>
  <c r="AC216" i="11"/>
  <c r="V216" i="11"/>
  <c r="Z216" i="11"/>
  <c r="AD216" i="11"/>
  <c r="W216" i="11"/>
  <c r="AA216" i="11"/>
  <c r="AE216" i="11"/>
  <c r="U208" i="11"/>
  <c r="Y208" i="11"/>
  <c r="AC208" i="11"/>
  <c r="V208" i="11"/>
  <c r="Z208" i="11"/>
  <c r="AD208" i="11"/>
  <c r="W208" i="11"/>
  <c r="G208" i="11" s="1"/>
  <c r="AA208" i="11"/>
  <c r="AE208" i="11"/>
  <c r="U199" i="11"/>
  <c r="Y199" i="11"/>
  <c r="AC199" i="11"/>
  <c r="V199" i="11"/>
  <c r="Z199" i="11"/>
  <c r="AD199" i="11"/>
  <c r="W199" i="11"/>
  <c r="G199" i="11" s="1"/>
  <c r="AA199" i="11"/>
  <c r="AE199" i="11"/>
  <c r="AE238" i="11"/>
  <c r="O238" i="11" s="1"/>
  <c r="AA238" i="11"/>
  <c r="W238" i="11"/>
  <c r="V233" i="11"/>
  <c r="E233" i="11" s="1"/>
  <c r="Z233" i="11"/>
  <c r="AD233" i="11"/>
  <c r="AC229" i="11"/>
  <c r="X229" i="11"/>
  <c r="U226" i="11"/>
  <c r="Y226" i="11"/>
  <c r="AC226" i="11"/>
  <c r="W224" i="11"/>
  <c r="AA224" i="11"/>
  <c r="AE224" i="11"/>
  <c r="AC220" i="11"/>
  <c r="AF216" i="11"/>
  <c r="AF208" i="11"/>
  <c r="AF199" i="11"/>
  <c r="AE248" i="11"/>
  <c r="AA248" i="11"/>
  <c r="AE244" i="11"/>
  <c r="AA244" i="11"/>
  <c r="AD238" i="11"/>
  <c r="Z238" i="11"/>
  <c r="AE237" i="11"/>
  <c r="AA237" i="11"/>
  <c r="AC233" i="11"/>
  <c r="X233" i="11"/>
  <c r="U230" i="11"/>
  <c r="Y230" i="11"/>
  <c r="AC230" i="11"/>
  <c r="AB229" i="11"/>
  <c r="W229" i="11"/>
  <c r="W228" i="11"/>
  <c r="G228" i="11" s="1"/>
  <c r="AA228" i="11"/>
  <c r="AE228" i="11"/>
  <c r="AD226" i="11"/>
  <c r="X226" i="11"/>
  <c r="G226" i="11" s="1"/>
  <c r="AC224" i="11"/>
  <c r="X224" i="11"/>
  <c r="V220" i="11"/>
  <c r="Z220" i="11"/>
  <c r="AD220" i="11"/>
  <c r="W220" i="11"/>
  <c r="AA220" i="11"/>
  <c r="AE220" i="11"/>
  <c r="AB216" i="11"/>
  <c r="U212" i="11"/>
  <c r="Y212" i="11"/>
  <c r="AC212" i="11"/>
  <c r="V212" i="11"/>
  <c r="Z212" i="11"/>
  <c r="AD212" i="11"/>
  <c r="W212" i="11"/>
  <c r="AA212" i="11"/>
  <c r="K212" i="11" s="1"/>
  <c r="AE212" i="11"/>
  <c r="AB208" i="11"/>
  <c r="U204" i="11"/>
  <c r="Y204" i="11"/>
  <c r="AC204" i="11"/>
  <c r="V204" i="11"/>
  <c r="Z204" i="11"/>
  <c r="AD204" i="11"/>
  <c r="W204" i="11"/>
  <c r="G204" i="11" s="1"/>
  <c r="AA204" i="11"/>
  <c r="AE204" i="11"/>
  <c r="AB199" i="11"/>
  <c r="AC222" i="11"/>
  <c r="Y222" i="11"/>
  <c r="AC218" i="11"/>
  <c r="Y218" i="11"/>
  <c r="AD217" i="11"/>
  <c r="Z217" i="11"/>
  <c r="V217" i="11"/>
  <c r="E217" i="11" s="1"/>
  <c r="AC214" i="11"/>
  <c r="Y214" i="11"/>
  <c r="AD213" i="11"/>
  <c r="Z213" i="11"/>
  <c r="V213" i="11"/>
  <c r="AC210" i="11"/>
  <c r="Y210" i="11"/>
  <c r="AD209" i="11"/>
  <c r="Z209" i="11"/>
  <c r="V209" i="11"/>
  <c r="AC206" i="11"/>
  <c r="Y206" i="11"/>
  <c r="AD205" i="11"/>
  <c r="Z205" i="11"/>
  <c r="V205" i="11"/>
  <c r="AC201" i="11"/>
  <c r="Y201" i="11"/>
  <c r="AD200" i="11"/>
  <c r="Z200" i="11"/>
  <c r="V200" i="11"/>
  <c r="E200" i="11" s="1"/>
  <c r="AC197" i="11"/>
  <c r="Y197" i="11"/>
  <c r="AD196" i="11"/>
  <c r="Z196" i="11"/>
  <c r="V196" i="11"/>
  <c r="AC217" i="11"/>
  <c r="Y217" i="11"/>
  <c r="AC213" i="11"/>
  <c r="Y213" i="11"/>
  <c r="AC209" i="11"/>
  <c r="Y209" i="11"/>
  <c r="AC205" i="11"/>
  <c r="Y205" i="11"/>
  <c r="AC200" i="11"/>
  <c r="Y200" i="11"/>
  <c r="AC196" i="11"/>
  <c r="Y196" i="11"/>
  <c r="O217" i="11" l="1"/>
  <c r="K254" i="11"/>
  <c r="K223" i="11"/>
  <c r="M222" i="11"/>
  <c r="K224" i="11"/>
  <c r="O220" i="11"/>
  <c r="O251" i="11"/>
  <c r="O237" i="11"/>
  <c r="M207" i="11"/>
  <c r="O247" i="11"/>
  <c r="K249" i="11"/>
  <c r="K278" i="11"/>
  <c r="I253" i="11"/>
  <c r="M223" i="11"/>
  <c r="Q278" i="11"/>
  <c r="P278" i="11"/>
  <c r="E278" i="11"/>
  <c r="M233" i="11"/>
  <c r="G278" i="11"/>
  <c r="M224" i="11"/>
  <c r="G247" i="11"/>
  <c r="G242" i="11"/>
  <c r="M231" i="11"/>
  <c r="O226" i="11"/>
  <c r="O242" i="11"/>
  <c r="G206" i="11"/>
  <c r="K207" i="11"/>
  <c r="K256" i="11"/>
  <c r="O240" i="11"/>
  <c r="O196" i="11"/>
  <c r="O253" i="11"/>
  <c r="O219" i="11"/>
  <c r="O255" i="11"/>
  <c r="K246" i="11"/>
  <c r="K210" i="11"/>
  <c r="M202" i="11"/>
  <c r="K226" i="11"/>
  <c r="I247" i="11"/>
  <c r="O248" i="11"/>
  <c r="G205" i="11"/>
  <c r="M241" i="11"/>
  <c r="G236" i="11"/>
  <c r="I207" i="11"/>
  <c r="I233" i="11"/>
  <c r="K211" i="11"/>
  <c r="G243" i="11"/>
  <c r="I223" i="11"/>
  <c r="G214" i="11"/>
  <c r="O252" i="11"/>
  <c r="M247" i="11"/>
  <c r="M210" i="11"/>
  <c r="G255" i="11"/>
  <c r="Q240" i="11"/>
  <c r="Q249" i="11"/>
  <c r="I210" i="11"/>
  <c r="M217" i="11"/>
  <c r="O243" i="11"/>
  <c r="P217" i="11"/>
  <c r="G252" i="11"/>
  <c r="M254" i="11"/>
  <c r="O205" i="11"/>
  <c r="M236" i="11"/>
  <c r="K218" i="11"/>
  <c r="E255" i="11"/>
  <c r="K247" i="11"/>
  <c r="Q218" i="11"/>
  <c r="P202" i="11"/>
  <c r="I204" i="11"/>
  <c r="K241" i="11"/>
  <c r="I254" i="11"/>
  <c r="P249" i="11"/>
  <c r="Q209" i="11"/>
  <c r="O222" i="11"/>
  <c r="M204" i="11"/>
  <c r="K252" i="11"/>
  <c r="K257" i="11"/>
  <c r="I236" i="11"/>
  <c r="I214" i="11"/>
  <c r="M245" i="11"/>
  <c r="O209" i="11"/>
  <c r="O250" i="11"/>
  <c r="M237" i="11"/>
  <c r="G227" i="11"/>
  <c r="O254" i="11"/>
  <c r="M249" i="11"/>
  <c r="P240" i="11"/>
  <c r="O213" i="11"/>
  <c r="K225" i="11"/>
  <c r="I237" i="11"/>
  <c r="O212" i="11"/>
  <c r="K228" i="11"/>
  <c r="M244" i="11"/>
  <c r="K244" i="11"/>
  <c r="M250" i="11"/>
  <c r="G212" i="11"/>
  <c r="O224" i="11"/>
  <c r="K214" i="11"/>
  <c r="G237" i="11"/>
  <c r="M253" i="11"/>
  <c r="Q251" i="11"/>
  <c r="I213" i="11"/>
  <c r="Q208" i="11"/>
  <c r="P208" i="11"/>
  <c r="E208" i="11"/>
  <c r="G245" i="11"/>
  <c r="O211" i="11"/>
  <c r="Q217" i="11"/>
  <c r="P205" i="11"/>
  <c r="M213" i="11"/>
  <c r="Q225" i="11"/>
  <c r="P225" i="11"/>
  <c r="E225" i="11"/>
  <c r="K217" i="11"/>
  <c r="E245" i="11"/>
  <c r="Q245" i="11"/>
  <c r="P245" i="11"/>
  <c r="Q257" i="11"/>
  <c r="P257" i="11"/>
  <c r="E257" i="11"/>
  <c r="Q244" i="11"/>
  <c r="P244" i="11"/>
  <c r="E244" i="11"/>
  <c r="O223" i="11"/>
  <c r="Q205" i="11"/>
  <c r="O244" i="11"/>
  <c r="Q223" i="11"/>
  <c r="E223" i="11"/>
  <c r="P223" i="11"/>
  <c r="I244" i="11"/>
  <c r="G240" i="11"/>
  <c r="K240" i="11"/>
  <c r="G250" i="11"/>
  <c r="O239" i="11"/>
  <c r="I242" i="11"/>
  <c r="M252" i="11"/>
  <c r="I219" i="11"/>
  <c r="M214" i="11"/>
  <c r="M220" i="11"/>
  <c r="P256" i="11"/>
  <c r="Q256" i="11"/>
  <c r="E256" i="11"/>
  <c r="O221" i="11"/>
  <c r="E242" i="11"/>
  <c r="P242" i="11"/>
  <c r="Q242" i="11"/>
  <c r="G231" i="11"/>
  <c r="P252" i="11"/>
  <c r="E252" i="11"/>
  <c r="Q252" i="11"/>
  <c r="G210" i="11"/>
  <c r="I249" i="11"/>
  <c r="G221" i="11"/>
  <c r="O249" i="11"/>
  <c r="O256" i="11"/>
  <c r="M251" i="11"/>
  <c r="K253" i="11"/>
  <c r="G251" i="11"/>
  <c r="Q197" i="11"/>
  <c r="P251" i="11"/>
  <c r="M242" i="11"/>
  <c r="P209" i="11"/>
  <c r="M255" i="11"/>
  <c r="Q210" i="11"/>
  <c r="E210" i="11"/>
  <c r="P210" i="11"/>
  <c r="I224" i="11"/>
  <c r="G224" i="11"/>
  <c r="I256" i="11"/>
  <c r="O197" i="11"/>
  <c r="P218" i="11"/>
  <c r="M212" i="11"/>
  <c r="K205" i="11"/>
  <c r="E204" i="11"/>
  <c r="Q204" i="11"/>
  <c r="P204" i="11"/>
  <c r="O207" i="11"/>
  <c r="O201" i="11"/>
  <c r="G256" i="11"/>
  <c r="I245" i="11"/>
  <c r="Q226" i="11"/>
  <c r="P226" i="11"/>
  <c r="E226" i="11"/>
  <c r="P220" i="11"/>
  <c r="E220" i="11"/>
  <c r="Q220" i="11"/>
  <c r="O246" i="11"/>
  <c r="P212" i="11"/>
  <c r="Q212" i="11"/>
  <c r="E212" i="11"/>
  <c r="P221" i="11"/>
  <c r="Q221" i="11"/>
  <c r="E221" i="11"/>
  <c r="Q239" i="11"/>
  <c r="P239" i="11"/>
  <c r="E239" i="11"/>
  <c r="K250" i="11"/>
  <c r="M219" i="11"/>
  <c r="G254" i="11"/>
  <c r="I238" i="11"/>
  <c r="P206" i="11"/>
  <c r="E206" i="11"/>
  <c r="Q206" i="11"/>
  <c r="G222" i="11"/>
  <c r="O214" i="11"/>
  <c r="I211" i="11"/>
  <c r="Q198" i="11"/>
  <c r="P247" i="11"/>
  <c r="Q247" i="11"/>
  <c r="E247" i="11"/>
  <c r="E248" i="11"/>
  <c r="Q248" i="11"/>
  <c r="P248" i="11"/>
  <c r="E254" i="11"/>
  <c r="Q254" i="11"/>
  <c r="P254" i="11"/>
  <c r="O202" i="11"/>
  <c r="M257" i="11"/>
  <c r="I212" i="11"/>
  <c r="I239" i="11"/>
  <c r="I205" i="11"/>
  <c r="G196" i="11"/>
  <c r="I220" i="11"/>
  <c r="M248" i="11"/>
  <c r="Q219" i="11"/>
  <c r="E219" i="11"/>
  <c r="P219" i="11"/>
  <c r="K213" i="11"/>
  <c r="G213" i="11"/>
  <c r="Q202" i="11"/>
  <c r="E241" i="11"/>
  <c r="P241" i="11"/>
  <c r="Q241" i="11"/>
  <c r="E250" i="11"/>
  <c r="P250" i="11"/>
  <c r="Q250" i="11"/>
  <c r="P211" i="11"/>
  <c r="E211" i="11"/>
  <c r="Q211" i="11"/>
  <c r="Q253" i="11"/>
  <c r="P253" i="11"/>
  <c r="E253" i="11"/>
  <c r="O218" i="11"/>
  <c r="P213" i="11"/>
  <c r="M218" i="11"/>
  <c r="M239" i="11"/>
  <c r="O257" i="11"/>
  <c r="M205" i="11"/>
  <c r="I206" i="11"/>
  <c r="O204" i="11"/>
  <c r="M246" i="11"/>
  <c r="I241" i="11"/>
  <c r="M243" i="11"/>
  <c r="K222" i="11"/>
  <c r="I251" i="11"/>
  <c r="K251" i="11"/>
  <c r="O241" i="11"/>
  <c r="Q213" i="11"/>
  <c r="G249" i="11"/>
  <c r="O208" i="11"/>
  <c r="M221" i="11"/>
  <c r="I221" i="11"/>
  <c r="M206" i="11"/>
  <c r="K204" i="11"/>
  <c r="K220" i="11"/>
  <c r="M208" i="11"/>
  <c r="I246" i="11"/>
  <c r="G225" i="11"/>
  <c r="I257" i="11"/>
  <c r="I243" i="11"/>
  <c r="G211" i="11"/>
  <c r="I240" i="11"/>
  <c r="G223" i="11"/>
  <c r="P224" i="11"/>
  <c r="E224" i="11"/>
  <c r="Q224" i="11"/>
  <c r="I248" i="11"/>
  <c r="G200" i="11"/>
  <c r="Q214" i="11"/>
  <c r="G241" i="11"/>
  <c r="G202" i="11"/>
  <c r="E207" i="11"/>
  <c r="Q207" i="11"/>
  <c r="P207" i="11"/>
  <c r="K206" i="11"/>
  <c r="I222" i="11"/>
  <c r="M209" i="11"/>
  <c r="G220" i="11"/>
  <c r="E246" i="11"/>
  <c r="P246" i="11"/>
  <c r="Q246" i="11"/>
  <c r="K245" i="11"/>
  <c r="P222" i="11"/>
  <c r="E222" i="11"/>
  <c r="Q222" i="11"/>
  <c r="G201" i="11"/>
  <c r="M240" i="11"/>
  <c r="K219" i="11"/>
  <c r="M211" i="11"/>
  <c r="P214" i="11"/>
  <c r="K238" i="11"/>
  <c r="M238" i="11"/>
  <c r="G229" i="11"/>
  <c r="K236" i="11"/>
  <c r="P236" i="11"/>
  <c r="K239" i="11"/>
  <c r="O236" i="11"/>
  <c r="K235" i="11"/>
  <c r="G235" i="11"/>
  <c r="O235" i="11"/>
  <c r="K237" i="11"/>
  <c r="G238" i="11"/>
  <c r="M235" i="11"/>
  <c r="K230" i="11"/>
  <c r="E236" i="11"/>
  <c r="P237" i="11"/>
  <c r="Q237" i="11"/>
  <c r="E237" i="11"/>
  <c r="I235" i="11"/>
  <c r="Q236" i="11"/>
  <c r="P238" i="11"/>
  <c r="E238" i="11"/>
  <c r="Q238" i="11"/>
  <c r="P235" i="11"/>
  <c r="Q235" i="11"/>
  <c r="E235" i="11"/>
  <c r="I232" i="11"/>
  <c r="K233" i="11"/>
  <c r="I234" i="11"/>
  <c r="O229" i="11"/>
  <c r="M230" i="11"/>
  <c r="K229" i="11"/>
  <c r="E229" i="11"/>
  <c r="Q229" i="11"/>
  <c r="P229" i="11"/>
  <c r="K231" i="11"/>
  <c r="P230" i="11"/>
  <c r="E230" i="11"/>
  <c r="Q230" i="11"/>
  <c r="O234" i="11"/>
  <c r="Q233" i="11"/>
  <c r="G233" i="11"/>
  <c r="P233" i="11"/>
  <c r="M229" i="11"/>
  <c r="E234" i="11"/>
  <c r="P234" i="11"/>
  <c r="Q234" i="11"/>
  <c r="Q232" i="11"/>
  <c r="E232" i="11"/>
  <c r="P232" i="11"/>
  <c r="I231" i="11"/>
  <c r="O233" i="11"/>
  <c r="O232" i="11"/>
  <c r="P231" i="11"/>
  <c r="Q231" i="11"/>
  <c r="E231" i="11"/>
  <c r="K232" i="11"/>
  <c r="O230" i="11"/>
  <c r="I230" i="11"/>
  <c r="M232" i="11"/>
  <c r="K234" i="11"/>
  <c r="G232" i="11"/>
  <c r="K227" i="11"/>
  <c r="G234" i="11"/>
  <c r="P228" i="11"/>
  <c r="E228" i="11"/>
  <c r="Q228" i="11"/>
  <c r="P227" i="11"/>
  <c r="E227" i="11"/>
  <c r="Q227" i="11"/>
  <c r="O228" i="11"/>
  <c r="Q196" i="11"/>
  <c r="P201" i="11"/>
  <c r="Q200" i="11"/>
  <c r="P200" i="11"/>
  <c r="Q201" i="11"/>
  <c r="G197" i="11"/>
  <c r="K200" i="11"/>
  <c r="O200" i="11"/>
  <c r="K201" i="11"/>
  <c r="K197" i="11"/>
  <c r="I196" i="11"/>
  <c r="P198" i="11"/>
  <c r="E198" i="11"/>
  <c r="K196" i="11"/>
  <c r="P196" i="11"/>
  <c r="M196" i="11"/>
  <c r="O198" i="11"/>
  <c r="O199" i="11"/>
  <c r="P197" i="11"/>
  <c r="E199" i="11"/>
  <c r="K198" i="11"/>
  <c r="T11" i="3"/>
  <c r="S11" i="3"/>
  <c r="T9" i="3"/>
  <c r="S9" i="3"/>
  <c r="T7" i="3"/>
  <c r="S7" i="3"/>
  <c r="T6" i="3"/>
  <c r="S6" i="3"/>
  <c r="T5" i="3"/>
  <c r="S5" i="3"/>
  <c r="T4" i="3"/>
  <c r="S4" i="3"/>
  <c r="T3" i="3"/>
  <c r="S3" i="3"/>
  <c r="T1397" i="3" l="1"/>
  <c r="T1398" i="3"/>
  <c r="T1394" i="3"/>
  <c r="T1396" i="3"/>
  <c r="T1411" i="3"/>
  <c r="T1400" i="3"/>
  <c r="T1410" i="3"/>
  <c r="T1414" i="3"/>
  <c r="T1412" i="3"/>
  <c r="T1395" i="3"/>
  <c r="T1409" i="3"/>
  <c r="T1416" i="3"/>
  <c r="T1413" i="3"/>
  <c r="T1415" i="3"/>
  <c r="T1399" i="3"/>
  <c r="S1233" i="3"/>
  <c r="S1401" i="3"/>
  <c r="S1407" i="3"/>
  <c r="S1408" i="3"/>
  <c r="S1404" i="3"/>
  <c r="S1402" i="3"/>
  <c r="S1403" i="3"/>
  <c r="S1405" i="3"/>
  <c r="S1406" i="3"/>
  <c r="S1398" i="3"/>
  <c r="S1397" i="3"/>
  <c r="S1400" i="3"/>
  <c r="S1394" i="3"/>
  <c r="S1410" i="3"/>
  <c r="S1412" i="3"/>
  <c r="S1411" i="3"/>
  <c r="S1413" i="3"/>
  <c r="S1416" i="3"/>
  <c r="S1409" i="3"/>
  <c r="S1396" i="3"/>
  <c r="S1414" i="3"/>
  <c r="S1415" i="3"/>
  <c r="S1395" i="3"/>
  <c r="S1399" i="3"/>
  <c r="T1233" i="3"/>
  <c r="I1233" i="3" s="1"/>
  <c r="T1407" i="3"/>
  <c r="T1401" i="3"/>
  <c r="T1408" i="3"/>
  <c r="T1404" i="3"/>
  <c r="T1405" i="3"/>
  <c r="T1403" i="3"/>
  <c r="T1406" i="3"/>
  <c r="T1402" i="3"/>
  <c r="T1225" i="3"/>
  <c r="T1230" i="3"/>
  <c r="T1227" i="3"/>
  <c r="T1226" i="3"/>
  <c r="T1232" i="3"/>
  <c r="T1239" i="3"/>
  <c r="T1234" i="3"/>
  <c r="T1235" i="3"/>
  <c r="T1228" i="3"/>
  <c r="T1231" i="3"/>
  <c r="T1229" i="3"/>
  <c r="T1237" i="3"/>
  <c r="T1236" i="3"/>
  <c r="T1238" i="3"/>
  <c r="S1227" i="3"/>
  <c r="S1225" i="3"/>
  <c r="S1226" i="3"/>
  <c r="S1239" i="3"/>
  <c r="S1229" i="3"/>
  <c r="S1236" i="3"/>
  <c r="S1231" i="3"/>
  <c r="S1238" i="3"/>
  <c r="S1235" i="3"/>
  <c r="S1228" i="3"/>
  <c r="S1237" i="3"/>
  <c r="S1232" i="3"/>
  <c r="S1234" i="3"/>
  <c r="S1230" i="3"/>
  <c r="F1233" i="3"/>
  <c r="S1221" i="3"/>
  <c r="S1217" i="3"/>
  <c r="S1216" i="3"/>
  <c r="S1218" i="3"/>
  <c r="S1215" i="3"/>
  <c r="S1224" i="3"/>
  <c r="S1220" i="3"/>
  <c r="S1222" i="3"/>
  <c r="S1219" i="3"/>
  <c r="S1223" i="3"/>
  <c r="S1214" i="3"/>
  <c r="S1213" i="3"/>
  <c r="T1218" i="3"/>
  <c r="T1222" i="3"/>
  <c r="T1216" i="3"/>
  <c r="T1219" i="3"/>
  <c r="T1223" i="3"/>
  <c r="T1215" i="3"/>
  <c r="T1221" i="3"/>
  <c r="T1217" i="3"/>
  <c r="T1220" i="3"/>
  <c r="T1224" i="3"/>
  <c r="T1214" i="3"/>
  <c r="T1213" i="3"/>
  <c r="S1505" i="3"/>
  <c r="S1509" i="3"/>
  <c r="S1503" i="3"/>
  <c r="S1504" i="3"/>
  <c r="S1506" i="3"/>
  <c r="S1502" i="3"/>
  <c r="S1507" i="3"/>
  <c r="S1508" i="3"/>
  <c r="T1562" i="3"/>
  <c r="T1970" i="3"/>
  <c r="T1656" i="3"/>
  <c r="T1746" i="3"/>
  <c r="T1884" i="3"/>
  <c r="T1743" i="3"/>
  <c r="T1386" i="3"/>
  <c r="T1882" i="3"/>
  <c r="T1966" i="3"/>
  <c r="T1310" i="3"/>
  <c r="T1969" i="3"/>
  <c r="T1744" i="3"/>
  <c r="T1881" i="3"/>
  <c r="T1967" i="3"/>
  <c r="T1659" i="3"/>
  <c r="T1654" i="3"/>
  <c r="T1388" i="3"/>
  <c r="T1311" i="3"/>
  <c r="T1653" i="3"/>
  <c r="T1880" i="3"/>
  <c r="T1879" i="3"/>
  <c r="T1313" i="3"/>
  <c r="T1968" i="3"/>
  <c r="T1565" i="3"/>
  <c r="T1971" i="3"/>
  <c r="T1658" i="3"/>
  <c r="T1657" i="3"/>
  <c r="T1749" i="3"/>
  <c r="T1390" i="3"/>
  <c r="T1885" i="3"/>
  <c r="T1964" i="3"/>
  <c r="T1655" i="3"/>
  <c r="T1393" i="3"/>
  <c r="T1883" i="3"/>
  <c r="T1747" i="3"/>
  <c r="T1660" i="3"/>
  <c r="T1564" i="3"/>
  <c r="T1387" i="3"/>
  <c r="T1745" i="3"/>
  <c r="T1392" i="3"/>
  <c r="T1750" i="3"/>
  <c r="T1965" i="3"/>
  <c r="T1748" i="3"/>
  <c r="T1563" i="3"/>
  <c r="T1312" i="3"/>
  <c r="T1389" i="3"/>
  <c r="T1391" i="3"/>
  <c r="T1886" i="3"/>
  <c r="T1507" i="3"/>
  <c r="T1509" i="3"/>
  <c r="T1503" i="3"/>
  <c r="T1504" i="3"/>
  <c r="T1502" i="3"/>
  <c r="T1506" i="3"/>
  <c r="T1508" i="3"/>
  <c r="T1505" i="3"/>
  <c r="T1756" i="3"/>
  <c r="T1566" i="3"/>
  <c r="T2020" i="3"/>
  <c r="T1954" i="3"/>
  <c r="T1960" i="3"/>
  <c r="T2019" i="3"/>
  <c r="T1961" i="3"/>
  <c r="T1431" i="3"/>
  <c r="T2023" i="3"/>
  <c r="T1957" i="3"/>
  <c r="T1573" i="3"/>
  <c r="T1963" i="3"/>
  <c r="T1958" i="3"/>
  <c r="T1428" i="3"/>
  <c r="T1959" i="3"/>
  <c r="T2021" i="3"/>
  <c r="T1574" i="3"/>
  <c r="T1571" i="3"/>
  <c r="T1427" i="3"/>
  <c r="T1429" i="3"/>
  <c r="T1572" i="3"/>
  <c r="T2018" i="3"/>
  <c r="T1755" i="3"/>
  <c r="T1758" i="3"/>
  <c r="T1430" i="3"/>
  <c r="T2024" i="3"/>
  <c r="T1962" i="3"/>
  <c r="T1433" i="3"/>
  <c r="T1570" i="3"/>
  <c r="T1955" i="3"/>
  <c r="T1432" i="3"/>
  <c r="T2025" i="3"/>
  <c r="T1567" i="3"/>
  <c r="T1575" i="3"/>
  <c r="T1426" i="3"/>
  <c r="T1757" i="3"/>
  <c r="T1569" i="3"/>
  <c r="T1956" i="3"/>
  <c r="T1568" i="3"/>
  <c r="T2022" i="3"/>
  <c r="T1696" i="3"/>
  <c r="T1318" i="3"/>
  <c r="T1759" i="3"/>
  <c r="T1924" i="3"/>
  <c r="T1469" i="3"/>
  <c r="T1933" i="3"/>
  <c r="T1992" i="3"/>
  <c r="T1928" i="3"/>
  <c r="T1929" i="3"/>
  <c r="T1763" i="3"/>
  <c r="T1988" i="3"/>
  <c r="T1930" i="3"/>
  <c r="T1315" i="3"/>
  <c r="T1695" i="3"/>
  <c r="T1258" i="3"/>
  <c r="T1993" i="3"/>
  <c r="T1691" i="3"/>
  <c r="T1314" i="3"/>
  <c r="T1256" i="3"/>
  <c r="T1471" i="3"/>
  <c r="T1931" i="3"/>
  <c r="T1991" i="3"/>
  <c r="T1692" i="3"/>
  <c r="T1257" i="3"/>
  <c r="T1765" i="3"/>
  <c r="T1760" i="3"/>
  <c r="T1320" i="3"/>
  <c r="T1466" i="3"/>
  <c r="T1319" i="3"/>
  <c r="T1761" i="3"/>
  <c r="T1764" i="3"/>
  <c r="T1468" i="3"/>
  <c r="T1323" i="3"/>
  <c r="T1467" i="3"/>
  <c r="T1990" i="3"/>
  <c r="T1693" i="3"/>
  <c r="T1690" i="3"/>
  <c r="T1465" i="3"/>
  <c r="T1697" i="3"/>
  <c r="T1321" i="3"/>
  <c r="T1989" i="3"/>
  <c r="T1470" i="3"/>
  <c r="T1317" i="3"/>
  <c r="T1932" i="3"/>
  <c r="T1762" i="3"/>
  <c r="T1316" i="3"/>
  <c r="T1766" i="3"/>
  <c r="T1694" i="3"/>
  <c r="T1926" i="3"/>
  <c r="T1464" i="3"/>
  <c r="T1927" i="3"/>
  <c r="T1322" i="3"/>
  <c r="T1925" i="3"/>
  <c r="T1259" i="3"/>
  <c r="S1427" i="3"/>
  <c r="S1566" i="3"/>
  <c r="S1756" i="3"/>
  <c r="S2020" i="3"/>
  <c r="S1963" i="3"/>
  <c r="S1960" i="3"/>
  <c r="S1429" i="3"/>
  <c r="S2019" i="3"/>
  <c r="S2023" i="3"/>
  <c r="S1957" i="3"/>
  <c r="S1431" i="3"/>
  <c r="S1573" i="3"/>
  <c r="S2025" i="3"/>
  <c r="S1954" i="3"/>
  <c r="S1571" i="3"/>
  <c r="S1568" i="3"/>
  <c r="S1572" i="3"/>
  <c r="S1426" i="3"/>
  <c r="S1755" i="3"/>
  <c r="S1758" i="3"/>
  <c r="S2022" i="3"/>
  <c r="S2021" i="3"/>
  <c r="S2024" i="3"/>
  <c r="S1955" i="3"/>
  <c r="S1961" i="3"/>
  <c r="S1962" i="3"/>
  <c r="S1958" i="3"/>
  <c r="S1574" i="3"/>
  <c r="S2018" i="3"/>
  <c r="S1757" i="3"/>
  <c r="S1575" i="3"/>
  <c r="S1430" i="3"/>
  <c r="S1570" i="3"/>
  <c r="S1433" i="3"/>
  <c r="S1567" i="3"/>
  <c r="S1428" i="3"/>
  <c r="S1956" i="3"/>
  <c r="S1569" i="3"/>
  <c r="S1959" i="3"/>
  <c r="S1432" i="3"/>
  <c r="S1697" i="3"/>
  <c r="S1764" i="3"/>
  <c r="S1315" i="3"/>
  <c r="S1759" i="3"/>
  <c r="S1924" i="3"/>
  <c r="S1314" i="3"/>
  <c r="S1933" i="3"/>
  <c r="S1471" i="3"/>
  <c r="S1928" i="3"/>
  <c r="S1317" i="3"/>
  <c r="S1992" i="3"/>
  <c r="S1323" i="3"/>
  <c r="S1926" i="3"/>
  <c r="S1760" i="3"/>
  <c r="S1257" i="3"/>
  <c r="S1696" i="3"/>
  <c r="S1256" i="3"/>
  <c r="S1465" i="3"/>
  <c r="S1316" i="3"/>
  <c r="S1930" i="3"/>
  <c r="S1695" i="3"/>
  <c r="S1693" i="3"/>
  <c r="S1467" i="3"/>
  <c r="S1993" i="3"/>
  <c r="S1691" i="3"/>
  <c r="S1763" i="3"/>
  <c r="S1765" i="3"/>
  <c r="S1259" i="3"/>
  <c r="S1258" i="3"/>
  <c r="S1991" i="3"/>
  <c r="S1468" i="3"/>
  <c r="S1931" i="3"/>
  <c r="S1932" i="3"/>
  <c r="S1466" i="3"/>
  <c r="S1319" i="3"/>
  <c r="S1988" i="3"/>
  <c r="S1925" i="3"/>
  <c r="S1761" i="3"/>
  <c r="S1320" i="3"/>
  <c r="S1321" i="3"/>
  <c r="S1470" i="3"/>
  <c r="S1318" i="3"/>
  <c r="S1989" i="3"/>
  <c r="S1469" i="3"/>
  <c r="S1694" i="3"/>
  <c r="S1690" i="3"/>
  <c r="S1766" i="3"/>
  <c r="S1927" i="3"/>
  <c r="S1762" i="3"/>
  <c r="S1990" i="3"/>
  <c r="S1322" i="3"/>
  <c r="S1929" i="3"/>
  <c r="S1692" i="3"/>
  <c r="S1464" i="3"/>
  <c r="S1448" i="3"/>
  <c r="S1439" i="3"/>
  <c r="S1274" i="3"/>
  <c r="S1354" i="3"/>
  <c r="S1438" i="3"/>
  <c r="S1383" i="3"/>
  <c r="S1486" i="3"/>
  <c r="S1513" i="3"/>
  <c r="S1263" i="3"/>
  <c r="S1281" i="3"/>
  <c r="S1369" i="3"/>
  <c r="S1425" i="3"/>
  <c r="S1601" i="3"/>
  <c r="S2002" i="3"/>
  <c r="S1294" i="3"/>
  <c r="S1472" i="3"/>
  <c r="S1812" i="3"/>
  <c r="S1838" i="3"/>
  <c r="S1356" i="3"/>
  <c r="S1527" i="3"/>
  <c r="S1624" i="3"/>
  <c r="S1260" i="3"/>
  <c r="S1309" i="3"/>
  <c r="S1823" i="3"/>
  <c r="S1364" i="3"/>
  <c r="S1435" i="3"/>
  <c r="S1535" i="3"/>
  <c r="S1598" i="3"/>
  <c r="S1625" i="3"/>
  <c r="S1807" i="3"/>
  <c r="S1652" i="3"/>
  <c r="S1620" i="3"/>
  <c r="S1820" i="3"/>
  <c r="S1265" i="3"/>
  <c r="S1361" i="3"/>
  <c r="S1519" i="3"/>
  <c r="S1717" i="3"/>
  <c r="S1777" i="3"/>
  <c r="S1782" i="3"/>
  <c r="S1337" i="3"/>
  <c r="S1531" i="3"/>
  <c r="S1647" i="3"/>
  <c r="S1709" i="3"/>
  <c r="S1331" i="3"/>
  <c r="S1592" i="3"/>
  <c r="S1357" i="3"/>
  <c r="S1623" i="3"/>
  <c r="S1849" i="3"/>
  <c r="S1944" i="3"/>
  <c r="S2035" i="3"/>
  <c r="S1384" i="3"/>
  <c r="S1529" i="3"/>
  <c r="S1771" i="3"/>
  <c r="S2026" i="3"/>
  <c r="S2031" i="3"/>
  <c r="S1325" i="3"/>
  <c r="S1482" i="3"/>
  <c r="S1705" i="3"/>
  <c r="S1784" i="3"/>
  <c r="S2032" i="3"/>
  <c r="S2027" i="3"/>
  <c r="S1542" i="3"/>
  <c r="S1424" i="3"/>
  <c r="S1772" i="3"/>
  <c r="S1975" i="3"/>
  <c r="S1485" i="3"/>
  <c r="S1381" i="3"/>
  <c r="S1844" i="3"/>
  <c r="S1336" i="3"/>
  <c r="S1629" i="3"/>
  <c r="S1699" i="3"/>
  <c r="S1815" i="3"/>
  <c r="S1809" i="3"/>
  <c r="S1852" i="3"/>
  <c r="S1893" i="3"/>
  <c r="S1365" i="3"/>
  <c r="S1271" i="3"/>
  <c r="S1786" i="3"/>
  <c r="S1858" i="3"/>
  <c r="S1285" i="3"/>
  <c r="S1767" i="3"/>
  <c r="S1821" i="3"/>
  <c r="S1977" i="3"/>
  <c r="S1719" i="3"/>
  <c r="S1286" i="3"/>
  <c r="S1999" i="3"/>
  <c r="S1477" i="3"/>
  <c r="S2004" i="3"/>
  <c r="S1890" i="3"/>
  <c r="S1707" i="3"/>
  <c r="S1450" i="3"/>
  <c r="S1826" i="3"/>
  <c r="S1544" i="3"/>
  <c r="S1895" i="3"/>
  <c r="S1603" i="3"/>
  <c r="S1769" i="3"/>
  <c r="S1856" i="3"/>
  <c r="S1811" i="3"/>
  <c r="S1333" i="3"/>
  <c r="S1703" i="3"/>
  <c r="S1788" i="3"/>
  <c r="S1996" i="3"/>
  <c r="S1783" i="3"/>
  <c r="S1648" i="3"/>
  <c r="S1510" i="3"/>
  <c r="S1515" i="3"/>
  <c r="S1778" i="3"/>
  <c r="S1997" i="3"/>
  <c r="S1273" i="3"/>
  <c r="S1380" i="3"/>
  <c r="S2038" i="3"/>
  <c r="S1511" i="3"/>
  <c r="S1539" i="3"/>
  <c r="S1516" i="3"/>
  <c r="S1974" i="3"/>
  <c r="S1668" i="3"/>
  <c r="S1491" i="3"/>
  <c r="S1953" i="3"/>
  <c r="S1731" i="3"/>
  <c r="S1437" i="3"/>
  <c r="S1979" i="3"/>
  <c r="S1532" i="3"/>
  <c r="S1682" i="3"/>
  <c r="S1385" i="3"/>
  <c r="S2003" i="3"/>
  <c r="S1806" i="3"/>
  <c r="S1848" i="3"/>
  <c r="S1272" i="3"/>
  <c r="S1362" i="3"/>
  <c r="S1452" i="3"/>
  <c r="S1732" i="3"/>
  <c r="S1339" i="3"/>
  <c r="S1264" i="3"/>
  <c r="S1512" i="3"/>
  <c r="S1889" i="3"/>
  <c r="S2029" i="3"/>
  <c r="S1702" i="3"/>
  <c r="S2033" i="3"/>
  <c r="S1841" i="3"/>
  <c r="S1626" i="3"/>
  <c r="S1818" i="3"/>
  <c r="S1871" i="3"/>
  <c r="S1701" i="3"/>
  <c r="S1530" i="3"/>
  <c r="S2001" i="3"/>
  <c r="S1995" i="3"/>
  <c r="S2039" i="3"/>
  <c r="S1488" i="3"/>
  <c r="S1451" i="3"/>
  <c r="S1855" i="3"/>
  <c r="S1343" i="3"/>
  <c r="S1994" i="3"/>
  <c r="S1876" i="3"/>
  <c r="S1877" i="3"/>
  <c r="S1480" i="3"/>
  <c r="S1341" i="3"/>
  <c r="S1420" i="3"/>
  <c r="S1342" i="3"/>
  <c r="S1878" i="3"/>
  <c r="S1978" i="3"/>
  <c r="S1898" i="3"/>
  <c r="S1353" i="3"/>
  <c r="S1874" i="3"/>
  <c r="S1710" i="3"/>
  <c r="S1735" i="3"/>
  <c r="S1779" i="3"/>
  <c r="S1900" i="3"/>
  <c r="S1283" i="3"/>
  <c r="S1722" i="3"/>
  <c r="S1287" i="3"/>
  <c r="S1483" i="3"/>
  <c r="S1537" i="3"/>
  <c r="S1262" i="3"/>
  <c r="S1481" i="3"/>
  <c r="S1872" i="3"/>
  <c r="S1715" i="3"/>
  <c r="S1789" i="3"/>
  <c r="S1736" i="3"/>
  <c r="S1605" i="3"/>
  <c r="S1604" i="3"/>
  <c r="S1704" i="3"/>
  <c r="S1363" i="3"/>
  <c r="S1842" i="3"/>
  <c r="S1689" i="3"/>
  <c r="S1683" i="3"/>
  <c r="S1897" i="3"/>
  <c r="S1290" i="3"/>
  <c r="S1633" i="3"/>
  <c r="S1899" i="3"/>
  <c r="S1326" i="3"/>
  <c r="S1360" i="3"/>
  <c r="S1518" i="3"/>
  <c r="S1434" i="3"/>
  <c r="S1805" i="3"/>
  <c r="S1627" i="3"/>
  <c r="S1289" i="3"/>
  <c r="S1718" i="3"/>
  <c r="S1526" i="3"/>
  <c r="S2028" i="3"/>
  <c r="S1597" i="3"/>
  <c r="S1366" i="3"/>
  <c r="S1443" i="3"/>
  <c r="S1474" i="3"/>
  <c r="S1335" i="3"/>
  <c r="S1359" i="3"/>
  <c r="S1517" i="3"/>
  <c r="S1733" i="3"/>
  <c r="S1891" i="3"/>
  <c r="S1894" i="3"/>
  <c r="S1817" i="3"/>
  <c r="S1298" i="3"/>
  <c r="S1887" i="3"/>
  <c r="S1423" i="3"/>
  <c r="S1790" i="3"/>
  <c r="S1268" i="3"/>
  <c r="S1328" i="3"/>
  <c r="S1528" i="3"/>
  <c r="S1422" i="3"/>
  <c r="S1649" i="3"/>
  <c r="S1602" i="3"/>
  <c r="S1599" i="3"/>
  <c r="S1270" i="3"/>
  <c r="S1606" i="3"/>
  <c r="S2037" i="3"/>
  <c r="S1857" i="3"/>
  <c r="S1854" i="3"/>
  <c r="S1267" i="3"/>
  <c r="S1296" i="3"/>
  <c r="S1475" i="3"/>
  <c r="S1533" i="3"/>
  <c r="S1737" i="3"/>
  <c r="S1543" i="3"/>
  <c r="S1300" i="3"/>
  <c r="S1261" i="3"/>
  <c r="S1514" i="3"/>
  <c r="S1632" i="3"/>
  <c r="S1631" i="3"/>
  <c r="S1269" i="3"/>
  <c r="S1768" i="3"/>
  <c r="S1721" i="3"/>
  <c r="S1367" i="3"/>
  <c r="S1773" i="3"/>
  <c r="S1688" i="3"/>
  <c r="S1998" i="3"/>
  <c r="S1338" i="3"/>
  <c r="S1327" i="3"/>
  <c r="S1618" i="3"/>
  <c r="S1487" i="3"/>
  <c r="S1520" i="3"/>
  <c r="S1441" i="3"/>
  <c r="S1536" i="3"/>
  <c r="S1686" i="3"/>
  <c r="S2036" i="3"/>
  <c r="S1358" i="3"/>
  <c r="S1340" i="3"/>
  <c r="S1382" i="3"/>
  <c r="S1873" i="3"/>
  <c r="S1837" i="3"/>
  <c r="S1840" i="3"/>
  <c r="S1282" i="3"/>
  <c r="S1607" i="3"/>
  <c r="S1621" i="3"/>
  <c r="S1666" i="3"/>
  <c r="S1548" i="3"/>
  <c r="S1774" i="3"/>
  <c r="S1976" i="3"/>
  <c r="S1453" i="3"/>
  <c r="S1681" i="3"/>
  <c r="S1293" i="3"/>
  <c r="S1684" i="3"/>
  <c r="S1368" i="3"/>
  <c r="S1851" i="3"/>
  <c r="S1619" i="3"/>
  <c r="S1291" i="3"/>
  <c r="S1370" i="3"/>
  <c r="S1449" i="3"/>
  <c r="S1299" i="3"/>
  <c r="S1770" i="3"/>
  <c r="S1628" i="3"/>
  <c r="S1808" i="3"/>
  <c r="S1280" i="3"/>
  <c r="S1447" i="3"/>
  <c r="S1651" i="3"/>
  <c r="S1716" i="3"/>
  <c r="S1850" i="3"/>
  <c r="S1698" i="3"/>
  <c r="S1489" i="3"/>
  <c r="S1825" i="3"/>
  <c r="S1484" i="3"/>
  <c r="S1371" i="3"/>
  <c r="S1440" i="3"/>
  <c r="S1822" i="3"/>
  <c r="S1738" i="3"/>
  <c r="S1839" i="3"/>
  <c r="S1708" i="3"/>
  <c r="S1297" i="3"/>
  <c r="S1334" i="3"/>
  <c r="S1650" i="3"/>
  <c r="S1843" i="3"/>
  <c r="S1266" i="3"/>
  <c r="S1685" i="3"/>
  <c r="S1547" i="3"/>
  <c r="S1324" i="3"/>
  <c r="S1476" i="3"/>
  <c r="S1973" i="3"/>
  <c r="S1775" i="3"/>
  <c r="S1720" i="3"/>
  <c r="S2030" i="3"/>
  <c r="S1600" i="3"/>
  <c r="S1594" i="3"/>
  <c r="S1814" i="3"/>
  <c r="S1479" i="3"/>
  <c r="S1622" i="3"/>
  <c r="S1545" i="3"/>
  <c r="S1819" i="3"/>
  <c r="S2000" i="3"/>
  <c r="S1634" i="3"/>
  <c r="S1292" i="3"/>
  <c r="S1700" i="3"/>
  <c r="S1442" i="3"/>
  <c r="S1804" i="3"/>
  <c r="S2034" i="3"/>
  <c r="S1355" i="3"/>
  <c r="S1896" i="3"/>
  <c r="S1711" i="3"/>
  <c r="S1445" i="3"/>
  <c r="S1816" i="3"/>
  <c r="S1617" i="3"/>
  <c r="S1288" i="3"/>
  <c r="S1295" i="3"/>
  <c r="S1446" i="3"/>
  <c r="S1892" i="3"/>
  <c r="S1776" i="3"/>
  <c r="S1541" i="3"/>
  <c r="S1596" i="3"/>
  <c r="S1546" i="3"/>
  <c r="S1706" i="3"/>
  <c r="S1803" i="3"/>
  <c r="S1329" i="3"/>
  <c r="S1540" i="3"/>
  <c r="S1444" i="3"/>
  <c r="S1549" i="3"/>
  <c r="S1888" i="3"/>
  <c r="S1665" i="3"/>
  <c r="S1595" i="3"/>
  <c r="S1284" i="3"/>
  <c r="S1714" i="3"/>
  <c r="S1813" i="3"/>
  <c r="S1593" i="3"/>
  <c r="S2005" i="3"/>
  <c r="S1780" i="3"/>
  <c r="S1630" i="3"/>
  <c r="S1352" i="3"/>
  <c r="S1853" i="3"/>
  <c r="S1473" i="3"/>
  <c r="S1810" i="3"/>
  <c r="S1534" i="3"/>
  <c r="S1490" i="3"/>
  <c r="S1734" i="3"/>
  <c r="S1781" i="3"/>
  <c r="S1785" i="3"/>
  <c r="S1875" i="3"/>
  <c r="S1824" i="3"/>
  <c r="S1436" i="3"/>
  <c r="S1687" i="3"/>
  <c r="S1713" i="3"/>
  <c r="S1330" i="3"/>
  <c r="S1712" i="3"/>
  <c r="S1478" i="3"/>
  <c r="S1667" i="3"/>
  <c r="S1847" i="3"/>
  <c r="S1538" i="3"/>
  <c r="S1421" i="3"/>
  <c r="S1521" i="3"/>
  <c r="S2040" i="3"/>
  <c r="S1787" i="3"/>
  <c r="S1275" i="3"/>
  <c r="S1972" i="3"/>
  <c r="S1332" i="3"/>
  <c r="T1481" i="3"/>
  <c r="T1290" i="3"/>
  <c r="T1333" i="3"/>
  <c r="T1685" i="3"/>
  <c r="T1342" i="3"/>
  <c r="T1439" i="3"/>
  <c r="T1593" i="3"/>
  <c r="T1618" i="3"/>
  <c r="T1298" i="3"/>
  <c r="T1631" i="3"/>
  <c r="T1784" i="3"/>
  <c r="T1293" i="3"/>
  <c r="T1354" i="3"/>
  <c r="T1438" i="3"/>
  <c r="T1383" i="3"/>
  <c r="T1271" i="3"/>
  <c r="T1838" i="3"/>
  <c r="T1325" i="3"/>
  <c r="T1448" i="3"/>
  <c r="T1515" i="3"/>
  <c r="T1592" i="3"/>
  <c r="T1813" i="3"/>
  <c r="T1823" i="3"/>
  <c r="T1854" i="3"/>
  <c r="T1540" i="3"/>
  <c r="T1874" i="3"/>
  <c r="T1781" i="3"/>
  <c r="T1738" i="3"/>
  <c r="T1875" i="3"/>
  <c r="T1294" i="3"/>
  <c r="T1326" i="3"/>
  <c r="T1606" i="3"/>
  <c r="T1260" i="3"/>
  <c r="T1309" i="3"/>
  <c r="T1682" i="3"/>
  <c r="T1341" i="3"/>
  <c r="T1371" i="3"/>
  <c r="T1480" i="3"/>
  <c r="T1541" i="3"/>
  <c r="T1601" i="3"/>
  <c r="T1786" i="3"/>
  <c r="T1819" i="3"/>
  <c r="T1825" i="3"/>
  <c r="T1421" i="3"/>
  <c r="T1598" i="3"/>
  <c r="T1625" i="3"/>
  <c r="T1807" i="3"/>
  <c r="T1842" i="3"/>
  <c r="T1897" i="3"/>
  <c r="T1876" i="3"/>
  <c r="T2002" i="3"/>
  <c r="T1620" i="3"/>
  <c r="T1974" i="3"/>
  <c r="T1361" i="3"/>
  <c r="T1488" i="3"/>
  <c r="T1717" i="3"/>
  <c r="T1777" i="3"/>
  <c r="T1423" i="3"/>
  <c r="T1531" i="3"/>
  <c r="T1709" i="3"/>
  <c r="T1787" i="3"/>
  <c r="T1365" i="3"/>
  <c r="T1535" i="3"/>
  <c r="T1542" i="3"/>
  <c r="T1810" i="3"/>
  <c r="T1357" i="3"/>
  <c r="T1623" i="3"/>
  <c r="T1489" i="3"/>
  <c r="T1627" i="3"/>
  <c r="T1820" i="3"/>
  <c r="T1826" i="3"/>
  <c r="T1844" i="3"/>
  <c r="T1384" i="3"/>
  <c r="T1529" i="3"/>
  <c r="T1435" i="3"/>
  <c r="T1712" i="3"/>
  <c r="T1841" i="3"/>
  <c r="T1687" i="3"/>
  <c r="T1510" i="3"/>
  <c r="T1621" i="3"/>
  <c r="T1705" i="3"/>
  <c r="T1840" i="3"/>
  <c r="T1900" i="3"/>
  <c r="T1893" i="3"/>
  <c r="T1446" i="3"/>
  <c r="T1607" i="3"/>
  <c r="T1977" i="3"/>
  <c r="T2000" i="3"/>
  <c r="T1997" i="3"/>
  <c r="T1444" i="3"/>
  <c r="T1483" i="3"/>
  <c r="T1720" i="3"/>
  <c r="T1629" i="3"/>
  <c r="T1767" i="3"/>
  <c r="T1816" i="3"/>
  <c r="T1701" i="3"/>
  <c r="T1778" i="3"/>
  <c r="T2032" i="3"/>
  <c r="T1520" i="3"/>
  <c r="T1285" i="3"/>
  <c r="T1512" i="3"/>
  <c r="T1651" i="3"/>
  <c r="T1773" i="3"/>
  <c r="T1809" i="3"/>
  <c r="T1545" i="3"/>
  <c r="T1805" i="3"/>
  <c r="T1999" i="3"/>
  <c r="T1264" i="3"/>
  <c r="T1806" i="3"/>
  <c r="T1440" i="3"/>
  <c r="T1537" i="3"/>
  <c r="T2004" i="3"/>
  <c r="T1604" i="3"/>
  <c r="T2005" i="3"/>
  <c r="T1263" i="3"/>
  <c r="T1652" i="3"/>
  <c r="T1707" i="3"/>
  <c r="T1544" i="3"/>
  <c r="T1895" i="3"/>
  <c r="T1769" i="3"/>
  <c r="T1896" i="3"/>
  <c r="T2035" i="3"/>
  <c r="T1266" i="3"/>
  <c r="T1324" i="3"/>
  <c r="T1596" i="3"/>
  <c r="T1718" i="3"/>
  <c r="T1849" i="3"/>
  <c r="T1776" i="3"/>
  <c r="T1852" i="3"/>
  <c r="T1514" i="3"/>
  <c r="T1703" i="3"/>
  <c r="T1332" i="3"/>
  <c r="T1516" i="3"/>
  <c r="T1953" i="3"/>
  <c r="T1385" i="3"/>
  <c r="T1774" i="3"/>
  <c r="T1273" i="3"/>
  <c r="T1973" i="3"/>
  <c r="T1667" i="3"/>
  <c r="T2038" i="3"/>
  <c r="T1511" i="3"/>
  <c r="T1539" i="3"/>
  <c r="T1491" i="3"/>
  <c r="T1855" i="3"/>
  <c r="T1788" i="3"/>
  <c r="T1437" i="3"/>
  <c r="T1486" i="3"/>
  <c r="T1268" i="3"/>
  <c r="T1442" i="3"/>
  <c r="T1548" i="3"/>
  <c r="T1889" i="3"/>
  <c r="T2029" i="3"/>
  <c r="T1605" i="3"/>
  <c r="T1702" i="3"/>
  <c r="T1878" i="3"/>
  <c r="T1380" i="3"/>
  <c r="T1850" i="3"/>
  <c r="T1434" i="3"/>
  <c r="T1626" i="3"/>
  <c r="T1704" i="3"/>
  <c r="T1890" i="3"/>
  <c r="T1272" i="3"/>
  <c r="T1779" i="3"/>
  <c r="T1700" i="3"/>
  <c r="T1329" i="3"/>
  <c r="T1335" i="3"/>
  <c r="T1339" i="3"/>
  <c r="T1519" i="3"/>
  <c r="T1381" i="3"/>
  <c r="T1518" i="3"/>
  <c r="T1530" i="3"/>
  <c r="T1822" i="3"/>
  <c r="T1995" i="3"/>
  <c r="T1420" i="3"/>
  <c r="T1451" i="3"/>
  <c r="T1713" i="3"/>
  <c r="T2040" i="3"/>
  <c r="T1619" i="3"/>
  <c r="T1892" i="3"/>
  <c r="T1877" i="3"/>
  <c r="T1366" i="3"/>
  <c r="T1543" i="3"/>
  <c r="T1283" i="3"/>
  <c r="T1287" i="3"/>
  <c r="T1871" i="3"/>
  <c r="T1975" i="3"/>
  <c r="T1269" i="3"/>
  <c r="T1477" i="3"/>
  <c r="T1978" i="3"/>
  <c r="T2033" i="3"/>
  <c r="T1681" i="3"/>
  <c r="T1976" i="3"/>
  <c r="T1872" i="3"/>
  <c r="T1735" i="3"/>
  <c r="T1848" i="3"/>
  <c r="T1362" i="3"/>
  <c r="T1336" i="3"/>
  <c r="T1364" i="3"/>
  <c r="T1478" i="3"/>
  <c r="T1731" i="3"/>
  <c r="T1736" i="3"/>
  <c r="T1533" i="3"/>
  <c r="T1891" i="3"/>
  <c r="T1363" i="3"/>
  <c r="T1837" i="3"/>
  <c r="T1331" i="3"/>
  <c r="T1452" i="3"/>
  <c r="T1715" i="3"/>
  <c r="T1360" i="3"/>
  <c r="T1843" i="3"/>
  <c r="T1898" i="3"/>
  <c r="T2039" i="3"/>
  <c r="T1812" i="3"/>
  <c r="T1289" i="3"/>
  <c r="T1722" i="3"/>
  <c r="T2031" i="3"/>
  <c r="T2037" i="3"/>
  <c r="T1526" i="3"/>
  <c r="T1856" i="3"/>
  <c r="T1858" i="3"/>
  <c r="T1490" i="3"/>
  <c r="T1296" i="3"/>
  <c r="T1733" i="3"/>
  <c r="T1688" i="3"/>
  <c r="T1817" i="3"/>
  <c r="T2027" i="3"/>
  <c r="T1716" i="3"/>
  <c r="T2036" i="3"/>
  <c r="T1790" i="3"/>
  <c r="T1851" i="3"/>
  <c r="T1597" i="3"/>
  <c r="T1443" i="3"/>
  <c r="T1479" i="3"/>
  <c r="T1449" i="3"/>
  <c r="T1649" i="3"/>
  <c r="T1998" i="3"/>
  <c r="T2026" i="3"/>
  <c r="T1450" i="3"/>
  <c r="T1270" i="3"/>
  <c r="T1527" i="3"/>
  <c r="T1634" i="3"/>
  <c r="T1710" i="3"/>
  <c r="T1368" i="3"/>
  <c r="T1857" i="3"/>
  <c r="T1267" i="3"/>
  <c r="T1647" i="3"/>
  <c r="T1453" i="3"/>
  <c r="T1355" i="3"/>
  <c r="T1382" i="3"/>
  <c r="T1299" i="3"/>
  <c r="T1775" i="3"/>
  <c r="T1475" i="3"/>
  <c r="T1737" i="3"/>
  <c r="T1894" i="3"/>
  <c r="T1261" i="3"/>
  <c r="T1632" i="3"/>
  <c r="T1650" i="3"/>
  <c r="T1994" i="3"/>
  <c r="T1370" i="3"/>
  <c r="T1484" i="3"/>
  <c r="T1536" i="3"/>
  <c r="T1630" i="3"/>
  <c r="T1358" i="3"/>
  <c r="T1628" i="3"/>
  <c r="T1280" i="3"/>
  <c r="T1436" i="3"/>
  <c r="T1528" i="3"/>
  <c r="T1821" i="3"/>
  <c r="T1338" i="3"/>
  <c r="T1300" i="3"/>
  <c r="T1782" i="3"/>
  <c r="T1683" i="3"/>
  <c r="T1441" i="3"/>
  <c r="T1424" i="3"/>
  <c r="T1719" i="3"/>
  <c r="T1602" i="3"/>
  <c r="T1873" i="3"/>
  <c r="T1768" i="3"/>
  <c r="T2028" i="3"/>
  <c r="T1291" i="3"/>
  <c r="T1721" i="3"/>
  <c r="T1517" i="3"/>
  <c r="T1711" i="3"/>
  <c r="T1340" i="3"/>
  <c r="T1282" i="3"/>
  <c r="T1295" i="3"/>
  <c r="T1327" i="3"/>
  <c r="T1689" i="3"/>
  <c r="T1473" i="3"/>
  <c r="T1265" i="3"/>
  <c r="T1770" i="3"/>
  <c r="T1783" i="3"/>
  <c r="T1808" i="3"/>
  <c r="T1447" i="3"/>
  <c r="T1888" i="3"/>
  <c r="T1487" i="3"/>
  <c r="T1472" i="3"/>
  <c r="T2003" i="3"/>
  <c r="T1996" i="3"/>
  <c r="T1356" i="3"/>
  <c r="T1343" i="3"/>
  <c r="T1899" i="3"/>
  <c r="T1546" i="3"/>
  <c r="T1708" i="3"/>
  <c r="T1334" i="3"/>
  <c r="T1369" i="3"/>
  <c r="T1698" i="3"/>
  <c r="T1599" i="3"/>
  <c r="T1595" i="3"/>
  <c r="T1665" i="3"/>
  <c r="T1297" i="3"/>
  <c r="T1600" i="3"/>
  <c r="T1732" i="3"/>
  <c r="T1979" i="3"/>
  <c r="T1474" i="3"/>
  <c r="T1425" i="3"/>
  <c r="T1622" i="3"/>
  <c r="T1944" i="3"/>
  <c r="T1482" i="3"/>
  <c r="T1824" i="3"/>
  <c r="T1330" i="3"/>
  <c r="T1284" i="3"/>
  <c r="T1594" i="3"/>
  <c r="T1668" i="3"/>
  <c r="T1815" i="3"/>
  <c r="T1624" i="3"/>
  <c r="T1549" i="3"/>
  <c r="T1818" i="3"/>
  <c r="T1686" i="3"/>
  <c r="T1367" i="3"/>
  <c r="T1811" i="3"/>
  <c r="T1292" i="3"/>
  <c r="T1847" i="3"/>
  <c r="T1804" i="3"/>
  <c r="T1839" i="3"/>
  <c r="T1814" i="3"/>
  <c r="T1633" i="3"/>
  <c r="T1445" i="3"/>
  <c r="T1288" i="3"/>
  <c r="T1617" i="3"/>
  <c r="T1476" i="3"/>
  <c r="T1666" i="3"/>
  <c r="T2030" i="3"/>
  <c r="T1803" i="3"/>
  <c r="T1275" i="3"/>
  <c r="T1337" i="3"/>
  <c r="T2034" i="3"/>
  <c r="T1532" i="3"/>
  <c r="T1353" i="3"/>
  <c r="T1734" i="3"/>
  <c r="T1603" i="3"/>
  <c r="T1789" i="3"/>
  <c r="T1780" i="3"/>
  <c r="T2001" i="3"/>
  <c r="T1772" i="3"/>
  <c r="T1262" i="3"/>
  <c r="T1648" i="3"/>
  <c r="T1352" i="3"/>
  <c r="T1534" i="3"/>
  <c r="T1547" i="3"/>
  <c r="T1286" i="3"/>
  <c r="T1714" i="3"/>
  <c r="T1706" i="3"/>
  <c r="T1328" i="3"/>
  <c r="T1485" i="3"/>
  <c r="T1972" i="3"/>
  <c r="T1771" i="3"/>
  <c r="T1699" i="3"/>
  <c r="T1513" i="3"/>
  <c r="T1274" i="3"/>
  <c r="T1785" i="3"/>
  <c r="T1853" i="3"/>
  <c r="T1887" i="3"/>
  <c r="T1538" i="3"/>
  <c r="T1521" i="3"/>
  <c r="T1684" i="3"/>
  <c r="T1422" i="3"/>
  <c r="T1359" i="3"/>
  <c r="T1281" i="3"/>
  <c r="S1495" i="3"/>
  <c r="S1457" i="3"/>
  <c r="S1351" i="3"/>
  <c r="S1212" i="3"/>
  <c r="S1662" i="3"/>
  <c r="S1799" i="3"/>
  <c r="S1645" i="3"/>
  <c r="S1670" i="3"/>
  <c r="S1868" i="3"/>
  <c r="S2006" i="3"/>
  <c r="S1493" i="3"/>
  <c r="S1791" i="3"/>
  <c r="S1208" i="3"/>
  <c r="S1675" i="3"/>
  <c r="S1301" i="3"/>
  <c r="S1556" i="3"/>
  <c r="S1943" i="3"/>
  <c r="S1254" i="3"/>
  <c r="S1497" i="3"/>
  <c r="S1986" i="3"/>
  <c r="S1829" i="3"/>
  <c r="S1377" i="3"/>
  <c r="S1209" i="3"/>
  <c r="S1947" i="3"/>
  <c r="S1249" i="3"/>
  <c r="S1980" i="3"/>
  <c r="S1831" i="3"/>
  <c r="S1615" i="3"/>
  <c r="S1641" i="3"/>
  <c r="S1942" i="3"/>
  <c r="S2044" i="3"/>
  <c r="S1676" i="3"/>
  <c r="S2016" i="3"/>
  <c r="S1211" i="3"/>
  <c r="S1798" i="3"/>
  <c r="S2011" i="3"/>
  <c r="S1553" i="3"/>
  <c r="S1951" i="3"/>
  <c r="S1985" i="3"/>
  <c r="S1946" i="3"/>
  <c r="S1252" i="3"/>
  <c r="S2007" i="3"/>
  <c r="S1835" i="3"/>
  <c r="S1987" i="3"/>
  <c r="S1636" i="3"/>
  <c r="S1679" i="3"/>
  <c r="S1552" i="3"/>
  <c r="S1983" i="3"/>
  <c r="S1374" i="3"/>
  <c r="S1801" i="3"/>
  <c r="S1869" i="3"/>
  <c r="S2041" i="3"/>
  <c r="S1935" i="3"/>
  <c r="S1375" i="3"/>
  <c r="S1459" i="3"/>
  <c r="S1494" i="3"/>
  <c r="S1796" i="3"/>
  <c r="S1865" i="3"/>
  <c r="S1945" i="3"/>
  <c r="S1952" i="3"/>
  <c r="S1555" i="3"/>
  <c r="S1729" i="3"/>
  <c r="S1251" i="3"/>
  <c r="S1610" i="3"/>
  <c r="S1724" i="3"/>
  <c r="S1834" i="3"/>
  <c r="S1867" i="3"/>
  <c r="S1661" i="3"/>
  <c r="S1305" i="3"/>
  <c r="S1558" i="3"/>
  <c r="S1551" i="3"/>
  <c r="S1378" i="3"/>
  <c r="S1680" i="3"/>
  <c r="S1643" i="3"/>
  <c r="S1832" i="3"/>
  <c r="S1949" i="3"/>
  <c r="S1740" i="3"/>
  <c r="S1725" i="3"/>
  <c r="S1306" i="3"/>
  <c r="S1637" i="3"/>
  <c r="S1616" i="3"/>
  <c r="S1525" i="3"/>
  <c r="S1348" i="3"/>
  <c r="S2012" i="3"/>
  <c r="S1554" i="3"/>
  <c r="S2042" i="3"/>
  <c r="S1866" i="3"/>
  <c r="S1344" i="3"/>
  <c r="S1859" i="3"/>
  <c r="S1376" i="3"/>
  <c r="S1981" i="3"/>
  <c r="S1523" i="3"/>
  <c r="S1948" i="3"/>
  <c r="S1640" i="3"/>
  <c r="S1862" i="3"/>
  <c r="S1462" i="3"/>
  <c r="S1678" i="3"/>
  <c r="S1496" i="3"/>
  <c r="S1346" i="3"/>
  <c r="S1250" i="3"/>
  <c r="S2015" i="3"/>
  <c r="S1793" i="3"/>
  <c r="S1303" i="3"/>
  <c r="S1672" i="3"/>
  <c r="S1864" i="3"/>
  <c r="S2017" i="3"/>
  <c r="S2045" i="3"/>
  <c r="S1664" i="3"/>
  <c r="S1611" i="3"/>
  <c r="S1730" i="3"/>
  <c r="S2043" i="3"/>
  <c r="S1836" i="3"/>
  <c r="S1635" i="3"/>
  <c r="S1861" i="3"/>
  <c r="S1677" i="3"/>
  <c r="S1797" i="3"/>
  <c r="S2008" i="3"/>
  <c r="S1522" i="3"/>
  <c r="S1800" i="3"/>
  <c r="S1253" i="3"/>
  <c r="S1669" i="3"/>
  <c r="S1460" i="3"/>
  <c r="S1561" i="3"/>
  <c r="S1863" i="3"/>
  <c r="S1210" i="3"/>
  <c r="S1458" i="3"/>
  <c r="S1792" i="3"/>
  <c r="S1350" i="3"/>
  <c r="S1639" i="3"/>
  <c r="S1726" i="3"/>
  <c r="S1727" i="3"/>
  <c r="S1723" i="3"/>
  <c r="S1499" i="3"/>
  <c r="S1255" i="3"/>
  <c r="S1984" i="3"/>
  <c r="S1379" i="3"/>
  <c r="S1938" i="3"/>
  <c r="S1304" i="3"/>
  <c r="S1609" i="3"/>
  <c r="S1614" i="3"/>
  <c r="S1307" i="3"/>
  <c r="S1500" i="3"/>
  <c r="S2048" i="3"/>
  <c r="S1934" i="3"/>
  <c r="S2047" i="3"/>
  <c r="S2046" i="3"/>
  <c r="S1742" i="3"/>
  <c r="S1276" i="3"/>
  <c r="S1345" i="3"/>
  <c r="S1279" i="3"/>
  <c r="S1347" i="3"/>
  <c r="S1613" i="3"/>
  <c r="S1454" i="3"/>
  <c r="S1644" i="3"/>
  <c r="S1612" i="3"/>
  <c r="S1455" i="3"/>
  <c r="S1937" i="3"/>
  <c r="S1277" i="3"/>
  <c r="S1559" i="3"/>
  <c r="S1802" i="3"/>
  <c r="S1870" i="3"/>
  <c r="S1550" i="3"/>
  <c r="S1828" i="3"/>
  <c r="S1950" i="3"/>
  <c r="S1372" i="3"/>
  <c r="S1349" i="3"/>
  <c r="S1671" i="3"/>
  <c r="S1302" i="3"/>
  <c r="S1501" i="3"/>
  <c r="S1663" i="3"/>
  <c r="S1492" i="3"/>
  <c r="S1557" i="3"/>
  <c r="S2009" i="3"/>
  <c r="S1830" i="3"/>
  <c r="S1373" i="3"/>
  <c r="S1560" i="3"/>
  <c r="S1638" i="3"/>
  <c r="S1741" i="3"/>
  <c r="S1456" i="3"/>
  <c r="S1939" i="3"/>
  <c r="S1576" i="3"/>
  <c r="S1794" i="3"/>
  <c r="S2014" i="3"/>
  <c r="S1646" i="3"/>
  <c r="S1463" i="3"/>
  <c r="S1982" i="3"/>
  <c r="S1833" i="3"/>
  <c r="S1728" i="3"/>
  <c r="S1498" i="3"/>
  <c r="S1739" i="3"/>
  <c r="S1845" i="3"/>
  <c r="S1642" i="3"/>
  <c r="S1248" i="3"/>
  <c r="S1940" i="3"/>
  <c r="S1936" i="3"/>
  <c r="S2013" i="3"/>
  <c r="S1461" i="3"/>
  <c r="S2010" i="3"/>
  <c r="S1827" i="3"/>
  <c r="S1278" i="3"/>
  <c r="S1795" i="3"/>
  <c r="S1524" i="3"/>
  <c r="S1941" i="3"/>
  <c r="S1860" i="3"/>
  <c r="S1846" i="3"/>
  <c r="S1608" i="3"/>
  <c r="S1673" i="3"/>
  <c r="S1308" i="3"/>
  <c r="S1674" i="3"/>
  <c r="S1207" i="3"/>
  <c r="T1673" i="3"/>
  <c r="T1560" i="3"/>
  <c r="T1678" i="3"/>
  <c r="T1378" i="3"/>
  <c r="T1208" i="3"/>
  <c r="T1829" i="3"/>
  <c r="T1492" i="3"/>
  <c r="T1212" i="3"/>
  <c r="T1253" i="3"/>
  <c r="T1662" i="3"/>
  <c r="T1799" i="3"/>
  <c r="T2006" i="3"/>
  <c r="T1670" i="3"/>
  <c r="T1348" i="3"/>
  <c r="T1637" i="3"/>
  <c r="T1301" i="3"/>
  <c r="T1556" i="3"/>
  <c r="T1254" i="3"/>
  <c r="T1344" i="3"/>
  <c r="T1679" i="3"/>
  <c r="T2010" i="3"/>
  <c r="T1498" i="3"/>
  <c r="T1726" i="3"/>
  <c r="T1345" i="3"/>
  <c r="T1454" i="3"/>
  <c r="T1525" i="3"/>
  <c r="T1251" i="3"/>
  <c r="T1635" i="3"/>
  <c r="T1615" i="3"/>
  <c r="T1496" i="3"/>
  <c r="T1846" i="3"/>
  <c r="T1278" i="3"/>
  <c r="T1798" i="3"/>
  <c r="T2041" i="3"/>
  <c r="T1304" i="3"/>
  <c r="T1672" i="3"/>
  <c r="T1939" i="3"/>
  <c r="T1986" i="3"/>
  <c r="T2016" i="3"/>
  <c r="T1940" i="3"/>
  <c r="T2044" i="3"/>
  <c r="T1306" i="3"/>
  <c r="T1522" i="3"/>
  <c r="T2007" i="3"/>
  <c r="T1835" i="3"/>
  <c r="T2042" i="3"/>
  <c r="T1552" i="3"/>
  <c r="T1983" i="3"/>
  <c r="T1374" i="3"/>
  <c r="T1463" i="3"/>
  <c r="T1942" i="3"/>
  <c r="T1936" i="3"/>
  <c r="T1494" i="3"/>
  <c r="T1869" i="3"/>
  <c r="T1949" i="3"/>
  <c r="T1870" i="3"/>
  <c r="T1727" i="3"/>
  <c r="T2014" i="3"/>
  <c r="T1832" i="3"/>
  <c r="T1945" i="3"/>
  <c r="T1980" i="3"/>
  <c r="T1845" i="3"/>
  <c r="T1497" i="3"/>
  <c r="T2012" i="3"/>
  <c r="T2047" i="3"/>
  <c r="T1935" i="3"/>
  <c r="T1557" i="3"/>
  <c r="T1305" i="3"/>
  <c r="T1951" i="3"/>
  <c r="T1729" i="3"/>
  <c r="T1551" i="3"/>
  <c r="T1553" i="3"/>
  <c r="T1859" i="3"/>
  <c r="T1948" i="3"/>
  <c r="T1210" i="3"/>
  <c r="T2013" i="3"/>
  <c r="T1680" i="3"/>
  <c r="T1730" i="3"/>
  <c r="T1555" i="3"/>
  <c r="T1834" i="3"/>
  <c r="T1663" i="3"/>
  <c r="T1868" i="3"/>
  <c r="T1664" i="3"/>
  <c r="T2043" i="3"/>
  <c r="T2015" i="3"/>
  <c r="T1941" i="3"/>
  <c r="T1376" i="3"/>
  <c r="T1608" i="3"/>
  <c r="T1828" i="3"/>
  <c r="T1523" i="3"/>
  <c r="T1499" i="3"/>
  <c r="T1302" i="3"/>
  <c r="T1640" i="3"/>
  <c r="T1793" i="3"/>
  <c r="T1797" i="3"/>
  <c r="T1250" i="3"/>
  <c r="T1639" i="3"/>
  <c r="T1303" i="3"/>
  <c r="T1462" i="3"/>
  <c r="T1674" i="3"/>
  <c r="T1276" i="3"/>
  <c r="T1255" i="3"/>
  <c r="T1457" i="3"/>
  <c r="T1643" i="3"/>
  <c r="T1862" i="3"/>
  <c r="T1802" i="3"/>
  <c r="T2017" i="3"/>
  <c r="T1610" i="3"/>
  <c r="T1938" i="3"/>
  <c r="T2048" i="3"/>
  <c r="T1377" i="3"/>
  <c r="T1561" i="3"/>
  <c r="T1550" i="3"/>
  <c r="T1346" i="3"/>
  <c r="T1937" i="3"/>
  <c r="T1792" i="3"/>
  <c r="T1987" i="3"/>
  <c r="T1827" i="3"/>
  <c r="T1644" i="3"/>
  <c r="T1350" i="3"/>
  <c r="T2045" i="3"/>
  <c r="T1460" i="3"/>
  <c r="T1863" i="3"/>
  <c r="T1723" i="3"/>
  <c r="T1347" i="3"/>
  <c r="T1641" i="3"/>
  <c r="T1279" i="3"/>
  <c r="T1501" i="3"/>
  <c r="T1308" i="3"/>
  <c r="T1981" i="3"/>
  <c r="T2046" i="3"/>
  <c r="T1984" i="3"/>
  <c r="T1351" i="3"/>
  <c r="T1676" i="3"/>
  <c r="T1209" i="3"/>
  <c r="T1379" i="3"/>
  <c r="T1947" i="3"/>
  <c r="T1831" i="3"/>
  <c r="T1636" i="3"/>
  <c r="T1739" i="3"/>
  <c r="T1375" i="3"/>
  <c r="T1861" i="3"/>
  <c r="T1934" i="3"/>
  <c r="T1307" i="3"/>
  <c r="T1493" i="3"/>
  <c r="T1372" i="3"/>
  <c r="T1456" i="3"/>
  <c r="T1661" i="3"/>
  <c r="T1742" i="3"/>
  <c r="T1669" i="3"/>
  <c r="T1867" i="3"/>
  <c r="T2008" i="3"/>
  <c r="T1455" i="3"/>
  <c r="T1836" i="3"/>
  <c r="T1211" i="3"/>
  <c r="T1277" i="3"/>
  <c r="T1860" i="3"/>
  <c r="T1559" i="3"/>
  <c r="T1495" i="3"/>
  <c r="T1946" i="3"/>
  <c r="T1611" i="3"/>
  <c r="T1458" i="3"/>
  <c r="T1616" i="3"/>
  <c r="T1675" i="3"/>
  <c r="T1950" i="3"/>
  <c r="T1677" i="3"/>
  <c r="T1500" i="3"/>
  <c r="T1943" i="3"/>
  <c r="T1349" i="3"/>
  <c r="T1800" i="3"/>
  <c r="T1613" i="3"/>
  <c r="T1612" i="3"/>
  <c r="T2009" i="3"/>
  <c r="T1830" i="3"/>
  <c r="T1373" i="3"/>
  <c r="T1461" i="3"/>
  <c r="T1645" i="3"/>
  <c r="T1796" i="3"/>
  <c r="T1864" i="3"/>
  <c r="T1671" i="3"/>
  <c r="T1638" i="3"/>
  <c r="T1741" i="3"/>
  <c r="T1249" i="3"/>
  <c r="T1794" i="3"/>
  <c r="T1724" i="3"/>
  <c r="T1554" i="3"/>
  <c r="T1576" i="3"/>
  <c r="T1985" i="3"/>
  <c r="T1801" i="3"/>
  <c r="T1646" i="3"/>
  <c r="T1982" i="3"/>
  <c r="T1609" i="3"/>
  <c r="T1866" i="3"/>
  <c r="T1459" i="3"/>
  <c r="T1725" i="3"/>
  <c r="T1558" i="3"/>
  <c r="T1728" i="3"/>
  <c r="T1524" i="3"/>
  <c r="T2011" i="3"/>
  <c r="T1642" i="3"/>
  <c r="T1833" i="3"/>
  <c r="T1740" i="3"/>
  <c r="T1791" i="3"/>
  <c r="T1614" i="3"/>
  <c r="T1952" i="3"/>
  <c r="T1795" i="3"/>
  <c r="T1865" i="3"/>
  <c r="T1248" i="3"/>
  <c r="T1252" i="3"/>
  <c r="T1207" i="3"/>
  <c r="S1311" i="3"/>
  <c r="S1746" i="3"/>
  <c r="S1745" i="3"/>
  <c r="S1313" i="3"/>
  <c r="S1563" i="3"/>
  <c r="S1970" i="3"/>
  <c r="S1660" i="3"/>
  <c r="S1884" i="3"/>
  <c r="S1386" i="3"/>
  <c r="S1312" i="3"/>
  <c r="S1969" i="3"/>
  <c r="S1971" i="3"/>
  <c r="S1658" i="3"/>
  <c r="S1886" i="3"/>
  <c r="S1310" i="3"/>
  <c r="S1880" i="3"/>
  <c r="S1392" i="3"/>
  <c r="F1392" i="3" s="1"/>
  <c r="S1388" i="3"/>
  <c r="S1743" i="3"/>
  <c r="S1656" i="3"/>
  <c r="S1968" i="3"/>
  <c r="S1564" i="3"/>
  <c r="S1565" i="3"/>
  <c r="S1391" i="3"/>
  <c r="S1882" i="3"/>
  <c r="S1389" i="3"/>
  <c r="S1657" i="3"/>
  <c r="S1655" i="3"/>
  <c r="S1390" i="3"/>
  <c r="S1653" i="3"/>
  <c r="S1885" i="3"/>
  <c r="S1964" i="3"/>
  <c r="S1879" i="3"/>
  <c r="S1393" i="3"/>
  <c r="S1883" i="3"/>
  <c r="S1744" i="3"/>
  <c r="S1654" i="3"/>
  <c r="S1967" i="3"/>
  <c r="S1750" i="3"/>
  <c r="S1965" i="3"/>
  <c r="S1748" i="3"/>
  <c r="S1881" i="3"/>
  <c r="S1659" i="3"/>
  <c r="S1747" i="3"/>
  <c r="S1387" i="3"/>
  <c r="S1562" i="3"/>
  <c r="S1749" i="3"/>
  <c r="S1966" i="3"/>
  <c r="T1204" i="3"/>
  <c r="T1206" i="3"/>
  <c r="T1205" i="3"/>
  <c r="S1206" i="3"/>
  <c r="S1204" i="3"/>
  <c r="S1205" i="3"/>
  <c r="S711" i="3"/>
  <c r="S706" i="3"/>
  <c r="S708" i="3"/>
  <c r="S709" i="3"/>
  <c r="S707" i="3"/>
  <c r="S712" i="3"/>
  <c r="S710" i="3"/>
  <c r="S713" i="3"/>
  <c r="S715" i="3"/>
  <c r="S716" i="3"/>
  <c r="S758" i="3"/>
  <c r="S757" i="3"/>
  <c r="S719" i="3"/>
  <c r="S718" i="3"/>
  <c r="S721" i="3"/>
  <c r="S717" i="3"/>
  <c r="S756" i="3"/>
  <c r="S714" i="3"/>
  <c r="S720" i="3"/>
  <c r="S759" i="3"/>
  <c r="T694" i="3"/>
  <c r="T695" i="3"/>
  <c r="T696" i="3"/>
  <c r="T697" i="3"/>
  <c r="T700" i="3"/>
  <c r="T703" i="3"/>
  <c r="T737" i="3"/>
  <c r="T766" i="3"/>
  <c r="T767" i="3"/>
  <c r="T764" i="3"/>
  <c r="T699" i="3"/>
  <c r="T763" i="3"/>
  <c r="T768" i="3"/>
  <c r="T762" i="3"/>
  <c r="T689" i="3"/>
  <c r="T692" i="3"/>
  <c r="T687" i="3"/>
  <c r="T771" i="3"/>
  <c r="T693" i="3"/>
  <c r="T741" i="3"/>
  <c r="T688" i="3"/>
  <c r="T736" i="3"/>
  <c r="T734" i="3"/>
  <c r="T746" i="3"/>
  <c r="T698" i="3"/>
  <c r="T739" i="3"/>
  <c r="T701" i="3"/>
  <c r="T755" i="3"/>
  <c r="T733" i="3"/>
  <c r="T770" i="3"/>
  <c r="T744" i="3"/>
  <c r="T774" i="3"/>
  <c r="T752" i="3"/>
  <c r="T731" i="3"/>
  <c r="T740" i="3"/>
  <c r="T705" i="3"/>
  <c r="T761" i="3"/>
  <c r="T735" i="3"/>
  <c r="T686" i="3"/>
  <c r="T690" i="3"/>
  <c r="T704" i="3"/>
  <c r="T765" i="3"/>
  <c r="T702" i="3"/>
  <c r="T754" i="3"/>
  <c r="T760" i="3"/>
  <c r="T738" i="3"/>
  <c r="T745" i="3"/>
  <c r="T732" i="3"/>
  <c r="T742" i="3"/>
  <c r="T772" i="3"/>
  <c r="T753" i="3"/>
  <c r="T773" i="3"/>
  <c r="T743" i="3"/>
  <c r="T691" i="3"/>
  <c r="T775" i="3"/>
  <c r="T769" i="3"/>
  <c r="S696" i="3"/>
  <c r="S694" i="3"/>
  <c r="S695" i="3"/>
  <c r="S697" i="3"/>
  <c r="T716" i="3"/>
  <c r="T718" i="3"/>
  <c r="T720" i="3"/>
  <c r="T758" i="3"/>
  <c r="T717" i="3"/>
  <c r="T714" i="3"/>
  <c r="T715" i="3"/>
  <c r="T721" i="3"/>
  <c r="T756" i="3"/>
  <c r="T719" i="3"/>
  <c r="T757" i="3"/>
  <c r="T759" i="3"/>
  <c r="S700" i="3"/>
  <c r="S698" i="3"/>
  <c r="S693" i="3"/>
  <c r="S687" i="3"/>
  <c r="S731" i="3"/>
  <c r="S762" i="3"/>
  <c r="S692" i="3"/>
  <c r="S755" i="3"/>
  <c r="S688" i="3"/>
  <c r="S775" i="3"/>
  <c r="S764" i="3"/>
  <c r="S736" i="3"/>
  <c r="S734" i="3"/>
  <c r="S766" i="3"/>
  <c r="S768" i="3"/>
  <c r="S745" i="3"/>
  <c r="S732" i="3"/>
  <c r="S733" i="3"/>
  <c r="S690" i="3"/>
  <c r="S765" i="3"/>
  <c r="S742" i="3"/>
  <c r="S691" i="3"/>
  <c r="S761" i="3"/>
  <c r="S689" i="3"/>
  <c r="S746" i="3"/>
  <c r="S769" i="3"/>
  <c r="S704" i="3"/>
  <c r="S771" i="3"/>
  <c r="S686" i="3"/>
  <c r="S741" i="3"/>
  <c r="S739" i="3"/>
  <c r="S763" i="3"/>
  <c r="S703" i="3"/>
  <c r="S770" i="3"/>
  <c r="S701" i="3"/>
  <c r="S767" i="3"/>
  <c r="S738" i="3"/>
  <c r="S753" i="3"/>
  <c r="S772" i="3"/>
  <c r="S774" i="3"/>
  <c r="S705" i="3"/>
  <c r="S773" i="3"/>
  <c r="S760" i="3"/>
  <c r="S735" i="3"/>
  <c r="S702" i="3"/>
  <c r="S754" i="3"/>
  <c r="S699" i="3"/>
  <c r="S743" i="3"/>
  <c r="S737" i="3"/>
  <c r="S740" i="3"/>
  <c r="S752" i="3"/>
  <c r="S744" i="3"/>
  <c r="T709" i="3"/>
  <c r="T707" i="3"/>
  <c r="T706" i="3"/>
  <c r="T711" i="3"/>
  <c r="T712" i="3"/>
  <c r="T710" i="3"/>
  <c r="T713" i="3"/>
  <c r="T708" i="3"/>
  <c r="S781" i="3"/>
  <c r="S723" i="3"/>
  <c r="S751" i="3"/>
  <c r="S685" i="3"/>
  <c r="S776" i="3"/>
  <c r="S727" i="3"/>
  <c r="S780" i="3"/>
  <c r="S777" i="3"/>
  <c r="S750" i="3"/>
  <c r="S729" i="3"/>
  <c r="S725" i="3"/>
  <c r="S724" i="3"/>
  <c r="S684" i="3"/>
  <c r="S749" i="3"/>
  <c r="S728" i="3"/>
  <c r="S779" i="3"/>
  <c r="S730" i="3"/>
  <c r="S778" i="3"/>
  <c r="S722" i="3"/>
  <c r="S747" i="3"/>
  <c r="S682" i="3"/>
  <c r="S748" i="3"/>
  <c r="S726" i="3"/>
  <c r="S683" i="3"/>
  <c r="T684" i="3"/>
  <c r="T729" i="3"/>
  <c r="T778" i="3"/>
  <c r="T750" i="3"/>
  <c r="T725" i="3"/>
  <c r="T781" i="3"/>
  <c r="T723" i="3"/>
  <c r="T776" i="3"/>
  <c r="T728" i="3"/>
  <c r="T751" i="3"/>
  <c r="T722" i="3"/>
  <c r="T780" i="3"/>
  <c r="T685" i="3"/>
  <c r="T749" i="3"/>
  <c r="T747" i="3"/>
  <c r="T682" i="3"/>
  <c r="T777" i="3"/>
  <c r="T683" i="3"/>
  <c r="T724" i="3"/>
  <c r="T727" i="3"/>
  <c r="T748" i="3"/>
  <c r="T726" i="3"/>
  <c r="T779" i="3"/>
  <c r="T730" i="3"/>
  <c r="T648" i="3"/>
  <c r="T649" i="3"/>
  <c r="T651" i="3"/>
  <c r="T653" i="3"/>
  <c r="T650" i="3"/>
  <c r="T652" i="3"/>
  <c r="S650" i="3"/>
  <c r="S649" i="3"/>
  <c r="S648" i="3"/>
  <c r="S651" i="3"/>
  <c r="S652" i="3"/>
  <c r="S653" i="3"/>
  <c r="T493" i="3"/>
  <c r="T495" i="3"/>
  <c r="T492" i="3"/>
  <c r="T491" i="3"/>
  <c r="T494" i="3"/>
  <c r="S492" i="3"/>
  <c r="S493" i="3"/>
  <c r="S495" i="3"/>
  <c r="S494" i="3"/>
  <c r="S491" i="3"/>
  <c r="T487" i="3"/>
  <c r="T624" i="3"/>
  <c r="T625" i="3"/>
  <c r="T626" i="3"/>
  <c r="T500" i="3"/>
  <c r="T498" i="3"/>
  <c r="T497" i="3"/>
  <c r="T496" i="3"/>
  <c r="T499" i="3"/>
  <c r="S487" i="3"/>
  <c r="S624" i="3"/>
  <c r="S625" i="3"/>
  <c r="S626" i="3"/>
  <c r="S496" i="3"/>
  <c r="S498" i="3"/>
  <c r="S497" i="3"/>
  <c r="S500" i="3"/>
  <c r="S499" i="3"/>
  <c r="T489" i="3"/>
  <c r="T488" i="3"/>
  <c r="T490" i="3"/>
  <c r="S490" i="3"/>
  <c r="S488" i="3"/>
  <c r="S489" i="3"/>
  <c r="S486" i="3"/>
  <c r="S485" i="3"/>
  <c r="S484" i="3"/>
  <c r="T485" i="3"/>
  <c r="T484" i="3"/>
  <c r="T486" i="3"/>
  <c r="S478" i="3"/>
  <c r="S476" i="3"/>
  <c r="S475" i="3"/>
  <c r="S477" i="3"/>
  <c r="T478" i="3"/>
  <c r="T477" i="3"/>
  <c r="T476" i="3"/>
  <c r="T475" i="3"/>
  <c r="S314" i="3"/>
  <c r="S480" i="3"/>
  <c r="S479" i="3"/>
  <c r="S483" i="3"/>
  <c r="S482" i="3"/>
  <c r="S481" i="3"/>
  <c r="T314" i="3"/>
  <c r="T483" i="3"/>
  <c r="T482" i="3"/>
  <c r="T479" i="3"/>
  <c r="T481" i="3"/>
  <c r="T480" i="3"/>
  <c r="T309" i="3"/>
  <c r="T312" i="3"/>
  <c r="T311" i="3"/>
  <c r="T310" i="3"/>
  <c r="T313" i="3"/>
  <c r="S309" i="3"/>
  <c r="S310" i="3"/>
  <c r="S313" i="3"/>
  <c r="S312" i="3"/>
  <c r="S311" i="3"/>
  <c r="S29" i="3"/>
  <c r="S30" i="3"/>
  <c r="S28" i="3"/>
  <c r="S27" i="3"/>
  <c r="T29" i="3"/>
  <c r="T28" i="3"/>
  <c r="T27" i="3"/>
  <c r="T30" i="3"/>
  <c r="T816" i="3"/>
  <c r="T817" i="3"/>
  <c r="T820" i="3"/>
  <c r="T818" i="3"/>
  <c r="T824" i="3"/>
  <c r="T819" i="3"/>
  <c r="T822" i="3"/>
  <c r="T823" i="3"/>
  <c r="T821" i="3"/>
  <c r="T825" i="3"/>
  <c r="S813" i="3"/>
  <c r="S812" i="3"/>
  <c r="S814" i="3"/>
  <c r="S815" i="3"/>
  <c r="T805" i="3"/>
  <c r="T802" i="3"/>
  <c r="T803" i="3"/>
  <c r="T804" i="3"/>
  <c r="S807" i="3"/>
  <c r="S806" i="3"/>
  <c r="S811" i="3"/>
  <c r="S808" i="3"/>
  <c r="S809" i="3"/>
  <c r="S810" i="3"/>
  <c r="S825" i="3"/>
  <c r="S818" i="3"/>
  <c r="S820" i="3"/>
  <c r="S819" i="3"/>
  <c r="S823" i="3"/>
  <c r="S822" i="3"/>
  <c r="S816" i="3"/>
  <c r="S817" i="3"/>
  <c r="S821" i="3"/>
  <c r="S824" i="3"/>
  <c r="T812" i="3"/>
  <c r="T813" i="3"/>
  <c r="T814" i="3"/>
  <c r="T815" i="3"/>
  <c r="S804" i="3"/>
  <c r="S803" i="3"/>
  <c r="S805" i="3"/>
  <c r="S802" i="3"/>
  <c r="T806" i="3"/>
  <c r="T811" i="3"/>
  <c r="T809" i="3"/>
  <c r="T807" i="3"/>
  <c r="T810" i="3"/>
  <c r="T808" i="3"/>
  <c r="S1031" i="3"/>
  <c r="S1186" i="3"/>
  <c r="S1069" i="3"/>
  <c r="S1066" i="3"/>
  <c r="S679" i="3"/>
  <c r="S1033" i="3"/>
  <c r="S1105" i="3"/>
  <c r="S934" i="3"/>
  <c r="S1159" i="3"/>
  <c r="S1181" i="3"/>
  <c r="S1144" i="3"/>
  <c r="S1070" i="3"/>
  <c r="S1161" i="3"/>
  <c r="S931" i="3"/>
  <c r="S939" i="3"/>
  <c r="S936" i="3"/>
  <c r="S1174" i="3"/>
  <c r="S1084" i="3"/>
  <c r="S1076" i="3"/>
  <c r="S1179" i="3"/>
  <c r="S1184" i="3"/>
  <c r="S1067" i="3"/>
  <c r="S1158" i="3"/>
  <c r="S1073" i="3"/>
  <c r="S1102" i="3"/>
  <c r="S980" i="3"/>
  <c r="S681" i="3"/>
  <c r="S1085" i="3"/>
  <c r="S1032" i="3"/>
  <c r="S975" i="3"/>
  <c r="S1072" i="3"/>
  <c r="S1142" i="3"/>
  <c r="S970" i="3"/>
  <c r="S1188" i="3"/>
  <c r="S678" i="3"/>
  <c r="S1003" i="3"/>
  <c r="S968" i="3"/>
  <c r="S1141" i="3"/>
  <c r="S1106" i="3"/>
  <c r="S1036" i="3"/>
  <c r="S1185" i="3"/>
  <c r="S1145" i="3"/>
  <c r="S1147" i="3"/>
  <c r="S977" i="3"/>
  <c r="S1103" i="3"/>
  <c r="S937" i="3"/>
  <c r="S973" i="3"/>
  <c r="S1180" i="3"/>
  <c r="S1035" i="3"/>
  <c r="S938" i="3"/>
  <c r="S1004" i="3"/>
  <c r="S1075" i="3"/>
  <c r="S1157" i="3"/>
  <c r="S1083" i="3"/>
  <c r="S978" i="3"/>
  <c r="S940" i="3"/>
  <c r="S1034" i="3"/>
  <c r="S935" i="3"/>
  <c r="S1071" i="3"/>
  <c r="S1104" i="3"/>
  <c r="S1160" i="3"/>
  <c r="S1037" i="3"/>
  <c r="S979" i="3"/>
  <c r="S1038" i="3"/>
  <c r="S976" i="3"/>
  <c r="S1001" i="3"/>
  <c r="S1143" i="3"/>
  <c r="S1146" i="3"/>
  <c r="S1183" i="3"/>
  <c r="S974" i="3"/>
  <c r="S1148" i="3"/>
  <c r="S1002" i="3"/>
  <c r="S969" i="3"/>
  <c r="S1182" i="3"/>
  <c r="S1101" i="3"/>
  <c r="S967" i="3"/>
  <c r="S1077" i="3"/>
  <c r="S1187" i="3"/>
  <c r="S1068" i="3"/>
  <c r="S1074" i="3"/>
  <c r="S972" i="3"/>
  <c r="S933" i="3"/>
  <c r="S680" i="3"/>
  <c r="S971" i="3"/>
  <c r="S932" i="3"/>
  <c r="S1027" i="3"/>
  <c r="S1094" i="3"/>
  <c r="S1015" i="3"/>
  <c r="S1039" i="3"/>
  <c r="S1061" i="3"/>
  <c r="S1114" i="3"/>
  <c r="S1127" i="3"/>
  <c r="S953" i="3"/>
  <c r="S1118" i="3"/>
  <c r="S1025" i="3"/>
  <c r="S1041" i="3"/>
  <c r="S1046" i="3"/>
  <c r="S1112" i="3"/>
  <c r="S1153" i="3"/>
  <c r="S1028" i="3"/>
  <c r="S1058" i="3"/>
  <c r="S1099" i="3"/>
  <c r="S1138" i="3"/>
  <c r="S1064" i="3"/>
  <c r="S1154" i="3"/>
  <c r="S956" i="3"/>
  <c r="S1115" i="3"/>
  <c r="S997" i="3"/>
  <c r="S1132" i="3"/>
  <c r="S1111" i="3"/>
  <c r="S1199" i="3"/>
  <c r="S1081" i="3"/>
  <c r="S990" i="3"/>
  <c r="S1091" i="3"/>
  <c r="S955" i="3"/>
  <c r="S677" i="3"/>
  <c r="S995" i="3"/>
  <c r="S1093" i="3"/>
  <c r="S1047" i="3"/>
  <c r="S983" i="3"/>
  <c r="S1172" i="3"/>
  <c r="S1129" i="3"/>
  <c r="S1155" i="3"/>
  <c r="S1097" i="3"/>
  <c r="S1098" i="3"/>
  <c r="S1030" i="3"/>
  <c r="S981" i="3"/>
  <c r="S1137" i="3"/>
  <c r="S1134" i="3"/>
  <c r="S1063" i="3"/>
  <c r="S1201" i="3"/>
  <c r="S1018" i="3"/>
  <c r="S1079" i="3"/>
  <c r="S1203" i="3"/>
  <c r="S1167" i="3"/>
  <c r="S962" i="3"/>
  <c r="S1120" i="3"/>
  <c r="S1024" i="3"/>
  <c r="S1092" i="3"/>
  <c r="S989" i="3"/>
  <c r="S1150" i="3"/>
  <c r="S952" i="3"/>
  <c r="S1042" i="3"/>
  <c r="S1152" i="3"/>
  <c r="S1202" i="3"/>
  <c r="S1109" i="3"/>
  <c r="S1062" i="3"/>
  <c r="S1133" i="3"/>
  <c r="S963" i="3"/>
  <c r="S1131" i="3"/>
  <c r="S958" i="3"/>
  <c r="S1060" i="3"/>
  <c r="S1065" i="3"/>
  <c r="S996" i="3"/>
  <c r="S1136" i="3"/>
  <c r="S994" i="3"/>
  <c r="S992" i="3"/>
  <c r="S1198" i="3"/>
  <c r="S676" i="3"/>
  <c r="S1119" i="3"/>
  <c r="S1123" i="3"/>
  <c r="S1164" i="3"/>
  <c r="S964" i="3"/>
  <c r="S1139" i="3"/>
  <c r="S1045" i="3"/>
  <c r="S959" i="3"/>
  <c r="S1140" i="3"/>
  <c r="S1108" i="3"/>
  <c r="S1173" i="3"/>
  <c r="S999" i="3"/>
  <c r="S1113" i="3"/>
  <c r="S1124" i="3"/>
  <c r="S1100" i="3"/>
  <c r="S1059" i="3"/>
  <c r="S951" i="3"/>
  <c r="S1156" i="3"/>
  <c r="S1151" i="3"/>
  <c r="S1107" i="3"/>
  <c r="S1082" i="3"/>
  <c r="S954" i="3"/>
  <c r="S1128" i="3"/>
  <c r="S984" i="3"/>
  <c r="S1130" i="3"/>
  <c r="S1122" i="3"/>
  <c r="S1110" i="3"/>
  <c r="S998" i="3"/>
  <c r="S1117" i="3"/>
  <c r="S1162" i="3"/>
  <c r="S1121" i="3"/>
  <c r="S1171" i="3"/>
  <c r="S1023" i="3"/>
  <c r="S1095" i="3"/>
  <c r="S961" i="3"/>
  <c r="S1126" i="3"/>
  <c r="S1048" i="3"/>
  <c r="S1165" i="3"/>
  <c r="S982" i="3"/>
  <c r="S1057" i="3"/>
  <c r="S1125" i="3"/>
  <c r="S1026" i="3"/>
  <c r="S1166" i="3"/>
  <c r="S1197" i="3"/>
  <c r="S1040" i="3"/>
  <c r="S1080" i="3"/>
  <c r="S1116" i="3"/>
  <c r="S1096" i="3"/>
  <c r="S1169" i="3"/>
  <c r="S991" i="3"/>
  <c r="S1170" i="3"/>
  <c r="S1090" i="3"/>
  <c r="S1043" i="3"/>
  <c r="S1044" i="3"/>
  <c r="S1029" i="3"/>
  <c r="S1163" i="3"/>
  <c r="S1000" i="3"/>
  <c r="S993" i="3"/>
  <c r="S965" i="3"/>
  <c r="S1089" i="3"/>
  <c r="S1149" i="3"/>
  <c r="S960" i="3"/>
  <c r="S1078" i="3"/>
  <c r="S1200" i="3"/>
  <c r="S1135" i="3"/>
  <c r="S1168" i="3"/>
  <c r="S957" i="3"/>
  <c r="S966" i="3"/>
  <c r="S1008" i="3"/>
  <c r="S1011" i="3"/>
  <c r="S1013" i="3"/>
  <c r="S1195" i="3"/>
  <c r="S1017" i="3"/>
  <c r="S1009" i="3"/>
  <c r="S1194" i="3"/>
  <c r="S1191" i="3"/>
  <c r="S1007" i="3"/>
  <c r="S1016" i="3"/>
  <c r="S1014" i="3"/>
  <c r="S1192" i="3"/>
  <c r="S1196" i="3"/>
  <c r="S1005" i="3"/>
  <c r="S1193" i="3"/>
  <c r="S1012" i="3"/>
  <c r="S1189" i="3"/>
  <c r="S1190" i="3"/>
  <c r="S1010" i="3"/>
  <c r="S1006" i="3"/>
  <c r="T1043" i="3"/>
  <c r="T952" i="3"/>
  <c r="T991" i="3"/>
  <c r="T1027" i="3"/>
  <c r="T1094" i="3"/>
  <c r="T677" i="3"/>
  <c r="T1153" i="3"/>
  <c r="T1058" i="3"/>
  <c r="T1199" i="3"/>
  <c r="T992" i="3"/>
  <c r="T1039" i="3"/>
  <c r="T961" i="3"/>
  <c r="T1046" i="3"/>
  <c r="T1112" i="3"/>
  <c r="T1118" i="3"/>
  <c r="T1028" i="3"/>
  <c r="T955" i="3"/>
  <c r="T1114" i="3"/>
  <c r="T965" i="3"/>
  <c r="T1120" i="3"/>
  <c r="T1127" i="3"/>
  <c r="T1041" i="3"/>
  <c r="T1132" i="3"/>
  <c r="T998" i="3"/>
  <c r="T1089" i="3"/>
  <c r="T1095" i="3"/>
  <c r="T981" i="3"/>
  <c r="T1023" i="3"/>
  <c r="T1081" i="3"/>
  <c r="T1115" i="3"/>
  <c r="T1122" i="3"/>
  <c r="T1155" i="3"/>
  <c r="T1040" i="3"/>
  <c r="T1164" i="3"/>
  <c r="T1091" i="3"/>
  <c r="T1025" i="3"/>
  <c r="T1018" i="3"/>
  <c r="T1044" i="3"/>
  <c r="T1060" i="3"/>
  <c r="T1061" i="3"/>
  <c r="T1119" i="3"/>
  <c r="T1078" i="3"/>
  <c r="T1042" i="3"/>
  <c r="T1015" i="3"/>
  <c r="T1169" i="3"/>
  <c r="T1171" i="3"/>
  <c r="T1166" i="3"/>
  <c r="T982" i="3"/>
  <c r="T1029" i="3"/>
  <c r="T956" i="3"/>
  <c r="T1107" i="3"/>
  <c r="T989" i="3"/>
  <c r="T958" i="3"/>
  <c r="T963" i="3"/>
  <c r="T1134" i="3"/>
  <c r="T984" i="3"/>
  <c r="T1024" i="3"/>
  <c r="T1152" i="3"/>
  <c r="T1063" i="3"/>
  <c r="T1198" i="3"/>
  <c r="T1125" i="3"/>
  <c r="T1079" i="3"/>
  <c r="T1203" i="3"/>
  <c r="T1133" i="3"/>
  <c r="T1200" i="3"/>
  <c r="T1167" i="3"/>
  <c r="T1026" i="3"/>
  <c r="T1065" i="3"/>
  <c r="T1116" i="3"/>
  <c r="T990" i="3"/>
  <c r="T962" i="3"/>
  <c r="T1150" i="3"/>
  <c r="T1117" i="3"/>
  <c r="T983" i="3"/>
  <c r="T1202" i="3"/>
  <c r="T1136" i="3"/>
  <c r="T1109" i="3"/>
  <c r="T1062" i="3"/>
  <c r="T1092" i="3"/>
  <c r="T1162" i="3"/>
  <c r="T1154" i="3"/>
  <c r="T1121" i="3"/>
  <c r="T676" i="3"/>
  <c r="T1047" i="3"/>
  <c r="T1124" i="3"/>
  <c r="T996" i="3"/>
  <c r="T994" i="3"/>
  <c r="T959" i="3"/>
  <c r="T1151" i="3"/>
  <c r="T1113" i="3"/>
  <c r="T1163" i="3"/>
  <c r="T1165" i="3"/>
  <c r="T1082" i="3"/>
  <c r="T995" i="3"/>
  <c r="T1000" i="3"/>
  <c r="T1139" i="3"/>
  <c r="T1126" i="3"/>
  <c r="T1108" i="3"/>
  <c r="T1045" i="3"/>
  <c r="T1131" i="3"/>
  <c r="T1093" i="3"/>
  <c r="T1149" i="3"/>
  <c r="T997" i="3"/>
  <c r="T1168" i="3"/>
  <c r="T1057" i="3"/>
  <c r="T1100" i="3"/>
  <c r="T1130" i="3"/>
  <c r="T953" i="3"/>
  <c r="T1090" i="3"/>
  <c r="T1099" i="3"/>
  <c r="T964" i="3"/>
  <c r="T966" i="3"/>
  <c r="T1110" i="3"/>
  <c r="T1137" i="3"/>
  <c r="T1048" i="3"/>
  <c r="T1197" i="3"/>
  <c r="T1098" i="3"/>
  <c r="T951" i="3"/>
  <c r="T1030" i="3"/>
  <c r="T1156" i="3"/>
  <c r="T1080" i="3"/>
  <c r="T1201" i="3"/>
  <c r="T1140" i="3"/>
  <c r="T1173" i="3"/>
  <c r="T1172" i="3"/>
  <c r="T1123" i="3"/>
  <c r="T1170" i="3"/>
  <c r="T1096" i="3"/>
  <c r="T1128" i="3"/>
  <c r="T1111" i="3"/>
  <c r="T1064" i="3"/>
  <c r="T1097" i="3"/>
  <c r="T999" i="3"/>
  <c r="T1129" i="3"/>
  <c r="T993" i="3"/>
  <c r="T954" i="3"/>
  <c r="T1059" i="3"/>
  <c r="T1135" i="3"/>
  <c r="T1138" i="3"/>
  <c r="T960" i="3"/>
  <c r="T957" i="3"/>
  <c r="T1031" i="3"/>
  <c r="T1073" i="3"/>
  <c r="T939" i="3"/>
  <c r="T1174" i="3"/>
  <c r="T679" i="3"/>
  <c r="T1105" i="3"/>
  <c r="T934" i="3"/>
  <c r="T1069" i="3"/>
  <c r="T1033" i="3"/>
  <c r="T1106" i="3"/>
  <c r="T1146" i="3"/>
  <c r="T935" i="3"/>
  <c r="T978" i="3"/>
  <c r="T936" i="3"/>
  <c r="T1183" i="3"/>
  <c r="T1144" i="3"/>
  <c r="T1066" i="3"/>
  <c r="T1070" i="3"/>
  <c r="T1003" i="3"/>
  <c r="T971" i="3"/>
  <c r="T1179" i="3"/>
  <c r="T932" i="3"/>
  <c r="T1071" i="3"/>
  <c r="T1001" i="3"/>
  <c r="T974" i="3"/>
  <c r="T1161" i="3"/>
  <c r="T970" i="3"/>
  <c r="T1148" i="3"/>
  <c r="T678" i="3"/>
  <c r="T1188" i="3"/>
  <c r="T681" i="3"/>
  <c r="T977" i="3"/>
  <c r="T976" i="3"/>
  <c r="T1036" i="3"/>
  <c r="T975" i="3"/>
  <c r="T1072" i="3"/>
  <c r="T1186" i="3"/>
  <c r="T1084" i="3"/>
  <c r="T933" i="3"/>
  <c r="T973" i="3"/>
  <c r="T1184" i="3"/>
  <c r="T968" i="3"/>
  <c r="T1143" i="3"/>
  <c r="T937" i="3"/>
  <c r="T1141" i="3"/>
  <c r="T1077" i="3"/>
  <c r="T1103" i="3"/>
  <c r="T980" i="3"/>
  <c r="T938" i="3"/>
  <c r="T1160" i="3"/>
  <c r="T1147" i="3"/>
  <c r="T1076" i="3"/>
  <c r="T1102" i="3"/>
  <c r="T1035" i="3"/>
  <c r="T1037" i="3"/>
  <c r="T1142" i="3"/>
  <c r="T1068" i="3"/>
  <c r="T931" i="3"/>
  <c r="T1075" i="3"/>
  <c r="T1074" i="3"/>
  <c r="T1034" i="3"/>
  <c r="T967" i="3"/>
  <c r="T1180" i="3"/>
  <c r="T979" i="3"/>
  <c r="T1104" i="3"/>
  <c r="T1159" i="3"/>
  <c r="T1187" i="3"/>
  <c r="T1182" i="3"/>
  <c r="T1181" i="3"/>
  <c r="T1101" i="3"/>
  <c r="T940" i="3"/>
  <c r="T969" i="3"/>
  <c r="T1083" i="3"/>
  <c r="T1145" i="3"/>
  <c r="T1067" i="3"/>
  <c r="T1032" i="3"/>
  <c r="T1157" i="3"/>
  <c r="T1002" i="3"/>
  <c r="T1185" i="3"/>
  <c r="T1085" i="3"/>
  <c r="T1158" i="3"/>
  <c r="T680" i="3"/>
  <c r="T1038" i="3"/>
  <c r="T972" i="3"/>
  <c r="T1004" i="3"/>
  <c r="T1011" i="3"/>
  <c r="T1008" i="3"/>
  <c r="T1193" i="3"/>
  <c r="T1013" i="3"/>
  <c r="T1017" i="3"/>
  <c r="T1195" i="3"/>
  <c r="T1006" i="3"/>
  <c r="T1016" i="3"/>
  <c r="T1191" i="3"/>
  <c r="T1194" i="3"/>
  <c r="T1196" i="3"/>
  <c r="T1007" i="3"/>
  <c r="T1012" i="3"/>
  <c r="T1010" i="3"/>
  <c r="T1014" i="3"/>
  <c r="T1189" i="3"/>
  <c r="T1009" i="3"/>
  <c r="T1192" i="3"/>
  <c r="T1190" i="3"/>
  <c r="T1005" i="3"/>
  <c r="S1021" i="3"/>
  <c r="S1020" i="3"/>
  <c r="S1022" i="3"/>
  <c r="S1019" i="3"/>
  <c r="T1022" i="3"/>
  <c r="T1021" i="3"/>
  <c r="T1019" i="3"/>
  <c r="T1020" i="3"/>
  <c r="S943" i="3"/>
  <c r="S986" i="3"/>
  <c r="S1177" i="3"/>
  <c r="S945" i="3"/>
  <c r="S988" i="3"/>
  <c r="S942" i="3"/>
  <c r="S987" i="3"/>
  <c r="S944" i="3"/>
  <c r="S1176" i="3"/>
  <c r="S1175" i="3"/>
  <c r="S941" i="3"/>
  <c r="S946" i="3"/>
  <c r="S1178" i="3"/>
  <c r="S985" i="3"/>
  <c r="T1175" i="3"/>
  <c r="T945" i="3"/>
  <c r="T944" i="3"/>
  <c r="T1178" i="3"/>
  <c r="T987" i="3"/>
  <c r="T943" i="3"/>
  <c r="T1176" i="3"/>
  <c r="T942" i="3"/>
  <c r="T986" i="3"/>
  <c r="T1177" i="3"/>
  <c r="T941" i="3"/>
  <c r="T988" i="3"/>
  <c r="T946" i="3"/>
  <c r="T985" i="3"/>
  <c r="S1054" i="3"/>
  <c r="S949" i="3"/>
  <c r="S1055" i="3"/>
  <c r="S1049" i="3"/>
  <c r="S948" i="3"/>
  <c r="S1056" i="3"/>
  <c r="S950" i="3"/>
  <c r="S1052" i="3"/>
  <c r="S947" i="3"/>
  <c r="S1050" i="3"/>
  <c r="S1053" i="3"/>
  <c r="S1051" i="3"/>
  <c r="T1049" i="3"/>
  <c r="T949" i="3"/>
  <c r="T948" i="3"/>
  <c r="T1055" i="3"/>
  <c r="T1052" i="3"/>
  <c r="T947" i="3"/>
  <c r="T950" i="3"/>
  <c r="T1054" i="3"/>
  <c r="T1050" i="3"/>
  <c r="T1056" i="3"/>
  <c r="T1053" i="3"/>
  <c r="T1051" i="3"/>
  <c r="S395" i="3"/>
  <c r="S534" i="3"/>
  <c r="S535" i="3"/>
  <c r="S536" i="3"/>
  <c r="S533" i="3"/>
  <c r="T395" i="3"/>
  <c r="T535" i="3"/>
  <c r="T533" i="3"/>
  <c r="T536" i="3"/>
  <c r="T534" i="3"/>
  <c r="S308" i="3"/>
  <c r="S316" i="3"/>
  <c r="S317" i="3"/>
  <c r="S315" i="3"/>
  <c r="T316" i="3"/>
  <c r="T308" i="3"/>
  <c r="T317" i="3"/>
  <c r="T315" i="3"/>
  <c r="S306" i="3"/>
  <c r="S307" i="3"/>
  <c r="T307" i="3"/>
  <c r="T306" i="3"/>
  <c r="S140" i="3"/>
  <c r="S168" i="3"/>
  <c r="S167" i="3"/>
  <c r="S156" i="3"/>
  <c r="S138" i="3"/>
  <c r="S153" i="3"/>
  <c r="S139" i="3"/>
  <c r="S151" i="3"/>
  <c r="S154" i="3"/>
  <c r="S152" i="3"/>
  <c r="S159" i="3"/>
  <c r="S160" i="3"/>
  <c r="S170" i="3"/>
  <c r="S158" i="3"/>
  <c r="S169" i="3"/>
  <c r="S155" i="3"/>
  <c r="S137" i="3"/>
  <c r="S165" i="3"/>
  <c r="S157" i="3"/>
  <c r="S166" i="3"/>
  <c r="T140" i="3"/>
  <c r="T139" i="3"/>
  <c r="T166" i="3"/>
  <c r="T155" i="3"/>
  <c r="T159" i="3"/>
  <c r="T154" i="3"/>
  <c r="T168" i="3"/>
  <c r="T153" i="3"/>
  <c r="T170" i="3"/>
  <c r="T160" i="3"/>
  <c r="T151" i="3"/>
  <c r="T169" i="3"/>
  <c r="T158" i="3"/>
  <c r="T137" i="3"/>
  <c r="T138" i="3"/>
  <c r="T167" i="3"/>
  <c r="T165" i="3"/>
  <c r="T156" i="3"/>
  <c r="T152" i="3"/>
  <c r="T157" i="3"/>
  <c r="S161" i="3"/>
  <c r="S164" i="3"/>
  <c r="S163" i="3"/>
  <c r="S162" i="3"/>
  <c r="T164" i="3"/>
  <c r="T163" i="3"/>
  <c r="T162" i="3"/>
  <c r="T161" i="3"/>
  <c r="S141" i="3"/>
  <c r="S146" i="3"/>
  <c r="S144" i="3"/>
  <c r="S142" i="3"/>
  <c r="S145" i="3"/>
  <c r="S143" i="3"/>
  <c r="T141" i="3"/>
  <c r="T146" i="3"/>
  <c r="T145" i="3"/>
  <c r="T142" i="3"/>
  <c r="T144" i="3"/>
  <c r="T143" i="3"/>
  <c r="S150" i="3"/>
  <c r="S147" i="3"/>
  <c r="S149" i="3"/>
  <c r="S148" i="3"/>
  <c r="T149" i="3"/>
  <c r="T150" i="3"/>
  <c r="T148" i="3"/>
  <c r="T147" i="3"/>
  <c r="S135" i="3"/>
  <c r="S136" i="3"/>
  <c r="S134" i="3"/>
  <c r="T134" i="3"/>
  <c r="T135" i="3"/>
  <c r="T136" i="3"/>
  <c r="T349" i="3"/>
  <c r="T356" i="3"/>
  <c r="T353" i="3"/>
  <c r="T351" i="3"/>
  <c r="T355" i="3"/>
  <c r="T352" i="3"/>
  <c r="T354" i="3"/>
  <c r="T350" i="3"/>
  <c r="T248" i="3"/>
  <c r="T243" i="3"/>
  <c r="T325" i="3"/>
  <c r="T566" i="3"/>
  <c r="T569" i="3"/>
  <c r="T565" i="3"/>
  <c r="T568" i="3"/>
  <c r="T328" i="3"/>
  <c r="T245" i="3"/>
  <c r="T332" i="3"/>
  <c r="T331" i="3"/>
  <c r="T326" i="3"/>
  <c r="T246" i="3"/>
  <c r="T330" i="3"/>
  <c r="T570" i="3"/>
  <c r="T327" i="3"/>
  <c r="T567" i="3"/>
  <c r="T249" i="3"/>
  <c r="T247" i="3"/>
  <c r="T242" i="3"/>
  <c r="T244" i="3"/>
  <c r="T329" i="3"/>
  <c r="S203" i="3"/>
  <c r="S218" i="3"/>
  <c r="S259" i="3"/>
  <c r="S199" i="3"/>
  <c r="S221" i="3"/>
  <c r="S265" i="3"/>
  <c r="S257" i="3"/>
  <c r="S231" i="3"/>
  <c r="S335" i="3"/>
  <c r="S407" i="3"/>
  <c r="S194" i="3"/>
  <c r="S232" i="3"/>
  <c r="S235" i="3"/>
  <c r="S303" i="3"/>
  <c r="S223" i="3"/>
  <c r="S275" i="3"/>
  <c r="S236" i="3"/>
  <c r="S365" i="3"/>
  <c r="S413" i="3"/>
  <c r="S202" i="3"/>
  <c r="S274" i="3"/>
  <c r="S333" i="3"/>
  <c r="S361" i="3"/>
  <c r="S364" i="3"/>
  <c r="S305" i="3"/>
  <c r="S324" i="3"/>
  <c r="S385" i="3"/>
  <c r="S409" i="3"/>
  <c r="S367" i="3"/>
  <c r="S258" i="3"/>
  <c r="S433" i="3"/>
  <c r="S384" i="3"/>
  <c r="S381" i="3"/>
  <c r="S387" i="3"/>
  <c r="S216" i="3"/>
  <c r="S522" i="3"/>
  <c r="S555" i="3"/>
  <c r="S366" i="3"/>
  <c r="S472" i="3"/>
  <c r="S539" i="3"/>
  <c r="S414" i="3"/>
  <c r="S416" i="3"/>
  <c r="S456" i="3"/>
  <c r="S520" i="3"/>
  <c r="S528" i="3"/>
  <c r="S542" i="3"/>
  <c r="S581" i="3"/>
  <c r="S538" i="3"/>
  <c r="S549" i="3"/>
  <c r="S582" i="3"/>
  <c r="S526" i="3"/>
  <c r="S645" i="3"/>
  <c r="S589" i="3"/>
  <c r="S473" i="3"/>
  <c r="S644" i="3"/>
  <c r="S642" i="3"/>
  <c r="S663" i="3"/>
  <c r="S646" i="3"/>
  <c r="S615" i="3"/>
  <c r="S434" i="3"/>
  <c r="S666" i="3"/>
  <c r="S668" i="3"/>
  <c r="S546" i="3"/>
  <c r="S592" i="3"/>
  <c r="S435" i="3"/>
  <c r="S544" i="3"/>
  <c r="S368" i="3"/>
  <c r="S264" i="3"/>
  <c r="S197" i="3"/>
  <c r="S225" i="3"/>
  <c r="S204" i="3"/>
  <c r="S224" i="3"/>
  <c r="S639" i="3"/>
  <c r="S585" i="3"/>
  <c r="S622" i="3"/>
  <c r="S458" i="3"/>
  <c r="S432" i="3"/>
  <c r="S188" i="3"/>
  <c r="S271" i="3"/>
  <c r="S619" i="3"/>
  <c r="S618" i="3"/>
  <c r="S548" i="3"/>
  <c r="S442" i="3"/>
  <c r="S415" i="3"/>
  <c r="S412" i="3"/>
  <c r="S551" i="3"/>
  <c r="S408" i="3"/>
  <c r="S358" i="3"/>
  <c r="S234" i="3"/>
  <c r="S205" i="3"/>
  <c r="S662" i="3"/>
  <c r="S302" i="3"/>
  <c r="S591" i="3"/>
  <c r="S375" i="3"/>
  <c r="S217" i="3"/>
  <c r="S334" i="3"/>
  <c r="S268" i="3"/>
  <c r="S191" i="3"/>
  <c r="S215" i="3"/>
  <c r="S675" i="3"/>
  <c r="S529" i="3"/>
  <c r="S545" i="3"/>
  <c r="S436" i="3"/>
  <c r="S256" i="3"/>
  <c r="S462" i="3"/>
  <c r="S438" i="3"/>
  <c r="S406" i="3"/>
  <c r="S219" i="3"/>
  <c r="S263" i="3"/>
  <c r="S228" i="3"/>
  <c r="S552" i="3"/>
  <c r="S525" i="3"/>
  <c r="S524" i="3"/>
  <c r="S586" i="3"/>
  <c r="S439" i="3"/>
  <c r="S304" i="3"/>
  <c r="S440" i="3"/>
  <c r="S521" i="3"/>
  <c r="S667" i="3"/>
  <c r="S543" i="3"/>
  <c r="S640" i="3"/>
  <c r="S537" i="3"/>
  <c r="S590" i="3"/>
  <c r="S226" i="3"/>
  <c r="S431" i="3"/>
  <c r="S377" i="3"/>
  <c r="S616" i="3"/>
  <c r="S554" i="3"/>
  <c r="S584" i="3"/>
  <c r="S222" i="3"/>
  <c r="S547" i="3"/>
  <c r="S382" i="3"/>
  <c r="S273" i="3"/>
  <c r="S441" i="3"/>
  <c r="S360" i="3"/>
  <c r="S270" i="3"/>
  <c r="S230" i="3"/>
  <c r="S190" i="3"/>
  <c r="S267" i="3"/>
  <c r="S437" i="3"/>
  <c r="S220" i="3"/>
  <c r="S669" i="3"/>
  <c r="S301" i="3"/>
  <c r="S195" i="3"/>
  <c r="S664" i="3"/>
  <c r="S474" i="3"/>
  <c r="S269" i="3"/>
  <c r="S523" i="3"/>
  <c r="S541" i="3"/>
  <c r="S620" i="3"/>
  <c r="S550" i="3"/>
  <c r="S362" i="3"/>
  <c r="S457" i="3"/>
  <c r="S376" i="3"/>
  <c r="S206" i="3"/>
  <c r="S411" i="3"/>
  <c r="S383" i="3"/>
  <c r="S337" i="3"/>
  <c r="S323" i="3"/>
  <c r="S227" i="3"/>
  <c r="S460" i="3"/>
  <c r="S674" i="3"/>
  <c r="S266" i="3"/>
  <c r="S300" i="3"/>
  <c r="S459" i="3"/>
  <c r="S531" i="3"/>
  <c r="S379" i="3"/>
  <c r="S201" i="3"/>
  <c r="S530" i="3"/>
  <c r="S187" i="3"/>
  <c r="S186" i="3"/>
  <c r="S262" i="3"/>
  <c r="S192" i="3"/>
  <c r="S338" i="3"/>
  <c r="S185" i="3"/>
  <c r="S359" i="3"/>
  <c r="S556" i="3"/>
  <c r="S229" i="3"/>
  <c r="S588" i="3"/>
  <c r="S378" i="3"/>
  <c r="S196" i="3"/>
  <c r="S410" i="3"/>
  <c r="S386" i="3"/>
  <c r="S621" i="3"/>
  <c r="S665" i="3"/>
  <c r="S527" i="3"/>
  <c r="S587" i="3"/>
  <c r="S443" i="3"/>
  <c r="S272" i="3"/>
  <c r="S417" i="3"/>
  <c r="S336" i="3"/>
  <c r="S200" i="3"/>
  <c r="S418" i="3"/>
  <c r="S357" i="3"/>
  <c r="S641" i="3"/>
  <c r="S463" i="3"/>
  <c r="S380" i="3"/>
  <c r="S189" i="3"/>
  <c r="S643" i="3"/>
  <c r="S461" i="3"/>
  <c r="S617" i="3"/>
  <c r="S553" i="3"/>
  <c r="S339" i="3"/>
  <c r="S540" i="3"/>
  <c r="S583" i="3"/>
  <c r="S233" i="3"/>
  <c r="S237" i="3"/>
  <c r="S623" i="3"/>
  <c r="S363" i="3"/>
  <c r="S340" i="3"/>
  <c r="T215" i="3"/>
  <c r="T219" i="3"/>
  <c r="T222" i="3"/>
  <c r="T263" i="3"/>
  <c r="T186" i="3"/>
  <c r="T202" i="3"/>
  <c r="T199" i="3"/>
  <c r="T265" i="3"/>
  <c r="T259" i="3"/>
  <c r="T271" i="3"/>
  <c r="T358" i="3"/>
  <c r="T362" i="3"/>
  <c r="T203" i="3"/>
  <c r="T335" i="3"/>
  <c r="T382" i="3"/>
  <c r="T218" i="3"/>
  <c r="T226" i="3"/>
  <c r="T268" i="3"/>
  <c r="T303" i="3"/>
  <c r="T234" i="3"/>
  <c r="T305" i="3"/>
  <c r="T336" i="3"/>
  <c r="T361" i="3"/>
  <c r="T385" i="3"/>
  <c r="T409" i="3"/>
  <c r="T413" i="3"/>
  <c r="T472" i="3"/>
  <c r="T526" i="3"/>
  <c r="T555" i="3"/>
  <c r="T302" i="3"/>
  <c r="T417" i="3"/>
  <c r="T365" i="3"/>
  <c r="T375" i="3"/>
  <c r="T433" i="3"/>
  <c r="T457" i="3"/>
  <c r="T462" i="3"/>
  <c r="T364" i="3"/>
  <c r="T407" i="3"/>
  <c r="T416" i="3"/>
  <c r="T274" i="3"/>
  <c r="T410" i="3"/>
  <c r="T538" i="3"/>
  <c r="T549" i="3"/>
  <c r="T589" i="3"/>
  <c r="T644" i="3"/>
  <c r="T333" i="3"/>
  <c r="T338" i="3"/>
  <c r="T544" i="3"/>
  <c r="T539" i="3"/>
  <c r="T592" i="3"/>
  <c r="T639" i="3"/>
  <c r="T520" i="3"/>
  <c r="T542" i="3"/>
  <c r="T545" i="3"/>
  <c r="T616" i="3"/>
  <c r="T675" i="3"/>
  <c r="T645" i="3"/>
  <c r="T642" i="3"/>
  <c r="T473" i="3"/>
  <c r="T643" i="3"/>
  <c r="T585" i="3"/>
  <c r="T623" i="3"/>
  <c r="T615" i="3"/>
  <c r="T619" i="3"/>
  <c r="T432" i="3"/>
  <c r="T196" i="3"/>
  <c r="T324" i="3"/>
  <c r="T205" i="3"/>
  <c r="T191" i="3"/>
  <c r="T275" i="3"/>
  <c r="T231" i="3"/>
  <c r="T668" i="3"/>
  <c r="T546" i="3"/>
  <c r="T582" i="3"/>
  <c r="T548" i="3"/>
  <c r="T588" i="3"/>
  <c r="T376" i="3"/>
  <c r="T368" i="3"/>
  <c r="T262" i="3"/>
  <c r="T216" i="3"/>
  <c r="T223" i="3"/>
  <c r="T384" i="3"/>
  <c r="T188" i="3"/>
  <c r="T228" i="3"/>
  <c r="T663" i="3"/>
  <c r="T669" i="3"/>
  <c r="T192" i="3"/>
  <c r="T301" i="3"/>
  <c r="T236" i="3"/>
  <c r="T459" i="3"/>
  <c r="T583" i="3"/>
  <c r="T523" i="3"/>
  <c r="T442" i="3"/>
  <c r="T406" i="3"/>
  <c r="T543" i="3"/>
  <c r="T272" i="3"/>
  <c r="T194" i="3"/>
  <c r="T232" i="3"/>
  <c r="T439" i="3"/>
  <c r="T662" i="3"/>
  <c r="T528" i="3"/>
  <c r="T586" i="3"/>
  <c r="T437" i="3"/>
  <c r="T522" i="3"/>
  <c r="T412" i="3"/>
  <c r="T185" i="3"/>
  <c r="T206" i="3"/>
  <c r="T529" i="3"/>
  <c r="T436" i="3"/>
  <c r="T381" i="3"/>
  <c r="T256" i="3"/>
  <c r="T414" i="3"/>
  <c r="T666" i="3"/>
  <c r="T525" i="3"/>
  <c r="T641" i="3"/>
  <c r="T201" i="3"/>
  <c r="T235" i="3"/>
  <c r="T189" i="3"/>
  <c r="T339" i="3"/>
  <c r="T540" i="3"/>
  <c r="T553" i="3"/>
  <c r="T443" i="3"/>
  <c r="T230" i="3"/>
  <c r="T304" i="3"/>
  <c r="T204" i="3"/>
  <c r="T300" i="3"/>
  <c r="T408" i="3"/>
  <c r="T380" i="3"/>
  <c r="T550" i="3"/>
  <c r="T618" i="3"/>
  <c r="T524" i="3"/>
  <c r="T378" i="3"/>
  <c r="T435" i="3"/>
  <c r="T581" i="3"/>
  <c r="T440" i="3"/>
  <c r="T640" i="3"/>
  <c r="T537" i="3"/>
  <c r="T541" i="3"/>
  <c r="T431" i="3"/>
  <c r="T257" i="3"/>
  <c r="T323" i="3"/>
  <c r="T340" i="3"/>
  <c r="T237" i="3"/>
  <c r="T554" i="3"/>
  <c r="T334" i="3"/>
  <c r="T258" i="3"/>
  <c r="T547" i="3"/>
  <c r="T646" i="3"/>
  <c r="T590" i="3"/>
  <c r="T200" i="3"/>
  <c r="T591" i="3"/>
  <c r="T441" i="3"/>
  <c r="T270" i="3"/>
  <c r="T438" i="3"/>
  <c r="T357" i="3"/>
  <c r="T267" i="3"/>
  <c r="T227" i="3"/>
  <c r="T187" i="3"/>
  <c r="T264" i="3"/>
  <c r="T273" i="3"/>
  <c r="T411" i="3"/>
  <c r="T552" i="3"/>
  <c r="T664" i="3"/>
  <c r="T474" i="3"/>
  <c r="T667" i="3"/>
  <c r="T269" i="3"/>
  <c r="T620" i="3"/>
  <c r="T190" i="3"/>
  <c r="T584" i="3"/>
  <c r="T225" i="3"/>
  <c r="T266" i="3"/>
  <c r="T379" i="3"/>
  <c r="T221" i="3"/>
  <c r="T621" i="3"/>
  <c r="T434" i="3"/>
  <c r="T456" i="3"/>
  <c r="T195" i="3"/>
  <c r="T359" i="3"/>
  <c r="T556" i="3"/>
  <c r="T229" i="3"/>
  <c r="T617" i="3"/>
  <c r="T674" i="3"/>
  <c r="T383" i="3"/>
  <c r="T360" i="3"/>
  <c r="T458" i="3"/>
  <c r="T418" i="3"/>
  <c r="T377" i="3"/>
  <c r="T337" i="3"/>
  <c r="T197" i="3"/>
  <c r="T622" i="3"/>
  <c r="T665" i="3"/>
  <c r="T531" i="3"/>
  <c r="T366" i="3"/>
  <c r="T217" i="3"/>
  <c r="T521" i="3"/>
  <c r="T527" i="3"/>
  <c r="T587" i="3"/>
  <c r="T387" i="3"/>
  <c r="T463" i="3"/>
  <c r="T233" i="3"/>
  <c r="T367" i="3"/>
  <c r="T551" i="3"/>
  <c r="T386" i="3"/>
  <c r="T220" i="3"/>
  <c r="T530" i="3"/>
  <c r="T461" i="3"/>
  <c r="T415" i="3"/>
  <c r="T363" i="3"/>
  <c r="T460" i="3"/>
  <c r="T224" i="3"/>
  <c r="T296" i="3"/>
  <c r="T292" i="3"/>
  <c r="T295" i="3"/>
  <c r="T397" i="3"/>
  <c r="T396" i="3"/>
  <c r="T576" i="3"/>
  <c r="T572" i="3"/>
  <c r="T575" i="3"/>
  <c r="T579" i="3"/>
  <c r="T393" i="3"/>
  <c r="T294" i="3"/>
  <c r="T391" i="3"/>
  <c r="T299" i="3"/>
  <c r="T392" i="3"/>
  <c r="T389" i="3"/>
  <c r="T388" i="3"/>
  <c r="T578" i="3"/>
  <c r="T571" i="3"/>
  <c r="T577" i="3"/>
  <c r="T293" i="3"/>
  <c r="T573" i="3"/>
  <c r="T298" i="3"/>
  <c r="T580" i="3"/>
  <c r="T394" i="3"/>
  <c r="T297" i="3"/>
  <c r="T574" i="3"/>
  <c r="T390" i="3"/>
  <c r="S349" i="3"/>
  <c r="S351" i="3"/>
  <c r="S353" i="3"/>
  <c r="S352" i="3"/>
  <c r="S355" i="3"/>
  <c r="S350" i="3"/>
  <c r="S356" i="3"/>
  <c r="S354" i="3"/>
  <c r="S242" i="3"/>
  <c r="S245" i="3"/>
  <c r="S332" i="3"/>
  <c r="S326" i="3"/>
  <c r="S565" i="3"/>
  <c r="S566" i="3"/>
  <c r="S568" i="3"/>
  <c r="S569" i="3"/>
  <c r="S325" i="3"/>
  <c r="S331" i="3"/>
  <c r="S328" i="3"/>
  <c r="S327" i="3"/>
  <c r="S248" i="3"/>
  <c r="S243" i="3"/>
  <c r="S570" i="3"/>
  <c r="S330" i="3"/>
  <c r="S567" i="3"/>
  <c r="S249" i="3"/>
  <c r="S244" i="3"/>
  <c r="S246" i="3"/>
  <c r="S247" i="3"/>
  <c r="S329" i="3"/>
  <c r="S251" i="3"/>
  <c r="S214" i="3"/>
  <c r="S239" i="3"/>
  <c r="S373" i="3"/>
  <c r="S182" i="3"/>
  <c r="S254" i="3"/>
  <c r="S347" i="3"/>
  <c r="S344" i="3"/>
  <c r="S371" i="3"/>
  <c r="S430" i="3"/>
  <c r="S429" i="3"/>
  <c r="S427" i="3"/>
  <c r="S466" i="3"/>
  <c r="S468" i="3"/>
  <c r="S519" i="3"/>
  <c r="S515" i="3"/>
  <c r="S518" i="3"/>
  <c r="S595" i="3"/>
  <c r="S602" i="3"/>
  <c r="S509" i="3"/>
  <c r="S609" i="3"/>
  <c r="S670" i="3"/>
  <c r="S606" i="3"/>
  <c r="S559" i="3"/>
  <c r="S426" i="3"/>
  <c r="S672" i="3"/>
  <c r="S605" i="3"/>
  <c r="S608" i="3"/>
  <c r="S562" i="3"/>
  <c r="S564" i="3"/>
  <c r="S469" i="3"/>
  <c r="S346" i="3"/>
  <c r="S348" i="3"/>
  <c r="S428" i="3"/>
  <c r="S238" i="3"/>
  <c r="S261" i="3"/>
  <c r="S341" i="3"/>
  <c r="S179" i="3"/>
  <c r="S599" i="3"/>
  <c r="S601" i="3"/>
  <c r="S611" i="3"/>
  <c r="S467" i="3"/>
  <c r="S422" i="3"/>
  <c r="S178" i="3"/>
  <c r="S133" i="3"/>
  <c r="S183" i="3"/>
  <c r="S612" i="3"/>
  <c r="S405" i="3"/>
  <c r="S598" i="3"/>
  <c r="S369" i="3"/>
  <c r="S374" i="3"/>
  <c r="S425" i="3"/>
  <c r="S285" i="3"/>
  <c r="S399" i="3"/>
  <c r="S198" i="3"/>
  <c r="S288" i="3"/>
  <c r="S241" i="3"/>
  <c r="S465" i="3"/>
  <c r="S512" i="3"/>
  <c r="S177" i="3"/>
  <c r="S284" i="3"/>
  <c r="S563" i="3"/>
  <c r="S209" i="3"/>
  <c r="S560" i="3"/>
  <c r="S181" i="3"/>
  <c r="S403" i="3"/>
  <c r="S260" i="3"/>
  <c r="S180" i="3"/>
  <c r="S514" i="3"/>
  <c r="S343" i="3"/>
  <c r="S398" i="3"/>
  <c r="S253" i="3"/>
  <c r="S673" i="3"/>
  <c r="S614" i="3"/>
  <c r="S470" i="3"/>
  <c r="S213" i="3"/>
  <c r="S508" i="3"/>
  <c r="S401" i="3"/>
  <c r="S596" i="3"/>
  <c r="S511" i="3"/>
  <c r="S420" i="3"/>
  <c r="S513" i="3"/>
  <c r="S510" i="3"/>
  <c r="S291" i="3"/>
  <c r="S516" i="3"/>
  <c r="S597" i="3"/>
  <c r="S289" i="3"/>
  <c r="S600" i="3"/>
  <c r="S286" i="3"/>
  <c r="S240" i="3"/>
  <c r="S342" i="3"/>
  <c r="S419" i="3"/>
  <c r="S372" i="3"/>
  <c r="S603" i="3"/>
  <c r="S193" i="3"/>
  <c r="S471" i="3"/>
  <c r="S424" i="3"/>
  <c r="S345" i="3"/>
  <c r="S402" i="3"/>
  <c r="S212" i="3"/>
  <c r="S208" i="3"/>
  <c r="S211" i="3"/>
  <c r="S184" i="3"/>
  <c r="S517" i="3"/>
  <c r="S400" i="3"/>
  <c r="S613" i="3"/>
  <c r="S370" i="3"/>
  <c r="S464" i="3"/>
  <c r="S607" i="3"/>
  <c r="S647" i="3"/>
  <c r="S610" i="3"/>
  <c r="S557" i="3"/>
  <c r="S671" i="3"/>
  <c r="S561" i="3"/>
  <c r="S423" i="3"/>
  <c r="S404" i="3"/>
  <c r="S250" i="3"/>
  <c r="S207" i="3"/>
  <c r="S287" i="3"/>
  <c r="S593" i="3"/>
  <c r="S421" i="3"/>
  <c r="S594" i="3"/>
  <c r="S210" i="3"/>
  <c r="S604" i="3"/>
  <c r="S255" i="3"/>
  <c r="S558" i="3"/>
  <c r="S252" i="3"/>
  <c r="S290" i="3"/>
  <c r="S297" i="3"/>
  <c r="S389" i="3"/>
  <c r="S391" i="3"/>
  <c r="S396" i="3"/>
  <c r="S299" i="3"/>
  <c r="S579" i="3"/>
  <c r="S575" i="3"/>
  <c r="S298" i="3"/>
  <c r="S294" i="3"/>
  <c r="S578" i="3"/>
  <c r="S572" i="3"/>
  <c r="S392" i="3"/>
  <c r="S394" i="3"/>
  <c r="S388" i="3"/>
  <c r="S397" i="3"/>
  <c r="S390" i="3"/>
  <c r="S577" i="3"/>
  <c r="S393" i="3"/>
  <c r="S295" i="3"/>
  <c r="S573" i="3"/>
  <c r="S571" i="3"/>
  <c r="S574" i="3"/>
  <c r="S296" i="3"/>
  <c r="S576" i="3"/>
  <c r="S580" i="3"/>
  <c r="S293" i="3"/>
  <c r="S292" i="3"/>
  <c r="T208" i="3"/>
  <c r="T211" i="3"/>
  <c r="T214" i="3"/>
  <c r="T239" i="3"/>
  <c r="T179" i="3"/>
  <c r="T198" i="3"/>
  <c r="T373" i="3"/>
  <c r="T238" i="3"/>
  <c r="T251" i="3"/>
  <c r="T288" i="3"/>
  <c r="T252" i="3"/>
  <c r="T344" i="3"/>
  <c r="T427" i="3"/>
  <c r="T341" i="3"/>
  <c r="T430" i="3"/>
  <c r="T559" i="3"/>
  <c r="T429" i="3"/>
  <c r="T342" i="3"/>
  <c r="T346" i="3"/>
  <c r="T403" i="3"/>
  <c r="T183" i="3"/>
  <c r="T422" i="3"/>
  <c r="T563" i="3"/>
  <c r="T519" i="3"/>
  <c r="T466" i="3"/>
  <c r="T604" i="3"/>
  <c r="T515" i="3"/>
  <c r="T518" i="3"/>
  <c r="T564" i="3"/>
  <c r="T672" i="3"/>
  <c r="T399" i="3"/>
  <c r="T609" i="3"/>
  <c r="T606" i="3"/>
  <c r="T595" i="3"/>
  <c r="T598" i="3"/>
  <c r="T562" i="3"/>
  <c r="T602" i="3"/>
  <c r="T286" i="3"/>
  <c r="T509" i="3"/>
  <c r="T603" i="3"/>
  <c r="T599" i="3"/>
  <c r="T512" i="3"/>
  <c r="T291" i="3"/>
  <c r="T285" i="3"/>
  <c r="T255" i="3"/>
  <c r="T182" i="3"/>
  <c r="T348" i="3"/>
  <c r="T372" i="3"/>
  <c r="T402" i="3"/>
  <c r="T465" i="3"/>
  <c r="T612" i="3"/>
  <c r="T605" i="3"/>
  <c r="T405" i="3"/>
  <c r="T369" i="3"/>
  <c r="T261" i="3"/>
  <c r="T133" i="3"/>
  <c r="T254" i="3"/>
  <c r="T181" i="3"/>
  <c r="T608" i="3"/>
  <c r="T469" i="3"/>
  <c r="T673" i="3"/>
  <c r="T607" i="3"/>
  <c r="T593" i="3"/>
  <c r="T671" i="3"/>
  <c r="T343" i="3"/>
  <c r="T401" i="3"/>
  <c r="T508" i="3"/>
  <c r="T209" i="3"/>
  <c r="T560" i="3"/>
  <c r="T610" i="3"/>
  <c r="T260" i="3"/>
  <c r="T428" i="3"/>
  <c r="T347" i="3"/>
  <c r="T177" i="3"/>
  <c r="T611" i="3"/>
  <c r="T511" i="3"/>
  <c r="T374" i="3"/>
  <c r="T600" i="3"/>
  <c r="T471" i="3"/>
  <c r="T240" i="3"/>
  <c r="T253" i="3"/>
  <c r="T558" i="3"/>
  <c r="T614" i="3"/>
  <c r="T470" i="3"/>
  <c r="T370" i="3"/>
  <c r="T464" i="3"/>
  <c r="T210" i="3"/>
  <c r="T398" i="3"/>
  <c r="T516" i="3"/>
  <c r="T597" i="3"/>
  <c r="T289" i="3"/>
  <c r="T561" i="3"/>
  <c r="T424" i="3"/>
  <c r="T425" i="3"/>
  <c r="T178" i="3"/>
  <c r="T423" i="3"/>
  <c r="T345" i="3"/>
  <c r="T212" i="3"/>
  <c r="T371" i="3"/>
  <c r="T596" i="3"/>
  <c r="T419" i="3"/>
  <c r="T241" i="3"/>
  <c r="T517" i="3"/>
  <c r="T557" i="3"/>
  <c r="T647" i="3"/>
  <c r="T594" i="3"/>
  <c r="T510" i="3"/>
  <c r="T467" i="3"/>
  <c r="T213" i="3"/>
  <c r="T287" i="3"/>
  <c r="T207" i="3"/>
  <c r="T400" i="3"/>
  <c r="T468" i="3"/>
  <c r="T193" i="3"/>
  <c r="T421" i="3"/>
  <c r="T670" i="3"/>
  <c r="T180" i="3"/>
  <c r="T514" i="3"/>
  <c r="T613" i="3"/>
  <c r="T290" i="3"/>
  <c r="T420" i="3"/>
  <c r="T284" i="3"/>
  <c r="T404" i="3"/>
  <c r="T250" i="3"/>
  <c r="T184" i="3"/>
  <c r="T426" i="3"/>
  <c r="T601" i="3"/>
  <c r="T513" i="3"/>
  <c r="S176" i="3"/>
  <c r="S279" i="3"/>
  <c r="S448" i="3"/>
  <c r="S276" i="3"/>
  <c r="S449" i="3"/>
  <c r="S453" i="3"/>
  <c r="S454" i="3"/>
  <c r="S638" i="3"/>
  <c r="S628" i="3"/>
  <c r="S447" i="3"/>
  <c r="S629" i="3"/>
  <c r="S283" i="3"/>
  <c r="S455" i="3"/>
  <c r="S452" i="3"/>
  <c r="S446" i="3"/>
  <c r="S277" i="3"/>
  <c r="S278" i="3"/>
  <c r="S632" i="3"/>
  <c r="S635" i="3"/>
  <c r="S637" i="3"/>
  <c r="S631" i="3"/>
  <c r="S282" i="3"/>
  <c r="S450" i="3"/>
  <c r="S634" i="3"/>
  <c r="S281" i="3"/>
  <c r="S627" i="3"/>
  <c r="S636" i="3"/>
  <c r="S630" i="3"/>
  <c r="S451" i="3"/>
  <c r="S280" i="3"/>
  <c r="S633" i="3"/>
  <c r="S445" i="3"/>
  <c r="S532" i="3"/>
  <c r="S444" i="3"/>
  <c r="T176" i="3"/>
  <c r="T279" i="3"/>
  <c r="T278" i="3"/>
  <c r="T454" i="3"/>
  <c r="T449" i="3"/>
  <c r="T453" i="3"/>
  <c r="T638" i="3"/>
  <c r="T636" i="3"/>
  <c r="T629" i="3"/>
  <c r="T628" i="3"/>
  <c r="T452" i="3"/>
  <c r="T635" i="3"/>
  <c r="T455" i="3"/>
  <c r="T630" i="3"/>
  <c r="T631" i="3"/>
  <c r="T637" i="3"/>
  <c r="T281" i="3"/>
  <c r="T632" i="3"/>
  <c r="T446" i="3"/>
  <c r="T634" i="3"/>
  <c r="T283" i="3"/>
  <c r="T627" i="3"/>
  <c r="T633" i="3"/>
  <c r="T451" i="3"/>
  <c r="T280" i="3"/>
  <c r="T276" i="3"/>
  <c r="T448" i="3"/>
  <c r="T447" i="3"/>
  <c r="T282" i="3"/>
  <c r="T277" i="3"/>
  <c r="T450" i="3"/>
  <c r="T445" i="3"/>
  <c r="T532" i="3"/>
  <c r="T444" i="3"/>
  <c r="T129" i="3"/>
  <c r="T132" i="3"/>
  <c r="T130" i="3"/>
  <c r="T131" i="3"/>
  <c r="S127" i="3"/>
  <c r="S128" i="3"/>
  <c r="S126" i="3"/>
  <c r="S125" i="3"/>
  <c r="T126" i="3"/>
  <c r="T127" i="3"/>
  <c r="T125" i="3"/>
  <c r="T128" i="3"/>
  <c r="S130" i="3"/>
  <c r="S132" i="3"/>
  <c r="S131" i="3"/>
  <c r="S129" i="3"/>
  <c r="S123" i="3"/>
  <c r="S121" i="3"/>
  <c r="S122" i="3"/>
  <c r="S124" i="3"/>
  <c r="T121" i="3"/>
  <c r="T122" i="3"/>
  <c r="T124" i="3"/>
  <c r="T123" i="3"/>
  <c r="T117" i="3"/>
  <c r="T118" i="3"/>
  <c r="T119" i="3"/>
  <c r="T120" i="3"/>
  <c r="S117" i="3"/>
  <c r="S120" i="3"/>
  <c r="S118" i="3"/>
  <c r="S119" i="3"/>
  <c r="T114" i="3"/>
  <c r="T113" i="3"/>
  <c r="T115" i="3"/>
  <c r="T116" i="3"/>
  <c r="S113" i="3"/>
  <c r="S114" i="3"/>
  <c r="S116" i="3"/>
  <c r="S115" i="3"/>
  <c r="S112" i="3"/>
  <c r="S110" i="3"/>
  <c r="S111" i="3"/>
  <c r="S109" i="3"/>
  <c r="T111" i="3"/>
  <c r="T112" i="3"/>
  <c r="T110" i="3"/>
  <c r="T109" i="3"/>
  <c r="T105" i="3"/>
  <c r="T108" i="3"/>
  <c r="T107" i="3"/>
  <c r="T106" i="3"/>
  <c r="S105" i="3"/>
  <c r="S108" i="3"/>
  <c r="S106" i="3"/>
  <c r="S107" i="3"/>
  <c r="S104" i="3"/>
  <c r="S103" i="3"/>
  <c r="S101" i="3"/>
  <c r="S102" i="3"/>
  <c r="T104" i="3"/>
  <c r="T103" i="3"/>
  <c r="T101" i="3"/>
  <c r="T102" i="3"/>
  <c r="S78" i="3"/>
  <c r="S82" i="3"/>
  <c r="S88" i="3"/>
  <c r="S79" i="3"/>
  <c r="S87" i="3"/>
  <c r="S76" i="3"/>
  <c r="S73" i="3"/>
  <c r="S72" i="3"/>
  <c r="S91" i="3"/>
  <c r="S80" i="3"/>
  <c r="S90" i="3"/>
  <c r="S85" i="3"/>
  <c r="S86" i="3"/>
  <c r="S84" i="3"/>
  <c r="S75" i="3"/>
  <c r="S81" i="3"/>
  <c r="S92" i="3"/>
  <c r="S89" i="3"/>
  <c r="S83" i="3"/>
  <c r="S74" i="3"/>
  <c r="S77" i="3"/>
  <c r="S98" i="3"/>
  <c r="S93" i="3"/>
  <c r="S96" i="3"/>
  <c r="S95" i="3"/>
  <c r="S97" i="3"/>
  <c r="S94" i="3"/>
  <c r="S99" i="3"/>
  <c r="S100" i="3"/>
  <c r="T93" i="3"/>
  <c r="T96" i="3"/>
  <c r="T98" i="3"/>
  <c r="T100" i="3"/>
  <c r="T97" i="3"/>
  <c r="T94" i="3"/>
  <c r="T99" i="3"/>
  <c r="T95" i="3"/>
  <c r="T78" i="3"/>
  <c r="T88" i="3"/>
  <c r="T73" i="3"/>
  <c r="T82" i="3"/>
  <c r="T75" i="3"/>
  <c r="T76" i="3"/>
  <c r="T90" i="3"/>
  <c r="T79" i="3"/>
  <c r="T85" i="3"/>
  <c r="T92" i="3"/>
  <c r="T80" i="3"/>
  <c r="T77" i="3"/>
  <c r="T74" i="3"/>
  <c r="T83" i="3"/>
  <c r="T91" i="3"/>
  <c r="T84" i="3"/>
  <c r="T89" i="3"/>
  <c r="T72" i="3"/>
  <c r="T87" i="3"/>
  <c r="T86" i="3"/>
  <c r="T81" i="3"/>
  <c r="T63" i="3"/>
  <c r="T62" i="3"/>
  <c r="T61" i="3"/>
  <c r="S63" i="3"/>
  <c r="S62" i="3"/>
  <c r="S61" i="3"/>
  <c r="S70" i="3"/>
  <c r="S67" i="3"/>
  <c r="S71" i="3"/>
  <c r="S69" i="3"/>
  <c r="S66" i="3"/>
  <c r="S64" i="3"/>
  <c r="S68" i="3"/>
  <c r="S65" i="3"/>
  <c r="T67" i="3"/>
  <c r="T68" i="3"/>
  <c r="T65" i="3"/>
  <c r="T66" i="3"/>
  <c r="T69" i="3"/>
  <c r="T64" i="3"/>
  <c r="T71" i="3"/>
  <c r="T70" i="3"/>
  <c r="S32" i="3"/>
  <c r="S33" i="3"/>
  <c r="S31" i="3"/>
  <c r="T31" i="3"/>
  <c r="T33" i="3"/>
  <c r="T32" i="3"/>
  <c r="S57" i="3"/>
  <c r="S56" i="3"/>
  <c r="S52" i="3"/>
  <c r="S55" i="3"/>
  <c r="S54" i="3"/>
  <c r="S53" i="3"/>
  <c r="S59" i="3"/>
  <c r="S60" i="3"/>
  <c r="S58" i="3"/>
  <c r="T54" i="3"/>
  <c r="T55" i="3"/>
  <c r="T53" i="3"/>
  <c r="T56" i="3"/>
  <c r="T52" i="3"/>
  <c r="T57" i="3"/>
  <c r="T60" i="3"/>
  <c r="T58" i="3"/>
  <c r="T59" i="3"/>
  <c r="T46" i="3"/>
  <c r="T51" i="3"/>
  <c r="T48" i="3"/>
  <c r="T47" i="3"/>
  <c r="T50" i="3"/>
  <c r="T49" i="3"/>
  <c r="S45" i="3"/>
  <c r="S48" i="3"/>
  <c r="S50" i="3"/>
  <c r="S49" i="3"/>
  <c r="S47" i="3"/>
  <c r="S46" i="3"/>
  <c r="S51" i="3"/>
  <c r="T45" i="3"/>
  <c r="S43" i="3"/>
  <c r="S44" i="3"/>
  <c r="S42" i="3"/>
  <c r="S41" i="3"/>
  <c r="T44" i="3"/>
  <c r="T41" i="3"/>
  <c r="T43" i="3"/>
  <c r="T42" i="3"/>
  <c r="S25" i="3"/>
  <c r="S22" i="3"/>
  <c r="S24" i="3"/>
  <c r="S23" i="3"/>
  <c r="T25" i="3"/>
  <c r="T22" i="3"/>
  <c r="T24" i="3"/>
  <c r="T23" i="3"/>
  <c r="S38" i="3"/>
  <c r="S39" i="3"/>
  <c r="S36" i="3"/>
  <c r="S40" i="3"/>
  <c r="S35" i="3"/>
  <c r="S37" i="3"/>
  <c r="T38" i="3"/>
  <c r="T35" i="3"/>
  <c r="T37" i="3"/>
  <c r="T36" i="3"/>
  <c r="T40" i="3"/>
  <c r="T39" i="3"/>
  <c r="S21" i="3"/>
  <c r="S20" i="3"/>
  <c r="S26" i="3"/>
  <c r="S34" i="3"/>
  <c r="T21" i="3"/>
  <c r="T20" i="3"/>
  <c r="T34" i="3"/>
  <c r="T26" i="3"/>
  <c r="T19" i="3"/>
  <c r="T17" i="3"/>
  <c r="T18" i="3"/>
  <c r="S19" i="3"/>
  <c r="S17" i="3"/>
  <c r="S18" i="3"/>
  <c r="F1445" i="3" l="1"/>
  <c r="I1445" i="3"/>
  <c r="F1404" i="3"/>
  <c r="I1404" i="3"/>
  <c r="F1438" i="3"/>
  <c r="I1438" i="3"/>
  <c r="F1399" i="3"/>
  <c r="I1399" i="3"/>
  <c r="F1408" i="3"/>
  <c r="I1408" i="3"/>
  <c r="F1435" i="3"/>
  <c r="I1435" i="3"/>
  <c r="F1458" i="3"/>
  <c r="I1458" i="3"/>
  <c r="F1436" i="3"/>
  <c r="I1436" i="3"/>
  <c r="F1476" i="3"/>
  <c r="I1476" i="3"/>
  <c r="F1465" i="3"/>
  <c r="I1465" i="3"/>
  <c r="F1395" i="3"/>
  <c r="I1395" i="3"/>
  <c r="F1407" i="3"/>
  <c r="I1407" i="3"/>
  <c r="F1463" i="3"/>
  <c r="I1463" i="3"/>
  <c r="F1415" i="3"/>
  <c r="I1415" i="3"/>
  <c r="F1447" i="3"/>
  <c r="I1447" i="3"/>
  <c r="F1443" i="3"/>
  <c r="I1443" i="3"/>
  <c r="F1439" i="3"/>
  <c r="I1439" i="3"/>
  <c r="F1414" i="3"/>
  <c r="I1414" i="3"/>
  <c r="F1474" i="3"/>
  <c r="I1474" i="3"/>
  <c r="F1401" i="3"/>
  <c r="I1401" i="3"/>
  <c r="F1444" i="3"/>
  <c r="I1444" i="3"/>
  <c r="F1448" i="3"/>
  <c r="I1448" i="3"/>
  <c r="F1396" i="3"/>
  <c r="I1396" i="3"/>
  <c r="F1460" i="3"/>
  <c r="I1460" i="3"/>
  <c r="F1457" i="3"/>
  <c r="I1457" i="3"/>
  <c r="F1442" i="3"/>
  <c r="I1442" i="3"/>
  <c r="F1437" i="3"/>
  <c r="I1437" i="3"/>
  <c r="F1464" i="3"/>
  <c r="I1464" i="3"/>
  <c r="F1466" i="3"/>
  <c r="I1466" i="3"/>
  <c r="F1409" i="3"/>
  <c r="I1409" i="3"/>
  <c r="F1416" i="3"/>
  <c r="I1416" i="3"/>
  <c r="F1413" i="3"/>
  <c r="I1413" i="3"/>
  <c r="F1456" i="3"/>
  <c r="I1456" i="3"/>
  <c r="F1482" i="3"/>
  <c r="I1482" i="3"/>
  <c r="F1468" i="3"/>
  <c r="I1468" i="3"/>
  <c r="F1411" i="3"/>
  <c r="I1411" i="3"/>
  <c r="F1449" i="3"/>
  <c r="I1449" i="3"/>
  <c r="F1472" i="3"/>
  <c r="I1472" i="3"/>
  <c r="F1412" i="3"/>
  <c r="I1412" i="3"/>
  <c r="F1461" i="3"/>
  <c r="I1461" i="3"/>
  <c r="F1473" i="3"/>
  <c r="I1473" i="3"/>
  <c r="F1480" i="3"/>
  <c r="I1480" i="3"/>
  <c r="F1410" i="3"/>
  <c r="I1410" i="3"/>
  <c r="F1455" i="3"/>
  <c r="I1455" i="3"/>
  <c r="F1462" i="3"/>
  <c r="I1462" i="3"/>
  <c r="F1481" i="3"/>
  <c r="I1481" i="3"/>
  <c r="F1471" i="3"/>
  <c r="I1471" i="3"/>
  <c r="F1394" i="3"/>
  <c r="I1394" i="3"/>
  <c r="F1459" i="3"/>
  <c r="I1459" i="3"/>
  <c r="F1400" i="3"/>
  <c r="I1400" i="3"/>
  <c r="F1393" i="3"/>
  <c r="I1393" i="3"/>
  <c r="F1479" i="3"/>
  <c r="I1479" i="3"/>
  <c r="F1397" i="3"/>
  <c r="I1397" i="3"/>
  <c r="F1454" i="3"/>
  <c r="I1454" i="3"/>
  <c r="F1446" i="3"/>
  <c r="I1446" i="3"/>
  <c r="F1440" i="3"/>
  <c r="I1440" i="3"/>
  <c r="F1450" i="3"/>
  <c r="I1450" i="3"/>
  <c r="F1398" i="3"/>
  <c r="I1398" i="3"/>
  <c r="F1441" i="3"/>
  <c r="I1441" i="3"/>
  <c r="F1452" i="3"/>
  <c r="I1452" i="3"/>
  <c r="F1469" i="3"/>
  <c r="I1469" i="3"/>
  <c r="F1406" i="3"/>
  <c r="I1406" i="3"/>
  <c r="F1492" i="3"/>
  <c r="F1478" i="3"/>
  <c r="I1478" i="3"/>
  <c r="F1475" i="3"/>
  <c r="I1475" i="3"/>
  <c r="F1451" i="3"/>
  <c r="I1451" i="3"/>
  <c r="F1467" i="3"/>
  <c r="I1467" i="3"/>
  <c r="F1405" i="3"/>
  <c r="I1405" i="3"/>
  <c r="F1403" i="3"/>
  <c r="I1403" i="3"/>
  <c r="F1453" i="3"/>
  <c r="I1453" i="3"/>
  <c r="F1477" i="3"/>
  <c r="I1477" i="3"/>
  <c r="F1470" i="3"/>
  <c r="I1470" i="3"/>
  <c r="F1402" i="3"/>
  <c r="I1402" i="3"/>
  <c r="F1523" i="3"/>
  <c r="I1523" i="3"/>
  <c r="F1533" i="3"/>
  <c r="I1533" i="3"/>
  <c r="F1520" i="3"/>
  <c r="I1520" i="3"/>
  <c r="F1535" i="3"/>
  <c r="I1535" i="3"/>
  <c r="F1521" i="3"/>
  <c r="I1521" i="3"/>
  <c r="F1530" i="3"/>
  <c r="I1530" i="3"/>
  <c r="F1532" i="3"/>
  <c r="I1532" i="3"/>
  <c r="F1531" i="3"/>
  <c r="I1531" i="3"/>
  <c r="F1524" i="3"/>
  <c r="I1524" i="3"/>
  <c r="F1525" i="3"/>
  <c r="I1525" i="3"/>
  <c r="F1527" i="3"/>
  <c r="I1527" i="3"/>
  <c r="F1526" i="3"/>
  <c r="I1526" i="3"/>
  <c r="F1517" i="3"/>
  <c r="I1517" i="3"/>
  <c r="F1534" i="3"/>
  <c r="I1534" i="3"/>
  <c r="F1528" i="3"/>
  <c r="I1528" i="3"/>
  <c r="F1515" i="3"/>
  <c r="I1515" i="3"/>
  <c r="F1522" i="3"/>
  <c r="I1522" i="3"/>
  <c r="F1519" i="3"/>
  <c r="I1519" i="3"/>
  <c r="F1516" i="3"/>
  <c r="I1516" i="3"/>
  <c r="F1518" i="3"/>
  <c r="I1518" i="3"/>
  <c r="F1529" i="3"/>
  <c r="I1529" i="3"/>
  <c r="F1514" i="3"/>
  <c r="I1514" i="3"/>
  <c r="F1505" i="3"/>
  <c r="I1505" i="3"/>
  <c r="F1513" i="3"/>
  <c r="I1513" i="3"/>
  <c r="F1510" i="3"/>
  <c r="I1510" i="3"/>
  <c r="F1512" i="3"/>
  <c r="I1512" i="3"/>
  <c r="F1511" i="3"/>
  <c r="I1511" i="3"/>
  <c r="F1509" i="3"/>
  <c r="I1509" i="3"/>
  <c r="F1506" i="3"/>
  <c r="I1506" i="3"/>
  <c r="F1508" i="3"/>
  <c r="I1508" i="3"/>
  <c r="F1507" i="3"/>
  <c r="I1507" i="3"/>
  <c r="F1504" i="3"/>
  <c r="I1504" i="3"/>
  <c r="F1499" i="3"/>
  <c r="I1499" i="3"/>
  <c r="F1502" i="3"/>
  <c r="I1502" i="3"/>
  <c r="F1503" i="3"/>
  <c r="I1503" i="3"/>
  <c r="F1498" i="3"/>
  <c r="I1498" i="3"/>
  <c r="F1501" i="3"/>
  <c r="I1501" i="3"/>
  <c r="F1500" i="3"/>
  <c r="I1500" i="3"/>
  <c r="F1495" i="3"/>
  <c r="I1495" i="3"/>
  <c r="F1497" i="3"/>
  <c r="I1497" i="3"/>
  <c r="F1496" i="3"/>
  <c r="I1496" i="3"/>
  <c r="F1493" i="3"/>
  <c r="I1493" i="3"/>
  <c r="F1489" i="3"/>
  <c r="I1489" i="3"/>
  <c r="F1488" i="3"/>
  <c r="I1488" i="3"/>
  <c r="F1494" i="3"/>
  <c r="I1494" i="3"/>
  <c r="F1490" i="3"/>
  <c r="I1490" i="3"/>
  <c r="F1491" i="3"/>
  <c r="I1491" i="3"/>
  <c r="F1484" i="3"/>
  <c r="I1484" i="3"/>
  <c r="F1486" i="3"/>
  <c r="I1486" i="3"/>
  <c r="F1485" i="3"/>
  <c r="I1485" i="3"/>
  <c r="F1487" i="3"/>
  <c r="I1487" i="3"/>
  <c r="F1483" i="3"/>
  <c r="I1483" i="3"/>
  <c r="F1434" i="3"/>
  <c r="I1434" i="3"/>
  <c r="F1429" i="3"/>
  <c r="I1429" i="3"/>
  <c r="F1427" i="3"/>
  <c r="F1432" i="3"/>
  <c r="I1432" i="3"/>
  <c r="F1428" i="3"/>
  <c r="I1428" i="3"/>
  <c r="F1433" i="3"/>
  <c r="I1433" i="3"/>
  <c r="F1430" i="3"/>
  <c r="I1430" i="3"/>
  <c r="F1431" i="3"/>
  <c r="I1431" i="3"/>
  <c r="F1425" i="3"/>
  <c r="I1425" i="3"/>
  <c r="F1421" i="3"/>
  <c r="I1421" i="3"/>
  <c r="F1423" i="3"/>
  <c r="I1423" i="3"/>
  <c r="I1427" i="3"/>
  <c r="F1426" i="3"/>
  <c r="I1426" i="3"/>
  <c r="F1424" i="3"/>
  <c r="I1424" i="3"/>
  <c r="F1422" i="3"/>
  <c r="I1422" i="3"/>
  <c r="I1348" i="3"/>
  <c r="F1239" i="3"/>
  <c r="I1239" i="3"/>
  <c r="F1368" i="3"/>
  <c r="I1368" i="3"/>
  <c r="F1298" i="3"/>
  <c r="I1298" i="3"/>
  <c r="F1384" i="3"/>
  <c r="I1384" i="3"/>
  <c r="F1369" i="3"/>
  <c r="I1369" i="3"/>
  <c r="F1226" i="3"/>
  <c r="I1226" i="3"/>
  <c r="F1261" i="3"/>
  <c r="I1261" i="3"/>
  <c r="F1373" i="3"/>
  <c r="I1373" i="3"/>
  <c r="F1264" i="3"/>
  <c r="I1264" i="3"/>
  <c r="F1255" i="3"/>
  <c r="I1255" i="3"/>
  <c r="F1378" i="3"/>
  <c r="I1378" i="3"/>
  <c r="F1371" i="3"/>
  <c r="I1371" i="3"/>
  <c r="F1380" i="3"/>
  <c r="I1380" i="3"/>
  <c r="F1224" i="3"/>
  <c r="I1224" i="3"/>
  <c r="F1225" i="3"/>
  <c r="I1225" i="3"/>
  <c r="F1236" i="3"/>
  <c r="I1236" i="3"/>
  <c r="F1262" i="3"/>
  <c r="I1262" i="3"/>
  <c r="F1263" i="3"/>
  <c r="I1263" i="3"/>
  <c r="F1227" i="3"/>
  <c r="I1227" i="3"/>
  <c r="F1312" i="3"/>
  <c r="I1312" i="3"/>
  <c r="F1376" i="3"/>
  <c r="I1376" i="3"/>
  <c r="F1310" i="3"/>
  <c r="I1310" i="3"/>
  <c r="F1375" i="3"/>
  <c r="I1375" i="3"/>
  <c r="F1390" i="3"/>
  <c r="I1390" i="3"/>
  <c r="F1386" i="3"/>
  <c r="I1386" i="3"/>
  <c r="F1305" i="3"/>
  <c r="I1305" i="3"/>
  <c r="F1374" i="3"/>
  <c r="I1374" i="3"/>
  <c r="F1381" i="3"/>
  <c r="I1381" i="3"/>
  <c r="F1301" i="3"/>
  <c r="I1301" i="3"/>
  <c r="F1308" i="3"/>
  <c r="I1308" i="3"/>
  <c r="F1302" i="3"/>
  <c r="I1302" i="3"/>
  <c r="F1327" i="3"/>
  <c r="I1327" i="3"/>
  <c r="F1383" i="3"/>
  <c r="I1383" i="3"/>
  <c r="F1320" i="3"/>
  <c r="I1320" i="3"/>
  <c r="F1389" i="3"/>
  <c r="I1389" i="3"/>
  <c r="F1385" i="3"/>
  <c r="I1385" i="3"/>
  <c r="F1387" i="3"/>
  <c r="I1387" i="3"/>
  <c r="F1372" i="3"/>
  <c r="I1372" i="3"/>
  <c r="F1309" i="3"/>
  <c r="I1309" i="3"/>
  <c r="F1256" i="3"/>
  <c r="I1256" i="3"/>
  <c r="F1379" i="3"/>
  <c r="I1379" i="3"/>
  <c r="F1300" i="3"/>
  <c r="I1300" i="3"/>
  <c r="F1229" i="3"/>
  <c r="I1229" i="3"/>
  <c r="F1391" i="3"/>
  <c r="I1391" i="3"/>
  <c r="F1260" i="3"/>
  <c r="I1260" i="3"/>
  <c r="F1230" i="3"/>
  <c r="I1230" i="3"/>
  <c r="F1303" i="3"/>
  <c r="I1303" i="3"/>
  <c r="F1367" i="3"/>
  <c r="I1367" i="3"/>
  <c r="F1366" i="3"/>
  <c r="I1366" i="3"/>
  <c r="F1257" i="3"/>
  <c r="I1257" i="3"/>
  <c r="F1234" i="3"/>
  <c r="I1234" i="3"/>
  <c r="F1377" i="3"/>
  <c r="I1377" i="3"/>
  <c r="F1232" i="3"/>
  <c r="I1232" i="3"/>
  <c r="F1311" i="3"/>
  <c r="I1311" i="3"/>
  <c r="F1307" i="3"/>
  <c r="I1307" i="3"/>
  <c r="F1252" i="3"/>
  <c r="I1252" i="3"/>
  <c r="F1237" i="3"/>
  <c r="I1237" i="3"/>
  <c r="F1228" i="3"/>
  <c r="I1228" i="3"/>
  <c r="F1306" i="3"/>
  <c r="I1306" i="3"/>
  <c r="F1299" i="3"/>
  <c r="I1299" i="3"/>
  <c r="F1235" i="3"/>
  <c r="I1235" i="3"/>
  <c r="F1259" i="3"/>
  <c r="I1259" i="3"/>
  <c r="F1388" i="3"/>
  <c r="I1388" i="3"/>
  <c r="F1304" i="3"/>
  <c r="I1304" i="3"/>
  <c r="F1254" i="3"/>
  <c r="I1254" i="3"/>
  <c r="F1297" i="3"/>
  <c r="I1297" i="3"/>
  <c r="F1382" i="3"/>
  <c r="I1382" i="3"/>
  <c r="F1365" i="3"/>
  <c r="I1365" i="3"/>
  <c r="F1238" i="3"/>
  <c r="I1238" i="3"/>
  <c r="F1265" i="3"/>
  <c r="I1265" i="3"/>
  <c r="F1253" i="3"/>
  <c r="I1253" i="3"/>
  <c r="I1392" i="3"/>
  <c r="F1370" i="3"/>
  <c r="I1370" i="3"/>
  <c r="F1258" i="3"/>
  <c r="I1258" i="3"/>
  <c r="F1231" i="3"/>
  <c r="I1231" i="3"/>
  <c r="F1349" i="3"/>
  <c r="I1349" i="3"/>
  <c r="F1354" i="3"/>
  <c r="I1354" i="3"/>
  <c r="F1355" i="3"/>
  <c r="I1355" i="3"/>
  <c r="F1363" i="3"/>
  <c r="I1363" i="3"/>
  <c r="F1353" i="3"/>
  <c r="I1353" i="3"/>
  <c r="F1356" i="3"/>
  <c r="I1356" i="3"/>
  <c r="F1361" i="3"/>
  <c r="I1361" i="3"/>
  <c r="F1358" i="3"/>
  <c r="I1358" i="3"/>
  <c r="I1352" i="3"/>
  <c r="F1360" i="3"/>
  <c r="I1360" i="3"/>
  <c r="I1347" i="3"/>
  <c r="F1362" i="3"/>
  <c r="I1362" i="3"/>
  <c r="I1350" i="3"/>
  <c r="F1357" i="3"/>
  <c r="I1357" i="3"/>
  <c r="F1351" i="3"/>
  <c r="I1351" i="3"/>
  <c r="F1359" i="3"/>
  <c r="I1359" i="3"/>
  <c r="F1364" i="3"/>
  <c r="I1364" i="3"/>
  <c r="F1352" i="3"/>
  <c r="F1348" i="3"/>
  <c r="F1347" i="3"/>
  <c r="F1350" i="3"/>
  <c r="F1337" i="3"/>
  <c r="I1337" i="3"/>
  <c r="F1342" i="3"/>
  <c r="I1342" i="3"/>
  <c r="F1346" i="3"/>
  <c r="I1346" i="3"/>
  <c r="F1341" i="3"/>
  <c r="I1341" i="3"/>
  <c r="F1340" i="3"/>
  <c r="I1340" i="3"/>
  <c r="F1339" i="3"/>
  <c r="I1339" i="3"/>
  <c r="F1343" i="3"/>
  <c r="I1343" i="3"/>
  <c r="F1345" i="3"/>
  <c r="I1345" i="3"/>
  <c r="F1344" i="3"/>
  <c r="I1344" i="3"/>
  <c r="F1338" i="3"/>
  <c r="I1338" i="3"/>
  <c r="F1334" i="3"/>
  <c r="I1334" i="3"/>
  <c r="F1336" i="3"/>
  <c r="I1336" i="3"/>
  <c r="F1335" i="3"/>
  <c r="I1335" i="3"/>
  <c r="F1333" i="3"/>
  <c r="I1333" i="3"/>
  <c r="F1331" i="3"/>
  <c r="I1331" i="3"/>
  <c r="F1332" i="3"/>
  <c r="I1332" i="3"/>
  <c r="F1329" i="3"/>
  <c r="I1329" i="3"/>
  <c r="F1328" i="3"/>
  <c r="I1328" i="3"/>
  <c r="F1330" i="3"/>
  <c r="I1330" i="3"/>
  <c r="F1323" i="3"/>
  <c r="I1323" i="3"/>
  <c r="F1324" i="3"/>
  <c r="I1324" i="3"/>
  <c r="F1322" i="3"/>
  <c r="I1322" i="3"/>
  <c r="F1325" i="3"/>
  <c r="I1325" i="3"/>
  <c r="F1326" i="3"/>
  <c r="I1326" i="3"/>
  <c r="F1321" i="3"/>
  <c r="I1321" i="3"/>
  <c r="F1313" i="3"/>
  <c r="I1313" i="3"/>
  <c r="F1319" i="3"/>
  <c r="I1319" i="3"/>
  <c r="F1317" i="3"/>
  <c r="I1317" i="3"/>
  <c r="F1314" i="3"/>
  <c r="I1314" i="3"/>
  <c r="F1315" i="3"/>
  <c r="I1315" i="3"/>
  <c r="F1318" i="3"/>
  <c r="I1318" i="3"/>
  <c r="F1316" i="3"/>
  <c r="I1316" i="3"/>
  <c r="F1296" i="3"/>
  <c r="I1296" i="3"/>
  <c r="F1287" i="3"/>
  <c r="I1287" i="3"/>
  <c r="F1288" i="3"/>
  <c r="I1288" i="3"/>
  <c r="I1286" i="3"/>
  <c r="F1294" i="3"/>
  <c r="I1294" i="3"/>
  <c r="F1291" i="3"/>
  <c r="I1291" i="3"/>
  <c r="F1295" i="3"/>
  <c r="I1295" i="3"/>
  <c r="F1293" i="3"/>
  <c r="I1293" i="3"/>
  <c r="F1292" i="3"/>
  <c r="I1292" i="3"/>
  <c r="F1290" i="3"/>
  <c r="I1290" i="3"/>
  <c r="F1289" i="3"/>
  <c r="I1289" i="3"/>
  <c r="F1285" i="3"/>
  <c r="I1285" i="3"/>
  <c r="F1283" i="3"/>
  <c r="F1284" i="3"/>
  <c r="I1284" i="3"/>
  <c r="F1286" i="3"/>
  <c r="F1282" i="3"/>
  <c r="I1282" i="3"/>
  <c r="F1281" i="3"/>
  <c r="I1281" i="3"/>
  <c r="I1283" i="3"/>
  <c r="F1274" i="3"/>
  <c r="I1274" i="3"/>
  <c r="F1280" i="3"/>
  <c r="I1280" i="3"/>
  <c r="F1278" i="3"/>
  <c r="I1278" i="3"/>
  <c r="F1273" i="3"/>
  <c r="I1273" i="3"/>
  <c r="F1275" i="3"/>
  <c r="I1275" i="3"/>
  <c r="F1279" i="3"/>
  <c r="I1279" i="3"/>
  <c r="F1276" i="3"/>
  <c r="I1276" i="3"/>
  <c r="F1277" i="3"/>
  <c r="I1277" i="3"/>
  <c r="F1270" i="3"/>
  <c r="I1270" i="3"/>
  <c r="F1266" i="3"/>
  <c r="I1266" i="3"/>
  <c r="F1271" i="3"/>
  <c r="I1271" i="3"/>
  <c r="F1268" i="3"/>
  <c r="I1268" i="3"/>
  <c r="F1272" i="3"/>
  <c r="I1272" i="3"/>
  <c r="F1269" i="3"/>
  <c r="I1269" i="3"/>
  <c r="F1267" i="3"/>
  <c r="I1267" i="3"/>
  <c r="F1223" i="3"/>
  <c r="I1223" i="3"/>
  <c r="F1219" i="3"/>
  <c r="I1219" i="3"/>
  <c r="F1222" i="3"/>
  <c r="I1222" i="3"/>
  <c r="F1220" i="3"/>
  <c r="I1220" i="3"/>
  <c r="F1215" i="3"/>
  <c r="I1215" i="3"/>
  <c r="F1218" i="3"/>
  <c r="I1218" i="3"/>
  <c r="F1216" i="3"/>
  <c r="I1216" i="3"/>
  <c r="F1217" i="3"/>
  <c r="I1217" i="3"/>
  <c r="F1221" i="3"/>
  <c r="I1221" i="3"/>
  <c r="F1210" i="3"/>
  <c r="I1210" i="3"/>
  <c r="F1212" i="3"/>
  <c r="I1212" i="3"/>
  <c r="F1098" i="3"/>
  <c r="F1213" i="3"/>
  <c r="I1213" i="3"/>
  <c r="F1209" i="3"/>
  <c r="I1209" i="3"/>
  <c r="F1214" i="3"/>
  <c r="I1214" i="3"/>
  <c r="F1211" i="3"/>
  <c r="I1211" i="3"/>
  <c r="F1208" i="3"/>
  <c r="I1208" i="3"/>
  <c r="F1207" i="3"/>
  <c r="I1207" i="3"/>
  <c r="F495" i="3"/>
  <c r="F755" i="3"/>
  <c r="F754" i="3"/>
  <c r="F740" i="3"/>
  <c r="F487" i="3"/>
  <c r="I1206" i="3"/>
  <c r="F1206" i="3"/>
  <c r="F1205" i="3"/>
  <c r="I1205" i="3"/>
  <c r="I738" i="3"/>
  <c r="F1201" i="3"/>
  <c r="I1201" i="3"/>
  <c r="F1200" i="3"/>
  <c r="I1200" i="3"/>
  <c r="F1202" i="3"/>
  <c r="I1202" i="3"/>
  <c r="F1199" i="3"/>
  <c r="I1199" i="3"/>
  <c r="F1204" i="3"/>
  <c r="I1204" i="3"/>
  <c r="F1203" i="3"/>
  <c r="I1203" i="3"/>
  <c r="F1107" i="3"/>
  <c r="I1107" i="3"/>
  <c r="F949" i="3"/>
  <c r="F1171" i="3"/>
  <c r="I1171" i="3"/>
  <c r="F1018" i="3"/>
  <c r="I1018" i="3"/>
  <c r="F1147" i="3"/>
  <c r="I1147" i="3"/>
  <c r="F1041" i="3"/>
  <c r="I1041" i="3"/>
  <c r="F1151" i="3"/>
  <c r="I1151" i="3"/>
  <c r="F1162" i="3"/>
  <c r="I1162" i="3"/>
  <c r="F1091" i="3"/>
  <c r="I1091" i="3"/>
  <c r="F1154" i="3"/>
  <c r="I1154" i="3"/>
  <c r="F1168" i="3"/>
  <c r="I1168" i="3"/>
  <c r="F1090" i="3"/>
  <c r="I1090" i="3"/>
  <c r="F1108" i="3"/>
  <c r="I1108" i="3"/>
  <c r="F1109" i="3"/>
  <c r="I1109" i="3"/>
  <c r="F1097" i="3"/>
  <c r="I1097" i="3"/>
  <c r="F1157" i="3"/>
  <c r="I1157" i="3"/>
  <c r="F1144" i="3"/>
  <c r="I1144" i="3"/>
  <c r="F1047" i="3"/>
  <c r="I1047" i="3"/>
  <c r="F1156" i="3"/>
  <c r="I1156" i="3"/>
  <c r="F1019" i="3"/>
  <c r="I1019" i="3"/>
  <c r="F1155" i="3"/>
  <c r="I1155" i="3"/>
  <c r="F1049" i="3"/>
  <c r="I1049" i="3"/>
  <c r="F1161" i="3"/>
  <c r="I1161" i="3"/>
  <c r="F1053" i="3"/>
  <c r="I1053" i="3"/>
  <c r="F1022" i="3"/>
  <c r="I1022" i="3"/>
  <c r="F1170" i="3"/>
  <c r="I1170" i="3"/>
  <c r="F1146" i="3"/>
  <c r="I1146" i="3"/>
  <c r="F1104" i="3"/>
  <c r="I1104" i="3"/>
  <c r="F1158" i="3"/>
  <c r="I1158" i="3"/>
  <c r="F1043" i="3"/>
  <c r="I1043" i="3"/>
  <c r="F1048" i="3"/>
  <c r="I1048" i="3"/>
  <c r="F1039" i="3"/>
  <c r="I1039" i="3"/>
  <c r="F1050" i="3"/>
  <c r="I1050" i="3"/>
  <c r="F1020" i="3"/>
  <c r="I1020" i="3"/>
  <c r="F1166" i="3"/>
  <c r="I1166" i="3"/>
  <c r="F1092" i="3"/>
  <c r="I1092" i="3"/>
  <c r="F1093" i="3"/>
  <c r="I1093" i="3"/>
  <c r="F1026" i="3"/>
  <c r="I1026" i="3"/>
  <c r="F1100" i="3"/>
  <c r="I1100" i="3"/>
  <c r="F1024" i="3"/>
  <c r="I1024" i="3"/>
  <c r="F1099" i="3"/>
  <c r="I1099" i="3"/>
  <c r="F1094" i="3"/>
  <c r="I1094" i="3"/>
  <c r="F1034" i="3"/>
  <c r="I1034" i="3"/>
  <c r="F1175" i="3"/>
  <c r="I1175" i="3"/>
  <c r="F1045" i="3"/>
  <c r="I1045" i="3"/>
  <c r="F1027" i="3"/>
  <c r="I1027" i="3"/>
  <c r="F1036" i="3"/>
  <c r="I1036" i="3"/>
  <c r="F1102" i="3"/>
  <c r="I1102" i="3"/>
  <c r="F1163" i="3"/>
  <c r="I1163" i="3"/>
  <c r="F1169" i="3"/>
  <c r="I1169" i="3"/>
  <c r="F1028" i="3"/>
  <c r="I1028" i="3"/>
  <c r="F1052" i="3"/>
  <c r="I1052" i="3"/>
  <c r="F1013" i="3"/>
  <c r="F1029" i="3"/>
  <c r="I1029" i="3"/>
  <c r="F1106" i="3"/>
  <c r="I1106" i="3"/>
  <c r="F1096" i="3"/>
  <c r="I1096" i="3"/>
  <c r="F1152" i="3"/>
  <c r="I1152" i="3"/>
  <c r="F1021" i="3"/>
  <c r="I1021" i="3"/>
  <c r="F1110" i="3"/>
  <c r="I1110" i="3"/>
  <c r="F1167" i="3"/>
  <c r="I1167" i="3"/>
  <c r="F1159" i="3"/>
  <c r="I1159" i="3"/>
  <c r="F1145" i="3"/>
  <c r="I1145" i="3"/>
  <c r="F1149" i="3"/>
  <c r="I1149" i="3"/>
  <c r="F1044" i="3"/>
  <c r="I1044" i="3"/>
  <c r="F1164" i="3"/>
  <c r="I1164" i="3"/>
  <c r="F1042" i="3"/>
  <c r="I1042" i="3"/>
  <c r="F1111" i="3"/>
  <c r="I1111" i="3"/>
  <c r="F1174" i="3"/>
  <c r="I1174" i="3"/>
  <c r="F1040" i="3"/>
  <c r="I1040" i="3"/>
  <c r="F1037" i="3"/>
  <c r="I1037" i="3"/>
  <c r="F1051" i="3"/>
  <c r="I1051" i="3"/>
  <c r="F1160" i="3"/>
  <c r="I1160" i="3"/>
  <c r="F1089" i="3"/>
  <c r="I1089" i="3"/>
  <c r="F1153" i="3"/>
  <c r="I1153" i="3"/>
  <c r="F1105" i="3"/>
  <c r="I1105" i="3"/>
  <c r="I725" i="3"/>
  <c r="F1172" i="3"/>
  <c r="I1172" i="3"/>
  <c r="F1025" i="3"/>
  <c r="I1025" i="3"/>
  <c r="F1148" i="3"/>
  <c r="I1148" i="3"/>
  <c r="F1031" i="3"/>
  <c r="I1031" i="3"/>
  <c r="F1165" i="3"/>
  <c r="I1165" i="3"/>
  <c r="F1095" i="3"/>
  <c r="I1095" i="3"/>
  <c r="F1030" i="3"/>
  <c r="I1030" i="3"/>
  <c r="F1101" i="3"/>
  <c r="I1101" i="3"/>
  <c r="F1038" i="3"/>
  <c r="I1038" i="3"/>
  <c r="F1103" i="3"/>
  <c r="I1103" i="3"/>
  <c r="F1033" i="3"/>
  <c r="I1033" i="3"/>
  <c r="F1173" i="3"/>
  <c r="I1173" i="3"/>
  <c r="F1023" i="3"/>
  <c r="I1023" i="3"/>
  <c r="F1150" i="3"/>
  <c r="I1150" i="3"/>
  <c r="F1046" i="3"/>
  <c r="I1046" i="3"/>
  <c r="F1035" i="3"/>
  <c r="I1035" i="3"/>
  <c r="F1032" i="3"/>
  <c r="I1032" i="3"/>
  <c r="F1196" i="3"/>
  <c r="I1196" i="3"/>
  <c r="F1192" i="3"/>
  <c r="I1192" i="3"/>
  <c r="F1190" i="3"/>
  <c r="I1190" i="3"/>
  <c r="I1189" i="3"/>
  <c r="F1195" i="3"/>
  <c r="I1195" i="3"/>
  <c r="F1198" i="3"/>
  <c r="F1191" i="3"/>
  <c r="I1191" i="3"/>
  <c r="F1194" i="3"/>
  <c r="I1194" i="3"/>
  <c r="F1193" i="3"/>
  <c r="I1193" i="3"/>
  <c r="F1197" i="3"/>
  <c r="I1197" i="3"/>
  <c r="F1182" i="3"/>
  <c r="I1182" i="3"/>
  <c r="F1183" i="3"/>
  <c r="I1183" i="3"/>
  <c r="F1185" i="3"/>
  <c r="I1185" i="3"/>
  <c r="F1184" i="3"/>
  <c r="I1184" i="3"/>
  <c r="F1188" i="3"/>
  <c r="I1188" i="3"/>
  <c r="F1189" i="3"/>
  <c r="F1186" i="3"/>
  <c r="I1186" i="3"/>
  <c r="F1187" i="3"/>
  <c r="I1187" i="3"/>
  <c r="F1181" i="3"/>
  <c r="I1181" i="3"/>
  <c r="F1180" i="3"/>
  <c r="I1180" i="3"/>
  <c r="F1179" i="3"/>
  <c r="I1179" i="3"/>
  <c r="F1176" i="3"/>
  <c r="I1176" i="3"/>
  <c r="F1177" i="3"/>
  <c r="I1177" i="3"/>
  <c r="F1178" i="3"/>
  <c r="I1178" i="3"/>
  <c r="F1134" i="3"/>
  <c r="I1134" i="3"/>
  <c r="F1138" i="3"/>
  <c r="I1138" i="3"/>
  <c r="F1130" i="3"/>
  <c r="I1130" i="3"/>
  <c r="F1143" i="3"/>
  <c r="I1143" i="3"/>
  <c r="F1135" i="3"/>
  <c r="I1135" i="3"/>
  <c r="F1133" i="3"/>
  <c r="I1133" i="3"/>
  <c r="F1132" i="3"/>
  <c r="I1132" i="3"/>
  <c r="F1140" i="3"/>
  <c r="I1140" i="3"/>
  <c r="F1142" i="3"/>
  <c r="I1142" i="3"/>
  <c r="F1136" i="3"/>
  <c r="I1136" i="3"/>
  <c r="F1139" i="3"/>
  <c r="I1139" i="3"/>
  <c r="F1137" i="3"/>
  <c r="I1137" i="3"/>
  <c r="F1131" i="3"/>
  <c r="I1131" i="3"/>
  <c r="F1141" i="3"/>
  <c r="I1141" i="3"/>
  <c r="F1127" i="3"/>
  <c r="I1127" i="3"/>
  <c r="F1121" i="3"/>
  <c r="I1121" i="3"/>
  <c r="F1129" i="3"/>
  <c r="I1129" i="3"/>
  <c r="F1122" i="3"/>
  <c r="I1122" i="3"/>
  <c r="F1124" i="3"/>
  <c r="I1124" i="3"/>
  <c r="F1125" i="3"/>
  <c r="I1125" i="3"/>
  <c r="F1128" i="3"/>
  <c r="I1128" i="3"/>
  <c r="F1126" i="3"/>
  <c r="I1126" i="3"/>
  <c r="F1123" i="3"/>
  <c r="I1123" i="3"/>
  <c r="F1118" i="3"/>
  <c r="I1118" i="3"/>
  <c r="F1116" i="3"/>
  <c r="I1116" i="3"/>
  <c r="F1120" i="3"/>
  <c r="I1120" i="3"/>
  <c r="F1119" i="3"/>
  <c r="I1119" i="3"/>
  <c r="F1115" i="3"/>
  <c r="I1115" i="3"/>
  <c r="F1114" i="3"/>
  <c r="I1114" i="3"/>
  <c r="F1117" i="3"/>
  <c r="I1117" i="3"/>
  <c r="F1113" i="3"/>
  <c r="I1113" i="3"/>
  <c r="F1112" i="3"/>
  <c r="I1112" i="3"/>
  <c r="F964" i="3"/>
  <c r="I964" i="3"/>
  <c r="F971" i="3"/>
  <c r="I971" i="3"/>
  <c r="F968" i="3"/>
  <c r="I968" i="3"/>
  <c r="F777" i="3"/>
  <c r="I777" i="3"/>
  <c r="F743" i="3"/>
  <c r="I743" i="3"/>
  <c r="F771" i="3"/>
  <c r="I771" i="3"/>
  <c r="F697" i="3"/>
  <c r="I697" i="3"/>
  <c r="I759" i="3"/>
  <c r="F759" i="3"/>
  <c r="F1009" i="3"/>
  <c r="I1009" i="3"/>
  <c r="F958" i="3"/>
  <c r="I958" i="3"/>
  <c r="F969" i="3"/>
  <c r="I969" i="3"/>
  <c r="F977" i="3"/>
  <c r="I977" i="3"/>
  <c r="F975" i="3"/>
  <c r="I975" i="3"/>
  <c r="F780" i="3"/>
  <c r="I780" i="3"/>
  <c r="F699" i="3"/>
  <c r="I699" i="3"/>
  <c r="F704" i="3"/>
  <c r="I704" i="3"/>
  <c r="F692" i="3"/>
  <c r="I692" i="3"/>
  <c r="F695" i="3"/>
  <c r="I695" i="3"/>
  <c r="F720" i="3"/>
  <c r="I720" i="3"/>
  <c r="F957" i="3"/>
  <c r="I957" i="3"/>
  <c r="F962" i="3"/>
  <c r="I962" i="3"/>
  <c r="F978" i="3"/>
  <c r="I978" i="3"/>
  <c r="F776" i="3"/>
  <c r="I776" i="3"/>
  <c r="F702" i="3"/>
  <c r="I702" i="3"/>
  <c r="I746" i="3"/>
  <c r="F746" i="3"/>
  <c r="F731" i="3"/>
  <c r="I731" i="3"/>
  <c r="F696" i="3"/>
  <c r="I696" i="3"/>
  <c r="F756" i="3"/>
  <c r="I756" i="3"/>
  <c r="F565" i="3"/>
  <c r="F1014" i="3"/>
  <c r="I1014" i="3"/>
  <c r="F1017" i="3"/>
  <c r="I1017" i="3"/>
  <c r="F965" i="3"/>
  <c r="I965" i="3"/>
  <c r="F974" i="3"/>
  <c r="I974" i="3"/>
  <c r="I735" i="3"/>
  <c r="F735" i="3"/>
  <c r="F689" i="3"/>
  <c r="I689" i="3"/>
  <c r="F687" i="3"/>
  <c r="I687" i="3"/>
  <c r="F717" i="3"/>
  <c r="I717" i="3"/>
  <c r="F1015" i="3"/>
  <c r="I1015" i="3"/>
  <c r="F972" i="3"/>
  <c r="I972" i="3"/>
  <c r="F973" i="3"/>
  <c r="I973" i="3"/>
  <c r="F726" i="3"/>
  <c r="I726" i="3"/>
  <c r="F751" i="3"/>
  <c r="I751" i="3"/>
  <c r="F760" i="3"/>
  <c r="I760" i="3"/>
  <c r="F761" i="3"/>
  <c r="I761" i="3"/>
  <c r="F693" i="3"/>
  <c r="I693" i="3"/>
  <c r="F721" i="3"/>
  <c r="I721" i="3"/>
  <c r="F963" i="3"/>
  <c r="I963" i="3"/>
  <c r="F952" i="3"/>
  <c r="I952" i="3"/>
  <c r="F748" i="3"/>
  <c r="I748" i="3"/>
  <c r="F723" i="3"/>
  <c r="I723" i="3"/>
  <c r="F773" i="3"/>
  <c r="I773" i="3"/>
  <c r="F691" i="3"/>
  <c r="I691" i="3"/>
  <c r="F698" i="3"/>
  <c r="I698" i="3"/>
  <c r="F718" i="3"/>
  <c r="I718" i="3"/>
  <c r="F722" i="3"/>
  <c r="I722" i="3"/>
  <c r="F772" i="3"/>
  <c r="I772" i="3"/>
  <c r="F690" i="3"/>
  <c r="I690" i="3"/>
  <c r="F758" i="3"/>
  <c r="I758" i="3"/>
  <c r="F970" i="3"/>
  <c r="I970" i="3"/>
  <c r="F778" i="3"/>
  <c r="I778" i="3"/>
  <c r="F753" i="3"/>
  <c r="I753" i="3"/>
  <c r="F733" i="3"/>
  <c r="I733" i="3"/>
  <c r="F716" i="3"/>
  <c r="I716" i="3"/>
  <c r="F742" i="3"/>
  <c r="I742" i="3"/>
  <c r="F983" i="3"/>
  <c r="I983" i="3"/>
  <c r="F980" i="3"/>
  <c r="I980" i="3"/>
  <c r="I730" i="3"/>
  <c r="F730" i="3"/>
  <c r="F732" i="3"/>
  <c r="I732" i="3"/>
  <c r="F715" i="3"/>
  <c r="I715" i="3"/>
  <c r="F727" i="3"/>
  <c r="I727" i="3"/>
  <c r="F774" i="3"/>
  <c r="I774" i="3"/>
  <c r="F1012" i="3"/>
  <c r="I1012" i="3"/>
  <c r="I487" i="3"/>
  <c r="F779" i="3"/>
  <c r="I779" i="3"/>
  <c r="F767" i="3"/>
  <c r="I767" i="3"/>
  <c r="F745" i="3"/>
  <c r="I745" i="3"/>
  <c r="F713" i="3"/>
  <c r="I713" i="3"/>
  <c r="F705" i="3"/>
  <c r="I705" i="3"/>
  <c r="F747" i="3"/>
  <c r="I747" i="3"/>
  <c r="F950" i="3"/>
  <c r="I950" i="3"/>
  <c r="I728" i="3"/>
  <c r="F728" i="3"/>
  <c r="F701" i="3"/>
  <c r="I701" i="3"/>
  <c r="F768" i="3"/>
  <c r="I768" i="3"/>
  <c r="F710" i="3"/>
  <c r="I710" i="3"/>
  <c r="F769" i="3"/>
  <c r="I769" i="3"/>
  <c r="F561" i="3"/>
  <c r="F987" i="3"/>
  <c r="F976" i="3"/>
  <c r="I976" i="3"/>
  <c r="F749" i="3"/>
  <c r="I749" i="3"/>
  <c r="F770" i="3"/>
  <c r="I770" i="3"/>
  <c r="F766" i="3"/>
  <c r="I766" i="3"/>
  <c r="F738" i="3"/>
  <c r="F712" i="3"/>
  <c r="I712" i="3"/>
  <c r="F981" i="3"/>
  <c r="I981" i="3"/>
  <c r="F700" i="3"/>
  <c r="I700" i="3"/>
  <c r="F1016" i="3"/>
  <c r="I1016" i="3"/>
  <c r="I757" i="3"/>
  <c r="F757" i="3"/>
  <c r="F1011" i="3"/>
  <c r="I1011" i="3"/>
  <c r="F960" i="3"/>
  <c r="I960" i="3"/>
  <c r="F954" i="3"/>
  <c r="I954" i="3"/>
  <c r="F955" i="3"/>
  <c r="I955" i="3"/>
  <c r="F956" i="3"/>
  <c r="I956" i="3"/>
  <c r="F967" i="3"/>
  <c r="I967" i="3"/>
  <c r="F703" i="3"/>
  <c r="I703" i="3"/>
  <c r="F734" i="3"/>
  <c r="I734" i="3"/>
  <c r="F707" i="3"/>
  <c r="I707" i="3"/>
  <c r="F762" i="3"/>
  <c r="I762" i="3"/>
  <c r="F951" i="3"/>
  <c r="I951" i="3"/>
  <c r="F765" i="3"/>
  <c r="I765" i="3"/>
  <c r="F988" i="3"/>
  <c r="F982" i="3"/>
  <c r="I982" i="3"/>
  <c r="F961" i="3"/>
  <c r="I961" i="3"/>
  <c r="F959" i="3"/>
  <c r="I959" i="3"/>
  <c r="F724" i="3"/>
  <c r="I724" i="3"/>
  <c r="F744" i="3"/>
  <c r="I744" i="3"/>
  <c r="F763" i="3"/>
  <c r="I763" i="3"/>
  <c r="I736" i="3"/>
  <c r="F736" i="3"/>
  <c r="F709" i="3"/>
  <c r="I709" i="3"/>
  <c r="F694" i="3"/>
  <c r="I694" i="3"/>
  <c r="F752" i="3"/>
  <c r="I752" i="3"/>
  <c r="I739" i="3"/>
  <c r="F739" i="3"/>
  <c r="F764" i="3"/>
  <c r="I764" i="3"/>
  <c r="F708" i="3"/>
  <c r="I708" i="3"/>
  <c r="I729" i="3"/>
  <c r="F729" i="3"/>
  <c r="I740" i="3"/>
  <c r="F741" i="3"/>
  <c r="I741" i="3"/>
  <c r="F775" i="3"/>
  <c r="I775" i="3"/>
  <c r="F706" i="3"/>
  <c r="I706" i="3"/>
  <c r="F714" i="3"/>
  <c r="I714" i="3"/>
  <c r="F1010" i="3"/>
  <c r="I1010" i="3"/>
  <c r="F719" i="3"/>
  <c r="I719" i="3"/>
  <c r="F966" i="3"/>
  <c r="I966" i="3"/>
  <c r="F953" i="3"/>
  <c r="I953" i="3"/>
  <c r="F979" i="3"/>
  <c r="I979" i="3"/>
  <c r="F725" i="3"/>
  <c r="I750" i="3"/>
  <c r="F750" i="3"/>
  <c r="F737" i="3"/>
  <c r="I737" i="3"/>
  <c r="F686" i="3"/>
  <c r="I686" i="3"/>
  <c r="F688" i="3"/>
  <c r="I688" i="3"/>
  <c r="F711" i="3"/>
  <c r="I711" i="3"/>
  <c r="F1006" i="3"/>
  <c r="I1006" i="3"/>
  <c r="F1007" i="3"/>
  <c r="I1007" i="3"/>
  <c r="F1008" i="3"/>
  <c r="I1008" i="3"/>
  <c r="F986" i="3"/>
  <c r="F990" i="3"/>
  <c r="I990" i="3"/>
  <c r="F1002" i="3"/>
  <c r="I1002" i="3"/>
  <c r="F994" i="3"/>
  <c r="I994" i="3"/>
  <c r="F1003" i="3"/>
  <c r="I1003" i="3"/>
  <c r="F996" i="3"/>
  <c r="I996" i="3"/>
  <c r="F995" i="3"/>
  <c r="I995" i="3"/>
  <c r="F984" i="3"/>
  <c r="F993" i="3"/>
  <c r="I993" i="3"/>
  <c r="F991" i="3"/>
  <c r="I991" i="3"/>
  <c r="F1000" i="3"/>
  <c r="I1000" i="3"/>
  <c r="F989" i="3"/>
  <c r="I989" i="3"/>
  <c r="F997" i="3"/>
  <c r="I997" i="3"/>
  <c r="F1001" i="3"/>
  <c r="I1001" i="3"/>
  <c r="F998" i="3"/>
  <c r="I998" i="3"/>
  <c r="F985" i="3"/>
  <c r="F1004" i="3"/>
  <c r="I1004" i="3"/>
  <c r="F1005" i="3"/>
  <c r="I1005" i="3"/>
  <c r="F992" i="3"/>
  <c r="I992" i="3"/>
  <c r="F999" i="3"/>
  <c r="I999" i="3"/>
  <c r="I987" i="3"/>
  <c r="I988" i="3"/>
  <c r="I985" i="3"/>
  <c r="I986" i="3"/>
  <c r="I984" i="3"/>
  <c r="F947" i="3"/>
  <c r="I947" i="3"/>
  <c r="F948" i="3"/>
  <c r="I948" i="3"/>
  <c r="F946" i="3"/>
  <c r="I946" i="3"/>
  <c r="F943" i="3"/>
  <c r="I943" i="3"/>
  <c r="F944" i="3"/>
  <c r="I944" i="3"/>
  <c r="F942" i="3"/>
  <c r="I942" i="3"/>
  <c r="F945" i="3"/>
  <c r="I945" i="3"/>
  <c r="F934" i="3"/>
  <c r="F936" i="3"/>
  <c r="I936" i="3"/>
  <c r="F939" i="3"/>
  <c r="F937" i="3"/>
  <c r="I937" i="3"/>
  <c r="F940" i="3"/>
  <c r="I940" i="3"/>
  <c r="F941" i="3"/>
  <c r="I941" i="3"/>
  <c r="F935" i="3"/>
  <c r="I935" i="3"/>
  <c r="F938" i="3"/>
  <c r="I938" i="3"/>
  <c r="F685" i="3"/>
  <c r="I685" i="3"/>
  <c r="F679" i="3"/>
  <c r="I679" i="3"/>
  <c r="F683" i="3"/>
  <c r="I683" i="3"/>
  <c r="F681" i="3"/>
  <c r="I681" i="3"/>
  <c r="F684" i="3"/>
  <c r="I684" i="3"/>
  <c r="F678" i="3"/>
  <c r="I678" i="3"/>
  <c r="F682" i="3"/>
  <c r="I682" i="3"/>
  <c r="F680" i="3"/>
  <c r="I680" i="3"/>
  <c r="F677" i="3"/>
  <c r="I677" i="3"/>
  <c r="F676" i="3"/>
  <c r="I676" i="3"/>
  <c r="F675" i="3"/>
  <c r="I675" i="3"/>
  <c r="F674" i="3"/>
  <c r="I674" i="3"/>
  <c r="F673" i="3"/>
  <c r="I673" i="3"/>
  <c r="F666" i="3"/>
  <c r="I664" i="3"/>
  <c r="F670" i="3"/>
  <c r="I670" i="3"/>
  <c r="F672" i="3"/>
  <c r="I672" i="3"/>
  <c r="F671" i="3"/>
  <c r="I671" i="3"/>
  <c r="F668" i="3"/>
  <c r="I650" i="3"/>
  <c r="F650" i="3"/>
  <c r="I649" i="3"/>
  <c r="F649" i="3"/>
  <c r="I648" i="3"/>
  <c r="F648" i="3"/>
  <c r="I651" i="3"/>
  <c r="F651" i="3"/>
  <c r="I652" i="3"/>
  <c r="F652" i="3"/>
  <c r="I653" i="3"/>
  <c r="F653" i="3"/>
  <c r="F667" i="3"/>
  <c r="F669" i="3"/>
  <c r="F664" i="3"/>
  <c r="F665" i="3"/>
  <c r="F663" i="3"/>
  <c r="I663" i="3"/>
  <c r="F662" i="3"/>
  <c r="I662" i="3"/>
  <c r="I666" i="3"/>
  <c r="I668" i="3"/>
  <c r="I669" i="3"/>
  <c r="I667" i="3"/>
  <c r="I665" i="3"/>
  <c r="I492" i="3"/>
  <c r="F492" i="3"/>
  <c r="I493" i="3"/>
  <c r="F493" i="3"/>
  <c r="I494" i="3"/>
  <c r="F494" i="3"/>
  <c r="I491" i="3"/>
  <c r="F491" i="3"/>
  <c r="I624" i="3"/>
  <c r="F624" i="3"/>
  <c r="I625" i="3"/>
  <c r="F625" i="3"/>
  <c r="I626" i="3"/>
  <c r="F626" i="3"/>
  <c r="I496" i="3"/>
  <c r="F496" i="3"/>
  <c r="I498" i="3"/>
  <c r="F498" i="3"/>
  <c r="I497" i="3"/>
  <c r="F497" i="3"/>
  <c r="I500" i="3"/>
  <c r="F500" i="3"/>
  <c r="I499" i="3"/>
  <c r="F499" i="3"/>
  <c r="I389" i="3"/>
  <c r="I396" i="3"/>
  <c r="I453" i="3"/>
  <c r="I522" i="3"/>
  <c r="F522" i="3"/>
  <c r="F520" i="3"/>
  <c r="I520" i="3"/>
  <c r="I528" i="3"/>
  <c r="F528" i="3"/>
  <c r="I526" i="3"/>
  <c r="F526" i="3"/>
  <c r="F645" i="3"/>
  <c r="I645" i="3"/>
  <c r="F644" i="3"/>
  <c r="I644" i="3"/>
  <c r="I642" i="3"/>
  <c r="F642" i="3"/>
  <c r="I646" i="3"/>
  <c r="F646" i="3"/>
  <c r="F615" i="3"/>
  <c r="I615" i="3"/>
  <c r="F639" i="3"/>
  <c r="I639" i="3"/>
  <c r="F622" i="3"/>
  <c r="I622" i="3"/>
  <c r="F619" i="3"/>
  <c r="I619" i="3"/>
  <c r="I618" i="3"/>
  <c r="F618" i="3"/>
  <c r="I529" i="3"/>
  <c r="F529" i="3"/>
  <c r="F525" i="3"/>
  <c r="I525" i="3"/>
  <c r="I524" i="3"/>
  <c r="F524" i="3"/>
  <c r="F521" i="3"/>
  <c r="I521" i="3"/>
  <c r="F640" i="3"/>
  <c r="I640" i="3"/>
  <c r="F616" i="3"/>
  <c r="I616" i="3"/>
  <c r="F523" i="3"/>
  <c r="I523" i="3"/>
  <c r="F620" i="3"/>
  <c r="I620" i="3"/>
  <c r="F531" i="3"/>
  <c r="I531" i="3"/>
  <c r="F530" i="3"/>
  <c r="I530" i="3"/>
  <c r="F621" i="3"/>
  <c r="I621" i="3"/>
  <c r="F527" i="3"/>
  <c r="I527" i="3"/>
  <c r="F641" i="3"/>
  <c r="I641" i="3"/>
  <c r="F643" i="3"/>
  <c r="I643" i="3"/>
  <c r="F617" i="3"/>
  <c r="I617" i="3"/>
  <c r="F623" i="3"/>
  <c r="I623" i="3"/>
  <c r="I519" i="3"/>
  <c r="F519" i="3"/>
  <c r="F515" i="3"/>
  <c r="I515" i="3"/>
  <c r="F518" i="3"/>
  <c r="I518" i="3"/>
  <c r="F609" i="3"/>
  <c r="I609" i="3"/>
  <c r="F608" i="3"/>
  <c r="I608" i="3"/>
  <c r="F611" i="3"/>
  <c r="I611" i="3"/>
  <c r="F612" i="3"/>
  <c r="I612" i="3"/>
  <c r="I514" i="3"/>
  <c r="F514" i="3"/>
  <c r="I614" i="3"/>
  <c r="F614" i="3"/>
  <c r="I516" i="3"/>
  <c r="F516" i="3"/>
  <c r="I517" i="3"/>
  <c r="F517" i="3"/>
  <c r="F613" i="3"/>
  <c r="I613" i="3"/>
  <c r="I647" i="3"/>
  <c r="F647" i="3"/>
  <c r="F610" i="3"/>
  <c r="I610" i="3"/>
  <c r="I638" i="3"/>
  <c r="F638" i="3"/>
  <c r="F628" i="3"/>
  <c r="I628" i="3"/>
  <c r="F629" i="3"/>
  <c r="I629" i="3"/>
  <c r="F632" i="3"/>
  <c r="I632" i="3"/>
  <c r="F635" i="3"/>
  <c r="I635" i="3"/>
  <c r="I637" i="3"/>
  <c r="F637" i="3"/>
  <c r="F631" i="3"/>
  <c r="I631" i="3"/>
  <c r="I634" i="3"/>
  <c r="F634" i="3"/>
  <c r="I627" i="3"/>
  <c r="F627" i="3"/>
  <c r="I636" i="3"/>
  <c r="F636" i="3"/>
  <c r="F630" i="3"/>
  <c r="I630" i="3"/>
  <c r="I633" i="3"/>
  <c r="F633" i="3"/>
  <c r="I581" i="3"/>
  <c r="F581" i="3"/>
  <c r="I582" i="3"/>
  <c r="F582" i="3"/>
  <c r="F589" i="3"/>
  <c r="I589" i="3"/>
  <c r="I592" i="3"/>
  <c r="F592" i="3"/>
  <c r="I585" i="3"/>
  <c r="F585" i="3"/>
  <c r="F591" i="3"/>
  <c r="I591" i="3"/>
  <c r="I586" i="3"/>
  <c r="F586" i="3"/>
  <c r="F590" i="3"/>
  <c r="I590" i="3"/>
  <c r="F584" i="3"/>
  <c r="I584" i="3"/>
  <c r="F588" i="3"/>
  <c r="I588" i="3"/>
  <c r="I587" i="3"/>
  <c r="F587" i="3"/>
  <c r="F583" i="3"/>
  <c r="I583" i="3"/>
  <c r="I566" i="3"/>
  <c r="F566" i="3"/>
  <c r="I568" i="3"/>
  <c r="F568" i="3"/>
  <c r="I569" i="3"/>
  <c r="F569" i="3"/>
  <c r="I570" i="3"/>
  <c r="F570" i="3"/>
  <c r="F567" i="3"/>
  <c r="I567" i="3"/>
  <c r="I595" i="3"/>
  <c r="F595" i="3"/>
  <c r="F562" i="3"/>
  <c r="I562" i="3"/>
  <c r="F564" i="3"/>
  <c r="I564" i="3"/>
  <c r="F563" i="3"/>
  <c r="I563" i="3"/>
  <c r="I593" i="3"/>
  <c r="F593" i="3"/>
  <c r="I594" i="3"/>
  <c r="F594" i="3"/>
  <c r="F579" i="3"/>
  <c r="I579" i="3"/>
  <c r="I575" i="3"/>
  <c r="F575" i="3"/>
  <c r="F578" i="3"/>
  <c r="I578" i="3"/>
  <c r="F572" i="3"/>
  <c r="I572" i="3"/>
  <c r="I577" i="3"/>
  <c r="F577" i="3"/>
  <c r="I573" i="3"/>
  <c r="F573" i="3"/>
  <c r="I571" i="3"/>
  <c r="F571" i="3"/>
  <c r="F574" i="3"/>
  <c r="I574" i="3"/>
  <c r="I576" i="3"/>
  <c r="F576" i="3"/>
  <c r="I580" i="3"/>
  <c r="F580" i="3"/>
  <c r="F606" i="3"/>
  <c r="I606" i="3"/>
  <c r="F607" i="3"/>
  <c r="I607" i="3"/>
  <c r="F602" i="3"/>
  <c r="I602" i="3"/>
  <c r="F605" i="3"/>
  <c r="I605" i="3"/>
  <c r="F599" i="3"/>
  <c r="I599" i="3"/>
  <c r="F601" i="3"/>
  <c r="I601" i="3"/>
  <c r="F598" i="3"/>
  <c r="I598" i="3"/>
  <c r="F600" i="3"/>
  <c r="I600" i="3"/>
  <c r="F603" i="3"/>
  <c r="I603" i="3"/>
  <c r="F604" i="3"/>
  <c r="I604" i="3"/>
  <c r="F596" i="3"/>
  <c r="I596" i="3"/>
  <c r="F597" i="3"/>
  <c r="I597" i="3"/>
  <c r="F556" i="3"/>
  <c r="I556" i="3"/>
  <c r="I561" i="3"/>
  <c r="F557" i="3"/>
  <c r="I557" i="3"/>
  <c r="F555" i="3"/>
  <c r="I555" i="3"/>
  <c r="F558" i="3"/>
  <c r="I558" i="3"/>
  <c r="F554" i="3"/>
  <c r="I554" i="3"/>
  <c r="F560" i="3"/>
  <c r="I560" i="3"/>
  <c r="F559" i="3"/>
  <c r="I559" i="3"/>
  <c r="F553" i="3"/>
  <c r="I553" i="3"/>
  <c r="F545" i="3"/>
  <c r="I545" i="3"/>
  <c r="F548" i="3"/>
  <c r="I548" i="3"/>
  <c r="F546" i="3"/>
  <c r="I546" i="3"/>
  <c r="F550" i="3"/>
  <c r="I550" i="3"/>
  <c r="F547" i="3"/>
  <c r="I547" i="3"/>
  <c r="F552" i="3"/>
  <c r="I552" i="3"/>
  <c r="F549" i="3"/>
  <c r="I549" i="3"/>
  <c r="F551" i="3"/>
  <c r="I551" i="3"/>
  <c r="F543" i="3"/>
  <c r="I543" i="3"/>
  <c r="F539" i="3"/>
  <c r="I539" i="3"/>
  <c r="F541" i="3"/>
  <c r="I541" i="3"/>
  <c r="F540" i="3"/>
  <c r="I540" i="3"/>
  <c r="F544" i="3"/>
  <c r="I544" i="3"/>
  <c r="F542" i="3"/>
  <c r="I542" i="3"/>
  <c r="F533" i="3"/>
  <c r="I533" i="3"/>
  <c r="F536" i="3"/>
  <c r="I536" i="3"/>
  <c r="F535" i="3"/>
  <c r="I535" i="3"/>
  <c r="F534" i="3"/>
  <c r="I534" i="3"/>
  <c r="F538" i="3"/>
  <c r="I538" i="3"/>
  <c r="F537" i="3"/>
  <c r="I537" i="3"/>
  <c r="F532" i="3"/>
  <c r="I532" i="3"/>
  <c r="I447" i="3"/>
  <c r="I390" i="3"/>
  <c r="I391" i="3"/>
  <c r="I440" i="3"/>
  <c r="I399" i="3"/>
  <c r="I449" i="3"/>
  <c r="I400" i="3"/>
  <c r="I407" i="3"/>
  <c r="I474" i="3"/>
  <c r="I408" i="3"/>
  <c r="I367" i="3"/>
  <c r="I479" i="3"/>
  <c r="F489" i="3"/>
  <c r="I489" i="3"/>
  <c r="I388" i="3"/>
  <c r="I368" i="3"/>
  <c r="I409" i="3"/>
  <c r="I480" i="3"/>
  <c r="F488" i="3"/>
  <c r="I488" i="3"/>
  <c r="F490" i="3"/>
  <c r="I490" i="3"/>
  <c r="I410" i="3"/>
  <c r="I456" i="3"/>
  <c r="I403" i="3"/>
  <c r="I379" i="3"/>
  <c r="I420" i="3"/>
  <c r="I436" i="3"/>
  <c r="I459" i="3"/>
  <c r="I377" i="3"/>
  <c r="I424" i="3"/>
  <c r="I465" i="3"/>
  <c r="I416" i="3"/>
  <c r="I477" i="3"/>
  <c r="I404" i="3"/>
  <c r="I434" i="3"/>
  <c r="I414" i="3"/>
  <c r="I470" i="3"/>
  <c r="I428" i="3"/>
  <c r="I468" i="3"/>
  <c r="I376" i="3"/>
  <c r="I439" i="3"/>
  <c r="I466" i="3"/>
  <c r="I375" i="3"/>
  <c r="I448" i="3"/>
  <c r="I427" i="3"/>
  <c r="F483" i="3"/>
  <c r="I483" i="3"/>
  <c r="I446" i="3"/>
  <c r="I394" i="3"/>
  <c r="I422" i="3"/>
  <c r="I373" i="3"/>
  <c r="I431" i="3"/>
  <c r="I462" i="3"/>
  <c r="I412" i="3"/>
  <c r="I385" i="3"/>
  <c r="I438" i="3"/>
  <c r="I444" i="3"/>
  <c r="I452" i="3"/>
  <c r="I392" i="3"/>
  <c r="I421" i="3"/>
  <c r="I467" i="3"/>
  <c r="I386" i="3"/>
  <c r="I415" i="3"/>
  <c r="I435" i="3"/>
  <c r="I455" i="3"/>
  <c r="I442" i="3"/>
  <c r="I445" i="3"/>
  <c r="I402" i="3"/>
  <c r="I460" i="3"/>
  <c r="I364" i="3"/>
  <c r="I461" i="3"/>
  <c r="I378" i="3"/>
  <c r="I361" i="3"/>
  <c r="I401" i="3"/>
  <c r="I437" i="3"/>
  <c r="I451" i="3"/>
  <c r="I471" i="3"/>
  <c r="I475" i="3"/>
  <c r="I423" i="3"/>
  <c r="I380" i="3"/>
  <c r="I383" i="3"/>
  <c r="I476" i="3"/>
  <c r="I454" i="3"/>
  <c r="I411" i="3"/>
  <c r="I472" i="3"/>
  <c r="I413" i="3"/>
  <c r="I478" i="3"/>
  <c r="I432" i="3"/>
  <c r="I366" i="3"/>
  <c r="I365" i="3"/>
  <c r="I360" i="3"/>
  <c r="I458" i="3"/>
  <c r="I418" i="3"/>
  <c r="I457" i="3"/>
  <c r="I441" i="3"/>
  <c r="I397" i="3"/>
  <c r="I419" i="3"/>
  <c r="I398" i="3"/>
  <c r="I374" i="3"/>
  <c r="I469" i="3"/>
  <c r="I362" i="3"/>
  <c r="I473" i="3"/>
  <c r="I395" i="3"/>
  <c r="F484" i="3"/>
  <c r="I484" i="3"/>
  <c r="I426" i="3"/>
  <c r="I372" i="3"/>
  <c r="I450" i="3"/>
  <c r="I369" i="3"/>
  <c r="I429" i="3"/>
  <c r="I382" i="3"/>
  <c r="I387" i="3"/>
  <c r="F485" i="3"/>
  <c r="I485" i="3"/>
  <c r="I464" i="3"/>
  <c r="I430" i="3"/>
  <c r="I417" i="3"/>
  <c r="I381" i="3"/>
  <c r="F486" i="3"/>
  <c r="I486" i="3"/>
  <c r="I425" i="3"/>
  <c r="I393" i="3"/>
  <c r="I370" i="3"/>
  <c r="I405" i="3"/>
  <c r="I371" i="3"/>
  <c r="I363" i="3"/>
  <c r="I384" i="3"/>
  <c r="I481" i="3"/>
  <c r="I406" i="3"/>
  <c r="I443" i="3"/>
  <c r="I433" i="3"/>
  <c r="F482" i="3"/>
  <c r="I482" i="3"/>
  <c r="F314" i="3"/>
  <c r="F481" i="3"/>
  <c r="I314" i="3"/>
  <c r="F479" i="3"/>
  <c r="F480" i="3"/>
  <c r="F477" i="3"/>
  <c r="F475" i="3"/>
  <c r="F476" i="3"/>
  <c r="F478" i="3"/>
  <c r="F403" i="3"/>
  <c r="F464" i="3"/>
  <c r="F474" i="3"/>
  <c r="F467" i="3"/>
  <c r="F460" i="3"/>
  <c r="F461" i="3"/>
  <c r="F471" i="3"/>
  <c r="F470" i="3"/>
  <c r="F463" i="3"/>
  <c r="F472" i="3"/>
  <c r="F468" i="3"/>
  <c r="F473" i="3"/>
  <c r="F469" i="3"/>
  <c r="F462" i="3"/>
  <c r="F465" i="3"/>
  <c r="F466" i="3"/>
  <c r="F336" i="3"/>
  <c r="I336" i="3"/>
  <c r="F405" i="3"/>
  <c r="F371" i="3"/>
  <c r="F370" i="3"/>
  <c r="I328" i="3"/>
  <c r="F340" i="3"/>
  <c r="I340" i="3"/>
  <c r="F344" i="3"/>
  <c r="I344" i="3"/>
  <c r="F363" i="3"/>
  <c r="F397" i="3"/>
  <c r="F373" i="3"/>
  <c r="F368" i="3"/>
  <c r="F367" i="3"/>
  <c r="F335" i="3"/>
  <c r="I335" i="3"/>
  <c r="F343" i="3"/>
  <c r="I343" i="3"/>
  <c r="F444" i="3"/>
  <c r="F452" i="3"/>
  <c r="F300" i="3"/>
  <c r="I300" i="3"/>
  <c r="F455" i="3"/>
  <c r="F420" i="3"/>
  <c r="F339" i="3"/>
  <c r="I339" i="3"/>
  <c r="F301" i="3"/>
  <c r="I301" i="3"/>
  <c r="F415" i="3"/>
  <c r="F435" i="3"/>
  <c r="F345" i="3"/>
  <c r="I345" i="3"/>
  <c r="I312" i="3"/>
  <c r="F312" i="3"/>
  <c r="F349" i="3"/>
  <c r="I349" i="3"/>
  <c r="F447" i="3"/>
  <c r="F298" i="3"/>
  <c r="I298" i="3"/>
  <c r="F401" i="3"/>
  <c r="F456" i="3"/>
  <c r="F364" i="3"/>
  <c r="I313" i="3"/>
  <c r="F313" i="3"/>
  <c r="F404" i="3"/>
  <c r="F341" i="3"/>
  <c r="I341" i="3"/>
  <c r="F354" i="3"/>
  <c r="I354" i="3"/>
  <c r="F437" i="3"/>
  <c r="F416" i="3"/>
  <c r="F361" i="3"/>
  <c r="I310" i="3"/>
  <c r="F310" i="3"/>
  <c r="F402" i="3"/>
  <c r="F356" i="3"/>
  <c r="I356" i="3"/>
  <c r="F337" i="3"/>
  <c r="I337" i="3"/>
  <c r="F309" i="3"/>
  <c r="I309" i="3"/>
  <c r="F299" i="3"/>
  <c r="I299" i="3"/>
  <c r="F350" i="3"/>
  <c r="I350" i="3"/>
  <c r="F369" i="3"/>
  <c r="F362" i="3"/>
  <c r="F358" i="3"/>
  <c r="I358" i="3"/>
  <c r="I311" i="3"/>
  <c r="F311" i="3"/>
  <c r="F399" i="3"/>
  <c r="F355" i="3"/>
  <c r="I355" i="3"/>
  <c r="F359" i="3"/>
  <c r="I359" i="3"/>
  <c r="F400" i="3"/>
  <c r="F347" i="3"/>
  <c r="I347" i="3"/>
  <c r="F449" i="3"/>
  <c r="F372" i="3"/>
  <c r="F348" i="3"/>
  <c r="I348" i="3"/>
  <c r="F352" i="3"/>
  <c r="I352" i="3"/>
  <c r="F334" i="3"/>
  <c r="I334" i="3"/>
  <c r="F366" i="3"/>
  <c r="F419" i="3"/>
  <c r="F346" i="3"/>
  <c r="I346" i="3"/>
  <c r="F353" i="3"/>
  <c r="I353" i="3"/>
  <c r="F357" i="3"/>
  <c r="I357" i="3"/>
  <c r="F338" i="3"/>
  <c r="I338" i="3"/>
  <c r="F360" i="3"/>
  <c r="F439" i="3"/>
  <c r="F365" i="3"/>
  <c r="F450" i="3"/>
  <c r="F448" i="3"/>
  <c r="F342" i="3"/>
  <c r="I342" i="3"/>
  <c r="F398" i="3"/>
  <c r="F374" i="3"/>
  <c r="F351" i="3"/>
  <c r="I351" i="3"/>
  <c r="F457" i="3"/>
  <c r="F441" i="3"/>
  <c r="F375" i="3"/>
  <c r="F445" i="3"/>
  <c r="F410" i="3"/>
  <c r="F436" i="3"/>
  <c r="F442" i="3"/>
  <c r="F451" i="3"/>
  <c r="F434" i="3"/>
  <c r="F414" i="3"/>
  <c r="F454" i="3"/>
  <c r="F453" i="3"/>
  <c r="F428" i="3"/>
  <c r="F411" i="3"/>
  <c r="F440" i="3"/>
  <c r="F432" i="3"/>
  <c r="F413" i="3"/>
  <c r="F425" i="3"/>
  <c r="F458" i="3"/>
  <c r="F427" i="3"/>
  <c r="F418" i="3"/>
  <c r="F423" i="3"/>
  <c r="F429" i="3"/>
  <c r="F430" i="3"/>
  <c r="F417" i="3"/>
  <c r="F421" i="3"/>
  <c r="F424" i="3"/>
  <c r="F443" i="3"/>
  <c r="F433" i="3"/>
  <c r="F412" i="3"/>
  <c r="F426" i="3"/>
  <c r="F406" i="3"/>
  <c r="F408" i="3"/>
  <c r="F407" i="3"/>
  <c r="F431" i="3"/>
  <c r="F409" i="3"/>
  <c r="F446" i="3"/>
  <c r="F422" i="3"/>
  <c r="F459" i="3"/>
  <c r="F438" i="3"/>
  <c r="F392" i="3"/>
  <c r="F396" i="3"/>
  <c r="F391" i="3"/>
  <c r="F395" i="3"/>
  <c r="F393" i="3"/>
  <c r="F390" i="3"/>
  <c r="F394" i="3"/>
  <c r="F386" i="3"/>
  <c r="F385" i="3"/>
  <c r="F383" i="3"/>
  <c r="F382" i="3"/>
  <c r="F387" i="3"/>
  <c r="F381" i="3"/>
  <c r="F384" i="3"/>
  <c r="F389" i="3"/>
  <c r="F388" i="3"/>
  <c r="F380" i="3"/>
  <c r="F376" i="3"/>
  <c r="F379" i="3"/>
  <c r="F378" i="3"/>
  <c r="F377" i="3"/>
  <c r="F326" i="3"/>
  <c r="I326" i="3"/>
  <c r="F332" i="3"/>
  <c r="I332" i="3"/>
  <c r="I324" i="3"/>
  <c r="F329" i="3"/>
  <c r="I329" i="3"/>
  <c r="F333" i="3"/>
  <c r="I333" i="3"/>
  <c r="F330" i="3"/>
  <c r="I330" i="3"/>
  <c r="F327" i="3"/>
  <c r="I327" i="3"/>
  <c r="F331" i="3"/>
  <c r="I331" i="3"/>
  <c r="I325" i="3"/>
  <c r="F323" i="3"/>
  <c r="I323" i="3"/>
  <c r="F324" i="3"/>
  <c r="F328" i="3"/>
  <c r="F325" i="3"/>
  <c r="F304" i="3"/>
  <c r="I304" i="3"/>
  <c r="F302" i="3"/>
  <c r="I302" i="3"/>
  <c r="F303" i="3"/>
  <c r="I303" i="3"/>
  <c r="F307" i="3"/>
  <c r="I307" i="3"/>
  <c r="F306" i="3"/>
  <c r="I306" i="3"/>
  <c r="F305" i="3"/>
  <c r="I305" i="3"/>
  <c r="F308" i="3"/>
  <c r="I308" i="3"/>
  <c r="F27" i="3"/>
  <c r="I27" i="3"/>
  <c r="F292" i="3"/>
  <c r="I292" i="3"/>
  <c r="F139" i="3"/>
  <c r="I139" i="3"/>
  <c r="F28" i="3"/>
  <c r="I28" i="3"/>
  <c r="F293" i="3"/>
  <c r="I293" i="3"/>
  <c r="F213" i="3"/>
  <c r="I213" i="3"/>
  <c r="F288" i="3"/>
  <c r="I288" i="3"/>
  <c r="F229" i="3"/>
  <c r="I229" i="3"/>
  <c r="F267" i="3"/>
  <c r="I267" i="3"/>
  <c r="F215" i="3"/>
  <c r="I215" i="3"/>
  <c r="F218" i="3"/>
  <c r="I218" i="3"/>
  <c r="F153" i="3"/>
  <c r="I153" i="3"/>
  <c r="F30" i="3"/>
  <c r="I30" i="3"/>
  <c r="F230" i="3"/>
  <c r="I230" i="3"/>
  <c r="F268" i="3"/>
  <c r="I268" i="3"/>
  <c r="F202" i="3"/>
  <c r="I202" i="3"/>
  <c r="F148" i="3"/>
  <c r="I148" i="3"/>
  <c r="F162" i="3"/>
  <c r="I162" i="3"/>
  <c r="F156" i="3"/>
  <c r="I156" i="3"/>
  <c r="F281" i="3"/>
  <c r="I281" i="3"/>
  <c r="F296" i="3"/>
  <c r="I296" i="3"/>
  <c r="F285" i="3"/>
  <c r="I285" i="3"/>
  <c r="F206" i="3"/>
  <c r="I206" i="3"/>
  <c r="F270" i="3"/>
  <c r="I270" i="3"/>
  <c r="F149" i="3"/>
  <c r="I149" i="3"/>
  <c r="F163" i="3"/>
  <c r="I163" i="3"/>
  <c r="F220" i="3"/>
  <c r="I220" i="3"/>
  <c r="F203" i="3"/>
  <c r="I203" i="3"/>
  <c r="F236" i="3"/>
  <c r="I236" i="3"/>
  <c r="F150" i="3"/>
  <c r="I150" i="3"/>
  <c r="F161" i="3"/>
  <c r="I161" i="3"/>
  <c r="F132" i="3"/>
  <c r="I132" i="3"/>
  <c r="F282" i="3"/>
  <c r="I282" i="3"/>
  <c r="F279" i="3"/>
  <c r="I279" i="3"/>
  <c r="F290" i="3"/>
  <c r="I290" i="3"/>
  <c r="F200" i="3"/>
  <c r="I200" i="3"/>
  <c r="F273" i="3"/>
  <c r="I273" i="3"/>
  <c r="F216" i="3"/>
  <c r="I216" i="3"/>
  <c r="F275" i="3"/>
  <c r="I275" i="3"/>
  <c r="F166" i="3"/>
  <c r="I166" i="3"/>
  <c r="F276" i="3"/>
  <c r="I276" i="3"/>
  <c r="F147" i="3"/>
  <c r="I147" i="3"/>
  <c r="F131" i="3"/>
  <c r="I131" i="3"/>
  <c r="F297" i="3"/>
  <c r="I297" i="3"/>
  <c r="F140" i="3"/>
  <c r="I140" i="3"/>
  <c r="F295" i="3"/>
  <c r="I295" i="3"/>
  <c r="F286" i="3"/>
  <c r="I286" i="3"/>
  <c r="F223" i="3"/>
  <c r="I223" i="3"/>
  <c r="F157" i="3"/>
  <c r="I157" i="3"/>
  <c r="F201" i="3"/>
  <c r="I201" i="3"/>
  <c r="F234" i="3"/>
  <c r="I234" i="3"/>
  <c r="F225" i="3"/>
  <c r="I225" i="3"/>
  <c r="F232" i="3"/>
  <c r="I232" i="3"/>
  <c r="F155" i="3"/>
  <c r="I155" i="3"/>
  <c r="F204" i="3"/>
  <c r="I204" i="3"/>
  <c r="F278" i="3"/>
  <c r="I278" i="3"/>
  <c r="F133" i="3"/>
  <c r="I133" i="3"/>
  <c r="F237" i="3"/>
  <c r="I237" i="3"/>
  <c r="F269" i="3"/>
  <c r="I269" i="3"/>
  <c r="F219" i="3"/>
  <c r="I219" i="3"/>
  <c r="F138" i="3"/>
  <c r="I138" i="3"/>
  <c r="F233" i="3"/>
  <c r="I233" i="3"/>
  <c r="F264" i="3"/>
  <c r="I264" i="3"/>
  <c r="F143" i="3"/>
  <c r="I143" i="3"/>
  <c r="F158" i="3"/>
  <c r="I158" i="3"/>
  <c r="F151" i="3"/>
  <c r="I151" i="3"/>
  <c r="F211" i="3"/>
  <c r="I211" i="3"/>
  <c r="F209" i="3"/>
  <c r="I209" i="3"/>
  <c r="F145" i="3"/>
  <c r="I145" i="3"/>
  <c r="F274" i="3"/>
  <c r="I274" i="3"/>
  <c r="F29" i="3"/>
  <c r="I29" i="3"/>
  <c r="F164" i="3"/>
  <c r="I164" i="3"/>
  <c r="F289" i="3"/>
  <c r="I289" i="3"/>
  <c r="F228" i="3"/>
  <c r="I228" i="3"/>
  <c r="F235" i="3"/>
  <c r="I235" i="3"/>
  <c r="F277" i="3"/>
  <c r="I277" i="3"/>
  <c r="F208" i="3"/>
  <c r="I208" i="3"/>
  <c r="F231" i="3"/>
  <c r="I231" i="3"/>
  <c r="F142" i="3"/>
  <c r="I142" i="3"/>
  <c r="F160" i="3"/>
  <c r="I160" i="3"/>
  <c r="F271" i="3"/>
  <c r="I271" i="3"/>
  <c r="F165" i="3"/>
  <c r="I165" i="3"/>
  <c r="F272" i="3"/>
  <c r="I272" i="3"/>
  <c r="F205" i="3"/>
  <c r="I205" i="3"/>
  <c r="F137" i="3"/>
  <c r="I137" i="3"/>
  <c r="F212" i="3"/>
  <c r="I212" i="3"/>
  <c r="F284" i="3"/>
  <c r="I284" i="3"/>
  <c r="F214" i="3"/>
  <c r="I214" i="3"/>
  <c r="F266" i="3"/>
  <c r="I266" i="3"/>
  <c r="F226" i="3"/>
  <c r="I226" i="3"/>
  <c r="F134" i="3"/>
  <c r="I134" i="3"/>
  <c r="F144" i="3"/>
  <c r="I144" i="3"/>
  <c r="F159" i="3"/>
  <c r="I159" i="3"/>
  <c r="F227" i="3"/>
  <c r="I227" i="3"/>
  <c r="F217" i="3"/>
  <c r="I217" i="3"/>
  <c r="F224" i="3"/>
  <c r="I224" i="3"/>
  <c r="F222" i="3"/>
  <c r="I222" i="3"/>
  <c r="F283" i="3"/>
  <c r="I283" i="3"/>
  <c r="F287" i="3"/>
  <c r="I287" i="3"/>
  <c r="F265" i="3"/>
  <c r="I265" i="3"/>
  <c r="F136" i="3"/>
  <c r="I136" i="3"/>
  <c r="F146" i="3"/>
  <c r="I146" i="3"/>
  <c r="F152" i="3"/>
  <c r="I152" i="3"/>
  <c r="F280" i="3"/>
  <c r="I280" i="3"/>
  <c r="F210" i="3"/>
  <c r="I210" i="3"/>
  <c r="F291" i="3"/>
  <c r="I291" i="3"/>
  <c r="F294" i="3"/>
  <c r="I294" i="3"/>
  <c r="F207" i="3"/>
  <c r="I207" i="3"/>
  <c r="F221" i="3"/>
  <c r="I221" i="3"/>
  <c r="F135" i="3"/>
  <c r="I135" i="3"/>
  <c r="F141" i="3"/>
  <c r="I141" i="3"/>
  <c r="F154" i="3"/>
  <c r="I154" i="3"/>
  <c r="F259" i="3"/>
  <c r="I259" i="3"/>
  <c r="F262" i="3"/>
  <c r="I262" i="3"/>
  <c r="F260" i="3"/>
  <c r="I260" i="3"/>
  <c r="F261" i="3"/>
  <c r="I261" i="3"/>
  <c r="F263" i="3"/>
  <c r="I263" i="3"/>
  <c r="F258" i="3"/>
  <c r="I258" i="3"/>
  <c r="F257" i="3"/>
  <c r="I257" i="3"/>
  <c r="I253" i="3"/>
  <c r="F252" i="3"/>
  <c r="I252" i="3"/>
  <c r="I256" i="3"/>
  <c r="I255" i="3"/>
  <c r="I254" i="3"/>
  <c r="F256" i="3"/>
  <c r="F253" i="3"/>
  <c r="F255" i="3"/>
  <c r="F254" i="3"/>
  <c r="F251" i="3"/>
  <c r="I251" i="3"/>
  <c r="F245" i="3"/>
  <c r="I245" i="3"/>
  <c r="F249" i="3"/>
  <c r="I249" i="3"/>
  <c r="F248" i="3"/>
  <c r="I248" i="3"/>
  <c r="F247" i="3"/>
  <c r="I247" i="3"/>
  <c r="F250" i="3"/>
  <c r="I250" i="3"/>
  <c r="F246" i="3"/>
  <c r="I246" i="3"/>
  <c r="F241" i="3"/>
  <c r="I241" i="3"/>
  <c r="F244" i="3"/>
  <c r="I244" i="3"/>
  <c r="F243" i="3"/>
  <c r="I243" i="3"/>
  <c r="F240" i="3"/>
  <c r="I240" i="3"/>
  <c r="F242" i="3"/>
  <c r="I242" i="3"/>
  <c r="F239" i="3"/>
  <c r="I239" i="3"/>
  <c r="F238" i="3"/>
  <c r="I238" i="3"/>
  <c r="F196" i="3"/>
  <c r="I196" i="3"/>
  <c r="F198" i="3"/>
  <c r="I198" i="3"/>
  <c r="F191" i="3"/>
  <c r="F192" i="3"/>
  <c r="I192" i="3"/>
  <c r="F195" i="3"/>
  <c r="I195" i="3"/>
  <c r="F199" i="3"/>
  <c r="I199" i="3"/>
  <c r="F193" i="3"/>
  <c r="I193" i="3"/>
  <c r="F197" i="3"/>
  <c r="I197" i="3"/>
  <c r="F194" i="3"/>
  <c r="I194" i="3"/>
  <c r="F188" i="3"/>
  <c r="I188" i="3"/>
  <c r="F185" i="3"/>
  <c r="I185" i="3"/>
  <c r="F186" i="3"/>
  <c r="I186" i="3"/>
  <c r="F187" i="3"/>
  <c r="I187" i="3"/>
  <c r="F189" i="3"/>
  <c r="I189" i="3"/>
  <c r="F190" i="3"/>
  <c r="I190" i="3"/>
  <c r="I191" i="3"/>
  <c r="F184" i="3"/>
  <c r="I184" i="3"/>
  <c r="F177" i="3"/>
  <c r="I177" i="3"/>
  <c r="F179" i="3"/>
  <c r="I179" i="3"/>
  <c r="F176" i="3"/>
  <c r="I176" i="3"/>
  <c r="F180" i="3"/>
  <c r="I180" i="3"/>
  <c r="F183" i="3"/>
  <c r="I183" i="3"/>
  <c r="F181" i="3"/>
  <c r="I181" i="3"/>
  <c r="F178" i="3"/>
  <c r="I178" i="3"/>
  <c r="F182" i="3"/>
  <c r="I182" i="3"/>
  <c r="F127" i="3"/>
  <c r="I127" i="3"/>
  <c r="F109" i="3"/>
  <c r="I109" i="3"/>
  <c r="F83" i="3"/>
  <c r="I83" i="3"/>
  <c r="F111" i="3"/>
  <c r="I111" i="3"/>
  <c r="F82" i="3"/>
  <c r="I82" i="3"/>
  <c r="F89" i="3"/>
  <c r="I89" i="3"/>
  <c r="F84" i="3"/>
  <c r="I84" i="3"/>
  <c r="F103" i="3"/>
  <c r="I103" i="3"/>
  <c r="F114" i="3"/>
  <c r="I114" i="3"/>
  <c r="F121" i="3"/>
  <c r="I121" i="3"/>
  <c r="F123" i="3"/>
  <c r="I123" i="3"/>
  <c r="F124" i="3"/>
  <c r="I124" i="3"/>
  <c r="F113" i="3"/>
  <c r="I113" i="3"/>
  <c r="F85" i="3"/>
  <c r="I85" i="3"/>
  <c r="F107" i="3"/>
  <c r="I107" i="3"/>
  <c r="F129" i="3"/>
  <c r="I129" i="3"/>
  <c r="F110" i="3"/>
  <c r="I110" i="3"/>
  <c r="F90" i="3"/>
  <c r="I90" i="3"/>
  <c r="F106" i="3"/>
  <c r="I106" i="3"/>
  <c r="F100" i="3"/>
  <c r="I100" i="3"/>
  <c r="F91" i="3"/>
  <c r="I91" i="3"/>
  <c r="F105" i="3"/>
  <c r="I105" i="3"/>
  <c r="F130" i="3"/>
  <c r="I130" i="3"/>
  <c r="F102" i="3"/>
  <c r="I102" i="3"/>
  <c r="F116" i="3"/>
  <c r="I116" i="3"/>
  <c r="F86" i="3"/>
  <c r="I86" i="3"/>
  <c r="F99" i="3"/>
  <c r="I99" i="3"/>
  <c r="F118" i="3"/>
  <c r="I118" i="3"/>
  <c r="F128" i="3"/>
  <c r="I128" i="3"/>
  <c r="F122" i="3"/>
  <c r="I122" i="3"/>
  <c r="F108" i="3"/>
  <c r="I108" i="3"/>
  <c r="F119" i="3"/>
  <c r="I119" i="3"/>
  <c r="F97" i="3"/>
  <c r="I97" i="3"/>
  <c r="F120" i="3"/>
  <c r="I120" i="3"/>
  <c r="F101" i="3"/>
  <c r="I101" i="3"/>
  <c r="F95" i="3"/>
  <c r="I95" i="3"/>
  <c r="F87" i="3"/>
  <c r="I87" i="3"/>
  <c r="F117" i="3"/>
  <c r="I117" i="3"/>
  <c r="F92" i="3"/>
  <c r="I92" i="3"/>
  <c r="F112" i="3"/>
  <c r="I112" i="3"/>
  <c r="F81" i="3"/>
  <c r="I81" i="3"/>
  <c r="F104" i="3"/>
  <c r="I104" i="3"/>
  <c r="F80" i="3"/>
  <c r="I80" i="3"/>
  <c r="F96" i="3"/>
  <c r="I96" i="3"/>
  <c r="F125" i="3"/>
  <c r="I125" i="3"/>
  <c r="F98" i="3"/>
  <c r="I98" i="3"/>
  <c r="F115" i="3"/>
  <c r="I115" i="3"/>
  <c r="F94" i="3"/>
  <c r="I94" i="3"/>
  <c r="F93" i="3"/>
  <c r="I93" i="3"/>
  <c r="F88" i="3"/>
  <c r="I88" i="3"/>
  <c r="F126" i="3"/>
  <c r="I126" i="3"/>
  <c r="F78" i="3"/>
  <c r="I78" i="3"/>
  <c r="F77" i="3"/>
  <c r="I77" i="3"/>
  <c r="F74" i="3"/>
  <c r="I74" i="3"/>
  <c r="F75" i="3"/>
  <c r="I75" i="3"/>
  <c r="F69" i="3"/>
  <c r="F72" i="3"/>
  <c r="I72" i="3"/>
  <c r="F71" i="3"/>
  <c r="I71" i="3"/>
  <c r="F73" i="3"/>
  <c r="I73" i="3"/>
  <c r="F76" i="3"/>
  <c r="I76" i="3"/>
  <c r="F70" i="3"/>
  <c r="F79" i="3"/>
  <c r="I79" i="3"/>
  <c r="F63" i="3"/>
  <c r="I63" i="3"/>
  <c r="F65" i="3"/>
  <c r="I65" i="3"/>
  <c r="F68" i="3"/>
  <c r="I68" i="3"/>
  <c r="F64" i="3"/>
  <c r="I64" i="3"/>
  <c r="F66" i="3"/>
  <c r="I66" i="3"/>
  <c r="I69" i="3"/>
  <c r="F67" i="3"/>
  <c r="I67" i="3"/>
  <c r="I70" i="3"/>
  <c r="F46" i="3"/>
  <c r="I46" i="3"/>
  <c r="F49" i="3"/>
  <c r="I49" i="3"/>
  <c r="F60" i="3"/>
  <c r="I60" i="3"/>
  <c r="F58" i="3"/>
  <c r="I58" i="3"/>
  <c r="F50" i="3"/>
  <c r="I50" i="3"/>
  <c r="F59" i="3"/>
  <c r="I59" i="3"/>
  <c r="F54" i="3"/>
  <c r="I54" i="3"/>
  <c r="F55" i="3"/>
  <c r="I55" i="3"/>
  <c r="F48" i="3"/>
  <c r="I48" i="3"/>
  <c r="F52" i="3"/>
  <c r="I52" i="3"/>
  <c r="F56" i="3"/>
  <c r="I56" i="3"/>
  <c r="F57" i="3"/>
  <c r="I57" i="3"/>
  <c r="F53" i="3"/>
  <c r="I53" i="3"/>
  <c r="F51" i="3"/>
  <c r="I51" i="3"/>
  <c r="F47" i="3"/>
  <c r="I47" i="3"/>
  <c r="F61" i="3"/>
  <c r="I61" i="3"/>
  <c r="F62" i="3"/>
  <c r="I62" i="3"/>
  <c r="F40" i="3"/>
  <c r="I40" i="3"/>
  <c r="F41" i="3"/>
  <c r="I41" i="3"/>
  <c r="F42" i="3"/>
  <c r="I42" i="3"/>
  <c r="I45" i="3"/>
  <c r="F44" i="3"/>
  <c r="I44" i="3"/>
  <c r="F43" i="3"/>
  <c r="I43" i="3"/>
  <c r="F45" i="3"/>
  <c r="F39" i="3"/>
  <c r="I39" i="3"/>
  <c r="F32" i="3"/>
  <c r="I32" i="3"/>
  <c r="F37" i="3"/>
  <c r="I37" i="3"/>
  <c r="F38" i="3"/>
  <c r="I38" i="3"/>
  <c r="F33" i="3"/>
  <c r="I33" i="3"/>
  <c r="F36" i="3"/>
  <c r="I36" i="3"/>
  <c r="F34" i="3"/>
  <c r="I34" i="3"/>
  <c r="F35" i="3"/>
  <c r="I35" i="3"/>
  <c r="F18" i="3"/>
  <c r="F24" i="3"/>
  <c r="I24" i="3"/>
  <c r="F25" i="3"/>
  <c r="I25" i="3"/>
  <c r="F26" i="3"/>
  <c r="I26" i="3"/>
  <c r="F31" i="3"/>
  <c r="I31" i="3"/>
  <c r="F1993" i="3"/>
  <c r="F1811" i="3"/>
  <c r="I1811" i="3"/>
  <c r="F1995" i="3"/>
  <c r="I1995" i="3"/>
  <c r="F2044" i="3"/>
  <c r="I2044" i="3"/>
  <c r="F2047" i="3"/>
  <c r="I2047" i="3"/>
  <c r="F1873" i="3"/>
  <c r="I1873" i="3"/>
  <c r="F2008" i="3"/>
  <c r="I2008" i="3"/>
  <c r="F1950" i="3"/>
  <c r="I1950" i="3"/>
  <c r="F1952" i="3"/>
  <c r="I1952" i="3"/>
  <c r="F1799" i="3"/>
  <c r="I1799" i="3"/>
  <c r="F1790" i="3"/>
  <c r="I1790" i="3"/>
  <c r="F1807" i="3"/>
  <c r="I1807" i="3"/>
  <c r="F1848" i="3"/>
  <c r="I1848" i="3"/>
  <c r="F2041" i="3"/>
  <c r="I2041" i="3"/>
  <c r="I1762" i="3"/>
  <c r="F1762" i="3"/>
  <c r="F2038" i="3"/>
  <c r="I2038" i="3"/>
  <c r="F1857" i="3"/>
  <c r="I1857" i="3"/>
  <c r="F1791" i="3"/>
  <c r="I1791" i="3"/>
  <c r="F1944" i="3"/>
  <c r="I1944" i="3"/>
  <c r="F1938" i="3"/>
  <c r="I1938" i="3"/>
  <c r="F1876" i="3"/>
  <c r="I1876" i="3"/>
  <c r="F1824" i="3"/>
  <c r="I1824" i="3"/>
  <c r="F1828" i="3"/>
  <c r="I1828" i="3"/>
  <c r="F1955" i="3"/>
  <c r="I1955" i="3"/>
  <c r="F1889" i="3"/>
  <c r="I1889" i="3"/>
  <c r="F2007" i="3"/>
  <c r="I2007" i="3"/>
  <c r="F1865" i="3"/>
  <c r="I1865" i="3"/>
  <c r="F1863" i="3"/>
  <c r="I1863" i="3"/>
  <c r="F1864" i="3"/>
  <c r="I1864" i="3"/>
  <c r="F1884" i="3"/>
  <c r="I1884" i="3"/>
  <c r="F2045" i="3"/>
  <c r="I2045" i="3"/>
  <c r="F2036" i="3"/>
  <c r="I2036" i="3"/>
  <c r="F2010" i="3"/>
  <c r="I2010" i="3"/>
  <c r="F1986" i="3"/>
  <c r="I1986" i="3"/>
  <c r="F1991" i="3"/>
  <c r="F1860" i="3"/>
  <c r="I1860" i="3"/>
  <c r="F1866" i="3"/>
  <c r="I1866" i="3"/>
  <c r="F1794" i="3"/>
  <c r="I1794" i="3"/>
  <c r="F1796" i="3"/>
  <c r="I1796" i="3"/>
  <c r="F2011" i="3"/>
  <c r="I2011" i="3"/>
  <c r="F1798" i="3"/>
  <c r="I1798" i="3"/>
  <c r="F1818" i="3"/>
  <c r="I1818" i="3"/>
  <c r="F2046" i="3"/>
  <c r="I2046" i="3"/>
  <c r="F2012" i="3"/>
  <c r="I2012" i="3"/>
  <c r="F1764" i="3"/>
  <c r="I1764" i="3"/>
  <c r="F1948" i="3"/>
  <c r="I1948" i="3"/>
  <c r="F2014" i="3"/>
  <c r="I2014" i="3"/>
  <c r="F1858" i="3"/>
  <c r="I1858" i="3"/>
  <c r="F2016" i="3"/>
  <c r="I2016" i="3"/>
  <c r="F1792" i="3"/>
  <c r="I1792" i="3"/>
  <c r="F1941" i="3"/>
  <c r="I1941" i="3"/>
  <c r="F1939" i="3"/>
  <c r="I1939" i="3"/>
  <c r="F1878" i="3"/>
  <c r="I1878" i="3"/>
  <c r="F1983" i="3"/>
  <c r="F2002" i="3"/>
  <c r="I2002" i="3"/>
  <c r="F1987" i="3"/>
  <c r="I1987" i="3"/>
  <c r="F1989" i="3"/>
  <c r="F1992" i="3"/>
  <c r="F1998" i="3"/>
  <c r="I1998" i="3"/>
  <c r="F1877" i="3"/>
  <c r="I1877" i="3"/>
  <c r="F1984" i="3"/>
  <c r="I1984" i="3"/>
  <c r="F1953" i="3"/>
  <c r="I1953" i="3"/>
  <c r="F2001" i="3"/>
  <c r="I2001" i="3"/>
  <c r="I1954" i="3"/>
  <c r="F1954" i="3"/>
  <c r="I2018" i="3"/>
  <c r="F2018" i="3"/>
  <c r="F1825" i="3"/>
  <c r="I1825" i="3"/>
  <c r="F1868" i="3"/>
  <c r="I1868" i="3"/>
  <c r="F1947" i="3"/>
  <c r="I1947" i="3"/>
  <c r="F1935" i="3"/>
  <c r="I1935" i="3"/>
  <c r="F1880" i="3"/>
  <c r="I1880" i="3"/>
  <c r="F1872" i="3"/>
  <c r="I1872" i="3"/>
  <c r="I1763" i="3"/>
  <c r="F1763" i="3"/>
  <c r="F2000" i="3"/>
  <c r="I2000" i="3"/>
  <c r="F1879" i="3"/>
  <c r="I1879" i="3"/>
  <c r="F1812" i="3"/>
  <c r="I1812" i="3"/>
  <c r="F1819" i="3"/>
  <c r="I1819" i="3"/>
  <c r="F1820" i="3"/>
  <c r="I1820" i="3"/>
  <c r="F2005" i="3"/>
  <c r="F2017" i="3"/>
  <c r="I2017" i="3"/>
  <c r="I2020" i="3"/>
  <c r="F2020" i="3"/>
  <c r="F1802" i="3"/>
  <c r="I1802" i="3"/>
  <c r="F1821" i="3"/>
  <c r="I1821" i="3"/>
  <c r="F1943" i="3"/>
  <c r="I1943" i="3"/>
  <c r="F1937" i="3"/>
  <c r="I1937" i="3"/>
  <c r="F1882" i="3"/>
  <c r="I1882" i="3"/>
  <c r="F1793" i="3"/>
  <c r="I1793" i="3"/>
  <c r="F1951" i="3"/>
  <c r="I1951" i="3"/>
  <c r="F1852" i="3"/>
  <c r="I1852" i="3"/>
  <c r="F2006" i="3"/>
  <c r="I2006" i="3"/>
  <c r="I1761" i="3"/>
  <c r="F1761" i="3"/>
  <c r="F1988" i="3"/>
  <c r="F1942" i="3"/>
  <c r="I1942" i="3"/>
  <c r="F1867" i="3"/>
  <c r="I1867" i="3"/>
  <c r="F1805" i="3"/>
  <c r="I1805" i="3"/>
  <c r="F1885" i="3"/>
  <c r="I1885" i="3"/>
  <c r="F1871" i="3"/>
  <c r="I1871" i="3"/>
  <c r="F1875" i="3"/>
  <c r="I1875" i="3"/>
  <c r="F1891" i="3"/>
  <c r="I1891" i="3"/>
  <c r="F2039" i="3"/>
  <c r="I2039" i="3"/>
  <c r="F2004" i="3"/>
  <c r="I2004" i="3"/>
  <c r="F1800" i="3"/>
  <c r="I1800" i="3"/>
  <c r="F2009" i="3"/>
  <c r="I2009" i="3"/>
  <c r="F1870" i="3"/>
  <c r="I1870" i="3"/>
  <c r="F1862" i="3"/>
  <c r="I1862" i="3"/>
  <c r="F1934" i="3"/>
  <c r="I1934" i="3"/>
  <c r="F1803" i="3"/>
  <c r="I1803" i="3"/>
  <c r="F1854" i="3"/>
  <c r="I1854" i="3"/>
  <c r="F1869" i="3"/>
  <c r="I1869" i="3"/>
  <c r="F1801" i="3"/>
  <c r="I1801" i="3"/>
  <c r="F1851" i="3"/>
  <c r="I1851" i="3"/>
  <c r="I1760" i="3"/>
  <c r="F1760" i="3"/>
  <c r="F1813" i="3"/>
  <c r="I1813" i="3"/>
  <c r="F1887" i="3"/>
  <c r="I1887" i="3"/>
  <c r="F1815" i="3"/>
  <c r="I1815" i="3"/>
  <c r="F1883" i="3"/>
  <c r="I1883" i="3"/>
  <c r="F1881" i="3"/>
  <c r="I1881" i="3"/>
  <c r="F2043" i="3"/>
  <c r="I2043" i="3"/>
  <c r="F2042" i="3"/>
  <c r="I2042" i="3"/>
  <c r="F1850" i="3"/>
  <c r="I1850" i="3"/>
  <c r="F2015" i="3"/>
  <c r="I2015" i="3"/>
  <c r="F1853" i="3"/>
  <c r="I1853" i="3"/>
  <c r="F1823" i="3"/>
  <c r="I1823" i="3"/>
  <c r="F2013" i="3"/>
  <c r="I2013" i="3"/>
  <c r="F1847" i="3"/>
  <c r="I1847" i="3"/>
  <c r="F2003" i="3"/>
  <c r="I2003" i="3"/>
  <c r="F1808" i="3"/>
  <c r="I1808" i="3"/>
  <c r="F1814" i="3"/>
  <c r="I1814" i="3"/>
  <c r="F1949" i="3"/>
  <c r="I1949" i="3"/>
  <c r="F1999" i="3"/>
  <c r="I1999" i="3"/>
  <c r="F1997" i="3"/>
  <c r="I1997" i="3"/>
  <c r="F1874" i="3"/>
  <c r="I1874" i="3"/>
  <c r="F1827" i="3"/>
  <c r="I1827" i="3"/>
  <c r="F1890" i="3"/>
  <c r="I1890" i="3"/>
  <c r="F1956" i="3"/>
  <c r="I1956" i="3"/>
  <c r="F1861" i="3"/>
  <c r="I1861" i="3"/>
  <c r="F1940" i="3"/>
  <c r="I1940" i="3"/>
  <c r="F1849" i="3"/>
  <c r="I1849" i="3"/>
  <c r="F2048" i="3"/>
  <c r="I2048" i="3"/>
  <c r="F1804" i="3"/>
  <c r="I1804" i="3"/>
  <c r="F1806" i="3"/>
  <c r="I1806" i="3"/>
  <c r="F1797" i="3"/>
  <c r="I1797" i="3"/>
  <c r="F1817" i="3"/>
  <c r="I1817" i="3"/>
  <c r="F1822" i="3"/>
  <c r="I1822" i="3"/>
  <c r="F1946" i="3"/>
  <c r="I1946" i="3"/>
  <c r="F1888" i="3"/>
  <c r="I1888" i="3"/>
  <c r="F1996" i="3"/>
  <c r="I1996" i="3"/>
  <c r="F1990" i="3"/>
  <c r="F1856" i="3"/>
  <c r="I1856" i="3"/>
  <c r="F1859" i="3"/>
  <c r="I1859" i="3"/>
  <c r="F1816" i="3"/>
  <c r="I1816" i="3"/>
  <c r="F1994" i="3"/>
  <c r="I1994" i="3"/>
  <c r="F1985" i="3"/>
  <c r="I1985" i="3"/>
  <c r="F1826" i="3"/>
  <c r="I1826" i="3"/>
  <c r="I2019" i="3"/>
  <c r="F2019" i="3"/>
  <c r="F2040" i="3"/>
  <c r="I2040" i="3"/>
  <c r="F1886" i="3"/>
  <c r="I1886" i="3"/>
  <c r="F1855" i="3"/>
  <c r="I1855" i="3"/>
  <c r="F2037" i="3"/>
  <c r="I2037" i="3"/>
  <c r="F1809" i="3"/>
  <c r="I1809" i="3"/>
  <c r="F1945" i="3"/>
  <c r="I1945" i="3"/>
  <c r="F1936" i="3"/>
  <c r="I1936" i="3"/>
  <c r="F1892" i="3"/>
  <c r="I1892" i="3"/>
  <c r="F1810" i="3"/>
  <c r="I1810" i="3"/>
  <c r="F2031" i="3"/>
  <c r="I2031" i="3"/>
  <c r="F2033" i="3"/>
  <c r="I2033" i="3"/>
  <c r="F2030" i="3"/>
  <c r="I2030" i="3"/>
  <c r="F2032" i="3"/>
  <c r="I2032" i="3"/>
  <c r="F2035" i="3"/>
  <c r="I2035" i="3"/>
  <c r="F2034" i="3"/>
  <c r="I2034" i="3"/>
  <c r="F2026" i="3"/>
  <c r="I2026" i="3"/>
  <c r="F2028" i="3"/>
  <c r="I2028" i="3"/>
  <c r="F2027" i="3"/>
  <c r="I2027" i="3"/>
  <c r="F2021" i="3"/>
  <c r="I2021" i="3"/>
  <c r="F2024" i="3"/>
  <c r="I2024" i="3"/>
  <c r="F2022" i="3"/>
  <c r="I2022" i="3"/>
  <c r="F2023" i="3"/>
  <c r="I2023" i="3"/>
  <c r="F2025" i="3"/>
  <c r="I2025" i="3"/>
  <c r="F1982" i="3"/>
  <c r="I1982" i="3"/>
  <c r="I1983" i="3"/>
  <c r="I1981" i="3"/>
  <c r="I1979" i="3"/>
  <c r="I1980" i="3"/>
  <c r="I1978" i="3"/>
  <c r="F1979" i="3"/>
  <c r="F1978" i="3"/>
  <c r="F1981" i="3"/>
  <c r="F1980" i="3"/>
  <c r="F1974" i="3"/>
  <c r="I1974" i="3"/>
  <c r="F1975" i="3"/>
  <c r="I1975" i="3"/>
  <c r="F1972" i="3"/>
  <c r="I1972" i="3"/>
  <c r="F1976" i="3"/>
  <c r="I1976" i="3"/>
  <c r="F1973" i="3"/>
  <c r="I1973" i="3"/>
  <c r="F1977" i="3"/>
  <c r="I1977" i="3"/>
  <c r="I1958" i="3"/>
  <c r="F1958" i="3"/>
  <c r="I1961" i="3"/>
  <c r="F1961" i="3"/>
  <c r="F1970" i="3"/>
  <c r="I1970" i="3"/>
  <c r="F1966" i="3"/>
  <c r="I1966" i="3"/>
  <c r="F1957" i="3"/>
  <c r="I1957" i="3"/>
  <c r="F1967" i="3"/>
  <c r="I1967" i="3"/>
  <c r="F1969" i="3"/>
  <c r="I1969" i="3"/>
  <c r="F1968" i="3"/>
  <c r="I1968" i="3"/>
  <c r="I1963" i="3"/>
  <c r="F1963" i="3"/>
  <c r="I1962" i="3"/>
  <c r="F1962" i="3"/>
  <c r="F1965" i="3"/>
  <c r="I1965" i="3"/>
  <c r="I1959" i="3"/>
  <c r="F1959" i="3"/>
  <c r="F1964" i="3"/>
  <c r="I1964" i="3"/>
  <c r="I1960" i="3"/>
  <c r="F1960" i="3"/>
  <c r="F1971" i="3"/>
  <c r="I1971" i="3"/>
  <c r="F1900" i="3"/>
  <c r="I1900" i="3"/>
  <c r="F1896" i="3"/>
  <c r="I1896" i="3"/>
  <c r="F1895" i="3"/>
  <c r="I1895" i="3"/>
  <c r="F1898" i="3"/>
  <c r="F1893" i="3"/>
  <c r="I1893" i="3"/>
  <c r="F1894" i="3"/>
  <c r="I1894" i="3"/>
  <c r="F1897" i="3"/>
  <c r="I1897" i="3"/>
  <c r="F1899" i="3"/>
  <c r="I1899" i="3"/>
  <c r="F1843" i="3"/>
  <c r="I1843" i="3"/>
  <c r="F1845" i="3"/>
  <c r="I1845" i="3"/>
  <c r="F1844" i="3"/>
  <c r="I1844" i="3"/>
  <c r="F1846" i="3"/>
  <c r="I1846" i="3"/>
  <c r="F1841" i="3"/>
  <c r="I1841" i="3"/>
  <c r="F1838" i="3"/>
  <c r="I1838" i="3"/>
  <c r="F1840" i="3"/>
  <c r="I1840" i="3"/>
  <c r="F1842" i="3"/>
  <c r="I1842" i="3"/>
  <c r="F1839" i="3"/>
  <c r="I1839" i="3"/>
  <c r="F1837" i="3"/>
  <c r="I1837" i="3"/>
  <c r="F1833" i="3"/>
  <c r="I1833" i="3"/>
  <c r="F1834" i="3"/>
  <c r="I1834" i="3"/>
  <c r="F1836" i="3"/>
  <c r="I1836" i="3"/>
  <c r="F1829" i="3"/>
  <c r="I1829" i="3"/>
  <c r="F1835" i="3"/>
  <c r="I1835" i="3"/>
  <c r="F1832" i="3"/>
  <c r="I1832" i="3"/>
  <c r="F1831" i="3"/>
  <c r="I1831" i="3"/>
  <c r="F1830" i="3"/>
  <c r="I1830" i="3"/>
  <c r="F1788" i="3"/>
  <c r="I1788" i="3"/>
  <c r="F1783" i="3"/>
  <c r="I1783" i="3"/>
  <c r="F1782" i="3"/>
  <c r="I1782" i="3"/>
  <c r="F1787" i="3"/>
  <c r="I1787" i="3"/>
  <c r="F1789" i="3"/>
  <c r="I1789" i="3"/>
  <c r="F1784" i="3"/>
  <c r="I1784" i="3"/>
  <c r="F1780" i="3"/>
  <c r="I1780" i="3"/>
  <c r="F1786" i="3"/>
  <c r="I1786" i="3"/>
  <c r="F1785" i="3"/>
  <c r="I1785" i="3"/>
  <c r="F1779" i="3"/>
  <c r="F1781" i="3"/>
  <c r="I1781" i="3"/>
  <c r="F1772" i="3"/>
  <c r="I1772" i="3"/>
  <c r="F1778" i="3"/>
  <c r="I1778" i="3"/>
  <c r="F1770" i="3"/>
  <c r="I1770" i="3"/>
  <c r="F1776" i="3"/>
  <c r="I1776" i="3"/>
  <c r="F1777" i="3"/>
  <c r="I1777" i="3"/>
  <c r="F1773" i="3"/>
  <c r="I1773" i="3"/>
  <c r="F1771" i="3"/>
  <c r="I1771" i="3"/>
  <c r="I1779" i="3"/>
  <c r="F1775" i="3"/>
  <c r="I1775" i="3"/>
  <c r="F1774" i="3"/>
  <c r="I1774" i="3"/>
  <c r="F1768" i="3"/>
  <c r="I1768" i="3"/>
  <c r="F1769" i="3"/>
  <c r="I1769" i="3"/>
  <c r="F1766" i="3"/>
  <c r="I1766" i="3"/>
  <c r="F1765" i="3"/>
  <c r="I1765" i="3"/>
  <c r="F1767" i="3"/>
  <c r="I1767" i="3"/>
  <c r="I1420" i="3"/>
  <c r="F1420" i="3"/>
  <c r="F1249" i="3"/>
  <c r="I1249" i="3"/>
  <c r="F1251" i="3"/>
  <c r="I1251" i="3"/>
  <c r="F1250" i="3"/>
  <c r="I1250" i="3"/>
  <c r="F933" i="3"/>
  <c r="I933" i="3"/>
  <c r="I934" i="3"/>
  <c r="F932" i="3"/>
  <c r="I932" i="3"/>
  <c r="F931" i="3"/>
  <c r="I931" i="3"/>
  <c r="F512" i="3"/>
  <c r="I512" i="3"/>
  <c r="F511" i="3"/>
  <c r="I511" i="3"/>
  <c r="F509" i="3"/>
  <c r="I509" i="3"/>
  <c r="F510" i="3"/>
  <c r="I510" i="3"/>
  <c r="F513" i="3"/>
  <c r="I513" i="3"/>
  <c r="F20" i="3"/>
  <c r="I20" i="3"/>
  <c r="F22" i="3"/>
  <c r="I22" i="3"/>
  <c r="F19" i="3"/>
  <c r="I19" i="3"/>
  <c r="I18" i="3"/>
  <c r="F23" i="3"/>
  <c r="I23" i="3"/>
  <c r="F21" i="3"/>
  <c r="I21" i="3"/>
  <c r="F1925" i="3"/>
  <c r="I1925" i="3"/>
  <c r="F1924" i="3"/>
  <c r="I1924" i="3"/>
  <c r="F1929" i="3"/>
  <c r="I1929" i="3"/>
  <c r="F1927" i="3"/>
  <c r="I1927" i="3"/>
  <c r="I1930" i="3"/>
  <c r="F1926" i="3"/>
  <c r="I1926" i="3"/>
  <c r="F1932" i="3"/>
  <c r="I1932" i="3"/>
  <c r="F1928" i="3"/>
  <c r="I1928" i="3"/>
  <c r="F1933" i="3"/>
  <c r="I1933" i="3"/>
  <c r="F1931" i="3"/>
  <c r="I1931" i="3"/>
  <c r="F1758" i="3"/>
  <c r="I1758" i="3"/>
  <c r="F1759" i="3"/>
  <c r="I1759" i="3"/>
  <c r="F1756" i="3"/>
  <c r="I1756" i="3"/>
  <c r="I1755" i="3"/>
  <c r="F1755" i="3"/>
  <c r="F1757" i="3"/>
  <c r="I1757" i="3"/>
  <c r="I1594" i="3"/>
  <c r="I1592" i="3"/>
  <c r="F1592" i="3"/>
  <c r="F1593" i="3"/>
  <c r="F1248" i="3"/>
  <c r="I1248" i="3"/>
  <c r="I508" i="3"/>
  <c r="F508" i="3"/>
  <c r="F17" i="3"/>
  <c r="I1417" i="3" l="1"/>
  <c r="I1245" i="3"/>
  <c r="E656" i="3"/>
  <c r="I656" i="3"/>
  <c r="I926" i="3"/>
  <c r="I504" i="3"/>
  <c r="I1921" i="3"/>
  <c r="E1921" i="3"/>
  <c r="E1752" i="3"/>
  <c r="I1752" i="3"/>
  <c r="I1579" i="3"/>
  <c r="E1579" i="3"/>
  <c r="I1086" i="3"/>
  <c r="E1245" i="3"/>
  <c r="E926" i="3"/>
  <c r="E319" i="3"/>
  <c r="I319" i="3"/>
  <c r="E172" i="3"/>
  <c r="I2096" i="3"/>
  <c r="E2096" i="3"/>
  <c r="E504" i="3"/>
  <c r="E1086" i="3"/>
  <c r="E708" i="5" l="1"/>
  <c r="G708" i="5" l="1"/>
  <c r="I708" i="5"/>
  <c r="K708" i="5"/>
  <c r="L708" i="5"/>
  <c r="L812" i="5" s="1"/>
  <c r="M708" i="5"/>
  <c r="M812" i="5" s="1"/>
  <c r="D812" i="5" l="1"/>
  <c r="F812" i="5"/>
  <c r="J812" i="5"/>
  <c r="H812" i="5"/>
  <c r="C812" i="5" l="1"/>
  <c r="Q812" i="5" s="1"/>
  <c r="Y812" i="5" s="1"/>
  <c r="T979" i="11"/>
  <c r="Z979" i="11" l="1"/>
  <c r="AB979" i="11"/>
  <c r="AE979" i="11"/>
  <c r="W979" i="11"/>
  <c r="Y979" i="11"/>
  <c r="AF979" i="11"/>
  <c r="X979" i="11"/>
  <c r="AD979" i="11"/>
  <c r="AA979" i="11"/>
  <c r="V979" i="11"/>
  <c r="AC979" i="11"/>
  <c r="U979" i="11"/>
  <c r="T812" i="5"/>
  <c r="U812" i="5"/>
  <c r="R812" i="5"/>
  <c r="S812" i="5"/>
  <c r="X812" i="5"/>
  <c r="V812" i="5"/>
  <c r="W812" i="5"/>
  <c r="H1127" i="11" l="1"/>
  <c r="F1127" i="11"/>
  <c r="P1127" i="11"/>
  <c r="Q1127" i="11"/>
  <c r="J1127" i="11"/>
  <c r="L1127" i="11"/>
  <c r="C704" i="5" l="1"/>
  <c r="Q704" i="5" s="1"/>
  <c r="Y704" i="5" s="1"/>
  <c r="X704" i="5" l="1"/>
  <c r="S704" i="5"/>
  <c r="T704" i="5"/>
  <c r="U704" i="5"/>
  <c r="V704" i="5"/>
  <c r="W704" i="5"/>
  <c r="R704" i="5"/>
  <c r="G628" i="5"/>
  <c r="K628" i="5"/>
  <c r="L628" i="5"/>
  <c r="L704" i="5" s="1"/>
  <c r="E628" i="5"/>
  <c r="M628" i="5"/>
  <c r="H704" i="5" l="1"/>
  <c r="Q624" i="5" l="1"/>
  <c r="Y624" i="5" s="1"/>
  <c r="P631" i="1"/>
  <c r="W624" i="5" l="1"/>
  <c r="X624" i="5"/>
  <c r="R624" i="5"/>
  <c r="S624" i="5"/>
  <c r="U624" i="5"/>
  <c r="V624" i="5"/>
  <c r="T624" i="5"/>
  <c r="R631" i="1"/>
  <c r="S631" i="1"/>
  <c r="Q631" i="1"/>
  <c r="V631" i="1"/>
  <c r="U631" i="1"/>
  <c r="T631" i="1"/>
  <c r="Q551" i="5" l="1"/>
  <c r="Y551" i="5" s="1"/>
  <c r="P558" i="1"/>
  <c r="T781" i="11"/>
  <c r="AE781" i="11" l="1"/>
  <c r="V781" i="11"/>
  <c r="W781" i="11"/>
  <c r="X781" i="11"/>
  <c r="Z781" i="11"/>
  <c r="AA781" i="11"/>
  <c r="AB781" i="11"/>
  <c r="AC781" i="11"/>
  <c r="AD781" i="11"/>
  <c r="U781" i="11"/>
  <c r="Y781" i="11"/>
  <c r="AF781" i="11"/>
  <c r="S551" i="5"/>
  <c r="T551" i="5"/>
  <c r="U551" i="5"/>
  <c r="V551" i="5"/>
  <c r="W551" i="5"/>
  <c r="X551" i="5"/>
  <c r="R551" i="5"/>
  <c r="T558" i="1"/>
  <c r="S558" i="1"/>
  <c r="Q558" i="1"/>
  <c r="V558" i="1"/>
  <c r="R558" i="1"/>
  <c r="U558" i="1"/>
  <c r="F551" i="5"/>
  <c r="J551" i="5" l="1"/>
  <c r="H551" i="5"/>
  <c r="M551" i="5"/>
  <c r="L551" i="5"/>
  <c r="D551" i="5"/>
  <c r="C479" i="5" l="1"/>
  <c r="Q479" i="5" s="1"/>
  <c r="Y479" i="5" s="1"/>
  <c r="C486" i="1"/>
  <c r="P486" i="1" s="1"/>
  <c r="U479" i="5" l="1"/>
  <c r="T479" i="5"/>
  <c r="S479" i="5"/>
  <c r="R479" i="5"/>
  <c r="V479" i="5"/>
  <c r="W479" i="5"/>
  <c r="X479" i="5"/>
  <c r="T486" i="1"/>
  <c r="S486" i="1"/>
  <c r="V486" i="1"/>
  <c r="Q486" i="1"/>
  <c r="R486" i="1"/>
  <c r="U486" i="1"/>
  <c r="C697" i="11"/>
  <c r="T697" i="11" s="1"/>
  <c r="X697" i="11" l="1"/>
  <c r="Y697" i="11"/>
  <c r="Z697" i="11"/>
  <c r="AA697" i="11"/>
  <c r="AB697" i="11"/>
  <c r="AD697" i="11"/>
  <c r="AE697" i="11"/>
  <c r="V697" i="11"/>
  <c r="AC697" i="11"/>
  <c r="W697" i="11"/>
  <c r="U697" i="11"/>
  <c r="AF697" i="11"/>
  <c r="K428" i="5"/>
  <c r="J479" i="5" s="1"/>
  <c r="G428" i="5"/>
  <c r="M428" i="5"/>
  <c r="L428" i="5"/>
  <c r="L479" i="5" s="1"/>
  <c r="E428" i="5"/>
  <c r="I428" i="5"/>
  <c r="F479" i="5" l="1"/>
  <c r="M479" i="5"/>
  <c r="G1417" i="3"/>
  <c r="H479" i="5"/>
  <c r="D479" i="5"/>
  <c r="J697" i="11" l="1"/>
  <c r="L697" i="11"/>
  <c r="Q697" i="11"/>
  <c r="F697" i="11"/>
  <c r="C424" i="5" l="1"/>
  <c r="Q424" i="5" s="1"/>
  <c r="Y424" i="5" s="1"/>
  <c r="C612" i="11"/>
  <c r="T612" i="11" s="1"/>
  <c r="U612" i="11" l="1"/>
  <c r="V612" i="11"/>
  <c r="W612" i="11"/>
  <c r="X612" i="11"/>
  <c r="Y612" i="11"/>
  <c r="Z612" i="11"/>
  <c r="AA612" i="11"/>
  <c r="AE612" i="11"/>
  <c r="AB612" i="11"/>
  <c r="AF612" i="11"/>
  <c r="AC612" i="11"/>
  <c r="AD612" i="11"/>
  <c r="R424" i="5"/>
  <c r="S424" i="5"/>
  <c r="T424" i="5"/>
  <c r="U424" i="5"/>
  <c r="V424" i="5"/>
  <c r="X424" i="5"/>
  <c r="W424" i="5"/>
  <c r="G1086" i="3" l="1"/>
  <c r="L612" i="11"/>
  <c r="H424" i="5"/>
  <c r="E1417" i="3" l="1"/>
  <c r="C353" i="5" l="1"/>
  <c r="Q353" i="5" s="1"/>
  <c r="Y353" i="5" s="1"/>
  <c r="C464" i="11"/>
  <c r="T464" i="11" s="1"/>
  <c r="U464" i="11" l="1"/>
  <c r="AB464" i="11"/>
  <c r="AD464" i="11"/>
  <c r="AE464" i="11"/>
  <c r="AF464" i="11"/>
  <c r="AA464" i="11"/>
  <c r="AC464" i="11"/>
  <c r="Z464" i="11"/>
  <c r="Y464" i="11"/>
  <c r="V464" i="11"/>
  <c r="X464" i="11"/>
  <c r="W464" i="11"/>
  <c r="R353" i="5"/>
  <c r="S353" i="5"/>
  <c r="T353" i="5"/>
  <c r="U353" i="5"/>
  <c r="V353" i="5"/>
  <c r="W353" i="5"/>
  <c r="X353" i="5"/>
  <c r="T279" i="14" l="1"/>
  <c r="AF279" i="14" l="1"/>
  <c r="AC279" i="14"/>
  <c r="AD279" i="14"/>
  <c r="U279" i="14"/>
  <c r="Y279" i="14"/>
  <c r="W279" i="14"/>
  <c r="AA279" i="14"/>
  <c r="AE279" i="14"/>
  <c r="V279" i="14"/>
  <c r="X279" i="14"/>
  <c r="Z279" i="14"/>
  <c r="AB279" i="14"/>
  <c r="Q318" i="5"/>
  <c r="Y318" i="5" s="1"/>
  <c r="P357" i="1"/>
  <c r="I279" i="14" l="1"/>
  <c r="G279" i="14"/>
  <c r="O279" i="14"/>
  <c r="M279" i="14"/>
  <c r="L328" i="14" s="1"/>
  <c r="K279" i="14"/>
  <c r="J328" i="14" s="1"/>
  <c r="P279" i="14"/>
  <c r="P328" i="14" s="1"/>
  <c r="Q279" i="14"/>
  <c r="Q328" i="14" s="1"/>
  <c r="E279" i="14"/>
  <c r="D328" i="14" s="1"/>
  <c r="F328" i="14"/>
  <c r="H328" i="14"/>
  <c r="N328" i="14"/>
  <c r="R318" i="5"/>
  <c r="S318" i="5"/>
  <c r="U318" i="5"/>
  <c r="T318" i="5"/>
  <c r="V318" i="5"/>
  <c r="X318" i="5"/>
  <c r="W318" i="5"/>
  <c r="Q357" i="1"/>
  <c r="R357" i="1"/>
  <c r="V357" i="1"/>
  <c r="S357" i="1"/>
  <c r="T357" i="1"/>
  <c r="U357" i="1"/>
  <c r="F318" i="5" l="1"/>
  <c r="J318" i="5"/>
  <c r="H318" i="5"/>
  <c r="D318" i="5"/>
  <c r="G926" i="3" l="1"/>
  <c r="Q165" i="5" l="1"/>
  <c r="Q166" i="5"/>
  <c r="Q167" i="5"/>
  <c r="Q168" i="5"/>
  <c r="Q169" i="5"/>
  <c r="Q170" i="5"/>
  <c r="Q171" i="5"/>
  <c r="Q192" i="5"/>
  <c r="Q193" i="5"/>
  <c r="Q194" i="5"/>
  <c r="T283" i="11"/>
  <c r="U283" i="11" s="1"/>
  <c r="T284" i="11"/>
  <c r="U284" i="11" s="1"/>
  <c r="T285" i="11"/>
  <c r="U285" i="11" s="1"/>
  <c r="T286" i="11"/>
  <c r="W286" i="11" s="1"/>
  <c r="T287" i="11"/>
  <c r="W287" i="11" s="1"/>
  <c r="T292" i="11"/>
  <c r="T293" i="11"/>
  <c r="T294" i="11"/>
  <c r="T296" i="11"/>
  <c r="T288" i="11"/>
  <c r="Y288" i="11" s="1"/>
  <c r="T289" i="11"/>
  <c r="Y289" i="11" s="1"/>
  <c r="T290" i="11"/>
  <c r="X290" i="11" s="1"/>
  <c r="T291" i="11"/>
  <c r="T297" i="11"/>
  <c r="T301" i="11"/>
  <c r="T302" i="11"/>
  <c r="T304" i="11"/>
  <c r="AF304" i="11" s="1"/>
  <c r="C203" i="21"/>
  <c r="T203" i="21" s="1"/>
  <c r="V203" i="21" l="1"/>
  <c r="Z203" i="21"/>
  <c r="AB203" i="21"/>
  <c r="AD203" i="21"/>
  <c r="U203" i="21"/>
  <c r="AA203" i="21"/>
  <c r="AC203" i="21"/>
  <c r="Y203" i="21"/>
  <c r="U193" i="5"/>
  <c r="Y193" i="5"/>
  <c r="V168" i="5"/>
  <c r="Y168" i="5"/>
  <c r="R192" i="5"/>
  <c r="Y192" i="5"/>
  <c r="S170" i="5"/>
  <c r="Y170" i="5"/>
  <c r="R165" i="5"/>
  <c r="Y165" i="5"/>
  <c r="R194" i="5"/>
  <c r="Y194" i="5"/>
  <c r="R171" i="5"/>
  <c r="Y171" i="5"/>
  <c r="S169" i="5"/>
  <c r="Y169" i="5"/>
  <c r="U167" i="5"/>
  <c r="Y167" i="5"/>
  <c r="T166" i="5"/>
  <c r="Y166" i="5"/>
  <c r="U302" i="11"/>
  <c r="V302" i="11"/>
  <c r="W302" i="11"/>
  <c r="X302" i="11"/>
  <c r="Y302" i="11"/>
  <c r="Z302" i="11"/>
  <c r="AA302" i="11"/>
  <c r="AB302" i="11"/>
  <c r="AC302" i="11"/>
  <c r="AA301" i="11"/>
  <c r="AB301" i="11"/>
  <c r="AC301" i="11"/>
  <c r="U301" i="11"/>
  <c r="V301" i="11"/>
  <c r="W301" i="11"/>
  <c r="X301" i="11"/>
  <c r="Y301" i="11"/>
  <c r="Z301" i="11"/>
  <c r="AF292" i="11"/>
  <c r="X292" i="11"/>
  <c r="Y292" i="11"/>
  <c r="Z292" i="11"/>
  <c r="AA292" i="11"/>
  <c r="AB292" i="11"/>
  <c r="AC292" i="11"/>
  <c r="U292" i="11"/>
  <c r="AD292" i="11"/>
  <c r="V292" i="11"/>
  <c r="AE292" i="11"/>
  <c r="W292" i="11"/>
  <c r="AD293" i="11"/>
  <c r="AB293" i="11"/>
  <c r="AE293" i="11"/>
  <c r="AC293" i="11"/>
  <c r="AF293" i="11"/>
  <c r="U293" i="11"/>
  <c r="V293" i="11"/>
  <c r="W293" i="11"/>
  <c r="X293" i="11"/>
  <c r="Y293" i="11"/>
  <c r="Z293" i="11"/>
  <c r="AA293" i="11"/>
  <c r="AF291" i="11"/>
  <c r="V291" i="11"/>
  <c r="W291" i="11"/>
  <c r="X291" i="11"/>
  <c r="Y291" i="11"/>
  <c r="Z291" i="11"/>
  <c r="AA291" i="11"/>
  <c r="AB291" i="11"/>
  <c r="AE291" i="11"/>
  <c r="AC291" i="11"/>
  <c r="U291" i="11"/>
  <c r="AD291" i="11"/>
  <c r="U296" i="11"/>
  <c r="V296" i="11"/>
  <c r="W296" i="11"/>
  <c r="X296" i="11"/>
  <c r="Y296" i="11"/>
  <c r="Z296" i="11"/>
  <c r="AA296" i="11"/>
  <c r="AB296" i="11"/>
  <c r="AC296" i="11"/>
  <c r="X297" i="11"/>
  <c r="Y297" i="11"/>
  <c r="Z297" i="11"/>
  <c r="AA297" i="11"/>
  <c r="AB297" i="11"/>
  <c r="AC297" i="11"/>
  <c r="U297" i="11"/>
  <c r="V297" i="11"/>
  <c r="W297" i="11"/>
  <c r="AC294" i="11"/>
  <c r="U294" i="11"/>
  <c r="AD294" i="11"/>
  <c r="V294" i="11"/>
  <c r="AE294" i="11"/>
  <c r="W294" i="11"/>
  <c r="AF294" i="11"/>
  <c r="X294" i="11"/>
  <c r="Y294" i="11"/>
  <c r="Z294" i="11"/>
  <c r="AA294" i="11"/>
  <c r="AB294" i="11"/>
  <c r="U166" i="5"/>
  <c r="V166" i="5"/>
  <c r="R168" i="5"/>
  <c r="W166" i="5"/>
  <c r="R166" i="5"/>
  <c r="V192" i="5"/>
  <c r="S166" i="5"/>
  <c r="U194" i="5"/>
  <c r="U170" i="5"/>
  <c r="W193" i="5"/>
  <c r="X169" i="5"/>
  <c r="W169" i="5"/>
  <c r="U192" i="5"/>
  <c r="R170" i="5"/>
  <c r="T169" i="5"/>
  <c r="W165" i="5"/>
  <c r="T192" i="5"/>
  <c r="V165" i="5"/>
  <c r="X192" i="5"/>
  <c r="V170" i="5"/>
  <c r="Z284" i="11"/>
  <c r="AB283" i="11"/>
  <c r="AF284" i="11"/>
  <c r="Y284" i="11"/>
  <c r="AF283" i="11"/>
  <c r="X283" i="11"/>
  <c r="AA286" i="11"/>
  <c r="X194" i="5"/>
  <c r="T194" i="5"/>
  <c r="V171" i="5"/>
  <c r="S165" i="5"/>
  <c r="W194" i="5"/>
  <c r="S194" i="5"/>
  <c r="S171" i="5"/>
  <c r="X170" i="5"/>
  <c r="T170" i="5"/>
  <c r="X166" i="5"/>
  <c r="W171" i="5"/>
  <c r="V194" i="5"/>
  <c r="W170" i="5"/>
  <c r="AD287" i="11"/>
  <c r="AD284" i="11"/>
  <c r="V284" i="11"/>
  <c r="AE283" i="11"/>
  <c r="AA283" i="11"/>
  <c r="W283" i="11"/>
  <c r="Y287" i="11"/>
  <c r="AE285" i="11"/>
  <c r="AB284" i="11"/>
  <c r="AD283" i="11"/>
  <c r="Z283" i="11"/>
  <c r="V283" i="11"/>
  <c r="AC283" i="11"/>
  <c r="Y283" i="11"/>
  <c r="AE290" i="11"/>
  <c r="AF296" i="11"/>
  <c r="AE296" i="11"/>
  <c r="AD296" i="11"/>
  <c r="AE289" i="11"/>
  <c r="U289" i="11"/>
  <c r="AB289" i="11"/>
  <c r="AE301" i="11"/>
  <c r="AD297" i="11"/>
  <c r="Z290" i="11"/>
  <c r="AA289" i="11"/>
  <c r="AC288" i="11"/>
  <c r="W289" i="11"/>
  <c r="X288" i="11"/>
  <c r="AF287" i="11"/>
  <c r="Z287" i="11"/>
  <c r="U287" i="11"/>
  <c r="AB286" i="11"/>
  <c r="V286" i="11"/>
  <c r="AC287" i="11"/>
  <c r="X287" i="11"/>
  <c r="G287" i="11" s="1"/>
  <c r="AF286" i="11"/>
  <c r="Z286" i="11"/>
  <c r="AB287" i="11"/>
  <c r="V287" i="11"/>
  <c r="AE286" i="11"/>
  <c r="AC285" i="11"/>
  <c r="Y285" i="11"/>
  <c r="X285" i="11"/>
  <c r="W304" i="11"/>
  <c r="AB304" i="11"/>
  <c r="X304" i="11"/>
  <c r="AA304" i="11"/>
  <c r="K304" i="11" s="1"/>
  <c r="AE302" i="11"/>
  <c r="AE304" i="11"/>
  <c r="O304" i="11" s="1"/>
  <c r="AF301" i="11"/>
  <c r="U304" i="11"/>
  <c r="Y304" i="11"/>
  <c r="AC304" i="11"/>
  <c r="V304" i="11"/>
  <c r="Z304" i="11"/>
  <c r="AD304" i="11"/>
  <c r="AF289" i="11"/>
  <c r="AD288" i="11"/>
  <c r="AE287" i="11"/>
  <c r="AA287" i="11"/>
  <c r="T167" i="5"/>
  <c r="X167" i="5"/>
  <c r="R167" i="5"/>
  <c r="W167" i="5"/>
  <c r="S167" i="5"/>
  <c r="R193" i="5"/>
  <c r="V193" i="5"/>
  <c r="S193" i="5"/>
  <c r="X193" i="5"/>
  <c r="T193" i="5"/>
  <c r="S168" i="5"/>
  <c r="W168" i="5"/>
  <c r="T168" i="5"/>
  <c r="U168" i="5"/>
  <c r="X168" i="5"/>
  <c r="V167" i="5"/>
  <c r="T171" i="5"/>
  <c r="X171" i="5"/>
  <c r="R169" i="5"/>
  <c r="V169" i="5"/>
  <c r="T165" i="5"/>
  <c r="X165" i="5"/>
  <c r="S192" i="5"/>
  <c r="W192" i="5"/>
  <c r="U171" i="5"/>
  <c r="U169" i="5"/>
  <c r="U165" i="5"/>
  <c r="U290" i="11"/>
  <c r="Y290" i="11"/>
  <c r="AC290" i="11"/>
  <c r="V290" i="11"/>
  <c r="AA290" i="11"/>
  <c r="AF290" i="11"/>
  <c r="W290" i="11"/>
  <c r="G290" i="11" s="1"/>
  <c r="AB290" i="11"/>
  <c r="AF302" i="11"/>
  <c r="AF297" i="11"/>
  <c r="AD290" i="11"/>
  <c r="W288" i="11"/>
  <c r="AA288" i="11"/>
  <c r="AE288" i="11"/>
  <c r="U288" i="11"/>
  <c r="Z288" i="11"/>
  <c r="I288" i="11" s="1"/>
  <c r="AF288" i="11"/>
  <c r="V288" i="11"/>
  <c r="AB288" i="11"/>
  <c r="AD302" i="11"/>
  <c r="AE297" i="11"/>
  <c r="V289" i="11"/>
  <c r="Z289" i="11"/>
  <c r="I289" i="11" s="1"/>
  <c r="AD289" i="11"/>
  <c r="U286" i="11"/>
  <c r="Y286" i="11"/>
  <c r="AC286" i="11"/>
  <c r="AB285" i="11"/>
  <c r="W285" i="11"/>
  <c r="W284" i="11"/>
  <c r="AA284" i="11"/>
  <c r="AE284" i="11"/>
  <c r="AD301" i="11"/>
  <c r="AC289" i="11"/>
  <c r="X289" i="11"/>
  <c r="AD286" i="11"/>
  <c r="X286" i="11"/>
  <c r="G286" i="11" s="1"/>
  <c r="AF285" i="11"/>
  <c r="AA285" i="11"/>
  <c r="AC284" i="11"/>
  <c r="X284" i="11"/>
  <c r="V285" i="11"/>
  <c r="E285" i="11" s="1"/>
  <c r="Z285" i="11"/>
  <c r="AD285" i="11"/>
  <c r="I165" i="5" l="1"/>
  <c r="K166" i="5"/>
  <c r="I285" i="11"/>
  <c r="K285" i="11"/>
  <c r="O285" i="11"/>
  <c r="K289" i="11"/>
  <c r="Q285" i="11"/>
  <c r="P285" i="11"/>
  <c r="O289" i="11"/>
  <c r="G167" i="5"/>
  <c r="K167" i="5"/>
  <c r="O291" i="11"/>
  <c r="G292" i="11"/>
  <c r="G297" i="11"/>
  <c r="O292" i="11"/>
  <c r="M287" i="11"/>
  <c r="K170" i="5"/>
  <c r="G165" i="5"/>
  <c r="I170" i="5"/>
  <c r="I169" i="5"/>
  <c r="M293" i="11"/>
  <c r="O302" i="11"/>
  <c r="M289" i="11"/>
  <c r="K288" i="11"/>
  <c r="M288" i="11"/>
  <c r="E286" i="11"/>
  <c r="O286" i="11"/>
  <c r="K297" i="11"/>
  <c r="K302" i="11"/>
  <c r="I291" i="11"/>
  <c r="I302" i="11"/>
  <c r="G302" i="11"/>
  <c r="I292" i="11"/>
  <c r="E302" i="11"/>
  <c r="E304" i="11"/>
  <c r="P304" i="11"/>
  <c r="Q304" i="11"/>
  <c r="Q302" i="11"/>
  <c r="M302" i="11"/>
  <c r="P302" i="11"/>
  <c r="G304" i="11"/>
  <c r="M304" i="11"/>
  <c r="I304" i="11"/>
  <c r="E296" i="11"/>
  <c r="K301" i="11"/>
  <c r="E301" i="11"/>
  <c r="E294" i="11"/>
  <c r="P294" i="11"/>
  <c r="Q294" i="11"/>
  <c r="M290" i="11"/>
  <c r="K292" i="11"/>
  <c r="G291" i="11"/>
  <c r="K293" i="11"/>
  <c r="K290" i="11"/>
  <c r="K296" i="11"/>
  <c r="P291" i="11"/>
  <c r="E291" i="11"/>
  <c r="Q291" i="11"/>
  <c r="I297" i="11"/>
  <c r="K294" i="11"/>
  <c r="P290" i="11"/>
  <c r="E290" i="11"/>
  <c r="Q290" i="11"/>
  <c r="O290" i="11"/>
  <c r="I293" i="11"/>
  <c r="K291" i="11"/>
  <c r="M292" i="11"/>
  <c r="I294" i="11"/>
  <c r="I296" i="11"/>
  <c r="P293" i="11"/>
  <c r="Q293" i="11"/>
  <c r="E293" i="11"/>
  <c r="M294" i="11"/>
  <c r="M291" i="11"/>
  <c r="I290" i="11"/>
  <c r="G294" i="11"/>
  <c r="G293" i="11"/>
  <c r="G301" i="11"/>
  <c r="O293" i="11"/>
  <c r="E297" i="11"/>
  <c r="P292" i="11"/>
  <c r="E292" i="11"/>
  <c r="Q292" i="11"/>
  <c r="O294" i="11"/>
  <c r="I301" i="11"/>
  <c r="M301" i="11"/>
  <c r="Q301" i="11"/>
  <c r="O296" i="11"/>
  <c r="O297" i="11"/>
  <c r="P297" i="11"/>
  <c r="P301" i="11"/>
  <c r="O301" i="11"/>
  <c r="Q297" i="11"/>
  <c r="M297" i="11"/>
  <c r="M296" i="11"/>
  <c r="I286" i="11"/>
  <c r="G289" i="11"/>
  <c r="K286" i="11"/>
  <c r="O288" i="11"/>
  <c r="K287" i="11"/>
  <c r="G288" i="11"/>
  <c r="P288" i="11"/>
  <c r="E288" i="11"/>
  <c r="Q288" i="11"/>
  <c r="P289" i="11"/>
  <c r="E289" i="11"/>
  <c r="Q289" i="11"/>
  <c r="I287" i="11"/>
  <c r="O287" i="11"/>
  <c r="P287" i="11"/>
  <c r="E287" i="11"/>
  <c r="Q287" i="11"/>
  <c r="M286" i="11"/>
  <c r="P286" i="11"/>
  <c r="Q286" i="11"/>
  <c r="G170" i="5"/>
  <c r="K168" i="5"/>
  <c r="G168" i="5"/>
  <c r="M167" i="5"/>
  <c r="L167" i="5"/>
  <c r="E167" i="5"/>
  <c r="E170" i="5"/>
  <c r="M170" i="5"/>
  <c r="L170" i="5"/>
  <c r="L171" i="5"/>
  <c r="M171" i="5"/>
  <c r="E171" i="5"/>
  <c r="G169" i="5"/>
  <c r="K171" i="5"/>
  <c r="G171" i="5"/>
  <c r="L168" i="5"/>
  <c r="M168" i="5"/>
  <c r="E168" i="5"/>
  <c r="I171" i="5"/>
  <c r="I166" i="5"/>
  <c r="K165" i="5"/>
  <c r="E166" i="5"/>
  <c r="L166" i="5"/>
  <c r="M166" i="5"/>
  <c r="I167" i="5"/>
  <c r="I168" i="5"/>
  <c r="E169" i="5"/>
  <c r="L169" i="5"/>
  <c r="M169" i="5"/>
  <c r="G166" i="5"/>
  <c r="E165" i="5"/>
  <c r="M165" i="5"/>
  <c r="L165" i="5"/>
  <c r="K169" i="5"/>
  <c r="N368" i="11" l="1"/>
  <c r="H368" i="11"/>
  <c r="D368" i="11"/>
  <c r="J368" i="11"/>
  <c r="L368" i="11"/>
  <c r="P368" i="11"/>
  <c r="Q368" i="11"/>
  <c r="F368" i="11"/>
  <c r="T195" i="11" l="1"/>
  <c r="AC195" i="11" s="1"/>
  <c r="Z195" i="11" l="1"/>
  <c r="AA195" i="11"/>
  <c r="V195" i="11"/>
  <c r="AD195" i="11"/>
  <c r="M195" i="11" s="1"/>
  <c r="W195" i="11"/>
  <c r="AE195" i="11"/>
  <c r="X195" i="11"/>
  <c r="AB195" i="11"/>
  <c r="AF195" i="11"/>
  <c r="U195" i="11"/>
  <c r="E195" i="11" s="1"/>
  <c r="Y195" i="11"/>
  <c r="I195" i="11" l="1"/>
  <c r="Q195" i="11"/>
  <c r="P195" i="11"/>
  <c r="K195" i="11"/>
  <c r="O195" i="11"/>
  <c r="T176" i="14"/>
  <c r="AE176" i="14" s="1"/>
  <c r="T175" i="14"/>
  <c r="W175" i="14" s="1"/>
  <c r="T174" i="14"/>
  <c r="T173" i="14"/>
  <c r="AF173" i="14" s="1"/>
  <c r="T172" i="14"/>
  <c r="T171" i="14"/>
  <c r="T170" i="14"/>
  <c r="T169" i="14"/>
  <c r="Z169" i="14" s="1"/>
  <c r="T168" i="14"/>
  <c r="T165" i="14"/>
  <c r="T164" i="14"/>
  <c r="Z164" i="14" s="1"/>
  <c r="T167" i="14"/>
  <c r="T166" i="14"/>
  <c r="Z166" i="14" s="1"/>
  <c r="T162" i="14"/>
  <c r="T161" i="14"/>
  <c r="Z161" i="14" s="1"/>
  <c r="T160" i="14"/>
  <c r="W160" i="14" s="1"/>
  <c r="T159" i="14"/>
  <c r="T158" i="14"/>
  <c r="AF158" i="14" s="1"/>
  <c r="T157" i="14"/>
  <c r="Z157" i="14" s="1"/>
  <c r="T156" i="14"/>
  <c r="AF156" i="14" s="1"/>
  <c r="T155" i="14"/>
  <c r="T154" i="14"/>
  <c r="AF154" i="14" s="1"/>
  <c r="T153" i="14"/>
  <c r="Z153" i="14" s="1"/>
  <c r="T152" i="14"/>
  <c r="AF152" i="14" s="1"/>
  <c r="T149" i="14"/>
  <c r="Z149" i="14" s="1"/>
  <c r="T148" i="14"/>
  <c r="W148" i="14" s="1"/>
  <c r="T146" i="14"/>
  <c r="AE146" i="14" s="1"/>
  <c r="T145" i="14"/>
  <c r="W145" i="14" s="1"/>
  <c r="T144" i="14"/>
  <c r="AE144" i="14" s="1"/>
  <c r="T143" i="14"/>
  <c r="AE143" i="14" s="1"/>
  <c r="T141" i="14"/>
  <c r="AE141" i="14" s="1"/>
  <c r="T140" i="14"/>
  <c r="T139" i="14"/>
  <c r="AF139" i="14" s="1"/>
  <c r="T138" i="14"/>
  <c r="AF138" i="14" s="1"/>
  <c r="T137" i="14"/>
  <c r="AF137" i="14" s="1"/>
  <c r="T136" i="14"/>
  <c r="AF136" i="14" s="1"/>
  <c r="T135" i="14"/>
  <c r="AF135" i="14" s="1"/>
  <c r="T134" i="14"/>
  <c r="AF134" i="14" s="1"/>
  <c r="T133" i="14"/>
  <c r="AE133" i="14" s="1"/>
  <c r="T132" i="14"/>
  <c r="AF132" i="14" s="1"/>
  <c r="Q162" i="5"/>
  <c r="Y162" i="5" s="1"/>
  <c r="Q161" i="5"/>
  <c r="Y161" i="5" s="1"/>
  <c r="Q159" i="5"/>
  <c r="Y159" i="5" s="1"/>
  <c r="Q158" i="5"/>
  <c r="Y158" i="5" s="1"/>
  <c r="Q156" i="5"/>
  <c r="Y156" i="5" s="1"/>
  <c r="Q155" i="5"/>
  <c r="Y155" i="5" s="1"/>
  <c r="Q154" i="5"/>
  <c r="Y154" i="5" s="1"/>
  <c r="Q153" i="5"/>
  <c r="Y153" i="5" s="1"/>
  <c r="Q152" i="5"/>
  <c r="Y152" i="5" s="1"/>
  <c r="Q151" i="5"/>
  <c r="Y151" i="5" s="1"/>
  <c r="Q150" i="5"/>
  <c r="Y150" i="5" s="1"/>
  <c r="Q149" i="5"/>
  <c r="Q148" i="5"/>
  <c r="Q147" i="5"/>
  <c r="Y147" i="5" s="1"/>
  <c r="Q144" i="5"/>
  <c r="Y144" i="5" s="1"/>
  <c r="Q143" i="5"/>
  <c r="Y143" i="5" s="1"/>
  <c r="Q141" i="5"/>
  <c r="Y141" i="5" s="1"/>
  <c r="Q140" i="5"/>
  <c r="Q139" i="5"/>
  <c r="Y139" i="5" s="1"/>
  <c r="Q138" i="5"/>
  <c r="Q137" i="5"/>
  <c r="Y137" i="5" s="1"/>
  <c r="Q136" i="5"/>
  <c r="Q135" i="5"/>
  <c r="Y135" i="5" s="1"/>
  <c r="Q134" i="5"/>
  <c r="Y134" i="5" s="1"/>
  <c r="Q133" i="5"/>
  <c r="Y133" i="5" s="1"/>
  <c r="Q132" i="5"/>
  <c r="Y132" i="5" s="1"/>
  <c r="Q131" i="5"/>
  <c r="Y131" i="5" s="1"/>
  <c r="Q130" i="5"/>
  <c r="Y130" i="5" s="1"/>
  <c r="Q129" i="5"/>
  <c r="Y129" i="5" s="1"/>
  <c r="Q128" i="5"/>
  <c r="Y128" i="5" s="1"/>
  <c r="Q127" i="5"/>
  <c r="Y127" i="5" s="1"/>
  <c r="Q126" i="5"/>
  <c r="Q125" i="5"/>
  <c r="P170" i="1"/>
  <c r="T170" i="1" s="1"/>
  <c r="P169" i="1"/>
  <c r="V169" i="1" s="1"/>
  <c r="P168" i="1"/>
  <c r="R168" i="1" s="1"/>
  <c r="P167" i="1"/>
  <c r="V167" i="1" s="1"/>
  <c r="P166" i="1"/>
  <c r="V166" i="1" s="1"/>
  <c r="P165" i="1"/>
  <c r="R165" i="1" s="1"/>
  <c r="P164" i="1"/>
  <c r="V164" i="1" s="1"/>
  <c r="P163" i="1"/>
  <c r="T163" i="1" s="1"/>
  <c r="P162" i="1"/>
  <c r="V162" i="1" s="1"/>
  <c r="P161" i="1"/>
  <c r="V161" i="1" s="1"/>
  <c r="P160" i="1"/>
  <c r="T160" i="1" s="1"/>
  <c r="P159" i="1"/>
  <c r="V159" i="1" s="1"/>
  <c r="P158" i="1"/>
  <c r="V158" i="1" s="1"/>
  <c r="P156" i="1"/>
  <c r="R156" i="1" s="1"/>
  <c r="P155" i="1"/>
  <c r="V155" i="1" s="1"/>
  <c r="P154" i="1"/>
  <c r="V154" i="1" s="1"/>
  <c r="P153" i="1"/>
  <c r="P151" i="1"/>
  <c r="P150" i="1"/>
  <c r="P147" i="1"/>
  <c r="P146" i="1"/>
  <c r="P144" i="1"/>
  <c r="P143" i="1"/>
  <c r="P142" i="1"/>
  <c r="P141" i="1"/>
  <c r="P140" i="1"/>
  <c r="P139" i="1"/>
  <c r="V139" i="1" s="1"/>
  <c r="P138" i="1"/>
  <c r="T138" i="1" s="1"/>
  <c r="P136" i="1"/>
  <c r="T136" i="1" s="1"/>
  <c r="P135" i="1"/>
  <c r="V135" i="1" s="1"/>
  <c r="P134" i="1"/>
  <c r="U134" i="1" s="1"/>
  <c r="P133" i="1"/>
  <c r="R133" i="1" s="1"/>
  <c r="P132" i="1"/>
  <c r="P131" i="1"/>
  <c r="P130" i="1"/>
  <c r="R130" i="1" s="1"/>
  <c r="P129" i="1"/>
  <c r="V129" i="1" s="1"/>
  <c r="X149" i="5" l="1"/>
  <c r="Y149" i="5"/>
  <c r="W125" i="5"/>
  <c r="Y125" i="5"/>
  <c r="S140" i="5"/>
  <c r="Y140" i="5"/>
  <c r="W126" i="5"/>
  <c r="Y126" i="5"/>
  <c r="T148" i="5"/>
  <c r="Y148" i="5"/>
  <c r="T138" i="5"/>
  <c r="Y138" i="5"/>
  <c r="T136" i="5"/>
  <c r="Y136" i="5"/>
  <c r="V131" i="1"/>
  <c r="S131" i="1"/>
  <c r="V132" i="1"/>
  <c r="S132" i="1"/>
  <c r="S125" i="5"/>
  <c r="S129" i="1"/>
  <c r="Q129" i="1"/>
  <c r="U129" i="1"/>
  <c r="U131" i="1"/>
  <c r="Q140" i="1"/>
  <c r="S140" i="1"/>
  <c r="U140" i="1"/>
  <c r="R140" i="1"/>
  <c r="T140" i="1"/>
  <c r="V140" i="1"/>
  <c r="Q144" i="1"/>
  <c r="S144" i="1"/>
  <c r="U144" i="1"/>
  <c r="R144" i="1"/>
  <c r="T144" i="1"/>
  <c r="V144" i="1"/>
  <c r="Q146" i="1"/>
  <c r="S146" i="1"/>
  <c r="U146" i="1"/>
  <c r="R146" i="1"/>
  <c r="T146" i="1"/>
  <c r="V146" i="1"/>
  <c r="Q147" i="1"/>
  <c r="S147" i="1"/>
  <c r="U147" i="1"/>
  <c r="R147" i="1"/>
  <c r="T147" i="1"/>
  <c r="V147" i="1"/>
  <c r="Q151" i="1"/>
  <c r="S151" i="1"/>
  <c r="U151" i="1"/>
  <c r="R151" i="1"/>
  <c r="T151" i="1"/>
  <c r="V151" i="1"/>
  <c r="Q153" i="1"/>
  <c r="S153" i="1"/>
  <c r="U153" i="1"/>
  <c r="R153" i="1"/>
  <c r="T153" i="1"/>
  <c r="V153" i="1"/>
  <c r="Q150" i="1"/>
  <c r="S150" i="1"/>
  <c r="U150" i="1"/>
  <c r="R150" i="1"/>
  <c r="T150" i="1"/>
  <c r="V150" i="1"/>
  <c r="Q142" i="1"/>
  <c r="S142" i="1"/>
  <c r="U142" i="1"/>
  <c r="R142" i="1"/>
  <c r="T142" i="1"/>
  <c r="V142" i="1"/>
  <c r="Q143" i="1"/>
  <c r="S143" i="1"/>
  <c r="U143" i="1"/>
  <c r="R143" i="1"/>
  <c r="T143" i="1"/>
  <c r="V143" i="1"/>
  <c r="Q141" i="1"/>
  <c r="S141" i="1"/>
  <c r="U141" i="1"/>
  <c r="R141" i="1"/>
  <c r="T141" i="1"/>
  <c r="V141" i="1"/>
  <c r="AC158" i="14"/>
  <c r="V161" i="14"/>
  <c r="Q167" i="1"/>
  <c r="R130" i="5"/>
  <c r="R155" i="1"/>
  <c r="Q139" i="1"/>
  <c r="R162" i="1"/>
  <c r="R134" i="5"/>
  <c r="R128" i="5"/>
  <c r="W140" i="5"/>
  <c r="R141" i="5"/>
  <c r="R144" i="5"/>
  <c r="S126" i="5"/>
  <c r="U173" i="14"/>
  <c r="V149" i="14"/>
  <c r="U158" i="14"/>
  <c r="AC173" i="14"/>
  <c r="W144" i="14"/>
  <c r="U156" i="14"/>
  <c r="V169" i="14"/>
  <c r="W146" i="14"/>
  <c r="AC156" i="14"/>
  <c r="Q132" i="1"/>
  <c r="U132" i="1"/>
  <c r="Q131" i="1"/>
  <c r="AE145" i="14"/>
  <c r="AE148" i="14"/>
  <c r="Y152" i="14"/>
  <c r="Y154" i="14"/>
  <c r="AE160" i="14"/>
  <c r="AD164" i="14"/>
  <c r="AE175" i="14"/>
  <c r="AA176" i="14"/>
  <c r="AD149" i="14"/>
  <c r="U152" i="14"/>
  <c r="AC152" i="14"/>
  <c r="U154" i="14"/>
  <c r="AC154" i="14"/>
  <c r="Y156" i="14"/>
  <c r="Y158" i="14"/>
  <c r="AD161" i="14"/>
  <c r="V164" i="14"/>
  <c r="AD169" i="14"/>
  <c r="Y173" i="14"/>
  <c r="U176" i="14"/>
  <c r="W132" i="14"/>
  <c r="AA132" i="14"/>
  <c r="AE132" i="14"/>
  <c r="O132" i="14" s="1"/>
  <c r="W134" i="14"/>
  <c r="AA134" i="14"/>
  <c r="AE134" i="14"/>
  <c r="O134" i="14" s="1"/>
  <c r="W135" i="14"/>
  <c r="AA135" i="14"/>
  <c r="AE135" i="14"/>
  <c r="O135" i="14" s="1"/>
  <c r="W136" i="14"/>
  <c r="AA136" i="14"/>
  <c r="AE136" i="14"/>
  <c r="O136" i="14" s="1"/>
  <c r="W137" i="14"/>
  <c r="AA137" i="14"/>
  <c r="AE137" i="14"/>
  <c r="O137" i="14" s="1"/>
  <c r="W138" i="14"/>
  <c r="AA138" i="14"/>
  <c r="AE138" i="14"/>
  <c r="O138" i="14" s="1"/>
  <c r="W139" i="14"/>
  <c r="AA139" i="14"/>
  <c r="AE139" i="14"/>
  <c r="O139" i="14" s="1"/>
  <c r="AF140" i="14"/>
  <c r="AE140" i="14"/>
  <c r="AA140" i="14"/>
  <c r="W140" i="14"/>
  <c r="Y140" i="14"/>
  <c r="AD155" i="14"/>
  <c r="V155" i="14"/>
  <c r="AF167" i="14"/>
  <c r="AC167" i="14"/>
  <c r="Y167" i="14"/>
  <c r="U167" i="14"/>
  <c r="AA167" i="14"/>
  <c r="AD165" i="14"/>
  <c r="V165" i="14"/>
  <c r="AF171" i="14"/>
  <c r="AC171" i="14"/>
  <c r="Y171" i="14"/>
  <c r="U171" i="14"/>
  <c r="AA171" i="14"/>
  <c r="U132" i="14"/>
  <c r="E132" i="14" s="1"/>
  <c r="Y132" i="14"/>
  <c r="AC132" i="14"/>
  <c r="U134" i="14"/>
  <c r="Y134" i="14"/>
  <c r="AC134" i="14"/>
  <c r="U135" i="14"/>
  <c r="Y135" i="14"/>
  <c r="AC135" i="14"/>
  <c r="U136" i="14"/>
  <c r="Y136" i="14"/>
  <c r="AC136" i="14"/>
  <c r="U137" i="14"/>
  <c r="Y137" i="14"/>
  <c r="AC137" i="14"/>
  <c r="U138" i="14"/>
  <c r="Y138" i="14"/>
  <c r="AC138" i="14"/>
  <c r="U139" i="14"/>
  <c r="Y139" i="14"/>
  <c r="AC139" i="14"/>
  <c r="U140" i="14"/>
  <c r="AC140" i="14"/>
  <c r="AF144" i="14"/>
  <c r="O144" i="14" s="1"/>
  <c r="AC144" i="14"/>
  <c r="Y144" i="14"/>
  <c r="U144" i="14"/>
  <c r="AA144" i="14"/>
  <c r="AF145" i="14"/>
  <c r="AC145" i="14"/>
  <c r="Y145" i="14"/>
  <c r="U145" i="14"/>
  <c r="AA145" i="14"/>
  <c r="AF146" i="14"/>
  <c r="O146" i="14" s="1"/>
  <c r="AC146" i="14"/>
  <c r="Y146" i="14"/>
  <c r="U146" i="14"/>
  <c r="AA146" i="14"/>
  <c r="AF148" i="14"/>
  <c r="AC148" i="14"/>
  <c r="Y148" i="14"/>
  <c r="U148" i="14"/>
  <c r="AA148" i="14"/>
  <c r="AD153" i="14"/>
  <c r="V153" i="14"/>
  <c r="Z155" i="14"/>
  <c r="AD157" i="14"/>
  <c r="V157" i="14"/>
  <c r="AF160" i="14"/>
  <c r="AC160" i="14"/>
  <c r="Y160" i="14"/>
  <c r="U160" i="14"/>
  <c r="AA160" i="14"/>
  <c r="AD166" i="14"/>
  <c r="V166" i="14"/>
  <c r="W167" i="14"/>
  <c r="AE167" i="14"/>
  <c r="Z165" i="14"/>
  <c r="W171" i="14"/>
  <c r="AE171" i="14"/>
  <c r="AF175" i="14"/>
  <c r="AC175" i="14"/>
  <c r="Y175" i="14"/>
  <c r="U175" i="14"/>
  <c r="AA175" i="14"/>
  <c r="W152" i="14"/>
  <c r="AA152" i="14"/>
  <c r="AE152" i="14"/>
  <c r="O152" i="14" s="1"/>
  <c r="W154" i="14"/>
  <c r="AA154" i="14"/>
  <c r="AE154" i="14"/>
  <c r="O154" i="14" s="1"/>
  <c r="W156" i="14"/>
  <c r="AA156" i="14"/>
  <c r="AE156" i="14"/>
  <c r="O156" i="14" s="1"/>
  <c r="W158" i="14"/>
  <c r="AA158" i="14"/>
  <c r="AE158" i="14"/>
  <c r="O158" i="14" s="1"/>
  <c r="W173" i="14"/>
  <c r="AA173" i="14"/>
  <c r="AE173" i="14"/>
  <c r="O173" i="14" s="1"/>
  <c r="W176" i="14"/>
  <c r="V133" i="14"/>
  <c r="X133" i="14"/>
  <c r="Z133" i="14"/>
  <c r="AB133" i="14"/>
  <c r="AD133" i="14"/>
  <c r="AF133" i="14"/>
  <c r="O133" i="14" s="1"/>
  <c r="V141" i="14"/>
  <c r="X141" i="14"/>
  <c r="Z141" i="14"/>
  <c r="AB141" i="14"/>
  <c r="AD141" i="14"/>
  <c r="AF141" i="14"/>
  <c r="O141" i="14" s="1"/>
  <c r="V143" i="14"/>
  <c r="X143" i="14"/>
  <c r="Z143" i="14"/>
  <c r="AB143" i="14"/>
  <c r="AD143" i="14"/>
  <c r="AF143" i="14"/>
  <c r="O143" i="14" s="1"/>
  <c r="AE159" i="14"/>
  <c r="AC159" i="14"/>
  <c r="AA159" i="14"/>
  <c r="Y159" i="14"/>
  <c r="W159" i="14"/>
  <c r="U159" i="14"/>
  <c r="X159" i="14"/>
  <c r="AB159" i="14"/>
  <c r="AF159" i="14"/>
  <c r="AE162" i="14"/>
  <c r="AC162" i="14"/>
  <c r="AA162" i="14"/>
  <c r="Y162" i="14"/>
  <c r="W162" i="14"/>
  <c r="U162" i="14"/>
  <c r="X162" i="14"/>
  <c r="AB162" i="14"/>
  <c r="AF162" i="14"/>
  <c r="AE168" i="14"/>
  <c r="AC168" i="14"/>
  <c r="AA168" i="14"/>
  <c r="Y168" i="14"/>
  <c r="W168" i="14"/>
  <c r="U168" i="14"/>
  <c r="X168" i="14"/>
  <c r="AB168" i="14"/>
  <c r="AF168" i="14"/>
  <c r="AE170" i="14"/>
  <c r="AC170" i="14"/>
  <c r="AA170" i="14"/>
  <c r="Y170" i="14"/>
  <c r="W170" i="14"/>
  <c r="U170" i="14"/>
  <c r="X170" i="14"/>
  <c r="AB170" i="14"/>
  <c r="AF170" i="14"/>
  <c r="AE172" i="14"/>
  <c r="AC172" i="14"/>
  <c r="AA172" i="14"/>
  <c r="Y172" i="14"/>
  <c r="W172" i="14"/>
  <c r="U172" i="14"/>
  <c r="X172" i="14"/>
  <c r="AB172" i="14"/>
  <c r="AF172" i="14"/>
  <c r="AE174" i="14"/>
  <c r="AC174" i="14"/>
  <c r="AA174" i="14"/>
  <c r="Y174" i="14"/>
  <c r="W174" i="14"/>
  <c r="U174" i="14"/>
  <c r="X174" i="14"/>
  <c r="AB174" i="14"/>
  <c r="AF174" i="14"/>
  <c r="V132" i="14"/>
  <c r="X132" i="14"/>
  <c r="Z132" i="14"/>
  <c r="AB132" i="14"/>
  <c r="AD132" i="14"/>
  <c r="U133" i="14"/>
  <c r="W133" i="14"/>
  <c r="Y133" i="14"/>
  <c r="AA133" i="14"/>
  <c r="AC133" i="14"/>
  <c r="V134" i="14"/>
  <c r="X134" i="14"/>
  <c r="Z134" i="14"/>
  <c r="AB134" i="14"/>
  <c r="AD134" i="14"/>
  <c r="V135" i="14"/>
  <c r="X135" i="14"/>
  <c r="Z135" i="14"/>
  <c r="AB135" i="14"/>
  <c r="AD135" i="14"/>
  <c r="V136" i="14"/>
  <c r="X136" i="14"/>
  <c r="Z136" i="14"/>
  <c r="AB136" i="14"/>
  <c r="AD136" i="14"/>
  <c r="V137" i="14"/>
  <c r="X137" i="14"/>
  <c r="Z137" i="14"/>
  <c r="AB137" i="14"/>
  <c r="AD137" i="14"/>
  <c r="V138" i="14"/>
  <c r="X138" i="14"/>
  <c r="Z138" i="14"/>
  <c r="AB138" i="14"/>
  <c r="AD138" i="14"/>
  <c r="V139" i="14"/>
  <c r="X139" i="14"/>
  <c r="Z139" i="14"/>
  <c r="AB139" i="14"/>
  <c r="AD139" i="14"/>
  <c r="V140" i="14"/>
  <c r="X140" i="14"/>
  <c r="Z140" i="14"/>
  <c r="AB140" i="14"/>
  <c r="AD140" i="14"/>
  <c r="U141" i="14"/>
  <c r="W141" i="14"/>
  <c r="Y141" i="14"/>
  <c r="AA141" i="14"/>
  <c r="AC141" i="14"/>
  <c r="U143" i="14"/>
  <c r="W143" i="14"/>
  <c r="Y143" i="14"/>
  <c r="AA143" i="14"/>
  <c r="AC143" i="14"/>
  <c r="AE149" i="14"/>
  <c r="AC149" i="14"/>
  <c r="AA149" i="14"/>
  <c r="Y149" i="14"/>
  <c r="I149" i="14" s="1"/>
  <c r="W149" i="14"/>
  <c r="U149" i="14"/>
  <c r="X149" i="14"/>
  <c r="AB149" i="14"/>
  <c r="AF149" i="14"/>
  <c r="AE153" i="14"/>
  <c r="AC153" i="14"/>
  <c r="AA153" i="14"/>
  <c r="Y153" i="14"/>
  <c r="W153" i="14"/>
  <c r="U153" i="14"/>
  <c r="X153" i="14"/>
  <c r="AB153" i="14"/>
  <c r="AF153" i="14"/>
  <c r="AE155" i="14"/>
  <c r="AC155" i="14"/>
  <c r="AA155" i="14"/>
  <c r="Y155" i="14"/>
  <c r="W155" i="14"/>
  <c r="U155" i="14"/>
  <c r="X155" i="14"/>
  <c r="AB155" i="14"/>
  <c r="AF155" i="14"/>
  <c r="AE157" i="14"/>
  <c r="AC157" i="14"/>
  <c r="AA157" i="14"/>
  <c r="Y157" i="14"/>
  <c r="I157" i="14" s="1"/>
  <c r="W157" i="14"/>
  <c r="U157" i="14"/>
  <c r="X157" i="14"/>
  <c r="AB157" i="14"/>
  <c r="AF157" i="14"/>
  <c r="V159" i="14"/>
  <c r="Z159" i="14"/>
  <c r="AD159" i="14"/>
  <c r="AE161" i="14"/>
  <c r="AC161" i="14"/>
  <c r="AA161" i="14"/>
  <c r="Y161" i="14"/>
  <c r="I161" i="14" s="1"/>
  <c r="W161" i="14"/>
  <c r="U161" i="14"/>
  <c r="X161" i="14"/>
  <c r="AB161" i="14"/>
  <c r="AF161" i="14"/>
  <c r="V162" i="14"/>
  <c r="Z162" i="14"/>
  <c r="AD162" i="14"/>
  <c r="AE166" i="14"/>
  <c r="AC166" i="14"/>
  <c r="AA166" i="14"/>
  <c r="Y166" i="14"/>
  <c r="I166" i="14" s="1"/>
  <c r="W166" i="14"/>
  <c r="U166" i="14"/>
  <c r="X166" i="14"/>
  <c r="AB166" i="14"/>
  <c r="AF166" i="14"/>
  <c r="AE164" i="14"/>
  <c r="AC164" i="14"/>
  <c r="AA164" i="14"/>
  <c r="Y164" i="14"/>
  <c r="I164" i="14" s="1"/>
  <c r="W164" i="14"/>
  <c r="U164" i="14"/>
  <c r="X164" i="14"/>
  <c r="AB164" i="14"/>
  <c r="AF164" i="14"/>
  <c r="AE165" i="14"/>
  <c r="AC165" i="14"/>
  <c r="AA165" i="14"/>
  <c r="Y165" i="14"/>
  <c r="W165" i="14"/>
  <c r="U165" i="14"/>
  <c r="X165" i="14"/>
  <c r="AB165" i="14"/>
  <c r="AF165" i="14"/>
  <c r="V168" i="14"/>
  <c r="Z168" i="14"/>
  <c r="AD168" i="14"/>
  <c r="AE169" i="14"/>
  <c r="AC169" i="14"/>
  <c r="AA169" i="14"/>
  <c r="Y169" i="14"/>
  <c r="I169" i="14" s="1"/>
  <c r="W169" i="14"/>
  <c r="U169" i="14"/>
  <c r="X169" i="14"/>
  <c r="AB169" i="14"/>
  <c r="AF169" i="14"/>
  <c r="V170" i="14"/>
  <c r="Z170" i="14"/>
  <c r="AD170" i="14"/>
  <c r="V172" i="14"/>
  <c r="Z172" i="14"/>
  <c r="AD172" i="14"/>
  <c r="V174" i="14"/>
  <c r="Z174" i="14"/>
  <c r="AD174" i="14"/>
  <c r="V144" i="14"/>
  <c r="X144" i="14"/>
  <c r="Z144" i="14"/>
  <c r="AB144" i="14"/>
  <c r="AD144" i="14"/>
  <c r="V145" i="14"/>
  <c r="X145" i="14"/>
  <c r="G145" i="14" s="1"/>
  <c r="Z145" i="14"/>
  <c r="AB145" i="14"/>
  <c r="AD145" i="14"/>
  <c r="V146" i="14"/>
  <c r="X146" i="14"/>
  <c r="Z146" i="14"/>
  <c r="AB146" i="14"/>
  <c r="AD146" i="14"/>
  <c r="V148" i="14"/>
  <c r="X148" i="14"/>
  <c r="G148" i="14" s="1"/>
  <c r="Z148" i="14"/>
  <c r="AB148" i="14"/>
  <c r="AD148" i="14"/>
  <c r="V152" i="14"/>
  <c r="X152" i="14"/>
  <c r="Z152" i="14"/>
  <c r="AB152" i="14"/>
  <c r="AD152" i="14"/>
  <c r="V154" i="14"/>
  <c r="X154" i="14"/>
  <c r="Z154" i="14"/>
  <c r="AB154" i="14"/>
  <c r="AD154" i="14"/>
  <c r="V156" i="14"/>
  <c r="X156" i="14"/>
  <c r="Z156" i="14"/>
  <c r="AB156" i="14"/>
  <c r="AD156" i="14"/>
  <c r="V158" i="14"/>
  <c r="X158" i="14"/>
  <c r="Z158" i="14"/>
  <c r="AB158" i="14"/>
  <c r="AD158" i="14"/>
  <c r="V160" i="14"/>
  <c r="X160" i="14"/>
  <c r="G160" i="14" s="1"/>
  <c r="Z160" i="14"/>
  <c r="AB160" i="14"/>
  <c r="AD160" i="14"/>
  <c r="V167" i="14"/>
  <c r="X167" i="14"/>
  <c r="Z167" i="14"/>
  <c r="AB167" i="14"/>
  <c r="AD167" i="14"/>
  <c r="V171" i="14"/>
  <c r="X171" i="14"/>
  <c r="Z171" i="14"/>
  <c r="AB171" i="14"/>
  <c r="AD171" i="14"/>
  <c r="V173" i="14"/>
  <c r="X173" i="14"/>
  <c r="Z173" i="14"/>
  <c r="AB173" i="14"/>
  <c r="AD173" i="14"/>
  <c r="V175" i="14"/>
  <c r="X175" i="14"/>
  <c r="G175" i="14" s="1"/>
  <c r="Z175" i="14"/>
  <c r="AB175" i="14"/>
  <c r="AD175" i="14"/>
  <c r="AF176" i="14"/>
  <c r="AD176" i="14"/>
  <c r="AB176" i="14"/>
  <c r="Z176" i="14"/>
  <c r="X176" i="14"/>
  <c r="V176" i="14"/>
  <c r="Y176" i="14"/>
  <c r="AC176" i="14"/>
  <c r="V127" i="5"/>
  <c r="V129" i="5"/>
  <c r="V139" i="5"/>
  <c r="V143" i="5"/>
  <c r="V150" i="5"/>
  <c r="V153" i="5"/>
  <c r="V158" i="5"/>
  <c r="R127" i="5"/>
  <c r="V128" i="5"/>
  <c r="R129" i="5"/>
  <c r="V130" i="5"/>
  <c r="V134" i="5"/>
  <c r="R139" i="5"/>
  <c r="V141" i="5"/>
  <c r="R143" i="5"/>
  <c r="V144" i="5"/>
  <c r="R150" i="5"/>
  <c r="R153" i="5"/>
  <c r="R158" i="5"/>
  <c r="V132" i="5"/>
  <c r="R132" i="5"/>
  <c r="X132" i="5"/>
  <c r="V152" i="5"/>
  <c r="R152" i="5"/>
  <c r="X152" i="5"/>
  <c r="K152" i="5" s="1"/>
  <c r="T132" i="5"/>
  <c r="V136" i="5"/>
  <c r="R136" i="5"/>
  <c r="X136" i="5"/>
  <c r="V138" i="5"/>
  <c r="R138" i="5"/>
  <c r="X138" i="5"/>
  <c r="V148" i="5"/>
  <c r="R148" i="5"/>
  <c r="X148" i="5"/>
  <c r="T152" i="5"/>
  <c r="T155" i="5"/>
  <c r="X155" i="5"/>
  <c r="K155" i="5" s="1"/>
  <c r="T161" i="5"/>
  <c r="X161" i="5"/>
  <c r="K161" i="5" s="1"/>
  <c r="T127" i="5"/>
  <c r="X127" i="5"/>
  <c r="K127" i="5" s="1"/>
  <c r="T128" i="5"/>
  <c r="X128" i="5"/>
  <c r="K128" i="5" s="1"/>
  <c r="T129" i="5"/>
  <c r="X129" i="5"/>
  <c r="K129" i="5" s="1"/>
  <c r="T130" i="5"/>
  <c r="X130" i="5"/>
  <c r="K130" i="5" s="1"/>
  <c r="T134" i="5"/>
  <c r="X134" i="5"/>
  <c r="K134" i="5" s="1"/>
  <c r="T139" i="5"/>
  <c r="X139" i="5"/>
  <c r="K139" i="5" s="1"/>
  <c r="T141" i="5"/>
  <c r="X141" i="5"/>
  <c r="K141" i="5" s="1"/>
  <c r="T143" i="5"/>
  <c r="X143" i="5"/>
  <c r="K143" i="5" s="1"/>
  <c r="T144" i="5"/>
  <c r="X144" i="5"/>
  <c r="K144" i="5" s="1"/>
  <c r="T150" i="5"/>
  <c r="X150" i="5"/>
  <c r="K150" i="5" s="1"/>
  <c r="T153" i="5"/>
  <c r="X153" i="5"/>
  <c r="K153" i="5" s="1"/>
  <c r="R155" i="5"/>
  <c r="V155" i="5"/>
  <c r="T158" i="5"/>
  <c r="X158" i="5"/>
  <c r="K158" i="5" s="1"/>
  <c r="R161" i="5"/>
  <c r="V161" i="5"/>
  <c r="X131" i="5"/>
  <c r="V131" i="5"/>
  <c r="T131" i="5"/>
  <c r="R131" i="5"/>
  <c r="U131" i="5"/>
  <c r="X133" i="5"/>
  <c r="V133" i="5"/>
  <c r="T133" i="5"/>
  <c r="R133" i="5"/>
  <c r="U133" i="5"/>
  <c r="X135" i="5"/>
  <c r="V135" i="5"/>
  <c r="T135" i="5"/>
  <c r="R135" i="5"/>
  <c r="U135" i="5"/>
  <c r="X137" i="5"/>
  <c r="K137" i="5" s="1"/>
  <c r="V137" i="5"/>
  <c r="T137" i="5"/>
  <c r="R137" i="5"/>
  <c r="U137" i="5"/>
  <c r="X147" i="5"/>
  <c r="K147" i="5" s="1"/>
  <c r="V147" i="5"/>
  <c r="T147" i="5"/>
  <c r="R147" i="5"/>
  <c r="U147" i="5"/>
  <c r="X125" i="5"/>
  <c r="V125" i="5"/>
  <c r="T125" i="5"/>
  <c r="R125" i="5"/>
  <c r="U125" i="5"/>
  <c r="X126" i="5"/>
  <c r="V126" i="5"/>
  <c r="T126" i="5"/>
  <c r="R126" i="5"/>
  <c r="U126" i="5"/>
  <c r="S131" i="5"/>
  <c r="W131" i="5"/>
  <c r="S133" i="5"/>
  <c r="W133" i="5"/>
  <c r="S135" i="5"/>
  <c r="W135" i="5"/>
  <c r="S137" i="5"/>
  <c r="W137" i="5"/>
  <c r="X140" i="5"/>
  <c r="V140" i="5"/>
  <c r="T140" i="5"/>
  <c r="R140" i="5"/>
  <c r="U140" i="5"/>
  <c r="S147" i="5"/>
  <c r="W147" i="5"/>
  <c r="S149" i="5"/>
  <c r="U149" i="5"/>
  <c r="W149" i="5"/>
  <c r="X151" i="5"/>
  <c r="K151" i="5" s="1"/>
  <c r="V151" i="5"/>
  <c r="T151" i="5"/>
  <c r="R151" i="5"/>
  <c r="U151" i="5"/>
  <c r="X154" i="5"/>
  <c r="K154" i="5" s="1"/>
  <c r="V154" i="5"/>
  <c r="T154" i="5"/>
  <c r="R154" i="5"/>
  <c r="U154" i="5"/>
  <c r="X156" i="5"/>
  <c r="K156" i="5" s="1"/>
  <c r="V156" i="5"/>
  <c r="T156" i="5"/>
  <c r="R156" i="5"/>
  <c r="U156" i="5"/>
  <c r="X159" i="5"/>
  <c r="K159" i="5" s="1"/>
  <c r="V159" i="5"/>
  <c r="T159" i="5"/>
  <c r="R159" i="5"/>
  <c r="U159" i="5"/>
  <c r="X162" i="5"/>
  <c r="K162" i="5" s="1"/>
  <c r="V162" i="5"/>
  <c r="T162" i="5"/>
  <c r="R162" i="5"/>
  <c r="U162" i="5"/>
  <c r="S127" i="5"/>
  <c r="U127" i="5"/>
  <c r="W127" i="5"/>
  <c r="S128" i="5"/>
  <c r="U128" i="5"/>
  <c r="W128" i="5"/>
  <c r="S129" i="5"/>
  <c r="U129" i="5"/>
  <c r="W129" i="5"/>
  <c r="S130" i="5"/>
  <c r="U130" i="5"/>
  <c r="W130" i="5"/>
  <c r="S132" i="5"/>
  <c r="U132" i="5"/>
  <c r="W132" i="5"/>
  <c r="S134" i="5"/>
  <c r="U134" i="5"/>
  <c r="W134" i="5"/>
  <c r="S136" i="5"/>
  <c r="U136" i="5"/>
  <c r="W136" i="5"/>
  <c r="S138" i="5"/>
  <c r="U138" i="5"/>
  <c r="W138" i="5"/>
  <c r="S139" i="5"/>
  <c r="U139" i="5"/>
  <c r="W139" i="5"/>
  <c r="S141" i="5"/>
  <c r="U141" i="5"/>
  <c r="W141" i="5"/>
  <c r="S143" i="5"/>
  <c r="U143" i="5"/>
  <c r="W143" i="5"/>
  <c r="S144" i="5"/>
  <c r="U144" i="5"/>
  <c r="W144" i="5"/>
  <c r="S148" i="5"/>
  <c r="U148" i="5"/>
  <c r="W148" i="5"/>
  <c r="R149" i="5"/>
  <c r="T149" i="5"/>
  <c r="V149" i="5"/>
  <c r="S150" i="5"/>
  <c r="U150" i="5"/>
  <c r="W150" i="5"/>
  <c r="S151" i="5"/>
  <c r="W151" i="5"/>
  <c r="S154" i="5"/>
  <c r="W154" i="5"/>
  <c r="S156" i="5"/>
  <c r="W156" i="5"/>
  <c r="S159" i="5"/>
  <c r="W159" i="5"/>
  <c r="S162" i="5"/>
  <c r="W162" i="5"/>
  <c r="S152" i="5"/>
  <c r="U152" i="5"/>
  <c r="W152" i="5"/>
  <c r="S153" i="5"/>
  <c r="U153" i="5"/>
  <c r="W153" i="5"/>
  <c r="S155" i="5"/>
  <c r="U155" i="5"/>
  <c r="W155" i="5"/>
  <c r="S158" i="5"/>
  <c r="U158" i="5"/>
  <c r="W158" i="5"/>
  <c r="S161" i="5"/>
  <c r="U161" i="5"/>
  <c r="W161" i="5"/>
  <c r="U154" i="1"/>
  <c r="I154" i="1" s="1"/>
  <c r="U161" i="1"/>
  <c r="I161" i="1" s="1"/>
  <c r="U166" i="1"/>
  <c r="I166" i="1" s="1"/>
  <c r="U169" i="1"/>
  <c r="I169" i="1" s="1"/>
  <c r="U139" i="1"/>
  <c r="I139" i="1" s="1"/>
  <c r="Q154" i="1"/>
  <c r="R158" i="1"/>
  <c r="Q161" i="1"/>
  <c r="Q166" i="1"/>
  <c r="U167" i="1"/>
  <c r="I167" i="1" s="1"/>
  <c r="Q169" i="1"/>
  <c r="S159" i="1"/>
  <c r="S164" i="1"/>
  <c r="V165" i="1"/>
  <c r="V168" i="1"/>
  <c r="S139" i="1"/>
  <c r="S154" i="1"/>
  <c r="Q159" i="1"/>
  <c r="U159" i="1"/>
  <c r="I159" i="1" s="1"/>
  <c r="S161" i="1"/>
  <c r="Q164" i="1"/>
  <c r="U164" i="1"/>
  <c r="I164" i="1" s="1"/>
  <c r="S166" i="1"/>
  <c r="S167" i="1"/>
  <c r="S169" i="1"/>
  <c r="T130" i="1"/>
  <c r="V130" i="1"/>
  <c r="T133" i="1"/>
  <c r="V133" i="1"/>
  <c r="R134" i="1"/>
  <c r="T134" i="1"/>
  <c r="V134" i="1"/>
  <c r="I134" i="1" s="1"/>
  <c r="R135" i="1"/>
  <c r="T135" i="1"/>
  <c r="R136" i="1"/>
  <c r="V136" i="1"/>
  <c r="R138" i="1"/>
  <c r="V138" i="1"/>
  <c r="R129" i="1"/>
  <c r="T129" i="1"/>
  <c r="Q130" i="1"/>
  <c r="S130" i="1"/>
  <c r="U130" i="1"/>
  <c r="R131" i="1"/>
  <c r="T131" i="1"/>
  <c r="R132" i="1"/>
  <c r="T132" i="1"/>
  <c r="Q133" i="1"/>
  <c r="S133" i="1"/>
  <c r="U133" i="1"/>
  <c r="Q134" i="1"/>
  <c r="S134" i="1"/>
  <c r="Q135" i="1"/>
  <c r="S135" i="1"/>
  <c r="U135" i="1"/>
  <c r="I135" i="1" s="1"/>
  <c r="Q136" i="1"/>
  <c r="S136" i="1"/>
  <c r="G136" i="1" s="1"/>
  <c r="U136" i="1"/>
  <c r="Q138" i="1"/>
  <c r="S138" i="1"/>
  <c r="G138" i="1" s="1"/>
  <c r="U138" i="1"/>
  <c r="R139" i="1"/>
  <c r="T139" i="1"/>
  <c r="U155" i="1"/>
  <c r="I155" i="1" s="1"/>
  <c r="S155" i="1"/>
  <c r="Q155" i="1"/>
  <c r="T155" i="1"/>
  <c r="U163" i="1"/>
  <c r="S163" i="1"/>
  <c r="G163" i="1" s="1"/>
  <c r="Q163" i="1"/>
  <c r="V163" i="1"/>
  <c r="R163" i="1"/>
  <c r="U170" i="1"/>
  <c r="S170" i="1"/>
  <c r="G170" i="1" s="1"/>
  <c r="Q170" i="1"/>
  <c r="V170" i="1"/>
  <c r="R170" i="1"/>
  <c r="V156" i="1"/>
  <c r="T156" i="1"/>
  <c r="S156" i="1"/>
  <c r="Q156" i="1"/>
  <c r="U156" i="1"/>
  <c r="I156" i="1" s="1"/>
  <c r="U160" i="1"/>
  <c r="S160" i="1"/>
  <c r="G160" i="1" s="1"/>
  <c r="Q160" i="1"/>
  <c r="V160" i="1"/>
  <c r="R160" i="1"/>
  <c r="R154" i="1"/>
  <c r="T154" i="1"/>
  <c r="U158" i="1"/>
  <c r="I158" i="1" s="1"/>
  <c r="S158" i="1"/>
  <c r="Q158" i="1"/>
  <c r="T158" i="1"/>
  <c r="U162" i="1"/>
  <c r="I162" i="1" s="1"/>
  <c r="S162" i="1"/>
  <c r="Q162" i="1"/>
  <c r="T162" i="1"/>
  <c r="U165" i="1"/>
  <c r="S165" i="1"/>
  <c r="Q165" i="1"/>
  <c r="T165" i="1"/>
  <c r="U168" i="1"/>
  <c r="S168" i="1"/>
  <c r="Q168" i="1"/>
  <c r="T168" i="1"/>
  <c r="R159" i="1"/>
  <c r="T159" i="1"/>
  <c r="R161" i="1"/>
  <c r="T161" i="1"/>
  <c r="R164" i="1"/>
  <c r="T164" i="1"/>
  <c r="R166" i="1"/>
  <c r="T166" i="1"/>
  <c r="R167" i="1"/>
  <c r="T167" i="1"/>
  <c r="R169" i="1"/>
  <c r="T169" i="1"/>
  <c r="I138" i="1" l="1"/>
  <c r="M165" i="14"/>
  <c r="K149" i="5"/>
  <c r="I165" i="14"/>
  <c r="G149" i="5"/>
  <c r="I149" i="5"/>
  <c r="G140" i="14"/>
  <c r="K154" i="14"/>
  <c r="M166" i="14"/>
  <c r="O174" i="14"/>
  <c r="G143" i="14"/>
  <c r="I161" i="5"/>
  <c r="K140" i="5"/>
  <c r="I151" i="5"/>
  <c r="I139" i="5"/>
  <c r="I158" i="5"/>
  <c r="I130" i="5"/>
  <c r="G132" i="5"/>
  <c r="K138" i="5"/>
  <c r="G147" i="5"/>
  <c r="E129" i="5"/>
  <c r="I147" i="5"/>
  <c r="I154" i="5"/>
  <c r="G129" i="5"/>
  <c r="G130" i="5"/>
  <c r="G131" i="5"/>
  <c r="G133" i="1"/>
  <c r="I133" i="1"/>
  <c r="I146" i="1"/>
  <c r="G141" i="1"/>
  <c r="I141" i="1"/>
  <c r="G139" i="1"/>
  <c r="G169" i="1"/>
  <c r="G162" i="1"/>
  <c r="G134" i="1"/>
  <c r="G159" i="1"/>
  <c r="G131" i="1"/>
  <c r="M155" i="14"/>
  <c r="K140" i="14"/>
  <c r="M140" i="14"/>
  <c r="M132" i="14"/>
  <c r="G176" i="14"/>
  <c r="M164" i="14"/>
  <c r="I154" i="14"/>
  <c r="M139" i="14"/>
  <c r="G132" i="14"/>
  <c r="O171" i="14"/>
  <c r="I176" i="14"/>
  <c r="I132" i="14"/>
  <c r="E136" i="5"/>
  <c r="I143" i="5"/>
  <c r="G161" i="5"/>
  <c r="G135" i="1"/>
  <c r="G164" i="1"/>
  <c r="G156" i="1"/>
  <c r="I155" i="14"/>
  <c r="M149" i="14"/>
  <c r="O140" i="14"/>
  <c r="G167" i="14"/>
  <c r="K175" i="14"/>
  <c r="M144" i="14"/>
  <c r="I134" i="14"/>
  <c r="K134" i="14"/>
  <c r="O160" i="14"/>
  <c r="G159" i="14"/>
  <c r="E134" i="14"/>
  <c r="M141" i="14"/>
  <c r="M133" i="14"/>
  <c r="I175" i="14"/>
  <c r="K148" i="14"/>
  <c r="K166" i="14"/>
  <c r="K141" i="14"/>
  <c r="K159" i="14"/>
  <c r="M175" i="14"/>
  <c r="K132" i="14"/>
  <c r="O148" i="14"/>
  <c r="I141" i="14"/>
  <c r="I168" i="14"/>
  <c r="M159" i="14"/>
  <c r="O145" i="14"/>
  <c r="G166" i="14"/>
  <c r="O166" i="14"/>
  <c r="G141" i="14"/>
  <c r="O159" i="14"/>
  <c r="M148" i="14"/>
  <c r="I139" i="14"/>
  <c r="K139" i="14"/>
  <c r="M168" i="14"/>
  <c r="K173" i="14"/>
  <c r="E139" i="14"/>
  <c r="G139" i="14"/>
  <c r="O165" i="14"/>
  <c r="O168" i="14"/>
  <c r="M138" i="14"/>
  <c r="O167" i="14"/>
  <c r="I138" i="14"/>
  <c r="K138" i="14"/>
  <c r="M158" i="14"/>
  <c r="M157" i="14"/>
  <c r="K158" i="14"/>
  <c r="E159" i="14"/>
  <c r="Q159" i="14"/>
  <c r="P159" i="14"/>
  <c r="Q165" i="14"/>
  <c r="E165" i="14"/>
  <c r="P165" i="14"/>
  <c r="Q148" i="14"/>
  <c r="P148" i="14"/>
  <c r="E148" i="14"/>
  <c r="G157" i="14"/>
  <c r="G173" i="14"/>
  <c r="I171" i="14"/>
  <c r="M172" i="14"/>
  <c r="Q146" i="14"/>
  <c r="E146" i="14"/>
  <c r="P146" i="14"/>
  <c r="M171" i="14"/>
  <c r="M156" i="14"/>
  <c r="E176" i="14"/>
  <c r="E133" i="14"/>
  <c r="E138" i="14"/>
  <c r="G138" i="14"/>
  <c r="G146" i="14"/>
  <c r="G133" i="14"/>
  <c r="O157" i="14"/>
  <c r="P169" i="14"/>
  <c r="E169" i="14"/>
  <c r="Q169" i="14"/>
  <c r="G158" i="14"/>
  <c r="M146" i="14"/>
  <c r="M137" i="14"/>
  <c r="Q164" i="14"/>
  <c r="E164" i="14"/>
  <c r="P164" i="14"/>
  <c r="Q149" i="14"/>
  <c r="P149" i="14"/>
  <c r="E149" i="14"/>
  <c r="Q162" i="14"/>
  <c r="E162" i="14"/>
  <c r="P162" i="14"/>
  <c r="I137" i="14"/>
  <c r="K137" i="14"/>
  <c r="I156" i="14"/>
  <c r="Q156" i="14"/>
  <c r="E156" i="14"/>
  <c r="P156" i="14"/>
  <c r="K133" i="14"/>
  <c r="I148" i="14"/>
  <c r="Q171" i="14"/>
  <c r="P171" i="14"/>
  <c r="E171" i="14"/>
  <c r="K146" i="14"/>
  <c r="G162" i="14"/>
  <c r="K156" i="14"/>
  <c r="K160" i="14"/>
  <c r="K145" i="14"/>
  <c r="E137" i="14"/>
  <c r="K167" i="14"/>
  <c r="G137" i="14"/>
  <c r="M154" i="14"/>
  <c r="G144" i="14"/>
  <c r="E140" i="14"/>
  <c r="P140" i="14"/>
  <c r="K168" i="14"/>
  <c r="E155" i="14"/>
  <c r="P155" i="14"/>
  <c r="Q155" i="14"/>
  <c r="I162" i="14"/>
  <c r="G156" i="14"/>
  <c r="Q160" i="14"/>
  <c r="P160" i="14"/>
  <c r="E160" i="14"/>
  <c r="Q145" i="14"/>
  <c r="P145" i="14"/>
  <c r="E145" i="14"/>
  <c r="M136" i="14"/>
  <c r="E167" i="14"/>
  <c r="P167" i="14"/>
  <c r="Q167" i="14"/>
  <c r="Q154" i="14"/>
  <c r="E154" i="14"/>
  <c r="P154" i="14"/>
  <c r="M173" i="14"/>
  <c r="G134" i="14"/>
  <c r="I133" i="14"/>
  <c r="K171" i="14"/>
  <c r="G170" i="14"/>
  <c r="I136" i="14"/>
  <c r="I167" i="14"/>
  <c r="K136" i="14"/>
  <c r="M152" i="14"/>
  <c r="E158" i="14"/>
  <c r="Q158" i="14"/>
  <c r="P158" i="14"/>
  <c r="P166" i="14"/>
  <c r="Q166" i="14"/>
  <c r="E166" i="14"/>
  <c r="Q141" i="14"/>
  <c r="E141" i="14"/>
  <c r="P141" i="14"/>
  <c r="G169" i="14"/>
  <c r="P161" i="14"/>
  <c r="Q161" i="14"/>
  <c r="E161" i="14"/>
  <c r="G161" i="14"/>
  <c r="Q170" i="14"/>
  <c r="E170" i="14"/>
  <c r="P170" i="14"/>
  <c r="M169" i="14"/>
  <c r="K149" i="14"/>
  <c r="O169" i="14"/>
  <c r="K161" i="14"/>
  <c r="E174" i="14"/>
  <c r="Q174" i="14"/>
  <c r="P174" i="14"/>
  <c r="I170" i="14"/>
  <c r="M162" i="14"/>
  <c r="M160" i="14"/>
  <c r="M145" i="14"/>
  <c r="E136" i="14"/>
  <c r="M167" i="14"/>
  <c r="G136" i="14"/>
  <c r="Q152" i="14"/>
  <c r="P152" i="14"/>
  <c r="G165" i="14"/>
  <c r="G168" i="14"/>
  <c r="I146" i="14"/>
  <c r="G164" i="14"/>
  <c r="K169" i="14"/>
  <c r="K162" i="14"/>
  <c r="O164" i="14"/>
  <c r="M161" i="14"/>
  <c r="K155" i="14"/>
  <c r="O149" i="14"/>
  <c r="G174" i="14"/>
  <c r="K170" i="14"/>
  <c r="O162" i="14"/>
  <c r="M135" i="14"/>
  <c r="Q173" i="14"/>
  <c r="P173" i="14"/>
  <c r="E173" i="14"/>
  <c r="Q168" i="14"/>
  <c r="E168" i="14"/>
  <c r="P168" i="14"/>
  <c r="Q157" i="14"/>
  <c r="E157" i="14"/>
  <c r="P157" i="14"/>
  <c r="E172" i="14"/>
  <c r="Q172" i="14"/>
  <c r="P172" i="14"/>
  <c r="K165" i="14"/>
  <c r="I172" i="14"/>
  <c r="K172" i="14"/>
  <c r="O172" i="14"/>
  <c r="O161" i="14"/>
  <c r="M143" i="14"/>
  <c r="I174" i="14"/>
  <c r="M170" i="14"/>
  <c r="K144" i="14"/>
  <c r="I135" i="14"/>
  <c r="K135" i="14"/>
  <c r="K176" i="14"/>
  <c r="Q143" i="14"/>
  <c r="P143" i="14"/>
  <c r="E143" i="14"/>
  <c r="E175" i="14"/>
  <c r="Q175" i="14"/>
  <c r="P175" i="14"/>
  <c r="G155" i="14"/>
  <c r="O155" i="14"/>
  <c r="K143" i="14"/>
  <c r="K174" i="14"/>
  <c r="O170" i="14"/>
  <c r="K152" i="14"/>
  <c r="Q144" i="14"/>
  <c r="P144" i="14"/>
  <c r="E144" i="14"/>
  <c r="E135" i="14"/>
  <c r="G135" i="14"/>
  <c r="O175" i="14"/>
  <c r="G172" i="14"/>
  <c r="G171" i="14"/>
  <c r="K157" i="14"/>
  <c r="K164" i="14"/>
  <c r="I143" i="14"/>
  <c r="M174" i="14"/>
  <c r="G152" i="14"/>
  <c r="M134" i="14"/>
  <c r="I140" i="14"/>
  <c r="I131" i="5"/>
  <c r="G134" i="5"/>
  <c r="I162" i="5"/>
  <c r="G156" i="5"/>
  <c r="E161" i="5"/>
  <c r="M161" i="5"/>
  <c r="L161" i="5"/>
  <c r="G162" i="5"/>
  <c r="G151" i="5"/>
  <c r="I155" i="5"/>
  <c r="M152" i="5"/>
  <c r="E152" i="5"/>
  <c r="L152" i="5"/>
  <c r="M155" i="5"/>
  <c r="L155" i="5"/>
  <c r="E155" i="5"/>
  <c r="I152" i="5"/>
  <c r="M144" i="5"/>
  <c r="E144" i="5"/>
  <c r="L144" i="5"/>
  <c r="I153" i="5"/>
  <c r="M159" i="5"/>
  <c r="E159" i="5"/>
  <c r="L159" i="5"/>
  <c r="G154" i="5"/>
  <c r="L162" i="5"/>
  <c r="M162" i="5"/>
  <c r="E162" i="5"/>
  <c r="G150" i="5"/>
  <c r="L158" i="5"/>
  <c r="M158" i="5"/>
  <c r="E158" i="5"/>
  <c r="E151" i="5"/>
  <c r="L151" i="5"/>
  <c r="M151" i="5"/>
  <c r="M153" i="5"/>
  <c r="E153" i="5"/>
  <c r="L153" i="5"/>
  <c r="G155" i="5"/>
  <c r="E150" i="5"/>
  <c r="L150" i="5"/>
  <c r="M150" i="5"/>
  <c r="M147" i="5"/>
  <c r="L147" i="5"/>
  <c r="E149" i="5"/>
  <c r="M149" i="5"/>
  <c r="L149" i="5"/>
  <c r="G158" i="5"/>
  <c r="G152" i="5"/>
  <c r="I144" i="5"/>
  <c r="I159" i="5"/>
  <c r="L156" i="5"/>
  <c r="M156" i="5"/>
  <c r="E156" i="5"/>
  <c r="G143" i="5"/>
  <c r="M143" i="5"/>
  <c r="E143" i="5"/>
  <c r="L143" i="5"/>
  <c r="M154" i="5"/>
  <c r="L154" i="5"/>
  <c r="E154" i="5"/>
  <c r="L141" i="5"/>
  <c r="E141" i="5"/>
  <c r="M141" i="5"/>
  <c r="I150" i="5"/>
  <c r="G159" i="5"/>
  <c r="G140" i="5"/>
  <c r="I141" i="5"/>
  <c r="G153" i="5"/>
  <c r="I156" i="5"/>
  <c r="G141" i="5"/>
  <c r="I153" i="1"/>
  <c r="G153" i="1"/>
  <c r="G132" i="1"/>
  <c r="G144" i="1"/>
  <c r="I170" i="1"/>
  <c r="G146" i="1"/>
  <c r="E162" i="1"/>
  <c r="L162" i="1"/>
  <c r="L136" i="1"/>
  <c r="E136" i="1"/>
  <c r="L150" i="1"/>
  <c r="E150" i="1"/>
  <c r="E170" i="1"/>
  <c r="L170" i="1"/>
  <c r="L141" i="1"/>
  <c r="E141" i="1"/>
  <c r="I143" i="1"/>
  <c r="L153" i="1"/>
  <c r="E153" i="1"/>
  <c r="E166" i="1"/>
  <c r="L166" i="1"/>
  <c r="G143" i="1"/>
  <c r="I163" i="1"/>
  <c r="E133" i="1"/>
  <c r="L133" i="1"/>
  <c r="L161" i="1"/>
  <c r="E161" i="1"/>
  <c r="L143" i="1"/>
  <c r="E143" i="1"/>
  <c r="I144" i="1"/>
  <c r="G142" i="1"/>
  <c r="I140" i="1"/>
  <c r="E134" i="1"/>
  <c r="L134" i="1"/>
  <c r="L154" i="1"/>
  <c r="E154" i="1"/>
  <c r="G167" i="1"/>
  <c r="G166" i="1"/>
  <c r="L130" i="1"/>
  <c r="G140" i="1"/>
  <c r="L158" i="1"/>
  <c r="E158" i="1"/>
  <c r="E163" i="1"/>
  <c r="L163" i="1"/>
  <c r="L160" i="1"/>
  <c r="E160" i="1"/>
  <c r="I160" i="1"/>
  <c r="I168" i="1"/>
  <c r="G161" i="1"/>
  <c r="I147" i="1"/>
  <c r="L140" i="1"/>
  <c r="E140" i="1"/>
  <c r="E135" i="1"/>
  <c r="L135" i="1"/>
  <c r="G158" i="1"/>
  <c r="L144" i="1"/>
  <c r="E144" i="1"/>
  <c r="E168" i="1"/>
  <c r="L168" i="1"/>
  <c r="I142" i="1"/>
  <c r="L132" i="1"/>
  <c r="E132" i="1"/>
  <c r="G165" i="1"/>
  <c r="L138" i="1"/>
  <c r="E138" i="1"/>
  <c r="G147" i="1"/>
  <c r="I131" i="1"/>
  <c r="G168" i="1"/>
  <c r="I132" i="1"/>
  <c r="L167" i="1"/>
  <c r="E167" i="1"/>
  <c r="L156" i="1"/>
  <c r="E156" i="1"/>
  <c r="E165" i="1"/>
  <c r="L165" i="1"/>
  <c r="I165" i="1"/>
  <c r="I136" i="1"/>
  <c r="L159" i="1"/>
  <c r="E159" i="1"/>
  <c r="I150" i="1"/>
  <c r="L147" i="1"/>
  <c r="E147" i="1"/>
  <c r="L146" i="1"/>
  <c r="E146" i="1"/>
  <c r="E169" i="1"/>
  <c r="L169" i="1"/>
  <c r="L155" i="1"/>
  <c r="E155" i="1"/>
  <c r="G155" i="1"/>
  <c r="L139" i="1"/>
  <c r="E139" i="1"/>
  <c r="L131" i="1"/>
  <c r="E131" i="1"/>
  <c r="E142" i="1"/>
  <c r="L142" i="1"/>
  <c r="G154" i="1"/>
  <c r="G150" i="1"/>
  <c r="E164" i="1"/>
  <c r="L164" i="1"/>
  <c r="G139" i="5"/>
  <c r="M140" i="5"/>
  <c r="L140" i="5"/>
  <c r="E140" i="5"/>
  <c r="I140" i="5"/>
  <c r="M139" i="5"/>
  <c r="L139" i="5"/>
  <c r="E139" i="5"/>
  <c r="I138" i="5"/>
  <c r="M137" i="5"/>
  <c r="E137" i="5"/>
  <c r="L137" i="5"/>
  <c r="G138" i="5"/>
  <c r="G137" i="5"/>
  <c r="I137" i="5"/>
  <c r="E138" i="5"/>
  <c r="L138" i="5"/>
  <c r="M138" i="5"/>
  <c r="I128" i="5"/>
  <c r="G135" i="5"/>
  <c r="G133" i="5"/>
  <c r="G136" i="5"/>
  <c r="G128" i="5"/>
  <c r="E128" i="5"/>
  <c r="E135" i="5"/>
  <c r="I129" i="5"/>
  <c r="E134" i="5"/>
  <c r="E132" i="5"/>
  <c r="I132" i="5"/>
  <c r="E130" i="5"/>
  <c r="E133" i="5"/>
  <c r="I133" i="5"/>
  <c r="I136" i="5"/>
  <c r="I135" i="5"/>
  <c r="E131" i="5"/>
  <c r="I134" i="5"/>
  <c r="K132" i="5"/>
  <c r="K136" i="5"/>
  <c r="K135" i="5"/>
  <c r="K133" i="5"/>
  <c r="P138" i="14"/>
  <c r="Q138" i="14"/>
  <c r="Q139" i="14"/>
  <c r="P139" i="14"/>
  <c r="P136" i="14"/>
  <c r="Q136" i="14"/>
  <c r="Q140" i="14"/>
  <c r="Q137" i="14"/>
  <c r="P137" i="14"/>
  <c r="L133" i="5"/>
  <c r="M133" i="5"/>
  <c r="M136" i="5"/>
  <c r="L136" i="5"/>
  <c r="L132" i="5"/>
  <c r="M132" i="5"/>
  <c r="L131" i="5"/>
  <c r="M131" i="5"/>
  <c r="L134" i="5"/>
  <c r="M134" i="5"/>
  <c r="K131" i="5"/>
  <c r="L135" i="5"/>
  <c r="M135" i="5"/>
  <c r="E127" i="5"/>
  <c r="M127" i="5"/>
  <c r="L127" i="5"/>
  <c r="L128" i="5"/>
  <c r="M128" i="5"/>
  <c r="G127" i="5"/>
  <c r="L130" i="5"/>
  <c r="M130" i="5"/>
  <c r="I127" i="5"/>
  <c r="M129" i="5"/>
  <c r="L129" i="5"/>
  <c r="G130" i="1"/>
  <c r="I130" i="1"/>
  <c r="E130" i="1"/>
  <c r="Q132" i="14"/>
  <c r="P132" i="14"/>
  <c r="P135" i="14"/>
  <c r="Q135" i="14"/>
  <c r="P134" i="14"/>
  <c r="Q134" i="14"/>
  <c r="Q133" i="14"/>
  <c r="P133" i="14"/>
  <c r="L200" i="1" l="1"/>
  <c r="N203" i="14"/>
  <c r="P203" i="14"/>
  <c r="H203" i="14"/>
  <c r="L203" i="14"/>
  <c r="D203" i="14"/>
  <c r="F203" i="14"/>
  <c r="J203" i="14"/>
  <c r="H200" i="1"/>
  <c r="J195" i="5"/>
  <c r="F195" i="5"/>
  <c r="H195" i="5"/>
  <c r="D195" i="5"/>
  <c r="L195" i="5"/>
  <c r="F200" i="1"/>
  <c r="D200" i="1"/>
  <c r="Q203" i="14"/>
  <c r="M195" i="5"/>
  <c r="C281" i="11" l="1"/>
  <c r="T281" i="11" s="1"/>
  <c r="T194" i="11"/>
  <c r="T193" i="11"/>
  <c r="AF193" i="11" s="1"/>
  <c r="T192" i="11"/>
  <c r="T191" i="11"/>
  <c r="AF191" i="11" s="1"/>
  <c r="T190" i="11"/>
  <c r="AD190" i="11" s="1"/>
  <c r="T189" i="11"/>
  <c r="AF189" i="11" s="1"/>
  <c r="T188" i="11"/>
  <c r="Z188" i="11" s="1"/>
  <c r="T187" i="11"/>
  <c r="AF187" i="11" s="1"/>
  <c r="T186" i="11"/>
  <c r="AD186" i="11" s="1"/>
  <c r="T185" i="11"/>
  <c r="AF185" i="11" s="1"/>
  <c r="T184" i="11"/>
  <c r="Z184" i="11" s="1"/>
  <c r="T183" i="11"/>
  <c r="AF183" i="11" s="1"/>
  <c r="T182" i="11"/>
  <c r="AF182" i="11" s="1"/>
  <c r="T153" i="21"/>
  <c r="U153" i="21" l="1"/>
  <c r="Y153" i="21"/>
  <c r="V153" i="21"/>
  <c r="AC153" i="21"/>
  <c r="AD153" i="21"/>
  <c r="Z153" i="21"/>
  <c r="AA153" i="21"/>
  <c r="AB153" i="21"/>
  <c r="V281" i="11"/>
  <c r="W281" i="11"/>
  <c r="X281" i="11"/>
  <c r="AC281" i="11"/>
  <c r="Y281" i="11"/>
  <c r="AE281" i="11"/>
  <c r="AB281" i="11"/>
  <c r="U281" i="11"/>
  <c r="AA281" i="11"/>
  <c r="AF281" i="11"/>
  <c r="Z281" i="11"/>
  <c r="AD281" i="11"/>
  <c r="U182" i="11"/>
  <c r="AC182" i="11"/>
  <c r="Y182" i="11"/>
  <c r="AA182" i="11"/>
  <c r="W182" i="11"/>
  <c r="AE182" i="11"/>
  <c r="U185" i="11"/>
  <c r="Y185" i="11"/>
  <c r="AC185" i="11"/>
  <c r="V184" i="11"/>
  <c r="AD184" i="11"/>
  <c r="U189" i="11"/>
  <c r="AC189" i="11"/>
  <c r="AD188" i="11"/>
  <c r="Y193" i="11"/>
  <c r="V188" i="11"/>
  <c r="Y189" i="11"/>
  <c r="U193" i="11"/>
  <c r="AC193" i="11"/>
  <c r="W183" i="11"/>
  <c r="AA183" i="11"/>
  <c r="AE183" i="11"/>
  <c r="O183" i="11" s="1"/>
  <c r="Z186" i="11"/>
  <c r="W187" i="11"/>
  <c r="AA187" i="11"/>
  <c r="AE187" i="11"/>
  <c r="O187" i="11" s="1"/>
  <c r="Z190" i="11"/>
  <c r="W191" i="11"/>
  <c r="AA191" i="11"/>
  <c r="AE191" i="11"/>
  <c r="O191" i="11" s="1"/>
  <c r="U183" i="11"/>
  <c r="Y183" i="11"/>
  <c r="AC183" i="11"/>
  <c r="W185" i="11"/>
  <c r="AA185" i="11"/>
  <c r="AE185" i="11"/>
  <c r="O185" i="11" s="1"/>
  <c r="V186" i="11"/>
  <c r="U187" i="11"/>
  <c r="Y187" i="11"/>
  <c r="AC187" i="11"/>
  <c r="W189" i="11"/>
  <c r="AA189" i="11"/>
  <c r="AE189" i="11"/>
  <c r="O189" i="11" s="1"/>
  <c r="V190" i="11"/>
  <c r="U191" i="11"/>
  <c r="Y191" i="11"/>
  <c r="AC191" i="11"/>
  <c r="W193" i="11"/>
  <c r="AA193" i="11"/>
  <c r="AE193" i="11"/>
  <c r="O193" i="11" s="1"/>
  <c r="AE192" i="11"/>
  <c r="AC192" i="11"/>
  <c r="AA192" i="11"/>
  <c r="Y192" i="11"/>
  <c r="W192" i="11"/>
  <c r="U192" i="11"/>
  <c r="X192" i="11"/>
  <c r="AB192" i="11"/>
  <c r="AF192" i="11"/>
  <c r="AE194" i="11"/>
  <c r="AC194" i="11"/>
  <c r="AA194" i="11"/>
  <c r="Y194" i="11"/>
  <c r="W194" i="11"/>
  <c r="U194" i="11"/>
  <c r="E194" i="11" s="1"/>
  <c r="X194" i="11"/>
  <c r="AB194" i="11"/>
  <c r="AF194" i="11"/>
  <c r="AE184" i="11"/>
  <c r="AC184" i="11"/>
  <c r="AA184" i="11"/>
  <c r="Y184" i="11"/>
  <c r="I184" i="11" s="1"/>
  <c r="W184" i="11"/>
  <c r="U184" i="11"/>
  <c r="X184" i="11"/>
  <c r="AB184" i="11"/>
  <c r="AF184" i="11"/>
  <c r="AE186" i="11"/>
  <c r="AC186" i="11"/>
  <c r="M186" i="11" s="1"/>
  <c r="AA186" i="11"/>
  <c r="Y186" i="11"/>
  <c r="W186" i="11"/>
  <c r="U186" i="11"/>
  <c r="X186" i="11"/>
  <c r="AB186" i="11"/>
  <c r="AF186" i="11"/>
  <c r="AE188" i="11"/>
  <c r="AC188" i="11"/>
  <c r="AA188" i="11"/>
  <c r="Y188" i="11"/>
  <c r="I188" i="11" s="1"/>
  <c r="W188" i="11"/>
  <c r="U188" i="11"/>
  <c r="X188" i="11"/>
  <c r="AB188" i="11"/>
  <c r="AF188" i="11"/>
  <c r="AE190" i="11"/>
  <c r="AC190" i="11"/>
  <c r="M190" i="11" s="1"/>
  <c r="AA190" i="11"/>
  <c r="Y190" i="11"/>
  <c r="W190" i="11"/>
  <c r="U190" i="11"/>
  <c r="X190" i="11"/>
  <c r="AB190" i="11"/>
  <c r="AF190" i="11"/>
  <c r="V192" i="11"/>
  <c r="Z192" i="11"/>
  <c r="AD192" i="11"/>
  <c r="V194" i="11"/>
  <c r="Z194" i="11"/>
  <c r="AD194" i="11"/>
  <c r="V182" i="11"/>
  <c r="X182" i="11"/>
  <c r="Z182" i="11"/>
  <c r="AB182" i="11"/>
  <c r="AD182" i="11"/>
  <c r="V183" i="11"/>
  <c r="X183" i="11"/>
  <c r="Z183" i="11"/>
  <c r="AB183" i="11"/>
  <c r="AD183" i="11"/>
  <c r="V185" i="11"/>
  <c r="X185" i="11"/>
  <c r="Z185" i="11"/>
  <c r="AB185" i="11"/>
  <c r="AD185" i="11"/>
  <c r="V187" i="11"/>
  <c r="X187" i="11"/>
  <c r="Z187" i="11"/>
  <c r="AB187" i="11"/>
  <c r="AD187" i="11"/>
  <c r="V189" i="11"/>
  <c r="X189" i="11"/>
  <c r="Z189" i="11"/>
  <c r="AB189" i="11"/>
  <c r="AD189" i="11"/>
  <c r="V191" i="11"/>
  <c r="X191" i="11"/>
  <c r="Z191" i="11"/>
  <c r="AB191" i="11"/>
  <c r="AD191" i="11"/>
  <c r="V193" i="11"/>
  <c r="X193" i="11"/>
  <c r="Z193" i="11"/>
  <c r="AB193" i="11"/>
  <c r="AD193" i="11"/>
  <c r="I193" i="11" l="1"/>
  <c r="O194" i="11"/>
  <c r="I190" i="11"/>
  <c r="M185" i="11"/>
  <c r="G185" i="11"/>
  <c r="K185" i="11"/>
  <c r="I187" i="11"/>
  <c r="M187" i="11"/>
  <c r="M192" i="11"/>
  <c r="G190" i="11"/>
  <c r="I189" i="11"/>
  <c r="M193" i="11"/>
  <c r="G193" i="11"/>
  <c r="K193" i="11"/>
  <c r="I192" i="11"/>
  <c r="K186" i="11"/>
  <c r="K190" i="11"/>
  <c r="I185" i="11"/>
  <c r="K188" i="11"/>
  <c r="E193" i="11"/>
  <c r="Q193" i="11"/>
  <c r="E192" i="11"/>
  <c r="Q192" i="11"/>
  <c r="E187" i="11"/>
  <c r="Q187" i="11"/>
  <c r="E184" i="11"/>
  <c r="Q184" i="11"/>
  <c r="E185" i="11"/>
  <c r="Q185" i="11"/>
  <c r="E189" i="11"/>
  <c r="Q189" i="11"/>
  <c r="Q188" i="11"/>
  <c r="Q186" i="11"/>
  <c r="Q191" i="11"/>
  <c r="Q183" i="11"/>
  <c r="Q194" i="11"/>
  <c r="Q190" i="11"/>
  <c r="P194" i="11"/>
  <c r="I194" i="11"/>
  <c r="K194" i="11"/>
  <c r="G194" i="11"/>
  <c r="M194" i="11"/>
  <c r="G188" i="11"/>
  <c r="G191" i="11"/>
  <c r="E191" i="11"/>
  <c r="K187" i="11"/>
  <c r="K192" i="11"/>
  <c r="M188" i="11"/>
  <c r="G187" i="11"/>
  <c r="K184" i="11"/>
  <c r="K191" i="11"/>
  <c r="E186" i="11"/>
  <c r="M189" i="11"/>
  <c r="M184" i="11"/>
  <c r="M191" i="11"/>
  <c r="G186" i="11"/>
  <c r="K189" i="11"/>
  <c r="G192" i="11"/>
  <c r="G184" i="11"/>
  <c r="E188" i="11"/>
  <c r="I191" i="11"/>
  <c r="E190" i="11"/>
  <c r="G189" i="11"/>
  <c r="I186" i="11"/>
  <c r="O190" i="11"/>
  <c r="P192" i="11"/>
  <c r="P191" i="11"/>
  <c r="P193" i="11"/>
  <c r="P189" i="11"/>
  <c r="P190" i="11"/>
  <c r="P187" i="11"/>
  <c r="P188" i="11"/>
  <c r="O188" i="11"/>
  <c r="O192" i="11"/>
  <c r="P186" i="11"/>
  <c r="O184" i="11"/>
  <c r="M183" i="11"/>
  <c r="K183" i="11"/>
  <c r="I183" i="11"/>
  <c r="G183" i="11"/>
  <c r="P183" i="11"/>
  <c r="E183" i="11"/>
  <c r="P185" i="11"/>
  <c r="P184" i="11"/>
  <c r="O186" i="11"/>
  <c r="D281" i="11" l="1"/>
  <c r="N281" i="11"/>
  <c r="F281" i="11"/>
  <c r="H281" i="11"/>
  <c r="Q281" i="11"/>
  <c r="P281" i="11"/>
  <c r="J281" i="11"/>
  <c r="L281" i="11"/>
  <c r="C504" i="3"/>
  <c r="G504" i="3"/>
  <c r="T103" i="14" l="1"/>
  <c r="U103" i="14" s="1"/>
  <c r="T105" i="14"/>
  <c r="U105" i="14" s="1"/>
  <c r="T106" i="14"/>
  <c r="W106" i="14" s="1"/>
  <c r="T107" i="14"/>
  <c r="U107" i="14" s="1"/>
  <c r="T102" i="14"/>
  <c r="U102" i="14" s="1"/>
  <c r="E102" i="14" s="1"/>
  <c r="AD106" i="14" l="1"/>
  <c r="Z105" i="14"/>
  <c r="Y106" i="14"/>
  <c r="AE105" i="14"/>
  <c r="AF103" i="14"/>
  <c r="X103" i="14"/>
  <c r="AA107" i="14"/>
  <c r="AC106" i="14"/>
  <c r="X106" i="14"/>
  <c r="G106" i="14" s="1"/>
  <c r="AE103" i="14"/>
  <c r="W103" i="14"/>
  <c r="AF107" i="14"/>
  <c r="X107" i="14"/>
  <c r="AB107" i="14"/>
  <c r="AB106" i="14"/>
  <c r="V106" i="14"/>
  <c r="AB103" i="14"/>
  <c r="AE107" i="14"/>
  <c r="W107" i="14"/>
  <c r="AF106" i="14"/>
  <c r="Z106" i="14"/>
  <c r="U106" i="14"/>
  <c r="AA103" i="14"/>
  <c r="AD105" i="14"/>
  <c r="X105" i="14"/>
  <c r="AB105" i="14"/>
  <c r="W105" i="14"/>
  <c r="AE106" i="14"/>
  <c r="AA106" i="14"/>
  <c r="AF105" i="14"/>
  <c r="AA105" i="14"/>
  <c r="V105" i="14"/>
  <c r="E105" i="14" s="1"/>
  <c r="AD107" i="14"/>
  <c r="Z107" i="14"/>
  <c r="V107" i="14"/>
  <c r="E107" i="14" s="1"/>
  <c r="AC105" i="14"/>
  <c r="Y105" i="14"/>
  <c r="AD103" i="14"/>
  <c r="Z103" i="14"/>
  <c r="V103" i="14"/>
  <c r="E103" i="14" s="1"/>
  <c r="AC107" i="14"/>
  <c r="Y107" i="14"/>
  <c r="AC103" i="14"/>
  <c r="Y103" i="14"/>
  <c r="AF102" i="14"/>
  <c r="AB102" i="14"/>
  <c r="X102" i="14"/>
  <c r="AE102" i="14"/>
  <c r="AA102" i="14"/>
  <c r="W102" i="14"/>
  <c r="G102" i="14" s="1"/>
  <c r="AD102" i="14"/>
  <c r="Z102" i="14"/>
  <c r="V102" i="14"/>
  <c r="AC102" i="14"/>
  <c r="Y102" i="14"/>
  <c r="G103" i="14" l="1"/>
  <c r="K105" i="14"/>
  <c r="M106" i="14"/>
  <c r="G105" i="14"/>
  <c r="M105" i="14"/>
  <c r="I106" i="14"/>
  <c r="P107" i="14"/>
  <c r="I102" i="14"/>
  <c r="M102" i="14"/>
  <c r="Q107" i="14"/>
  <c r="Q106" i="14"/>
  <c r="P106" i="14"/>
  <c r="K107" i="14"/>
  <c r="Q105" i="14"/>
  <c r="I107" i="14"/>
  <c r="M107" i="14"/>
  <c r="G107" i="14"/>
  <c r="P105" i="14"/>
  <c r="K106" i="14"/>
  <c r="I103" i="14"/>
  <c r="M103" i="14"/>
  <c r="E106" i="14"/>
  <c r="I105" i="14"/>
  <c r="K102" i="14"/>
  <c r="K103" i="14"/>
  <c r="Q103" i="14"/>
  <c r="Q102" i="14"/>
  <c r="P103" i="14"/>
  <c r="P102" i="14"/>
  <c r="T99" i="14"/>
  <c r="U99" i="14" s="1"/>
  <c r="T100" i="14"/>
  <c r="U100" i="14" s="1"/>
  <c r="T101" i="14"/>
  <c r="U101" i="14" s="1"/>
  <c r="E101" i="14" s="1"/>
  <c r="E100" i="14" l="1"/>
  <c r="E99" i="14"/>
  <c r="AF99" i="14"/>
  <c r="AC99" i="14"/>
  <c r="AB99" i="14"/>
  <c r="Y99" i="14"/>
  <c r="X99" i="14"/>
  <c r="AA99" i="14"/>
  <c r="AF100" i="14"/>
  <c r="X100" i="14"/>
  <c r="AE99" i="14"/>
  <c r="W99" i="14"/>
  <c r="V100" i="14"/>
  <c r="AD99" i="14"/>
  <c r="Z99" i="14"/>
  <c r="V99" i="14"/>
  <c r="AF101" i="14"/>
  <c r="AB101" i="14"/>
  <c r="AD100" i="14"/>
  <c r="X101" i="14"/>
  <c r="AB100" i="14"/>
  <c r="AE101" i="14"/>
  <c r="AA101" i="14"/>
  <c r="W101" i="14"/>
  <c r="AD101" i="14"/>
  <c r="Z101" i="14"/>
  <c r="V101" i="14"/>
  <c r="AC101" i="14"/>
  <c r="Y101" i="14"/>
  <c r="Z100" i="14"/>
  <c r="AE100" i="14"/>
  <c r="AC100" i="14"/>
  <c r="AA100" i="14"/>
  <c r="Y100" i="14"/>
  <c r="W100" i="14"/>
  <c r="M101" i="14" l="1"/>
  <c r="I101" i="14"/>
  <c r="K100" i="14"/>
  <c r="I100" i="14"/>
  <c r="K99" i="14"/>
  <c r="G101" i="14"/>
  <c r="Q101" i="14"/>
  <c r="P101" i="14"/>
  <c r="K101" i="14"/>
  <c r="G99" i="14"/>
  <c r="M100" i="14"/>
  <c r="I99" i="14"/>
  <c r="M99" i="14"/>
  <c r="G100" i="14"/>
  <c r="Q99" i="14"/>
  <c r="P100" i="14"/>
  <c r="P99" i="14"/>
  <c r="Q100" i="14"/>
  <c r="S138" i="4"/>
  <c r="T138" i="4" s="1"/>
  <c r="S139" i="4"/>
  <c r="T139" i="4" s="1"/>
  <c r="S142" i="4"/>
  <c r="V142" i="4" s="1"/>
  <c r="S143" i="4"/>
  <c r="T143" i="4" s="1"/>
  <c r="S144" i="4"/>
  <c r="T144" i="4" s="1"/>
  <c r="E139" i="4" l="1"/>
  <c r="V144" i="4"/>
  <c r="Y142" i="4"/>
  <c r="AA138" i="4"/>
  <c r="W138" i="4"/>
  <c r="Z138" i="4"/>
  <c r="AC142" i="4"/>
  <c r="T142" i="4"/>
  <c r="AA143" i="4"/>
  <c r="W143" i="4"/>
  <c r="V143" i="4"/>
  <c r="X142" i="4"/>
  <c r="Z144" i="4"/>
  <c r="AC143" i="4"/>
  <c r="Y143" i="4"/>
  <c r="U143" i="4"/>
  <c r="E143" i="4" s="1"/>
  <c r="AB142" i="4"/>
  <c r="W142" i="4"/>
  <c r="G142" i="4" s="1"/>
  <c r="V138" i="4"/>
  <c r="AA144" i="4"/>
  <c r="Z143" i="4"/>
  <c r="W144" i="4"/>
  <c r="AB143" i="4"/>
  <c r="X143" i="4"/>
  <c r="AA142" i="4"/>
  <c r="U142" i="4"/>
  <c r="AC144" i="4"/>
  <c r="Y144" i="4"/>
  <c r="U144" i="4"/>
  <c r="E144" i="4" s="1"/>
  <c r="Z139" i="4"/>
  <c r="V139" i="4"/>
  <c r="AC138" i="4"/>
  <c r="Y138" i="4"/>
  <c r="U138" i="4"/>
  <c r="E138" i="4" s="1"/>
  <c r="AA139" i="4"/>
  <c r="W139" i="4"/>
  <c r="AB144" i="4"/>
  <c r="X144" i="4"/>
  <c r="Z142" i="4"/>
  <c r="AC139" i="4"/>
  <c r="Y139" i="4"/>
  <c r="U139" i="4"/>
  <c r="AB138" i="4"/>
  <c r="X138" i="4"/>
  <c r="AB139" i="4"/>
  <c r="X139" i="4"/>
  <c r="K138" i="4" l="1"/>
  <c r="M139" i="4"/>
  <c r="M143" i="4"/>
  <c r="O144" i="4"/>
  <c r="N139" i="4"/>
  <c r="I143" i="4"/>
  <c r="K139" i="4"/>
  <c r="M138" i="4"/>
  <c r="K142" i="4"/>
  <c r="I144" i="4"/>
  <c r="O139" i="4"/>
  <c r="K144" i="4"/>
  <c r="N144" i="4"/>
  <c r="E142" i="4"/>
  <c r="O142" i="4"/>
  <c r="N142" i="4"/>
  <c r="K143" i="4"/>
  <c r="M142" i="4"/>
  <c r="O143" i="4"/>
  <c r="I142" i="4"/>
  <c r="G144" i="4"/>
  <c r="M144" i="4"/>
  <c r="N143" i="4"/>
  <c r="G143" i="4"/>
  <c r="S136" i="4"/>
  <c r="T136" i="4" s="1"/>
  <c r="S137" i="4"/>
  <c r="T137" i="4" s="1"/>
  <c r="S145" i="4"/>
  <c r="U145" i="4" s="1"/>
  <c r="S146" i="4"/>
  <c r="T146" i="4" s="1"/>
  <c r="S147" i="4"/>
  <c r="W147" i="4" s="1"/>
  <c r="T138" i="11"/>
  <c r="U138" i="11" s="1"/>
  <c r="T139" i="11"/>
  <c r="U139" i="11" s="1"/>
  <c r="T140" i="11"/>
  <c r="U140" i="11" s="1"/>
  <c r="T141" i="11"/>
  <c r="U141" i="11" s="1"/>
  <c r="E137" i="4" l="1"/>
  <c r="E139" i="11"/>
  <c r="E136" i="4"/>
  <c r="AC137" i="4"/>
  <c r="AD139" i="11"/>
  <c r="AF139" i="11"/>
  <c r="V139" i="11"/>
  <c r="AB138" i="11"/>
  <c r="Z138" i="11"/>
  <c r="AB139" i="11"/>
  <c r="AF138" i="11"/>
  <c r="X138" i="11"/>
  <c r="X139" i="11"/>
  <c r="AD138" i="11"/>
  <c r="V138" i="11"/>
  <c r="E138" i="11" s="1"/>
  <c r="W137" i="4"/>
  <c r="U137" i="4"/>
  <c r="AB145" i="4"/>
  <c r="W145" i="4"/>
  <c r="X145" i="4"/>
  <c r="V145" i="4"/>
  <c r="AA145" i="4"/>
  <c r="W146" i="4"/>
  <c r="Z145" i="4"/>
  <c r="T145" i="4"/>
  <c r="AA136" i="4"/>
  <c r="Y136" i="4"/>
  <c r="AA137" i="4"/>
  <c r="W136" i="4"/>
  <c r="Y137" i="4"/>
  <c r="AC136" i="4"/>
  <c r="U136" i="4"/>
  <c r="AE138" i="11"/>
  <c r="AC138" i="11"/>
  <c r="AA138" i="11"/>
  <c r="Y138" i="11"/>
  <c r="W138" i="11"/>
  <c r="AC147" i="4"/>
  <c r="Y147" i="4"/>
  <c r="U147" i="4"/>
  <c r="AA146" i="4"/>
  <c r="AB147" i="4"/>
  <c r="X147" i="4"/>
  <c r="T147" i="4"/>
  <c r="Y146" i="4"/>
  <c r="AC145" i="4"/>
  <c r="Y145" i="4"/>
  <c r="Z136" i="4"/>
  <c r="V136" i="4"/>
  <c r="AA147" i="4"/>
  <c r="Z147" i="4"/>
  <c r="V147" i="4"/>
  <c r="AC146" i="4"/>
  <c r="U146" i="4"/>
  <c r="E146" i="4" s="1"/>
  <c r="AB136" i="4"/>
  <c r="X136" i="4"/>
  <c r="AE140" i="11"/>
  <c r="AA140" i="11"/>
  <c r="W140" i="11"/>
  <c r="AB140" i="11"/>
  <c r="AD140" i="11"/>
  <c r="Z140" i="11"/>
  <c r="V140" i="11"/>
  <c r="E140" i="11" s="1"/>
  <c r="AF140" i="11"/>
  <c r="X140" i="11"/>
  <c r="AC140" i="11"/>
  <c r="Y140" i="11"/>
  <c r="AB141" i="11"/>
  <c r="Z141" i="11"/>
  <c r="AF141" i="11"/>
  <c r="X141" i="11"/>
  <c r="AD141" i="11"/>
  <c r="V141" i="11"/>
  <c r="E141" i="11" s="1"/>
  <c r="Z139" i="11"/>
  <c r="AB146" i="4"/>
  <c r="Z146" i="4"/>
  <c r="X146" i="4"/>
  <c r="V146" i="4"/>
  <c r="AB137" i="4"/>
  <c r="Z137" i="4"/>
  <c r="X137" i="4"/>
  <c r="V137" i="4"/>
  <c r="AE141" i="11"/>
  <c r="AC141" i="11"/>
  <c r="AA141" i="11"/>
  <c r="Y141" i="11"/>
  <c r="W141" i="11"/>
  <c r="AE139" i="11"/>
  <c r="AC139" i="11"/>
  <c r="AA139" i="11"/>
  <c r="Y139" i="11"/>
  <c r="W139" i="11"/>
  <c r="K136" i="4" l="1"/>
  <c r="M146" i="4"/>
  <c r="K145" i="4"/>
  <c r="M139" i="11"/>
  <c r="O138" i="11"/>
  <c r="M138" i="11"/>
  <c r="K147" i="4"/>
  <c r="G136" i="4"/>
  <c r="M136" i="4"/>
  <c r="M140" i="11"/>
  <c r="O146" i="4"/>
  <c r="O139" i="11"/>
  <c r="G137" i="4"/>
  <c r="I147" i="4"/>
  <c r="G145" i="4"/>
  <c r="N137" i="4"/>
  <c r="E145" i="4"/>
  <c r="N145" i="4"/>
  <c r="O145" i="4"/>
  <c r="E147" i="4"/>
  <c r="O147" i="4"/>
  <c r="N147" i="4"/>
  <c r="K137" i="4"/>
  <c r="M137" i="4"/>
  <c r="M145" i="4"/>
  <c r="I137" i="4"/>
  <c r="O137" i="4"/>
  <c r="G146" i="4"/>
  <c r="I146" i="4"/>
  <c r="N146" i="4"/>
  <c r="I145" i="4"/>
  <c r="K146" i="4"/>
  <c r="G139" i="11"/>
  <c r="G141" i="11"/>
  <c r="K141" i="11"/>
  <c r="M141" i="11"/>
  <c r="G140" i="11"/>
  <c r="G138" i="11"/>
  <c r="Q141" i="11"/>
  <c r="I141" i="11"/>
  <c r="O141" i="11"/>
  <c r="Q139" i="11"/>
  <c r="P141" i="11"/>
  <c r="P139" i="11"/>
  <c r="O140" i="11"/>
  <c r="N136" i="4"/>
  <c r="O136" i="4"/>
  <c r="T134" i="11"/>
  <c r="T135" i="11"/>
  <c r="U135" i="11" s="1"/>
  <c r="T136" i="11"/>
  <c r="U136" i="11" s="1"/>
  <c r="E136" i="11" l="1"/>
  <c r="E135" i="11"/>
  <c r="U134" i="11"/>
  <c r="Y134" i="11"/>
  <c r="AC134" i="11"/>
  <c r="W134" i="11"/>
  <c r="AA134" i="11"/>
  <c r="X134" i="11"/>
  <c r="AF134" i="11"/>
  <c r="V134" i="11"/>
  <c r="Z134" i="11"/>
  <c r="AD134" i="11"/>
  <c r="AE134" i="11"/>
  <c r="AB134" i="11"/>
  <c r="AB136" i="11"/>
  <c r="AF136" i="11"/>
  <c r="X136" i="11"/>
  <c r="AB135" i="11"/>
  <c r="Z136" i="11"/>
  <c r="AF135" i="11"/>
  <c r="AD136" i="11"/>
  <c r="V136" i="11"/>
  <c r="X135" i="11"/>
  <c r="AD135" i="11"/>
  <c r="Z135" i="11"/>
  <c r="V135" i="11"/>
  <c r="AE136" i="11"/>
  <c r="AC136" i="11"/>
  <c r="AA136" i="11"/>
  <c r="Y136" i="11"/>
  <c r="W136" i="11"/>
  <c r="AE135" i="11"/>
  <c r="AC135" i="11"/>
  <c r="AA135" i="11"/>
  <c r="Y135" i="11"/>
  <c r="W135" i="11"/>
  <c r="I135" i="11" l="1"/>
  <c r="M135" i="11"/>
  <c r="M136" i="11"/>
  <c r="G135" i="11"/>
  <c r="K135" i="11"/>
  <c r="G136" i="11"/>
  <c r="G134" i="11"/>
  <c r="I136" i="11"/>
  <c r="O134" i="11"/>
  <c r="O135" i="11"/>
  <c r="P135" i="11"/>
  <c r="Q135" i="11"/>
  <c r="O136" i="11"/>
  <c r="P136" i="11"/>
  <c r="Q136" i="11"/>
  <c r="M134" i="11"/>
  <c r="I134" i="11"/>
  <c r="Q134" i="11"/>
  <c r="P134" i="11"/>
  <c r="E134" i="11"/>
  <c r="Q122" i="5"/>
  <c r="Q124" i="5"/>
  <c r="R124" i="5" l="1"/>
  <c r="Y124" i="5"/>
  <c r="U122" i="5"/>
  <c r="Y122" i="5"/>
  <c r="T124" i="5"/>
  <c r="X124" i="5"/>
  <c r="S124" i="5"/>
  <c r="W124" i="5"/>
  <c r="U124" i="5"/>
  <c r="X122" i="5"/>
  <c r="V124" i="5"/>
  <c r="R122" i="5"/>
  <c r="V122" i="5"/>
  <c r="S122" i="5"/>
  <c r="W122" i="5"/>
  <c r="T122" i="5"/>
  <c r="T119" i="11" l="1"/>
  <c r="T120" i="11"/>
  <c r="T121" i="11"/>
  <c r="S114" i="4"/>
  <c r="T114" i="4" s="1"/>
  <c r="S115" i="4"/>
  <c r="U115" i="4" s="1"/>
  <c r="S116" i="4"/>
  <c r="V116" i="4" s="1"/>
  <c r="S117" i="4"/>
  <c r="T117" i="4" s="1"/>
  <c r="T117" i="11"/>
  <c r="U117" i="11" l="1"/>
  <c r="Y117" i="11"/>
  <c r="AC117" i="11"/>
  <c r="V117" i="11"/>
  <c r="Z117" i="11"/>
  <c r="AD117" i="11"/>
  <c r="X117" i="11"/>
  <c r="AB117" i="11"/>
  <c r="AF117" i="11"/>
  <c r="W117" i="11"/>
  <c r="AA117" i="11"/>
  <c r="AE117" i="11"/>
  <c r="O117" i="11" s="1"/>
  <c r="W119" i="11"/>
  <c r="AA119" i="11"/>
  <c r="AE119" i="11"/>
  <c r="Y119" i="11"/>
  <c r="V119" i="11"/>
  <c r="AD119" i="11"/>
  <c r="X119" i="11"/>
  <c r="AB119" i="11"/>
  <c r="AF119" i="11"/>
  <c r="U119" i="11"/>
  <c r="AC119" i="11"/>
  <c r="Z119" i="11"/>
  <c r="W120" i="11"/>
  <c r="AA120" i="11"/>
  <c r="AE120" i="11"/>
  <c r="U120" i="11"/>
  <c r="Y120" i="11"/>
  <c r="Z120" i="11"/>
  <c r="X120" i="11"/>
  <c r="AB120" i="11"/>
  <c r="AF120" i="11"/>
  <c r="AC120" i="11"/>
  <c r="V120" i="11"/>
  <c r="AD120" i="11"/>
  <c r="U121" i="11"/>
  <c r="Y121" i="11"/>
  <c r="AC121" i="11"/>
  <c r="AB121" i="11"/>
  <c r="V121" i="11"/>
  <c r="Z121" i="11"/>
  <c r="AD121" i="11"/>
  <c r="X121" i="11"/>
  <c r="W121" i="11"/>
  <c r="AA121" i="11"/>
  <c r="AE121" i="11"/>
  <c r="AF121" i="11"/>
  <c r="Y116" i="4"/>
  <c r="X116" i="4"/>
  <c r="T116" i="4"/>
  <c r="X115" i="4"/>
  <c r="I115" i="4" s="1"/>
  <c r="AA117" i="4"/>
  <c r="AC116" i="4"/>
  <c r="W117" i="4"/>
  <c r="T115" i="4"/>
  <c r="Z117" i="4"/>
  <c r="V117" i="4"/>
  <c r="AC117" i="4"/>
  <c r="Y117" i="4"/>
  <c r="U117" i="4"/>
  <c r="E117" i="4" s="1"/>
  <c r="AB117" i="4"/>
  <c r="X117" i="4"/>
  <c r="AB116" i="4"/>
  <c r="W116" i="4"/>
  <c r="G116" i="4" s="1"/>
  <c r="AB115" i="4"/>
  <c r="AA116" i="4"/>
  <c r="U116" i="4"/>
  <c r="AA115" i="4"/>
  <c r="AA114" i="4"/>
  <c r="W114" i="4"/>
  <c r="W115" i="4"/>
  <c r="Z115" i="4"/>
  <c r="V115" i="4"/>
  <c r="AC114" i="4"/>
  <c r="Y114" i="4"/>
  <c r="U114" i="4"/>
  <c r="Z114" i="4"/>
  <c r="V114" i="4"/>
  <c r="Z116" i="4"/>
  <c r="AC115" i="4"/>
  <c r="Y115" i="4"/>
  <c r="AB114" i="4"/>
  <c r="X114" i="4"/>
  <c r="G117" i="11" l="1"/>
  <c r="M115" i="4"/>
  <c r="G115" i="4"/>
  <c r="K115" i="4"/>
  <c r="I116" i="4"/>
  <c r="G121" i="11"/>
  <c r="K117" i="11"/>
  <c r="M117" i="4"/>
  <c r="I117" i="4"/>
  <c r="O116" i="4"/>
  <c r="N116" i="4"/>
  <c r="E116" i="4"/>
  <c r="M116" i="4"/>
  <c r="G117" i="4"/>
  <c r="O117" i="4"/>
  <c r="K116" i="4"/>
  <c r="N114" i="4"/>
  <c r="K117" i="4"/>
  <c r="N117" i="4"/>
  <c r="M121" i="11"/>
  <c r="I119" i="11"/>
  <c r="O119" i="11"/>
  <c r="I121" i="11"/>
  <c r="I120" i="11"/>
  <c r="K120" i="11"/>
  <c r="K121" i="11"/>
  <c r="I117" i="11"/>
  <c r="Q121" i="11"/>
  <c r="P121" i="11"/>
  <c r="E121" i="11"/>
  <c r="K119" i="11"/>
  <c r="O121" i="11"/>
  <c r="G120" i="11"/>
  <c r="M120" i="11"/>
  <c r="M117" i="11"/>
  <c r="G119" i="11"/>
  <c r="Q120" i="11"/>
  <c r="P120" i="11"/>
  <c r="E120" i="11"/>
  <c r="Q119" i="11"/>
  <c r="E119" i="11"/>
  <c r="P119" i="11"/>
  <c r="O120" i="11"/>
  <c r="M119" i="11"/>
  <c r="E117" i="11"/>
  <c r="P117" i="11"/>
  <c r="Q117" i="11"/>
  <c r="O115" i="4"/>
  <c r="N115" i="4"/>
  <c r="E115" i="4"/>
  <c r="O114" i="4"/>
  <c r="M114" i="4"/>
  <c r="G114" i="4"/>
  <c r="E114" i="4"/>
  <c r="I114" i="4"/>
  <c r="K114" i="4"/>
  <c r="S97" i="4"/>
  <c r="T97" i="4" s="1"/>
  <c r="S98" i="4"/>
  <c r="U98" i="4" s="1"/>
  <c r="S99" i="4"/>
  <c r="V99" i="4" s="1"/>
  <c r="S100" i="4"/>
  <c r="X100" i="4" s="1"/>
  <c r="S101" i="4"/>
  <c r="T101" i="4" s="1"/>
  <c r="S102" i="4"/>
  <c r="U102" i="4" s="1"/>
  <c r="S103" i="4"/>
  <c r="V103" i="4" s="1"/>
  <c r="S104" i="4"/>
  <c r="T104" i="4" s="1"/>
  <c r="S105" i="4"/>
  <c r="T105" i="4" s="1"/>
  <c r="S106" i="4"/>
  <c r="U106" i="4" s="1"/>
  <c r="S107" i="4"/>
  <c r="V107" i="4" s="1"/>
  <c r="S108" i="4"/>
  <c r="U108" i="4" s="1"/>
  <c r="S109" i="4"/>
  <c r="T109" i="4" s="1"/>
  <c r="S118" i="4"/>
  <c r="V118" i="4" s="1"/>
  <c r="S119" i="4"/>
  <c r="V119" i="4" s="1"/>
  <c r="S120" i="4"/>
  <c r="W120" i="4" s="1"/>
  <c r="S121" i="4"/>
  <c r="U121" i="4" s="1"/>
  <c r="S122" i="4"/>
  <c r="W122" i="4" s="1"/>
  <c r="S123" i="4"/>
  <c r="U123" i="4" s="1"/>
  <c r="S124" i="4"/>
  <c r="AA124" i="4" s="1"/>
  <c r="S125" i="4"/>
  <c r="AA125" i="4" s="1"/>
  <c r="S148" i="4"/>
  <c r="V148" i="4" s="1"/>
  <c r="S151" i="4"/>
  <c r="Y151" i="4" s="1"/>
  <c r="S152" i="4"/>
  <c r="X152" i="4" s="1"/>
  <c r="S153" i="4"/>
  <c r="X153" i="4" s="1"/>
  <c r="S154" i="4"/>
  <c r="AC154" i="4" s="1"/>
  <c r="W100" i="4" l="1"/>
  <c r="AC100" i="4"/>
  <c r="AA100" i="4"/>
  <c r="V100" i="4"/>
  <c r="X102" i="4"/>
  <c r="AB102" i="4"/>
  <c r="U100" i="4"/>
  <c r="AA98" i="4"/>
  <c r="T103" i="4"/>
  <c r="AA101" i="4"/>
  <c r="U99" i="4"/>
  <c r="T119" i="4"/>
  <c r="W105" i="4"/>
  <c r="AA102" i="4"/>
  <c r="AB100" i="4"/>
  <c r="T100" i="4"/>
  <c r="W98" i="4"/>
  <c r="AA104" i="4"/>
  <c r="W102" i="4"/>
  <c r="Z100" i="4"/>
  <c r="AC99" i="4"/>
  <c r="AA97" i="4"/>
  <c r="T102" i="4"/>
  <c r="E102" i="4" s="1"/>
  <c r="Y100" i="4"/>
  <c r="I100" i="4" s="1"/>
  <c r="AA99" i="4"/>
  <c r="W97" i="4"/>
  <c r="Y103" i="4"/>
  <c r="X99" i="4"/>
  <c r="W104" i="4"/>
  <c r="W101" i="4"/>
  <c r="AB99" i="4"/>
  <c r="Y99" i="4"/>
  <c r="W99" i="4"/>
  <c r="G99" i="4" s="1"/>
  <c r="T99" i="4"/>
  <c r="AB98" i="4"/>
  <c r="X98" i="4"/>
  <c r="T98" i="4"/>
  <c r="AA123" i="4"/>
  <c r="AA148" i="4"/>
  <c r="AB119" i="4"/>
  <c r="Y119" i="4"/>
  <c r="X119" i="4"/>
  <c r="AC119" i="4"/>
  <c r="W119" i="4"/>
  <c r="G119" i="4" s="1"/>
  <c r="AC118" i="4"/>
  <c r="AA118" i="4"/>
  <c r="W118" i="4"/>
  <c r="G118" i="4" s="1"/>
  <c r="AB121" i="4"/>
  <c r="Z108" i="4"/>
  <c r="T108" i="4"/>
  <c r="AA107" i="4"/>
  <c r="AC107" i="4"/>
  <c r="X107" i="4"/>
  <c r="U107" i="4"/>
  <c r="X125" i="4"/>
  <c r="W123" i="4"/>
  <c r="AB123" i="4"/>
  <c r="T123" i="4"/>
  <c r="AA119" i="4"/>
  <c r="U119" i="4"/>
  <c r="AB118" i="4"/>
  <c r="U118" i="4"/>
  <c r="X123" i="4"/>
  <c r="X118" i="4"/>
  <c r="Z123" i="4"/>
  <c r="K123" i="4" s="1"/>
  <c r="V123" i="4"/>
  <c r="AC122" i="4"/>
  <c r="W121" i="4"/>
  <c r="Y118" i="4"/>
  <c r="T118" i="4"/>
  <c r="AB108" i="4"/>
  <c r="W108" i="4"/>
  <c r="AA121" i="4"/>
  <c r="X108" i="4"/>
  <c r="AC123" i="4"/>
  <c r="Y123" i="4"/>
  <c r="T121" i="4"/>
  <c r="AA108" i="4"/>
  <c r="V108" i="4"/>
  <c r="Z104" i="4"/>
  <c r="V104" i="4"/>
  <c r="AC104" i="4"/>
  <c r="Y104" i="4"/>
  <c r="U104" i="4"/>
  <c r="E104" i="4" s="1"/>
  <c r="AA106" i="4"/>
  <c r="AA105" i="4"/>
  <c r="AB104" i="4"/>
  <c r="X104" i="4"/>
  <c r="W106" i="4"/>
  <c r="AC108" i="4"/>
  <c r="Y108" i="4"/>
  <c r="AB107" i="4"/>
  <c r="W107" i="4"/>
  <c r="G107" i="4" s="1"/>
  <c r="AB106" i="4"/>
  <c r="T106" i="4"/>
  <c r="AA109" i="4"/>
  <c r="W109" i="4"/>
  <c r="Y107" i="4"/>
  <c r="T107" i="4"/>
  <c r="X106" i="4"/>
  <c r="X103" i="4"/>
  <c r="AB103" i="4"/>
  <c r="W103" i="4"/>
  <c r="G103" i="4" s="1"/>
  <c r="AC103" i="4"/>
  <c r="AA103" i="4"/>
  <c r="U103" i="4"/>
  <c r="Z148" i="4"/>
  <c r="AB122" i="4"/>
  <c r="W148" i="4"/>
  <c r="T125" i="4"/>
  <c r="AB125" i="4"/>
  <c r="W125" i="4"/>
  <c r="X122" i="4"/>
  <c r="X154" i="4"/>
  <c r="T148" i="4"/>
  <c r="X148" i="4"/>
  <c r="AB148" i="4"/>
  <c r="U148" i="4"/>
  <c r="Y148" i="4"/>
  <c r="AC148" i="4"/>
  <c r="V124" i="4"/>
  <c r="W124" i="4"/>
  <c r="Z124" i="4"/>
  <c r="K124" i="4" s="1"/>
  <c r="V122" i="4"/>
  <c r="G122" i="4" s="1"/>
  <c r="T122" i="4"/>
  <c r="Y122" i="4"/>
  <c r="U122" i="4"/>
  <c r="AA122" i="4"/>
  <c r="X121" i="4"/>
  <c r="Z119" i="4"/>
  <c r="V154" i="4"/>
  <c r="Z154" i="4"/>
  <c r="U153" i="4"/>
  <c r="Y153" i="4"/>
  <c r="I153" i="4" s="1"/>
  <c r="AC153" i="4"/>
  <c r="U152" i="4"/>
  <c r="Y152" i="4"/>
  <c r="I152" i="4" s="1"/>
  <c r="AC152" i="4"/>
  <c r="T151" i="4"/>
  <c r="X151" i="4"/>
  <c r="I151" i="4" s="1"/>
  <c r="AB151" i="4"/>
  <c r="AB154" i="4"/>
  <c r="M154" i="4" s="1"/>
  <c r="W154" i="4"/>
  <c r="AB153" i="4"/>
  <c r="W153" i="4"/>
  <c r="AB152" i="4"/>
  <c r="W152" i="4"/>
  <c r="AC151" i="4"/>
  <c r="W151" i="4"/>
  <c r="U125" i="4"/>
  <c r="Y125" i="4"/>
  <c r="AC125" i="4"/>
  <c r="V125" i="4"/>
  <c r="Z125" i="4"/>
  <c r="K125" i="4" s="1"/>
  <c r="AA120" i="4"/>
  <c r="AA154" i="4"/>
  <c r="U154" i="4"/>
  <c r="AA153" i="4"/>
  <c r="V153" i="4"/>
  <c r="AA152" i="4"/>
  <c r="V152" i="4"/>
  <c r="AA151" i="4"/>
  <c r="V151" i="4"/>
  <c r="T124" i="4"/>
  <c r="X124" i="4"/>
  <c r="AB124" i="4"/>
  <c r="U124" i="4"/>
  <c r="Y124" i="4"/>
  <c r="AC124" i="4"/>
  <c r="Y154" i="4"/>
  <c r="T154" i="4"/>
  <c r="Z153" i="4"/>
  <c r="T153" i="4"/>
  <c r="Z152" i="4"/>
  <c r="T152" i="4"/>
  <c r="Z151" i="4"/>
  <c r="U151" i="4"/>
  <c r="T120" i="4"/>
  <c r="X120" i="4"/>
  <c r="AB120" i="4"/>
  <c r="U120" i="4"/>
  <c r="Y120" i="4"/>
  <c r="AC120" i="4"/>
  <c r="V120" i="4"/>
  <c r="G120" i="4" s="1"/>
  <c r="Z120" i="4"/>
  <c r="Z109" i="4"/>
  <c r="V109" i="4"/>
  <c r="Z105" i="4"/>
  <c r="V105" i="4"/>
  <c r="Z101" i="4"/>
  <c r="V101" i="4"/>
  <c r="Z97" i="4"/>
  <c r="V97" i="4"/>
  <c r="Z121" i="4"/>
  <c r="V121" i="4"/>
  <c r="AC109" i="4"/>
  <c r="Y109" i="4"/>
  <c r="U109" i="4"/>
  <c r="E109" i="4" s="1"/>
  <c r="Z106" i="4"/>
  <c r="V106" i="4"/>
  <c r="AC105" i="4"/>
  <c r="Y105" i="4"/>
  <c r="U105" i="4"/>
  <c r="E105" i="4" s="1"/>
  <c r="Z102" i="4"/>
  <c r="V102" i="4"/>
  <c r="AC101" i="4"/>
  <c r="Y101" i="4"/>
  <c r="U101" i="4"/>
  <c r="E101" i="4" s="1"/>
  <c r="Z98" i="4"/>
  <c r="V98" i="4"/>
  <c r="AC97" i="4"/>
  <c r="Y97" i="4"/>
  <c r="U97" i="4"/>
  <c r="Z122" i="4"/>
  <c r="AC121" i="4"/>
  <c r="Y121" i="4"/>
  <c r="Z118" i="4"/>
  <c r="AB109" i="4"/>
  <c r="X109" i="4"/>
  <c r="Z107" i="4"/>
  <c r="AC106" i="4"/>
  <c r="Y106" i="4"/>
  <c r="AB105" i="4"/>
  <c r="X105" i="4"/>
  <c r="Z103" i="4"/>
  <c r="AC102" i="4"/>
  <c r="Y102" i="4"/>
  <c r="AB101" i="4"/>
  <c r="X101" i="4"/>
  <c r="Z99" i="4"/>
  <c r="AC98" i="4"/>
  <c r="Y98" i="4"/>
  <c r="AB97" i="4"/>
  <c r="X97" i="4"/>
  <c r="I119" i="4" l="1"/>
  <c r="M105" i="4"/>
  <c r="I105" i="4"/>
  <c r="G100" i="4"/>
  <c r="M104" i="4"/>
  <c r="I154" i="4"/>
  <c r="K151" i="4"/>
  <c r="K121" i="4"/>
  <c r="I125" i="4"/>
  <c r="I108" i="4"/>
  <c r="I122" i="4"/>
  <c r="G125" i="4"/>
  <c r="K118" i="4"/>
  <c r="G153" i="4"/>
  <c r="G121" i="4"/>
  <c r="K122" i="4"/>
  <c r="K105" i="4"/>
  <c r="M107" i="4"/>
  <c r="E103" i="4"/>
  <c r="K103" i="4"/>
  <c r="M123" i="4"/>
  <c r="G154" i="4"/>
  <c r="I101" i="4"/>
  <c r="M122" i="4"/>
  <c r="I104" i="4"/>
  <c r="K153" i="4"/>
  <c r="E153" i="4"/>
  <c r="O153" i="4"/>
  <c r="N153" i="4"/>
  <c r="K154" i="4"/>
  <c r="M153" i="4"/>
  <c r="O154" i="4"/>
  <c r="E154" i="4"/>
  <c r="N154" i="4"/>
  <c r="K152" i="4"/>
  <c r="O148" i="4"/>
  <c r="N148" i="4"/>
  <c r="E148" i="4"/>
  <c r="I148" i="4"/>
  <c r="E152" i="4"/>
  <c r="N152" i="4"/>
  <c r="O152" i="4"/>
  <c r="K148" i="4"/>
  <c r="E151" i="4"/>
  <c r="O151" i="4"/>
  <c r="N151" i="4"/>
  <c r="K104" i="4"/>
  <c r="K119" i="4"/>
  <c r="G102" i="4"/>
  <c r="K108" i="4"/>
  <c r="N119" i="4"/>
  <c r="O119" i="4"/>
  <c r="E119" i="4"/>
  <c r="M125" i="4"/>
  <c r="G109" i="4"/>
  <c r="M124" i="4"/>
  <c r="E125" i="4"/>
  <c r="N125" i="4"/>
  <c r="O125" i="4"/>
  <c r="M121" i="4"/>
  <c r="N122" i="4"/>
  <c r="O122" i="4"/>
  <c r="E122" i="4"/>
  <c r="G124" i="4"/>
  <c r="M118" i="4"/>
  <c r="O118" i="4"/>
  <c r="N118" i="4"/>
  <c r="E118" i="4"/>
  <c r="G105" i="4"/>
  <c r="I124" i="4"/>
  <c r="K102" i="4"/>
  <c r="I123" i="4"/>
  <c r="M120" i="4"/>
  <c r="M119" i="4"/>
  <c r="N121" i="4"/>
  <c r="O121" i="4"/>
  <c r="E121" i="4"/>
  <c r="G98" i="4"/>
  <c r="I121" i="4"/>
  <c r="K109" i="4"/>
  <c r="I118" i="4"/>
  <c r="G108" i="4"/>
  <c r="K120" i="4"/>
  <c r="E124" i="4"/>
  <c r="N124" i="4"/>
  <c r="O124" i="4"/>
  <c r="K107" i="4"/>
  <c r="I109" i="4"/>
  <c r="I120" i="4"/>
  <c r="M109" i="4"/>
  <c r="O120" i="4"/>
  <c r="N120" i="4"/>
  <c r="E120" i="4"/>
  <c r="G123" i="4"/>
  <c r="E123" i="4"/>
  <c r="N123" i="4"/>
  <c r="O123" i="4"/>
  <c r="K101" i="4"/>
  <c r="I102" i="4"/>
  <c r="O109" i="4"/>
  <c r="N109" i="4"/>
  <c r="N108" i="4"/>
  <c r="O108" i="4"/>
  <c r="E108" i="4"/>
  <c r="N107" i="4"/>
  <c r="O107" i="4"/>
  <c r="E107" i="4"/>
  <c r="E106" i="4"/>
  <c r="N106" i="4"/>
  <c r="O106" i="4"/>
  <c r="O105" i="4"/>
  <c r="I103" i="4"/>
  <c r="M106" i="4"/>
  <c r="N105" i="4"/>
  <c r="I107" i="4"/>
  <c r="G104" i="4"/>
  <c r="I106" i="4"/>
  <c r="G106" i="4"/>
  <c r="K106" i="4"/>
  <c r="G101" i="4"/>
  <c r="M108" i="4"/>
  <c r="M99" i="4"/>
  <c r="O104" i="4"/>
  <c r="O101" i="4"/>
  <c r="M102" i="4"/>
  <c r="O102" i="4"/>
  <c r="N102" i="4"/>
  <c r="O103" i="4"/>
  <c r="N103" i="4"/>
  <c r="M103" i="4"/>
  <c r="N101" i="4"/>
  <c r="M101" i="4"/>
  <c r="N104" i="4"/>
  <c r="M100" i="4"/>
  <c r="M98" i="4"/>
  <c r="M97" i="4"/>
  <c r="N99" i="4"/>
  <c r="O99" i="4"/>
  <c r="E99" i="4"/>
  <c r="I99" i="4"/>
  <c r="K100" i="4"/>
  <c r="E97" i="4"/>
  <c r="K99" i="4"/>
  <c r="G97" i="4"/>
  <c r="K97" i="4"/>
  <c r="O98" i="4"/>
  <c r="N98" i="4"/>
  <c r="E98" i="4"/>
  <c r="K98" i="4"/>
  <c r="I98" i="4"/>
  <c r="N100" i="4"/>
  <c r="O100" i="4"/>
  <c r="E100" i="4"/>
  <c r="S91" i="4"/>
  <c r="T91" i="4" s="1"/>
  <c r="S92" i="4"/>
  <c r="V92" i="4" s="1"/>
  <c r="S93" i="4"/>
  <c r="T93" i="4" s="1"/>
  <c r="S94" i="4"/>
  <c r="T94" i="4" s="1"/>
  <c r="S95" i="4"/>
  <c r="T95" i="4" s="1"/>
  <c r="S96" i="4"/>
  <c r="V96" i="4" s="1"/>
  <c r="Y95" i="4" l="1"/>
  <c r="W95" i="4"/>
  <c r="Y94" i="4"/>
  <c r="AA92" i="4"/>
  <c r="AA95" i="4"/>
  <c r="V95" i="4"/>
  <c r="W94" i="4"/>
  <c r="W92" i="4"/>
  <c r="G92" i="4" s="1"/>
  <c r="Z95" i="4"/>
  <c r="U95" i="4"/>
  <c r="E95" i="4" s="1"/>
  <c r="AA96" i="4"/>
  <c r="AA91" i="4"/>
  <c r="U94" i="4"/>
  <c r="E94" i="4" s="1"/>
  <c r="AB93" i="4"/>
  <c r="AA93" i="4"/>
  <c r="Y91" i="4"/>
  <c r="AC95" i="4"/>
  <c r="AC94" i="4"/>
  <c r="W93" i="4"/>
  <c r="V91" i="4"/>
  <c r="AA94" i="4"/>
  <c r="AB94" i="4"/>
  <c r="Z94" i="4"/>
  <c r="X94" i="4"/>
  <c r="V94" i="4"/>
  <c r="Z92" i="4"/>
  <c r="AC91" i="4"/>
  <c r="Z91" i="4"/>
  <c r="W91" i="4"/>
  <c r="U91" i="4"/>
  <c r="E91" i="4" s="1"/>
  <c r="T96" i="4"/>
  <c r="X96" i="4"/>
  <c r="AB96" i="4"/>
  <c r="U96" i="4"/>
  <c r="Y96" i="4"/>
  <c r="AC96" i="4"/>
  <c r="W96" i="4"/>
  <c r="G96" i="4" s="1"/>
  <c r="Z96" i="4"/>
  <c r="U93" i="4"/>
  <c r="E93" i="4" s="1"/>
  <c r="Y93" i="4"/>
  <c r="AC93" i="4"/>
  <c r="V93" i="4"/>
  <c r="Z93" i="4"/>
  <c r="X93" i="4"/>
  <c r="T92" i="4"/>
  <c r="X92" i="4"/>
  <c r="AB92" i="4"/>
  <c r="U92" i="4"/>
  <c r="Y92" i="4"/>
  <c r="AC92" i="4"/>
  <c r="AB95" i="4"/>
  <c r="X95" i="4"/>
  <c r="AB91" i="4"/>
  <c r="X91" i="4"/>
  <c r="K94" i="4" l="1"/>
  <c r="I94" i="4"/>
  <c r="K92" i="4"/>
  <c r="G95" i="4"/>
  <c r="I93" i="4"/>
  <c r="G93" i="4"/>
  <c r="M94" i="4"/>
  <c r="G91" i="4"/>
  <c r="I92" i="4"/>
  <c r="K93" i="4"/>
  <c r="N94" i="4"/>
  <c r="K96" i="4"/>
  <c r="O93" i="4"/>
  <c r="M93" i="4"/>
  <c r="M91" i="4"/>
  <c r="I96" i="4"/>
  <c r="G94" i="4"/>
  <c r="N93" i="4"/>
  <c r="O95" i="4"/>
  <c r="N95" i="4"/>
  <c r="N96" i="4"/>
  <c r="O96" i="4"/>
  <c r="E96" i="4"/>
  <c r="K95" i="4"/>
  <c r="N91" i="4"/>
  <c r="O94" i="4"/>
  <c r="I91" i="4"/>
  <c r="M96" i="4"/>
  <c r="I95" i="4"/>
  <c r="M95" i="4"/>
  <c r="K91" i="4"/>
  <c r="O91" i="4"/>
  <c r="M92" i="4"/>
  <c r="O92" i="4"/>
  <c r="E92" i="4"/>
  <c r="N92" i="4"/>
  <c r="Q67" i="5"/>
  <c r="Q68" i="5"/>
  <c r="Q69" i="5"/>
  <c r="Q70" i="5"/>
  <c r="Q71" i="5"/>
  <c r="Q72" i="5"/>
  <c r="Q73" i="5"/>
  <c r="Q74" i="5"/>
  <c r="Q75" i="5"/>
  <c r="Q77" i="5"/>
  <c r="Q78" i="5"/>
  <c r="Q79" i="5"/>
  <c r="Q80" i="5"/>
  <c r="Q82" i="5"/>
  <c r="Q83" i="5"/>
  <c r="Q84" i="5"/>
  <c r="Q86" i="5"/>
  <c r="R78" i="5" l="1"/>
  <c r="Y78" i="5"/>
  <c r="S86" i="5"/>
  <c r="Y86" i="5"/>
  <c r="R79" i="5"/>
  <c r="Y79" i="5"/>
  <c r="R70" i="5"/>
  <c r="Y70" i="5"/>
  <c r="R67" i="5"/>
  <c r="Y67" i="5"/>
  <c r="T84" i="5"/>
  <c r="Y84" i="5"/>
  <c r="T80" i="5"/>
  <c r="Y80" i="5"/>
  <c r="R77" i="5"/>
  <c r="Y77" i="5"/>
  <c r="R74" i="5"/>
  <c r="Y74" i="5"/>
  <c r="T69" i="5"/>
  <c r="Y69" i="5"/>
  <c r="R83" i="5"/>
  <c r="Y83" i="5"/>
  <c r="S82" i="5"/>
  <c r="Y82" i="5"/>
  <c r="T75" i="5"/>
  <c r="Y75" i="5"/>
  <c r="R73" i="5"/>
  <c r="Y73" i="5"/>
  <c r="R72" i="5"/>
  <c r="Y72" i="5"/>
  <c r="R71" i="5"/>
  <c r="Y71" i="5"/>
  <c r="S68" i="5"/>
  <c r="Y68" i="5"/>
  <c r="V69" i="5"/>
  <c r="U70" i="5"/>
  <c r="V68" i="5"/>
  <c r="S72" i="5"/>
  <c r="X68" i="5"/>
  <c r="T67" i="5"/>
  <c r="S69" i="5"/>
  <c r="R68" i="5"/>
  <c r="W72" i="5"/>
  <c r="U68" i="5"/>
  <c r="T68" i="5"/>
  <c r="W67" i="5"/>
  <c r="U72" i="5"/>
  <c r="X71" i="5"/>
  <c r="W69" i="5"/>
  <c r="R69" i="5"/>
  <c r="W68" i="5"/>
  <c r="X67" i="5"/>
  <c r="S67" i="5"/>
  <c r="U71" i="5"/>
  <c r="T71" i="5"/>
  <c r="U69" i="5"/>
  <c r="U67" i="5"/>
  <c r="U84" i="5"/>
  <c r="V84" i="5"/>
  <c r="S84" i="5"/>
  <c r="S80" i="5"/>
  <c r="S75" i="5"/>
  <c r="X72" i="5"/>
  <c r="V72" i="5"/>
  <c r="T72" i="5"/>
  <c r="V80" i="5"/>
  <c r="T78" i="5"/>
  <c r="V75" i="5"/>
  <c r="U80" i="5"/>
  <c r="U79" i="5"/>
  <c r="U75" i="5"/>
  <c r="U74" i="5"/>
  <c r="V86" i="5"/>
  <c r="X83" i="5"/>
  <c r="T83" i="5"/>
  <c r="V82" i="5"/>
  <c r="X79" i="5"/>
  <c r="T79" i="5"/>
  <c r="X74" i="5"/>
  <c r="T74" i="5"/>
  <c r="U86" i="5"/>
  <c r="W84" i="5"/>
  <c r="R84" i="5"/>
  <c r="W83" i="5"/>
  <c r="S83" i="5"/>
  <c r="U82" i="5"/>
  <c r="W80" i="5"/>
  <c r="R80" i="5"/>
  <c r="W79" i="5"/>
  <c r="S79" i="5"/>
  <c r="X78" i="5"/>
  <c r="W75" i="5"/>
  <c r="R75" i="5"/>
  <c r="W74" i="5"/>
  <c r="S74" i="5"/>
  <c r="U83" i="5"/>
  <c r="R86" i="5"/>
  <c r="V83" i="5"/>
  <c r="R82" i="5"/>
  <c r="V79" i="5"/>
  <c r="U78" i="5"/>
  <c r="U77" i="5"/>
  <c r="V74" i="5"/>
  <c r="U73" i="5"/>
  <c r="X86" i="5"/>
  <c r="T86" i="5"/>
  <c r="X82" i="5"/>
  <c r="T82" i="5"/>
  <c r="W78" i="5"/>
  <c r="S78" i="5"/>
  <c r="X77" i="5"/>
  <c r="T77" i="5"/>
  <c r="X73" i="5"/>
  <c r="T73" i="5"/>
  <c r="W71" i="5"/>
  <c r="S71" i="5"/>
  <c r="X70" i="5"/>
  <c r="T70" i="5"/>
  <c r="W86" i="5"/>
  <c r="X84" i="5"/>
  <c r="W82" i="5"/>
  <c r="X80" i="5"/>
  <c r="V78" i="5"/>
  <c r="W77" i="5"/>
  <c r="S77" i="5"/>
  <c r="X75" i="5"/>
  <c r="W73" i="5"/>
  <c r="S73" i="5"/>
  <c r="V71" i="5"/>
  <c r="W70" i="5"/>
  <c r="S70" i="5"/>
  <c r="X69" i="5"/>
  <c r="V67" i="5"/>
  <c r="V77" i="5"/>
  <c r="V73" i="5"/>
  <c r="V70" i="5"/>
  <c r="K78" i="5" l="1"/>
  <c r="K79" i="5"/>
  <c r="I77" i="5"/>
  <c r="I83" i="5"/>
  <c r="I79" i="5"/>
  <c r="K70" i="5"/>
  <c r="K68" i="5"/>
  <c r="K83" i="5"/>
  <c r="G74" i="5"/>
  <c r="G86" i="5"/>
  <c r="K82" i="5"/>
  <c r="K84" i="5"/>
  <c r="G73" i="5"/>
  <c r="I84" i="5"/>
  <c r="I72" i="5"/>
  <c r="G78" i="5"/>
  <c r="I82" i="5"/>
  <c r="G68" i="5"/>
  <c r="K86" i="5"/>
  <c r="G82" i="5"/>
  <c r="G79" i="5"/>
  <c r="I68" i="5"/>
  <c r="I70" i="5"/>
  <c r="I73" i="5"/>
  <c r="I69" i="5"/>
  <c r="I67" i="5"/>
  <c r="K73" i="5"/>
  <c r="G80" i="5"/>
  <c r="G77" i="5"/>
  <c r="G70" i="5"/>
  <c r="L86" i="5"/>
  <c r="M86" i="5"/>
  <c r="E86" i="5"/>
  <c r="G84" i="5"/>
  <c r="I86" i="5"/>
  <c r="L84" i="5"/>
  <c r="M84" i="5"/>
  <c r="E84" i="5"/>
  <c r="M82" i="5"/>
  <c r="E82" i="5"/>
  <c r="L82" i="5"/>
  <c r="G83" i="5"/>
  <c r="M83" i="5"/>
  <c r="E83" i="5"/>
  <c r="L83" i="5"/>
  <c r="L79" i="5"/>
  <c r="E79" i="5"/>
  <c r="M79" i="5"/>
  <c r="E80" i="5"/>
  <c r="M80" i="5"/>
  <c r="L80" i="5"/>
  <c r="K75" i="5"/>
  <c r="I80" i="5"/>
  <c r="K80" i="5"/>
  <c r="I78" i="5"/>
  <c r="E78" i="5"/>
  <c r="L78" i="5"/>
  <c r="M78" i="5"/>
  <c r="G71" i="5"/>
  <c r="L77" i="5"/>
  <c r="M77" i="5"/>
  <c r="E77" i="5"/>
  <c r="K77" i="5"/>
  <c r="M67" i="5"/>
  <c r="E67" i="5"/>
  <c r="L67" i="5"/>
  <c r="E70" i="5"/>
  <c r="M70" i="5"/>
  <c r="L70" i="5"/>
  <c r="L74" i="5"/>
  <c r="E74" i="5"/>
  <c r="M74" i="5"/>
  <c r="E69" i="5"/>
  <c r="M69" i="5"/>
  <c r="L69" i="5"/>
  <c r="M68" i="5"/>
  <c r="E68" i="5"/>
  <c r="L68" i="5"/>
  <c r="L75" i="5"/>
  <c r="E75" i="5"/>
  <c r="M75" i="5"/>
  <c r="E72" i="5"/>
  <c r="M72" i="5"/>
  <c r="L72" i="5"/>
  <c r="K74" i="5"/>
  <c r="G67" i="5"/>
  <c r="K67" i="5"/>
  <c r="K71" i="5"/>
  <c r="G75" i="5"/>
  <c r="K69" i="5"/>
  <c r="K72" i="5"/>
  <c r="I75" i="5"/>
  <c r="I71" i="5"/>
  <c r="G72" i="5"/>
  <c r="I74" i="5"/>
  <c r="S89" i="4"/>
  <c r="T89" i="4" s="1"/>
  <c r="S90" i="4"/>
  <c r="T90" i="11"/>
  <c r="U90" i="11" s="1"/>
  <c r="T91" i="11"/>
  <c r="V91" i="11" s="1"/>
  <c r="T92" i="11"/>
  <c r="W92" i="11" s="1"/>
  <c r="T93" i="11"/>
  <c r="U93" i="11" s="1"/>
  <c r="T94" i="11"/>
  <c r="V94" i="11" s="1"/>
  <c r="T96" i="11"/>
  <c r="X96" i="11" s="1"/>
  <c r="T97" i="11"/>
  <c r="U97" i="11" s="1"/>
  <c r="T98" i="11"/>
  <c r="U98" i="11" s="1"/>
  <c r="T99" i="11"/>
  <c r="V99" i="11" s="1"/>
  <c r="T100" i="11"/>
  <c r="T101" i="11"/>
  <c r="U101" i="11" s="1"/>
  <c r="T102" i="11"/>
  <c r="Y102" i="11" s="1"/>
  <c r="T103" i="11"/>
  <c r="X103" i="11" s="1"/>
  <c r="T104" i="11"/>
  <c r="T105" i="11"/>
  <c r="U105" i="11" s="1"/>
  <c r="T106" i="11"/>
  <c r="T118" i="11"/>
  <c r="T122" i="11"/>
  <c r="T123" i="11"/>
  <c r="T124" i="11"/>
  <c r="T125" i="11"/>
  <c r="T126" i="11"/>
  <c r="T127" i="11"/>
  <c r="T128" i="11"/>
  <c r="T130" i="11"/>
  <c r="T131" i="11"/>
  <c r="T132" i="11"/>
  <c r="T133" i="11"/>
  <c r="T137" i="11"/>
  <c r="W137" i="11" s="1"/>
  <c r="G137" i="11" s="1"/>
  <c r="T181" i="11"/>
  <c r="V181" i="11" s="1"/>
  <c r="U118" i="11" l="1"/>
  <c r="Y118" i="11"/>
  <c r="AC118" i="11"/>
  <c r="X118" i="11"/>
  <c r="AF118" i="11"/>
  <c r="V118" i="11"/>
  <c r="Z118" i="11"/>
  <c r="AD118" i="11"/>
  <c r="AB118" i="11"/>
  <c r="W118" i="11"/>
  <c r="G118" i="11" s="1"/>
  <c r="AA118" i="11"/>
  <c r="AE118" i="11"/>
  <c r="Y122" i="11"/>
  <c r="U122" i="11"/>
  <c r="V122" i="11"/>
  <c r="AF122" i="11"/>
  <c r="Z122" i="11"/>
  <c r="AB122" i="11"/>
  <c r="AA122" i="11"/>
  <c r="AC122" i="11"/>
  <c r="AD122" i="11"/>
  <c r="X122" i="11"/>
  <c r="W122" i="11"/>
  <c r="AE122" i="11"/>
  <c r="AB123" i="11"/>
  <c r="AC123" i="11"/>
  <c r="U123" i="11"/>
  <c r="V123" i="11"/>
  <c r="AD123" i="11"/>
  <c r="Z123" i="11"/>
  <c r="AA123" i="11"/>
  <c r="W123" i="11"/>
  <c r="AE123" i="11"/>
  <c r="O123" i="11" s="1"/>
  <c r="X123" i="11"/>
  <c r="AF123" i="11"/>
  <c r="Y123" i="11"/>
  <c r="U131" i="11"/>
  <c r="Y131" i="11"/>
  <c r="AC131" i="11"/>
  <c r="W131" i="11"/>
  <c r="AE131" i="11"/>
  <c r="X131" i="11"/>
  <c r="AB131" i="11"/>
  <c r="AF131" i="11"/>
  <c r="V131" i="11"/>
  <c r="Z131" i="11"/>
  <c r="AD131" i="11"/>
  <c r="AA131" i="11"/>
  <c r="U126" i="11"/>
  <c r="Y126" i="11"/>
  <c r="AC126" i="11"/>
  <c r="AA126" i="11"/>
  <c r="X126" i="11"/>
  <c r="AB126" i="11"/>
  <c r="AF126" i="11"/>
  <c r="V126" i="11"/>
  <c r="Z126" i="11"/>
  <c r="AD126" i="11"/>
  <c r="W126" i="11"/>
  <c r="AE126" i="11"/>
  <c r="O126" i="11" s="1"/>
  <c r="U130" i="11"/>
  <c r="Y130" i="11"/>
  <c r="AC130" i="11"/>
  <c r="W130" i="11"/>
  <c r="AE130" i="11"/>
  <c r="X130" i="11"/>
  <c r="AB130" i="11"/>
  <c r="V130" i="11"/>
  <c r="Z130" i="11"/>
  <c r="AD130" i="11"/>
  <c r="AA130" i="11"/>
  <c r="AF130" i="11"/>
  <c r="U125" i="11"/>
  <c r="Y125" i="11"/>
  <c r="AC125" i="11"/>
  <c r="W125" i="11"/>
  <c r="AE125" i="11"/>
  <c r="X125" i="11"/>
  <c r="AB125" i="11"/>
  <c r="AF125" i="11"/>
  <c r="V125" i="11"/>
  <c r="Z125" i="11"/>
  <c r="AD125" i="11"/>
  <c r="AA125" i="11"/>
  <c r="U133" i="11"/>
  <c r="Y133" i="11"/>
  <c r="AC133" i="11"/>
  <c r="W133" i="11"/>
  <c r="AE133" i="11"/>
  <c r="AB133" i="11"/>
  <c r="AF133" i="11"/>
  <c r="V133" i="11"/>
  <c r="Z133" i="11"/>
  <c r="AD133" i="11"/>
  <c r="AA133" i="11"/>
  <c r="X133" i="11"/>
  <c r="U128" i="11"/>
  <c r="Y128" i="11"/>
  <c r="AC128" i="11"/>
  <c r="AA128" i="11"/>
  <c r="AE128" i="11"/>
  <c r="X128" i="11"/>
  <c r="AB128" i="11"/>
  <c r="AF128" i="11"/>
  <c r="V128" i="11"/>
  <c r="Z128" i="11"/>
  <c r="AD128" i="11"/>
  <c r="W128" i="11"/>
  <c r="U124" i="11"/>
  <c r="Y124" i="11"/>
  <c r="AC124" i="11"/>
  <c r="AA124" i="11"/>
  <c r="X124" i="11"/>
  <c r="AB124" i="11"/>
  <c r="AF124" i="11"/>
  <c r="V124" i="11"/>
  <c r="Z124" i="11"/>
  <c r="AD124" i="11"/>
  <c r="W124" i="11"/>
  <c r="AE124" i="11"/>
  <c r="O124" i="11" s="1"/>
  <c r="U132" i="11"/>
  <c r="Y132" i="11"/>
  <c r="AC132" i="11"/>
  <c r="W132" i="11"/>
  <c r="AE132" i="11"/>
  <c r="X132" i="11"/>
  <c r="AB132" i="11"/>
  <c r="AF132" i="11"/>
  <c r="V132" i="11"/>
  <c r="Z132" i="11"/>
  <c r="AD132" i="11"/>
  <c r="AA132" i="11"/>
  <c r="U127" i="11"/>
  <c r="Y127" i="11"/>
  <c r="AC127" i="11"/>
  <c r="W127" i="11"/>
  <c r="AA127" i="11"/>
  <c r="AE127" i="11"/>
  <c r="AB127" i="11"/>
  <c r="AF127" i="11"/>
  <c r="V127" i="11"/>
  <c r="Z127" i="11"/>
  <c r="AD127" i="11"/>
  <c r="X127" i="11"/>
  <c r="AC89" i="4"/>
  <c r="W89" i="4"/>
  <c r="AA89" i="4"/>
  <c r="Y89" i="4"/>
  <c r="AF92" i="11"/>
  <c r="U89" i="4"/>
  <c r="E89" i="4" s="1"/>
  <c r="AC92" i="11"/>
  <c r="X91" i="11"/>
  <c r="AB89" i="4"/>
  <c r="Z89" i="4"/>
  <c r="X89" i="4"/>
  <c r="V89" i="4"/>
  <c r="AB92" i="11"/>
  <c r="Y92" i="11"/>
  <c r="AB90" i="11"/>
  <c r="AF98" i="11"/>
  <c r="X92" i="11"/>
  <c r="G92" i="11" s="1"/>
  <c r="V98" i="11"/>
  <c r="E98" i="11" s="1"/>
  <c r="AB97" i="11"/>
  <c r="U92" i="11"/>
  <c r="U94" i="11"/>
  <c r="AB93" i="11"/>
  <c r="AB99" i="11"/>
  <c r="X98" i="11"/>
  <c r="AD97" i="11"/>
  <c r="W97" i="11"/>
  <c r="AA94" i="11"/>
  <c r="AD93" i="11"/>
  <c r="V93" i="11"/>
  <c r="E93" i="11" s="1"/>
  <c r="AD92" i="11"/>
  <c r="Z92" i="11"/>
  <c r="V92" i="11"/>
  <c r="AB91" i="11"/>
  <c r="AE90" i="11"/>
  <c r="W90" i="11"/>
  <c r="Z97" i="11"/>
  <c r="Z93" i="11"/>
  <c r="AA90" i="11"/>
  <c r="AD98" i="11"/>
  <c r="AE97" i="11"/>
  <c r="X97" i="11"/>
  <c r="AF94" i="11"/>
  <c r="AF93" i="11"/>
  <c r="X93" i="11"/>
  <c r="AE92" i="11"/>
  <c r="AA92" i="11"/>
  <c r="AF91" i="11"/>
  <c r="AF90" i="11"/>
  <c r="X90" i="11"/>
  <c r="Z137" i="11"/>
  <c r="AA137" i="11"/>
  <c r="AF101" i="11"/>
  <c r="AE102" i="11"/>
  <c r="AB101" i="11"/>
  <c r="Z101" i="11"/>
  <c r="X101" i="11"/>
  <c r="AE99" i="11"/>
  <c r="X99" i="11"/>
  <c r="AC99" i="11"/>
  <c r="Y99" i="11"/>
  <c r="W99" i="11"/>
  <c r="AB96" i="11"/>
  <c r="AB98" i="11"/>
  <c r="Z98" i="11"/>
  <c r="AF97" i="11"/>
  <c r="AA97" i="11"/>
  <c r="V97" i="11"/>
  <c r="E97" i="11" s="1"/>
  <c r="Y94" i="11"/>
  <c r="AC94" i="11"/>
  <c r="X94" i="11"/>
  <c r="AE94" i="11"/>
  <c r="AB94" i="11"/>
  <c r="W94" i="11"/>
  <c r="AF105" i="11"/>
  <c r="AB105" i="11"/>
  <c r="AB103" i="11"/>
  <c r="AF137" i="11"/>
  <c r="Z105" i="11"/>
  <c r="V106" i="11"/>
  <c r="U106" i="11"/>
  <c r="AA106" i="11"/>
  <c r="AF106" i="11"/>
  <c r="W106" i="11"/>
  <c r="AB106" i="11"/>
  <c r="X106" i="11"/>
  <c r="AC106" i="11"/>
  <c r="U104" i="11"/>
  <c r="Y104" i="11"/>
  <c r="AC104" i="11"/>
  <c r="V104" i="11"/>
  <c r="Z104" i="11"/>
  <c r="AD104" i="11"/>
  <c r="W104" i="11"/>
  <c r="AA104" i="11"/>
  <c r="AE104" i="11"/>
  <c r="AF104" i="11"/>
  <c r="V102" i="11"/>
  <c r="U102" i="11"/>
  <c r="AA102" i="11"/>
  <c r="AF102" i="11"/>
  <c r="W102" i="11"/>
  <c r="AB102" i="11"/>
  <c r="X102" i="11"/>
  <c r="AC102" i="11"/>
  <c r="AE106" i="11"/>
  <c r="AB104" i="11"/>
  <c r="AD181" i="11"/>
  <c r="Y106" i="11"/>
  <c r="X104" i="11"/>
  <c r="AE137" i="11"/>
  <c r="X137" i="11"/>
  <c r="X105" i="11"/>
  <c r="AD137" i="11"/>
  <c r="V137" i="11"/>
  <c r="AD105" i="11"/>
  <c r="V105" i="11"/>
  <c r="AD101" i="11"/>
  <c r="V101" i="11"/>
  <c r="E101" i="11" s="1"/>
  <c r="AF99" i="11"/>
  <c r="AA99" i="11"/>
  <c r="U99" i="11"/>
  <c r="AC97" i="11"/>
  <c r="Y97" i="11"/>
  <c r="T90" i="4"/>
  <c r="X90" i="4"/>
  <c r="AB90" i="4"/>
  <c r="U90" i="4"/>
  <c r="Z90" i="4"/>
  <c r="V90" i="4"/>
  <c r="AA90" i="4"/>
  <c r="W90" i="4"/>
  <c r="Y90" i="4"/>
  <c r="AC90" i="4"/>
  <c r="Y181" i="11"/>
  <c r="AC181" i="11"/>
  <c r="X181" i="11"/>
  <c r="AB181" i="11"/>
  <c r="W181" i="11"/>
  <c r="AA181" i="11"/>
  <c r="AE181" i="11"/>
  <c r="AF181" i="11"/>
  <c r="Z181" i="11"/>
  <c r="U181" i="11"/>
  <c r="V100" i="11"/>
  <c r="Z100" i="11"/>
  <c r="AD100" i="11"/>
  <c r="W100" i="11"/>
  <c r="AA100" i="11"/>
  <c r="AE100" i="11"/>
  <c r="U100" i="11"/>
  <c r="Y100" i="11"/>
  <c r="AC100" i="11"/>
  <c r="X100" i="11"/>
  <c r="AB100" i="11"/>
  <c r="AF100" i="11"/>
  <c r="AB137" i="11"/>
  <c r="V103" i="11"/>
  <c r="Z103" i="11"/>
  <c r="AD103" i="11"/>
  <c r="W103" i="11"/>
  <c r="G103" i="11" s="1"/>
  <c r="AA103" i="11"/>
  <c r="AE103" i="11"/>
  <c r="U103" i="11"/>
  <c r="Y103" i="11"/>
  <c r="AC103" i="11"/>
  <c r="V96" i="11"/>
  <c r="Z96" i="11"/>
  <c r="AD96" i="11"/>
  <c r="W96" i="11"/>
  <c r="G96" i="11" s="1"/>
  <c r="AA96" i="11"/>
  <c r="AE96" i="11"/>
  <c r="U96" i="11"/>
  <c r="Y96" i="11"/>
  <c r="AC96" i="11"/>
  <c r="U137" i="11"/>
  <c r="Y137" i="11"/>
  <c r="AC137" i="11"/>
  <c r="AF103" i="11"/>
  <c r="AF96" i="11"/>
  <c r="AD106" i="11"/>
  <c r="Z106" i="11"/>
  <c r="AE105" i="11"/>
  <c r="AA105" i="11"/>
  <c r="W105" i="11"/>
  <c r="AD102" i="11"/>
  <c r="Z102" i="11"/>
  <c r="I102" i="11" s="1"/>
  <c r="AE101" i="11"/>
  <c r="AA101" i="11"/>
  <c r="W101" i="11"/>
  <c r="AD99" i="11"/>
  <c r="Z99" i="11"/>
  <c r="AE98" i="11"/>
  <c r="AA98" i="11"/>
  <c r="W98" i="11"/>
  <c r="AD94" i="11"/>
  <c r="Z94" i="11"/>
  <c r="AE93" i="11"/>
  <c r="AA93" i="11"/>
  <c r="W93" i="11"/>
  <c r="AC91" i="11"/>
  <c r="Y91" i="11"/>
  <c r="U91" i="11"/>
  <c r="AD90" i="11"/>
  <c r="Z90" i="11"/>
  <c r="V90" i="11"/>
  <c r="E90" i="11" s="1"/>
  <c r="AC90" i="11"/>
  <c r="Y90" i="11"/>
  <c r="AC105" i="11"/>
  <c r="Y105" i="11"/>
  <c r="AC101" i="11"/>
  <c r="Y101" i="11"/>
  <c r="AC98" i="11"/>
  <c r="Y98" i="11"/>
  <c r="AC93" i="11"/>
  <c r="Y93" i="11"/>
  <c r="AE91" i="11"/>
  <c r="AA91" i="11"/>
  <c r="W91" i="11"/>
  <c r="AD91" i="11"/>
  <c r="Z91" i="11"/>
  <c r="G124" i="11" l="1"/>
  <c r="K131" i="11"/>
  <c r="G99" i="11"/>
  <c r="G122" i="11"/>
  <c r="G126" i="11"/>
  <c r="K133" i="11"/>
  <c r="M103" i="11"/>
  <c r="K123" i="11"/>
  <c r="O118" i="11"/>
  <c r="O137" i="11"/>
  <c r="I123" i="11"/>
  <c r="M131" i="11"/>
  <c r="I131" i="11"/>
  <c r="G131" i="11"/>
  <c r="G128" i="11"/>
  <c r="G97" i="11"/>
  <c r="G104" i="11"/>
  <c r="I137" i="11"/>
  <c r="I105" i="11"/>
  <c r="K132" i="11"/>
  <c r="M91" i="11"/>
  <c r="Q98" i="11"/>
  <c r="K130" i="11"/>
  <c r="K118" i="11"/>
  <c r="K137" i="11"/>
  <c r="Q137" i="11"/>
  <c r="P137" i="11"/>
  <c r="E137" i="11"/>
  <c r="M137" i="11"/>
  <c r="Q105" i="11"/>
  <c r="E133" i="11"/>
  <c r="P133" i="11"/>
  <c r="Q133" i="11"/>
  <c r="G132" i="11"/>
  <c r="G130" i="11"/>
  <c r="O133" i="11"/>
  <c r="M133" i="11"/>
  <c r="I133" i="11"/>
  <c r="M132" i="11"/>
  <c r="G133" i="11"/>
  <c r="I132" i="11"/>
  <c r="O132" i="11"/>
  <c r="Q132" i="11"/>
  <c r="E132" i="11"/>
  <c r="P132" i="11"/>
  <c r="P131" i="11"/>
  <c r="Q131" i="11"/>
  <c r="E131" i="11"/>
  <c r="O131" i="11"/>
  <c r="I91" i="11"/>
  <c r="K125" i="11"/>
  <c r="O127" i="11"/>
  <c r="O128" i="11"/>
  <c r="O125" i="11"/>
  <c r="O130" i="11"/>
  <c r="G127" i="11"/>
  <c r="K124" i="11"/>
  <c r="K128" i="11"/>
  <c r="G125" i="11"/>
  <c r="M127" i="11"/>
  <c r="M124" i="11"/>
  <c r="M128" i="11"/>
  <c r="M125" i="11"/>
  <c r="M130" i="11"/>
  <c r="M126" i="11"/>
  <c r="I127" i="11"/>
  <c r="I124" i="11"/>
  <c r="I128" i="11"/>
  <c r="I125" i="11"/>
  <c r="I130" i="11"/>
  <c r="I126" i="11"/>
  <c r="E127" i="11"/>
  <c r="Q127" i="11"/>
  <c r="P127" i="11"/>
  <c r="Q124" i="11"/>
  <c r="P124" i="11"/>
  <c r="E124" i="11"/>
  <c r="P128" i="11"/>
  <c r="E128" i="11"/>
  <c r="Q128" i="11"/>
  <c r="Q125" i="11"/>
  <c r="P125" i="11"/>
  <c r="E125" i="11"/>
  <c r="E130" i="11"/>
  <c r="P130" i="11"/>
  <c r="Q130" i="11"/>
  <c r="E126" i="11"/>
  <c r="M122" i="11"/>
  <c r="O106" i="11"/>
  <c r="Q122" i="11"/>
  <c r="P122" i="11"/>
  <c r="E122" i="11"/>
  <c r="K122" i="11"/>
  <c r="Q123" i="11"/>
  <c r="P123" i="11"/>
  <c r="E123" i="11"/>
  <c r="G123" i="11"/>
  <c r="M123" i="11"/>
  <c r="O122" i="11"/>
  <c r="I118" i="11"/>
  <c r="I122" i="11"/>
  <c r="M118" i="11"/>
  <c r="Q118" i="11"/>
  <c r="E118" i="11"/>
  <c r="P118" i="11"/>
  <c r="I106" i="11"/>
  <c r="M106" i="11"/>
  <c r="I103" i="11"/>
  <c r="O103" i="11"/>
  <c r="K94" i="11"/>
  <c r="M92" i="11"/>
  <c r="K92" i="11"/>
  <c r="O92" i="11"/>
  <c r="I99" i="11"/>
  <c r="M99" i="11"/>
  <c r="G100" i="11"/>
  <c r="K90" i="11"/>
  <c r="K100" i="11"/>
  <c r="I97" i="11"/>
  <c r="K91" i="11"/>
  <c r="M105" i="11"/>
  <c r="K105" i="11"/>
  <c r="O105" i="11"/>
  <c r="G106" i="11"/>
  <c r="Q106" i="11"/>
  <c r="E106" i="11"/>
  <c r="P106" i="11"/>
  <c r="K106" i="11"/>
  <c r="E105" i="11"/>
  <c r="I104" i="11"/>
  <c r="P105" i="11"/>
  <c r="G105" i="11"/>
  <c r="K101" i="11"/>
  <c r="O101" i="11"/>
  <c r="K103" i="11"/>
  <c r="G90" i="4"/>
  <c r="K90" i="4"/>
  <c r="N90" i="4"/>
  <c r="E90" i="4"/>
  <c r="D178" i="4" s="1"/>
  <c r="O90" i="4"/>
  <c r="I90" i="4"/>
  <c r="M90" i="4"/>
  <c r="K99" i="11"/>
  <c r="O97" i="11"/>
  <c r="K102" i="11"/>
  <c r="Q102" i="11"/>
  <c r="P102" i="11"/>
  <c r="E102" i="11"/>
  <c r="P98" i="11"/>
  <c r="O99" i="11"/>
  <c r="M97" i="11"/>
  <c r="P99" i="11"/>
  <c r="Q99" i="11"/>
  <c r="E99" i="11"/>
  <c r="M96" i="11"/>
  <c r="O90" i="11"/>
  <c r="I96" i="11"/>
  <c r="O102" i="11"/>
  <c r="E104" i="11"/>
  <c r="P104" i="11"/>
  <c r="Q104" i="11"/>
  <c r="M102" i="11"/>
  <c r="I93" i="11"/>
  <c r="G98" i="11"/>
  <c r="I98" i="11"/>
  <c r="M100" i="11"/>
  <c r="M98" i="11"/>
  <c r="I101" i="11"/>
  <c r="O96" i="11"/>
  <c r="I100" i="11"/>
  <c r="P101" i="11"/>
  <c r="Q93" i="11"/>
  <c r="K93" i="11"/>
  <c r="O104" i="11"/>
  <c r="K98" i="11"/>
  <c r="O98" i="11"/>
  <c r="M101" i="11"/>
  <c r="K96" i="11"/>
  <c r="Q100" i="11"/>
  <c r="P100" i="11"/>
  <c r="E100" i="11"/>
  <c r="Q101" i="11"/>
  <c r="E103" i="11"/>
  <c r="Q103" i="11"/>
  <c r="P103" i="11"/>
  <c r="G102" i="11"/>
  <c r="K104" i="11"/>
  <c r="E96" i="11"/>
  <c r="P96" i="11"/>
  <c r="Q96" i="11"/>
  <c r="G101" i="11"/>
  <c r="O100" i="11"/>
  <c r="M104" i="11"/>
  <c r="E94" i="11"/>
  <c r="Q94" i="11"/>
  <c r="P94" i="11"/>
  <c r="G91" i="11"/>
  <c r="O93" i="11"/>
  <c r="P93" i="11"/>
  <c r="G94" i="11"/>
  <c r="G90" i="11"/>
  <c r="O94" i="11"/>
  <c r="O91" i="11"/>
  <c r="E92" i="11"/>
  <c r="Q92" i="11"/>
  <c r="P92" i="11"/>
  <c r="P90" i="11"/>
  <c r="Q91" i="11"/>
  <c r="E91" i="11"/>
  <c r="P91" i="11"/>
  <c r="M93" i="11"/>
  <c r="I90" i="11"/>
  <c r="M94" i="11"/>
  <c r="Q90" i="11"/>
  <c r="G93" i="11"/>
  <c r="M90" i="11"/>
  <c r="I94" i="11"/>
  <c r="I92" i="11"/>
  <c r="O89" i="4"/>
  <c r="G89" i="4"/>
  <c r="M89" i="4"/>
  <c r="K89" i="4"/>
  <c r="N89" i="4"/>
  <c r="I89" i="4"/>
  <c r="D178" i="11" l="1"/>
  <c r="N178" i="4"/>
  <c r="O178" i="4"/>
  <c r="L178" i="11"/>
  <c r="N178" i="11"/>
  <c r="H178" i="11"/>
  <c r="F178" i="11"/>
  <c r="J178" i="11"/>
  <c r="P178" i="11"/>
  <c r="Q178" i="11"/>
  <c r="P64" i="1"/>
  <c r="Q64" i="1" s="1"/>
  <c r="P65" i="1"/>
  <c r="Q65" i="1" s="1"/>
  <c r="P66" i="1"/>
  <c r="P67" i="1"/>
  <c r="Q67" i="1" s="1"/>
  <c r="P69" i="1"/>
  <c r="Q69" i="1" s="1"/>
  <c r="P128" i="1"/>
  <c r="S128" i="1" s="1"/>
  <c r="T64" i="1" l="1"/>
  <c r="S64" i="1"/>
  <c r="V64" i="1"/>
  <c r="R64" i="1"/>
  <c r="U64" i="1"/>
  <c r="V65" i="1"/>
  <c r="S65" i="1"/>
  <c r="S69" i="1"/>
  <c r="U67" i="1"/>
  <c r="R65" i="1"/>
  <c r="V69" i="1"/>
  <c r="R69" i="1"/>
  <c r="E69" i="1" s="1"/>
  <c r="T67" i="1"/>
  <c r="T69" i="1"/>
  <c r="U69" i="1"/>
  <c r="T65" i="1"/>
  <c r="Q128" i="1"/>
  <c r="V128" i="1"/>
  <c r="U128" i="1"/>
  <c r="T128" i="1"/>
  <c r="R128" i="1"/>
  <c r="Q66" i="1"/>
  <c r="U66" i="1"/>
  <c r="R66" i="1"/>
  <c r="V66" i="1"/>
  <c r="S66" i="1"/>
  <c r="T66" i="1"/>
  <c r="R67" i="1"/>
  <c r="E67" i="1" s="1"/>
  <c r="V67" i="1"/>
  <c r="S67" i="1"/>
  <c r="U65" i="1"/>
  <c r="I69" i="1" l="1"/>
  <c r="G69" i="1"/>
  <c r="L69" i="1"/>
  <c r="D125" i="1"/>
  <c r="G67" i="1"/>
  <c r="L67" i="1"/>
  <c r="I67" i="1"/>
  <c r="C125" i="1"/>
  <c r="T64" i="14"/>
  <c r="U64" i="14" s="1"/>
  <c r="T65" i="14"/>
  <c r="U65" i="14" s="1"/>
  <c r="T66" i="14"/>
  <c r="U66" i="14" s="1"/>
  <c r="T67" i="14"/>
  <c r="T70" i="14"/>
  <c r="V70" i="14" s="1"/>
  <c r="T71" i="14"/>
  <c r="X71" i="14" s="1"/>
  <c r="T72" i="14"/>
  <c r="AA72" i="14" s="1"/>
  <c r="T73" i="14"/>
  <c r="X73" i="14" s="1"/>
  <c r="T74" i="14"/>
  <c r="U74" i="14" s="1"/>
  <c r="T75" i="14"/>
  <c r="AD75" i="14" s="1"/>
  <c r="T76" i="14"/>
  <c r="W76" i="14" s="1"/>
  <c r="T77" i="14"/>
  <c r="W77" i="14" s="1"/>
  <c r="T79" i="14"/>
  <c r="V79" i="14" s="1"/>
  <c r="T81" i="14"/>
  <c r="W81" i="14" s="1"/>
  <c r="T82" i="14"/>
  <c r="W82" i="14" s="1"/>
  <c r="T84" i="14"/>
  <c r="U84" i="14" s="1"/>
  <c r="T85" i="14"/>
  <c r="AB85" i="14" s="1"/>
  <c r="T86" i="14"/>
  <c r="Y86" i="14" s="1"/>
  <c r="T87" i="14"/>
  <c r="AE87" i="14" s="1"/>
  <c r="T89" i="14"/>
  <c r="X89" i="14" s="1"/>
  <c r="T90" i="14"/>
  <c r="U90" i="14" s="1"/>
  <c r="T91" i="14"/>
  <c r="V91" i="14" s="1"/>
  <c r="T92" i="14"/>
  <c r="AE92" i="14" s="1"/>
  <c r="T93" i="14"/>
  <c r="W93" i="14" s="1"/>
  <c r="T95" i="14"/>
  <c r="V95" i="14" s="1"/>
  <c r="T96" i="14"/>
  <c r="X96" i="14" s="1"/>
  <c r="T97" i="14"/>
  <c r="AE97" i="14" s="1"/>
  <c r="T98" i="14"/>
  <c r="T108" i="14"/>
  <c r="V108" i="14" s="1"/>
  <c r="T109" i="14"/>
  <c r="Y109" i="14" s="1"/>
  <c r="T110" i="14"/>
  <c r="U110" i="14" s="1"/>
  <c r="T111" i="14"/>
  <c r="X111" i="14" s="1"/>
  <c r="T112" i="14"/>
  <c r="AD112" i="14" s="1"/>
  <c r="T113" i="14"/>
  <c r="AD113" i="14" s="1"/>
  <c r="T114" i="14"/>
  <c r="W114" i="14" s="1"/>
  <c r="T126" i="14"/>
  <c r="U126" i="14" s="1"/>
  <c r="C127" i="14"/>
  <c r="C123" i="5"/>
  <c r="S85" i="4"/>
  <c r="S86" i="4"/>
  <c r="S87" i="4"/>
  <c r="AC87" i="4" s="1"/>
  <c r="T83" i="11"/>
  <c r="T85" i="11"/>
  <c r="X85" i="11" s="1"/>
  <c r="T86" i="11"/>
  <c r="U86" i="11" s="1"/>
  <c r="T87" i="11"/>
  <c r="U87" i="11" s="1"/>
  <c r="H125" i="1" l="1"/>
  <c r="F125" i="1"/>
  <c r="E84" i="14"/>
  <c r="L125" i="1"/>
  <c r="T127" i="14"/>
  <c r="W127" i="14" s="1"/>
  <c r="Q123" i="5"/>
  <c r="P125" i="1"/>
  <c r="R125" i="1" s="1"/>
  <c r="P326" i="1"/>
  <c r="AC83" i="11"/>
  <c r="AD83" i="11"/>
  <c r="AF83" i="11"/>
  <c r="AE83" i="11"/>
  <c r="U83" i="11"/>
  <c r="W83" i="11"/>
  <c r="X83" i="11"/>
  <c r="Y83" i="11"/>
  <c r="Z83" i="11"/>
  <c r="AA83" i="11"/>
  <c r="AB83" i="11"/>
  <c r="V83" i="11"/>
  <c r="AE64" i="14"/>
  <c r="AE65" i="14"/>
  <c r="AE87" i="11"/>
  <c r="AB87" i="11"/>
  <c r="X87" i="11"/>
  <c r="AD87" i="11"/>
  <c r="Z87" i="11"/>
  <c r="W87" i="11"/>
  <c r="AF86" i="11"/>
  <c r="AB86" i="11"/>
  <c r="X86" i="11"/>
  <c r="AE86" i="11"/>
  <c r="AA86" i="11"/>
  <c r="W86" i="11"/>
  <c r="AF87" i="11"/>
  <c r="AA87" i="11"/>
  <c r="V87" i="11"/>
  <c r="AA81" i="14"/>
  <c r="Y66" i="14"/>
  <c r="AA64" i="14"/>
  <c r="AF66" i="14"/>
  <c r="X66" i="14"/>
  <c r="Z64" i="14"/>
  <c r="AB66" i="14"/>
  <c r="AF81" i="14"/>
  <c r="AC66" i="14"/>
  <c r="AF64" i="14"/>
  <c r="V64" i="14"/>
  <c r="Z65" i="14"/>
  <c r="AF70" i="14"/>
  <c r="AD65" i="14"/>
  <c r="X65" i="14"/>
  <c r="AF82" i="14"/>
  <c r="Y75" i="14"/>
  <c r="X72" i="14"/>
  <c r="AB70" i="14"/>
  <c r="AB65" i="14"/>
  <c r="W65" i="14"/>
  <c r="X70" i="14"/>
  <c r="AF65" i="14"/>
  <c r="AA65" i="14"/>
  <c r="V65" i="14"/>
  <c r="AA82" i="14"/>
  <c r="AF114" i="14"/>
  <c r="AB84" i="14"/>
  <c r="AF79" i="14"/>
  <c r="AF113" i="14"/>
  <c r="X90" i="14"/>
  <c r="AB74" i="14"/>
  <c r="W73" i="14"/>
  <c r="G73" i="14" s="1"/>
  <c r="AC70" i="14"/>
  <c r="Y70" i="14"/>
  <c r="U70" i="14"/>
  <c r="AB64" i="14"/>
  <c r="W64" i="14"/>
  <c r="AD90" i="14"/>
  <c r="AE73" i="14"/>
  <c r="AE70" i="14"/>
  <c r="AA70" i="14"/>
  <c r="W70" i="14"/>
  <c r="Y90" i="14"/>
  <c r="AA84" i="14"/>
  <c r="Z82" i="14"/>
  <c r="Y81" i="14"/>
  <c r="AF77" i="14"/>
  <c r="AA73" i="14"/>
  <c r="AD70" i="14"/>
  <c r="Z70" i="14"/>
  <c r="AC65" i="14"/>
  <c r="Y65" i="14"/>
  <c r="AD64" i="14"/>
  <c r="X64" i="14"/>
  <c r="AA114" i="14"/>
  <c r="AF95" i="14"/>
  <c r="Y95" i="14"/>
  <c r="AB93" i="14"/>
  <c r="AD91" i="14"/>
  <c r="AE86" i="14"/>
  <c r="AF84" i="14"/>
  <c r="X84" i="14"/>
  <c r="AA95" i="14"/>
  <c r="AA126" i="14"/>
  <c r="Y114" i="14"/>
  <c r="AD109" i="14"/>
  <c r="AE95" i="14"/>
  <c r="W95" i="14"/>
  <c r="AA93" i="14"/>
  <c r="Z91" i="14"/>
  <c r="AC90" i="14"/>
  <c r="AF89" i="14"/>
  <c r="W86" i="14"/>
  <c r="AE84" i="14"/>
  <c r="W84" i="14"/>
  <c r="AE111" i="14"/>
  <c r="AB95" i="14"/>
  <c r="U95" i="14"/>
  <c r="U91" i="14"/>
  <c r="AC79" i="14"/>
  <c r="AA110" i="14"/>
  <c r="Z126" i="14"/>
  <c r="AE114" i="14"/>
  <c r="X114" i="14"/>
  <c r="AD111" i="14"/>
  <c r="AF110" i="14"/>
  <c r="Y110" i="14"/>
  <c r="Z93" i="14"/>
  <c r="AB90" i="14"/>
  <c r="V90" i="14"/>
  <c r="E90" i="14" s="1"/>
  <c r="AD84" i="14"/>
  <c r="Z84" i="14"/>
  <c r="V84" i="14"/>
  <c r="AE82" i="14"/>
  <c r="X82" i="14"/>
  <c r="G82" i="14" s="1"/>
  <c r="AE81" i="14"/>
  <c r="X81" i="14"/>
  <c r="G81" i="14" s="1"/>
  <c r="AE126" i="14"/>
  <c r="W126" i="14"/>
  <c r="AC114" i="14"/>
  <c r="U114" i="14"/>
  <c r="AB112" i="14"/>
  <c r="Z111" i="14"/>
  <c r="AE110" i="14"/>
  <c r="W110" i="14"/>
  <c r="AC95" i="14"/>
  <c r="X95" i="14"/>
  <c r="AF93" i="14"/>
  <c r="V93" i="14"/>
  <c r="AB91" i="14"/>
  <c r="AF90" i="14"/>
  <c r="Z90" i="14"/>
  <c r="AC84" i="14"/>
  <c r="Y84" i="14"/>
  <c r="AD82" i="14"/>
  <c r="V82" i="14"/>
  <c r="AC81" i="14"/>
  <c r="U81" i="14"/>
  <c r="Z79" i="14"/>
  <c r="AB77" i="14"/>
  <c r="AD126" i="14"/>
  <c r="V126" i="14"/>
  <c r="AB110" i="14"/>
  <c r="U79" i="14"/>
  <c r="X77" i="14"/>
  <c r="G77" i="14" s="1"/>
  <c r="AE76" i="14"/>
  <c r="U113" i="14"/>
  <c r="V112" i="14"/>
  <c r="Z108" i="14"/>
  <c r="AB96" i="14"/>
  <c r="Y79" i="14"/>
  <c r="AD77" i="14"/>
  <c r="V77" i="14"/>
  <c r="AB108" i="14"/>
  <c r="AD96" i="14"/>
  <c r="AF108" i="14"/>
  <c r="X108" i="14"/>
  <c r="Y96" i="14"/>
  <c r="AD85" i="14"/>
  <c r="AC126" i="14"/>
  <c r="Y126" i="14"/>
  <c r="AF126" i="14"/>
  <c r="AB126" i="14"/>
  <c r="X126" i="14"/>
  <c r="AD108" i="14"/>
  <c r="V96" i="14"/>
  <c r="AD95" i="14"/>
  <c r="Z95" i="14"/>
  <c r="AE93" i="14"/>
  <c r="AF91" i="14"/>
  <c r="Y91" i="14"/>
  <c r="Y85" i="14"/>
  <c r="Z77" i="14"/>
  <c r="V98" i="14"/>
  <c r="AA98" i="14"/>
  <c r="AF98" i="14"/>
  <c r="X98" i="14"/>
  <c r="AD98" i="14"/>
  <c r="W112" i="14"/>
  <c r="AA112" i="14"/>
  <c r="AE112" i="14"/>
  <c r="U112" i="14"/>
  <c r="Y112" i="14"/>
  <c r="AC112" i="14"/>
  <c r="AB98" i="14"/>
  <c r="AB89" i="14"/>
  <c r="AE98" i="14"/>
  <c r="Z112" i="14"/>
  <c r="Z98" i="14"/>
  <c r="U97" i="14"/>
  <c r="AF97" i="14"/>
  <c r="X92" i="14"/>
  <c r="Y92" i="14"/>
  <c r="AC92" i="14"/>
  <c r="AF112" i="14"/>
  <c r="X112" i="14"/>
  <c r="W108" i="14"/>
  <c r="AA108" i="14"/>
  <c r="AE108" i="14"/>
  <c r="U108" i="14"/>
  <c r="Y108" i="14"/>
  <c r="AC108" i="14"/>
  <c r="W98" i="14"/>
  <c r="U89" i="14"/>
  <c r="Y89" i="14"/>
  <c r="AC89" i="14"/>
  <c r="V89" i="14"/>
  <c r="Z89" i="14"/>
  <c r="AD89" i="14"/>
  <c r="W89" i="14"/>
  <c r="G89" i="14" s="1"/>
  <c r="AA89" i="14"/>
  <c r="AE89" i="14"/>
  <c r="AF96" i="14"/>
  <c r="Z96" i="14"/>
  <c r="U96" i="14"/>
  <c r="V85" i="14"/>
  <c r="AC77" i="14"/>
  <c r="Y77" i="14"/>
  <c r="U77" i="14"/>
  <c r="V75" i="14"/>
  <c r="X74" i="14"/>
  <c r="AB73" i="14"/>
  <c r="V73" i="14"/>
  <c r="AB114" i="14"/>
  <c r="AC96" i="14"/>
  <c r="AC91" i="14"/>
  <c r="X91" i="14"/>
  <c r="AB81" i="14"/>
  <c r="AD79" i="14"/>
  <c r="X79" i="14"/>
  <c r="AE77" i="14"/>
  <c r="AA77" i="14"/>
  <c r="AF74" i="14"/>
  <c r="AF73" i="14"/>
  <c r="Z73" i="14"/>
  <c r="AC72" i="14"/>
  <c r="AB72" i="14"/>
  <c r="K72" i="14" s="1"/>
  <c r="AE72" i="14"/>
  <c r="W72" i="14"/>
  <c r="AE74" i="14"/>
  <c r="AA74" i="14"/>
  <c r="W74" i="14"/>
  <c r="AD74" i="14"/>
  <c r="Z74" i="14"/>
  <c r="V74" i="14"/>
  <c r="AC74" i="14"/>
  <c r="Y74" i="14"/>
  <c r="AD73" i="14"/>
  <c r="AF72" i="14"/>
  <c r="W113" i="14"/>
  <c r="AA113" i="14"/>
  <c r="AE113" i="14"/>
  <c r="V113" i="14"/>
  <c r="AB113" i="14"/>
  <c r="X113" i="14"/>
  <c r="AC113" i="14"/>
  <c r="AC109" i="14"/>
  <c r="V97" i="14"/>
  <c r="Z97" i="14"/>
  <c r="AD97" i="14"/>
  <c r="W97" i="14"/>
  <c r="AB97" i="14"/>
  <c r="X97" i="14"/>
  <c r="AC97" i="14"/>
  <c r="V92" i="14"/>
  <c r="Z92" i="14"/>
  <c r="AD92" i="14"/>
  <c r="U92" i="14"/>
  <c r="AA92" i="14"/>
  <c r="AF92" i="14"/>
  <c r="O92" i="14" s="1"/>
  <c r="W92" i="14"/>
  <c r="AB92" i="14"/>
  <c r="Z113" i="14"/>
  <c r="AA97" i="14"/>
  <c r="W109" i="14"/>
  <c r="AA109" i="14"/>
  <c r="AE109" i="14"/>
  <c r="U109" i="14"/>
  <c r="Z109" i="14"/>
  <c r="I109" i="14" s="1"/>
  <c r="AF109" i="14"/>
  <c r="V109" i="14"/>
  <c r="AB109" i="14"/>
  <c r="U87" i="14"/>
  <c r="Y87" i="14"/>
  <c r="AC87" i="14"/>
  <c r="V87" i="14"/>
  <c r="AA87" i="14"/>
  <c r="AF87" i="14"/>
  <c r="O87" i="14" s="1"/>
  <c r="X87" i="14"/>
  <c r="AD87" i="14"/>
  <c r="Z87" i="14"/>
  <c r="AB87" i="14"/>
  <c r="Y113" i="14"/>
  <c r="U111" i="14"/>
  <c r="Y111" i="14"/>
  <c r="AC111" i="14"/>
  <c r="V111" i="14"/>
  <c r="AA111" i="14"/>
  <c r="AF111" i="14"/>
  <c r="W111" i="14"/>
  <c r="G111" i="14" s="1"/>
  <c r="AB111" i="14"/>
  <c r="X109" i="14"/>
  <c r="Y97" i="14"/>
  <c r="W87" i="14"/>
  <c r="U67" i="14"/>
  <c r="Y67" i="14"/>
  <c r="AC67" i="14"/>
  <c r="V67" i="14"/>
  <c r="Z67" i="14"/>
  <c r="AD67" i="14"/>
  <c r="AA67" i="14"/>
  <c r="W67" i="14"/>
  <c r="AE67" i="14"/>
  <c r="X67" i="14"/>
  <c r="AB67" i="14"/>
  <c r="AF67" i="14"/>
  <c r="V76" i="14"/>
  <c r="Z76" i="14"/>
  <c r="AD76" i="14"/>
  <c r="U76" i="14"/>
  <c r="AA76" i="14"/>
  <c r="AF76" i="14"/>
  <c r="X76" i="14"/>
  <c r="G76" i="14" s="1"/>
  <c r="AC76" i="14"/>
  <c r="V71" i="14"/>
  <c r="Z71" i="14"/>
  <c r="AD71" i="14"/>
  <c r="W71" i="14"/>
  <c r="AA71" i="14"/>
  <c r="AE71" i="14"/>
  <c r="U71" i="14"/>
  <c r="AC71" i="14"/>
  <c r="Y71" i="14"/>
  <c r="V110" i="14"/>
  <c r="E110" i="14" s="1"/>
  <c r="Z110" i="14"/>
  <c r="AD110" i="14"/>
  <c r="U93" i="14"/>
  <c r="Y93" i="14"/>
  <c r="AC93" i="14"/>
  <c r="V86" i="14"/>
  <c r="Z86" i="14"/>
  <c r="I86" i="14" s="1"/>
  <c r="AD86" i="14"/>
  <c r="X86" i="14"/>
  <c r="AC86" i="14"/>
  <c r="U86" i="14"/>
  <c r="AA86" i="14"/>
  <c r="AF86" i="14"/>
  <c r="AB76" i="14"/>
  <c r="W75" i="14"/>
  <c r="AA75" i="14"/>
  <c r="AE75" i="14"/>
  <c r="X75" i="14"/>
  <c r="AC75" i="14"/>
  <c r="M75" i="14" s="1"/>
  <c r="U75" i="14"/>
  <c r="Z75" i="14"/>
  <c r="AF75" i="14"/>
  <c r="AF71" i="14"/>
  <c r="V114" i="14"/>
  <c r="Z114" i="14"/>
  <c r="AD114" i="14"/>
  <c r="AC110" i="14"/>
  <c r="X110" i="14"/>
  <c r="U98" i="14"/>
  <c r="Y98" i="14"/>
  <c r="AC98" i="14"/>
  <c r="W96" i="14"/>
  <c r="G96" i="14" s="1"/>
  <c r="AA96" i="14"/>
  <c r="AE96" i="14"/>
  <c r="AD93" i="14"/>
  <c r="X93" i="14"/>
  <c r="G93" i="14" s="1"/>
  <c r="AB86" i="14"/>
  <c r="W85" i="14"/>
  <c r="AA85" i="14"/>
  <c r="K85" i="14" s="1"/>
  <c r="AE85" i="14"/>
  <c r="U85" i="14"/>
  <c r="Z85" i="14"/>
  <c r="AF85" i="14"/>
  <c r="X85" i="14"/>
  <c r="AC85" i="14"/>
  <c r="Y76" i="14"/>
  <c r="AB75" i="14"/>
  <c r="AB71" i="14"/>
  <c r="AE91" i="14"/>
  <c r="AA91" i="14"/>
  <c r="W91" i="14"/>
  <c r="W90" i="14"/>
  <c r="AA90" i="14"/>
  <c r="AE90" i="14"/>
  <c r="AB82" i="14"/>
  <c r="V81" i="14"/>
  <c r="Z81" i="14"/>
  <c r="AD81" i="14"/>
  <c r="AB79" i="14"/>
  <c r="U73" i="14"/>
  <c r="Y73" i="14"/>
  <c r="AC73" i="14"/>
  <c r="U72" i="14"/>
  <c r="Y72" i="14"/>
  <c r="V72" i="14"/>
  <c r="Z72" i="14"/>
  <c r="AD72" i="14"/>
  <c r="V66" i="14"/>
  <c r="Z66" i="14"/>
  <c r="AD66" i="14"/>
  <c r="W66" i="14"/>
  <c r="AA66" i="14"/>
  <c r="AE66" i="14"/>
  <c r="U82" i="14"/>
  <c r="Y82" i="14"/>
  <c r="AC82" i="14"/>
  <c r="W79" i="14"/>
  <c r="AA79" i="14"/>
  <c r="AE79" i="14"/>
  <c r="AC64" i="14"/>
  <c r="Y64" i="14"/>
  <c r="T85" i="4"/>
  <c r="X85" i="4"/>
  <c r="AB85" i="4"/>
  <c r="U85" i="4"/>
  <c r="Z85" i="4"/>
  <c r="V85" i="4"/>
  <c r="AA85" i="4"/>
  <c r="W85" i="4"/>
  <c r="Y85" i="4"/>
  <c r="AC85" i="4"/>
  <c r="U86" i="4"/>
  <c r="Y86" i="4"/>
  <c r="AC86" i="4"/>
  <c r="T86" i="4"/>
  <c r="Z86" i="4"/>
  <c r="V86" i="4"/>
  <c r="AA86" i="4"/>
  <c r="W86" i="4"/>
  <c r="X86" i="4"/>
  <c r="AB86" i="4"/>
  <c r="V87" i="4"/>
  <c r="Z87" i="4"/>
  <c r="T87" i="4"/>
  <c r="Y87" i="4"/>
  <c r="U87" i="4"/>
  <c r="AA87" i="4"/>
  <c r="W87" i="4"/>
  <c r="X87" i="4"/>
  <c r="AB87" i="4"/>
  <c r="U85" i="11"/>
  <c r="Y85" i="11"/>
  <c r="AC85" i="11"/>
  <c r="V85" i="11"/>
  <c r="Z85" i="11"/>
  <c r="AD85" i="11"/>
  <c r="W85" i="11"/>
  <c r="AA85" i="11"/>
  <c r="AE85" i="11"/>
  <c r="AF85" i="11"/>
  <c r="AB85" i="11"/>
  <c r="AC87" i="11"/>
  <c r="Y87" i="11"/>
  <c r="AD86" i="11"/>
  <c r="Z86" i="11"/>
  <c r="V86" i="11"/>
  <c r="AC86" i="11"/>
  <c r="Y86" i="11"/>
  <c r="O81" i="14" l="1"/>
  <c r="K108" i="14"/>
  <c r="O93" i="14"/>
  <c r="M73" i="14"/>
  <c r="K81" i="14"/>
  <c r="I95" i="14"/>
  <c r="K89" i="14"/>
  <c r="M109" i="14"/>
  <c r="I93" i="14"/>
  <c r="M93" i="14"/>
  <c r="I73" i="14"/>
  <c r="O79" i="14"/>
  <c r="G72" i="14"/>
  <c r="K98" i="14"/>
  <c r="M111" i="14"/>
  <c r="I76" i="14"/>
  <c r="M70" i="14"/>
  <c r="G79" i="14"/>
  <c r="G108" i="14"/>
  <c r="I111" i="14"/>
  <c r="K109" i="14"/>
  <c r="K111" i="14"/>
  <c r="G109" i="14"/>
  <c r="G110" i="14"/>
  <c r="P111" i="14"/>
  <c r="E111" i="14"/>
  <c r="Q111" i="14"/>
  <c r="I110" i="14"/>
  <c r="P108" i="14"/>
  <c r="E108" i="14"/>
  <c r="Q108" i="14"/>
  <c r="M76" i="14"/>
  <c r="Q110" i="14"/>
  <c r="G98" i="14"/>
  <c r="P110" i="14"/>
  <c r="Q109" i="14"/>
  <c r="E109" i="14"/>
  <c r="P109" i="14"/>
  <c r="I98" i="14"/>
  <c r="M108" i="14"/>
  <c r="M110" i="14"/>
  <c r="I108" i="14"/>
  <c r="K110" i="14"/>
  <c r="K70" i="14"/>
  <c r="I96" i="14"/>
  <c r="I97" i="14"/>
  <c r="P98" i="14"/>
  <c r="Q98" i="14"/>
  <c r="E98" i="14"/>
  <c r="G97" i="14"/>
  <c r="Q97" i="14"/>
  <c r="E97" i="14"/>
  <c r="P97" i="14"/>
  <c r="K97" i="14"/>
  <c r="M81" i="14"/>
  <c r="O96" i="14"/>
  <c r="K96" i="14"/>
  <c r="G90" i="14"/>
  <c r="M95" i="14"/>
  <c r="K93" i="14"/>
  <c r="G95" i="14"/>
  <c r="O95" i="14"/>
  <c r="P96" i="14"/>
  <c r="Q96" i="14"/>
  <c r="E96" i="14"/>
  <c r="K95" i="14"/>
  <c r="P95" i="14"/>
  <c r="E95" i="14"/>
  <c r="Q95" i="14"/>
  <c r="Q93" i="14"/>
  <c r="E93" i="14"/>
  <c r="P93" i="14"/>
  <c r="M84" i="14"/>
  <c r="M96" i="14"/>
  <c r="I92" i="14"/>
  <c r="M86" i="14"/>
  <c r="O86" i="14"/>
  <c r="I91" i="14"/>
  <c r="M92" i="14"/>
  <c r="I84" i="14"/>
  <c r="E91" i="14"/>
  <c r="P91" i="14"/>
  <c r="Q91" i="14"/>
  <c r="M90" i="14"/>
  <c r="O90" i="14"/>
  <c r="K90" i="14"/>
  <c r="M89" i="14"/>
  <c r="K92" i="14"/>
  <c r="K91" i="14"/>
  <c r="G87" i="14"/>
  <c r="Q89" i="14"/>
  <c r="P89" i="14"/>
  <c r="Q90" i="14"/>
  <c r="G92" i="14"/>
  <c r="M91" i="14"/>
  <c r="G91" i="14"/>
  <c r="O91" i="14"/>
  <c r="E87" i="14"/>
  <c r="I90" i="14"/>
  <c r="P90" i="14"/>
  <c r="O89" i="14"/>
  <c r="Q92" i="14"/>
  <c r="E92" i="14"/>
  <c r="P92" i="14"/>
  <c r="M85" i="14"/>
  <c r="P84" i="14"/>
  <c r="G86" i="14"/>
  <c r="K87" i="14"/>
  <c r="E89" i="14"/>
  <c r="K86" i="14"/>
  <c r="E86" i="14"/>
  <c r="M87" i="14"/>
  <c r="I89" i="14"/>
  <c r="O82" i="14"/>
  <c r="Q85" i="14"/>
  <c r="P85" i="14"/>
  <c r="I87" i="14"/>
  <c r="K84" i="14"/>
  <c r="P87" i="14"/>
  <c r="Q87" i="14"/>
  <c r="Q84" i="14"/>
  <c r="Q86" i="14"/>
  <c r="P86" i="14"/>
  <c r="I85" i="14"/>
  <c r="E85" i="14"/>
  <c r="M82" i="14"/>
  <c r="O84" i="14"/>
  <c r="G84" i="14"/>
  <c r="G85" i="14"/>
  <c r="O85" i="14"/>
  <c r="E81" i="14"/>
  <c r="Q81" i="14"/>
  <c r="P81" i="14"/>
  <c r="I81" i="14"/>
  <c r="I82" i="14"/>
  <c r="Q82" i="14"/>
  <c r="P82" i="14"/>
  <c r="E82" i="14"/>
  <c r="K82" i="14"/>
  <c r="I79" i="14"/>
  <c r="I74" i="14"/>
  <c r="M74" i="14"/>
  <c r="O76" i="14"/>
  <c r="I70" i="14"/>
  <c r="P79" i="14"/>
  <c r="E79" i="14"/>
  <c r="Q79" i="14"/>
  <c r="P74" i="14"/>
  <c r="K76" i="14"/>
  <c r="K74" i="14"/>
  <c r="O74" i="14"/>
  <c r="M79" i="14"/>
  <c r="O70" i="14"/>
  <c r="K79" i="14"/>
  <c r="I67" i="14"/>
  <c r="O73" i="14"/>
  <c r="O72" i="14"/>
  <c r="I77" i="14"/>
  <c r="M77" i="14"/>
  <c r="G74" i="14"/>
  <c r="G70" i="14"/>
  <c r="P76" i="14"/>
  <c r="Q76" i="14"/>
  <c r="E76" i="14"/>
  <c r="E72" i="14"/>
  <c r="Q72" i="14"/>
  <c r="P72" i="14"/>
  <c r="M72" i="14"/>
  <c r="E70" i="14"/>
  <c r="Q70" i="14"/>
  <c r="P70" i="14"/>
  <c r="Q77" i="14"/>
  <c r="P77" i="14"/>
  <c r="E77" i="14"/>
  <c r="I71" i="14"/>
  <c r="K77" i="14"/>
  <c r="Q74" i="14"/>
  <c r="O75" i="14"/>
  <c r="O77" i="14"/>
  <c r="E74" i="14"/>
  <c r="O71" i="14"/>
  <c r="K75" i="14"/>
  <c r="G75" i="14"/>
  <c r="K71" i="14"/>
  <c r="I72" i="14"/>
  <c r="M71" i="14"/>
  <c r="E71" i="14"/>
  <c r="Q71" i="14"/>
  <c r="P71" i="14"/>
  <c r="K73" i="14"/>
  <c r="S123" i="5"/>
  <c r="Y123" i="5"/>
  <c r="AB127" i="14"/>
  <c r="V127" i="14"/>
  <c r="AD127" i="14"/>
  <c r="Y127" i="14"/>
  <c r="Z127" i="14"/>
  <c r="AF127" i="14"/>
  <c r="AC127" i="14"/>
  <c r="U127" i="14"/>
  <c r="AE127" i="14"/>
  <c r="AA127" i="14"/>
  <c r="X127" i="14"/>
  <c r="X123" i="5"/>
  <c r="T123" i="5"/>
  <c r="T125" i="1"/>
  <c r="Q125" i="1"/>
  <c r="S125" i="1"/>
  <c r="V125" i="1"/>
  <c r="V123" i="5"/>
  <c r="U123" i="5"/>
  <c r="R123" i="5"/>
  <c r="W123" i="5"/>
  <c r="U125" i="1"/>
  <c r="T203" i="14"/>
  <c r="Q195" i="5"/>
  <c r="Y195" i="5" s="1"/>
  <c r="Q250" i="5"/>
  <c r="Y250" i="5" s="1"/>
  <c r="T326" i="1"/>
  <c r="Q326" i="1"/>
  <c r="R326" i="1"/>
  <c r="S326" i="1"/>
  <c r="U326" i="1"/>
  <c r="V326" i="1"/>
  <c r="M67" i="14"/>
  <c r="O67" i="14"/>
  <c r="K67" i="14"/>
  <c r="G67" i="14"/>
  <c r="E67" i="14"/>
  <c r="Q67" i="14"/>
  <c r="P67" i="14"/>
  <c r="Q127" i="14" l="1"/>
  <c r="P127" i="14"/>
  <c r="AF258" i="14"/>
  <c r="U203" i="14"/>
  <c r="Y203" i="14"/>
  <c r="Z203" i="14"/>
  <c r="AA203" i="14"/>
  <c r="AB203" i="14"/>
  <c r="AC203" i="14"/>
  <c r="AD203" i="14"/>
  <c r="AE203" i="14"/>
  <c r="AF203" i="14"/>
  <c r="W203" i="14"/>
  <c r="V203" i="14"/>
  <c r="X203" i="14"/>
  <c r="S250" i="5"/>
  <c r="W250" i="5"/>
  <c r="R250" i="5"/>
  <c r="V250" i="5"/>
  <c r="T250" i="5"/>
  <c r="X250" i="5"/>
  <c r="U250" i="5"/>
  <c r="R195" i="5"/>
  <c r="U195" i="5"/>
  <c r="V195" i="5"/>
  <c r="S195" i="5"/>
  <c r="W195" i="5"/>
  <c r="T195" i="5"/>
  <c r="X195" i="5"/>
  <c r="D127" i="14"/>
  <c r="H127" i="14"/>
  <c r="F127" i="14"/>
  <c r="N127" i="14"/>
  <c r="L127" i="14"/>
  <c r="J127" i="14"/>
  <c r="F178" i="4"/>
  <c r="L178" i="4"/>
  <c r="H178" i="4"/>
  <c r="J178" i="4" l="1"/>
  <c r="T112" i="21"/>
  <c r="Z112" i="21" l="1"/>
  <c r="AB112" i="21"/>
  <c r="AC112" i="21"/>
  <c r="AD112" i="21"/>
  <c r="U112" i="21"/>
  <c r="V112" i="21"/>
  <c r="Y112" i="21"/>
  <c r="AA112" i="21"/>
  <c r="S12" i="3" l="1"/>
  <c r="C71" i="21" l="1"/>
  <c r="T71" i="21" s="1"/>
  <c r="X47" i="21"/>
  <c r="W47" i="21"/>
  <c r="H47" i="21" s="1"/>
  <c r="G71" i="21" s="1"/>
  <c r="T47" i="21"/>
  <c r="Y47" i="21" s="1"/>
  <c r="X46" i="21"/>
  <c r="W46" i="21"/>
  <c r="T46" i="21"/>
  <c r="AA46" i="21" s="1"/>
  <c r="X45" i="21"/>
  <c r="W45" i="21"/>
  <c r="H45" i="21" s="1"/>
  <c r="T45" i="21"/>
  <c r="AA45" i="21" s="1"/>
  <c r="X44" i="21"/>
  <c r="W44" i="21"/>
  <c r="T44" i="21"/>
  <c r="AB44" i="21" s="1"/>
  <c r="X43" i="21"/>
  <c r="W43" i="21"/>
  <c r="T43" i="21"/>
  <c r="Y43" i="21" s="1"/>
  <c r="X42" i="21"/>
  <c r="W42" i="21"/>
  <c r="T42" i="21"/>
  <c r="AD42" i="21" s="1"/>
  <c r="X41" i="21"/>
  <c r="W41" i="21"/>
  <c r="T41" i="21"/>
  <c r="Y41" i="21" s="1"/>
  <c r="X40" i="21"/>
  <c r="W40" i="21"/>
  <c r="T40" i="21"/>
  <c r="AD40" i="21" s="1"/>
  <c r="X39" i="21"/>
  <c r="W39" i="21"/>
  <c r="T39" i="21"/>
  <c r="AB39" i="21" s="1"/>
  <c r="H44" i="21" l="1"/>
  <c r="H43" i="21"/>
  <c r="H46" i="21"/>
  <c r="Y71" i="21"/>
  <c r="Z71" i="21"/>
  <c r="AB71" i="21"/>
  <c r="U71" i="21"/>
  <c r="V71" i="21"/>
  <c r="AA71" i="21"/>
  <c r="AD71" i="21"/>
  <c r="AC71" i="21"/>
  <c r="V39" i="21"/>
  <c r="AA44" i="21"/>
  <c r="L44" i="21" s="1"/>
  <c r="U44" i="21"/>
  <c r="Y44" i="21"/>
  <c r="U46" i="21"/>
  <c r="AD39" i="21"/>
  <c r="U41" i="21"/>
  <c r="AD41" i="21"/>
  <c r="U43" i="21"/>
  <c r="AC43" i="21"/>
  <c r="AD44" i="21"/>
  <c r="AC46" i="21"/>
  <c r="AA40" i="21"/>
  <c r="AA42" i="21"/>
  <c r="U40" i="21"/>
  <c r="AC40" i="21"/>
  <c r="U42" i="21"/>
  <c r="V44" i="21"/>
  <c r="Z44" i="21"/>
  <c r="Y40" i="21"/>
  <c r="AA41" i="21"/>
  <c r="AB41" i="21"/>
  <c r="AB42" i="21"/>
  <c r="Z42" i="21"/>
  <c r="V42" i="21"/>
  <c r="Y42" i="21"/>
  <c r="AB43" i="21"/>
  <c r="AA43" i="21"/>
  <c r="AD43" i="21"/>
  <c r="AA47" i="21"/>
  <c r="AD47" i="21"/>
  <c r="AB47" i="21"/>
  <c r="U47" i="21"/>
  <c r="V41" i="21"/>
  <c r="Z41" i="21"/>
  <c r="AC42" i="21"/>
  <c r="V43" i="21"/>
  <c r="Z43" i="21"/>
  <c r="J43" i="21" s="1"/>
  <c r="AD45" i="21"/>
  <c r="V45" i="21"/>
  <c r="AC44" i="21"/>
  <c r="AC39" i="21"/>
  <c r="Y39" i="21"/>
  <c r="U39" i="21"/>
  <c r="AA39" i="21"/>
  <c r="Z39" i="21"/>
  <c r="AB40" i="21"/>
  <c r="V40" i="21"/>
  <c r="Z40" i="21"/>
  <c r="AC41" i="21"/>
  <c r="AC45" i="21"/>
  <c r="Y45" i="21"/>
  <c r="J45" i="21" s="1"/>
  <c r="U45" i="21"/>
  <c r="Z45" i="21"/>
  <c r="AD46" i="21"/>
  <c r="Z46" i="21"/>
  <c r="V46" i="21"/>
  <c r="Y46" i="21"/>
  <c r="J46" i="21" s="1"/>
  <c r="AC47" i="21"/>
  <c r="AB45" i="21"/>
  <c r="L45" i="21" s="1"/>
  <c r="AB46" i="21"/>
  <c r="L46" i="21" s="1"/>
  <c r="V47" i="21"/>
  <c r="Z47" i="21"/>
  <c r="J47" i="21" s="1"/>
  <c r="J44" i="21" l="1"/>
  <c r="I71" i="21" s="1"/>
  <c r="N43" i="21"/>
  <c r="N44" i="21"/>
  <c r="N47" i="21"/>
  <c r="L43" i="21"/>
  <c r="P43" i="21"/>
  <c r="N46" i="21"/>
  <c r="E46" i="21"/>
  <c r="P46" i="21"/>
  <c r="P47" i="21"/>
  <c r="N45" i="21"/>
  <c r="P45" i="21"/>
  <c r="E44" i="21"/>
  <c r="P44" i="21"/>
  <c r="E47" i="21"/>
  <c r="D71" i="21" s="1"/>
  <c r="E45" i="21"/>
  <c r="E43" i="21"/>
  <c r="M71" i="21" l="1"/>
  <c r="P71" i="21"/>
  <c r="R20" i="5"/>
  <c r="Q62" i="5"/>
  <c r="Q63" i="5"/>
  <c r="Q64" i="5"/>
  <c r="Q65" i="5"/>
  <c r="R64" i="5" l="1"/>
  <c r="Y64" i="5"/>
  <c r="S65" i="5"/>
  <c r="Y65" i="5"/>
  <c r="Y62" i="5"/>
  <c r="S62" i="5"/>
  <c r="S63" i="5"/>
  <c r="Y63" i="5"/>
  <c r="U65" i="5"/>
  <c r="W63" i="5"/>
  <c r="T65" i="5"/>
  <c r="U64" i="5"/>
  <c r="U63" i="5"/>
  <c r="W62" i="5"/>
  <c r="X65" i="5"/>
  <c r="R65" i="5"/>
  <c r="T63" i="5"/>
  <c r="V65" i="5"/>
  <c r="Y20" i="5"/>
  <c r="X63" i="5"/>
  <c r="R63" i="5"/>
  <c r="V63" i="5"/>
  <c r="T62" i="5"/>
  <c r="U62" i="5"/>
  <c r="U20" i="5"/>
  <c r="W65" i="5"/>
  <c r="X64" i="5"/>
  <c r="T64" i="5"/>
  <c r="V62" i="5"/>
  <c r="R62" i="5"/>
  <c r="X20" i="5"/>
  <c r="T20" i="5"/>
  <c r="W64" i="5"/>
  <c r="S64" i="5"/>
  <c r="W20" i="5"/>
  <c r="S20" i="5"/>
  <c r="E20" i="5" s="1"/>
  <c r="V64" i="5"/>
  <c r="X62" i="5"/>
  <c r="V20" i="5"/>
  <c r="E65" i="5" l="1"/>
  <c r="D123" i="5" s="1"/>
  <c r="K20" i="5"/>
  <c r="L20" i="5"/>
  <c r="G20" i="5"/>
  <c r="I20" i="5"/>
  <c r="M20" i="5"/>
  <c r="G65" i="5"/>
  <c r="F123" i="5" s="1"/>
  <c r="I65" i="5"/>
  <c r="H123" i="5" s="1"/>
  <c r="K65" i="5"/>
  <c r="J123" i="5" s="1"/>
  <c r="M65" i="5"/>
  <c r="M123" i="5" s="1"/>
  <c r="L65" i="5"/>
  <c r="L123" i="5" s="1"/>
  <c r="T22" i="14" l="1"/>
  <c r="T63" i="14"/>
  <c r="P62" i="1"/>
  <c r="S19" i="4"/>
  <c r="S20" i="4"/>
  <c r="S21" i="4"/>
  <c r="S22" i="4"/>
  <c r="S63" i="4"/>
  <c r="Z63" i="4" s="1"/>
  <c r="S64" i="4"/>
  <c r="W64" i="4" s="1"/>
  <c r="S65" i="4"/>
  <c r="S66" i="4"/>
  <c r="AA66" i="4" s="1"/>
  <c r="S67" i="4"/>
  <c r="T67" i="4" s="1"/>
  <c r="C84" i="4"/>
  <c r="S84" i="4" s="1"/>
  <c r="T20" i="11"/>
  <c r="T21" i="11"/>
  <c r="U21" i="11" s="1"/>
  <c r="T22" i="11"/>
  <c r="V62" i="1" l="1"/>
  <c r="S62" i="1"/>
  <c r="T62" i="1"/>
  <c r="U62" i="1"/>
  <c r="Q62" i="1"/>
  <c r="R62" i="1"/>
  <c r="U19" i="4"/>
  <c r="T19" i="4"/>
  <c r="Y22" i="4"/>
  <c r="T22" i="4"/>
  <c r="U22" i="4"/>
  <c r="T21" i="4"/>
  <c r="U21" i="4"/>
  <c r="AA20" i="4"/>
  <c r="T20" i="4"/>
  <c r="U20" i="4"/>
  <c r="T84" i="11"/>
  <c r="W21" i="4"/>
  <c r="T84" i="4"/>
  <c r="V84" i="4"/>
  <c r="X84" i="4"/>
  <c r="Z84" i="4"/>
  <c r="AB84" i="4"/>
  <c r="U84" i="4"/>
  <c r="W84" i="4"/>
  <c r="Y84" i="4"/>
  <c r="AC84" i="4"/>
  <c r="AA84" i="4"/>
  <c r="AA21" i="11"/>
  <c r="X63" i="14"/>
  <c r="W63" i="14"/>
  <c r="AA63" i="14"/>
  <c r="AE63" i="14"/>
  <c r="AB63" i="14"/>
  <c r="AF63" i="14"/>
  <c r="Y63" i="14"/>
  <c r="AD63" i="14"/>
  <c r="V63" i="14"/>
  <c r="U63" i="14"/>
  <c r="AC63" i="14"/>
  <c r="Z63" i="14"/>
  <c r="AB21" i="4"/>
  <c r="AA21" i="4"/>
  <c r="X21" i="4"/>
  <c r="X21" i="11"/>
  <c r="AF21" i="11"/>
  <c r="AB21" i="11"/>
  <c r="Y19" i="4"/>
  <c r="V21" i="4"/>
  <c r="AC22" i="4"/>
  <c r="Z21" i="4"/>
  <c r="AE21" i="11"/>
  <c r="W21" i="11"/>
  <c r="AA22" i="4"/>
  <c r="AC21" i="4"/>
  <c r="Y21" i="4"/>
  <c r="AC19" i="4"/>
  <c r="W19" i="4"/>
  <c r="W22" i="4"/>
  <c r="AA19" i="4"/>
  <c r="V19" i="4"/>
  <c r="Z19" i="4"/>
  <c r="Z67" i="4"/>
  <c r="Y67" i="4"/>
  <c r="V67" i="4"/>
  <c r="AB67" i="4"/>
  <c r="U67" i="4"/>
  <c r="W63" i="4"/>
  <c r="AA63" i="4"/>
  <c r="K63" i="4" s="1"/>
  <c r="AC67" i="4"/>
  <c r="X67" i="4"/>
  <c r="U66" i="4"/>
  <c r="V63" i="4"/>
  <c r="AA67" i="4"/>
  <c r="W67" i="4"/>
  <c r="T66" i="4"/>
  <c r="W66" i="4"/>
  <c r="Y66" i="4"/>
  <c r="U64" i="4"/>
  <c r="AA64" i="4"/>
  <c r="AC66" i="4"/>
  <c r="W65" i="4"/>
  <c r="AA65" i="4"/>
  <c r="T63" i="4"/>
  <c r="X63" i="4"/>
  <c r="AB63" i="4"/>
  <c r="U63" i="4"/>
  <c r="Y63" i="4"/>
  <c r="AC63" i="4"/>
  <c r="AB19" i="4"/>
  <c r="X19" i="4"/>
  <c r="AD21" i="11"/>
  <c r="Z21" i="11"/>
  <c r="V21" i="11"/>
  <c r="E21" i="11" s="1"/>
  <c r="AC21" i="11"/>
  <c r="M21" i="11" s="1"/>
  <c r="Y21" i="11"/>
  <c r="X22" i="14"/>
  <c r="AF22" i="14"/>
  <c r="AB22" i="14"/>
  <c r="U22" i="14"/>
  <c r="W22" i="14"/>
  <c r="Y22" i="14"/>
  <c r="AA22" i="14"/>
  <c r="AC22" i="14"/>
  <c r="AE22" i="14"/>
  <c r="AD22" i="14"/>
  <c r="Z22" i="14"/>
  <c r="V22" i="14"/>
  <c r="AB66" i="4"/>
  <c r="Z66" i="4"/>
  <c r="K66" i="4" s="1"/>
  <c r="X66" i="4"/>
  <c r="V66" i="4"/>
  <c r="AC64" i="4"/>
  <c r="Y64" i="4"/>
  <c r="T65" i="4"/>
  <c r="V65" i="4"/>
  <c r="X65" i="4"/>
  <c r="Z65" i="4"/>
  <c r="AB65" i="4"/>
  <c r="V20" i="4"/>
  <c r="X20" i="4"/>
  <c r="Z20" i="4"/>
  <c r="AB20" i="4"/>
  <c r="Y20" i="4"/>
  <c r="AC20" i="4"/>
  <c r="AC65" i="4"/>
  <c r="Y65" i="4"/>
  <c r="U65" i="4"/>
  <c r="T64" i="4"/>
  <c r="V64" i="4"/>
  <c r="X64" i="4"/>
  <c r="Z64" i="4"/>
  <c r="AB64" i="4"/>
  <c r="W20" i="4"/>
  <c r="V22" i="4"/>
  <c r="X22" i="4"/>
  <c r="Z22" i="4"/>
  <c r="AB22" i="4"/>
  <c r="X22" i="11"/>
  <c r="AF22" i="11"/>
  <c r="AB22" i="11"/>
  <c r="U20" i="11"/>
  <c r="W20" i="11"/>
  <c r="Y20" i="11"/>
  <c r="AA20" i="11"/>
  <c r="AC20" i="11"/>
  <c r="AE20" i="11"/>
  <c r="V20" i="11"/>
  <c r="Z20" i="11"/>
  <c r="AD20" i="11"/>
  <c r="X20" i="11"/>
  <c r="AF20" i="11"/>
  <c r="AB20" i="11"/>
  <c r="U22" i="11"/>
  <c r="W22" i="11"/>
  <c r="Y22" i="11"/>
  <c r="AA22" i="11"/>
  <c r="AC22" i="11"/>
  <c r="M22" i="11" s="1"/>
  <c r="AE22" i="11"/>
  <c r="V22" i="11"/>
  <c r="Z22" i="11"/>
  <c r="AD22" i="11"/>
  <c r="K65" i="4" l="1"/>
  <c r="M66" i="4"/>
  <c r="I65" i="4"/>
  <c r="M65" i="4"/>
  <c r="M64" i="4"/>
  <c r="G63" i="4"/>
  <c r="K64" i="4"/>
  <c r="O64" i="4"/>
  <c r="E64" i="4"/>
  <c r="N64" i="4"/>
  <c r="M63" i="4"/>
  <c r="N63" i="4"/>
  <c r="O63" i="4"/>
  <c r="I64" i="4"/>
  <c r="N65" i="4"/>
  <c r="O65" i="4"/>
  <c r="E65" i="4"/>
  <c r="I66" i="4"/>
  <c r="N66" i="4"/>
  <c r="O66" i="4"/>
  <c r="E66" i="4"/>
  <c r="M67" i="4"/>
  <c r="K67" i="4"/>
  <c r="I63" i="4"/>
  <c r="E67" i="4"/>
  <c r="E63" i="4"/>
  <c r="M22" i="4"/>
  <c r="K22" i="14"/>
  <c r="O22" i="14"/>
  <c r="G22" i="14"/>
  <c r="K22" i="4"/>
  <c r="K20" i="4"/>
  <c r="I21" i="4"/>
  <c r="I20" i="4"/>
  <c r="O21" i="11"/>
  <c r="K21" i="11"/>
  <c r="O22" i="11"/>
  <c r="M20" i="11"/>
  <c r="G21" i="11"/>
  <c r="K20" i="11"/>
  <c r="I22" i="11"/>
  <c r="I20" i="11"/>
  <c r="I21" i="11"/>
  <c r="P21" i="11"/>
  <c r="O20" i="11"/>
  <c r="K22" i="11"/>
  <c r="G20" i="11"/>
  <c r="Q21" i="11"/>
  <c r="G22" i="11"/>
  <c r="Q22" i="11"/>
  <c r="P22" i="11"/>
  <c r="E22" i="11"/>
  <c r="Q20" i="11"/>
  <c r="P20" i="11"/>
  <c r="E20" i="11"/>
  <c r="M22" i="14"/>
  <c r="I22" i="14"/>
  <c r="P22" i="14"/>
  <c r="E22" i="14"/>
  <c r="Q22" i="14"/>
  <c r="O21" i="4"/>
  <c r="E21" i="4"/>
  <c r="N21" i="4"/>
  <c r="M21" i="4"/>
  <c r="N22" i="4"/>
  <c r="O22" i="4"/>
  <c r="E22" i="4"/>
  <c r="I22" i="4"/>
  <c r="G22" i="4"/>
  <c r="M20" i="4"/>
  <c r="K21" i="4"/>
  <c r="O20" i="4"/>
  <c r="E20" i="4"/>
  <c r="N20" i="4"/>
  <c r="V84" i="11"/>
  <c r="X84" i="11"/>
  <c r="U84" i="11"/>
  <c r="W84" i="11"/>
  <c r="Y84" i="11"/>
  <c r="Z84" i="11"/>
  <c r="AA84" i="11"/>
  <c r="AB84" i="11"/>
  <c r="AD84" i="11"/>
  <c r="AC84" i="11"/>
  <c r="AE84" i="11"/>
  <c r="AF84" i="11"/>
  <c r="O19" i="4"/>
  <c r="G19" i="4"/>
  <c r="M19" i="4"/>
  <c r="E19" i="4"/>
  <c r="G19" i="11"/>
  <c r="K19" i="11"/>
  <c r="O19" i="11"/>
  <c r="M19" i="11"/>
  <c r="E19" i="11"/>
  <c r="Q19" i="11"/>
  <c r="K19" i="4"/>
  <c r="I19" i="4"/>
  <c r="N19" i="4"/>
  <c r="F84" i="4" l="1"/>
  <c r="J84" i="4"/>
  <c r="L84" i="4"/>
  <c r="H84" i="4"/>
  <c r="P84" i="11"/>
  <c r="D84" i="4"/>
  <c r="N84" i="4"/>
  <c r="O84" i="4"/>
  <c r="D84" i="11"/>
  <c r="N84" i="11"/>
  <c r="H84" i="11"/>
  <c r="Q84" i="11"/>
  <c r="P21" i="1" l="1"/>
  <c r="R21" i="1" s="1"/>
  <c r="U21" i="1" l="1"/>
  <c r="Q21" i="1"/>
  <c r="S21" i="1"/>
  <c r="T21" i="1"/>
  <c r="V21" i="1"/>
  <c r="G21" i="1" l="1"/>
  <c r="F63" i="1" s="1"/>
  <c r="E21" i="1"/>
  <c r="D63" i="1" s="1"/>
  <c r="L21" i="1"/>
  <c r="L63" i="1" s="1"/>
  <c r="I21" i="1"/>
  <c r="H63" i="1" s="1"/>
  <c r="T21" i="14" l="1"/>
  <c r="W21" i="14" s="1"/>
  <c r="Z21" i="14" l="1"/>
  <c r="Y21" i="14"/>
  <c r="AD21" i="14"/>
  <c r="V21" i="14"/>
  <c r="AC21" i="14"/>
  <c r="U21" i="14"/>
  <c r="AF21" i="14"/>
  <c r="AB21" i="14"/>
  <c r="X21" i="14"/>
  <c r="AE21" i="14"/>
  <c r="AA21" i="14"/>
  <c r="I21" i="14" l="1"/>
  <c r="H63" i="14" s="1"/>
  <c r="O21" i="14"/>
  <c r="N63" i="14" s="1"/>
  <c r="K21" i="14"/>
  <c r="J63" i="14" s="1"/>
  <c r="E21" i="14"/>
  <c r="D63" i="14" s="1"/>
  <c r="P21" i="14"/>
  <c r="P63" i="14" s="1"/>
  <c r="Q21" i="14"/>
  <c r="Q63" i="14" s="1"/>
  <c r="M21" i="14"/>
  <c r="L63" i="14" s="1"/>
  <c r="G21" i="14"/>
  <c r="F63" i="14" s="1"/>
  <c r="Q19" i="5" l="1"/>
  <c r="R19" i="5" s="1"/>
  <c r="W19" i="5" l="1"/>
  <c r="S19" i="5"/>
  <c r="Y19" i="5"/>
  <c r="U19" i="5"/>
  <c r="X19" i="5"/>
  <c r="T19" i="5"/>
  <c r="V19" i="5"/>
  <c r="I19" i="5" l="1"/>
  <c r="H61" i="5" s="1"/>
  <c r="K19" i="5"/>
  <c r="J61" i="5" s="1"/>
  <c r="G19" i="5"/>
  <c r="F61" i="5" s="1"/>
  <c r="L19" i="5"/>
  <c r="L61" i="5" s="1"/>
  <c r="M19" i="5"/>
  <c r="M61" i="5" s="1"/>
  <c r="E19" i="5"/>
  <c r="D61" i="5" s="1"/>
  <c r="F84" i="11" l="1"/>
  <c r="L84" i="11" l="1"/>
  <c r="J84" i="11"/>
  <c r="E15" i="19" l="1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65" i="19"/>
  <c r="E66" i="19"/>
  <c r="E67" i="19"/>
  <c r="E68" i="19"/>
  <c r="E69" i="19"/>
  <c r="E70" i="19"/>
  <c r="E75" i="19"/>
  <c r="E76" i="19"/>
  <c r="E77" i="19"/>
  <c r="E78" i="19"/>
  <c r="E79" i="19"/>
  <c r="E80" i="19"/>
  <c r="E81" i="19"/>
  <c r="E8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17" i="19"/>
  <c r="E118" i="19"/>
  <c r="E119" i="19"/>
  <c r="E120" i="19"/>
  <c r="E121" i="19"/>
  <c r="E122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N15" i="19"/>
  <c r="O15" i="19" s="1"/>
  <c r="E319" i="19"/>
  <c r="E320" i="19"/>
  <c r="E321" i="19"/>
  <c r="E318" i="19"/>
  <c r="E295" i="19"/>
  <c r="E296" i="19"/>
  <c r="E297" i="19"/>
  <c r="E298" i="19"/>
  <c r="E299" i="19"/>
  <c r="E300" i="19"/>
  <c r="E301" i="19"/>
  <c r="E294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73" i="19"/>
  <c r="E261" i="19"/>
  <c r="E262" i="19"/>
  <c r="E256" i="19"/>
  <c r="E257" i="19"/>
  <c r="E258" i="19"/>
  <c r="E259" i="19"/>
  <c r="E260" i="19"/>
  <c r="E255" i="19"/>
  <c r="E254" i="19"/>
  <c r="E239" i="19"/>
  <c r="E240" i="19"/>
  <c r="E241" i="19"/>
  <c r="E242" i="19"/>
  <c r="E243" i="19"/>
  <c r="E244" i="19"/>
  <c r="E245" i="19"/>
  <c r="E246" i="19"/>
  <c r="E247" i="19"/>
  <c r="E248" i="19"/>
  <c r="E249" i="19"/>
  <c r="E238" i="19"/>
  <c r="E231" i="19"/>
  <c r="E232" i="19"/>
  <c r="E233" i="19"/>
  <c r="E234" i="19"/>
  <c r="E235" i="19"/>
  <c r="E236" i="19"/>
  <c r="E237" i="19"/>
  <c r="E230" i="19"/>
  <c r="E206" i="19"/>
  <c r="E207" i="19"/>
  <c r="E208" i="19"/>
  <c r="E209" i="19"/>
  <c r="E210" i="19"/>
  <c r="E211" i="19"/>
  <c r="E212" i="19"/>
  <c r="E205" i="19"/>
  <c r="E194" i="19"/>
  <c r="E193" i="19"/>
  <c r="E184" i="19"/>
  <c r="E185" i="19"/>
  <c r="E186" i="19"/>
  <c r="E187" i="19"/>
  <c r="E188" i="19"/>
  <c r="E183" i="19"/>
  <c r="R15" i="19" l="1"/>
  <c r="Q15" i="19"/>
  <c r="T15" i="19"/>
  <c r="P15" i="19"/>
  <c r="S15" i="19"/>
  <c r="N523" i="19" l="1"/>
  <c r="N522" i="19"/>
  <c r="S522" i="19" s="1"/>
  <c r="N521" i="19"/>
  <c r="R521" i="19" s="1"/>
  <c r="N520" i="19"/>
  <c r="Q520" i="19" s="1"/>
  <c r="N519" i="19"/>
  <c r="S519" i="19" s="1"/>
  <c r="N518" i="19"/>
  <c r="Q518" i="19" s="1"/>
  <c r="N517" i="19"/>
  <c r="R517" i="19" s="1"/>
  <c r="N516" i="19"/>
  <c r="Q516" i="19" s="1"/>
  <c r="N515" i="19"/>
  <c r="R515" i="19" s="1"/>
  <c r="N514" i="19"/>
  <c r="Q514" i="19" s="1"/>
  <c r="N513" i="19"/>
  <c r="R513" i="19" s="1"/>
  <c r="I512" i="19"/>
  <c r="B512" i="19"/>
  <c r="N512" i="19" s="1"/>
  <c r="N511" i="19"/>
  <c r="N510" i="19"/>
  <c r="P510" i="19" s="1"/>
  <c r="N509" i="19"/>
  <c r="R509" i="19" s="1"/>
  <c r="N508" i="19"/>
  <c r="Q508" i="19" s="1"/>
  <c r="N507" i="19"/>
  <c r="R507" i="19" s="1"/>
  <c r="N506" i="19"/>
  <c r="P506" i="19" s="1"/>
  <c r="N505" i="19"/>
  <c r="R505" i="19" s="1"/>
  <c r="N504" i="19"/>
  <c r="Q504" i="19" s="1"/>
  <c r="N503" i="19"/>
  <c r="S503" i="19" s="1"/>
  <c r="N502" i="19"/>
  <c r="P502" i="19" s="1"/>
  <c r="N501" i="19"/>
  <c r="R501" i="19" s="1"/>
  <c r="N500" i="19"/>
  <c r="Q500" i="19" s="1"/>
  <c r="N499" i="19"/>
  <c r="R499" i="19" s="1"/>
  <c r="N498" i="19"/>
  <c r="R498" i="19" s="1"/>
  <c r="N497" i="19"/>
  <c r="R497" i="19" s="1"/>
  <c r="N496" i="19"/>
  <c r="Q496" i="19" s="1"/>
  <c r="N495" i="19"/>
  <c r="S495" i="19" s="1"/>
  <c r="N494" i="19"/>
  <c r="P494" i="19" s="1"/>
  <c r="N493" i="19"/>
  <c r="R493" i="19" s="1"/>
  <c r="N492" i="19"/>
  <c r="N491" i="19"/>
  <c r="R491" i="19" s="1"/>
  <c r="N490" i="19"/>
  <c r="R490" i="19" s="1"/>
  <c r="N489" i="19"/>
  <c r="R489" i="19" s="1"/>
  <c r="N488" i="19"/>
  <c r="Q488" i="19" s="1"/>
  <c r="N487" i="19"/>
  <c r="N486" i="19"/>
  <c r="P486" i="19" s="1"/>
  <c r="N485" i="19"/>
  <c r="R485" i="19" s="1"/>
  <c r="N484" i="19"/>
  <c r="Q484" i="19" s="1"/>
  <c r="N483" i="19"/>
  <c r="R483" i="19" s="1"/>
  <c r="N482" i="19"/>
  <c r="P482" i="19" s="1"/>
  <c r="N481" i="19"/>
  <c r="N480" i="19"/>
  <c r="Q480" i="19" s="1"/>
  <c r="N479" i="19"/>
  <c r="N478" i="19"/>
  <c r="P478" i="19" s="1"/>
  <c r="N477" i="19"/>
  <c r="R477" i="19" s="1"/>
  <c r="N476" i="19"/>
  <c r="Q476" i="19" s="1"/>
  <c r="N475" i="19"/>
  <c r="R475" i="19" s="1"/>
  <c r="N474" i="19"/>
  <c r="R474" i="19" s="1"/>
  <c r="N473" i="19"/>
  <c r="R473" i="19" s="1"/>
  <c r="N472" i="19"/>
  <c r="Q472" i="19" s="1"/>
  <c r="N471" i="19"/>
  <c r="S471" i="19" s="1"/>
  <c r="N470" i="19"/>
  <c r="P470" i="19" s="1"/>
  <c r="N469" i="19"/>
  <c r="R469" i="19" s="1"/>
  <c r="N468" i="19"/>
  <c r="Q468" i="19" s="1"/>
  <c r="N467" i="19"/>
  <c r="T467" i="19" s="1"/>
  <c r="N466" i="19"/>
  <c r="R466" i="19" s="1"/>
  <c r="N465" i="19"/>
  <c r="R465" i="19" s="1"/>
  <c r="N464" i="19"/>
  <c r="R464" i="19" s="1"/>
  <c r="N463" i="19"/>
  <c r="R463" i="19" s="1"/>
  <c r="N462" i="19"/>
  <c r="R462" i="19" s="1"/>
  <c r="N461" i="19"/>
  <c r="O461" i="19" s="1"/>
  <c r="N460" i="19"/>
  <c r="N459" i="19"/>
  <c r="N458" i="19"/>
  <c r="S458" i="19" s="1"/>
  <c r="N457" i="19"/>
  <c r="O457" i="19" s="1"/>
  <c r="N456" i="19"/>
  <c r="P456" i="19" s="1"/>
  <c r="N455" i="19"/>
  <c r="R455" i="19" s="1"/>
  <c r="N454" i="19"/>
  <c r="Q454" i="19" s="1"/>
  <c r="N453" i="19"/>
  <c r="R453" i="19" s="1"/>
  <c r="N452" i="19"/>
  <c r="N451" i="19"/>
  <c r="S451" i="19" s="1"/>
  <c r="N450" i="19"/>
  <c r="N449" i="19"/>
  <c r="O449" i="19" s="1"/>
  <c r="N448" i="19"/>
  <c r="N447" i="19"/>
  <c r="R447" i="19" s="1"/>
  <c r="N446" i="19"/>
  <c r="Q446" i="19" s="1"/>
  <c r="N445" i="19"/>
  <c r="Q445" i="19" s="1"/>
  <c r="N444" i="19"/>
  <c r="T444" i="19" s="1"/>
  <c r="N443" i="19"/>
  <c r="N442" i="19"/>
  <c r="S442" i="19" s="1"/>
  <c r="N441" i="19"/>
  <c r="O441" i="19" s="1"/>
  <c r="N440" i="19"/>
  <c r="P440" i="19" s="1"/>
  <c r="N439" i="19"/>
  <c r="S439" i="19" s="1"/>
  <c r="N438" i="19"/>
  <c r="N437" i="19"/>
  <c r="R437" i="19" s="1"/>
  <c r="N436" i="19"/>
  <c r="Q436" i="19" s="1"/>
  <c r="N435" i="19"/>
  <c r="R435" i="19" s="1"/>
  <c r="N434" i="19"/>
  <c r="T434" i="19" s="1"/>
  <c r="N433" i="19"/>
  <c r="S433" i="19" s="1"/>
  <c r="N432" i="19"/>
  <c r="O432" i="19" s="1"/>
  <c r="N431" i="19"/>
  <c r="N430" i="19"/>
  <c r="P430" i="19" s="1"/>
  <c r="N429" i="19"/>
  <c r="S429" i="19" s="1"/>
  <c r="N428" i="19"/>
  <c r="Q428" i="19" s="1"/>
  <c r="N427" i="19"/>
  <c r="R427" i="19" s="1"/>
  <c r="N426" i="19"/>
  <c r="T426" i="19" s="1"/>
  <c r="N425" i="19"/>
  <c r="R425" i="19" s="1"/>
  <c r="N424" i="19"/>
  <c r="Q424" i="19" s="1"/>
  <c r="N423" i="19"/>
  <c r="R423" i="19" s="1"/>
  <c r="N422" i="19"/>
  <c r="S422" i="19" s="1"/>
  <c r="N421" i="19"/>
  <c r="S421" i="19" s="1"/>
  <c r="N420" i="19"/>
  <c r="S420" i="19" s="1"/>
  <c r="N419" i="19"/>
  <c r="R419" i="19" s="1"/>
  <c r="N418" i="19"/>
  <c r="Q418" i="19" s="1"/>
  <c r="N417" i="19"/>
  <c r="Q417" i="19" s="1"/>
  <c r="N416" i="19"/>
  <c r="Q416" i="19" s="1"/>
  <c r="N415" i="19"/>
  <c r="N414" i="19"/>
  <c r="Q414" i="19" s="1"/>
  <c r="N413" i="19"/>
  <c r="O413" i="19" s="1"/>
  <c r="N412" i="19"/>
  <c r="O412" i="19" s="1"/>
  <c r="N411" i="19"/>
  <c r="R411" i="19" s="1"/>
  <c r="N410" i="19"/>
  <c r="S410" i="19" s="1"/>
  <c r="N409" i="19"/>
  <c r="S409" i="19" s="1"/>
  <c r="N408" i="19"/>
  <c r="S408" i="19" s="1"/>
  <c r="N407" i="19"/>
  <c r="R407" i="19" s="1"/>
  <c r="N406" i="19"/>
  <c r="N405" i="19"/>
  <c r="N404" i="19"/>
  <c r="Q404" i="19" s="1"/>
  <c r="N403" i="19"/>
  <c r="R403" i="19" s="1"/>
  <c r="N402" i="19"/>
  <c r="T402" i="19" s="1"/>
  <c r="N401" i="19"/>
  <c r="S401" i="19" s="1"/>
  <c r="N400" i="19"/>
  <c r="O400" i="19" s="1"/>
  <c r="N399" i="19"/>
  <c r="N398" i="19"/>
  <c r="P398" i="19" s="1"/>
  <c r="N397" i="19"/>
  <c r="N396" i="19"/>
  <c r="Q396" i="19" s="1"/>
  <c r="N395" i="19"/>
  <c r="N394" i="19"/>
  <c r="S394" i="19" s="1"/>
  <c r="N393" i="19"/>
  <c r="R393" i="19" s="1"/>
  <c r="N392" i="19"/>
  <c r="S392" i="19" s="1"/>
  <c r="N391" i="19"/>
  <c r="Q391" i="19" s="1"/>
  <c r="N390" i="19"/>
  <c r="S390" i="19" s="1"/>
  <c r="N389" i="19"/>
  <c r="N388" i="19"/>
  <c r="S388" i="19" s="1"/>
  <c r="N387" i="19"/>
  <c r="Q387" i="19" s="1"/>
  <c r="N386" i="19"/>
  <c r="S386" i="19" s="1"/>
  <c r="N385" i="19"/>
  <c r="R385" i="19" s="1"/>
  <c r="N384" i="19"/>
  <c r="N383" i="19"/>
  <c r="Q383" i="19" s="1"/>
  <c r="N382" i="19"/>
  <c r="S382" i="19" s="1"/>
  <c r="N381" i="19"/>
  <c r="R381" i="19" s="1"/>
  <c r="N380" i="19"/>
  <c r="S380" i="19" s="1"/>
  <c r="N379" i="19"/>
  <c r="N378" i="19"/>
  <c r="S378" i="19" s="1"/>
  <c r="N377" i="19"/>
  <c r="R377" i="19" s="1"/>
  <c r="N376" i="19"/>
  <c r="S376" i="19" s="1"/>
  <c r="N375" i="19"/>
  <c r="Q375" i="19" s="1"/>
  <c r="N374" i="19"/>
  <c r="Q374" i="19" s="1"/>
  <c r="J374" i="19"/>
  <c r="N373" i="19"/>
  <c r="R373" i="19" s="1"/>
  <c r="J373" i="19"/>
  <c r="N372" i="19"/>
  <c r="Q372" i="19" s="1"/>
  <c r="J372" i="19"/>
  <c r="N371" i="19"/>
  <c r="R371" i="19" s="1"/>
  <c r="J371" i="19"/>
  <c r="N370" i="19"/>
  <c r="Q370" i="19" s="1"/>
  <c r="J370" i="19"/>
  <c r="N369" i="19"/>
  <c r="R369" i="19" s="1"/>
  <c r="J369" i="19"/>
  <c r="N368" i="19"/>
  <c r="J368" i="19"/>
  <c r="N367" i="19"/>
  <c r="J367" i="19"/>
  <c r="N366" i="19"/>
  <c r="J366" i="19"/>
  <c r="N365" i="19"/>
  <c r="Q365" i="19" s="1"/>
  <c r="J365" i="19"/>
  <c r="N364" i="19"/>
  <c r="Q364" i="19" s="1"/>
  <c r="J364" i="19"/>
  <c r="N363" i="19"/>
  <c r="Q363" i="19" s="1"/>
  <c r="J363" i="19"/>
  <c r="N362" i="19"/>
  <c r="Q362" i="19" s="1"/>
  <c r="J362" i="19"/>
  <c r="N361" i="19"/>
  <c r="Q361" i="19" s="1"/>
  <c r="J361" i="19"/>
  <c r="N360" i="19"/>
  <c r="Q360" i="19" s="1"/>
  <c r="J360" i="19"/>
  <c r="N359" i="19"/>
  <c r="Q359" i="19" s="1"/>
  <c r="J359" i="19"/>
  <c r="N358" i="19"/>
  <c r="Q358" i="19" s="1"/>
  <c r="J358" i="19"/>
  <c r="N357" i="19"/>
  <c r="Q357" i="19" s="1"/>
  <c r="J357" i="19"/>
  <c r="N356" i="19"/>
  <c r="Q356" i="19" s="1"/>
  <c r="J356" i="19"/>
  <c r="N355" i="19"/>
  <c r="Q355" i="19" s="1"/>
  <c r="J355" i="19"/>
  <c r="N354" i="19"/>
  <c r="Q354" i="19" s="1"/>
  <c r="J354" i="19"/>
  <c r="N353" i="19"/>
  <c r="Q353" i="19" s="1"/>
  <c r="J353" i="19"/>
  <c r="N352" i="19"/>
  <c r="Q352" i="19" s="1"/>
  <c r="J352" i="19"/>
  <c r="N351" i="19"/>
  <c r="Q351" i="19" s="1"/>
  <c r="J351" i="19"/>
  <c r="N350" i="19"/>
  <c r="P350" i="19" s="1"/>
  <c r="J350" i="19"/>
  <c r="N349" i="19"/>
  <c r="N348" i="19"/>
  <c r="Q348" i="19" s="1"/>
  <c r="N347" i="19"/>
  <c r="Q347" i="19" s="1"/>
  <c r="N346" i="19"/>
  <c r="R346" i="19" s="1"/>
  <c r="I345" i="19"/>
  <c r="B345" i="19"/>
  <c r="N345" i="19" s="1"/>
  <c r="N344" i="19"/>
  <c r="S344" i="19" s="1"/>
  <c r="N343" i="19"/>
  <c r="P343" i="19" s="1"/>
  <c r="N342" i="19"/>
  <c r="R342" i="19" s="1"/>
  <c r="N341" i="19"/>
  <c r="Q341" i="19" s="1"/>
  <c r="N340" i="19"/>
  <c r="Q340" i="19" s="1"/>
  <c r="N339" i="19"/>
  <c r="N338" i="19"/>
  <c r="R338" i="19" s="1"/>
  <c r="N337" i="19"/>
  <c r="Q337" i="19" s="1"/>
  <c r="N336" i="19"/>
  <c r="N335" i="19"/>
  <c r="Q335" i="19" s="1"/>
  <c r="N334" i="19"/>
  <c r="R334" i="19" s="1"/>
  <c r="N333" i="19"/>
  <c r="Q333" i="19" s="1"/>
  <c r="N332" i="19"/>
  <c r="Q332" i="19" s="1"/>
  <c r="N331" i="19"/>
  <c r="Q331" i="19" s="1"/>
  <c r="N330" i="19"/>
  <c r="N329" i="19"/>
  <c r="N328" i="19"/>
  <c r="S328" i="19" s="1"/>
  <c r="N327" i="19"/>
  <c r="R327" i="19" s="1"/>
  <c r="N326" i="19"/>
  <c r="Q326" i="19" s="1"/>
  <c r="N325" i="19"/>
  <c r="N324" i="19"/>
  <c r="N323" i="19"/>
  <c r="R323" i="19" s="1"/>
  <c r="N322" i="19"/>
  <c r="N321" i="19"/>
  <c r="R321" i="19" s="1"/>
  <c r="J321" i="19"/>
  <c r="N320" i="19"/>
  <c r="J320" i="19"/>
  <c r="N319" i="19"/>
  <c r="R319" i="19" s="1"/>
  <c r="J319" i="19"/>
  <c r="N318" i="19"/>
  <c r="R318" i="19" s="1"/>
  <c r="J318" i="19"/>
  <c r="N317" i="19"/>
  <c r="R317" i="19" s="1"/>
  <c r="J317" i="19"/>
  <c r="N316" i="19"/>
  <c r="J316" i="19"/>
  <c r="N315" i="19"/>
  <c r="R315" i="19" s="1"/>
  <c r="J315" i="19"/>
  <c r="N314" i="19"/>
  <c r="R314" i="19" s="1"/>
  <c r="J314" i="19"/>
  <c r="N313" i="19"/>
  <c r="J313" i="19"/>
  <c r="N312" i="19"/>
  <c r="R312" i="19" s="1"/>
  <c r="J312" i="19"/>
  <c r="N311" i="19"/>
  <c r="R311" i="19" s="1"/>
  <c r="J311" i="19"/>
  <c r="N310" i="19"/>
  <c r="J310" i="19"/>
  <c r="N309" i="19"/>
  <c r="R309" i="19" s="1"/>
  <c r="J309" i="19"/>
  <c r="N308" i="19"/>
  <c r="J308" i="19"/>
  <c r="N307" i="19"/>
  <c r="J307" i="19"/>
  <c r="N306" i="19"/>
  <c r="J306" i="19"/>
  <c r="N305" i="19"/>
  <c r="J305" i="19"/>
  <c r="N304" i="19"/>
  <c r="Q304" i="19" s="1"/>
  <c r="J304" i="19"/>
  <c r="N303" i="19"/>
  <c r="S303" i="19" s="1"/>
  <c r="J303" i="19"/>
  <c r="N302" i="19"/>
  <c r="T302" i="19" s="1"/>
  <c r="J302" i="19"/>
  <c r="N301" i="19"/>
  <c r="S301" i="19" s="1"/>
  <c r="J301" i="19"/>
  <c r="N300" i="19"/>
  <c r="Q300" i="19" s="1"/>
  <c r="J300" i="19"/>
  <c r="N299" i="19"/>
  <c r="J299" i="19"/>
  <c r="N298" i="19"/>
  <c r="Q298" i="19" s="1"/>
  <c r="J298" i="19"/>
  <c r="N297" i="19"/>
  <c r="S297" i="19" s="1"/>
  <c r="J297" i="19"/>
  <c r="N296" i="19"/>
  <c r="R296" i="19" s="1"/>
  <c r="J296" i="19"/>
  <c r="N295" i="19"/>
  <c r="R295" i="19" s="1"/>
  <c r="J295" i="19"/>
  <c r="N294" i="19"/>
  <c r="R294" i="19" s="1"/>
  <c r="J294" i="19"/>
  <c r="N293" i="19"/>
  <c r="O293" i="19" s="1"/>
  <c r="J293" i="19"/>
  <c r="N292" i="19"/>
  <c r="R292" i="19" s="1"/>
  <c r="J292" i="19"/>
  <c r="N291" i="19"/>
  <c r="Q291" i="19" s="1"/>
  <c r="J291" i="19"/>
  <c r="N290" i="19"/>
  <c r="J290" i="19"/>
  <c r="N289" i="19"/>
  <c r="S289" i="19" s="1"/>
  <c r="J289" i="19"/>
  <c r="N288" i="19"/>
  <c r="R288" i="19" s="1"/>
  <c r="J288" i="19"/>
  <c r="N287" i="19"/>
  <c r="J287" i="19"/>
  <c r="N286" i="19"/>
  <c r="R286" i="19" s="1"/>
  <c r="J286" i="19"/>
  <c r="N285" i="19"/>
  <c r="J285" i="19"/>
  <c r="N284" i="19"/>
  <c r="R284" i="19" s="1"/>
  <c r="J284" i="19"/>
  <c r="N283" i="19"/>
  <c r="S283" i="19" s="1"/>
  <c r="J283" i="19"/>
  <c r="N282" i="19"/>
  <c r="J282" i="19"/>
  <c r="N281" i="19"/>
  <c r="S281" i="19" s="1"/>
  <c r="J281" i="19"/>
  <c r="N280" i="19"/>
  <c r="R280" i="19" s="1"/>
  <c r="J280" i="19"/>
  <c r="N279" i="19"/>
  <c r="J279" i="19"/>
  <c r="N278" i="19"/>
  <c r="R278" i="19" s="1"/>
  <c r="J278" i="19"/>
  <c r="N277" i="19"/>
  <c r="S277" i="19" s="1"/>
  <c r="J277" i="19"/>
  <c r="N276" i="19"/>
  <c r="R276" i="19" s="1"/>
  <c r="J276" i="19"/>
  <c r="N275" i="19"/>
  <c r="J275" i="19"/>
  <c r="N274" i="19"/>
  <c r="J274" i="19"/>
  <c r="N273" i="19"/>
  <c r="Q273" i="19" s="1"/>
  <c r="F273" i="19" s="1"/>
  <c r="J273" i="19"/>
  <c r="N272" i="19"/>
  <c r="R272" i="19" s="1"/>
  <c r="J272" i="19"/>
  <c r="N271" i="19"/>
  <c r="O271" i="19" s="1"/>
  <c r="J271" i="19"/>
  <c r="N270" i="19"/>
  <c r="R270" i="19" s="1"/>
  <c r="J270" i="19"/>
  <c r="N269" i="19"/>
  <c r="J269" i="19"/>
  <c r="N268" i="19"/>
  <c r="R268" i="19" s="1"/>
  <c r="J268" i="19"/>
  <c r="N267" i="19"/>
  <c r="R267" i="19" s="1"/>
  <c r="J267" i="19"/>
  <c r="N266" i="19"/>
  <c r="J266" i="19"/>
  <c r="N265" i="19"/>
  <c r="R265" i="19" s="1"/>
  <c r="J265" i="19"/>
  <c r="N264" i="19"/>
  <c r="R264" i="19" s="1"/>
  <c r="J264" i="19"/>
  <c r="N263" i="19"/>
  <c r="J263" i="19"/>
  <c r="N262" i="19"/>
  <c r="R262" i="19" s="1"/>
  <c r="J262" i="19"/>
  <c r="N261" i="19"/>
  <c r="R261" i="19" s="1"/>
  <c r="J261" i="19"/>
  <c r="N260" i="19"/>
  <c r="J260" i="19"/>
  <c r="N259" i="19"/>
  <c r="J259" i="19"/>
  <c r="N258" i="19"/>
  <c r="S258" i="19" s="1"/>
  <c r="N257" i="19"/>
  <c r="S257" i="19" s="1"/>
  <c r="N256" i="19"/>
  <c r="Q256" i="19" s="1"/>
  <c r="N255" i="19"/>
  <c r="R255" i="19" s="1"/>
  <c r="N254" i="19"/>
  <c r="O254" i="19" s="1"/>
  <c r="N253" i="19"/>
  <c r="R253" i="19" s="1"/>
  <c r="N252" i="19"/>
  <c r="N251" i="19"/>
  <c r="Q251" i="19" s="1"/>
  <c r="N250" i="19"/>
  <c r="N249" i="19"/>
  <c r="Q249" i="19" s="1"/>
  <c r="N248" i="19"/>
  <c r="R248" i="19" s="1"/>
  <c r="N247" i="19"/>
  <c r="O247" i="19" s="1"/>
  <c r="N246" i="19"/>
  <c r="Q246" i="19" s="1"/>
  <c r="N245" i="19"/>
  <c r="R245" i="19" s="1"/>
  <c r="N244" i="19"/>
  <c r="N243" i="19"/>
  <c r="O243" i="19" s="1"/>
  <c r="N242" i="19"/>
  <c r="N241" i="19"/>
  <c r="O241" i="19" s="1"/>
  <c r="N240" i="19"/>
  <c r="N239" i="19"/>
  <c r="N238" i="19"/>
  <c r="R238" i="19" s="1"/>
  <c r="N237" i="19"/>
  <c r="T237" i="19" s="1"/>
  <c r="N236" i="19"/>
  <c r="T236" i="19" s="1"/>
  <c r="N235" i="19"/>
  <c r="O235" i="19" s="1"/>
  <c r="N234" i="19"/>
  <c r="N233" i="19"/>
  <c r="O233" i="19" s="1"/>
  <c r="N232" i="19"/>
  <c r="O232" i="19" s="1"/>
  <c r="N231" i="19"/>
  <c r="O231" i="19" s="1"/>
  <c r="N230" i="19"/>
  <c r="S230" i="19" s="1"/>
  <c r="N229" i="19"/>
  <c r="R229" i="19" s="1"/>
  <c r="N228" i="19"/>
  <c r="N227" i="19"/>
  <c r="R227" i="19" s="1"/>
  <c r="N226" i="19"/>
  <c r="N225" i="19"/>
  <c r="P225" i="19" s="1"/>
  <c r="N224" i="19"/>
  <c r="N223" i="19"/>
  <c r="R223" i="19" s="1"/>
  <c r="N222" i="19"/>
  <c r="N221" i="19"/>
  <c r="P221" i="19" s="1"/>
  <c r="N220" i="19"/>
  <c r="N219" i="19"/>
  <c r="R219" i="19" s="1"/>
  <c r="N218" i="19"/>
  <c r="Q218" i="19" s="1"/>
  <c r="N217" i="19"/>
  <c r="N216" i="19"/>
  <c r="N215" i="19"/>
  <c r="O215" i="19" s="1"/>
  <c r="N214" i="19"/>
  <c r="Q214" i="19" s="1"/>
  <c r="N213" i="19"/>
  <c r="N212" i="19"/>
  <c r="N211" i="19"/>
  <c r="Q211" i="19" s="1"/>
  <c r="F211" i="19" s="1"/>
  <c r="N210" i="19"/>
  <c r="O210" i="19" s="1"/>
  <c r="N209" i="19"/>
  <c r="S209" i="19" s="1"/>
  <c r="N208" i="19"/>
  <c r="T208" i="19" s="1"/>
  <c r="N207" i="19"/>
  <c r="N206" i="19"/>
  <c r="O206" i="19" s="1"/>
  <c r="N205" i="19"/>
  <c r="N204" i="19"/>
  <c r="R204" i="19" s="1"/>
  <c r="N203" i="19"/>
  <c r="R203" i="19" s="1"/>
  <c r="N202" i="19"/>
  <c r="O202" i="19" s="1"/>
  <c r="N201" i="19"/>
  <c r="S201" i="19" s="1"/>
  <c r="N200" i="19"/>
  <c r="R200" i="19" s="1"/>
  <c r="N199" i="19"/>
  <c r="N198" i="19"/>
  <c r="O198" i="19" s="1"/>
  <c r="N197" i="19"/>
  <c r="N196" i="19"/>
  <c r="O196" i="19" s="1"/>
  <c r="N195" i="19"/>
  <c r="N194" i="19"/>
  <c r="S194" i="19" s="1"/>
  <c r="N193" i="19"/>
  <c r="N192" i="19"/>
  <c r="Q192" i="19" s="1"/>
  <c r="N191" i="19"/>
  <c r="N190" i="19"/>
  <c r="N189" i="19"/>
  <c r="O189" i="19" s="1"/>
  <c r="N188" i="19"/>
  <c r="R188" i="19" s="1"/>
  <c r="N187" i="19"/>
  <c r="P187" i="19" s="1"/>
  <c r="N186" i="19"/>
  <c r="N185" i="19"/>
  <c r="O185" i="19" s="1"/>
  <c r="N184" i="19"/>
  <c r="N183" i="19"/>
  <c r="R183" i="19" s="1"/>
  <c r="N182" i="19"/>
  <c r="N178" i="19"/>
  <c r="R178" i="19" s="1"/>
  <c r="I177" i="19"/>
  <c r="B177" i="19"/>
  <c r="N177" i="19" s="1"/>
  <c r="T177" i="19" s="1"/>
  <c r="N176" i="19"/>
  <c r="P176" i="19" s="1"/>
  <c r="N175" i="19"/>
  <c r="N174" i="19"/>
  <c r="R174" i="19" s="1"/>
  <c r="N173" i="19"/>
  <c r="R173" i="19" s="1"/>
  <c r="N172" i="19"/>
  <c r="R172" i="19" s="1"/>
  <c r="N171" i="19"/>
  <c r="R171" i="19" s="1"/>
  <c r="N170" i="19"/>
  <c r="Q170" i="19" s="1"/>
  <c r="N169" i="19"/>
  <c r="P169" i="19" s="1"/>
  <c r="N168" i="19"/>
  <c r="N167" i="19"/>
  <c r="N166" i="19"/>
  <c r="O166" i="19" s="1"/>
  <c r="N165" i="19"/>
  <c r="N164" i="19"/>
  <c r="R164" i="19" s="1"/>
  <c r="N163" i="19"/>
  <c r="N162" i="19"/>
  <c r="N161" i="19"/>
  <c r="S161" i="19" s="1"/>
  <c r="N160" i="19"/>
  <c r="N159" i="19"/>
  <c r="T159" i="19" s="1"/>
  <c r="N158" i="19"/>
  <c r="N157" i="19"/>
  <c r="N156" i="19"/>
  <c r="N155" i="19"/>
  <c r="R155" i="19" s="1"/>
  <c r="N154" i="19"/>
  <c r="Q154" i="19" s="1"/>
  <c r="N153" i="19"/>
  <c r="N152" i="19"/>
  <c r="P152" i="19" s="1"/>
  <c r="N151" i="19"/>
  <c r="R151" i="19" s="1"/>
  <c r="N150" i="19"/>
  <c r="Q150" i="19" s="1"/>
  <c r="N149" i="19"/>
  <c r="R149" i="19" s="1"/>
  <c r="N148" i="19"/>
  <c r="P148" i="19" s="1"/>
  <c r="N147" i="19"/>
  <c r="Q147" i="19" s="1"/>
  <c r="N146" i="19"/>
  <c r="P146" i="19" s="1"/>
  <c r="N145" i="19"/>
  <c r="R145" i="19" s="1"/>
  <c r="N144" i="19"/>
  <c r="R144" i="19" s="1"/>
  <c r="N143" i="19"/>
  <c r="N142" i="19"/>
  <c r="Q142" i="19" s="1"/>
  <c r="N141" i="19"/>
  <c r="R141" i="19" s="1"/>
  <c r="N140" i="19"/>
  <c r="R140" i="19" s="1"/>
  <c r="N139" i="19"/>
  <c r="T139" i="19" s="1"/>
  <c r="N138" i="19"/>
  <c r="T138" i="19" s="1"/>
  <c r="N137" i="19"/>
  <c r="N136" i="19"/>
  <c r="S136" i="19" s="1"/>
  <c r="N135" i="19"/>
  <c r="N134" i="19"/>
  <c r="Q134" i="19" s="1"/>
  <c r="N133" i="19"/>
  <c r="N132" i="19"/>
  <c r="P132" i="19" s="1"/>
  <c r="N131" i="19"/>
  <c r="T131" i="19" s="1"/>
  <c r="N130" i="19"/>
  <c r="T130" i="19" s="1"/>
  <c r="N129" i="19"/>
  <c r="N128" i="19"/>
  <c r="P128" i="19" s="1"/>
  <c r="N127" i="19"/>
  <c r="N126" i="19"/>
  <c r="R126" i="19" s="1"/>
  <c r="N125" i="19"/>
  <c r="S125" i="19" s="1"/>
  <c r="N124" i="19"/>
  <c r="P124" i="19" s="1"/>
  <c r="N123" i="19"/>
  <c r="N122" i="19"/>
  <c r="N121" i="19"/>
  <c r="Q121" i="19" s="1"/>
  <c r="F122" i="19" s="1"/>
  <c r="N120" i="19"/>
  <c r="S120" i="19" s="1"/>
  <c r="N119" i="19"/>
  <c r="S119" i="19" s="1"/>
  <c r="N118" i="19"/>
  <c r="N117" i="19"/>
  <c r="Q117" i="19" s="1"/>
  <c r="F118" i="19" s="1"/>
  <c r="N116" i="19"/>
  <c r="N115" i="19"/>
  <c r="P115" i="19" s="1"/>
  <c r="N114" i="19"/>
  <c r="N113" i="19"/>
  <c r="N112" i="19"/>
  <c r="N111" i="19"/>
  <c r="P111" i="19" s="1"/>
  <c r="N110" i="19"/>
  <c r="N109" i="19"/>
  <c r="Q109" i="19" s="1"/>
  <c r="N108" i="19"/>
  <c r="N107" i="19"/>
  <c r="R107" i="19" s="1"/>
  <c r="N106" i="19"/>
  <c r="R106" i="19" s="1"/>
  <c r="K106" i="19"/>
  <c r="N105" i="19"/>
  <c r="N104" i="19"/>
  <c r="P104" i="19" s="1"/>
  <c r="N103" i="19"/>
  <c r="N102" i="19"/>
  <c r="Q102" i="19" s="1"/>
  <c r="N101" i="19"/>
  <c r="Q101" i="19" s="1"/>
  <c r="N100" i="19"/>
  <c r="R100" i="19" s="1"/>
  <c r="N99" i="19"/>
  <c r="N98" i="19"/>
  <c r="Q98" i="19" s="1"/>
  <c r="N97" i="19"/>
  <c r="N96" i="19"/>
  <c r="O96" i="19" s="1"/>
  <c r="N95" i="19"/>
  <c r="T95" i="19" s="1"/>
  <c r="N94" i="19"/>
  <c r="O94" i="19" s="1"/>
  <c r="N93" i="19"/>
  <c r="Q93" i="19" s="1"/>
  <c r="N92" i="19"/>
  <c r="S92" i="19" s="1"/>
  <c r="N91" i="19"/>
  <c r="N90" i="19"/>
  <c r="Q90" i="19" s="1"/>
  <c r="N89" i="19"/>
  <c r="N88" i="19"/>
  <c r="S88" i="19" s="1"/>
  <c r="N87" i="19"/>
  <c r="T87" i="19" s="1"/>
  <c r="N86" i="19"/>
  <c r="Q86" i="19" s="1"/>
  <c r="N85" i="19"/>
  <c r="N84" i="19"/>
  <c r="N83" i="19"/>
  <c r="N82" i="19"/>
  <c r="R82" i="19" s="1"/>
  <c r="N81" i="19"/>
  <c r="S81" i="19" s="1"/>
  <c r="N80" i="19"/>
  <c r="Q80" i="19" s="1"/>
  <c r="F81" i="19" s="1"/>
  <c r="N79" i="19"/>
  <c r="N78" i="19"/>
  <c r="O78" i="19" s="1"/>
  <c r="N77" i="19"/>
  <c r="N76" i="19"/>
  <c r="R76" i="19" s="1"/>
  <c r="N75" i="19"/>
  <c r="T75" i="19" s="1"/>
  <c r="N74" i="19"/>
  <c r="N73" i="19"/>
  <c r="N72" i="19"/>
  <c r="R72" i="19" s="1"/>
  <c r="N71" i="19"/>
  <c r="N70" i="19"/>
  <c r="O70" i="19" s="1"/>
  <c r="N69" i="19"/>
  <c r="P69" i="19" s="1"/>
  <c r="N68" i="19"/>
  <c r="R68" i="19" s="1"/>
  <c r="N67" i="19"/>
  <c r="R67" i="19" s="1"/>
  <c r="N66" i="19"/>
  <c r="O66" i="19" s="1"/>
  <c r="N65" i="19"/>
  <c r="P65" i="19" s="1"/>
  <c r="N64" i="19"/>
  <c r="N63" i="19"/>
  <c r="T63" i="19" s="1"/>
  <c r="N62" i="19"/>
  <c r="R62" i="19" s="1"/>
  <c r="N61" i="19"/>
  <c r="N60" i="19"/>
  <c r="R60" i="19" s="1"/>
  <c r="N59" i="19"/>
  <c r="T59" i="19" s="1"/>
  <c r="N58" i="19"/>
  <c r="R58" i="19" s="1"/>
  <c r="N57" i="19"/>
  <c r="O57" i="19" s="1"/>
  <c r="N56" i="19"/>
  <c r="R56" i="19" s="1"/>
  <c r="N55" i="19"/>
  <c r="T55" i="19" s="1"/>
  <c r="N54" i="19"/>
  <c r="O54" i="19" s="1"/>
  <c r="N53" i="19"/>
  <c r="S53" i="19" s="1"/>
  <c r="N52" i="19"/>
  <c r="R52" i="19" s="1"/>
  <c r="N51" i="19"/>
  <c r="N50" i="19"/>
  <c r="R50" i="19" s="1"/>
  <c r="N49" i="19"/>
  <c r="O49" i="19" s="1"/>
  <c r="N48" i="19"/>
  <c r="N47" i="19"/>
  <c r="T47" i="19" s="1"/>
  <c r="N46" i="19"/>
  <c r="O46" i="19" s="1"/>
  <c r="N45" i="19"/>
  <c r="S45" i="19" s="1"/>
  <c r="N44" i="19"/>
  <c r="R44" i="19" s="1"/>
  <c r="N43" i="19"/>
  <c r="R43" i="19" s="1"/>
  <c r="N42" i="19"/>
  <c r="Q42" i="19" s="1"/>
  <c r="N41" i="19"/>
  <c r="P41" i="19" s="1"/>
  <c r="N40" i="19"/>
  <c r="R40" i="19" s="1"/>
  <c r="N39" i="19"/>
  <c r="R39" i="19" s="1"/>
  <c r="N38" i="19"/>
  <c r="O38" i="19" s="1"/>
  <c r="N37" i="19"/>
  <c r="N36" i="19"/>
  <c r="R36" i="19" s="1"/>
  <c r="N35" i="19"/>
  <c r="Q35" i="19" s="1"/>
  <c r="N34" i="19"/>
  <c r="Q34" i="19" s="1"/>
  <c r="N33" i="19"/>
  <c r="O33" i="19" s="1"/>
  <c r="D33" i="19" s="1"/>
  <c r="N32" i="19"/>
  <c r="R32" i="19" s="1"/>
  <c r="N31" i="19"/>
  <c r="T31" i="19" s="1"/>
  <c r="N30" i="19"/>
  <c r="R30" i="19" s="1"/>
  <c r="N29" i="19"/>
  <c r="S29" i="19" s="1"/>
  <c r="N28" i="19"/>
  <c r="R28" i="19" s="1"/>
  <c r="N27" i="19"/>
  <c r="Q27" i="19" s="1"/>
  <c r="N26" i="19"/>
  <c r="R26" i="19" s="1"/>
  <c r="N25" i="19"/>
  <c r="Q25" i="19" s="1"/>
  <c r="N24" i="19"/>
  <c r="R24" i="19" s="1"/>
  <c r="N23" i="19"/>
  <c r="R23" i="19" s="1"/>
  <c r="N22" i="19"/>
  <c r="T22" i="19" s="1"/>
  <c r="N21" i="19"/>
  <c r="Q21" i="19" s="1"/>
  <c r="N20" i="19"/>
  <c r="R20" i="19" s="1"/>
  <c r="N19" i="19"/>
  <c r="R19" i="19" s="1"/>
  <c r="N18" i="19"/>
  <c r="T18" i="19" s="1"/>
  <c r="N17" i="19"/>
  <c r="Q17" i="19" s="1"/>
  <c r="N16" i="19"/>
  <c r="R16" i="19" s="1"/>
  <c r="F15" i="19"/>
  <c r="D15" i="19"/>
  <c r="N14" i="19"/>
  <c r="T14" i="19" s="1"/>
  <c r="N13" i="19"/>
  <c r="R13" i="19" s="1"/>
  <c r="N12" i="19"/>
  <c r="R12" i="19" s="1"/>
  <c r="N11" i="19"/>
  <c r="Q11" i="19" s="1"/>
  <c r="T4" i="19"/>
  <c r="S4" i="19"/>
  <c r="S224" i="19" l="1"/>
  <c r="O30" i="19"/>
  <c r="S416" i="19"/>
  <c r="P265" i="19"/>
  <c r="P44" i="19"/>
  <c r="Q138" i="19"/>
  <c r="Q303" i="19"/>
  <c r="T382" i="19"/>
  <c r="P385" i="19"/>
  <c r="P446" i="19"/>
  <c r="O173" i="19"/>
  <c r="R231" i="19"/>
  <c r="T258" i="19"/>
  <c r="Q289" i="19"/>
  <c r="F289" i="19" s="1"/>
  <c r="P304" i="19"/>
  <c r="Q430" i="19"/>
  <c r="Q30" i="19"/>
  <c r="F30" i="19" s="1"/>
  <c r="R211" i="19"/>
  <c r="P214" i="19"/>
  <c r="P378" i="19"/>
  <c r="O381" i="19"/>
  <c r="T381" i="19"/>
  <c r="S16" i="19"/>
  <c r="O265" i="19"/>
  <c r="D265" i="19" s="1"/>
  <c r="Q382" i="19"/>
  <c r="P401" i="19"/>
  <c r="T410" i="19"/>
  <c r="T505" i="19"/>
  <c r="O491" i="19"/>
  <c r="R55" i="19"/>
  <c r="P101" i="19"/>
  <c r="R139" i="19"/>
  <c r="O142" i="19"/>
  <c r="O145" i="19"/>
  <c r="P277" i="19"/>
  <c r="O300" i="19"/>
  <c r="O377" i="19"/>
  <c r="O393" i="19"/>
  <c r="P410" i="19"/>
  <c r="T414" i="19"/>
  <c r="P437" i="19"/>
  <c r="R440" i="19"/>
  <c r="Q474" i="19"/>
  <c r="Q477" i="19"/>
  <c r="O53" i="19"/>
  <c r="P300" i="19"/>
  <c r="P377" i="19"/>
  <c r="T393" i="19"/>
  <c r="Q410" i="19"/>
  <c r="O44" i="19"/>
  <c r="Q87" i="19"/>
  <c r="O121" i="19"/>
  <c r="O138" i="19"/>
  <c r="O277" i="19"/>
  <c r="O289" i="19"/>
  <c r="O304" i="19"/>
  <c r="D304" i="19" s="1"/>
  <c r="R331" i="19"/>
  <c r="T341" i="19"/>
  <c r="Q343" i="19"/>
  <c r="S413" i="19"/>
  <c r="P469" i="19"/>
  <c r="O496" i="19"/>
  <c r="P498" i="19"/>
  <c r="Q499" i="19"/>
  <c r="P504" i="19"/>
  <c r="T516" i="19"/>
  <c r="P496" i="19"/>
  <c r="Q498" i="19"/>
  <c r="T13" i="19"/>
  <c r="Q18" i="19"/>
  <c r="O52" i="19"/>
  <c r="P53" i="19"/>
  <c r="Q106" i="19"/>
  <c r="O109" i="19"/>
  <c r="S138" i="19"/>
  <c r="R150" i="19"/>
  <c r="P173" i="19"/>
  <c r="T176" i="19"/>
  <c r="P178" i="19"/>
  <c r="Q183" i="19"/>
  <c r="F183" i="19" s="1"/>
  <c r="Q203" i="19"/>
  <c r="F203" i="19" s="1"/>
  <c r="R235" i="19"/>
  <c r="R256" i="19"/>
  <c r="O281" i="19"/>
  <c r="S291" i="19"/>
  <c r="Q314" i="19"/>
  <c r="S326" i="19"/>
  <c r="P352" i="19"/>
  <c r="O353" i="19"/>
  <c r="P354" i="19"/>
  <c r="O355" i="19"/>
  <c r="P356" i="19"/>
  <c r="O357" i="19"/>
  <c r="P358" i="19"/>
  <c r="O359" i="19"/>
  <c r="Q52" i="19"/>
  <c r="F52" i="19" s="1"/>
  <c r="Q178" i="19"/>
  <c r="O194" i="19"/>
  <c r="Q231" i="19"/>
  <c r="R233" i="19"/>
  <c r="S273" i="19"/>
  <c r="T333" i="19"/>
  <c r="R352" i="19"/>
  <c r="F352" i="19" s="1"/>
  <c r="R353" i="19"/>
  <c r="F353" i="19" s="1"/>
  <c r="R354" i="19"/>
  <c r="F354" i="19" s="1"/>
  <c r="R355" i="19"/>
  <c r="F355" i="19" s="1"/>
  <c r="R356" i="19"/>
  <c r="F356" i="19" s="1"/>
  <c r="R357" i="19"/>
  <c r="F357" i="19" s="1"/>
  <c r="R358" i="19"/>
  <c r="F358" i="19" s="1"/>
  <c r="R359" i="19"/>
  <c r="Q377" i="19"/>
  <c r="R383" i="19"/>
  <c r="Q385" i="19"/>
  <c r="P413" i="19"/>
  <c r="Q463" i="19"/>
  <c r="S466" i="19"/>
  <c r="O469" i="19"/>
  <c r="Q489" i="19"/>
  <c r="O499" i="19"/>
  <c r="O504" i="19"/>
  <c r="T509" i="19"/>
  <c r="R163" i="19"/>
  <c r="P163" i="19"/>
  <c r="O163" i="19"/>
  <c r="T216" i="19"/>
  <c r="R216" i="19"/>
  <c r="Q163" i="19"/>
  <c r="Q191" i="19"/>
  <c r="P191" i="19"/>
  <c r="O239" i="19"/>
  <c r="Q239" i="19"/>
  <c r="F239" i="19" s="1"/>
  <c r="Q242" i="19"/>
  <c r="F242" i="19" s="1"/>
  <c r="R242" i="19"/>
  <c r="T257" i="19"/>
  <c r="R259" i="19"/>
  <c r="Q259" i="19"/>
  <c r="O259" i="19"/>
  <c r="R269" i="19"/>
  <c r="Q269" i="19"/>
  <c r="R310" i="19"/>
  <c r="O310" i="19"/>
  <c r="D310" i="19" s="1"/>
  <c r="P310" i="19"/>
  <c r="Q322" i="19"/>
  <c r="P322" i="19"/>
  <c r="O322" i="19"/>
  <c r="Q339" i="19"/>
  <c r="R339" i="19"/>
  <c r="Q366" i="19"/>
  <c r="P366" i="19"/>
  <c r="R366" i="19"/>
  <c r="P149" i="19"/>
  <c r="P155" i="19"/>
  <c r="Q162" i="19"/>
  <c r="R162" i="19"/>
  <c r="O162" i="19"/>
  <c r="R167" i="19"/>
  <c r="Q167" i="19"/>
  <c r="O175" i="19"/>
  <c r="R175" i="19"/>
  <c r="R184" i="19"/>
  <c r="P184" i="19"/>
  <c r="R191" i="19"/>
  <c r="R212" i="19"/>
  <c r="Q212" i="19"/>
  <c r="F212" i="19" s="1"/>
  <c r="O212" i="19"/>
  <c r="R226" i="19"/>
  <c r="Q226" i="19"/>
  <c r="O242" i="19"/>
  <c r="T259" i="19"/>
  <c r="O269" i="19"/>
  <c r="R320" i="19"/>
  <c r="T320" i="19"/>
  <c r="R330" i="19"/>
  <c r="O330" i="19"/>
  <c r="P330" i="19"/>
  <c r="R405" i="19"/>
  <c r="Q405" i="19"/>
  <c r="O405" i="19"/>
  <c r="P405" i="19"/>
  <c r="R481" i="19"/>
  <c r="O481" i="19"/>
  <c r="R48" i="19"/>
  <c r="Q48" i="19"/>
  <c r="F48" i="19" s="1"/>
  <c r="O48" i="19"/>
  <c r="O169" i="19"/>
  <c r="T169" i="19"/>
  <c r="R195" i="19"/>
  <c r="Q195" i="19"/>
  <c r="R64" i="19"/>
  <c r="P64" i="19"/>
  <c r="Q70" i="19"/>
  <c r="F70" i="19" s="1"/>
  <c r="R74" i="19"/>
  <c r="O74" i="19"/>
  <c r="T193" i="19"/>
  <c r="R193" i="19"/>
  <c r="R237" i="19"/>
  <c r="Q237" i="19"/>
  <c r="F237" i="19" s="1"/>
  <c r="O237" i="19"/>
  <c r="R249" i="19"/>
  <c r="P249" i="19"/>
  <c r="O249" i="19"/>
  <c r="R251" i="19"/>
  <c r="R279" i="19"/>
  <c r="P279" i="19"/>
  <c r="O279" i="19"/>
  <c r="R306" i="19"/>
  <c r="T306" i="19"/>
  <c r="O306" i="19"/>
  <c r="P306" i="19"/>
  <c r="S368" i="19"/>
  <c r="T368" i="19"/>
  <c r="P368" i="19"/>
  <c r="Q368" i="19"/>
  <c r="R397" i="19"/>
  <c r="Q397" i="19"/>
  <c r="P37" i="19"/>
  <c r="O37" i="19"/>
  <c r="R66" i="19"/>
  <c r="Q66" i="19"/>
  <c r="F66" i="19" s="1"/>
  <c r="R80" i="19"/>
  <c r="P80" i="19"/>
  <c r="O80" i="19"/>
  <c r="P93" i="19"/>
  <c r="O100" i="19"/>
  <c r="R102" i="19"/>
  <c r="O107" i="19"/>
  <c r="Q113" i="19"/>
  <c r="O113" i="19"/>
  <c r="T162" i="19"/>
  <c r="Q175" i="19"/>
  <c r="R192" i="19"/>
  <c r="P192" i="19"/>
  <c r="O192" i="19"/>
  <c r="T212" i="19"/>
  <c r="Q238" i="19"/>
  <c r="F238" i="19" s="1"/>
  <c r="P238" i="19"/>
  <c r="O238" i="19"/>
  <c r="R241" i="19"/>
  <c r="Q241" i="19"/>
  <c r="F241" i="19" s="1"/>
  <c r="P241" i="19"/>
  <c r="D241" i="19" s="1"/>
  <c r="Q250" i="19"/>
  <c r="R250" i="19"/>
  <c r="O250" i="19"/>
  <c r="R263" i="19"/>
  <c r="P263" i="19"/>
  <c r="S285" i="19"/>
  <c r="O285" i="19"/>
  <c r="R287" i="19"/>
  <c r="Q287" i="19"/>
  <c r="F287" i="19" s="1"/>
  <c r="P287" i="19"/>
  <c r="O287" i="19"/>
  <c r="S324" i="19"/>
  <c r="Q324" i="19"/>
  <c r="Q349" i="19"/>
  <c r="T349" i="19"/>
  <c r="R367" i="19"/>
  <c r="O367" i="19"/>
  <c r="S367" i="19"/>
  <c r="R389" i="19"/>
  <c r="P389" i="19"/>
  <c r="O389" i="19"/>
  <c r="T406" i="19"/>
  <c r="P406" i="19"/>
  <c r="P448" i="19"/>
  <c r="R448" i="19"/>
  <c r="Q492" i="19"/>
  <c r="T492" i="19"/>
  <c r="O492" i="19"/>
  <c r="T52" i="19"/>
  <c r="Q173" i="19"/>
  <c r="O298" i="19"/>
  <c r="P335" i="19"/>
  <c r="R337" i="19"/>
  <c r="R347" i="19"/>
  <c r="O363" i="19"/>
  <c r="O369" i="19"/>
  <c r="P370" i="19"/>
  <c r="O371" i="19"/>
  <c r="P372" i="19"/>
  <c r="O373" i="19"/>
  <c r="P374" i="19"/>
  <c r="O388" i="19"/>
  <c r="O396" i="19"/>
  <c r="Q402" i="19"/>
  <c r="O404" i="19"/>
  <c r="S417" i="19"/>
  <c r="O447" i="19"/>
  <c r="O463" i="19"/>
  <c r="O505" i="19"/>
  <c r="R506" i="19"/>
  <c r="O509" i="19"/>
  <c r="O513" i="19"/>
  <c r="S69" i="19"/>
  <c r="Q78" i="19"/>
  <c r="F79" i="19" s="1"/>
  <c r="O86" i="19"/>
  <c r="P92" i="19"/>
  <c r="P298" i="19"/>
  <c r="S369" i="19"/>
  <c r="P382" i="19"/>
  <c r="O385" i="19"/>
  <c r="P386" i="19"/>
  <c r="R388" i="19"/>
  <c r="T394" i="19"/>
  <c r="S396" i="19"/>
  <c r="O401" i="19"/>
  <c r="S404" i="19"/>
  <c r="O416" i="19"/>
  <c r="O437" i="19"/>
  <c r="O446" i="19"/>
  <c r="P447" i="19"/>
  <c r="P463" i="19"/>
  <c r="P474" i="19"/>
  <c r="R482" i="19"/>
  <c r="O485" i="19"/>
  <c r="P505" i="19"/>
  <c r="P509" i="19"/>
  <c r="P513" i="19"/>
  <c r="O516" i="19"/>
  <c r="O28" i="19"/>
  <c r="O34" i="19"/>
  <c r="P36" i="19"/>
  <c r="O41" i="19"/>
  <c r="D41" i="19" s="1"/>
  <c r="Q13" i="19"/>
  <c r="P16" i="19"/>
  <c r="Q28" i="19"/>
  <c r="F28" i="19" s="1"/>
  <c r="Q40" i="19"/>
  <c r="S41" i="19"/>
  <c r="R42" i="19"/>
  <c r="Q56" i="19"/>
  <c r="F56" i="19" s="1"/>
  <c r="P57" i="19"/>
  <c r="D57" i="19" s="1"/>
  <c r="P72" i="19"/>
  <c r="P76" i="19"/>
  <c r="R86" i="19"/>
  <c r="R94" i="19"/>
  <c r="P96" i="19"/>
  <c r="D96" i="19" s="1"/>
  <c r="T100" i="19"/>
  <c r="O102" i="19"/>
  <c r="R117" i="19"/>
  <c r="T124" i="19"/>
  <c r="Q126" i="19"/>
  <c r="S128" i="19"/>
  <c r="Q130" i="19"/>
  <c r="Q140" i="19"/>
  <c r="F140" i="19" s="1"/>
  <c r="P144" i="19"/>
  <c r="R148" i="19"/>
  <c r="O150" i="19"/>
  <c r="Q151" i="19"/>
  <c r="Q152" i="19"/>
  <c r="R154" i="19"/>
  <c r="Q159" i="19"/>
  <c r="Q165" i="19"/>
  <c r="S165" i="19"/>
  <c r="R196" i="19"/>
  <c r="Q196" i="19"/>
  <c r="R199" i="19"/>
  <c r="Q199" i="19"/>
  <c r="F199" i="19" s="1"/>
  <c r="R222" i="19"/>
  <c r="O222" i="19"/>
  <c r="Q222" i="19"/>
  <c r="P222" i="19"/>
  <c r="T28" i="19"/>
  <c r="T56" i="19"/>
  <c r="S57" i="19"/>
  <c r="S61" i="19"/>
  <c r="Q72" i="19"/>
  <c r="Q76" i="19"/>
  <c r="F77" i="19" s="1"/>
  <c r="S96" i="19"/>
  <c r="S130" i="19"/>
  <c r="T140" i="19"/>
  <c r="T151" i="19"/>
  <c r="R152" i="19"/>
  <c r="Q166" i="19"/>
  <c r="R166" i="19"/>
  <c r="R208" i="19"/>
  <c r="Q208" i="19"/>
  <c r="F208" i="19" s="1"/>
  <c r="O208" i="19"/>
  <c r="R159" i="19"/>
  <c r="P159" i="19"/>
  <c r="Q160" i="19"/>
  <c r="P160" i="19"/>
  <c r="O168" i="19"/>
  <c r="S168" i="19"/>
  <c r="R207" i="19"/>
  <c r="Q207" i="19"/>
  <c r="F207" i="19" s="1"/>
  <c r="R217" i="19"/>
  <c r="P217" i="19"/>
  <c r="P252" i="19"/>
  <c r="Q252" i="19"/>
  <c r="O42" i="19"/>
  <c r="Q43" i="19"/>
  <c r="Q46" i="19"/>
  <c r="F46" i="19" s="1"/>
  <c r="T76" i="19"/>
  <c r="T36" i="19"/>
  <c r="O13" i="19"/>
  <c r="Q14" i="19"/>
  <c r="O16" i="19"/>
  <c r="P20" i="19"/>
  <c r="P23" i="19"/>
  <c r="Q26" i="19"/>
  <c r="F26" i="19" s="1"/>
  <c r="P28" i="19"/>
  <c r="P32" i="19"/>
  <c r="R34" i="19"/>
  <c r="Q38" i="19"/>
  <c r="O40" i="19"/>
  <c r="Q44" i="19"/>
  <c r="T48" i="19"/>
  <c r="Q54" i="19"/>
  <c r="O56" i="19"/>
  <c r="O72" i="19"/>
  <c r="O76" i="19"/>
  <c r="T80" i="19"/>
  <c r="T84" i="19"/>
  <c r="O90" i="19"/>
  <c r="Q94" i="19"/>
  <c r="F95" i="19" s="1"/>
  <c r="Q100" i="19"/>
  <c r="F101" i="19" s="1"/>
  <c r="Q107" i="19"/>
  <c r="R109" i="19"/>
  <c r="O117" i="19"/>
  <c r="R121" i="19"/>
  <c r="O130" i="19"/>
  <c r="R131" i="19"/>
  <c r="O140" i="19"/>
  <c r="Q145" i="19"/>
  <c r="O151" i="19"/>
  <c r="O159" i="19"/>
  <c r="R160" i="19"/>
  <c r="P164" i="19"/>
  <c r="P166" i="19"/>
  <c r="R169" i="19"/>
  <c r="Q169" i="19"/>
  <c r="P207" i="19"/>
  <c r="R240" i="19"/>
  <c r="T240" i="19"/>
  <c r="P275" i="19"/>
  <c r="S275" i="19"/>
  <c r="Q275" i="19"/>
  <c r="P211" i="19"/>
  <c r="O226" i="19"/>
  <c r="T241" i="19"/>
  <c r="P246" i="19"/>
  <c r="T249" i="19"/>
  <c r="Q255" i="19"/>
  <c r="F255" i="19" s="1"/>
  <c r="P257" i="19"/>
  <c r="P258" i="19"/>
  <c r="Q265" i="19"/>
  <c r="O273" i="19"/>
  <c r="Q279" i="19"/>
  <c r="F279" i="19" s="1"/>
  <c r="P283" i="19"/>
  <c r="T287" i="19"/>
  <c r="P291" i="19"/>
  <c r="P293" i="19"/>
  <c r="D293" i="19" s="1"/>
  <c r="P295" i="19"/>
  <c r="S298" i="19"/>
  <c r="S304" i="19"/>
  <c r="P312" i="19"/>
  <c r="O320" i="19"/>
  <c r="P327" i="19"/>
  <c r="R350" i="19"/>
  <c r="T359" i="19"/>
  <c r="R360" i="19"/>
  <c r="F360" i="19" s="1"/>
  <c r="R361" i="19"/>
  <c r="T377" i="19"/>
  <c r="T385" i="19"/>
  <c r="R387" i="19"/>
  <c r="Q389" i="19"/>
  <c r="P394" i="19"/>
  <c r="O397" i="19"/>
  <c r="T405" i="19"/>
  <c r="P417" i="19"/>
  <c r="P418" i="19"/>
  <c r="Q422" i="19"/>
  <c r="O424" i="19"/>
  <c r="P425" i="19"/>
  <c r="P426" i="19"/>
  <c r="O428" i="19"/>
  <c r="Q429" i="19"/>
  <c r="S436" i="19"/>
  <c r="Q437" i="19"/>
  <c r="R445" i="19"/>
  <c r="R446" i="19"/>
  <c r="T447" i="19"/>
  <c r="Q453" i="19"/>
  <c r="P454" i="19"/>
  <c r="P455" i="19"/>
  <c r="T463" i="19"/>
  <c r="P467" i="19"/>
  <c r="T468" i="19"/>
  <c r="Q469" i="19"/>
  <c r="O475" i="19"/>
  <c r="T476" i="19"/>
  <c r="P480" i="19"/>
  <c r="P481" i="19"/>
  <c r="P485" i="19"/>
  <c r="P490" i="19"/>
  <c r="Q491" i="19"/>
  <c r="R504" i="19"/>
  <c r="Q513" i="19"/>
  <c r="P517" i="19"/>
  <c r="O520" i="19"/>
  <c r="T163" i="19"/>
  <c r="T173" i="19"/>
  <c r="P226" i="19"/>
  <c r="Q257" i="19"/>
  <c r="Q258" i="19"/>
  <c r="T279" i="19"/>
  <c r="S293" i="19"/>
  <c r="Q295" i="19"/>
  <c r="F295" i="19" s="1"/>
  <c r="Q312" i="19"/>
  <c r="P320" i="19"/>
  <c r="Q327" i="19"/>
  <c r="T389" i="19"/>
  <c r="Q394" i="19"/>
  <c r="P397" i="19"/>
  <c r="T422" i="19"/>
  <c r="S424" i="19"/>
  <c r="Q425" i="19"/>
  <c r="S428" i="19"/>
  <c r="T437" i="19"/>
  <c r="R454" i="19"/>
  <c r="T455" i="19"/>
  <c r="Q467" i="19"/>
  <c r="T469" i="19"/>
  <c r="Q475" i="19"/>
  <c r="R480" i="19"/>
  <c r="T481" i="19"/>
  <c r="T485" i="19"/>
  <c r="Q490" i="19"/>
  <c r="Q493" i="19"/>
  <c r="T513" i="19"/>
  <c r="T295" i="19"/>
  <c r="T327" i="19"/>
  <c r="T425" i="19"/>
  <c r="O295" i="19"/>
  <c r="Q297" i="19"/>
  <c r="O312" i="19"/>
  <c r="O327" i="19"/>
  <c r="R332" i="19"/>
  <c r="Q334" i="19"/>
  <c r="Q338" i="19"/>
  <c r="R340" i="19"/>
  <c r="Q342" i="19"/>
  <c r="Q346" i="19"/>
  <c r="R348" i="19"/>
  <c r="R351" i="19"/>
  <c r="F351" i="19" s="1"/>
  <c r="P360" i="19"/>
  <c r="O361" i="19"/>
  <c r="P362" i="19"/>
  <c r="R376" i="19"/>
  <c r="P390" i="19"/>
  <c r="R392" i="19"/>
  <c r="T397" i="19"/>
  <c r="P422" i="19"/>
  <c r="O425" i="19"/>
  <c r="P429" i="19"/>
  <c r="O454" i="19"/>
  <c r="O455" i="19"/>
  <c r="R456" i="19"/>
  <c r="S462" i="19"/>
  <c r="S465" i="19"/>
  <c r="O467" i="19"/>
  <c r="O468" i="19"/>
  <c r="Q473" i="19"/>
  <c r="O476" i="19"/>
  <c r="O480" i="19"/>
  <c r="T12" i="19"/>
  <c r="T24" i="19"/>
  <c r="O12" i="19"/>
  <c r="S13" i="19"/>
  <c r="O19" i="19"/>
  <c r="T19" i="19"/>
  <c r="S20" i="19"/>
  <c r="Q22" i="19"/>
  <c r="Q23" i="19"/>
  <c r="F23" i="19" s="1"/>
  <c r="O24" i="19"/>
  <c r="Q32" i="19"/>
  <c r="F32" i="19" s="1"/>
  <c r="Q36" i="19"/>
  <c r="R38" i="19"/>
  <c r="S40" i="19"/>
  <c r="R46" i="19"/>
  <c r="S48" i="19"/>
  <c r="O50" i="19"/>
  <c r="S52" i="19"/>
  <c r="R54" i="19"/>
  <c r="S56" i="19"/>
  <c r="O58" i="19"/>
  <c r="Q59" i="19"/>
  <c r="O60" i="19"/>
  <c r="T60" i="19"/>
  <c r="O62" i="19"/>
  <c r="Q64" i="19"/>
  <c r="O68" i="19"/>
  <c r="T68" i="19"/>
  <c r="R70" i="19"/>
  <c r="Q75" i="19"/>
  <c r="O82" i="19"/>
  <c r="O84" i="19"/>
  <c r="P88" i="19"/>
  <c r="R92" i="19"/>
  <c r="T92" i="19"/>
  <c r="O92" i="19"/>
  <c r="D92" i="19" s="1"/>
  <c r="R104" i="19"/>
  <c r="T104" i="19"/>
  <c r="O104" i="19"/>
  <c r="D104" i="19" s="1"/>
  <c r="Q104" i="19"/>
  <c r="R111" i="19"/>
  <c r="Q111" i="19"/>
  <c r="O111" i="19"/>
  <c r="D111" i="19" s="1"/>
  <c r="R118" i="19"/>
  <c r="Q118" i="19"/>
  <c r="F119" i="19" s="1"/>
  <c r="R122" i="19"/>
  <c r="Q122" i="19"/>
  <c r="R132" i="19"/>
  <c r="T132" i="19"/>
  <c r="O132" i="19"/>
  <c r="D132" i="19" s="1"/>
  <c r="Q132" i="19"/>
  <c r="F132" i="19" s="1"/>
  <c r="T134" i="19"/>
  <c r="O134" i="19"/>
  <c r="S134" i="19"/>
  <c r="P136" i="19"/>
  <c r="Q146" i="19"/>
  <c r="O146" i="19"/>
  <c r="D146" i="19" s="1"/>
  <c r="R146" i="19"/>
  <c r="P12" i="19"/>
  <c r="S32" i="19"/>
  <c r="Q62" i="19"/>
  <c r="F62" i="19" s="1"/>
  <c r="Q82" i="19"/>
  <c r="Q84" i="19"/>
  <c r="Q88" i="19"/>
  <c r="F89" i="19" s="1"/>
  <c r="R114" i="19"/>
  <c r="Q114" i="19"/>
  <c r="R119" i="19"/>
  <c r="Q119" i="19"/>
  <c r="F120" i="19" s="1"/>
  <c r="T119" i="19"/>
  <c r="O119" i="19"/>
  <c r="D119" i="19" s="1"/>
  <c r="Q158" i="19"/>
  <c r="O158" i="19"/>
  <c r="R158" i="19"/>
  <c r="P158" i="19"/>
  <c r="P19" i="19"/>
  <c r="T20" i="19"/>
  <c r="S23" i="19"/>
  <c r="P24" i="19"/>
  <c r="S36" i="19"/>
  <c r="T39" i="19"/>
  <c r="T40" i="19"/>
  <c r="T43" i="19"/>
  <c r="Q50" i="19"/>
  <c r="F50" i="19" s="1"/>
  <c r="Q58" i="19"/>
  <c r="F58" i="19" s="1"/>
  <c r="R59" i="19"/>
  <c r="P60" i="19"/>
  <c r="P68" i="19"/>
  <c r="S12" i="19"/>
  <c r="P13" i="19"/>
  <c r="T16" i="19"/>
  <c r="Q19" i="19"/>
  <c r="F19" i="19" s="1"/>
  <c r="O20" i="19"/>
  <c r="O23" i="19"/>
  <c r="T23" i="19"/>
  <c r="S24" i="19"/>
  <c r="S28" i="19"/>
  <c r="O32" i="19"/>
  <c r="T32" i="19"/>
  <c r="O36" i="19"/>
  <c r="S37" i="19"/>
  <c r="Q39" i="19"/>
  <c r="P40" i="19"/>
  <c r="T44" i="19"/>
  <c r="P48" i="19"/>
  <c r="P52" i="19"/>
  <c r="Q55" i="19"/>
  <c r="F55" i="19" s="1"/>
  <c r="P56" i="19"/>
  <c r="Q60" i="19"/>
  <c r="F60" i="19" s="1"/>
  <c r="O64" i="19"/>
  <c r="Q68" i="19"/>
  <c r="F68" i="19" s="1"/>
  <c r="T72" i="19"/>
  <c r="Q74" i="19"/>
  <c r="F75" i="19" s="1"/>
  <c r="R78" i="19"/>
  <c r="P81" i="19"/>
  <c r="R90" i="19"/>
  <c r="Q92" i="19"/>
  <c r="F93" i="19" s="1"/>
  <c r="R96" i="19"/>
  <c r="Q96" i="19"/>
  <c r="F97" i="19" s="1"/>
  <c r="T96" i="19"/>
  <c r="Q97" i="19"/>
  <c r="P97" i="19"/>
  <c r="S104" i="19"/>
  <c r="S112" i="19"/>
  <c r="R115" i="19"/>
  <c r="O115" i="19"/>
  <c r="D115" i="19" s="1"/>
  <c r="Q115" i="19"/>
  <c r="P119" i="19"/>
  <c r="Q124" i="19"/>
  <c r="F124" i="19" s="1"/>
  <c r="O124" i="19"/>
  <c r="D124" i="19" s="1"/>
  <c r="R124" i="19"/>
  <c r="R128" i="19"/>
  <c r="Q128" i="19"/>
  <c r="F128" i="19" s="1"/>
  <c r="T128" i="19"/>
  <c r="O128" i="19"/>
  <c r="D128" i="19" s="1"/>
  <c r="S132" i="19"/>
  <c r="T158" i="19"/>
  <c r="S19" i="19"/>
  <c r="S60" i="19"/>
  <c r="S68" i="19"/>
  <c r="R84" i="19"/>
  <c r="P84" i="19"/>
  <c r="R88" i="19"/>
  <c r="T88" i="19"/>
  <c r="O88" i="19"/>
  <c r="R98" i="19"/>
  <c r="O98" i="19"/>
  <c r="Q105" i="19"/>
  <c r="P105" i="19"/>
  <c r="S108" i="19"/>
  <c r="R110" i="19"/>
  <c r="Q110" i="19"/>
  <c r="T133" i="19"/>
  <c r="R133" i="19"/>
  <c r="R136" i="19"/>
  <c r="Q136" i="19"/>
  <c r="F136" i="19" s="1"/>
  <c r="T136" i="19"/>
  <c r="O136" i="19"/>
  <c r="P156" i="19"/>
  <c r="R156" i="19"/>
  <c r="S155" i="19"/>
  <c r="O177" i="19"/>
  <c r="S184" i="19"/>
  <c r="S185" i="19"/>
  <c r="Q187" i="19"/>
  <c r="F187" i="19" s="1"/>
  <c r="P188" i="19"/>
  <c r="P200" i="19"/>
  <c r="P204" i="19"/>
  <c r="T214" i="19"/>
  <c r="R215" i="19"/>
  <c r="S217" i="19"/>
  <c r="P218" i="19"/>
  <c r="Q221" i="19"/>
  <c r="Q225" i="19"/>
  <c r="S229" i="19"/>
  <c r="R243" i="19"/>
  <c r="P245" i="19"/>
  <c r="T246" i="19"/>
  <c r="R247" i="19"/>
  <c r="P253" i="19"/>
  <c r="S254" i="19"/>
  <c r="P261" i="19"/>
  <c r="P267" i="19"/>
  <c r="S100" i="19"/>
  <c r="S140" i="19"/>
  <c r="S145" i="19"/>
  <c r="O149" i="19"/>
  <c r="S151" i="19"/>
  <c r="O154" i="19"/>
  <c r="O155" i="19"/>
  <c r="T155" i="19"/>
  <c r="O167" i="19"/>
  <c r="S177" i="19"/>
  <c r="P183" i="19"/>
  <c r="O184" i="19"/>
  <c r="T184" i="19"/>
  <c r="R187" i="19"/>
  <c r="Q188" i="19"/>
  <c r="F188" i="19" s="1"/>
  <c r="P195" i="19"/>
  <c r="P199" i="19"/>
  <c r="Q200" i="19"/>
  <c r="F200" i="19" s="1"/>
  <c r="P203" i="19"/>
  <c r="Q204" i="19"/>
  <c r="F204" i="19" s="1"/>
  <c r="S208" i="19"/>
  <c r="S212" i="19"/>
  <c r="O214" i="19"/>
  <c r="O217" i="19"/>
  <c r="D217" i="19" s="1"/>
  <c r="T217" i="19"/>
  <c r="R218" i="19"/>
  <c r="R221" i="19"/>
  <c r="R225" i="19"/>
  <c r="Q233" i="19"/>
  <c r="Q235" i="19"/>
  <c r="S237" i="19"/>
  <c r="T242" i="19"/>
  <c r="Q245" i="19"/>
  <c r="F245" i="19" s="1"/>
  <c r="O246" i="19"/>
  <c r="Q253" i="19"/>
  <c r="S259" i="19"/>
  <c r="Q261" i="19"/>
  <c r="F261" i="19" s="1"/>
  <c r="O263" i="19"/>
  <c r="Q267" i="19"/>
  <c r="R271" i="19"/>
  <c r="P271" i="19"/>
  <c r="D271" i="19" s="1"/>
  <c r="R281" i="19"/>
  <c r="P281" i="19"/>
  <c r="T281" i="19"/>
  <c r="R283" i="19"/>
  <c r="T283" i="19"/>
  <c r="O283" i="19"/>
  <c r="R285" i="19"/>
  <c r="Q285" i="19"/>
  <c r="T285" i="19"/>
  <c r="S299" i="19"/>
  <c r="Q299" i="19"/>
  <c r="F299" i="19" s="1"/>
  <c r="Q302" i="19"/>
  <c r="S302" i="19"/>
  <c r="P302" i="19"/>
  <c r="O302" i="19"/>
  <c r="D302" i="19" s="1"/>
  <c r="S305" i="19"/>
  <c r="Q305" i="19"/>
  <c r="S188" i="19"/>
  <c r="S200" i="19"/>
  <c r="S204" i="19"/>
  <c r="T218" i="19"/>
  <c r="S245" i="19"/>
  <c r="S261" i="19"/>
  <c r="R308" i="19"/>
  <c r="Q308" i="19"/>
  <c r="P308" i="19"/>
  <c r="T308" i="19"/>
  <c r="O308" i="19"/>
  <c r="R316" i="19"/>
  <c r="Q316" i="19"/>
  <c r="P316" i="19"/>
  <c r="O316" i="19"/>
  <c r="S76" i="19"/>
  <c r="S80" i="19"/>
  <c r="P100" i="19"/>
  <c r="P107" i="19"/>
  <c r="R113" i="19"/>
  <c r="P140" i="19"/>
  <c r="P145" i="19"/>
  <c r="Q149" i="19"/>
  <c r="P150" i="19"/>
  <c r="P151" i="19"/>
  <c r="T154" i="19"/>
  <c r="Q155" i="19"/>
  <c r="S159" i="19"/>
  <c r="S163" i="19"/>
  <c r="T166" i="19"/>
  <c r="S169" i="19"/>
  <c r="S173" i="19"/>
  <c r="Q184" i="19"/>
  <c r="F184" i="19" s="1"/>
  <c r="O188" i="19"/>
  <c r="T188" i="19"/>
  <c r="P196" i="19"/>
  <c r="D196" i="19" s="1"/>
  <c r="O200" i="19"/>
  <c r="T200" i="19"/>
  <c r="O204" i="19"/>
  <c r="T204" i="19"/>
  <c r="P208" i="19"/>
  <c r="P212" i="19"/>
  <c r="R214" i="19"/>
  <c r="Q215" i="19"/>
  <c r="F215" i="19" s="1"/>
  <c r="Q217" i="19"/>
  <c r="F217" i="19" s="1"/>
  <c r="O218" i="19"/>
  <c r="D218" i="19" s="1"/>
  <c r="P237" i="19"/>
  <c r="T238" i="19"/>
  <c r="R239" i="19"/>
  <c r="S241" i="19"/>
  <c r="P242" i="19"/>
  <c r="Q243" i="19"/>
  <c r="O245" i="19"/>
  <c r="T245" i="19"/>
  <c r="R246" i="19"/>
  <c r="Q247" i="19"/>
  <c r="F247" i="19" s="1"/>
  <c r="F249" i="19"/>
  <c r="S249" i="19"/>
  <c r="P250" i="19"/>
  <c r="O253" i="19"/>
  <c r="R254" i="19"/>
  <c r="P259" i="19"/>
  <c r="O261" i="19"/>
  <c r="T261" i="19"/>
  <c r="Q263" i="19"/>
  <c r="O267" i="19"/>
  <c r="P269" i="19"/>
  <c r="Q271" i="19"/>
  <c r="R273" i="19"/>
  <c r="P273" i="19"/>
  <c r="T273" i="19"/>
  <c r="R275" i="19"/>
  <c r="T275" i="19"/>
  <c r="O275" i="19"/>
  <c r="R277" i="19"/>
  <c r="Q277" i="19"/>
  <c r="T277" i="19"/>
  <c r="Q281" i="19"/>
  <c r="F281" i="19" s="1"/>
  <c r="Q283" i="19"/>
  <c r="P285" i="19"/>
  <c r="R289" i="19"/>
  <c r="P289" i="19"/>
  <c r="T289" i="19"/>
  <c r="R291" i="19"/>
  <c r="F291" i="19" s="1"/>
  <c r="T291" i="19"/>
  <c r="O291" i="19"/>
  <c r="R293" i="19"/>
  <c r="Q293" i="19"/>
  <c r="T293" i="19"/>
  <c r="S308" i="19"/>
  <c r="S318" i="19"/>
  <c r="S323" i="19"/>
  <c r="T365" i="19"/>
  <c r="S381" i="19"/>
  <c r="S393" i="19"/>
  <c r="S398" i="19"/>
  <c r="T398" i="19"/>
  <c r="Q400" i="19"/>
  <c r="S400" i="19"/>
  <c r="Q412" i="19"/>
  <c r="S412" i="19"/>
  <c r="O318" i="19"/>
  <c r="T318" i="19"/>
  <c r="O323" i="19"/>
  <c r="T323" i="19"/>
  <c r="T326" i="19"/>
  <c r="Q328" i="19"/>
  <c r="S334" i="19"/>
  <c r="S338" i="19"/>
  <c r="S342" i="19"/>
  <c r="S346" i="19"/>
  <c r="R409" i="19"/>
  <c r="P409" i="19"/>
  <c r="T409" i="19"/>
  <c r="R421" i="19"/>
  <c r="P421" i="19"/>
  <c r="T421" i="19"/>
  <c r="R433" i="19"/>
  <c r="Q433" i="19"/>
  <c r="T433" i="19"/>
  <c r="R443" i="19"/>
  <c r="P443" i="19"/>
  <c r="T443" i="19"/>
  <c r="O443" i="19"/>
  <c r="Q443" i="19"/>
  <c r="R459" i="19"/>
  <c r="P459" i="19"/>
  <c r="T459" i="19"/>
  <c r="O459" i="19"/>
  <c r="Q459" i="19"/>
  <c r="S279" i="19"/>
  <c r="S287" i="19"/>
  <c r="S295" i="19"/>
  <c r="T298" i="19"/>
  <c r="S300" i="19"/>
  <c r="Q301" i="19"/>
  <c r="T304" i="19"/>
  <c r="Q306" i="19"/>
  <c r="F306" i="19" s="1"/>
  <c r="Q310" i="19"/>
  <c r="O314" i="19"/>
  <c r="P318" i="19"/>
  <c r="Q320" i="19"/>
  <c r="F320" i="19" s="1"/>
  <c r="S322" i="19"/>
  <c r="P323" i="19"/>
  <c r="O326" i="19"/>
  <c r="S327" i="19"/>
  <c r="T330" i="19"/>
  <c r="O332" i="19"/>
  <c r="O333" i="19"/>
  <c r="O334" i="19"/>
  <c r="T334" i="19"/>
  <c r="O338" i="19"/>
  <c r="T338" i="19"/>
  <c r="O340" i="19"/>
  <c r="O341" i="19"/>
  <c r="O342" i="19"/>
  <c r="T342" i="19"/>
  <c r="O346" i="19"/>
  <c r="T346" i="19"/>
  <c r="O348" i="19"/>
  <c r="O349" i="19"/>
  <c r="F359" i="19"/>
  <c r="T361" i="19"/>
  <c r="R362" i="19"/>
  <c r="F362" i="19" s="1"/>
  <c r="R363" i="19"/>
  <c r="F363" i="19" s="1"/>
  <c r="P364" i="19"/>
  <c r="O365" i="19"/>
  <c r="S377" i="19"/>
  <c r="Q378" i="19"/>
  <c r="O380" i="19"/>
  <c r="P381" i="19"/>
  <c r="S385" i="19"/>
  <c r="Q386" i="19"/>
  <c r="S389" i="19"/>
  <c r="Q390" i="19"/>
  <c r="P393" i="19"/>
  <c r="S397" i="19"/>
  <c r="Q398" i="19"/>
  <c r="R401" i="19"/>
  <c r="Q401" i="19"/>
  <c r="T401" i="19"/>
  <c r="O409" i="19"/>
  <c r="R413" i="19"/>
  <c r="Q413" i="19"/>
  <c r="T413" i="19"/>
  <c r="R417" i="19"/>
  <c r="T417" i="19"/>
  <c r="O417" i="19"/>
  <c r="S418" i="19"/>
  <c r="T418" i="19"/>
  <c r="O421" i="19"/>
  <c r="O433" i="19"/>
  <c r="S434" i="19"/>
  <c r="P434" i="19"/>
  <c r="S438" i="19"/>
  <c r="Q438" i="19"/>
  <c r="T438" i="19"/>
  <c r="S443" i="19"/>
  <c r="S459" i="19"/>
  <c r="T300" i="19"/>
  <c r="S306" i="19"/>
  <c r="P314" i="19"/>
  <c r="Q318" i="19"/>
  <c r="F318" i="19" s="1"/>
  <c r="S320" i="19"/>
  <c r="T322" i="19"/>
  <c r="Q323" i="19"/>
  <c r="P326" i="19"/>
  <c r="P333" i="19"/>
  <c r="P334" i="19"/>
  <c r="P338" i="19"/>
  <c r="P341" i="19"/>
  <c r="P342" i="19"/>
  <c r="P346" i="19"/>
  <c r="P349" i="19"/>
  <c r="O351" i="19"/>
  <c r="T363" i="19"/>
  <c r="R364" i="19"/>
  <c r="F364" i="19" s="1"/>
  <c r="R365" i="19"/>
  <c r="F365" i="19" s="1"/>
  <c r="T378" i="19"/>
  <c r="Q381" i="19"/>
  <c r="T386" i="19"/>
  <c r="T390" i="19"/>
  <c r="Q393" i="19"/>
  <c r="S402" i="19"/>
  <c r="P402" i="19"/>
  <c r="S406" i="19"/>
  <c r="Q406" i="19"/>
  <c r="Q408" i="19"/>
  <c r="O408" i="19"/>
  <c r="Q409" i="19"/>
  <c r="S414" i="19"/>
  <c r="P414" i="19"/>
  <c r="Q420" i="19"/>
  <c r="O420" i="19"/>
  <c r="Q421" i="19"/>
  <c r="S426" i="19"/>
  <c r="Q426" i="19"/>
  <c r="R429" i="19"/>
  <c r="T429" i="19"/>
  <c r="O429" i="19"/>
  <c r="S430" i="19"/>
  <c r="T430" i="19"/>
  <c r="Q432" i="19"/>
  <c r="S432" i="19"/>
  <c r="P433" i="19"/>
  <c r="Q434" i="19"/>
  <c r="O436" i="19"/>
  <c r="P438" i="19"/>
  <c r="R451" i="19"/>
  <c r="P451" i="19"/>
  <c r="T451" i="19"/>
  <c r="O451" i="19"/>
  <c r="Q451" i="19"/>
  <c r="Q440" i="19"/>
  <c r="S447" i="19"/>
  <c r="Q448" i="19"/>
  <c r="S455" i="19"/>
  <c r="Q456" i="19"/>
  <c r="P462" i="19"/>
  <c r="P466" i="19"/>
  <c r="R472" i="19"/>
  <c r="P473" i="19"/>
  <c r="P477" i="19"/>
  <c r="S481" i="19"/>
  <c r="Q482" i="19"/>
  <c r="Q483" i="19"/>
  <c r="S485" i="19"/>
  <c r="R488" i="19"/>
  <c r="P489" i="19"/>
  <c r="P493" i="19"/>
  <c r="T496" i="19"/>
  <c r="Q497" i="19"/>
  <c r="T500" i="19"/>
  <c r="Q501" i="19"/>
  <c r="S505" i="19"/>
  <c r="Q506" i="19"/>
  <c r="Q507" i="19"/>
  <c r="S509" i="19"/>
  <c r="R514" i="19"/>
  <c r="T520" i="19"/>
  <c r="T521" i="19"/>
  <c r="T472" i="19"/>
  <c r="T488" i="19"/>
  <c r="S497" i="19"/>
  <c r="S501" i="19"/>
  <c r="Q517" i="19"/>
  <c r="T462" i="19"/>
  <c r="Q464" i="19"/>
  <c r="T466" i="19"/>
  <c r="O472" i="19"/>
  <c r="S473" i="19"/>
  <c r="S477" i="19"/>
  <c r="O484" i="19"/>
  <c r="O488" i="19"/>
  <c r="S489" i="19"/>
  <c r="S493" i="19"/>
  <c r="O497" i="19"/>
  <c r="T497" i="19"/>
  <c r="O501" i="19"/>
  <c r="T501" i="19"/>
  <c r="O508" i="19"/>
  <c r="P514" i="19"/>
  <c r="Q515" i="19"/>
  <c r="S517" i="19"/>
  <c r="P520" i="19"/>
  <c r="P521" i="19"/>
  <c r="Q522" i="19"/>
  <c r="S405" i="19"/>
  <c r="S425" i="19"/>
  <c r="S437" i="19"/>
  <c r="T446" i="19"/>
  <c r="Q447" i="19"/>
  <c r="T454" i="19"/>
  <c r="Q455" i="19"/>
  <c r="O462" i="19"/>
  <c r="S463" i="19"/>
  <c r="O466" i="19"/>
  <c r="S467" i="19"/>
  <c r="S469" i="19"/>
  <c r="P472" i="19"/>
  <c r="O473" i="19"/>
  <c r="T473" i="19"/>
  <c r="O477" i="19"/>
  <c r="T477" i="19"/>
  <c r="T480" i="19"/>
  <c r="Q481" i="19"/>
  <c r="O483" i="19"/>
  <c r="T484" i="19"/>
  <c r="Q485" i="19"/>
  <c r="P488" i="19"/>
  <c r="O489" i="19"/>
  <c r="T489" i="19"/>
  <c r="O493" i="19"/>
  <c r="T493" i="19"/>
  <c r="R496" i="19"/>
  <c r="P497" i="19"/>
  <c r="O500" i="19"/>
  <c r="P501" i="19"/>
  <c r="T504" i="19"/>
  <c r="Q505" i="19"/>
  <c r="O507" i="19"/>
  <c r="T508" i="19"/>
  <c r="Q509" i="19"/>
  <c r="S513" i="19"/>
  <c r="O517" i="19"/>
  <c r="T517" i="19"/>
  <c r="R519" i="19"/>
  <c r="S520" i="19"/>
  <c r="Q521" i="19"/>
  <c r="F21" i="19"/>
  <c r="R21" i="19"/>
  <c r="T33" i="19"/>
  <c r="T49" i="19"/>
  <c r="S51" i="19"/>
  <c r="O51" i="19"/>
  <c r="P51" i="19"/>
  <c r="T65" i="19"/>
  <c r="S71" i="19"/>
  <c r="O71" i="19"/>
  <c r="R71" i="19"/>
  <c r="P71" i="19"/>
  <c r="Q77" i="19"/>
  <c r="F78" i="19" s="1"/>
  <c r="T77" i="19"/>
  <c r="O77" i="19"/>
  <c r="R77" i="19"/>
  <c r="S83" i="19"/>
  <c r="O83" i="19"/>
  <c r="R83" i="19"/>
  <c r="P83" i="19"/>
  <c r="Q89" i="19"/>
  <c r="F90" i="19" s="1"/>
  <c r="T89" i="19"/>
  <c r="O89" i="19"/>
  <c r="R89" i="19"/>
  <c r="S103" i="19"/>
  <c r="O103" i="19"/>
  <c r="R103" i="19"/>
  <c r="Q103" i="19"/>
  <c r="P103" i="19"/>
  <c r="Q137" i="19"/>
  <c r="S137" i="19"/>
  <c r="O137" i="19"/>
  <c r="T137" i="19"/>
  <c r="R137" i="19"/>
  <c r="P137" i="19"/>
  <c r="T266" i="19"/>
  <c r="P266" i="19"/>
  <c r="S266" i="19"/>
  <c r="O266" i="19"/>
  <c r="Q266" i="19"/>
  <c r="R266" i="19"/>
  <c r="O11" i="19"/>
  <c r="S11" i="19"/>
  <c r="R14" i="19"/>
  <c r="O17" i="19"/>
  <c r="S17" i="19"/>
  <c r="R18" i="19"/>
  <c r="O21" i="19"/>
  <c r="S21" i="19"/>
  <c r="R22" i="19"/>
  <c r="O25" i="19"/>
  <c r="S25" i="19"/>
  <c r="S26" i="19"/>
  <c r="O27" i="19"/>
  <c r="D27" i="19" s="1"/>
  <c r="T27" i="19"/>
  <c r="Q29" i="19"/>
  <c r="F29" i="19" s="1"/>
  <c r="R29" i="19"/>
  <c r="T29" i="19"/>
  <c r="S31" i="19"/>
  <c r="O31" i="19"/>
  <c r="P31" i="19"/>
  <c r="Q45" i="19"/>
  <c r="R45" i="19"/>
  <c r="T45" i="19"/>
  <c r="S47" i="19"/>
  <c r="O47" i="19"/>
  <c r="P47" i="19"/>
  <c r="Q51" i="19"/>
  <c r="Q61" i="19"/>
  <c r="R61" i="19"/>
  <c r="T61" i="19"/>
  <c r="S63" i="19"/>
  <c r="O63" i="19"/>
  <c r="P63" i="19"/>
  <c r="O65" i="19"/>
  <c r="D65" i="19" s="1"/>
  <c r="Q67" i="19"/>
  <c r="F67" i="19" s="1"/>
  <c r="Q71" i="19"/>
  <c r="Q73" i="19"/>
  <c r="T73" i="19"/>
  <c r="O73" i="19"/>
  <c r="R73" i="19"/>
  <c r="P77" i="19"/>
  <c r="S79" i="19"/>
  <c r="O79" i="19"/>
  <c r="R79" i="19"/>
  <c r="P79" i="19"/>
  <c r="Q83" i="19"/>
  <c r="Q85" i="19"/>
  <c r="T85" i="19"/>
  <c r="O85" i="19"/>
  <c r="R85" i="19"/>
  <c r="P89" i="19"/>
  <c r="S91" i="19"/>
  <c r="O91" i="19"/>
  <c r="R91" i="19"/>
  <c r="P91" i="19"/>
  <c r="S99" i="19"/>
  <c r="O99" i="19"/>
  <c r="R99" i="19"/>
  <c r="Q99" i="19"/>
  <c r="F100" i="19" s="1"/>
  <c r="P99" i="19"/>
  <c r="T103" i="19"/>
  <c r="Q116" i="19"/>
  <c r="R116" i="19"/>
  <c r="P116" i="19"/>
  <c r="T116" i="19"/>
  <c r="O116" i="19"/>
  <c r="S147" i="19"/>
  <c r="Q197" i="19"/>
  <c r="T197" i="19"/>
  <c r="O197" i="19"/>
  <c r="P197" i="19"/>
  <c r="R197" i="19"/>
  <c r="S197" i="19"/>
  <c r="R11" i="19"/>
  <c r="S27" i="19"/>
  <c r="Q33" i="19"/>
  <c r="R33" i="19"/>
  <c r="S35" i="19"/>
  <c r="O35" i="19"/>
  <c r="P35" i="19"/>
  <c r="Q49" i="19"/>
  <c r="R49" i="19"/>
  <c r="Q120" i="19"/>
  <c r="F121" i="19" s="1"/>
  <c r="R120" i="19"/>
  <c r="P120" i="19"/>
  <c r="T120" i="19"/>
  <c r="O120" i="19"/>
  <c r="T157" i="19"/>
  <c r="P157" i="19"/>
  <c r="O157" i="19"/>
  <c r="R157" i="19"/>
  <c r="S157" i="19"/>
  <c r="Q157" i="19"/>
  <c r="S371" i="19"/>
  <c r="S316" i="19"/>
  <c r="S314" i="19"/>
  <c r="S312" i="19"/>
  <c r="S310" i="19"/>
  <c r="S271" i="19"/>
  <c r="S269" i="19"/>
  <c r="S267" i="19"/>
  <c r="S265" i="19"/>
  <c r="S263" i="19"/>
  <c r="S226" i="19"/>
  <c r="S222" i="19"/>
  <c r="S196" i="19"/>
  <c r="S373" i="19"/>
  <c r="S223" i="19"/>
  <c r="S253" i="19"/>
  <c r="S149" i="19"/>
  <c r="S84" i="19"/>
  <c r="S72" i="19"/>
  <c r="S192" i="19"/>
  <c r="S142" i="19"/>
  <c r="S189" i="19"/>
  <c r="S115" i="19"/>
  <c r="S111" i="19"/>
  <c r="S107" i="19"/>
  <c r="P11" i="19"/>
  <c r="T11" i="19"/>
  <c r="Q12" i="19"/>
  <c r="O14" i="19"/>
  <c r="S14" i="19"/>
  <c r="Q16" i="19"/>
  <c r="F16" i="19" s="1"/>
  <c r="P17" i="19"/>
  <c r="T17" i="19"/>
  <c r="O18" i="19"/>
  <c r="S18" i="19"/>
  <c r="Q20" i="19"/>
  <c r="F20" i="19" s="1"/>
  <c r="P21" i="19"/>
  <c r="T21" i="19"/>
  <c r="O22" i="19"/>
  <c r="S22" i="19"/>
  <c r="Q24" i="19"/>
  <c r="F24" i="19" s="1"/>
  <c r="P25" i="19"/>
  <c r="T25" i="19"/>
  <c r="O26" i="19"/>
  <c r="T26" i="19"/>
  <c r="P27" i="19"/>
  <c r="O29" i="19"/>
  <c r="Q31" i="19"/>
  <c r="P33" i="19"/>
  <c r="R35" i="19"/>
  <c r="Q41" i="19"/>
  <c r="R41" i="19"/>
  <c r="T41" i="19"/>
  <c r="S43" i="19"/>
  <c r="O43" i="19"/>
  <c r="P43" i="19"/>
  <c r="O45" i="19"/>
  <c r="Q47" i="19"/>
  <c r="P49" i="19"/>
  <c r="D49" i="19" s="1"/>
  <c r="R51" i="19"/>
  <c r="Q57" i="19"/>
  <c r="F57" i="19" s="1"/>
  <c r="R57" i="19"/>
  <c r="T57" i="19"/>
  <c r="S59" i="19"/>
  <c r="O59" i="19"/>
  <c r="P59" i="19"/>
  <c r="O61" i="19"/>
  <c r="Q63" i="19"/>
  <c r="S64" i="19"/>
  <c r="T71" i="19"/>
  <c r="P73" i="19"/>
  <c r="S75" i="19"/>
  <c r="O75" i="19"/>
  <c r="D75" i="19" s="1"/>
  <c r="R75" i="19"/>
  <c r="P75" i="19"/>
  <c r="S77" i="19"/>
  <c r="Q79" i="19"/>
  <c r="F80" i="19" s="1"/>
  <c r="T83" i="19"/>
  <c r="P85" i="19"/>
  <c r="S87" i="19"/>
  <c r="O87" i="19"/>
  <c r="R87" i="19"/>
  <c r="F88" i="19" s="1"/>
  <c r="P87" i="19"/>
  <c r="S89" i="19"/>
  <c r="F91" i="19"/>
  <c r="Q91" i="19"/>
  <c r="F92" i="19" s="1"/>
  <c r="S95" i="19"/>
  <c r="O95" i="19"/>
  <c r="R95" i="19"/>
  <c r="Q95" i="19"/>
  <c r="F96" i="19" s="1"/>
  <c r="P95" i="19"/>
  <c r="T99" i="19"/>
  <c r="F103" i="19"/>
  <c r="S116" i="19"/>
  <c r="T141" i="19"/>
  <c r="T153" i="19"/>
  <c r="P153" i="19"/>
  <c r="R153" i="19"/>
  <c r="O153" i="19"/>
  <c r="S153" i="19"/>
  <c r="Q153" i="19"/>
  <c r="T186" i="19"/>
  <c r="P186" i="19"/>
  <c r="R186" i="19"/>
  <c r="O186" i="19"/>
  <c r="S186" i="19"/>
  <c r="Q186" i="19"/>
  <c r="T220" i="19"/>
  <c r="P220" i="19"/>
  <c r="Q220" i="19"/>
  <c r="R220" i="19"/>
  <c r="O220" i="19"/>
  <c r="S220" i="19"/>
  <c r="T313" i="19"/>
  <c r="P313" i="19"/>
  <c r="S313" i="19"/>
  <c r="O313" i="19"/>
  <c r="Q313" i="19"/>
  <c r="R313" i="19"/>
  <c r="T329" i="19"/>
  <c r="P329" i="19"/>
  <c r="S329" i="19"/>
  <c r="O329" i="19"/>
  <c r="Q329" i="19"/>
  <c r="R329" i="19"/>
  <c r="R17" i="19"/>
  <c r="F17" i="19" s="1"/>
  <c r="R25" i="19"/>
  <c r="F25" i="19" s="1"/>
  <c r="Q65" i="19"/>
  <c r="R65" i="19"/>
  <c r="S67" i="19"/>
  <c r="O67" i="19"/>
  <c r="P67" i="19"/>
  <c r="Q112" i="19"/>
  <c r="R112" i="19"/>
  <c r="P112" i="19"/>
  <c r="T112" i="19"/>
  <c r="O112" i="19"/>
  <c r="S135" i="19"/>
  <c r="O135" i="19"/>
  <c r="Q135" i="19"/>
  <c r="T135" i="19"/>
  <c r="R135" i="19"/>
  <c r="P135" i="19"/>
  <c r="Q213" i="19"/>
  <c r="T213" i="19"/>
  <c r="O213" i="19"/>
  <c r="D213" i="19" s="1"/>
  <c r="P213" i="19"/>
  <c r="R213" i="19"/>
  <c r="S213" i="19"/>
  <c r="T374" i="19"/>
  <c r="T372" i="19"/>
  <c r="T370" i="19"/>
  <c r="T357" i="19"/>
  <c r="T353" i="19"/>
  <c r="T350" i="19"/>
  <c r="T355" i="19"/>
  <c r="T351" i="19"/>
  <c r="T316" i="19"/>
  <c r="T312" i="19"/>
  <c r="T269" i="19"/>
  <c r="T265" i="19"/>
  <c r="T252" i="19"/>
  <c r="T226" i="19"/>
  <c r="T222" i="19"/>
  <c r="T196" i="19"/>
  <c r="T192" i="19"/>
  <c r="T314" i="19"/>
  <c r="T267" i="19"/>
  <c r="T253" i="19"/>
  <c r="T149" i="19"/>
  <c r="T145" i="19"/>
  <c r="T310" i="19"/>
  <c r="T271" i="19"/>
  <c r="T263" i="19"/>
  <c r="T146" i="19"/>
  <c r="T115" i="19"/>
  <c r="T111" i="19"/>
  <c r="T107" i="19"/>
  <c r="T150" i="19"/>
  <c r="P14" i="19"/>
  <c r="P18" i="19"/>
  <c r="P22" i="19"/>
  <c r="P26" i="19"/>
  <c r="R27" i="19"/>
  <c r="F27" i="19" s="1"/>
  <c r="P29" i="19"/>
  <c r="R31" i="19"/>
  <c r="S33" i="19"/>
  <c r="T35" i="19"/>
  <c r="Q37" i="19"/>
  <c r="R37" i="19"/>
  <c r="T37" i="19"/>
  <c r="S39" i="19"/>
  <c r="O39" i="19"/>
  <c r="P39" i="19"/>
  <c r="S44" i="19"/>
  <c r="P45" i="19"/>
  <c r="R47" i="19"/>
  <c r="S49" i="19"/>
  <c r="T51" i="19"/>
  <c r="Q53" i="19"/>
  <c r="R53" i="19"/>
  <c r="T53" i="19"/>
  <c r="S55" i="19"/>
  <c r="O55" i="19"/>
  <c r="P55" i="19"/>
  <c r="P61" i="19"/>
  <c r="R63" i="19"/>
  <c r="T64" i="19"/>
  <c r="S65" i="19"/>
  <c r="T67" i="19"/>
  <c r="Q69" i="19"/>
  <c r="F69" i="19" s="1"/>
  <c r="T69" i="19"/>
  <c r="O69" i="19"/>
  <c r="D69" i="19" s="1"/>
  <c r="R69" i="19"/>
  <c r="S73" i="19"/>
  <c r="T79" i="19"/>
  <c r="Q81" i="19"/>
  <c r="T81" i="19"/>
  <c r="O81" i="19"/>
  <c r="R81" i="19"/>
  <c r="S85" i="19"/>
  <c r="F87" i="19"/>
  <c r="T91" i="19"/>
  <c r="F99" i="19"/>
  <c r="Q108" i="19"/>
  <c r="R108" i="19"/>
  <c r="P108" i="19"/>
  <c r="T108" i="19"/>
  <c r="O108" i="19"/>
  <c r="T125" i="19"/>
  <c r="P125" i="19"/>
  <c r="R125" i="19"/>
  <c r="Q125" i="19"/>
  <c r="F125" i="19" s="1"/>
  <c r="O125" i="19"/>
  <c r="S127" i="19"/>
  <c r="O127" i="19"/>
  <c r="Q127" i="19"/>
  <c r="T127" i="19"/>
  <c r="R127" i="19"/>
  <c r="P127" i="19"/>
  <c r="Q129" i="19"/>
  <c r="S129" i="19"/>
  <c r="O129" i="19"/>
  <c r="T129" i="19"/>
  <c r="R129" i="19"/>
  <c r="P129" i="19"/>
  <c r="T143" i="19"/>
  <c r="P143" i="19"/>
  <c r="O143" i="19"/>
  <c r="R143" i="19"/>
  <c r="S143" i="19"/>
  <c r="Q143" i="19"/>
  <c r="T250" i="19"/>
  <c r="T30" i="19"/>
  <c r="P30" i="19"/>
  <c r="D30" i="19" s="1"/>
  <c r="S30" i="19"/>
  <c r="T34" i="19"/>
  <c r="P34" i="19"/>
  <c r="S34" i="19"/>
  <c r="T38" i="19"/>
  <c r="P38" i="19"/>
  <c r="D38" i="19" s="1"/>
  <c r="S38" i="19"/>
  <c r="T42" i="19"/>
  <c r="P42" i="19"/>
  <c r="S42" i="19"/>
  <c r="T46" i="19"/>
  <c r="P46" i="19"/>
  <c r="D46" i="19" s="1"/>
  <c r="S46" i="19"/>
  <c r="T50" i="19"/>
  <c r="P50" i="19"/>
  <c r="S50" i="19"/>
  <c r="T54" i="19"/>
  <c r="P54" i="19"/>
  <c r="D54" i="19" s="1"/>
  <c r="S54" i="19"/>
  <c r="T58" i="19"/>
  <c r="P58" i="19"/>
  <c r="S58" i="19"/>
  <c r="T62" i="19"/>
  <c r="P62" i="19"/>
  <c r="D62" i="19" s="1"/>
  <c r="S62" i="19"/>
  <c r="T66" i="19"/>
  <c r="P66" i="19"/>
  <c r="D66" i="19" s="1"/>
  <c r="S66" i="19"/>
  <c r="T70" i="19"/>
  <c r="P70" i="19"/>
  <c r="D70" i="19" s="1"/>
  <c r="S70" i="19"/>
  <c r="T74" i="19"/>
  <c r="P74" i="19"/>
  <c r="S74" i="19"/>
  <c r="T78" i="19"/>
  <c r="P78" i="19"/>
  <c r="D78" i="19" s="1"/>
  <c r="S78" i="19"/>
  <c r="T82" i="19"/>
  <c r="P82" i="19"/>
  <c r="S82" i="19"/>
  <c r="T86" i="19"/>
  <c r="P86" i="19"/>
  <c r="S86" i="19"/>
  <c r="T90" i="19"/>
  <c r="P90" i="19"/>
  <c r="S90" i="19"/>
  <c r="R93" i="19"/>
  <c r="F94" i="19" s="1"/>
  <c r="T94" i="19"/>
  <c r="P94" i="19"/>
  <c r="D94" i="19" s="1"/>
  <c r="S94" i="19"/>
  <c r="R97" i="19"/>
  <c r="F98" i="19" s="1"/>
  <c r="T98" i="19"/>
  <c r="P98" i="19"/>
  <c r="S98" i="19"/>
  <c r="R101" i="19"/>
  <c r="F102" i="19" s="1"/>
  <c r="T102" i="19"/>
  <c r="P102" i="19"/>
  <c r="D102" i="19" s="1"/>
  <c r="S102" i="19"/>
  <c r="R105" i="19"/>
  <c r="S124" i="19"/>
  <c r="T171" i="19"/>
  <c r="P171" i="19"/>
  <c r="Q171" i="19"/>
  <c r="S171" i="19"/>
  <c r="O171" i="19"/>
  <c r="Q176" i="19"/>
  <c r="R176" i="19"/>
  <c r="O176" i="19"/>
  <c r="S176" i="19"/>
  <c r="Q201" i="19"/>
  <c r="T201" i="19"/>
  <c r="O201" i="19"/>
  <c r="P201" i="19"/>
  <c r="R201" i="19"/>
  <c r="T307" i="19"/>
  <c r="P307" i="19"/>
  <c r="S307" i="19"/>
  <c r="O307" i="19"/>
  <c r="Q307" i="19"/>
  <c r="R307" i="19"/>
  <c r="Q345" i="19"/>
  <c r="T345" i="19"/>
  <c r="O345" i="19"/>
  <c r="S345" i="19"/>
  <c r="P345" i="19"/>
  <c r="R345" i="19"/>
  <c r="S93" i="19"/>
  <c r="S97" i="19"/>
  <c r="S101" i="19"/>
  <c r="S105" i="19"/>
  <c r="S106" i="19"/>
  <c r="O106" i="19"/>
  <c r="T106" i="19"/>
  <c r="S110" i="19"/>
  <c r="O110" i="19"/>
  <c r="T110" i="19"/>
  <c r="S114" i="19"/>
  <c r="O114" i="19"/>
  <c r="T114" i="19"/>
  <c r="S118" i="19"/>
  <c r="O118" i="19"/>
  <c r="T118" i="19"/>
  <c r="S122" i="19"/>
  <c r="O122" i="19"/>
  <c r="T122" i="19"/>
  <c r="T126" i="19"/>
  <c r="P126" i="19"/>
  <c r="S126" i="19"/>
  <c r="S131" i="19"/>
  <c r="O131" i="19"/>
  <c r="Q131" i="19"/>
  <c r="F131" i="19" s="1"/>
  <c r="Q133" i="19"/>
  <c r="F133" i="19" s="1"/>
  <c r="S133" i="19"/>
  <c r="O133" i="19"/>
  <c r="S139" i="19"/>
  <c r="O139" i="19"/>
  <c r="Q139" i="19"/>
  <c r="F139" i="19" s="1"/>
  <c r="Q141" i="19"/>
  <c r="S141" i="19"/>
  <c r="O141" i="19"/>
  <c r="T161" i="19"/>
  <c r="P161" i="19"/>
  <c r="R161" i="19"/>
  <c r="O161" i="19"/>
  <c r="T165" i="19"/>
  <c r="P165" i="19"/>
  <c r="O165" i="19"/>
  <c r="R165" i="19"/>
  <c r="T182" i="19"/>
  <c r="P182" i="19"/>
  <c r="R182" i="19"/>
  <c r="O182" i="19"/>
  <c r="S182" i="19"/>
  <c r="T190" i="19"/>
  <c r="P190" i="19"/>
  <c r="R190" i="19"/>
  <c r="O190" i="19"/>
  <c r="S190" i="19"/>
  <c r="Q205" i="19"/>
  <c r="T205" i="19"/>
  <c r="O205" i="19"/>
  <c r="P205" i="19"/>
  <c r="R205" i="19"/>
  <c r="T228" i="19"/>
  <c r="P228" i="19"/>
  <c r="Q228" i="19"/>
  <c r="R228" i="19"/>
  <c r="O228" i="19"/>
  <c r="T234" i="19"/>
  <c r="P234" i="19"/>
  <c r="Q234" i="19"/>
  <c r="R234" i="19"/>
  <c r="O234" i="19"/>
  <c r="S244" i="19"/>
  <c r="O244" i="19"/>
  <c r="P244" i="19"/>
  <c r="Q244" i="19"/>
  <c r="F244" i="19" s="1"/>
  <c r="R244" i="19"/>
  <c r="T260" i="19"/>
  <c r="P260" i="19"/>
  <c r="S260" i="19"/>
  <c r="O260" i="19"/>
  <c r="Q260" i="19"/>
  <c r="F260" i="19" s="1"/>
  <c r="R260" i="19"/>
  <c r="T274" i="19"/>
  <c r="P274" i="19"/>
  <c r="S274" i="19"/>
  <c r="O274" i="19"/>
  <c r="Q274" i="19"/>
  <c r="F274" i="19" s="1"/>
  <c r="R274" i="19"/>
  <c r="T282" i="19"/>
  <c r="P282" i="19"/>
  <c r="S282" i="19"/>
  <c r="O282" i="19"/>
  <c r="Q282" i="19"/>
  <c r="F282" i="19" s="1"/>
  <c r="R282" i="19"/>
  <c r="T290" i="19"/>
  <c r="P290" i="19"/>
  <c r="S290" i="19"/>
  <c r="O290" i="19"/>
  <c r="Q290" i="19"/>
  <c r="F290" i="19" s="1"/>
  <c r="R290" i="19"/>
  <c r="T325" i="19"/>
  <c r="P325" i="19"/>
  <c r="S325" i="19"/>
  <c r="O325" i="19"/>
  <c r="Q325" i="19"/>
  <c r="R325" i="19"/>
  <c r="O93" i="19"/>
  <c r="T93" i="19"/>
  <c r="O97" i="19"/>
  <c r="T97" i="19"/>
  <c r="O101" i="19"/>
  <c r="T101" i="19"/>
  <c r="O105" i="19"/>
  <c r="T105" i="19"/>
  <c r="P106" i="19"/>
  <c r="T109" i="19"/>
  <c r="P109" i="19"/>
  <c r="S109" i="19"/>
  <c r="P110" i="19"/>
  <c r="T113" i="19"/>
  <c r="P113" i="19"/>
  <c r="S113" i="19"/>
  <c r="P114" i="19"/>
  <c r="T117" i="19"/>
  <c r="P117" i="19"/>
  <c r="S117" i="19"/>
  <c r="P118" i="19"/>
  <c r="T121" i="19"/>
  <c r="P121" i="19"/>
  <c r="S121" i="19"/>
  <c r="P122" i="19"/>
  <c r="O126" i="19"/>
  <c r="P131" i="19"/>
  <c r="P133" i="19"/>
  <c r="P139" i="19"/>
  <c r="P141" i="19"/>
  <c r="T142" i="19"/>
  <c r="T147" i="19"/>
  <c r="P147" i="19"/>
  <c r="O147" i="19"/>
  <c r="R147" i="19"/>
  <c r="Q161" i="19"/>
  <c r="S170" i="19"/>
  <c r="O170" i="19"/>
  <c r="R170" i="19"/>
  <c r="T170" i="19"/>
  <c r="P170" i="19"/>
  <c r="Q172" i="19"/>
  <c r="T172" i="19"/>
  <c r="O172" i="19"/>
  <c r="S172" i="19"/>
  <c r="P172" i="19"/>
  <c r="S174" i="19"/>
  <c r="O174" i="19"/>
  <c r="P174" i="19"/>
  <c r="Q174" i="19"/>
  <c r="T174" i="19"/>
  <c r="Q182" i="19"/>
  <c r="Q190" i="19"/>
  <c r="Q193" i="19"/>
  <c r="F193" i="19" s="1"/>
  <c r="P193" i="19"/>
  <c r="S193" i="19"/>
  <c r="O193" i="19"/>
  <c r="S205" i="19"/>
  <c r="Q209" i="19"/>
  <c r="T209" i="19"/>
  <c r="O209" i="19"/>
  <c r="P209" i="19"/>
  <c r="R209" i="19"/>
  <c r="T224" i="19"/>
  <c r="P224" i="19"/>
  <c r="Q224" i="19"/>
  <c r="R224" i="19"/>
  <c r="O224" i="19"/>
  <c r="S228" i="19"/>
  <c r="T230" i="19"/>
  <c r="P230" i="19"/>
  <c r="Q230" i="19"/>
  <c r="F230" i="19" s="1"/>
  <c r="R230" i="19"/>
  <c r="O230" i="19"/>
  <c r="S234" i="19"/>
  <c r="S236" i="19"/>
  <c r="O236" i="19"/>
  <c r="P236" i="19"/>
  <c r="Q236" i="19"/>
  <c r="R236" i="19"/>
  <c r="T244" i="19"/>
  <c r="R130" i="19"/>
  <c r="R134" i="19"/>
  <c r="F134" i="19" s="1"/>
  <c r="R138" i="19"/>
  <c r="R142" i="19"/>
  <c r="S144" i="19"/>
  <c r="O144" i="19"/>
  <c r="T144" i="19"/>
  <c r="S148" i="19"/>
  <c r="O148" i="19"/>
  <c r="D148" i="19" s="1"/>
  <c r="T148" i="19"/>
  <c r="S154" i="19"/>
  <c r="S156" i="19"/>
  <c r="O156" i="19"/>
  <c r="T156" i="19"/>
  <c r="S162" i="19"/>
  <c r="S164" i="19"/>
  <c r="O164" i="19"/>
  <c r="T164" i="19"/>
  <c r="Q168" i="19"/>
  <c r="R168" i="19"/>
  <c r="T168" i="19"/>
  <c r="Q185" i="19"/>
  <c r="P185" i="19"/>
  <c r="D185" i="19" s="1"/>
  <c r="T185" i="19"/>
  <c r="Q189" i="19"/>
  <c r="P189" i="19"/>
  <c r="D189" i="19" s="1"/>
  <c r="T189" i="19"/>
  <c r="T194" i="19"/>
  <c r="P194" i="19"/>
  <c r="R194" i="19"/>
  <c r="T198" i="19"/>
  <c r="P198" i="19"/>
  <c r="D198" i="19" s="1"/>
  <c r="Q198" i="19"/>
  <c r="R198" i="19"/>
  <c r="T202" i="19"/>
  <c r="P202" i="19"/>
  <c r="D202" i="19" s="1"/>
  <c r="Q202" i="19"/>
  <c r="F202" i="19" s="1"/>
  <c r="R202" i="19"/>
  <c r="T206" i="19"/>
  <c r="P206" i="19"/>
  <c r="D206" i="19" s="1"/>
  <c r="Q206" i="19"/>
  <c r="F206" i="19" s="1"/>
  <c r="R206" i="19"/>
  <c r="T210" i="19"/>
  <c r="P210" i="19"/>
  <c r="D210" i="19" s="1"/>
  <c r="Q210" i="19"/>
  <c r="F210" i="19" s="1"/>
  <c r="R210" i="19"/>
  <c r="Q219" i="19"/>
  <c r="F219" i="19" s="1"/>
  <c r="T219" i="19"/>
  <c r="O219" i="19"/>
  <c r="P219" i="19"/>
  <c r="Q227" i="19"/>
  <c r="T227" i="19"/>
  <c r="O227" i="19"/>
  <c r="P227" i="19"/>
  <c r="T232" i="19"/>
  <c r="P232" i="19"/>
  <c r="D232" i="19" s="1"/>
  <c r="Q232" i="19"/>
  <c r="R232" i="19"/>
  <c r="S248" i="19"/>
  <c r="O248" i="19"/>
  <c r="P248" i="19"/>
  <c r="Q248" i="19"/>
  <c r="F248" i="19" s="1"/>
  <c r="T270" i="19"/>
  <c r="P270" i="19"/>
  <c r="S270" i="19"/>
  <c r="O270" i="19"/>
  <c r="Q270" i="19"/>
  <c r="T276" i="19"/>
  <c r="P276" i="19"/>
  <c r="S276" i="19"/>
  <c r="O276" i="19"/>
  <c r="Q276" i="19"/>
  <c r="F276" i="19" s="1"/>
  <c r="T284" i="19"/>
  <c r="P284" i="19"/>
  <c r="S284" i="19"/>
  <c r="O284" i="19"/>
  <c r="Q284" i="19"/>
  <c r="F284" i="19" s="1"/>
  <c r="T292" i="19"/>
  <c r="P292" i="19"/>
  <c r="S292" i="19"/>
  <c r="O292" i="19"/>
  <c r="Q292" i="19"/>
  <c r="F292" i="19" s="1"/>
  <c r="T317" i="19"/>
  <c r="P317" i="19"/>
  <c r="S317" i="19"/>
  <c r="O317" i="19"/>
  <c r="Q317" i="19"/>
  <c r="Q384" i="19"/>
  <c r="T384" i="19"/>
  <c r="P384" i="19"/>
  <c r="R384" i="19"/>
  <c r="O384" i="19"/>
  <c r="S384" i="19"/>
  <c r="P130" i="19"/>
  <c r="P134" i="19"/>
  <c r="P138" i="19"/>
  <c r="P142" i="19"/>
  <c r="Q144" i="19"/>
  <c r="S146" i="19"/>
  <c r="Q148" i="19"/>
  <c r="S150" i="19"/>
  <c r="S152" i="19"/>
  <c r="O152" i="19"/>
  <c r="T152" i="19"/>
  <c r="P154" i="19"/>
  <c r="Q156" i="19"/>
  <c r="S158" i="19"/>
  <c r="S160" i="19"/>
  <c r="O160" i="19"/>
  <c r="T160" i="19"/>
  <c r="P162" i="19"/>
  <c r="Q164" i="19"/>
  <c r="S166" i="19"/>
  <c r="P168" i="19"/>
  <c r="R177" i="19"/>
  <c r="P177" i="19"/>
  <c r="Q177" i="19"/>
  <c r="R185" i="19"/>
  <c r="R189" i="19"/>
  <c r="Q194" i="19"/>
  <c r="F194" i="19" s="1"/>
  <c r="S198" i="19"/>
  <c r="S202" i="19"/>
  <c r="S206" i="19"/>
  <c r="S210" i="19"/>
  <c r="S216" i="19"/>
  <c r="O216" i="19"/>
  <c r="P216" i="19"/>
  <c r="Q216" i="19"/>
  <c r="F216" i="19" s="1"/>
  <c r="S219" i="19"/>
  <c r="Q223" i="19"/>
  <c r="T223" i="19"/>
  <c r="O223" i="19"/>
  <c r="P223" i="19"/>
  <c r="S227" i="19"/>
  <c r="Q229" i="19"/>
  <c r="T229" i="19"/>
  <c r="O229" i="19"/>
  <c r="P229" i="19"/>
  <c r="S232" i="19"/>
  <c r="S240" i="19"/>
  <c r="O240" i="19"/>
  <c r="P240" i="19"/>
  <c r="Q240" i="19"/>
  <c r="F240" i="19" s="1"/>
  <c r="T248" i="19"/>
  <c r="T262" i="19"/>
  <c r="P262" i="19"/>
  <c r="S262" i="19"/>
  <c r="O262" i="19"/>
  <c r="Q262" i="19"/>
  <c r="F262" i="19" s="1"/>
  <c r="T336" i="19"/>
  <c r="P336" i="19"/>
  <c r="Q336" i="19"/>
  <c r="O336" i="19"/>
  <c r="R336" i="19"/>
  <c r="S336" i="19"/>
  <c r="T167" i="19"/>
  <c r="P167" i="19"/>
  <c r="S167" i="19"/>
  <c r="T175" i="19"/>
  <c r="P175" i="19"/>
  <c r="S175" i="19"/>
  <c r="S178" i="19"/>
  <c r="O178" i="19"/>
  <c r="T178" i="19"/>
  <c r="S183" i="19"/>
  <c r="O183" i="19"/>
  <c r="T183" i="19"/>
  <c r="S187" i="19"/>
  <c r="O187" i="19"/>
  <c r="D187" i="19" s="1"/>
  <c r="T187" i="19"/>
  <c r="S191" i="19"/>
  <c r="O191" i="19"/>
  <c r="T191" i="19"/>
  <c r="S195" i="19"/>
  <c r="O195" i="19"/>
  <c r="T195" i="19"/>
  <c r="S199" i="19"/>
  <c r="O199" i="19"/>
  <c r="T199" i="19"/>
  <c r="S203" i="19"/>
  <c r="O203" i="19"/>
  <c r="T203" i="19"/>
  <c r="S207" i="19"/>
  <c r="O207" i="19"/>
  <c r="T207" i="19"/>
  <c r="S211" i="19"/>
  <c r="O211" i="19"/>
  <c r="T211" i="19"/>
  <c r="F214" i="19"/>
  <c r="S214" i="19"/>
  <c r="F218" i="19"/>
  <c r="S218" i="19"/>
  <c r="S221" i="19"/>
  <c r="O221" i="19"/>
  <c r="D221" i="19" s="1"/>
  <c r="T221" i="19"/>
  <c r="S225" i="19"/>
  <c r="O225" i="19"/>
  <c r="D225" i="19" s="1"/>
  <c r="T225" i="19"/>
  <c r="S238" i="19"/>
  <c r="S242" i="19"/>
  <c r="F246" i="19"/>
  <c r="S246" i="19"/>
  <c r="S250" i="19"/>
  <c r="S252" i="19"/>
  <c r="T255" i="19"/>
  <c r="P255" i="19"/>
  <c r="S255" i="19"/>
  <c r="O255" i="19"/>
  <c r="T256" i="19"/>
  <c r="P256" i="19"/>
  <c r="S256" i="19"/>
  <c r="O256" i="19"/>
  <c r="T278" i="19"/>
  <c r="P278" i="19"/>
  <c r="S278" i="19"/>
  <c r="O278" i="19"/>
  <c r="Q278" i="19"/>
  <c r="F278" i="19" s="1"/>
  <c r="T286" i="19"/>
  <c r="P286" i="19"/>
  <c r="S286" i="19"/>
  <c r="O286" i="19"/>
  <c r="Q286" i="19"/>
  <c r="F286" i="19" s="1"/>
  <c r="T294" i="19"/>
  <c r="P294" i="19"/>
  <c r="S294" i="19"/>
  <c r="O294" i="19"/>
  <c r="Q294" i="19"/>
  <c r="F294" i="19" s="1"/>
  <c r="F304" i="19"/>
  <c r="T309" i="19"/>
  <c r="P309" i="19"/>
  <c r="S309" i="19"/>
  <c r="O309" i="19"/>
  <c r="Q309" i="19"/>
  <c r="F309" i="19" s="1"/>
  <c r="T319" i="19"/>
  <c r="P319" i="19"/>
  <c r="S319" i="19"/>
  <c r="O319" i="19"/>
  <c r="Q319" i="19"/>
  <c r="F319" i="19" s="1"/>
  <c r="T215" i="19"/>
  <c r="P215" i="19"/>
  <c r="D215" i="19" s="1"/>
  <c r="S215" i="19"/>
  <c r="T231" i="19"/>
  <c r="P231" i="19"/>
  <c r="D231" i="19" s="1"/>
  <c r="S231" i="19"/>
  <c r="T233" i="19"/>
  <c r="P233" i="19"/>
  <c r="D233" i="19" s="1"/>
  <c r="S233" i="19"/>
  <c r="T235" i="19"/>
  <c r="P235" i="19"/>
  <c r="D235" i="19" s="1"/>
  <c r="S235" i="19"/>
  <c r="T239" i="19"/>
  <c r="P239" i="19"/>
  <c r="S239" i="19"/>
  <c r="T243" i="19"/>
  <c r="P243" i="19"/>
  <c r="D243" i="19" s="1"/>
  <c r="S243" i="19"/>
  <c r="T247" i="19"/>
  <c r="P247" i="19"/>
  <c r="D247" i="19" s="1"/>
  <c r="S247" i="19"/>
  <c r="T251" i="19"/>
  <c r="P251" i="19"/>
  <c r="S251" i="19"/>
  <c r="O251" i="19"/>
  <c r="Q254" i="19"/>
  <c r="F254" i="19" s="1"/>
  <c r="T254" i="19"/>
  <c r="P254" i="19"/>
  <c r="D254" i="19" s="1"/>
  <c r="T264" i="19"/>
  <c r="P264" i="19"/>
  <c r="S264" i="19"/>
  <c r="O264" i="19"/>
  <c r="Q264" i="19"/>
  <c r="T268" i="19"/>
  <c r="P268" i="19"/>
  <c r="S268" i="19"/>
  <c r="O268" i="19"/>
  <c r="Q268" i="19"/>
  <c r="T272" i="19"/>
  <c r="P272" i="19"/>
  <c r="S272" i="19"/>
  <c r="O272" i="19"/>
  <c r="Q272" i="19"/>
  <c r="T280" i="19"/>
  <c r="P280" i="19"/>
  <c r="S280" i="19"/>
  <c r="O280" i="19"/>
  <c r="Q280" i="19"/>
  <c r="F280" i="19" s="1"/>
  <c r="T288" i="19"/>
  <c r="P288" i="19"/>
  <c r="S288" i="19"/>
  <c r="O288" i="19"/>
  <c r="Q288" i="19"/>
  <c r="F288" i="19" s="1"/>
  <c r="T296" i="19"/>
  <c r="P296" i="19"/>
  <c r="S296" i="19"/>
  <c r="O296" i="19"/>
  <c r="Q296" i="19"/>
  <c r="F296" i="19" s="1"/>
  <c r="T311" i="19"/>
  <c r="P311" i="19"/>
  <c r="S311" i="19"/>
  <c r="O311" i="19"/>
  <c r="Q311" i="19"/>
  <c r="T315" i="19"/>
  <c r="P315" i="19"/>
  <c r="S315" i="19"/>
  <c r="O315" i="19"/>
  <c r="Q315" i="19"/>
  <c r="T321" i="19"/>
  <c r="P321" i="19"/>
  <c r="S321" i="19"/>
  <c r="O321" i="19"/>
  <c r="Q321" i="19"/>
  <c r="F321" i="19" s="1"/>
  <c r="T344" i="19"/>
  <c r="P344" i="19"/>
  <c r="Q344" i="19"/>
  <c r="O344" i="19"/>
  <c r="R344" i="19"/>
  <c r="P297" i="19"/>
  <c r="T297" i="19"/>
  <c r="R298" i="19"/>
  <c r="F298" i="19" s="1"/>
  <c r="P299" i="19"/>
  <c r="T299" i="19"/>
  <c r="R300" i="19"/>
  <c r="F300" i="19" s="1"/>
  <c r="P301" i="19"/>
  <c r="T301" i="19"/>
  <c r="R302" i="19"/>
  <c r="P303" i="19"/>
  <c r="T303" i="19"/>
  <c r="R304" i="19"/>
  <c r="P305" i="19"/>
  <c r="T305" i="19"/>
  <c r="R322" i="19"/>
  <c r="P324" i="19"/>
  <c r="T324" i="19"/>
  <c r="R326" i="19"/>
  <c r="P328" i="19"/>
  <c r="T328" i="19"/>
  <c r="S330" i="19"/>
  <c r="S333" i="19"/>
  <c r="S335" i="19"/>
  <c r="O335" i="19"/>
  <c r="T335" i="19"/>
  <c r="P337" i="19"/>
  <c r="S341" i="19"/>
  <c r="S343" i="19"/>
  <c r="O343" i="19"/>
  <c r="T343" i="19"/>
  <c r="S349" i="19"/>
  <c r="T379" i="19"/>
  <c r="P379" i="19"/>
  <c r="S379" i="19"/>
  <c r="O379" i="19"/>
  <c r="R379" i="19"/>
  <c r="Q379" i="19"/>
  <c r="T399" i="19"/>
  <c r="P399" i="19"/>
  <c r="S399" i="19"/>
  <c r="O399" i="19"/>
  <c r="Q399" i="19"/>
  <c r="R399" i="19"/>
  <c r="T431" i="19"/>
  <c r="P431" i="19"/>
  <c r="S431" i="19"/>
  <c r="O431" i="19"/>
  <c r="Q431" i="19"/>
  <c r="R431" i="19"/>
  <c r="Q450" i="19"/>
  <c r="P450" i="19"/>
  <c r="T450" i="19"/>
  <c r="O450" i="19"/>
  <c r="R450" i="19"/>
  <c r="S450" i="19"/>
  <c r="R252" i="19"/>
  <c r="R257" i="19"/>
  <c r="R258" i="19"/>
  <c r="R297" i="19"/>
  <c r="R299" i="19"/>
  <c r="R301" i="19"/>
  <c r="R303" i="19"/>
  <c r="R305" i="19"/>
  <c r="R324" i="19"/>
  <c r="R328" i="19"/>
  <c r="S331" i="19"/>
  <c r="O331" i="19"/>
  <c r="T331" i="19"/>
  <c r="S337" i="19"/>
  <c r="S339" i="19"/>
  <c r="O339" i="19"/>
  <c r="T339" i="19"/>
  <c r="S347" i="19"/>
  <c r="O347" i="19"/>
  <c r="T347" i="19"/>
  <c r="T395" i="19"/>
  <c r="P395" i="19"/>
  <c r="S395" i="19"/>
  <c r="O395" i="19"/>
  <c r="R395" i="19"/>
  <c r="Q395" i="19"/>
  <c r="T415" i="19"/>
  <c r="P415" i="19"/>
  <c r="S415" i="19"/>
  <c r="O415" i="19"/>
  <c r="Q415" i="19"/>
  <c r="R415" i="19"/>
  <c r="O252" i="19"/>
  <c r="O257" i="19"/>
  <c r="O258" i="19"/>
  <c r="O297" i="19"/>
  <c r="O299" i="19"/>
  <c r="O301" i="19"/>
  <c r="O303" i="19"/>
  <c r="O305" i="19"/>
  <c r="D305" i="19" s="1"/>
  <c r="O324" i="19"/>
  <c r="O328" i="19"/>
  <c r="Q330" i="19"/>
  <c r="P331" i="19"/>
  <c r="T332" i="19"/>
  <c r="P332" i="19"/>
  <c r="S332" i="19"/>
  <c r="R333" i="19"/>
  <c r="R335" i="19"/>
  <c r="O337" i="19"/>
  <c r="T337" i="19"/>
  <c r="P339" i="19"/>
  <c r="T340" i="19"/>
  <c r="P340" i="19"/>
  <c r="S340" i="19"/>
  <c r="R341" i="19"/>
  <c r="R343" i="19"/>
  <c r="P347" i="19"/>
  <c r="T348" i="19"/>
  <c r="P348" i="19"/>
  <c r="S348" i="19"/>
  <c r="R349" i="19"/>
  <c r="S350" i="19"/>
  <c r="O350" i="19"/>
  <c r="D350" i="19" s="1"/>
  <c r="Q350" i="19"/>
  <c r="F350" i="19" s="1"/>
  <c r="F361" i="19"/>
  <c r="S452" i="19"/>
  <c r="O452" i="19"/>
  <c r="Q452" i="19"/>
  <c r="P452" i="19"/>
  <c r="R452" i="19"/>
  <c r="T452" i="19"/>
  <c r="P351" i="19"/>
  <c r="P353" i="19"/>
  <c r="P355" i="19"/>
  <c r="P357" i="19"/>
  <c r="P359" i="19"/>
  <c r="P361" i="19"/>
  <c r="P363" i="19"/>
  <c r="P365" i="19"/>
  <c r="S370" i="19"/>
  <c r="S372" i="19"/>
  <c r="S374" i="19"/>
  <c r="T375" i="19"/>
  <c r="P375" i="19"/>
  <c r="S375" i="19"/>
  <c r="O375" i="19"/>
  <c r="O376" i="19"/>
  <c r="Q380" i="19"/>
  <c r="T380" i="19"/>
  <c r="P380" i="19"/>
  <c r="T391" i="19"/>
  <c r="P391" i="19"/>
  <c r="S391" i="19"/>
  <c r="O391" i="19"/>
  <c r="O392" i="19"/>
  <c r="T403" i="19"/>
  <c r="P403" i="19"/>
  <c r="S403" i="19"/>
  <c r="O403" i="19"/>
  <c r="Q403" i="19"/>
  <c r="T419" i="19"/>
  <c r="P419" i="19"/>
  <c r="S419" i="19"/>
  <c r="O419" i="19"/>
  <c r="Q419" i="19"/>
  <c r="T435" i="19"/>
  <c r="P435" i="19"/>
  <c r="S435" i="19"/>
  <c r="O435" i="19"/>
  <c r="Q435" i="19"/>
  <c r="T487" i="19"/>
  <c r="P487" i="19"/>
  <c r="Q487" i="19"/>
  <c r="O487" i="19"/>
  <c r="R487" i="19"/>
  <c r="S487" i="19"/>
  <c r="S351" i="19"/>
  <c r="S352" i="19"/>
  <c r="O352" i="19"/>
  <c r="T352" i="19"/>
  <c r="S353" i="19"/>
  <c r="S354" i="19"/>
  <c r="O354" i="19"/>
  <c r="T354" i="19"/>
  <c r="S355" i="19"/>
  <c r="S356" i="19"/>
  <c r="O356" i="19"/>
  <c r="T356" i="19"/>
  <c r="S357" i="19"/>
  <c r="S358" i="19"/>
  <c r="O358" i="19"/>
  <c r="T358" i="19"/>
  <c r="S359" i="19"/>
  <c r="S360" i="19"/>
  <c r="O360" i="19"/>
  <c r="T360" i="19"/>
  <c r="S361" i="19"/>
  <c r="S362" i="19"/>
  <c r="O362" i="19"/>
  <c r="T362" i="19"/>
  <c r="S363" i="19"/>
  <c r="S364" i="19"/>
  <c r="O364" i="19"/>
  <c r="T364" i="19"/>
  <c r="S365" i="19"/>
  <c r="S366" i="19"/>
  <c r="O366" i="19"/>
  <c r="T366" i="19"/>
  <c r="Q367" i="19"/>
  <c r="T367" i="19"/>
  <c r="P367" i="19"/>
  <c r="Q369" i="19"/>
  <c r="F369" i="19" s="1"/>
  <c r="T369" i="19"/>
  <c r="P369" i="19"/>
  <c r="Q371" i="19"/>
  <c r="F371" i="19" s="1"/>
  <c r="T371" i="19"/>
  <c r="P371" i="19"/>
  <c r="D371" i="19" s="1"/>
  <c r="Q373" i="19"/>
  <c r="F373" i="19" s="1"/>
  <c r="T373" i="19"/>
  <c r="P373" i="19"/>
  <c r="R375" i="19"/>
  <c r="R380" i="19"/>
  <c r="T383" i="19"/>
  <c r="P383" i="19"/>
  <c r="S383" i="19"/>
  <c r="O383" i="19"/>
  <c r="Q388" i="19"/>
  <c r="T388" i="19"/>
  <c r="P388" i="19"/>
  <c r="R391" i="19"/>
  <c r="T411" i="19"/>
  <c r="P411" i="19"/>
  <c r="S411" i="19"/>
  <c r="O411" i="19"/>
  <c r="Q411" i="19"/>
  <c r="T427" i="19"/>
  <c r="P427" i="19"/>
  <c r="S427" i="19"/>
  <c r="O427" i="19"/>
  <c r="Q427" i="19"/>
  <c r="Q376" i="19"/>
  <c r="T376" i="19"/>
  <c r="P376" i="19"/>
  <c r="T387" i="19"/>
  <c r="P387" i="19"/>
  <c r="S387" i="19"/>
  <c r="O387" i="19"/>
  <c r="Q392" i="19"/>
  <c r="T392" i="19"/>
  <c r="P392" i="19"/>
  <c r="T407" i="19"/>
  <c r="P407" i="19"/>
  <c r="S407" i="19"/>
  <c r="O407" i="19"/>
  <c r="Q407" i="19"/>
  <c r="T423" i="19"/>
  <c r="P423" i="19"/>
  <c r="S423" i="19"/>
  <c r="O423" i="19"/>
  <c r="Q423" i="19"/>
  <c r="R439" i="19"/>
  <c r="P439" i="19"/>
  <c r="T439" i="19"/>
  <c r="O439" i="19"/>
  <c r="Q439" i="19"/>
  <c r="Q442" i="19"/>
  <c r="P442" i="19"/>
  <c r="T442" i="19"/>
  <c r="O442" i="19"/>
  <c r="R442" i="19"/>
  <c r="S444" i="19"/>
  <c r="O444" i="19"/>
  <c r="Q444" i="19"/>
  <c r="P444" i="19"/>
  <c r="R444" i="19"/>
  <c r="Q458" i="19"/>
  <c r="P458" i="19"/>
  <c r="T458" i="19"/>
  <c r="O458" i="19"/>
  <c r="R458" i="19"/>
  <c r="T460" i="19"/>
  <c r="P460" i="19"/>
  <c r="S460" i="19"/>
  <c r="O460" i="19"/>
  <c r="R460" i="19"/>
  <c r="Q460" i="19"/>
  <c r="R396" i="19"/>
  <c r="R400" i="19"/>
  <c r="R404" i="19"/>
  <c r="R408" i="19"/>
  <c r="R412" i="19"/>
  <c r="R416" i="19"/>
  <c r="R420" i="19"/>
  <c r="R424" i="19"/>
  <c r="R428" i="19"/>
  <c r="R432" i="19"/>
  <c r="R436" i="19"/>
  <c r="T441" i="19"/>
  <c r="P441" i="19"/>
  <c r="S441" i="19"/>
  <c r="T449" i="19"/>
  <c r="P449" i="19"/>
  <c r="S449" i="19"/>
  <c r="T457" i="19"/>
  <c r="P457" i="19"/>
  <c r="S457" i="19"/>
  <c r="Q461" i="19"/>
  <c r="T461" i="19"/>
  <c r="P461" i="19"/>
  <c r="T495" i="19"/>
  <c r="P495" i="19"/>
  <c r="Q495" i="19"/>
  <c r="O495" i="19"/>
  <c r="R495" i="19"/>
  <c r="Q512" i="19"/>
  <c r="T512" i="19"/>
  <c r="O512" i="19"/>
  <c r="S512" i="19"/>
  <c r="P512" i="19"/>
  <c r="R368" i="19"/>
  <c r="R370" i="19"/>
  <c r="F370" i="19" s="1"/>
  <c r="R372" i="19"/>
  <c r="F372" i="19" s="1"/>
  <c r="R374" i="19"/>
  <c r="F374" i="19" s="1"/>
  <c r="R378" i="19"/>
  <c r="R382" i="19"/>
  <c r="R386" i="19"/>
  <c r="R390" i="19"/>
  <c r="R394" i="19"/>
  <c r="P396" i="19"/>
  <c r="T396" i="19"/>
  <c r="R398" i="19"/>
  <c r="P400" i="19"/>
  <c r="T400" i="19"/>
  <c r="R402" i="19"/>
  <c r="P404" i="19"/>
  <c r="T404" i="19"/>
  <c r="R406" i="19"/>
  <c r="P408" i="19"/>
  <c r="T408" i="19"/>
  <c r="R410" i="19"/>
  <c r="P412" i="19"/>
  <c r="T412" i="19"/>
  <c r="R414" i="19"/>
  <c r="P416" i="19"/>
  <c r="T416" i="19"/>
  <c r="R418" i="19"/>
  <c r="P420" i="19"/>
  <c r="T420" i="19"/>
  <c r="R422" i="19"/>
  <c r="P424" i="19"/>
  <c r="T424" i="19"/>
  <c r="R426" i="19"/>
  <c r="P428" i="19"/>
  <c r="T428" i="19"/>
  <c r="R430" i="19"/>
  <c r="P432" i="19"/>
  <c r="T432" i="19"/>
  <c r="R434" i="19"/>
  <c r="P436" i="19"/>
  <c r="T436" i="19"/>
  <c r="R438" i="19"/>
  <c r="Q441" i="19"/>
  <c r="T445" i="19"/>
  <c r="P445" i="19"/>
  <c r="S445" i="19"/>
  <c r="Q449" i="19"/>
  <c r="T453" i="19"/>
  <c r="P453" i="19"/>
  <c r="S453" i="19"/>
  <c r="Q457" i="19"/>
  <c r="R461" i="19"/>
  <c r="Q465" i="19"/>
  <c r="T465" i="19"/>
  <c r="P465" i="19"/>
  <c r="T479" i="19"/>
  <c r="P479" i="19"/>
  <c r="Q479" i="19"/>
  <c r="O479" i="19"/>
  <c r="R479" i="19"/>
  <c r="T511" i="19"/>
  <c r="P511" i="19"/>
  <c r="Q511" i="19"/>
  <c r="O511" i="19"/>
  <c r="R511" i="19"/>
  <c r="R512" i="19"/>
  <c r="O368" i="19"/>
  <c r="O370" i="19"/>
  <c r="O372" i="19"/>
  <c r="O374" i="19"/>
  <c r="D374" i="19" s="1"/>
  <c r="O378" i="19"/>
  <c r="O382" i="19"/>
  <c r="O386" i="19"/>
  <c r="O390" i="19"/>
  <c r="O394" i="19"/>
  <c r="O398" i="19"/>
  <c r="O402" i="19"/>
  <c r="O406" i="19"/>
  <c r="O410" i="19"/>
  <c r="O414" i="19"/>
  <c r="O418" i="19"/>
  <c r="O422" i="19"/>
  <c r="O426" i="19"/>
  <c r="O430" i="19"/>
  <c r="O434" i="19"/>
  <c r="O438" i="19"/>
  <c r="S440" i="19"/>
  <c r="O440" i="19"/>
  <c r="T440" i="19"/>
  <c r="R441" i="19"/>
  <c r="O445" i="19"/>
  <c r="S446" i="19"/>
  <c r="S448" i="19"/>
  <c r="O448" i="19"/>
  <c r="T448" i="19"/>
  <c r="R449" i="19"/>
  <c r="O453" i="19"/>
  <c r="S454" i="19"/>
  <c r="S456" i="19"/>
  <c r="O456" i="19"/>
  <c r="T456" i="19"/>
  <c r="R457" i="19"/>
  <c r="S461" i="19"/>
  <c r="T464" i="19"/>
  <c r="P464" i="19"/>
  <c r="S464" i="19"/>
  <c r="O464" i="19"/>
  <c r="O465" i="19"/>
  <c r="T471" i="19"/>
  <c r="P471" i="19"/>
  <c r="Q471" i="19"/>
  <c r="O471" i="19"/>
  <c r="R471" i="19"/>
  <c r="S479" i="19"/>
  <c r="T503" i="19"/>
  <c r="P503" i="19"/>
  <c r="Q503" i="19"/>
  <c r="O503" i="19"/>
  <c r="R503" i="19"/>
  <c r="S511" i="19"/>
  <c r="S468" i="19"/>
  <c r="S470" i="19"/>
  <c r="O470" i="19"/>
  <c r="T470" i="19"/>
  <c r="S476" i="19"/>
  <c r="S478" i="19"/>
  <c r="O478" i="19"/>
  <c r="T478" i="19"/>
  <c r="S484" i="19"/>
  <c r="S486" i="19"/>
  <c r="O486" i="19"/>
  <c r="T486" i="19"/>
  <c r="S492" i="19"/>
  <c r="S494" i="19"/>
  <c r="O494" i="19"/>
  <c r="T494" i="19"/>
  <c r="S500" i="19"/>
  <c r="S502" i="19"/>
  <c r="O502" i="19"/>
  <c r="T502" i="19"/>
  <c r="S508" i="19"/>
  <c r="S510" i="19"/>
  <c r="O510" i="19"/>
  <c r="T510" i="19"/>
  <c r="O515" i="19"/>
  <c r="S516" i="19"/>
  <c r="S518" i="19"/>
  <c r="O518" i="19"/>
  <c r="T518" i="19"/>
  <c r="P518" i="19"/>
  <c r="O519" i="19"/>
  <c r="Q462" i="19"/>
  <c r="Q466" i="19"/>
  <c r="R467" i="19"/>
  <c r="P468" i="19"/>
  <c r="Q470" i="19"/>
  <c r="S472" i="19"/>
  <c r="S474" i="19"/>
  <c r="O474" i="19"/>
  <c r="T474" i="19"/>
  <c r="P476" i="19"/>
  <c r="Q478" i="19"/>
  <c r="S480" i="19"/>
  <c r="S482" i="19"/>
  <c r="O482" i="19"/>
  <c r="T482" i="19"/>
  <c r="P484" i="19"/>
  <c r="Q486" i="19"/>
  <c r="S488" i="19"/>
  <c r="S490" i="19"/>
  <c r="O490" i="19"/>
  <c r="T490" i="19"/>
  <c r="P492" i="19"/>
  <c r="Q494" i="19"/>
  <c r="S496" i="19"/>
  <c r="S498" i="19"/>
  <c r="O498" i="19"/>
  <c r="T498" i="19"/>
  <c r="P500" i="19"/>
  <c r="Q502" i="19"/>
  <c r="S504" i="19"/>
  <c r="S506" i="19"/>
  <c r="O506" i="19"/>
  <c r="T506" i="19"/>
  <c r="P508" i="19"/>
  <c r="Q510" i="19"/>
  <c r="S514" i="19"/>
  <c r="O514" i="19"/>
  <c r="T514" i="19"/>
  <c r="P516" i="19"/>
  <c r="R518" i="19"/>
  <c r="T523" i="19"/>
  <c r="P523" i="19"/>
  <c r="S523" i="19"/>
  <c r="O523" i="19"/>
  <c r="Q523" i="19"/>
  <c r="R468" i="19"/>
  <c r="R470" i="19"/>
  <c r="T475" i="19"/>
  <c r="P475" i="19"/>
  <c r="S475" i="19"/>
  <c r="R476" i="19"/>
  <c r="R478" i="19"/>
  <c r="T483" i="19"/>
  <c r="P483" i="19"/>
  <c r="S483" i="19"/>
  <c r="R484" i="19"/>
  <c r="R486" i="19"/>
  <c r="T491" i="19"/>
  <c r="P491" i="19"/>
  <c r="S491" i="19"/>
  <c r="R492" i="19"/>
  <c r="R494" i="19"/>
  <c r="T499" i="19"/>
  <c r="P499" i="19"/>
  <c r="S499" i="19"/>
  <c r="R500" i="19"/>
  <c r="R502" i="19"/>
  <c r="T507" i="19"/>
  <c r="P507" i="19"/>
  <c r="S507" i="19"/>
  <c r="R508" i="19"/>
  <c r="R510" i="19"/>
  <c r="T515" i="19"/>
  <c r="P515" i="19"/>
  <c r="S515" i="19"/>
  <c r="R516" i="19"/>
  <c r="T519" i="19"/>
  <c r="P519" i="19"/>
  <c r="Q519" i="19"/>
  <c r="R523" i="19"/>
  <c r="R520" i="19"/>
  <c r="O521" i="19"/>
  <c r="S521" i="19"/>
  <c r="P522" i="19"/>
  <c r="T522" i="19"/>
  <c r="R522" i="19"/>
  <c r="O522" i="19"/>
  <c r="F138" i="19" l="1"/>
  <c r="F303" i="19"/>
  <c r="D93" i="19"/>
  <c r="D252" i="19"/>
  <c r="D90" i="19"/>
  <c r="D42" i="19"/>
  <c r="D353" i="19"/>
  <c r="D281" i="19"/>
  <c r="D121" i="19"/>
  <c r="D352" i="19"/>
  <c r="D263" i="19"/>
  <c r="F257" i="19"/>
  <c r="D277" i="19"/>
  <c r="D134" i="19"/>
  <c r="D101" i="19"/>
  <c r="D361" i="19"/>
  <c r="D211" i="19"/>
  <c r="D285" i="19"/>
  <c r="D58" i="19"/>
  <c r="D368" i="19"/>
  <c r="D40" i="19"/>
  <c r="D356" i="19"/>
  <c r="F302" i="19"/>
  <c r="D363" i="19"/>
  <c r="D242" i="19"/>
  <c r="D199" i="19"/>
  <c r="D36" i="19"/>
  <c r="D145" i="19"/>
  <c r="D318" i="19"/>
  <c r="F301" i="19"/>
  <c r="D88" i="19"/>
  <c r="D279" i="19"/>
  <c r="D300" i="19"/>
  <c r="F59" i="19"/>
  <c r="D320" i="19"/>
  <c r="D34" i="19"/>
  <c r="D204" i="19"/>
  <c r="D184" i="19"/>
  <c r="D53" i="19"/>
  <c r="D44" i="19"/>
  <c r="D290" i="19"/>
  <c r="D274" i="19"/>
  <c r="D259" i="19"/>
  <c r="D357" i="19"/>
  <c r="F305" i="19"/>
  <c r="D138" i="19"/>
  <c r="D32" i="19"/>
  <c r="D80" i="19"/>
  <c r="D142" i="19"/>
  <c r="D369" i="19"/>
  <c r="D50" i="19"/>
  <c r="D140" i="19"/>
  <c r="D20" i="19"/>
  <c r="D298" i="19"/>
  <c r="D200" i="19"/>
  <c r="D370" i="19"/>
  <c r="D367" i="19"/>
  <c r="D360" i="19"/>
  <c r="D358" i="19"/>
  <c r="D354" i="19"/>
  <c r="D365" i="19"/>
  <c r="D303" i="19"/>
  <c r="D239" i="19"/>
  <c r="D203" i="19"/>
  <c r="D117" i="19"/>
  <c r="D109" i="19"/>
  <c r="D98" i="19"/>
  <c r="F18" i="19"/>
  <c r="D291" i="19"/>
  <c r="D289" i="19"/>
  <c r="D269" i="19"/>
  <c r="D150" i="19"/>
  <c r="D64" i="19"/>
  <c r="D52" i="19"/>
  <c r="D23" i="19"/>
  <c r="F54" i="19"/>
  <c r="D72" i="19"/>
  <c r="D238" i="19"/>
  <c r="D192" i="19"/>
  <c r="D359" i="19"/>
  <c r="D183" i="19"/>
  <c r="D355" i="19"/>
  <c r="D257" i="19"/>
  <c r="D194" i="19"/>
  <c r="F130" i="19"/>
  <c r="F22" i="19"/>
  <c r="D275" i="19"/>
  <c r="D273" i="19"/>
  <c r="D237" i="19"/>
  <c r="D107" i="19"/>
  <c r="D149" i="19"/>
  <c r="D16" i="19"/>
  <c r="F366" i="19"/>
  <c r="F308" i="19"/>
  <c r="D287" i="19"/>
  <c r="D190" i="19"/>
  <c r="D91" i="19"/>
  <c r="D37" i="19"/>
  <c r="D249" i="19"/>
  <c r="D295" i="19"/>
  <c r="D283" i="19"/>
  <c r="D250" i="19"/>
  <c r="D126" i="19"/>
  <c r="D299" i="19"/>
  <c r="D82" i="19"/>
  <c r="D212" i="19"/>
  <c r="D100" i="19"/>
  <c r="D246" i="19"/>
  <c r="D372" i="19"/>
  <c r="F368" i="19"/>
  <c r="D373" i="19"/>
  <c r="D351" i="19"/>
  <c r="D207" i="19"/>
  <c r="D191" i="19"/>
  <c r="D144" i="19"/>
  <c r="D113" i="19"/>
  <c r="D105" i="19"/>
  <c r="D97" i="19"/>
  <c r="D86" i="19"/>
  <c r="D125" i="19"/>
  <c r="F76" i="19"/>
  <c r="F275" i="19"/>
  <c r="D253" i="19"/>
  <c r="D208" i="19"/>
  <c r="D48" i="19"/>
  <c r="D76" i="19"/>
  <c r="F367" i="19"/>
  <c r="D130" i="19"/>
  <c r="D81" i="19"/>
  <c r="D245" i="19"/>
  <c r="D366" i="19"/>
  <c r="D364" i="19"/>
  <c r="D362" i="19"/>
  <c r="D258" i="19"/>
  <c r="D195" i="19"/>
  <c r="D74" i="19"/>
  <c r="D108" i="19"/>
  <c r="D116" i="19"/>
  <c r="D136" i="19"/>
  <c r="D56" i="19"/>
  <c r="D280" i="19"/>
  <c r="D319" i="19"/>
  <c r="D227" i="19"/>
  <c r="D230" i="19"/>
  <c r="D313" i="19"/>
  <c r="D87" i="19"/>
  <c r="D120" i="19"/>
  <c r="D226" i="19"/>
  <c r="D222" i="19"/>
  <c r="D216" i="19"/>
  <c r="D224" i="19"/>
  <c r="D28" i="19"/>
  <c r="D321" i="19"/>
  <c r="D294" i="19"/>
  <c r="D292" i="19"/>
  <c r="D307" i="19"/>
  <c r="D314" i="19"/>
  <c r="D316" i="19"/>
  <c r="D312" i="19"/>
  <c r="D240" i="19"/>
  <c r="D244" i="19"/>
  <c r="D141" i="19"/>
  <c r="D139" i="19"/>
  <c r="D39" i="19"/>
  <c r="D99" i="19"/>
  <c r="D31" i="19"/>
  <c r="D137" i="19"/>
  <c r="F293" i="19"/>
  <c r="D308" i="19"/>
  <c r="F285" i="19"/>
  <c r="D261" i="19"/>
  <c r="D89" i="19"/>
  <c r="D77" i="19"/>
  <c r="F277" i="19"/>
  <c r="D188" i="19"/>
  <c r="D24" i="19"/>
  <c r="D272" i="19"/>
  <c r="D234" i="19"/>
  <c r="D114" i="19"/>
  <c r="D67" i="19"/>
  <c r="D95" i="19"/>
  <c r="D59" i="19"/>
  <c r="D79" i="19"/>
  <c r="D83" i="19"/>
  <c r="D71" i="19"/>
  <c r="F243" i="19"/>
  <c r="D84" i="19"/>
  <c r="D19" i="19"/>
  <c r="D270" i="19"/>
  <c r="F283" i="19"/>
  <c r="D267" i="19"/>
  <c r="D68" i="19"/>
  <c r="D60" i="19"/>
  <c r="D73" i="19"/>
  <c r="F137" i="19"/>
  <c r="D297" i="19"/>
  <c r="F236" i="19"/>
  <c r="F209" i="19"/>
  <c r="D193" i="19"/>
  <c r="D147" i="19"/>
  <c r="D282" i="19"/>
  <c r="D260" i="19"/>
  <c r="F205" i="19"/>
  <c r="D118" i="19"/>
  <c r="D201" i="19"/>
  <c r="D143" i="19"/>
  <c r="F129" i="19"/>
  <c r="F127" i="19"/>
  <c r="D112" i="19"/>
  <c r="D220" i="19"/>
  <c r="D186" i="19"/>
  <c r="D43" i="19"/>
  <c r="F31" i="19"/>
  <c r="D26" i="19"/>
  <c r="D35" i="19"/>
  <c r="D197" i="19"/>
  <c r="D85" i="19"/>
  <c r="F51" i="19"/>
  <c r="D17" i="19"/>
  <c r="D103" i="19"/>
  <c r="D51" i="19"/>
  <c r="D315" i="19"/>
  <c r="D296" i="19"/>
  <c r="D268" i="19"/>
  <c r="D251" i="19"/>
  <c r="D309" i="19"/>
  <c r="D286" i="19"/>
  <c r="D223" i="19"/>
  <c r="D284" i="19"/>
  <c r="D122" i="19"/>
  <c r="D106" i="19"/>
  <c r="D127" i="19"/>
  <c r="F213" i="19"/>
  <c r="F135" i="19"/>
  <c r="F47" i="19"/>
  <c r="D29" i="19"/>
  <c r="D22" i="19"/>
  <c r="D21" i="19"/>
  <c r="D61" i="19"/>
  <c r="D301" i="19"/>
  <c r="D311" i="19"/>
  <c r="D288" i="19"/>
  <c r="D264" i="19"/>
  <c r="D278" i="19"/>
  <c r="D256" i="19"/>
  <c r="D255" i="19"/>
  <c r="D262" i="19"/>
  <c r="D317" i="19"/>
  <c r="D276" i="19"/>
  <c r="D248" i="19"/>
  <c r="F185" i="19"/>
  <c r="D236" i="19"/>
  <c r="D209" i="19"/>
  <c r="D228" i="19"/>
  <c r="D205" i="19"/>
  <c r="D133" i="19"/>
  <c r="D131" i="19"/>
  <c r="D110" i="19"/>
  <c r="F307" i="19"/>
  <c r="F201" i="19"/>
  <c r="D129" i="19"/>
  <c r="F82" i="19"/>
  <c r="D55" i="19"/>
  <c r="F53" i="19"/>
  <c r="D135" i="19"/>
  <c r="F65" i="19"/>
  <c r="F220" i="19"/>
  <c r="F186" i="19"/>
  <c r="F63" i="19"/>
  <c r="D45" i="19"/>
  <c r="D18" i="19"/>
  <c r="F49" i="19"/>
  <c r="F117" i="19"/>
  <c r="D63" i="19"/>
  <c r="D47" i="19"/>
  <c r="F45" i="19"/>
  <c r="D25" i="19"/>
  <c r="D266" i="19"/>
  <c r="F104" i="19"/>
  <c r="E512" i="19" l="1"/>
  <c r="C512" i="19"/>
  <c r="C345" i="19"/>
  <c r="C177" i="19"/>
  <c r="AE7" i="16" l="1"/>
  <c r="AF7" i="16"/>
  <c r="AE10" i="16"/>
  <c r="AF10" i="16"/>
  <c r="Y6" i="17"/>
  <c r="AF6" i="16" s="1"/>
  <c r="Y8" i="17"/>
  <c r="AF8" i="16" s="1"/>
  <c r="Y9" i="17"/>
  <c r="AF9" i="16" s="1"/>
  <c r="Y5" i="17"/>
  <c r="AF5" i="16" s="1"/>
  <c r="X9" i="17"/>
  <c r="AE9" i="16" s="1"/>
  <c r="X6" i="17"/>
  <c r="AE6" i="16" s="1"/>
  <c r="X8" i="17"/>
  <c r="AE8" i="16" s="1"/>
  <c r="X5" i="17"/>
  <c r="AE5" i="16" s="1"/>
  <c r="J5" i="9"/>
  <c r="Z6" i="17" s="1"/>
  <c r="J6" i="9"/>
  <c r="J7" i="9"/>
  <c r="Z8" i="17" s="1"/>
  <c r="J8" i="9"/>
  <c r="Z9" i="17" s="1"/>
  <c r="J4" i="9"/>
  <c r="Z5" i="17" s="1"/>
  <c r="AH6" i="16" l="1"/>
  <c r="AH8" i="16"/>
  <c r="AH5" i="16"/>
  <c r="V9" i="17" l="1"/>
  <c r="U9" i="17"/>
  <c r="V8" i="17"/>
  <c r="U8" i="17"/>
  <c r="V6" i="17"/>
  <c r="U6" i="17"/>
  <c r="AB10" i="16" l="1"/>
  <c r="AB5" i="16"/>
  <c r="AA5" i="16"/>
  <c r="AD5" i="16" l="1"/>
  <c r="O14" i="9" l="1"/>
  <c r="P14" i="9"/>
  <c r="O16" i="9"/>
  <c r="P16" i="9"/>
  <c r="O17" i="9"/>
  <c r="P17" i="9"/>
  <c r="I7" i="9" l="1"/>
  <c r="W8" i="17" s="1"/>
  <c r="I5" i="9"/>
  <c r="W6" i="17" s="1"/>
  <c r="I8" i="9"/>
  <c r="W9" i="17" s="1"/>
  <c r="AA8" i="16" l="1"/>
  <c r="AA9" i="16"/>
  <c r="AB8" i="16"/>
  <c r="AB6" i="16"/>
  <c r="AA6" i="16"/>
  <c r="AB9" i="16"/>
  <c r="AD6" i="16" l="1"/>
  <c r="AD8" i="16"/>
  <c r="H4" i="9" l="1"/>
  <c r="T5" i="17" s="1"/>
  <c r="H5" i="9"/>
  <c r="T6" i="17" s="1"/>
  <c r="H7" i="9"/>
  <c r="T8" i="17" s="1"/>
  <c r="R5" i="17" l="1"/>
  <c r="C50" i="15"/>
  <c r="W5" i="16"/>
  <c r="M13" i="9"/>
  <c r="R8" i="17" l="1"/>
  <c r="S6" i="17"/>
  <c r="S5" i="17"/>
  <c r="S8" i="17"/>
  <c r="R6" i="17"/>
  <c r="X6" i="16"/>
  <c r="M16" i="9"/>
  <c r="N14" i="9"/>
  <c r="D53" i="15"/>
  <c r="X8" i="16"/>
  <c r="N16" i="9"/>
  <c r="W6" i="16"/>
  <c r="C51" i="15"/>
  <c r="M14" i="9"/>
  <c r="D50" i="15"/>
  <c r="F50" i="15" s="1"/>
  <c r="X5" i="16"/>
  <c r="Z5" i="16" s="1"/>
  <c r="N13" i="9"/>
  <c r="W8" i="16"/>
  <c r="C53" i="15"/>
  <c r="D51" i="15"/>
  <c r="F53" i="15" l="1"/>
  <c r="Z6" i="16"/>
  <c r="Z8" i="16"/>
  <c r="F51" i="15"/>
  <c r="P10" i="17" l="1"/>
  <c r="O10" i="17"/>
  <c r="L18" i="9"/>
  <c r="D46" i="15"/>
  <c r="S10" i="16"/>
  <c r="C46" i="15"/>
  <c r="T10" i="16"/>
  <c r="K18" i="9"/>
  <c r="F46" i="15" l="1"/>
  <c r="V10" i="16"/>
  <c r="G5" i="9" l="1"/>
  <c r="Q6" i="17" s="1"/>
  <c r="G7" i="9"/>
  <c r="Q8" i="17" s="1"/>
  <c r="G9" i="9"/>
  <c r="Q10" i="17" s="1"/>
  <c r="G4" i="9"/>
  <c r="Q5" i="17" s="1"/>
  <c r="H17" i="3" l="1"/>
  <c r="G172" i="3" s="1"/>
  <c r="I17" i="3" l="1"/>
  <c r="I172" i="3" s="1"/>
  <c r="P6" i="17"/>
  <c r="O5" i="17"/>
  <c r="P8" i="17"/>
  <c r="O6" i="17"/>
  <c r="O8" i="17"/>
  <c r="P5" i="17"/>
  <c r="T5" i="16"/>
  <c r="D41" i="15"/>
  <c r="L13" i="9"/>
  <c r="D42" i="15"/>
  <c r="S5" i="16"/>
  <c r="C41" i="15"/>
  <c r="K13" i="9"/>
  <c r="T6" i="16"/>
  <c r="S6" i="16"/>
  <c r="C42" i="15"/>
  <c r="K14" i="9"/>
  <c r="T8" i="16"/>
  <c r="L16" i="9"/>
  <c r="D44" i="15"/>
  <c r="L14" i="9"/>
  <c r="C44" i="15"/>
  <c r="S8" i="16"/>
  <c r="K16" i="9"/>
  <c r="F41" i="15" l="1"/>
  <c r="F42" i="15"/>
  <c r="V5" i="16"/>
  <c r="F44" i="15"/>
  <c r="V6" i="16"/>
  <c r="V8" i="16"/>
  <c r="Q17" i="5" l="1"/>
  <c r="Q16" i="5"/>
  <c r="Q15" i="5"/>
  <c r="R15" i="5" s="1"/>
  <c r="P19" i="1"/>
  <c r="V19" i="1" s="1"/>
  <c r="P18" i="1"/>
  <c r="V18" i="1" s="1"/>
  <c r="P17" i="1"/>
  <c r="V17" i="1" s="1"/>
  <c r="P16" i="1"/>
  <c r="V16" i="1" s="1"/>
  <c r="T19" i="14"/>
  <c r="Z19" i="14" s="1"/>
  <c r="T18" i="14"/>
  <c r="AF18" i="14" s="1"/>
  <c r="T17" i="14"/>
  <c r="T16" i="14"/>
  <c r="AF16" i="14" s="1"/>
  <c r="T18" i="11"/>
  <c r="T17" i="11"/>
  <c r="AD17" i="11" s="1"/>
  <c r="T16" i="11"/>
  <c r="S18" i="4"/>
  <c r="S17" i="4"/>
  <c r="T18" i="4" l="1"/>
  <c r="U18" i="4"/>
  <c r="T17" i="4"/>
  <c r="U17" i="4"/>
  <c r="AC18" i="4"/>
  <c r="AB18" i="4"/>
  <c r="AA17" i="4"/>
  <c r="AC17" i="4"/>
  <c r="AB17" i="4"/>
  <c r="F5" i="9"/>
  <c r="N6" i="17" s="1"/>
  <c r="F7" i="9"/>
  <c r="N8" i="17" s="1"/>
  <c r="F4" i="9"/>
  <c r="N5" i="17" s="1"/>
  <c r="D7" i="9"/>
  <c r="H8" i="17" s="1"/>
  <c r="D4" i="9"/>
  <c r="H5" i="17" s="1"/>
  <c r="D5" i="9"/>
  <c r="H6" i="17" s="1"/>
  <c r="D6" i="9"/>
  <c r="H7" i="17" s="1"/>
  <c r="C5" i="9"/>
  <c r="E6" i="17" s="1"/>
  <c r="C6" i="9"/>
  <c r="E7" i="17" s="1"/>
  <c r="E7" i="9"/>
  <c r="K8" i="17" s="1"/>
  <c r="E4" i="9"/>
  <c r="K5" i="17" s="1"/>
  <c r="E5" i="9"/>
  <c r="K6" i="17" s="1"/>
  <c r="Y18" i="4"/>
  <c r="Z18" i="4"/>
  <c r="AA18" i="4"/>
  <c r="R17" i="5"/>
  <c r="V17" i="5"/>
  <c r="T17" i="5"/>
  <c r="X17" i="5"/>
  <c r="Y17" i="5"/>
  <c r="U17" i="5"/>
  <c r="W17" i="5"/>
  <c r="S17" i="5"/>
  <c r="V15" i="5"/>
  <c r="T15" i="5"/>
  <c r="X15" i="5"/>
  <c r="Y15" i="5"/>
  <c r="U15" i="5"/>
  <c r="W15" i="5"/>
  <c r="S15" i="5"/>
  <c r="R16" i="5"/>
  <c r="V16" i="5"/>
  <c r="T16" i="5"/>
  <c r="X16" i="5"/>
  <c r="Y16" i="5"/>
  <c r="S16" i="5"/>
  <c r="U16" i="5"/>
  <c r="W16" i="5"/>
  <c r="Q17" i="1"/>
  <c r="R18" i="1"/>
  <c r="AC18" i="14"/>
  <c r="AC18" i="11"/>
  <c r="U18" i="11"/>
  <c r="Y18" i="11"/>
  <c r="Z17" i="14"/>
  <c r="V17" i="14"/>
  <c r="AD17" i="14"/>
  <c r="U18" i="14"/>
  <c r="Y18" i="14"/>
  <c r="U17" i="1"/>
  <c r="X17" i="4"/>
  <c r="V17" i="4"/>
  <c r="Z17" i="4"/>
  <c r="W16" i="11"/>
  <c r="AA16" i="11"/>
  <c r="AE16" i="11"/>
  <c r="Z17" i="11"/>
  <c r="U16" i="11"/>
  <c r="Y16" i="11"/>
  <c r="AC16" i="11"/>
  <c r="V17" i="11"/>
  <c r="W18" i="11"/>
  <c r="AA18" i="11"/>
  <c r="AE18" i="11"/>
  <c r="U16" i="14"/>
  <c r="Y16" i="14"/>
  <c r="AC16" i="14"/>
  <c r="W18" i="14"/>
  <c r="AA18" i="14"/>
  <c r="AE18" i="14"/>
  <c r="V19" i="14"/>
  <c r="AD19" i="14"/>
  <c r="W16" i="14"/>
  <c r="AA16" i="14"/>
  <c r="AE16" i="14"/>
  <c r="R16" i="1"/>
  <c r="S17" i="1"/>
  <c r="Q19" i="1"/>
  <c r="U19" i="1"/>
  <c r="S19" i="1"/>
  <c r="X18" i="4"/>
  <c r="V18" i="4"/>
  <c r="W18" i="4"/>
  <c r="W17" i="4"/>
  <c r="Y17" i="4"/>
  <c r="AE17" i="11"/>
  <c r="AC17" i="11"/>
  <c r="AA17" i="11"/>
  <c r="Y17" i="11"/>
  <c r="W17" i="11"/>
  <c r="U17" i="11"/>
  <c r="X17" i="11"/>
  <c r="AB17" i="11"/>
  <c r="AF17" i="11"/>
  <c r="AE17" i="14"/>
  <c r="AC17" i="14"/>
  <c r="AA17" i="14"/>
  <c r="Y17" i="14"/>
  <c r="W17" i="14"/>
  <c r="U17" i="14"/>
  <c r="X17" i="14"/>
  <c r="AB17" i="14"/>
  <c r="AF17" i="14"/>
  <c r="AE19" i="14"/>
  <c r="AC19" i="14"/>
  <c r="AA19" i="14"/>
  <c r="Y19" i="14"/>
  <c r="W19" i="14"/>
  <c r="U19" i="14"/>
  <c r="X19" i="14"/>
  <c r="AB19" i="14"/>
  <c r="AF19" i="14"/>
  <c r="V16" i="11"/>
  <c r="X16" i="11"/>
  <c r="Z16" i="11"/>
  <c r="AB16" i="11"/>
  <c r="AD16" i="11"/>
  <c r="AF16" i="11"/>
  <c r="V18" i="11"/>
  <c r="X18" i="11"/>
  <c r="Z18" i="11"/>
  <c r="AB18" i="11"/>
  <c r="AD18" i="11"/>
  <c r="AF18" i="11"/>
  <c r="V16" i="14"/>
  <c r="X16" i="14"/>
  <c r="Z16" i="14"/>
  <c r="AB16" i="14"/>
  <c r="AD16" i="14"/>
  <c r="V18" i="14"/>
  <c r="X18" i="14"/>
  <c r="Z18" i="14"/>
  <c r="AB18" i="14"/>
  <c r="AD18" i="14"/>
  <c r="U16" i="1"/>
  <c r="S16" i="1"/>
  <c r="Q16" i="1"/>
  <c r="T16" i="1"/>
  <c r="U18" i="1"/>
  <c r="S18" i="1"/>
  <c r="Q18" i="1"/>
  <c r="T18" i="1"/>
  <c r="R17" i="1"/>
  <c r="T17" i="1"/>
  <c r="R19" i="1"/>
  <c r="T19" i="1"/>
  <c r="M704" i="5" l="1"/>
  <c r="J704" i="5"/>
  <c r="F704" i="5"/>
  <c r="G7" i="17"/>
  <c r="C6" i="17"/>
  <c r="G8" i="17"/>
  <c r="M8" i="17"/>
  <c r="F6" i="17"/>
  <c r="L5" i="17"/>
  <c r="C7" i="17"/>
  <c r="G5" i="17"/>
  <c r="I6" i="17"/>
  <c r="F7" i="17"/>
  <c r="G6" i="17"/>
  <c r="J8" i="17"/>
  <c r="D6" i="17"/>
  <c r="I8" i="17"/>
  <c r="C5" i="17"/>
  <c r="F8" i="17"/>
  <c r="L8" i="17"/>
  <c r="F5" i="17"/>
  <c r="D5" i="17"/>
  <c r="J6" i="17"/>
  <c r="M5" i="17"/>
  <c r="J5" i="17"/>
  <c r="M6" i="17"/>
  <c r="I5" i="17"/>
  <c r="D7" i="17"/>
  <c r="L6" i="17"/>
  <c r="F14" i="9"/>
  <c r="L8" i="16"/>
  <c r="C15" i="15"/>
  <c r="K8" i="16"/>
  <c r="C35" i="15"/>
  <c r="G5" i="16"/>
  <c r="P8" i="16"/>
  <c r="C6" i="16"/>
  <c r="C5" i="15"/>
  <c r="C7" i="15"/>
  <c r="D14" i="9"/>
  <c r="G7" i="16"/>
  <c r="D5" i="15"/>
  <c r="D13" i="9"/>
  <c r="D5" i="16"/>
  <c r="H14" i="9"/>
  <c r="L6" i="16"/>
  <c r="D24" i="15"/>
  <c r="J13" i="9"/>
  <c r="D32" i="15"/>
  <c r="P5" i="16"/>
  <c r="C23" i="15"/>
  <c r="K5" i="16"/>
  <c r="G13" i="9"/>
  <c r="H7" i="16"/>
  <c r="E13" i="9"/>
  <c r="D6" i="15"/>
  <c r="C26" i="15"/>
  <c r="G16" i="9"/>
  <c r="H8" i="16"/>
  <c r="G8" i="16"/>
  <c r="O8" i="16"/>
  <c r="C6" i="15"/>
  <c r="C17" i="15"/>
  <c r="H16" i="9"/>
  <c r="D6" i="16"/>
  <c r="C15" i="9"/>
  <c r="C24" i="15"/>
  <c r="D14" i="15"/>
  <c r="F13" i="9"/>
  <c r="H5" i="16"/>
  <c r="D7" i="16"/>
  <c r="D15" i="9"/>
  <c r="D7" i="15"/>
  <c r="C33" i="15"/>
  <c r="I14" i="9"/>
  <c r="O6" i="16"/>
  <c r="D16" i="15"/>
  <c r="G14" i="9"/>
  <c r="G6" i="16"/>
  <c r="D35" i="15"/>
  <c r="J16" i="9"/>
  <c r="D17" i="15"/>
  <c r="F16" i="9"/>
  <c r="C16" i="15"/>
  <c r="C32" i="15"/>
  <c r="I13" i="9"/>
  <c r="H6" i="16"/>
  <c r="O5" i="16"/>
  <c r="D26" i="15"/>
  <c r="C14" i="9"/>
  <c r="D23" i="15"/>
  <c r="L5" i="16"/>
  <c r="H13" i="9"/>
  <c r="I16" i="9"/>
  <c r="E14" i="9"/>
  <c r="C5" i="16"/>
  <c r="K6" i="16"/>
  <c r="E16" i="9"/>
  <c r="D15" i="15"/>
  <c r="F15" i="9"/>
  <c r="C13" i="9"/>
  <c r="C14" i="15"/>
  <c r="P6" i="16"/>
  <c r="D33" i="15"/>
  <c r="J14" i="9"/>
  <c r="E15" i="9"/>
  <c r="C7" i="16"/>
  <c r="O8" i="9"/>
  <c r="D704" i="5" l="1"/>
  <c r="C4" i="9"/>
  <c r="E5" i="17" s="1"/>
  <c r="F5" i="16"/>
  <c r="R8" i="16"/>
  <c r="F14" i="15"/>
  <c r="J7" i="16"/>
  <c r="F7" i="16"/>
  <c r="F15" i="15"/>
  <c r="F5" i="15"/>
  <c r="J5" i="16"/>
  <c r="N8" i="16"/>
  <c r="F6" i="16"/>
  <c r="R5" i="16"/>
  <c r="F35" i="15"/>
  <c r="F7" i="15"/>
  <c r="F24" i="15"/>
  <c r="F16" i="15"/>
  <c r="N6" i="16"/>
  <c r="F32" i="15"/>
  <c r="F6" i="15"/>
  <c r="J6" i="16"/>
  <c r="F17" i="15"/>
  <c r="F23" i="15"/>
  <c r="F33" i="15"/>
  <c r="F26" i="15"/>
  <c r="R6" i="16"/>
  <c r="J8" i="16"/>
  <c r="N5" i="16"/>
  <c r="O9" i="9"/>
  <c r="O6" i="9"/>
  <c r="O5" i="9"/>
  <c r="O7" i="9"/>
  <c r="E317" i="19"/>
  <c r="F317" i="19" s="1"/>
  <c r="E192" i="19"/>
  <c r="F192" i="19" s="1"/>
  <c r="E198" i="19"/>
  <c r="F198" i="19" s="1"/>
  <c r="E224" i="19"/>
  <c r="F224" i="19" s="1"/>
  <c r="E227" i="19"/>
  <c r="F227" i="19" s="1"/>
  <c r="E252" i="19"/>
  <c r="F252" i="19" s="1"/>
  <c r="E265" i="19"/>
  <c r="F265" i="19" s="1"/>
  <c r="E269" i="19"/>
  <c r="F269" i="19" s="1"/>
  <c r="E316" i="19"/>
  <c r="F316" i="19" s="1"/>
  <c r="E34" i="19"/>
  <c r="F34" i="19" s="1"/>
  <c r="E35" i="19"/>
  <c r="F35" i="19" s="1"/>
  <c r="E61" i="19"/>
  <c r="F61" i="19" s="1"/>
  <c r="E64" i="19"/>
  <c r="F64" i="19" s="1"/>
  <c r="E74" i="19"/>
  <c r="F74" i="19" s="1"/>
  <c r="E107" i="19"/>
  <c r="F107" i="19" s="1"/>
  <c r="E115" i="19"/>
  <c r="F115" i="19" s="1"/>
  <c r="E142" i="19"/>
  <c r="F142" i="19" s="1"/>
  <c r="E189" i="19"/>
  <c r="E36" i="19"/>
  <c r="F36" i="19" s="1"/>
  <c r="E37" i="19"/>
  <c r="F37" i="19" s="1"/>
  <c r="E38" i="19"/>
  <c r="F38" i="19" s="1"/>
  <c r="E42" i="19"/>
  <c r="F42" i="19" s="1"/>
  <c r="E73" i="19"/>
  <c r="F73" i="19" s="1"/>
  <c r="E112" i="19"/>
  <c r="F112" i="19" s="1"/>
  <c r="E113" i="19"/>
  <c r="F113" i="19" s="1"/>
  <c r="E143" i="19"/>
  <c r="F143" i="19" s="1"/>
  <c r="E144" i="19"/>
  <c r="F144" i="19" s="1"/>
  <c r="E146" i="19"/>
  <c r="F146" i="19" s="1"/>
  <c r="E147" i="19"/>
  <c r="F147" i="19" s="1"/>
  <c r="E150" i="19"/>
  <c r="F150" i="19" s="1"/>
  <c r="E190" i="19"/>
  <c r="F190" i="19" s="1"/>
  <c r="E191" i="19"/>
  <c r="F191" i="19" s="1"/>
  <c r="E196" i="19"/>
  <c r="F196" i="19" s="1"/>
  <c r="E197" i="19"/>
  <c r="F197" i="19" s="1"/>
  <c r="E225" i="19"/>
  <c r="F225" i="19" s="1"/>
  <c r="E226" i="19"/>
  <c r="F226" i="19" s="1"/>
  <c r="E228" i="19"/>
  <c r="F228" i="19" s="1"/>
  <c r="E250" i="19"/>
  <c r="F250" i="19" s="1"/>
  <c r="E253" i="19"/>
  <c r="F253" i="19" s="1"/>
  <c r="E267" i="19"/>
  <c r="F267" i="19" s="1"/>
  <c r="E270" i="19"/>
  <c r="F270" i="19" s="1"/>
  <c r="E272" i="19"/>
  <c r="F272" i="19" s="1"/>
  <c r="E310" i="19"/>
  <c r="F310" i="19" s="1"/>
  <c r="E149" i="19"/>
  <c r="F149" i="19" s="1"/>
  <c r="E114" i="19"/>
  <c r="F114" i="19" s="1"/>
  <c r="E263" i="19"/>
  <c r="F263" i="19" s="1"/>
  <c r="E221" i="19"/>
  <c r="F221" i="19" s="1"/>
  <c r="E195" i="19"/>
  <c r="F195" i="19" s="1"/>
  <c r="E145" i="19"/>
  <c r="F145" i="19" s="1"/>
  <c r="E109" i="19"/>
  <c r="F109" i="19" s="1"/>
  <c r="E84" i="19"/>
  <c r="F84" i="19" s="1"/>
  <c r="E141" i="19"/>
  <c r="F141" i="19" s="1"/>
  <c r="E83" i="19"/>
  <c r="F83" i="19" s="1"/>
  <c r="E39" i="19"/>
  <c r="F39" i="19" s="1"/>
  <c r="E33" i="19"/>
  <c r="E148" i="19"/>
  <c r="F148" i="19" s="1"/>
  <c r="E315" i="19"/>
  <c r="F315" i="19" s="1"/>
  <c r="E311" i="19"/>
  <c r="F311" i="19" s="1"/>
  <c r="E266" i="19"/>
  <c r="F266" i="19" s="1"/>
  <c r="E222" i="19"/>
  <c r="F222" i="19" s="1"/>
  <c r="E264" i="19"/>
  <c r="F264" i="19" s="1"/>
  <c r="O4" i="9" l="1"/>
  <c r="E313" i="19"/>
  <c r="F313" i="19" s="1"/>
  <c r="E43" i="19"/>
  <c r="F43" i="19" s="1"/>
  <c r="E110" i="19"/>
  <c r="F110" i="19" s="1"/>
  <c r="E85" i="19"/>
  <c r="F85" i="19" s="1"/>
  <c r="E271" i="19"/>
  <c r="F271" i="19" s="1"/>
  <c r="E268" i="19"/>
  <c r="F268" i="19" s="1"/>
  <c r="E251" i="19"/>
  <c r="F251" i="19" s="1"/>
  <c r="E86" i="19"/>
  <c r="F86" i="19" s="1"/>
  <c r="E116" i="19"/>
  <c r="F116" i="19" s="1"/>
  <c r="E106" i="19"/>
  <c r="F106" i="19" s="1"/>
  <c r="E72" i="19"/>
  <c r="F72" i="19" s="1"/>
  <c r="E41" i="19"/>
  <c r="F41" i="19" s="1"/>
  <c r="E111" i="19"/>
  <c r="F111" i="19" s="1"/>
  <c r="E108" i="19"/>
  <c r="F108" i="19" s="1"/>
  <c r="E105" i="19"/>
  <c r="F105" i="19" s="1"/>
  <c r="E44" i="19"/>
  <c r="F44" i="19" s="1"/>
  <c r="E314" i="19"/>
  <c r="F314" i="19" s="1"/>
  <c r="F33" i="19"/>
  <c r="E312" i="19"/>
  <c r="F312" i="19" s="1"/>
  <c r="E223" i="19"/>
  <c r="F223" i="19" s="1"/>
  <c r="E71" i="19"/>
  <c r="F71" i="19" s="1"/>
  <c r="E40" i="19"/>
  <c r="F40" i="19" s="1"/>
  <c r="F189" i="19"/>
  <c r="E345" i="19" l="1"/>
  <c r="E177" i="19"/>
  <c r="B319" i="3" l="1"/>
  <c r="N319" i="3" s="1"/>
  <c r="P319" i="3" s="1"/>
  <c r="O319" i="3" l="1"/>
  <c r="R319" i="3"/>
  <c r="Q319" i="3"/>
  <c r="T319" i="3"/>
  <c r="S319" i="3"/>
  <c r="D882" i="11" l="1"/>
  <c r="F882" i="11"/>
  <c r="L882" i="11"/>
  <c r="H882" i="11"/>
  <c r="P882" i="11"/>
  <c r="Q882" i="11"/>
  <c r="N882" i="11"/>
  <c r="O367" i="4" l="1"/>
  <c r="J367" i="4"/>
  <c r="H367" i="4"/>
  <c r="L367" i="4"/>
  <c r="N367" i="4"/>
  <c r="F36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3" authorId="0" shapeId="0" xr:uid="{66122CE0-BD90-473E-BCD1-53AE2190D6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260</t>
        </r>
      </text>
    </comment>
    <comment ref="Q4" authorId="0" shapeId="0" xr:uid="{863E0B7B-C6F2-4E23-86B5-A5548673DE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275</t>
        </r>
      </text>
    </comment>
    <comment ref="R4" authorId="0" shapeId="0" xr:uid="{8B0574D7-5D6F-468D-968D-CE1629351A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325</t>
        </r>
      </text>
    </comment>
    <comment ref="O5" authorId="0" shapeId="0" xr:uid="{D5E4BA34-9199-4DCF-844E-080B1A8949E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16.8</t>
        </r>
      </text>
    </comment>
    <comment ref="P5" authorId="0" shapeId="0" xr:uid="{F1C19389-AC41-4B06-8326-09DCC1DDCEF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17.3</t>
        </r>
      </text>
    </comment>
    <comment ref="Q5" authorId="0" shapeId="0" xr:uid="{08F5C1FA-EEE5-4C8E-B5BB-346BC3ED62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300</t>
        </r>
      </text>
    </comment>
    <comment ref="A13" authorId="0" shapeId="0" xr:uid="{6809032E-1B00-486B-89E1-58420ADCDE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Use tracking Sheet</t>
        </r>
      </text>
    </comment>
    <comment ref="B14" authorId="0" shapeId="0" xr:uid="{5C575773-9513-430F-B4D7-11E89E2C14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182" authorId="0" shapeId="0" xr:uid="{403621F6-33D6-42F7-8EC5-588BBA32EF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E260" authorId="0" shapeId="0" xr:uid="{84E358B9-D0EA-4C74-8C7E-AF09F8F7C8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148mins lautering. Operator added too much chocolate malt.</t>
        </r>
      </text>
    </comment>
    <comment ref="E272" authorId="0" shapeId="0" xr:uid="{1FF86EC8-5D1F-4FAE-8304-1D6F229C32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116mins lautering</t>
        </r>
      </text>
    </comment>
    <comment ref="E280" authorId="0" shapeId="0" xr:uid="{29458F58-6253-40DE-B920-932370843C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Awaiting for the skip to be emptied </t>
        </r>
      </text>
    </comment>
    <comment ref="C306" authorId="0" shapeId="0" xr:uid="{B4AED3B5-6855-453A-8C91-2DE0214B50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  <comment ref="B349" authorId="0" shapeId="0" xr:uid="{5392A600-4EE8-46ED-BFA1-A23666B793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E350" authorId="0" shapeId="0" xr:uid="{122B1F49-B066-4784-8395-E5655B8AA7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during boiling as a result of problematic sugar valve </t>
        </r>
      </text>
    </comment>
    <comment ref="E351" authorId="0" shapeId="0" xr:uid="{726512AA-52EC-41DB-B246-A9FE491911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repairing sugar valve </t>
        </r>
      </text>
    </comment>
    <comment ref="E361" authorId="0" shapeId="0" xr:uid="{A2499D8C-86FA-4826-8AA6-96BB78AE3F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119mins lautering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" authorId="0" shapeId="0" xr:uid="{BBD49096-91F5-4386-A6B9-96C1DE7FC0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awaiting feedback form Atiba re mackeson aeration level. </t>
        </r>
      </text>
    </comment>
    <comment ref="S3" authorId="0" shapeId="0" xr:uid="{41ED4984-07BE-4E24-A491-BD30BFA465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260</t>
        </r>
      </text>
    </comment>
    <comment ref="S4" authorId="0" shapeId="0" xr:uid="{43123316-0F86-4663-9194-000D1CB499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275</t>
        </r>
      </text>
    </comment>
    <comment ref="T4" authorId="0" shapeId="0" xr:uid="{30916E9E-E166-41A0-A64D-0C06C08524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325</t>
        </r>
      </text>
    </comment>
    <comment ref="Q6" authorId="0" shapeId="0" xr:uid="{383186E4-6982-4136-98DF-129B6C5F40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14. On the 21st of June 2021 decision was made to change the spec to 8 to 14. (Mackeson ferments like a carib)</t>
        </r>
      </text>
    </comment>
    <comment ref="R6" authorId="0" shapeId="0" xr:uid="{BDF02460-19BA-4192-9DB5-D101A2A74A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C16" authorId="0" shapeId="0" xr:uid="{E4CE8529-28EA-4D0B-9E0C-4F485574A7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cold wort pg from lab</t>
        </r>
      </text>
    </comment>
    <comment ref="E37" authorId="0" shapeId="0" xr:uid="{BC72AFAC-9DE7-4701-97A1-76E682FC05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38" authorId="0" shapeId="0" xr:uid="{EE9C6426-04B1-41A9-B5D9-6169E146CD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 to verify final gravity</t>
        </r>
      </text>
    </comment>
    <comment ref="E39" authorId="0" shapeId="0" xr:uid="{8920B287-E5E7-47E7-9576-527BDA1E6A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 tank</t>
        </r>
      </text>
    </comment>
    <comment ref="E46" authorId="0" shapeId="0" xr:uid="{4AE522AB-1F9F-488D-94FF-15520D55F2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 run tank</t>
        </r>
      </text>
    </comment>
    <comment ref="E47" authorId="0" shapeId="0" xr:uid="{09B7D917-B225-4013-8BFC-87CBC53828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 run tank</t>
        </r>
      </text>
    </comment>
    <comment ref="E60" authorId="0" shapeId="0" xr:uid="{E523230F-15D9-43A0-9FAD-890286CDA0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cooling was bad from 4:30pm to 6:24pm due to low glycol level </t>
        </r>
      </text>
    </comment>
    <comment ref="E63" authorId="0" shapeId="0" xr:uid="{7064CAEC-62E8-41FA-B11D-2A8775D9F3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 heat up </t>
        </r>
      </text>
    </comment>
    <comment ref="E67" authorId="0" shapeId="0" xr:uid="{A42EF4E2-BED2-428D-AC61-973294A769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over 20 degress C    </t>
        </r>
      </text>
    </comment>
    <comment ref="E68" authorId="0" shapeId="0" xr:uid="{DDE7CE57-2F6A-4BCD-8B0F-DD373439F1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back due to cooling issues</t>
        </r>
      </text>
    </comment>
    <comment ref="E74" authorId="0" shapeId="0" xr:uid="{B207D0C6-0C61-480A-B3D8-D86C5A0972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75" authorId="0" shapeId="0" xr:uid="{85118BE3-9F19-4976-9405-3431ED348D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 run</t>
        </r>
      </text>
    </comment>
    <comment ref="E76" authorId="0" shapeId="0" xr:uid="{B62A3B74-5172-4390-8637-B5B626340C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 run</t>
        </r>
      </text>
    </comment>
    <comment ref="E80" authorId="0" shapeId="0" xr:uid="{7FE03AC2-CE78-45CD-94D6-86BF08445C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 to verify gravity </t>
        </r>
      </text>
    </comment>
    <comment ref="E81" authorId="0" shapeId="0" xr:uid="{00FD563D-21AF-4CC2-859A-0CF734EBC3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back in WK due to problematic valve on whirpool/ wort cooler</t>
        </r>
      </text>
    </comment>
    <comment ref="E82" authorId="0" shapeId="0" xr:uid="{5CB8EB0E-225E-4540-B669-E21A31471F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kettle up in pre-run tank</t>
        </r>
      </text>
    </comment>
    <comment ref="E91" authorId="0" shapeId="0" xr:uid="{53DBC144-BBE8-49E3-B941-0FAB885951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</t>
        </r>
      </text>
    </comment>
    <comment ref="E92" authorId="0" shapeId="0" xr:uid="{C62CAD64-B550-412D-A752-E5F86C8D38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</t>
        </r>
      </text>
    </comment>
    <comment ref="E97" authorId="0" shapeId="0" xr:uid="{FFCA3AC5-FD15-44A1-BA6E-2AE041B0FB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98" authorId="0" shapeId="0" xr:uid="{B92F901B-3A31-4CF9-A8BC-5ABF3684D1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 and extra boil</t>
        </r>
      </text>
    </comment>
    <comment ref="E99" authorId="0" shapeId="0" xr:uid="{E932D873-E63C-4F55-BAEF-A5262AB205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copper up in pre-run tank</t>
        </r>
      </text>
    </comment>
    <comment ref="E114" authorId="0" shapeId="0" xr:uid="{DBA23166-63DE-4EA4-A164-FF6596EB9E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kettle up in pre run and slow heat up</t>
        </r>
      </text>
    </comment>
    <comment ref="E116" authorId="0" shapeId="0" xr:uid="{C935A4A2-5A10-4757-9EF0-57687AEA24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</t>
        </r>
      </text>
    </comment>
    <comment ref="E118" authorId="0" shapeId="0" xr:uid="{141265DB-972E-40E6-979C-F50F85FC60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heat up issues WK door not opening</t>
        </r>
      </text>
    </comment>
    <comment ref="E218" authorId="0" shapeId="0" xr:uid="{C990D42F-4342-41D2-A51F-C92A5E3767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</t>
        </r>
      </text>
    </comment>
    <comment ref="E240" authorId="0" shapeId="0" xr:uid="{BA90055A-EDD2-4A57-B838-DA7854852A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issues +extra boil</t>
        </r>
      </text>
    </comment>
    <comment ref="E241" authorId="0" shapeId="0" xr:uid="{1B49AC58-C0F9-4154-B150-D39DD5C250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 dilution blocked spray balls (wort kettle)</t>
        </r>
      </text>
    </comment>
    <comment ref="E264" authorId="0" shapeId="0" xr:uid="{DF58A4C6-296B-4182-A509-ECC058B7D1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copper up in  pre- run</t>
        </r>
      </text>
    </comment>
    <comment ref="E266" authorId="0" shapeId="0" xr:uid="{A2E2FFB7-8AFF-44DF-AD25-DAEBD6DAF7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pre-run tank </t>
        </r>
      </text>
    </comment>
    <comment ref="E267" authorId="0" shapeId="0" xr:uid="{A4622BCE-38C3-4AC7-97A5-F4B7A1EA76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mash tun</t>
        </r>
      </text>
    </comment>
    <comment ref="E296" authorId="0" shapeId="0" xr:uid="{DAB5A19A-0EAE-4291-B934-966BA7FD4D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pre-run tank </t>
        </r>
      </text>
    </comment>
    <comment ref="E328" authorId="0" shapeId="0" xr:uid="{6BE21980-18F4-4B01-A670-2022B885BC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valve locked</t>
        </r>
      </text>
    </comment>
    <comment ref="E351" authorId="0" shapeId="0" xr:uid="{7461DDA2-FF4D-4D69-B27F-9F8D65EE7B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mash tun (waiting on skip removal)</t>
        </r>
      </text>
    </comment>
    <comment ref="E358" authorId="0" shapeId="0" xr:uid="{24EF17ED-4AF7-4FE4-917E-44F8644AF7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pc update</t>
        </r>
      </text>
    </comment>
    <comment ref="E392" authorId="0" shapeId="0" xr:uid="{F8A51FBB-B407-4E3A-BAA0-56E18B44FC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back in mash tun ( awaiting skip removal)</t>
        </r>
      </text>
    </comment>
    <comment ref="E409" authorId="0" shapeId="0" xr:uid="{FBFE3AF0-0CF1-45EE-9A18-65A0035769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back in mash tun due to late skip removal</t>
        </r>
      </text>
    </comment>
    <comment ref="C463" authorId="0" shapeId="0" xr:uid="{FDBBB9A8-607B-4911-9119-A03CE4BF71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  <comment ref="E478" authorId="0" shapeId="0" xr:uid="{C536F8E2-6CC3-4954-B1E3-D924785C59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539" authorId="0" shapeId="0" xr:uid="{EEE58C53-6F03-47C5-AA26-AD989DBD32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up by skip</t>
        </r>
      </text>
    </comment>
    <comment ref="C574" authorId="0" shapeId="0" xr:uid="{E65A414C-5B51-43F8-B874-0864C9743E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results</t>
        </r>
      </text>
    </comment>
    <comment ref="E582" authorId="0" shapeId="0" xr:uid="{555B673E-B2B6-424D-9011-8BF0A7A429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issues</t>
        </r>
      </text>
    </comment>
    <comment ref="E585" authorId="0" shapeId="0" xr:uid="{211DD603-B71C-450E-B300-562CA4C598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61mins before transfer to LT</t>
        </r>
      </text>
    </comment>
    <comment ref="E587" authorId="0" shapeId="0" xr:uid="{5C9B3EBA-44E1-491C-8A46-40C8EC972B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removal</t>
        </r>
      </text>
    </comment>
    <comment ref="E589" authorId="0" shapeId="0" xr:uid="{E65386B6-10CC-4D68-B20E-95650FE8C3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Heat up issues</t>
        </r>
      </text>
    </comment>
    <comment ref="E593" authorId="0" shapeId="0" xr:uid="{651DE6FF-90C4-4A9C-B9FE-50D9271D43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issues</t>
        </r>
      </text>
    </comment>
    <comment ref="E598" authorId="0" shapeId="0" xr:uid="{35920C32-49A4-4C9B-89BD-47D119088D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issues</t>
        </r>
      </text>
    </comment>
    <comment ref="E606" authorId="0" shapeId="0" xr:uid="{AED668A1-F224-4EF7-AB13-F403DA20C6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malfunction</t>
        </r>
      </text>
    </comment>
    <comment ref="E607" authorId="0" shapeId="0" xr:uid="{8D03C6AB-3AF0-4406-A4BB-569249B594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malfunction</t>
        </r>
      </text>
    </comment>
    <comment ref="E609" authorId="0" shapeId="0" xr:uid="{664336AA-0702-4CCA-8C16-D83EFFA3C8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with CIP pump</t>
        </r>
      </text>
    </comment>
    <comment ref="E628" authorId="0" shapeId="0" xr:uid="{25742A67-F3F6-406B-BF38-323C753ED7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629" authorId="0" shapeId="0" xr:uid="{49F883FB-7E80-4CCC-B5F8-2013336DDB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630" authorId="0" shapeId="0" xr:uid="{CF4142BD-C84C-474F-ABC9-A63734A509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631" authorId="0" shapeId="0" xr:uid="{2BC89CD6-DA7E-4547-9BDE-4E13EEC5E9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632" authorId="0" shapeId="0" xr:uid="{08AFA052-F13C-4BED-9A9C-22EC9EBF11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E633" authorId="0" shapeId="0" xr:uid="{5A9F5F42-E6B5-4053-B793-D3716ED64E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 tank</t>
        </r>
      </text>
    </comment>
    <comment ref="E634" authorId="0" shapeId="0" xr:uid="{0DA5F24E-38BA-45C3-BCF8-597C24ABF5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 tank </t>
        </r>
      </text>
    </comment>
    <comment ref="E639" authorId="0" shapeId="0" xr:uid="{B12F5410-3C49-43D8-B5A2-05B59DE749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blockage spent grain line </t>
        </r>
      </text>
    </comment>
    <comment ref="E646" authorId="0" shapeId="0" xr:uid="{54D4D7D0-2B99-45EE-87A5-854809089B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back in wort kettle</t>
        </r>
      </text>
    </comment>
    <comment ref="E647" authorId="0" shapeId="0" xr:uid="{DB7DB39E-227A-4397-AA7C-D1AE84807F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mash tun</t>
        </r>
      </text>
    </comment>
    <comment ref="E653" authorId="0" shapeId="0" xr:uid="{6B3FAA67-873E-48A4-A9EC-6383F30A4A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throwing out spent grains ( line blocked)</t>
        </r>
      </text>
    </comment>
    <comment ref="C664" authorId="0" shapeId="0" xr:uid="{6FD4B8DB-093E-40C7-9739-33729A065C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  <comment ref="E670" authorId="0" shapeId="0" xr:uid="{811C1043-7ED1-40D5-AC1E-EB7D1649DC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transfer pump and valve issue</t>
        </r>
      </text>
    </comment>
    <comment ref="E671" authorId="0" shapeId="0" xr:uid="{EB5383BD-E1D2-40E4-9A67-37A0CB075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</t>
        </r>
      </text>
    </comment>
    <comment ref="E672" authorId="0" shapeId="0" xr:uid="{C1E263A0-3FF6-4247-9905-ED4DD17EC9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</t>
        </r>
      </text>
    </comment>
    <comment ref="E673" authorId="0" shapeId="0" xr:uid="{3C10216D-8862-4D3D-A67E-FABFF52BB2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</t>
        </r>
      </text>
    </comment>
    <comment ref="E674" authorId="0" shapeId="0" xr:uid="{C240BDEC-D998-496E-864B-64DF7784E2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spent grain pick up</t>
        </r>
      </text>
    </comment>
    <comment ref="E708" authorId="0" shapeId="0" xr:uid="{555A3272-431C-448C-BC2E-EBCD07CFBB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faulty seal on wort pump </t>
        </r>
      </text>
    </comment>
    <comment ref="E714" authorId="0" shapeId="0" xr:uid="{A011361C-C92E-466B-9D24-9A07D95C75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valve issue on wort kettle</t>
        </r>
      </text>
    </comment>
    <comment ref="E715" authorId="0" shapeId="0" xr:uid="{2B903771-CF5E-4BDC-B2EF-6BC2536F77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</t>
        </r>
      </text>
    </comment>
    <comment ref="E736" authorId="0" shapeId="0" xr:uid="{221A27D3-08C7-47F2-8653-9A66642C97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problem with sliding valve to mash &amp; late skip pick up </t>
        </r>
      </text>
    </comment>
    <comment ref="E750" authorId="0" shapeId="0" xr:uid="{9D7DD001-9435-4EEC-B23A-C6E5D63EBB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 (slow run-off)</t>
        </r>
      </text>
    </comment>
    <comment ref="E751" authorId="0" shapeId="0" xr:uid="{D64BC927-3BCC-4FFA-95D8-5F2E0F7D25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[re-run tank </t>
        </r>
      </text>
    </comment>
    <comment ref="G752" authorId="0" shapeId="0" xr:uid="{F89BE90C-2F2B-4748-859E-30FEBED75F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Missing sheet ( cellars)</t>
        </r>
      </text>
    </comment>
    <comment ref="E772" authorId="0" shapeId="0" xr:uid="{C802771E-34A3-46C7-AF97-2E72DC9C91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air compressor went down while brew was lautering</t>
        </r>
      </text>
    </comment>
    <comment ref="E776" authorId="0" shapeId="0" xr:uid="{BFB4F18A-BD0D-44A9-A14C-3D907F4C7E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</t>
        </r>
      </text>
    </comment>
    <comment ref="E778" authorId="0" shapeId="0" xr:uid="{E8754814-B6B2-4031-853A-2DA0D124A4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 on WK</t>
        </r>
      </text>
    </comment>
    <comment ref="E931" authorId="0" shapeId="0" xr:uid="{8A36CC56-5079-4971-9473-971BD80362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help for CIP on WHP/WC before transfer</t>
        </r>
      </text>
    </comment>
    <comment ref="G959" authorId="0" shapeId="0" xr:uid="{D023588A-31F2-4133-B7CE-4495462CB5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faulty</t>
        </r>
      </text>
    </comment>
    <comment ref="E966" authorId="0" shapeId="0" xr:uid="{D1E3D9A4-1523-456A-95FF-472721F066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HLT low (no water for dilution)</t>
        </r>
      </text>
    </comment>
    <comment ref="E967" authorId="0" shapeId="0" xr:uid="{7CF8ABDA-123A-41F0-BB69-7528E5599E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LT sparge temp low</t>
        </r>
      </text>
    </comment>
    <comment ref="E971" authorId="0" shapeId="0" xr:uid="{E8423CA4-1E2C-48C7-A6EB-F71297BAFE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Waiting on sugar from stores</t>
        </r>
      </text>
    </comment>
    <comment ref="E972" authorId="0" shapeId="0" xr:uid="{27C58D47-6CFD-474F-86A9-25D2459AAC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Kettle up in pre- run tank</t>
        </r>
      </text>
    </comment>
    <comment ref="E973" authorId="0" shapeId="0" xr:uid="{71129972-3C1E-4BFA-89E3-36ECB9F199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back due to problem with CIP system </t>
        </r>
      </text>
    </comment>
    <comment ref="E976" authorId="0" shapeId="0" xr:uid="{D9D43FA7-BE28-4E15-8BCB-F79AE4A6BB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 spen grain removal</t>
        </r>
      </text>
    </comment>
    <comment ref="E979" authorId="0" shapeId="0" xr:uid="{13915AF7-D3BF-4EEF-8F07-99ED78FB29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supply lost during heat up</t>
        </r>
      </text>
    </comment>
    <comment ref="E980" authorId="0" shapeId="0" xr:uid="{3898BA77-CE7D-4B19-9228-0939889A0A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supply lost </t>
        </r>
      </text>
    </comment>
    <comment ref="E999" authorId="0" shapeId="0" xr:uid="{38F87ABF-9663-4D83-97A5-21459142A4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skip pickup</t>
        </r>
      </text>
    </comment>
    <comment ref="E1006" authorId="0" shapeId="0" xr:uid="{7437812B-0BA3-4D2E-A090-9BEB52C364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WK cast out pump keeps  faulty during sugar dosing causing steam and valves to shut </t>
        </r>
      </text>
    </comment>
    <comment ref="E1008" authorId="0" shapeId="0" xr:uid="{B9EE8076-D013-4B06-A49C-26F07721C8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pump on wort kettle</t>
        </r>
      </text>
    </comment>
    <comment ref="E1031" authorId="0" shapeId="0" xr:uid="{639D0759-E2EC-444D-AD27-38FA8AC05E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shut off</t>
        </r>
      </text>
    </comment>
    <comment ref="E1032" authorId="0" shapeId="0" xr:uid="{3FC5B56B-3E77-447A-8C84-0335F93239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 </t>
        </r>
      </text>
    </comment>
    <comment ref="E1038" authorId="0" shapeId="0" xr:uid="{08DE9721-C88E-4792-8326-811C9B00AB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removal - copper up in pre-run tank</t>
        </r>
      </text>
    </comment>
    <comment ref="E1044" authorId="0" shapeId="0" xr:uid="{9302A9CE-1876-4584-B8F8-3D832AFE5C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removal issues</t>
        </r>
      </text>
    </comment>
    <comment ref="E1096" authorId="0" shapeId="0" xr:uid="{05216141-2B5B-4F4F-AEC5-A305DDEC8F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Grist valve issues</t>
        </r>
      </text>
    </comment>
    <comment ref="E1097" authorId="0" shapeId="0" xr:uid="{A8102105-7E61-47D5-8DF0-8C0E3B1638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grains issue</t>
        </r>
      </text>
    </comment>
    <comment ref="C1098" authorId="0" shapeId="0" xr:uid="{68F1F8CA-18BB-4262-B4DE-AF219F3C3E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  <comment ref="E1102" authorId="0" shapeId="0" xr:uid="{B2E495AD-CEB3-40FB-A6A3-3606F4DCA4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heating up issues; steam valve on manual</t>
        </r>
      </text>
    </comment>
    <comment ref="E1103" authorId="0" shapeId="0" xr:uid="{BDBE6435-312E-4299-B407-16B1AF042D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with steam regulator</t>
        </r>
      </text>
    </comment>
    <comment ref="E1104" authorId="0" shapeId="0" xr:uid="{8FEC9040-A08B-474B-8659-24C8757A76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shut off valve not opening &amp; spent grains from previous brew held back in LT</t>
        </r>
      </text>
    </comment>
    <comment ref="E1107" authorId="0" shapeId="0" xr:uid="{4A3D6359-F819-4628-B650-57AEAA2809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regulator valve issues</t>
        </r>
      </text>
    </comment>
    <comment ref="E1108" authorId="0" shapeId="0" xr:uid="{D2B5069B-D446-4B25-90DC-A83B731811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regulator valve issues</t>
        </r>
      </text>
    </comment>
    <comment ref="E1110" authorId="0" shapeId="0" xr:uid="{0DDBF4D0-D809-4C5B-B978-8BA36041F7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off during heat up to WK from previous shift- mually has to be turned on</t>
        </r>
      </text>
    </comment>
    <comment ref="E1125" authorId="0" shapeId="0" xr:uid="{3E86C778-B1E0-4227-822A-B71172015D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spent grain skip removal</t>
        </r>
      </text>
    </comment>
    <comment ref="E1131" authorId="0" shapeId="0" xr:uid="{E5FDC4B1-C550-41BD-8F4B-B572AACD57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pre-run </t>
        </r>
      </text>
    </comment>
    <comment ref="E1134" authorId="0" shapeId="0" xr:uid="{B992F57A-049A-4AC1-BA0C-2B2237A3E1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with lauter tun- no flow through plates</t>
        </r>
      </text>
    </comment>
    <comment ref="E1138" authorId="0" shapeId="0" xr:uid="{A632A8AB-A1C3-4747-B34F-12552B47D4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</t>
        </r>
      </text>
    </comment>
    <comment ref="E1140" authorId="0" shapeId="0" xr:uid="{3DE43731-093F-4BA5-92F9-536F91CE12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sparge temp</t>
        </r>
      </text>
    </comment>
    <comment ref="E1141" authorId="0" shapeId="0" xr:uid="{901728CC-C472-4BED-8479-D6A2E81F42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throw out of spent grains delay transfer</t>
        </r>
      </text>
    </comment>
    <comment ref="E1149" authorId="0" shapeId="0" xr:uid="{12958BE1-EEF4-4AB1-941C-C93B66FFB2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grains (throw out)</t>
        </r>
      </text>
    </comment>
    <comment ref="E1151" authorId="0" shapeId="0" xr:uid="{12CBB6E2-B25F-443C-847C-D4C85E2BB2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waiting for brew in WHP to cool </t>
        </r>
      </text>
    </comment>
    <comment ref="E1152" authorId="0" shapeId="0" xr:uid="{716D9116-B936-4D46-8A33-2D34676425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pre-run</t>
        </r>
      </text>
    </comment>
    <comment ref="E1182" authorId="0" shapeId="0" xr:uid="{FE834CEF-6BD0-4734-A5B8-E5A58B5087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1183" authorId="0" shapeId="0" xr:uid="{C37658EB-3603-4AFC-97AD-5D03BC581A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1184" authorId="0" shapeId="0" xr:uid="{8CDD88B7-4A81-4E06-86A2-AD6F129B49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pr-run tank</t>
        </r>
      </text>
    </comment>
    <comment ref="E1185" authorId="0" shapeId="0" xr:uid="{0C75A554-4DAC-4499-8A84-9F2EAA4F33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1186" authorId="0" shapeId="0" xr:uid="{E79A571F-82B7-43C3-9481-6E323085EA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pr-run tank</t>
        </r>
      </text>
    </comment>
    <comment ref="E1187" authorId="0" shapeId="0" xr:uid="{7BB1FF08-4B65-4B3B-ACC4-3B9EA7375E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pr-run tank</t>
        </r>
      </text>
    </comment>
    <comment ref="E1199" authorId="0" shapeId="0" xr:uid="{DDCD7FF3-91DD-4839-9C81-2781F1227C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compressor went down</t>
        </r>
      </text>
    </comment>
    <comment ref="E1205" authorId="0" shapeId="0" xr:uid="{FF9D0D85-7A3F-4DCE-9CB9-A454610649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changing caramel drum</t>
        </r>
      </text>
    </comment>
    <comment ref="E1206" authorId="0" shapeId="0" xr:uid="{0765DDB1-BBB2-4F03-9FB5-F42C630FB7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waiting on previous brew to finish in WHP</t>
        </r>
      </text>
    </comment>
    <comment ref="E1208" authorId="0" shapeId="0" xr:uid="{451EA630-81CD-4FB0-A560-0A8A175B0F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skip removal</t>
        </r>
      </text>
    </comment>
    <comment ref="C1216" authorId="0" shapeId="0" xr:uid="{71B0FB4F-2AF9-4AFF-8AAF-C7281C018D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compensation </t>
        </r>
      </text>
    </comment>
    <comment ref="E1226" authorId="0" shapeId="0" xr:uid="{A2CD97F1-A1FD-49B8-B43A-4E43DDA0E5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  <comment ref="E1235" authorId="0" shapeId="0" xr:uid="{BD1EF0E8-22A6-46BB-BA64-7A6938CBF0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Awaiting skip removal</t>
        </r>
      </text>
    </comment>
    <comment ref="E1250" authorId="0" shapeId="0" xr:uid="{0A48BE92-5161-480B-85C8-E13BDC9EB2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copper up in pre-run tank</t>
        </r>
      </text>
    </comment>
    <comment ref="E1251" authorId="0" shapeId="0" xr:uid="{6D8A12BB-91DA-47CA-BA67-FD7484CA73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steam pressure- slow heat up</t>
        </r>
      </text>
    </comment>
    <comment ref="E1258" authorId="0" shapeId="0" xr:uid="{299DB5AB-884A-49E2-AD9C-26360E2AA5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waiting for sugar to finish dosing from stores</t>
        </r>
      </text>
    </comment>
    <comment ref="E1267" authorId="0" shapeId="0" xr:uid="{10DE5E8F-F0A6-47D5-AEE4-BD8520F0E4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in lauter tun</t>
        </r>
      </text>
    </comment>
    <comment ref="E1299" authorId="0" shapeId="0" xr:uid="{925D7075-8588-4192-9B19-1A8C208227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boil/steam shut off </t>
        </r>
      </text>
    </comment>
    <comment ref="E1300" authorId="0" shapeId="0" xr:uid="{FC36E26F-5244-4706-A4CB-D6B704B45E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boil/steam shut off </t>
        </r>
      </text>
    </comment>
    <comment ref="E1301" authorId="0" shapeId="0" xr:uid="{6FB8E837-7C3F-40A3-A839-1B3CF3FCAA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boil/steam shut off </t>
        </r>
      </text>
    </comment>
    <comment ref="E1306" authorId="0" shapeId="0" xr:uid="{45397549-A3BA-4672-B61B-5E9E620E0C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10mins extra boil</t>
        </r>
      </text>
    </comment>
    <comment ref="E1307" authorId="0" shapeId="0" xr:uid="{B4E55EF8-C62E-4511-8450-6D161098D6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copper up in pre run tank </t>
        </r>
      </text>
    </comment>
    <comment ref="E1312" authorId="0" shapeId="0" xr:uid="{28A07C8A-8C78-400D-8B5B-A2B1F2D92E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skip pick up</t>
        </r>
      </text>
    </comment>
    <comment ref="E1314" authorId="0" shapeId="0" xr:uid="{9AF55A8E-FB61-4829-A401-311585C340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Grist valve fault during mashing </t>
        </r>
      </text>
    </comment>
    <comment ref="E1348" authorId="0" shapeId="0" xr:uid="{0ACEBDBE-4AC4-4A43-B7C1-8C5BCF019B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Problematic mash sliding valve</t>
        </r>
      </text>
    </comment>
    <comment ref="E1356" authorId="0" shapeId="0" xr:uid="{FC650958-731A-42C6-BE8A-3D42112803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Grist valve fault</t>
        </r>
      </text>
    </comment>
    <comment ref="E1363" authorId="0" shapeId="0" xr:uid="{50998220-387B-44AC-853D-E1307DAFEE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</t>
        </r>
      </text>
    </comment>
    <comment ref="E1364" authorId="0" shapeId="0" xr:uid="{53710CCD-9611-415C-ABA1-A996BC78BE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</t>
        </r>
      </text>
    </comment>
    <comment ref="E1464" authorId="0" shapeId="0" xr:uid="{A91C65F7-FC8B-46ED-9A35-1A37D9A966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Leaking seal on WK</t>
        </r>
      </text>
    </comment>
    <comment ref="E1545" authorId="0" shapeId="0" xr:uid="{BB0C1CC9-3C23-4A9A-8E6A-A1EE4FB660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back due to skip </t>
        </r>
      </text>
    </comment>
    <comment ref="E1558" authorId="0" shapeId="0" xr:uid="{98B5880A-F15A-4EF3-879E-9ABC6386BD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compressor issues</t>
        </r>
      </text>
    </comment>
    <comment ref="O1755" authorId="0" shapeId="0" xr:uid="{91E6AC23-2A0B-4BFE-9DFE-8776B17C47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E1762" authorId="0" shapeId="0" xr:uid="{8CCDFCE2-F981-4F96-A856-B1CDDDB696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Sugar Hopper issues </t>
        </r>
      </text>
    </comment>
    <comment ref="E1782" authorId="0" shapeId="0" xr:uid="{3BFF20C9-4BF6-4CDE-9C39-5842D3E8FB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awaiting skip removal</t>
        </r>
      </text>
    </comment>
    <comment ref="E1806" authorId="0" shapeId="0" xr:uid="{BBE47D1B-A0E5-4DA0-A81B-E75BF25E0E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removal issues + boiler shut off </t>
        </r>
      </text>
    </comment>
    <comment ref="E1807" authorId="0" shapeId="0" xr:uid="{AA5FAD6F-BAD1-4ADE-8FC9-B93C3DA183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Boiler shut off</t>
        </r>
      </text>
    </comment>
    <comment ref="E1813" authorId="0" shapeId="0" xr:uid="{7CDC3CBD-E4A8-4D59-9110-AE71A0436E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15mins extra boil</t>
        </r>
      </text>
    </comment>
    <comment ref="E1814" authorId="0" shapeId="0" xr:uid="{7E0E931D-D285-475A-BD06-1F88A3CEA9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with mash tun valve motor tripped</t>
        </r>
      </text>
    </comment>
    <comment ref="E1815" authorId="0" shapeId="0" xr:uid="{BEDAFF83-C991-4DD2-B9B7-00ADED4C30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 for 15mins </t>
        </r>
      </text>
    </comment>
    <comment ref="E1816" authorId="0" shapeId="0" xr:uid="{A1951423-FB72-4454-BBA5-151A60515B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copper up in pre-run tank</t>
        </r>
      </text>
    </comment>
    <comment ref="E1817" authorId="0" shapeId="0" xr:uid="{A01BA573-B962-4581-B698-8EA445E7F4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up due to delay in previous brew</t>
        </r>
      </text>
    </comment>
    <comment ref="E1818" authorId="0" shapeId="0" xr:uid="{0F89C3D4-3A1C-49F6-8341-99392C099D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 heat up in wort kettle +20mins extra boil</t>
        </r>
      </text>
    </comment>
    <comment ref="E1826" authorId="0" shapeId="0" xr:uid="{C9B4304A-DF8B-425A-A43D-C92105D30D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15mins extra boil</t>
        </r>
      </text>
    </comment>
    <comment ref="E1842" authorId="0" shapeId="0" xr:uid="{535310DD-DCBA-4A9A-833D-E0D74D03C6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wort kettle</t>
        </r>
      </text>
    </comment>
    <comment ref="E1877" authorId="0" shapeId="0" xr:uid="{4B044356-4485-4D34-8D20-D8D3888042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held in mash tun awaiting skip removal @ 8:43am</t>
        </r>
      </text>
    </comment>
    <comment ref="E1886" authorId="0" shapeId="0" xr:uid="{D0E9ADD3-DC0D-4A2C-8492-3B2A73A6E7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30mins extra boil</t>
        </r>
      </text>
    </comment>
    <comment ref="E1890" authorId="0" shapeId="0" xr:uid="{2A28BEFB-5BE7-4BDE-B80A-D1720E5BA6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15mins extra boil</t>
        </r>
      </text>
    </comment>
    <comment ref="E1891" authorId="0" shapeId="0" xr:uid="{5E0D47E5-86CF-45C3-9B53-8DE0EE1026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spent grain removal</t>
        </r>
      </text>
    </comment>
    <comment ref="E1899" authorId="0" shapeId="0" xr:uid="{E1DF8649-96E7-48A9-B33E-EF0BAF1A57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 </t>
        </r>
      </text>
    </comment>
    <comment ref="O1954" authorId="0" shapeId="0" xr:uid="{8668A217-E974-4899-B04E-B5F50B3AAC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55" authorId="0" shapeId="0" xr:uid="{E44E871C-8E6A-43DD-8088-F770434853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56" authorId="0" shapeId="0" xr:uid="{1BC0E10B-B515-4B69-8F24-D41175AB89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57" authorId="0" shapeId="0" xr:uid="{87F66F7A-38B4-4A98-BE59-EAD6CDA9F2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58" authorId="0" shapeId="0" xr:uid="{05917AB7-98A4-48B3-9855-C8320863B1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59" authorId="0" shapeId="0" xr:uid="{519B7C97-9D3D-4E2A-8B24-C977B93381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60" authorId="0" shapeId="0" xr:uid="{9C90C6BA-207E-4533-98F4-0F20CDA5C7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E1961" authorId="0" shapeId="0" xr:uid="{791E0E5D-073E-4E29-A483-70D4F35206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lautering issues</t>
        </r>
      </text>
    </comment>
    <comment ref="O1961" authorId="0" shapeId="0" xr:uid="{2E6920B7-4C00-45A1-97B2-A04D750837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E1962" authorId="0" shapeId="0" xr:uid="{3606AD3A-5F0D-42C4-996C-796EC2BB42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 lautering</t>
        </r>
      </text>
    </comment>
    <comment ref="O1962" authorId="0" shapeId="0" xr:uid="{FE73580C-6A90-4E17-970D-37006A05DA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1963" authorId="0" shapeId="0" xr:uid="{95779ADD-4EF0-41F9-82A9-7C84A41612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2018" authorId="0" shapeId="0" xr:uid="{75C39D09-D2BB-4C43-998C-1F7B07BFAB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O2019" authorId="0" shapeId="0" xr:uid="{78B4E7E0-C741-48D6-8902-23B146D72F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Changes to achieve the OG/PG during Filtration | August 2025- DP &amp; AW</t>
        </r>
      </text>
    </comment>
    <comment ref="E2026" authorId="0" shapeId="0" xr:uid="{6EC272E2-63B1-47FC-BDA2-AE1926C95C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motor for wort kettle pump burnt</t>
        </r>
      </text>
    </comment>
    <comment ref="E2028" authorId="0" shapeId="0" xr:uid="{8B3B82A2-989E-4216-A4FB-8867A64CCB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held back in mash tun due to lautering issue with previous brew</t>
        </r>
      </text>
    </comment>
    <comment ref="E2030" authorId="0" shapeId="0" xr:uid="{519AE57E-80F6-487F-A7DF-65C5E43CB8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extra boil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tc={24508968-2879-4BD6-8700-32A06BCEDD45}</author>
  </authors>
  <commentList>
    <comment ref="I42" authorId="0" shapeId="0" xr:uid="{8AEDDB5D-4B7E-4764-A96D-B8F7C16A30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 drive-Nigel- Fermentation Record </t>
        </r>
      </text>
    </comment>
    <comment ref="M42" authorId="0" shapeId="0" xr:uid="{94D70FBA-62B9-4AA0-A4D2-D7BD9C9933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Logbook Process 
Yeast off days </t>
        </r>
      </text>
    </comment>
    <comment ref="B170" authorId="0" shapeId="0" xr:uid="{3DAF83F7-294B-4E2E-AE2A-2B4AC3060D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Last 4 brews transerred to DPV9</t>
        </r>
      </text>
    </comment>
    <comment ref="D177" authorId="0" shapeId="0" xr:uid="{5FD0348D-A649-4A29-BC1D-1F5575038A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issues</t>
        </r>
      </text>
    </comment>
    <comment ref="D179" authorId="0" shapeId="0" xr:uid="{B7D38A5B-D660-4C53-8E9A-C43C1E65F1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malfunction </t>
        </r>
      </text>
    </comment>
    <comment ref="D183" authorId="0" shapeId="0" xr:uid="{16C56EBA-FA23-48BC-8E15-89492E1DE3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D209" authorId="0" shapeId="0" xr:uid="{6F7B9402-B464-4D9D-AD5A-49E1FE38A7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issues</t>
        </r>
      </text>
    </comment>
    <comment ref="D211" authorId="0" shapeId="0" xr:uid="{C6DAC352-DB12-484D-B621-2221EEA537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malfunction </t>
        </r>
      </text>
    </comment>
    <comment ref="D215" authorId="0" shapeId="0" xr:uid="{0D782D25-7820-4FC1-AC7C-ACF999098D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issues</t>
        </r>
      </text>
    </comment>
    <comment ref="D221" authorId="0" shapeId="0" xr:uid="{E7BE2DF6-0C2D-41AB-8833-F36E648AB1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Steam issues and spent grain removal issues</t>
        </r>
      </text>
    </comment>
    <comment ref="K227" authorId="1" shapeId="0" xr:uid="{24508968-2879-4BD6-8700-32A06BCEDD45}">
      <text>
        <t>[Threaded comment]
Your version of Excel allows you to read this threaded comment; however, any edits to it will get removed if the file is opened in a newer version of Excel. Learn more: https://go.microsoft.com/fwlink/?linkid=870924
Comment:
    YPV, no dead cells</t>
      </text>
    </comment>
    <comment ref="D229" authorId="0" shapeId="0" xr:uid="{FDEAD3A8-0978-45A1-9C4C-A22E212980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problem with sliding valve to mash &amp; late skip pick up </t>
        </r>
      </text>
    </comment>
    <comment ref="B281" authorId="0" shapeId="0" xr:uid="{2BAE5BC8-5993-4377-9A07-040017514E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DPV4 originally</t>
        </r>
      </text>
    </comment>
    <comment ref="D284" authorId="0" shapeId="0" xr:uid="{70A0D20E-7CFE-4A52-9BD8-DA03AC9666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faut</t>
        </r>
      </text>
    </comment>
    <comment ref="D318" authorId="0" shapeId="0" xr:uid="{16F40E5B-5DD2-46F4-ADDB-9EABF5FF4F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Wort pump faut</t>
        </r>
      </text>
    </comment>
    <comment ref="D327" authorId="0" shapeId="0" xr:uid="{03196F29-8B4E-4407-98AC-8DC60BD823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Issues with steam regulator valve </t>
        </r>
      </text>
    </comment>
    <comment ref="A336" authorId="0" shapeId="0" xr:uid="{A0E8F10F-7FFA-4F5C-83FE-5A965FD2B6E4}">
      <text>
        <r>
          <rPr>
            <b/>
            <sz val="9"/>
            <color indexed="81"/>
            <rFont val="Tahoma"/>
            <family val="2"/>
          </rPr>
          <t xml:space="preserve">Kaylil Baptiste
</t>
        </r>
        <r>
          <rPr>
            <sz val="9"/>
            <color indexed="81"/>
            <rFont val="Tahoma"/>
            <family val="2"/>
          </rPr>
          <t>DPV5 split with DPV8 then 4 brews brewed on top</t>
        </r>
      </text>
    </comment>
    <comment ref="I345" authorId="0" shapeId="0" xr:uid="{DECC37FA-AF54-4C38-93F8-4B2558BA0D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record of when tank came down </t>
        </r>
      </text>
    </comment>
    <comment ref="D381" authorId="0" shapeId="0" xr:uid="{7351DA56-E59A-4083-AB78-BCBA7DC2DD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Waiting on skip</t>
        </r>
      </text>
    </comment>
    <comment ref="D522" authorId="0" shapeId="0" xr:uid="{EC93993A-F6FF-439A-9340-8D88FD666A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Spent grain removal issues +Boiler shut off</t>
        </r>
      </text>
    </comment>
    <comment ref="D523" authorId="0" shapeId="0" xr:uid="{D3330431-4045-4CC9-B9FE-618C6783C1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Brew copper up in pre-run tank + Slow heat up in wort kettle </t>
        </r>
      </text>
    </comment>
    <comment ref="D533" authorId="0" shapeId="0" xr:uid="{9B5C6A1C-DB10-448B-8EE0-8E6A35C931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skip pick up</t>
        </r>
      </text>
    </comment>
    <comment ref="D558" authorId="0" shapeId="0" xr:uid="{AFBF9DF2-653C-497A-B158-CDB08A7252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skip pick up</t>
        </r>
      </text>
    </comment>
    <comment ref="D570" authorId="0" shapeId="0" xr:uid="{F2231C3F-C9E6-431E-A748-F6250DDAFE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Late skip arrival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tc={96EB149E-CF91-485F-889A-811AD398BFA4}</author>
    <author>tc={64915C0F-FBA9-484B-9DFD-FF4084853CAC}</author>
    <author>tc={7446CCDE-5D3A-449B-9C3B-DF8D62C51749}</author>
    <author>tc={F2DF212A-627A-40EA-9F9A-0C9CD2E98038}</author>
    <author>tc={5FCEC85A-80FF-498B-A96F-0B9CA1A96281}</author>
    <author>tc={C16DBBD5-3FE1-4D94-B9C7-39D9E68DC417}</author>
    <author>tc={98B49664-1FEE-4BED-887D-AB93F37277AF}</author>
    <author>tc={1440A766-C2BD-45C6-9FE4-540ACB1F6253}</author>
  </authors>
  <commentList>
    <comment ref="W4" authorId="0" shapeId="0" xr:uid="{B64EDA94-9930-44B9-B19C-C6AA6E3405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X4" authorId="0" shapeId="0" xr:uid="{00135338-FFB2-4477-86EA-98C7F83604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AC4" authorId="1" shapeId="0" xr:uid="{96EB149E-CF91-485F-889A-811AD398BF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5.1 - 5.4</t>
      </text>
    </comment>
    <comment ref="AC5" authorId="2" shapeId="0" xr:uid="{64915C0F-FBA9-484B-9DFD-FF4084853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5.4 - 5.9</t>
      </text>
    </comment>
    <comment ref="W7" authorId="0" shapeId="0" xr:uid="{F2E9A18D-D33A-48B7-BF74-C936EF53A4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</t>
        </r>
      </text>
    </comment>
    <comment ref="X7" authorId="0" shapeId="0" xr:uid="{E5A88689-CE10-4999-9161-42DD2FE73F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56</t>
        </r>
      </text>
    </comment>
    <comment ref="W11" authorId="0" shapeId="0" xr:uid="{ED6C1DBE-ADED-4C84-B037-3AB50AA720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X11" authorId="0" shapeId="0" xr:uid="{ED0307D2-AE87-4497-A5C0-4B136F7F41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AB13" authorId="0" shapeId="0" xr:uid="{E792701D-7FF8-4ACF-A997-2A585256EA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2.95</t>
        </r>
      </text>
    </comment>
    <comment ref="AE14" authorId="3" shapeId="0" xr:uid="{7446CCDE-5D3A-449B-9C3B-DF8D62C517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3.1 - 3.6</t>
      </text>
    </comment>
    <comment ref="AB15" authorId="0" shapeId="0" xr:uid="{C818C0B8-E87F-46C6-85B2-5C488303C7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2.95</t>
        </r>
      </text>
    </comment>
    <comment ref="A17" authorId="0" shapeId="0" xr:uid="{C2E95746-457F-4C5A-931E-54F2C418FA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Left side of Log Book(to the back)</t>
        </r>
      </text>
    </comment>
    <comment ref="H18" authorId="0" shapeId="0" xr:uid="{7F83FCEB-9324-4763-AED0-92D6A02C4C9C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L21" authorId="0" shapeId="0" xr:uid="{11C540B1-B1EA-4C27-BEF5-A057215715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dilution issues ( extra powder added)</t>
        </r>
      </text>
    </comment>
    <comment ref="F27" authorId="0" shapeId="0" xr:uid="{2AA71FD3-D91C-47B9-8D40-F441BD3826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12.01</t>
        </r>
      </text>
    </comment>
    <comment ref="D35" authorId="0" shapeId="0" xr:uid="{97AB143D-76F8-42D2-82B2-FEEABFD6D4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1.66</t>
        </r>
      </text>
    </comment>
    <comment ref="L43" authorId="0" shapeId="0" xr:uid="{12FC7B0F-7157-4887-BE39-F2BC75D14A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4.58</t>
        </r>
      </text>
    </comment>
    <comment ref="L44" authorId="0" shapeId="0" xr:uid="{F0167A6E-D198-438A-846B-268105EF23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4.61</t>
        </r>
      </text>
    </comment>
    <comment ref="L45" authorId="0" shapeId="0" xr:uid="{E0CEEF76-8282-4958-8E7D-71BBFDB7B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4.59</t>
        </r>
      </text>
    </comment>
    <comment ref="C72" authorId="0" shapeId="0" xr:uid="{F95FA93A-5ADA-4A87-B64D-7744FFE942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Ginger</t>
        </r>
      </text>
    </comment>
    <comment ref="H182" authorId="0" shapeId="0" xr:uid="{841615D6-4A08-4F2B-BBAD-B00A584F9748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C279" authorId="4" shapeId="0" xr:uid="{F2DF212A-627A-40EA-9F9A-0C9CD2E98038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H284" authorId="0" shapeId="0" xr:uid="{89308692-67DC-4083-B67E-D7CF96558253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B310" authorId="5" shapeId="0" xr:uid="{5FCEC85A-80FF-498B-A96F-0B9CA1A962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as 4A in logbook</t>
      </text>
    </comment>
    <comment ref="B313" authorId="6" shapeId="0" xr:uid="{C16DBBD5-3FE1-4D94-B9C7-39D9E68DC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as 4B in Logbook</t>
      </text>
    </comment>
    <comment ref="C422" authorId="7" shapeId="0" xr:uid="{98B49664-1FEE-4BED-887D-AB93F37277AF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H467" authorId="0" shapeId="0" xr:uid="{449BC763-97C1-470A-A5E6-5EE20346DBE3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H516" authorId="0" shapeId="0" xr:uid="{D1E6666F-8477-43C7-B383-985194852DC3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B524" authorId="8" shapeId="0" xr:uid="{1440A766-C2BD-45C6-9FE4-540ACB1F6253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H615" authorId="0" shapeId="0" xr:uid="{81C0C9A1-174C-44CC-87F0-294DC5B99CA5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H700" authorId="0" shapeId="0" xr:uid="{FB253F8A-3339-4BD2-8352-6433AD81B332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H785" authorId="0" shapeId="0" xr:uid="{8F98A599-1FAA-4C9A-98B2-803F18B20A3D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H886" authorId="0" shapeId="0" xr:uid="{245C2E39-972A-4324-AC94-011B31C5422E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F919" authorId="0" shapeId="0" xr:uid="{EDE29CD7-58AF-4147-876C-1EFA8F0CDC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16.02</t>
        </r>
      </text>
    </comment>
    <comment ref="H983" authorId="0" shapeId="0" xr:uid="{2AE1B171-4C4A-47C6-B199-9D1495CAC8CB}">
      <text>
        <r>
          <rPr>
            <b/>
            <sz val="9"/>
            <color indexed="81"/>
            <rFont val="Tahoma"/>
            <family val="2"/>
          </rPr>
          <t>Author:
D.O</t>
        </r>
      </text>
    </comment>
    <comment ref="F991" authorId="0" shapeId="0" xr:uid="{634AACBB-33CA-444F-9855-C72711A98F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16.4</t>
        </r>
      </text>
    </comment>
    <comment ref="F997" authorId="0" shapeId="0" xr:uid="{C379925A-5349-4860-8EE6-3959DEA446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tc={B4634129-DD43-4377-A59A-E836D588055B}</author>
    <author>tc={F20294F4-9BA0-4D49-B5E8-23193DAE83DA}</author>
    <author>tc={69448813-9C89-428A-9D3E-A9C27A938FBC}</author>
    <author>tc={31378CB7-976A-4FE0-A6EC-66DEB98AC9E5}</author>
    <author>tc={06E3250E-E067-4D1D-B74D-C84056128084}</author>
  </authors>
  <commentList>
    <comment ref="X4" authorId="0" shapeId="0" xr:uid="{3F414682-401D-45E9-B2E8-19ED94D9AC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changed Dec 6th</t>
        </r>
      </text>
    </comment>
    <comment ref="X5" authorId="0" shapeId="0" xr:uid="{81EA04F2-FBC7-42D0-BD2C-273DF6A4F3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changed Dec 6th</t>
        </r>
      </text>
    </comment>
    <comment ref="Y14" authorId="0" shapeId="0" xr:uid="{ED19F1FC-ED21-40D6-A45C-6933A3D463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2.95</t>
        </r>
      </text>
    </comment>
    <comment ref="Z15" authorId="1" shapeId="0" xr:uid="{B4634129-DD43-4377-A59A-E836D58805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3.1 - 3.6</t>
      </text>
    </comment>
    <comment ref="Y16" authorId="0" shapeId="0" xr:uid="{3B6D2E4D-6F23-4266-9682-7743C025ED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2.95</t>
        </r>
      </text>
    </comment>
    <comment ref="C72" authorId="0" shapeId="0" xr:uid="{7A7135FC-AA61-42C8-B581-D0AEEE46D1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Ginger</t>
        </r>
      </text>
    </comment>
    <comment ref="C277" authorId="2" shapeId="0" xr:uid="{F20294F4-9BA0-4D49-B5E8-23193DAE83DA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B309" authorId="3" shapeId="0" xr:uid="{69448813-9C89-428A-9D3E-A9C27A938F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as 4A in logbook</t>
      </text>
    </comment>
    <comment ref="B312" authorId="4" shapeId="0" xr:uid="{31378CB7-976A-4FE0-A6EC-66DEB98AC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Recorded as 4B in logbook</t>
      </text>
    </comment>
    <comment ref="B421" authorId="5" shapeId="0" xr:uid="{06E3250E-E067-4D1D-B74D-C84056128084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H944" authorId="0" shapeId="0" xr:uid="{96CB53BA-FD09-4074-BB68-F43CBF52DB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2.79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tc={9E35A13C-6190-4D31-936B-24485A291897}</author>
    <author>tc={0C5424F2-CF72-48A0-A08C-F1600F32CA0D}</author>
    <author>Author</author>
    <author>tc={D6A860D9-F062-480F-AFFF-B76682BB4E15}</author>
    <author>tc={8AB625F7-05B5-41E3-A572-D5FA2F38FA04}</author>
    <author>tc={19DC4DDC-7381-4DA8-ACE6-E915D2AE6AAD}</author>
  </authors>
  <commentList>
    <comment ref="S10" authorId="0" shapeId="0" xr:uid="{9E35A13C-6190-4D31-936B-24485A29189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for use of CBG PU spec for ciders.
Range on spec-sheet (6.0 - 80.0) was inherited.</t>
      </text>
    </comment>
    <comment ref="F47" authorId="1" shapeId="0" xr:uid="{0C5424F2-CF72-48A0-A08C-F1600F32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PU 105.7</t>
      </text>
    </comment>
    <comment ref="C55" authorId="2" shapeId="0" xr:uid="{4F188014-F494-47D9-9E49-BB726F30F2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Ginger</t>
        </r>
      </text>
    </comment>
    <comment ref="C206" authorId="3" shapeId="0" xr:uid="{D6A860D9-F062-480F-AFFF-B76682BB4E15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C295" authorId="4" shapeId="0" xr:uid="{8AB625F7-05B5-41E3-A572-D5FA2F38FA04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B367" authorId="5" shapeId="0" xr:uid="{19DC4DDC-7381-4DA8-ACE6-E915D2AE6AAD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tc={B84B03D2-0F19-40B6-B7AF-0C69D04A1041}</author>
    <author>tc={7A9F6116-89FE-4553-A821-3AB3F4F4BA5F}</author>
    <author>tc={203005DC-23F3-41AC-9CD9-092E1BF91D5E}</author>
  </authors>
  <commentList>
    <comment ref="T6" authorId="0" shapeId="0" xr:uid="{F37343EF-32C6-409D-9A05-8909709B2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</t>
        </r>
      </text>
    </comment>
    <comment ref="U6" authorId="0" shapeId="0" xr:uid="{0B7E9DF9-A5B5-4260-A85F-3DB48B3DDA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56</t>
        </r>
      </text>
    </comment>
    <comment ref="T12" authorId="0" shapeId="0" xr:uid="{27865802-0A55-4892-9923-BACF2DAC9B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U12" authorId="0" shapeId="0" xr:uid="{459BDE2D-34BD-4208-AF42-30CF2187B2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X13" authorId="1" shapeId="0" xr:uid="{B84B03D2-0F19-40B6-B7AF-0C69D04A1041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 changed from 3.1 to 3.0</t>
      </text>
    </comment>
    <comment ref="B17" authorId="0" shapeId="0" xr:uid="{20910C7F-3673-471F-89FC-161EF8595C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17" authorId="0" shapeId="0" xr:uid="{14039FDF-AB75-4F6D-91FD-86DEE0753ABB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D28" authorId="0" shapeId="0" xr:uid="{F02E9EAF-0D11-440C-A58E-4E4C55E9E6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1.65</t>
        </r>
      </text>
    </comment>
    <comment ref="J33" authorId="0" shapeId="0" xr:uid="{5C444693-E072-437C-8BEF-9D6C6F8958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4.9</t>
        </r>
      </text>
    </comment>
    <comment ref="B64" authorId="0" shapeId="0" xr:uid="{7C1C8DCE-56E6-4341-AD7D-866297B0ED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64" authorId="0" shapeId="0" xr:uid="{375AC5FA-EC17-493D-9888-BA2B80DE3375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126" authorId="0" shapeId="0" xr:uid="{C833E7FB-F765-4B29-8422-7F9886F877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126" authorId="0" shapeId="0" xr:uid="{F3715628-DF8C-4456-856F-C505A90637E0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198" authorId="0" shapeId="0" xr:uid="{E4C10BDA-5220-45FD-93B1-67E462FD1E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198" authorId="0" shapeId="0" xr:uid="{2C744648-D5E0-4BD5-AADF-EBBFAAB606B4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C200" authorId="2" shapeId="0" xr:uid="{7A9F6116-89FE-4553-A821-3AB3F4F4BA5F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H254" authorId="0" shapeId="0" xr:uid="{557EEB3A-2248-45F6-8802-F0596738F784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C287" authorId="3" shapeId="0" xr:uid="{203005DC-23F3-41AC-9CD9-092E1BF91D5E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B321" authorId="0" shapeId="0" xr:uid="{69C1119A-B0CD-43DD-A2CF-335508709C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321" authorId="0" shapeId="0" xr:uid="{76F29B8B-AD7D-4049-842E-955B8F0901D0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355" authorId="0" shapeId="0" xr:uid="{A623B6B9-8B80-4048-9B3D-926A9FC5BE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355" authorId="0" shapeId="0" xr:uid="{87320C7A-B156-421F-A95C-F183D3958BCE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427" authorId="0" shapeId="0" xr:uid="{F16C04BB-CBC6-437E-A8D1-39899E0B90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427" authorId="0" shapeId="0" xr:uid="{AEB76A5D-8FED-4DF4-9117-250F80D0B1AB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482" authorId="0" shapeId="0" xr:uid="{F1F25C10-439B-4CF2-8CA9-5397CA88B8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482" authorId="0" shapeId="0" xr:uid="{5C8B7A32-0ACE-4338-B560-55801369839A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554" authorId="0" shapeId="0" xr:uid="{CAD3A05D-2E45-4B51-A62A-BF882993F5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554" authorId="0" shapeId="0" xr:uid="{E76AB325-6993-4B3E-9B4F-84D6B84A4531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627" authorId="0" shapeId="0" xr:uid="{CA78437A-9C94-4C09-80F1-1C6FA30322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627" authorId="0" shapeId="0" xr:uid="{EE7C4CE6-7A2F-4630-B027-75D6A65482FB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  <comment ref="B707" authorId="0" shapeId="0" xr:uid="{5905BA27-93DB-4FFA-95C9-0DDBD35CDA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H707" authorId="0" shapeId="0" xr:uid="{2F967F37-695F-4C6F-A556-8C03AD4ECD2A}">
      <text>
        <r>
          <rPr>
            <b/>
            <sz val="9"/>
            <color indexed="81"/>
            <rFont val="Tahoma"/>
            <family val="2"/>
          </rPr>
          <t xml:space="preserve">Author:
Average t1&amp;t2 air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tc={C8A1B35D-DACF-4EDE-98F9-CA7C2B50F184}</author>
    <author>tc={AB305516-7F55-47F0-8595-574B388E211F}</author>
    <author>Author</author>
    <author>tc={8D956334-2073-43BE-9CF1-1B7B4153F8AA}</author>
    <author>tc={2BCAEAFE-5947-48F7-8E28-1177D34A73E4}</author>
    <author>tc={E87C7B8C-00BE-4B5F-B791-8DCFF5846B80}</author>
    <author>tc={F28858A1-C81B-4F9D-B8F1-6B03FA635D08}</author>
    <author>tc={F8207CCF-7608-4111-ABCD-9C7DA4568A54}</author>
  </authors>
  <commentList>
    <comment ref="Y4" authorId="0" shapeId="0" xr:uid="{C8A1B35D-DACF-4EDE-98F9-CA7C2B50F1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5.1 - 5.4</t>
      </text>
    </comment>
    <comment ref="Y5" authorId="1" shapeId="0" xr:uid="{AB305516-7F55-47F0-8595-574B388E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5.4 - 5.9</t>
      </text>
    </comment>
    <comment ref="AB10" authorId="2" shapeId="0" xr:uid="{E9BADE4F-6CE4-4B20-B551-14FFEDEF3B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220</t>
        </r>
      </text>
    </comment>
    <comment ref="AC11" authorId="3" shapeId="0" xr:uid="{8D956334-2073-43BE-9CF1-1B7B4153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for use of CBG PU spec for ciders.
Range on spec-sheet (6.0 - 80.0) was inherited.</t>
      </text>
    </comment>
    <comment ref="AA14" authorId="4" shapeId="0" xr:uid="{2BCAEAFE-5947-48F7-8E28-1177D34A73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spec 3.1 - 3.6</t>
      </text>
    </comment>
    <comment ref="B19" authorId="2" shapeId="0" xr:uid="{AFEA5AA3-E857-4630-AEF0-E253E1FDD6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D30" authorId="2" shapeId="0" xr:uid="{6543E60C-7894-4322-9CC8-E718D716DD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1.65</t>
        </r>
      </text>
    </comment>
    <comment ref="J35" authorId="2" shapeId="0" xr:uid="{E9C82F74-A0A0-405D-9C41-7FBF119174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4.9</t>
        </r>
      </text>
    </comment>
    <comment ref="L47" authorId="5" shapeId="0" xr:uid="{E87C7B8C-00BE-4B5F-B791-8DCFF584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PU 105.7</t>
      </text>
    </comment>
    <comment ref="B66" authorId="2" shapeId="0" xr:uid="{B9DB8400-42A7-42F5-AF63-B890928AFB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131" authorId="2" shapeId="0" xr:uid="{DF3A634D-A998-4F14-9B6C-405D5C72ED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206" authorId="2" shapeId="0" xr:uid="{549042EC-E6A9-4D88-9443-FD471A820F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C208" authorId="6" shapeId="0" xr:uid="{F28858A1-C81B-4F9D-B8F1-6B03FA635D08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B263" authorId="2" shapeId="0" xr:uid="{EF9A8AA2-B82D-4B4A-8BD1-F8D185EA26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C296" authorId="7" shapeId="0" xr:uid="{F8207CCF-7608-4111-ABCD-9C7DA4568A54}">
      <text>
        <t>[Threaded comment]
Your version of Excel allows you to read this threaded comment; however, any edits to it will get removed if the file is opened in a newer version of Excel. Learn more: https://go.microsoft.com/fwlink/?linkid=870924
Comment:
    GINGER</t>
      </text>
    </comment>
    <comment ref="B331" authorId="2" shapeId="0" xr:uid="{F7C3E646-DBD3-4235-9595-927B686249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371" authorId="2" shapeId="0" xr:uid="{1347CEFC-34EA-46DB-BFE4-63C876F791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447" authorId="2" shapeId="0" xr:uid="{C3A698DE-4E1D-49E0-ABA6-C539EBC551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502" authorId="2" shapeId="0" xr:uid="{57F27C2B-4C79-436E-A57E-CFE416D081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577" authorId="2" shapeId="0" xr:uid="{3A0D9D6B-B7C9-405F-A17D-4A93ACB4F6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B649" authorId="2" shapeId="0" xr:uid="{C1E095F9-455B-46BC-A7D3-753A6CF998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  <comment ref="L651" authorId="2" shapeId="0" xr:uid="{B7A99B65-4A34-4945-B86D-408FF07006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19.4</t>
        </r>
      </text>
    </comment>
    <comment ref="B718" authorId="2" shapeId="0" xr:uid="{65543771-C6B6-421D-A32C-27A8651497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Batch Number etc
</t>
        </r>
      </text>
    </comment>
  </commentList>
</comments>
</file>

<file path=xl/sharedStrings.xml><?xml version="1.0" encoding="utf-8"?>
<sst xmlns="http://schemas.openxmlformats.org/spreadsheetml/2006/main" count="11408" uniqueCount="1804">
  <si>
    <t>Average PU</t>
  </si>
  <si>
    <t>Average TOP</t>
  </si>
  <si>
    <t>Average Fill Volumes</t>
  </si>
  <si>
    <t>Packaging Quality Index</t>
  </si>
  <si>
    <t>Filling time</t>
  </si>
  <si>
    <t>Fermentation speed</t>
  </si>
  <si>
    <t>Dead cells</t>
  </si>
  <si>
    <t>Yeast residence time (Yeast dosed)</t>
  </si>
  <si>
    <t xml:space="preserve"> Harvest moment</t>
  </si>
  <si>
    <t>Total Brewing time</t>
  </si>
  <si>
    <t xml:space="preserve">Original Extract (°P) </t>
  </si>
  <si>
    <t>Aeration level</t>
  </si>
  <si>
    <t>Oxygen</t>
  </si>
  <si>
    <t>CO2</t>
  </si>
  <si>
    <t>Colour</t>
  </si>
  <si>
    <t>Bitterness</t>
  </si>
  <si>
    <t xml:space="preserve">Foreign gas or TIPO </t>
  </si>
  <si>
    <t>PARAMETERS CHECKED</t>
  </si>
  <si>
    <t>Date</t>
  </si>
  <si>
    <t>ID Number</t>
  </si>
  <si>
    <t>FTR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</si>
  <si>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</si>
  <si>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</si>
  <si>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</si>
  <si>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</si>
  <si>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</si>
  <si>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</si>
  <si>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</si>
  <si>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</si>
  <si>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Product</t>
  </si>
  <si>
    <t>STAG</t>
  </si>
  <si>
    <t>CARIB</t>
  </si>
  <si>
    <t>MACKESON</t>
  </si>
  <si>
    <t>GUINNESS</t>
  </si>
  <si>
    <t>STARMALT</t>
  </si>
  <si>
    <t>VITAMALT</t>
  </si>
  <si>
    <t>FTR w/o color</t>
  </si>
  <si>
    <t>MAXIMALT</t>
  </si>
  <si>
    <t>fermentation rate lagers</t>
  </si>
  <si>
    <t>1.7 - 2.5 %P per day</t>
  </si>
  <si>
    <t>fermentation rate Mackeson</t>
  </si>
  <si>
    <t>Fill time for 2 brews &lt;</t>
  </si>
  <si>
    <t>Fill time for 4 brews &lt;</t>
  </si>
  <si>
    <t>Fill time for 6 brews &lt;</t>
  </si>
  <si>
    <t>Fill time for 8 brews &lt;</t>
  </si>
  <si>
    <t>8 brew not filled in one day</t>
  </si>
  <si>
    <t>LAGERS</t>
  </si>
  <si>
    <t>fermentation rate Guinness</t>
  </si>
  <si>
    <t>O.G.</t>
  </si>
  <si>
    <t>Total Brewing Time</t>
  </si>
  <si>
    <t>Areation</t>
  </si>
  <si>
    <t>Upper</t>
  </si>
  <si>
    <t>Lower</t>
  </si>
  <si>
    <t>CA</t>
  </si>
  <si>
    <t>ST</t>
  </si>
  <si>
    <t>GU</t>
  </si>
  <si>
    <t>MK</t>
  </si>
  <si>
    <t>SM</t>
  </si>
  <si>
    <t>MM</t>
  </si>
  <si>
    <t>VM</t>
  </si>
  <si>
    <t>Filling Time</t>
  </si>
  <si>
    <t>Yeast Dosage</t>
  </si>
  <si>
    <t>Fermentation Speed</t>
  </si>
  <si>
    <t>Dead Cells</t>
  </si>
  <si>
    <t>TIPO</t>
  </si>
  <si>
    <t>Avg. Fill Volumes</t>
  </si>
  <si>
    <t>Avg. PU</t>
  </si>
  <si>
    <t>Avg. TOP</t>
  </si>
  <si>
    <t>CARIB1</t>
  </si>
  <si>
    <t>CARIB2</t>
  </si>
  <si>
    <t>CARIB3</t>
  </si>
  <si>
    <t>CARIB4</t>
  </si>
  <si>
    <t>CARIB5</t>
  </si>
  <si>
    <t>CARIB6</t>
  </si>
  <si>
    <t>CARIB7</t>
  </si>
  <si>
    <t>CARIB8</t>
  </si>
  <si>
    <t>STAG1</t>
  </si>
  <si>
    <t>STAG2</t>
  </si>
  <si>
    <t>STAG3</t>
  </si>
  <si>
    <t>STAG4</t>
  </si>
  <si>
    <t>STAG5</t>
  </si>
  <si>
    <t>STAG6</t>
  </si>
  <si>
    <t>STAG7</t>
  </si>
  <si>
    <t>STAG8</t>
  </si>
  <si>
    <t>MACKESON1</t>
  </si>
  <si>
    <t>MACKESON2</t>
  </si>
  <si>
    <t>MACKESON3</t>
  </si>
  <si>
    <t>MACKESON4</t>
  </si>
  <si>
    <t>MACKESON5</t>
  </si>
  <si>
    <t>MACKESON6</t>
  </si>
  <si>
    <t>MACKESON7</t>
  </si>
  <si>
    <t>MACKESON8</t>
  </si>
  <si>
    <t>GUINNESS1</t>
  </si>
  <si>
    <t>GUINNESS2</t>
  </si>
  <si>
    <t>GUINNESS3</t>
  </si>
  <si>
    <t>GUINNESS4</t>
  </si>
  <si>
    <t>GUINNESS5</t>
  </si>
  <si>
    <t>GUINNESS6</t>
  </si>
  <si>
    <t>GUINNESS7</t>
  </si>
  <si>
    <t>GUINNESS8</t>
  </si>
  <si>
    <t>P.G.</t>
  </si>
  <si>
    <t>Yeast dosage Actual</t>
  </si>
  <si>
    <t>3 - 5 %P per day</t>
  </si>
  <si>
    <t>FTR without Colour</t>
  </si>
  <si>
    <t>K. Bridgeman</t>
  </si>
  <si>
    <t>K. Williams</t>
  </si>
  <si>
    <t>K. Benjamin</t>
  </si>
  <si>
    <t>R. Regis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</si>
  <si>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</si>
  <si>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</si>
  <si>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</si>
  <si>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</si>
  <si>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</si>
  <si>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</si>
  <si>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</si>
  <si>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</si>
  <si>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</si>
  <si>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</si>
  <si>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</si>
  <si>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</si>
  <si>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</si>
  <si>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P.G</t>
  </si>
  <si>
    <t>PG</t>
  </si>
  <si>
    <t>Alcohol</t>
  </si>
  <si>
    <t>Score</t>
  </si>
  <si>
    <t>PU</t>
  </si>
  <si>
    <t xml:space="preserve">FTR OVERALL PERFORMANCE ACHIEVEMENT </t>
  </si>
  <si>
    <t xml:space="preserve">PG </t>
  </si>
  <si>
    <t>CARIBE</t>
  </si>
  <si>
    <t>J.Greenidge</t>
  </si>
  <si>
    <t>J.Grant</t>
  </si>
  <si>
    <t>Extract Recovery</t>
  </si>
  <si>
    <t xml:space="preserve">Percentage </t>
  </si>
  <si>
    <t>NA</t>
  </si>
  <si>
    <t>OVERALL FTR PERFORMANCE</t>
  </si>
  <si>
    <t>CARIBE ROSE</t>
  </si>
  <si>
    <t>CARIBE PINE</t>
  </si>
  <si>
    <t>CA009</t>
  </si>
  <si>
    <t>CA010</t>
  </si>
  <si>
    <t>CA011</t>
  </si>
  <si>
    <t>CA012</t>
  </si>
  <si>
    <t>MK001</t>
  </si>
  <si>
    <t xml:space="preserve">Haze/Turbidity </t>
  </si>
  <si>
    <t>MK002</t>
  </si>
  <si>
    <t>MK003</t>
  </si>
  <si>
    <t>MK004</t>
  </si>
  <si>
    <t>MK005</t>
  </si>
  <si>
    <t>MK006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</si>
  <si>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</si>
  <si>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</si>
  <si>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</si>
  <si>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</si>
  <si>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</si>
  <si>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</si>
  <si>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</si>
  <si>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</si>
  <si>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</si>
  <si>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</si>
  <si>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</si>
  <si>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</si>
  <si>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</si>
  <si>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</si>
  <si>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</si>
  <si>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</si>
  <si>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</si>
  <si>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</si>
  <si>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</si>
  <si>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</si>
  <si>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</si>
  <si>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</si>
  <si>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</si>
  <si>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</si>
  <si>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SM001</t>
  </si>
  <si>
    <t>SM002</t>
  </si>
  <si>
    <t>SM003</t>
  </si>
  <si>
    <t>SM004</t>
  </si>
  <si>
    <t>SM005</t>
  </si>
  <si>
    <t>SM006</t>
  </si>
  <si>
    <t>ST013</t>
  </si>
  <si>
    <t>ST014</t>
  </si>
  <si>
    <t>GU001</t>
  </si>
  <si>
    <t>GU002</t>
  </si>
  <si>
    <t>GU003</t>
  </si>
  <si>
    <t>GU004</t>
  </si>
  <si>
    <t>GU005</t>
  </si>
  <si>
    <t>GU006</t>
  </si>
  <si>
    <t>ST015</t>
  </si>
  <si>
    <t>ST016</t>
  </si>
  <si>
    <t>ST017</t>
  </si>
  <si>
    <t>ST018</t>
  </si>
  <si>
    <t>CAO26</t>
  </si>
  <si>
    <t>CAO27</t>
  </si>
  <si>
    <t>CAO28</t>
  </si>
  <si>
    <t>CAO29</t>
  </si>
  <si>
    <t>CAO30</t>
  </si>
  <si>
    <t>CAO25</t>
  </si>
  <si>
    <t>ST019</t>
  </si>
  <si>
    <t>ST020</t>
  </si>
  <si>
    <t>ST021</t>
  </si>
  <si>
    <t>ST022</t>
  </si>
  <si>
    <t>CAO31</t>
  </si>
  <si>
    <t>CAO32</t>
  </si>
  <si>
    <t>VM001</t>
  </si>
  <si>
    <t>VM003</t>
  </si>
  <si>
    <t>VM004</t>
  </si>
  <si>
    <t>VM005</t>
  </si>
  <si>
    <t>VM006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</si>
  <si>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</si>
  <si>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</si>
  <si>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</si>
  <si>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</si>
  <si>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</si>
  <si>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</si>
  <si>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</si>
  <si>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</si>
  <si>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</si>
  <si>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</si>
  <si>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</si>
  <si>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</si>
  <si>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GU007</t>
  </si>
  <si>
    <t>GU008</t>
  </si>
  <si>
    <t>GU009</t>
  </si>
  <si>
    <t>J. Grant</t>
  </si>
  <si>
    <t>GU010</t>
  </si>
  <si>
    <t>GU011</t>
  </si>
  <si>
    <t>GU012</t>
  </si>
  <si>
    <t>HR001</t>
  </si>
  <si>
    <t>MK007</t>
  </si>
  <si>
    <t>MK008</t>
  </si>
  <si>
    <t>MK009</t>
  </si>
  <si>
    <t>MK010</t>
  </si>
  <si>
    <t>MK011</t>
  </si>
  <si>
    <t>CA045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</si>
  <si>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</si>
  <si>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</si>
  <si>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</si>
  <si>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</si>
  <si>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</si>
  <si>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</si>
  <si>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</si>
  <si>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</si>
  <si>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</si>
  <si>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</si>
  <si>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</si>
  <si>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</si>
  <si>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</si>
  <si>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</si>
  <si>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</si>
  <si>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</si>
  <si>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</si>
  <si>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</si>
  <si>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</si>
  <si>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</si>
  <si>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</si>
  <si>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</si>
  <si>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</si>
  <si>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ST035</t>
  </si>
  <si>
    <t>ST036</t>
  </si>
  <si>
    <t>ST037</t>
  </si>
  <si>
    <t>ST038</t>
  </si>
  <si>
    <t>ST039</t>
  </si>
  <si>
    <t>ST040</t>
  </si>
  <si>
    <t>J. Greenidge</t>
  </si>
  <si>
    <t>ST041</t>
  </si>
  <si>
    <t>ST042</t>
  </si>
  <si>
    <t>ST043</t>
  </si>
  <si>
    <t>ST044</t>
  </si>
  <si>
    <t>CA057</t>
  </si>
  <si>
    <t>CA058</t>
  </si>
  <si>
    <t>CA059</t>
  </si>
  <si>
    <t>CA060</t>
  </si>
  <si>
    <t>CA061</t>
  </si>
  <si>
    <t>CA062</t>
  </si>
  <si>
    <t>ST045</t>
  </si>
  <si>
    <t>ST046</t>
  </si>
  <si>
    <t>ST047</t>
  </si>
  <si>
    <t>ST048</t>
  </si>
  <si>
    <t>CA063</t>
  </si>
  <si>
    <t>ST049</t>
  </si>
  <si>
    <t>ST050</t>
  </si>
  <si>
    <t>ST051</t>
  </si>
  <si>
    <t>ST052</t>
  </si>
  <si>
    <t>SM007</t>
  </si>
  <si>
    <t>SM008</t>
  </si>
  <si>
    <t>SM009</t>
  </si>
  <si>
    <t>SM010</t>
  </si>
  <si>
    <t>SM011</t>
  </si>
  <si>
    <t>SM012</t>
  </si>
  <si>
    <t>CA064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</si>
  <si>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</si>
  <si>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</si>
  <si>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</si>
  <si>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</si>
  <si>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</si>
  <si>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</si>
  <si>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</si>
  <si>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</si>
  <si>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VM007</t>
  </si>
  <si>
    <t>VM008</t>
  </si>
  <si>
    <t>VM009</t>
  </si>
  <si>
    <t>VM010</t>
  </si>
  <si>
    <t>VM011</t>
  </si>
  <si>
    <t>VM012</t>
  </si>
  <si>
    <t>VM013</t>
  </si>
  <si>
    <t>VM014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</si>
  <si>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</si>
  <si>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</si>
  <si>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</si>
  <si>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</si>
  <si>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</si>
  <si>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</si>
  <si>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</si>
  <si>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</si>
  <si>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HR02</t>
  </si>
  <si>
    <t>GUI13</t>
  </si>
  <si>
    <t>GUI14</t>
  </si>
  <si>
    <t>GUI15</t>
  </si>
  <si>
    <t>GUI16</t>
  </si>
  <si>
    <t>GUI17</t>
  </si>
  <si>
    <t>GUI18</t>
  </si>
  <si>
    <t>GUI19</t>
  </si>
  <si>
    <t>GUI20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</si>
  <si>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</si>
  <si>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</si>
  <si>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</si>
  <si>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</si>
  <si>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</si>
  <si>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</si>
  <si>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</si>
  <si>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</si>
  <si>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</si>
  <si>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</si>
  <si>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</si>
  <si>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</si>
  <si>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ST061</t>
  </si>
  <si>
    <t>ST062</t>
  </si>
  <si>
    <t>ST063</t>
  </si>
  <si>
    <t>ST064</t>
  </si>
  <si>
    <t>CA085</t>
  </si>
  <si>
    <t>MK013</t>
  </si>
  <si>
    <t>MK012</t>
  </si>
  <si>
    <t>MK014</t>
  </si>
  <si>
    <t>MK015</t>
  </si>
  <si>
    <t>MK016</t>
  </si>
  <si>
    <t>MK017</t>
  </si>
  <si>
    <t>MK018</t>
  </si>
  <si>
    <t>MK019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</si>
  <si>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</si>
  <si>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</si>
  <si>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</si>
  <si>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</si>
  <si>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</si>
  <si>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</si>
  <si>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</si>
  <si>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</si>
  <si>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</si>
  <si>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</si>
  <si>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</si>
  <si>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</si>
  <si>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</si>
  <si>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</si>
  <si>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</si>
  <si>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</si>
  <si>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</si>
  <si>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</si>
  <si>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</si>
  <si>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</si>
  <si>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</si>
  <si>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</si>
  <si>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</si>
  <si>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</si>
  <si>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</si>
  <si>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</si>
  <si>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</si>
  <si>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</si>
  <si>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</si>
  <si>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</si>
  <si>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</si>
  <si>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GU021</t>
  </si>
  <si>
    <t>GU022</t>
  </si>
  <si>
    <t>GU023</t>
  </si>
  <si>
    <t>GU024</t>
  </si>
  <si>
    <t>GU025</t>
  </si>
  <si>
    <t>GU026</t>
  </si>
  <si>
    <t>GU027</t>
  </si>
  <si>
    <t>GU028</t>
  </si>
  <si>
    <t>VM015</t>
  </si>
  <si>
    <t>VM016</t>
  </si>
  <si>
    <t>VM017</t>
  </si>
  <si>
    <t>VM018</t>
  </si>
  <si>
    <t>VM019</t>
  </si>
  <si>
    <t>VM020</t>
  </si>
  <si>
    <t>VM021</t>
  </si>
  <si>
    <t>VM022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</si>
  <si>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</si>
  <si>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</si>
  <si>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</si>
  <si>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</si>
  <si>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</si>
  <si>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</si>
  <si>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</si>
  <si>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</si>
  <si>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CA107</t>
  </si>
  <si>
    <t>CA108</t>
  </si>
  <si>
    <t>CA109</t>
  </si>
  <si>
    <t>CA110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</si>
  <si>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</si>
  <si>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</si>
  <si>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</si>
  <si>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</si>
  <si>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</si>
  <si>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</si>
  <si>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</si>
  <si>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</si>
  <si>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</si>
  <si>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</si>
  <si>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</si>
  <si>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</si>
  <si>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</si>
  <si>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</si>
  <si>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</si>
  <si>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</si>
  <si>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</si>
  <si>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</si>
  <si>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</si>
  <si>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</si>
  <si>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ST091</t>
  </si>
  <si>
    <t>ST092</t>
  </si>
  <si>
    <t>ST093</t>
  </si>
  <si>
    <t>ST094</t>
  </si>
  <si>
    <t>ST095</t>
  </si>
  <si>
    <t>HR</t>
  </si>
  <si>
    <t>Without
 Color</t>
  </si>
  <si>
    <t>Turbidity/ Haze</t>
  </si>
  <si>
    <t>BBT2</t>
  </si>
  <si>
    <t>BBT5</t>
  </si>
  <si>
    <t>BBT4</t>
  </si>
  <si>
    <t>BBT3</t>
  </si>
  <si>
    <t>DPV9</t>
  </si>
  <si>
    <t>FV1</t>
  </si>
  <si>
    <t>FV4</t>
  </si>
  <si>
    <t>DPV4</t>
  </si>
  <si>
    <t>DPV6</t>
  </si>
  <si>
    <t>DPV5</t>
  </si>
  <si>
    <t>DPV7</t>
  </si>
  <si>
    <t>FV2</t>
  </si>
  <si>
    <t>YPV</t>
  </si>
  <si>
    <t>FV5</t>
  </si>
  <si>
    <t>DPV1</t>
  </si>
  <si>
    <t>DPV3</t>
  </si>
  <si>
    <t>DPV2</t>
  </si>
  <si>
    <t>DPV8</t>
  </si>
  <si>
    <t>BBT2,BBT5</t>
  </si>
  <si>
    <t>FV3</t>
  </si>
  <si>
    <t>Lab Yeast dosage</t>
  </si>
  <si>
    <t>BBT3,BBT4</t>
  </si>
  <si>
    <t>BBT2,BBT3</t>
  </si>
  <si>
    <t>BBT4,BBT5</t>
  </si>
  <si>
    <t>BBT3,BBT5</t>
  </si>
  <si>
    <t>BBT2,BBT4</t>
  </si>
  <si>
    <t xml:space="preserve"> </t>
  </si>
  <si>
    <t>HP</t>
  </si>
  <si>
    <t>.</t>
  </si>
  <si>
    <t xml:space="preserve">   </t>
  </si>
  <si>
    <t>CA385</t>
  </si>
  <si>
    <t>CA386</t>
  </si>
  <si>
    <t>CA631</t>
  </si>
  <si>
    <t>CA632</t>
  </si>
  <si>
    <t>CA633</t>
  </si>
  <si>
    <t>CA634</t>
  </si>
  <si>
    <t>CA635</t>
  </si>
  <si>
    <t>CA636</t>
  </si>
  <si>
    <t>CA713</t>
  </si>
  <si>
    <t>CA714</t>
  </si>
  <si>
    <t>CA715</t>
  </si>
  <si>
    <t>CA716</t>
  </si>
  <si>
    <t>CA717</t>
  </si>
  <si>
    <t>CA718</t>
  </si>
  <si>
    <t>CA719</t>
  </si>
  <si>
    <t>CA720</t>
  </si>
  <si>
    <t>CA721</t>
  </si>
  <si>
    <t>CA722</t>
  </si>
  <si>
    <t>DPV10</t>
  </si>
  <si>
    <t>DPV11</t>
  </si>
  <si>
    <t>CARIBE PEARSECCO</t>
  </si>
  <si>
    <t>CA723</t>
  </si>
  <si>
    <t>CA724</t>
  </si>
  <si>
    <t>CA725</t>
  </si>
  <si>
    <t>CA726</t>
  </si>
  <si>
    <t>CA727</t>
  </si>
  <si>
    <t>CA731</t>
  </si>
  <si>
    <t>CA732</t>
  </si>
  <si>
    <t>CA733</t>
  </si>
  <si>
    <t>CA734</t>
  </si>
  <si>
    <t>CA735</t>
  </si>
  <si>
    <t>CA736</t>
  </si>
  <si>
    <t>CA737</t>
  </si>
  <si>
    <t>CA738</t>
  </si>
  <si>
    <t>CA739</t>
  </si>
  <si>
    <t>CA740</t>
  </si>
  <si>
    <t>CA741</t>
  </si>
  <si>
    <t>CA742</t>
  </si>
  <si>
    <t>CA743</t>
  </si>
  <si>
    <t>VM083</t>
  </si>
  <si>
    <t>VM084</t>
  </si>
  <si>
    <t>CA800</t>
  </si>
  <si>
    <t>CA801</t>
  </si>
  <si>
    <t>CA802</t>
  </si>
  <si>
    <t>CA803</t>
  </si>
  <si>
    <t>CA804</t>
  </si>
  <si>
    <t>CA805</t>
  </si>
  <si>
    <t>CA806</t>
  </si>
  <si>
    <t>CA807</t>
  </si>
  <si>
    <t>VM090</t>
  </si>
  <si>
    <t>VM092</t>
  </si>
  <si>
    <t>VM093</t>
  </si>
  <si>
    <t>VM094</t>
  </si>
  <si>
    <t>VM095</t>
  </si>
  <si>
    <t>VM096</t>
  </si>
  <si>
    <t>VM097</t>
  </si>
  <si>
    <t>ST447</t>
  </si>
  <si>
    <t>ST448</t>
  </si>
  <si>
    <t>ST449</t>
  </si>
  <si>
    <t>ST450</t>
  </si>
  <si>
    <t>ST446</t>
  </si>
  <si>
    <t>ST451</t>
  </si>
  <si>
    <t>ST452</t>
  </si>
  <si>
    <t>ST453</t>
  </si>
  <si>
    <t>CA808</t>
  </si>
  <si>
    <t>CA809</t>
  </si>
  <si>
    <t>CA810</t>
  </si>
  <si>
    <t>CA811</t>
  </si>
  <si>
    <t>CA812</t>
  </si>
  <si>
    <t>CA813</t>
  </si>
  <si>
    <t>CA814</t>
  </si>
  <si>
    <t>CA815</t>
  </si>
  <si>
    <t>CA816</t>
  </si>
  <si>
    <t>CA817</t>
  </si>
  <si>
    <t>CA818</t>
  </si>
  <si>
    <t>CA819</t>
  </si>
  <si>
    <t>CA820</t>
  </si>
  <si>
    <t>CA821</t>
  </si>
  <si>
    <t>CA822</t>
  </si>
  <si>
    <t>CA823</t>
  </si>
  <si>
    <t>CA824</t>
  </si>
  <si>
    <t>CA825</t>
  </si>
  <si>
    <t>CA826</t>
  </si>
  <si>
    <t>CA827</t>
  </si>
  <si>
    <t>CA828</t>
  </si>
  <si>
    <t>CA829</t>
  </si>
  <si>
    <t>CA830</t>
  </si>
  <si>
    <t>CA831</t>
  </si>
  <si>
    <t>GU104</t>
  </si>
  <si>
    <t>GU105</t>
  </si>
  <si>
    <t>GU106</t>
  </si>
  <si>
    <t>ST454</t>
  </si>
  <si>
    <t>ST455</t>
  </si>
  <si>
    <t>ST456</t>
  </si>
  <si>
    <t>ST457</t>
  </si>
  <si>
    <t>ST458</t>
  </si>
  <si>
    <t>ST459</t>
  </si>
  <si>
    <t>CA832</t>
  </si>
  <si>
    <t>CA833</t>
  </si>
  <si>
    <t>CA834</t>
  </si>
  <si>
    <t>CA835</t>
  </si>
  <si>
    <t>CA836</t>
  </si>
  <si>
    <t>CA837</t>
  </si>
  <si>
    <t>CA838</t>
  </si>
  <si>
    <t>CA839</t>
  </si>
  <si>
    <t>ST460</t>
  </si>
  <si>
    <t>CA840</t>
  </si>
  <si>
    <t>CA841</t>
  </si>
  <si>
    <t>CA842</t>
  </si>
  <si>
    <t>CA843</t>
  </si>
  <si>
    <t>CA844</t>
  </si>
  <si>
    <t>CA845</t>
  </si>
  <si>
    <t>CA846</t>
  </si>
  <si>
    <t>CA847</t>
  </si>
  <si>
    <t>CA848</t>
  </si>
  <si>
    <t>CA849</t>
  </si>
  <si>
    <t>CA850</t>
  </si>
  <si>
    <t>CA851</t>
  </si>
  <si>
    <t>CA852</t>
  </si>
  <si>
    <t>CA853</t>
  </si>
  <si>
    <t>CA854</t>
  </si>
  <si>
    <t>CA855</t>
  </si>
  <si>
    <t>CA856</t>
  </si>
  <si>
    <t>CA857</t>
  </si>
  <si>
    <t>CA858</t>
  </si>
  <si>
    <t>CA859</t>
  </si>
  <si>
    <t>CA860</t>
  </si>
  <si>
    <t>CA861</t>
  </si>
  <si>
    <t>CA862</t>
  </si>
  <si>
    <t>ST461</t>
  </si>
  <si>
    <t>ST462</t>
  </si>
  <si>
    <t>ST463</t>
  </si>
  <si>
    <t>CA863</t>
  </si>
  <si>
    <t>CA864</t>
  </si>
  <si>
    <t>CA865</t>
  </si>
  <si>
    <t>CA866</t>
  </si>
  <si>
    <t>CA867</t>
  </si>
  <si>
    <t>GU107</t>
  </si>
  <si>
    <t>GU108</t>
  </si>
  <si>
    <t>GU109</t>
  </si>
  <si>
    <t>GU110</t>
  </si>
  <si>
    <t>GU111</t>
  </si>
  <si>
    <t>ST464</t>
  </si>
  <si>
    <t>ST465</t>
  </si>
  <si>
    <t>ST466</t>
  </si>
  <si>
    <t>ST467</t>
  </si>
  <si>
    <t>CA868</t>
  </si>
  <si>
    <t>CA869</t>
  </si>
  <si>
    <t>CA870</t>
  </si>
  <si>
    <t>CA871</t>
  </si>
  <si>
    <t>CA872</t>
  </si>
  <si>
    <t>CA873</t>
  </si>
  <si>
    <t>CA874</t>
  </si>
  <si>
    <t>CA875</t>
  </si>
  <si>
    <t>CA876</t>
  </si>
  <si>
    <t>CA877</t>
  </si>
  <si>
    <t>CA878</t>
  </si>
  <si>
    <t>CA879</t>
  </si>
  <si>
    <t>CA880</t>
  </si>
  <si>
    <t>CA881</t>
  </si>
  <si>
    <t xml:space="preserve">  </t>
  </si>
  <si>
    <t>PEARSECCO</t>
  </si>
  <si>
    <t>Pearsecco</t>
  </si>
  <si>
    <t>SM015</t>
  </si>
  <si>
    <t>SM016</t>
  </si>
  <si>
    <t>SM017</t>
  </si>
  <si>
    <t>SM018</t>
  </si>
  <si>
    <t>ST125</t>
  </si>
  <si>
    <t>CA237</t>
  </si>
  <si>
    <t>CA238</t>
  </si>
  <si>
    <t>CA239</t>
  </si>
  <si>
    <t>CA240</t>
  </si>
  <si>
    <t>CA241</t>
  </si>
  <si>
    <t>CA242</t>
  </si>
  <si>
    <t>CA243</t>
  </si>
  <si>
    <t>CA244</t>
  </si>
  <si>
    <t>SM023</t>
  </si>
  <si>
    <t>SM024</t>
  </si>
  <si>
    <t>SM025</t>
  </si>
  <si>
    <t>SM026</t>
  </si>
  <si>
    <t>CA245</t>
  </si>
  <si>
    <t>CA246</t>
  </si>
  <si>
    <t>CA247</t>
  </si>
  <si>
    <t>CA248</t>
  </si>
  <si>
    <t>CA249</t>
  </si>
  <si>
    <t>CA250</t>
  </si>
  <si>
    <t>CA251</t>
  </si>
  <si>
    <t>CA252</t>
  </si>
  <si>
    <t>CA253</t>
  </si>
  <si>
    <t>CA254</t>
  </si>
  <si>
    <t>VM023</t>
  </si>
  <si>
    <t>VM024</t>
  </si>
  <si>
    <t>VM025</t>
  </si>
  <si>
    <t>VM026</t>
  </si>
  <si>
    <t>CA303</t>
  </si>
  <si>
    <t>CA304</t>
  </si>
  <si>
    <t>CA305</t>
  </si>
  <si>
    <t>CA306</t>
  </si>
  <si>
    <t>CA307</t>
  </si>
  <si>
    <t>CA308</t>
  </si>
  <si>
    <t>CA309</t>
  </si>
  <si>
    <t>CA310</t>
  </si>
  <si>
    <t>CA311</t>
  </si>
  <si>
    <t>CA312</t>
  </si>
  <si>
    <t>CA313</t>
  </si>
  <si>
    <t>CA314</t>
  </si>
  <si>
    <t>CA315</t>
  </si>
  <si>
    <t>CA316</t>
  </si>
  <si>
    <t>CA317</t>
  </si>
  <si>
    <t>CA318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</si>
  <si>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</si>
  <si>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</si>
  <si>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</si>
  <si>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</si>
  <si>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</si>
  <si>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</si>
  <si>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</si>
  <si>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</si>
  <si>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GU040</t>
  </si>
  <si>
    <t>GU041</t>
  </si>
  <si>
    <t>BBT</t>
  </si>
  <si>
    <t>GU042</t>
  </si>
  <si>
    <t>CA319</t>
  </si>
  <si>
    <t>CA320</t>
  </si>
  <si>
    <t>CA321</t>
  </si>
  <si>
    <t>CA322</t>
  </si>
  <si>
    <t>CA323</t>
  </si>
  <si>
    <t>CA324</t>
  </si>
  <si>
    <t>CA325</t>
  </si>
  <si>
    <t>CA326</t>
  </si>
  <si>
    <t>VM027</t>
  </si>
  <si>
    <t>VM028</t>
  </si>
  <si>
    <t>VM029</t>
  </si>
  <si>
    <t>VM030</t>
  </si>
  <si>
    <t>VM031</t>
  </si>
  <si>
    <t>VM032</t>
  </si>
  <si>
    <t>CA335</t>
  </si>
  <si>
    <t>CA336</t>
  </si>
  <si>
    <t>CA337</t>
  </si>
  <si>
    <t>CA338</t>
  </si>
  <si>
    <t>CA339</t>
  </si>
  <si>
    <t>CA340</t>
  </si>
  <si>
    <t>CA341</t>
  </si>
  <si>
    <t>CA342</t>
  </si>
  <si>
    <t>VM033</t>
  </si>
  <si>
    <t>VM034</t>
  </si>
  <si>
    <t>VM035</t>
  </si>
  <si>
    <t>SM035</t>
  </si>
  <si>
    <t>SM036</t>
  </si>
  <si>
    <t>SM037</t>
  </si>
  <si>
    <t>SM038</t>
  </si>
  <si>
    <t>SM039</t>
  </si>
  <si>
    <t>SM040</t>
  </si>
  <si>
    <t>CA387</t>
  </si>
  <si>
    <t>CA388</t>
  </si>
  <si>
    <t>CA389</t>
  </si>
  <si>
    <t>CA390</t>
  </si>
  <si>
    <t>CA391</t>
  </si>
  <si>
    <t>CA392</t>
  </si>
  <si>
    <t>CA393</t>
  </si>
  <si>
    <t>CA394</t>
  </si>
  <si>
    <t>CA395</t>
  </si>
  <si>
    <t>CA396</t>
  </si>
  <si>
    <t>CA397</t>
  </si>
  <si>
    <t>CA398</t>
  </si>
  <si>
    <t>SM041</t>
  </si>
  <si>
    <t>SM042</t>
  </si>
  <si>
    <t>SM043</t>
  </si>
  <si>
    <t>SM044</t>
  </si>
  <si>
    <t>VM039</t>
  </si>
  <si>
    <t>VM040</t>
  </si>
  <si>
    <t>VM041</t>
  </si>
  <si>
    <t>VM042</t>
  </si>
  <si>
    <t>VM043</t>
  </si>
  <si>
    <t>HA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</si>
  <si>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</si>
  <si>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</si>
  <si>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</si>
  <si>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</si>
  <si>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</si>
  <si>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</si>
  <si>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</si>
  <si>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</si>
  <si>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</si>
  <si>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</si>
  <si>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VM045</t>
  </si>
  <si>
    <t>VM046</t>
  </si>
  <si>
    <t>VM047</t>
  </si>
  <si>
    <t>VM048</t>
  </si>
  <si>
    <t>VM049</t>
  </si>
  <si>
    <t>VM050</t>
  </si>
  <si>
    <t>VM051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</si>
  <si>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</si>
  <si>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</si>
  <si>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</si>
  <si>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</si>
  <si>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</si>
  <si>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</si>
  <si>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</si>
  <si>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</si>
  <si>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VM053</t>
  </si>
  <si>
    <t>VM054</t>
  </si>
  <si>
    <t>VM055</t>
  </si>
  <si>
    <t>VM056</t>
  </si>
  <si>
    <t>CA547</t>
  </si>
  <si>
    <t>VM057</t>
  </si>
  <si>
    <t>VM058</t>
  </si>
  <si>
    <t>VM059</t>
  </si>
  <si>
    <t>SM063</t>
  </si>
  <si>
    <t>SM065</t>
  </si>
  <si>
    <t>SM066</t>
  </si>
  <si>
    <t>SM067</t>
  </si>
  <si>
    <t>SM068</t>
  </si>
  <si>
    <t>SM069</t>
  </si>
  <si>
    <t>SM070</t>
  </si>
  <si>
    <t>CA637</t>
  </si>
  <si>
    <t>CA638</t>
  </si>
  <si>
    <t>CA639</t>
  </si>
  <si>
    <t>CA640</t>
  </si>
  <si>
    <t>CA641</t>
  </si>
  <si>
    <t>CA642</t>
  </si>
  <si>
    <t>CA643</t>
  </si>
  <si>
    <t>CA644</t>
  </si>
  <si>
    <t>CA645</t>
  </si>
  <si>
    <t>CA646</t>
  </si>
  <si>
    <t>CA647</t>
  </si>
  <si>
    <t>VM067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</si>
  <si>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</si>
  <si>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</si>
  <si>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</si>
  <si>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</si>
  <si>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</si>
  <si>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</si>
  <si>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</si>
  <si>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</si>
  <si>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</si>
  <si>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</si>
  <si>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CA728</t>
  </si>
  <si>
    <t>CA729</t>
  </si>
  <si>
    <t>CA730</t>
  </si>
  <si>
    <t xml:space="preserve">BBT2 </t>
  </si>
  <si>
    <t xml:space="preserve">BBT4 </t>
  </si>
  <si>
    <t>bbt4</t>
  </si>
  <si>
    <t xml:space="preserve">YPV </t>
  </si>
  <si>
    <t>VM075</t>
  </si>
  <si>
    <t>SM083</t>
  </si>
  <si>
    <t>SM081</t>
  </si>
  <si>
    <t>SM082</t>
  </si>
  <si>
    <t>SM084</t>
  </si>
  <si>
    <t>VM085</t>
  </si>
  <si>
    <t>VM086</t>
  </si>
  <si>
    <t>VM087</t>
  </si>
  <si>
    <t>VM088</t>
  </si>
  <si>
    <t>VM089</t>
  </si>
  <si>
    <t>CA799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</si>
  <si>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</si>
  <si>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</si>
  <si>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</si>
  <si>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</si>
  <si>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</si>
  <si>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</si>
  <si>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</si>
  <si>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</si>
  <si>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</si>
  <si>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</si>
  <si>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</si>
  <si>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</si>
  <si>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</si>
  <si>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</si>
  <si>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</si>
  <si>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</si>
  <si>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</si>
  <si>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</si>
  <si>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</si>
  <si>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</si>
  <si>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</si>
  <si>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CA882</t>
  </si>
  <si>
    <t>CA883</t>
  </si>
  <si>
    <t>CA884</t>
  </si>
  <si>
    <t>CA885</t>
  </si>
  <si>
    <t>CA886</t>
  </si>
  <si>
    <t>CA887</t>
  </si>
  <si>
    <t>CA888</t>
  </si>
  <si>
    <t>BBT2, BBT4</t>
  </si>
  <si>
    <t>BBT3, BBT5</t>
  </si>
  <si>
    <t xml:space="preserve">    </t>
  </si>
  <si>
    <t>VM098</t>
  </si>
  <si>
    <t>VM099</t>
  </si>
  <si>
    <t>VM100</t>
  </si>
  <si>
    <t>VM101</t>
  </si>
  <si>
    <t>ST468</t>
  </si>
  <si>
    <t>ST469</t>
  </si>
  <si>
    <t>ST470</t>
  </si>
  <si>
    <t>CA889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</si>
  <si>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</si>
  <si>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</si>
  <si>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</si>
  <si>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</si>
  <si>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</si>
  <si>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</si>
  <si>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</si>
  <si>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</si>
  <si>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CA890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</si>
  <si>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</si>
  <si>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</si>
  <si>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</si>
  <si>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</si>
  <si>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</si>
  <si>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</si>
  <si>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</si>
  <si>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</si>
  <si>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</si>
  <si>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</si>
  <si>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GU112</t>
  </si>
  <si>
    <t>GU113</t>
  </si>
  <si>
    <t>GU114</t>
  </si>
  <si>
    <t>GU115</t>
  </si>
  <si>
    <t>GU116</t>
  </si>
  <si>
    <t>GU117</t>
  </si>
  <si>
    <t>GU118</t>
  </si>
  <si>
    <t>GU119</t>
  </si>
  <si>
    <t>CA891</t>
  </si>
  <si>
    <t>CA892</t>
  </si>
  <si>
    <t>CA893</t>
  </si>
  <si>
    <t>CA894</t>
  </si>
  <si>
    <t>CA895</t>
  </si>
  <si>
    <t>CA896</t>
  </si>
  <si>
    <t>CA897</t>
  </si>
  <si>
    <t>CA898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</si>
  <si>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</si>
  <si>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</si>
  <si>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</si>
  <si>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</si>
  <si>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</si>
  <si>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</si>
  <si>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</si>
  <si>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</si>
  <si>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VM102</t>
  </si>
  <si>
    <t>VM103</t>
  </si>
  <si>
    <t>VM104</t>
  </si>
  <si>
    <t>VM105</t>
  </si>
  <si>
    <t>VM106</t>
  </si>
  <si>
    <t>VM107</t>
  </si>
  <si>
    <t>CA899</t>
  </si>
  <si>
    <t>CA900</t>
  </si>
  <si>
    <t>CA901</t>
  </si>
  <si>
    <t>CA902</t>
  </si>
  <si>
    <t>CA903</t>
  </si>
  <si>
    <t>CA904</t>
  </si>
  <si>
    <t>CA905</t>
  </si>
  <si>
    <t>CA906</t>
  </si>
  <si>
    <t>CA907</t>
  </si>
  <si>
    <t>CA908</t>
  </si>
  <si>
    <t>CA909</t>
  </si>
  <si>
    <t>CA910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</si>
  <si>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</si>
  <si>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</si>
  <si>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</si>
  <si>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</si>
  <si>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</si>
  <si>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</si>
  <si>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</si>
  <si>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</si>
  <si>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</si>
  <si>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</si>
  <si>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</si>
  <si>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</si>
  <si>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</si>
  <si>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</si>
  <si>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</si>
  <si>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</si>
  <si>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</si>
  <si>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</si>
  <si>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</si>
  <si>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</si>
  <si>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CA911</t>
  </si>
  <si>
    <t>CA912</t>
  </si>
  <si>
    <t>CA913</t>
  </si>
  <si>
    <t>CA914</t>
  </si>
  <si>
    <t>CA915</t>
  </si>
  <si>
    <t>CA916</t>
  </si>
  <si>
    <t>CA917</t>
  </si>
  <si>
    <t>CA918</t>
  </si>
  <si>
    <t>CA919</t>
  </si>
  <si>
    <t>CA920</t>
  </si>
  <si>
    <t>CA921</t>
  </si>
  <si>
    <t>CA922</t>
  </si>
  <si>
    <t>CA923</t>
  </si>
  <si>
    <t>CA924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</si>
  <si>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</si>
  <si>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</si>
  <si>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</si>
  <si>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</si>
  <si>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</si>
  <si>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</si>
  <si>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</si>
  <si>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</si>
  <si>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CA925</t>
  </si>
  <si>
    <t>CARB</t>
  </si>
  <si>
    <t>VM002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</si>
  <si>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</si>
  <si>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</si>
  <si>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</si>
  <si>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</si>
  <si>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</si>
  <si>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</si>
  <si>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</si>
  <si>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</si>
  <si>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VITAMALT GINGER</t>
  </si>
  <si>
    <t/>
  </si>
  <si>
    <t>BBT3,BBT4,BBT5</t>
  </si>
  <si>
    <t>GU013</t>
  </si>
  <si>
    <t>GU014</t>
  </si>
  <si>
    <t>GU015</t>
  </si>
  <si>
    <t>GU016</t>
  </si>
  <si>
    <t>CA123</t>
  </si>
  <si>
    <t>CA124</t>
  </si>
  <si>
    <t>CA125</t>
  </si>
  <si>
    <t>CA126</t>
  </si>
  <si>
    <t>CA127</t>
  </si>
  <si>
    <t>CA128</t>
  </si>
  <si>
    <t>CA129</t>
  </si>
  <si>
    <t>CA130</t>
  </si>
  <si>
    <t>SM013</t>
  </si>
  <si>
    <t>SM014</t>
  </si>
  <si>
    <t>CA131</t>
  </si>
  <si>
    <t>CA132</t>
  </si>
  <si>
    <t>CA133</t>
  </si>
  <si>
    <t>CA134</t>
  </si>
  <si>
    <t>CA135</t>
  </si>
  <si>
    <t>CA136</t>
  </si>
  <si>
    <t>CA137</t>
  </si>
  <si>
    <t>CA138</t>
  </si>
  <si>
    <t>CA139</t>
  </si>
  <si>
    <t>CA140</t>
  </si>
  <si>
    <t>CA141</t>
  </si>
  <si>
    <t>CA142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</si>
  <si>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</si>
  <si>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</si>
  <si>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</si>
  <si>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</si>
  <si>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</si>
  <si>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</si>
  <si>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</si>
  <si>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</si>
  <si>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</si>
  <si>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</si>
  <si>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CA153</t>
  </si>
  <si>
    <t>CA154</t>
  </si>
  <si>
    <t>GU017</t>
  </si>
  <si>
    <t>GU018</t>
  </si>
  <si>
    <t>GU019</t>
  </si>
  <si>
    <t>GU020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</si>
  <si>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</si>
  <si>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</si>
  <si>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</si>
  <si>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</si>
  <si>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</si>
  <si>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</si>
  <si>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</si>
  <si>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</si>
  <si>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</si>
  <si>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</si>
  <si>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</si>
  <si>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</si>
  <si>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</si>
  <si>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</si>
  <si>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</si>
  <si>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</si>
  <si>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</si>
  <si>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</si>
  <si>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</si>
  <si>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</si>
  <si>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</si>
  <si>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</si>
  <si>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SM019</t>
  </si>
  <si>
    <t>SM020</t>
  </si>
  <si>
    <t>SM021</t>
  </si>
  <si>
    <t>SM022</t>
  </si>
  <si>
    <t>ST096</t>
  </si>
  <si>
    <t>ST097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</si>
  <si>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</si>
  <si>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</si>
  <si>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</si>
  <si>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</si>
  <si>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</si>
  <si>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</si>
  <si>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</si>
  <si>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</si>
  <si>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</si>
  <si>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</si>
  <si>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</si>
  <si>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</si>
  <si>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</si>
  <si>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</si>
  <si>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</si>
  <si>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</si>
  <si>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</si>
  <si>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</si>
  <si>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</si>
  <si>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</si>
  <si>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</si>
  <si>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</si>
  <si>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</si>
  <si>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</si>
  <si>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</si>
  <si>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</si>
  <si>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</si>
  <si>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</si>
  <si>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</si>
  <si>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</si>
  <si>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</si>
  <si>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</si>
  <si>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</si>
  <si>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</si>
  <si>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</si>
  <si>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</si>
  <si>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</si>
  <si>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</si>
  <si>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</si>
  <si>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</si>
  <si>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</si>
  <si>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</si>
  <si>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</si>
  <si>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</si>
  <si>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</si>
  <si>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</si>
  <si>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</si>
  <si>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</si>
  <si>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</si>
  <si>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CA218</t>
  </si>
  <si>
    <t>CA219</t>
  </si>
  <si>
    <t>CA220</t>
  </si>
  <si>
    <t>CA221</t>
  </si>
  <si>
    <t>CA222</t>
  </si>
  <si>
    <t>CA223</t>
  </si>
  <si>
    <t>CA224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</si>
  <si>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</si>
  <si>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</si>
  <si>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</si>
  <si>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</si>
  <si>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</si>
  <si>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</si>
  <si>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</si>
  <si>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</si>
  <si>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</si>
  <si>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</si>
  <si>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</si>
  <si>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</si>
  <si>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CA225</t>
  </si>
  <si>
    <t>CA226</t>
  </si>
  <si>
    <t>CA227</t>
  </si>
  <si>
    <t>CA228</t>
  </si>
  <si>
    <t>CA229</t>
  </si>
  <si>
    <t>CA230</t>
  </si>
  <si>
    <t>CA231</t>
  </si>
  <si>
    <t>CA232</t>
  </si>
  <si>
    <t>CA233</t>
  </si>
  <si>
    <t>CA234</t>
  </si>
  <si>
    <t>CA235</t>
  </si>
  <si>
    <t>CA236</t>
  </si>
  <si>
    <t>ST118</t>
  </si>
  <si>
    <t>ST119</t>
  </si>
  <si>
    <t>ST120</t>
  </si>
  <si>
    <t>ST121</t>
  </si>
  <si>
    <t>ST122</t>
  </si>
  <si>
    <t>ST123</t>
  </si>
  <si>
    <t>ST124</t>
  </si>
  <si>
    <t>CA255</t>
  </si>
  <si>
    <t>CA256</t>
  </si>
  <si>
    <t>CA257</t>
  </si>
  <si>
    <t>CA258</t>
  </si>
  <si>
    <t>GU029</t>
  </si>
  <si>
    <t>GU030</t>
  </si>
  <si>
    <t>GU031</t>
  </si>
  <si>
    <t>GU032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</si>
  <si>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</si>
  <si>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</si>
  <si>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</si>
  <si>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</si>
  <si>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</si>
  <si>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</si>
  <si>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</si>
  <si>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</si>
  <si>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</si>
  <si>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</si>
  <si>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CA259</t>
  </si>
  <si>
    <t>CA260</t>
  </si>
  <si>
    <t>CA261</t>
  </si>
  <si>
    <t>CA262</t>
  </si>
  <si>
    <t>CA263</t>
  </si>
  <si>
    <t>CA264</t>
  </si>
  <si>
    <t>CA265</t>
  </si>
  <si>
    <t>CA266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</si>
  <si>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</si>
  <si>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</si>
  <si>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</si>
  <si>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</si>
  <si>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</si>
  <si>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</si>
  <si>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</si>
  <si>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</si>
  <si>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CA267</t>
  </si>
  <si>
    <t>CA268</t>
  </si>
  <si>
    <t>CA269</t>
  </si>
  <si>
    <t>CA270</t>
  </si>
  <si>
    <t>CA271</t>
  </si>
  <si>
    <t>CA272</t>
  </si>
  <si>
    <t>CA273</t>
  </si>
  <si>
    <t>CA274</t>
  </si>
  <si>
    <t>CA275</t>
  </si>
  <si>
    <t>CA276</t>
  </si>
  <si>
    <t>CA277</t>
  </si>
  <si>
    <t>CA278</t>
  </si>
  <si>
    <t>CA279</t>
  </si>
  <si>
    <t>CA280</t>
  </si>
  <si>
    <t>CA281</t>
  </si>
  <si>
    <t>CA282</t>
  </si>
  <si>
    <t>CA283</t>
  </si>
  <si>
    <t>CA284</t>
  </si>
  <si>
    <t>CA285</t>
  </si>
  <si>
    <t>CA286</t>
  </si>
  <si>
    <t>CA287</t>
  </si>
  <si>
    <t>CA288</t>
  </si>
  <si>
    <t>CA289</t>
  </si>
  <si>
    <t>CA290</t>
  </si>
  <si>
    <t>CA291</t>
  </si>
  <si>
    <t>CA292</t>
  </si>
  <si>
    <t>CA293</t>
  </si>
  <si>
    <t>CA294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</si>
  <si>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</si>
  <si>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</si>
  <si>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</si>
  <si>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</si>
  <si>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</si>
  <si>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</si>
  <si>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</si>
  <si>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</si>
  <si>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CA295</t>
  </si>
  <si>
    <t>CA296</t>
  </si>
  <si>
    <t>CA297</t>
  </si>
  <si>
    <t>CA298</t>
  </si>
  <si>
    <t>CA299</t>
  </si>
  <si>
    <t>CA300</t>
  </si>
  <si>
    <t>CA301</t>
  </si>
  <si>
    <t>CA302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</si>
  <si>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</si>
  <si>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</si>
  <si>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</si>
  <si>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</si>
  <si>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</si>
  <si>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</si>
  <si>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</si>
  <si>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</si>
  <si>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GU033</t>
  </si>
  <si>
    <t>GU034</t>
  </si>
  <si>
    <t>GU035</t>
  </si>
  <si>
    <t>GU036</t>
  </si>
  <si>
    <t>GU037</t>
  </si>
  <si>
    <t>GU038</t>
  </si>
  <si>
    <t>GU039</t>
  </si>
  <si>
    <t>ST160</t>
  </si>
  <si>
    <t>ST161</t>
  </si>
  <si>
    <t>ST162</t>
  </si>
  <si>
    <t xml:space="preserve">BBT3 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</si>
  <si>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</si>
  <si>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</si>
  <si>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</si>
  <si>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</si>
  <si>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</si>
  <si>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</si>
  <si>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</si>
  <si>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</si>
  <si>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</si>
  <si>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</si>
  <si>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</si>
  <si>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</si>
  <si>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</si>
  <si>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CA343</t>
  </si>
  <si>
    <t>CA344</t>
  </si>
  <si>
    <t>CA345</t>
  </si>
  <si>
    <t>CA346</t>
  </si>
  <si>
    <t>CA347</t>
  </si>
  <si>
    <t>CA348</t>
  </si>
  <si>
    <t>CA349</t>
  </si>
  <si>
    <t>CA350</t>
  </si>
  <si>
    <t>CA351</t>
  </si>
  <si>
    <t>CA352</t>
  </si>
  <si>
    <t>CA353</t>
  </si>
  <si>
    <t>CA354</t>
  </si>
  <si>
    <t>CA355</t>
  </si>
  <si>
    <t>CA356</t>
  </si>
  <si>
    <t>CA357</t>
  </si>
  <si>
    <t>CA358</t>
  </si>
  <si>
    <t>VM036</t>
  </si>
  <si>
    <t>VM037</t>
  </si>
  <si>
    <t>VM038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</si>
  <si>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</si>
  <si>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</si>
  <si>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</si>
  <si>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</si>
  <si>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</si>
  <si>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</si>
  <si>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</si>
  <si>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</si>
  <si>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</si>
  <si>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CA359</t>
  </si>
  <si>
    <t>CA360</t>
  </si>
  <si>
    <t>CA361</t>
  </si>
  <si>
    <t>CA362</t>
  </si>
  <si>
    <t>CA363</t>
  </si>
  <si>
    <t>CA364</t>
  </si>
  <si>
    <t>CA365</t>
  </si>
  <si>
    <t>CA366</t>
  </si>
  <si>
    <t>CA367</t>
  </si>
  <si>
    <t>CA368</t>
  </si>
  <si>
    <t>CA369</t>
  </si>
  <si>
    <t>CA370</t>
  </si>
  <si>
    <t>CA371</t>
  </si>
  <si>
    <t>CA372</t>
  </si>
  <si>
    <t>CA373</t>
  </si>
  <si>
    <t>CA374</t>
  </si>
  <si>
    <t>ST185</t>
  </si>
  <si>
    <t>ST186</t>
  </si>
  <si>
    <t>ST187</t>
  </si>
  <si>
    <t>ST188</t>
  </si>
  <si>
    <t>ST189</t>
  </si>
  <si>
    <t>CA375</t>
  </si>
  <si>
    <t>CA376</t>
  </si>
  <si>
    <t>CA377</t>
  </si>
  <si>
    <t>CA378</t>
  </si>
  <si>
    <t>CA379</t>
  </si>
  <si>
    <t>CA380</t>
  </si>
  <si>
    <t>CA381</t>
  </si>
  <si>
    <t>CA382</t>
  </si>
  <si>
    <t>CA383</t>
  </si>
  <si>
    <t>CA384</t>
  </si>
  <si>
    <t>ST190</t>
  </si>
  <si>
    <t>ST191</t>
  </si>
  <si>
    <t>ST192</t>
  </si>
  <si>
    <t>ST193</t>
  </si>
  <si>
    <t>ST194</t>
  </si>
  <si>
    <t>ST195</t>
  </si>
  <si>
    <t>CA399</t>
  </si>
  <si>
    <t>CA400</t>
  </si>
  <si>
    <t>CA401</t>
  </si>
  <si>
    <t>CA402</t>
  </si>
  <si>
    <t>GU043</t>
  </si>
  <si>
    <t>GU044</t>
  </si>
  <si>
    <t>GU045</t>
  </si>
  <si>
    <t>GU046</t>
  </si>
  <si>
    <t>GU047</t>
  </si>
  <si>
    <t>GU048</t>
  </si>
  <si>
    <t>GU049</t>
  </si>
  <si>
    <t>GU050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</si>
  <si>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</si>
  <si>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</si>
  <si>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</si>
  <si>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</si>
  <si>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</si>
  <si>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</si>
  <si>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</si>
  <si>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</si>
  <si>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</si>
  <si>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</si>
  <si>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</si>
  <si>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CA403</t>
  </si>
  <si>
    <t>CA404</t>
  </si>
  <si>
    <t>CA405</t>
  </si>
  <si>
    <t>CA406</t>
  </si>
  <si>
    <t>CA407</t>
  </si>
  <si>
    <t>CA408</t>
  </si>
  <si>
    <t>CA409</t>
  </si>
  <si>
    <t>CA410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</si>
  <si>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</si>
  <si>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</si>
  <si>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</si>
  <si>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</si>
  <si>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</si>
  <si>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</si>
  <si>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</si>
  <si>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</si>
  <si>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</si>
  <si>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</si>
  <si>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</si>
  <si>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</si>
  <si>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CA411</t>
  </si>
  <si>
    <t>CA412</t>
  </si>
  <si>
    <t>CA413</t>
  </si>
  <si>
    <t>CA414</t>
  </si>
  <si>
    <t>CA415</t>
  </si>
  <si>
    <t>CA416</t>
  </si>
  <si>
    <t>CA417</t>
  </si>
  <si>
    <t>CA418</t>
  </si>
  <si>
    <t>CA419</t>
  </si>
  <si>
    <t>CA420</t>
  </si>
  <si>
    <t>CA421</t>
  </si>
  <si>
    <t>CA422</t>
  </si>
  <si>
    <t>CA423</t>
  </si>
  <si>
    <t>CA424</t>
  </si>
  <si>
    <t>ST219</t>
  </si>
  <si>
    <t>ST220</t>
  </si>
  <si>
    <t>ST221</t>
  </si>
  <si>
    <t>ST222</t>
  </si>
  <si>
    <t>ST223</t>
  </si>
  <si>
    <t>CA425</t>
  </si>
  <si>
    <t>CA426</t>
  </si>
  <si>
    <t>ST224</t>
  </si>
  <si>
    <t>ST225</t>
  </si>
  <si>
    <t>ST226</t>
  </si>
  <si>
    <t>ST227</t>
  </si>
  <si>
    <t>ST228</t>
  </si>
  <si>
    <t>CA427</t>
  </si>
  <si>
    <t>CA428</t>
  </si>
  <si>
    <t>CA429</t>
  </si>
  <si>
    <t>CA430</t>
  </si>
  <si>
    <t>CA431</t>
  </si>
  <si>
    <t>CA432</t>
  </si>
  <si>
    <t>CA433</t>
  </si>
  <si>
    <t>ST229</t>
  </si>
  <si>
    <t>ST230</t>
  </si>
  <si>
    <t>ST231</t>
  </si>
  <si>
    <t>ST232</t>
  </si>
  <si>
    <t>ST233</t>
  </si>
  <si>
    <t>ST234</t>
  </si>
  <si>
    <t>CA434</t>
  </si>
  <si>
    <t>VM044</t>
  </si>
  <si>
    <t>CA435</t>
  </si>
  <si>
    <t>CA436</t>
  </si>
  <si>
    <t>CA437</t>
  </si>
  <si>
    <t>CA438</t>
  </si>
  <si>
    <t>CA439</t>
  </si>
  <si>
    <t>CA440</t>
  </si>
  <si>
    <t>CA441</t>
  </si>
  <si>
    <t>CA442</t>
  </si>
  <si>
    <t>CA443</t>
  </si>
  <si>
    <t>CA444</t>
  </si>
  <si>
    <t>CA445</t>
  </si>
  <si>
    <t>CA446</t>
  </si>
  <si>
    <t>ST235</t>
  </si>
  <si>
    <t>ST236</t>
  </si>
  <si>
    <t>ST237</t>
  </si>
  <si>
    <t>ST238</t>
  </si>
  <si>
    <t>CA447</t>
  </si>
  <si>
    <t>CA448</t>
  </si>
  <si>
    <t>CA449</t>
  </si>
  <si>
    <t>CA450</t>
  </si>
  <si>
    <t>CA451</t>
  </si>
  <si>
    <t>Without
 PU</t>
  </si>
  <si>
    <t>CA452</t>
  </si>
  <si>
    <t>CA453</t>
  </si>
  <si>
    <t>CA454</t>
  </si>
  <si>
    <t>GU051</t>
  </si>
  <si>
    <t>GU052</t>
  </si>
  <si>
    <t>GU053</t>
  </si>
  <si>
    <t>GU054</t>
  </si>
  <si>
    <t>GU055</t>
  </si>
  <si>
    <t>GU056</t>
  </si>
  <si>
    <t>GU057</t>
  </si>
  <si>
    <t>`</t>
  </si>
  <si>
    <t>GU058</t>
  </si>
  <si>
    <t>GU059</t>
  </si>
  <si>
    <t>GU060</t>
  </si>
  <si>
    <t>CA455</t>
  </si>
  <si>
    <t>CA456</t>
  </si>
  <si>
    <t>CA457</t>
  </si>
  <si>
    <t>CA458</t>
  </si>
  <si>
    <t>CA459</t>
  </si>
  <si>
    <t>CA460</t>
  </si>
  <si>
    <t>CA461</t>
  </si>
  <si>
    <t>CA462</t>
  </si>
  <si>
    <t>CA463</t>
  </si>
  <si>
    <t>CA464</t>
  </si>
  <si>
    <t>CA465</t>
  </si>
  <si>
    <t>CA466</t>
  </si>
  <si>
    <t>CA467</t>
  </si>
  <si>
    <t>CA468</t>
  </si>
  <si>
    <t>CA469</t>
  </si>
  <si>
    <t>CA470</t>
  </si>
  <si>
    <t>CA471</t>
  </si>
  <si>
    <t>CA472</t>
  </si>
  <si>
    <t>CA473</t>
  </si>
  <si>
    <t>CA474</t>
  </si>
  <si>
    <t>CA475</t>
  </si>
  <si>
    <t>CA476</t>
  </si>
  <si>
    <t>CA477</t>
  </si>
  <si>
    <t>CA478</t>
  </si>
  <si>
    <t>CA479</t>
  </si>
  <si>
    <t>CA480</t>
  </si>
  <si>
    <t>CA481</t>
  </si>
  <si>
    <t>CA482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</si>
  <si>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</si>
  <si>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</si>
  <si>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</si>
  <si>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</si>
  <si>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</si>
  <si>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</si>
  <si>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</si>
  <si>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</si>
  <si>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</si>
  <si>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</si>
  <si>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</si>
  <si>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</si>
  <si>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</si>
  <si>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</si>
  <si>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</si>
  <si>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</si>
  <si>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CA483</t>
  </si>
  <si>
    <t>CA484</t>
  </si>
  <si>
    <t>CA485</t>
  </si>
  <si>
    <t>GU061</t>
  </si>
  <si>
    <t>GU062</t>
  </si>
  <si>
    <t>GU063</t>
  </si>
  <si>
    <t>GU064</t>
  </si>
  <si>
    <t>GU065</t>
  </si>
  <si>
    <t>GU066</t>
  </si>
  <si>
    <t>GU067</t>
  </si>
  <si>
    <t>GU068</t>
  </si>
  <si>
    <t>CA499</t>
  </si>
  <si>
    <t>CA500</t>
  </si>
  <si>
    <t>CA501</t>
  </si>
  <si>
    <t>CA502</t>
  </si>
  <si>
    <t>CA503</t>
  </si>
  <si>
    <t>CA504</t>
  </si>
  <si>
    <t>CA505</t>
  </si>
  <si>
    <t>CA506</t>
  </si>
  <si>
    <t>CA507</t>
  </si>
  <si>
    <t>CA508</t>
  </si>
  <si>
    <t>CA509</t>
  </si>
  <si>
    <t>CA510</t>
  </si>
  <si>
    <t>CA511</t>
  </si>
  <si>
    <t>CA512</t>
  </si>
  <si>
    <t>CA513</t>
  </si>
  <si>
    <t>CA514</t>
  </si>
  <si>
    <t>CA515</t>
  </si>
  <si>
    <t>CA516</t>
  </si>
  <si>
    <t>CA517</t>
  </si>
  <si>
    <t>CA518</t>
  </si>
  <si>
    <t>CA519</t>
  </si>
  <si>
    <t>CA520</t>
  </si>
  <si>
    <t>CA521</t>
  </si>
  <si>
    <t>CA522</t>
  </si>
  <si>
    <t>ST255</t>
  </si>
  <si>
    <t>ST256</t>
  </si>
  <si>
    <t>ST257</t>
  </si>
  <si>
    <t>ST258</t>
  </si>
  <si>
    <t>ST259</t>
  </si>
  <si>
    <t>ST260</t>
  </si>
  <si>
    <t>VM052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</si>
  <si>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</si>
  <si>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</si>
  <si>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</si>
  <si>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</si>
  <si>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</si>
  <si>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</si>
  <si>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</si>
  <si>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</si>
  <si>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CA523</t>
  </si>
  <si>
    <t>CA524</t>
  </si>
  <si>
    <t>CA525</t>
  </si>
  <si>
    <t>CA526</t>
  </si>
  <si>
    <t>CA527</t>
  </si>
  <si>
    <t>CA528</t>
  </si>
  <si>
    <t>CA529</t>
  </si>
  <si>
    <t>CA530</t>
  </si>
  <si>
    <t>CA531</t>
  </si>
  <si>
    <t>CA532</t>
  </si>
  <si>
    <t>CA533</t>
  </si>
  <si>
    <t>CA534</t>
  </si>
  <si>
    <t>CA535</t>
  </si>
  <si>
    <t>CA536</t>
  </si>
  <si>
    <t>CA537</t>
  </si>
  <si>
    <t>CA538</t>
  </si>
  <si>
    <t>CA539</t>
  </si>
  <si>
    <t>CA540</t>
  </si>
  <si>
    <t>ST269</t>
  </si>
  <si>
    <t xml:space="preserve">                                  </t>
  </si>
  <si>
    <t xml:space="preserve">                 </t>
  </si>
  <si>
    <t>CA541</t>
  </si>
  <si>
    <t>CA542</t>
  </si>
  <si>
    <t>CA543</t>
  </si>
  <si>
    <t>CA544</t>
  </si>
  <si>
    <t>CA545</t>
  </si>
  <si>
    <t>CA546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</si>
  <si>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</si>
  <si>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</si>
  <si>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</si>
  <si>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</si>
  <si>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</si>
  <si>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</si>
  <si>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</si>
  <si>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</si>
  <si>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</si>
  <si>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CA548</t>
  </si>
  <si>
    <t>CA549</t>
  </si>
  <si>
    <t>CA550</t>
  </si>
  <si>
    <t>CA551</t>
  </si>
  <si>
    <t>CA552</t>
  </si>
  <si>
    <t>CA553</t>
  </si>
  <si>
    <t>CA554</t>
  </si>
  <si>
    <t>CA555</t>
  </si>
  <si>
    <t>CA556</t>
  </si>
  <si>
    <t>CA557</t>
  </si>
  <si>
    <t>CA558</t>
  </si>
  <si>
    <t>CA559</t>
  </si>
  <si>
    <t>CA560</t>
  </si>
  <si>
    <t>CA561</t>
  </si>
  <si>
    <t>CA562</t>
  </si>
  <si>
    <t>CA563</t>
  </si>
  <si>
    <t>CA564</t>
  </si>
  <si>
    <t>CA565</t>
  </si>
  <si>
    <t>CA566</t>
  </si>
  <si>
    <t>CA567</t>
  </si>
  <si>
    <t>CA568</t>
  </si>
  <si>
    <t>CA569</t>
  </si>
  <si>
    <t>CA570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</si>
  <si>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</si>
  <si>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</si>
  <si>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</si>
  <si>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</si>
  <si>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</si>
  <si>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</si>
  <si>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</si>
  <si>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</si>
  <si>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CA571</t>
  </si>
  <si>
    <t>CA572</t>
  </si>
  <si>
    <t>CA573</t>
  </si>
  <si>
    <t>CA574</t>
  </si>
  <si>
    <t>CA575</t>
  </si>
  <si>
    <t>CA576</t>
  </si>
  <si>
    <t>CA577</t>
  </si>
  <si>
    <t>CA578</t>
  </si>
  <si>
    <t>CA579</t>
  </si>
  <si>
    <t>CA580</t>
  </si>
  <si>
    <t>CA581</t>
  </si>
  <si>
    <t>CA582</t>
  </si>
  <si>
    <t>CA583</t>
  </si>
  <si>
    <t>CA584</t>
  </si>
  <si>
    <t>CA585</t>
  </si>
  <si>
    <t>CA586</t>
  </si>
  <si>
    <t>GU069</t>
  </si>
  <si>
    <t>GU070</t>
  </si>
  <si>
    <t>GU071</t>
  </si>
  <si>
    <t>GU072</t>
  </si>
  <si>
    <t>GU073</t>
  </si>
  <si>
    <t>GU074</t>
  </si>
  <si>
    <t>GU075</t>
  </si>
  <si>
    <t>GU076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</si>
  <si>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</si>
  <si>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</si>
  <si>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</si>
  <si>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</si>
  <si>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</si>
  <si>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</si>
  <si>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</si>
  <si>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</si>
  <si>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</si>
  <si>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</si>
  <si>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CA587</t>
  </si>
  <si>
    <t>CA588</t>
  </si>
  <si>
    <t>CA589</t>
  </si>
  <si>
    <t>CA590</t>
  </si>
  <si>
    <t>CA591</t>
  </si>
  <si>
    <t>CA592</t>
  </si>
  <si>
    <t>CA593</t>
  </si>
  <si>
    <t>CA594</t>
  </si>
  <si>
    <t>CA595</t>
  </si>
  <si>
    <t>CA596</t>
  </si>
  <si>
    <t>CA597</t>
  </si>
  <si>
    <t>CA598</t>
  </si>
  <si>
    <t>CA599</t>
  </si>
  <si>
    <t>CA600</t>
  </si>
  <si>
    <t>CA601</t>
  </si>
  <si>
    <t>CA602</t>
  </si>
  <si>
    <t>CA603</t>
  </si>
  <si>
    <t>CA604</t>
  </si>
  <si>
    <t>CA605</t>
  </si>
  <si>
    <t>CA606</t>
  </si>
  <si>
    <t>CA607</t>
  </si>
  <si>
    <t>CA608</t>
  </si>
  <si>
    <t>CA609</t>
  </si>
  <si>
    <t>CA610</t>
  </si>
  <si>
    <t>CA611</t>
  </si>
  <si>
    <t>CA612</t>
  </si>
  <si>
    <t>CA613</t>
  </si>
  <si>
    <t>CA614</t>
  </si>
  <si>
    <t>CA615</t>
  </si>
  <si>
    <t>CA616</t>
  </si>
  <si>
    <t>CA617</t>
  </si>
  <si>
    <t>CA618</t>
  </si>
  <si>
    <t>CA619</t>
  </si>
  <si>
    <t>CA620</t>
  </si>
  <si>
    <t>CA621</t>
  </si>
  <si>
    <t>CA622</t>
  </si>
  <si>
    <t>CA623</t>
  </si>
  <si>
    <t>CA624</t>
  </si>
  <si>
    <t>CA625</t>
  </si>
  <si>
    <t>CA626</t>
  </si>
  <si>
    <t>CA627</t>
  </si>
  <si>
    <t>CA628</t>
  </si>
  <si>
    <t>CA629</t>
  </si>
  <si>
    <t>CA630</t>
  </si>
  <si>
    <t>VM060</t>
  </si>
  <si>
    <t>VM061</t>
  </si>
  <si>
    <t>VM062</t>
  </si>
  <si>
    <t>VM063</t>
  </si>
  <si>
    <t>VM064</t>
  </si>
  <si>
    <t>VM065</t>
  </si>
  <si>
    <t>VM066</t>
  </si>
  <si>
    <t>ST298</t>
  </si>
  <si>
    <t>ST299</t>
  </si>
  <si>
    <t>ST300</t>
  </si>
  <si>
    <t>ST301</t>
  </si>
  <si>
    <t>ST302</t>
  </si>
  <si>
    <t>ST303</t>
  </si>
  <si>
    <t>ST304</t>
  </si>
  <si>
    <t>ST297</t>
  </si>
  <si>
    <t>CA648</t>
  </si>
  <si>
    <t>CA649</t>
  </si>
  <si>
    <t>CA650</t>
  </si>
  <si>
    <t>CA651</t>
  </si>
  <si>
    <t>CA652</t>
  </si>
  <si>
    <t>CA653</t>
  </si>
  <si>
    <t>CA654</t>
  </si>
  <si>
    <t>CA655</t>
  </si>
  <si>
    <t>CA656</t>
  </si>
  <si>
    <t>CA657</t>
  </si>
  <si>
    <t>CA658</t>
  </si>
  <si>
    <t>CA659</t>
  </si>
  <si>
    <t>CA660</t>
  </si>
  <si>
    <t>CA661</t>
  </si>
  <si>
    <t>CA662</t>
  </si>
  <si>
    <t>CA663</t>
  </si>
  <si>
    <t>CA664</t>
  </si>
  <si>
    <t>CA665</t>
  </si>
  <si>
    <t>CA666</t>
  </si>
  <si>
    <t>MK020</t>
  </si>
  <si>
    <t>MK021</t>
  </si>
  <si>
    <t>MK022</t>
  </si>
  <si>
    <t>MK023</t>
  </si>
  <si>
    <t>MK024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</si>
  <si>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</si>
  <si>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</si>
  <si>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</si>
  <si>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</si>
  <si>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</si>
  <si>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</si>
  <si>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</si>
  <si>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</si>
  <si>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</si>
  <si>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</si>
  <si>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CA667</t>
  </si>
  <si>
    <t>CA668</t>
  </si>
  <si>
    <t>CA669</t>
  </si>
  <si>
    <t>CA670</t>
  </si>
  <si>
    <t>CA671</t>
  </si>
  <si>
    <t>CA672</t>
  </si>
  <si>
    <t>CA673</t>
  </si>
  <si>
    <t>CA674</t>
  </si>
  <si>
    <t>CA675</t>
  </si>
  <si>
    <t>CA676</t>
  </si>
  <si>
    <t>CA677</t>
  </si>
  <si>
    <t>CA678</t>
  </si>
  <si>
    <t>CA679</t>
  </si>
  <si>
    <t>CA680</t>
  </si>
  <si>
    <t>CA681</t>
  </si>
  <si>
    <t>CA682</t>
  </si>
  <si>
    <t>CA683</t>
  </si>
  <si>
    <t>CA684</t>
  </si>
  <si>
    <t>CA685</t>
  </si>
  <si>
    <t>CA686</t>
  </si>
  <si>
    <t>CA687</t>
  </si>
  <si>
    <t>CA688</t>
  </si>
  <si>
    <t>CA689</t>
  </si>
  <si>
    <t>CA690</t>
  </si>
  <si>
    <t>CA691</t>
  </si>
  <si>
    <t>CA692</t>
  </si>
  <si>
    <t>CA693</t>
  </si>
  <si>
    <t>CA694</t>
  </si>
  <si>
    <t>CA695</t>
  </si>
  <si>
    <t>CA696</t>
  </si>
  <si>
    <t>CA697</t>
  </si>
  <si>
    <t>CA698</t>
  </si>
  <si>
    <t>CA699</t>
  </si>
  <si>
    <t>CA700</t>
  </si>
  <si>
    <t>CA701</t>
  </si>
  <si>
    <t>CA702</t>
  </si>
  <si>
    <t>CA703</t>
  </si>
  <si>
    <t>CA704</t>
  </si>
  <si>
    <t>CA705</t>
  </si>
  <si>
    <t>CA706</t>
  </si>
  <si>
    <t>CA707</t>
  </si>
  <si>
    <t>CA708</t>
  </si>
  <si>
    <t>CA709</t>
  </si>
  <si>
    <t>CA710</t>
  </si>
  <si>
    <t>CA711</t>
  </si>
  <si>
    <t>CA712</t>
  </si>
  <si>
    <t>GU077</t>
  </si>
  <si>
    <t>GU078</t>
  </si>
  <si>
    <t>GU079</t>
  </si>
  <si>
    <t>GU080</t>
  </si>
  <si>
    <t>GU081</t>
  </si>
  <si>
    <t>GU082</t>
  </si>
  <si>
    <t>GU083</t>
  </si>
  <si>
    <t>GU084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</si>
  <si>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</si>
  <si>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</si>
  <si>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</si>
  <si>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</si>
  <si>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</si>
  <si>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</si>
  <si>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</si>
  <si>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</si>
  <si>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VM068</t>
  </si>
  <si>
    <t>VM069</t>
  </si>
  <si>
    <t>VM070</t>
  </si>
  <si>
    <t>VM071</t>
  </si>
  <si>
    <t>VM072</t>
  </si>
  <si>
    <t>VM073</t>
  </si>
  <si>
    <t>VM074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</si>
  <si>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</si>
  <si>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</si>
  <si>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</si>
  <si>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</si>
  <si>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</si>
  <si>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</si>
  <si>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</si>
  <si>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</si>
  <si>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CA744</t>
  </si>
  <si>
    <t>CA745</t>
  </si>
  <si>
    <t>CA746</t>
  </si>
  <si>
    <t>ID</t>
  </si>
  <si>
    <t>CA747</t>
  </si>
  <si>
    <t>CA748</t>
  </si>
  <si>
    <t>CA749</t>
  </si>
  <si>
    <t>CA750</t>
  </si>
  <si>
    <t>CA751</t>
  </si>
  <si>
    <t>CA752</t>
  </si>
  <si>
    <t>CA753</t>
  </si>
  <si>
    <t>CA754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</si>
</sst>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[$-409]d\-mmm\-yy;@"/>
    <numFmt numFmtId="167" formatCode="0.0%"/>
    <numFmt numFmtId="168" formatCode="[$-409]mmmm\ d\,\ yyyy;@"/>
    <numFmt numFmtId="169" formatCode="[m]"/>
    <numFmt numFmtId="170" formatCode="0.00000000000000%"/>
    <numFmt numFmtId="171" formatCode="[$-F400]h:mm:ss\ AM/PM"/>
    <numFmt numFmtId="172" formatCode="[$-409]d\-mmm;@"/>
    <numFmt numFmtId="173" formatCode="[$-409]dd\-mmm\-yy;@"/>
  </numFmts>
  <fonts count="4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b/>
      <sz val="12"/>
      <color rgb="FFFF0000"/>
      <name val="Times New Roman"/>
      <family val="1"/>
    </font>
    <font>
      <sz val="10"/>
      <name val="Arial"/>
      <family val="2"/>
    </font>
    <font>
      <b/>
      <sz val="11"/>
      <color rgb="FFEE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4" tint="0.7999816888943144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9" fontId="5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68" fontId="7" fillId="0" borderId="0"/>
    <xf numFmtId="0" fontId="7" fillId="0" borderId="0"/>
    <xf numFmtId="0" fontId="7" fillId="0" borderId="0"/>
    <xf numFmtId="168" fontId="5" fillId="0" borderId="0"/>
    <xf numFmtId="9" fontId="23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0" fontId="26" fillId="0" borderId="0"/>
    <xf numFmtId="43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0" fillId="0" borderId="0"/>
    <xf numFmtId="43" fontId="7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/>
    <xf numFmtId="43" fontId="7" fillId="0" borderId="0" applyFont="0" applyFill="0" applyBorder="0" applyAlignment="0" applyProtection="0"/>
    <xf numFmtId="0" fontId="7" fillId="0" borderId="0"/>
    <xf numFmtId="0" fontId="31" fillId="0" borderId="0"/>
    <xf numFmtId="0" fontId="5" fillId="0" borderId="0"/>
    <xf numFmtId="168" fontId="5" fillId="0" borderId="0"/>
    <xf numFmtId="0" fontId="34" fillId="0" borderId="0"/>
    <xf numFmtId="43" fontId="34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550">
    <xf numFmtId="0" fontId="0" fillId="0" borderId="0" xfId="0"/>
    <xf numFmtId="0" fontId="0" fillId="0" borderId="0" xfId="0" applyAlignment="1">
      <alignment horizontal="center"/>
    </xf>
    <xf numFmtId="16" fontId="0" fillId="0" borderId="1" xfId="0" applyNumberFormat="1" applyBorder="1"/>
    <xf numFmtId="0" fontId="0" fillId="0" borderId="7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9" fontId="3" fillId="2" borderId="12" xfId="1" applyFont="1" applyFill="1" applyBorder="1"/>
    <xf numFmtId="9" fontId="3" fillId="2" borderId="14" xfId="1" applyFont="1" applyFill="1" applyBorder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4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2" borderId="18" xfId="0" applyFont="1" applyFill="1" applyBorder="1" applyAlignment="1">
      <alignment horizontal="left" wrapText="1"/>
    </xf>
    <xf numFmtId="0" fontId="4" fillId="0" borderId="0" xfId="0" applyFont="1"/>
    <xf numFmtId="165" fontId="4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8" fillId="4" borderId="1" xfId="0" applyFont="1" applyFill="1" applyBorder="1"/>
    <xf numFmtId="0" fontId="3" fillId="3" borderId="1" xfId="0" applyFont="1" applyFill="1" applyBorder="1"/>
    <xf numFmtId="165" fontId="8" fillId="4" borderId="1" xfId="0" applyNumberFormat="1" applyFont="1" applyFill="1" applyBorder="1"/>
    <xf numFmtId="9" fontId="3" fillId="0" borderId="9" xfId="1" applyFont="1" applyBorder="1" applyAlignment="1">
      <alignment horizontal="center"/>
    </xf>
    <xf numFmtId="9" fontId="3" fillId="0" borderId="0" xfId="1" applyFont="1" applyAlignment="1">
      <alignment horizontal="center"/>
    </xf>
    <xf numFmtId="166" fontId="4" fillId="0" borderId="1" xfId="0" applyNumberFormat="1" applyFont="1" applyBorder="1"/>
    <xf numFmtId="0" fontId="4" fillId="0" borderId="1" xfId="0" applyFont="1" applyBorder="1"/>
    <xf numFmtId="16" fontId="4" fillId="0" borderId="1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8" xfId="0" applyFont="1" applyBorder="1"/>
    <xf numFmtId="0" fontId="4" fillId="0" borderId="4" xfId="0" applyFont="1" applyBorder="1"/>
    <xf numFmtId="16" fontId="4" fillId="0" borderId="4" xfId="0" applyNumberFormat="1" applyFont="1" applyBorder="1"/>
    <xf numFmtId="0" fontId="0" fillId="0" borderId="1" xfId="0" applyBorder="1" applyAlignment="1">
      <alignment horizontal="right"/>
    </xf>
    <xf numFmtId="2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4" borderId="1" xfId="0" applyFont="1" applyFill="1" applyBorder="1"/>
    <xf numFmtId="165" fontId="4" fillId="5" borderId="0" xfId="0" applyNumberFormat="1" applyFont="1" applyFill="1"/>
    <xf numFmtId="2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" fontId="4" fillId="6" borderId="1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25" xfId="0" applyFont="1" applyBorder="1"/>
    <xf numFmtId="0" fontId="15" fillId="0" borderId="6" xfId="0" applyFont="1" applyBorder="1"/>
    <xf numFmtId="0" fontId="15" fillId="0" borderId="26" xfId="0" applyFont="1" applyBorder="1"/>
    <xf numFmtId="9" fontId="14" fillId="0" borderId="5" xfId="1" applyFont="1" applyBorder="1"/>
    <xf numFmtId="9" fontId="14" fillId="0" borderId="24" xfId="1" applyFont="1" applyBorder="1"/>
    <xf numFmtId="0" fontId="14" fillId="0" borderId="1" xfId="0" applyFont="1" applyBorder="1"/>
    <xf numFmtId="0" fontId="14" fillId="0" borderId="22" xfId="0" applyFont="1" applyBorder="1"/>
    <xf numFmtId="9" fontId="14" fillId="0" borderId="4" xfId="1" applyFont="1" applyBorder="1"/>
    <xf numFmtId="0" fontId="14" fillId="0" borderId="4" xfId="0" applyFont="1" applyBorder="1"/>
    <xf numFmtId="0" fontId="14" fillId="0" borderId="23" xfId="0" applyFont="1" applyBorder="1"/>
    <xf numFmtId="9" fontId="14" fillId="0" borderId="17" xfId="1" applyFont="1" applyBorder="1"/>
    <xf numFmtId="0" fontId="3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9" fontId="3" fillId="6" borderId="9" xfId="1" applyFont="1" applyFill="1" applyBorder="1" applyAlignment="1">
      <alignment horizontal="center"/>
    </xf>
    <xf numFmtId="9" fontId="3" fillId="6" borderId="0" xfId="1" applyFont="1" applyFill="1" applyAlignment="1">
      <alignment horizontal="center"/>
    </xf>
    <xf numFmtId="0" fontId="0" fillId="6" borderId="8" xfId="0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4" fillId="6" borderId="8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3" xfId="0" applyBorder="1"/>
    <xf numFmtId="0" fontId="0" fillId="0" borderId="28" xfId="0" applyBorder="1"/>
    <xf numFmtId="0" fontId="0" fillId="6" borderId="16" xfId="0" applyFill="1" applyBorder="1" applyAlignment="1">
      <alignment horizontal="center"/>
    </xf>
    <xf numFmtId="9" fontId="3" fillId="6" borderId="16" xfId="1" applyFont="1" applyFill="1" applyBorder="1" applyAlignment="1">
      <alignment horizontal="center"/>
    </xf>
    <xf numFmtId="0" fontId="0" fillId="6" borderId="16" xfId="0" applyFill="1" applyBorder="1"/>
    <xf numFmtId="165" fontId="4" fillId="0" borderId="21" xfId="0" applyNumberFormat="1" applyFont="1" applyBorder="1" applyAlignment="1">
      <alignment horizontal="center"/>
    </xf>
    <xf numFmtId="1" fontId="4" fillId="0" borderId="21" xfId="0" applyNumberFormat="1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6" borderId="8" xfId="0" applyFont="1" applyFill="1" applyBorder="1"/>
    <xf numFmtId="0" fontId="0" fillId="6" borderId="16" xfId="0" applyFill="1" applyBorder="1" applyAlignment="1">
      <alignment horizontal="left"/>
    </xf>
    <xf numFmtId="2" fontId="4" fillId="0" borderId="21" xfId="0" applyNumberFormat="1" applyFont="1" applyBorder="1" applyAlignment="1">
      <alignment horizontal="center"/>
    </xf>
    <xf numFmtId="0" fontId="3" fillId="6" borderId="16" xfId="0" applyFont="1" applyFill="1" applyBorder="1"/>
    <xf numFmtId="0" fontId="4" fillId="0" borderId="2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0" fillId="6" borderId="8" xfId="0" applyFill="1" applyBorder="1"/>
    <xf numFmtId="0" fontId="3" fillId="0" borderId="2" xfId="0" applyFont="1" applyBorder="1"/>
    <xf numFmtId="0" fontId="0" fillId="0" borderId="2" xfId="0" applyBorder="1"/>
    <xf numFmtId="0" fontId="0" fillId="0" borderId="13" xfId="0" applyBorder="1" applyAlignment="1">
      <alignment horizontal="center"/>
    </xf>
    <xf numFmtId="9" fontId="3" fillId="0" borderId="32" xfId="1" applyFont="1" applyBorder="1" applyAlignment="1">
      <alignment horizontal="center"/>
    </xf>
    <xf numFmtId="9" fontId="3" fillId="2" borderId="20" xfId="1" applyFont="1" applyFill="1" applyBorder="1"/>
    <xf numFmtId="0" fontId="3" fillId="6" borderId="2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6" borderId="8" xfId="0" applyNumberFormat="1" applyFont="1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3" fillId="3" borderId="20" xfId="0" applyFont="1" applyFill="1" applyBorder="1"/>
    <xf numFmtId="0" fontId="0" fillId="3" borderId="20" xfId="0" applyFill="1" applyBorder="1"/>
    <xf numFmtId="0" fontId="0" fillId="3" borderId="20" xfId="0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14" fillId="0" borderId="8" xfId="0" applyFont="1" applyBorder="1"/>
    <xf numFmtId="0" fontId="14" fillId="0" borderId="35" xfId="0" applyFont="1" applyBorder="1"/>
    <xf numFmtId="0" fontId="4" fillId="0" borderId="1" xfId="0" applyFont="1" applyBorder="1" applyAlignment="1">
      <alignment horizontal="left"/>
    </xf>
    <xf numFmtId="9" fontId="3" fillId="2" borderId="36" xfId="1" applyFont="1" applyFill="1" applyBorder="1"/>
    <xf numFmtId="0" fontId="4" fillId="0" borderId="15" xfId="0" applyFont="1" applyBorder="1" applyAlignment="1">
      <alignment horizontal="center"/>
    </xf>
    <xf numFmtId="9" fontId="3" fillId="0" borderId="33" xfId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6" fontId="4" fillId="0" borderId="4" xfId="0" applyNumberFormat="1" applyFont="1" applyBorder="1"/>
    <xf numFmtId="166" fontId="4" fillId="0" borderId="8" xfId="0" applyNumberFormat="1" applyFont="1" applyBorder="1"/>
    <xf numFmtId="9" fontId="3" fillId="2" borderId="0" xfId="1" applyFont="1" applyFill="1"/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" fontId="4" fillId="2" borderId="21" xfId="0" applyNumberFormat="1" applyFont="1" applyFill="1" applyBorder="1" applyAlignment="1">
      <alignment horizontal="center"/>
    </xf>
    <xf numFmtId="165" fontId="4" fillId="2" borderId="2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18" fillId="0" borderId="0" xfId="0" applyFont="1"/>
    <xf numFmtId="2" fontId="4" fillId="9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9" fontId="3" fillId="0" borderId="0" xfId="1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14" fillId="0" borderId="4" xfId="1" applyFont="1" applyFill="1" applyBorder="1"/>
    <xf numFmtId="9" fontId="14" fillId="0" borderId="16" xfId="1" applyFont="1" applyBorder="1"/>
    <xf numFmtId="0" fontId="13" fillId="0" borderId="9" xfId="0" applyFont="1" applyBorder="1"/>
    <xf numFmtId="0" fontId="21" fillId="0" borderId="41" xfId="0" applyFont="1" applyBorder="1" applyAlignment="1">
      <alignment horizontal="center" wrapText="1"/>
    </xf>
    <xf numFmtId="1" fontId="21" fillId="0" borderId="22" xfId="0" applyNumberFormat="1" applyFont="1" applyBorder="1" applyAlignment="1">
      <alignment horizontal="center" wrapText="1"/>
    </xf>
    <xf numFmtId="9" fontId="14" fillId="0" borderId="42" xfId="1" applyFont="1" applyBorder="1"/>
    <xf numFmtId="9" fontId="14" fillId="0" borderId="43" xfId="1" applyFont="1" applyBorder="1"/>
    <xf numFmtId="9" fontId="14" fillId="0" borderId="30" xfId="1" applyFont="1" applyBorder="1"/>
    <xf numFmtId="9" fontId="14" fillId="0" borderId="27" xfId="1" applyFont="1" applyFill="1" applyBorder="1"/>
    <xf numFmtId="1" fontId="21" fillId="0" borderId="2" xfId="0" applyNumberFormat="1" applyFont="1" applyBorder="1" applyAlignment="1">
      <alignment horizontal="center" wrapText="1"/>
    </xf>
    <xf numFmtId="0" fontId="0" fillId="0" borderId="43" xfId="0" applyBorder="1"/>
    <xf numFmtId="0" fontId="0" fillId="0" borderId="23" xfId="0" applyBorder="1"/>
    <xf numFmtId="0" fontId="15" fillId="3" borderId="37" xfId="0" applyFont="1" applyFill="1" applyBorder="1"/>
    <xf numFmtId="0" fontId="15" fillId="3" borderId="38" xfId="0" applyFont="1" applyFill="1" applyBorder="1"/>
    <xf numFmtId="0" fontId="15" fillId="3" borderId="39" xfId="0" applyFont="1" applyFill="1" applyBorder="1"/>
    <xf numFmtId="0" fontId="15" fillId="3" borderId="18" xfId="0" applyFont="1" applyFill="1" applyBorder="1"/>
    <xf numFmtId="0" fontId="15" fillId="3" borderId="34" xfId="0" applyFont="1" applyFill="1" applyBorder="1"/>
    <xf numFmtId="0" fontId="15" fillId="3" borderId="17" xfId="0" applyFont="1" applyFill="1" applyBorder="1"/>
    <xf numFmtId="9" fontId="14" fillId="0" borderId="23" xfId="1" applyFont="1" applyBorder="1"/>
    <xf numFmtId="9" fontId="14" fillId="0" borderId="27" xfId="1" applyFont="1" applyBorder="1"/>
    <xf numFmtId="1" fontId="21" fillId="0" borderId="1" xfId="0" applyNumberFormat="1" applyFont="1" applyBorder="1" applyAlignment="1">
      <alignment horizontal="center" wrapText="1"/>
    </xf>
    <xf numFmtId="9" fontId="14" fillId="0" borderId="1" xfId="1" applyFont="1" applyBorder="1"/>
    <xf numFmtId="9" fontId="14" fillId="0" borderId="41" xfId="1" applyFont="1" applyBorder="1"/>
    <xf numFmtId="9" fontId="14" fillId="0" borderId="31" xfId="1" applyFont="1" applyBorder="1"/>
    <xf numFmtId="9" fontId="14" fillId="0" borderId="29" xfId="1" applyFont="1" applyBorder="1"/>
    <xf numFmtId="0" fontId="12" fillId="0" borderId="41" xfId="0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17" borderId="1" xfId="0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wrapText="1"/>
    </xf>
    <xf numFmtId="10" fontId="18" fillId="0" borderId="1" xfId="0" applyNumberFormat="1" applyFont="1" applyBorder="1"/>
    <xf numFmtId="10" fontId="18" fillId="17" borderId="22" xfId="0" applyNumberFormat="1" applyFont="1" applyFill="1" applyBorder="1"/>
    <xf numFmtId="0" fontId="18" fillId="0" borderId="1" xfId="0" applyFont="1" applyBorder="1"/>
    <xf numFmtId="2" fontId="18" fillId="0" borderId="4" xfId="0" applyNumberFormat="1" applyFont="1" applyBorder="1"/>
    <xf numFmtId="2" fontId="18" fillId="17" borderId="23" xfId="0" applyNumberFormat="1" applyFont="1" applyFill="1" applyBorder="1"/>
    <xf numFmtId="9" fontId="14" fillId="0" borderId="3" xfId="1" applyFont="1" applyBorder="1"/>
    <xf numFmtId="0" fontId="12" fillId="17" borderId="22" xfId="0" applyFont="1" applyFill="1" applyBorder="1" applyAlignment="1">
      <alignment horizontal="center" vertical="center" wrapText="1"/>
    </xf>
    <xf numFmtId="10" fontId="18" fillId="17" borderId="23" xfId="0" applyNumberFormat="1" applyFont="1" applyFill="1" applyBorder="1"/>
    <xf numFmtId="167" fontId="18" fillId="0" borderId="1" xfId="0" applyNumberFormat="1" applyFont="1" applyBorder="1"/>
    <xf numFmtId="10" fontId="18" fillId="0" borderId="4" xfId="0" applyNumberFormat="1" applyFont="1" applyBorder="1"/>
    <xf numFmtId="9" fontId="14" fillId="0" borderId="43" xfId="1" applyFont="1" applyBorder="1" applyAlignment="1">
      <alignment horizontal="center"/>
    </xf>
    <xf numFmtId="9" fontId="14" fillId="0" borderId="42" xfId="1" applyFont="1" applyBorder="1" applyAlignment="1">
      <alignment horizontal="right"/>
    </xf>
    <xf numFmtId="9" fontId="14" fillId="0" borderId="30" xfId="1" applyFont="1" applyBorder="1" applyAlignment="1">
      <alignment horizontal="right"/>
    </xf>
    <xf numFmtId="9" fontId="14" fillId="0" borderId="43" xfId="1" applyFont="1" applyBorder="1" applyAlignment="1">
      <alignment horizontal="right"/>
    </xf>
    <xf numFmtId="9" fontId="14" fillId="0" borderId="27" xfId="1" applyFont="1" applyFill="1" applyBorder="1" applyAlignment="1">
      <alignment horizontal="right"/>
    </xf>
    <xf numFmtId="0" fontId="14" fillId="0" borderId="0" xfId="0" applyFont="1" applyAlignment="1">
      <alignment vertical="center"/>
    </xf>
    <xf numFmtId="0" fontId="21" fillId="0" borderId="41" xfId="0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14" fillId="0" borderId="4" xfId="1" applyFont="1" applyBorder="1" applyAlignment="1">
      <alignment horizontal="center"/>
    </xf>
    <xf numFmtId="9" fontId="14" fillId="0" borderId="1" xfId="1" applyFont="1" applyBorder="1" applyAlignment="1">
      <alignment horizontal="center"/>
    </xf>
    <xf numFmtId="9" fontId="14" fillId="0" borderId="41" xfId="1" applyFont="1" applyBorder="1" applyAlignment="1">
      <alignment horizontal="center"/>
    </xf>
    <xf numFmtId="9" fontId="14" fillId="0" borderId="2" xfId="1" applyFont="1" applyBorder="1" applyAlignment="1">
      <alignment horizontal="center"/>
    </xf>
    <xf numFmtId="9" fontId="14" fillId="0" borderId="27" xfId="1" applyFont="1" applyBorder="1" applyAlignment="1">
      <alignment horizontal="center"/>
    </xf>
    <xf numFmtId="9" fontId="14" fillId="0" borderId="50" xfId="1" applyFont="1" applyBorder="1" applyAlignment="1">
      <alignment horizontal="center"/>
    </xf>
    <xf numFmtId="9" fontId="14" fillId="0" borderId="51" xfId="1" applyFont="1" applyBorder="1" applyAlignment="1">
      <alignment horizontal="center"/>
    </xf>
    <xf numFmtId="9" fontId="14" fillId="7" borderId="18" xfId="1" applyFont="1" applyFill="1" applyBorder="1" applyAlignment="1">
      <alignment horizontal="center"/>
    </xf>
    <xf numFmtId="9" fontId="14" fillId="7" borderId="17" xfId="1" applyFont="1" applyFill="1" applyBorder="1" applyAlignment="1">
      <alignment horizontal="center"/>
    </xf>
    <xf numFmtId="9" fontId="14" fillId="7" borderId="52" xfId="1" applyFont="1" applyFill="1" applyBorder="1" applyAlignment="1">
      <alignment horizontal="center"/>
    </xf>
    <xf numFmtId="0" fontId="12" fillId="0" borderId="0" xfId="0" applyFont="1"/>
    <xf numFmtId="0" fontId="12" fillId="0" borderId="41" xfId="0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12" fillId="7" borderId="12" xfId="0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1" fontId="12" fillId="0" borderId="3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9" fontId="14" fillId="17" borderId="42" xfId="1" applyFont="1" applyFill="1" applyBorder="1" applyAlignment="1">
      <alignment horizontal="right"/>
    </xf>
    <xf numFmtId="9" fontId="14" fillId="0" borderId="31" xfId="1" applyFont="1" applyBorder="1" applyAlignment="1">
      <alignment horizontal="center"/>
    </xf>
    <xf numFmtId="9" fontId="14" fillId="0" borderId="30" xfId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" fontId="25" fillId="0" borderId="1" xfId="0" applyNumberFormat="1" applyFont="1" applyBorder="1"/>
    <xf numFmtId="165" fontId="4" fillId="0" borderId="5" xfId="0" applyNumberFormat="1" applyFont="1" applyBorder="1" applyAlignment="1">
      <alignment horizontal="center"/>
    </xf>
    <xf numFmtId="165" fontId="4" fillId="8" borderId="2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0" fillId="2" borderId="3" xfId="0" applyFill="1" applyBorder="1"/>
    <xf numFmtId="0" fontId="8" fillId="2" borderId="1" xfId="0" applyFont="1" applyFill="1" applyBorder="1"/>
    <xf numFmtId="165" fontId="4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9" fontId="4" fillId="0" borderId="21" xfId="0" applyNumberFormat="1" applyFont="1" applyBorder="1" applyAlignment="1">
      <alignment horizontal="center"/>
    </xf>
    <xf numFmtId="0" fontId="0" fillId="19" borderId="1" xfId="0" applyFill="1" applyBorder="1" applyAlignment="1">
      <alignment horizontal="center"/>
    </xf>
    <xf numFmtId="9" fontId="21" fillId="2" borderId="12" xfId="1" applyFont="1" applyFill="1" applyBorder="1"/>
    <xf numFmtId="0" fontId="3" fillId="2" borderId="18" xfId="0" applyFont="1" applyFill="1" applyBorder="1" applyAlignment="1">
      <alignment horizontal="center" wrapText="1"/>
    </xf>
    <xf numFmtId="2" fontId="8" fillId="4" borderId="1" xfId="0" applyNumberFormat="1" applyFont="1" applyFill="1" applyBorder="1"/>
    <xf numFmtId="165" fontId="9" fillId="4" borderId="1" xfId="0" applyNumberFormat="1" applyFont="1" applyFill="1" applyBorder="1"/>
    <xf numFmtId="0" fontId="0" fillId="6" borderId="2" xfId="0" applyFill="1" applyBorder="1" applyAlignment="1">
      <alignment horizontal="center"/>
    </xf>
    <xf numFmtId="0" fontId="3" fillId="2" borderId="0" xfId="0" applyFont="1" applyFill="1" applyAlignment="1">
      <alignment horizontal="center" textRotation="90"/>
    </xf>
    <xf numFmtId="0" fontId="3" fillId="3" borderId="3" xfId="0" applyFont="1" applyFill="1" applyBorder="1" applyAlignment="1">
      <alignment horizontal="center"/>
    </xf>
    <xf numFmtId="9" fontId="3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2" borderId="1" xfId="0" applyFont="1" applyFill="1" applyBorder="1"/>
    <xf numFmtId="165" fontId="8" fillId="2" borderId="1" xfId="0" applyNumberFormat="1" applyFont="1" applyFill="1" applyBorder="1"/>
    <xf numFmtId="1" fontId="9" fillId="2" borderId="1" xfId="0" applyNumberFormat="1" applyFont="1" applyFill="1" applyBorder="1"/>
    <xf numFmtId="165" fontId="9" fillId="2" borderId="1" xfId="0" applyNumberFormat="1" applyFont="1" applyFill="1" applyBorder="1"/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0" xfId="0" applyFill="1" applyBorder="1"/>
    <xf numFmtId="0" fontId="3" fillId="2" borderId="1" xfId="0" applyFont="1" applyFill="1" applyBorder="1"/>
    <xf numFmtId="2" fontId="8" fillId="2" borderId="1" xfId="0" applyNumberFormat="1" applyFont="1" applyFill="1" applyBorder="1"/>
    <xf numFmtId="0" fontId="3" fillId="11" borderId="1" xfId="0" applyFont="1" applyFill="1" applyBorder="1"/>
    <xf numFmtId="0" fontId="9" fillId="20" borderId="1" xfId="0" applyFont="1" applyFill="1" applyBorder="1"/>
    <xf numFmtId="165" fontId="3" fillId="2" borderId="1" xfId="0" applyNumberFormat="1" applyFont="1" applyFill="1" applyBorder="1"/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6" borderId="7" xfId="0" applyFill="1" applyBorder="1" applyAlignment="1">
      <alignment horizontal="center"/>
    </xf>
    <xf numFmtId="1" fontId="3" fillId="21" borderId="21" xfId="0" applyNumberFormat="1" applyFont="1" applyFill="1" applyBorder="1" applyAlignment="1">
      <alignment horizontal="center"/>
    </xf>
    <xf numFmtId="1" fontId="3" fillId="21" borderId="1" xfId="0" applyNumberFormat="1" applyFont="1" applyFill="1" applyBorder="1" applyAlignment="1">
      <alignment horizontal="center"/>
    </xf>
    <xf numFmtId="1" fontId="4" fillId="21" borderId="21" xfId="0" applyNumberFormat="1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3" fillId="21" borderId="1" xfId="0" applyFont="1" applyFill="1" applyBorder="1"/>
    <xf numFmtId="0" fontId="8" fillId="21" borderId="1" xfId="0" applyFont="1" applyFill="1" applyBorder="1"/>
    <xf numFmtId="1" fontId="4" fillId="21" borderId="1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9" fontId="3" fillId="0" borderId="20" xfId="1" applyFont="1" applyFill="1" applyBorder="1" applyAlignment="1">
      <alignment horizontal="center"/>
    </xf>
    <xf numFmtId="9" fontId="3" fillId="2" borderId="20" xfId="1" applyFon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0" fontId="0" fillId="22" borderId="0" xfId="0" applyFill="1"/>
    <xf numFmtId="165" fontId="0" fillId="2" borderId="1" xfId="0" applyNumberFormat="1" applyFill="1" applyBorder="1" applyAlignment="1">
      <alignment horizontal="center"/>
    </xf>
    <xf numFmtId="165" fontId="8" fillId="23" borderId="1" xfId="0" applyNumberFormat="1" applyFont="1" applyFill="1" applyBorder="1"/>
    <xf numFmtId="0" fontId="8" fillId="23" borderId="1" xfId="0" applyFont="1" applyFill="1" applyBorder="1"/>
    <xf numFmtId="2" fontId="4" fillId="2" borderId="1" xfId="0" applyNumberFormat="1" applyFont="1" applyFill="1" applyBorder="1" applyAlignment="1">
      <alignment horizontal="center"/>
    </xf>
    <xf numFmtId="9" fontId="3" fillId="2" borderId="0" xfId="1" applyFont="1" applyFill="1" applyBorder="1"/>
    <xf numFmtId="171" fontId="0" fillId="0" borderId="0" xfId="0" applyNumberFormat="1"/>
    <xf numFmtId="165" fontId="0" fillId="9" borderId="1" xfId="0" applyNumberFormat="1" applyFill="1" applyBorder="1" applyAlignment="1">
      <alignment horizontal="center"/>
    </xf>
    <xf numFmtId="0" fontId="3" fillId="2" borderId="5" xfId="0" applyFont="1" applyFill="1" applyBorder="1"/>
    <xf numFmtId="1" fontId="9" fillId="21" borderId="2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left"/>
    </xf>
    <xf numFmtId="169" fontId="29" fillId="21" borderId="0" xfId="0" applyNumberFormat="1" applyFont="1" applyFill="1" applyAlignment="1">
      <alignment horizontal="center"/>
    </xf>
    <xf numFmtId="9" fontId="3" fillId="0" borderId="0" xfId="1" applyFont="1" applyFill="1" applyBorder="1"/>
    <xf numFmtId="0" fontId="0" fillId="8" borderId="0" xfId="0" applyFill="1"/>
    <xf numFmtId="0" fontId="4" fillId="9" borderId="5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0" fillId="0" borderId="22" xfId="0" applyBorder="1" applyAlignment="1">
      <alignment horizontal="right"/>
    </xf>
    <xf numFmtId="16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16" fontId="4" fillId="0" borderId="8" xfId="0" applyNumberFormat="1" applyFont="1" applyBorder="1"/>
    <xf numFmtId="172" fontId="4" fillId="0" borderId="1" xfId="0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172" fontId="0" fillId="2" borderId="0" xfId="0" applyNumberFormat="1" applyFill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165" fontId="4" fillId="9" borderId="2" xfId="0" applyNumberFormat="1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4" fillId="9" borderId="1" xfId="0" applyFont="1" applyFill="1" applyBorder="1"/>
    <xf numFmtId="166" fontId="4" fillId="0" borderId="1" xfId="0" applyNumberFormat="1" applyFont="1" applyBorder="1" applyAlignment="1">
      <alignment horizontal="left" vertical="top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9" borderId="0" xfId="0" applyFill="1"/>
    <xf numFmtId="0" fontId="4" fillId="9" borderId="0" xfId="0" applyFont="1" applyFill="1"/>
    <xf numFmtId="0" fontId="4" fillId="2" borderId="5" xfId="0" applyFont="1" applyFill="1" applyBorder="1" applyAlignment="1">
      <alignment horizontal="center"/>
    </xf>
    <xf numFmtId="0" fontId="4" fillId="0" borderId="16" xfId="0" applyFont="1" applyBorder="1"/>
    <xf numFmtId="1" fontId="4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right"/>
    </xf>
    <xf numFmtId="9" fontId="3" fillId="0" borderId="0" xfId="1" applyFont="1" applyFill="1" applyBorder="1" applyAlignment="1">
      <alignment horizontal="center"/>
    </xf>
    <xf numFmtId="16" fontId="4" fillId="0" borderId="0" xfId="0" applyNumberFormat="1" applyFont="1"/>
    <xf numFmtId="172" fontId="4" fillId="0" borderId="1" xfId="0" applyNumberFormat="1" applyFont="1" applyBorder="1" applyAlignment="1">
      <alignment horizontal="right"/>
    </xf>
    <xf numFmtId="0" fontId="4" fillId="0" borderId="2" xfId="0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" fontId="28" fillId="21" borderId="21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0" fillId="21" borderId="21" xfId="0" applyNumberFormat="1" applyFill="1" applyBorder="1" applyAlignment="1">
      <alignment horizontal="center"/>
    </xf>
    <xf numFmtId="172" fontId="4" fillId="0" borderId="1" xfId="0" applyNumberFormat="1" applyFont="1" applyBorder="1" applyAlignment="1">
      <alignment horizontal="center" vertical="center"/>
    </xf>
    <xf numFmtId="9" fontId="3" fillId="6" borderId="0" xfId="1" applyFont="1" applyFill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" fontId="4" fillId="0" borderId="1" xfId="0" applyNumberFormat="1" applyFont="1" applyBorder="1" applyAlignment="1">
      <alignment vertical="center"/>
    </xf>
    <xf numFmtId="172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horizontal="left" indent="3"/>
    </xf>
    <xf numFmtId="0" fontId="4" fillId="2" borderId="2" xfId="0" applyFont="1" applyFill="1" applyBorder="1" applyAlignment="1">
      <alignment horizontal="center"/>
    </xf>
    <xf numFmtId="165" fontId="2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9" borderId="3" xfId="0" applyFill="1" applyBorder="1"/>
    <xf numFmtId="17" fontId="4" fillId="0" borderId="1" xfId="0" applyNumberFormat="1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0" fillId="2" borderId="22" xfId="0" applyFill="1" applyBorder="1" applyAlignment="1">
      <alignment horizontal="right"/>
    </xf>
    <xf numFmtId="0" fontId="0" fillId="9" borderId="5" xfId="0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172" fontId="4" fillId="0" borderId="0" xfId="0" applyNumberFormat="1" applyFont="1" applyAlignment="1">
      <alignment horizontal="center"/>
    </xf>
    <xf numFmtId="165" fontId="4" fillId="24" borderId="21" xfId="0" applyNumberFormat="1" applyFont="1" applyFill="1" applyBorder="1" applyAlignment="1">
      <alignment horizontal="center"/>
    </xf>
    <xf numFmtId="2" fontId="4" fillId="24" borderId="21" xfId="0" applyNumberFormat="1" applyFont="1" applyFill="1" applyBorder="1" applyAlignment="1">
      <alignment horizontal="center"/>
    </xf>
    <xf numFmtId="16" fontId="4" fillId="24" borderId="1" xfId="0" applyNumberFormat="1" applyFont="1" applyFill="1" applyBorder="1"/>
    <xf numFmtId="0" fontId="4" fillId="24" borderId="1" xfId="0" applyFont="1" applyFill="1" applyBorder="1"/>
    <xf numFmtId="0" fontId="4" fillId="24" borderId="2" xfId="0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4" fillId="24" borderId="31" xfId="0" applyFont="1" applyFill="1" applyBorder="1" applyAlignment="1">
      <alignment horizontal="center"/>
    </xf>
    <xf numFmtId="0" fontId="4" fillId="24" borderId="21" xfId="0" applyFont="1" applyFill="1" applyBorder="1" applyAlignment="1">
      <alignment horizontal="center"/>
    </xf>
    <xf numFmtId="2" fontId="4" fillId="2" borderId="21" xfId="0" applyNumberFormat="1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9" borderId="5" xfId="0" applyFont="1" applyFill="1" applyBorder="1"/>
    <xf numFmtId="165" fontId="4" fillId="0" borderId="16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66" fontId="4" fillId="0" borderId="0" xfId="0" applyNumberFormat="1" applyFont="1"/>
    <xf numFmtId="0" fontId="4" fillId="0" borderId="0" xfId="0" applyFont="1" applyAlignment="1">
      <alignment horizontal="left"/>
    </xf>
    <xf numFmtId="166" fontId="4" fillId="0" borderId="5" xfId="0" applyNumberFormat="1" applyFont="1" applyBorder="1"/>
    <xf numFmtId="0" fontId="0" fillId="6" borderId="5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9" fontId="3" fillId="2" borderId="53" xfId="1" applyFont="1" applyFill="1" applyBorder="1"/>
    <xf numFmtId="1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left" wrapText="1"/>
    </xf>
    <xf numFmtId="0" fontId="3" fillId="2" borderId="52" xfId="0" applyFont="1" applyFill="1" applyBorder="1" applyAlignment="1">
      <alignment horizontal="center" wrapText="1"/>
    </xf>
    <xf numFmtId="0" fontId="3" fillId="2" borderId="54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9" fillId="21" borderId="1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0" fontId="0" fillId="2" borderId="1" xfId="0" applyFill="1" applyBorder="1"/>
    <xf numFmtId="2" fontId="9" fillId="0" borderId="5" xfId="0" applyNumberFormat="1" applyFont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1" fontId="4" fillId="24" borderId="3" xfId="0" applyNumberFormat="1" applyFont="1" applyFill="1" applyBorder="1" applyAlignment="1">
      <alignment horizontal="center"/>
    </xf>
    <xf numFmtId="169" fontId="33" fillId="21" borderId="0" xfId="0" applyNumberFormat="1" applyFont="1" applyFill="1" applyAlignment="1">
      <alignment horizontal="center"/>
    </xf>
    <xf numFmtId="172" fontId="32" fillId="0" borderId="1" xfId="0" applyNumberFormat="1" applyFont="1" applyBorder="1" applyAlignment="1">
      <alignment horizontal="center"/>
    </xf>
    <xf numFmtId="166" fontId="32" fillId="0" borderId="1" xfId="0" applyNumberFormat="1" applyFont="1" applyBorder="1" applyAlignment="1">
      <alignment horizontal="left"/>
    </xf>
    <xf numFmtId="166" fontId="32" fillId="0" borderId="1" xfId="0" applyNumberFormat="1" applyFont="1" applyBorder="1"/>
    <xf numFmtId="0" fontId="10" fillId="0" borderId="0" xfId="0" applyFont="1"/>
    <xf numFmtId="0" fontId="32" fillId="0" borderId="0" xfId="0" applyFont="1"/>
    <xf numFmtId="172" fontId="10" fillId="0" borderId="0" xfId="0" applyNumberFormat="1" applyFont="1" applyAlignment="1">
      <alignment horizontal="center"/>
    </xf>
    <xf numFmtId="165" fontId="9" fillId="0" borderId="21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9" fillId="2" borderId="2" xfId="0" applyNumberFormat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4" fillId="24" borderId="8" xfId="0" applyFont="1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1" fontId="35" fillId="21" borderId="2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4" fillId="9" borderId="5" xfId="0" applyNumberFormat="1" applyFont="1" applyFill="1" applyBorder="1" applyAlignment="1">
      <alignment horizontal="center"/>
    </xf>
    <xf numFmtId="2" fontId="4" fillId="9" borderId="5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/>
    <xf numFmtId="0" fontId="37" fillId="0" borderId="0" xfId="0" applyFont="1"/>
    <xf numFmtId="0" fontId="37" fillId="0" borderId="0" xfId="0" applyFont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" fontId="4" fillId="15" borderId="1" xfId="0" applyNumberFormat="1" applyFont="1" applyFill="1" applyBorder="1"/>
    <xf numFmtId="0" fontId="4" fillId="15" borderId="1" xfId="0" applyFont="1" applyFill="1" applyBorder="1"/>
    <xf numFmtId="16" fontId="0" fillId="15" borderId="1" xfId="0" applyNumberFormat="1" applyFill="1" applyBorder="1"/>
    <xf numFmtId="0" fontId="0" fillId="15" borderId="2" xfId="0" applyFill="1" applyBorder="1"/>
    <xf numFmtId="165" fontId="4" fillId="15" borderId="2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9" fontId="38" fillId="2" borderId="30" xfId="1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0" fillId="9" borderId="0" xfId="0" applyFill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173" fontId="0" fillId="0" borderId="1" xfId="0" applyNumberFormat="1" applyBorder="1"/>
    <xf numFmtId="0" fontId="0" fillId="2" borderId="8" xfId="0" applyFill="1" applyBorder="1" applyAlignment="1">
      <alignment horizontal="right"/>
    </xf>
    <xf numFmtId="9" fontId="3" fillId="6" borderId="13" xfId="1" applyFont="1" applyFill="1" applyBorder="1" applyAlignment="1">
      <alignment horizontal="center"/>
    </xf>
    <xf numFmtId="9" fontId="3" fillId="2" borderId="12" xfId="1" applyFont="1" applyFill="1" applyBorder="1" applyAlignment="1">
      <alignment horizontal="center"/>
    </xf>
    <xf numFmtId="16" fontId="4" fillId="24" borderId="8" xfId="0" applyNumberFormat="1" applyFont="1" applyFill="1" applyBorder="1"/>
    <xf numFmtId="0" fontId="4" fillId="24" borderId="8" xfId="0" applyFont="1" applyFill="1" applyBorder="1"/>
    <xf numFmtId="0" fontId="4" fillId="24" borderId="15" xfId="0" applyFont="1" applyFill="1" applyBorder="1" applyAlignment="1">
      <alignment horizontal="center"/>
    </xf>
    <xf numFmtId="0" fontId="4" fillId="24" borderId="28" xfId="0" applyFont="1" applyFill="1" applyBorder="1" applyAlignment="1">
      <alignment horizontal="center"/>
    </xf>
    <xf numFmtId="1" fontId="4" fillId="24" borderId="7" xfId="0" applyNumberFormat="1" applyFont="1" applyFill="1" applyBorder="1" applyAlignment="1">
      <alignment horizontal="center"/>
    </xf>
    <xf numFmtId="2" fontId="4" fillId="24" borderId="7" xfId="0" applyNumberFormat="1" applyFont="1" applyFill="1" applyBorder="1" applyAlignment="1">
      <alignment horizontal="center"/>
    </xf>
    <xf numFmtId="2" fontId="4" fillId="24" borderId="1" xfId="0" applyNumberFormat="1" applyFont="1" applyFill="1" applyBorder="1" applyAlignment="1">
      <alignment horizontal="center"/>
    </xf>
    <xf numFmtId="2" fontId="4" fillId="2" borderId="7" xfId="0" applyNumberFormat="1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" fontId="0" fillId="0" borderId="0" xfId="0" applyNumberFormat="1"/>
    <xf numFmtId="0" fontId="4" fillId="24" borderId="30" xfId="0" applyFont="1" applyFill="1" applyBorder="1" applyAlignment="1">
      <alignment horizontal="center"/>
    </xf>
    <xf numFmtId="16" fontId="0" fillId="24" borderId="0" xfId="0" applyNumberFormat="1" applyFill="1"/>
    <xf numFmtId="0" fontId="0" fillId="24" borderId="20" xfId="0" applyFill="1" applyBorder="1" applyAlignment="1">
      <alignment horizontal="center"/>
    </xf>
    <xf numFmtId="0" fontId="0" fillId="24" borderId="0" xfId="0" applyFill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4" fillId="0" borderId="55" xfId="0" applyNumberFormat="1" applyFont="1" applyBorder="1"/>
    <xf numFmtId="2" fontId="4" fillId="2" borderId="8" xfId="0" applyNumberFormat="1" applyFont="1" applyFill="1" applyBorder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/>
    <xf numFmtId="2" fontId="0" fillId="0" borderId="5" xfId="0" applyNumberFormat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4" fillId="15" borderId="21" xfId="0" applyFon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165" fontId="4" fillId="15" borderId="21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2" fontId="4" fillId="15" borderId="21" xfId="0" applyNumberFormat="1" applyFont="1" applyFill="1" applyBorder="1" applyAlignment="1">
      <alignment horizontal="center"/>
    </xf>
    <xf numFmtId="1" fontId="4" fillId="15" borderId="2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1" fontId="4" fillId="15" borderId="3" xfId="0" applyNumberFormat="1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0" fillId="15" borderId="0" xfId="0" applyFill="1"/>
    <xf numFmtId="0" fontId="4" fillId="15" borderId="0" xfId="0" applyFont="1" applyFill="1"/>
    <xf numFmtId="165" fontId="4" fillId="15" borderId="0" xfId="0" applyNumberFormat="1" applyFont="1" applyFill="1"/>
    <xf numFmtId="0" fontId="0" fillId="15" borderId="0" xfId="0" applyFill="1" applyAlignment="1">
      <alignment horizontal="center"/>
    </xf>
    <xf numFmtId="0" fontId="39" fillId="6" borderId="1" xfId="0" applyFont="1" applyFill="1" applyBorder="1" applyAlignment="1">
      <alignment horizontal="center"/>
    </xf>
    <xf numFmtId="0" fontId="0" fillId="15" borderId="22" xfId="0" applyFill="1" applyBorder="1" applyAlignment="1">
      <alignment horizontal="right"/>
    </xf>
    <xf numFmtId="16" fontId="4" fillId="0" borderId="2" xfId="0" applyNumberFormat="1" applyFont="1" applyBorder="1"/>
    <xf numFmtId="9" fontId="0" fillId="0" borderId="0" xfId="1" applyFont="1" applyBorder="1" applyAlignment="1">
      <alignment horizontal="center"/>
    </xf>
    <xf numFmtId="9" fontId="0" fillId="0" borderId="0" xfId="1" applyFont="1" applyBorder="1"/>
    <xf numFmtId="0" fontId="0" fillId="20" borderId="5" xfId="0" applyFill="1" applyBorder="1" applyAlignment="1">
      <alignment horizontal="center"/>
    </xf>
    <xf numFmtId="1" fontId="4" fillId="22" borderId="21" xfId="0" applyNumberFormat="1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1" fontId="4" fillId="22" borderId="3" xfId="0" applyNumberFormat="1" applyFont="1" applyFill="1" applyBorder="1" applyAlignment="1">
      <alignment horizontal="center"/>
    </xf>
    <xf numFmtId="0" fontId="0" fillId="22" borderId="22" xfId="0" applyFill="1" applyBorder="1" applyAlignment="1">
      <alignment horizontal="right"/>
    </xf>
    <xf numFmtId="165" fontId="4" fillId="22" borderId="21" xfId="0" applyNumberFormat="1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4" fillId="2" borderId="0" xfId="0" applyFont="1" applyFill="1"/>
    <xf numFmtId="9" fontId="21" fillId="0" borderId="0" xfId="1" applyFont="1" applyFill="1" applyBorder="1"/>
    <xf numFmtId="0" fontId="3" fillId="4" borderId="1" xfId="0" applyFont="1" applyFill="1" applyBorder="1" applyAlignment="1">
      <alignment horizontal="center"/>
    </xf>
    <xf numFmtId="0" fontId="19" fillId="10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5" fillId="14" borderId="44" xfId="0" applyFont="1" applyFill="1" applyBorder="1" applyAlignment="1">
      <alignment horizontal="center"/>
    </xf>
    <xf numFmtId="0" fontId="15" fillId="14" borderId="45" xfId="0" applyFont="1" applyFill="1" applyBorder="1" applyAlignment="1">
      <alignment horizontal="center"/>
    </xf>
    <xf numFmtId="0" fontId="15" fillId="13" borderId="44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15" fillId="11" borderId="44" xfId="0" applyFont="1" applyFill="1" applyBorder="1" applyAlignment="1">
      <alignment horizontal="center"/>
    </xf>
    <xf numFmtId="0" fontId="15" fillId="11" borderId="45" xfId="0" applyFont="1" applyFill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3" fillId="12" borderId="40" xfId="0" applyFont="1" applyFill="1" applyBorder="1" applyAlignment="1">
      <alignment horizontal="center"/>
    </xf>
    <xf numFmtId="0" fontId="13" fillId="12" borderId="46" xfId="0" applyFont="1" applyFill="1" applyBorder="1" applyAlignment="1">
      <alignment horizontal="center"/>
    </xf>
    <xf numFmtId="0" fontId="15" fillId="2" borderId="44" xfId="0" applyFont="1" applyFill="1" applyBorder="1" applyAlignment="1">
      <alignment horizontal="center"/>
    </xf>
    <xf numFmtId="0" fontId="15" fillId="2" borderId="45" xfId="0" applyFont="1" applyFill="1" applyBorder="1" applyAlignment="1">
      <alignment horizontal="center"/>
    </xf>
    <xf numFmtId="0" fontId="15" fillId="16" borderId="44" xfId="0" applyFont="1" applyFill="1" applyBorder="1" applyAlignment="1">
      <alignment horizontal="center"/>
    </xf>
    <xf numFmtId="0" fontId="15" fillId="16" borderId="45" xfId="0" applyFont="1" applyFill="1" applyBorder="1" applyAlignment="1">
      <alignment horizontal="center"/>
    </xf>
    <xf numFmtId="0" fontId="15" fillId="15" borderId="44" xfId="0" applyFont="1" applyFill="1" applyBorder="1" applyAlignment="1">
      <alignment horizontal="center"/>
    </xf>
    <xf numFmtId="0" fontId="15" fillId="15" borderId="45" xfId="0" applyFont="1" applyFill="1" applyBorder="1" applyAlignment="1">
      <alignment horizontal="center"/>
    </xf>
    <xf numFmtId="0" fontId="13" fillId="12" borderId="48" xfId="0" applyFont="1" applyFill="1" applyBorder="1" applyAlignment="1">
      <alignment horizontal="center"/>
    </xf>
    <xf numFmtId="0" fontId="22" fillId="13" borderId="40" xfId="0" applyFont="1" applyFill="1" applyBorder="1" applyAlignment="1">
      <alignment horizontal="center"/>
    </xf>
    <xf numFmtId="0" fontId="22" fillId="13" borderId="46" xfId="0" applyFont="1" applyFill="1" applyBorder="1" applyAlignment="1">
      <alignment horizontal="center"/>
    </xf>
    <xf numFmtId="0" fontId="22" fillId="13" borderId="48" xfId="0" applyFont="1" applyFill="1" applyBorder="1" applyAlignment="1">
      <alignment horizontal="center"/>
    </xf>
    <xf numFmtId="0" fontId="22" fillId="14" borderId="44" xfId="0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/>
    </xf>
    <xf numFmtId="0" fontId="22" fillId="14" borderId="45" xfId="0" applyFont="1" applyFill="1" applyBorder="1" applyAlignment="1">
      <alignment horizontal="center"/>
    </xf>
    <xf numFmtId="0" fontId="22" fillId="15" borderId="40" xfId="0" applyFont="1" applyFill="1" applyBorder="1" applyAlignment="1">
      <alignment horizontal="center"/>
    </xf>
    <xf numFmtId="0" fontId="22" fillId="15" borderId="46" xfId="0" applyFont="1" applyFill="1" applyBorder="1" applyAlignment="1">
      <alignment horizontal="center"/>
    </xf>
    <xf numFmtId="0" fontId="22" fillId="15" borderId="48" xfId="0" applyFont="1" applyFill="1" applyBorder="1" applyAlignment="1">
      <alignment horizontal="center"/>
    </xf>
    <xf numFmtId="0" fontId="22" fillId="16" borderId="40" xfId="0" applyFont="1" applyFill="1" applyBorder="1" applyAlignment="1">
      <alignment horizontal="center"/>
    </xf>
    <xf numFmtId="0" fontId="22" fillId="16" borderId="46" xfId="0" applyFont="1" applyFill="1" applyBorder="1" applyAlignment="1">
      <alignment horizontal="center"/>
    </xf>
    <xf numFmtId="0" fontId="22" fillId="16" borderId="48" xfId="0" applyFont="1" applyFill="1" applyBorder="1" applyAlignment="1">
      <alignment horizontal="center"/>
    </xf>
    <xf numFmtId="0" fontId="22" fillId="2" borderId="40" xfId="0" applyFont="1" applyFill="1" applyBorder="1" applyAlignment="1">
      <alignment horizontal="center"/>
    </xf>
    <xf numFmtId="0" fontId="22" fillId="2" borderId="46" xfId="0" applyFont="1" applyFill="1" applyBorder="1" applyAlignment="1">
      <alignment horizontal="center"/>
    </xf>
    <xf numFmtId="0" fontId="22" fillId="2" borderId="48" xfId="0" applyFont="1" applyFill="1" applyBorder="1" applyAlignment="1">
      <alignment horizontal="center"/>
    </xf>
    <xf numFmtId="0" fontId="15" fillId="2" borderId="40" xfId="0" applyFont="1" applyFill="1" applyBorder="1" applyAlignment="1">
      <alignment horizontal="center"/>
    </xf>
    <xf numFmtId="0" fontId="15" fillId="2" borderId="46" xfId="0" applyFont="1" applyFill="1" applyBorder="1" applyAlignment="1">
      <alignment horizontal="center"/>
    </xf>
    <xf numFmtId="0" fontId="15" fillId="2" borderId="48" xfId="0" applyFont="1" applyFill="1" applyBorder="1" applyAlignment="1">
      <alignment horizontal="center"/>
    </xf>
    <xf numFmtId="0" fontId="12" fillId="12" borderId="40" xfId="0" applyFont="1" applyFill="1" applyBorder="1" applyAlignment="1">
      <alignment horizontal="center"/>
    </xf>
    <xf numFmtId="0" fontId="12" fillId="12" borderId="46" xfId="0" applyFont="1" applyFill="1" applyBorder="1" applyAlignment="1">
      <alignment horizontal="center"/>
    </xf>
    <xf numFmtId="0" fontId="12" fillId="12" borderId="45" xfId="0" applyFont="1" applyFill="1" applyBorder="1" applyAlignment="1">
      <alignment horizontal="center"/>
    </xf>
    <xf numFmtId="0" fontId="15" fillId="11" borderId="40" xfId="0" applyFont="1" applyFill="1" applyBorder="1" applyAlignment="1">
      <alignment horizontal="center"/>
    </xf>
    <xf numFmtId="0" fontId="15" fillId="11" borderId="46" xfId="0" applyFont="1" applyFill="1" applyBorder="1" applyAlignment="1">
      <alignment horizontal="center"/>
    </xf>
    <xf numFmtId="0" fontId="15" fillId="11" borderId="48" xfId="0" applyFont="1" applyFill="1" applyBorder="1" applyAlignment="1">
      <alignment horizontal="center"/>
    </xf>
    <xf numFmtId="0" fontId="15" fillId="13" borderId="40" xfId="0" applyFont="1" applyFill="1" applyBorder="1" applyAlignment="1">
      <alignment horizontal="center"/>
    </xf>
    <xf numFmtId="0" fontId="15" fillId="13" borderId="46" xfId="0" applyFont="1" applyFill="1" applyBorder="1" applyAlignment="1">
      <alignment horizontal="center"/>
    </xf>
    <xf numFmtId="0" fontId="15" fillId="13" borderId="48" xfId="0" applyFont="1" applyFill="1" applyBorder="1" applyAlignment="1">
      <alignment horizontal="center"/>
    </xf>
    <xf numFmtId="0" fontId="15" fillId="14" borderId="40" xfId="0" applyFont="1" applyFill="1" applyBorder="1" applyAlignment="1">
      <alignment horizontal="center"/>
    </xf>
    <xf numFmtId="0" fontId="15" fillId="14" borderId="46" xfId="0" applyFont="1" applyFill="1" applyBorder="1" applyAlignment="1">
      <alignment horizontal="center"/>
    </xf>
    <xf numFmtId="0" fontId="15" fillId="14" borderId="48" xfId="0" applyFont="1" applyFill="1" applyBorder="1" applyAlignment="1">
      <alignment horizontal="center"/>
    </xf>
    <xf numFmtId="0" fontId="15" fillId="15" borderId="40" xfId="0" applyFont="1" applyFill="1" applyBorder="1" applyAlignment="1">
      <alignment horizontal="center"/>
    </xf>
    <xf numFmtId="0" fontId="15" fillId="15" borderId="46" xfId="0" applyFont="1" applyFill="1" applyBorder="1" applyAlignment="1">
      <alignment horizontal="center"/>
    </xf>
    <xf numFmtId="0" fontId="15" fillId="15" borderId="48" xfId="0" applyFont="1" applyFill="1" applyBorder="1" applyAlignment="1">
      <alignment horizontal="center"/>
    </xf>
    <xf numFmtId="0" fontId="15" fillId="16" borderId="40" xfId="0" applyFont="1" applyFill="1" applyBorder="1" applyAlignment="1">
      <alignment horizontal="center"/>
    </xf>
    <xf numFmtId="0" fontId="15" fillId="16" borderId="46" xfId="0" applyFont="1" applyFill="1" applyBorder="1" applyAlignment="1">
      <alignment horizontal="center"/>
    </xf>
    <xf numFmtId="0" fontId="15" fillId="16" borderId="48" xfId="0" applyFont="1" applyFill="1" applyBorder="1" applyAlignment="1">
      <alignment horizontal="center"/>
    </xf>
    <xf numFmtId="0" fontId="22" fillId="18" borderId="47" xfId="0" applyFont="1" applyFill="1" applyBorder="1" applyAlignment="1">
      <alignment horizontal="center"/>
    </xf>
    <xf numFmtId="0" fontId="22" fillId="18" borderId="11" xfId="0" applyFont="1" applyFill="1" applyBorder="1" applyAlignment="1">
      <alignment horizontal="center"/>
    </xf>
    <xf numFmtId="0" fontId="22" fillId="13" borderId="47" xfId="0" applyFont="1" applyFill="1" applyBorder="1" applyAlignment="1">
      <alignment horizontal="center"/>
    </xf>
    <xf numFmtId="0" fontId="22" fillId="13" borderId="11" xfId="0" applyFont="1" applyFill="1" applyBorder="1" applyAlignment="1">
      <alignment horizontal="center"/>
    </xf>
    <xf numFmtId="0" fontId="22" fillId="2" borderId="47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14" borderId="40" xfId="0" applyFont="1" applyFill="1" applyBorder="1" applyAlignment="1">
      <alignment horizontal="center"/>
    </xf>
    <xf numFmtId="0" fontId="22" fillId="14" borderId="46" xfId="0" applyFont="1" applyFill="1" applyBorder="1" applyAlignment="1">
      <alignment horizontal="center"/>
    </xf>
    <xf numFmtId="0" fontId="22" fillId="14" borderId="48" xfId="0" applyFont="1" applyFill="1" applyBorder="1" applyAlignment="1">
      <alignment horizontal="center"/>
    </xf>
    <xf numFmtId="0" fontId="20" fillId="1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textRotation="90"/>
    </xf>
    <xf numFmtId="0" fontId="12" fillId="10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</cellXfs>
  <cellStyles count="48">
    <cellStyle name="Comma 2" xfId="6" xr:uid="{00000000-0005-0000-0000-000000000000}"/>
    <cellStyle name="Comma 2 2" xfId="34" xr:uid="{15A980F6-4DB3-4FEC-AF3A-C6316D202366}"/>
    <cellStyle name="Comma 2 3" xfId="29" xr:uid="{01E42721-8B9E-4508-B790-F2B6CD2AD109}"/>
    <cellStyle name="Comma 3" xfId="9" xr:uid="{128B245B-75DE-4576-B2CF-7AE31CEADFEB}"/>
    <cellStyle name="Comma 3 2" xfId="24" xr:uid="{DC35959A-ADAA-4158-8435-F85E19CED4F4}"/>
    <cellStyle name="Comma 4" xfId="19" xr:uid="{F4792F20-1FC9-4E5E-95B6-3BFB1505BD9F}"/>
    <cellStyle name="Comma 4 2" xfId="41" xr:uid="{837B7CFA-0CE4-4780-B5B2-AB899C7A09AC}"/>
    <cellStyle name="Comma 5" xfId="27" xr:uid="{0BBACC4C-FA61-48C2-B599-7AF90A033250}"/>
    <cellStyle name="Comma 6" xfId="40" xr:uid="{372D76AE-BF31-4BFB-987C-96164D914851}"/>
    <cellStyle name="Comma 7" xfId="42" xr:uid="{338F3CF4-4027-47BC-ABB7-517C7D721EAF}"/>
    <cellStyle name="Jun" xfId="4" xr:uid="{00000000-0005-0000-0000-000001000000}"/>
    <cellStyle name="Normal" xfId="0" builtinId="0"/>
    <cellStyle name="Normal 10" xfId="39" xr:uid="{FD7ABC21-CC42-4AB9-8754-A22F97EDAFE8}"/>
    <cellStyle name="Normal 2" xfId="2" xr:uid="{00000000-0005-0000-0000-000003000000}"/>
    <cellStyle name="Normal 2 2" xfId="10" xr:uid="{10F8E9CE-3371-47F3-8547-2D34CA7D33FB}"/>
    <cellStyle name="Normal 2 2 2" xfId="30" xr:uid="{9BBC447D-3D7A-4851-AF7D-BEBED0344F0A}"/>
    <cellStyle name="Normal 2 3" xfId="11" xr:uid="{5294AF85-57C5-4F2B-B083-4DB9DECD4513}"/>
    <cellStyle name="Normal 3" xfId="5" xr:uid="{00000000-0005-0000-0000-000004000000}"/>
    <cellStyle name="Normal 3 2" xfId="17" xr:uid="{ACD6018B-0301-40BA-8B12-EC87F59E2AD6}"/>
    <cellStyle name="Normal 3 2 2" xfId="36" xr:uid="{D8C971B4-889D-4044-AB06-5309E5E045DD}"/>
    <cellStyle name="Normal 3 2 3" xfId="35" xr:uid="{C7C9E0D2-4D91-4FE6-BFEA-371E2EABE2E8}"/>
    <cellStyle name="Normal 3 2 4" xfId="31" xr:uid="{2717220C-F9A3-4643-8ECA-1C9A7263E88B}"/>
    <cellStyle name="Normal 3 3" xfId="12" xr:uid="{5D83C89E-2CD3-4BE4-A1E1-7C34B9097966}"/>
    <cellStyle name="Normal 3 4" xfId="46" xr:uid="{3DCED8AF-B783-4E89-981F-730756CDEAA4}"/>
    <cellStyle name="Normal 4" xfId="15" xr:uid="{22688B24-0CDF-4C95-852B-3EB089581EB0}"/>
    <cellStyle name="Normal 4 2" xfId="37" xr:uid="{551B6EDD-0DC2-40C5-98A8-10856E9086D8}"/>
    <cellStyle name="Normal 5" xfId="13" xr:uid="{27D08B72-BC2C-48D0-ABC0-DAC2EF36AA86}"/>
    <cellStyle name="Normal 5 2" xfId="38" xr:uid="{DFB02A9B-0E83-4492-9D8E-3E9C46DA2891}"/>
    <cellStyle name="Normal 6" xfId="8" xr:uid="{91D38DCA-0A9E-486B-BD5B-842F1E3D17D7}"/>
    <cellStyle name="Normal 6 2" xfId="23" xr:uid="{7DAB71B3-B9AA-4BDD-8052-5E83C63D31AB}"/>
    <cellStyle name="Normal 6 3" xfId="32" xr:uid="{2439BFA4-AF35-46FB-9962-83C74A0BE849}"/>
    <cellStyle name="Normal 7" xfId="18" xr:uid="{435D73DC-EEEB-454F-B4D3-D841EA924270}"/>
    <cellStyle name="Normal 7 2" xfId="33" xr:uid="{DE33E424-0066-4E19-BC62-AA4F9C286968}"/>
    <cellStyle name="Normal 8" xfId="26" xr:uid="{EB8016ED-DF37-486E-A762-DD609B4247EA}"/>
    <cellStyle name="Normal 9" xfId="28" xr:uid="{B22670AD-26CF-432B-B763-25ABACE50043}"/>
    <cellStyle name="Percent" xfId="1" builtinId="5"/>
    <cellStyle name="Percent 2" xfId="3" xr:uid="{00000000-0005-0000-0000-000006000000}"/>
    <cellStyle name="Percent 2 2" xfId="20" xr:uid="{0285EFF0-4B24-47E4-B1ED-5E40FCD161F5}"/>
    <cellStyle name="Percent 3" xfId="7" xr:uid="{00000000-0005-0000-0000-000007000000}"/>
    <cellStyle name="Percent 3 2" xfId="21" xr:uid="{A667E0D0-DD40-4FA1-8951-459D9CB335A9}"/>
    <cellStyle name="Percent 3 2 2" xfId="44" xr:uid="{F518DCC8-9C8C-4F3A-A9CA-CA5CB995AF37}"/>
    <cellStyle name="Percent 3 3" xfId="22" xr:uid="{3B93F41A-F5E8-432A-8939-1FE40377FA06}"/>
    <cellStyle name="Percent 3 4" xfId="43" xr:uid="{ACE1F311-B839-4DC0-BA4C-BC31F344E68F}"/>
    <cellStyle name="Percent 4" xfId="16" xr:uid="{F0DA6329-6A28-4E53-9C70-51F73F9F4DF8}"/>
    <cellStyle name="Percent 4 2" xfId="45" xr:uid="{2D65EA6A-7A21-4764-B24C-FF462F01B570}"/>
    <cellStyle name="Percent 4 3" xfId="47" xr:uid="{FB3799B3-570B-4956-AE9A-461D16523553}"/>
    <cellStyle name="Percent 5" xfId="14" xr:uid="{120D12EB-28B0-410D-8900-6CA4E883CC3E}"/>
    <cellStyle name="Percent 5 2" xfId="25" xr:uid="{EAC9D0CC-7CEC-4A98-B408-E28C8A079017}"/>
  </cellStyles>
  <dxfs count="36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hartsheet" Target="chartsheets/sheet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'FTR BBT'!$A$18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A-4AD9-BB85-E9D11FE79795}"/>
            </c:ext>
          </c:extLst>
        </c:ser>
        <c:ser>
          <c:idx val="1"/>
          <c:order val="1"/>
          <c:tx>
            <c:strRef>
              <c:f>'FTR BBT'!$B$18</c:f>
              <c:strCache>
                <c:ptCount val="1"/>
                <c:pt idx="0">
                  <c:v>ID 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A-4AD9-BB85-E9D11FE79795}"/>
            </c:ext>
          </c:extLst>
        </c:ser>
        <c:ser>
          <c:idx val="2"/>
          <c:order val="2"/>
          <c:tx>
            <c:strRef>
              <c:f>'FTR BBT'!$C$18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A-4AD9-BB85-E9D11FE79795}"/>
            </c:ext>
          </c:extLst>
        </c:ser>
        <c:ser>
          <c:idx val="3"/>
          <c:order val="3"/>
          <c:tx>
            <c:strRef>
              <c:f>'FTR BBT'!$D$18</c:f>
              <c:strCache>
                <c:ptCount val="1"/>
                <c:pt idx="0">
                  <c:v>P.G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A-4AD9-BB85-E9D11FE79795}"/>
            </c:ext>
          </c:extLst>
        </c:ser>
        <c:ser>
          <c:idx val="4"/>
          <c:order val="4"/>
          <c:tx>
            <c:strRef>
              <c:f>'FTR BBT'!$E$18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A-4AD9-BB85-E9D11FE79795}"/>
            </c:ext>
          </c:extLst>
        </c:ser>
        <c:ser>
          <c:idx val="5"/>
          <c:order val="5"/>
          <c:tx>
            <c:strRef>
              <c:f>'FTR BBT'!$F$18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'FTR BBT'!#REF!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A-4AD9-BB85-E9D11FE7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191808"/>
        <c:axId val="519468416"/>
      </c:barChart>
      <c:catAx>
        <c:axId val="51219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68416"/>
        <c:crosses val="autoZero"/>
        <c:auto val="1"/>
        <c:lblAlgn val="ctr"/>
        <c:lblOffset val="100"/>
        <c:noMultiLvlLbl val="0"/>
      </c:catAx>
      <c:valAx>
        <c:axId val="5194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'FTR BBT'!$D$18</c:f>
              <c:strCache>
                <c:ptCount val="1"/>
                <c:pt idx="0">
                  <c:v>P.G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BBT'!$D$19:$D$22</c:f>
              <c:numCache>
                <c:formatCode>0.0</c:formatCode>
                <c:ptCount val="4"/>
                <c:pt idx="0">
                  <c:v>1.76</c:v>
                </c:pt>
                <c:pt idx="1">
                  <c:v>1.91</c:v>
                </c:pt>
                <c:pt idx="2">
                  <c:v>1.9</c:v>
                </c:pt>
                <c:pt idx="3">
                  <c:v>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6-4323-A871-63907894532C}"/>
            </c:ext>
          </c:extLst>
        </c:ser>
        <c:ser>
          <c:idx val="1"/>
          <c:order val="1"/>
          <c:tx>
            <c:strRef>
              <c:f>'FTR BBT'!$E$18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BBT'!$E$19:$E$22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6-4323-A871-63907894532C}"/>
            </c:ext>
          </c:extLst>
        </c:ser>
        <c:ser>
          <c:idx val="2"/>
          <c:order val="2"/>
          <c:tx>
            <c:strRef>
              <c:f>'FTR BBT'!$F$18</c:f>
              <c:strCache>
                <c:ptCount val="1"/>
                <c:pt idx="0">
                  <c:v>Oxygen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BBT'!$F$19:$F$22</c:f>
              <c:numCache>
                <c:formatCode>0.00</c:formatCode>
                <c:ptCount val="4"/>
                <c:pt idx="0">
                  <c:v>0.03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6-4323-A871-63907894532C}"/>
            </c:ext>
          </c:extLst>
        </c:ser>
        <c:ser>
          <c:idx val="3"/>
          <c:order val="3"/>
          <c:tx>
            <c:strRef>
              <c:f>'FTR BBT'!$G$18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BBT'!$G$19:$G$22</c:f>
              <c:numCache>
                <c:formatCode>General</c:formatCode>
                <c:ptCount val="4"/>
                <c:pt idx="0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26-4323-A871-63907894532C}"/>
            </c:ext>
          </c:extLst>
        </c:ser>
        <c:ser>
          <c:idx val="4"/>
          <c:order val="4"/>
          <c:tx>
            <c:strRef>
              <c:f>'FTR BBT'!$H$18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BBT'!$H$19:$H$22</c:f>
              <c:numCache>
                <c:formatCode>0.00</c:formatCode>
                <c:ptCount val="4"/>
                <c:pt idx="0">
                  <c:v>2.73</c:v>
                </c:pt>
                <c:pt idx="1">
                  <c:v>2.77</c:v>
                </c:pt>
                <c:pt idx="2">
                  <c:v>2.85</c:v>
                </c:pt>
                <c:pt idx="3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26-4323-A871-63907894532C}"/>
            </c:ext>
          </c:extLst>
        </c:ser>
        <c:ser>
          <c:idx val="5"/>
          <c:order val="5"/>
          <c:tx>
            <c:strRef>
              <c:f>'FTR BBT'!$I$18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BBT'!$I$19:$I$22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26-4323-A871-63907894532C}"/>
            </c:ext>
          </c:extLst>
        </c:ser>
        <c:ser>
          <c:idx val="6"/>
          <c:order val="6"/>
          <c:tx>
            <c:strRef>
              <c:f>'FTR BBT'!$J$18</c:f>
              <c:strCache>
                <c:ptCount val="1"/>
                <c:pt idx="0">
                  <c:v>Colour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BBT'!$J$19:$J$22</c:f>
              <c:numCache>
                <c:formatCode>0.0</c:formatCode>
                <c:ptCount val="4"/>
                <c:pt idx="0">
                  <c:v>6.2</c:v>
                </c:pt>
                <c:pt idx="1">
                  <c:v>5.9</c:v>
                </c:pt>
                <c:pt idx="2">
                  <c:v>5.2</c:v>
                </c:pt>
                <c:pt idx="3">
                  <c:v>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26-4323-A871-63907894532C}"/>
            </c:ext>
          </c:extLst>
        </c:ser>
        <c:ser>
          <c:idx val="7"/>
          <c:order val="7"/>
          <c:tx>
            <c:strRef>
              <c:f>'FTR BBT'!$K$18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BBT'!$K$19:$K$22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26-4323-A871-63907894532C}"/>
            </c:ext>
          </c:extLst>
        </c:ser>
        <c:ser>
          <c:idx val="8"/>
          <c:order val="8"/>
          <c:tx>
            <c:strRef>
              <c:f>'FTR BBT'!$L$18</c:f>
              <c:strCache>
                <c:ptCount val="1"/>
                <c:pt idx="0">
                  <c:v>Turbidity/ Haze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BBT'!$L$19:$L$22</c:f>
              <c:numCache>
                <c:formatCode>0.0</c:formatCode>
                <c:ptCount val="4"/>
                <c:pt idx="0">
                  <c:v>0.81</c:v>
                </c:pt>
                <c:pt idx="1">
                  <c:v>0.54</c:v>
                </c:pt>
                <c:pt idx="2">
                  <c:v>0.68</c:v>
                </c:pt>
                <c:pt idx="3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26-4323-A871-63907894532C}"/>
            </c:ext>
          </c:extLst>
        </c:ser>
        <c:ser>
          <c:idx val="9"/>
          <c:order val="9"/>
          <c:tx>
            <c:strRef>
              <c:f>'FTR BBT'!$M$18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BBT'!$M$19:$M$22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26-4323-A871-63907894532C}"/>
            </c:ext>
          </c:extLst>
        </c:ser>
        <c:ser>
          <c:idx val="10"/>
          <c:order val="10"/>
          <c:tx>
            <c:strRef>
              <c:f>'FTR BBT'!$N$18</c:f>
              <c:strCache>
                <c:ptCount val="1"/>
                <c:pt idx="0">
                  <c:v>FTR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BBT'!$N$19:$N$22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26-4323-A871-63907894532C}"/>
            </c:ext>
          </c:extLst>
        </c:ser>
        <c:ser>
          <c:idx val="11"/>
          <c:order val="11"/>
          <c:tx>
            <c:strRef>
              <c:f>'FTR BBT'!$O$18</c:f>
              <c:strCache>
                <c:ptCount val="1"/>
                <c:pt idx="0">
                  <c:v>FTR w/o color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'FTR BBT'!$A$19:$C$22</c:f>
              <c:multiLvlStrCache>
                <c:ptCount val="4"/>
                <c:lvl>
                  <c:pt idx="0">
                    <c:v>CARIB</c:v>
                  </c:pt>
                  <c:pt idx="1">
                    <c:v>CARIB</c:v>
                  </c:pt>
                  <c:pt idx="2">
                    <c:v>CARIB</c:v>
                  </c:pt>
                  <c:pt idx="3">
                    <c:v>CARIB</c:v>
                  </c:pt>
                </c:lvl>
                <c:lvl>
                  <c:pt idx="0">
                    <c:v>BBT2</c:v>
                  </c:pt>
                  <c:pt idx="1">
                    <c:v>BBT4</c:v>
                  </c:pt>
                  <c:pt idx="2">
                    <c:v>BBT2</c:v>
                  </c:pt>
                  <c:pt idx="3">
                    <c:v>BBT5</c:v>
                  </c:pt>
                </c:lvl>
                <c:lvl>
                  <c:pt idx="0">
                    <c:v>2-Jan-26</c:v>
                  </c:pt>
                  <c:pt idx="1">
                    <c:v>2-Jan-26</c:v>
                  </c:pt>
                  <c:pt idx="2">
                    <c:v>5-Jan-26</c:v>
                  </c:pt>
                  <c:pt idx="3">
                    <c:v>5-Jan-26</c:v>
                  </c:pt>
                </c:lvl>
              </c:multiLvlStrCache>
            </c:multiLvlStrRef>
          </c:cat>
          <c:val>
            <c:numRef>
              <c:f>'FTR BBT'!$O$19:$O$22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26-4323-A871-63907894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273408"/>
        <c:axId val="1316270912"/>
      </c:barChart>
      <c:catAx>
        <c:axId val="13162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70912"/>
        <c:crosses val="autoZero"/>
        <c:auto val="1"/>
        <c:lblAlgn val="ctr"/>
        <c:lblOffset val="100"/>
        <c:noMultiLvlLbl val="1"/>
      </c:catAx>
      <c:valAx>
        <c:axId val="13162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4FE71A-4856-43D1-B5BB-7B624F25DD38}">
  <sheetPr codeName="Chart1"/>
  <sheetViews>
    <sheetView zoomScale="102" workbookViewId="0" zoomToFit="1"/>
  </sheetViews>
  <pageMargins left="0.7" right="0.7" top="0.75" bottom="0.75" header="0.3" footer="0.3"/>
  <pageSetup orientation="portrait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FC889B-6C75-4BF5-9DCD-06688DFFA906}">
  <sheetPr codeName="Chart2"/>
  <sheetViews>
    <sheetView zoomScale="112" workbookViewId="0" zoomToFit="1"/>
  </sheetViews>
  <pageMargins left="0.7" right="0.7" top="0.75" bottom="0.75" header="0.3" footer="0.3"/>
  <pageSetup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CA3CA-1A4D-4B78-985D-14D8378E45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6A5BC-6448-CDD9-9C4B-2C9EB1CC54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erations/Brewing/Logbooks/Logbooks%202020/NewMackLog2020.xls" TargetMode="External"/><Relationship Id="rId2" Type="http://schemas.openxmlformats.org/officeDocument/2006/relationships/externalLinkPath" Target="file:///F:\Operations\Brewing\Logbooks\Logbooks%202020\NewMackLog2020.xls" TargetMode="External"/><Relationship Id="rId1" Type="http://schemas.openxmlformats.org/officeDocument/2006/relationships/externalLinkPath" Target="/Operations/Brewing/Logbooks/Logbooks%202020/NewMackLog2020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erations/Brewing/Logbooks/NewMackLog.xls" TargetMode="External"/><Relationship Id="rId2" Type="http://schemas.openxmlformats.org/officeDocument/2006/relationships/externalLinkPath" Target="file:///F:\Operations\Brewing\Logbooks\NewMackLog.xls" TargetMode="External"/><Relationship Id="rId1" Type="http://schemas.openxmlformats.org/officeDocument/2006/relationships/externalLinkPath" Target="/Operations/Brewing/Logbooks/NewMackLog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erations/Brewing/Logbooks/NewStagLog.xls" TargetMode="External"/><Relationship Id="rId2" Type="http://schemas.openxmlformats.org/officeDocument/2006/relationships/externalLinkPath" Target="file:///F:\Operations\Brewing\Logbooks\NewStagLog.xls" TargetMode="External"/><Relationship Id="rId1" Type="http://schemas.openxmlformats.org/officeDocument/2006/relationships/externalLinkPath" Target="/Operations/Brewing/Logbooks/NewStagLog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erations/Brewing/Logbooks/NewCaribLog.xlsx" TargetMode="External"/><Relationship Id="rId2" Type="http://schemas.openxmlformats.org/officeDocument/2006/relationships/externalLinkPath" Target="file:///F:\Operations\Brewing\Logbooks\NewCaribLog.xlsx" TargetMode="External"/><Relationship Id="rId1" Type="http://schemas.openxmlformats.org/officeDocument/2006/relationships/externalLinkPath" Target="/Operations/Brewing/Logbooks/NewCarib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>
        <row r="4">
          <cell r="F4">
            <v>0.27291666666666664</v>
          </cell>
        </row>
        <row r="5">
          <cell r="F5">
            <v>0.26319444444444451</v>
          </cell>
        </row>
        <row r="6">
          <cell r="F6">
            <v>0.26597222222222228</v>
          </cell>
        </row>
        <row r="7">
          <cell r="F7">
            <v>0.2763888888888888</v>
          </cell>
        </row>
        <row r="8">
          <cell r="F8">
            <v>0.27916666666666679</v>
          </cell>
        </row>
        <row r="9">
          <cell r="F9">
            <v>0.28888888888888886</v>
          </cell>
        </row>
        <row r="10">
          <cell r="F10">
            <v>0.27499999999999991</v>
          </cell>
        </row>
        <row r="11">
          <cell r="F11">
            <v>0.26111111111111118</v>
          </cell>
        </row>
        <row r="12">
          <cell r="F12">
            <v>0.27708333333333335</v>
          </cell>
        </row>
        <row r="13">
          <cell r="F13">
            <v>0.27708333333333335</v>
          </cell>
        </row>
        <row r="14">
          <cell r="F14">
            <v>0.27847222222222223</v>
          </cell>
        </row>
        <row r="16">
          <cell r="F16">
            <v>0.26944444444444438</v>
          </cell>
        </row>
        <row r="17">
          <cell r="F17">
            <v>0.26388888888888895</v>
          </cell>
        </row>
        <row r="18">
          <cell r="F18">
            <v>0.26458333333333328</v>
          </cell>
        </row>
        <row r="19">
          <cell r="F19">
            <v>0.25902777777777786</v>
          </cell>
        </row>
        <row r="20">
          <cell r="F20">
            <v>0.26250000000000001</v>
          </cell>
        </row>
        <row r="21">
          <cell r="F21">
            <v>0.29861111111111116</v>
          </cell>
        </row>
        <row r="22">
          <cell r="F22">
            <v>0.29791666666666666</v>
          </cell>
        </row>
        <row r="23">
          <cell r="F23">
            <v>0.26319444444444445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  "/>
      <sheetName val="Summary November '19 "/>
      <sheetName val="Summary October '19"/>
      <sheetName val="Summary September '19 "/>
      <sheetName val="Summary August '19"/>
      <sheetName val="Summary July '19"/>
      <sheetName val="Summary June '19"/>
      <sheetName val="Summary May '19"/>
      <sheetName val="Summary April '19"/>
      <sheetName val="Summary February '19 "/>
      <sheetName val="Summary January '19"/>
      <sheetName val="Summary December '18  "/>
      <sheetName val="Summary November '18  "/>
      <sheetName val="Summary October '18 "/>
      <sheetName val="Summary September '18"/>
      <sheetName val="Summary August '18  "/>
      <sheetName val="Summary July '18 "/>
      <sheetName val="Summary June '18 "/>
      <sheetName val="Summary May '18 "/>
      <sheetName val="Summary April '18 "/>
      <sheetName val="Summary March '18"/>
      <sheetName val="Summary February '18"/>
      <sheetName val="Summary January '18"/>
      <sheetName val="Summary November '17  "/>
      <sheetName val="Summary October '17 "/>
      <sheetName val="Summary September '17"/>
      <sheetName val="Summary August '17 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February '15"/>
      <sheetName val="Summary January '15"/>
      <sheetName val="Summary December"/>
      <sheetName val="Summary November"/>
      <sheetName val="Summary August '14"/>
      <sheetName val="Summary September '14"/>
      <sheetName val="Summary July '14"/>
      <sheetName val="Summary June '14"/>
      <sheetName val="%EFF."/>
      <sheetName val="Mackeson - Operator Performance"/>
      <sheetName val="Summary Apr '14 "/>
      <sheetName val="Summary May '14"/>
      <sheetName val="Summary Feb '14"/>
      <sheetName val="Summary Mar '14"/>
      <sheetName val="Summary"/>
      <sheetName val="Summary Oct '12"/>
      <sheetName val="Summary Nov '12"/>
      <sheetName val="Summary Dec '12"/>
      <sheetName val="Summary Dec '13"/>
      <sheetName val="Summary Jan '14"/>
      <sheetName val="Summary Nov '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94">
          <cell r="AX694" t="str">
            <v>J. Grant</v>
          </cell>
        </row>
        <row r="695">
          <cell r="AX695" t="str">
            <v>K. Benjamin</v>
          </cell>
        </row>
        <row r="696">
          <cell r="AX696" t="str">
            <v>K. Benjamin</v>
          </cell>
        </row>
        <row r="697">
          <cell r="AX697" t="str">
            <v>K. Benjamin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'19  "/>
      <sheetName val="Summary November'19 "/>
      <sheetName val="Summary October'19 "/>
      <sheetName val="Summary September'19 "/>
      <sheetName val="Summary August'19  "/>
      <sheetName val="Summary July'19  "/>
      <sheetName val="Summary June'19 "/>
      <sheetName val="Summary May'19 "/>
      <sheetName val="Summary April'19 "/>
      <sheetName val="Summary March'19 "/>
      <sheetName val="Summary February'19 "/>
      <sheetName val="Summary January'19"/>
      <sheetName val="Summary December '18   "/>
      <sheetName val="Summary November '18  "/>
      <sheetName val="Summary October '18 "/>
      <sheetName val="Summary September '18  "/>
      <sheetName val="Summary August '18 "/>
      <sheetName val="Summary July'18 "/>
      <sheetName val="Summary June'18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  <sheetName val="Stag - Operator Performance"/>
    </sheetNames>
    <sheetDataSet>
      <sheetData sheetId="0"/>
      <sheetData sheetId="1"/>
      <sheetData sheetId="2"/>
      <sheetData sheetId="3"/>
      <sheetData sheetId="4"/>
      <sheetData sheetId="5">
        <row r="3502">
          <cell r="AT3502" t="str">
            <v>R. Regis</v>
          </cell>
        </row>
        <row r="3503">
          <cell r="AT3503" t="str">
            <v>R. Regis</v>
          </cell>
        </row>
        <row r="3504">
          <cell r="AT3504" t="str">
            <v>J.Greenidge</v>
          </cell>
        </row>
        <row r="3505">
          <cell r="AT3505" t="str">
            <v>J.Greenidge</v>
          </cell>
        </row>
        <row r="3506">
          <cell r="AT3506" t="str">
            <v>J.Greenidge</v>
          </cell>
        </row>
        <row r="3507">
          <cell r="AT3507" t="str">
            <v>J.Greenidge</v>
          </cell>
        </row>
        <row r="3508">
          <cell r="AT3508" t="str">
            <v>K. Benjamin</v>
          </cell>
        </row>
        <row r="3509">
          <cell r="AT3509" t="str">
            <v>K. Benjamin</v>
          </cell>
        </row>
        <row r="3510">
          <cell r="AT3510" t="str">
            <v>K. Benjamin</v>
          </cell>
        </row>
        <row r="3511">
          <cell r="AT3511" t="str">
            <v>K. Benjamin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17"/>
      <sheetName val="Operator Performance '18"/>
      <sheetName val=" Brew Times"/>
      <sheetName val="BrewMaterials"/>
      <sheetName val="Brewhouse"/>
      <sheetName val="Process"/>
      <sheetName val="Packaging"/>
      <sheetName val="Summary December '19  "/>
      <sheetName val="Summary November '19  "/>
      <sheetName val="Summary October '19 "/>
      <sheetName val="Summary September '19  "/>
      <sheetName val="Summary August '19 "/>
      <sheetName val="Summary July '19"/>
      <sheetName val="Summary June '19  "/>
      <sheetName val="Summary May '19 "/>
      <sheetName val="Summary April '19"/>
      <sheetName val="Summary March '19"/>
      <sheetName val="Summary February '19"/>
      <sheetName val="Summary January '19"/>
      <sheetName val="Summary December '18 "/>
      <sheetName val="Summary November '18  "/>
      <sheetName val="Summary October '18 "/>
      <sheetName val="Summary September '18 "/>
      <sheetName val="Summary August '18"/>
      <sheetName val="Summary July '18 "/>
      <sheetName val="Summary June '18  "/>
      <sheetName val="Summary May '18 "/>
      <sheetName val="Summary April '18"/>
      <sheetName val="Summary March '18"/>
      <sheetName val="Summary February'18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  <sheetName val="`"/>
      <sheetName val="4423"/>
      <sheetName val="Carib - Brewer Performance"/>
    </sheetNames>
    <sheetDataSet>
      <sheetData sheetId="0"/>
      <sheetData sheetId="1"/>
      <sheetData sheetId="2"/>
      <sheetData sheetId="3"/>
      <sheetData sheetId="4"/>
      <sheetData sheetId="5"/>
      <sheetData sheetId="6">
        <row r="8934">
          <cell r="AV8934" t="str">
            <v>R. Regis</v>
          </cell>
        </row>
        <row r="8935">
          <cell r="AV8935" t="str">
            <v>R. Regis</v>
          </cell>
        </row>
        <row r="8936">
          <cell r="AV8936" t="str">
            <v>J. Greenidge</v>
          </cell>
        </row>
        <row r="8937">
          <cell r="AV8937" t="str">
            <v>J. Greenidge</v>
          </cell>
        </row>
        <row r="8938">
          <cell r="AV8938" t="str">
            <v>J. Greenidge</v>
          </cell>
        </row>
        <row r="8939">
          <cell r="AV8939" t="str">
            <v>J. Greenidge</v>
          </cell>
        </row>
        <row r="8940">
          <cell r="AV8940" t="str">
            <v>K. Benjamin</v>
          </cell>
        </row>
        <row r="8941">
          <cell r="AV8941" t="str">
            <v>K. Benjamin</v>
          </cell>
        </row>
        <row r="8942">
          <cell r="AV8942" t="str">
            <v>K. Benjamin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27" dT="2026-06-01T20:44:06.23" personId="{00000000-0000-0000-0000-000000000000}" id="{24508968-2879-4BD6-8700-32A06BCEDD45}">
    <text>YPV, no dead cells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4" dT="2026-04-07T17:49:15.42" personId="{00000000-0000-0000-0000-000000000000}" id="{96EB149E-CF91-485F-889A-811AD398BFA4}">
    <text>Previous spec 5.1 - 5.4</text>
  </threadedComment>
  <threadedComment ref="AC5" dT="2026-04-07T17:37:27.45" personId="{00000000-0000-0000-0000-000000000000}" id="{64915C0F-FBA9-484B-9DFD-FF4084853CAC}">
    <text>Previous spec 5.4 - 5.9</text>
  </threadedComment>
  <threadedComment ref="AE14" dT="2026-04-07T17:55:29.51" personId="{00000000-0000-0000-0000-000000000000}" id="{7446CCDE-5D3A-449B-9C3B-DF8D62C51749}">
    <text>Previous spec 3.1 - 3.6</text>
  </threadedComment>
  <threadedComment ref="C279" dT="2026-04-01T12:30:34.17" personId="{00000000-0000-0000-0000-000000000000}" id="{F2DF212A-627A-40EA-9F9A-0C9CD2E98038}">
    <text>GINGER</text>
  </threadedComment>
  <threadedComment ref="B310" dT="2026-04-14T12:44:25.12" personId="{00000000-0000-0000-0000-000000000000}" id="{5FCEC85A-80FF-498B-A96F-0B9CA1A96281}">
    <text>Recorded as 4A in logbook</text>
  </threadedComment>
  <threadedComment ref="B313" dT="2026-04-14T12:44:42.11" personId="{00000000-0000-0000-0000-000000000000}" id="{C16DBBD5-3FE1-4D94-B9C7-39D9E68DC417}">
    <text>Recorded as 4B in Logbook</text>
  </threadedComment>
  <threadedComment ref="C422" dT="2026-05-18T12:49:17.23" personId="{00000000-0000-0000-0000-000000000000}" id="{98B49664-1FEE-4BED-887D-AB93F37277AF}">
    <text>GINGER</text>
  </threadedComment>
  <threadedComment ref="B524" dT="2026-07-02T12:46:31.99" personId="{00000000-0000-0000-0000-000000000000}" id="{1440A766-C2BD-45C6-9FE4-540ACB1F6253}">
    <text>GINGER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15" dT="2026-04-07T17:55:05.09" personId="{00000000-0000-0000-0000-000000000000}" id="{B4634129-DD43-4377-A59A-E836D588055B}">
    <text>Previous spec 3.1 - 3.6</text>
  </threadedComment>
  <threadedComment ref="C277" dT="2026-04-01T12:36:34.41" personId="{00000000-0000-0000-0000-000000000000}" id="{F20294F4-9BA0-4D49-B5E8-23193DAE83DA}">
    <text>GINGER</text>
  </threadedComment>
  <threadedComment ref="B309" dT="2026-04-14T12:53:06.15" personId="{00000000-0000-0000-0000-000000000000}" id="{69448813-9C89-428A-9D3E-A9C27A938FBC}">
    <text>Recorded as 4A in logbook</text>
  </threadedComment>
  <threadedComment ref="B312" dT="2026-04-14T12:53:22.33" personId="{00000000-0000-0000-0000-000000000000}" id="{31378CB7-976A-4FE0-A6EC-66DEB98AC9E5}">
    <text>Recorded as 4B in logbook</text>
  </threadedComment>
  <threadedComment ref="B421" dT="2026-05-18T12:50:47.68" personId="{00000000-0000-0000-0000-000000000000}" id="{06E3250E-E067-4D1D-B74D-C84056128084}">
    <text>GINGER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10" dT="2026-04-14T13:21:32.55" personId="{00000000-0000-0000-0000-000000000000}" id="{9E35A13C-6190-4D31-936B-24485A291897}">
    <text>Updated for use of CBG PU spec for ciders.
Range on spec-sheet (6.0 - 80.0) was inherited.</text>
  </threadedComment>
  <threadedComment ref="F47" dT="2026-01-28T13:18:08.04" personId="{00000000-0000-0000-0000-000000000000}" id="{0C5424F2-CF72-48A0-A08C-F1600F32CA0D}">
    <text>High PU 105.7</text>
  </threadedComment>
  <threadedComment ref="C206" dT="2026-04-01T12:59:20.27" personId="{00000000-0000-0000-0000-000000000000}" id="{D6A860D9-F062-480F-AFFF-B76682BB4E15}">
    <text>GINGER</text>
  </threadedComment>
  <threadedComment ref="C295" dT="2026-05-18T12:57:43.51" personId="{00000000-0000-0000-0000-000000000000}" id="{8AB625F7-05B5-41E3-A572-D5FA2F38FA04}">
    <text>GINGER</text>
  </threadedComment>
  <threadedComment ref="B367" dT="2026-07-03T12:30:19.35" personId="{00000000-0000-0000-0000-000000000000}" id="{19DC4DDC-7381-4DA8-ACE6-E915D2AE6AAD}">
    <text>Ginger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X13" dT="2026-05-22T16:21:03.68" personId="{00000000-0000-0000-0000-000000000000}" id="{B84B03D2-0F19-40B6-B7AF-0C69D04A1041}">
    <text>Spec changed from 3.1 to 3.0</text>
  </threadedComment>
  <threadedComment ref="C200" dT="2026-04-01T13:01:35.58" personId="{00000000-0000-0000-0000-000000000000}" id="{7A9F6116-89FE-4553-A821-3AB3F4F4BA5F}">
    <text>GINGER</text>
  </threadedComment>
  <threadedComment ref="C287" dT="2026-05-18T12:57:34.16" personId="{00000000-0000-0000-0000-000000000000}" id="{203005DC-23F3-41AC-9CD9-092E1BF91D5E}">
    <text>GINGER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Y4" dT="2026-04-07T18:02:13.73" personId="{00000000-0000-0000-0000-000000000000}" id="{C8A1B35D-DACF-4EDE-98F9-CA7C2B50F184}">
    <text>Previous spec 5.1 - 5.4</text>
  </threadedComment>
  <threadedComment ref="Y5" dT="2026-04-07T18:07:00.33" personId="{00000000-0000-0000-0000-000000000000}" id="{AB305516-7F55-47F0-8595-574B388E211F}">
    <text>Previous spec 5.4 - 5.9</text>
  </threadedComment>
  <threadedComment ref="AC11" dT="2026-04-14T13:19:06.67" personId="{00000000-0000-0000-0000-000000000000}" id="{8D956334-2073-43BE-9CF1-1B7B4153F8AA}">
    <text>Updated for use of CBG PU spec for ciders.
Range on spec-sheet (6.0 - 80.0) was inherited.</text>
  </threadedComment>
  <threadedComment ref="AA14" dT="2026-04-07T18:00:22.48" personId="{00000000-0000-0000-0000-000000000000}" id="{2BCAEAFE-5947-48F7-8E28-1177D34A73E4}">
    <text>Previous spec 3.1 - 3.6</text>
  </threadedComment>
  <threadedComment ref="L47" dT="2026-01-28T13:21:45.24" personId="{00000000-0000-0000-0000-000000000000}" id="{E87C7B8C-00BE-4B5F-B791-8DCFF5846B80}">
    <text>High PU 105.7</text>
  </threadedComment>
  <threadedComment ref="C208" dT="2026-04-01T13:02:24.03" personId="{00000000-0000-0000-0000-000000000000}" id="{F28858A1-C81B-4F9D-B8F1-6B03FA635D08}">
    <text>GINGER</text>
  </threadedComment>
  <threadedComment ref="C296" dT="2026-05-18T12:57:21.55" personId="{00000000-0000-0000-0000-000000000000}" id="{F8207CCF-7608-4111-ABCD-9C7DA4568A54}">
    <text>GINGER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92D050"/>
    <pageSetUpPr fitToPage="1"/>
  </sheetPr>
  <dimension ref="B2:P38"/>
  <sheetViews>
    <sheetView zoomScale="80" zoomScaleNormal="80" workbookViewId="0">
      <pane xSplit="2" ySplit="1" topLeftCell="C2" activePane="bottomRight" state="frozen"/>
      <selection activeCell="J8" sqref="J8"/>
      <selection pane="topRight" activeCell="J8" sqref="J8"/>
      <selection pane="bottomLeft" activeCell="J8" sqref="J8"/>
      <selection pane="bottomRight" activeCell="J8" sqref="J8"/>
    </sheetView>
  </sheetViews>
  <sheetFormatPr defaultRowHeight="15" x14ac:dyDescent="0.25"/>
  <cols>
    <col min="1" max="1" width="14.5703125" customWidth="1"/>
    <col min="2" max="2" width="27.42578125" customWidth="1"/>
    <col min="3" max="3" width="12.5703125" customWidth="1"/>
    <col min="4" max="4" width="15" customWidth="1"/>
    <col min="5" max="5" width="11.42578125" customWidth="1"/>
    <col min="6" max="6" width="12" customWidth="1"/>
    <col min="7" max="8" width="11.42578125" customWidth="1"/>
    <col min="9" max="10" width="11.5703125" customWidth="1"/>
    <col min="11" max="11" width="15.5703125" customWidth="1"/>
    <col min="12" max="12" width="13.42578125" customWidth="1"/>
    <col min="13" max="13" width="12.5703125" customWidth="1"/>
    <col min="14" max="14" width="14.5703125" customWidth="1"/>
    <col min="15" max="15" width="12" customWidth="1"/>
    <col min="16" max="17" width="10.5703125" customWidth="1"/>
    <col min="18" max="18" width="12.5703125" customWidth="1"/>
  </cols>
  <sheetData>
    <row r="2" spans="2:16" ht="26.25" customHeight="1" thickBot="1" x14ac:dyDescent="0.35">
      <c r="B2" s="132"/>
      <c r="C2" s="485" t="s">
        <v>126</v>
      </c>
      <c r="D2" s="485"/>
      <c r="E2" s="485"/>
      <c r="F2" s="485"/>
      <c r="G2" s="485"/>
      <c r="H2" s="485"/>
      <c r="I2" s="485"/>
      <c r="J2" s="485"/>
      <c r="K2" s="132"/>
      <c r="L2" s="132"/>
      <c r="M2" s="132"/>
      <c r="N2" s="132"/>
      <c r="O2" s="132"/>
      <c r="P2" s="132"/>
    </row>
    <row r="3" spans="2:16" ht="19.5" thickBot="1" x14ac:dyDescent="0.35">
      <c r="B3" s="55"/>
      <c r="C3" s="56" t="s">
        <v>108</v>
      </c>
      <c r="D3" s="57" t="s">
        <v>109</v>
      </c>
      <c r="E3" s="57" t="s">
        <v>110</v>
      </c>
      <c r="F3" s="57" t="s">
        <v>111</v>
      </c>
      <c r="G3" s="57" t="s">
        <v>112</v>
      </c>
      <c r="H3" s="57" t="s">
        <v>113</v>
      </c>
      <c r="I3" s="57" t="s">
        <v>114</v>
      </c>
      <c r="J3" s="57" t="s">
        <v>115</v>
      </c>
      <c r="K3" s="57" t="s">
        <v>116</v>
      </c>
      <c r="L3" s="57" t="s">
        <v>117</v>
      </c>
      <c r="M3" s="57" t="s">
        <v>118</v>
      </c>
      <c r="N3" s="58" t="s">
        <v>119</v>
      </c>
      <c r="O3" s="58" t="s">
        <v>120</v>
      </c>
      <c r="P3" s="132"/>
    </row>
    <row r="4" spans="2:16" ht="18.75" x14ac:dyDescent="0.3">
      <c r="B4" s="150" t="s">
        <v>107</v>
      </c>
      <c r="C4" s="59" t="e">
        <f>AVERAGEIF('FTR Brewhouse'!$J$17:$J$19,'MTD Performance'!$B4,'FTR Brewhouse'!$I$17:$I$19)</f>
        <v>#DIV/0!</v>
      </c>
      <c r="D4" s="59" t="e">
        <f>AVERAGEIF('FTR Brewhouse'!#REF!,'MTD Performance'!$B4,'FTR Brewhouse'!#REF!)</f>
        <v>#REF!</v>
      </c>
      <c r="E4" s="59" t="e">
        <f>AVERAGEIF('FTR Brewhouse'!#REF!,'MTD Performance'!$B4,'FTR Brewhouse'!#REF!)</f>
        <v>#REF!</v>
      </c>
      <c r="F4" s="59" t="e">
        <f>AVERAGEIF('FTR Brewhouse'!#REF!,'MTD Performance'!$B4,'FTR Brewhouse'!#REF!)</f>
        <v>#REF!</v>
      </c>
      <c r="G4" s="59" t="e">
        <f>AVERAGEIF('FTR Brewhouse'!#REF!,'MTD Performance'!$B4,'FTR Brewhouse'!#REF!)</f>
        <v>#REF!</v>
      </c>
      <c r="H4" s="59" t="e">
        <f>AVERAGEIF('FTR Brewhouse'!#REF!,'MTD Performance'!$B4,'FTR Brewhouse'!#REF!)</f>
        <v>#REF!</v>
      </c>
      <c r="I4" s="59"/>
      <c r="J4" s="59" t="e">
        <f>AVERAGEIF('FTR Brewhouse'!#REF!,'MTD Performance'!$B4,'FTR Brewhouse'!#REF!)</f>
        <v>#REF!</v>
      </c>
      <c r="K4" s="59"/>
      <c r="L4" s="59"/>
      <c r="M4" s="61"/>
      <c r="N4" s="62"/>
      <c r="O4" s="60" t="e">
        <f t="shared" ref="O4:O9" si="0">AVERAGE(C4:N4)</f>
        <v>#DIV/0!</v>
      </c>
      <c r="P4" s="132"/>
    </row>
    <row r="5" spans="2:16" ht="18.75" x14ac:dyDescent="0.3">
      <c r="B5" s="150" t="s">
        <v>129</v>
      </c>
      <c r="C5" s="59" t="e">
        <f>AVERAGEIF('FTR Brewhouse'!$J$17:$J$19,'MTD Performance'!$B5,'FTR Brewhouse'!$I$17:$I$19)</f>
        <v>#DIV/0!</v>
      </c>
      <c r="D5" s="59" t="e">
        <f>AVERAGEIF('FTR Brewhouse'!#REF!,'MTD Performance'!$B5,'FTR Brewhouse'!#REF!)</f>
        <v>#REF!</v>
      </c>
      <c r="E5" s="59" t="e">
        <f>AVERAGEIF('FTR Brewhouse'!#REF!,'MTD Performance'!$B5,'FTR Brewhouse'!#REF!)</f>
        <v>#REF!</v>
      </c>
      <c r="F5" s="59" t="e">
        <f>AVERAGEIF('FTR Brewhouse'!#REF!,'MTD Performance'!$B5,'FTR Brewhouse'!#REF!)</f>
        <v>#REF!</v>
      </c>
      <c r="G5" s="59" t="e">
        <f>AVERAGEIF('FTR Brewhouse'!#REF!,'MTD Performance'!$B5,'FTR Brewhouse'!#REF!)</f>
        <v>#REF!</v>
      </c>
      <c r="H5" s="59" t="e">
        <f>AVERAGEIF('FTR Brewhouse'!#REF!,'MTD Performance'!$B5,'FTR Brewhouse'!#REF!)</f>
        <v>#REF!</v>
      </c>
      <c r="I5" s="59" t="e">
        <f>AVERAGEIF('FTR Brewhouse'!#REF!,'MTD Performance'!$B5,'FTR Brewhouse'!#REF!)</f>
        <v>#REF!</v>
      </c>
      <c r="J5" s="59" t="e">
        <f>AVERAGEIF('FTR Brewhouse'!#REF!,'MTD Performance'!$B5,'FTR Brewhouse'!#REF!)</f>
        <v>#REF!</v>
      </c>
      <c r="K5" s="59"/>
      <c r="L5" s="61"/>
      <c r="M5" s="61"/>
      <c r="N5" s="62"/>
      <c r="O5" s="60" t="e">
        <f t="shared" si="0"/>
        <v>#DIV/0!</v>
      </c>
      <c r="P5" s="132"/>
    </row>
    <row r="6" spans="2:16" ht="18.75" x14ac:dyDescent="0.3">
      <c r="B6" s="153" t="s">
        <v>105</v>
      </c>
      <c r="C6" s="59" t="e">
        <f>AVERAGEIF('FTR Brewhouse'!$J$17:$J$19,'MTD Performance'!$B6,'FTR Brewhouse'!$I$17:$I$19)</f>
        <v>#DIV/0!</v>
      </c>
      <c r="D6" s="59" t="e">
        <f>AVERAGEIF('FTR Brewhouse'!#REF!,'MTD Performance'!$B6,'FTR Brewhouse'!#REF!)</f>
        <v>#REF!</v>
      </c>
      <c r="E6" s="59"/>
      <c r="F6" s="59"/>
      <c r="G6" s="59"/>
      <c r="H6" s="59"/>
      <c r="I6" s="59"/>
      <c r="J6" s="59" t="e">
        <f>AVERAGEIF('FTR Brewhouse'!#REF!,'MTD Performance'!$B6,'FTR Brewhouse'!#REF!)</f>
        <v>#REF!</v>
      </c>
      <c r="K6" s="59"/>
      <c r="L6" s="61"/>
      <c r="M6" s="61"/>
      <c r="N6" s="62"/>
      <c r="O6" s="60" t="e">
        <f t="shared" si="0"/>
        <v>#DIV/0!</v>
      </c>
      <c r="P6" s="132"/>
    </row>
    <row r="7" spans="2:16" ht="18.75" x14ac:dyDescent="0.3">
      <c r="B7" s="153" t="s">
        <v>106</v>
      </c>
      <c r="C7" s="59"/>
      <c r="D7" s="59" t="e">
        <f>AVERAGEIF('FTR Brewhouse'!#REF!,'MTD Performance'!$B7,'FTR Brewhouse'!#REF!)</f>
        <v>#REF!</v>
      </c>
      <c r="E7" s="59" t="e">
        <f>AVERAGEIF('FTR Brewhouse'!#REF!,'MTD Performance'!$B7,'FTR Brewhouse'!#REF!)</f>
        <v>#REF!</v>
      </c>
      <c r="F7" s="59" t="e">
        <f>AVERAGEIF('FTR Brewhouse'!#REF!,'MTD Performance'!$B7,'FTR Brewhouse'!#REF!)</f>
        <v>#REF!</v>
      </c>
      <c r="G7" s="59" t="e">
        <f>AVERAGEIF('FTR Brewhouse'!#REF!,'MTD Performance'!$B7,'FTR Brewhouse'!#REF!)</f>
        <v>#REF!</v>
      </c>
      <c r="H7" s="59" t="e">
        <f>AVERAGEIF('FTR Brewhouse'!#REF!,'MTD Performance'!$B7,'FTR Brewhouse'!#REF!)</f>
        <v>#REF!</v>
      </c>
      <c r="I7" s="59" t="e">
        <f>AVERAGEIF('FTR Brewhouse'!#REF!,'MTD Performance'!$B7,'FTR Brewhouse'!#REF!)</f>
        <v>#REF!</v>
      </c>
      <c r="J7" s="59" t="e">
        <f>AVERAGEIF('FTR Brewhouse'!#REF!,'MTD Performance'!$B7,'FTR Brewhouse'!#REF!)</f>
        <v>#REF!</v>
      </c>
      <c r="K7" s="59"/>
      <c r="L7" s="61"/>
      <c r="M7" s="61"/>
      <c r="N7" s="62"/>
      <c r="O7" s="60" t="e">
        <f t="shared" si="0"/>
        <v>#REF!</v>
      </c>
      <c r="P7" s="132"/>
    </row>
    <row r="8" spans="2:16" ht="18.75" x14ac:dyDescent="0.3">
      <c r="B8" s="154" t="s">
        <v>130</v>
      </c>
      <c r="C8" s="59"/>
      <c r="D8" s="59"/>
      <c r="E8" s="59"/>
      <c r="F8" s="59"/>
      <c r="G8" s="59"/>
      <c r="H8" s="59"/>
      <c r="I8" s="59" t="e">
        <f>AVERAGEIF('FTR Brewhouse'!#REF!,'MTD Performance'!$B8,'FTR Brewhouse'!#REF!)</f>
        <v>#REF!</v>
      </c>
      <c r="J8" s="59" t="e">
        <f>AVERAGEIF('FTR Brewhouse'!#REF!,'MTD Performance'!$B8,'FTR Brewhouse'!#REF!)</f>
        <v>#REF!</v>
      </c>
      <c r="K8" s="59"/>
      <c r="L8" s="116"/>
      <c r="M8" s="116"/>
      <c r="N8" s="117"/>
      <c r="O8" s="60" t="e">
        <f t="shared" si="0"/>
        <v>#REF!</v>
      </c>
      <c r="P8" s="132"/>
    </row>
    <row r="9" spans="2:16" ht="19.5" thickBot="1" x14ac:dyDescent="0.35">
      <c r="B9" s="155" t="s">
        <v>104</v>
      </c>
      <c r="C9" s="63"/>
      <c r="D9" s="138"/>
      <c r="E9" s="64"/>
      <c r="F9" s="64"/>
      <c r="G9" s="139" t="e">
        <f>AVERAGEIF('FTR Brewhouse'!#REF!,'MTD Performance'!$B9,'FTR Brewhouse'!#REF!)</f>
        <v>#REF!</v>
      </c>
      <c r="H9" s="139"/>
      <c r="I9" s="63"/>
      <c r="J9" s="59"/>
      <c r="K9" s="138"/>
      <c r="L9" s="64"/>
      <c r="M9" s="64"/>
      <c r="N9" s="65"/>
      <c r="O9" s="66" t="e">
        <f t="shared" si="0"/>
        <v>#REF!</v>
      </c>
      <c r="P9" s="132"/>
    </row>
    <row r="10" spans="2:16" ht="21.75" thickBot="1" x14ac:dyDescent="0.4">
      <c r="B10" s="54"/>
      <c r="C10" s="54"/>
      <c r="D10" s="54"/>
      <c r="E10" s="54"/>
      <c r="F10" s="54"/>
      <c r="G10" s="140"/>
      <c r="H10" s="140"/>
      <c r="I10" s="54"/>
      <c r="J10" s="54"/>
      <c r="K10" s="54"/>
      <c r="L10" s="54"/>
      <c r="M10" s="54"/>
      <c r="N10" s="54"/>
      <c r="O10" s="54"/>
    </row>
    <row r="11" spans="2:16" ht="21" x14ac:dyDescent="0.35">
      <c r="B11" s="54"/>
      <c r="C11" s="486" t="s">
        <v>108</v>
      </c>
      <c r="D11" s="487"/>
      <c r="E11" s="488" t="s">
        <v>109</v>
      </c>
      <c r="F11" s="489"/>
      <c r="G11" s="490" t="s">
        <v>110</v>
      </c>
      <c r="H11" s="491"/>
      <c r="I11" s="492" t="s">
        <v>111</v>
      </c>
      <c r="J11" s="493"/>
      <c r="K11" s="479" t="s">
        <v>112</v>
      </c>
      <c r="L11" s="480"/>
      <c r="M11" s="481" t="s">
        <v>113</v>
      </c>
      <c r="N11" s="482"/>
      <c r="O11" s="483" t="s">
        <v>114</v>
      </c>
      <c r="P11" s="484"/>
    </row>
    <row r="12" spans="2:16" ht="48" x14ac:dyDescent="0.3">
      <c r="B12" s="55"/>
      <c r="C12" s="141" t="s">
        <v>10</v>
      </c>
      <c r="D12" s="147" t="s">
        <v>9</v>
      </c>
      <c r="E12" s="141" t="s">
        <v>10</v>
      </c>
      <c r="F12" s="142" t="s">
        <v>9</v>
      </c>
      <c r="G12" s="141" t="s">
        <v>10</v>
      </c>
      <c r="H12" s="142" t="s">
        <v>9</v>
      </c>
      <c r="I12" s="141" t="s">
        <v>10</v>
      </c>
      <c r="J12" s="142" t="s">
        <v>9</v>
      </c>
      <c r="K12" s="141" t="s">
        <v>10</v>
      </c>
      <c r="L12" s="142" t="s">
        <v>9</v>
      </c>
      <c r="M12" s="141" t="s">
        <v>10</v>
      </c>
      <c r="N12" s="147" t="s">
        <v>9</v>
      </c>
      <c r="O12" s="141" t="s">
        <v>10</v>
      </c>
      <c r="P12" s="142" t="s">
        <v>9</v>
      </c>
    </row>
    <row r="13" spans="2:16" ht="18.75" x14ac:dyDescent="0.3">
      <c r="B13" s="150" t="s">
        <v>107</v>
      </c>
      <c r="C13" s="143" t="e">
        <f>AVERAGEIF('FTR Brewhouse'!$J$17:$J$19,'MTD Performance'!$B13,'FTR Brewhouse'!$D$17:$D$19)</f>
        <v>#DIV/0!</v>
      </c>
      <c r="D13" s="143" t="e">
        <f>AVERAGEIF('FTR Brewhouse'!$J$17:$J$19,'MTD Performance'!$B13,'FTR Brewhouse'!#REF!)</f>
        <v>#REF!</v>
      </c>
      <c r="E13" s="59" t="e">
        <f>AVERAGEIF('FTR Brewhouse'!#REF!,'MTD Performance'!$B13,'FTR Brewhouse'!#REF!)</f>
        <v>#REF!</v>
      </c>
      <c r="F13" s="59" t="e">
        <f>AVERAGEIF('FTR Brewhouse'!#REF!,'MTD Performance'!$B13,'FTR Brewhouse'!#REF!)</f>
        <v>#REF!</v>
      </c>
      <c r="G13" s="59" t="e">
        <f>AVERAGEIF('FTR Brewhouse'!#REF!,'MTD Performance'!$B13,'FTR Brewhouse'!#REF!)</f>
        <v>#REF!</v>
      </c>
      <c r="H13" s="59" t="e">
        <f>AVERAGEIF('FTR Brewhouse'!#REF!,'MTD Performance'!$B13,'FTR Brewhouse'!#REF!)</f>
        <v>#REF!</v>
      </c>
      <c r="I13" s="59" t="e">
        <f>AVERAGEIF('FTR Brewhouse'!#REF!,'MTD Performance'!$B13,'FTR Brewhouse'!#REF!)</f>
        <v>#REF!</v>
      </c>
      <c r="J13" s="59" t="e">
        <f>AVERAGEIF('FTR Brewhouse'!#REF!,'MTD Performance'!$B13,'FTR Brewhouse'!#REF!)</f>
        <v>#REF!</v>
      </c>
      <c r="K13" s="59" t="e">
        <f>AVERAGEIF('FTR Brewhouse'!#REF!,'MTD Performance'!$B13,'FTR Brewhouse'!#REF!)</f>
        <v>#REF!</v>
      </c>
      <c r="L13" s="59" t="e">
        <f>AVERAGEIF('FTR Brewhouse'!#REF!,'MTD Performance'!$B13,'FTR Brewhouse'!#REF!)</f>
        <v>#REF!</v>
      </c>
      <c r="M13" s="59" t="e">
        <f>AVERAGEIF('FTR Brewhouse'!#REF!,'MTD Performance'!$B13,'FTR Brewhouse'!#REF!)</f>
        <v>#REF!</v>
      </c>
      <c r="N13" s="145" t="e">
        <f>AVERAGEIF('FTR Brewhouse'!#REF!,'MTD Performance'!$B13,'FTR Brewhouse'!#REF!)</f>
        <v>#REF!</v>
      </c>
      <c r="O13" s="143"/>
      <c r="P13" s="60"/>
    </row>
    <row r="14" spans="2:16" ht="18.75" x14ac:dyDescent="0.3">
      <c r="B14" s="150" t="s">
        <v>129</v>
      </c>
      <c r="C14" s="143" t="e">
        <f>AVERAGEIF('FTR Brewhouse'!$J$17:$J$19,'MTD Performance'!$B14,'FTR Brewhouse'!$D$17:$D$19)</f>
        <v>#DIV/0!</v>
      </c>
      <c r="D14" s="143" t="e">
        <f>AVERAGEIF('FTR Brewhouse'!$J$17:$J$19,'MTD Performance'!$B14,'FTR Brewhouse'!#REF!)</f>
        <v>#REF!</v>
      </c>
      <c r="E14" s="59" t="e">
        <f>AVERAGEIF('FTR Brewhouse'!#REF!,'MTD Performance'!$B14,'FTR Brewhouse'!#REF!)</f>
        <v>#REF!</v>
      </c>
      <c r="F14" s="59" t="e">
        <f>AVERAGEIF('FTR Brewhouse'!#REF!,'MTD Performance'!$B14,'FTR Brewhouse'!#REF!)</f>
        <v>#REF!</v>
      </c>
      <c r="G14" s="59" t="e">
        <f>AVERAGEIF('FTR Brewhouse'!#REF!,'MTD Performance'!$B14,'FTR Brewhouse'!#REF!)</f>
        <v>#REF!</v>
      </c>
      <c r="H14" s="59" t="e">
        <f>AVERAGEIF('FTR Brewhouse'!#REF!,'MTD Performance'!$B14,'FTR Brewhouse'!#REF!)</f>
        <v>#REF!</v>
      </c>
      <c r="I14" s="59" t="e">
        <f>AVERAGEIF('FTR Brewhouse'!#REF!,'MTD Performance'!$B14,'FTR Brewhouse'!#REF!)</f>
        <v>#REF!</v>
      </c>
      <c r="J14" s="59" t="e">
        <f>AVERAGEIF('FTR Brewhouse'!#REF!,'MTD Performance'!$B14,'FTR Brewhouse'!#REF!)</f>
        <v>#REF!</v>
      </c>
      <c r="K14" s="59" t="e">
        <f>AVERAGEIF('FTR Brewhouse'!#REF!,'MTD Performance'!$B14,'FTR Brewhouse'!#REF!)</f>
        <v>#REF!</v>
      </c>
      <c r="L14" s="59" t="e">
        <f>AVERAGEIF('FTR Brewhouse'!#REF!,'MTD Performance'!$B14,'FTR Brewhouse'!#REF!)</f>
        <v>#REF!</v>
      </c>
      <c r="M14" s="59" t="e">
        <f>AVERAGEIF('FTR Brewhouse'!#REF!,'MTD Performance'!$B14,'FTR Brewhouse'!#REF!)</f>
        <v>#REF!</v>
      </c>
      <c r="N14" s="145" t="e">
        <f>AVERAGEIF('FTR Brewhouse'!#REF!,'MTD Performance'!$B14,'FTR Brewhouse'!#REF!)</f>
        <v>#REF!</v>
      </c>
      <c r="O14" s="143" t="e">
        <f>AVERAGEIF('FTR Brewhouse'!#REF!,'MTD Performance'!$B14,'FTR Brewhouse'!#REF!)</f>
        <v>#REF!</v>
      </c>
      <c r="P14" s="60" t="e">
        <f>AVERAGEIF('FTR Brewhouse'!#REF!,'MTD Performance'!$B14,'FTR Brewhouse'!#REF!)</f>
        <v>#REF!</v>
      </c>
    </row>
    <row r="15" spans="2:16" ht="18.75" x14ac:dyDescent="0.3">
      <c r="B15" s="150" t="s">
        <v>105</v>
      </c>
      <c r="C15" s="143" t="e">
        <f>AVERAGEIF('FTR Brewhouse'!$J$17:$J$19,'MTD Performance'!$B15,'FTR Brewhouse'!$D$17:$D$19)</f>
        <v>#DIV/0!</v>
      </c>
      <c r="D15" s="143" t="e">
        <f>AVERAGEIF('FTR Brewhouse'!$J$17:$J$19,'MTD Performance'!$B15,'FTR Brewhouse'!#REF!)</f>
        <v>#REF!</v>
      </c>
      <c r="E15" s="59" t="e">
        <f>AVERAGEIF('FTR Brewhouse'!#REF!,'MTD Performance'!$B15,'FTR Brewhouse'!#REF!)</f>
        <v>#REF!</v>
      </c>
      <c r="F15" s="59" t="e">
        <f>AVERAGEIF('FTR Brewhouse'!#REF!,'MTD Performance'!$B15,'FTR Brewhouse'!#REF!)</f>
        <v>#REF!</v>
      </c>
      <c r="G15" s="59"/>
      <c r="H15" s="59"/>
      <c r="I15" s="59"/>
      <c r="J15" s="59"/>
      <c r="K15" s="59"/>
      <c r="L15" s="59"/>
      <c r="M15" s="59"/>
      <c r="N15" s="145"/>
      <c r="O15" s="143"/>
      <c r="P15" s="60"/>
    </row>
    <row r="16" spans="2:16" ht="18.75" x14ac:dyDescent="0.3">
      <c r="B16" s="150" t="s">
        <v>106</v>
      </c>
      <c r="C16" s="143"/>
      <c r="D16" s="143"/>
      <c r="E16" s="59" t="e">
        <f>AVERAGEIF('FTR Brewhouse'!#REF!,'MTD Performance'!$B16,'FTR Brewhouse'!#REF!)</f>
        <v>#REF!</v>
      </c>
      <c r="F16" s="59" t="e">
        <f>AVERAGEIF('FTR Brewhouse'!#REF!,'MTD Performance'!$B16,'FTR Brewhouse'!#REF!)</f>
        <v>#REF!</v>
      </c>
      <c r="G16" s="59" t="e">
        <f>AVERAGEIF('FTR Brewhouse'!#REF!,'MTD Performance'!$B16,'FTR Brewhouse'!#REF!)</f>
        <v>#REF!</v>
      </c>
      <c r="H16" s="59" t="e">
        <f>AVERAGEIF('FTR Brewhouse'!#REF!,'MTD Performance'!$B16,'FTR Brewhouse'!#REF!)</f>
        <v>#REF!</v>
      </c>
      <c r="I16" s="59" t="e">
        <f>AVERAGEIF('FTR Brewhouse'!#REF!,'MTD Performance'!$B16,'FTR Brewhouse'!#REF!)</f>
        <v>#REF!</v>
      </c>
      <c r="J16" s="59" t="e">
        <f>AVERAGEIF('FTR Brewhouse'!#REF!,'MTD Performance'!$B16,'FTR Brewhouse'!#REF!)</f>
        <v>#REF!</v>
      </c>
      <c r="K16" s="59" t="e">
        <f>AVERAGEIF('FTR Brewhouse'!#REF!,'MTD Performance'!$B16,'FTR Brewhouse'!#REF!)</f>
        <v>#REF!</v>
      </c>
      <c r="L16" s="59" t="e">
        <f>AVERAGEIF('FTR Brewhouse'!#REF!,'MTD Performance'!$B16,'FTR Brewhouse'!#REF!)</f>
        <v>#REF!</v>
      </c>
      <c r="M16" s="59" t="e">
        <f>AVERAGEIF('FTR Brewhouse'!#REF!,'MTD Performance'!$B16,'FTR Brewhouse'!#REF!)</f>
        <v>#REF!</v>
      </c>
      <c r="N16" s="145" t="e">
        <f>AVERAGEIF('FTR Brewhouse'!#REF!,'MTD Performance'!$B16,'FTR Brewhouse'!#REF!)</f>
        <v>#REF!</v>
      </c>
      <c r="O16" s="143" t="e">
        <f>AVERAGEIF('FTR Brewhouse'!#REF!,'MTD Performance'!$B16,'FTR Brewhouse'!#REF!)</f>
        <v>#REF!</v>
      </c>
      <c r="P16" s="60" t="e">
        <f>AVERAGEIF('FTR Brewhouse'!#REF!,'MTD Performance'!$B16,'FTR Brewhouse'!#REF!)</f>
        <v>#REF!</v>
      </c>
    </row>
    <row r="17" spans="2:16" ht="18.75" x14ac:dyDescent="0.3">
      <c r="B17" s="151" t="s">
        <v>130</v>
      </c>
      <c r="C17" s="143"/>
      <c r="D17" s="145"/>
      <c r="E17" s="59"/>
      <c r="F17" s="59"/>
      <c r="G17" s="59"/>
      <c r="H17" s="59"/>
      <c r="I17" s="59"/>
      <c r="J17" s="59"/>
      <c r="K17" s="59"/>
      <c r="L17" s="59"/>
      <c r="M17" s="59"/>
      <c r="N17" s="145"/>
      <c r="O17" s="143" t="e">
        <f>AVERAGEIF('FTR Brewhouse'!#REF!,'MTD Performance'!$B17,'FTR Brewhouse'!#REF!)</f>
        <v>#REF!</v>
      </c>
      <c r="P17" s="60" t="e">
        <f>AVERAGEIF('FTR Brewhouse'!#REF!,'MTD Performance'!$B17,'FTR Brewhouse'!#REF!)</f>
        <v>#REF!</v>
      </c>
    </row>
    <row r="18" spans="2:16" ht="19.5" thickBot="1" x14ac:dyDescent="0.35">
      <c r="B18" s="152" t="s">
        <v>104</v>
      </c>
      <c r="C18" s="144"/>
      <c r="D18" s="146"/>
      <c r="E18" s="64"/>
      <c r="F18" s="64"/>
      <c r="G18" s="63"/>
      <c r="H18" s="63"/>
      <c r="I18" s="63"/>
      <c r="J18" s="64"/>
      <c r="K18" s="63" t="e">
        <f>AVERAGEIF('FTR Brewhouse'!#REF!,'MTD Performance'!$B18,'FTR Brewhouse'!#REF!)</f>
        <v>#REF!</v>
      </c>
      <c r="L18" s="156" t="e">
        <f>AVERAGEIF('FTR Brewhouse'!#REF!,'MTD Performance'!$B18,'FTR Brewhouse'!#REF!)</f>
        <v>#REF!</v>
      </c>
      <c r="M18" s="144"/>
      <c r="N18" s="157"/>
      <c r="O18" s="148"/>
      <c r="P18" s="149"/>
    </row>
    <row r="27" spans="2:16" ht="21" x14ac:dyDescent="0.35">
      <c r="B27" s="54"/>
    </row>
    <row r="28" spans="2:16" ht="21" x14ac:dyDescent="0.35">
      <c r="B28" s="54"/>
    </row>
    <row r="29" spans="2:16" ht="21" x14ac:dyDescent="0.35">
      <c r="B29" s="54"/>
    </row>
    <row r="30" spans="2:16" ht="21" x14ac:dyDescent="0.35">
      <c r="B30" s="54"/>
    </row>
    <row r="31" spans="2:16" ht="21" x14ac:dyDescent="0.35">
      <c r="B31" s="54"/>
    </row>
    <row r="32" spans="2:16" ht="21" x14ac:dyDescent="0.35">
      <c r="B32" s="54"/>
    </row>
    <row r="33" spans="2:2" ht="21" x14ac:dyDescent="0.35">
      <c r="B33" s="54"/>
    </row>
    <row r="34" spans="2:2" ht="21" x14ac:dyDescent="0.35">
      <c r="B34" s="54"/>
    </row>
    <row r="35" spans="2:2" ht="21" x14ac:dyDescent="0.35">
      <c r="B35" s="54"/>
    </row>
    <row r="36" spans="2:2" ht="21" x14ac:dyDescent="0.35">
      <c r="B36" s="54"/>
    </row>
    <row r="37" spans="2:2" ht="21" x14ac:dyDescent="0.35">
      <c r="B37" s="54"/>
    </row>
    <row r="38" spans="2:2" ht="21" x14ac:dyDescent="0.35">
      <c r="B38" s="54"/>
    </row>
  </sheetData>
  <mergeCells count="8">
    <mergeCell ref="K11:L11"/>
    <mergeCell ref="M11:N11"/>
    <mergeCell ref="O11:P11"/>
    <mergeCell ref="C2:J2"/>
    <mergeCell ref="C11:D11"/>
    <mergeCell ref="E11:F11"/>
    <mergeCell ref="G11:H11"/>
    <mergeCell ref="I11:J11"/>
  </mergeCells>
  <pageMargins left="1" right="1" top="1" bottom="1" header="0.5" footer="0.5"/>
  <pageSetup paperSize="5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12A0-BC2E-4652-9304-3B406A008D3C}">
  <sheetPr codeName="Sheet6">
    <tabColor rgb="FF92D050"/>
    <pageSetUpPr fitToPage="1"/>
  </sheetPr>
  <dimension ref="B2:AA55"/>
  <sheetViews>
    <sheetView zoomScale="80" zoomScaleNormal="80" workbookViewId="0">
      <selection activeCell="C6" sqref="C6"/>
    </sheetView>
  </sheetViews>
  <sheetFormatPr defaultRowHeight="15" x14ac:dyDescent="0.25"/>
  <cols>
    <col min="1" max="1" width="14.5703125" customWidth="1"/>
    <col min="2" max="2" width="27.42578125" customWidth="1"/>
    <col min="3" max="3" width="10.42578125" customWidth="1"/>
    <col min="4" max="4" width="10.5703125" customWidth="1"/>
    <col min="5" max="5" width="11.5703125" bestFit="1" customWidth="1"/>
    <col min="6" max="6" width="15.5703125" customWidth="1"/>
    <col min="7" max="7" width="9.5703125" customWidth="1"/>
    <col min="8" max="8" width="10" customWidth="1"/>
    <col min="9" max="9" width="11.5703125" customWidth="1"/>
    <col min="10" max="10" width="13.5703125" customWidth="1"/>
    <col min="11" max="11" width="8.5703125" bestFit="1" customWidth="1"/>
    <col min="12" max="12" width="9.42578125" bestFit="1" customWidth="1"/>
    <col min="13" max="13" width="12" customWidth="1"/>
    <col min="14" max="14" width="13.5703125" customWidth="1"/>
    <col min="15" max="16" width="10.42578125" customWidth="1"/>
    <col min="17" max="17" width="11.5703125" customWidth="1"/>
    <col min="18" max="18" width="13.5703125" customWidth="1"/>
    <col min="19" max="19" width="12.42578125" customWidth="1"/>
    <col min="20" max="20" width="12" customWidth="1"/>
    <col min="21" max="21" width="12.42578125" customWidth="1"/>
    <col min="22" max="22" width="13.42578125" customWidth="1"/>
    <col min="23" max="24" width="10.5703125" customWidth="1"/>
    <col min="25" max="25" width="11.42578125" customWidth="1"/>
    <col min="26" max="26" width="14.42578125" customWidth="1"/>
  </cols>
  <sheetData>
    <row r="2" spans="2:27" ht="21" customHeight="1" thickBot="1" x14ac:dyDescent="0.3"/>
    <row r="3" spans="2:27" s="54" customFormat="1" ht="21" x14ac:dyDescent="0.35">
      <c r="C3" s="486" t="s">
        <v>108</v>
      </c>
      <c r="D3" s="487"/>
      <c r="E3" s="487"/>
      <c r="F3" s="494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56.25" x14ac:dyDescent="0.3">
      <c r="B4" s="55"/>
      <c r="C4" s="141" t="s">
        <v>10</v>
      </c>
      <c r="D4" s="147" t="s">
        <v>9</v>
      </c>
      <c r="E4" s="165" t="s">
        <v>131</v>
      </c>
      <c r="F4" s="174" t="s">
        <v>132</v>
      </c>
    </row>
    <row r="5" spans="2:27" ht="18.75" customHeight="1" x14ac:dyDescent="0.3">
      <c r="B5" s="150" t="s">
        <v>107</v>
      </c>
      <c r="C5" s="143" t="e">
        <f>AVERAGEIF('FTR Brewhouse'!$J$17:$J$19,'Brewer''s Performance '!$B5,'FTR Brewhouse'!$D$17:$D$19)</f>
        <v>#DIV/0!</v>
      </c>
      <c r="D5" s="143" t="e">
        <f>AVERAGEIF('FTR Brewhouse'!$J$17:$J$19,'Brewer''s Performance '!$B5,'FTR Brewhouse'!#REF!)</f>
        <v>#REF!</v>
      </c>
      <c r="E5" s="168">
        <v>0.97929999999999995</v>
      </c>
      <c r="F5" s="169" t="e">
        <f>(C5+D5+E5)/3</f>
        <v>#DIV/0!</v>
      </c>
    </row>
    <row r="6" spans="2:27" ht="18.75" customHeight="1" x14ac:dyDescent="0.3">
      <c r="B6" s="150" t="s">
        <v>129</v>
      </c>
      <c r="C6" s="143" t="e">
        <f>AVERAGEIF('FTR Brewhouse'!$J$17:$J$19,'Brewer''s Performance '!$B6,'FTR Brewhouse'!$D$17:$D$19)</f>
        <v>#DIV/0!</v>
      </c>
      <c r="D6" s="143" t="e">
        <f>AVERAGEIF('FTR Brewhouse'!$J$17:$J$19,'Brewer''s Performance '!$B6,'FTR Brewhouse'!#REF!)</f>
        <v>#REF!</v>
      </c>
      <c r="E6" s="168">
        <v>0.99070000000000003</v>
      </c>
      <c r="F6" s="169" t="e">
        <f>(C6+D6+E6)/3</f>
        <v>#DIV/0!</v>
      </c>
    </row>
    <row r="7" spans="2:27" ht="18.75" customHeight="1" x14ac:dyDescent="0.3">
      <c r="B7" s="150" t="s">
        <v>105</v>
      </c>
      <c r="C7" s="143" t="e">
        <f>AVERAGEIF('FTR Brewhouse'!$J$17:$J$19,'Brewer''s Performance '!$B7,'FTR Brewhouse'!$D$17:$D$19)</f>
        <v>#DIV/0!</v>
      </c>
      <c r="D7" s="143" t="e">
        <f>AVERAGEIF('FTR Brewhouse'!$J$17:$J$19,'Brewer''s Performance '!$B7,'FTR Brewhouse'!#REF!)</f>
        <v>#REF!</v>
      </c>
      <c r="E7" s="168">
        <v>0.9798</v>
      </c>
      <c r="F7" s="169" t="e">
        <f>(C7+D7+E7)/3</f>
        <v>#DIV/0!</v>
      </c>
    </row>
    <row r="8" spans="2:27" ht="18.75" customHeight="1" x14ac:dyDescent="0.3">
      <c r="B8" s="150" t="s">
        <v>106</v>
      </c>
      <c r="C8" s="143"/>
      <c r="D8" s="143"/>
      <c r="E8" s="176"/>
      <c r="F8" s="169"/>
    </row>
    <row r="9" spans="2:27" ht="18.75" customHeight="1" x14ac:dyDescent="0.3">
      <c r="B9" s="151" t="s">
        <v>130</v>
      </c>
      <c r="C9" s="143"/>
      <c r="D9" s="145"/>
      <c r="E9" s="170"/>
      <c r="F9" s="169"/>
    </row>
    <row r="10" spans="2:27" ht="19.5" customHeight="1" thickBot="1" x14ac:dyDescent="0.35">
      <c r="B10" s="152" t="s">
        <v>104</v>
      </c>
      <c r="C10" s="144"/>
      <c r="D10" s="146"/>
      <c r="E10" s="177"/>
      <c r="F10" s="175"/>
    </row>
    <row r="11" spans="2:27" ht="15" customHeight="1" thickBot="1" x14ac:dyDescent="0.3"/>
    <row r="12" spans="2:27" s="54" customFormat="1" ht="21" x14ac:dyDescent="0.35">
      <c r="C12" s="507" t="s">
        <v>109</v>
      </c>
      <c r="D12" s="508"/>
      <c r="E12" s="508"/>
      <c r="F12" s="509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27" ht="56.25" x14ac:dyDescent="0.3">
      <c r="B13" s="55"/>
      <c r="C13" s="141" t="s">
        <v>10</v>
      </c>
      <c r="D13" s="147" t="s">
        <v>9</v>
      </c>
      <c r="E13" s="165" t="s">
        <v>131</v>
      </c>
      <c r="F13" s="174" t="s">
        <v>132</v>
      </c>
    </row>
    <row r="14" spans="2:27" ht="18.75" x14ac:dyDescent="0.3">
      <c r="B14" s="150" t="s">
        <v>107</v>
      </c>
      <c r="C14" s="143" t="e">
        <f>AVERAGEIF('FTR Brewhouse'!#REF!,'Brewer''s Performance '!$B14,'FTR Brewhouse'!#REF!)</f>
        <v>#REF!</v>
      </c>
      <c r="D14" s="143" t="e">
        <f>AVERAGEIF('FTR Brewhouse'!#REF!,'Brewer''s Performance '!$B14,'FTR Brewhouse'!#REF!)</f>
        <v>#REF!</v>
      </c>
      <c r="E14" s="168">
        <v>0.98250000000000004</v>
      </c>
      <c r="F14" s="169" t="e">
        <f>(C14+D14+E14)/3</f>
        <v>#REF!</v>
      </c>
    </row>
    <row r="15" spans="2:27" ht="18.75" x14ac:dyDescent="0.3">
      <c r="B15" s="150" t="s">
        <v>129</v>
      </c>
      <c r="C15" s="143" t="e">
        <f>AVERAGEIF('FTR Brewhouse'!#REF!,'Brewer''s Performance '!$B15,'FTR Brewhouse'!#REF!)</f>
        <v>#REF!</v>
      </c>
      <c r="D15" s="143" t="e">
        <f>AVERAGEIF('FTR Brewhouse'!#REF!,'Brewer''s Performance '!$B15,'FTR Brewhouse'!#REF!)</f>
        <v>#REF!</v>
      </c>
      <c r="E15" s="168">
        <v>0.9798</v>
      </c>
      <c r="F15" s="169" t="e">
        <f>(C15+D15+E15)/3</f>
        <v>#REF!</v>
      </c>
    </row>
    <row r="16" spans="2:27" ht="18.75" x14ac:dyDescent="0.3">
      <c r="B16" s="150" t="s">
        <v>105</v>
      </c>
      <c r="C16" s="143" t="e">
        <f>AVERAGEIF('FTR Brewhouse'!#REF!,'Brewer''s Performance '!$B16,'FTR Brewhouse'!#REF!)</f>
        <v>#REF!</v>
      </c>
      <c r="D16" s="143" t="e">
        <f>AVERAGEIF('FTR Brewhouse'!#REF!,'Brewer''s Performance '!$B16,'FTR Brewhouse'!#REF!)</f>
        <v>#REF!</v>
      </c>
      <c r="E16" s="168">
        <v>0.97089999999999999</v>
      </c>
      <c r="F16" s="169" t="e">
        <f>(C16+D16+E16)/3</f>
        <v>#REF!</v>
      </c>
    </row>
    <row r="17" spans="2:27" ht="18.75" x14ac:dyDescent="0.3">
      <c r="B17" s="150" t="s">
        <v>106</v>
      </c>
      <c r="C17" s="143" t="e">
        <f>AVERAGEIF('FTR Brewhouse'!#REF!,'Brewer''s Performance '!$B17,'FTR Brewhouse'!#REF!)</f>
        <v>#REF!</v>
      </c>
      <c r="D17" s="143" t="e">
        <f>AVERAGEIF('FTR Brewhouse'!#REF!,'Brewer''s Performance '!$B17,'FTR Brewhouse'!#REF!)</f>
        <v>#REF!</v>
      </c>
      <c r="E17" s="176">
        <v>0.98080000000000001</v>
      </c>
      <c r="F17" s="169" t="e">
        <f>(C17+D17+E17)/3</f>
        <v>#REF!</v>
      </c>
    </row>
    <row r="18" spans="2:27" ht="18.75" x14ac:dyDescent="0.3">
      <c r="B18" s="151" t="s">
        <v>130</v>
      </c>
      <c r="C18" s="143"/>
      <c r="D18" s="145"/>
      <c r="E18" s="170"/>
      <c r="F18" s="169"/>
    </row>
    <row r="19" spans="2:27" ht="19.5" thickBot="1" x14ac:dyDescent="0.35">
      <c r="B19" s="152" t="s">
        <v>104</v>
      </c>
      <c r="C19" s="144"/>
      <c r="D19" s="146"/>
      <c r="E19" s="177"/>
      <c r="F19" s="175"/>
    </row>
    <row r="20" spans="2:27" ht="21.75" thickBot="1" x14ac:dyDescent="0.4">
      <c r="B20" s="54"/>
    </row>
    <row r="21" spans="2:27" s="54" customFormat="1" ht="21" x14ac:dyDescent="0.35">
      <c r="C21" s="504" t="s">
        <v>110</v>
      </c>
      <c r="D21" s="505"/>
      <c r="E21" s="505"/>
      <c r="F21" s="506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56.25" x14ac:dyDescent="0.3">
      <c r="B22" s="55"/>
      <c r="C22" s="141" t="s">
        <v>10</v>
      </c>
      <c r="D22" s="142" t="s">
        <v>9</v>
      </c>
      <c r="E22" s="165" t="s">
        <v>131</v>
      </c>
      <c r="F22" s="174" t="s">
        <v>132</v>
      </c>
    </row>
    <row r="23" spans="2:27" ht="18.75" x14ac:dyDescent="0.3">
      <c r="B23" s="150" t="s">
        <v>107</v>
      </c>
      <c r="C23" s="143" t="e">
        <f>AVERAGEIF('FTR Brewhouse'!#REF!,'Brewer''s Performance '!$B23,'FTR Brewhouse'!#REF!)</f>
        <v>#REF!</v>
      </c>
      <c r="D23" s="59" t="e">
        <f>AVERAGEIF('FTR Brewhouse'!#REF!,'Brewer''s Performance '!$B23,'FTR Brewhouse'!#REF!)</f>
        <v>#REF!</v>
      </c>
      <c r="E23" s="168">
        <v>0.96940000000000004</v>
      </c>
      <c r="F23" s="169" t="e">
        <f>(C23+D23+E23)/3</f>
        <v>#REF!</v>
      </c>
    </row>
    <row r="24" spans="2:27" ht="18.75" x14ac:dyDescent="0.3">
      <c r="B24" s="150" t="s">
        <v>129</v>
      </c>
      <c r="C24" s="143" t="e">
        <f>AVERAGEIF('FTR Brewhouse'!#REF!,'Brewer''s Performance '!$B24,'FTR Brewhouse'!#REF!)</f>
        <v>#REF!</v>
      </c>
      <c r="D24" s="59" t="e">
        <f>AVERAGEIF('FTR Brewhouse'!#REF!,'Brewer''s Performance '!$B24,'FTR Brewhouse'!#REF!)</f>
        <v>#REF!</v>
      </c>
      <c r="E24" s="168">
        <v>0.97570000000000001</v>
      </c>
      <c r="F24" s="169" t="e">
        <f t="shared" ref="F24" si="0">(C24+D24+E24)/3</f>
        <v>#REF!</v>
      </c>
    </row>
    <row r="25" spans="2:27" ht="18.75" x14ac:dyDescent="0.3">
      <c r="B25" s="150" t="s">
        <v>105</v>
      </c>
      <c r="C25" s="143"/>
      <c r="D25" s="59"/>
      <c r="E25" s="170"/>
      <c r="F25" s="169"/>
    </row>
    <row r="26" spans="2:27" ht="18.75" x14ac:dyDescent="0.3">
      <c r="B26" s="150" t="s">
        <v>106</v>
      </c>
      <c r="C26" s="143" t="e">
        <f>AVERAGEIF('FTR Brewhouse'!#REF!,'Brewer''s Performance '!$B26,'FTR Brewhouse'!#REF!)</f>
        <v>#REF!</v>
      </c>
      <c r="D26" s="59" t="e">
        <f>AVERAGEIF('FTR Brewhouse'!#REF!,'Brewer''s Performance '!$B26,'FTR Brewhouse'!#REF!)</f>
        <v>#REF!</v>
      </c>
      <c r="E26" s="176">
        <v>0.96009999999999995</v>
      </c>
      <c r="F26" s="169" t="e">
        <f t="shared" ref="F26" si="1">(C26+D26+E26)/3</f>
        <v>#REF!</v>
      </c>
    </row>
    <row r="27" spans="2:27" ht="18.75" x14ac:dyDescent="0.3">
      <c r="B27" s="151" t="s">
        <v>130</v>
      </c>
      <c r="C27" s="143"/>
      <c r="D27" s="59"/>
      <c r="E27" s="170"/>
      <c r="F27" s="169"/>
    </row>
    <row r="28" spans="2:27" ht="19.5" thickBot="1" x14ac:dyDescent="0.35">
      <c r="B28" s="152" t="s">
        <v>104</v>
      </c>
      <c r="C28" s="144"/>
      <c r="D28" s="63"/>
      <c r="E28" s="177"/>
      <c r="F28" s="175"/>
    </row>
    <row r="29" spans="2:27" ht="15.75" thickBot="1" x14ac:dyDescent="0.3"/>
    <row r="30" spans="2:27" s="54" customFormat="1" ht="21" x14ac:dyDescent="0.35">
      <c r="C30" s="501" t="s">
        <v>111</v>
      </c>
      <c r="D30" s="502"/>
      <c r="E30" s="502"/>
      <c r="F30" s="503"/>
      <c r="G30"/>
      <c r="H30"/>
      <c r="I30"/>
      <c r="J30"/>
      <c r="K30"/>
      <c r="L30"/>
      <c r="M30"/>
      <c r="N30"/>
      <c r="R30"/>
      <c r="S30"/>
      <c r="T30"/>
      <c r="U30"/>
      <c r="V30"/>
      <c r="W30"/>
      <c r="X30"/>
      <c r="Y30"/>
      <c r="Z30"/>
    </row>
    <row r="31" spans="2:27" ht="56.25" x14ac:dyDescent="0.3">
      <c r="B31" s="55"/>
      <c r="C31" s="141" t="s">
        <v>10</v>
      </c>
      <c r="D31" s="158" t="s">
        <v>9</v>
      </c>
      <c r="E31" s="165" t="s">
        <v>131</v>
      </c>
      <c r="F31" s="174" t="s">
        <v>132</v>
      </c>
    </row>
    <row r="32" spans="2:27" ht="18.75" x14ac:dyDescent="0.3">
      <c r="B32" s="150" t="s">
        <v>107</v>
      </c>
      <c r="C32" s="160" t="e">
        <f>AVERAGEIF('FTR Brewhouse'!#REF!,'Brewer''s Performance '!$B32,'FTR Brewhouse'!#REF!)</f>
        <v>#REF!</v>
      </c>
      <c r="D32" s="159" t="e">
        <f>AVERAGEIF('FTR Brewhouse'!#REF!,'Brewer''s Performance '!$B32,'FTR Brewhouse'!#REF!)</f>
        <v>#REF!</v>
      </c>
      <c r="E32" s="168">
        <v>0.98499999999999999</v>
      </c>
      <c r="F32" s="169" t="e">
        <f>(C32+D32+E32)/3</f>
        <v>#REF!</v>
      </c>
    </row>
    <row r="33" spans="2:26" ht="18.75" x14ac:dyDescent="0.3">
      <c r="B33" s="150" t="s">
        <v>129</v>
      </c>
      <c r="C33" s="160" t="e">
        <f>AVERAGEIF('FTR Brewhouse'!#REF!,'Brewer''s Performance '!$B33,'FTR Brewhouse'!#REF!)</f>
        <v>#REF!</v>
      </c>
      <c r="D33" s="159" t="e">
        <f>AVERAGEIF('FTR Brewhouse'!#REF!,'Brewer''s Performance '!$B33,'FTR Brewhouse'!#REF!)</f>
        <v>#REF!</v>
      </c>
      <c r="E33" s="168">
        <v>0.98499999999999999</v>
      </c>
      <c r="F33" s="169" t="e">
        <f t="shared" ref="F33" si="2">(C33+D33+E33)/3</f>
        <v>#REF!</v>
      </c>
    </row>
    <row r="34" spans="2:26" ht="18.75" x14ac:dyDescent="0.3">
      <c r="B34" s="150" t="s">
        <v>105</v>
      </c>
      <c r="C34" s="160"/>
      <c r="D34" s="159"/>
      <c r="E34" s="170"/>
      <c r="F34" s="169"/>
    </row>
    <row r="35" spans="2:26" ht="18.75" x14ac:dyDescent="0.3">
      <c r="B35" s="150" t="s">
        <v>106</v>
      </c>
      <c r="C35" s="160" t="e">
        <f>AVERAGEIF('FTR Brewhouse'!#REF!,'Brewer''s Performance '!$B35,'FTR Brewhouse'!#REF!)</f>
        <v>#REF!</v>
      </c>
      <c r="D35" s="159" t="e">
        <f>AVERAGEIF('FTR Brewhouse'!#REF!,'Brewer''s Performance '!$B35,'FTR Brewhouse'!#REF!)</f>
        <v>#REF!</v>
      </c>
      <c r="E35" s="176">
        <v>0.97770000000000001</v>
      </c>
      <c r="F35" s="169" t="e">
        <f t="shared" ref="F35" si="3">(C35+D35+E35)/3</f>
        <v>#REF!</v>
      </c>
    </row>
    <row r="36" spans="2:26" ht="18.75" x14ac:dyDescent="0.3">
      <c r="B36" s="151" t="s">
        <v>130</v>
      </c>
      <c r="C36" s="160"/>
      <c r="D36" s="159"/>
      <c r="E36" s="170"/>
      <c r="F36" s="169"/>
    </row>
    <row r="37" spans="2:26" ht="19.5" thickBot="1" x14ac:dyDescent="0.35">
      <c r="B37" s="152" t="s">
        <v>104</v>
      </c>
      <c r="C37" s="144"/>
      <c r="D37" s="64"/>
      <c r="E37" s="177"/>
      <c r="F37" s="175"/>
    </row>
    <row r="38" spans="2:26" ht="15.75" thickBot="1" x14ac:dyDescent="0.3"/>
    <row r="39" spans="2:26" s="54" customFormat="1" ht="21" x14ac:dyDescent="0.35">
      <c r="C39" s="498" t="s">
        <v>112</v>
      </c>
      <c r="D39" s="499"/>
      <c r="E39" s="499"/>
      <c r="F39" s="500"/>
      <c r="G39"/>
      <c r="H39"/>
      <c r="I39"/>
      <c r="J39"/>
      <c r="K39"/>
      <c r="L39"/>
      <c r="M39"/>
      <c r="N39"/>
      <c r="O39"/>
      <c r="P39"/>
      <c r="Q39"/>
      <c r="R39"/>
      <c r="W39"/>
      <c r="X39"/>
      <c r="Y39"/>
      <c r="Z39"/>
    </row>
    <row r="40" spans="2:26" ht="56.25" x14ac:dyDescent="0.3">
      <c r="B40" s="55"/>
      <c r="C40" s="163" t="s">
        <v>10</v>
      </c>
      <c r="D40" s="164" t="s">
        <v>9</v>
      </c>
      <c r="E40" s="165" t="s">
        <v>131</v>
      </c>
      <c r="F40" s="174" t="s">
        <v>132</v>
      </c>
    </row>
    <row r="41" spans="2:26" ht="18.75" x14ac:dyDescent="0.3">
      <c r="B41" s="150" t="s">
        <v>107</v>
      </c>
      <c r="C41" s="160" t="e">
        <f>AVERAGEIF('FTR Brewhouse'!#REF!,'Brewer''s Performance '!$B41,'FTR Brewhouse'!#REF!)</f>
        <v>#REF!</v>
      </c>
      <c r="D41" s="159" t="e">
        <f>AVERAGEIF('FTR Brewhouse'!#REF!,'Brewer''s Performance '!$B41,'FTR Brewhouse'!#REF!)</f>
        <v>#REF!</v>
      </c>
      <c r="E41" s="168">
        <v>0.98699999999999999</v>
      </c>
      <c r="F41" s="169" t="e">
        <f>(C41+D41+E41)/3</f>
        <v>#REF!</v>
      </c>
    </row>
    <row r="42" spans="2:26" ht="18.75" x14ac:dyDescent="0.3">
      <c r="B42" s="150" t="s">
        <v>129</v>
      </c>
      <c r="C42" s="160" t="e">
        <f>AVERAGEIF('FTR Brewhouse'!#REF!,'Brewer''s Performance '!$B42,'FTR Brewhouse'!#REF!)</f>
        <v>#REF!</v>
      </c>
      <c r="D42" s="159" t="e">
        <f>AVERAGEIF('FTR Brewhouse'!#REF!,'Brewer''s Performance '!$B42,'FTR Brewhouse'!#REF!)</f>
        <v>#REF!</v>
      </c>
      <c r="E42" s="168">
        <v>0.98699999999999999</v>
      </c>
      <c r="F42" s="169" t="e">
        <f t="shared" ref="F42" si="4">(C42+D42+E42)/3</f>
        <v>#REF!</v>
      </c>
    </row>
    <row r="43" spans="2:26" ht="18.75" x14ac:dyDescent="0.3">
      <c r="B43" s="150" t="s">
        <v>105</v>
      </c>
      <c r="C43" s="160"/>
      <c r="D43" s="159"/>
      <c r="E43" s="170"/>
      <c r="F43" s="169"/>
    </row>
    <row r="44" spans="2:26" ht="18.75" x14ac:dyDescent="0.3">
      <c r="B44" s="150" t="s">
        <v>106</v>
      </c>
      <c r="C44" s="160" t="e">
        <f>AVERAGEIF('FTR Brewhouse'!#REF!,'Brewer''s Performance '!$B44,'FTR Brewhouse'!#REF!)</f>
        <v>#REF!</v>
      </c>
      <c r="D44" s="159" t="e">
        <f>AVERAGEIF('FTR Brewhouse'!#REF!,'Brewer''s Performance '!$B44,'FTR Brewhouse'!#REF!)</f>
        <v>#REF!</v>
      </c>
      <c r="E44" s="168">
        <v>0.98699999999999999</v>
      </c>
      <c r="F44" s="169" t="e">
        <f t="shared" ref="F44" si="5">(C44+D44+E44)/3</f>
        <v>#REF!</v>
      </c>
    </row>
    <row r="45" spans="2:26" ht="18.75" x14ac:dyDescent="0.3">
      <c r="B45" s="151" t="s">
        <v>130</v>
      </c>
      <c r="C45" s="160"/>
      <c r="D45" s="159"/>
      <c r="E45" s="170"/>
      <c r="F45" s="169"/>
    </row>
    <row r="46" spans="2:26" ht="19.5" thickBot="1" x14ac:dyDescent="0.35">
      <c r="B46" s="152" t="s">
        <v>104</v>
      </c>
      <c r="C46" s="144" t="e">
        <f>AVERAGEIF('FTR Brewhouse'!#REF!,'Brewer''s Performance '!$B46,'FTR Brewhouse'!#REF!)</f>
        <v>#REF!</v>
      </c>
      <c r="D46" s="63" t="e">
        <f>AVERAGEIF('FTR Brewhouse'!#REF!,'Brewer''s Performance '!$B46,'FTR Brewhouse'!#REF!)</f>
        <v>#REF!</v>
      </c>
      <c r="E46" s="177">
        <v>0.98970000000000002</v>
      </c>
      <c r="F46" s="175" t="e">
        <f t="shared" ref="F46" si="6">(C46+D46+E46)/3</f>
        <v>#REF!</v>
      </c>
    </row>
    <row r="47" spans="2:26" ht="15.75" thickBot="1" x14ac:dyDescent="0.3"/>
    <row r="48" spans="2:26" s="54" customFormat="1" ht="21" x14ac:dyDescent="0.35">
      <c r="C48" s="495" t="s">
        <v>113</v>
      </c>
      <c r="D48" s="496"/>
      <c r="E48" s="496"/>
      <c r="F48" s="497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2:6" ht="56.25" x14ac:dyDescent="0.3">
      <c r="B49" s="55"/>
      <c r="C49" s="163" t="s">
        <v>10</v>
      </c>
      <c r="D49" s="167" t="s">
        <v>9</v>
      </c>
      <c r="E49" s="165" t="s">
        <v>131</v>
      </c>
      <c r="F49" s="174" t="s">
        <v>132</v>
      </c>
    </row>
    <row r="50" spans="2:6" ht="18.75" x14ac:dyDescent="0.3">
      <c r="B50" s="150" t="s">
        <v>107</v>
      </c>
      <c r="C50" s="143" t="e">
        <f>AVERAGEIF('FTR Brewhouse'!#REF!,'Brewer''s Performance '!$B50,'FTR Brewhouse'!#REF!)</f>
        <v>#REF!</v>
      </c>
      <c r="D50" s="145" t="e">
        <f>AVERAGEIF('FTR Brewhouse'!#REF!,'Brewer''s Performance '!$B50,'FTR Brewhouse'!#REF!)</f>
        <v>#REF!</v>
      </c>
      <c r="E50" s="168">
        <v>0.98699999999999999</v>
      </c>
      <c r="F50" s="169" t="e">
        <f>(C50+D50+E50)/3</f>
        <v>#REF!</v>
      </c>
    </row>
    <row r="51" spans="2:6" ht="18.75" x14ac:dyDescent="0.3">
      <c r="B51" s="150" t="s">
        <v>129</v>
      </c>
      <c r="C51" s="143" t="e">
        <f>AVERAGEIF('FTR Brewhouse'!#REF!,'Brewer''s Performance '!$B51,'FTR Brewhouse'!#REF!)</f>
        <v>#REF!</v>
      </c>
      <c r="D51" s="145" t="e">
        <f>AVERAGEIF('FTR Brewhouse'!#REF!,'Brewer''s Performance '!$B51,'FTR Brewhouse'!#REF!)</f>
        <v>#REF!</v>
      </c>
      <c r="E51" s="168">
        <v>0.99399999999999999</v>
      </c>
      <c r="F51" s="169" t="e">
        <f t="shared" ref="F51" si="7">(C51+D51+E51)/3</f>
        <v>#REF!</v>
      </c>
    </row>
    <row r="52" spans="2:6" ht="18.75" x14ac:dyDescent="0.3">
      <c r="B52" s="150" t="s">
        <v>105</v>
      </c>
      <c r="C52" s="143"/>
      <c r="D52" s="145"/>
      <c r="E52" s="170"/>
      <c r="F52" s="169"/>
    </row>
    <row r="53" spans="2:6" ht="18.75" x14ac:dyDescent="0.3">
      <c r="B53" s="150" t="s">
        <v>106</v>
      </c>
      <c r="C53" s="143" t="e">
        <f>AVERAGEIF('FTR Brewhouse'!#REF!,'Brewer''s Performance '!$B53,'FTR Brewhouse'!#REF!)</f>
        <v>#REF!</v>
      </c>
      <c r="D53" s="145" t="e">
        <f>AVERAGEIF('FTR Brewhouse'!#REF!,'Brewer''s Performance '!$B53,'FTR Brewhouse'!#REF!)</f>
        <v>#REF!</v>
      </c>
      <c r="E53" s="168">
        <v>0.97299999999999998</v>
      </c>
      <c r="F53" s="169" t="e">
        <f t="shared" ref="F53" si="8">(C53+D53+E53)/3</f>
        <v>#REF!</v>
      </c>
    </row>
    <row r="54" spans="2:6" ht="18.75" x14ac:dyDescent="0.3">
      <c r="B54" s="151" t="s">
        <v>130</v>
      </c>
      <c r="C54" s="143"/>
      <c r="D54" s="145"/>
      <c r="E54" s="170"/>
      <c r="F54" s="169"/>
    </row>
    <row r="55" spans="2:6" ht="19.5" thickBot="1" x14ac:dyDescent="0.35">
      <c r="B55" s="152" t="s">
        <v>104</v>
      </c>
      <c r="C55" s="144"/>
      <c r="D55" s="157"/>
      <c r="E55" s="171"/>
      <c r="F55" s="172"/>
    </row>
  </sheetData>
  <mergeCells count="6">
    <mergeCell ref="C3:F3"/>
    <mergeCell ref="C48:F48"/>
    <mergeCell ref="C39:F39"/>
    <mergeCell ref="C30:F30"/>
    <mergeCell ref="C21:F21"/>
    <mergeCell ref="C12:F12"/>
  </mergeCells>
  <pageMargins left="0.7" right="0.7" top="0.75" bottom="0.75" header="0.3" footer="0.3"/>
  <pageSetup paperSize="5" scale="74" fitToWidth="0" orientation="portrait" r:id="rId1"/>
  <rowBreaks count="2" manualBreakCount="2">
    <brk id="39" max="5" man="1"/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162F-E168-473D-BCE1-1ED00C0CD6D1}">
  <sheetPr codeName="Sheet7">
    <tabColor rgb="FF92D050"/>
    <pageSetUpPr fitToPage="1"/>
  </sheetPr>
  <dimension ref="B1:Z30"/>
  <sheetViews>
    <sheetView zoomScale="80" zoomScaleNormal="80" workbookViewId="0">
      <pane xSplit="2" ySplit="1" topLeftCell="C2" activePane="bottomRight" state="frozen"/>
      <selection activeCell="J8" sqref="J8"/>
      <selection pane="topRight" activeCell="J8" sqref="J8"/>
      <selection pane="bottomLeft" activeCell="J8" sqref="J8"/>
      <selection pane="bottomRight" activeCell="J8" sqref="J8"/>
    </sheetView>
  </sheetViews>
  <sheetFormatPr defaultRowHeight="15" x14ac:dyDescent="0.25"/>
  <cols>
    <col min="1" max="1" width="14.5703125" customWidth="1"/>
    <col min="2" max="2" width="27.42578125" customWidth="1"/>
    <col min="3" max="3" width="12.5703125" customWidth="1"/>
    <col min="4" max="4" width="15" customWidth="1"/>
    <col min="5" max="5" width="20.42578125" customWidth="1"/>
    <col min="6" max="6" width="11.42578125" customWidth="1"/>
    <col min="7" max="7" width="12" customWidth="1"/>
    <col min="8" max="8" width="19.42578125" customWidth="1"/>
    <col min="9" max="10" width="11.42578125" customWidth="1"/>
    <col min="11" max="11" width="19.42578125" customWidth="1"/>
    <col min="12" max="13" width="11.5703125" customWidth="1"/>
    <col min="14" max="14" width="18.5703125" customWidth="1"/>
    <col min="15" max="15" width="15.5703125" customWidth="1"/>
    <col min="16" max="16" width="13.42578125" customWidth="1"/>
    <col min="17" max="17" width="18.5703125" customWidth="1"/>
    <col min="18" max="18" width="12.5703125" customWidth="1"/>
    <col min="19" max="19" width="14.5703125" customWidth="1"/>
    <col min="20" max="20" width="20.42578125" customWidth="1"/>
    <col min="21" max="21" width="12" customWidth="1"/>
    <col min="22" max="22" width="10.5703125" customWidth="1"/>
    <col min="23" max="23" width="19" customWidth="1"/>
    <col min="24" max="24" width="18.5703125" customWidth="1"/>
    <col min="25" max="25" width="18.42578125" customWidth="1"/>
    <col min="26" max="26" width="23.42578125" customWidth="1"/>
  </cols>
  <sheetData>
    <row r="1" spans="2:26" ht="15.75" thickBot="1" x14ac:dyDescent="0.3"/>
    <row r="2" spans="2:26" ht="21.75" thickBot="1" x14ac:dyDescent="0.4">
      <c r="B2" s="54"/>
      <c r="C2" s="54"/>
      <c r="D2" s="54"/>
      <c r="E2" s="54"/>
      <c r="F2" s="54"/>
      <c r="G2" s="54"/>
      <c r="H2" s="54"/>
      <c r="I2" s="140"/>
      <c r="J2" s="140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2:26" s="198" customFormat="1" ht="19.5" thickBot="1" x14ac:dyDescent="0.35">
      <c r="C3" s="513" t="s">
        <v>108</v>
      </c>
      <c r="D3" s="514"/>
      <c r="E3" s="515"/>
      <c r="F3" s="510" t="s">
        <v>109</v>
      </c>
      <c r="G3" s="511"/>
      <c r="H3" s="512"/>
      <c r="I3" s="528" t="s">
        <v>110</v>
      </c>
      <c r="J3" s="529"/>
      <c r="K3" s="530"/>
      <c r="L3" s="525" t="s">
        <v>111</v>
      </c>
      <c r="M3" s="526"/>
      <c r="N3" s="527"/>
      <c r="O3" s="522" t="s">
        <v>112</v>
      </c>
      <c r="P3" s="523"/>
      <c r="Q3" s="524"/>
      <c r="R3" s="519" t="s">
        <v>113</v>
      </c>
      <c r="S3" s="520"/>
      <c r="T3" s="521"/>
      <c r="U3" s="516" t="s">
        <v>114</v>
      </c>
      <c r="V3" s="517"/>
      <c r="W3" s="518"/>
      <c r="X3" s="510" t="s">
        <v>115</v>
      </c>
      <c r="Y3" s="511"/>
      <c r="Z3" s="512"/>
    </row>
    <row r="4" spans="2:26" s="205" customFormat="1" ht="57" thickBot="1" x14ac:dyDescent="0.3">
      <c r="B4" s="183"/>
      <c r="C4" s="199" t="s">
        <v>10</v>
      </c>
      <c r="D4" s="200" t="s">
        <v>9</v>
      </c>
      <c r="E4" s="201" t="s">
        <v>134</v>
      </c>
      <c r="F4" s="199" t="s">
        <v>10</v>
      </c>
      <c r="G4" s="202" t="s">
        <v>9</v>
      </c>
      <c r="H4" s="201" t="s">
        <v>134</v>
      </c>
      <c r="I4" s="199" t="s">
        <v>10</v>
      </c>
      <c r="J4" s="202" t="s">
        <v>9</v>
      </c>
      <c r="K4" s="201" t="s">
        <v>134</v>
      </c>
      <c r="L4" s="203" t="s">
        <v>10</v>
      </c>
      <c r="M4" s="204" t="s">
        <v>9</v>
      </c>
      <c r="N4" s="201" t="s">
        <v>134</v>
      </c>
      <c r="O4" s="199" t="s">
        <v>10</v>
      </c>
      <c r="P4" s="202" t="s">
        <v>9</v>
      </c>
      <c r="Q4" s="201" t="s">
        <v>134</v>
      </c>
      <c r="R4" s="199" t="s">
        <v>10</v>
      </c>
      <c r="S4" s="200" t="s">
        <v>9</v>
      </c>
      <c r="T4" s="201" t="s">
        <v>134</v>
      </c>
      <c r="U4" s="199" t="s">
        <v>10</v>
      </c>
      <c r="V4" s="202" t="s">
        <v>9</v>
      </c>
      <c r="W4" s="201" t="s">
        <v>134</v>
      </c>
      <c r="X4" s="199" t="s">
        <v>10</v>
      </c>
      <c r="Y4" s="202" t="s">
        <v>9</v>
      </c>
      <c r="Z4" s="201" t="s">
        <v>134</v>
      </c>
    </row>
    <row r="5" spans="2:26" ht="18.75" x14ac:dyDescent="0.3">
      <c r="B5" s="150" t="s">
        <v>107</v>
      </c>
      <c r="C5" s="190" t="e">
        <f>AVERAGEIF('FTR Brewhouse'!$J$17:$J$19,'MTD - Time &amp; OG'!$B5,'FTR Brewhouse'!$D$17:$D$19)</f>
        <v>#DIV/0!</v>
      </c>
      <c r="D5" s="191" t="e">
        <f>AVERAGEIF('FTR Brewhouse'!$J$17:$J$19,'MTD - Time &amp; OG'!$B5,'FTR Brewhouse'!#REF!)</f>
        <v>#REF!</v>
      </c>
      <c r="E5" s="197" t="e">
        <f>'MTD Performance'!C4</f>
        <v>#DIV/0!</v>
      </c>
      <c r="F5" s="190" t="e">
        <f>AVERAGEIF('FTR Brewhouse'!#REF!,'MTD - Time &amp; OG'!$B5,'FTR Brewhouse'!#REF!)</f>
        <v>#REF!</v>
      </c>
      <c r="G5" s="189" t="e">
        <f>AVERAGEIF('FTR Brewhouse'!#REF!,'MTD - Time &amp; OG'!$B5,'FTR Brewhouse'!#REF!)</f>
        <v>#REF!</v>
      </c>
      <c r="H5" s="197" t="e">
        <f>'MTD Performance'!D4</f>
        <v>#REF!</v>
      </c>
      <c r="I5" s="190" t="e">
        <f>AVERAGEIF('FTR Brewhouse'!#REF!,'MTD - Time &amp; OG'!$B5,'FTR Brewhouse'!#REF!)</f>
        <v>#REF!</v>
      </c>
      <c r="J5" s="189" t="e">
        <f>AVERAGEIF('FTR Brewhouse'!#REF!,'MTD - Time &amp; OG'!$B5,'FTR Brewhouse'!#REF!)</f>
        <v>#REF!</v>
      </c>
      <c r="K5" s="197" t="e">
        <f>'MTD Performance'!E4</f>
        <v>#REF!</v>
      </c>
      <c r="L5" s="193" t="e">
        <f>AVERAGEIF('FTR Brewhouse'!#REF!,'MTD - Time &amp; OG'!$B5,'FTR Brewhouse'!#REF!)</f>
        <v>#REF!</v>
      </c>
      <c r="M5" s="194" t="e">
        <f>AVERAGEIF('FTR Brewhouse'!#REF!,'MTD - Time &amp; OG'!$B5,'FTR Brewhouse'!#REF!)</f>
        <v>#REF!</v>
      </c>
      <c r="N5" s="197" t="e">
        <f>'MTD Performance'!F4</f>
        <v>#REF!</v>
      </c>
      <c r="O5" s="190" t="e">
        <f>AVERAGEIF('FTR Brewhouse'!#REF!,'MTD - Time &amp; OG'!$B5,'FTR Brewhouse'!#REF!)</f>
        <v>#REF!</v>
      </c>
      <c r="P5" s="189" t="e">
        <f>AVERAGEIF('FTR Brewhouse'!#REF!,'MTD - Time &amp; OG'!$B5,'FTR Brewhouse'!#REF!)</f>
        <v>#REF!</v>
      </c>
      <c r="Q5" s="197" t="e">
        <f>'MTD Performance'!G4</f>
        <v>#REF!</v>
      </c>
      <c r="R5" s="190" t="e">
        <f>AVERAGEIF('FTR Brewhouse'!#REF!,'MTD - Time &amp; OG'!$B5,'FTR Brewhouse'!#REF!)</f>
        <v>#REF!</v>
      </c>
      <c r="S5" s="189" t="e">
        <f>AVERAGEIF('FTR Brewhouse'!#REF!,'MTD - Time &amp; OG'!$B5,'FTR Brewhouse'!#REF!)</f>
        <v>#REF!</v>
      </c>
      <c r="T5" s="197" t="e">
        <f>'MTD Performance'!H4</f>
        <v>#REF!</v>
      </c>
      <c r="U5" s="190" t="s">
        <v>133</v>
      </c>
      <c r="V5" s="189" t="s">
        <v>133</v>
      </c>
      <c r="W5" s="195" t="s">
        <v>133</v>
      </c>
      <c r="X5" s="190" t="e">
        <f>AVERAGEIF('FTR Brewhouse'!#REF!,'MTD - Time &amp; OG'!$B5,'FTR Brewhouse'!#REF!)</f>
        <v>#REF!</v>
      </c>
      <c r="Y5" s="189" t="e">
        <f>AVERAGEIF('FTR Brewhouse'!#REF!,'MTD - Time &amp; OG'!$B5,'FTR Brewhouse'!#REF!)</f>
        <v>#REF!</v>
      </c>
      <c r="Z5" s="195" t="e">
        <f>'MTD Performance'!J4</f>
        <v>#REF!</v>
      </c>
    </row>
    <row r="6" spans="2:26" ht="18.75" x14ac:dyDescent="0.3">
      <c r="B6" s="150" t="s">
        <v>129</v>
      </c>
      <c r="C6" s="190" t="e">
        <f>AVERAGEIF('FTR Brewhouse'!$J$17:$J$19,'MTD - Time &amp; OG'!$B6,'FTR Brewhouse'!$D$17:$D$19)</f>
        <v>#DIV/0!</v>
      </c>
      <c r="D6" s="191" t="e">
        <f>AVERAGEIF('FTR Brewhouse'!$J$17:$J$19,'MTD - Time &amp; OG'!$B6,'FTR Brewhouse'!#REF!)</f>
        <v>#REF!</v>
      </c>
      <c r="E6" s="195" t="e">
        <f>'MTD Performance'!C5</f>
        <v>#DIV/0!</v>
      </c>
      <c r="F6" s="190" t="e">
        <f>AVERAGEIF('FTR Brewhouse'!#REF!,'MTD - Time &amp; OG'!$B6,'FTR Brewhouse'!#REF!)</f>
        <v>#REF!</v>
      </c>
      <c r="G6" s="189" t="e">
        <f>AVERAGEIF('FTR Brewhouse'!#REF!,'MTD - Time &amp; OG'!$B6,'FTR Brewhouse'!#REF!)</f>
        <v>#REF!</v>
      </c>
      <c r="H6" s="195" t="e">
        <f>'MTD Performance'!D5</f>
        <v>#REF!</v>
      </c>
      <c r="I6" s="190" t="e">
        <f>AVERAGEIF('FTR Brewhouse'!#REF!,'MTD - Time &amp; OG'!$B6,'FTR Brewhouse'!#REF!)</f>
        <v>#REF!</v>
      </c>
      <c r="J6" s="189" t="e">
        <f>AVERAGEIF('FTR Brewhouse'!#REF!,'MTD - Time &amp; OG'!$B6,'FTR Brewhouse'!#REF!)</f>
        <v>#REF!</v>
      </c>
      <c r="K6" s="195" t="e">
        <f>'MTD Performance'!E5</f>
        <v>#REF!</v>
      </c>
      <c r="L6" s="190" t="e">
        <f>AVERAGEIF('FTR Brewhouse'!#REF!,'MTD - Time &amp; OG'!$B6,'FTR Brewhouse'!#REF!)</f>
        <v>#REF!</v>
      </c>
      <c r="M6" s="189" t="e">
        <f>AVERAGEIF('FTR Brewhouse'!#REF!,'MTD - Time &amp; OG'!$B6,'FTR Brewhouse'!#REF!)</f>
        <v>#REF!</v>
      </c>
      <c r="N6" s="195" t="e">
        <f>'MTD Performance'!F5</f>
        <v>#REF!</v>
      </c>
      <c r="O6" s="190" t="e">
        <f>AVERAGEIF('FTR Brewhouse'!#REF!,'MTD - Time &amp; OG'!$B6,'FTR Brewhouse'!#REF!)</f>
        <v>#REF!</v>
      </c>
      <c r="P6" s="189" t="e">
        <f>AVERAGEIF('FTR Brewhouse'!#REF!,'MTD - Time &amp; OG'!$B6,'FTR Brewhouse'!#REF!)</f>
        <v>#REF!</v>
      </c>
      <c r="Q6" s="195" t="e">
        <f>'MTD Performance'!G5</f>
        <v>#REF!</v>
      </c>
      <c r="R6" s="190" t="e">
        <f>AVERAGEIF('FTR Brewhouse'!#REF!,'MTD - Time &amp; OG'!$B6,'FTR Brewhouse'!#REF!)</f>
        <v>#REF!</v>
      </c>
      <c r="S6" s="189" t="e">
        <f>AVERAGEIF('FTR Brewhouse'!#REF!,'MTD - Time &amp; OG'!$B6,'FTR Brewhouse'!#REF!)</f>
        <v>#REF!</v>
      </c>
      <c r="T6" s="195" t="e">
        <f>'MTD Performance'!H5</f>
        <v>#REF!</v>
      </c>
      <c r="U6" s="190" t="e">
        <f>AVERAGEIF('FTR Brewhouse'!#REF!,'MTD - Time &amp; OG'!$B6,'FTR Brewhouse'!#REF!)</f>
        <v>#REF!</v>
      </c>
      <c r="V6" s="189" t="e">
        <f>AVERAGEIF('FTR Brewhouse'!#REF!,'MTD - Time &amp; OG'!$B6,'FTR Brewhouse'!#REF!)</f>
        <v>#REF!</v>
      </c>
      <c r="W6" s="195" t="e">
        <f>'MTD Performance'!I5</f>
        <v>#REF!</v>
      </c>
      <c r="X6" s="190" t="e">
        <f>AVERAGEIF('FTR Brewhouse'!#REF!,'MTD - Time &amp; OG'!$B6,'FTR Brewhouse'!#REF!)</f>
        <v>#REF!</v>
      </c>
      <c r="Y6" s="189" t="e">
        <f>AVERAGEIF('FTR Brewhouse'!#REF!,'MTD - Time &amp; OG'!$B6,'FTR Brewhouse'!#REF!)</f>
        <v>#REF!</v>
      </c>
      <c r="Z6" s="195" t="e">
        <f>'MTD Performance'!J5</f>
        <v>#REF!</v>
      </c>
    </row>
    <row r="7" spans="2:26" ht="18.75" x14ac:dyDescent="0.3">
      <c r="B7" s="150" t="s">
        <v>105</v>
      </c>
      <c r="C7" s="190" t="e">
        <f>AVERAGEIF('FTR Brewhouse'!$J$17:$J$19,'MTD - Time &amp; OG'!$B7,'FTR Brewhouse'!$D$17:$D$19)</f>
        <v>#DIV/0!</v>
      </c>
      <c r="D7" s="191" t="e">
        <f>AVERAGEIF('FTR Brewhouse'!$J$17:$J$19,'MTD - Time &amp; OG'!$B7,'FTR Brewhouse'!#REF!)</f>
        <v>#REF!</v>
      </c>
      <c r="E7" s="195" t="e">
        <f>'MTD Performance'!C6</f>
        <v>#DIV/0!</v>
      </c>
      <c r="F7" s="190" t="e">
        <f>AVERAGEIF('FTR Brewhouse'!#REF!,'MTD - Time &amp; OG'!$B7,'FTR Brewhouse'!#REF!)</f>
        <v>#REF!</v>
      </c>
      <c r="G7" s="189" t="e">
        <f>AVERAGEIF('FTR Brewhouse'!#REF!,'MTD - Time &amp; OG'!$B7,'FTR Brewhouse'!#REF!)</f>
        <v>#REF!</v>
      </c>
      <c r="H7" s="195" t="e">
        <f>'MTD Performance'!D6</f>
        <v>#REF!</v>
      </c>
      <c r="I7" s="190" t="s">
        <v>133</v>
      </c>
      <c r="J7" s="189" t="s">
        <v>133</v>
      </c>
      <c r="K7" s="195" t="s">
        <v>133</v>
      </c>
      <c r="L7" s="190" t="s">
        <v>133</v>
      </c>
      <c r="M7" s="189" t="s">
        <v>133</v>
      </c>
      <c r="N7" s="195" t="s">
        <v>133</v>
      </c>
      <c r="O7" s="190" t="s">
        <v>133</v>
      </c>
      <c r="P7" s="189" t="s">
        <v>133</v>
      </c>
      <c r="Q7" s="195" t="s">
        <v>133</v>
      </c>
      <c r="R7" s="190" t="s">
        <v>133</v>
      </c>
      <c r="S7" s="189" t="s">
        <v>133</v>
      </c>
      <c r="T7" s="195" t="s">
        <v>133</v>
      </c>
      <c r="U7" s="190" t="s">
        <v>133</v>
      </c>
      <c r="V7" s="189" t="s">
        <v>133</v>
      </c>
      <c r="W7" s="195" t="s">
        <v>133</v>
      </c>
      <c r="X7" s="190" t="s">
        <v>133</v>
      </c>
      <c r="Y7" s="189" t="s">
        <v>133</v>
      </c>
      <c r="Z7" s="195" t="s">
        <v>133</v>
      </c>
    </row>
    <row r="8" spans="2:26" ht="18.75" x14ac:dyDescent="0.3">
      <c r="B8" s="150" t="s">
        <v>106</v>
      </c>
      <c r="C8" s="190" t="s">
        <v>133</v>
      </c>
      <c r="D8" s="191" t="s">
        <v>133</v>
      </c>
      <c r="E8" s="195" t="s">
        <v>133</v>
      </c>
      <c r="F8" s="190" t="e">
        <f>AVERAGEIF('FTR Brewhouse'!#REF!,'MTD - Time &amp; OG'!$B8,'FTR Brewhouse'!#REF!)</f>
        <v>#REF!</v>
      </c>
      <c r="G8" s="189" t="e">
        <f>AVERAGEIF('FTR Brewhouse'!#REF!,'MTD - Time &amp; OG'!$B8,'FTR Brewhouse'!#REF!)</f>
        <v>#REF!</v>
      </c>
      <c r="H8" s="195" t="e">
        <f>'MTD Performance'!D7</f>
        <v>#REF!</v>
      </c>
      <c r="I8" s="190" t="e">
        <f>AVERAGEIF('FTR Brewhouse'!#REF!,'MTD - Time &amp; OG'!$B8,'FTR Brewhouse'!#REF!)</f>
        <v>#REF!</v>
      </c>
      <c r="J8" s="189" t="e">
        <f>AVERAGEIF('FTR Brewhouse'!#REF!,'MTD - Time &amp; OG'!$B8,'FTR Brewhouse'!#REF!)</f>
        <v>#REF!</v>
      </c>
      <c r="K8" s="195" t="e">
        <f>'MTD Performance'!E7</f>
        <v>#REF!</v>
      </c>
      <c r="L8" s="190" t="e">
        <f>AVERAGEIF('FTR Brewhouse'!#REF!,'MTD - Time &amp; OG'!$B8,'FTR Brewhouse'!#REF!)</f>
        <v>#REF!</v>
      </c>
      <c r="M8" s="189" t="e">
        <f>AVERAGEIF('FTR Brewhouse'!#REF!,'MTD - Time &amp; OG'!$B8,'FTR Brewhouse'!#REF!)</f>
        <v>#REF!</v>
      </c>
      <c r="N8" s="195" t="e">
        <f>'MTD Performance'!F7</f>
        <v>#REF!</v>
      </c>
      <c r="O8" s="190" t="e">
        <f>AVERAGEIF('FTR Brewhouse'!#REF!,'MTD - Time &amp; OG'!$B8,'FTR Brewhouse'!#REF!)</f>
        <v>#REF!</v>
      </c>
      <c r="P8" s="189" t="e">
        <f>AVERAGEIF('FTR Brewhouse'!#REF!,'MTD - Time &amp; OG'!$B8,'FTR Brewhouse'!#REF!)</f>
        <v>#REF!</v>
      </c>
      <c r="Q8" s="195" t="e">
        <f>'MTD Performance'!G7</f>
        <v>#REF!</v>
      </c>
      <c r="R8" s="190" t="e">
        <f>AVERAGEIF('FTR Brewhouse'!#REF!,'MTD - Time &amp; OG'!$B8,'FTR Brewhouse'!#REF!)</f>
        <v>#REF!</v>
      </c>
      <c r="S8" s="189" t="e">
        <f>AVERAGEIF('FTR Brewhouse'!#REF!,'MTD - Time &amp; OG'!$B8,'FTR Brewhouse'!#REF!)</f>
        <v>#REF!</v>
      </c>
      <c r="T8" s="195" t="e">
        <f>'MTD Performance'!H7</f>
        <v>#REF!</v>
      </c>
      <c r="U8" s="190" t="e">
        <f>AVERAGEIF('FTR Brewhouse'!#REF!,'MTD - Time &amp; OG'!$B8,'FTR Brewhouse'!#REF!)</f>
        <v>#REF!</v>
      </c>
      <c r="V8" s="189" t="e">
        <f>AVERAGEIF('FTR Brewhouse'!#REF!,'MTD - Time &amp; OG'!$B8,'FTR Brewhouse'!#REF!)</f>
        <v>#REF!</v>
      </c>
      <c r="W8" s="195" t="e">
        <f>'MTD Performance'!I7</f>
        <v>#REF!</v>
      </c>
      <c r="X8" s="190" t="e">
        <f>AVERAGEIF('FTR Brewhouse'!#REF!,'MTD - Time &amp; OG'!$B8,'FTR Brewhouse'!#REF!)</f>
        <v>#REF!</v>
      </c>
      <c r="Y8" s="189" t="e">
        <f>AVERAGEIF('FTR Brewhouse'!#REF!,'MTD - Time &amp; OG'!$B8,'FTR Brewhouse'!#REF!)</f>
        <v>#REF!</v>
      </c>
      <c r="Z8" s="195" t="e">
        <f>'MTD Performance'!J7</f>
        <v>#REF!</v>
      </c>
    </row>
    <row r="9" spans="2:26" ht="18.75" x14ac:dyDescent="0.3">
      <c r="B9" s="151" t="s">
        <v>130</v>
      </c>
      <c r="C9" s="190" t="s">
        <v>133</v>
      </c>
      <c r="D9" s="191" t="s">
        <v>133</v>
      </c>
      <c r="E9" s="195" t="s">
        <v>133</v>
      </c>
      <c r="F9" s="190" t="s">
        <v>133</v>
      </c>
      <c r="G9" s="189" t="s">
        <v>133</v>
      </c>
      <c r="H9" s="195" t="s">
        <v>133</v>
      </c>
      <c r="I9" s="190" t="s">
        <v>133</v>
      </c>
      <c r="J9" s="189" t="s">
        <v>133</v>
      </c>
      <c r="K9" s="195" t="s">
        <v>133</v>
      </c>
      <c r="L9" s="190" t="s">
        <v>133</v>
      </c>
      <c r="M9" s="189" t="s">
        <v>133</v>
      </c>
      <c r="N9" s="195" t="s">
        <v>133</v>
      </c>
      <c r="O9" s="190" t="s">
        <v>133</v>
      </c>
      <c r="P9" s="189" t="s">
        <v>133</v>
      </c>
      <c r="Q9" s="195" t="s">
        <v>133</v>
      </c>
      <c r="R9" s="190" t="s">
        <v>133</v>
      </c>
      <c r="S9" s="189" t="s">
        <v>133</v>
      </c>
      <c r="T9" s="195" t="s">
        <v>133</v>
      </c>
      <c r="U9" s="190" t="e">
        <f>AVERAGEIF('FTR Brewhouse'!#REF!,'MTD - Time &amp; OG'!$B9,'FTR Brewhouse'!#REF!)</f>
        <v>#REF!</v>
      </c>
      <c r="V9" s="189" t="e">
        <f>AVERAGEIF('FTR Brewhouse'!#REF!,'MTD - Time &amp; OG'!$B9,'FTR Brewhouse'!#REF!)</f>
        <v>#REF!</v>
      </c>
      <c r="W9" s="195" t="e">
        <f>'MTD Performance'!I8</f>
        <v>#REF!</v>
      </c>
      <c r="X9" s="190" t="e">
        <f>AVERAGEIF('FTR Brewhouse'!#REF!,'MTD - Time &amp; OG'!$B9,'FTR Brewhouse'!#REF!)</f>
        <v>#REF!</v>
      </c>
      <c r="Y9" s="189" t="e">
        <f>AVERAGEIF('FTR Brewhouse'!#REF!,'MTD - Time &amp; OG'!$B9,'FTR Brewhouse'!#REF!)</f>
        <v>#REF!</v>
      </c>
      <c r="Z9" s="195" t="e">
        <f>'MTD Performance'!J8</f>
        <v>#REF!</v>
      </c>
    </row>
    <row r="10" spans="2:26" ht="19.5" thickBot="1" x14ac:dyDescent="0.35">
      <c r="B10" s="152" t="s">
        <v>104</v>
      </c>
      <c r="C10" s="178" t="s">
        <v>133</v>
      </c>
      <c r="D10" s="192" t="s">
        <v>133</v>
      </c>
      <c r="E10" s="196" t="s">
        <v>133</v>
      </c>
      <c r="F10" s="178" t="s">
        <v>133</v>
      </c>
      <c r="G10" s="188" t="s">
        <v>133</v>
      </c>
      <c r="H10" s="196" t="s">
        <v>133</v>
      </c>
      <c r="I10" s="178" t="s">
        <v>133</v>
      </c>
      <c r="J10" s="188" t="s">
        <v>133</v>
      </c>
      <c r="K10" s="196" t="s">
        <v>133</v>
      </c>
      <c r="L10" s="178" t="s">
        <v>133</v>
      </c>
      <c r="M10" s="188" t="s">
        <v>133</v>
      </c>
      <c r="N10" s="196" t="s">
        <v>133</v>
      </c>
      <c r="O10" s="178" t="e">
        <f>AVERAGEIF('FTR Brewhouse'!#REF!,'MTD - Time &amp; OG'!$B10,'FTR Brewhouse'!#REF!)</f>
        <v>#REF!</v>
      </c>
      <c r="P10" s="188" t="e">
        <f>AVERAGEIF('FTR Brewhouse'!#REF!,'MTD - Time &amp; OG'!$B10,'FTR Brewhouse'!#REF!)</f>
        <v>#REF!</v>
      </c>
      <c r="Q10" s="196" t="e">
        <f>'MTD Performance'!G9</f>
        <v>#REF!</v>
      </c>
      <c r="R10" s="178" t="s">
        <v>133</v>
      </c>
      <c r="S10" s="188" t="s">
        <v>133</v>
      </c>
      <c r="T10" s="196" t="s">
        <v>133</v>
      </c>
      <c r="U10" s="178" t="s">
        <v>133</v>
      </c>
      <c r="V10" s="188" t="s">
        <v>133</v>
      </c>
      <c r="W10" s="196" t="s">
        <v>133</v>
      </c>
      <c r="X10" s="178" t="s">
        <v>133</v>
      </c>
      <c r="Y10" s="189" t="s">
        <v>133</v>
      </c>
      <c r="Z10" s="196" t="s">
        <v>133</v>
      </c>
    </row>
    <row r="19" spans="2:2" ht="21" x14ac:dyDescent="0.35">
      <c r="B19" s="54"/>
    </row>
    <row r="20" spans="2:2" ht="21" x14ac:dyDescent="0.35">
      <c r="B20" s="54"/>
    </row>
    <row r="21" spans="2:2" ht="21" x14ac:dyDescent="0.35">
      <c r="B21" s="54"/>
    </row>
    <row r="22" spans="2:2" ht="21" x14ac:dyDescent="0.35">
      <c r="B22" s="54"/>
    </row>
    <row r="23" spans="2:2" ht="21" x14ac:dyDescent="0.35">
      <c r="B23" s="54"/>
    </row>
    <row r="24" spans="2:2" ht="21" x14ac:dyDescent="0.35">
      <c r="B24" s="54"/>
    </row>
    <row r="25" spans="2:2" ht="21" x14ac:dyDescent="0.35">
      <c r="B25" s="54"/>
    </row>
    <row r="26" spans="2:2" ht="21" x14ac:dyDescent="0.35">
      <c r="B26" s="54"/>
    </row>
    <row r="27" spans="2:2" ht="21" x14ac:dyDescent="0.35">
      <c r="B27" s="54"/>
    </row>
    <row r="28" spans="2:2" ht="21" x14ac:dyDescent="0.35">
      <c r="B28" s="54"/>
    </row>
    <row r="29" spans="2:2" ht="21" x14ac:dyDescent="0.35">
      <c r="B29" s="54"/>
    </row>
    <row r="30" spans="2:2" ht="21" x14ac:dyDescent="0.35">
      <c r="B30" s="54"/>
    </row>
  </sheetData>
  <mergeCells count="8">
    <mergeCell ref="X3:Z3"/>
    <mergeCell ref="F3:H3"/>
    <mergeCell ref="C3:E3"/>
    <mergeCell ref="U3:W3"/>
    <mergeCell ref="R3:T3"/>
    <mergeCell ref="O3:Q3"/>
    <mergeCell ref="L3:N3"/>
    <mergeCell ref="I3:K3"/>
  </mergeCells>
  <pageMargins left="1" right="1" top="1" bottom="1" header="0.5" footer="0.5"/>
  <pageSetup paperSize="5" scale="3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7693-6598-46D5-AF03-CA26F07F45E0}">
  <sheetPr codeName="Sheet8">
    <tabColor rgb="FF92D050"/>
    <pageSetUpPr fitToPage="1"/>
  </sheetPr>
  <dimension ref="B2:AH10"/>
  <sheetViews>
    <sheetView zoomScale="92" zoomScaleNormal="80" workbookViewId="0">
      <pane xSplit="2" topLeftCell="R1" activePane="topRight" state="frozen"/>
      <selection activeCell="J8" sqref="J8"/>
      <selection pane="topRight" activeCell="J8" sqref="J8"/>
    </sheetView>
  </sheetViews>
  <sheetFormatPr defaultRowHeight="15" x14ac:dyDescent="0.25"/>
  <cols>
    <col min="1" max="1" width="14.5703125" customWidth="1"/>
    <col min="2" max="2" width="27.42578125" customWidth="1"/>
    <col min="3" max="3" width="10.42578125" customWidth="1"/>
    <col min="4" max="4" width="9.42578125" customWidth="1"/>
    <col min="5" max="5" width="11.5703125" bestFit="1" customWidth="1"/>
    <col min="6" max="6" width="15.5703125" customWidth="1"/>
    <col min="7" max="7" width="9.5703125" customWidth="1"/>
    <col min="8" max="8" width="10" customWidth="1"/>
    <col min="9" max="9" width="11.5703125" customWidth="1"/>
    <col min="10" max="10" width="13.5703125" customWidth="1"/>
    <col min="11" max="11" width="8.5703125" bestFit="1" customWidth="1"/>
    <col min="12" max="12" width="9.42578125" bestFit="1" customWidth="1"/>
    <col min="13" max="13" width="12" customWidth="1"/>
    <col min="14" max="14" width="13.5703125" customWidth="1"/>
    <col min="15" max="16" width="10.42578125" customWidth="1"/>
    <col min="17" max="17" width="11.5703125" customWidth="1"/>
    <col min="18" max="18" width="13.5703125" customWidth="1"/>
    <col min="19" max="19" width="12.42578125" customWidth="1"/>
    <col min="20" max="20" width="12" customWidth="1"/>
    <col min="21" max="21" width="12.42578125" customWidth="1"/>
    <col min="22" max="22" width="13.42578125" customWidth="1"/>
    <col min="23" max="24" width="10.5703125" customWidth="1"/>
    <col min="25" max="25" width="11.42578125" customWidth="1"/>
    <col min="26" max="26" width="14.42578125" customWidth="1"/>
    <col min="27" max="27" width="11.42578125" customWidth="1"/>
    <col min="28" max="29" width="12.5703125" customWidth="1"/>
    <col min="30" max="30" width="14.42578125" customWidth="1"/>
    <col min="31" max="31" width="12.5703125" customWidth="1"/>
    <col min="32" max="33" width="12.42578125" customWidth="1"/>
    <col min="34" max="34" width="15.5703125" customWidth="1"/>
  </cols>
  <sheetData>
    <row r="2" spans="2:34" ht="15.75" thickBot="1" x14ac:dyDescent="0.3"/>
    <row r="3" spans="2:34" s="54" customFormat="1" ht="21" x14ac:dyDescent="0.35">
      <c r="C3" s="486" t="s">
        <v>108</v>
      </c>
      <c r="D3" s="487"/>
      <c r="E3" s="487"/>
      <c r="F3" s="494"/>
      <c r="G3" s="507" t="s">
        <v>109</v>
      </c>
      <c r="H3" s="508"/>
      <c r="I3" s="508"/>
      <c r="J3" s="509"/>
      <c r="K3" s="504" t="s">
        <v>110</v>
      </c>
      <c r="L3" s="505"/>
      <c r="M3" s="505"/>
      <c r="N3" s="506"/>
      <c r="O3" s="501" t="s">
        <v>111</v>
      </c>
      <c r="P3" s="502"/>
      <c r="Q3" s="502"/>
      <c r="R3" s="503"/>
      <c r="S3" s="537" t="s">
        <v>112</v>
      </c>
      <c r="T3" s="538"/>
      <c r="U3" s="538"/>
      <c r="V3" s="539"/>
      <c r="W3" s="533" t="s">
        <v>113</v>
      </c>
      <c r="X3" s="534"/>
      <c r="Y3" s="534"/>
      <c r="Z3" s="534"/>
      <c r="AA3" s="535" t="s">
        <v>114</v>
      </c>
      <c r="AB3" s="536"/>
      <c r="AC3" s="536"/>
      <c r="AD3" s="536"/>
      <c r="AE3" s="531" t="s">
        <v>115</v>
      </c>
      <c r="AF3" s="532"/>
      <c r="AG3" s="532"/>
      <c r="AH3" s="532"/>
    </row>
    <row r="4" spans="2:34" s="187" customFormat="1" ht="63" x14ac:dyDescent="0.25">
      <c r="B4" s="183"/>
      <c r="C4" s="184" t="s">
        <v>10</v>
      </c>
      <c r="D4" s="185" t="s">
        <v>9</v>
      </c>
      <c r="E4" s="206" t="s">
        <v>131</v>
      </c>
      <c r="F4" s="174" t="s">
        <v>132</v>
      </c>
      <c r="G4" s="184" t="s">
        <v>10</v>
      </c>
      <c r="H4" s="185" t="s">
        <v>9</v>
      </c>
      <c r="I4" s="206" t="s">
        <v>131</v>
      </c>
      <c r="J4" s="174" t="s">
        <v>132</v>
      </c>
      <c r="K4" s="184" t="s">
        <v>10</v>
      </c>
      <c r="L4" s="186" t="s">
        <v>9</v>
      </c>
      <c r="M4" s="206" t="s">
        <v>131</v>
      </c>
      <c r="N4" s="174" t="s">
        <v>132</v>
      </c>
      <c r="O4" s="184" t="s">
        <v>10</v>
      </c>
      <c r="P4" s="207" t="s">
        <v>9</v>
      </c>
      <c r="Q4" s="206" t="s">
        <v>131</v>
      </c>
      <c r="R4" s="174" t="s">
        <v>132</v>
      </c>
      <c r="S4" s="208" t="s">
        <v>10</v>
      </c>
      <c r="T4" s="209" t="s">
        <v>9</v>
      </c>
      <c r="U4" s="206" t="s">
        <v>131</v>
      </c>
      <c r="V4" s="166" t="s">
        <v>132</v>
      </c>
      <c r="W4" s="208" t="s">
        <v>10</v>
      </c>
      <c r="X4" s="200" t="s">
        <v>9</v>
      </c>
      <c r="Y4" s="206" t="s">
        <v>131</v>
      </c>
      <c r="Z4" s="166" t="s">
        <v>132</v>
      </c>
      <c r="AA4" s="208" t="s">
        <v>10</v>
      </c>
      <c r="AB4" s="200" t="s">
        <v>9</v>
      </c>
      <c r="AC4" s="206" t="s">
        <v>131</v>
      </c>
      <c r="AD4" s="166" t="s">
        <v>132</v>
      </c>
      <c r="AE4" s="208" t="s">
        <v>10</v>
      </c>
      <c r="AF4" s="200" t="s">
        <v>9</v>
      </c>
      <c r="AG4" s="206" t="s">
        <v>131</v>
      </c>
      <c r="AH4" s="166" t="s">
        <v>132</v>
      </c>
    </row>
    <row r="5" spans="2:34" ht="18.75" x14ac:dyDescent="0.3">
      <c r="B5" s="150" t="s">
        <v>107</v>
      </c>
      <c r="C5" s="143" t="e">
        <f>AVERAGEIF('FTR Brewhouse'!$J$17:$J$19,'Brewer''s Performance- Extract'!$B5,'FTR Brewhouse'!$D$17:$D$19)</f>
        <v>#DIV/0!</v>
      </c>
      <c r="D5" s="143" t="e">
        <f>AVERAGEIF('FTR Brewhouse'!$J$17:$J$19,'Brewer''s Performance- Extract'!$B5,'FTR Brewhouse'!#REF!)</f>
        <v>#REF!</v>
      </c>
      <c r="E5" s="168">
        <v>0.97929999999999995</v>
      </c>
      <c r="F5" s="169" t="e">
        <f>(C5+D5+E5)/3</f>
        <v>#DIV/0!</v>
      </c>
      <c r="G5" s="143" t="e">
        <f>AVERAGEIF('FTR Brewhouse'!#REF!,'Brewer''s Performance- Extract'!$B5,'FTR Brewhouse'!#REF!)</f>
        <v>#REF!</v>
      </c>
      <c r="H5" s="143" t="e">
        <f>AVERAGEIF('FTR Brewhouse'!#REF!,'Brewer''s Performance- Extract'!$B5,'FTR Brewhouse'!#REF!)</f>
        <v>#REF!</v>
      </c>
      <c r="I5" s="168">
        <v>0.98250000000000004</v>
      </c>
      <c r="J5" s="169" t="e">
        <f>(G5+H5+I5)/3</f>
        <v>#REF!</v>
      </c>
      <c r="K5" s="59" t="e">
        <f>AVERAGEIF('FTR Brewhouse'!#REF!,'Brewer''s Performance- Extract'!$B5,'FTR Brewhouse'!#REF!)</f>
        <v>#REF!</v>
      </c>
      <c r="L5" s="59" t="e">
        <f>AVERAGEIF('FTR Brewhouse'!#REF!,'Brewer''s Performance- Extract'!$B5,'FTR Brewhouse'!#REF!)</f>
        <v>#REF!</v>
      </c>
      <c r="M5" s="168">
        <v>0.96940000000000004</v>
      </c>
      <c r="N5" s="169" t="e">
        <f>(K5+L5+M5)/3</f>
        <v>#REF!</v>
      </c>
      <c r="O5" s="160" t="e">
        <f>AVERAGEIF('FTR Brewhouse'!#REF!,'Brewer''s Performance- Extract'!$B5,'FTR Brewhouse'!#REF!)</f>
        <v>#REF!</v>
      </c>
      <c r="P5" s="159" t="e">
        <f>AVERAGEIF('FTR Brewhouse'!#REF!,'Brewer''s Performance- Extract'!$B5,'FTR Brewhouse'!#REF!)</f>
        <v>#REF!</v>
      </c>
      <c r="Q5" s="168">
        <v>0.98499999999999999</v>
      </c>
      <c r="R5" s="169" t="e">
        <f>(O5+P5+Q5)/3</f>
        <v>#REF!</v>
      </c>
      <c r="S5" s="173" t="e">
        <f>AVERAGEIF('FTR Brewhouse'!#REF!,'Brewer''s Performance- Extract'!$B5,'FTR Brewhouse'!#REF!)</f>
        <v>#REF!</v>
      </c>
      <c r="T5" s="159" t="e">
        <f>AVERAGEIF('FTR Brewhouse'!#REF!,'Brewer''s Performance- Extract'!$B5,'FTR Brewhouse'!#REF!)</f>
        <v>#REF!</v>
      </c>
      <c r="U5" s="168">
        <v>0.98699999999999999</v>
      </c>
      <c r="V5" s="169" t="e">
        <f>(S5+T5+U5)/3</f>
        <v>#REF!</v>
      </c>
      <c r="W5" s="161" t="e">
        <f>AVERAGEIF('FTR Brewhouse'!#REF!,'Brewer''s Performance- Extract'!$B5,'FTR Brewhouse'!#REF!)</f>
        <v>#REF!</v>
      </c>
      <c r="X5" s="145" t="e">
        <f>AVERAGEIF('FTR Brewhouse'!#REF!,'Brewer''s Performance- Extract'!$B5,'FTR Brewhouse'!#REF!)</f>
        <v>#REF!</v>
      </c>
      <c r="Y5" s="168">
        <v>0.98699999999999999</v>
      </c>
      <c r="Z5" s="169" t="e">
        <f>(W5+X5+Y5)/3</f>
        <v>#REF!</v>
      </c>
      <c r="AA5" s="161" t="e">
        <f>AVERAGEIF('FTR Brewhouse'!#REF!,'Brewer''s Performance- Extract'!$B5,'FTR Brewhouse'!#REF!)</f>
        <v>#REF!</v>
      </c>
      <c r="AB5" s="145" t="e">
        <f>AVERAGEIF('FTR Brewhouse'!#REF!,'Brewer''s Performance- Extract'!$B5,'FTR Brewhouse'!#REF!)</f>
        <v>#REF!</v>
      </c>
      <c r="AC5" s="168">
        <v>0.98699999999999999</v>
      </c>
      <c r="AD5" s="169" t="e">
        <f>(AA5+AB5+AC5)/3</f>
        <v>#REF!</v>
      </c>
      <c r="AE5" s="211" t="e">
        <f>'MTD - Time &amp; OG'!X5</f>
        <v>#REF!</v>
      </c>
      <c r="AF5" s="212" t="e">
        <f>'MTD - Time &amp; OG'!Y5</f>
        <v>#REF!</v>
      </c>
      <c r="AG5" s="168"/>
      <c r="AH5" s="169" t="e">
        <f>(AE5+AF5+AG5)/3</f>
        <v>#REF!</v>
      </c>
    </row>
    <row r="6" spans="2:34" ht="18.75" x14ac:dyDescent="0.3">
      <c r="B6" s="150" t="s">
        <v>129</v>
      </c>
      <c r="C6" s="143" t="e">
        <f>AVERAGEIF('FTR Brewhouse'!$J$17:$J$19,'Brewer''s Performance- Extract'!$B6,'FTR Brewhouse'!$D$17:$D$19)</f>
        <v>#DIV/0!</v>
      </c>
      <c r="D6" s="143" t="e">
        <f>AVERAGEIF('FTR Brewhouse'!$J$17:$J$19,'Brewer''s Performance- Extract'!$B6,'FTR Brewhouse'!#REF!)</f>
        <v>#REF!</v>
      </c>
      <c r="E6" s="168">
        <v>0.99070000000000003</v>
      </c>
      <c r="F6" s="169" t="e">
        <f t="shared" ref="F6:F7" si="0">(C6+D6+E6)/3</f>
        <v>#DIV/0!</v>
      </c>
      <c r="G6" s="143" t="e">
        <f>AVERAGEIF('FTR Brewhouse'!#REF!,'Brewer''s Performance- Extract'!$B6,'FTR Brewhouse'!#REF!)</f>
        <v>#REF!</v>
      </c>
      <c r="H6" s="143" t="e">
        <f>AVERAGEIF('FTR Brewhouse'!#REF!,'Brewer''s Performance- Extract'!$B6,'FTR Brewhouse'!#REF!)</f>
        <v>#REF!</v>
      </c>
      <c r="I6" s="168">
        <v>0.9798</v>
      </c>
      <c r="J6" s="169" t="e">
        <f t="shared" ref="J6:J8" si="1">(G6+H6+I6)/3</f>
        <v>#REF!</v>
      </c>
      <c r="K6" s="59" t="e">
        <f>AVERAGEIF('FTR Brewhouse'!#REF!,'Brewer''s Performance- Extract'!$B6,'FTR Brewhouse'!#REF!)</f>
        <v>#REF!</v>
      </c>
      <c r="L6" s="59" t="e">
        <f>AVERAGEIF('FTR Brewhouse'!#REF!,'Brewer''s Performance- Extract'!$B6,'FTR Brewhouse'!#REF!)</f>
        <v>#REF!</v>
      </c>
      <c r="M6" s="168">
        <v>0.97570000000000001</v>
      </c>
      <c r="N6" s="169" t="e">
        <f t="shared" ref="N6" si="2">(K6+L6+M6)/3</f>
        <v>#REF!</v>
      </c>
      <c r="O6" s="160" t="e">
        <f>AVERAGEIF('FTR Brewhouse'!#REF!,'Brewer''s Performance- Extract'!$B6,'FTR Brewhouse'!#REF!)</f>
        <v>#REF!</v>
      </c>
      <c r="P6" s="159" t="e">
        <f>AVERAGEIF('FTR Brewhouse'!#REF!,'Brewer''s Performance- Extract'!$B6,'FTR Brewhouse'!#REF!)</f>
        <v>#REF!</v>
      </c>
      <c r="Q6" s="168">
        <v>0.98499999999999999</v>
      </c>
      <c r="R6" s="169" t="e">
        <f t="shared" ref="R6:R8" si="3">(O6+P6+Q6)/3</f>
        <v>#REF!</v>
      </c>
      <c r="S6" s="173" t="e">
        <f>AVERAGEIF('FTR Brewhouse'!#REF!,'Brewer''s Performance- Extract'!$B6,'FTR Brewhouse'!#REF!)</f>
        <v>#REF!</v>
      </c>
      <c r="T6" s="159" t="e">
        <f>AVERAGEIF('FTR Brewhouse'!#REF!,'Brewer''s Performance- Extract'!$B6,'FTR Brewhouse'!#REF!)</f>
        <v>#REF!</v>
      </c>
      <c r="U6" s="168">
        <v>0.98699999999999999</v>
      </c>
      <c r="V6" s="169" t="e">
        <f t="shared" ref="V6:V10" si="4">(S6+T6+U6)/3</f>
        <v>#REF!</v>
      </c>
      <c r="W6" s="161" t="e">
        <f>AVERAGEIF('FTR Brewhouse'!#REF!,'Brewer''s Performance- Extract'!$B6,'FTR Brewhouse'!#REF!)</f>
        <v>#REF!</v>
      </c>
      <c r="X6" s="145" t="e">
        <f>AVERAGEIF('FTR Brewhouse'!#REF!,'Brewer''s Performance- Extract'!$B6,'FTR Brewhouse'!#REF!)</f>
        <v>#REF!</v>
      </c>
      <c r="Y6" s="168">
        <v>0.99399999999999999</v>
      </c>
      <c r="Z6" s="169" t="e">
        <f t="shared" ref="Z6:Z8" si="5">(W6+X6+Y6)/3</f>
        <v>#REF!</v>
      </c>
      <c r="AA6" s="161" t="e">
        <f>AVERAGEIF('FTR Brewhouse'!#REF!,'Brewer''s Performance- Extract'!$B6,'FTR Brewhouse'!#REF!)</f>
        <v>#REF!</v>
      </c>
      <c r="AB6" s="145" t="e">
        <f>AVERAGEIF('FTR Brewhouse'!#REF!,'Brewer''s Performance- Extract'!$B6,'FTR Brewhouse'!#REF!)</f>
        <v>#REF!</v>
      </c>
      <c r="AC6" s="168">
        <v>0.99399999999999999</v>
      </c>
      <c r="AD6" s="169" t="e">
        <f t="shared" ref="AD6" si="6">(AA6+AB6+AC6)/3</f>
        <v>#REF!</v>
      </c>
      <c r="AE6" s="211" t="e">
        <f>'MTD - Time &amp; OG'!X6</f>
        <v>#REF!</v>
      </c>
      <c r="AF6" s="212" t="e">
        <f>'MTD - Time &amp; OG'!Y6</f>
        <v>#REF!</v>
      </c>
      <c r="AG6" s="168"/>
      <c r="AH6" s="169" t="e">
        <f t="shared" ref="AH6" si="7">(AE6+AF6+AG6)/3</f>
        <v>#REF!</v>
      </c>
    </row>
    <row r="7" spans="2:34" ht="18.75" x14ac:dyDescent="0.3">
      <c r="B7" s="150" t="s">
        <v>105</v>
      </c>
      <c r="C7" s="143" t="e">
        <f>AVERAGEIF('FTR Brewhouse'!$J$17:$J$19,'Brewer''s Performance- Extract'!$B7,'FTR Brewhouse'!$D$17:$D$19)</f>
        <v>#DIV/0!</v>
      </c>
      <c r="D7" s="143" t="e">
        <f>AVERAGEIF('FTR Brewhouse'!$J$17:$J$19,'Brewer''s Performance- Extract'!$B7,'FTR Brewhouse'!#REF!)</f>
        <v>#REF!</v>
      </c>
      <c r="E7" s="168">
        <v>0.9798</v>
      </c>
      <c r="F7" s="169" t="e">
        <f t="shared" si="0"/>
        <v>#DIV/0!</v>
      </c>
      <c r="G7" s="143" t="e">
        <f>AVERAGEIF('FTR Brewhouse'!#REF!,'Brewer''s Performance- Extract'!$B7,'FTR Brewhouse'!#REF!)</f>
        <v>#REF!</v>
      </c>
      <c r="H7" s="143" t="e">
        <f>AVERAGEIF('FTR Brewhouse'!#REF!,'Brewer''s Performance- Extract'!$B7,'FTR Brewhouse'!#REF!)</f>
        <v>#REF!</v>
      </c>
      <c r="I7" s="168">
        <v>0.97089999999999999</v>
      </c>
      <c r="J7" s="169" t="e">
        <f t="shared" si="1"/>
        <v>#REF!</v>
      </c>
      <c r="K7" s="179" t="s">
        <v>133</v>
      </c>
      <c r="L7" s="180" t="s">
        <v>133</v>
      </c>
      <c r="M7" s="180" t="s">
        <v>133</v>
      </c>
      <c r="N7" s="210" t="s">
        <v>133</v>
      </c>
      <c r="O7" s="179" t="s">
        <v>133</v>
      </c>
      <c r="P7" s="180" t="s">
        <v>133</v>
      </c>
      <c r="Q7" s="180" t="s">
        <v>133</v>
      </c>
      <c r="R7" s="210" t="s">
        <v>133</v>
      </c>
      <c r="S7" s="179" t="s">
        <v>133</v>
      </c>
      <c r="T7" s="179" t="s">
        <v>133</v>
      </c>
      <c r="U7" s="179" t="s">
        <v>133</v>
      </c>
      <c r="V7" s="210" t="s">
        <v>133</v>
      </c>
      <c r="W7" s="179" t="s">
        <v>133</v>
      </c>
      <c r="X7" s="179" t="s">
        <v>133</v>
      </c>
      <c r="Y7" s="179" t="s">
        <v>133</v>
      </c>
      <c r="Z7" s="210" t="s">
        <v>133</v>
      </c>
      <c r="AA7" s="179" t="s">
        <v>133</v>
      </c>
      <c r="AB7" s="179" t="s">
        <v>133</v>
      </c>
      <c r="AC7" s="179" t="s">
        <v>133</v>
      </c>
      <c r="AD7" s="210" t="s">
        <v>133</v>
      </c>
      <c r="AE7" s="211" t="str">
        <f>'MTD - Time &amp; OG'!X7</f>
        <v>NA</v>
      </c>
      <c r="AF7" s="212" t="str">
        <f>'MTD - Time &amp; OG'!Y7</f>
        <v>NA</v>
      </c>
      <c r="AG7" s="179"/>
      <c r="AH7" s="210" t="s">
        <v>133</v>
      </c>
    </row>
    <row r="8" spans="2:34" ht="18.75" x14ac:dyDescent="0.3">
      <c r="B8" s="150" t="s">
        <v>106</v>
      </c>
      <c r="C8" s="179" t="s">
        <v>133</v>
      </c>
      <c r="D8" s="179" t="s">
        <v>133</v>
      </c>
      <c r="E8" s="179" t="s">
        <v>133</v>
      </c>
      <c r="F8" s="210" t="s">
        <v>133</v>
      </c>
      <c r="G8" s="143" t="e">
        <f>AVERAGEIF('FTR Brewhouse'!#REF!,'Brewer''s Performance- Extract'!$B8,'FTR Brewhouse'!#REF!)</f>
        <v>#REF!</v>
      </c>
      <c r="H8" s="143" t="e">
        <f>AVERAGEIF('FTR Brewhouse'!#REF!,'Brewer''s Performance- Extract'!$B8,'FTR Brewhouse'!#REF!)</f>
        <v>#REF!</v>
      </c>
      <c r="I8" s="176">
        <v>0.98080000000000001</v>
      </c>
      <c r="J8" s="169" t="e">
        <f t="shared" si="1"/>
        <v>#REF!</v>
      </c>
      <c r="K8" s="59" t="e">
        <f>AVERAGEIF('FTR Brewhouse'!#REF!,'Brewer''s Performance- Extract'!$B8,'FTR Brewhouse'!#REF!)</f>
        <v>#REF!</v>
      </c>
      <c r="L8" s="59" t="e">
        <f>AVERAGEIF('FTR Brewhouse'!#REF!,'Brewer''s Performance- Extract'!$B8,'FTR Brewhouse'!#REF!)</f>
        <v>#REF!</v>
      </c>
      <c r="M8" s="176">
        <v>0.96009999999999995</v>
      </c>
      <c r="N8" s="169" t="e">
        <f t="shared" ref="N8" si="8">(K8+L8+M8)/3</f>
        <v>#REF!</v>
      </c>
      <c r="O8" s="160" t="e">
        <f>AVERAGEIF('FTR Brewhouse'!#REF!,'Brewer''s Performance- Extract'!$B8,'FTR Brewhouse'!#REF!)</f>
        <v>#REF!</v>
      </c>
      <c r="P8" s="159" t="e">
        <f>AVERAGEIF('FTR Brewhouse'!#REF!,'Brewer''s Performance- Extract'!$B8,'FTR Brewhouse'!#REF!)</f>
        <v>#REF!</v>
      </c>
      <c r="Q8" s="176">
        <v>0.97770000000000001</v>
      </c>
      <c r="R8" s="169" t="e">
        <f t="shared" si="3"/>
        <v>#REF!</v>
      </c>
      <c r="S8" s="173" t="e">
        <f>AVERAGEIF('FTR Brewhouse'!#REF!,'Brewer''s Performance- Extract'!$B8,'FTR Brewhouse'!#REF!)</f>
        <v>#REF!</v>
      </c>
      <c r="T8" s="159" t="e">
        <f>AVERAGEIF('FTR Brewhouse'!#REF!,'Brewer''s Performance- Extract'!$B8,'FTR Brewhouse'!#REF!)</f>
        <v>#REF!</v>
      </c>
      <c r="U8" s="168">
        <v>0.98699999999999999</v>
      </c>
      <c r="V8" s="169" t="e">
        <f t="shared" si="4"/>
        <v>#REF!</v>
      </c>
      <c r="W8" s="161" t="e">
        <f>AVERAGEIF('FTR Brewhouse'!#REF!,'Brewer''s Performance- Extract'!$B8,'FTR Brewhouse'!#REF!)</f>
        <v>#REF!</v>
      </c>
      <c r="X8" s="145" t="e">
        <f>AVERAGEIF('FTR Brewhouse'!#REF!,'Brewer''s Performance- Extract'!$B8,'FTR Brewhouse'!#REF!)</f>
        <v>#REF!</v>
      </c>
      <c r="Y8" s="168">
        <v>0.97299999999999998</v>
      </c>
      <c r="Z8" s="169" t="e">
        <f t="shared" si="5"/>
        <v>#REF!</v>
      </c>
      <c r="AA8" s="161" t="e">
        <f>AVERAGEIF('FTR Brewhouse'!#REF!,'Brewer''s Performance- Extract'!$B8,'FTR Brewhouse'!#REF!)</f>
        <v>#REF!</v>
      </c>
      <c r="AB8" s="145" t="e">
        <f>AVERAGEIF('FTR Brewhouse'!#REF!,'Brewer''s Performance- Extract'!$B8,'FTR Brewhouse'!#REF!)</f>
        <v>#REF!</v>
      </c>
      <c r="AC8" s="168">
        <v>0.97299999999999998</v>
      </c>
      <c r="AD8" s="169" t="e">
        <f t="shared" ref="AD8" si="9">(AA8+AB8+AC8)/3</f>
        <v>#REF!</v>
      </c>
      <c r="AE8" s="211" t="e">
        <f>'MTD - Time &amp; OG'!X8</f>
        <v>#REF!</v>
      </c>
      <c r="AF8" s="212" t="e">
        <f>'MTD - Time &amp; OG'!Y8</f>
        <v>#REF!</v>
      </c>
      <c r="AG8" s="168"/>
      <c r="AH8" s="169" t="e">
        <f t="shared" ref="AH8" si="10">(AE8+AF8+AG8)/3</f>
        <v>#REF!</v>
      </c>
    </row>
    <row r="9" spans="2:34" ht="18.75" x14ac:dyDescent="0.3">
      <c r="B9" s="151" t="s">
        <v>130</v>
      </c>
      <c r="C9" s="179" t="s">
        <v>133</v>
      </c>
      <c r="D9" s="180" t="s">
        <v>133</v>
      </c>
      <c r="E9" s="180" t="s">
        <v>133</v>
      </c>
      <c r="F9" s="210" t="s">
        <v>133</v>
      </c>
      <c r="G9" s="179" t="s">
        <v>133</v>
      </c>
      <c r="H9" s="179" t="s">
        <v>133</v>
      </c>
      <c r="I9" s="179" t="s">
        <v>133</v>
      </c>
      <c r="J9" s="210" t="s">
        <v>133</v>
      </c>
      <c r="K9" s="179" t="s">
        <v>133</v>
      </c>
      <c r="L9" s="179" t="s">
        <v>133</v>
      </c>
      <c r="M9" s="179" t="s">
        <v>133</v>
      </c>
      <c r="N9" s="210" t="s">
        <v>133</v>
      </c>
      <c r="O9" s="179" t="s">
        <v>133</v>
      </c>
      <c r="P9" s="179" t="s">
        <v>133</v>
      </c>
      <c r="Q9" s="179" t="s">
        <v>133</v>
      </c>
      <c r="R9" s="210" t="s">
        <v>133</v>
      </c>
      <c r="S9" s="179" t="s">
        <v>133</v>
      </c>
      <c r="T9" s="179" t="s">
        <v>133</v>
      </c>
      <c r="U9" s="179" t="s">
        <v>133</v>
      </c>
      <c r="V9" s="210" t="s">
        <v>133</v>
      </c>
      <c r="W9" s="179" t="s">
        <v>133</v>
      </c>
      <c r="X9" s="179" t="s">
        <v>133</v>
      </c>
      <c r="Y9" s="179" t="s">
        <v>133</v>
      </c>
      <c r="Z9" s="210" t="s">
        <v>133</v>
      </c>
      <c r="AA9" s="161" t="e">
        <f>AVERAGEIF('FTR Brewhouse'!#REF!,'Brewer''s Performance- Extract'!$B9,'FTR Brewhouse'!#REF!)</f>
        <v>#REF!</v>
      </c>
      <c r="AB9" s="145" t="e">
        <f>AVERAGEIF('FTR Brewhouse'!#REF!,'Brewer''s Performance- Extract'!$B9,'FTR Brewhouse'!#REF!)</f>
        <v>#REF!</v>
      </c>
      <c r="AC9" s="170"/>
      <c r="AD9" s="169"/>
      <c r="AE9" s="211" t="e">
        <f>'MTD - Time &amp; OG'!X9</f>
        <v>#REF!</v>
      </c>
      <c r="AF9" s="212" t="e">
        <f>'MTD - Time &amp; OG'!Y9</f>
        <v>#REF!</v>
      </c>
      <c r="AG9" s="170"/>
      <c r="AH9" s="169"/>
    </row>
    <row r="10" spans="2:34" ht="19.5" thickBot="1" x14ac:dyDescent="0.35">
      <c r="B10" s="152" t="s">
        <v>104</v>
      </c>
      <c r="C10" s="181" t="s">
        <v>133</v>
      </c>
      <c r="D10" s="182" t="s">
        <v>133</v>
      </c>
      <c r="E10" s="182" t="s">
        <v>133</v>
      </c>
      <c r="F10" s="210" t="s">
        <v>133</v>
      </c>
      <c r="G10" s="179" t="s">
        <v>133</v>
      </c>
      <c r="H10" s="180" t="s">
        <v>133</v>
      </c>
      <c r="I10" s="180" t="s">
        <v>133</v>
      </c>
      <c r="J10" s="210" t="s">
        <v>133</v>
      </c>
      <c r="K10" s="179" t="s">
        <v>133</v>
      </c>
      <c r="L10" s="180" t="s">
        <v>133</v>
      </c>
      <c r="M10" s="180" t="s">
        <v>133</v>
      </c>
      <c r="N10" s="210" t="s">
        <v>133</v>
      </c>
      <c r="O10" s="179" t="s">
        <v>133</v>
      </c>
      <c r="P10" s="180" t="s">
        <v>133</v>
      </c>
      <c r="Q10" s="180" t="s">
        <v>133</v>
      </c>
      <c r="R10" s="210" t="s">
        <v>133</v>
      </c>
      <c r="S10" s="162" t="e">
        <f>AVERAGEIF('FTR Brewhouse'!#REF!,'Brewer''s Performance- Extract'!$B10,'FTR Brewhouse'!#REF!)</f>
        <v>#REF!</v>
      </c>
      <c r="T10" s="63" t="e">
        <f>AVERAGEIF('FTR Brewhouse'!#REF!,'Brewer''s Performance- Extract'!$B10,'FTR Brewhouse'!#REF!)</f>
        <v>#REF!</v>
      </c>
      <c r="U10" s="168">
        <v>0.98970000000000002</v>
      </c>
      <c r="V10" s="169" t="e">
        <f t="shared" si="4"/>
        <v>#REF!</v>
      </c>
      <c r="W10" s="179" t="s">
        <v>133</v>
      </c>
      <c r="X10" s="180" t="s">
        <v>133</v>
      </c>
      <c r="Y10" s="180" t="s">
        <v>133</v>
      </c>
      <c r="Z10" s="210" t="s">
        <v>133</v>
      </c>
      <c r="AA10" s="162"/>
      <c r="AB10" s="145" t="e">
        <f>AVERAGEIF('FTR Brewhouse'!#REF!,'Brewer''s Performance- Extract'!$B10,'FTR Brewhouse'!#REF!)</f>
        <v>#REF!</v>
      </c>
      <c r="AC10" s="171"/>
      <c r="AD10" s="172"/>
      <c r="AE10" s="211" t="str">
        <f>'MTD - Time &amp; OG'!X10</f>
        <v>NA</v>
      </c>
      <c r="AF10" s="212" t="str">
        <f>'MTD - Time &amp; OG'!Y10</f>
        <v>NA</v>
      </c>
      <c r="AG10" s="171"/>
      <c r="AH10" s="172"/>
    </row>
  </sheetData>
  <mergeCells count="8">
    <mergeCell ref="AE3:AH3"/>
    <mergeCell ref="W3:Z3"/>
    <mergeCell ref="AA3:AD3"/>
    <mergeCell ref="C3:F3"/>
    <mergeCell ref="G3:J3"/>
    <mergeCell ref="K3:N3"/>
    <mergeCell ref="O3:R3"/>
    <mergeCell ref="S3:V3"/>
  </mergeCells>
  <pageMargins left="1" right="1" top="1" bottom="1" header="0.5" footer="0.5"/>
  <pageSetup paperSize="5" scale="3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EF3B-F92D-4985-9A78-BF7806609B30}">
  <sheetPr codeName="Sheet12">
    <pageSetUpPr fitToPage="1"/>
  </sheetPr>
  <dimension ref="A1:AU2915"/>
  <sheetViews>
    <sheetView zoomScaleNormal="100" workbookViewId="0">
      <pane xSplit="2" ySplit="14" topLeftCell="C15" activePane="bottomRight" state="frozen"/>
      <selection activeCell="B46" sqref="B46"/>
      <selection pane="topRight" activeCell="B46" sqref="B46"/>
      <selection pane="bottomLeft" activeCell="B46" sqref="B46"/>
      <selection pane="bottomRight" activeCell="B10" sqref="B10"/>
    </sheetView>
  </sheetViews>
  <sheetFormatPr defaultRowHeight="15" x14ac:dyDescent="0.25"/>
  <cols>
    <col min="1" max="1" width="9.42578125" customWidth="1"/>
    <col min="2" max="2" width="12.42578125" customWidth="1"/>
    <col min="3" max="3" width="22.5703125" style="101" customWidth="1"/>
    <col min="4" max="4" width="10.5703125" style="81" customWidth="1"/>
    <col min="5" max="5" width="20.5703125" style="1" customWidth="1"/>
    <col min="6" max="6" width="8.5703125" style="81" customWidth="1"/>
    <col min="7" max="7" width="16.42578125" style="1" hidden="1" customWidth="1"/>
    <col min="8" max="8" width="11.5703125" style="81" hidden="1" customWidth="1"/>
    <col min="9" max="9" width="10.42578125" style="21" customWidth="1"/>
    <col min="10" max="10" width="25.5703125" bestFit="1" customWidth="1"/>
    <col min="11" max="11" width="13.42578125" bestFit="1" customWidth="1"/>
    <col min="12" max="13" width="9.42578125" customWidth="1"/>
    <col min="14" max="14" width="10.5703125" customWidth="1"/>
    <col min="15" max="16" width="9.42578125" customWidth="1"/>
    <col min="19" max="20" width="9.42578125" customWidth="1"/>
  </cols>
  <sheetData>
    <row r="1" spans="1:20" hidden="1" x14ac:dyDescent="0.25">
      <c r="C1" s="77"/>
      <c r="D1" s="73"/>
      <c r="E1" s="3"/>
      <c r="F1" s="73"/>
      <c r="G1" s="3"/>
      <c r="H1" s="73"/>
      <c r="I1" s="80"/>
      <c r="N1" s="27"/>
      <c r="O1" s="475" t="s">
        <v>100</v>
      </c>
      <c r="P1" s="475"/>
      <c r="Q1" s="475" t="s">
        <v>49</v>
      </c>
      <c r="R1" s="475"/>
      <c r="S1" s="475" t="s">
        <v>50</v>
      </c>
      <c r="T1" s="475"/>
    </row>
    <row r="2" spans="1:20" hidden="1" x14ac:dyDescent="0.25">
      <c r="N2" s="27"/>
      <c r="O2" s="27" t="s">
        <v>52</v>
      </c>
      <c r="P2" s="27" t="s">
        <v>51</v>
      </c>
      <c r="Q2" s="27" t="s">
        <v>52</v>
      </c>
      <c r="R2" s="27" t="s">
        <v>51</v>
      </c>
      <c r="S2" s="27" t="s">
        <v>52</v>
      </c>
      <c r="T2" s="27" t="s">
        <v>51</v>
      </c>
    </row>
    <row r="3" spans="1:20" hidden="1" x14ac:dyDescent="0.25">
      <c r="N3" s="28" t="s">
        <v>53</v>
      </c>
      <c r="O3" s="28">
        <v>11.6</v>
      </c>
      <c r="P3" s="28">
        <v>11.9</v>
      </c>
      <c r="Q3" s="28">
        <v>250</v>
      </c>
      <c r="R3" s="28">
        <v>305</v>
      </c>
      <c r="S3" s="28">
        <v>2.5</v>
      </c>
      <c r="T3" s="28">
        <v>2.5</v>
      </c>
    </row>
    <row r="4" spans="1:20" hidden="1" x14ac:dyDescent="0.25">
      <c r="N4" s="28" t="s">
        <v>54</v>
      </c>
      <c r="O4" s="28">
        <v>11.6</v>
      </c>
      <c r="P4" s="28">
        <v>11.9</v>
      </c>
      <c r="Q4" s="28">
        <v>250</v>
      </c>
      <c r="R4" s="28">
        <v>305</v>
      </c>
      <c r="S4" s="28">
        <f>+S3</f>
        <v>2.5</v>
      </c>
      <c r="T4" s="28">
        <f>+T3</f>
        <v>2.5</v>
      </c>
    </row>
    <row r="5" spans="1:20" hidden="1" x14ac:dyDescent="0.25">
      <c r="N5" s="28" t="s">
        <v>55</v>
      </c>
      <c r="O5" s="44">
        <v>17</v>
      </c>
      <c r="P5" s="44">
        <v>17.5</v>
      </c>
      <c r="Q5" s="28">
        <v>280</v>
      </c>
      <c r="R5" s="28">
        <v>365</v>
      </c>
      <c r="S5" s="28">
        <v>3.5</v>
      </c>
      <c r="T5" s="28">
        <v>3.5</v>
      </c>
    </row>
    <row r="6" spans="1:20" hidden="1" x14ac:dyDescent="0.25">
      <c r="N6" s="28" t="s">
        <v>56</v>
      </c>
      <c r="O6" s="28">
        <v>13.4</v>
      </c>
      <c r="P6" s="28">
        <v>13.6</v>
      </c>
      <c r="Q6" s="28">
        <v>320</v>
      </c>
      <c r="R6" s="28">
        <v>365</v>
      </c>
      <c r="S6" s="28">
        <v>2.5</v>
      </c>
      <c r="T6" s="28">
        <v>2.5</v>
      </c>
    </row>
    <row r="7" spans="1:20" hidden="1" x14ac:dyDescent="0.25">
      <c r="N7" s="28" t="s">
        <v>57</v>
      </c>
      <c r="O7" s="28">
        <v>17.100000000000001</v>
      </c>
      <c r="P7" s="28">
        <v>17.5</v>
      </c>
      <c r="Q7" s="28">
        <v>300</v>
      </c>
      <c r="R7" s="28">
        <v>350</v>
      </c>
      <c r="S7" s="28"/>
      <c r="T7" s="28"/>
    </row>
    <row r="8" spans="1:20" hidden="1" x14ac:dyDescent="0.25">
      <c r="N8" s="28" t="s">
        <v>58</v>
      </c>
      <c r="O8" s="28">
        <v>16.8</v>
      </c>
      <c r="P8" s="28">
        <v>17.2</v>
      </c>
      <c r="Q8" s="28">
        <v>300</v>
      </c>
      <c r="R8" s="28">
        <v>350</v>
      </c>
      <c r="S8" s="28"/>
      <c r="T8" s="28"/>
    </row>
    <row r="9" spans="1:20" hidden="1" x14ac:dyDescent="0.25">
      <c r="N9" s="28" t="s">
        <v>59</v>
      </c>
      <c r="O9" s="28">
        <v>14.4</v>
      </c>
      <c r="P9" s="28">
        <v>14.6</v>
      </c>
      <c r="Q9" s="28">
        <v>275</v>
      </c>
      <c r="R9" s="28">
        <v>325</v>
      </c>
      <c r="S9" s="28"/>
      <c r="T9" s="28"/>
    </row>
    <row r="10" spans="1:20" x14ac:dyDescent="0.25">
      <c r="C10" s="541" t="s">
        <v>17</v>
      </c>
      <c r="D10" s="541"/>
      <c r="E10" s="541"/>
      <c r="F10" s="541"/>
      <c r="G10" s="541"/>
      <c r="O10" s="542" t="s">
        <v>100</v>
      </c>
      <c r="P10" s="542"/>
      <c r="Q10" s="542" t="s">
        <v>49</v>
      </c>
      <c r="R10" s="542"/>
      <c r="S10" s="542" t="s">
        <v>50</v>
      </c>
      <c r="T10" s="542"/>
    </row>
    <row r="11" spans="1:20" ht="0.75" customHeight="1" x14ac:dyDescent="0.25">
      <c r="A11" s="540">
        <v>2020</v>
      </c>
      <c r="B11" s="540"/>
      <c r="C11" s="540"/>
      <c r="D11" s="540"/>
      <c r="E11" s="540"/>
      <c r="F11" s="540"/>
      <c r="G11" s="540"/>
      <c r="H11" s="540"/>
      <c r="I11" s="540"/>
      <c r="N11" s="25" t="str">
        <f t="shared" ref="N11:N74" si="0">LEFT(B11,2)</f>
        <v/>
      </c>
      <c r="O11" s="25" t="e">
        <f t="shared" ref="O11:O74" si="1">VLOOKUP($N11,$N$3:$T$9,2,FALSE)</f>
        <v>#N/A</v>
      </c>
      <c r="P11" s="25" t="e">
        <f t="shared" ref="P11:P74" si="2">VLOOKUP($N11,$N$3:$T$9,3,FALSE)</f>
        <v>#N/A</v>
      </c>
      <c r="Q11" s="25" t="e">
        <f t="shared" ref="Q11:Q74" si="3">VLOOKUP($N11,$N$3:$T$9,4,FALSE)</f>
        <v>#N/A</v>
      </c>
      <c r="R11" s="25" t="e">
        <f t="shared" ref="R11:R74" si="4">VLOOKUP($N11,$N$3:$T$9,5,FALSE)</f>
        <v>#N/A</v>
      </c>
      <c r="S11" s="25" t="e">
        <f t="shared" ref="S11:S74" si="5">VLOOKUP($N11,$N$3:$T$9,6,FALSE)</f>
        <v>#N/A</v>
      </c>
      <c r="T11" s="25" t="e">
        <f t="shared" ref="T11:T74" si="6">VLOOKUP($N11,$N$3:$T$9,7,FALSE)</f>
        <v>#N/A</v>
      </c>
    </row>
    <row r="12" spans="1:20" ht="16.5" customHeight="1" x14ac:dyDescent="0.25">
      <c r="A12" s="540"/>
      <c r="B12" s="540"/>
      <c r="C12" s="540"/>
      <c r="D12" s="540"/>
      <c r="E12" s="540"/>
      <c r="F12" s="540"/>
      <c r="G12" s="540"/>
      <c r="H12" s="540"/>
      <c r="I12" s="540"/>
      <c r="N12" s="25" t="str">
        <f t="shared" si="0"/>
        <v/>
      </c>
      <c r="O12" s="25" t="e">
        <f t="shared" si="1"/>
        <v>#N/A</v>
      </c>
      <c r="P12" s="25" t="e">
        <f t="shared" si="2"/>
        <v>#N/A</v>
      </c>
      <c r="Q12" s="25" t="e">
        <f t="shared" si="3"/>
        <v>#N/A</v>
      </c>
      <c r="R12" s="25" t="e">
        <f t="shared" si="4"/>
        <v>#N/A</v>
      </c>
      <c r="S12" s="25" t="e">
        <f t="shared" si="5"/>
        <v>#N/A</v>
      </c>
      <c r="T12" s="25" t="e">
        <f t="shared" si="6"/>
        <v>#N/A</v>
      </c>
    </row>
    <row r="13" spans="1:20" x14ac:dyDescent="0.25">
      <c r="C13" s="1"/>
      <c r="D13" s="1"/>
      <c r="F13" s="1"/>
      <c r="H13" s="1"/>
      <c r="I13"/>
      <c r="N13" s="25" t="str">
        <f t="shared" si="0"/>
        <v/>
      </c>
      <c r="O13" s="25" t="e">
        <f t="shared" si="1"/>
        <v>#N/A</v>
      </c>
      <c r="P13" s="25" t="e">
        <f t="shared" si="2"/>
        <v>#N/A</v>
      </c>
      <c r="Q13" s="25" t="e">
        <f t="shared" si="3"/>
        <v>#N/A</v>
      </c>
      <c r="R13" s="25" t="e">
        <f t="shared" si="4"/>
        <v>#N/A</v>
      </c>
      <c r="S13" s="25" t="e">
        <f t="shared" si="5"/>
        <v>#N/A</v>
      </c>
      <c r="T13" s="25" t="e">
        <f t="shared" si="6"/>
        <v>#N/A</v>
      </c>
    </row>
    <row r="14" spans="1:20" x14ac:dyDescent="0.25">
      <c r="A14" s="7" t="s">
        <v>18</v>
      </c>
      <c r="B14" s="99" t="s">
        <v>19</v>
      </c>
      <c r="C14" s="17" t="s">
        <v>10</v>
      </c>
      <c r="D14" s="48"/>
      <c r="E14" s="86" t="s">
        <v>9</v>
      </c>
      <c r="F14" s="74"/>
      <c r="G14" s="67" t="s">
        <v>11</v>
      </c>
      <c r="H14" s="70"/>
      <c r="I14" s="78" t="s">
        <v>20</v>
      </c>
      <c r="N14" s="25" t="str">
        <f t="shared" si="0"/>
        <v>ID</v>
      </c>
      <c r="O14" s="25" t="e">
        <f t="shared" si="1"/>
        <v>#N/A</v>
      </c>
      <c r="P14" s="25" t="e">
        <f t="shared" si="2"/>
        <v>#N/A</v>
      </c>
      <c r="Q14" s="25" t="e">
        <f t="shared" si="3"/>
        <v>#N/A</v>
      </c>
      <c r="R14" s="25" t="e">
        <f t="shared" si="4"/>
        <v>#N/A</v>
      </c>
      <c r="S14" s="25" t="e">
        <f t="shared" si="5"/>
        <v>#N/A</v>
      </c>
      <c r="T14" s="25" t="e">
        <f t="shared" si="6"/>
        <v>#N/A</v>
      </c>
    </row>
    <row r="15" spans="1:20" x14ac:dyDescent="0.25">
      <c r="A15" s="2">
        <v>43832</v>
      </c>
      <c r="B15" s="100" t="s">
        <v>21</v>
      </c>
      <c r="C15" s="76">
        <v>11.5</v>
      </c>
      <c r="D15" s="48">
        <f>IF(+(IF(C15&lt;O15,0,IF(C15&gt;P15,0,1)))=1,1,0)</f>
        <v>0</v>
      </c>
      <c r="E15" s="224" t="e">
        <f>#REF!</f>
        <v>#REF!</v>
      </c>
      <c r="F15" s="48" t="e">
        <f t="shared" ref="F15:F74" si="7">IF(+(IF(E15&lt;Q15,0,IF(E15&gt;R15,0,1)))=1,1,0)</f>
        <v>#REF!</v>
      </c>
      <c r="G15" s="84"/>
      <c r="H15" s="48"/>
      <c r="I15" s="79">
        <v>0</v>
      </c>
      <c r="J15" t="s">
        <v>107</v>
      </c>
      <c r="N15" s="25" t="str">
        <f t="shared" si="0"/>
        <v>CA</v>
      </c>
      <c r="O15" s="25">
        <f t="shared" si="1"/>
        <v>11.6</v>
      </c>
      <c r="P15" s="25">
        <f t="shared" si="2"/>
        <v>11.9</v>
      </c>
      <c r="Q15" s="25">
        <f t="shared" si="3"/>
        <v>250</v>
      </c>
      <c r="R15" s="25">
        <f t="shared" si="4"/>
        <v>305</v>
      </c>
      <c r="S15" s="25">
        <f t="shared" si="5"/>
        <v>2.5</v>
      </c>
      <c r="T15" s="25">
        <f t="shared" si="6"/>
        <v>2.5</v>
      </c>
    </row>
    <row r="16" spans="1:20" x14ac:dyDescent="0.25">
      <c r="A16" s="2">
        <v>43832</v>
      </c>
      <c r="B16" s="100" t="s">
        <v>22</v>
      </c>
      <c r="C16" s="76">
        <v>11.8</v>
      </c>
      <c r="D16" s="48">
        <f t="shared" ref="D16:D79" si="8">IF(+(IF(C16&lt;O16,0,IF(C16&gt;P16,0,1)))=1,1,0)</f>
        <v>1</v>
      </c>
      <c r="E16" s="224" t="e">
        <f>#REF!</f>
        <v>#REF!</v>
      </c>
      <c r="F16" s="48" t="e">
        <f t="shared" si="7"/>
        <v>#REF!</v>
      </c>
      <c r="G16" s="84"/>
      <c r="H16" s="48"/>
      <c r="I16" s="79">
        <v>0</v>
      </c>
      <c r="J16" t="s">
        <v>106</v>
      </c>
      <c r="N16" s="25" t="str">
        <f t="shared" si="0"/>
        <v>CA</v>
      </c>
      <c r="O16" s="25">
        <f t="shared" si="1"/>
        <v>11.6</v>
      </c>
      <c r="P16" s="25">
        <f t="shared" si="2"/>
        <v>11.9</v>
      </c>
      <c r="Q16" s="25">
        <f t="shared" si="3"/>
        <v>250</v>
      </c>
      <c r="R16" s="25">
        <f t="shared" si="4"/>
        <v>305</v>
      </c>
      <c r="S16" s="25">
        <f t="shared" si="5"/>
        <v>2.5</v>
      </c>
      <c r="T16" s="25">
        <f t="shared" si="6"/>
        <v>2.5</v>
      </c>
    </row>
    <row r="17" spans="1:20" x14ac:dyDescent="0.25">
      <c r="A17" s="2">
        <v>43832</v>
      </c>
      <c r="B17" s="100" t="s">
        <v>23</v>
      </c>
      <c r="C17" s="76">
        <v>12.1</v>
      </c>
      <c r="D17" s="48">
        <f t="shared" si="8"/>
        <v>0</v>
      </c>
      <c r="E17" s="224" t="e">
        <f>#REF!</f>
        <v>#REF!</v>
      </c>
      <c r="F17" s="48" t="e">
        <f t="shared" si="7"/>
        <v>#REF!</v>
      </c>
      <c r="G17" s="84"/>
      <c r="H17" s="111"/>
      <c r="I17" s="79">
        <v>0</v>
      </c>
      <c r="J17" t="s">
        <v>106</v>
      </c>
      <c r="N17" s="25" t="str">
        <f t="shared" si="0"/>
        <v>CA</v>
      </c>
      <c r="O17" s="25">
        <f t="shared" si="1"/>
        <v>11.6</v>
      </c>
      <c r="P17" s="25">
        <f t="shared" si="2"/>
        <v>11.9</v>
      </c>
      <c r="Q17" s="25">
        <f t="shared" si="3"/>
        <v>250</v>
      </c>
      <c r="R17" s="25">
        <f t="shared" si="4"/>
        <v>305</v>
      </c>
      <c r="S17" s="25">
        <f t="shared" si="5"/>
        <v>2.5</v>
      </c>
      <c r="T17" s="25">
        <f t="shared" si="6"/>
        <v>2.5</v>
      </c>
    </row>
    <row r="18" spans="1:20" x14ac:dyDescent="0.25">
      <c r="A18" s="2">
        <v>43832</v>
      </c>
      <c r="B18" s="100" t="s">
        <v>24</v>
      </c>
      <c r="C18" s="76">
        <v>11.7</v>
      </c>
      <c r="D18" s="48">
        <f t="shared" si="8"/>
        <v>1</v>
      </c>
      <c r="E18" s="224" t="e">
        <f>#REF!</f>
        <v>#REF!</v>
      </c>
      <c r="F18" s="48" t="e">
        <f t="shared" si="7"/>
        <v>#REF!</v>
      </c>
      <c r="G18" s="84"/>
      <c r="H18" s="48"/>
      <c r="I18" s="79">
        <v>0</v>
      </c>
      <c r="J18" t="s">
        <v>106</v>
      </c>
      <c r="N18" s="25" t="str">
        <f t="shared" si="0"/>
        <v>CA</v>
      </c>
      <c r="O18" s="25">
        <f t="shared" si="1"/>
        <v>11.6</v>
      </c>
      <c r="P18" s="25">
        <f t="shared" si="2"/>
        <v>11.9</v>
      </c>
      <c r="Q18" s="25">
        <f t="shared" si="3"/>
        <v>250</v>
      </c>
      <c r="R18" s="25">
        <f t="shared" si="4"/>
        <v>305</v>
      </c>
      <c r="S18" s="25">
        <f t="shared" si="5"/>
        <v>2.5</v>
      </c>
      <c r="T18" s="25">
        <f t="shared" si="6"/>
        <v>2.5</v>
      </c>
    </row>
    <row r="19" spans="1:20" x14ac:dyDescent="0.25">
      <c r="A19" s="2">
        <v>43832</v>
      </c>
      <c r="B19" s="100" t="s">
        <v>25</v>
      </c>
      <c r="C19" s="76">
        <v>11.7</v>
      </c>
      <c r="D19" s="48">
        <f t="shared" si="8"/>
        <v>1</v>
      </c>
      <c r="E19" s="224" t="e">
        <f>#REF!</f>
        <v>#REF!</v>
      </c>
      <c r="F19" s="48" t="e">
        <f t="shared" si="7"/>
        <v>#REF!</v>
      </c>
      <c r="G19" s="84"/>
      <c r="H19" s="48"/>
      <c r="I19" s="79">
        <v>1</v>
      </c>
      <c r="J19" t="s">
        <v>106</v>
      </c>
      <c r="N19" s="25" t="str">
        <f t="shared" si="0"/>
        <v>CA</v>
      </c>
      <c r="O19" s="25">
        <f t="shared" si="1"/>
        <v>11.6</v>
      </c>
      <c r="P19" s="25">
        <f t="shared" si="2"/>
        <v>11.9</v>
      </c>
      <c r="Q19" s="25">
        <f t="shared" si="3"/>
        <v>250</v>
      </c>
      <c r="R19" s="25">
        <f t="shared" si="4"/>
        <v>305</v>
      </c>
      <c r="S19" s="25">
        <f t="shared" si="5"/>
        <v>2.5</v>
      </c>
      <c r="T19" s="25">
        <f t="shared" si="6"/>
        <v>2.5</v>
      </c>
    </row>
    <row r="20" spans="1:20" x14ac:dyDescent="0.25">
      <c r="A20" s="2">
        <v>43832</v>
      </c>
      <c r="B20" s="100" t="s">
        <v>26</v>
      </c>
      <c r="C20" s="76">
        <v>11.6</v>
      </c>
      <c r="D20" s="48">
        <f t="shared" si="8"/>
        <v>1</v>
      </c>
      <c r="E20" s="224" t="e">
        <f>#REF!</f>
        <v>#REF!</v>
      </c>
      <c r="F20" s="48" t="e">
        <f t="shared" si="7"/>
        <v>#REF!</v>
      </c>
      <c r="G20" s="84"/>
      <c r="H20" s="48"/>
      <c r="I20" s="79">
        <v>1</v>
      </c>
      <c r="J20" t="s">
        <v>129</v>
      </c>
      <c r="N20" s="25" t="str">
        <f t="shared" si="0"/>
        <v>CA</v>
      </c>
      <c r="O20" s="25">
        <f t="shared" si="1"/>
        <v>11.6</v>
      </c>
      <c r="P20" s="25">
        <f t="shared" si="2"/>
        <v>11.9</v>
      </c>
      <c r="Q20" s="25">
        <f t="shared" si="3"/>
        <v>250</v>
      </c>
      <c r="R20" s="25">
        <f t="shared" si="4"/>
        <v>305</v>
      </c>
      <c r="S20" s="25">
        <f t="shared" si="5"/>
        <v>2.5</v>
      </c>
      <c r="T20" s="25">
        <f t="shared" si="6"/>
        <v>2.5</v>
      </c>
    </row>
    <row r="21" spans="1:20" x14ac:dyDescent="0.25">
      <c r="A21" s="2">
        <v>43832</v>
      </c>
      <c r="B21" s="100" t="s">
        <v>27</v>
      </c>
      <c r="C21" s="76">
        <v>11.9</v>
      </c>
      <c r="D21" s="48">
        <f t="shared" si="8"/>
        <v>1</v>
      </c>
      <c r="E21" s="224" t="e">
        <f>#REF!</f>
        <v>#REF!</v>
      </c>
      <c r="F21" s="48" t="e">
        <f t="shared" si="7"/>
        <v>#REF!</v>
      </c>
      <c r="G21" s="84"/>
      <c r="H21" s="51"/>
      <c r="I21" s="79">
        <v>1</v>
      </c>
      <c r="J21" t="s">
        <v>129</v>
      </c>
      <c r="N21" s="25" t="str">
        <f t="shared" si="0"/>
        <v>CA</v>
      </c>
      <c r="O21" s="25">
        <f t="shared" si="1"/>
        <v>11.6</v>
      </c>
      <c r="P21" s="25">
        <f t="shared" si="2"/>
        <v>11.9</v>
      </c>
      <c r="Q21" s="25">
        <f t="shared" si="3"/>
        <v>250</v>
      </c>
      <c r="R21" s="25">
        <f t="shared" si="4"/>
        <v>305</v>
      </c>
      <c r="S21" s="25">
        <f t="shared" si="5"/>
        <v>2.5</v>
      </c>
      <c r="T21" s="25">
        <f t="shared" si="6"/>
        <v>2.5</v>
      </c>
    </row>
    <row r="22" spans="1:20" x14ac:dyDescent="0.25">
      <c r="A22" s="2">
        <v>43832</v>
      </c>
      <c r="B22" s="100" t="s">
        <v>28</v>
      </c>
      <c r="C22" s="76">
        <v>11.6</v>
      </c>
      <c r="D22" s="48">
        <f t="shared" si="8"/>
        <v>1</v>
      </c>
      <c r="E22" s="224" t="e">
        <f>#REF!</f>
        <v>#REF!</v>
      </c>
      <c r="F22" s="48" t="e">
        <f t="shared" si="7"/>
        <v>#REF!</v>
      </c>
      <c r="G22" s="84"/>
      <c r="H22" s="51"/>
      <c r="I22" s="79">
        <v>1</v>
      </c>
      <c r="J22" t="s">
        <v>129</v>
      </c>
      <c r="N22" s="25" t="str">
        <f t="shared" si="0"/>
        <v>CA</v>
      </c>
      <c r="O22" s="25">
        <f t="shared" si="1"/>
        <v>11.6</v>
      </c>
      <c r="P22" s="25">
        <f t="shared" si="2"/>
        <v>11.9</v>
      </c>
      <c r="Q22" s="25">
        <f t="shared" si="3"/>
        <v>250</v>
      </c>
      <c r="R22" s="25">
        <f t="shared" si="4"/>
        <v>305</v>
      </c>
      <c r="S22" s="25">
        <f t="shared" si="5"/>
        <v>2.5</v>
      </c>
      <c r="T22" s="25">
        <f t="shared" si="6"/>
        <v>2.5</v>
      </c>
    </row>
    <row r="23" spans="1:20" x14ac:dyDescent="0.25">
      <c r="A23" s="2">
        <v>43832</v>
      </c>
      <c r="B23" s="100" t="s">
        <v>137</v>
      </c>
      <c r="C23" s="76">
        <v>11.6</v>
      </c>
      <c r="D23" s="48">
        <f t="shared" si="8"/>
        <v>1</v>
      </c>
      <c r="E23" s="224" t="e">
        <f>#REF!</f>
        <v>#REF!</v>
      </c>
      <c r="F23" s="48" t="e">
        <f t="shared" si="7"/>
        <v>#REF!</v>
      </c>
      <c r="G23" s="84"/>
      <c r="H23" s="51"/>
      <c r="I23" s="79">
        <v>1</v>
      </c>
      <c r="J23" t="s">
        <v>107</v>
      </c>
      <c r="N23" s="25" t="str">
        <f t="shared" si="0"/>
        <v>CA</v>
      </c>
      <c r="O23" s="25">
        <f t="shared" si="1"/>
        <v>11.6</v>
      </c>
      <c r="P23" s="25">
        <f t="shared" si="2"/>
        <v>11.9</v>
      </c>
      <c r="Q23" s="25">
        <f t="shared" si="3"/>
        <v>250</v>
      </c>
      <c r="R23" s="25">
        <f t="shared" si="4"/>
        <v>305</v>
      </c>
      <c r="S23" s="25">
        <f t="shared" si="5"/>
        <v>2.5</v>
      </c>
      <c r="T23" s="25">
        <f t="shared" si="6"/>
        <v>2.5</v>
      </c>
    </row>
    <row r="24" spans="1:20" x14ac:dyDescent="0.25">
      <c r="A24" s="2">
        <v>43832</v>
      </c>
      <c r="B24" s="100" t="s">
        <v>138</v>
      </c>
      <c r="C24" s="76">
        <v>11.6</v>
      </c>
      <c r="D24" s="48">
        <f t="shared" si="8"/>
        <v>1</v>
      </c>
      <c r="E24" s="224" t="e">
        <f>#REF!</f>
        <v>#REF!</v>
      </c>
      <c r="F24" s="48" t="e">
        <f t="shared" si="7"/>
        <v>#REF!</v>
      </c>
      <c r="G24" s="84"/>
      <c r="H24" s="51"/>
      <c r="I24" s="79">
        <v>1</v>
      </c>
      <c r="J24" t="s">
        <v>107</v>
      </c>
      <c r="N24" s="25" t="str">
        <f t="shared" si="0"/>
        <v>CA</v>
      </c>
      <c r="O24" s="25">
        <f t="shared" si="1"/>
        <v>11.6</v>
      </c>
      <c r="P24" s="25">
        <f t="shared" si="2"/>
        <v>11.9</v>
      </c>
      <c r="Q24" s="25">
        <f t="shared" si="3"/>
        <v>250</v>
      </c>
      <c r="R24" s="25">
        <f t="shared" si="4"/>
        <v>305</v>
      </c>
      <c r="S24" s="25">
        <f t="shared" si="5"/>
        <v>2.5</v>
      </c>
      <c r="T24" s="25">
        <f t="shared" si="6"/>
        <v>2.5</v>
      </c>
    </row>
    <row r="25" spans="1:20" x14ac:dyDescent="0.25">
      <c r="A25" s="2">
        <v>43833</v>
      </c>
      <c r="B25" s="100" t="s">
        <v>139</v>
      </c>
      <c r="C25" s="76">
        <v>11.9</v>
      </c>
      <c r="D25" s="48">
        <f t="shared" si="8"/>
        <v>1</v>
      </c>
      <c r="E25" s="224" t="e">
        <f>#REF!</f>
        <v>#REF!</v>
      </c>
      <c r="F25" s="48" t="e">
        <f t="shared" si="7"/>
        <v>#REF!</v>
      </c>
      <c r="G25" s="84"/>
      <c r="H25" s="51"/>
      <c r="I25" s="79">
        <v>1</v>
      </c>
      <c r="J25" t="s">
        <v>107</v>
      </c>
      <c r="N25" s="25" t="str">
        <f t="shared" si="0"/>
        <v>CA</v>
      </c>
      <c r="O25" s="25">
        <f t="shared" si="1"/>
        <v>11.6</v>
      </c>
      <c r="P25" s="25">
        <f t="shared" si="2"/>
        <v>11.9</v>
      </c>
      <c r="Q25" s="25">
        <f t="shared" si="3"/>
        <v>250</v>
      </c>
      <c r="R25" s="25">
        <f t="shared" si="4"/>
        <v>305</v>
      </c>
      <c r="S25" s="25">
        <f t="shared" si="5"/>
        <v>2.5</v>
      </c>
      <c r="T25" s="25">
        <f t="shared" si="6"/>
        <v>2.5</v>
      </c>
    </row>
    <row r="26" spans="1:20" x14ac:dyDescent="0.25">
      <c r="A26" s="2">
        <v>43833</v>
      </c>
      <c r="B26" s="100" t="s">
        <v>140</v>
      </c>
      <c r="C26" s="76">
        <v>12</v>
      </c>
      <c r="D26" s="48">
        <f t="shared" si="8"/>
        <v>0</v>
      </c>
      <c r="E26" s="224" t="e">
        <f>#REF!</f>
        <v>#REF!</v>
      </c>
      <c r="F26" s="48" t="e">
        <f t="shared" si="7"/>
        <v>#REF!</v>
      </c>
      <c r="G26" s="84"/>
      <c r="H26" s="51"/>
      <c r="I26" s="79">
        <v>0</v>
      </c>
      <c r="J26" t="s">
        <v>107</v>
      </c>
      <c r="N26" s="25" t="str">
        <f t="shared" si="0"/>
        <v>CA</v>
      </c>
      <c r="O26" s="25">
        <f t="shared" si="1"/>
        <v>11.6</v>
      </c>
      <c r="P26" s="25">
        <f t="shared" si="2"/>
        <v>11.9</v>
      </c>
      <c r="Q26" s="25">
        <f t="shared" si="3"/>
        <v>250</v>
      </c>
      <c r="R26" s="25">
        <f t="shared" si="4"/>
        <v>305</v>
      </c>
      <c r="S26" s="25">
        <f t="shared" si="5"/>
        <v>2.5</v>
      </c>
      <c r="T26" s="25">
        <f t="shared" si="6"/>
        <v>2.5</v>
      </c>
    </row>
    <row r="27" spans="1:20" x14ac:dyDescent="0.25">
      <c r="A27" s="2">
        <v>43834</v>
      </c>
      <c r="B27" s="100" t="s">
        <v>141</v>
      </c>
      <c r="C27" s="76">
        <v>13</v>
      </c>
      <c r="D27" s="48">
        <f t="shared" si="8"/>
        <v>0</v>
      </c>
      <c r="E27" s="224">
        <f>'[1]Brew Times'!$F4</f>
        <v>0.27291666666666664</v>
      </c>
      <c r="F27" s="48">
        <f t="shared" si="7"/>
        <v>0</v>
      </c>
      <c r="G27" s="84"/>
      <c r="H27" s="51"/>
      <c r="I27" s="79">
        <v>0</v>
      </c>
      <c r="J27" t="s">
        <v>106</v>
      </c>
      <c r="N27" s="25" t="str">
        <f t="shared" si="0"/>
        <v>MK</v>
      </c>
      <c r="O27" s="25">
        <f t="shared" si="1"/>
        <v>13.4</v>
      </c>
      <c r="P27" s="25">
        <f t="shared" si="2"/>
        <v>13.6</v>
      </c>
      <c r="Q27" s="25">
        <f t="shared" si="3"/>
        <v>320</v>
      </c>
      <c r="R27" s="25">
        <f t="shared" si="4"/>
        <v>365</v>
      </c>
      <c r="S27" s="25">
        <f t="shared" si="5"/>
        <v>2.5</v>
      </c>
      <c r="T27" s="25">
        <f t="shared" si="6"/>
        <v>2.5</v>
      </c>
    </row>
    <row r="28" spans="1:20" x14ac:dyDescent="0.25">
      <c r="A28" s="2">
        <v>43834</v>
      </c>
      <c r="B28" s="100" t="s">
        <v>143</v>
      </c>
      <c r="C28" s="76">
        <v>13.7</v>
      </c>
      <c r="D28" s="48">
        <f t="shared" si="8"/>
        <v>0</v>
      </c>
      <c r="E28" s="224">
        <f>'[1]Brew Times'!$F5</f>
        <v>0.26319444444444451</v>
      </c>
      <c r="F28" s="48">
        <f t="shared" si="7"/>
        <v>0</v>
      </c>
      <c r="G28" s="84"/>
      <c r="H28" s="51"/>
      <c r="I28" s="79">
        <v>0</v>
      </c>
      <c r="J28" t="s">
        <v>106</v>
      </c>
      <c r="N28" s="25" t="str">
        <f t="shared" si="0"/>
        <v>MK</v>
      </c>
      <c r="O28" s="25">
        <f t="shared" si="1"/>
        <v>13.4</v>
      </c>
      <c r="P28" s="25">
        <f t="shared" si="2"/>
        <v>13.6</v>
      </c>
      <c r="Q28" s="25">
        <f t="shared" si="3"/>
        <v>320</v>
      </c>
      <c r="R28" s="25">
        <f t="shared" si="4"/>
        <v>365</v>
      </c>
      <c r="S28" s="25">
        <f t="shared" si="5"/>
        <v>2.5</v>
      </c>
      <c r="T28" s="25">
        <f t="shared" si="6"/>
        <v>2.5</v>
      </c>
    </row>
    <row r="29" spans="1:20" x14ac:dyDescent="0.25">
      <c r="A29" s="2">
        <v>43834</v>
      </c>
      <c r="B29" s="100" t="s">
        <v>144</v>
      </c>
      <c r="C29" s="76">
        <v>13.4</v>
      </c>
      <c r="D29" s="48">
        <f t="shared" si="8"/>
        <v>1</v>
      </c>
      <c r="E29" s="224">
        <f>'[1]Brew Times'!$F6</f>
        <v>0.26597222222222228</v>
      </c>
      <c r="F29" s="48">
        <f t="shared" si="7"/>
        <v>0</v>
      </c>
      <c r="G29" s="84"/>
      <c r="H29" s="51"/>
      <c r="I29" s="79">
        <v>1</v>
      </c>
      <c r="J29" t="s">
        <v>106</v>
      </c>
      <c r="N29" s="25" t="str">
        <f t="shared" si="0"/>
        <v>MK</v>
      </c>
      <c r="O29" s="25">
        <f t="shared" si="1"/>
        <v>13.4</v>
      </c>
      <c r="P29" s="25">
        <f t="shared" si="2"/>
        <v>13.6</v>
      </c>
      <c r="Q29" s="25">
        <f t="shared" si="3"/>
        <v>320</v>
      </c>
      <c r="R29" s="25">
        <f t="shared" si="4"/>
        <v>365</v>
      </c>
      <c r="S29" s="25">
        <f t="shared" si="5"/>
        <v>2.5</v>
      </c>
      <c r="T29" s="25">
        <f t="shared" si="6"/>
        <v>2.5</v>
      </c>
    </row>
    <row r="30" spans="1:20" x14ac:dyDescent="0.25">
      <c r="A30" s="2">
        <v>43834</v>
      </c>
      <c r="B30" s="100" t="s">
        <v>145</v>
      </c>
      <c r="C30" s="76">
        <v>14.1</v>
      </c>
      <c r="D30" s="48">
        <f t="shared" si="8"/>
        <v>0</v>
      </c>
      <c r="E30" s="224">
        <f>'[1]Brew Times'!$F7</f>
        <v>0.2763888888888888</v>
      </c>
      <c r="F30" s="48">
        <f t="shared" si="7"/>
        <v>0</v>
      </c>
      <c r="G30" s="84"/>
      <c r="H30" s="51"/>
      <c r="I30" s="79">
        <v>0</v>
      </c>
      <c r="J30" t="s">
        <v>106</v>
      </c>
      <c r="N30" s="25" t="str">
        <f t="shared" si="0"/>
        <v>MK</v>
      </c>
      <c r="O30" s="25">
        <f t="shared" si="1"/>
        <v>13.4</v>
      </c>
      <c r="P30" s="25">
        <f t="shared" si="2"/>
        <v>13.6</v>
      </c>
      <c r="Q30" s="25">
        <f t="shared" si="3"/>
        <v>320</v>
      </c>
      <c r="R30" s="25">
        <f t="shared" si="4"/>
        <v>365</v>
      </c>
      <c r="S30" s="25">
        <f t="shared" si="5"/>
        <v>2.5</v>
      </c>
      <c r="T30" s="25">
        <f t="shared" si="6"/>
        <v>2.5</v>
      </c>
    </row>
    <row r="31" spans="1:20" x14ac:dyDescent="0.25">
      <c r="A31" s="2">
        <v>43834</v>
      </c>
      <c r="B31" s="100" t="s">
        <v>146</v>
      </c>
      <c r="C31" s="76">
        <v>13.7</v>
      </c>
      <c r="D31" s="48">
        <f t="shared" si="8"/>
        <v>0</v>
      </c>
      <c r="E31" s="224">
        <f>'[1]Brew Times'!$F8</f>
        <v>0.27916666666666679</v>
      </c>
      <c r="F31" s="48">
        <f t="shared" si="7"/>
        <v>0</v>
      </c>
      <c r="G31" s="84"/>
      <c r="H31" s="51"/>
      <c r="I31" s="79">
        <v>0</v>
      </c>
      <c r="J31" t="s">
        <v>106</v>
      </c>
      <c r="N31" s="25" t="str">
        <f t="shared" si="0"/>
        <v>MK</v>
      </c>
      <c r="O31" s="25">
        <f t="shared" si="1"/>
        <v>13.4</v>
      </c>
      <c r="P31" s="25">
        <f t="shared" si="2"/>
        <v>13.6</v>
      </c>
      <c r="Q31" s="25">
        <f t="shared" si="3"/>
        <v>320</v>
      </c>
      <c r="R31" s="25">
        <f t="shared" si="4"/>
        <v>365</v>
      </c>
      <c r="S31" s="25">
        <f t="shared" si="5"/>
        <v>2.5</v>
      </c>
      <c r="T31" s="25">
        <f t="shared" si="6"/>
        <v>2.5</v>
      </c>
    </row>
    <row r="32" spans="1:20" x14ac:dyDescent="0.25">
      <c r="A32" s="2">
        <v>43834</v>
      </c>
      <c r="B32" s="100" t="s">
        <v>147</v>
      </c>
      <c r="C32" s="76">
        <v>13.5</v>
      </c>
      <c r="D32" s="48">
        <f t="shared" si="8"/>
        <v>1</v>
      </c>
      <c r="E32" s="224">
        <f>'[1]Brew Times'!$F9</f>
        <v>0.28888888888888886</v>
      </c>
      <c r="F32" s="48">
        <f t="shared" si="7"/>
        <v>0</v>
      </c>
      <c r="G32" s="84"/>
      <c r="H32" s="51"/>
      <c r="I32" s="79">
        <v>1</v>
      </c>
      <c r="J32" t="s">
        <v>106</v>
      </c>
      <c r="N32" s="25" t="str">
        <f t="shared" si="0"/>
        <v>MK</v>
      </c>
      <c r="O32" s="25">
        <f t="shared" si="1"/>
        <v>13.4</v>
      </c>
      <c r="P32" s="25">
        <f t="shared" si="2"/>
        <v>13.6</v>
      </c>
      <c r="Q32" s="25">
        <f t="shared" si="3"/>
        <v>320</v>
      </c>
      <c r="R32" s="25">
        <f t="shared" si="4"/>
        <v>365</v>
      </c>
      <c r="S32" s="25">
        <f t="shared" si="5"/>
        <v>2.5</v>
      </c>
      <c r="T32" s="25">
        <f t="shared" si="6"/>
        <v>2.5</v>
      </c>
    </row>
    <row r="33" spans="1:20" x14ac:dyDescent="0.25">
      <c r="A33" s="2">
        <v>43837</v>
      </c>
      <c r="B33" s="100" t="s">
        <v>148</v>
      </c>
      <c r="C33" s="76">
        <v>11.5</v>
      </c>
      <c r="D33" s="48">
        <f t="shared" si="8"/>
        <v>0</v>
      </c>
      <c r="E33" s="224" t="e">
        <f>#REF!</f>
        <v>#REF!</v>
      </c>
      <c r="F33" s="48" t="e">
        <f t="shared" si="7"/>
        <v>#REF!</v>
      </c>
      <c r="G33" s="84"/>
      <c r="H33" s="51"/>
      <c r="I33" s="79">
        <v>0</v>
      </c>
      <c r="J33" t="s">
        <v>107</v>
      </c>
      <c r="N33" s="25" t="str">
        <f t="shared" si="0"/>
        <v>ST</v>
      </c>
      <c r="O33" s="25">
        <f t="shared" si="1"/>
        <v>11.6</v>
      </c>
      <c r="P33" s="25">
        <f t="shared" si="2"/>
        <v>11.9</v>
      </c>
      <c r="Q33" s="25">
        <f t="shared" si="3"/>
        <v>250</v>
      </c>
      <c r="R33" s="25">
        <f t="shared" si="4"/>
        <v>305</v>
      </c>
      <c r="S33" s="25">
        <f t="shared" si="5"/>
        <v>2.5</v>
      </c>
      <c r="T33" s="25">
        <f t="shared" si="6"/>
        <v>2.5</v>
      </c>
    </row>
    <row r="34" spans="1:20" x14ac:dyDescent="0.25">
      <c r="A34" s="2">
        <v>43837</v>
      </c>
      <c r="B34" s="100" t="s">
        <v>149</v>
      </c>
      <c r="C34" s="76">
        <v>12.4</v>
      </c>
      <c r="D34" s="48">
        <f t="shared" si="8"/>
        <v>0</v>
      </c>
      <c r="E34" s="224" t="e">
        <f>#REF!</f>
        <v>#REF!</v>
      </c>
      <c r="F34" s="48" t="e">
        <f t="shared" si="7"/>
        <v>#REF!</v>
      </c>
      <c r="G34" s="84"/>
      <c r="H34" s="51"/>
      <c r="I34" s="79">
        <v>0</v>
      </c>
      <c r="J34" t="s">
        <v>107</v>
      </c>
      <c r="N34" s="25" t="str">
        <f t="shared" si="0"/>
        <v>ST</v>
      </c>
      <c r="O34" s="25">
        <f t="shared" si="1"/>
        <v>11.6</v>
      </c>
      <c r="P34" s="25">
        <f t="shared" si="2"/>
        <v>11.9</v>
      </c>
      <c r="Q34" s="25">
        <f t="shared" si="3"/>
        <v>250</v>
      </c>
      <c r="R34" s="25">
        <f t="shared" si="4"/>
        <v>305</v>
      </c>
      <c r="S34" s="25">
        <f t="shared" si="5"/>
        <v>2.5</v>
      </c>
      <c r="T34" s="25">
        <f t="shared" si="6"/>
        <v>2.5</v>
      </c>
    </row>
    <row r="35" spans="1:20" x14ac:dyDescent="0.25">
      <c r="A35" s="2">
        <v>43837</v>
      </c>
      <c r="B35" s="100" t="s">
        <v>150</v>
      </c>
      <c r="C35" s="76">
        <v>11.7</v>
      </c>
      <c r="D35" s="48">
        <f t="shared" si="8"/>
        <v>1</v>
      </c>
      <c r="E35" s="224" t="e">
        <f>#REF!</f>
        <v>#REF!</v>
      </c>
      <c r="F35" s="48" t="e">
        <f t="shared" si="7"/>
        <v>#REF!</v>
      </c>
      <c r="G35" s="84"/>
      <c r="H35" s="51"/>
      <c r="I35" s="79">
        <v>1</v>
      </c>
      <c r="J35" t="s">
        <v>107</v>
      </c>
      <c r="N35" s="25" t="str">
        <f t="shared" si="0"/>
        <v>ST</v>
      </c>
      <c r="O35" s="25">
        <f t="shared" si="1"/>
        <v>11.6</v>
      </c>
      <c r="P35" s="25">
        <f t="shared" si="2"/>
        <v>11.9</v>
      </c>
      <c r="Q35" s="25">
        <f t="shared" si="3"/>
        <v>250</v>
      </c>
      <c r="R35" s="25">
        <f t="shared" si="4"/>
        <v>305</v>
      </c>
      <c r="S35" s="25">
        <f t="shared" si="5"/>
        <v>2.5</v>
      </c>
      <c r="T35" s="25">
        <f t="shared" si="6"/>
        <v>2.5</v>
      </c>
    </row>
    <row r="36" spans="1:20" x14ac:dyDescent="0.25">
      <c r="A36" s="2">
        <v>43837</v>
      </c>
      <c r="B36" s="100" t="s">
        <v>151</v>
      </c>
      <c r="C36" s="76">
        <v>11.8</v>
      </c>
      <c r="D36" s="48">
        <f t="shared" si="8"/>
        <v>1</v>
      </c>
      <c r="E36" s="224" t="e">
        <f>#REF!</f>
        <v>#REF!</v>
      </c>
      <c r="F36" s="48" t="e">
        <f t="shared" si="7"/>
        <v>#REF!</v>
      </c>
      <c r="G36" s="84"/>
      <c r="H36" s="51"/>
      <c r="I36" s="79">
        <v>1</v>
      </c>
      <c r="J36" t="s">
        <v>107</v>
      </c>
      <c r="N36" s="25" t="str">
        <f t="shared" si="0"/>
        <v>ST</v>
      </c>
      <c r="O36" s="25">
        <f t="shared" si="1"/>
        <v>11.6</v>
      </c>
      <c r="P36" s="25">
        <f t="shared" si="2"/>
        <v>11.9</v>
      </c>
      <c r="Q36" s="25">
        <f t="shared" si="3"/>
        <v>250</v>
      </c>
      <c r="R36" s="25">
        <f t="shared" si="4"/>
        <v>305</v>
      </c>
      <c r="S36" s="25">
        <f t="shared" si="5"/>
        <v>2.5</v>
      </c>
      <c r="T36" s="25">
        <f t="shared" si="6"/>
        <v>2.5</v>
      </c>
    </row>
    <row r="37" spans="1:20" x14ac:dyDescent="0.25">
      <c r="A37" s="2">
        <v>43837</v>
      </c>
      <c r="B37" s="100" t="s">
        <v>152</v>
      </c>
      <c r="C37" s="76">
        <v>11.7</v>
      </c>
      <c r="D37" s="48">
        <f t="shared" si="8"/>
        <v>1</v>
      </c>
      <c r="E37" s="224" t="e">
        <f>#REF!</f>
        <v>#REF!</v>
      </c>
      <c r="F37" s="48" t="e">
        <f t="shared" si="7"/>
        <v>#REF!</v>
      </c>
      <c r="G37" s="84"/>
      <c r="H37" s="51"/>
      <c r="I37" s="79">
        <v>1</v>
      </c>
      <c r="J37" t="s">
        <v>106</v>
      </c>
      <c r="N37" s="25" t="str">
        <f t="shared" si="0"/>
        <v>ST</v>
      </c>
      <c r="O37" s="25">
        <f t="shared" si="1"/>
        <v>11.6</v>
      </c>
      <c r="P37" s="25">
        <f t="shared" si="2"/>
        <v>11.9</v>
      </c>
      <c r="Q37" s="25">
        <f t="shared" si="3"/>
        <v>250</v>
      </c>
      <c r="R37" s="25">
        <f t="shared" si="4"/>
        <v>305</v>
      </c>
      <c r="S37" s="25">
        <f t="shared" si="5"/>
        <v>2.5</v>
      </c>
      <c r="T37" s="25">
        <f t="shared" si="6"/>
        <v>2.5</v>
      </c>
    </row>
    <row r="38" spans="1:20" x14ac:dyDescent="0.25">
      <c r="A38" s="2">
        <v>43837</v>
      </c>
      <c r="B38" s="100" t="s">
        <v>153</v>
      </c>
      <c r="C38" s="76">
        <v>11.9</v>
      </c>
      <c r="D38" s="48">
        <f t="shared" si="8"/>
        <v>1</v>
      </c>
      <c r="E38" s="224" t="e">
        <f>#REF!</f>
        <v>#REF!</v>
      </c>
      <c r="F38" s="48" t="e">
        <f t="shared" si="7"/>
        <v>#REF!</v>
      </c>
      <c r="G38" s="84"/>
      <c r="H38" s="51"/>
      <c r="I38" s="79">
        <v>1</v>
      </c>
      <c r="J38" t="s">
        <v>106</v>
      </c>
      <c r="N38" s="25" t="str">
        <f t="shared" si="0"/>
        <v>ST</v>
      </c>
      <c r="O38" s="25">
        <f t="shared" si="1"/>
        <v>11.6</v>
      </c>
      <c r="P38" s="25">
        <f t="shared" si="2"/>
        <v>11.9</v>
      </c>
      <c r="Q38" s="25">
        <f t="shared" si="3"/>
        <v>250</v>
      </c>
      <c r="R38" s="25">
        <f t="shared" si="4"/>
        <v>305</v>
      </c>
      <c r="S38" s="25">
        <f t="shared" si="5"/>
        <v>2.5</v>
      </c>
      <c r="T38" s="25">
        <f t="shared" si="6"/>
        <v>2.5</v>
      </c>
    </row>
    <row r="39" spans="1:20" x14ac:dyDescent="0.25">
      <c r="A39" s="2">
        <v>43837</v>
      </c>
      <c r="B39" s="100" t="s">
        <v>154</v>
      </c>
      <c r="C39" s="76">
        <v>11.8</v>
      </c>
      <c r="D39" s="48">
        <f t="shared" si="8"/>
        <v>1</v>
      </c>
      <c r="E39" s="224" t="e">
        <f>#REF!</f>
        <v>#REF!</v>
      </c>
      <c r="F39" s="48" t="e">
        <f t="shared" si="7"/>
        <v>#REF!</v>
      </c>
      <c r="G39" s="84"/>
      <c r="H39" s="51"/>
      <c r="I39" s="79">
        <v>1</v>
      </c>
      <c r="J39" t="s">
        <v>106</v>
      </c>
      <c r="N39" s="25" t="str">
        <f t="shared" si="0"/>
        <v>ST</v>
      </c>
      <c r="O39" s="25">
        <f t="shared" si="1"/>
        <v>11.6</v>
      </c>
      <c r="P39" s="25">
        <f t="shared" si="2"/>
        <v>11.9</v>
      </c>
      <c r="Q39" s="25">
        <f t="shared" si="3"/>
        <v>250</v>
      </c>
      <c r="R39" s="25">
        <f t="shared" si="4"/>
        <v>305</v>
      </c>
      <c r="S39" s="25">
        <f t="shared" si="5"/>
        <v>2.5</v>
      </c>
      <c r="T39" s="25">
        <f t="shared" si="6"/>
        <v>2.5</v>
      </c>
    </row>
    <row r="40" spans="1:20" x14ac:dyDescent="0.25">
      <c r="A40" s="2">
        <v>43837</v>
      </c>
      <c r="B40" s="100" t="s">
        <v>155</v>
      </c>
      <c r="C40" s="76">
        <v>11.9</v>
      </c>
      <c r="D40" s="48">
        <f t="shared" si="8"/>
        <v>1</v>
      </c>
      <c r="E40" s="224" t="e">
        <f>#REF!</f>
        <v>#REF!</v>
      </c>
      <c r="F40" s="48" t="e">
        <f t="shared" si="7"/>
        <v>#REF!</v>
      </c>
      <c r="G40" s="84"/>
      <c r="H40" s="51"/>
      <c r="I40" s="79">
        <v>1</v>
      </c>
      <c r="J40" t="s">
        <v>106</v>
      </c>
      <c r="N40" s="25" t="str">
        <f t="shared" si="0"/>
        <v>ST</v>
      </c>
      <c r="O40" s="25">
        <f t="shared" si="1"/>
        <v>11.6</v>
      </c>
      <c r="P40" s="25">
        <f t="shared" si="2"/>
        <v>11.9</v>
      </c>
      <c r="Q40" s="25">
        <f t="shared" si="3"/>
        <v>250</v>
      </c>
      <c r="R40" s="25">
        <f t="shared" si="4"/>
        <v>305</v>
      </c>
      <c r="S40" s="25">
        <f t="shared" si="5"/>
        <v>2.5</v>
      </c>
      <c r="T40" s="25">
        <f t="shared" si="6"/>
        <v>2.5</v>
      </c>
    </row>
    <row r="41" spans="1:20" x14ac:dyDescent="0.25">
      <c r="A41" s="2">
        <v>43837</v>
      </c>
      <c r="B41" s="100" t="s">
        <v>156</v>
      </c>
      <c r="C41" s="76">
        <v>11.9</v>
      </c>
      <c r="D41" s="48">
        <f t="shared" si="8"/>
        <v>1</v>
      </c>
      <c r="E41" s="224" t="e">
        <f>#REF!</f>
        <v>#REF!</v>
      </c>
      <c r="F41" s="48" t="e">
        <f t="shared" si="7"/>
        <v>#REF!</v>
      </c>
      <c r="G41" s="84"/>
      <c r="H41" s="51"/>
      <c r="I41" s="79">
        <v>1</v>
      </c>
      <c r="J41" t="s">
        <v>129</v>
      </c>
      <c r="N41" s="25" t="str">
        <f t="shared" si="0"/>
        <v>ST</v>
      </c>
      <c r="O41" s="25">
        <f t="shared" si="1"/>
        <v>11.6</v>
      </c>
      <c r="P41" s="25">
        <f t="shared" si="2"/>
        <v>11.9</v>
      </c>
      <c r="Q41" s="25">
        <f t="shared" si="3"/>
        <v>250</v>
      </c>
      <c r="R41" s="25">
        <f t="shared" si="4"/>
        <v>305</v>
      </c>
      <c r="S41" s="25">
        <f t="shared" si="5"/>
        <v>2.5</v>
      </c>
      <c r="T41" s="25">
        <f t="shared" si="6"/>
        <v>2.5</v>
      </c>
    </row>
    <row r="42" spans="1:20" x14ac:dyDescent="0.25">
      <c r="A42" s="2">
        <v>43838</v>
      </c>
      <c r="B42" s="100" t="s">
        <v>157</v>
      </c>
      <c r="C42" s="76">
        <v>11.8</v>
      </c>
      <c r="D42" s="48">
        <f t="shared" si="8"/>
        <v>1</v>
      </c>
      <c r="E42" s="224" t="e">
        <f>#REF!</f>
        <v>#REF!</v>
      </c>
      <c r="F42" s="48" t="e">
        <f t="shared" si="7"/>
        <v>#REF!</v>
      </c>
      <c r="G42" s="84"/>
      <c r="H42" s="51"/>
      <c r="I42" s="79">
        <v>1</v>
      </c>
      <c r="J42" t="s">
        <v>129</v>
      </c>
      <c r="N42" s="25" t="str">
        <f t="shared" si="0"/>
        <v>ST</v>
      </c>
      <c r="O42" s="25">
        <f t="shared" si="1"/>
        <v>11.6</v>
      </c>
      <c r="P42" s="25">
        <f t="shared" si="2"/>
        <v>11.9</v>
      </c>
      <c r="Q42" s="25">
        <f t="shared" si="3"/>
        <v>250</v>
      </c>
      <c r="R42" s="25">
        <f t="shared" si="4"/>
        <v>305</v>
      </c>
      <c r="S42" s="25">
        <f t="shared" si="5"/>
        <v>2.5</v>
      </c>
      <c r="T42" s="25">
        <f t="shared" si="6"/>
        <v>2.5</v>
      </c>
    </row>
    <row r="43" spans="1:20" x14ac:dyDescent="0.25">
      <c r="A43" s="2">
        <v>43838</v>
      </c>
      <c r="B43" s="100" t="s">
        <v>158</v>
      </c>
      <c r="C43" s="76">
        <v>11.8</v>
      </c>
      <c r="D43" s="48">
        <f t="shared" si="8"/>
        <v>1</v>
      </c>
      <c r="E43" s="224" t="e">
        <f>#REF!</f>
        <v>#REF!</v>
      </c>
      <c r="F43" s="48" t="e">
        <f t="shared" si="7"/>
        <v>#REF!</v>
      </c>
      <c r="G43" s="84"/>
      <c r="H43" s="51"/>
      <c r="I43" s="79">
        <v>0</v>
      </c>
      <c r="J43" t="s">
        <v>129</v>
      </c>
      <c r="N43" s="25" t="str">
        <f t="shared" si="0"/>
        <v>ST</v>
      </c>
      <c r="O43" s="25">
        <f t="shared" si="1"/>
        <v>11.6</v>
      </c>
      <c r="P43" s="25">
        <f t="shared" si="2"/>
        <v>11.9</v>
      </c>
      <c r="Q43" s="25">
        <f t="shared" si="3"/>
        <v>250</v>
      </c>
      <c r="R43" s="25">
        <f t="shared" si="4"/>
        <v>305</v>
      </c>
      <c r="S43" s="25">
        <f t="shared" si="5"/>
        <v>2.5</v>
      </c>
      <c r="T43" s="25">
        <f t="shared" si="6"/>
        <v>2.5</v>
      </c>
    </row>
    <row r="44" spans="1:20" x14ac:dyDescent="0.25">
      <c r="A44" s="2">
        <v>43838</v>
      </c>
      <c r="B44" s="100" t="s">
        <v>159</v>
      </c>
      <c r="C44" s="76">
        <v>11.7</v>
      </c>
      <c r="D44" s="48">
        <f t="shared" si="8"/>
        <v>1</v>
      </c>
      <c r="E44" s="224" t="e">
        <f>#REF!</f>
        <v>#REF!</v>
      </c>
      <c r="F44" s="48" t="e">
        <f t="shared" si="7"/>
        <v>#REF!</v>
      </c>
      <c r="G44" s="84"/>
      <c r="H44" s="51"/>
      <c r="I44" s="79">
        <v>0</v>
      </c>
      <c r="J44" t="s">
        <v>107</v>
      </c>
      <c r="N44" s="25" t="str">
        <f t="shared" si="0"/>
        <v>ST</v>
      </c>
      <c r="O44" s="25">
        <f t="shared" si="1"/>
        <v>11.6</v>
      </c>
      <c r="P44" s="25">
        <f t="shared" si="2"/>
        <v>11.9</v>
      </c>
      <c r="Q44" s="25">
        <f t="shared" si="3"/>
        <v>250</v>
      </c>
      <c r="R44" s="25">
        <f t="shared" si="4"/>
        <v>305</v>
      </c>
      <c r="S44" s="25">
        <f t="shared" si="5"/>
        <v>2.5</v>
      </c>
      <c r="T44" s="25">
        <f t="shared" si="6"/>
        <v>2.5</v>
      </c>
    </row>
    <row r="45" spans="1:20" x14ac:dyDescent="0.25">
      <c r="A45" s="2">
        <v>43838</v>
      </c>
      <c r="B45" s="100" t="s">
        <v>160</v>
      </c>
      <c r="C45" s="76">
        <v>11.9</v>
      </c>
      <c r="D45" s="48">
        <f t="shared" si="8"/>
        <v>1</v>
      </c>
      <c r="E45" s="224" t="e">
        <f>#REF!</f>
        <v>#REF!</v>
      </c>
      <c r="F45" s="48" t="e">
        <f t="shared" si="7"/>
        <v>#REF!</v>
      </c>
      <c r="G45" s="84"/>
      <c r="H45" s="51"/>
      <c r="I45" s="79">
        <v>1</v>
      </c>
      <c r="J45" t="s">
        <v>107</v>
      </c>
      <c r="N45" s="25" t="str">
        <f t="shared" si="0"/>
        <v>CA</v>
      </c>
      <c r="O45" s="25">
        <f t="shared" si="1"/>
        <v>11.6</v>
      </c>
      <c r="P45" s="25">
        <f t="shared" si="2"/>
        <v>11.9</v>
      </c>
      <c r="Q45" s="25">
        <f t="shared" si="3"/>
        <v>250</v>
      </c>
      <c r="R45" s="25">
        <f t="shared" si="4"/>
        <v>305</v>
      </c>
      <c r="S45" s="25">
        <f t="shared" si="5"/>
        <v>2.5</v>
      </c>
      <c r="T45" s="25">
        <f t="shared" si="6"/>
        <v>2.5</v>
      </c>
    </row>
    <row r="46" spans="1:20" x14ac:dyDescent="0.25">
      <c r="A46" s="2">
        <v>43838</v>
      </c>
      <c r="B46" s="100" t="s">
        <v>161</v>
      </c>
      <c r="C46" s="76">
        <v>11.9</v>
      </c>
      <c r="D46" s="48">
        <f t="shared" si="8"/>
        <v>1</v>
      </c>
      <c r="E46" s="224" t="e">
        <f>#REF!</f>
        <v>#REF!</v>
      </c>
      <c r="F46" s="48" t="e">
        <f t="shared" si="7"/>
        <v>#REF!</v>
      </c>
      <c r="G46" s="84"/>
      <c r="H46" s="51"/>
      <c r="I46" s="79">
        <v>1</v>
      </c>
      <c r="J46" t="s">
        <v>107</v>
      </c>
      <c r="N46" s="25" t="str">
        <f t="shared" si="0"/>
        <v>CA</v>
      </c>
      <c r="O46" s="25">
        <f t="shared" si="1"/>
        <v>11.6</v>
      </c>
      <c r="P46" s="25">
        <f t="shared" si="2"/>
        <v>11.9</v>
      </c>
      <c r="Q46" s="25">
        <f t="shared" si="3"/>
        <v>250</v>
      </c>
      <c r="R46" s="25">
        <f t="shared" si="4"/>
        <v>305</v>
      </c>
      <c r="S46" s="25">
        <f t="shared" si="5"/>
        <v>2.5</v>
      </c>
      <c r="T46" s="25">
        <f t="shared" si="6"/>
        <v>2.5</v>
      </c>
    </row>
    <row r="47" spans="1:20" x14ac:dyDescent="0.25">
      <c r="A47" s="2">
        <v>43838</v>
      </c>
      <c r="B47" s="100" t="s">
        <v>162</v>
      </c>
      <c r="C47" s="76">
        <v>11.8</v>
      </c>
      <c r="D47" s="48">
        <f t="shared" si="8"/>
        <v>1</v>
      </c>
      <c r="E47" s="224" t="e">
        <f>#REF!</f>
        <v>#REF!</v>
      </c>
      <c r="F47" s="48" t="e">
        <f t="shared" si="7"/>
        <v>#REF!</v>
      </c>
      <c r="G47" s="84"/>
      <c r="H47" s="51"/>
      <c r="I47" s="79">
        <v>1</v>
      </c>
      <c r="J47" t="s">
        <v>107</v>
      </c>
      <c r="N47" s="25" t="str">
        <f t="shared" si="0"/>
        <v>CA</v>
      </c>
      <c r="O47" s="25">
        <f t="shared" si="1"/>
        <v>11.6</v>
      </c>
      <c r="P47" s="25">
        <f t="shared" si="2"/>
        <v>11.9</v>
      </c>
      <c r="Q47" s="25">
        <f t="shared" si="3"/>
        <v>250</v>
      </c>
      <c r="R47" s="25">
        <f t="shared" si="4"/>
        <v>305</v>
      </c>
      <c r="S47" s="25">
        <f t="shared" si="5"/>
        <v>2.5</v>
      </c>
      <c r="T47" s="25">
        <f t="shared" si="6"/>
        <v>2.5</v>
      </c>
    </row>
    <row r="48" spans="1:20" x14ac:dyDescent="0.25">
      <c r="A48" s="2">
        <v>43838</v>
      </c>
      <c r="B48" s="100" t="s">
        <v>163</v>
      </c>
      <c r="C48" s="76">
        <v>11.8</v>
      </c>
      <c r="D48" s="48">
        <f t="shared" si="8"/>
        <v>1</v>
      </c>
      <c r="E48" s="224" t="e">
        <f>#REF!</f>
        <v>#REF!</v>
      </c>
      <c r="F48" s="48" t="e">
        <f t="shared" si="7"/>
        <v>#REF!</v>
      </c>
      <c r="G48" s="84"/>
      <c r="H48" s="51"/>
      <c r="I48" s="79">
        <v>1</v>
      </c>
      <c r="J48" t="s">
        <v>106</v>
      </c>
      <c r="N48" s="25" t="str">
        <f t="shared" si="0"/>
        <v>CA</v>
      </c>
      <c r="O48" s="25">
        <f t="shared" si="1"/>
        <v>11.6</v>
      </c>
      <c r="P48" s="25">
        <f t="shared" si="2"/>
        <v>11.9</v>
      </c>
      <c r="Q48" s="25">
        <f t="shared" si="3"/>
        <v>250</v>
      </c>
      <c r="R48" s="25">
        <f t="shared" si="4"/>
        <v>305</v>
      </c>
      <c r="S48" s="25">
        <f t="shared" si="5"/>
        <v>2.5</v>
      </c>
      <c r="T48" s="25">
        <f t="shared" si="6"/>
        <v>2.5</v>
      </c>
    </row>
    <row r="49" spans="1:20" x14ac:dyDescent="0.25">
      <c r="A49" s="2">
        <v>43838</v>
      </c>
      <c r="B49" s="100" t="s">
        <v>164</v>
      </c>
      <c r="C49" s="76">
        <v>11.6</v>
      </c>
      <c r="D49" s="48">
        <f t="shared" si="8"/>
        <v>1</v>
      </c>
      <c r="E49" s="224" t="e">
        <f>#REF!</f>
        <v>#REF!</v>
      </c>
      <c r="F49" s="48" t="e">
        <f t="shared" si="7"/>
        <v>#REF!</v>
      </c>
      <c r="G49" s="84"/>
      <c r="H49" s="51"/>
      <c r="I49" s="79">
        <v>1</v>
      </c>
      <c r="J49" t="s">
        <v>106</v>
      </c>
      <c r="N49" s="25" t="str">
        <f t="shared" si="0"/>
        <v>CA</v>
      </c>
      <c r="O49" s="25">
        <f t="shared" si="1"/>
        <v>11.6</v>
      </c>
      <c r="P49" s="25">
        <f t="shared" si="2"/>
        <v>11.9</v>
      </c>
      <c r="Q49" s="25">
        <f t="shared" si="3"/>
        <v>250</v>
      </c>
      <c r="R49" s="25">
        <f t="shared" si="4"/>
        <v>305</v>
      </c>
      <c r="S49" s="25">
        <f t="shared" si="5"/>
        <v>2.5</v>
      </c>
      <c r="T49" s="25">
        <f t="shared" si="6"/>
        <v>2.5</v>
      </c>
    </row>
    <row r="50" spans="1:20" x14ac:dyDescent="0.25">
      <c r="A50" s="2">
        <v>43838</v>
      </c>
      <c r="B50" s="100" t="s">
        <v>165</v>
      </c>
      <c r="C50" s="76">
        <v>11.6</v>
      </c>
      <c r="D50" s="48">
        <f t="shared" si="8"/>
        <v>1</v>
      </c>
      <c r="E50" s="224" t="e">
        <f>#REF!</f>
        <v>#REF!</v>
      </c>
      <c r="F50" s="48" t="e">
        <f t="shared" si="7"/>
        <v>#REF!</v>
      </c>
      <c r="G50" s="84"/>
      <c r="H50" s="51"/>
      <c r="I50" s="79">
        <v>1</v>
      </c>
      <c r="J50" t="s">
        <v>106</v>
      </c>
      <c r="N50" s="25" t="str">
        <f t="shared" si="0"/>
        <v>CA</v>
      </c>
      <c r="O50" s="25">
        <f t="shared" si="1"/>
        <v>11.6</v>
      </c>
      <c r="P50" s="25">
        <f t="shared" si="2"/>
        <v>11.9</v>
      </c>
      <c r="Q50" s="25">
        <f t="shared" si="3"/>
        <v>250</v>
      </c>
      <c r="R50" s="25">
        <f t="shared" si="4"/>
        <v>305</v>
      </c>
      <c r="S50" s="25">
        <f t="shared" si="5"/>
        <v>2.5</v>
      </c>
      <c r="T50" s="25">
        <f t="shared" si="6"/>
        <v>2.5</v>
      </c>
    </row>
    <row r="51" spans="1:20" x14ac:dyDescent="0.25">
      <c r="A51" s="2">
        <v>43838</v>
      </c>
      <c r="B51" s="100" t="s">
        <v>166</v>
      </c>
      <c r="C51" s="76">
        <v>11.7</v>
      </c>
      <c r="D51" s="48">
        <f t="shared" si="8"/>
        <v>1</v>
      </c>
      <c r="E51" s="224" t="e">
        <f>#REF!</f>
        <v>#REF!</v>
      </c>
      <c r="F51" s="48" t="e">
        <f t="shared" si="7"/>
        <v>#REF!</v>
      </c>
      <c r="G51" s="84"/>
      <c r="H51" s="51"/>
      <c r="I51" s="79">
        <v>1</v>
      </c>
      <c r="J51" t="s">
        <v>129</v>
      </c>
      <c r="N51" s="25" t="str">
        <f t="shared" si="0"/>
        <v>CA</v>
      </c>
      <c r="O51" s="25">
        <f t="shared" si="1"/>
        <v>11.6</v>
      </c>
      <c r="P51" s="25">
        <f t="shared" si="2"/>
        <v>11.9</v>
      </c>
      <c r="Q51" s="25">
        <f t="shared" si="3"/>
        <v>250</v>
      </c>
      <c r="R51" s="25">
        <f t="shared" si="4"/>
        <v>305</v>
      </c>
      <c r="S51" s="25">
        <f t="shared" si="5"/>
        <v>2.5</v>
      </c>
      <c r="T51" s="25">
        <f t="shared" si="6"/>
        <v>2.5</v>
      </c>
    </row>
    <row r="52" spans="1:20" x14ac:dyDescent="0.25">
      <c r="A52" s="2">
        <v>43838</v>
      </c>
      <c r="B52" s="100" t="s">
        <v>167</v>
      </c>
      <c r="C52" s="76">
        <v>11.7</v>
      </c>
      <c r="D52" s="48">
        <f t="shared" si="8"/>
        <v>1</v>
      </c>
      <c r="E52" s="224" t="e">
        <f>#REF!</f>
        <v>#REF!</v>
      </c>
      <c r="F52" s="48" t="e">
        <f t="shared" si="7"/>
        <v>#REF!</v>
      </c>
      <c r="G52" s="84"/>
      <c r="H52" s="51"/>
      <c r="I52" s="79">
        <v>1</v>
      </c>
      <c r="J52" t="s">
        <v>129</v>
      </c>
      <c r="N52" s="25" t="str">
        <f t="shared" si="0"/>
        <v>CA</v>
      </c>
      <c r="O52" s="25">
        <f t="shared" si="1"/>
        <v>11.6</v>
      </c>
      <c r="P52" s="25">
        <f t="shared" si="2"/>
        <v>11.9</v>
      </c>
      <c r="Q52" s="25">
        <f t="shared" si="3"/>
        <v>250</v>
      </c>
      <c r="R52" s="25">
        <f t="shared" si="4"/>
        <v>305</v>
      </c>
      <c r="S52" s="25">
        <f t="shared" si="5"/>
        <v>2.5</v>
      </c>
      <c r="T52" s="25">
        <f t="shared" si="6"/>
        <v>2.5</v>
      </c>
    </row>
    <row r="53" spans="1:20" x14ac:dyDescent="0.25">
      <c r="A53" s="2">
        <v>43838</v>
      </c>
      <c r="B53" s="100" t="s">
        <v>168</v>
      </c>
      <c r="C53" s="76">
        <v>11.8</v>
      </c>
      <c r="D53" s="48">
        <f t="shared" si="8"/>
        <v>1</v>
      </c>
      <c r="E53" s="224" t="e">
        <f>#REF!</f>
        <v>#REF!</v>
      </c>
      <c r="F53" s="48" t="e">
        <f t="shared" si="7"/>
        <v>#REF!</v>
      </c>
      <c r="G53" s="84"/>
      <c r="H53" s="51"/>
      <c r="I53" s="79">
        <v>1</v>
      </c>
      <c r="J53" t="s">
        <v>129</v>
      </c>
      <c r="N53" s="25" t="str">
        <f t="shared" si="0"/>
        <v>CA</v>
      </c>
      <c r="O53" s="25">
        <f t="shared" si="1"/>
        <v>11.6</v>
      </c>
      <c r="P53" s="25">
        <f t="shared" si="2"/>
        <v>11.9</v>
      </c>
      <c r="Q53" s="25">
        <f t="shared" si="3"/>
        <v>250</v>
      </c>
      <c r="R53" s="25">
        <f t="shared" si="4"/>
        <v>305</v>
      </c>
      <c r="S53" s="25">
        <f t="shared" si="5"/>
        <v>2.5</v>
      </c>
      <c r="T53" s="25">
        <f t="shared" si="6"/>
        <v>2.5</v>
      </c>
    </row>
    <row r="54" spans="1:20" x14ac:dyDescent="0.25">
      <c r="A54" s="2">
        <v>43839</v>
      </c>
      <c r="B54" s="100" t="s">
        <v>169</v>
      </c>
      <c r="C54" s="76">
        <v>11.8</v>
      </c>
      <c r="D54" s="48">
        <f t="shared" si="8"/>
        <v>1</v>
      </c>
      <c r="E54" s="224" t="e">
        <f>#REF!</f>
        <v>#REF!</v>
      </c>
      <c r="F54" s="48" t="e">
        <f t="shared" si="7"/>
        <v>#REF!</v>
      </c>
      <c r="G54" s="84"/>
      <c r="H54" s="51"/>
      <c r="I54" s="79">
        <v>1</v>
      </c>
      <c r="J54" t="s">
        <v>129</v>
      </c>
      <c r="N54" s="25" t="str">
        <f t="shared" si="0"/>
        <v>CA</v>
      </c>
      <c r="O54" s="25">
        <f t="shared" si="1"/>
        <v>11.6</v>
      </c>
      <c r="P54" s="25">
        <f t="shared" si="2"/>
        <v>11.9</v>
      </c>
      <c r="Q54" s="25">
        <f t="shared" si="3"/>
        <v>250</v>
      </c>
      <c r="R54" s="25">
        <f t="shared" si="4"/>
        <v>305</v>
      </c>
      <c r="S54" s="25">
        <f t="shared" si="5"/>
        <v>2.5</v>
      </c>
      <c r="T54" s="25">
        <f t="shared" si="6"/>
        <v>2.5</v>
      </c>
    </row>
    <row r="55" spans="1:20" x14ac:dyDescent="0.25">
      <c r="A55" s="2">
        <v>43839</v>
      </c>
      <c r="B55" s="100" t="s">
        <v>170</v>
      </c>
      <c r="C55" s="76">
        <v>11.8</v>
      </c>
      <c r="D55" s="48">
        <f t="shared" si="8"/>
        <v>1</v>
      </c>
      <c r="E55" s="224" t="e">
        <f>#REF!</f>
        <v>#REF!</v>
      </c>
      <c r="F55" s="48" t="e">
        <f t="shared" si="7"/>
        <v>#REF!</v>
      </c>
      <c r="G55" s="84"/>
      <c r="H55" s="51"/>
      <c r="I55" s="79">
        <v>1</v>
      </c>
      <c r="J55" t="s">
        <v>129</v>
      </c>
      <c r="N55" s="25" t="str">
        <f t="shared" si="0"/>
        <v>CA</v>
      </c>
      <c r="O55" s="25">
        <f t="shared" si="1"/>
        <v>11.6</v>
      </c>
      <c r="P55" s="25">
        <f t="shared" si="2"/>
        <v>11.9</v>
      </c>
      <c r="Q55" s="25">
        <f t="shared" si="3"/>
        <v>250</v>
      </c>
      <c r="R55" s="25">
        <f t="shared" si="4"/>
        <v>305</v>
      </c>
      <c r="S55" s="25">
        <f t="shared" si="5"/>
        <v>2.5</v>
      </c>
      <c r="T55" s="25">
        <f t="shared" si="6"/>
        <v>2.5</v>
      </c>
    </row>
    <row r="56" spans="1:20" x14ac:dyDescent="0.25">
      <c r="A56" s="2">
        <v>43839</v>
      </c>
      <c r="B56" s="100" t="s">
        <v>171</v>
      </c>
      <c r="C56" s="76">
        <v>11.8</v>
      </c>
      <c r="D56" s="48">
        <f t="shared" si="8"/>
        <v>1</v>
      </c>
      <c r="E56" s="224" t="e">
        <f>#REF!</f>
        <v>#REF!</v>
      </c>
      <c r="F56" s="48" t="e">
        <f t="shared" si="7"/>
        <v>#REF!</v>
      </c>
      <c r="G56" s="84"/>
      <c r="H56" s="51"/>
      <c r="I56" s="79">
        <v>1</v>
      </c>
      <c r="J56" t="s">
        <v>129</v>
      </c>
      <c r="N56" s="25" t="str">
        <f t="shared" si="0"/>
        <v>CA</v>
      </c>
      <c r="O56" s="25">
        <f t="shared" si="1"/>
        <v>11.6</v>
      </c>
      <c r="P56" s="25">
        <f t="shared" si="2"/>
        <v>11.9</v>
      </c>
      <c r="Q56" s="25">
        <f t="shared" si="3"/>
        <v>250</v>
      </c>
      <c r="R56" s="25">
        <f t="shared" si="4"/>
        <v>305</v>
      </c>
      <c r="S56" s="25">
        <f t="shared" si="5"/>
        <v>2.5</v>
      </c>
      <c r="T56" s="25">
        <f t="shared" si="6"/>
        <v>2.5</v>
      </c>
    </row>
    <row r="57" spans="1:20" x14ac:dyDescent="0.25">
      <c r="A57" s="2">
        <v>43839</v>
      </c>
      <c r="B57" s="100" t="s">
        <v>172</v>
      </c>
      <c r="C57" s="76">
        <v>17.600000000000001</v>
      </c>
      <c r="D57" s="48">
        <f t="shared" si="8"/>
        <v>0</v>
      </c>
      <c r="E57" s="224"/>
      <c r="F57" s="48">
        <f t="shared" si="7"/>
        <v>0</v>
      </c>
      <c r="G57" s="84"/>
      <c r="H57" s="51"/>
      <c r="I57" s="79">
        <v>0</v>
      </c>
      <c r="J57" t="s">
        <v>129</v>
      </c>
      <c r="N57" s="25" t="str">
        <f t="shared" si="0"/>
        <v>SM</v>
      </c>
      <c r="O57" s="25">
        <f t="shared" si="1"/>
        <v>17.100000000000001</v>
      </c>
      <c r="P57" s="25">
        <f t="shared" si="2"/>
        <v>17.5</v>
      </c>
      <c r="Q57" s="25">
        <f t="shared" si="3"/>
        <v>300</v>
      </c>
      <c r="R57" s="25">
        <f t="shared" si="4"/>
        <v>350</v>
      </c>
      <c r="S57" s="25">
        <f t="shared" si="5"/>
        <v>0</v>
      </c>
      <c r="T57" s="25">
        <f t="shared" si="6"/>
        <v>0</v>
      </c>
    </row>
    <row r="58" spans="1:20" x14ac:dyDescent="0.25">
      <c r="A58" s="2">
        <v>43839</v>
      </c>
      <c r="B58" s="100" t="s">
        <v>173</v>
      </c>
      <c r="C58" s="76">
        <v>17.600000000000001</v>
      </c>
      <c r="D58" s="48">
        <f t="shared" si="8"/>
        <v>0</v>
      </c>
      <c r="E58" s="224"/>
      <c r="F58" s="48">
        <f t="shared" si="7"/>
        <v>0</v>
      </c>
      <c r="G58" s="84"/>
      <c r="H58" s="51"/>
      <c r="I58" s="79">
        <v>0</v>
      </c>
      <c r="J58" t="s">
        <v>107</v>
      </c>
      <c r="N58" s="25" t="str">
        <f t="shared" si="0"/>
        <v>SM</v>
      </c>
      <c r="O58" s="25">
        <f t="shared" si="1"/>
        <v>17.100000000000001</v>
      </c>
      <c r="P58" s="25">
        <f t="shared" si="2"/>
        <v>17.5</v>
      </c>
      <c r="Q58" s="25">
        <f t="shared" si="3"/>
        <v>300</v>
      </c>
      <c r="R58" s="25">
        <f t="shared" si="4"/>
        <v>350</v>
      </c>
      <c r="S58" s="25">
        <f t="shared" si="5"/>
        <v>0</v>
      </c>
      <c r="T58" s="25">
        <f t="shared" si="6"/>
        <v>0</v>
      </c>
    </row>
    <row r="59" spans="1:20" x14ac:dyDescent="0.25">
      <c r="A59" s="2">
        <v>43839</v>
      </c>
      <c r="B59" s="100" t="s">
        <v>174</v>
      </c>
      <c r="C59" s="76">
        <v>17.3</v>
      </c>
      <c r="D59" s="48">
        <f t="shared" si="8"/>
        <v>1</v>
      </c>
      <c r="E59" s="224"/>
      <c r="F59" s="48">
        <f t="shared" si="7"/>
        <v>0</v>
      </c>
      <c r="G59" s="84"/>
      <c r="H59" s="51"/>
      <c r="I59" s="79">
        <v>1</v>
      </c>
      <c r="J59" t="s">
        <v>107</v>
      </c>
      <c r="N59" s="25" t="str">
        <f t="shared" si="0"/>
        <v>SM</v>
      </c>
      <c r="O59" s="25">
        <f t="shared" si="1"/>
        <v>17.100000000000001</v>
      </c>
      <c r="P59" s="25">
        <f t="shared" si="2"/>
        <v>17.5</v>
      </c>
      <c r="Q59" s="25">
        <f t="shared" si="3"/>
        <v>300</v>
      </c>
      <c r="R59" s="25">
        <f t="shared" si="4"/>
        <v>350</v>
      </c>
      <c r="S59" s="25">
        <f t="shared" si="5"/>
        <v>0</v>
      </c>
      <c r="T59" s="25">
        <f t="shared" si="6"/>
        <v>0</v>
      </c>
    </row>
    <row r="60" spans="1:20" x14ac:dyDescent="0.25">
      <c r="A60" s="2">
        <v>43839</v>
      </c>
      <c r="B60" s="100" t="s">
        <v>175</v>
      </c>
      <c r="C60" s="76">
        <v>17.2</v>
      </c>
      <c r="D60" s="48">
        <f t="shared" si="8"/>
        <v>1</v>
      </c>
      <c r="E60" s="224"/>
      <c r="F60" s="48">
        <f t="shared" si="7"/>
        <v>0</v>
      </c>
      <c r="G60" s="84"/>
      <c r="H60" s="51"/>
      <c r="I60" s="79">
        <v>1</v>
      </c>
      <c r="J60" t="s">
        <v>107</v>
      </c>
      <c r="N60" s="25" t="str">
        <f t="shared" si="0"/>
        <v>SM</v>
      </c>
      <c r="O60" s="25">
        <f t="shared" si="1"/>
        <v>17.100000000000001</v>
      </c>
      <c r="P60" s="25">
        <f t="shared" si="2"/>
        <v>17.5</v>
      </c>
      <c r="Q60" s="25">
        <f t="shared" si="3"/>
        <v>300</v>
      </c>
      <c r="R60" s="25">
        <f t="shared" si="4"/>
        <v>350</v>
      </c>
      <c r="S60" s="25">
        <f t="shared" si="5"/>
        <v>0</v>
      </c>
      <c r="T60" s="25">
        <f t="shared" si="6"/>
        <v>0</v>
      </c>
    </row>
    <row r="61" spans="1:20" x14ac:dyDescent="0.25">
      <c r="A61" s="2">
        <v>43839</v>
      </c>
      <c r="B61" s="100" t="s">
        <v>178</v>
      </c>
      <c r="C61" s="76">
        <v>11.8</v>
      </c>
      <c r="D61" s="48">
        <f t="shared" si="8"/>
        <v>1</v>
      </c>
      <c r="E61" s="224" t="e">
        <f>#REF!</f>
        <v>#REF!</v>
      </c>
      <c r="F61" s="48" t="e">
        <f t="shared" si="7"/>
        <v>#REF!</v>
      </c>
      <c r="G61" s="84"/>
      <c r="H61" s="51"/>
      <c r="I61" s="79">
        <v>1</v>
      </c>
      <c r="J61" t="s">
        <v>107</v>
      </c>
      <c r="N61" s="25" t="str">
        <f t="shared" si="0"/>
        <v>ST</v>
      </c>
      <c r="O61" s="25">
        <f t="shared" si="1"/>
        <v>11.6</v>
      </c>
      <c r="P61" s="25">
        <f t="shared" si="2"/>
        <v>11.9</v>
      </c>
      <c r="Q61" s="25">
        <f t="shared" si="3"/>
        <v>250</v>
      </c>
      <c r="R61" s="25">
        <f t="shared" si="4"/>
        <v>305</v>
      </c>
      <c r="S61" s="25">
        <f t="shared" si="5"/>
        <v>2.5</v>
      </c>
      <c r="T61" s="25">
        <f t="shared" si="6"/>
        <v>2.5</v>
      </c>
    </row>
    <row r="62" spans="1:20" x14ac:dyDescent="0.25">
      <c r="A62" s="2">
        <v>43840</v>
      </c>
      <c r="B62" s="100" t="s">
        <v>176</v>
      </c>
      <c r="C62" s="76">
        <v>17.5</v>
      </c>
      <c r="D62" s="48">
        <f t="shared" si="8"/>
        <v>1</v>
      </c>
      <c r="E62" s="224"/>
      <c r="F62" s="48">
        <f t="shared" si="7"/>
        <v>0</v>
      </c>
      <c r="G62" s="84"/>
      <c r="H62" s="51"/>
      <c r="I62" s="79">
        <v>1</v>
      </c>
      <c r="J62" t="s">
        <v>107</v>
      </c>
      <c r="N62" s="25" t="str">
        <f t="shared" si="0"/>
        <v>SM</v>
      </c>
      <c r="O62" s="25">
        <f t="shared" si="1"/>
        <v>17.100000000000001</v>
      </c>
      <c r="P62" s="25">
        <f t="shared" si="2"/>
        <v>17.5</v>
      </c>
      <c r="Q62" s="25">
        <f t="shared" si="3"/>
        <v>300</v>
      </c>
      <c r="R62" s="25">
        <f t="shared" si="4"/>
        <v>350</v>
      </c>
      <c r="S62" s="25">
        <f t="shared" si="5"/>
        <v>0</v>
      </c>
      <c r="T62" s="25">
        <f t="shared" si="6"/>
        <v>0</v>
      </c>
    </row>
    <row r="63" spans="1:20" x14ac:dyDescent="0.25">
      <c r="A63" s="2">
        <v>43840</v>
      </c>
      <c r="B63" s="100" t="s">
        <v>177</v>
      </c>
      <c r="C63" s="76">
        <v>17.3</v>
      </c>
      <c r="D63" s="48">
        <f t="shared" si="8"/>
        <v>1</v>
      </c>
      <c r="E63" s="224"/>
      <c r="F63" s="48">
        <f t="shared" si="7"/>
        <v>0</v>
      </c>
      <c r="G63" s="84"/>
      <c r="H63" s="51"/>
      <c r="I63" s="79">
        <v>1</v>
      </c>
      <c r="J63" t="s">
        <v>129</v>
      </c>
      <c r="N63" s="25" t="str">
        <f t="shared" si="0"/>
        <v>SM</v>
      </c>
      <c r="O63" s="25">
        <f t="shared" si="1"/>
        <v>17.100000000000001</v>
      </c>
      <c r="P63" s="25">
        <f t="shared" si="2"/>
        <v>17.5</v>
      </c>
      <c r="Q63" s="25">
        <f t="shared" si="3"/>
        <v>300</v>
      </c>
      <c r="R63" s="25">
        <f t="shared" si="4"/>
        <v>350</v>
      </c>
      <c r="S63" s="25">
        <f t="shared" si="5"/>
        <v>0</v>
      </c>
      <c r="T63" s="25">
        <f t="shared" si="6"/>
        <v>0</v>
      </c>
    </row>
    <row r="64" spans="1:20" x14ac:dyDescent="0.25">
      <c r="A64" s="2">
        <v>43843</v>
      </c>
      <c r="B64" s="100" t="s">
        <v>179</v>
      </c>
      <c r="C64" s="76">
        <v>11.6</v>
      </c>
      <c r="D64" s="48">
        <f t="shared" si="8"/>
        <v>1</v>
      </c>
      <c r="E64" s="224" t="e">
        <f>#REF!</f>
        <v>#REF!</v>
      </c>
      <c r="F64" s="48" t="e">
        <f t="shared" si="7"/>
        <v>#REF!</v>
      </c>
      <c r="G64" s="84"/>
      <c r="H64" s="51"/>
      <c r="I64" s="79">
        <v>0</v>
      </c>
      <c r="J64" t="s">
        <v>106</v>
      </c>
      <c r="N64" s="25" t="str">
        <f t="shared" si="0"/>
        <v>ST</v>
      </c>
      <c r="O64" s="25">
        <f t="shared" si="1"/>
        <v>11.6</v>
      </c>
      <c r="P64" s="25">
        <f t="shared" si="2"/>
        <v>11.9</v>
      </c>
      <c r="Q64" s="25">
        <f t="shared" si="3"/>
        <v>250</v>
      </c>
      <c r="R64" s="25">
        <f t="shared" si="4"/>
        <v>305</v>
      </c>
      <c r="S64" s="25">
        <f t="shared" si="5"/>
        <v>2.5</v>
      </c>
      <c r="T64" s="25">
        <f t="shared" si="6"/>
        <v>2.5</v>
      </c>
    </row>
    <row r="65" spans="1:20" x14ac:dyDescent="0.25">
      <c r="A65" s="2">
        <v>43843</v>
      </c>
      <c r="B65" s="100" t="s">
        <v>180</v>
      </c>
      <c r="C65" s="76">
        <v>17.2</v>
      </c>
      <c r="D65" s="48">
        <f t="shared" si="8"/>
        <v>1</v>
      </c>
      <c r="E65" s="224" t="e">
        <f>#REF!</f>
        <v>#REF!</v>
      </c>
      <c r="F65" s="48" t="e">
        <f t="shared" si="7"/>
        <v>#REF!</v>
      </c>
      <c r="G65" s="84"/>
      <c r="H65" s="51"/>
      <c r="I65" s="79">
        <v>0</v>
      </c>
      <c r="J65" t="s">
        <v>129</v>
      </c>
      <c r="N65" s="25" t="str">
        <f t="shared" si="0"/>
        <v>GU</v>
      </c>
      <c r="O65" s="25">
        <f t="shared" si="1"/>
        <v>17</v>
      </c>
      <c r="P65" s="25">
        <f t="shared" si="2"/>
        <v>17.5</v>
      </c>
      <c r="Q65" s="25">
        <f t="shared" si="3"/>
        <v>280</v>
      </c>
      <c r="R65" s="25">
        <f t="shared" si="4"/>
        <v>365</v>
      </c>
      <c r="S65" s="25">
        <f t="shared" si="5"/>
        <v>3.5</v>
      </c>
      <c r="T65" s="25">
        <f t="shared" si="6"/>
        <v>3.5</v>
      </c>
    </row>
    <row r="66" spans="1:20" x14ac:dyDescent="0.25">
      <c r="A66" s="2">
        <v>43843</v>
      </c>
      <c r="B66" s="100" t="s">
        <v>181</v>
      </c>
      <c r="C66" s="76">
        <v>17.600000000000001</v>
      </c>
      <c r="D66" s="48">
        <f t="shared" si="8"/>
        <v>0</v>
      </c>
      <c r="E66" s="224" t="e">
        <f>#REF!</f>
        <v>#REF!</v>
      </c>
      <c r="F66" s="48" t="e">
        <f t="shared" si="7"/>
        <v>#REF!</v>
      </c>
      <c r="G66" s="84"/>
      <c r="H66" s="51"/>
      <c r="I66" s="79">
        <v>0</v>
      </c>
      <c r="J66" t="s">
        <v>129</v>
      </c>
      <c r="N66" s="25" t="str">
        <f t="shared" si="0"/>
        <v>GU</v>
      </c>
      <c r="O66" s="25">
        <f t="shared" si="1"/>
        <v>17</v>
      </c>
      <c r="P66" s="25">
        <f t="shared" si="2"/>
        <v>17.5</v>
      </c>
      <c r="Q66" s="25">
        <f t="shared" si="3"/>
        <v>280</v>
      </c>
      <c r="R66" s="25">
        <f t="shared" si="4"/>
        <v>365</v>
      </c>
      <c r="S66" s="25">
        <f t="shared" si="5"/>
        <v>3.5</v>
      </c>
      <c r="T66" s="25">
        <f t="shared" si="6"/>
        <v>3.5</v>
      </c>
    </row>
    <row r="67" spans="1:20" x14ac:dyDescent="0.25">
      <c r="A67" s="2">
        <v>43843</v>
      </c>
      <c r="B67" s="100" t="s">
        <v>182</v>
      </c>
      <c r="C67" s="76">
        <v>17.5</v>
      </c>
      <c r="D67" s="48">
        <f t="shared" si="8"/>
        <v>1</v>
      </c>
      <c r="E67" s="224" t="e">
        <f>#REF!</f>
        <v>#REF!</v>
      </c>
      <c r="F67" s="48" t="e">
        <f t="shared" si="7"/>
        <v>#REF!</v>
      </c>
      <c r="G67" s="84"/>
      <c r="H67" s="51"/>
      <c r="I67" s="79">
        <v>1</v>
      </c>
      <c r="J67" t="s">
        <v>107</v>
      </c>
      <c r="N67" s="25" t="str">
        <f t="shared" si="0"/>
        <v>GU</v>
      </c>
      <c r="O67" s="25">
        <f t="shared" si="1"/>
        <v>17</v>
      </c>
      <c r="P67" s="25">
        <f t="shared" si="2"/>
        <v>17.5</v>
      </c>
      <c r="Q67" s="25">
        <f t="shared" si="3"/>
        <v>280</v>
      </c>
      <c r="R67" s="25">
        <f t="shared" si="4"/>
        <v>365</v>
      </c>
      <c r="S67" s="25">
        <f t="shared" si="5"/>
        <v>3.5</v>
      </c>
      <c r="T67" s="25">
        <f t="shared" si="6"/>
        <v>3.5</v>
      </c>
    </row>
    <row r="68" spans="1:20" x14ac:dyDescent="0.25">
      <c r="A68" s="2">
        <v>43843</v>
      </c>
      <c r="B68" s="100" t="s">
        <v>183</v>
      </c>
      <c r="C68" s="76">
        <v>17.5</v>
      </c>
      <c r="D68" s="48">
        <f t="shared" si="8"/>
        <v>1</v>
      </c>
      <c r="E68" s="224" t="e">
        <f>#REF!</f>
        <v>#REF!</v>
      </c>
      <c r="F68" s="48" t="e">
        <f t="shared" si="7"/>
        <v>#REF!</v>
      </c>
      <c r="G68" s="84"/>
      <c r="H68" s="51"/>
      <c r="I68" s="79">
        <v>0</v>
      </c>
      <c r="J68" t="s">
        <v>107</v>
      </c>
      <c r="N68" s="25" t="str">
        <f t="shared" si="0"/>
        <v>GU</v>
      </c>
      <c r="O68" s="25">
        <f t="shared" si="1"/>
        <v>17</v>
      </c>
      <c r="P68" s="25">
        <f t="shared" si="2"/>
        <v>17.5</v>
      </c>
      <c r="Q68" s="25">
        <f t="shared" si="3"/>
        <v>280</v>
      </c>
      <c r="R68" s="25">
        <f t="shared" si="4"/>
        <v>365</v>
      </c>
      <c r="S68" s="25">
        <f t="shared" si="5"/>
        <v>3.5</v>
      </c>
      <c r="T68" s="25">
        <f t="shared" si="6"/>
        <v>3.5</v>
      </c>
    </row>
    <row r="69" spans="1:20" x14ac:dyDescent="0.25">
      <c r="A69" s="2">
        <v>43843</v>
      </c>
      <c r="B69" s="100" t="s">
        <v>184</v>
      </c>
      <c r="C69" s="76">
        <v>17.350000000000001</v>
      </c>
      <c r="D69" s="48">
        <f t="shared" si="8"/>
        <v>1</v>
      </c>
      <c r="E69" s="224" t="e">
        <f>#REF!</f>
        <v>#REF!</v>
      </c>
      <c r="F69" s="48" t="e">
        <f t="shared" si="7"/>
        <v>#REF!</v>
      </c>
      <c r="G69" s="84"/>
      <c r="H69" s="51"/>
      <c r="I69" s="79">
        <v>0</v>
      </c>
      <c r="J69" t="s">
        <v>107</v>
      </c>
      <c r="N69" s="25" t="str">
        <f t="shared" si="0"/>
        <v>GU</v>
      </c>
      <c r="O69" s="25">
        <f t="shared" si="1"/>
        <v>17</v>
      </c>
      <c r="P69" s="25">
        <f t="shared" si="2"/>
        <v>17.5</v>
      </c>
      <c r="Q69" s="25">
        <f t="shared" si="3"/>
        <v>280</v>
      </c>
      <c r="R69" s="25">
        <f t="shared" si="4"/>
        <v>365</v>
      </c>
      <c r="S69" s="25">
        <f t="shared" si="5"/>
        <v>3.5</v>
      </c>
      <c r="T69" s="25">
        <f t="shared" si="6"/>
        <v>3.5</v>
      </c>
    </row>
    <row r="70" spans="1:20" x14ac:dyDescent="0.25">
      <c r="A70" s="2">
        <v>43844</v>
      </c>
      <c r="B70" s="100" t="s">
        <v>185</v>
      </c>
      <c r="C70" s="76">
        <v>17.2</v>
      </c>
      <c r="D70" s="48">
        <f t="shared" si="8"/>
        <v>1</v>
      </c>
      <c r="E70" s="224" t="e">
        <f>#REF!</f>
        <v>#REF!</v>
      </c>
      <c r="F70" s="48" t="e">
        <f t="shared" si="7"/>
        <v>#REF!</v>
      </c>
      <c r="G70" s="84"/>
      <c r="H70" s="51"/>
      <c r="I70" s="79">
        <v>1</v>
      </c>
      <c r="J70" t="s">
        <v>106</v>
      </c>
      <c r="N70" s="25" t="str">
        <f t="shared" si="0"/>
        <v>GU</v>
      </c>
      <c r="O70" s="25">
        <f t="shared" si="1"/>
        <v>17</v>
      </c>
      <c r="P70" s="25">
        <f t="shared" si="2"/>
        <v>17.5</v>
      </c>
      <c r="Q70" s="25">
        <f t="shared" si="3"/>
        <v>280</v>
      </c>
      <c r="R70" s="25">
        <f t="shared" si="4"/>
        <v>365</v>
      </c>
      <c r="S70" s="25">
        <f t="shared" si="5"/>
        <v>3.5</v>
      </c>
      <c r="T70" s="25">
        <f t="shared" si="6"/>
        <v>3.5</v>
      </c>
    </row>
    <row r="71" spans="1:20" x14ac:dyDescent="0.25">
      <c r="A71" s="2">
        <v>43844</v>
      </c>
      <c r="B71" s="100" t="s">
        <v>186</v>
      </c>
      <c r="C71" s="76">
        <v>11.7</v>
      </c>
      <c r="D71" s="48">
        <f t="shared" si="8"/>
        <v>1</v>
      </c>
      <c r="E71" s="224" t="e">
        <f>#REF!</f>
        <v>#REF!</v>
      </c>
      <c r="F71" s="48" t="e">
        <f t="shared" si="7"/>
        <v>#REF!</v>
      </c>
      <c r="G71" s="84"/>
      <c r="H71" s="51"/>
      <c r="I71" s="79">
        <v>1</v>
      </c>
      <c r="J71" t="s">
        <v>106</v>
      </c>
      <c r="N71" s="25" t="str">
        <f t="shared" si="0"/>
        <v>ST</v>
      </c>
      <c r="O71" s="25">
        <f t="shared" si="1"/>
        <v>11.6</v>
      </c>
      <c r="P71" s="25">
        <f t="shared" si="2"/>
        <v>11.9</v>
      </c>
      <c r="Q71" s="25">
        <f t="shared" si="3"/>
        <v>250</v>
      </c>
      <c r="R71" s="25">
        <f t="shared" si="4"/>
        <v>305</v>
      </c>
      <c r="S71" s="25">
        <f t="shared" si="5"/>
        <v>2.5</v>
      </c>
      <c r="T71" s="25">
        <f t="shared" si="6"/>
        <v>2.5</v>
      </c>
    </row>
    <row r="72" spans="1:20" x14ac:dyDescent="0.25">
      <c r="A72" s="2">
        <v>43844</v>
      </c>
      <c r="B72" s="100" t="s">
        <v>187</v>
      </c>
      <c r="C72" s="76">
        <v>11.7</v>
      </c>
      <c r="D72" s="48">
        <f t="shared" si="8"/>
        <v>1</v>
      </c>
      <c r="E72" s="224" t="e">
        <f>#REF!</f>
        <v>#REF!</v>
      </c>
      <c r="F72" s="48" t="e">
        <f t="shared" si="7"/>
        <v>#REF!</v>
      </c>
      <c r="G72" s="84"/>
      <c r="H72" s="51"/>
      <c r="I72" s="79">
        <v>1</v>
      </c>
      <c r="J72" t="s">
        <v>129</v>
      </c>
      <c r="N72" s="25" t="str">
        <f t="shared" si="0"/>
        <v>ST</v>
      </c>
      <c r="O72" s="25">
        <f t="shared" si="1"/>
        <v>11.6</v>
      </c>
      <c r="P72" s="25">
        <f t="shared" si="2"/>
        <v>11.9</v>
      </c>
      <c r="Q72" s="25">
        <f t="shared" si="3"/>
        <v>250</v>
      </c>
      <c r="R72" s="25">
        <f t="shared" si="4"/>
        <v>305</v>
      </c>
      <c r="S72" s="25">
        <f t="shared" si="5"/>
        <v>2.5</v>
      </c>
      <c r="T72" s="25">
        <f t="shared" si="6"/>
        <v>2.5</v>
      </c>
    </row>
    <row r="73" spans="1:20" x14ac:dyDescent="0.25">
      <c r="A73" s="2">
        <v>43844</v>
      </c>
      <c r="B73" s="100" t="s">
        <v>188</v>
      </c>
      <c r="C73" s="76">
        <v>11.8</v>
      </c>
      <c r="D73" s="48">
        <f t="shared" si="8"/>
        <v>1</v>
      </c>
      <c r="E73" s="224" t="e">
        <f>#REF!</f>
        <v>#REF!</v>
      </c>
      <c r="F73" s="48" t="e">
        <f t="shared" si="7"/>
        <v>#REF!</v>
      </c>
      <c r="G73" s="84"/>
      <c r="H73" s="51"/>
      <c r="I73" s="79">
        <v>1</v>
      </c>
      <c r="J73" t="s">
        <v>129</v>
      </c>
      <c r="N73" s="25" t="str">
        <f t="shared" si="0"/>
        <v>ST</v>
      </c>
      <c r="O73" s="25">
        <f t="shared" si="1"/>
        <v>11.6</v>
      </c>
      <c r="P73" s="25">
        <f t="shared" si="2"/>
        <v>11.9</v>
      </c>
      <c r="Q73" s="25">
        <f t="shared" si="3"/>
        <v>250</v>
      </c>
      <c r="R73" s="25">
        <f t="shared" si="4"/>
        <v>305</v>
      </c>
      <c r="S73" s="25">
        <f t="shared" si="5"/>
        <v>2.5</v>
      </c>
      <c r="T73" s="25">
        <f t="shared" si="6"/>
        <v>2.5</v>
      </c>
    </row>
    <row r="74" spans="1:20" x14ac:dyDescent="0.25">
      <c r="A74" s="2">
        <v>43844</v>
      </c>
      <c r="B74" s="100" t="s">
        <v>189</v>
      </c>
      <c r="C74" s="76">
        <v>11.9</v>
      </c>
      <c r="D74" s="48">
        <f t="shared" si="8"/>
        <v>1</v>
      </c>
      <c r="E74" s="224" t="e">
        <f>#REF!</f>
        <v>#REF!</v>
      </c>
      <c r="F74" s="48" t="e">
        <f t="shared" si="7"/>
        <v>#REF!</v>
      </c>
      <c r="G74" s="84"/>
      <c r="H74" s="51"/>
      <c r="I74" s="79">
        <v>1</v>
      </c>
      <c r="J74" t="s">
        <v>129</v>
      </c>
      <c r="N74" s="25" t="str">
        <f t="shared" si="0"/>
        <v>ST</v>
      </c>
      <c r="O74" s="25">
        <f t="shared" si="1"/>
        <v>11.6</v>
      </c>
      <c r="P74" s="25">
        <f t="shared" si="2"/>
        <v>11.9</v>
      </c>
      <c r="Q74" s="25">
        <f t="shared" si="3"/>
        <v>250</v>
      </c>
      <c r="R74" s="25">
        <f t="shared" si="4"/>
        <v>305</v>
      </c>
      <c r="S74" s="25">
        <f t="shared" si="5"/>
        <v>2.5</v>
      </c>
      <c r="T74" s="25">
        <f t="shared" si="6"/>
        <v>2.5</v>
      </c>
    </row>
    <row r="75" spans="1:20" x14ac:dyDescent="0.25">
      <c r="A75" s="2">
        <v>43845</v>
      </c>
      <c r="B75" s="100" t="s">
        <v>195</v>
      </c>
      <c r="C75" s="76">
        <v>11.53</v>
      </c>
      <c r="D75" s="48">
        <f t="shared" si="8"/>
        <v>0</v>
      </c>
      <c r="E75" s="224" t="e">
        <f>#REF!</f>
        <v>#REF!</v>
      </c>
      <c r="F75" s="48" t="e">
        <f t="shared" ref="F75:F122" si="9">IF(+(IF(E75&lt;Q74,0,IF(E75&gt;R74,0,1)))=1,1,0)</f>
        <v>#REF!</v>
      </c>
      <c r="G75" s="84"/>
      <c r="H75" s="51"/>
      <c r="I75" s="79">
        <v>0</v>
      </c>
      <c r="J75" t="s">
        <v>129</v>
      </c>
      <c r="N75" s="25" t="str">
        <f t="shared" ref="N75:N80" si="10">LEFT(B76,2)</f>
        <v>CA</v>
      </c>
      <c r="O75" s="25">
        <f t="shared" ref="O75:O138" si="11">VLOOKUP($N75,$N$3:$T$9,2,FALSE)</f>
        <v>11.6</v>
      </c>
      <c r="P75" s="25">
        <f t="shared" ref="P75:P138" si="12">VLOOKUP($N75,$N$3:$T$9,3,FALSE)</f>
        <v>11.9</v>
      </c>
      <c r="Q75" s="25">
        <f t="shared" ref="Q75:Q138" si="13">VLOOKUP($N75,$N$3:$T$9,4,FALSE)</f>
        <v>250</v>
      </c>
      <c r="R75" s="25">
        <f t="shared" ref="R75:R138" si="14">VLOOKUP($N75,$N$3:$T$9,5,FALSE)</f>
        <v>305</v>
      </c>
      <c r="S75" s="25">
        <f t="shared" ref="S75:S138" si="15">VLOOKUP($N75,$N$3:$T$9,6,FALSE)</f>
        <v>2.5</v>
      </c>
      <c r="T75" s="25">
        <f t="shared" ref="T75:T138" si="16">VLOOKUP($N75,$N$3:$T$9,7,FALSE)</f>
        <v>2.5</v>
      </c>
    </row>
    <row r="76" spans="1:20" x14ac:dyDescent="0.25">
      <c r="A76" s="2">
        <v>43845</v>
      </c>
      <c r="B76" s="100" t="s">
        <v>190</v>
      </c>
      <c r="C76" s="76">
        <v>11.9</v>
      </c>
      <c r="D76" s="48">
        <f t="shared" si="8"/>
        <v>1</v>
      </c>
      <c r="E76" s="224" t="e">
        <f>#REF!</f>
        <v>#REF!</v>
      </c>
      <c r="F76" s="48" t="e">
        <f t="shared" si="9"/>
        <v>#REF!</v>
      </c>
      <c r="G76" s="84"/>
      <c r="H76" s="51"/>
      <c r="I76" s="79">
        <v>0</v>
      </c>
      <c r="J76" t="s">
        <v>129</v>
      </c>
      <c r="N76" s="25" t="str">
        <f t="shared" si="10"/>
        <v>CA</v>
      </c>
      <c r="O76" s="25">
        <f t="shared" si="11"/>
        <v>11.6</v>
      </c>
      <c r="P76" s="25">
        <f t="shared" si="12"/>
        <v>11.9</v>
      </c>
      <c r="Q76" s="25">
        <f t="shared" si="13"/>
        <v>250</v>
      </c>
      <c r="R76" s="25">
        <f t="shared" si="14"/>
        <v>305</v>
      </c>
      <c r="S76" s="25">
        <f t="shared" si="15"/>
        <v>2.5</v>
      </c>
      <c r="T76" s="25">
        <f t="shared" si="16"/>
        <v>2.5</v>
      </c>
    </row>
    <row r="77" spans="1:20" x14ac:dyDescent="0.25">
      <c r="A77" s="2">
        <v>43845</v>
      </c>
      <c r="B77" s="100" t="s">
        <v>191</v>
      </c>
      <c r="C77" s="76">
        <v>11.8</v>
      </c>
      <c r="D77" s="48">
        <f t="shared" si="8"/>
        <v>1</v>
      </c>
      <c r="E77" s="224" t="e">
        <f>#REF!</f>
        <v>#REF!</v>
      </c>
      <c r="F77" s="48" t="e">
        <f t="shared" si="9"/>
        <v>#REF!</v>
      </c>
      <c r="G77" s="84"/>
      <c r="H77" s="51"/>
      <c r="I77" s="79">
        <v>1</v>
      </c>
      <c r="J77" t="s">
        <v>129</v>
      </c>
      <c r="N77" s="25" t="str">
        <f t="shared" si="10"/>
        <v>CA</v>
      </c>
      <c r="O77" s="25">
        <f t="shared" si="11"/>
        <v>11.6</v>
      </c>
      <c r="P77" s="25">
        <f t="shared" si="12"/>
        <v>11.9</v>
      </c>
      <c r="Q77" s="25">
        <f t="shared" si="13"/>
        <v>250</v>
      </c>
      <c r="R77" s="25">
        <f t="shared" si="14"/>
        <v>305</v>
      </c>
      <c r="S77" s="25">
        <f t="shared" si="15"/>
        <v>2.5</v>
      </c>
      <c r="T77" s="25">
        <f t="shared" si="16"/>
        <v>2.5</v>
      </c>
    </row>
    <row r="78" spans="1:20" x14ac:dyDescent="0.25">
      <c r="A78" s="2">
        <v>43845</v>
      </c>
      <c r="B78" s="100" t="s">
        <v>192</v>
      </c>
      <c r="C78" s="76">
        <v>11.8</v>
      </c>
      <c r="D78" s="48">
        <f t="shared" si="8"/>
        <v>1</v>
      </c>
      <c r="E78" s="224" t="e">
        <f>#REF!</f>
        <v>#REF!</v>
      </c>
      <c r="F78" s="48" t="e">
        <f t="shared" si="9"/>
        <v>#REF!</v>
      </c>
      <c r="G78" s="84"/>
      <c r="H78" s="51"/>
      <c r="I78" s="79">
        <v>1</v>
      </c>
      <c r="J78" t="s">
        <v>107</v>
      </c>
      <c r="N78" s="25" t="str">
        <f t="shared" si="10"/>
        <v>CA</v>
      </c>
      <c r="O78" s="25">
        <f t="shared" si="11"/>
        <v>11.6</v>
      </c>
      <c r="P78" s="25">
        <f t="shared" si="12"/>
        <v>11.9</v>
      </c>
      <c r="Q78" s="25">
        <f t="shared" si="13"/>
        <v>250</v>
      </c>
      <c r="R78" s="25">
        <f t="shared" si="14"/>
        <v>305</v>
      </c>
      <c r="S78" s="25">
        <f t="shared" si="15"/>
        <v>2.5</v>
      </c>
      <c r="T78" s="25">
        <f t="shared" si="16"/>
        <v>2.5</v>
      </c>
    </row>
    <row r="79" spans="1:20" x14ac:dyDescent="0.25">
      <c r="A79" s="2">
        <v>43845</v>
      </c>
      <c r="B79" s="100" t="s">
        <v>193</v>
      </c>
      <c r="C79" s="76">
        <v>11.8</v>
      </c>
      <c r="D79" s="48">
        <f t="shared" si="8"/>
        <v>1</v>
      </c>
      <c r="E79" s="224" t="e">
        <f>#REF!</f>
        <v>#REF!</v>
      </c>
      <c r="F79" s="48" t="e">
        <f t="shared" si="9"/>
        <v>#REF!</v>
      </c>
      <c r="G79" s="84"/>
      <c r="H79" s="51"/>
      <c r="I79" s="79">
        <v>1</v>
      </c>
      <c r="J79" t="s">
        <v>107</v>
      </c>
      <c r="N79" s="25" t="str">
        <f t="shared" si="10"/>
        <v>CA</v>
      </c>
      <c r="O79" s="25">
        <f t="shared" si="11"/>
        <v>11.6</v>
      </c>
      <c r="P79" s="25">
        <f t="shared" si="12"/>
        <v>11.9</v>
      </c>
      <c r="Q79" s="25">
        <f t="shared" si="13"/>
        <v>250</v>
      </c>
      <c r="R79" s="25">
        <f t="shared" si="14"/>
        <v>305</v>
      </c>
      <c r="S79" s="25">
        <f t="shared" si="15"/>
        <v>2.5</v>
      </c>
      <c r="T79" s="25">
        <f t="shared" si="16"/>
        <v>2.5</v>
      </c>
    </row>
    <row r="80" spans="1:20" x14ac:dyDescent="0.25">
      <c r="A80" s="2">
        <v>43845</v>
      </c>
      <c r="B80" s="100" t="s">
        <v>194</v>
      </c>
      <c r="C80" s="76">
        <v>11.9</v>
      </c>
      <c r="D80" s="48">
        <f t="shared" ref="D80:D150" si="17">IF(+(IF(C80&lt;O80,0,IF(C80&gt;P80,0,1)))=1,1,0)</f>
        <v>1</v>
      </c>
      <c r="E80" s="224" t="e">
        <f>#REF!</f>
        <v>#REF!</v>
      </c>
      <c r="F80" s="48" t="e">
        <f t="shared" si="9"/>
        <v>#REF!</v>
      </c>
      <c r="G80" s="84"/>
      <c r="H80" s="51"/>
      <c r="I80" s="79">
        <v>1</v>
      </c>
      <c r="J80" t="s">
        <v>107</v>
      </c>
      <c r="N80" s="25" t="str">
        <f t="shared" si="10"/>
        <v>CA</v>
      </c>
      <c r="O80" s="25">
        <f t="shared" si="11"/>
        <v>11.6</v>
      </c>
      <c r="P80" s="25">
        <f t="shared" si="12"/>
        <v>11.9</v>
      </c>
      <c r="Q80" s="25">
        <f t="shared" si="13"/>
        <v>250</v>
      </c>
      <c r="R80" s="25">
        <f t="shared" si="14"/>
        <v>305</v>
      </c>
      <c r="S80" s="25">
        <f t="shared" si="15"/>
        <v>2.5</v>
      </c>
      <c r="T80" s="25">
        <f t="shared" si="16"/>
        <v>2.5</v>
      </c>
    </row>
    <row r="81" spans="1:20" x14ac:dyDescent="0.25">
      <c r="A81" s="2">
        <v>43845</v>
      </c>
      <c r="B81" s="100" t="s">
        <v>200</v>
      </c>
      <c r="C81" s="76">
        <v>11.6</v>
      </c>
      <c r="D81" s="48">
        <f t="shared" si="17"/>
        <v>1</v>
      </c>
      <c r="E81" s="224" t="e">
        <f>#REF!</f>
        <v>#REF!</v>
      </c>
      <c r="F81" s="48" t="e">
        <f t="shared" si="9"/>
        <v>#REF!</v>
      </c>
      <c r="G81" s="84"/>
      <c r="H81" s="51"/>
      <c r="I81" s="79">
        <v>1</v>
      </c>
      <c r="J81" t="s">
        <v>106</v>
      </c>
      <c r="N81" s="25" t="str">
        <f t="shared" ref="N81:N144" si="18">LEFT(B81,2)</f>
        <v>CA</v>
      </c>
      <c r="O81" s="25">
        <f t="shared" si="11"/>
        <v>11.6</v>
      </c>
      <c r="P81" s="25">
        <f t="shared" si="12"/>
        <v>11.9</v>
      </c>
      <c r="Q81" s="25">
        <f t="shared" si="13"/>
        <v>250</v>
      </c>
      <c r="R81" s="25">
        <f t="shared" si="14"/>
        <v>305</v>
      </c>
      <c r="S81" s="25">
        <f t="shared" si="15"/>
        <v>2.5</v>
      </c>
      <c r="T81" s="25">
        <f t="shared" si="16"/>
        <v>2.5</v>
      </c>
    </row>
    <row r="82" spans="1:20" x14ac:dyDescent="0.25">
      <c r="A82" s="2">
        <v>43845</v>
      </c>
      <c r="B82" s="100" t="s">
        <v>201</v>
      </c>
      <c r="C82" s="76">
        <v>11.7</v>
      </c>
      <c r="D82" s="48">
        <f t="shared" si="17"/>
        <v>1</v>
      </c>
      <c r="E82" s="224" t="e">
        <f>#REF!</f>
        <v>#REF!</v>
      </c>
      <c r="F82" s="48" t="e">
        <f t="shared" si="9"/>
        <v>#REF!</v>
      </c>
      <c r="G82" s="84"/>
      <c r="H82" s="51"/>
      <c r="I82" s="79">
        <v>1</v>
      </c>
      <c r="J82" t="s">
        <v>106</v>
      </c>
      <c r="N82" s="25" t="str">
        <f t="shared" si="18"/>
        <v>CA</v>
      </c>
      <c r="O82" s="25">
        <f t="shared" si="11"/>
        <v>11.6</v>
      </c>
      <c r="P82" s="25">
        <f t="shared" si="12"/>
        <v>11.9</v>
      </c>
      <c r="Q82" s="25">
        <f t="shared" si="13"/>
        <v>250</v>
      </c>
      <c r="R82" s="25">
        <f t="shared" si="14"/>
        <v>305</v>
      </c>
      <c r="S82" s="25">
        <f t="shared" si="15"/>
        <v>2.5</v>
      </c>
      <c r="T82" s="25">
        <f t="shared" si="16"/>
        <v>2.5</v>
      </c>
    </row>
    <row r="83" spans="1:20" x14ac:dyDescent="0.25">
      <c r="A83" s="2">
        <v>43846</v>
      </c>
      <c r="B83" s="100" t="s">
        <v>196</v>
      </c>
      <c r="C83" s="76">
        <v>12.1</v>
      </c>
      <c r="D83" s="48">
        <f t="shared" si="17"/>
        <v>0</v>
      </c>
      <c r="E83" s="224" t="e">
        <f>#REF!</f>
        <v>#REF!</v>
      </c>
      <c r="F83" s="48" t="e">
        <f t="shared" si="9"/>
        <v>#REF!</v>
      </c>
      <c r="G83" s="84"/>
      <c r="H83" s="51"/>
      <c r="I83" s="79">
        <v>0</v>
      </c>
      <c r="J83" t="s">
        <v>106</v>
      </c>
      <c r="N83" s="25" t="str">
        <f t="shared" si="18"/>
        <v>ST</v>
      </c>
      <c r="O83" s="25">
        <f t="shared" si="11"/>
        <v>11.6</v>
      </c>
      <c r="P83" s="25">
        <f t="shared" si="12"/>
        <v>11.9</v>
      </c>
      <c r="Q83" s="25">
        <f t="shared" si="13"/>
        <v>250</v>
      </c>
      <c r="R83" s="25">
        <f t="shared" si="14"/>
        <v>305</v>
      </c>
      <c r="S83" s="25">
        <f t="shared" si="15"/>
        <v>2.5</v>
      </c>
      <c r="T83" s="25">
        <f t="shared" si="16"/>
        <v>2.5</v>
      </c>
    </row>
    <row r="84" spans="1:20" x14ac:dyDescent="0.25">
      <c r="A84" s="2">
        <v>43846</v>
      </c>
      <c r="B84" s="100" t="s">
        <v>197</v>
      </c>
      <c r="C84" s="76">
        <v>11.8</v>
      </c>
      <c r="D84" s="48">
        <f t="shared" si="17"/>
        <v>1</v>
      </c>
      <c r="E84" s="224" t="e">
        <f>#REF!</f>
        <v>#REF!</v>
      </c>
      <c r="F84" s="48" t="e">
        <f t="shared" si="9"/>
        <v>#REF!</v>
      </c>
      <c r="G84" s="84"/>
      <c r="H84" s="51"/>
      <c r="I84" s="79">
        <v>1</v>
      </c>
      <c r="J84" t="s">
        <v>129</v>
      </c>
      <c r="N84" s="25" t="str">
        <f t="shared" si="18"/>
        <v>ST</v>
      </c>
      <c r="O84" s="25">
        <f t="shared" si="11"/>
        <v>11.6</v>
      </c>
      <c r="P84" s="25">
        <f t="shared" si="12"/>
        <v>11.9</v>
      </c>
      <c r="Q84" s="25">
        <f t="shared" si="13"/>
        <v>250</v>
      </c>
      <c r="R84" s="25">
        <f t="shared" si="14"/>
        <v>305</v>
      </c>
      <c r="S84" s="25">
        <f t="shared" si="15"/>
        <v>2.5</v>
      </c>
      <c r="T84" s="25">
        <f t="shared" si="16"/>
        <v>2.5</v>
      </c>
    </row>
    <row r="85" spans="1:20" x14ac:dyDescent="0.25">
      <c r="A85" s="2">
        <v>43846</v>
      </c>
      <c r="B85" s="100" t="s">
        <v>198</v>
      </c>
      <c r="C85" s="76">
        <v>11.8</v>
      </c>
      <c r="D85" s="48">
        <f t="shared" si="17"/>
        <v>1</v>
      </c>
      <c r="E85" s="224" t="e">
        <f>#REF!</f>
        <v>#REF!</v>
      </c>
      <c r="F85" s="48" t="e">
        <f t="shared" si="9"/>
        <v>#REF!</v>
      </c>
      <c r="G85" s="84"/>
      <c r="H85" s="51"/>
      <c r="I85" s="79">
        <v>0</v>
      </c>
      <c r="J85" t="s">
        <v>129</v>
      </c>
      <c r="N85" s="25" t="str">
        <f t="shared" si="18"/>
        <v>ST</v>
      </c>
      <c r="O85" s="25">
        <f t="shared" si="11"/>
        <v>11.6</v>
      </c>
      <c r="P85" s="25">
        <f t="shared" si="12"/>
        <v>11.9</v>
      </c>
      <c r="Q85" s="25">
        <f t="shared" si="13"/>
        <v>250</v>
      </c>
      <c r="R85" s="25">
        <f t="shared" si="14"/>
        <v>305</v>
      </c>
      <c r="S85" s="25">
        <f t="shared" si="15"/>
        <v>2.5</v>
      </c>
      <c r="T85" s="25">
        <f t="shared" si="16"/>
        <v>2.5</v>
      </c>
    </row>
    <row r="86" spans="1:20" x14ac:dyDescent="0.25">
      <c r="A86" s="2">
        <v>43846</v>
      </c>
      <c r="B86" s="100" t="s">
        <v>199</v>
      </c>
      <c r="C86" s="76">
        <v>11.8</v>
      </c>
      <c r="D86" s="48">
        <f t="shared" si="17"/>
        <v>1</v>
      </c>
      <c r="E86" s="224" t="e">
        <f>#REF!</f>
        <v>#REF!</v>
      </c>
      <c r="F86" s="48" t="e">
        <f t="shared" si="9"/>
        <v>#REF!</v>
      </c>
      <c r="G86" s="84"/>
      <c r="H86" s="51"/>
      <c r="I86" s="79">
        <v>0</v>
      </c>
      <c r="J86" t="s">
        <v>129</v>
      </c>
      <c r="N86" s="25" t="str">
        <f t="shared" si="18"/>
        <v>ST</v>
      </c>
      <c r="O86" s="25">
        <f t="shared" si="11"/>
        <v>11.6</v>
      </c>
      <c r="P86" s="25">
        <f t="shared" si="12"/>
        <v>11.9</v>
      </c>
      <c r="Q86" s="25">
        <f t="shared" si="13"/>
        <v>250</v>
      </c>
      <c r="R86" s="25">
        <f t="shared" si="14"/>
        <v>305</v>
      </c>
      <c r="S86" s="25">
        <f t="shared" si="15"/>
        <v>2.5</v>
      </c>
      <c r="T86" s="25">
        <f t="shared" si="16"/>
        <v>2.5</v>
      </c>
    </row>
    <row r="87" spans="1:20" x14ac:dyDescent="0.25">
      <c r="A87" s="2">
        <v>43846</v>
      </c>
      <c r="B87" s="100" t="s">
        <v>202</v>
      </c>
      <c r="C87" s="76">
        <v>14.4</v>
      </c>
      <c r="D87" s="48">
        <f t="shared" si="17"/>
        <v>1</v>
      </c>
      <c r="E87" s="224"/>
      <c r="F87" s="48">
        <f t="shared" si="9"/>
        <v>0</v>
      </c>
      <c r="G87" s="84"/>
      <c r="H87" s="51"/>
      <c r="I87" s="79">
        <v>1</v>
      </c>
      <c r="J87" t="s">
        <v>107</v>
      </c>
      <c r="N87" s="25" t="str">
        <f t="shared" si="18"/>
        <v>VM</v>
      </c>
      <c r="O87" s="25">
        <f t="shared" si="11"/>
        <v>14.4</v>
      </c>
      <c r="P87" s="25">
        <f t="shared" si="12"/>
        <v>14.6</v>
      </c>
      <c r="Q87" s="25">
        <f t="shared" si="13"/>
        <v>275</v>
      </c>
      <c r="R87" s="25">
        <f t="shared" si="14"/>
        <v>325</v>
      </c>
      <c r="S87" s="25">
        <f t="shared" si="15"/>
        <v>0</v>
      </c>
      <c r="T87" s="25">
        <f t="shared" si="16"/>
        <v>0</v>
      </c>
    </row>
    <row r="88" spans="1:20" x14ac:dyDescent="0.25">
      <c r="A88" s="2">
        <v>43846</v>
      </c>
      <c r="B88" s="100" t="s">
        <v>202</v>
      </c>
      <c r="C88" s="76">
        <v>14.6</v>
      </c>
      <c r="D88" s="48">
        <f t="shared" si="17"/>
        <v>1</v>
      </c>
      <c r="E88" s="224"/>
      <c r="F88" s="48">
        <f t="shared" si="9"/>
        <v>0</v>
      </c>
      <c r="G88" s="84"/>
      <c r="H88" s="51"/>
      <c r="I88" s="79">
        <v>1</v>
      </c>
      <c r="J88" t="s">
        <v>107</v>
      </c>
      <c r="N88" s="25" t="str">
        <f t="shared" si="18"/>
        <v>VM</v>
      </c>
      <c r="O88" s="25">
        <f t="shared" si="11"/>
        <v>14.4</v>
      </c>
      <c r="P88" s="25">
        <f t="shared" si="12"/>
        <v>14.6</v>
      </c>
      <c r="Q88" s="25">
        <f t="shared" si="13"/>
        <v>275</v>
      </c>
      <c r="R88" s="25">
        <f t="shared" si="14"/>
        <v>325</v>
      </c>
      <c r="S88" s="25">
        <f t="shared" si="15"/>
        <v>0</v>
      </c>
      <c r="T88" s="25">
        <f t="shared" si="16"/>
        <v>0</v>
      </c>
    </row>
    <row r="89" spans="1:20" x14ac:dyDescent="0.25">
      <c r="A89" s="2">
        <v>43846</v>
      </c>
      <c r="B89" s="100" t="s">
        <v>203</v>
      </c>
      <c r="C89" s="213">
        <v>15</v>
      </c>
      <c r="D89" s="48">
        <f t="shared" si="17"/>
        <v>0</v>
      </c>
      <c r="E89" s="224"/>
      <c r="F89" s="48">
        <f t="shared" si="9"/>
        <v>0</v>
      </c>
      <c r="G89" s="84"/>
      <c r="H89" s="51"/>
      <c r="I89" s="79">
        <v>0</v>
      </c>
      <c r="J89" t="s">
        <v>107</v>
      </c>
      <c r="N89" s="25" t="str">
        <f t="shared" si="18"/>
        <v>VM</v>
      </c>
      <c r="O89" s="25">
        <f t="shared" si="11"/>
        <v>14.4</v>
      </c>
      <c r="P89" s="25">
        <f t="shared" si="12"/>
        <v>14.6</v>
      </c>
      <c r="Q89" s="25">
        <f t="shared" si="13"/>
        <v>275</v>
      </c>
      <c r="R89" s="25">
        <f t="shared" si="14"/>
        <v>325</v>
      </c>
      <c r="S89" s="25">
        <f t="shared" si="15"/>
        <v>0</v>
      </c>
      <c r="T89" s="25">
        <f t="shared" si="16"/>
        <v>0</v>
      </c>
    </row>
    <row r="90" spans="1:20" x14ac:dyDescent="0.25">
      <c r="A90" s="2">
        <v>43846</v>
      </c>
      <c r="B90" s="100" t="s">
        <v>204</v>
      </c>
      <c r="C90" s="76">
        <v>14.4</v>
      </c>
      <c r="D90" s="48">
        <f t="shared" si="17"/>
        <v>1</v>
      </c>
      <c r="E90" s="224"/>
      <c r="F90" s="48">
        <f t="shared" si="9"/>
        <v>0</v>
      </c>
      <c r="G90" s="84"/>
      <c r="H90" s="51"/>
      <c r="I90" s="79">
        <v>1</v>
      </c>
      <c r="J90" t="s">
        <v>107</v>
      </c>
      <c r="N90" s="25" t="str">
        <f t="shared" si="18"/>
        <v>VM</v>
      </c>
      <c r="O90" s="25">
        <f t="shared" si="11"/>
        <v>14.4</v>
      </c>
      <c r="P90" s="25">
        <f t="shared" si="12"/>
        <v>14.6</v>
      </c>
      <c r="Q90" s="25">
        <f t="shared" si="13"/>
        <v>275</v>
      </c>
      <c r="R90" s="25">
        <f t="shared" si="14"/>
        <v>325</v>
      </c>
      <c r="S90" s="25">
        <f t="shared" si="15"/>
        <v>0</v>
      </c>
      <c r="T90" s="25">
        <f t="shared" si="16"/>
        <v>0</v>
      </c>
    </row>
    <row r="91" spans="1:20" x14ac:dyDescent="0.25">
      <c r="A91" s="2">
        <v>43846</v>
      </c>
      <c r="B91" s="100" t="s">
        <v>205</v>
      </c>
      <c r="C91" s="76">
        <v>14.4</v>
      </c>
      <c r="D91" s="48">
        <f t="shared" si="17"/>
        <v>1</v>
      </c>
      <c r="E91" s="224"/>
      <c r="F91" s="48">
        <f t="shared" si="9"/>
        <v>0</v>
      </c>
      <c r="G91" s="84"/>
      <c r="H91" s="51"/>
      <c r="I91" s="79">
        <v>1</v>
      </c>
      <c r="J91" t="s">
        <v>106</v>
      </c>
      <c r="N91" s="25" t="str">
        <f t="shared" si="18"/>
        <v>VM</v>
      </c>
      <c r="O91" s="25">
        <f t="shared" si="11"/>
        <v>14.4</v>
      </c>
      <c r="P91" s="25">
        <f t="shared" si="12"/>
        <v>14.6</v>
      </c>
      <c r="Q91" s="25">
        <f t="shared" si="13"/>
        <v>275</v>
      </c>
      <c r="R91" s="25">
        <f t="shared" si="14"/>
        <v>325</v>
      </c>
      <c r="S91" s="25">
        <f t="shared" si="15"/>
        <v>0</v>
      </c>
      <c r="T91" s="25">
        <f t="shared" si="16"/>
        <v>0</v>
      </c>
    </row>
    <row r="92" spans="1:20" x14ac:dyDescent="0.25">
      <c r="A92" s="2">
        <v>43846</v>
      </c>
      <c r="B92" s="100" t="s">
        <v>206</v>
      </c>
      <c r="C92" s="213">
        <v>14.3</v>
      </c>
      <c r="D92" s="48">
        <f t="shared" si="17"/>
        <v>0</v>
      </c>
      <c r="E92" s="224"/>
      <c r="F92" s="48">
        <f t="shared" si="9"/>
        <v>0</v>
      </c>
      <c r="G92" s="84"/>
      <c r="H92" s="51"/>
      <c r="I92" s="79">
        <v>0</v>
      </c>
      <c r="J92" t="s">
        <v>106</v>
      </c>
      <c r="N92" s="25" t="str">
        <f t="shared" si="18"/>
        <v>VM</v>
      </c>
      <c r="O92" s="25">
        <f t="shared" si="11"/>
        <v>14.4</v>
      </c>
      <c r="P92" s="25">
        <f t="shared" si="12"/>
        <v>14.6</v>
      </c>
      <c r="Q92" s="25">
        <f t="shared" si="13"/>
        <v>275</v>
      </c>
      <c r="R92" s="25">
        <f t="shared" si="14"/>
        <v>325</v>
      </c>
      <c r="S92" s="25">
        <f t="shared" si="15"/>
        <v>0</v>
      </c>
      <c r="T92" s="25">
        <f t="shared" si="16"/>
        <v>0</v>
      </c>
    </row>
    <row r="93" spans="1:20" x14ac:dyDescent="0.25">
      <c r="A93" s="2">
        <v>43850</v>
      </c>
      <c r="B93" s="100" t="s">
        <v>233</v>
      </c>
      <c r="C93" s="76">
        <v>11.7</v>
      </c>
      <c r="D93" s="48">
        <f t="shared" si="17"/>
        <v>1</v>
      </c>
      <c r="E93" s="224" t="e">
        <f>#REF!</f>
        <v>#REF!</v>
      </c>
      <c r="F93" s="48" t="e">
        <f t="shared" si="9"/>
        <v>#REF!</v>
      </c>
      <c r="G93" s="84"/>
      <c r="H93" s="51"/>
      <c r="I93" s="79">
        <v>1</v>
      </c>
      <c r="J93" t="s">
        <v>106</v>
      </c>
      <c r="N93" s="25" t="str">
        <f t="shared" si="18"/>
        <v>CA</v>
      </c>
      <c r="O93" s="25">
        <f t="shared" si="11"/>
        <v>11.6</v>
      </c>
      <c r="P93" s="25">
        <f t="shared" si="12"/>
        <v>11.9</v>
      </c>
      <c r="Q93" s="25">
        <f t="shared" si="13"/>
        <v>250</v>
      </c>
      <c r="R93" s="25">
        <f t="shared" si="14"/>
        <v>305</v>
      </c>
      <c r="S93" s="25">
        <f t="shared" si="15"/>
        <v>2.5</v>
      </c>
      <c r="T93" s="25">
        <f t="shared" si="16"/>
        <v>2.5</v>
      </c>
    </row>
    <row r="94" spans="1:20" x14ac:dyDescent="0.25">
      <c r="A94" s="2">
        <v>43850</v>
      </c>
      <c r="B94" s="100" t="s">
        <v>234</v>
      </c>
      <c r="C94" s="76">
        <v>11.9</v>
      </c>
      <c r="D94" s="48">
        <f t="shared" si="17"/>
        <v>1</v>
      </c>
      <c r="E94" s="224" t="e">
        <f>#REF!</f>
        <v>#REF!</v>
      </c>
      <c r="F94" s="48" t="e">
        <f t="shared" si="9"/>
        <v>#REF!</v>
      </c>
      <c r="G94" s="84"/>
      <c r="H94" s="51"/>
      <c r="I94" s="79">
        <v>1</v>
      </c>
      <c r="J94" t="s">
        <v>106</v>
      </c>
      <c r="N94" s="25" t="str">
        <f t="shared" si="18"/>
        <v>CA</v>
      </c>
      <c r="O94" s="25">
        <f t="shared" si="11"/>
        <v>11.6</v>
      </c>
      <c r="P94" s="25">
        <f t="shared" si="12"/>
        <v>11.9</v>
      </c>
      <c r="Q94" s="25">
        <f t="shared" si="13"/>
        <v>250</v>
      </c>
      <c r="R94" s="25">
        <f t="shared" si="14"/>
        <v>305</v>
      </c>
      <c r="S94" s="25">
        <f t="shared" si="15"/>
        <v>2.5</v>
      </c>
      <c r="T94" s="25">
        <f t="shared" si="16"/>
        <v>2.5</v>
      </c>
    </row>
    <row r="95" spans="1:20" x14ac:dyDescent="0.25">
      <c r="A95" s="2">
        <v>43850</v>
      </c>
      <c r="B95" s="100" t="s">
        <v>235</v>
      </c>
      <c r="C95" s="76">
        <v>11.8</v>
      </c>
      <c r="D95" s="48">
        <f t="shared" si="17"/>
        <v>1</v>
      </c>
      <c r="E95" s="224" t="e">
        <f>#REF!</f>
        <v>#REF!</v>
      </c>
      <c r="F95" s="48" t="e">
        <f t="shared" si="9"/>
        <v>#REF!</v>
      </c>
      <c r="G95" s="84"/>
      <c r="H95" s="51"/>
      <c r="I95" s="79">
        <v>1</v>
      </c>
      <c r="J95" t="s">
        <v>106</v>
      </c>
      <c r="N95" s="25" t="str">
        <f t="shared" si="18"/>
        <v>CA</v>
      </c>
      <c r="O95" s="25">
        <f t="shared" si="11"/>
        <v>11.6</v>
      </c>
      <c r="P95" s="25">
        <f t="shared" si="12"/>
        <v>11.9</v>
      </c>
      <c r="Q95" s="25">
        <f t="shared" si="13"/>
        <v>250</v>
      </c>
      <c r="R95" s="25">
        <f t="shared" si="14"/>
        <v>305</v>
      </c>
      <c r="S95" s="25">
        <f t="shared" si="15"/>
        <v>2.5</v>
      </c>
      <c r="T95" s="25">
        <f t="shared" si="16"/>
        <v>2.5</v>
      </c>
    </row>
    <row r="96" spans="1:20" x14ac:dyDescent="0.25">
      <c r="A96" s="2">
        <v>43850</v>
      </c>
      <c r="B96" s="100" t="s">
        <v>236</v>
      </c>
      <c r="C96" s="76">
        <v>11.7</v>
      </c>
      <c r="D96" s="48">
        <f t="shared" si="17"/>
        <v>1</v>
      </c>
      <c r="E96" s="224" t="e">
        <f>#REF!</f>
        <v>#REF!</v>
      </c>
      <c r="F96" s="48" t="e">
        <f t="shared" si="9"/>
        <v>#REF!</v>
      </c>
      <c r="G96" s="84"/>
      <c r="H96" s="51"/>
      <c r="I96" s="79">
        <v>1</v>
      </c>
      <c r="J96" t="s">
        <v>107</v>
      </c>
      <c r="N96" s="25" t="str">
        <f t="shared" si="18"/>
        <v>CA</v>
      </c>
      <c r="O96" s="25">
        <f t="shared" si="11"/>
        <v>11.6</v>
      </c>
      <c r="P96" s="25">
        <f t="shared" si="12"/>
        <v>11.9</v>
      </c>
      <c r="Q96" s="25">
        <f t="shared" si="13"/>
        <v>250</v>
      </c>
      <c r="R96" s="25">
        <f t="shared" si="14"/>
        <v>305</v>
      </c>
      <c r="S96" s="25">
        <f t="shared" si="15"/>
        <v>2.5</v>
      </c>
      <c r="T96" s="25">
        <f t="shared" si="16"/>
        <v>2.5</v>
      </c>
    </row>
    <row r="97" spans="1:20" x14ac:dyDescent="0.25">
      <c r="A97" s="2">
        <v>43850</v>
      </c>
      <c r="B97" s="100" t="s">
        <v>237</v>
      </c>
      <c r="C97" s="76">
        <v>11.9</v>
      </c>
      <c r="D97" s="48">
        <f t="shared" si="17"/>
        <v>1</v>
      </c>
      <c r="E97" s="224" t="e">
        <f>#REF!</f>
        <v>#REF!</v>
      </c>
      <c r="F97" s="48" t="e">
        <f t="shared" si="9"/>
        <v>#REF!</v>
      </c>
      <c r="G97" s="84"/>
      <c r="H97" s="51"/>
      <c r="I97" s="79">
        <v>1</v>
      </c>
      <c r="J97" t="s">
        <v>107</v>
      </c>
      <c r="N97" s="25" t="str">
        <f t="shared" si="18"/>
        <v>CA</v>
      </c>
      <c r="O97" s="25">
        <f t="shared" si="11"/>
        <v>11.6</v>
      </c>
      <c r="P97" s="25">
        <f t="shared" si="12"/>
        <v>11.9</v>
      </c>
      <c r="Q97" s="25">
        <f t="shared" si="13"/>
        <v>250</v>
      </c>
      <c r="R97" s="25">
        <f t="shared" si="14"/>
        <v>305</v>
      </c>
      <c r="S97" s="25">
        <f t="shared" si="15"/>
        <v>2.5</v>
      </c>
      <c r="T97" s="25">
        <f t="shared" si="16"/>
        <v>2.5</v>
      </c>
    </row>
    <row r="98" spans="1:20" x14ac:dyDescent="0.25">
      <c r="A98" s="2">
        <v>43850</v>
      </c>
      <c r="B98" s="100" t="s">
        <v>238</v>
      </c>
      <c r="C98" s="76">
        <v>11.7</v>
      </c>
      <c r="D98" s="48">
        <f t="shared" si="17"/>
        <v>1</v>
      </c>
      <c r="E98" s="224" t="e">
        <f>#REF!</f>
        <v>#REF!</v>
      </c>
      <c r="F98" s="48" t="e">
        <f t="shared" si="9"/>
        <v>#REF!</v>
      </c>
      <c r="G98" s="84"/>
      <c r="H98" s="51"/>
      <c r="I98" s="79">
        <v>1</v>
      </c>
      <c r="J98" t="s">
        <v>107</v>
      </c>
      <c r="N98" s="25" t="str">
        <f t="shared" si="18"/>
        <v>CA</v>
      </c>
      <c r="O98" s="25">
        <f t="shared" si="11"/>
        <v>11.6</v>
      </c>
      <c r="P98" s="25">
        <f t="shared" si="12"/>
        <v>11.9</v>
      </c>
      <c r="Q98" s="25">
        <f t="shared" si="13"/>
        <v>250</v>
      </c>
      <c r="R98" s="25">
        <f t="shared" si="14"/>
        <v>305</v>
      </c>
      <c r="S98" s="25">
        <f t="shared" si="15"/>
        <v>2.5</v>
      </c>
      <c r="T98" s="25">
        <f t="shared" si="16"/>
        <v>2.5</v>
      </c>
    </row>
    <row r="99" spans="1:20" x14ac:dyDescent="0.25">
      <c r="A99" s="2">
        <v>43850</v>
      </c>
      <c r="B99" s="100" t="s">
        <v>239</v>
      </c>
      <c r="C99" s="76">
        <v>11.9</v>
      </c>
      <c r="D99" s="48">
        <f t="shared" si="17"/>
        <v>1</v>
      </c>
      <c r="E99" s="224" t="e">
        <f>#REF!</f>
        <v>#REF!</v>
      </c>
      <c r="F99" s="48" t="e">
        <f t="shared" si="9"/>
        <v>#REF!</v>
      </c>
      <c r="G99" s="84"/>
      <c r="H99" s="51"/>
      <c r="I99" s="79">
        <v>1</v>
      </c>
      <c r="J99" t="s">
        <v>107</v>
      </c>
      <c r="N99" s="25" t="str">
        <f t="shared" si="18"/>
        <v>CA</v>
      </c>
      <c r="O99" s="25">
        <f t="shared" si="11"/>
        <v>11.6</v>
      </c>
      <c r="P99" s="25">
        <f t="shared" si="12"/>
        <v>11.9</v>
      </c>
      <c r="Q99" s="25">
        <f t="shared" si="13"/>
        <v>250</v>
      </c>
      <c r="R99" s="25">
        <f t="shared" si="14"/>
        <v>305</v>
      </c>
      <c r="S99" s="25">
        <f t="shared" si="15"/>
        <v>2.5</v>
      </c>
      <c r="T99" s="25">
        <f t="shared" si="16"/>
        <v>2.5</v>
      </c>
    </row>
    <row r="100" spans="1:20" x14ac:dyDescent="0.25">
      <c r="A100" s="2">
        <v>43850</v>
      </c>
      <c r="B100" s="100" t="s">
        <v>240</v>
      </c>
      <c r="C100" s="76">
        <v>11.7</v>
      </c>
      <c r="D100" s="48">
        <f t="shared" si="17"/>
        <v>1</v>
      </c>
      <c r="E100" s="224" t="e">
        <f>#REF!</f>
        <v>#REF!</v>
      </c>
      <c r="F100" s="48" t="e">
        <f t="shared" si="9"/>
        <v>#REF!</v>
      </c>
      <c r="G100" s="84"/>
      <c r="H100" s="51"/>
      <c r="I100" s="79">
        <v>1</v>
      </c>
      <c r="J100" t="s">
        <v>107</v>
      </c>
      <c r="N100" s="25" t="str">
        <f t="shared" si="18"/>
        <v>CA</v>
      </c>
      <c r="O100" s="25">
        <f t="shared" si="11"/>
        <v>11.6</v>
      </c>
      <c r="P100" s="25">
        <f t="shared" si="12"/>
        <v>11.9</v>
      </c>
      <c r="Q100" s="25">
        <f t="shared" si="13"/>
        <v>250</v>
      </c>
      <c r="R100" s="25">
        <f t="shared" si="14"/>
        <v>305</v>
      </c>
      <c r="S100" s="25">
        <f t="shared" si="15"/>
        <v>2.5</v>
      </c>
      <c r="T100" s="25">
        <f t="shared" si="16"/>
        <v>2.5</v>
      </c>
    </row>
    <row r="101" spans="1:20" x14ac:dyDescent="0.25">
      <c r="A101" s="2">
        <v>43850</v>
      </c>
      <c r="B101" s="100" t="s">
        <v>241</v>
      </c>
      <c r="C101" s="76">
        <v>11.9</v>
      </c>
      <c r="D101" s="48">
        <f t="shared" si="17"/>
        <v>1</v>
      </c>
      <c r="E101" s="224" t="e">
        <f>#REF!</f>
        <v>#REF!</v>
      </c>
      <c r="F101" s="48" t="e">
        <f t="shared" si="9"/>
        <v>#REF!</v>
      </c>
      <c r="G101" s="84"/>
      <c r="H101" s="51"/>
      <c r="I101" s="79">
        <v>1</v>
      </c>
      <c r="J101" t="s">
        <v>107</v>
      </c>
      <c r="N101" s="25" t="str">
        <f t="shared" si="18"/>
        <v>CA</v>
      </c>
      <c r="O101" s="25">
        <f t="shared" si="11"/>
        <v>11.6</v>
      </c>
      <c r="P101" s="25">
        <f t="shared" si="12"/>
        <v>11.9</v>
      </c>
      <c r="Q101" s="25">
        <f t="shared" si="13"/>
        <v>250</v>
      </c>
      <c r="R101" s="25">
        <f t="shared" si="14"/>
        <v>305</v>
      </c>
      <c r="S101" s="25">
        <f t="shared" si="15"/>
        <v>2.5</v>
      </c>
      <c r="T101" s="25">
        <f t="shared" si="16"/>
        <v>2.5</v>
      </c>
    </row>
    <row r="102" spans="1:20" x14ac:dyDescent="0.25">
      <c r="A102" s="2">
        <v>43851</v>
      </c>
      <c r="B102" s="100" t="s">
        <v>242</v>
      </c>
      <c r="C102" s="76">
        <v>11.9</v>
      </c>
      <c r="D102" s="48">
        <f t="shared" si="17"/>
        <v>1</v>
      </c>
      <c r="E102" s="224" t="e">
        <f>#REF!</f>
        <v>#REF!</v>
      </c>
      <c r="F102" s="48" t="e">
        <f t="shared" si="9"/>
        <v>#REF!</v>
      </c>
      <c r="G102" s="84"/>
      <c r="H102" s="51"/>
      <c r="I102" s="79">
        <v>1</v>
      </c>
      <c r="J102" t="s">
        <v>106</v>
      </c>
      <c r="N102" s="25" t="str">
        <f t="shared" si="18"/>
        <v>CA</v>
      </c>
      <c r="O102" s="25">
        <f t="shared" si="11"/>
        <v>11.6</v>
      </c>
      <c r="P102" s="25">
        <f t="shared" si="12"/>
        <v>11.9</v>
      </c>
      <c r="Q102" s="25">
        <f t="shared" si="13"/>
        <v>250</v>
      </c>
      <c r="R102" s="25">
        <f t="shared" si="14"/>
        <v>305</v>
      </c>
      <c r="S102" s="25">
        <f t="shared" si="15"/>
        <v>2.5</v>
      </c>
      <c r="T102" s="25">
        <f t="shared" si="16"/>
        <v>2.5</v>
      </c>
    </row>
    <row r="103" spans="1:20" x14ac:dyDescent="0.25">
      <c r="A103" s="2">
        <v>43851</v>
      </c>
      <c r="B103" s="100" t="s">
        <v>243</v>
      </c>
      <c r="C103" s="76">
        <v>11.8</v>
      </c>
      <c r="D103" s="48">
        <f t="shared" si="17"/>
        <v>1</v>
      </c>
      <c r="E103" s="224" t="e">
        <f>#REF!</f>
        <v>#REF!</v>
      </c>
      <c r="F103" s="48" t="e">
        <f t="shared" si="9"/>
        <v>#REF!</v>
      </c>
      <c r="G103" s="84"/>
      <c r="H103" s="51"/>
      <c r="I103" s="79">
        <v>1</v>
      </c>
      <c r="J103" t="s">
        <v>106</v>
      </c>
      <c r="N103" s="25" t="str">
        <f t="shared" si="18"/>
        <v>CA</v>
      </c>
      <c r="O103" s="25">
        <f t="shared" si="11"/>
        <v>11.6</v>
      </c>
      <c r="P103" s="25">
        <f t="shared" si="12"/>
        <v>11.9</v>
      </c>
      <c r="Q103" s="25">
        <f t="shared" si="13"/>
        <v>250</v>
      </c>
      <c r="R103" s="25">
        <f t="shared" si="14"/>
        <v>305</v>
      </c>
      <c r="S103" s="25">
        <f t="shared" si="15"/>
        <v>2.5</v>
      </c>
      <c r="T103" s="25">
        <f t="shared" si="16"/>
        <v>2.5</v>
      </c>
    </row>
    <row r="104" spans="1:20" x14ac:dyDescent="0.25">
      <c r="A104" s="2">
        <v>43851</v>
      </c>
      <c r="B104" s="100" t="s">
        <v>244</v>
      </c>
      <c r="C104" s="76">
        <v>11.7</v>
      </c>
      <c r="D104" s="48">
        <f t="shared" si="17"/>
        <v>1</v>
      </c>
      <c r="E104" s="224" t="e">
        <f>#REF!</f>
        <v>#REF!</v>
      </c>
      <c r="F104" s="48" t="e">
        <f t="shared" si="9"/>
        <v>#REF!</v>
      </c>
      <c r="G104" s="84"/>
      <c r="H104" s="51"/>
      <c r="I104" s="79">
        <v>1</v>
      </c>
      <c r="J104" t="s">
        <v>106</v>
      </c>
      <c r="N104" s="25" t="str">
        <f t="shared" si="18"/>
        <v>CA</v>
      </c>
      <c r="O104" s="25">
        <f t="shared" si="11"/>
        <v>11.6</v>
      </c>
      <c r="P104" s="25">
        <f t="shared" si="12"/>
        <v>11.9</v>
      </c>
      <c r="Q104" s="25">
        <f t="shared" si="13"/>
        <v>250</v>
      </c>
      <c r="R104" s="25">
        <f t="shared" si="14"/>
        <v>305</v>
      </c>
      <c r="S104" s="25">
        <f t="shared" si="15"/>
        <v>2.5</v>
      </c>
      <c r="T104" s="25">
        <f t="shared" si="16"/>
        <v>2.5</v>
      </c>
    </row>
    <row r="105" spans="1:20" x14ac:dyDescent="0.25">
      <c r="A105" s="2">
        <v>43852</v>
      </c>
      <c r="B105" s="100" t="s">
        <v>207</v>
      </c>
      <c r="C105" s="76">
        <v>11.9</v>
      </c>
      <c r="D105" s="48">
        <f t="shared" si="17"/>
        <v>1</v>
      </c>
      <c r="E105" s="224" t="e">
        <f>#REF!</f>
        <v>#REF!</v>
      </c>
      <c r="F105" s="48" t="e">
        <f t="shared" si="9"/>
        <v>#REF!</v>
      </c>
      <c r="G105" s="84"/>
      <c r="H105" s="51"/>
      <c r="I105" s="79">
        <v>1</v>
      </c>
      <c r="J105" t="s">
        <v>107</v>
      </c>
      <c r="N105" s="25" t="str">
        <f t="shared" si="18"/>
        <v>ST</v>
      </c>
      <c r="O105" s="25">
        <f t="shared" si="11"/>
        <v>11.6</v>
      </c>
      <c r="P105" s="25">
        <f t="shared" si="12"/>
        <v>11.9</v>
      </c>
      <c r="Q105" s="25">
        <f t="shared" si="13"/>
        <v>250</v>
      </c>
      <c r="R105" s="25">
        <f t="shared" si="14"/>
        <v>305</v>
      </c>
      <c r="S105" s="25">
        <f t="shared" si="15"/>
        <v>2.5</v>
      </c>
      <c r="T105" s="25">
        <f t="shared" si="16"/>
        <v>2.5</v>
      </c>
    </row>
    <row r="106" spans="1:20" x14ac:dyDescent="0.25">
      <c r="A106" s="2">
        <v>43852</v>
      </c>
      <c r="B106" s="100" t="s">
        <v>208</v>
      </c>
      <c r="C106" s="76">
        <v>11.7</v>
      </c>
      <c r="D106" s="48">
        <f t="shared" si="17"/>
        <v>1</v>
      </c>
      <c r="E106" s="224" t="e">
        <f>#REF!</f>
        <v>#REF!</v>
      </c>
      <c r="F106" s="48" t="e">
        <f t="shared" si="9"/>
        <v>#REF!</v>
      </c>
      <c r="G106" s="84"/>
      <c r="H106" s="51"/>
      <c r="I106" s="79">
        <v>1</v>
      </c>
      <c r="J106" t="s">
        <v>107</v>
      </c>
      <c r="K106">
        <f>45----56</f>
        <v>101</v>
      </c>
      <c r="N106" s="25" t="str">
        <f t="shared" si="18"/>
        <v>ST</v>
      </c>
      <c r="O106" s="25">
        <f t="shared" si="11"/>
        <v>11.6</v>
      </c>
      <c r="P106" s="25">
        <f t="shared" si="12"/>
        <v>11.9</v>
      </c>
      <c r="Q106" s="25">
        <f t="shared" si="13"/>
        <v>250</v>
      </c>
      <c r="R106" s="25">
        <f t="shared" si="14"/>
        <v>305</v>
      </c>
      <c r="S106" s="25">
        <f t="shared" si="15"/>
        <v>2.5</v>
      </c>
      <c r="T106" s="25">
        <f t="shared" si="16"/>
        <v>2.5</v>
      </c>
    </row>
    <row r="107" spans="1:20" x14ac:dyDescent="0.25">
      <c r="A107" s="2">
        <v>43852</v>
      </c>
      <c r="B107" s="100" t="s">
        <v>209</v>
      </c>
      <c r="C107" s="76">
        <v>11.8</v>
      </c>
      <c r="D107" s="48">
        <f t="shared" si="17"/>
        <v>1</v>
      </c>
      <c r="E107" s="224" t="e">
        <f>#REF!</f>
        <v>#REF!</v>
      </c>
      <c r="F107" s="48" t="e">
        <f t="shared" si="9"/>
        <v>#REF!</v>
      </c>
      <c r="G107" s="84"/>
      <c r="H107" s="51"/>
      <c r="I107" s="79">
        <v>1</v>
      </c>
      <c r="J107" t="s">
        <v>107</v>
      </c>
      <c r="N107" s="25" t="str">
        <f t="shared" si="18"/>
        <v>ST</v>
      </c>
      <c r="O107" s="25">
        <f t="shared" si="11"/>
        <v>11.6</v>
      </c>
      <c r="P107" s="25">
        <f t="shared" si="12"/>
        <v>11.9</v>
      </c>
      <c r="Q107" s="25">
        <f t="shared" si="13"/>
        <v>250</v>
      </c>
      <c r="R107" s="25">
        <f t="shared" si="14"/>
        <v>305</v>
      </c>
      <c r="S107" s="25">
        <f t="shared" si="15"/>
        <v>2.5</v>
      </c>
      <c r="T107" s="25">
        <f t="shared" si="16"/>
        <v>2.5</v>
      </c>
    </row>
    <row r="108" spans="1:20" x14ac:dyDescent="0.25">
      <c r="A108" s="2">
        <v>43852</v>
      </c>
      <c r="B108" s="100" t="s">
        <v>210</v>
      </c>
      <c r="C108" s="76">
        <v>11.8</v>
      </c>
      <c r="D108" s="48">
        <f t="shared" si="17"/>
        <v>1</v>
      </c>
      <c r="E108" s="224" t="e">
        <f>#REF!</f>
        <v>#REF!</v>
      </c>
      <c r="F108" s="48" t="e">
        <f t="shared" si="9"/>
        <v>#REF!</v>
      </c>
      <c r="G108" s="84"/>
      <c r="H108" s="51"/>
      <c r="I108" s="79">
        <v>1</v>
      </c>
      <c r="J108" t="s">
        <v>222</v>
      </c>
      <c r="N108" s="25" t="str">
        <f t="shared" si="18"/>
        <v>ST</v>
      </c>
      <c r="O108" s="25">
        <f t="shared" si="11"/>
        <v>11.6</v>
      </c>
      <c r="P108" s="25">
        <f t="shared" si="12"/>
        <v>11.9</v>
      </c>
      <c r="Q108" s="25">
        <f t="shared" si="13"/>
        <v>250</v>
      </c>
      <c r="R108" s="25">
        <f t="shared" si="14"/>
        <v>305</v>
      </c>
      <c r="S108" s="25">
        <f t="shared" si="15"/>
        <v>2.5</v>
      </c>
      <c r="T108" s="25">
        <f t="shared" si="16"/>
        <v>2.5</v>
      </c>
    </row>
    <row r="109" spans="1:20" x14ac:dyDescent="0.25">
      <c r="A109" s="2">
        <v>43852</v>
      </c>
      <c r="B109" s="100" t="s">
        <v>211</v>
      </c>
      <c r="C109" s="76">
        <v>11.9</v>
      </c>
      <c r="D109" s="48">
        <f t="shared" si="17"/>
        <v>1</v>
      </c>
      <c r="E109" s="224" t="e">
        <f>#REF!</f>
        <v>#REF!</v>
      </c>
      <c r="F109" s="48" t="e">
        <f t="shared" si="9"/>
        <v>#REF!</v>
      </c>
      <c r="G109" s="84"/>
      <c r="H109" s="51"/>
      <c r="I109" s="79">
        <v>1</v>
      </c>
      <c r="J109" t="s">
        <v>222</v>
      </c>
      <c r="N109" s="25" t="str">
        <f t="shared" si="18"/>
        <v>ST</v>
      </c>
      <c r="O109" s="25">
        <f t="shared" si="11"/>
        <v>11.6</v>
      </c>
      <c r="P109" s="25">
        <f t="shared" si="12"/>
        <v>11.9</v>
      </c>
      <c r="Q109" s="25">
        <f t="shared" si="13"/>
        <v>250</v>
      </c>
      <c r="R109" s="25">
        <f t="shared" si="14"/>
        <v>305</v>
      </c>
      <c r="S109" s="25">
        <f t="shared" si="15"/>
        <v>2.5</v>
      </c>
      <c r="T109" s="25">
        <f t="shared" si="16"/>
        <v>2.5</v>
      </c>
    </row>
    <row r="110" spans="1:20" x14ac:dyDescent="0.25">
      <c r="A110" s="2">
        <v>43852</v>
      </c>
      <c r="B110" s="100" t="s">
        <v>212</v>
      </c>
      <c r="C110" s="76">
        <v>11.8</v>
      </c>
      <c r="D110" s="48">
        <f t="shared" si="17"/>
        <v>1</v>
      </c>
      <c r="E110" s="224" t="e">
        <f>#REF!</f>
        <v>#REF!</v>
      </c>
      <c r="F110" s="48" t="e">
        <f t="shared" si="9"/>
        <v>#REF!</v>
      </c>
      <c r="G110" s="84"/>
      <c r="H110" s="51"/>
      <c r="I110" s="79">
        <v>1</v>
      </c>
      <c r="J110" t="s">
        <v>222</v>
      </c>
      <c r="N110" s="25" t="str">
        <f t="shared" si="18"/>
        <v>ST</v>
      </c>
      <c r="O110" s="25">
        <f t="shared" si="11"/>
        <v>11.6</v>
      </c>
      <c r="P110" s="25">
        <f t="shared" si="12"/>
        <v>11.9</v>
      </c>
      <c r="Q110" s="25">
        <f t="shared" si="13"/>
        <v>250</v>
      </c>
      <c r="R110" s="25">
        <f t="shared" si="14"/>
        <v>305</v>
      </c>
      <c r="S110" s="25">
        <f t="shared" si="15"/>
        <v>2.5</v>
      </c>
      <c r="T110" s="25">
        <f t="shared" si="16"/>
        <v>2.5</v>
      </c>
    </row>
    <row r="111" spans="1:20" x14ac:dyDescent="0.25">
      <c r="A111" s="2">
        <v>43852</v>
      </c>
      <c r="B111" s="100" t="s">
        <v>213</v>
      </c>
      <c r="C111" s="76">
        <v>11.9</v>
      </c>
      <c r="D111" s="48">
        <f t="shared" si="17"/>
        <v>1</v>
      </c>
      <c r="E111" s="224" t="e">
        <f>#REF!</f>
        <v>#REF!</v>
      </c>
      <c r="F111" s="48" t="e">
        <f t="shared" si="9"/>
        <v>#REF!</v>
      </c>
      <c r="G111" s="84"/>
      <c r="H111" s="51"/>
      <c r="I111" s="79">
        <v>1</v>
      </c>
      <c r="J111" t="s">
        <v>222</v>
      </c>
      <c r="N111" s="25" t="str">
        <f t="shared" si="18"/>
        <v>ST</v>
      </c>
      <c r="O111" s="25">
        <f t="shared" si="11"/>
        <v>11.6</v>
      </c>
      <c r="P111" s="25">
        <f t="shared" si="12"/>
        <v>11.9</v>
      </c>
      <c r="Q111" s="25">
        <f t="shared" si="13"/>
        <v>250</v>
      </c>
      <c r="R111" s="25">
        <f t="shared" si="14"/>
        <v>305</v>
      </c>
      <c r="S111" s="25">
        <f t="shared" si="15"/>
        <v>2.5</v>
      </c>
      <c r="T111" s="25">
        <f t="shared" si="16"/>
        <v>2.5</v>
      </c>
    </row>
    <row r="112" spans="1:20" x14ac:dyDescent="0.25">
      <c r="A112" s="2">
        <v>43852</v>
      </c>
      <c r="B112" s="100" t="s">
        <v>214</v>
      </c>
      <c r="C112" s="76">
        <v>11.8</v>
      </c>
      <c r="D112" s="48">
        <f t="shared" si="17"/>
        <v>1</v>
      </c>
      <c r="E112" s="224" t="e">
        <f>#REF!</f>
        <v>#REF!</v>
      </c>
      <c r="F112" s="48" t="e">
        <f t="shared" si="9"/>
        <v>#REF!</v>
      </c>
      <c r="G112" s="84"/>
      <c r="H112" s="51"/>
      <c r="I112" s="79">
        <v>1</v>
      </c>
      <c r="J112" t="s">
        <v>129</v>
      </c>
      <c r="N112" s="25" t="str">
        <f t="shared" si="18"/>
        <v>ST</v>
      </c>
      <c r="O112" s="25">
        <f t="shared" si="11"/>
        <v>11.6</v>
      </c>
      <c r="P112" s="25">
        <f t="shared" si="12"/>
        <v>11.9</v>
      </c>
      <c r="Q112" s="25">
        <f t="shared" si="13"/>
        <v>250</v>
      </c>
      <c r="R112" s="25">
        <f t="shared" si="14"/>
        <v>305</v>
      </c>
      <c r="S112" s="25">
        <f t="shared" si="15"/>
        <v>2.5</v>
      </c>
      <c r="T112" s="25">
        <f t="shared" si="16"/>
        <v>2.5</v>
      </c>
    </row>
    <row r="113" spans="1:20" x14ac:dyDescent="0.25">
      <c r="A113" s="2">
        <v>43852</v>
      </c>
      <c r="B113" s="100" t="s">
        <v>215</v>
      </c>
      <c r="C113" s="76">
        <v>11.8</v>
      </c>
      <c r="D113" s="48">
        <f t="shared" si="17"/>
        <v>1</v>
      </c>
      <c r="E113" s="224" t="e">
        <f>#REF!</f>
        <v>#REF!</v>
      </c>
      <c r="F113" s="48" t="e">
        <f t="shared" si="9"/>
        <v>#REF!</v>
      </c>
      <c r="G113" s="84"/>
      <c r="H113" s="51"/>
      <c r="I113" s="79">
        <v>1</v>
      </c>
      <c r="J113" t="s">
        <v>129</v>
      </c>
      <c r="N113" s="25" t="str">
        <f t="shared" si="18"/>
        <v>ST</v>
      </c>
      <c r="O113" s="25">
        <f t="shared" si="11"/>
        <v>11.6</v>
      </c>
      <c r="P113" s="25">
        <f t="shared" si="12"/>
        <v>11.9</v>
      </c>
      <c r="Q113" s="25">
        <f t="shared" si="13"/>
        <v>250</v>
      </c>
      <c r="R113" s="25">
        <f t="shared" si="14"/>
        <v>305</v>
      </c>
      <c r="S113" s="25">
        <f t="shared" si="15"/>
        <v>2.5</v>
      </c>
      <c r="T113" s="25">
        <f t="shared" si="16"/>
        <v>2.5</v>
      </c>
    </row>
    <row r="114" spans="1:20" x14ac:dyDescent="0.25">
      <c r="A114" s="2">
        <v>43852</v>
      </c>
      <c r="B114" s="100" t="s">
        <v>216</v>
      </c>
      <c r="C114" s="76">
        <v>11.8</v>
      </c>
      <c r="D114" s="48">
        <f t="shared" si="17"/>
        <v>1</v>
      </c>
      <c r="E114" s="224" t="e">
        <f>#REF!</f>
        <v>#REF!</v>
      </c>
      <c r="F114" s="48" t="e">
        <f t="shared" si="9"/>
        <v>#REF!</v>
      </c>
      <c r="G114" s="84"/>
      <c r="H114" s="51"/>
      <c r="I114" s="79">
        <v>1</v>
      </c>
      <c r="J114" t="s">
        <v>129</v>
      </c>
      <c r="N114" s="25" t="str">
        <f t="shared" si="18"/>
        <v>ST</v>
      </c>
      <c r="O114" s="25">
        <f t="shared" si="11"/>
        <v>11.6</v>
      </c>
      <c r="P114" s="25">
        <f t="shared" si="12"/>
        <v>11.9</v>
      </c>
      <c r="Q114" s="25">
        <f t="shared" si="13"/>
        <v>250</v>
      </c>
      <c r="R114" s="25">
        <f t="shared" si="14"/>
        <v>305</v>
      </c>
      <c r="S114" s="25">
        <f t="shared" si="15"/>
        <v>2.5</v>
      </c>
      <c r="T114" s="25">
        <f t="shared" si="16"/>
        <v>2.5</v>
      </c>
    </row>
    <row r="115" spans="1:20" x14ac:dyDescent="0.25">
      <c r="A115" s="2">
        <v>43852</v>
      </c>
      <c r="B115" s="100" t="s">
        <v>217</v>
      </c>
      <c r="C115" s="76">
        <v>11.8</v>
      </c>
      <c r="D115" s="48">
        <f t="shared" si="17"/>
        <v>1</v>
      </c>
      <c r="E115" s="224" t="e">
        <f>#REF!</f>
        <v>#REF!</v>
      </c>
      <c r="F115" s="48" t="e">
        <f t="shared" si="9"/>
        <v>#REF!</v>
      </c>
      <c r="G115" s="84"/>
      <c r="H115" s="51"/>
      <c r="I115" s="79">
        <v>0</v>
      </c>
      <c r="J115" t="s">
        <v>107</v>
      </c>
      <c r="N115" s="25" t="str">
        <f t="shared" si="18"/>
        <v>ST</v>
      </c>
      <c r="O115" s="25">
        <f t="shared" si="11"/>
        <v>11.6</v>
      </c>
      <c r="P115" s="25">
        <f t="shared" si="12"/>
        <v>11.9</v>
      </c>
      <c r="Q115" s="25">
        <f t="shared" si="13"/>
        <v>250</v>
      </c>
      <c r="R115" s="25">
        <f t="shared" si="14"/>
        <v>305</v>
      </c>
      <c r="S115" s="25">
        <f t="shared" si="15"/>
        <v>2.5</v>
      </c>
      <c r="T115" s="25">
        <f t="shared" si="16"/>
        <v>2.5</v>
      </c>
    </row>
    <row r="116" spans="1:20" x14ac:dyDescent="0.25">
      <c r="A116" s="2">
        <v>43852</v>
      </c>
      <c r="B116" s="100" t="s">
        <v>218</v>
      </c>
      <c r="C116" s="76">
        <v>11.7</v>
      </c>
      <c r="D116" s="48">
        <f t="shared" si="17"/>
        <v>1</v>
      </c>
      <c r="E116" s="224" t="e">
        <f>#REF!</f>
        <v>#REF!</v>
      </c>
      <c r="F116" s="48" t="e">
        <f t="shared" si="9"/>
        <v>#REF!</v>
      </c>
      <c r="G116" s="84"/>
      <c r="H116" s="51"/>
      <c r="I116" s="79">
        <v>0</v>
      </c>
      <c r="J116" t="s">
        <v>107</v>
      </c>
      <c r="N116" s="25" t="str">
        <f t="shared" si="18"/>
        <v>ST</v>
      </c>
      <c r="O116" s="25">
        <f t="shared" si="11"/>
        <v>11.6</v>
      </c>
      <c r="P116" s="25">
        <f t="shared" si="12"/>
        <v>11.9</v>
      </c>
      <c r="Q116" s="25">
        <f t="shared" si="13"/>
        <v>250</v>
      </c>
      <c r="R116" s="25">
        <f t="shared" si="14"/>
        <v>305</v>
      </c>
      <c r="S116" s="25">
        <f t="shared" si="15"/>
        <v>2.5</v>
      </c>
      <c r="T116" s="25">
        <f t="shared" si="16"/>
        <v>2.5</v>
      </c>
    </row>
    <row r="117" spans="1:20" x14ac:dyDescent="0.25">
      <c r="A117" s="2">
        <v>43853</v>
      </c>
      <c r="B117" s="100" t="s">
        <v>219</v>
      </c>
      <c r="C117" s="76">
        <v>17.3</v>
      </c>
      <c r="D117" s="48">
        <f t="shared" si="17"/>
        <v>1</v>
      </c>
      <c r="E117" s="224" t="e">
        <f>#REF!</f>
        <v>#REF!</v>
      </c>
      <c r="F117" s="48" t="e">
        <f t="shared" si="9"/>
        <v>#REF!</v>
      </c>
      <c r="G117" s="84"/>
      <c r="H117" s="51"/>
      <c r="I117" s="79">
        <v>1</v>
      </c>
      <c r="J117" t="s">
        <v>222</v>
      </c>
      <c r="N117" s="25" t="str">
        <f t="shared" si="18"/>
        <v>GU</v>
      </c>
      <c r="O117" s="25">
        <f t="shared" si="11"/>
        <v>17</v>
      </c>
      <c r="P117" s="25">
        <f t="shared" si="12"/>
        <v>17.5</v>
      </c>
      <c r="Q117" s="25">
        <f t="shared" si="13"/>
        <v>280</v>
      </c>
      <c r="R117" s="25">
        <f t="shared" si="14"/>
        <v>365</v>
      </c>
      <c r="S117" s="25">
        <f t="shared" si="15"/>
        <v>3.5</v>
      </c>
      <c r="T117" s="25">
        <f t="shared" si="16"/>
        <v>3.5</v>
      </c>
    </row>
    <row r="118" spans="1:20" x14ac:dyDescent="0.25">
      <c r="A118" s="2">
        <v>43853</v>
      </c>
      <c r="B118" s="100" t="s">
        <v>220</v>
      </c>
      <c r="C118" s="76">
        <v>17.5</v>
      </c>
      <c r="D118" s="48">
        <f t="shared" si="17"/>
        <v>1</v>
      </c>
      <c r="E118" s="224" t="e">
        <f>#REF!</f>
        <v>#REF!</v>
      </c>
      <c r="F118" s="48" t="e">
        <f t="shared" si="9"/>
        <v>#REF!</v>
      </c>
      <c r="G118" s="84"/>
      <c r="H118" s="51"/>
      <c r="I118" s="79">
        <v>1</v>
      </c>
      <c r="J118" t="s">
        <v>222</v>
      </c>
      <c r="N118" s="25" t="str">
        <f t="shared" si="18"/>
        <v>GU</v>
      </c>
      <c r="O118" s="25">
        <f t="shared" si="11"/>
        <v>17</v>
      </c>
      <c r="P118" s="25">
        <f t="shared" si="12"/>
        <v>17.5</v>
      </c>
      <c r="Q118" s="25">
        <f t="shared" si="13"/>
        <v>280</v>
      </c>
      <c r="R118" s="25">
        <f t="shared" si="14"/>
        <v>365</v>
      </c>
      <c r="S118" s="25">
        <f t="shared" si="15"/>
        <v>3.5</v>
      </c>
      <c r="T118" s="25">
        <f t="shared" si="16"/>
        <v>3.5</v>
      </c>
    </row>
    <row r="119" spans="1:20" x14ac:dyDescent="0.25">
      <c r="A119" s="2">
        <v>43853</v>
      </c>
      <c r="B119" s="100" t="s">
        <v>221</v>
      </c>
      <c r="C119" s="76">
        <v>16.8</v>
      </c>
      <c r="D119" s="48">
        <f t="shared" si="17"/>
        <v>0</v>
      </c>
      <c r="E119" s="224" t="e">
        <f>#REF!</f>
        <v>#REF!</v>
      </c>
      <c r="F119" s="48" t="e">
        <f t="shared" si="9"/>
        <v>#REF!</v>
      </c>
      <c r="G119" s="84"/>
      <c r="H119" s="51"/>
      <c r="I119" s="79">
        <v>0</v>
      </c>
      <c r="J119" t="s">
        <v>129</v>
      </c>
      <c r="N119" s="25" t="str">
        <f t="shared" si="18"/>
        <v>GU</v>
      </c>
      <c r="O119" s="25">
        <f t="shared" si="11"/>
        <v>17</v>
      </c>
      <c r="P119" s="25">
        <f t="shared" si="12"/>
        <v>17.5</v>
      </c>
      <c r="Q119" s="25">
        <f t="shared" si="13"/>
        <v>280</v>
      </c>
      <c r="R119" s="25">
        <f t="shared" si="14"/>
        <v>365</v>
      </c>
      <c r="S119" s="25">
        <f t="shared" si="15"/>
        <v>3.5</v>
      </c>
      <c r="T119" s="25">
        <f t="shared" si="16"/>
        <v>3.5</v>
      </c>
    </row>
    <row r="120" spans="1:20" x14ac:dyDescent="0.25">
      <c r="A120" s="2">
        <v>43853</v>
      </c>
      <c r="B120" s="100" t="s">
        <v>223</v>
      </c>
      <c r="C120" s="76">
        <v>17.5</v>
      </c>
      <c r="D120" s="48">
        <f t="shared" si="17"/>
        <v>1</v>
      </c>
      <c r="E120" s="224" t="e">
        <f>#REF!</f>
        <v>#REF!</v>
      </c>
      <c r="F120" s="48" t="e">
        <f t="shared" si="9"/>
        <v>#REF!</v>
      </c>
      <c r="G120" s="84"/>
      <c r="H120" s="51"/>
      <c r="I120" s="79">
        <v>1</v>
      </c>
      <c r="J120" t="s">
        <v>129</v>
      </c>
      <c r="N120" s="25" t="str">
        <f t="shared" si="18"/>
        <v>GU</v>
      </c>
      <c r="O120" s="25">
        <f t="shared" si="11"/>
        <v>17</v>
      </c>
      <c r="P120" s="25">
        <f t="shared" si="12"/>
        <v>17.5</v>
      </c>
      <c r="Q120" s="25">
        <f t="shared" si="13"/>
        <v>280</v>
      </c>
      <c r="R120" s="25">
        <f t="shared" si="14"/>
        <v>365</v>
      </c>
      <c r="S120" s="25">
        <f t="shared" si="15"/>
        <v>3.5</v>
      </c>
      <c r="T120" s="25">
        <f t="shared" si="16"/>
        <v>3.5</v>
      </c>
    </row>
    <row r="121" spans="1:20" x14ac:dyDescent="0.25">
      <c r="A121" s="2">
        <v>43853</v>
      </c>
      <c r="B121" s="100" t="s">
        <v>224</v>
      </c>
      <c r="C121" s="76">
        <v>17.8</v>
      </c>
      <c r="D121" s="48">
        <f t="shared" si="17"/>
        <v>0</v>
      </c>
      <c r="E121" s="224" t="e">
        <f>#REF!</f>
        <v>#REF!</v>
      </c>
      <c r="F121" s="48" t="e">
        <f t="shared" si="9"/>
        <v>#REF!</v>
      </c>
      <c r="G121" s="84"/>
      <c r="H121" s="51"/>
      <c r="I121" s="79">
        <v>0</v>
      </c>
      <c r="J121" t="s">
        <v>107</v>
      </c>
      <c r="N121" s="25" t="str">
        <f t="shared" si="18"/>
        <v>GU</v>
      </c>
      <c r="O121" s="25">
        <f t="shared" si="11"/>
        <v>17</v>
      </c>
      <c r="P121" s="25">
        <f t="shared" si="12"/>
        <v>17.5</v>
      </c>
      <c r="Q121" s="25">
        <f t="shared" si="13"/>
        <v>280</v>
      </c>
      <c r="R121" s="25">
        <f t="shared" si="14"/>
        <v>365</v>
      </c>
      <c r="S121" s="25">
        <f t="shared" si="15"/>
        <v>3.5</v>
      </c>
      <c r="T121" s="25">
        <f t="shared" si="16"/>
        <v>3.5</v>
      </c>
    </row>
    <row r="122" spans="1:20" x14ac:dyDescent="0.25">
      <c r="A122" s="2">
        <v>43853</v>
      </c>
      <c r="B122" s="100" t="s">
        <v>225</v>
      </c>
      <c r="C122" s="76">
        <v>17.3</v>
      </c>
      <c r="D122" s="48">
        <f t="shared" si="17"/>
        <v>1</v>
      </c>
      <c r="E122" s="224" t="e">
        <f>#REF!</f>
        <v>#REF!</v>
      </c>
      <c r="F122" s="48" t="e">
        <f t="shared" si="9"/>
        <v>#REF!</v>
      </c>
      <c r="G122" s="84"/>
      <c r="H122" s="51"/>
      <c r="I122" s="79">
        <v>1</v>
      </c>
      <c r="J122" t="s">
        <v>107</v>
      </c>
      <c r="N122" s="25" t="str">
        <f t="shared" si="18"/>
        <v>GU</v>
      </c>
      <c r="O122" s="25">
        <f t="shared" si="11"/>
        <v>17</v>
      </c>
      <c r="P122" s="25">
        <f t="shared" si="12"/>
        <v>17.5</v>
      </c>
      <c r="Q122" s="25">
        <f t="shared" si="13"/>
        <v>280</v>
      </c>
      <c r="R122" s="25">
        <f t="shared" si="14"/>
        <v>365</v>
      </c>
      <c r="S122" s="25">
        <f t="shared" si="15"/>
        <v>3.5</v>
      </c>
      <c r="T122" s="25">
        <f t="shared" si="16"/>
        <v>3.5</v>
      </c>
    </row>
    <row r="123" spans="1:20" x14ac:dyDescent="0.25">
      <c r="A123" s="2">
        <v>43854</v>
      </c>
      <c r="B123" s="100" t="s">
        <v>226</v>
      </c>
      <c r="C123" s="76">
        <v>15.8</v>
      </c>
      <c r="D123" s="48"/>
      <c r="E123" s="224"/>
      <c r="F123" s="48"/>
      <c r="G123" s="84"/>
      <c r="H123" s="51"/>
      <c r="I123" s="79"/>
      <c r="J123" t="s">
        <v>106</v>
      </c>
      <c r="N123" s="25" t="str">
        <f t="shared" si="18"/>
        <v>HR</v>
      </c>
      <c r="O123" s="25"/>
      <c r="P123" s="25"/>
      <c r="Q123" s="25"/>
      <c r="R123" s="25"/>
      <c r="S123" s="25"/>
      <c r="T123" s="25"/>
    </row>
    <row r="124" spans="1:20" x14ac:dyDescent="0.25">
      <c r="A124" s="2">
        <v>43854</v>
      </c>
      <c r="B124" s="100" t="s">
        <v>227</v>
      </c>
      <c r="C124" s="76">
        <v>13.2</v>
      </c>
      <c r="D124" s="48">
        <f t="shared" si="17"/>
        <v>0</v>
      </c>
      <c r="E124" s="224">
        <f>'[1]Brew Times'!$F10</f>
        <v>0.27499999999999991</v>
      </c>
      <c r="F124" s="48">
        <f>IF(+(IF(E124&lt;Q124,0,IF(E124&gt;R124,0,1)))=1,1,0)</f>
        <v>0</v>
      </c>
      <c r="G124" s="84"/>
      <c r="H124" s="51"/>
      <c r="I124" s="79">
        <v>0</v>
      </c>
      <c r="J124" t="s">
        <v>106</v>
      </c>
      <c r="N124" s="25" t="str">
        <f t="shared" si="18"/>
        <v>MK</v>
      </c>
      <c r="O124" s="25">
        <f t="shared" si="11"/>
        <v>13.4</v>
      </c>
      <c r="P124" s="25">
        <f t="shared" si="12"/>
        <v>13.6</v>
      </c>
      <c r="Q124" s="25">
        <f t="shared" si="13"/>
        <v>320</v>
      </c>
      <c r="R124" s="25">
        <f t="shared" si="14"/>
        <v>365</v>
      </c>
      <c r="S124" s="25">
        <f t="shared" si="15"/>
        <v>2.5</v>
      </c>
      <c r="T124" s="25">
        <f t="shared" si="16"/>
        <v>2.5</v>
      </c>
    </row>
    <row r="125" spans="1:20" x14ac:dyDescent="0.25">
      <c r="A125" s="2">
        <v>43857</v>
      </c>
      <c r="B125" s="100" t="s">
        <v>228</v>
      </c>
      <c r="C125" s="76">
        <v>13.6</v>
      </c>
      <c r="D125" s="48">
        <f t="shared" si="17"/>
        <v>1</v>
      </c>
      <c r="E125" s="224">
        <f>'[1]Brew Times'!$F11</f>
        <v>0.26111111111111118</v>
      </c>
      <c r="F125" s="48">
        <f>IF(+(IF(E125&lt;Q125,0,IF(E125&gt;R125,0,1)))=1,1,0)</f>
        <v>0</v>
      </c>
      <c r="G125" s="84"/>
      <c r="H125" s="51"/>
      <c r="I125" s="79">
        <v>0</v>
      </c>
      <c r="J125" t="s">
        <v>129</v>
      </c>
      <c r="N125" s="25" t="str">
        <f t="shared" si="18"/>
        <v>MK</v>
      </c>
      <c r="O125" s="25">
        <f t="shared" si="11"/>
        <v>13.4</v>
      </c>
      <c r="P125" s="25">
        <f t="shared" si="12"/>
        <v>13.6</v>
      </c>
      <c r="Q125" s="25">
        <f t="shared" si="13"/>
        <v>320</v>
      </c>
      <c r="R125" s="25">
        <f t="shared" si="14"/>
        <v>365</v>
      </c>
      <c r="S125" s="25">
        <f t="shared" si="15"/>
        <v>2.5</v>
      </c>
      <c r="T125" s="25">
        <f t="shared" si="16"/>
        <v>2.5</v>
      </c>
    </row>
    <row r="126" spans="1:20" x14ac:dyDescent="0.25">
      <c r="A126" s="2">
        <v>43857</v>
      </c>
      <c r="B126" s="100" t="s">
        <v>229</v>
      </c>
      <c r="C126" s="76">
        <v>13.4</v>
      </c>
      <c r="D126" s="48">
        <f t="shared" si="17"/>
        <v>1</v>
      </c>
      <c r="E126" s="224">
        <f>'[1]Brew Times'!$F12</f>
        <v>0.27708333333333335</v>
      </c>
      <c r="F126" s="128">
        <v>1</v>
      </c>
      <c r="G126" s="84"/>
      <c r="H126" s="51"/>
      <c r="I126" s="79">
        <v>1</v>
      </c>
      <c r="J126" t="s">
        <v>129</v>
      </c>
      <c r="N126" s="25" t="str">
        <f t="shared" si="18"/>
        <v>MK</v>
      </c>
      <c r="O126" s="25">
        <f t="shared" si="11"/>
        <v>13.4</v>
      </c>
      <c r="P126" s="25">
        <f t="shared" si="12"/>
        <v>13.6</v>
      </c>
      <c r="Q126" s="25">
        <f t="shared" si="13"/>
        <v>320</v>
      </c>
      <c r="R126" s="25">
        <f t="shared" si="14"/>
        <v>365</v>
      </c>
      <c r="S126" s="25">
        <f t="shared" si="15"/>
        <v>2.5</v>
      </c>
      <c r="T126" s="25">
        <f t="shared" si="16"/>
        <v>2.5</v>
      </c>
    </row>
    <row r="127" spans="1:20" x14ac:dyDescent="0.25">
      <c r="A127" s="2">
        <v>43857</v>
      </c>
      <c r="B127" s="100" t="s">
        <v>230</v>
      </c>
      <c r="C127" s="76">
        <v>13.5</v>
      </c>
      <c r="D127" s="48">
        <f t="shared" si="17"/>
        <v>1</v>
      </c>
      <c r="E127" s="224">
        <f>'[1]Brew Times'!$F13</f>
        <v>0.27708333333333335</v>
      </c>
      <c r="F127" s="48">
        <f t="shared" ref="F127:F150" si="19">IF(+(IF(E127&lt;Q127,0,IF(E127&gt;R127,0,1)))=1,1,0)</f>
        <v>0</v>
      </c>
      <c r="G127" s="84"/>
      <c r="H127" s="51"/>
      <c r="I127" s="79">
        <v>1</v>
      </c>
      <c r="J127" t="s">
        <v>107</v>
      </c>
      <c r="N127" s="25" t="str">
        <f t="shared" si="18"/>
        <v>MK</v>
      </c>
      <c r="O127" s="25">
        <f t="shared" si="11"/>
        <v>13.4</v>
      </c>
      <c r="P127" s="25">
        <f t="shared" si="12"/>
        <v>13.6</v>
      </c>
      <c r="Q127" s="25">
        <f t="shared" si="13"/>
        <v>320</v>
      </c>
      <c r="R127" s="25">
        <f t="shared" si="14"/>
        <v>365</v>
      </c>
      <c r="S127" s="25">
        <f t="shared" si="15"/>
        <v>2.5</v>
      </c>
      <c r="T127" s="25">
        <f t="shared" si="16"/>
        <v>2.5</v>
      </c>
    </row>
    <row r="128" spans="1:20" x14ac:dyDescent="0.25">
      <c r="A128" s="2">
        <v>43857</v>
      </c>
      <c r="B128" s="100" t="s">
        <v>231</v>
      </c>
      <c r="C128" s="76">
        <v>13.6</v>
      </c>
      <c r="D128" s="48">
        <f t="shared" si="17"/>
        <v>1</v>
      </c>
      <c r="E128" s="224">
        <f>'[1]Brew Times'!$F14</f>
        <v>0.27847222222222223</v>
      </c>
      <c r="F128" s="48">
        <f t="shared" si="19"/>
        <v>0</v>
      </c>
      <c r="G128" s="84"/>
      <c r="H128" s="51"/>
      <c r="I128" s="79">
        <v>1</v>
      </c>
      <c r="J128" t="s">
        <v>107</v>
      </c>
      <c r="N128" s="25" t="str">
        <f t="shared" si="18"/>
        <v>MK</v>
      </c>
      <c r="O128" s="25">
        <f t="shared" si="11"/>
        <v>13.4</v>
      </c>
      <c r="P128" s="25">
        <f t="shared" si="12"/>
        <v>13.6</v>
      </c>
      <c r="Q128" s="25">
        <f t="shared" si="13"/>
        <v>320</v>
      </c>
      <c r="R128" s="25">
        <f t="shared" si="14"/>
        <v>365</v>
      </c>
      <c r="S128" s="25">
        <f t="shared" si="15"/>
        <v>2.5</v>
      </c>
      <c r="T128" s="25">
        <f t="shared" si="16"/>
        <v>2.5</v>
      </c>
    </row>
    <row r="129" spans="1:20" x14ac:dyDescent="0.25">
      <c r="A129" s="2">
        <v>43857</v>
      </c>
      <c r="B129" s="100" t="s">
        <v>232</v>
      </c>
      <c r="C129" s="76">
        <v>11.9</v>
      </c>
      <c r="D129" s="48">
        <f t="shared" si="17"/>
        <v>1</v>
      </c>
      <c r="E129" s="224" t="e">
        <f>#REF!</f>
        <v>#REF!</v>
      </c>
      <c r="F129" s="48" t="e">
        <f t="shared" si="19"/>
        <v>#REF!</v>
      </c>
      <c r="G129" s="84"/>
      <c r="H129" s="51"/>
      <c r="I129" s="79">
        <v>1</v>
      </c>
      <c r="J129" t="s">
        <v>106</v>
      </c>
      <c r="N129" s="25" t="str">
        <f t="shared" si="18"/>
        <v>CA</v>
      </c>
      <c r="O129" s="25">
        <f t="shared" si="11"/>
        <v>11.6</v>
      </c>
      <c r="P129" s="25">
        <f t="shared" si="12"/>
        <v>11.9</v>
      </c>
      <c r="Q129" s="25">
        <f t="shared" si="13"/>
        <v>250</v>
      </c>
      <c r="R129" s="25">
        <f t="shared" si="14"/>
        <v>305</v>
      </c>
      <c r="S129" s="25">
        <f t="shared" si="15"/>
        <v>2.5</v>
      </c>
      <c r="T129" s="25">
        <f t="shared" si="16"/>
        <v>2.5</v>
      </c>
    </row>
    <row r="130" spans="1:20" x14ac:dyDescent="0.25">
      <c r="A130" s="2">
        <v>43857</v>
      </c>
      <c r="B130" s="100" t="s">
        <v>245</v>
      </c>
      <c r="C130" s="76">
        <v>11.9</v>
      </c>
      <c r="D130" s="48">
        <f t="shared" si="17"/>
        <v>1</v>
      </c>
      <c r="E130" s="224" t="e">
        <f>#REF!</f>
        <v>#REF!</v>
      </c>
      <c r="F130" s="48" t="e">
        <f t="shared" si="19"/>
        <v>#REF!</v>
      </c>
      <c r="G130" s="84"/>
      <c r="H130" s="51"/>
      <c r="I130" s="79">
        <v>1</v>
      </c>
      <c r="J130" t="s">
        <v>106</v>
      </c>
      <c r="N130" s="25" t="str">
        <f t="shared" si="18"/>
        <v>CA</v>
      </c>
      <c r="O130" s="25">
        <f t="shared" si="11"/>
        <v>11.6</v>
      </c>
      <c r="P130" s="25">
        <f t="shared" si="12"/>
        <v>11.9</v>
      </c>
      <c r="Q130" s="25">
        <f t="shared" si="13"/>
        <v>250</v>
      </c>
      <c r="R130" s="25">
        <f t="shared" si="14"/>
        <v>305</v>
      </c>
      <c r="S130" s="25">
        <f t="shared" si="15"/>
        <v>2.5</v>
      </c>
      <c r="T130" s="25">
        <f t="shared" si="16"/>
        <v>2.5</v>
      </c>
    </row>
    <row r="131" spans="1:20" x14ac:dyDescent="0.25">
      <c r="A131" s="2">
        <v>43857</v>
      </c>
      <c r="B131" s="100" t="s">
        <v>246</v>
      </c>
      <c r="C131" s="76">
        <v>11.6</v>
      </c>
      <c r="D131" s="48">
        <f t="shared" si="17"/>
        <v>1</v>
      </c>
      <c r="E131" s="224" t="e">
        <f>#REF!</f>
        <v>#REF!</v>
      </c>
      <c r="F131" s="48" t="e">
        <f t="shared" si="19"/>
        <v>#REF!</v>
      </c>
      <c r="G131" s="84"/>
      <c r="H131" s="51"/>
      <c r="I131" s="79">
        <v>1</v>
      </c>
      <c r="J131" t="s">
        <v>106</v>
      </c>
      <c r="N131" s="25" t="str">
        <f t="shared" si="18"/>
        <v>CA</v>
      </c>
      <c r="O131" s="25">
        <f t="shared" si="11"/>
        <v>11.6</v>
      </c>
      <c r="P131" s="25">
        <f t="shared" si="12"/>
        <v>11.9</v>
      </c>
      <c r="Q131" s="25">
        <f t="shared" si="13"/>
        <v>250</v>
      </c>
      <c r="R131" s="25">
        <f t="shared" si="14"/>
        <v>305</v>
      </c>
      <c r="S131" s="25">
        <f t="shared" si="15"/>
        <v>2.5</v>
      </c>
      <c r="T131" s="25">
        <f t="shared" si="16"/>
        <v>2.5</v>
      </c>
    </row>
    <row r="132" spans="1:20" x14ac:dyDescent="0.25">
      <c r="A132" s="2">
        <v>43857</v>
      </c>
      <c r="B132" s="100" t="s">
        <v>247</v>
      </c>
      <c r="C132" s="76">
        <v>11.7</v>
      </c>
      <c r="D132" s="48">
        <f t="shared" si="17"/>
        <v>1</v>
      </c>
      <c r="E132" s="224" t="e">
        <f>#REF!</f>
        <v>#REF!</v>
      </c>
      <c r="F132" s="48" t="e">
        <f t="shared" si="19"/>
        <v>#REF!</v>
      </c>
      <c r="G132" s="84"/>
      <c r="H132" s="51"/>
      <c r="I132" s="79">
        <v>1</v>
      </c>
      <c r="J132" t="s">
        <v>106</v>
      </c>
      <c r="N132" s="25" t="str">
        <f t="shared" si="18"/>
        <v>CA</v>
      </c>
      <c r="O132" s="25">
        <f t="shared" si="11"/>
        <v>11.6</v>
      </c>
      <c r="P132" s="25">
        <f t="shared" si="12"/>
        <v>11.9</v>
      </c>
      <c r="Q132" s="25">
        <f t="shared" si="13"/>
        <v>250</v>
      </c>
      <c r="R132" s="25">
        <f t="shared" si="14"/>
        <v>305</v>
      </c>
      <c r="S132" s="25">
        <f t="shared" si="15"/>
        <v>2.5</v>
      </c>
      <c r="T132" s="25">
        <f t="shared" si="16"/>
        <v>2.5</v>
      </c>
    </row>
    <row r="133" spans="1:20" x14ac:dyDescent="0.25">
      <c r="A133" s="2">
        <v>43858</v>
      </c>
      <c r="B133" s="100" t="s">
        <v>248</v>
      </c>
      <c r="C133" s="76">
        <v>11.6</v>
      </c>
      <c r="D133" s="48">
        <f t="shared" si="17"/>
        <v>1</v>
      </c>
      <c r="E133" s="224" t="e">
        <f>#REF!</f>
        <v>#REF!</v>
      </c>
      <c r="F133" s="48" t="e">
        <f t="shared" si="19"/>
        <v>#REF!</v>
      </c>
      <c r="G133" s="130"/>
      <c r="H133" s="131"/>
      <c r="I133" s="79">
        <v>1</v>
      </c>
      <c r="J133" t="s">
        <v>262</v>
      </c>
      <c r="N133" s="25" t="str">
        <f t="shared" si="18"/>
        <v>CA</v>
      </c>
      <c r="O133" s="25">
        <f t="shared" si="11"/>
        <v>11.6</v>
      </c>
      <c r="P133" s="25">
        <f t="shared" si="12"/>
        <v>11.9</v>
      </c>
      <c r="Q133" s="25">
        <f t="shared" si="13"/>
        <v>250</v>
      </c>
      <c r="R133" s="25">
        <f t="shared" si="14"/>
        <v>305</v>
      </c>
      <c r="S133" s="25">
        <f t="shared" si="15"/>
        <v>2.5</v>
      </c>
      <c r="T133" s="25">
        <f t="shared" si="16"/>
        <v>2.5</v>
      </c>
    </row>
    <row r="134" spans="1:20" x14ac:dyDescent="0.25">
      <c r="A134" s="2">
        <v>43858</v>
      </c>
      <c r="B134" s="100" t="s">
        <v>249</v>
      </c>
      <c r="C134" s="76">
        <v>11.7</v>
      </c>
      <c r="D134" s="48">
        <f t="shared" si="17"/>
        <v>1</v>
      </c>
      <c r="E134" s="224" t="e">
        <f>#REF!</f>
        <v>#REF!</v>
      </c>
      <c r="F134" s="48" t="e">
        <f t="shared" si="19"/>
        <v>#REF!</v>
      </c>
      <c r="G134" s="130"/>
      <c r="H134" s="131"/>
      <c r="I134" s="79">
        <v>1</v>
      </c>
      <c r="J134" t="s">
        <v>262</v>
      </c>
      <c r="N134" s="25" t="str">
        <f t="shared" si="18"/>
        <v>CA</v>
      </c>
      <c r="O134" s="25">
        <f t="shared" si="11"/>
        <v>11.6</v>
      </c>
      <c r="P134" s="25">
        <f t="shared" si="12"/>
        <v>11.9</v>
      </c>
      <c r="Q134" s="25">
        <f t="shared" si="13"/>
        <v>250</v>
      </c>
      <c r="R134" s="25">
        <f t="shared" si="14"/>
        <v>305</v>
      </c>
      <c r="S134" s="25">
        <f t="shared" si="15"/>
        <v>2.5</v>
      </c>
      <c r="T134" s="25">
        <f t="shared" si="16"/>
        <v>2.5</v>
      </c>
    </row>
    <row r="135" spans="1:20" x14ac:dyDescent="0.25">
      <c r="A135" s="2">
        <v>43858</v>
      </c>
      <c r="B135" s="100" t="s">
        <v>250</v>
      </c>
      <c r="C135" s="76">
        <v>11.7</v>
      </c>
      <c r="D135" s="48">
        <f t="shared" si="17"/>
        <v>1</v>
      </c>
      <c r="E135" s="224" t="e">
        <f>#REF!</f>
        <v>#REF!</v>
      </c>
      <c r="F135" s="48" t="e">
        <f t="shared" si="19"/>
        <v>#REF!</v>
      </c>
      <c r="G135" s="130"/>
      <c r="H135" s="131"/>
      <c r="I135" s="79">
        <v>1</v>
      </c>
      <c r="J135" t="s">
        <v>262</v>
      </c>
      <c r="N135" s="25" t="str">
        <f t="shared" si="18"/>
        <v>CA</v>
      </c>
      <c r="O135" s="25">
        <f t="shared" si="11"/>
        <v>11.6</v>
      </c>
      <c r="P135" s="25">
        <f t="shared" si="12"/>
        <v>11.9</v>
      </c>
      <c r="Q135" s="25">
        <f t="shared" si="13"/>
        <v>250</v>
      </c>
      <c r="R135" s="25">
        <f t="shared" si="14"/>
        <v>305</v>
      </c>
      <c r="S135" s="25">
        <f t="shared" si="15"/>
        <v>2.5</v>
      </c>
      <c r="T135" s="25">
        <f t="shared" si="16"/>
        <v>2.5</v>
      </c>
    </row>
    <row r="136" spans="1:20" x14ac:dyDescent="0.25">
      <c r="A136" s="2">
        <v>43858</v>
      </c>
      <c r="B136" s="100" t="s">
        <v>251</v>
      </c>
      <c r="C136" s="76">
        <v>11.8</v>
      </c>
      <c r="D136" s="48">
        <f t="shared" si="17"/>
        <v>1</v>
      </c>
      <c r="E136" s="224" t="e">
        <f>#REF!</f>
        <v>#REF!</v>
      </c>
      <c r="F136" s="48" t="e">
        <f t="shared" si="19"/>
        <v>#REF!</v>
      </c>
      <c r="G136" s="84"/>
      <c r="H136" s="51"/>
      <c r="I136" s="79">
        <v>1</v>
      </c>
      <c r="J136" t="s">
        <v>107</v>
      </c>
      <c r="N136" s="25" t="str">
        <f t="shared" si="18"/>
        <v>CA</v>
      </c>
      <c r="O136" s="25">
        <f t="shared" si="11"/>
        <v>11.6</v>
      </c>
      <c r="P136" s="25">
        <f t="shared" si="12"/>
        <v>11.9</v>
      </c>
      <c r="Q136" s="25">
        <f t="shared" si="13"/>
        <v>250</v>
      </c>
      <c r="R136" s="25">
        <f t="shared" si="14"/>
        <v>305</v>
      </c>
      <c r="S136" s="25">
        <f t="shared" si="15"/>
        <v>2.5</v>
      </c>
      <c r="T136" s="25">
        <f t="shared" si="16"/>
        <v>2.5</v>
      </c>
    </row>
    <row r="137" spans="1:20" x14ac:dyDescent="0.25">
      <c r="A137" s="2">
        <v>43858</v>
      </c>
      <c r="B137" s="100" t="s">
        <v>252</v>
      </c>
      <c r="C137" s="76">
        <v>12</v>
      </c>
      <c r="D137" s="48">
        <f t="shared" si="17"/>
        <v>0</v>
      </c>
      <c r="E137" s="224" t="e">
        <f>#REF!</f>
        <v>#REF!</v>
      </c>
      <c r="F137" s="48" t="e">
        <f t="shared" si="19"/>
        <v>#REF!</v>
      </c>
      <c r="G137" s="84"/>
      <c r="H137" s="51"/>
      <c r="I137" s="79">
        <v>1</v>
      </c>
      <c r="J137" t="s">
        <v>107</v>
      </c>
      <c r="N137" s="25" t="str">
        <f t="shared" si="18"/>
        <v>CA</v>
      </c>
      <c r="O137" s="25">
        <f t="shared" si="11"/>
        <v>11.6</v>
      </c>
      <c r="P137" s="25">
        <f t="shared" si="12"/>
        <v>11.9</v>
      </c>
      <c r="Q137" s="25">
        <f t="shared" si="13"/>
        <v>250</v>
      </c>
      <c r="R137" s="25">
        <f t="shared" si="14"/>
        <v>305</v>
      </c>
      <c r="S137" s="25">
        <f t="shared" si="15"/>
        <v>2.5</v>
      </c>
      <c r="T137" s="25">
        <f t="shared" si="16"/>
        <v>2.5</v>
      </c>
    </row>
    <row r="138" spans="1:20" x14ac:dyDescent="0.25">
      <c r="A138" s="2">
        <v>43858</v>
      </c>
      <c r="B138" s="100" t="s">
        <v>253</v>
      </c>
      <c r="C138" s="76">
        <v>11.7</v>
      </c>
      <c r="D138" s="48">
        <f t="shared" si="17"/>
        <v>1</v>
      </c>
      <c r="E138" s="224" t="e">
        <f>#REF!</f>
        <v>#REF!</v>
      </c>
      <c r="F138" s="48" t="e">
        <f t="shared" si="19"/>
        <v>#REF!</v>
      </c>
      <c r="G138" s="130"/>
      <c r="H138" s="131"/>
      <c r="I138" s="79">
        <v>1</v>
      </c>
      <c r="J138" t="s">
        <v>107</v>
      </c>
      <c r="N138" s="25" t="str">
        <f t="shared" si="18"/>
        <v>CA</v>
      </c>
      <c r="O138" s="25">
        <f t="shared" si="11"/>
        <v>11.6</v>
      </c>
      <c r="P138" s="25">
        <f t="shared" si="12"/>
        <v>11.9</v>
      </c>
      <c r="Q138" s="25">
        <f t="shared" si="13"/>
        <v>250</v>
      </c>
      <c r="R138" s="25">
        <f t="shared" si="14"/>
        <v>305</v>
      </c>
      <c r="S138" s="25">
        <f t="shared" si="15"/>
        <v>2.5</v>
      </c>
      <c r="T138" s="25">
        <f t="shared" si="16"/>
        <v>2.5</v>
      </c>
    </row>
    <row r="139" spans="1:20" x14ac:dyDescent="0.25">
      <c r="A139" s="2">
        <v>43858</v>
      </c>
      <c r="B139" s="100" t="s">
        <v>254</v>
      </c>
      <c r="C139" s="76">
        <v>11.8</v>
      </c>
      <c r="D139" s="48">
        <f t="shared" si="17"/>
        <v>1</v>
      </c>
      <c r="E139" s="224" t="e">
        <f>#REF!</f>
        <v>#REF!</v>
      </c>
      <c r="F139" s="48" t="e">
        <f t="shared" si="19"/>
        <v>#REF!</v>
      </c>
      <c r="G139" s="84"/>
      <c r="H139" s="51"/>
      <c r="I139" s="79">
        <v>1</v>
      </c>
      <c r="J139" t="s">
        <v>106</v>
      </c>
      <c r="N139" s="25" t="str">
        <f t="shared" si="18"/>
        <v>CA</v>
      </c>
      <c r="O139" s="25">
        <f t="shared" ref="O139:O205" si="20">VLOOKUP($N139,$N$3:$T$9,2,FALSE)</f>
        <v>11.6</v>
      </c>
      <c r="P139" s="25">
        <f t="shared" ref="P139:P205" si="21">VLOOKUP($N139,$N$3:$T$9,3,FALSE)</f>
        <v>11.9</v>
      </c>
      <c r="Q139" s="25">
        <f t="shared" ref="Q139:Q205" si="22">VLOOKUP($N139,$N$3:$T$9,4,FALSE)</f>
        <v>250</v>
      </c>
      <c r="R139" s="25">
        <f t="shared" ref="R139:R205" si="23">VLOOKUP($N139,$N$3:$T$9,5,FALSE)</f>
        <v>305</v>
      </c>
      <c r="S139" s="25">
        <f t="shared" ref="S139:S205" si="24">VLOOKUP($N139,$N$3:$T$9,6,FALSE)</f>
        <v>2.5</v>
      </c>
      <c r="T139" s="25">
        <f t="shared" ref="T139:T205" si="25">VLOOKUP($N139,$N$3:$T$9,7,FALSE)</f>
        <v>2.5</v>
      </c>
    </row>
    <row r="140" spans="1:20" x14ac:dyDescent="0.25">
      <c r="A140" s="2">
        <v>43858</v>
      </c>
      <c r="B140" s="100" t="s">
        <v>255</v>
      </c>
      <c r="C140" s="76">
        <v>11.9</v>
      </c>
      <c r="D140" s="48">
        <f t="shared" si="17"/>
        <v>1</v>
      </c>
      <c r="E140" s="224" t="e">
        <f>#REF!</f>
        <v>#REF!</v>
      </c>
      <c r="F140" s="48" t="e">
        <f t="shared" si="19"/>
        <v>#REF!</v>
      </c>
      <c r="G140" s="84"/>
      <c r="H140" s="51"/>
      <c r="I140" s="79">
        <v>1</v>
      </c>
      <c r="J140" t="s">
        <v>106</v>
      </c>
      <c r="N140" s="25" t="str">
        <f t="shared" si="18"/>
        <v>CA</v>
      </c>
      <c r="O140" s="25">
        <f t="shared" si="20"/>
        <v>11.6</v>
      </c>
      <c r="P140" s="25">
        <f t="shared" si="21"/>
        <v>11.9</v>
      </c>
      <c r="Q140" s="25">
        <f t="shared" si="22"/>
        <v>250</v>
      </c>
      <c r="R140" s="25">
        <f t="shared" si="23"/>
        <v>305</v>
      </c>
      <c r="S140" s="25">
        <f t="shared" si="24"/>
        <v>2.5</v>
      </c>
      <c r="T140" s="25">
        <f t="shared" si="25"/>
        <v>2.5</v>
      </c>
    </row>
    <row r="141" spans="1:20" x14ac:dyDescent="0.25">
      <c r="A141" s="2">
        <v>43859</v>
      </c>
      <c r="B141" s="100" t="s">
        <v>256</v>
      </c>
      <c r="C141" s="76">
        <v>11.8</v>
      </c>
      <c r="D141" s="48">
        <f t="shared" si="17"/>
        <v>1</v>
      </c>
      <c r="E141" s="224" t="e">
        <f>#REF!</f>
        <v>#REF!</v>
      </c>
      <c r="F141" s="48" t="e">
        <f t="shared" si="19"/>
        <v>#REF!</v>
      </c>
      <c r="G141" s="84"/>
      <c r="H141" s="51"/>
      <c r="I141" s="79">
        <v>0</v>
      </c>
      <c r="J141" t="s">
        <v>106</v>
      </c>
      <c r="N141" s="25" t="str">
        <f t="shared" si="18"/>
        <v>ST</v>
      </c>
      <c r="O141" s="25">
        <f t="shared" si="20"/>
        <v>11.6</v>
      </c>
      <c r="P141" s="25">
        <f t="shared" si="21"/>
        <v>11.9</v>
      </c>
      <c r="Q141" s="25">
        <f t="shared" si="22"/>
        <v>250</v>
      </c>
      <c r="R141" s="25">
        <f t="shared" si="23"/>
        <v>305</v>
      </c>
      <c r="S141" s="25">
        <f t="shared" si="24"/>
        <v>2.5</v>
      </c>
      <c r="T141" s="25">
        <f t="shared" si="25"/>
        <v>2.5</v>
      </c>
    </row>
    <row r="142" spans="1:20" x14ac:dyDescent="0.25">
      <c r="A142" s="2">
        <v>43859</v>
      </c>
      <c r="B142" s="100" t="s">
        <v>257</v>
      </c>
      <c r="C142" s="76">
        <v>11.7</v>
      </c>
      <c r="D142" s="48">
        <f t="shared" si="17"/>
        <v>1</v>
      </c>
      <c r="E142" s="224" t="e">
        <f>#REF!</f>
        <v>#REF!</v>
      </c>
      <c r="F142" s="48" t="e">
        <f t="shared" si="19"/>
        <v>#REF!</v>
      </c>
      <c r="G142" s="84"/>
      <c r="H142" s="51"/>
      <c r="I142" s="79">
        <v>0</v>
      </c>
      <c r="J142" t="s">
        <v>106</v>
      </c>
      <c r="N142" s="25" t="str">
        <f t="shared" si="18"/>
        <v>ST</v>
      </c>
      <c r="O142" s="25">
        <f t="shared" si="20"/>
        <v>11.6</v>
      </c>
      <c r="P142" s="25">
        <f t="shared" si="21"/>
        <v>11.9</v>
      </c>
      <c r="Q142" s="25">
        <f t="shared" si="22"/>
        <v>250</v>
      </c>
      <c r="R142" s="25">
        <f t="shared" si="23"/>
        <v>305</v>
      </c>
      <c r="S142" s="25">
        <f t="shared" si="24"/>
        <v>2.5</v>
      </c>
      <c r="T142" s="25">
        <f t="shared" si="25"/>
        <v>2.5</v>
      </c>
    </row>
    <row r="143" spans="1:20" x14ac:dyDescent="0.25">
      <c r="A143" s="2">
        <v>43859</v>
      </c>
      <c r="B143" s="100" t="s">
        <v>258</v>
      </c>
      <c r="C143" s="76">
        <v>11.6</v>
      </c>
      <c r="D143" s="48">
        <f t="shared" si="17"/>
        <v>1</v>
      </c>
      <c r="E143" s="224" t="e">
        <f>#REF!</f>
        <v>#REF!</v>
      </c>
      <c r="F143" s="48" t="e">
        <f t="shared" si="19"/>
        <v>#REF!</v>
      </c>
      <c r="G143" s="84"/>
      <c r="H143" s="51"/>
      <c r="I143" s="79">
        <v>0</v>
      </c>
      <c r="J143" t="s">
        <v>262</v>
      </c>
      <c r="N143" s="25" t="str">
        <f t="shared" si="18"/>
        <v>ST</v>
      </c>
      <c r="O143" s="25">
        <f t="shared" si="20"/>
        <v>11.6</v>
      </c>
      <c r="P143" s="25">
        <f t="shared" si="21"/>
        <v>11.9</v>
      </c>
      <c r="Q143" s="25">
        <f t="shared" si="22"/>
        <v>250</v>
      </c>
      <c r="R143" s="25">
        <f t="shared" si="23"/>
        <v>305</v>
      </c>
      <c r="S143" s="25">
        <f t="shared" si="24"/>
        <v>2.5</v>
      </c>
      <c r="T143" s="25">
        <f t="shared" si="25"/>
        <v>2.5</v>
      </c>
    </row>
    <row r="144" spans="1:20" x14ac:dyDescent="0.25">
      <c r="A144" s="2">
        <v>43859</v>
      </c>
      <c r="B144" s="100" t="s">
        <v>259</v>
      </c>
      <c r="C144" s="76">
        <v>11.8</v>
      </c>
      <c r="D144" s="48">
        <f t="shared" si="17"/>
        <v>1</v>
      </c>
      <c r="E144" s="224" t="e">
        <f>#REF!</f>
        <v>#REF!</v>
      </c>
      <c r="F144" s="48" t="e">
        <f t="shared" si="19"/>
        <v>#REF!</v>
      </c>
      <c r="G144" s="84"/>
      <c r="H144" s="51"/>
      <c r="I144" s="79">
        <v>0</v>
      </c>
      <c r="J144" t="s">
        <v>262</v>
      </c>
      <c r="N144" s="25" t="str">
        <f t="shared" si="18"/>
        <v>ST</v>
      </c>
      <c r="O144" s="25">
        <f t="shared" si="20"/>
        <v>11.6</v>
      </c>
      <c r="P144" s="25">
        <f t="shared" si="21"/>
        <v>11.9</v>
      </c>
      <c r="Q144" s="25">
        <f t="shared" si="22"/>
        <v>250</v>
      </c>
      <c r="R144" s="25">
        <f t="shared" si="23"/>
        <v>305</v>
      </c>
      <c r="S144" s="25">
        <f t="shared" si="24"/>
        <v>2.5</v>
      </c>
      <c r="T144" s="25">
        <f t="shared" si="25"/>
        <v>2.5</v>
      </c>
    </row>
    <row r="145" spans="1:20" x14ac:dyDescent="0.25">
      <c r="A145" s="2">
        <v>43859</v>
      </c>
      <c r="B145" s="100" t="s">
        <v>260</v>
      </c>
      <c r="C145" s="76">
        <v>11.8</v>
      </c>
      <c r="D145" s="48">
        <f t="shared" si="17"/>
        <v>1</v>
      </c>
      <c r="E145" s="224" t="e">
        <f>#REF!</f>
        <v>#REF!</v>
      </c>
      <c r="F145" s="48" t="e">
        <f t="shared" si="19"/>
        <v>#REF!</v>
      </c>
      <c r="G145" s="84"/>
      <c r="H145" s="51"/>
      <c r="I145" s="79">
        <v>1</v>
      </c>
      <c r="J145" t="s">
        <v>106</v>
      </c>
      <c r="N145" s="25" t="str">
        <f t="shared" ref="N145:N208" si="26">LEFT(B145,2)</f>
        <v>ST</v>
      </c>
      <c r="O145" s="25">
        <f t="shared" si="20"/>
        <v>11.6</v>
      </c>
      <c r="P145" s="25">
        <f t="shared" si="21"/>
        <v>11.9</v>
      </c>
      <c r="Q145" s="25">
        <f t="shared" si="22"/>
        <v>250</v>
      </c>
      <c r="R145" s="25">
        <f t="shared" si="23"/>
        <v>305</v>
      </c>
      <c r="S145" s="25">
        <f t="shared" si="24"/>
        <v>2.5</v>
      </c>
      <c r="T145" s="25">
        <f t="shared" si="25"/>
        <v>2.5</v>
      </c>
    </row>
    <row r="146" spans="1:20" x14ac:dyDescent="0.25">
      <c r="A146" s="2">
        <v>43859</v>
      </c>
      <c r="B146" s="100" t="s">
        <v>261</v>
      </c>
      <c r="C146" s="76">
        <v>11.9</v>
      </c>
      <c r="D146" s="48">
        <f t="shared" si="17"/>
        <v>1</v>
      </c>
      <c r="E146" s="224" t="e">
        <f>#REF!</f>
        <v>#REF!</v>
      </c>
      <c r="F146" s="48" t="e">
        <f t="shared" si="19"/>
        <v>#REF!</v>
      </c>
      <c r="G146" s="84"/>
      <c r="H146" s="51"/>
      <c r="I146" s="79">
        <v>1</v>
      </c>
      <c r="J146" t="s">
        <v>106</v>
      </c>
      <c r="N146" s="25" t="str">
        <f t="shared" si="26"/>
        <v>ST</v>
      </c>
      <c r="O146" s="25">
        <f t="shared" si="20"/>
        <v>11.6</v>
      </c>
      <c r="P146" s="25">
        <f t="shared" si="21"/>
        <v>11.9</v>
      </c>
      <c r="Q146" s="25">
        <f t="shared" si="22"/>
        <v>250</v>
      </c>
      <c r="R146" s="25">
        <f t="shared" si="23"/>
        <v>305</v>
      </c>
      <c r="S146" s="25">
        <f t="shared" si="24"/>
        <v>2.5</v>
      </c>
      <c r="T146" s="25">
        <f t="shared" si="25"/>
        <v>2.5</v>
      </c>
    </row>
    <row r="147" spans="1:20" x14ac:dyDescent="0.25">
      <c r="A147" s="2">
        <v>43860</v>
      </c>
      <c r="B147" s="100" t="s">
        <v>263</v>
      </c>
      <c r="C147" s="76">
        <v>11.7</v>
      </c>
      <c r="D147" s="48">
        <f t="shared" si="17"/>
        <v>1</v>
      </c>
      <c r="E147" s="224" t="e">
        <f>#REF!</f>
        <v>#REF!</v>
      </c>
      <c r="F147" s="48" t="e">
        <f t="shared" si="19"/>
        <v>#REF!</v>
      </c>
      <c r="G147" s="84"/>
      <c r="H147" s="51"/>
      <c r="I147" s="79">
        <v>1</v>
      </c>
      <c r="J147" t="s">
        <v>262</v>
      </c>
      <c r="N147" s="25" t="str">
        <f t="shared" si="26"/>
        <v>ST</v>
      </c>
      <c r="O147" s="25">
        <f t="shared" si="20"/>
        <v>11.6</v>
      </c>
      <c r="P147" s="25">
        <f t="shared" si="21"/>
        <v>11.9</v>
      </c>
      <c r="Q147" s="25">
        <f t="shared" si="22"/>
        <v>250</v>
      </c>
      <c r="R147" s="25">
        <f t="shared" si="23"/>
        <v>305</v>
      </c>
      <c r="S147" s="25">
        <f t="shared" si="24"/>
        <v>2.5</v>
      </c>
      <c r="T147" s="25">
        <f t="shared" si="25"/>
        <v>2.5</v>
      </c>
    </row>
    <row r="148" spans="1:20" x14ac:dyDescent="0.25">
      <c r="A148" s="2">
        <v>43860</v>
      </c>
      <c r="B148" s="100" t="s">
        <v>264</v>
      </c>
      <c r="C148" s="76">
        <v>11.9</v>
      </c>
      <c r="D148" s="48">
        <f t="shared" si="17"/>
        <v>1</v>
      </c>
      <c r="E148" s="224" t="e">
        <f>#REF!</f>
        <v>#REF!</v>
      </c>
      <c r="F148" s="48" t="e">
        <f t="shared" si="19"/>
        <v>#REF!</v>
      </c>
      <c r="G148" s="84"/>
      <c r="H148" s="51"/>
      <c r="I148" s="79">
        <v>1</v>
      </c>
      <c r="J148" t="s">
        <v>262</v>
      </c>
      <c r="N148" s="25" t="str">
        <f t="shared" si="26"/>
        <v>ST</v>
      </c>
      <c r="O148" s="25">
        <f t="shared" si="20"/>
        <v>11.6</v>
      </c>
      <c r="P148" s="25">
        <f t="shared" si="21"/>
        <v>11.9</v>
      </c>
      <c r="Q148" s="25">
        <f t="shared" si="22"/>
        <v>250</v>
      </c>
      <c r="R148" s="25">
        <f t="shared" si="23"/>
        <v>305</v>
      </c>
      <c r="S148" s="25">
        <f t="shared" si="24"/>
        <v>2.5</v>
      </c>
      <c r="T148" s="25">
        <f t="shared" si="25"/>
        <v>2.5</v>
      </c>
    </row>
    <row r="149" spans="1:20" x14ac:dyDescent="0.25">
      <c r="A149" s="2">
        <v>43860</v>
      </c>
      <c r="B149" s="100" t="s">
        <v>265</v>
      </c>
      <c r="C149" s="76">
        <v>11.6</v>
      </c>
      <c r="D149" s="48">
        <f t="shared" si="17"/>
        <v>1</v>
      </c>
      <c r="E149" s="224" t="e">
        <f>#REF!</f>
        <v>#REF!</v>
      </c>
      <c r="F149" s="48" t="e">
        <f t="shared" si="19"/>
        <v>#REF!</v>
      </c>
      <c r="G149" s="84"/>
      <c r="H149" s="51"/>
      <c r="I149" s="79">
        <v>1</v>
      </c>
      <c r="J149" t="s">
        <v>262</v>
      </c>
      <c r="N149" s="25" t="str">
        <f t="shared" si="26"/>
        <v>ST</v>
      </c>
      <c r="O149" s="25">
        <f t="shared" si="20"/>
        <v>11.6</v>
      </c>
      <c r="P149" s="25">
        <f t="shared" si="21"/>
        <v>11.9</v>
      </c>
      <c r="Q149" s="25">
        <f t="shared" si="22"/>
        <v>250</v>
      </c>
      <c r="R149" s="25">
        <f t="shared" si="23"/>
        <v>305</v>
      </c>
      <c r="S149" s="25">
        <f t="shared" si="24"/>
        <v>2.5</v>
      </c>
      <c r="T149" s="25">
        <f t="shared" si="25"/>
        <v>2.5</v>
      </c>
    </row>
    <row r="150" spans="1:20" x14ac:dyDescent="0.25">
      <c r="A150" s="2">
        <v>43860</v>
      </c>
      <c r="B150" s="100" t="s">
        <v>266</v>
      </c>
      <c r="C150" s="76">
        <v>11.7</v>
      </c>
      <c r="D150" s="48">
        <f t="shared" si="17"/>
        <v>1</v>
      </c>
      <c r="E150" s="224" t="e">
        <f>#REF!</f>
        <v>#REF!</v>
      </c>
      <c r="F150" s="48" t="e">
        <f t="shared" si="19"/>
        <v>#REF!</v>
      </c>
      <c r="G150" s="84"/>
      <c r="H150" s="51"/>
      <c r="I150" s="79">
        <v>0</v>
      </c>
      <c r="J150" t="s">
        <v>262</v>
      </c>
      <c r="N150" s="25" t="str">
        <f t="shared" si="26"/>
        <v>ST</v>
      </c>
      <c r="O150" s="25">
        <f t="shared" si="20"/>
        <v>11.6</v>
      </c>
      <c r="P150" s="25">
        <f t="shared" si="21"/>
        <v>11.9</v>
      </c>
      <c r="Q150" s="25">
        <f t="shared" si="22"/>
        <v>250</v>
      </c>
      <c r="R150" s="25">
        <f t="shared" si="23"/>
        <v>305</v>
      </c>
      <c r="S150" s="25">
        <f t="shared" si="24"/>
        <v>2.5</v>
      </c>
      <c r="T150" s="25">
        <f t="shared" si="25"/>
        <v>2.5</v>
      </c>
    </row>
    <row r="151" spans="1:20" hidden="1" x14ac:dyDescent="0.25">
      <c r="A151" s="2"/>
      <c r="B151" s="100"/>
      <c r="C151" s="76"/>
      <c r="D151" s="48"/>
      <c r="E151" s="224"/>
      <c r="F151" s="48"/>
      <c r="G151" s="84"/>
      <c r="H151" s="51"/>
      <c r="I151" s="79"/>
      <c r="N151" s="25" t="str">
        <f t="shared" si="26"/>
        <v/>
      </c>
      <c r="O151" s="25" t="e">
        <f t="shared" si="20"/>
        <v>#N/A</v>
      </c>
      <c r="P151" s="25" t="e">
        <f t="shared" si="21"/>
        <v>#N/A</v>
      </c>
      <c r="Q151" s="25" t="e">
        <f t="shared" si="22"/>
        <v>#N/A</v>
      </c>
      <c r="R151" s="25" t="e">
        <f t="shared" si="23"/>
        <v>#N/A</v>
      </c>
      <c r="S151" s="25" t="e">
        <f t="shared" si="24"/>
        <v>#N/A</v>
      </c>
      <c r="T151" s="25" t="e">
        <f t="shared" si="25"/>
        <v>#N/A</v>
      </c>
    </row>
    <row r="152" spans="1:20" hidden="1" x14ac:dyDescent="0.25">
      <c r="A152" s="2"/>
      <c r="B152" s="100"/>
      <c r="C152" s="76"/>
      <c r="D152" s="48"/>
      <c r="E152" s="224"/>
      <c r="F152" s="48"/>
      <c r="G152" s="84"/>
      <c r="H152" s="51"/>
      <c r="I152" s="79"/>
      <c r="N152" s="25" t="str">
        <f t="shared" si="26"/>
        <v/>
      </c>
      <c r="O152" s="25" t="e">
        <f t="shared" si="20"/>
        <v>#N/A</v>
      </c>
      <c r="P152" s="25" t="e">
        <f t="shared" si="21"/>
        <v>#N/A</v>
      </c>
      <c r="Q152" s="25" t="e">
        <f t="shared" si="22"/>
        <v>#N/A</v>
      </c>
      <c r="R152" s="25" t="e">
        <f t="shared" si="23"/>
        <v>#N/A</v>
      </c>
      <c r="S152" s="25" t="e">
        <f t="shared" si="24"/>
        <v>#N/A</v>
      </c>
      <c r="T152" s="25" t="e">
        <f t="shared" si="25"/>
        <v>#N/A</v>
      </c>
    </row>
    <row r="153" spans="1:20" hidden="1" x14ac:dyDescent="0.25">
      <c r="A153" s="2"/>
      <c r="B153" s="100"/>
      <c r="C153" s="76"/>
      <c r="D153" s="48"/>
      <c r="E153" s="224"/>
      <c r="F153" s="48"/>
      <c r="G153" s="84"/>
      <c r="H153" s="51"/>
      <c r="I153" s="79"/>
      <c r="N153" s="25" t="str">
        <f t="shared" si="26"/>
        <v/>
      </c>
      <c r="O153" s="25" t="e">
        <f t="shared" si="20"/>
        <v>#N/A</v>
      </c>
      <c r="P153" s="25" t="e">
        <f t="shared" si="21"/>
        <v>#N/A</v>
      </c>
      <c r="Q153" s="25" t="e">
        <f t="shared" si="22"/>
        <v>#N/A</v>
      </c>
      <c r="R153" s="25" t="e">
        <f t="shared" si="23"/>
        <v>#N/A</v>
      </c>
      <c r="S153" s="25" t="e">
        <f t="shared" si="24"/>
        <v>#N/A</v>
      </c>
      <c r="T153" s="25" t="e">
        <f t="shared" si="25"/>
        <v>#N/A</v>
      </c>
    </row>
    <row r="154" spans="1:20" hidden="1" x14ac:dyDescent="0.25">
      <c r="A154" s="2"/>
      <c r="B154" s="100"/>
      <c r="C154" s="76"/>
      <c r="D154" s="48"/>
      <c r="E154" s="224"/>
      <c r="F154" s="48"/>
      <c r="G154" s="84"/>
      <c r="H154" s="51"/>
      <c r="I154" s="79"/>
      <c r="N154" s="25" t="str">
        <f t="shared" si="26"/>
        <v/>
      </c>
      <c r="O154" s="25" t="e">
        <f t="shared" si="20"/>
        <v>#N/A</v>
      </c>
      <c r="P154" s="25" t="e">
        <f t="shared" si="21"/>
        <v>#N/A</v>
      </c>
      <c r="Q154" s="25" t="e">
        <f t="shared" si="22"/>
        <v>#N/A</v>
      </c>
      <c r="R154" s="25" t="e">
        <f t="shared" si="23"/>
        <v>#N/A</v>
      </c>
      <c r="S154" s="25" t="e">
        <f t="shared" si="24"/>
        <v>#N/A</v>
      </c>
      <c r="T154" s="25" t="e">
        <f t="shared" si="25"/>
        <v>#N/A</v>
      </c>
    </row>
    <row r="155" spans="1:20" hidden="1" x14ac:dyDescent="0.25">
      <c r="A155" s="2"/>
      <c r="B155" s="100"/>
      <c r="C155" s="76"/>
      <c r="D155" s="48"/>
      <c r="E155" s="224"/>
      <c r="F155" s="48"/>
      <c r="G155" s="84"/>
      <c r="H155" s="51"/>
      <c r="I155" s="79"/>
      <c r="N155" s="25" t="str">
        <f t="shared" si="26"/>
        <v/>
      </c>
      <c r="O155" s="25" t="e">
        <f t="shared" si="20"/>
        <v>#N/A</v>
      </c>
      <c r="P155" s="25" t="e">
        <f t="shared" si="21"/>
        <v>#N/A</v>
      </c>
      <c r="Q155" s="25" t="e">
        <f t="shared" si="22"/>
        <v>#N/A</v>
      </c>
      <c r="R155" s="25" t="e">
        <f t="shared" si="23"/>
        <v>#N/A</v>
      </c>
      <c r="S155" s="25" t="e">
        <f t="shared" si="24"/>
        <v>#N/A</v>
      </c>
      <c r="T155" s="25" t="e">
        <f t="shared" si="25"/>
        <v>#N/A</v>
      </c>
    </row>
    <row r="156" spans="1:20" hidden="1" x14ac:dyDescent="0.25">
      <c r="A156" s="2"/>
      <c r="B156" s="100"/>
      <c r="C156" s="76"/>
      <c r="D156" s="48"/>
      <c r="E156" s="224"/>
      <c r="F156" s="48"/>
      <c r="G156" s="84"/>
      <c r="H156" s="51"/>
      <c r="I156" s="79"/>
      <c r="N156" s="25" t="str">
        <f t="shared" si="26"/>
        <v/>
      </c>
      <c r="O156" s="25" t="e">
        <f t="shared" si="20"/>
        <v>#N/A</v>
      </c>
      <c r="P156" s="25" t="e">
        <f t="shared" si="21"/>
        <v>#N/A</v>
      </c>
      <c r="Q156" s="25" t="e">
        <f t="shared" si="22"/>
        <v>#N/A</v>
      </c>
      <c r="R156" s="25" t="e">
        <f t="shared" si="23"/>
        <v>#N/A</v>
      </c>
      <c r="S156" s="25" t="e">
        <f t="shared" si="24"/>
        <v>#N/A</v>
      </c>
      <c r="T156" s="25" t="e">
        <f t="shared" si="25"/>
        <v>#N/A</v>
      </c>
    </row>
    <row r="157" spans="1:20" hidden="1" x14ac:dyDescent="0.25">
      <c r="A157" s="2"/>
      <c r="B157" s="100"/>
      <c r="C157" s="76"/>
      <c r="D157" s="48"/>
      <c r="E157" s="224"/>
      <c r="F157" s="48"/>
      <c r="G157" s="84"/>
      <c r="H157" s="51"/>
      <c r="I157" s="79"/>
      <c r="N157" s="25" t="str">
        <f t="shared" si="26"/>
        <v/>
      </c>
      <c r="O157" s="25" t="e">
        <f t="shared" si="20"/>
        <v>#N/A</v>
      </c>
      <c r="P157" s="25" t="e">
        <f t="shared" si="21"/>
        <v>#N/A</v>
      </c>
      <c r="Q157" s="25" t="e">
        <f t="shared" si="22"/>
        <v>#N/A</v>
      </c>
      <c r="R157" s="25" t="e">
        <f t="shared" si="23"/>
        <v>#N/A</v>
      </c>
      <c r="S157" s="25" t="e">
        <f t="shared" si="24"/>
        <v>#N/A</v>
      </c>
      <c r="T157" s="25" t="e">
        <f t="shared" si="25"/>
        <v>#N/A</v>
      </c>
    </row>
    <row r="158" spans="1:20" hidden="1" x14ac:dyDescent="0.25">
      <c r="A158" s="2"/>
      <c r="B158" s="100"/>
      <c r="C158" s="76"/>
      <c r="D158" s="48"/>
      <c r="E158" s="224"/>
      <c r="F158" s="48"/>
      <c r="G158" s="84"/>
      <c r="H158" s="51"/>
      <c r="I158" s="79"/>
      <c r="N158" s="25" t="str">
        <f t="shared" si="26"/>
        <v/>
      </c>
      <c r="O158" s="25" t="e">
        <f t="shared" si="20"/>
        <v>#N/A</v>
      </c>
      <c r="P158" s="25" t="e">
        <f t="shared" si="21"/>
        <v>#N/A</v>
      </c>
      <c r="Q158" s="25" t="e">
        <f t="shared" si="22"/>
        <v>#N/A</v>
      </c>
      <c r="R158" s="25" t="e">
        <f t="shared" si="23"/>
        <v>#N/A</v>
      </c>
      <c r="S158" s="25" t="e">
        <f t="shared" si="24"/>
        <v>#N/A</v>
      </c>
      <c r="T158" s="25" t="e">
        <f t="shared" si="25"/>
        <v>#N/A</v>
      </c>
    </row>
    <row r="159" spans="1:20" hidden="1" x14ac:dyDescent="0.25">
      <c r="A159" s="2"/>
      <c r="B159" s="100"/>
      <c r="C159" s="76"/>
      <c r="D159" s="48"/>
      <c r="E159" s="224"/>
      <c r="F159" s="48"/>
      <c r="G159" s="84"/>
      <c r="H159" s="51"/>
      <c r="I159" s="79"/>
      <c r="N159" s="25" t="str">
        <f t="shared" si="26"/>
        <v/>
      </c>
      <c r="O159" s="25" t="e">
        <f t="shared" si="20"/>
        <v>#N/A</v>
      </c>
      <c r="P159" s="25" t="e">
        <f t="shared" si="21"/>
        <v>#N/A</v>
      </c>
      <c r="Q159" s="25" t="e">
        <f t="shared" si="22"/>
        <v>#N/A</v>
      </c>
      <c r="R159" s="25" t="e">
        <f t="shared" si="23"/>
        <v>#N/A</v>
      </c>
      <c r="S159" s="25" t="e">
        <f t="shared" si="24"/>
        <v>#N/A</v>
      </c>
      <c r="T159" s="25" t="e">
        <f t="shared" si="25"/>
        <v>#N/A</v>
      </c>
    </row>
    <row r="160" spans="1:20" hidden="1" x14ac:dyDescent="0.25">
      <c r="A160" s="2"/>
      <c r="B160" s="100"/>
      <c r="C160" s="76"/>
      <c r="D160" s="48"/>
      <c r="E160" s="224"/>
      <c r="F160" s="48"/>
      <c r="G160" s="84"/>
      <c r="H160" s="51"/>
      <c r="I160" s="79"/>
      <c r="N160" s="25" t="str">
        <f t="shared" si="26"/>
        <v/>
      </c>
      <c r="O160" s="25" t="e">
        <f t="shared" si="20"/>
        <v>#N/A</v>
      </c>
      <c r="P160" s="25" t="e">
        <f t="shared" si="21"/>
        <v>#N/A</v>
      </c>
      <c r="Q160" s="25" t="e">
        <f t="shared" si="22"/>
        <v>#N/A</v>
      </c>
      <c r="R160" s="25" t="e">
        <f t="shared" si="23"/>
        <v>#N/A</v>
      </c>
      <c r="S160" s="25" t="e">
        <f t="shared" si="24"/>
        <v>#N/A</v>
      </c>
      <c r="T160" s="25" t="e">
        <f t="shared" si="25"/>
        <v>#N/A</v>
      </c>
    </row>
    <row r="161" spans="1:20" hidden="1" x14ac:dyDescent="0.25">
      <c r="A161" s="2"/>
      <c r="B161" s="100"/>
      <c r="C161" s="76"/>
      <c r="D161" s="48"/>
      <c r="E161" s="224"/>
      <c r="F161" s="48"/>
      <c r="G161" s="84"/>
      <c r="H161" s="51"/>
      <c r="I161" s="79"/>
      <c r="N161" s="25" t="str">
        <f t="shared" si="26"/>
        <v/>
      </c>
      <c r="O161" s="25" t="e">
        <f t="shared" si="20"/>
        <v>#N/A</v>
      </c>
      <c r="P161" s="25" t="e">
        <f t="shared" si="21"/>
        <v>#N/A</v>
      </c>
      <c r="Q161" s="25" t="e">
        <f t="shared" si="22"/>
        <v>#N/A</v>
      </c>
      <c r="R161" s="25" t="e">
        <f t="shared" si="23"/>
        <v>#N/A</v>
      </c>
      <c r="S161" s="25" t="e">
        <f t="shared" si="24"/>
        <v>#N/A</v>
      </c>
      <c r="T161" s="25" t="e">
        <f t="shared" si="25"/>
        <v>#N/A</v>
      </c>
    </row>
    <row r="162" spans="1:20" hidden="1" x14ac:dyDescent="0.25">
      <c r="A162" s="2"/>
      <c r="B162" s="100"/>
      <c r="C162" s="76"/>
      <c r="D162" s="48"/>
      <c r="E162" s="224"/>
      <c r="F162" s="48"/>
      <c r="G162" s="84"/>
      <c r="H162" s="51"/>
      <c r="I162" s="79"/>
      <c r="N162" s="25" t="str">
        <f t="shared" si="26"/>
        <v/>
      </c>
      <c r="O162" s="25" t="e">
        <f t="shared" si="20"/>
        <v>#N/A</v>
      </c>
      <c r="P162" s="25" t="e">
        <f t="shared" si="21"/>
        <v>#N/A</v>
      </c>
      <c r="Q162" s="25" t="e">
        <f t="shared" si="22"/>
        <v>#N/A</v>
      </c>
      <c r="R162" s="25" t="e">
        <f t="shared" si="23"/>
        <v>#N/A</v>
      </c>
      <c r="S162" s="25" t="e">
        <f t="shared" si="24"/>
        <v>#N/A</v>
      </c>
      <c r="T162" s="25" t="e">
        <f t="shared" si="25"/>
        <v>#N/A</v>
      </c>
    </row>
    <row r="163" spans="1:20" hidden="1" x14ac:dyDescent="0.25">
      <c r="A163" s="2"/>
      <c r="B163" s="100"/>
      <c r="C163" s="76"/>
      <c r="D163" s="48"/>
      <c r="E163" s="224"/>
      <c r="F163" s="48"/>
      <c r="G163" s="84"/>
      <c r="H163" s="51"/>
      <c r="I163" s="79"/>
      <c r="N163" s="25" t="str">
        <f t="shared" si="26"/>
        <v/>
      </c>
      <c r="O163" s="25" t="e">
        <f t="shared" si="20"/>
        <v>#N/A</v>
      </c>
      <c r="P163" s="25" t="e">
        <f t="shared" si="21"/>
        <v>#N/A</v>
      </c>
      <c r="Q163" s="25" t="e">
        <f t="shared" si="22"/>
        <v>#N/A</v>
      </c>
      <c r="R163" s="25" t="e">
        <f t="shared" si="23"/>
        <v>#N/A</v>
      </c>
      <c r="S163" s="25" t="e">
        <f t="shared" si="24"/>
        <v>#N/A</v>
      </c>
      <c r="T163" s="25" t="e">
        <f t="shared" si="25"/>
        <v>#N/A</v>
      </c>
    </row>
    <row r="164" spans="1:20" hidden="1" x14ac:dyDescent="0.25">
      <c r="A164" s="2"/>
      <c r="B164" s="100"/>
      <c r="C164" s="76"/>
      <c r="D164" s="48"/>
      <c r="E164" s="224"/>
      <c r="F164" s="48"/>
      <c r="G164" s="84"/>
      <c r="H164" s="51"/>
      <c r="I164" s="79"/>
      <c r="N164" s="25" t="str">
        <f t="shared" si="26"/>
        <v/>
      </c>
      <c r="O164" s="25" t="e">
        <f t="shared" si="20"/>
        <v>#N/A</v>
      </c>
      <c r="P164" s="25" t="e">
        <f t="shared" si="21"/>
        <v>#N/A</v>
      </c>
      <c r="Q164" s="25" t="e">
        <f t="shared" si="22"/>
        <v>#N/A</v>
      </c>
      <c r="R164" s="25" t="e">
        <f t="shared" si="23"/>
        <v>#N/A</v>
      </c>
      <c r="S164" s="25" t="e">
        <f t="shared" si="24"/>
        <v>#N/A</v>
      </c>
      <c r="T164" s="25" t="e">
        <f t="shared" si="25"/>
        <v>#N/A</v>
      </c>
    </row>
    <row r="165" spans="1:20" hidden="1" x14ac:dyDescent="0.25">
      <c r="A165" s="2"/>
      <c r="B165" s="100"/>
      <c r="C165" s="76"/>
      <c r="D165" s="48"/>
      <c r="E165" s="224"/>
      <c r="F165" s="48"/>
      <c r="G165" s="84"/>
      <c r="H165" s="51"/>
      <c r="I165" s="79"/>
      <c r="N165" s="25" t="str">
        <f t="shared" si="26"/>
        <v/>
      </c>
      <c r="O165" s="25" t="e">
        <f t="shared" si="20"/>
        <v>#N/A</v>
      </c>
      <c r="P165" s="25" t="e">
        <f t="shared" si="21"/>
        <v>#N/A</v>
      </c>
      <c r="Q165" s="25" t="e">
        <f t="shared" si="22"/>
        <v>#N/A</v>
      </c>
      <c r="R165" s="25" t="e">
        <f t="shared" si="23"/>
        <v>#N/A</v>
      </c>
      <c r="S165" s="25" t="e">
        <f t="shared" si="24"/>
        <v>#N/A</v>
      </c>
      <c r="T165" s="25" t="e">
        <f t="shared" si="25"/>
        <v>#N/A</v>
      </c>
    </row>
    <row r="166" spans="1:20" hidden="1" x14ac:dyDescent="0.25">
      <c r="A166" s="2"/>
      <c r="B166" s="100"/>
      <c r="C166" s="76"/>
      <c r="D166" s="48"/>
      <c r="E166" s="224"/>
      <c r="F166" s="48"/>
      <c r="G166" s="84"/>
      <c r="H166" s="51"/>
      <c r="I166" s="79"/>
      <c r="N166" s="25" t="str">
        <f t="shared" si="26"/>
        <v/>
      </c>
      <c r="O166" s="25" t="e">
        <f t="shared" si="20"/>
        <v>#N/A</v>
      </c>
      <c r="P166" s="25" t="e">
        <f t="shared" si="21"/>
        <v>#N/A</v>
      </c>
      <c r="Q166" s="25" t="e">
        <f t="shared" si="22"/>
        <v>#N/A</v>
      </c>
      <c r="R166" s="25" t="e">
        <f t="shared" si="23"/>
        <v>#N/A</v>
      </c>
      <c r="S166" s="25" t="e">
        <f t="shared" si="24"/>
        <v>#N/A</v>
      </c>
      <c r="T166" s="25" t="e">
        <f t="shared" si="25"/>
        <v>#N/A</v>
      </c>
    </row>
    <row r="167" spans="1:20" hidden="1" x14ac:dyDescent="0.25">
      <c r="A167" s="2"/>
      <c r="B167" s="100"/>
      <c r="C167" s="76"/>
      <c r="D167" s="48"/>
      <c r="E167" s="224"/>
      <c r="F167" s="48"/>
      <c r="G167" s="84"/>
      <c r="H167" s="51"/>
      <c r="I167" s="79"/>
      <c r="N167" s="25" t="str">
        <f t="shared" si="26"/>
        <v/>
      </c>
      <c r="O167" s="25" t="e">
        <f t="shared" si="20"/>
        <v>#N/A</v>
      </c>
      <c r="P167" s="25" t="e">
        <f t="shared" si="21"/>
        <v>#N/A</v>
      </c>
      <c r="Q167" s="25" t="e">
        <f t="shared" si="22"/>
        <v>#N/A</v>
      </c>
      <c r="R167" s="25" t="e">
        <f t="shared" si="23"/>
        <v>#N/A</v>
      </c>
      <c r="S167" s="25" t="e">
        <f t="shared" si="24"/>
        <v>#N/A</v>
      </c>
      <c r="T167" s="25" t="e">
        <f t="shared" si="25"/>
        <v>#N/A</v>
      </c>
    </row>
    <row r="168" spans="1:20" hidden="1" x14ac:dyDescent="0.25">
      <c r="A168" s="2"/>
      <c r="B168" s="100"/>
      <c r="C168" s="76"/>
      <c r="D168" s="48"/>
      <c r="E168" s="224"/>
      <c r="F168" s="48"/>
      <c r="G168" s="84"/>
      <c r="H168" s="51"/>
      <c r="I168" s="79"/>
      <c r="N168" s="25" t="str">
        <f t="shared" si="26"/>
        <v/>
      </c>
      <c r="O168" s="25" t="e">
        <f t="shared" si="20"/>
        <v>#N/A</v>
      </c>
      <c r="P168" s="25" t="e">
        <f t="shared" si="21"/>
        <v>#N/A</v>
      </c>
      <c r="Q168" s="25" t="e">
        <f t="shared" si="22"/>
        <v>#N/A</v>
      </c>
      <c r="R168" s="25" t="e">
        <f t="shared" si="23"/>
        <v>#N/A</v>
      </c>
      <c r="S168" s="25" t="e">
        <f t="shared" si="24"/>
        <v>#N/A</v>
      </c>
      <c r="T168" s="25" t="e">
        <f t="shared" si="25"/>
        <v>#N/A</v>
      </c>
    </row>
    <row r="169" spans="1:20" hidden="1" x14ac:dyDescent="0.25">
      <c r="A169" s="2"/>
      <c r="B169" s="100"/>
      <c r="C169" s="76"/>
      <c r="D169" s="48"/>
      <c r="E169" s="224"/>
      <c r="F169" s="48"/>
      <c r="G169" s="84"/>
      <c r="H169" s="51"/>
      <c r="I169" s="79"/>
      <c r="N169" s="25" t="str">
        <f t="shared" si="26"/>
        <v/>
      </c>
      <c r="O169" s="25" t="e">
        <f t="shared" si="20"/>
        <v>#N/A</v>
      </c>
      <c r="P169" s="25" t="e">
        <f t="shared" si="21"/>
        <v>#N/A</v>
      </c>
      <c r="Q169" s="25" t="e">
        <f t="shared" si="22"/>
        <v>#N/A</v>
      </c>
      <c r="R169" s="25" t="e">
        <f t="shared" si="23"/>
        <v>#N/A</v>
      </c>
      <c r="S169" s="25" t="e">
        <f t="shared" si="24"/>
        <v>#N/A</v>
      </c>
      <c r="T169" s="25" t="e">
        <f t="shared" si="25"/>
        <v>#N/A</v>
      </c>
    </row>
    <row r="170" spans="1:20" hidden="1" x14ac:dyDescent="0.25">
      <c r="A170" s="2"/>
      <c r="B170" s="100"/>
      <c r="C170" s="76"/>
      <c r="D170" s="48"/>
      <c r="E170" s="224"/>
      <c r="F170" s="48"/>
      <c r="G170" s="84"/>
      <c r="H170" s="51"/>
      <c r="I170" s="79"/>
      <c r="N170" s="25" t="str">
        <f t="shared" si="26"/>
        <v/>
      </c>
      <c r="O170" s="25" t="e">
        <f t="shared" si="20"/>
        <v>#N/A</v>
      </c>
      <c r="P170" s="25" t="e">
        <f t="shared" si="21"/>
        <v>#N/A</v>
      </c>
      <c r="Q170" s="25" t="e">
        <f t="shared" si="22"/>
        <v>#N/A</v>
      </c>
      <c r="R170" s="25" t="e">
        <f t="shared" si="23"/>
        <v>#N/A</v>
      </c>
      <c r="S170" s="25" t="e">
        <f t="shared" si="24"/>
        <v>#N/A</v>
      </c>
      <c r="T170" s="25" t="e">
        <f t="shared" si="25"/>
        <v>#N/A</v>
      </c>
    </row>
    <row r="171" spans="1:20" hidden="1" x14ac:dyDescent="0.25">
      <c r="A171" s="2"/>
      <c r="B171" s="100"/>
      <c r="C171" s="76"/>
      <c r="D171" s="51"/>
      <c r="E171" s="224"/>
      <c r="F171" s="53"/>
      <c r="G171" s="84"/>
      <c r="H171" s="51"/>
      <c r="I171" s="79"/>
      <c r="N171" s="25" t="str">
        <f t="shared" si="26"/>
        <v/>
      </c>
      <c r="O171" s="25" t="e">
        <f t="shared" si="20"/>
        <v>#N/A</v>
      </c>
      <c r="P171" s="25" t="e">
        <f t="shared" si="21"/>
        <v>#N/A</v>
      </c>
      <c r="Q171" s="25" t="e">
        <f t="shared" si="22"/>
        <v>#N/A</v>
      </c>
      <c r="R171" s="25" t="e">
        <f t="shared" si="23"/>
        <v>#N/A</v>
      </c>
      <c r="S171" s="25" t="e">
        <f t="shared" si="24"/>
        <v>#N/A</v>
      </c>
      <c r="T171" s="25" t="e">
        <f t="shared" si="25"/>
        <v>#N/A</v>
      </c>
    </row>
    <row r="172" spans="1:20" hidden="1" x14ac:dyDescent="0.25">
      <c r="A172" s="2"/>
      <c r="B172" s="100"/>
      <c r="C172" s="76"/>
      <c r="D172" s="51"/>
      <c r="E172" s="224"/>
      <c r="F172" s="53"/>
      <c r="G172" s="84"/>
      <c r="H172" s="51"/>
      <c r="I172" s="79"/>
      <c r="N172" s="25" t="str">
        <f t="shared" si="26"/>
        <v/>
      </c>
      <c r="O172" s="25" t="e">
        <f t="shared" si="20"/>
        <v>#N/A</v>
      </c>
      <c r="P172" s="25" t="e">
        <f t="shared" si="21"/>
        <v>#N/A</v>
      </c>
      <c r="Q172" s="25" t="e">
        <f t="shared" si="22"/>
        <v>#N/A</v>
      </c>
      <c r="R172" s="25" t="e">
        <f t="shared" si="23"/>
        <v>#N/A</v>
      </c>
      <c r="S172" s="25" t="e">
        <f t="shared" si="24"/>
        <v>#N/A</v>
      </c>
      <c r="T172" s="25" t="e">
        <f t="shared" si="25"/>
        <v>#N/A</v>
      </c>
    </row>
    <row r="173" spans="1:20" hidden="1" x14ac:dyDescent="0.25">
      <c r="A173" s="2"/>
      <c r="B173" s="100"/>
      <c r="C173" s="76"/>
      <c r="D173" s="51"/>
      <c r="E173" s="224"/>
      <c r="F173" s="53"/>
      <c r="G173" s="84"/>
      <c r="H173" s="51"/>
      <c r="I173" s="79"/>
      <c r="N173" s="25" t="str">
        <f t="shared" si="26"/>
        <v/>
      </c>
      <c r="O173" s="25" t="e">
        <f t="shared" si="20"/>
        <v>#N/A</v>
      </c>
      <c r="P173" s="25" t="e">
        <f t="shared" si="21"/>
        <v>#N/A</v>
      </c>
      <c r="Q173" s="25" t="e">
        <f t="shared" si="22"/>
        <v>#N/A</v>
      </c>
      <c r="R173" s="25" t="e">
        <f t="shared" si="23"/>
        <v>#N/A</v>
      </c>
      <c r="S173" s="25" t="e">
        <f t="shared" si="24"/>
        <v>#N/A</v>
      </c>
      <c r="T173" s="25" t="e">
        <f t="shared" si="25"/>
        <v>#N/A</v>
      </c>
    </row>
    <row r="174" spans="1:20" hidden="1" x14ac:dyDescent="0.25">
      <c r="A174" s="2"/>
      <c r="B174" s="100"/>
      <c r="C174" s="76"/>
      <c r="D174" s="51"/>
      <c r="E174" s="224"/>
      <c r="F174" s="53"/>
      <c r="G174" s="84"/>
      <c r="H174" s="51"/>
      <c r="I174" s="79"/>
      <c r="N174" s="25" t="str">
        <f t="shared" si="26"/>
        <v/>
      </c>
      <c r="O174" s="25" t="e">
        <f t="shared" si="20"/>
        <v>#N/A</v>
      </c>
      <c r="P174" s="25" t="e">
        <f t="shared" si="21"/>
        <v>#N/A</v>
      </c>
      <c r="Q174" s="25" t="e">
        <f t="shared" si="22"/>
        <v>#N/A</v>
      </c>
      <c r="R174" s="25" t="e">
        <f t="shared" si="23"/>
        <v>#N/A</v>
      </c>
      <c r="S174" s="25" t="e">
        <f t="shared" si="24"/>
        <v>#N/A</v>
      </c>
      <c r="T174" s="25" t="e">
        <f t="shared" si="25"/>
        <v>#N/A</v>
      </c>
    </row>
    <row r="175" spans="1:20" x14ac:dyDescent="0.25">
      <c r="A175" s="2"/>
      <c r="B175" s="100"/>
      <c r="C175" s="76"/>
      <c r="D175" s="51"/>
      <c r="E175" s="224"/>
      <c r="F175" s="53"/>
      <c r="G175" s="84"/>
      <c r="H175" s="51"/>
      <c r="I175" s="79"/>
      <c r="N175" s="25" t="str">
        <f t="shared" si="26"/>
        <v/>
      </c>
      <c r="O175" s="25" t="e">
        <f t="shared" si="20"/>
        <v>#N/A</v>
      </c>
      <c r="P175" s="25" t="e">
        <f t="shared" si="21"/>
        <v>#N/A</v>
      </c>
      <c r="Q175" s="25" t="e">
        <f t="shared" si="22"/>
        <v>#N/A</v>
      </c>
      <c r="R175" s="25" t="e">
        <f t="shared" si="23"/>
        <v>#N/A</v>
      </c>
      <c r="S175" s="25" t="e">
        <f t="shared" si="24"/>
        <v>#N/A</v>
      </c>
      <c r="T175" s="25" t="e">
        <f t="shared" si="25"/>
        <v>#N/A</v>
      </c>
    </row>
    <row r="176" spans="1:20" ht="15.75" thickBot="1" x14ac:dyDescent="0.3">
      <c r="A176" s="215"/>
      <c r="B176" s="100"/>
      <c r="C176" s="76"/>
      <c r="D176" s="51"/>
      <c r="E176" s="224"/>
      <c r="F176" s="53"/>
      <c r="G176" s="84"/>
      <c r="H176" s="51"/>
      <c r="I176" s="79"/>
      <c r="N176" s="25" t="str">
        <f t="shared" si="26"/>
        <v/>
      </c>
      <c r="O176" s="25" t="e">
        <f t="shared" si="20"/>
        <v>#N/A</v>
      </c>
      <c r="P176" s="25" t="e">
        <f t="shared" si="21"/>
        <v>#N/A</v>
      </c>
      <c r="Q176" s="25" t="e">
        <f t="shared" si="22"/>
        <v>#N/A</v>
      </c>
      <c r="R176" s="25" t="e">
        <f t="shared" si="23"/>
        <v>#N/A</v>
      </c>
      <c r="S176" s="25" t="e">
        <f t="shared" si="24"/>
        <v>#N/A</v>
      </c>
      <c r="T176" s="25" t="e">
        <f t="shared" si="25"/>
        <v>#N/A</v>
      </c>
    </row>
    <row r="177" spans="1:20" x14ac:dyDescent="0.25">
      <c r="B177">
        <f>COUNTA(B15:B176)</f>
        <v>136</v>
      </c>
      <c r="C177" s="102">
        <f>((COUNTA(C15:C176))-COUNTIF(D15:D176,"&lt;1"))/(COUNTA(C15:C176))</f>
        <v>0.8529411764705882</v>
      </c>
      <c r="D177" s="1"/>
      <c r="E177" s="31">
        <f>((COUNTA(E15:E176))-COUNTIF(F15:F176,"&lt;1"))/(COUNTA(E15:E176))</f>
        <v>0.82113821138211385</v>
      </c>
      <c r="F177" s="1"/>
      <c r="G177" s="31"/>
      <c r="H177" s="82"/>
      <c r="I177" s="103">
        <f>AVERAGE(I15:I176)</f>
        <v>0.71851851851851856</v>
      </c>
      <c r="N177" s="25" t="str">
        <f t="shared" si="26"/>
        <v>13</v>
      </c>
      <c r="O177" s="25" t="e">
        <f t="shared" si="20"/>
        <v>#N/A</v>
      </c>
      <c r="P177" s="25" t="e">
        <f t="shared" si="21"/>
        <v>#N/A</v>
      </c>
      <c r="Q177" s="25" t="e">
        <f t="shared" si="22"/>
        <v>#N/A</v>
      </c>
      <c r="R177" s="25" t="e">
        <f t="shared" si="23"/>
        <v>#N/A</v>
      </c>
      <c r="S177" s="25" t="e">
        <f t="shared" si="24"/>
        <v>#N/A</v>
      </c>
      <c r="T177" s="25" t="e">
        <f t="shared" si="25"/>
        <v>#N/A</v>
      </c>
    </row>
    <row r="178" spans="1:20" x14ac:dyDescent="0.25">
      <c r="C178" s="136"/>
      <c r="D178" s="1"/>
      <c r="E178" s="136"/>
      <c r="F178" s="1"/>
      <c r="G178" s="136"/>
      <c r="H178" s="1"/>
      <c r="I178"/>
      <c r="N178" s="25" t="str">
        <f t="shared" si="26"/>
        <v/>
      </c>
      <c r="O178" s="25" t="e">
        <f t="shared" si="20"/>
        <v>#N/A</v>
      </c>
      <c r="P178" s="25" t="e">
        <f t="shared" si="21"/>
        <v>#N/A</v>
      </c>
      <c r="Q178" s="25" t="e">
        <f t="shared" si="22"/>
        <v>#N/A</v>
      </c>
      <c r="R178" s="25" t="e">
        <f t="shared" si="23"/>
        <v>#N/A</v>
      </c>
      <c r="S178" s="25" t="e">
        <f t="shared" si="24"/>
        <v>#N/A</v>
      </c>
      <c r="T178" s="25" t="e">
        <f t="shared" si="25"/>
        <v>#N/A</v>
      </c>
    </row>
    <row r="179" spans="1:20" x14ac:dyDescent="0.25">
      <c r="C179" s="136"/>
      <c r="D179" s="1"/>
      <c r="E179" s="136"/>
      <c r="F179" s="1"/>
      <c r="G179" s="136"/>
      <c r="H179" s="1"/>
      <c r="I179"/>
      <c r="N179" s="25"/>
      <c r="O179" s="25"/>
      <c r="P179" s="25"/>
      <c r="Q179" s="25"/>
      <c r="R179" s="25"/>
      <c r="S179" s="25"/>
      <c r="T179" s="25"/>
    </row>
    <row r="180" spans="1:20" x14ac:dyDescent="0.25">
      <c r="C180" s="136"/>
      <c r="D180" s="1"/>
      <c r="E180" s="136"/>
      <c r="F180" s="1"/>
      <c r="G180" s="136"/>
      <c r="H180" s="1"/>
      <c r="I180"/>
      <c r="N180" s="25"/>
      <c r="O180" s="25"/>
      <c r="P180" s="25"/>
      <c r="Q180" s="25"/>
      <c r="R180" s="25"/>
      <c r="S180" s="25"/>
      <c r="T180" s="25"/>
    </row>
    <row r="181" spans="1:20" x14ac:dyDescent="0.25">
      <c r="C181" s="136"/>
      <c r="D181" s="1"/>
      <c r="E181" s="136"/>
      <c r="F181" s="1"/>
      <c r="G181" s="136"/>
      <c r="H181" s="1"/>
      <c r="I181"/>
      <c r="N181" s="25"/>
      <c r="O181" s="25"/>
      <c r="P181" s="25"/>
      <c r="Q181" s="25"/>
      <c r="R181" s="25"/>
      <c r="S181" s="25"/>
      <c r="T181" s="25"/>
    </row>
    <row r="182" spans="1:20" x14ac:dyDescent="0.25">
      <c r="A182" s="7" t="s">
        <v>18</v>
      </c>
      <c r="B182" s="99" t="s">
        <v>19</v>
      </c>
      <c r="C182" s="17" t="s">
        <v>10</v>
      </c>
      <c r="D182" s="48"/>
      <c r="E182" s="86" t="s">
        <v>9</v>
      </c>
      <c r="F182" s="74"/>
      <c r="G182" s="67" t="s">
        <v>11</v>
      </c>
      <c r="H182" s="70"/>
      <c r="I182" s="78" t="s">
        <v>20</v>
      </c>
      <c r="N182" s="25" t="str">
        <f t="shared" si="26"/>
        <v>ID</v>
      </c>
      <c r="O182" s="25" t="e">
        <f t="shared" si="20"/>
        <v>#N/A</v>
      </c>
      <c r="P182" s="25" t="e">
        <f t="shared" si="21"/>
        <v>#N/A</v>
      </c>
      <c r="Q182" s="25" t="e">
        <f t="shared" si="22"/>
        <v>#N/A</v>
      </c>
      <c r="R182" s="25" t="e">
        <f t="shared" si="23"/>
        <v>#N/A</v>
      </c>
      <c r="S182" s="25" t="e">
        <f t="shared" si="24"/>
        <v>#N/A</v>
      </c>
      <c r="T182" s="25" t="e">
        <f t="shared" si="25"/>
        <v>#N/A</v>
      </c>
    </row>
    <row r="183" spans="1:20" x14ac:dyDescent="0.25">
      <c r="A183" s="2">
        <v>43862</v>
      </c>
      <c r="B183" s="100" t="s">
        <v>267</v>
      </c>
      <c r="C183" s="76">
        <v>11.8</v>
      </c>
      <c r="D183" s="48">
        <f>IF(+(IF(C183&lt;O183,0,IF(C183&gt;P183,0,1)))=1,1,0)</f>
        <v>1</v>
      </c>
      <c r="E183" s="224" t="e">
        <f>#REF!</f>
        <v>#REF!</v>
      </c>
      <c r="F183" s="48" t="e">
        <f t="shared" ref="F183:F246" si="27">IF(+(IF(E183&lt;Q183,0,IF(E183&gt;R183,0,1)))=1,1,0)</f>
        <v>#REF!</v>
      </c>
      <c r="G183" s="84"/>
      <c r="H183" s="48"/>
      <c r="I183" s="79">
        <v>1</v>
      </c>
      <c r="J183" t="s">
        <v>262</v>
      </c>
      <c r="N183" s="25" t="str">
        <f t="shared" si="26"/>
        <v>CA</v>
      </c>
      <c r="O183" s="25">
        <f t="shared" si="20"/>
        <v>11.6</v>
      </c>
      <c r="P183" s="25">
        <f t="shared" si="21"/>
        <v>11.9</v>
      </c>
      <c r="Q183" s="25">
        <f t="shared" si="22"/>
        <v>250</v>
      </c>
      <c r="R183" s="25">
        <f t="shared" si="23"/>
        <v>305</v>
      </c>
      <c r="S183" s="25">
        <f t="shared" si="24"/>
        <v>2.5</v>
      </c>
      <c r="T183" s="25">
        <f t="shared" si="25"/>
        <v>2.5</v>
      </c>
    </row>
    <row r="184" spans="1:20" x14ac:dyDescent="0.25">
      <c r="A184" s="2">
        <v>43862</v>
      </c>
      <c r="B184" s="100" t="s">
        <v>268</v>
      </c>
      <c r="C184" s="76">
        <v>11.9</v>
      </c>
      <c r="D184" s="48">
        <f t="shared" ref="D184:D247" si="28">IF(+(IF(C184&lt;O184,0,IF(C184&gt;P184,0,1)))=1,1,0)</f>
        <v>1</v>
      </c>
      <c r="E184" s="224" t="e">
        <f>#REF!</f>
        <v>#REF!</v>
      </c>
      <c r="F184" s="48" t="e">
        <f t="shared" si="27"/>
        <v>#REF!</v>
      </c>
      <c r="G184" s="84"/>
      <c r="H184" s="48"/>
      <c r="I184" s="79">
        <v>0</v>
      </c>
      <c r="J184" t="s">
        <v>262</v>
      </c>
      <c r="N184" s="25" t="str">
        <f t="shared" si="26"/>
        <v>CA</v>
      </c>
      <c r="O184" s="25">
        <f t="shared" si="20"/>
        <v>11.6</v>
      </c>
      <c r="P184" s="25">
        <f t="shared" si="21"/>
        <v>11.9</v>
      </c>
      <c r="Q184" s="25">
        <f t="shared" si="22"/>
        <v>250</v>
      </c>
      <c r="R184" s="25">
        <f t="shared" si="23"/>
        <v>305</v>
      </c>
      <c r="S184" s="25">
        <f t="shared" si="24"/>
        <v>2.5</v>
      </c>
      <c r="T184" s="25">
        <f t="shared" si="25"/>
        <v>2.5</v>
      </c>
    </row>
    <row r="185" spans="1:20" x14ac:dyDescent="0.25">
      <c r="A185" s="2">
        <v>43862</v>
      </c>
      <c r="B185" s="100" t="s">
        <v>269</v>
      </c>
      <c r="C185" s="76">
        <v>11.9</v>
      </c>
      <c r="D185" s="48">
        <f t="shared" si="28"/>
        <v>1</v>
      </c>
      <c r="E185" s="224" t="e">
        <f>#REF!</f>
        <v>#REF!</v>
      </c>
      <c r="F185" s="48" t="e">
        <f t="shared" si="27"/>
        <v>#REF!</v>
      </c>
      <c r="G185" s="84"/>
      <c r="H185" s="111"/>
      <c r="I185" s="79">
        <v>0</v>
      </c>
      <c r="J185" t="s">
        <v>262</v>
      </c>
      <c r="N185" s="25" t="str">
        <f t="shared" si="26"/>
        <v>CA</v>
      </c>
      <c r="O185" s="25">
        <f t="shared" si="20"/>
        <v>11.6</v>
      </c>
      <c r="P185" s="25">
        <f t="shared" si="21"/>
        <v>11.9</v>
      </c>
      <c r="Q185" s="25">
        <f t="shared" si="22"/>
        <v>250</v>
      </c>
      <c r="R185" s="25">
        <f t="shared" si="23"/>
        <v>305</v>
      </c>
      <c r="S185" s="25">
        <f t="shared" si="24"/>
        <v>2.5</v>
      </c>
      <c r="T185" s="25">
        <f t="shared" si="25"/>
        <v>2.5</v>
      </c>
    </row>
    <row r="186" spans="1:20" x14ac:dyDescent="0.25">
      <c r="A186" s="2">
        <v>43862</v>
      </c>
      <c r="B186" s="100" t="s">
        <v>270</v>
      </c>
      <c r="C186" s="76">
        <v>12</v>
      </c>
      <c r="D186" s="48">
        <f t="shared" si="28"/>
        <v>0</v>
      </c>
      <c r="E186" s="224" t="e">
        <f>#REF!</f>
        <v>#REF!</v>
      </c>
      <c r="F186" s="48" t="e">
        <f t="shared" si="27"/>
        <v>#REF!</v>
      </c>
      <c r="G186" s="84"/>
      <c r="H186" s="48"/>
      <c r="I186" s="79">
        <v>0</v>
      </c>
      <c r="J186" t="s">
        <v>262</v>
      </c>
      <c r="N186" s="25" t="str">
        <f t="shared" si="26"/>
        <v>CA</v>
      </c>
      <c r="O186" s="25">
        <f t="shared" si="20"/>
        <v>11.6</v>
      </c>
      <c r="P186" s="25">
        <f t="shared" si="21"/>
        <v>11.9</v>
      </c>
      <c r="Q186" s="25">
        <f t="shared" si="22"/>
        <v>250</v>
      </c>
      <c r="R186" s="25">
        <f t="shared" si="23"/>
        <v>305</v>
      </c>
      <c r="S186" s="25">
        <f t="shared" si="24"/>
        <v>2.5</v>
      </c>
      <c r="T186" s="25">
        <f t="shared" si="25"/>
        <v>2.5</v>
      </c>
    </row>
    <row r="187" spans="1:20" x14ac:dyDescent="0.25">
      <c r="A187" s="2">
        <v>43862</v>
      </c>
      <c r="B187" s="100" t="s">
        <v>271</v>
      </c>
      <c r="C187" s="76">
        <v>11.8</v>
      </c>
      <c r="D187" s="48">
        <f t="shared" si="28"/>
        <v>1</v>
      </c>
      <c r="E187" s="224" t="e">
        <f>#REF!</f>
        <v>#REF!</v>
      </c>
      <c r="F187" s="48" t="e">
        <f t="shared" si="27"/>
        <v>#REF!</v>
      </c>
      <c r="G187" s="84"/>
      <c r="H187" s="48"/>
      <c r="I187" s="79">
        <v>1</v>
      </c>
      <c r="J187" t="s">
        <v>262</v>
      </c>
      <c r="N187" s="25" t="str">
        <f t="shared" si="26"/>
        <v>CA</v>
      </c>
      <c r="O187" s="25">
        <f t="shared" si="20"/>
        <v>11.6</v>
      </c>
      <c r="P187" s="25">
        <f t="shared" si="21"/>
        <v>11.9</v>
      </c>
      <c r="Q187" s="25">
        <f t="shared" si="22"/>
        <v>250</v>
      </c>
      <c r="R187" s="25">
        <f t="shared" si="23"/>
        <v>305</v>
      </c>
      <c r="S187" s="25">
        <f t="shared" si="24"/>
        <v>2.5</v>
      </c>
      <c r="T187" s="25">
        <f t="shared" si="25"/>
        <v>2.5</v>
      </c>
    </row>
    <row r="188" spans="1:20" x14ac:dyDescent="0.25">
      <c r="A188" s="2">
        <v>43862</v>
      </c>
      <c r="B188" s="100" t="s">
        <v>272</v>
      </c>
      <c r="C188" s="76">
        <v>11.8</v>
      </c>
      <c r="D188" s="48">
        <f t="shared" si="28"/>
        <v>1</v>
      </c>
      <c r="E188" s="224" t="e">
        <f>#REF!</f>
        <v>#REF!</v>
      </c>
      <c r="F188" s="48" t="e">
        <f t="shared" si="27"/>
        <v>#REF!</v>
      </c>
      <c r="G188" s="84"/>
      <c r="H188" s="48"/>
      <c r="I188" s="79">
        <v>1</v>
      </c>
      <c r="J188" t="s">
        <v>262</v>
      </c>
      <c r="N188" s="25" t="str">
        <f t="shared" si="26"/>
        <v>CA</v>
      </c>
      <c r="O188" s="25">
        <f t="shared" si="20"/>
        <v>11.6</v>
      </c>
      <c r="P188" s="25">
        <f t="shared" si="21"/>
        <v>11.9</v>
      </c>
      <c r="Q188" s="25">
        <f t="shared" si="22"/>
        <v>250</v>
      </c>
      <c r="R188" s="25">
        <f t="shared" si="23"/>
        <v>305</v>
      </c>
      <c r="S188" s="25">
        <f t="shared" si="24"/>
        <v>2.5</v>
      </c>
      <c r="T188" s="25">
        <f t="shared" si="25"/>
        <v>2.5</v>
      </c>
    </row>
    <row r="189" spans="1:20" x14ac:dyDescent="0.25">
      <c r="A189" s="2">
        <v>43862</v>
      </c>
      <c r="B189" s="100" t="s">
        <v>273</v>
      </c>
      <c r="C189" s="76">
        <v>11.9</v>
      </c>
      <c r="D189" s="48">
        <f t="shared" si="28"/>
        <v>1</v>
      </c>
      <c r="E189" s="224" t="e">
        <f>#REF!</f>
        <v>#REF!</v>
      </c>
      <c r="F189" s="48" t="e">
        <f t="shared" si="27"/>
        <v>#REF!</v>
      </c>
      <c r="G189" s="84"/>
      <c r="H189" s="51"/>
      <c r="I189" s="79">
        <v>1</v>
      </c>
      <c r="J189" t="s">
        <v>222</v>
      </c>
      <c r="N189" s="25" t="str">
        <f t="shared" si="26"/>
        <v>ST</v>
      </c>
      <c r="O189" s="25">
        <f t="shared" si="20"/>
        <v>11.6</v>
      </c>
      <c r="P189" s="25">
        <f t="shared" si="21"/>
        <v>11.9</v>
      </c>
      <c r="Q189" s="25">
        <f t="shared" si="22"/>
        <v>250</v>
      </c>
      <c r="R189" s="25">
        <f t="shared" si="23"/>
        <v>305</v>
      </c>
      <c r="S189" s="25">
        <f t="shared" si="24"/>
        <v>2.5</v>
      </c>
      <c r="T189" s="25">
        <f t="shared" si="25"/>
        <v>2.5</v>
      </c>
    </row>
    <row r="190" spans="1:20" x14ac:dyDescent="0.25">
      <c r="A190" s="2">
        <v>43862</v>
      </c>
      <c r="B190" s="100" t="s">
        <v>274</v>
      </c>
      <c r="C190" s="76">
        <v>11.88</v>
      </c>
      <c r="D190" s="48">
        <f t="shared" si="28"/>
        <v>1</v>
      </c>
      <c r="E190" s="224" t="e">
        <f>#REF!</f>
        <v>#REF!</v>
      </c>
      <c r="F190" s="48" t="e">
        <f t="shared" si="27"/>
        <v>#REF!</v>
      </c>
      <c r="G190" s="84"/>
      <c r="H190" s="51"/>
      <c r="I190" s="79">
        <v>1</v>
      </c>
      <c r="J190" t="s">
        <v>107</v>
      </c>
      <c r="N190" s="25" t="str">
        <f t="shared" si="26"/>
        <v>ST</v>
      </c>
      <c r="O190" s="25">
        <f t="shared" si="20"/>
        <v>11.6</v>
      </c>
      <c r="P190" s="25">
        <f t="shared" si="21"/>
        <v>11.9</v>
      </c>
      <c r="Q190" s="25">
        <f t="shared" si="22"/>
        <v>250</v>
      </c>
      <c r="R190" s="25">
        <f t="shared" si="23"/>
        <v>305</v>
      </c>
      <c r="S190" s="25">
        <f t="shared" si="24"/>
        <v>2.5</v>
      </c>
      <c r="T190" s="25">
        <f t="shared" si="25"/>
        <v>2.5</v>
      </c>
    </row>
    <row r="191" spans="1:20" x14ac:dyDescent="0.25">
      <c r="A191" s="2">
        <v>43862</v>
      </c>
      <c r="B191" s="100" t="s">
        <v>275</v>
      </c>
      <c r="C191" s="76">
        <v>11.9</v>
      </c>
      <c r="D191" s="48">
        <f t="shared" si="28"/>
        <v>1</v>
      </c>
      <c r="E191" s="224" t="e">
        <f>#REF!</f>
        <v>#REF!</v>
      </c>
      <c r="F191" s="48" t="e">
        <f t="shared" si="27"/>
        <v>#REF!</v>
      </c>
      <c r="G191" s="84"/>
      <c r="H191" s="51"/>
      <c r="I191" s="79">
        <v>1</v>
      </c>
      <c r="J191" t="s">
        <v>107</v>
      </c>
      <c r="N191" s="25" t="str">
        <f t="shared" si="26"/>
        <v>ST</v>
      </c>
      <c r="O191" s="25">
        <f t="shared" si="20"/>
        <v>11.6</v>
      </c>
      <c r="P191" s="25">
        <f t="shared" si="21"/>
        <v>11.9</v>
      </c>
      <c r="Q191" s="25">
        <f t="shared" si="22"/>
        <v>250</v>
      </c>
      <c r="R191" s="25">
        <f t="shared" si="23"/>
        <v>305</v>
      </c>
      <c r="S191" s="25">
        <f t="shared" si="24"/>
        <v>2.5</v>
      </c>
      <c r="T191" s="25">
        <f t="shared" si="25"/>
        <v>2.5</v>
      </c>
    </row>
    <row r="192" spans="1:20" x14ac:dyDescent="0.25">
      <c r="A192" s="2">
        <v>43862</v>
      </c>
      <c r="B192" s="100" t="s">
        <v>276</v>
      </c>
      <c r="C192" s="76">
        <v>11.8</v>
      </c>
      <c r="D192" s="48">
        <f t="shared" si="28"/>
        <v>1</v>
      </c>
      <c r="E192" s="224" t="e">
        <f>#REF!</f>
        <v>#REF!</v>
      </c>
      <c r="F192" s="48" t="e">
        <f t="shared" si="27"/>
        <v>#REF!</v>
      </c>
      <c r="G192" s="84"/>
      <c r="H192" s="51"/>
      <c r="I192" s="79">
        <v>1</v>
      </c>
      <c r="J192" t="s">
        <v>107</v>
      </c>
      <c r="N192" s="25" t="str">
        <f t="shared" si="26"/>
        <v>ST</v>
      </c>
      <c r="O192" s="25">
        <f t="shared" si="20"/>
        <v>11.6</v>
      </c>
      <c r="P192" s="25">
        <f t="shared" si="21"/>
        <v>11.9</v>
      </c>
      <c r="Q192" s="25">
        <f t="shared" si="22"/>
        <v>250</v>
      </c>
      <c r="R192" s="25">
        <f t="shared" si="23"/>
        <v>305</v>
      </c>
      <c r="S192" s="25">
        <f t="shared" si="24"/>
        <v>2.5</v>
      </c>
      <c r="T192" s="25">
        <f t="shared" si="25"/>
        <v>2.5</v>
      </c>
    </row>
    <row r="193" spans="1:20" x14ac:dyDescent="0.25">
      <c r="A193" s="2">
        <v>43863</v>
      </c>
      <c r="B193" s="100" t="s">
        <v>277</v>
      </c>
      <c r="C193" s="76">
        <v>11.9</v>
      </c>
      <c r="D193" s="48">
        <f t="shared" si="28"/>
        <v>1</v>
      </c>
      <c r="E193" s="224" t="e">
        <f>#REF!</f>
        <v>#REF!</v>
      </c>
      <c r="F193" s="48" t="e">
        <f t="shared" si="27"/>
        <v>#REF!</v>
      </c>
      <c r="G193" s="84"/>
      <c r="H193" s="51"/>
      <c r="I193" s="79">
        <v>1</v>
      </c>
      <c r="J193" t="s">
        <v>222</v>
      </c>
      <c r="N193" s="25" t="str">
        <f t="shared" si="26"/>
        <v>CA</v>
      </c>
      <c r="O193" s="25">
        <f t="shared" si="20"/>
        <v>11.6</v>
      </c>
      <c r="P193" s="25">
        <f t="shared" si="21"/>
        <v>11.9</v>
      </c>
      <c r="Q193" s="25">
        <f t="shared" si="22"/>
        <v>250</v>
      </c>
      <c r="R193" s="25">
        <f t="shared" si="23"/>
        <v>305</v>
      </c>
      <c r="S193" s="25">
        <f t="shared" si="24"/>
        <v>2.5</v>
      </c>
      <c r="T193" s="25">
        <f t="shared" si="25"/>
        <v>2.5</v>
      </c>
    </row>
    <row r="194" spans="1:20" x14ac:dyDescent="0.25">
      <c r="A194" s="2">
        <v>43863</v>
      </c>
      <c r="B194" s="100" t="s">
        <v>288</v>
      </c>
      <c r="C194" s="76">
        <v>11.9</v>
      </c>
      <c r="D194" s="48">
        <f t="shared" si="28"/>
        <v>1</v>
      </c>
      <c r="E194" s="224" t="e">
        <f>#REF!</f>
        <v>#REF!</v>
      </c>
      <c r="F194" s="48" t="e">
        <f t="shared" si="27"/>
        <v>#REF!</v>
      </c>
      <c r="G194" s="84"/>
      <c r="H194" s="51"/>
      <c r="I194" s="79">
        <v>1</v>
      </c>
      <c r="J194" t="s">
        <v>222</v>
      </c>
      <c r="N194" s="25" t="str">
        <f t="shared" si="26"/>
        <v>CA</v>
      </c>
      <c r="O194" s="25">
        <f t="shared" si="20"/>
        <v>11.6</v>
      </c>
      <c r="P194" s="25">
        <f t="shared" si="21"/>
        <v>11.9</v>
      </c>
      <c r="Q194" s="25">
        <f t="shared" si="22"/>
        <v>250</v>
      </c>
      <c r="R194" s="25">
        <f t="shared" si="23"/>
        <v>305</v>
      </c>
      <c r="S194" s="25">
        <f t="shared" si="24"/>
        <v>2.5</v>
      </c>
      <c r="T194" s="25">
        <f t="shared" si="25"/>
        <v>2.5</v>
      </c>
    </row>
    <row r="195" spans="1:20" x14ac:dyDescent="0.25">
      <c r="A195" s="2">
        <v>43864</v>
      </c>
      <c r="B195" s="100" t="s">
        <v>278</v>
      </c>
      <c r="C195" s="76">
        <v>11.6</v>
      </c>
      <c r="D195" s="48">
        <f t="shared" si="28"/>
        <v>1</v>
      </c>
      <c r="E195" s="224" t="e">
        <f>#REF!</f>
        <v>#REF!</v>
      </c>
      <c r="F195" s="48" t="e">
        <f t="shared" si="27"/>
        <v>#REF!</v>
      </c>
      <c r="G195" s="84"/>
      <c r="H195" s="51"/>
      <c r="I195" s="79">
        <v>1</v>
      </c>
      <c r="J195" t="s">
        <v>222</v>
      </c>
      <c r="N195" s="25" t="str">
        <f t="shared" si="26"/>
        <v>ST</v>
      </c>
      <c r="O195" s="25">
        <f t="shared" si="20"/>
        <v>11.6</v>
      </c>
      <c r="P195" s="25">
        <f t="shared" si="21"/>
        <v>11.9</v>
      </c>
      <c r="Q195" s="25">
        <f t="shared" si="22"/>
        <v>250</v>
      </c>
      <c r="R195" s="25">
        <f t="shared" si="23"/>
        <v>305</v>
      </c>
      <c r="S195" s="25">
        <f t="shared" si="24"/>
        <v>2.5</v>
      </c>
      <c r="T195" s="25">
        <f t="shared" si="25"/>
        <v>2.5</v>
      </c>
    </row>
    <row r="196" spans="1:20" x14ac:dyDescent="0.25">
      <c r="A196" s="2">
        <v>43864</v>
      </c>
      <c r="B196" s="100" t="s">
        <v>279</v>
      </c>
      <c r="C196" s="76">
        <v>11.9</v>
      </c>
      <c r="D196" s="48">
        <f t="shared" si="28"/>
        <v>1</v>
      </c>
      <c r="E196" s="224" t="e">
        <f>#REF!</f>
        <v>#REF!</v>
      </c>
      <c r="F196" s="48" t="e">
        <f t="shared" si="27"/>
        <v>#REF!</v>
      </c>
      <c r="G196" s="84"/>
      <c r="H196" s="51"/>
      <c r="I196" s="79">
        <v>1</v>
      </c>
      <c r="J196" t="s">
        <v>222</v>
      </c>
      <c r="N196" s="25" t="str">
        <f t="shared" si="26"/>
        <v>ST</v>
      </c>
      <c r="O196" s="25">
        <f t="shared" si="20"/>
        <v>11.6</v>
      </c>
      <c r="P196" s="25">
        <f t="shared" si="21"/>
        <v>11.9</v>
      </c>
      <c r="Q196" s="25">
        <f t="shared" si="22"/>
        <v>250</v>
      </c>
      <c r="R196" s="25">
        <f t="shared" si="23"/>
        <v>305</v>
      </c>
      <c r="S196" s="25">
        <f t="shared" si="24"/>
        <v>2.5</v>
      </c>
      <c r="T196" s="25">
        <f t="shared" si="25"/>
        <v>2.5</v>
      </c>
    </row>
    <row r="197" spans="1:20" x14ac:dyDescent="0.25">
      <c r="A197" s="2">
        <v>43864</v>
      </c>
      <c r="B197" s="100" t="s">
        <v>280</v>
      </c>
      <c r="C197" s="76">
        <v>11.9</v>
      </c>
      <c r="D197" s="48">
        <f t="shared" si="28"/>
        <v>1</v>
      </c>
      <c r="E197" s="224" t="e">
        <f>#REF!</f>
        <v>#REF!</v>
      </c>
      <c r="F197" s="48" t="e">
        <f t="shared" si="27"/>
        <v>#REF!</v>
      </c>
      <c r="G197" s="84"/>
      <c r="H197" s="51"/>
      <c r="I197" s="79">
        <v>1</v>
      </c>
      <c r="J197" t="s">
        <v>106</v>
      </c>
      <c r="N197" s="25" t="str">
        <f t="shared" si="26"/>
        <v>ST</v>
      </c>
      <c r="O197" s="25">
        <f t="shared" si="20"/>
        <v>11.6</v>
      </c>
      <c r="P197" s="25">
        <f t="shared" si="21"/>
        <v>11.9</v>
      </c>
      <c r="Q197" s="25">
        <f t="shared" si="22"/>
        <v>250</v>
      </c>
      <c r="R197" s="25">
        <f t="shared" si="23"/>
        <v>305</v>
      </c>
      <c r="S197" s="25">
        <f t="shared" si="24"/>
        <v>2.5</v>
      </c>
      <c r="T197" s="25">
        <f t="shared" si="25"/>
        <v>2.5</v>
      </c>
    </row>
    <row r="198" spans="1:20" x14ac:dyDescent="0.25">
      <c r="A198" s="2">
        <v>43864</v>
      </c>
      <c r="B198" s="100" t="s">
        <v>281</v>
      </c>
      <c r="C198" s="76">
        <v>11.8</v>
      </c>
      <c r="D198" s="48">
        <f t="shared" si="28"/>
        <v>1</v>
      </c>
      <c r="E198" s="224" t="e">
        <f>#REF!</f>
        <v>#REF!</v>
      </c>
      <c r="F198" s="48" t="e">
        <f t="shared" si="27"/>
        <v>#REF!</v>
      </c>
      <c r="G198" s="84"/>
      <c r="H198" s="51"/>
      <c r="I198" s="79">
        <v>1</v>
      </c>
      <c r="J198" t="s">
        <v>106</v>
      </c>
      <c r="N198" s="25" t="str">
        <f t="shared" si="26"/>
        <v>ST</v>
      </c>
      <c r="O198" s="25">
        <f t="shared" si="20"/>
        <v>11.6</v>
      </c>
      <c r="P198" s="25">
        <f t="shared" si="21"/>
        <v>11.9</v>
      </c>
      <c r="Q198" s="25">
        <f t="shared" si="22"/>
        <v>250</v>
      </c>
      <c r="R198" s="25">
        <f t="shared" si="23"/>
        <v>305</v>
      </c>
      <c r="S198" s="25">
        <f t="shared" si="24"/>
        <v>2.5</v>
      </c>
      <c r="T198" s="25">
        <f t="shared" si="25"/>
        <v>2.5</v>
      </c>
    </row>
    <row r="199" spans="1:20" x14ac:dyDescent="0.25">
      <c r="A199" s="2">
        <v>43864</v>
      </c>
      <c r="B199" s="100" t="s">
        <v>282</v>
      </c>
      <c r="C199" s="76">
        <v>17.3</v>
      </c>
      <c r="D199" s="48">
        <f t="shared" si="28"/>
        <v>1</v>
      </c>
      <c r="E199" s="224"/>
      <c r="F199" s="48">
        <f t="shared" si="27"/>
        <v>0</v>
      </c>
      <c r="G199" s="84"/>
      <c r="H199" s="51"/>
      <c r="I199" s="79">
        <v>0</v>
      </c>
      <c r="J199" t="s">
        <v>106</v>
      </c>
      <c r="N199" s="25" t="str">
        <f t="shared" si="26"/>
        <v>SM</v>
      </c>
      <c r="O199" s="25">
        <f t="shared" si="20"/>
        <v>17.100000000000001</v>
      </c>
      <c r="P199" s="25">
        <f t="shared" si="21"/>
        <v>17.5</v>
      </c>
      <c r="Q199" s="25">
        <f t="shared" si="22"/>
        <v>300</v>
      </c>
      <c r="R199" s="25">
        <f t="shared" si="23"/>
        <v>350</v>
      </c>
      <c r="S199" s="25">
        <f t="shared" si="24"/>
        <v>0</v>
      </c>
      <c r="T199" s="25">
        <f t="shared" si="25"/>
        <v>0</v>
      </c>
    </row>
    <row r="200" spans="1:20" x14ac:dyDescent="0.25">
      <c r="A200" s="2">
        <v>43864</v>
      </c>
      <c r="B200" s="100" t="s">
        <v>283</v>
      </c>
      <c r="C200" s="76">
        <v>17.7</v>
      </c>
      <c r="D200" s="48">
        <f t="shared" si="28"/>
        <v>0</v>
      </c>
      <c r="E200" s="224"/>
      <c r="F200" s="48">
        <f t="shared" si="27"/>
        <v>0</v>
      </c>
      <c r="G200" s="84"/>
      <c r="H200" s="51"/>
      <c r="I200" s="79">
        <v>0</v>
      </c>
      <c r="J200" t="s">
        <v>107</v>
      </c>
      <c r="N200" s="25" t="str">
        <f t="shared" si="26"/>
        <v>SM</v>
      </c>
      <c r="O200" s="25">
        <f t="shared" si="20"/>
        <v>17.100000000000001</v>
      </c>
      <c r="P200" s="25">
        <f t="shared" si="21"/>
        <v>17.5</v>
      </c>
      <c r="Q200" s="25">
        <f t="shared" si="22"/>
        <v>300</v>
      </c>
      <c r="R200" s="25">
        <f t="shared" si="23"/>
        <v>350</v>
      </c>
      <c r="S200" s="25">
        <f t="shared" si="24"/>
        <v>0</v>
      </c>
      <c r="T200" s="25">
        <f t="shared" si="25"/>
        <v>0</v>
      </c>
    </row>
    <row r="201" spans="1:20" x14ac:dyDescent="0.25">
      <c r="A201" s="2">
        <v>43864</v>
      </c>
      <c r="B201" s="100" t="s">
        <v>284</v>
      </c>
      <c r="C201" s="76">
        <v>17.8</v>
      </c>
      <c r="D201" s="48">
        <f t="shared" si="28"/>
        <v>0</v>
      </c>
      <c r="E201" s="224"/>
      <c r="F201" s="48">
        <f t="shared" si="27"/>
        <v>0</v>
      </c>
      <c r="G201" s="84"/>
      <c r="H201" s="51"/>
      <c r="I201" s="79">
        <v>0</v>
      </c>
      <c r="J201" t="s">
        <v>107</v>
      </c>
      <c r="N201" s="25" t="str">
        <f t="shared" si="26"/>
        <v>SM</v>
      </c>
      <c r="O201" s="25">
        <f t="shared" si="20"/>
        <v>17.100000000000001</v>
      </c>
      <c r="P201" s="25">
        <f t="shared" si="21"/>
        <v>17.5</v>
      </c>
      <c r="Q201" s="25">
        <f t="shared" si="22"/>
        <v>300</v>
      </c>
      <c r="R201" s="25">
        <f t="shared" si="23"/>
        <v>350</v>
      </c>
      <c r="S201" s="25">
        <f t="shared" si="24"/>
        <v>0</v>
      </c>
      <c r="T201" s="25">
        <f t="shared" si="25"/>
        <v>0</v>
      </c>
    </row>
    <row r="202" spans="1:20" x14ac:dyDescent="0.25">
      <c r="A202" s="2">
        <v>43864</v>
      </c>
      <c r="B202" s="100" t="s">
        <v>285</v>
      </c>
      <c r="C202" s="76">
        <v>17.399999999999999</v>
      </c>
      <c r="D202" s="48">
        <f t="shared" si="28"/>
        <v>1</v>
      </c>
      <c r="E202" s="224"/>
      <c r="F202" s="48">
        <f t="shared" si="27"/>
        <v>0</v>
      </c>
      <c r="G202" s="84"/>
      <c r="H202" s="51"/>
      <c r="I202" s="79">
        <v>1</v>
      </c>
      <c r="J202" t="s">
        <v>222</v>
      </c>
      <c r="N202" s="25" t="str">
        <f t="shared" si="26"/>
        <v>SM</v>
      </c>
      <c r="O202" s="25">
        <f t="shared" si="20"/>
        <v>17.100000000000001</v>
      </c>
      <c r="P202" s="25">
        <f t="shared" si="21"/>
        <v>17.5</v>
      </c>
      <c r="Q202" s="25">
        <f t="shared" si="22"/>
        <v>300</v>
      </c>
      <c r="R202" s="25">
        <f t="shared" si="23"/>
        <v>350</v>
      </c>
      <c r="S202" s="25">
        <f t="shared" si="24"/>
        <v>0</v>
      </c>
      <c r="T202" s="25">
        <f t="shared" si="25"/>
        <v>0</v>
      </c>
    </row>
    <row r="203" spans="1:20" x14ac:dyDescent="0.25">
      <c r="A203" s="2">
        <v>43864</v>
      </c>
      <c r="B203" s="100" t="s">
        <v>286</v>
      </c>
      <c r="C203" s="76">
        <v>17.3</v>
      </c>
      <c r="D203" s="48">
        <f t="shared" si="28"/>
        <v>1</v>
      </c>
      <c r="E203" s="224"/>
      <c r="F203" s="48">
        <f t="shared" si="27"/>
        <v>0</v>
      </c>
      <c r="G203" s="84"/>
      <c r="H203" s="51"/>
      <c r="I203" s="79">
        <v>1</v>
      </c>
      <c r="J203" t="s">
        <v>107</v>
      </c>
      <c r="N203" s="25" t="str">
        <f t="shared" si="26"/>
        <v>SM</v>
      </c>
      <c r="O203" s="25">
        <f t="shared" si="20"/>
        <v>17.100000000000001</v>
      </c>
      <c r="P203" s="25">
        <f t="shared" si="21"/>
        <v>17.5</v>
      </c>
      <c r="Q203" s="25">
        <f t="shared" si="22"/>
        <v>300</v>
      </c>
      <c r="R203" s="25">
        <f t="shared" si="23"/>
        <v>350</v>
      </c>
      <c r="S203" s="25">
        <f t="shared" si="24"/>
        <v>0</v>
      </c>
      <c r="T203" s="25">
        <f t="shared" si="25"/>
        <v>0</v>
      </c>
    </row>
    <row r="204" spans="1:20" x14ac:dyDescent="0.25">
      <c r="A204" s="2">
        <v>43864</v>
      </c>
      <c r="B204" s="100" t="s">
        <v>287</v>
      </c>
      <c r="C204" s="76">
        <v>17.8</v>
      </c>
      <c r="D204" s="48">
        <f t="shared" si="28"/>
        <v>0</v>
      </c>
      <c r="E204" s="224"/>
      <c r="F204" s="48">
        <f t="shared" si="27"/>
        <v>0</v>
      </c>
      <c r="G204" s="84"/>
      <c r="H204" s="51"/>
      <c r="I204" s="79">
        <v>0</v>
      </c>
      <c r="J204" t="s">
        <v>107</v>
      </c>
      <c r="N204" s="25" t="str">
        <f t="shared" si="26"/>
        <v>SM</v>
      </c>
      <c r="O204" s="25">
        <f t="shared" si="20"/>
        <v>17.100000000000001</v>
      </c>
      <c r="P204" s="25">
        <f t="shared" si="21"/>
        <v>17.5</v>
      </c>
      <c r="Q204" s="25">
        <f t="shared" si="22"/>
        <v>300</v>
      </c>
      <c r="R204" s="25">
        <f t="shared" si="23"/>
        <v>350</v>
      </c>
      <c r="S204" s="25">
        <f t="shared" si="24"/>
        <v>0</v>
      </c>
      <c r="T204" s="25">
        <f t="shared" si="25"/>
        <v>0</v>
      </c>
    </row>
    <row r="205" spans="1:20" x14ac:dyDescent="0.25">
      <c r="A205" s="2">
        <v>43865</v>
      </c>
      <c r="B205" s="100" t="s">
        <v>289</v>
      </c>
      <c r="C205" s="76">
        <v>11.8</v>
      </c>
      <c r="D205" s="48">
        <f t="shared" si="28"/>
        <v>1</v>
      </c>
      <c r="E205" s="224" t="e">
        <f>#REF!</f>
        <v>#REF!</v>
      </c>
      <c r="F205" s="48" t="e">
        <f t="shared" si="27"/>
        <v>#REF!</v>
      </c>
      <c r="G205" s="84"/>
      <c r="H205" s="51"/>
      <c r="I205" s="79">
        <v>1</v>
      </c>
      <c r="J205" t="s">
        <v>107</v>
      </c>
      <c r="N205" s="25" t="str">
        <f t="shared" si="26"/>
        <v>CA</v>
      </c>
      <c r="O205" s="25">
        <f t="shared" si="20"/>
        <v>11.6</v>
      </c>
      <c r="P205" s="25">
        <f t="shared" si="21"/>
        <v>11.9</v>
      </c>
      <c r="Q205" s="25">
        <f t="shared" si="22"/>
        <v>250</v>
      </c>
      <c r="R205" s="25">
        <f t="shared" si="23"/>
        <v>305</v>
      </c>
      <c r="S205" s="25">
        <f t="shared" si="24"/>
        <v>2.5</v>
      </c>
      <c r="T205" s="25">
        <f t="shared" si="25"/>
        <v>2.5</v>
      </c>
    </row>
    <row r="206" spans="1:20" x14ac:dyDescent="0.25">
      <c r="A206" s="2">
        <v>43865</v>
      </c>
      <c r="B206" s="100" t="s">
        <v>290</v>
      </c>
      <c r="C206" s="76">
        <v>11.9</v>
      </c>
      <c r="D206" s="48">
        <f t="shared" si="28"/>
        <v>1</v>
      </c>
      <c r="E206" s="224" t="e">
        <f>#REF!</f>
        <v>#REF!</v>
      </c>
      <c r="F206" s="48" t="e">
        <f t="shared" si="27"/>
        <v>#REF!</v>
      </c>
      <c r="G206" s="84"/>
      <c r="H206" s="51"/>
      <c r="I206" s="79">
        <v>1</v>
      </c>
      <c r="J206" t="s">
        <v>107</v>
      </c>
      <c r="N206" s="25" t="str">
        <f t="shared" si="26"/>
        <v>CA</v>
      </c>
      <c r="O206" s="25">
        <f t="shared" ref="O206:O269" si="29">VLOOKUP($N206,$N$3:$T$9,2,FALSE)</f>
        <v>11.6</v>
      </c>
      <c r="P206" s="25">
        <f t="shared" ref="P206:P269" si="30">VLOOKUP($N206,$N$3:$T$9,3,FALSE)</f>
        <v>11.9</v>
      </c>
      <c r="Q206" s="25">
        <f t="shared" ref="Q206:Q269" si="31">VLOOKUP($N206,$N$3:$T$9,4,FALSE)</f>
        <v>250</v>
      </c>
      <c r="R206" s="25">
        <f t="shared" ref="R206:R269" si="32">VLOOKUP($N206,$N$3:$T$9,5,FALSE)</f>
        <v>305</v>
      </c>
      <c r="S206" s="25">
        <f t="shared" ref="S206:S269" si="33">VLOOKUP($N206,$N$3:$T$9,6,FALSE)</f>
        <v>2.5</v>
      </c>
      <c r="T206" s="25">
        <f t="shared" ref="T206:T269" si="34">VLOOKUP($N206,$N$3:$T$9,7,FALSE)</f>
        <v>2.5</v>
      </c>
    </row>
    <row r="207" spans="1:20" x14ac:dyDescent="0.25">
      <c r="A207" s="2">
        <v>43865</v>
      </c>
      <c r="B207" s="100" t="s">
        <v>291</v>
      </c>
      <c r="C207" s="76">
        <v>11.8</v>
      </c>
      <c r="D207" s="48">
        <f t="shared" si="28"/>
        <v>1</v>
      </c>
      <c r="E207" s="224" t="e">
        <f>#REF!</f>
        <v>#REF!</v>
      </c>
      <c r="F207" s="48" t="e">
        <f t="shared" si="27"/>
        <v>#REF!</v>
      </c>
      <c r="G207" s="84"/>
      <c r="H207" s="51"/>
      <c r="I207" s="79">
        <v>1</v>
      </c>
      <c r="J207" t="s">
        <v>107</v>
      </c>
      <c r="N207" s="25" t="str">
        <f t="shared" si="26"/>
        <v>CA</v>
      </c>
      <c r="O207" s="25">
        <f t="shared" si="29"/>
        <v>11.6</v>
      </c>
      <c r="P207" s="25">
        <f t="shared" si="30"/>
        <v>11.9</v>
      </c>
      <c r="Q207" s="25">
        <f t="shared" si="31"/>
        <v>250</v>
      </c>
      <c r="R207" s="25">
        <f t="shared" si="32"/>
        <v>305</v>
      </c>
      <c r="S207" s="25">
        <f t="shared" si="33"/>
        <v>2.5</v>
      </c>
      <c r="T207" s="25">
        <f t="shared" si="34"/>
        <v>2.5</v>
      </c>
    </row>
    <row r="208" spans="1:20" x14ac:dyDescent="0.25">
      <c r="A208" s="2">
        <v>43866</v>
      </c>
      <c r="B208" s="100" t="s">
        <v>292</v>
      </c>
      <c r="C208" s="76">
        <v>11.8</v>
      </c>
      <c r="D208" s="48">
        <f t="shared" si="28"/>
        <v>1</v>
      </c>
      <c r="E208" s="224" t="e">
        <f>#REF!</f>
        <v>#REF!</v>
      </c>
      <c r="F208" s="48" t="e">
        <f t="shared" si="27"/>
        <v>#REF!</v>
      </c>
      <c r="G208" s="84"/>
      <c r="H208" s="51"/>
      <c r="I208" s="79">
        <v>1</v>
      </c>
      <c r="J208" t="s">
        <v>107</v>
      </c>
      <c r="N208" s="25" t="str">
        <f t="shared" si="26"/>
        <v>CA</v>
      </c>
      <c r="O208" s="25">
        <f t="shared" si="29"/>
        <v>11.6</v>
      </c>
      <c r="P208" s="25">
        <f t="shared" si="30"/>
        <v>11.9</v>
      </c>
      <c r="Q208" s="25">
        <f t="shared" si="31"/>
        <v>250</v>
      </c>
      <c r="R208" s="25">
        <f t="shared" si="32"/>
        <v>305</v>
      </c>
      <c r="S208" s="25">
        <f t="shared" si="33"/>
        <v>2.5</v>
      </c>
      <c r="T208" s="25">
        <f t="shared" si="34"/>
        <v>2.5</v>
      </c>
    </row>
    <row r="209" spans="1:20" x14ac:dyDescent="0.25">
      <c r="A209" s="2">
        <v>43866</v>
      </c>
      <c r="B209" s="100" t="s">
        <v>293</v>
      </c>
      <c r="C209" s="76">
        <v>11.8</v>
      </c>
      <c r="D209" s="48">
        <f t="shared" si="28"/>
        <v>1</v>
      </c>
      <c r="E209" s="224" t="e">
        <f>#REF!</f>
        <v>#REF!</v>
      </c>
      <c r="F209" s="48" t="e">
        <f t="shared" si="27"/>
        <v>#REF!</v>
      </c>
      <c r="G209" s="84"/>
      <c r="H209" s="51"/>
      <c r="I209" s="79">
        <v>1</v>
      </c>
      <c r="J209" t="s">
        <v>222</v>
      </c>
      <c r="N209" s="25" t="str">
        <f t="shared" ref="N209:N275" si="35">LEFT(B209,2)</f>
        <v>CA</v>
      </c>
      <c r="O209" s="25">
        <f t="shared" si="29"/>
        <v>11.6</v>
      </c>
      <c r="P209" s="25">
        <f t="shared" si="30"/>
        <v>11.9</v>
      </c>
      <c r="Q209" s="25">
        <f t="shared" si="31"/>
        <v>250</v>
      </c>
      <c r="R209" s="25">
        <f t="shared" si="32"/>
        <v>305</v>
      </c>
      <c r="S209" s="25">
        <f t="shared" si="33"/>
        <v>2.5</v>
      </c>
      <c r="T209" s="25">
        <f t="shared" si="34"/>
        <v>2.5</v>
      </c>
    </row>
    <row r="210" spans="1:20" x14ac:dyDescent="0.25">
      <c r="A210" s="2">
        <v>43866</v>
      </c>
      <c r="B210" s="100" t="s">
        <v>294</v>
      </c>
      <c r="C210" s="76">
        <v>11.8</v>
      </c>
      <c r="D210" s="48">
        <f t="shared" si="28"/>
        <v>1</v>
      </c>
      <c r="E210" s="224" t="e">
        <f>#REF!</f>
        <v>#REF!</v>
      </c>
      <c r="F210" s="48" t="e">
        <f t="shared" si="27"/>
        <v>#REF!</v>
      </c>
      <c r="G210" s="84"/>
      <c r="H210" s="51"/>
      <c r="I210" s="79">
        <v>1</v>
      </c>
      <c r="J210" t="s">
        <v>222</v>
      </c>
      <c r="N210" s="25" t="str">
        <f t="shared" si="35"/>
        <v>CA</v>
      </c>
      <c r="O210" s="25">
        <f t="shared" si="29"/>
        <v>11.6</v>
      </c>
      <c r="P210" s="25">
        <f t="shared" si="30"/>
        <v>11.9</v>
      </c>
      <c r="Q210" s="25">
        <f t="shared" si="31"/>
        <v>250</v>
      </c>
      <c r="R210" s="25">
        <f t="shared" si="32"/>
        <v>305</v>
      </c>
      <c r="S210" s="25">
        <f t="shared" si="33"/>
        <v>2.5</v>
      </c>
      <c r="T210" s="25">
        <f t="shared" si="34"/>
        <v>2.5</v>
      </c>
    </row>
    <row r="211" spans="1:20" x14ac:dyDescent="0.25">
      <c r="A211" s="2">
        <v>43866</v>
      </c>
      <c r="B211" s="100" t="s">
        <v>295</v>
      </c>
      <c r="C211" s="76">
        <v>11.9</v>
      </c>
      <c r="D211" s="48">
        <f t="shared" si="28"/>
        <v>1</v>
      </c>
      <c r="E211" s="224" t="e">
        <f>#REF!</f>
        <v>#REF!</v>
      </c>
      <c r="F211" s="48" t="e">
        <f t="shared" si="27"/>
        <v>#REF!</v>
      </c>
      <c r="G211" s="84"/>
      <c r="H211" s="51"/>
      <c r="I211" s="79">
        <v>1</v>
      </c>
      <c r="J211" t="s">
        <v>222</v>
      </c>
      <c r="N211" s="25" t="str">
        <f t="shared" si="35"/>
        <v>CA</v>
      </c>
      <c r="O211" s="25">
        <f t="shared" si="29"/>
        <v>11.6</v>
      </c>
      <c r="P211" s="25">
        <f t="shared" si="30"/>
        <v>11.9</v>
      </c>
      <c r="Q211" s="25">
        <f t="shared" si="31"/>
        <v>250</v>
      </c>
      <c r="R211" s="25">
        <f t="shared" si="32"/>
        <v>305</v>
      </c>
      <c r="S211" s="25">
        <f t="shared" si="33"/>
        <v>2.5</v>
      </c>
      <c r="T211" s="25">
        <f t="shared" si="34"/>
        <v>2.5</v>
      </c>
    </row>
    <row r="212" spans="1:20" x14ac:dyDescent="0.25">
      <c r="A212" s="2">
        <v>43866</v>
      </c>
      <c r="B212" s="100" t="s">
        <v>296</v>
      </c>
      <c r="C212" s="76">
        <v>11.7</v>
      </c>
      <c r="D212" s="48">
        <f t="shared" si="28"/>
        <v>1</v>
      </c>
      <c r="E212" s="224" t="e">
        <f>#REF!</f>
        <v>#REF!</v>
      </c>
      <c r="F212" s="48" t="e">
        <f t="shared" si="27"/>
        <v>#REF!</v>
      </c>
      <c r="G212" s="84"/>
      <c r="H212" s="51"/>
      <c r="I212" s="79">
        <v>1</v>
      </c>
      <c r="J212" t="s">
        <v>106</v>
      </c>
      <c r="N212" s="25" t="str">
        <f t="shared" si="35"/>
        <v>CA</v>
      </c>
      <c r="O212" s="25">
        <f t="shared" si="29"/>
        <v>11.6</v>
      </c>
      <c r="P212" s="25">
        <f t="shared" si="30"/>
        <v>11.9</v>
      </c>
      <c r="Q212" s="25">
        <f t="shared" si="31"/>
        <v>250</v>
      </c>
      <c r="R212" s="25">
        <f t="shared" si="32"/>
        <v>305</v>
      </c>
      <c r="S212" s="25">
        <f t="shared" si="33"/>
        <v>2.5</v>
      </c>
      <c r="T212" s="25">
        <f t="shared" si="34"/>
        <v>2.5</v>
      </c>
    </row>
    <row r="213" spans="1:20" x14ac:dyDescent="0.25">
      <c r="A213" s="2">
        <v>43866</v>
      </c>
      <c r="B213" s="100" t="s">
        <v>297</v>
      </c>
      <c r="C213" s="76">
        <v>13.9</v>
      </c>
      <c r="D213" s="48">
        <f t="shared" si="28"/>
        <v>0</v>
      </c>
      <c r="E213" s="224"/>
      <c r="F213" s="48">
        <f t="shared" si="27"/>
        <v>0</v>
      </c>
      <c r="G213" s="84"/>
      <c r="H213" s="51"/>
      <c r="I213" s="79">
        <v>0</v>
      </c>
      <c r="J213" t="s">
        <v>106</v>
      </c>
      <c r="N213" s="25" t="str">
        <f t="shared" si="35"/>
        <v>VM</v>
      </c>
      <c r="O213" s="25">
        <f t="shared" si="29"/>
        <v>14.4</v>
      </c>
      <c r="P213" s="25">
        <f t="shared" si="30"/>
        <v>14.6</v>
      </c>
      <c r="Q213" s="25">
        <f t="shared" si="31"/>
        <v>275</v>
      </c>
      <c r="R213" s="25">
        <f t="shared" si="32"/>
        <v>325</v>
      </c>
      <c r="S213" s="25">
        <f t="shared" si="33"/>
        <v>0</v>
      </c>
      <c r="T213" s="25">
        <f t="shared" si="34"/>
        <v>0</v>
      </c>
    </row>
    <row r="214" spans="1:20" x14ac:dyDescent="0.25">
      <c r="A214" s="2">
        <v>43866</v>
      </c>
      <c r="B214" s="100" t="s">
        <v>298</v>
      </c>
      <c r="C214" s="76">
        <v>14.7</v>
      </c>
      <c r="D214" s="48">
        <v>1</v>
      </c>
      <c r="E214" s="224"/>
      <c r="F214" s="48">
        <f t="shared" si="27"/>
        <v>0</v>
      </c>
      <c r="G214" s="84"/>
      <c r="H214" s="51"/>
      <c r="I214" s="79">
        <v>0</v>
      </c>
      <c r="J214" t="s">
        <v>106</v>
      </c>
      <c r="N214" s="25" t="str">
        <f t="shared" si="35"/>
        <v>VM</v>
      </c>
      <c r="O214" s="25">
        <f t="shared" si="29"/>
        <v>14.4</v>
      </c>
      <c r="P214" s="25">
        <f t="shared" si="30"/>
        <v>14.6</v>
      </c>
      <c r="Q214" s="25">
        <f t="shared" si="31"/>
        <v>275</v>
      </c>
      <c r="R214" s="25">
        <f t="shared" si="32"/>
        <v>325</v>
      </c>
      <c r="S214" s="25">
        <f t="shared" si="33"/>
        <v>0</v>
      </c>
      <c r="T214" s="25">
        <f t="shared" si="34"/>
        <v>0</v>
      </c>
    </row>
    <row r="215" spans="1:20" x14ac:dyDescent="0.25">
      <c r="A215" s="2">
        <v>43866</v>
      </c>
      <c r="B215" s="100" t="s">
        <v>299</v>
      </c>
      <c r="C215" s="76">
        <v>14.6</v>
      </c>
      <c r="D215" s="48">
        <f t="shared" si="28"/>
        <v>1</v>
      </c>
      <c r="E215" s="224"/>
      <c r="F215" s="48">
        <f t="shared" si="27"/>
        <v>0</v>
      </c>
      <c r="G215" s="84"/>
      <c r="H215" s="51"/>
      <c r="I215" s="79">
        <v>1</v>
      </c>
      <c r="J215" t="s">
        <v>106</v>
      </c>
      <c r="N215" s="25" t="str">
        <f t="shared" si="35"/>
        <v>VM</v>
      </c>
      <c r="O215" s="25">
        <f t="shared" si="29"/>
        <v>14.4</v>
      </c>
      <c r="P215" s="25">
        <f t="shared" si="30"/>
        <v>14.6</v>
      </c>
      <c r="Q215" s="25">
        <f t="shared" si="31"/>
        <v>275</v>
      </c>
      <c r="R215" s="25">
        <f t="shared" si="32"/>
        <v>325</v>
      </c>
      <c r="S215" s="25">
        <f t="shared" si="33"/>
        <v>0</v>
      </c>
      <c r="T215" s="25">
        <f t="shared" si="34"/>
        <v>0</v>
      </c>
    </row>
    <row r="216" spans="1:20" x14ac:dyDescent="0.25">
      <c r="A216" s="2">
        <v>43866</v>
      </c>
      <c r="B216" s="100" t="s">
        <v>300</v>
      </c>
      <c r="C216" s="76">
        <v>14.5</v>
      </c>
      <c r="D216" s="48">
        <f t="shared" si="28"/>
        <v>1</v>
      </c>
      <c r="E216" s="224"/>
      <c r="F216" s="48">
        <f t="shared" si="27"/>
        <v>0</v>
      </c>
      <c r="G216" s="84"/>
      <c r="H216" s="51"/>
      <c r="I216" s="79">
        <v>1</v>
      </c>
      <c r="J216" t="s">
        <v>107</v>
      </c>
      <c r="N216" s="25" t="str">
        <f t="shared" si="35"/>
        <v>VM</v>
      </c>
      <c r="O216" s="25">
        <f t="shared" si="29"/>
        <v>14.4</v>
      </c>
      <c r="P216" s="25">
        <f t="shared" si="30"/>
        <v>14.6</v>
      </c>
      <c r="Q216" s="25">
        <f t="shared" si="31"/>
        <v>275</v>
      </c>
      <c r="R216" s="25">
        <f t="shared" si="32"/>
        <v>325</v>
      </c>
      <c r="S216" s="25">
        <f t="shared" si="33"/>
        <v>0</v>
      </c>
      <c r="T216" s="25">
        <f t="shared" si="34"/>
        <v>0</v>
      </c>
    </row>
    <row r="217" spans="1:20" x14ac:dyDescent="0.25">
      <c r="A217" s="2">
        <v>43866</v>
      </c>
      <c r="B217" s="100" t="s">
        <v>301</v>
      </c>
      <c r="C217" s="76">
        <v>14.3</v>
      </c>
      <c r="D217" s="48">
        <f t="shared" si="28"/>
        <v>0</v>
      </c>
      <c r="E217" s="224"/>
      <c r="F217" s="48">
        <f t="shared" si="27"/>
        <v>0</v>
      </c>
      <c r="G217" s="84"/>
      <c r="H217" s="51"/>
      <c r="I217" s="79">
        <v>0</v>
      </c>
      <c r="J217" t="s">
        <v>107</v>
      </c>
      <c r="N217" s="25" t="str">
        <f t="shared" si="35"/>
        <v>VM</v>
      </c>
      <c r="O217" s="25">
        <f t="shared" si="29"/>
        <v>14.4</v>
      </c>
      <c r="P217" s="25">
        <f t="shared" si="30"/>
        <v>14.6</v>
      </c>
      <c r="Q217" s="25">
        <f t="shared" si="31"/>
        <v>275</v>
      </c>
      <c r="R217" s="25">
        <f t="shared" si="32"/>
        <v>325</v>
      </c>
      <c r="S217" s="25">
        <f t="shared" si="33"/>
        <v>0</v>
      </c>
      <c r="T217" s="25">
        <f t="shared" si="34"/>
        <v>0</v>
      </c>
    </row>
    <row r="218" spans="1:20" x14ac:dyDescent="0.25">
      <c r="A218" s="2">
        <v>43867</v>
      </c>
      <c r="B218" s="100" t="s">
        <v>302</v>
      </c>
      <c r="C218" s="76">
        <v>14.3</v>
      </c>
      <c r="D218" s="48">
        <f t="shared" si="28"/>
        <v>0</v>
      </c>
      <c r="E218" s="224"/>
      <c r="F218" s="48">
        <f t="shared" si="27"/>
        <v>0</v>
      </c>
      <c r="G218" s="84"/>
      <c r="H218" s="51"/>
      <c r="I218" s="79">
        <v>0</v>
      </c>
      <c r="J218" t="s">
        <v>107</v>
      </c>
      <c r="N218" s="25" t="str">
        <f t="shared" si="35"/>
        <v>VM</v>
      </c>
      <c r="O218" s="25">
        <f t="shared" si="29"/>
        <v>14.4</v>
      </c>
      <c r="P218" s="25">
        <f t="shared" si="30"/>
        <v>14.6</v>
      </c>
      <c r="Q218" s="25">
        <f t="shared" si="31"/>
        <v>275</v>
      </c>
      <c r="R218" s="25">
        <f t="shared" si="32"/>
        <v>325</v>
      </c>
      <c r="S218" s="25">
        <f t="shared" si="33"/>
        <v>0</v>
      </c>
      <c r="T218" s="25">
        <f t="shared" si="34"/>
        <v>0</v>
      </c>
    </row>
    <row r="219" spans="1:20" x14ac:dyDescent="0.25">
      <c r="A219" s="2">
        <v>43867</v>
      </c>
      <c r="B219" s="100" t="s">
        <v>303</v>
      </c>
      <c r="C219" s="76">
        <v>14.7</v>
      </c>
      <c r="D219" s="48">
        <v>1</v>
      </c>
      <c r="E219" s="224"/>
      <c r="F219" s="48">
        <f t="shared" si="27"/>
        <v>0</v>
      </c>
      <c r="G219" s="84"/>
      <c r="H219" s="51"/>
      <c r="I219" s="79">
        <v>0</v>
      </c>
      <c r="J219" t="s">
        <v>107</v>
      </c>
      <c r="N219" s="25" t="str">
        <f t="shared" si="35"/>
        <v>VM</v>
      </c>
      <c r="O219" s="25">
        <f t="shared" si="29"/>
        <v>14.4</v>
      </c>
      <c r="P219" s="25">
        <f t="shared" si="30"/>
        <v>14.6</v>
      </c>
      <c r="Q219" s="25">
        <f t="shared" si="31"/>
        <v>275</v>
      </c>
      <c r="R219" s="25">
        <f t="shared" si="32"/>
        <v>325</v>
      </c>
      <c r="S219" s="25">
        <f t="shared" si="33"/>
        <v>0</v>
      </c>
      <c r="T219" s="25">
        <f t="shared" si="34"/>
        <v>0</v>
      </c>
    </row>
    <row r="220" spans="1:20" x14ac:dyDescent="0.25">
      <c r="A220" s="2">
        <v>43867</v>
      </c>
      <c r="B220" s="100" t="s">
        <v>304</v>
      </c>
      <c r="C220" s="76">
        <v>14.6</v>
      </c>
      <c r="D220" s="48">
        <f t="shared" si="28"/>
        <v>1</v>
      </c>
      <c r="E220" s="224"/>
      <c r="F220" s="48">
        <f t="shared" si="27"/>
        <v>0</v>
      </c>
      <c r="G220" s="84"/>
      <c r="H220" s="51"/>
      <c r="I220" s="79">
        <v>1</v>
      </c>
      <c r="J220" t="s">
        <v>222</v>
      </c>
      <c r="N220" s="25" t="str">
        <f t="shared" si="35"/>
        <v>VM</v>
      </c>
      <c r="O220" s="25">
        <f t="shared" si="29"/>
        <v>14.4</v>
      </c>
      <c r="P220" s="25">
        <f t="shared" si="30"/>
        <v>14.6</v>
      </c>
      <c r="Q220" s="25">
        <f t="shared" si="31"/>
        <v>275</v>
      </c>
      <c r="R220" s="25">
        <f t="shared" si="32"/>
        <v>325</v>
      </c>
      <c r="S220" s="25">
        <f t="shared" si="33"/>
        <v>0</v>
      </c>
      <c r="T220" s="25">
        <f t="shared" si="34"/>
        <v>0</v>
      </c>
    </row>
    <row r="221" spans="1:20" x14ac:dyDescent="0.25">
      <c r="A221" s="2">
        <v>43871</v>
      </c>
      <c r="B221" s="100" t="s">
        <v>305</v>
      </c>
      <c r="C221" s="76">
        <v>11.8</v>
      </c>
      <c r="D221" s="48">
        <f t="shared" si="28"/>
        <v>1</v>
      </c>
      <c r="E221" s="224" t="e">
        <f>#REF!</f>
        <v>#REF!</v>
      </c>
      <c r="F221" s="48" t="e">
        <f t="shared" si="27"/>
        <v>#REF!</v>
      </c>
      <c r="G221" s="84"/>
      <c r="H221" s="51"/>
      <c r="I221" s="79">
        <v>1</v>
      </c>
      <c r="J221" t="s">
        <v>222</v>
      </c>
      <c r="N221" s="25" t="str">
        <f t="shared" si="35"/>
        <v>ST</v>
      </c>
      <c r="O221" s="25">
        <f t="shared" si="29"/>
        <v>11.6</v>
      </c>
      <c r="P221" s="25">
        <f t="shared" si="30"/>
        <v>11.9</v>
      </c>
      <c r="Q221" s="25">
        <f t="shared" si="31"/>
        <v>250</v>
      </c>
      <c r="R221" s="25">
        <f t="shared" si="32"/>
        <v>305</v>
      </c>
      <c r="S221" s="25">
        <f t="shared" si="33"/>
        <v>2.5</v>
      </c>
      <c r="T221" s="25">
        <f t="shared" si="34"/>
        <v>2.5</v>
      </c>
    </row>
    <row r="222" spans="1:20" x14ac:dyDescent="0.25">
      <c r="A222" s="2">
        <v>43871</v>
      </c>
      <c r="B222" s="100" t="s">
        <v>306</v>
      </c>
      <c r="C222" s="76">
        <v>11.9</v>
      </c>
      <c r="D222" s="48">
        <f t="shared" si="28"/>
        <v>1</v>
      </c>
      <c r="E222" s="224" t="e">
        <f>#REF!</f>
        <v>#REF!</v>
      </c>
      <c r="F222" s="48" t="e">
        <f t="shared" si="27"/>
        <v>#REF!</v>
      </c>
      <c r="G222" s="84"/>
      <c r="H222" s="51"/>
      <c r="I222" s="79">
        <v>1</v>
      </c>
      <c r="J222" t="s">
        <v>106</v>
      </c>
      <c r="N222" s="25" t="str">
        <f t="shared" si="35"/>
        <v>ST</v>
      </c>
      <c r="O222" s="25">
        <f t="shared" si="29"/>
        <v>11.6</v>
      </c>
      <c r="P222" s="25">
        <f t="shared" si="30"/>
        <v>11.9</v>
      </c>
      <c r="Q222" s="25">
        <f t="shared" si="31"/>
        <v>250</v>
      </c>
      <c r="R222" s="25">
        <f t="shared" si="32"/>
        <v>305</v>
      </c>
      <c r="S222" s="25">
        <f t="shared" si="33"/>
        <v>2.5</v>
      </c>
      <c r="T222" s="25">
        <f t="shared" si="34"/>
        <v>2.5</v>
      </c>
    </row>
    <row r="223" spans="1:20" x14ac:dyDescent="0.25">
      <c r="A223" s="2">
        <v>43871</v>
      </c>
      <c r="B223" s="100" t="s">
        <v>307</v>
      </c>
      <c r="C223" s="76">
        <v>11.8</v>
      </c>
      <c r="D223" s="48">
        <f t="shared" si="28"/>
        <v>1</v>
      </c>
      <c r="E223" s="224" t="e">
        <f>#REF!</f>
        <v>#REF!</v>
      </c>
      <c r="F223" s="48" t="e">
        <f t="shared" si="27"/>
        <v>#REF!</v>
      </c>
      <c r="G223" s="84"/>
      <c r="H223" s="51"/>
      <c r="I223" s="79">
        <v>1</v>
      </c>
      <c r="J223" t="s">
        <v>106</v>
      </c>
      <c r="N223" s="25" t="str">
        <f t="shared" si="35"/>
        <v>ST</v>
      </c>
      <c r="O223" s="25">
        <f t="shared" si="29"/>
        <v>11.6</v>
      </c>
      <c r="P223" s="25">
        <f t="shared" si="30"/>
        <v>11.9</v>
      </c>
      <c r="Q223" s="25">
        <f t="shared" si="31"/>
        <v>250</v>
      </c>
      <c r="R223" s="25">
        <f t="shared" si="32"/>
        <v>305</v>
      </c>
      <c r="S223" s="25">
        <f t="shared" si="33"/>
        <v>2.5</v>
      </c>
      <c r="T223" s="25">
        <f t="shared" si="34"/>
        <v>2.5</v>
      </c>
    </row>
    <row r="224" spans="1:20" x14ac:dyDescent="0.25">
      <c r="A224" s="2">
        <v>43871</v>
      </c>
      <c r="B224" s="100" t="s">
        <v>308</v>
      </c>
      <c r="C224" s="76">
        <v>11.8</v>
      </c>
      <c r="D224" s="48">
        <f t="shared" si="28"/>
        <v>1</v>
      </c>
      <c r="E224" s="224" t="e">
        <f>#REF!</f>
        <v>#REF!</v>
      </c>
      <c r="F224" s="48" t="e">
        <f t="shared" si="27"/>
        <v>#REF!</v>
      </c>
      <c r="G224" s="84"/>
      <c r="H224" s="51"/>
      <c r="I224" s="79">
        <v>0</v>
      </c>
      <c r="J224" t="s">
        <v>106</v>
      </c>
      <c r="N224" s="25" t="str">
        <f t="shared" si="35"/>
        <v>ST</v>
      </c>
      <c r="O224" s="25">
        <f t="shared" si="29"/>
        <v>11.6</v>
      </c>
      <c r="P224" s="25">
        <f t="shared" si="30"/>
        <v>11.9</v>
      </c>
      <c r="Q224" s="25">
        <f t="shared" si="31"/>
        <v>250</v>
      </c>
      <c r="R224" s="25">
        <f t="shared" si="32"/>
        <v>305</v>
      </c>
      <c r="S224" s="25">
        <f t="shared" si="33"/>
        <v>2.5</v>
      </c>
      <c r="T224" s="25">
        <f t="shared" si="34"/>
        <v>2.5</v>
      </c>
    </row>
    <row r="225" spans="1:20" x14ac:dyDescent="0.25">
      <c r="A225" s="2">
        <v>43871</v>
      </c>
      <c r="B225" s="100" t="s">
        <v>309</v>
      </c>
      <c r="C225" s="76">
        <v>11.7</v>
      </c>
      <c r="D225" s="48">
        <f t="shared" si="28"/>
        <v>1</v>
      </c>
      <c r="E225" s="224" t="e">
        <f>#REF!</f>
        <v>#REF!</v>
      </c>
      <c r="F225" s="48" t="e">
        <f t="shared" si="27"/>
        <v>#REF!</v>
      </c>
      <c r="G225" s="84"/>
      <c r="H225" s="51"/>
      <c r="I225" s="79">
        <v>1</v>
      </c>
      <c r="J225" t="s">
        <v>106</v>
      </c>
      <c r="N225" s="25" t="str">
        <f t="shared" si="35"/>
        <v>ST</v>
      </c>
      <c r="O225" s="25">
        <f t="shared" si="29"/>
        <v>11.6</v>
      </c>
      <c r="P225" s="25">
        <f t="shared" si="30"/>
        <v>11.9</v>
      </c>
      <c r="Q225" s="25">
        <f t="shared" si="31"/>
        <v>250</v>
      </c>
      <c r="R225" s="25">
        <f t="shared" si="32"/>
        <v>305</v>
      </c>
      <c r="S225" s="25">
        <f t="shared" si="33"/>
        <v>2.5</v>
      </c>
      <c r="T225" s="25">
        <f t="shared" si="34"/>
        <v>2.5</v>
      </c>
    </row>
    <row r="226" spans="1:20" x14ac:dyDescent="0.25">
      <c r="A226" s="2">
        <v>43871</v>
      </c>
      <c r="B226" s="100" t="s">
        <v>310</v>
      </c>
      <c r="C226" s="76">
        <v>11.6</v>
      </c>
      <c r="D226" s="48">
        <f t="shared" si="28"/>
        <v>1</v>
      </c>
      <c r="E226" s="224" t="e">
        <f>#REF!</f>
        <v>#REF!</v>
      </c>
      <c r="F226" s="48" t="e">
        <f t="shared" si="27"/>
        <v>#REF!</v>
      </c>
      <c r="G226" s="84"/>
      <c r="H226" s="51"/>
      <c r="I226" s="79">
        <v>1</v>
      </c>
      <c r="J226" t="s">
        <v>107</v>
      </c>
      <c r="N226" s="25" t="str">
        <f t="shared" si="35"/>
        <v>ST</v>
      </c>
      <c r="O226" s="25">
        <f t="shared" si="29"/>
        <v>11.6</v>
      </c>
      <c r="P226" s="25">
        <f t="shared" si="30"/>
        <v>11.9</v>
      </c>
      <c r="Q226" s="25">
        <f t="shared" si="31"/>
        <v>250</v>
      </c>
      <c r="R226" s="25">
        <f t="shared" si="32"/>
        <v>305</v>
      </c>
      <c r="S226" s="25">
        <f t="shared" si="33"/>
        <v>2.5</v>
      </c>
      <c r="T226" s="25">
        <f t="shared" si="34"/>
        <v>2.5</v>
      </c>
    </row>
    <row r="227" spans="1:20" x14ac:dyDescent="0.25">
      <c r="A227" s="2">
        <v>43871</v>
      </c>
      <c r="B227" s="100" t="s">
        <v>311</v>
      </c>
      <c r="C227" s="76">
        <v>11.8</v>
      </c>
      <c r="D227" s="48">
        <f t="shared" si="28"/>
        <v>1</v>
      </c>
      <c r="E227" s="224" t="e">
        <f>#REF!</f>
        <v>#REF!</v>
      </c>
      <c r="F227" s="48" t="e">
        <f t="shared" si="27"/>
        <v>#REF!</v>
      </c>
      <c r="G227" s="84"/>
      <c r="H227" s="51"/>
      <c r="I227" s="79">
        <v>1</v>
      </c>
      <c r="J227" t="s">
        <v>107</v>
      </c>
      <c r="N227" s="25" t="str">
        <f t="shared" si="35"/>
        <v>ST</v>
      </c>
      <c r="O227" s="25">
        <f t="shared" si="29"/>
        <v>11.6</v>
      </c>
      <c r="P227" s="25">
        <f t="shared" si="30"/>
        <v>11.9</v>
      </c>
      <c r="Q227" s="25">
        <f t="shared" si="31"/>
        <v>250</v>
      </c>
      <c r="R227" s="25">
        <f t="shared" si="32"/>
        <v>305</v>
      </c>
      <c r="S227" s="25">
        <f t="shared" si="33"/>
        <v>2.5</v>
      </c>
      <c r="T227" s="25">
        <f t="shared" si="34"/>
        <v>2.5</v>
      </c>
    </row>
    <row r="228" spans="1:20" x14ac:dyDescent="0.25">
      <c r="A228" s="2">
        <v>43871</v>
      </c>
      <c r="B228" s="100" t="s">
        <v>312</v>
      </c>
      <c r="C228" s="76">
        <v>11.8</v>
      </c>
      <c r="D228" s="48">
        <f t="shared" si="28"/>
        <v>1</v>
      </c>
      <c r="E228" s="224" t="e">
        <f>#REF!</f>
        <v>#REF!</v>
      </c>
      <c r="F228" s="48" t="e">
        <f t="shared" si="27"/>
        <v>#REF!</v>
      </c>
      <c r="G228" s="84"/>
      <c r="H228" s="51"/>
      <c r="I228" s="79">
        <v>1</v>
      </c>
      <c r="J228" t="s">
        <v>107</v>
      </c>
      <c r="N228" s="25" t="str">
        <f t="shared" si="35"/>
        <v>ST</v>
      </c>
      <c r="O228" s="25">
        <f t="shared" si="29"/>
        <v>11.6</v>
      </c>
      <c r="P228" s="25">
        <f t="shared" si="30"/>
        <v>11.9</v>
      </c>
      <c r="Q228" s="25">
        <f t="shared" si="31"/>
        <v>250</v>
      </c>
      <c r="R228" s="25">
        <f t="shared" si="32"/>
        <v>305</v>
      </c>
      <c r="S228" s="25">
        <f t="shared" si="33"/>
        <v>2.5</v>
      </c>
      <c r="T228" s="25">
        <f t="shared" si="34"/>
        <v>2.5</v>
      </c>
    </row>
    <row r="229" spans="1:20" x14ac:dyDescent="0.25">
      <c r="A229" s="2">
        <v>43871</v>
      </c>
      <c r="B229" s="100" t="s">
        <v>313</v>
      </c>
      <c r="C229" s="217"/>
      <c r="D229" s="48"/>
      <c r="E229" s="224"/>
      <c r="F229" s="48"/>
      <c r="G229" s="84"/>
      <c r="H229" s="51"/>
      <c r="I229" s="79"/>
      <c r="J229" t="s">
        <v>107</v>
      </c>
      <c r="N229" s="25" t="str">
        <f t="shared" si="35"/>
        <v>HR</v>
      </c>
      <c r="O229" s="25" t="e">
        <f t="shared" si="29"/>
        <v>#N/A</v>
      </c>
      <c r="P229" s="25" t="e">
        <f t="shared" si="30"/>
        <v>#N/A</v>
      </c>
      <c r="Q229" s="25" t="e">
        <f t="shared" si="31"/>
        <v>#N/A</v>
      </c>
      <c r="R229" s="25" t="e">
        <f t="shared" si="32"/>
        <v>#N/A</v>
      </c>
      <c r="S229" s="25" t="e">
        <f t="shared" si="33"/>
        <v>#N/A</v>
      </c>
      <c r="T229" s="25" t="e">
        <f t="shared" si="34"/>
        <v>#N/A</v>
      </c>
    </row>
    <row r="230" spans="1:20" x14ac:dyDescent="0.25">
      <c r="A230" s="2">
        <v>43872</v>
      </c>
      <c r="B230" s="100" t="s">
        <v>314</v>
      </c>
      <c r="C230" s="76">
        <v>17.399999999999999</v>
      </c>
      <c r="D230" s="48">
        <f t="shared" si="28"/>
        <v>1</v>
      </c>
      <c r="E230" s="224" t="e">
        <f>#REF!</f>
        <v>#REF!</v>
      </c>
      <c r="F230" s="48" t="e">
        <f t="shared" si="27"/>
        <v>#REF!</v>
      </c>
      <c r="G230" s="84"/>
      <c r="H230" s="51"/>
      <c r="I230" s="79">
        <v>1</v>
      </c>
      <c r="J230" t="s">
        <v>222</v>
      </c>
      <c r="N230" s="25" t="str">
        <f t="shared" si="35"/>
        <v>GU</v>
      </c>
      <c r="O230" s="25">
        <f t="shared" si="29"/>
        <v>17</v>
      </c>
      <c r="P230" s="25">
        <f t="shared" si="30"/>
        <v>17.5</v>
      </c>
      <c r="Q230" s="25">
        <f t="shared" si="31"/>
        <v>280</v>
      </c>
      <c r="R230" s="25">
        <f t="shared" si="32"/>
        <v>365</v>
      </c>
      <c r="S230" s="25">
        <f t="shared" si="33"/>
        <v>3.5</v>
      </c>
      <c r="T230" s="25">
        <f t="shared" si="34"/>
        <v>3.5</v>
      </c>
    </row>
    <row r="231" spans="1:20" x14ac:dyDescent="0.25">
      <c r="A231" s="2">
        <v>43872</v>
      </c>
      <c r="B231" s="100" t="s">
        <v>315</v>
      </c>
      <c r="C231" s="76">
        <v>17.399999999999999</v>
      </c>
      <c r="D231" s="48">
        <f t="shared" si="28"/>
        <v>1</v>
      </c>
      <c r="E231" s="224" t="e">
        <f>#REF!</f>
        <v>#REF!</v>
      </c>
      <c r="F231" s="128">
        <v>1</v>
      </c>
      <c r="G231" s="84"/>
      <c r="H231" s="51"/>
      <c r="I231" s="79">
        <v>0</v>
      </c>
      <c r="J231" t="s">
        <v>222</v>
      </c>
      <c r="N231" s="25" t="str">
        <f t="shared" si="35"/>
        <v>GU</v>
      </c>
      <c r="O231" s="25">
        <f t="shared" si="29"/>
        <v>17</v>
      </c>
      <c r="P231" s="25">
        <f t="shared" si="30"/>
        <v>17.5</v>
      </c>
      <c r="Q231" s="25">
        <f t="shared" si="31"/>
        <v>280</v>
      </c>
      <c r="R231" s="25">
        <f t="shared" si="32"/>
        <v>365</v>
      </c>
      <c r="S231" s="25">
        <f t="shared" si="33"/>
        <v>3.5</v>
      </c>
      <c r="T231" s="25">
        <f t="shared" si="34"/>
        <v>3.5</v>
      </c>
    </row>
    <row r="232" spans="1:20" x14ac:dyDescent="0.25">
      <c r="A232" s="2">
        <v>43872</v>
      </c>
      <c r="B232" s="100" t="s">
        <v>316</v>
      </c>
      <c r="C232" s="76">
        <v>17.600000000000001</v>
      </c>
      <c r="D232" s="48">
        <f t="shared" si="28"/>
        <v>0</v>
      </c>
      <c r="E232" s="224" t="e">
        <f>#REF!</f>
        <v>#REF!</v>
      </c>
      <c r="F232" s="128">
        <v>1</v>
      </c>
      <c r="G232" s="84"/>
      <c r="H232" s="51"/>
      <c r="I232" s="79">
        <v>0</v>
      </c>
      <c r="J232" t="s">
        <v>222</v>
      </c>
      <c r="N232" s="25" t="str">
        <f t="shared" si="35"/>
        <v>GU</v>
      </c>
      <c r="O232" s="25">
        <f t="shared" si="29"/>
        <v>17</v>
      </c>
      <c r="P232" s="25">
        <f t="shared" si="30"/>
        <v>17.5</v>
      </c>
      <c r="Q232" s="25">
        <f t="shared" si="31"/>
        <v>280</v>
      </c>
      <c r="R232" s="25">
        <f t="shared" si="32"/>
        <v>365</v>
      </c>
      <c r="S232" s="25">
        <f t="shared" si="33"/>
        <v>3.5</v>
      </c>
      <c r="T232" s="25">
        <f t="shared" si="34"/>
        <v>3.5</v>
      </c>
    </row>
    <row r="233" spans="1:20" x14ac:dyDescent="0.25">
      <c r="A233" s="2">
        <v>43872</v>
      </c>
      <c r="B233" s="100" t="s">
        <v>317</v>
      </c>
      <c r="C233" s="76">
        <v>17.8</v>
      </c>
      <c r="D233" s="48">
        <f t="shared" si="28"/>
        <v>0</v>
      </c>
      <c r="E233" s="224" t="e">
        <f>#REF!</f>
        <v>#REF!</v>
      </c>
      <c r="F233" s="128">
        <v>1</v>
      </c>
      <c r="G233" s="84"/>
      <c r="H233" s="51"/>
      <c r="I233" s="79">
        <v>0</v>
      </c>
      <c r="J233" t="s">
        <v>106</v>
      </c>
      <c r="N233" s="25" t="str">
        <f t="shared" si="35"/>
        <v>GU</v>
      </c>
      <c r="O233" s="25">
        <f t="shared" si="29"/>
        <v>17</v>
      </c>
      <c r="P233" s="25">
        <f t="shared" si="30"/>
        <v>17.5</v>
      </c>
      <c r="Q233" s="25">
        <f t="shared" si="31"/>
        <v>280</v>
      </c>
      <c r="R233" s="25">
        <f t="shared" si="32"/>
        <v>365</v>
      </c>
      <c r="S233" s="25">
        <f t="shared" si="33"/>
        <v>3.5</v>
      </c>
      <c r="T233" s="25">
        <f t="shared" si="34"/>
        <v>3.5</v>
      </c>
    </row>
    <row r="234" spans="1:20" x14ac:dyDescent="0.25">
      <c r="A234" s="2">
        <v>43872</v>
      </c>
      <c r="B234" s="100" t="s">
        <v>318</v>
      </c>
      <c r="C234" s="76">
        <v>17.5</v>
      </c>
      <c r="D234" s="48">
        <f t="shared" si="28"/>
        <v>1</v>
      </c>
      <c r="E234" s="224" t="e">
        <f>#REF!</f>
        <v>#REF!</v>
      </c>
      <c r="F234" s="128">
        <v>1</v>
      </c>
      <c r="G234" s="84"/>
      <c r="H234" s="51"/>
      <c r="I234" s="79">
        <v>0</v>
      </c>
      <c r="J234" t="s">
        <v>106</v>
      </c>
      <c r="N234" s="25" t="str">
        <f t="shared" si="35"/>
        <v>GU</v>
      </c>
      <c r="O234" s="25">
        <f t="shared" si="29"/>
        <v>17</v>
      </c>
      <c r="P234" s="25">
        <f t="shared" si="30"/>
        <v>17.5</v>
      </c>
      <c r="Q234" s="25">
        <f t="shared" si="31"/>
        <v>280</v>
      </c>
      <c r="R234" s="25">
        <f t="shared" si="32"/>
        <v>365</v>
      </c>
      <c r="S234" s="25">
        <f t="shared" si="33"/>
        <v>3.5</v>
      </c>
      <c r="T234" s="25">
        <f t="shared" si="34"/>
        <v>3.5</v>
      </c>
    </row>
    <row r="235" spans="1:20" x14ac:dyDescent="0.25">
      <c r="A235" s="2">
        <v>43872</v>
      </c>
      <c r="B235" s="100" t="s">
        <v>319</v>
      </c>
      <c r="C235" s="76">
        <v>17.5</v>
      </c>
      <c r="D235" s="48">
        <f t="shared" si="28"/>
        <v>1</v>
      </c>
      <c r="E235" s="224" t="e">
        <f>#REF!</f>
        <v>#REF!</v>
      </c>
      <c r="F235" s="128">
        <v>1</v>
      </c>
      <c r="G235" s="84"/>
      <c r="H235" s="51"/>
      <c r="I235" s="79">
        <v>0</v>
      </c>
      <c r="J235" t="s">
        <v>106</v>
      </c>
      <c r="N235" s="25" t="str">
        <f t="shared" si="35"/>
        <v>GU</v>
      </c>
      <c r="O235" s="25">
        <f t="shared" si="29"/>
        <v>17</v>
      </c>
      <c r="P235" s="25">
        <f t="shared" si="30"/>
        <v>17.5</v>
      </c>
      <c r="Q235" s="25">
        <f t="shared" si="31"/>
        <v>280</v>
      </c>
      <c r="R235" s="25">
        <f t="shared" si="32"/>
        <v>365</v>
      </c>
      <c r="S235" s="25">
        <f t="shared" si="33"/>
        <v>3.5</v>
      </c>
      <c r="T235" s="25">
        <f t="shared" si="34"/>
        <v>3.5</v>
      </c>
    </row>
    <row r="236" spans="1:20" x14ac:dyDescent="0.25">
      <c r="A236" s="2">
        <v>43872</v>
      </c>
      <c r="B236" s="100" t="s">
        <v>320</v>
      </c>
      <c r="C236" s="76">
        <v>17.399999999999999</v>
      </c>
      <c r="D236" s="48">
        <f t="shared" si="28"/>
        <v>1</v>
      </c>
      <c r="E236" s="224" t="e">
        <f>#REF!</f>
        <v>#REF!</v>
      </c>
      <c r="F236" s="48" t="e">
        <f t="shared" si="27"/>
        <v>#REF!</v>
      </c>
      <c r="G236" s="84"/>
      <c r="H236" s="51"/>
      <c r="I236" s="79">
        <v>1</v>
      </c>
      <c r="J236" t="s">
        <v>106</v>
      </c>
      <c r="N236" s="25" t="str">
        <f t="shared" si="35"/>
        <v>GU</v>
      </c>
      <c r="O236" s="25">
        <f t="shared" si="29"/>
        <v>17</v>
      </c>
      <c r="P236" s="25">
        <f t="shared" si="30"/>
        <v>17.5</v>
      </c>
      <c r="Q236" s="25">
        <f t="shared" si="31"/>
        <v>280</v>
      </c>
      <c r="R236" s="25">
        <f t="shared" si="32"/>
        <v>365</v>
      </c>
      <c r="S236" s="25">
        <f t="shared" si="33"/>
        <v>3.5</v>
      </c>
      <c r="T236" s="25">
        <f t="shared" si="34"/>
        <v>3.5</v>
      </c>
    </row>
    <row r="237" spans="1:20" x14ac:dyDescent="0.25">
      <c r="A237" s="2">
        <v>43872</v>
      </c>
      <c r="B237" s="100" t="s">
        <v>321</v>
      </c>
      <c r="C237" s="76">
        <v>17.5</v>
      </c>
      <c r="D237" s="48">
        <f t="shared" si="28"/>
        <v>1</v>
      </c>
      <c r="E237" s="224" t="e">
        <f>#REF!</f>
        <v>#REF!</v>
      </c>
      <c r="F237" s="48" t="e">
        <f t="shared" si="27"/>
        <v>#REF!</v>
      </c>
      <c r="G237" s="84"/>
      <c r="H237" s="51"/>
      <c r="I237" s="79">
        <v>1</v>
      </c>
      <c r="J237" t="s">
        <v>107</v>
      </c>
      <c r="N237" s="25" t="str">
        <f t="shared" si="35"/>
        <v>GU</v>
      </c>
      <c r="O237" s="25">
        <f t="shared" si="29"/>
        <v>17</v>
      </c>
      <c r="P237" s="25">
        <f t="shared" si="30"/>
        <v>17.5</v>
      </c>
      <c r="Q237" s="25">
        <f t="shared" si="31"/>
        <v>280</v>
      </c>
      <c r="R237" s="25">
        <f t="shared" si="32"/>
        <v>365</v>
      </c>
      <c r="S237" s="25">
        <f t="shared" si="33"/>
        <v>3.5</v>
      </c>
      <c r="T237" s="25">
        <f t="shared" si="34"/>
        <v>3.5</v>
      </c>
    </row>
    <row r="238" spans="1:20" x14ac:dyDescent="0.25">
      <c r="A238" s="2">
        <v>43873</v>
      </c>
      <c r="B238" s="100" t="s">
        <v>322</v>
      </c>
      <c r="C238" s="76">
        <v>11.8</v>
      </c>
      <c r="D238" s="48">
        <f t="shared" si="28"/>
        <v>1</v>
      </c>
      <c r="E238" s="224" t="e">
        <f>#REF!</f>
        <v>#REF!</v>
      </c>
      <c r="F238" s="48" t="e">
        <f t="shared" si="27"/>
        <v>#REF!</v>
      </c>
      <c r="G238" s="84"/>
      <c r="H238" s="51"/>
      <c r="I238" s="79">
        <v>1</v>
      </c>
      <c r="J238" t="s">
        <v>222</v>
      </c>
      <c r="N238" s="25" t="str">
        <f t="shared" si="35"/>
        <v>CA</v>
      </c>
      <c r="O238" s="25">
        <f t="shared" si="29"/>
        <v>11.6</v>
      </c>
      <c r="P238" s="25">
        <f t="shared" si="30"/>
        <v>11.9</v>
      </c>
      <c r="Q238" s="25">
        <f t="shared" si="31"/>
        <v>250</v>
      </c>
      <c r="R238" s="25">
        <f t="shared" si="32"/>
        <v>305</v>
      </c>
      <c r="S238" s="25">
        <f t="shared" si="33"/>
        <v>2.5</v>
      </c>
      <c r="T238" s="25">
        <f t="shared" si="34"/>
        <v>2.5</v>
      </c>
    </row>
    <row r="239" spans="1:20" x14ac:dyDescent="0.25">
      <c r="A239" s="2">
        <v>43873</v>
      </c>
      <c r="B239" s="100" t="s">
        <v>323</v>
      </c>
      <c r="C239" s="76">
        <v>11.9</v>
      </c>
      <c r="D239" s="48">
        <f t="shared" si="28"/>
        <v>1</v>
      </c>
      <c r="E239" s="224" t="e">
        <f>#REF!</f>
        <v>#REF!</v>
      </c>
      <c r="F239" s="48" t="e">
        <f t="shared" si="27"/>
        <v>#REF!</v>
      </c>
      <c r="G239" s="84"/>
      <c r="H239" s="51"/>
      <c r="I239" s="79">
        <v>1</v>
      </c>
      <c r="J239" t="s">
        <v>222</v>
      </c>
      <c r="N239" s="25" t="str">
        <f t="shared" si="35"/>
        <v>CA</v>
      </c>
      <c r="O239" s="25">
        <f t="shared" si="29"/>
        <v>11.6</v>
      </c>
      <c r="P239" s="25">
        <f t="shared" si="30"/>
        <v>11.9</v>
      </c>
      <c r="Q239" s="25">
        <f t="shared" si="31"/>
        <v>250</v>
      </c>
      <c r="R239" s="25">
        <f t="shared" si="32"/>
        <v>305</v>
      </c>
      <c r="S239" s="25">
        <f t="shared" si="33"/>
        <v>2.5</v>
      </c>
      <c r="T239" s="25">
        <f t="shared" si="34"/>
        <v>2.5</v>
      </c>
    </row>
    <row r="240" spans="1:20" x14ac:dyDescent="0.25">
      <c r="A240" s="2">
        <v>43873</v>
      </c>
      <c r="B240" s="100" t="s">
        <v>324</v>
      </c>
      <c r="C240" s="76">
        <v>11.8</v>
      </c>
      <c r="D240" s="48">
        <f t="shared" si="28"/>
        <v>1</v>
      </c>
      <c r="E240" s="224" t="e">
        <f>#REF!</f>
        <v>#REF!</v>
      </c>
      <c r="F240" s="48" t="e">
        <f t="shared" si="27"/>
        <v>#REF!</v>
      </c>
      <c r="G240" s="84"/>
      <c r="H240" s="51"/>
      <c r="I240" s="79">
        <v>1</v>
      </c>
      <c r="J240" t="s">
        <v>222</v>
      </c>
      <c r="N240" s="25" t="str">
        <f t="shared" si="35"/>
        <v>CA</v>
      </c>
      <c r="O240" s="25">
        <f t="shared" si="29"/>
        <v>11.6</v>
      </c>
      <c r="P240" s="25">
        <f t="shared" si="30"/>
        <v>11.9</v>
      </c>
      <c r="Q240" s="25">
        <f t="shared" si="31"/>
        <v>250</v>
      </c>
      <c r="R240" s="25">
        <f t="shared" si="32"/>
        <v>305</v>
      </c>
      <c r="S240" s="25">
        <f t="shared" si="33"/>
        <v>2.5</v>
      </c>
      <c r="T240" s="25">
        <f t="shared" si="34"/>
        <v>2.5</v>
      </c>
    </row>
    <row r="241" spans="1:20" x14ac:dyDescent="0.25">
      <c r="A241" s="2">
        <v>43873</v>
      </c>
      <c r="B241" s="100" t="s">
        <v>325</v>
      </c>
      <c r="C241" s="76">
        <v>11.8</v>
      </c>
      <c r="D241" s="48">
        <f t="shared" si="28"/>
        <v>1</v>
      </c>
      <c r="E241" s="224" t="e">
        <f>#REF!</f>
        <v>#REF!</v>
      </c>
      <c r="F241" s="48" t="e">
        <f t="shared" si="27"/>
        <v>#REF!</v>
      </c>
      <c r="G241" s="84"/>
      <c r="H241" s="51"/>
      <c r="I241" s="79">
        <v>1</v>
      </c>
      <c r="J241" t="s">
        <v>222</v>
      </c>
      <c r="N241" s="25" t="str">
        <f t="shared" si="35"/>
        <v>CA</v>
      </c>
      <c r="O241" s="25">
        <f t="shared" si="29"/>
        <v>11.6</v>
      </c>
      <c r="P241" s="25">
        <f t="shared" si="30"/>
        <v>11.9</v>
      </c>
      <c r="Q241" s="25">
        <f t="shared" si="31"/>
        <v>250</v>
      </c>
      <c r="R241" s="25">
        <f t="shared" si="32"/>
        <v>305</v>
      </c>
      <c r="S241" s="25">
        <f t="shared" si="33"/>
        <v>2.5</v>
      </c>
      <c r="T241" s="25">
        <f t="shared" si="34"/>
        <v>2.5</v>
      </c>
    </row>
    <row r="242" spans="1:20" x14ac:dyDescent="0.25">
      <c r="A242" s="2">
        <v>43874</v>
      </c>
      <c r="B242" s="100" t="s">
        <v>326</v>
      </c>
      <c r="C242" s="76">
        <v>11.9</v>
      </c>
      <c r="D242" s="48">
        <f t="shared" si="28"/>
        <v>1</v>
      </c>
      <c r="E242" s="224" t="e">
        <f>#REF!</f>
        <v>#REF!</v>
      </c>
      <c r="F242" s="48" t="e">
        <f t="shared" si="27"/>
        <v>#REF!</v>
      </c>
      <c r="G242" s="84"/>
      <c r="H242" s="51"/>
      <c r="I242" s="79">
        <v>1</v>
      </c>
      <c r="J242" t="s">
        <v>107</v>
      </c>
      <c r="N242" s="25" t="str">
        <f t="shared" si="35"/>
        <v>CA</v>
      </c>
      <c r="O242" s="25">
        <f t="shared" si="29"/>
        <v>11.6</v>
      </c>
      <c r="P242" s="25">
        <f t="shared" si="30"/>
        <v>11.9</v>
      </c>
      <c r="Q242" s="25">
        <f t="shared" si="31"/>
        <v>250</v>
      </c>
      <c r="R242" s="25">
        <f t="shared" si="32"/>
        <v>305</v>
      </c>
      <c r="S242" s="25">
        <f t="shared" si="33"/>
        <v>2.5</v>
      </c>
      <c r="T242" s="25">
        <f t="shared" si="34"/>
        <v>2.5</v>
      </c>
    </row>
    <row r="243" spans="1:20" x14ac:dyDescent="0.25">
      <c r="A243" s="2">
        <v>43874</v>
      </c>
      <c r="B243" s="100" t="s">
        <v>327</v>
      </c>
      <c r="C243" s="76">
        <v>11.7</v>
      </c>
      <c r="D243" s="48">
        <f t="shared" si="28"/>
        <v>1</v>
      </c>
      <c r="E243" s="224" t="e">
        <f>#REF!</f>
        <v>#REF!</v>
      </c>
      <c r="F243" s="48" t="e">
        <f t="shared" si="27"/>
        <v>#REF!</v>
      </c>
      <c r="G243" s="84"/>
      <c r="H243" s="51"/>
      <c r="I243" s="79">
        <v>1</v>
      </c>
      <c r="J243" t="s">
        <v>107</v>
      </c>
      <c r="N243" s="25" t="str">
        <f t="shared" si="35"/>
        <v>CA</v>
      </c>
      <c r="O243" s="25">
        <f t="shared" si="29"/>
        <v>11.6</v>
      </c>
      <c r="P243" s="25">
        <f t="shared" si="30"/>
        <v>11.9</v>
      </c>
      <c r="Q243" s="25">
        <f t="shared" si="31"/>
        <v>250</v>
      </c>
      <c r="R243" s="25">
        <f t="shared" si="32"/>
        <v>305</v>
      </c>
      <c r="S243" s="25">
        <f t="shared" si="33"/>
        <v>2.5</v>
      </c>
      <c r="T243" s="25">
        <f t="shared" si="34"/>
        <v>2.5</v>
      </c>
    </row>
    <row r="244" spans="1:20" x14ac:dyDescent="0.25">
      <c r="A244" s="2">
        <v>43874</v>
      </c>
      <c r="B244" s="100" t="s">
        <v>328</v>
      </c>
      <c r="C244" s="76">
        <v>11.7</v>
      </c>
      <c r="D244" s="48">
        <f t="shared" si="28"/>
        <v>1</v>
      </c>
      <c r="E244" s="224" t="e">
        <f>#REF!</f>
        <v>#REF!</v>
      </c>
      <c r="F244" s="48" t="e">
        <f t="shared" si="27"/>
        <v>#REF!</v>
      </c>
      <c r="G244" s="84"/>
      <c r="H244" s="51"/>
      <c r="I244" s="79">
        <v>1</v>
      </c>
      <c r="J244" t="s">
        <v>107</v>
      </c>
      <c r="N244" s="25" t="str">
        <f t="shared" si="35"/>
        <v>CA</v>
      </c>
      <c r="O244" s="25">
        <f t="shared" si="29"/>
        <v>11.6</v>
      </c>
      <c r="P244" s="25">
        <f t="shared" si="30"/>
        <v>11.9</v>
      </c>
      <c r="Q244" s="25">
        <f t="shared" si="31"/>
        <v>250</v>
      </c>
      <c r="R244" s="25">
        <f t="shared" si="32"/>
        <v>305</v>
      </c>
      <c r="S244" s="25">
        <f t="shared" si="33"/>
        <v>2.5</v>
      </c>
      <c r="T244" s="25">
        <f t="shared" si="34"/>
        <v>2.5</v>
      </c>
    </row>
    <row r="245" spans="1:20" x14ac:dyDescent="0.25">
      <c r="A245" s="2">
        <v>43874</v>
      </c>
      <c r="B245" s="100" t="s">
        <v>329</v>
      </c>
      <c r="C245" s="76">
        <v>11.9</v>
      </c>
      <c r="D245" s="48">
        <f t="shared" si="28"/>
        <v>1</v>
      </c>
      <c r="E245" s="224" t="e">
        <f>#REF!</f>
        <v>#REF!</v>
      </c>
      <c r="F245" s="48" t="e">
        <f t="shared" si="27"/>
        <v>#REF!</v>
      </c>
      <c r="G245" s="84"/>
      <c r="H245" s="51"/>
      <c r="I245" s="79">
        <v>1</v>
      </c>
      <c r="J245" t="s">
        <v>107</v>
      </c>
      <c r="N245" s="25" t="str">
        <f t="shared" si="35"/>
        <v>CA</v>
      </c>
      <c r="O245" s="25">
        <f t="shared" si="29"/>
        <v>11.6</v>
      </c>
      <c r="P245" s="25">
        <f t="shared" si="30"/>
        <v>11.9</v>
      </c>
      <c r="Q245" s="25">
        <f t="shared" si="31"/>
        <v>250</v>
      </c>
      <c r="R245" s="25">
        <f t="shared" si="32"/>
        <v>305</v>
      </c>
      <c r="S245" s="25">
        <f t="shared" si="33"/>
        <v>2.5</v>
      </c>
      <c r="T245" s="25">
        <f t="shared" si="34"/>
        <v>2.5</v>
      </c>
    </row>
    <row r="246" spans="1:20" x14ac:dyDescent="0.25">
      <c r="A246" s="2">
        <v>43874</v>
      </c>
      <c r="B246" s="100" t="s">
        <v>330</v>
      </c>
      <c r="C246" s="76">
        <v>11.8</v>
      </c>
      <c r="D246" s="48">
        <f t="shared" si="28"/>
        <v>1</v>
      </c>
      <c r="E246" s="224" t="e">
        <f>#REF!</f>
        <v>#REF!</v>
      </c>
      <c r="F246" s="48" t="e">
        <f t="shared" si="27"/>
        <v>#REF!</v>
      </c>
      <c r="G246" s="84"/>
      <c r="H246" s="51"/>
      <c r="I246" s="79">
        <v>1</v>
      </c>
      <c r="J246" t="s">
        <v>222</v>
      </c>
      <c r="N246" s="25" t="str">
        <f t="shared" si="35"/>
        <v>CA</v>
      </c>
      <c r="O246" s="25">
        <f t="shared" si="29"/>
        <v>11.6</v>
      </c>
      <c r="P246" s="25">
        <f t="shared" si="30"/>
        <v>11.9</v>
      </c>
      <c r="Q246" s="25">
        <f t="shared" si="31"/>
        <v>250</v>
      </c>
      <c r="R246" s="25">
        <f t="shared" si="32"/>
        <v>305</v>
      </c>
      <c r="S246" s="25">
        <f t="shared" si="33"/>
        <v>2.5</v>
      </c>
      <c r="T246" s="25">
        <f t="shared" si="34"/>
        <v>2.5</v>
      </c>
    </row>
    <row r="247" spans="1:20" x14ac:dyDescent="0.25">
      <c r="A247" s="2">
        <v>43874</v>
      </c>
      <c r="B247" s="100" t="s">
        <v>331</v>
      </c>
      <c r="C247" s="76">
        <v>11.9</v>
      </c>
      <c r="D247" s="48">
        <f t="shared" si="28"/>
        <v>1</v>
      </c>
      <c r="E247" s="224" t="e">
        <f>#REF!</f>
        <v>#REF!</v>
      </c>
      <c r="F247" s="48" t="e">
        <f t="shared" ref="F247:F257" si="36">IF(+(IF(E247&lt;Q247,0,IF(E247&gt;R247,0,1)))=1,1,0)</f>
        <v>#REF!</v>
      </c>
      <c r="G247" s="84"/>
      <c r="H247" s="51"/>
      <c r="I247" s="79">
        <v>1</v>
      </c>
      <c r="J247" t="s">
        <v>222</v>
      </c>
      <c r="N247" s="25" t="str">
        <f t="shared" si="35"/>
        <v>CA</v>
      </c>
      <c r="O247" s="25">
        <f t="shared" si="29"/>
        <v>11.6</v>
      </c>
      <c r="P247" s="25">
        <f t="shared" si="30"/>
        <v>11.9</v>
      </c>
      <c r="Q247" s="25">
        <f t="shared" si="31"/>
        <v>250</v>
      </c>
      <c r="R247" s="25">
        <f t="shared" si="32"/>
        <v>305</v>
      </c>
      <c r="S247" s="25">
        <f t="shared" si="33"/>
        <v>2.5</v>
      </c>
      <c r="T247" s="25">
        <f t="shared" si="34"/>
        <v>2.5</v>
      </c>
    </row>
    <row r="248" spans="1:20" x14ac:dyDescent="0.25">
      <c r="A248" s="2">
        <v>43874</v>
      </c>
      <c r="B248" s="100" t="s">
        <v>332</v>
      </c>
      <c r="C248" s="76">
        <v>11.8</v>
      </c>
      <c r="D248" s="48">
        <f t="shared" ref="D248:D315" si="37">IF(+(IF(C248&lt;O248,0,IF(C248&gt;P248,0,1)))=1,1,0)</f>
        <v>1</v>
      </c>
      <c r="E248" s="224" t="e">
        <f>#REF!</f>
        <v>#REF!</v>
      </c>
      <c r="F248" s="48" t="e">
        <f t="shared" si="36"/>
        <v>#REF!</v>
      </c>
      <c r="G248" s="84"/>
      <c r="H248" s="51"/>
      <c r="I248" s="79">
        <v>1</v>
      </c>
      <c r="J248" t="s">
        <v>222</v>
      </c>
      <c r="N248" s="25" t="str">
        <f t="shared" si="35"/>
        <v>CA</v>
      </c>
      <c r="O248" s="25">
        <f t="shared" si="29"/>
        <v>11.6</v>
      </c>
      <c r="P248" s="25">
        <f t="shared" si="30"/>
        <v>11.9</v>
      </c>
      <c r="Q248" s="25">
        <f t="shared" si="31"/>
        <v>250</v>
      </c>
      <c r="R248" s="25">
        <f t="shared" si="32"/>
        <v>305</v>
      </c>
      <c r="S248" s="25">
        <f t="shared" si="33"/>
        <v>2.5</v>
      </c>
      <c r="T248" s="25">
        <f t="shared" si="34"/>
        <v>2.5</v>
      </c>
    </row>
    <row r="249" spans="1:20" x14ac:dyDescent="0.25">
      <c r="A249" s="2">
        <v>43874</v>
      </c>
      <c r="B249" s="100" t="s">
        <v>333</v>
      </c>
      <c r="C249" s="76">
        <v>11.9</v>
      </c>
      <c r="D249" s="48">
        <f t="shared" si="37"/>
        <v>1</v>
      </c>
      <c r="E249" s="224" t="e">
        <f>#REF!</f>
        <v>#REF!</v>
      </c>
      <c r="F249" s="48" t="e">
        <f t="shared" si="36"/>
        <v>#REF!</v>
      </c>
      <c r="G249" s="84"/>
      <c r="H249" s="51"/>
      <c r="I249" s="79">
        <v>1</v>
      </c>
      <c r="J249" t="s">
        <v>222</v>
      </c>
      <c r="N249" s="25" t="str">
        <f t="shared" si="35"/>
        <v>CA</v>
      </c>
      <c r="O249" s="25">
        <f t="shared" si="29"/>
        <v>11.6</v>
      </c>
      <c r="P249" s="25">
        <f t="shared" si="30"/>
        <v>11.9</v>
      </c>
      <c r="Q249" s="25">
        <f t="shared" si="31"/>
        <v>250</v>
      </c>
      <c r="R249" s="25">
        <f t="shared" si="32"/>
        <v>305</v>
      </c>
      <c r="S249" s="25">
        <f t="shared" si="33"/>
        <v>2.5</v>
      </c>
      <c r="T249" s="25">
        <f t="shared" si="34"/>
        <v>2.5</v>
      </c>
    </row>
    <row r="250" spans="1:20" x14ac:dyDescent="0.25">
      <c r="A250" s="2">
        <v>43875</v>
      </c>
      <c r="B250" s="100" t="s">
        <v>334</v>
      </c>
      <c r="C250" s="76">
        <v>11.6</v>
      </c>
      <c r="D250" s="48">
        <f t="shared" si="37"/>
        <v>1</v>
      </c>
      <c r="E250" s="224" t="e">
        <f>#REF!</f>
        <v>#REF!</v>
      </c>
      <c r="F250" s="48" t="e">
        <f t="shared" si="36"/>
        <v>#REF!</v>
      </c>
      <c r="G250" s="84"/>
      <c r="H250" s="51"/>
      <c r="I250" s="79">
        <v>1</v>
      </c>
      <c r="J250" t="s">
        <v>107</v>
      </c>
      <c r="N250" s="25" t="str">
        <f t="shared" si="35"/>
        <v>ST</v>
      </c>
      <c r="O250" s="25">
        <f t="shared" si="29"/>
        <v>11.6</v>
      </c>
      <c r="P250" s="25">
        <f t="shared" si="30"/>
        <v>11.9</v>
      </c>
      <c r="Q250" s="25">
        <f t="shared" si="31"/>
        <v>250</v>
      </c>
      <c r="R250" s="25">
        <f t="shared" si="32"/>
        <v>305</v>
      </c>
      <c r="S250" s="25">
        <f t="shared" si="33"/>
        <v>2.5</v>
      </c>
      <c r="T250" s="25">
        <f t="shared" si="34"/>
        <v>2.5</v>
      </c>
    </row>
    <row r="251" spans="1:20" x14ac:dyDescent="0.25">
      <c r="A251" s="2">
        <v>43875</v>
      </c>
      <c r="B251" s="100" t="s">
        <v>335</v>
      </c>
      <c r="C251" s="76">
        <v>11.9</v>
      </c>
      <c r="D251" s="48">
        <f t="shared" si="37"/>
        <v>1</v>
      </c>
      <c r="E251" s="224" t="e">
        <f>#REF!</f>
        <v>#REF!</v>
      </c>
      <c r="F251" s="48" t="e">
        <f t="shared" si="36"/>
        <v>#REF!</v>
      </c>
      <c r="G251" s="84"/>
      <c r="H251" s="51"/>
      <c r="I251" s="79">
        <v>0</v>
      </c>
      <c r="J251" t="s">
        <v>107</v>
      </c>
      <c r="N251" s="25" t="str">
        <f t="shared" si="35"/>
        <v>ST</v>
      </c>
      <c r="O251" s="25">
        <f t="shared" si="29"/>
        <v>11.6</v>
      </c>
      <c r="P251" s="25">
        <f t="shared" si="30"/>
        <v>11.9</v>
      </c>
      <c r="Q251" s="25">
        <f t="shared" si="31"/>
        <v>250</v>
      </c>
      <c r="R251" s="25">
        <f t="shared" si="32"/>
        <v>305</v>
      </c>
      <c r="S251" s="25">
        <f t="shared" si="33"/>
        <v>2.5</v>
      </c>
      <c r="T251" s="25">
        <f t="shared" si="34"/>
        <v>2.5</v>
      </c>
    </row>
    <row r="252" spans="1:20" x14ac:dyDescent="0.25">
      <c r="A252" s="2">
        <v>43875</v>
      </c>
      <c r="B252" s="100" t="s">
        <v>336</v>
      </c>
      <c r="C252" s="76">
        <v>11.8</v>
      </c>
      <c r="D252" s="48">
        <f t="shared" si="37"/>
        <v>1</v>
      </c>
      <c r="E252" s="224" t="e">
        <f>#REF!</f>
        <v>#REF!</v>
      </c>
      <c r="F252" s="48" t="e">
        <f t="shared" si="36"/>
        <v>#REF!</v>
      </c>
      <c r="G252" s="84"/>
      <c r="H252" s="51"/>
      <c r="I252" s="79">
        <v>1</v>
      </c>
      <c r="J252" t="s">
        <v>222</v>
      </c>
      <c r="N252" s="25" t="str">
        <f t="shared" si="35"/>
        <v>ST</v>
      </c>
      <c r="O252" s="25">
        <f t="shared" si="29"/>
        <v>11.6</v>
      </c>
      <c r="P252" s="25">
        <f t="shared" si="30"/>
        <v>11.9</v>
      </c>
      <c r="Q252" s="25">
        <f t="shared" si="31"/>
        <v>250</v>
      </c>
      <c r="R252" s="25">
        <f t="shared" si="32"/>
        <v>305</v>
      </c>
      <c r="S252" s="25">
        <f t="shared" si="33"/>
        <v>2.5</v>
      </c>
      <c r="T252" s="25">
        <f t="shared" si="34"/>
        <v>2.5</v>
      </c>
    </row>
    <row r="253" spans="1:20" x14ac:dyDescent="0.25">
      <c r="A253" s="2">
        <v>43875</v>
      </c>
      <c r="B253" s="100" t="s">
        <v>337</v>
      </c>
      <c r="C253" s="76">
        <v>11.8</v>
      </c>
      <c r="D253" s="48">
        <f t="shared" si="37"/>
        <v>1</v>
      </c>
      <c r="E253" s="224" t="e">
        <f>#REF!</f>
        <v>#REF!</v>
      </c>
      <c r="F253" s="48" t="e">
        <f t="shared" si="36"/>
        <v>#REF!</v>
      </c>
      <c r="G253" s="84"/>
      <c r="H253" s="51"/>
      <c r="I253" s="79">
        <v>1</v>
      </c>
      <c r="J253" t="s">
        <v>222</v>
      </c>
      <c r="N253" s="25" t="str">
        <f t="shared" si="35"/>
        <v>ST</v>
      </c>
      <c r="O253" s="25">
        <f t="shared" si="29"/>
        <v>11.6</v>
      </c>
      <c r="P253" s="25">
        <f t="shared" si="30"/>
        <v>11.9</v>
      </c>
      <c r="Q253" s="25">
        <f t="shared" si="31"/>
        <v>250</v>
      </c>
      <c r="R253" s="25">
        <f t="shared" si="32"/>
        <v>305</v>
      </c>
      <c r="S253" s="25">
        <f t="shared" si="33"/>
        <v>2.5</v>
      </c>
      <c r="T253" s="25">
        <f t="shared" si="34"/>
        <v>2.5</v>
      </c>
    </row>
    <row r="254" spans="1:20" x14ac:dyDescent="0.25">
      <c r="A254" s="2">
        <v>43878</v>
      </c>
      <c r="B254" s="100" t="s">
        <v>338</v>
      </c>
      <c r="C254" s="76">
        <v>11.7</v>
      </c>
      <c r="D254" s="48">
        <f t="shared" si="37"/>
        <v>1</v>
      </c>
      <c r="E254" s="224" t="e">
        <f>#REF!</f>
        <v>#REF!</v>
      </c>
      <c r="F254" s="48" t="e">
        <f t="shared" si="36"/>
        <v>#REF!</v>
      </c>
      <c r="G254" s="84"/>
      <c r="H254" s="51"/>
      <c r="I254" s="79">
        <v>1</v>
      </c>
      <c r="J254" t="s">
        <v>107</v>
      </c>
      <c r="N254" s="25" t="str">
        <f t="shared" si="35"/>
        <v>CA</v>
      </c>
      <c r="O254" s="25">
        <f t="shared" si="29"/>
        <v>11.6</v>
      </c>
      <c r="P254" s="25">
        <f t="shared" si="30"/>
        <v>11.9</v>
      </c>
      <c r="Q254" s="25">
        <f t="shared" si="31"/>
        <v>250</v>
      </c>
      <c r="R254" s="25">
        <f t="shared" si="32"/>
        <v>305</v>
      </c>
      <c r="S254" s="25">
        <f t="shared" si="33"/>
        <v>2.5</v>
      </c>
      <c r="T254" s="25">
        <f t="shared" si="34"/>
        <v>2.5</v>
      </c>
    </row>
    <row r="255" spans="1:20" x14ac:dyDescent="0.25">
      <c r="A255" s="2">
        <v>43878</v>
      </c>
      <c r="B255" s="100" t="s">
        <v>340</v>
      </c>
      <c r="C255" s="76">
        <v>13.6</v>
      </c>
      <c r="D255" s="48">
        <f t="shared" si="37"/>
        <v>1</v>
      </c>
      <c r="E255" s="224">
        <f>'[1]Brew Times'!$F16</f>
        <v>0.26944444444444438</v>
      </c>
      <c r="F255" s="48">
        <f t="shared" si="36"/>
        <v>0</v>
      </c>
      <c r="G255" s="84"/>
      <c r="H255" s="51"/>
      <c r="I255" s="79">
        <v>1</v>
      </c>
      <c r="J255" t="s">
        <v>107</v>
      </c>
      <c r="N255" s="25" t="str">
        <f t="shared" si="35"/>
        <v>MK</v>
      </c>
      <c r="O255" s="25">
        <f t="shared" si="29"/>
        <v>13.4</v>
      </c>
      <c r="P255" s="25">
        <f t="shared" si="30"/>
        <v>13.6</v>
      </c>
      <c r="Q255" s="25">
        <f>VLOOKUP($N255,$N$3:$T$9,4,FALSE)</f>
        <v>320</v>
      </c>
      <c r="R255" s="25">
        <f t="shared" si="32"/>
        <v>365</v>
      </c>
      <c r="S255" s="25">
        <f t="shared" si="33"/>
        <v>2.5</v>
      </c>
      <c r="T255" s="25">
        <f t="shared" si="34"/>
        <v>2.5</v>
      </c>
    </row>
    <row r="256" spans="1:20" x14ac:dyDescent="0.25">
      <c r="A256" s="2">
        <v>43878</v>
      </c>
      <c r="B256" s="100" t="s">
        <v>339</v>
      </c>
      <c r="C256" s="76">
        <v>13.5</v>
      </c>
      <c r="D256" s="48">
        <f t="shared" si="37"/>
        <v>1</v>
      </c>
      <c r="E256" s="224">
        <f>'[1]Brew Times'!$F17</f>
        <v>0.26388888888888895</v>
      </c>
      <c r="F256" s="128">
        <v>1</v>
      </c>
      <c r="G256" s="130"/>
      <c r="H256" s="131"/>
      <c r="I256" s="219">
        <v>1</v>
      </c>
      <c r="J256" t="s">
        <v>107</v>
      </c>
      <c r="N256" s="25" t="str">
        <f t="shared" si="35"/>
        <v>MK</v>
      </c>
      <c r="O256" s="25">
        <f t="shared" si="29"/>
        <v>13.4</v>
      </c>
      <c r="P256" s="25">
        <f t="shared" si="30"/>
        <v>13.6</v>
      </c>
      <c r="Q256" s="25">
        <f t="shared" si="31"/>
        <v>320</v>
      </c>
      <c r="R256" s="25">
        <f t="shared" si="32"/>
        <v>365</v>
      </c>
      <c r="S256" s="25">
        <f t="shared" si="33"/>
        <v>2.5</v>
      </c>
      <c r="T256" s="25">
        <f t="shared" si="34"/>
        <v>2.5</v>
      </c>
    </row>
    <row r="257" spans="1:20" x14ac:dyDescent="0.25">
      <c r="A257" s="2">
        <v>43878</v>
      </c>
      <c r="B257" s="100" t="s">
        <v>341</v>
      </c>
      <c r="C257" s="76">
        <v>13.5</v>
      </c>
      <c r="D257" s="48">
        <f t="shared" si="37"/>
        <v>1</v>
      </c>
      <c r="E257" s="224">
        <f>'[1]Brew Times'!$F18</f>
        <v>0.26458333333333328</v>
      </c>
      <c r="F257" s="48">
        <f t="shared" si="36"/>
        <v>0</v>
      </c>
      <c r="G257" s="84"/>
      <c r="H257" s="51"/>
      <c r="I257" s="79">
        <v>1</v>
      </c>
      <c r="J257" t="s">
        <v>222</v>
      </c>
      <c r="N257" s="25" t="str">
        <f t="shared" si="35"/>
        <v>MK</v>
      </c>
      <c r="O257" s="25">
        <f t="shared" si="29"/>
        <v>13.4</v>
      </c>
      <c r="P257" s="25">
        <f t="shared" si="30"/>
        <v>13.6</v>
      </c>
      <c r="Q257" s="25">
        <f t="shared" si="31"/>
        <v>320</v>
      </c>
      <c r="R257" s="25">
        <f t="shared" si="32"/>
        <v>365</v>
      </c>
      <c r="S257" s="25">
        <f t="shared" si="33"/>
        <v>2.5</v>
      </c>
      <c r="T257" s="25">
        <f t="shared" si="34"/>
        <v>2.5</v>
      </c>
    </row>
    <row r="258" spans="1:20" x14ac:dyDescent="0.25">
      <c r="A258" s="2">
        <v>43878</v>
      </c>
      <c r="B258" s="100" t="s">
        <v>342</v>
      </c>
      <c r="C258" s="76">
        <v>13.5</v>
      </c>
      <c r="D258" s="48">
        <f t="shared" si="37"/>
        <v>1</v>
      </c>
      <c r="E258" s="224">
        <f>'[1]Brew Times'!$F19</f>
        <v>0.25902777777777786</v>
      </c>
      <c r="F258" s="128">
        <v>1</v>
      </c>
      <c r="G258" s="84"/>
      <c r="H258" s="51"/>
      <c r="I258" s="219">
        <v>1</v>
      </c>
      <c r="J258" t="s">
        <v>222</v>
      </c>
      <c r="N258" s="25" t="str">
        <f t="shared" si="35"/>
        <v>MK</v>
      </c>
      <c r="O258" s="25">
        <f t="shared" si="29"/>
        <v>13.4</v>
      </c>
      <c r="P258" s="25">
        <f t="shared" si="30"/>
        <v>13.6</v>
      </c>
      <c r="Q258" s="25">
        <f t="shared" si="31"/>
        <v>320</v>
      </c>
      <c r="R258" s="25">
        <f t="shared" si="32"/>
        <v>365</v>
      </c>
      <c r="S258" s="25">
        <f t="shared" si="33"/>
        <v>2.5</v>
      </c>
      <c r="T258" s="25">
        <f t="shared" si="34"/>
        <v>2.5</v>
      </c>
    </row>
    <row r="259" spans="1:20" x14ac:dyDescent="0.25">
      <c r="A259" s="2">
        <v>43878</v>
      </c>
      <c r="B259" s="100" t="s">
        <v>343</v>
      </c>
      <c r="C259" s="76">
        <v>13.4</v>
      </c>
      <c r="D259" s="48">
        <f t="shared" si="37"/>
        <v>1</v>
      </c>
      <c r="E259" s="224">
        <f>'[1]Brew Times'!$F20</f>
        <v>0.26250000000000001</v>
      </c>
      <c r="F259" s="128">
        <v>1</v>
      </c>
      <c r="G259" s="84"/>
      <c r="H259" s="51"/>
      <c r="I259" s="219">
        <v>1</v>
      </c>
      <c r="J259" t="str">
        <f>[2]Brewhouse!$AX694</f>
        <v>J. Grant</v>
      </c>
      <c r="N259" s="25" t="str">
        <f t="shared" si="35"/>
        <v>MK</v>
      </c>
      <c r="O259" s="25">
        <f t="shared" si="29"/>
        <v>13.4</v>
      </c>
      <c r="P259" s="25">
        <f t="shared" si="30"/>
        <v>13.6</v>
      </c>
      <c r="Q259" s="25">
        <f t="shared" si="31"/>
        <v>320</v>
      </c>
      <c r="R259" s="25">
        <f t="shared" si="32"/>
        <v>365</v>
      </c>
      <c r="S259" s="25">
        <f t="shared" si="33"/>
        <v>2.5</v>
      </c>
      <c r="T259" s="25">
        <f t="shared" si="34"/>
        <v>2.5</v>
      </c>
    </row>
    <row r="260" spans="1:20" x14ac:dyDescent="0.25">
      <c r="A260" s="2">
        <v>43878</v>
      </c>
      <c r="B260" s="100" t="s">
        <v>344</v>
      </c>
      <c r="C260" s="76">
        <v>13.8</v>
      </c>
      <c r="D260" s="48">
        <f t="shared" si="37"/>
        <v>0</v>
      </c>
      <c r="E260" s="224">
        <f>'[1]Brew Times'!$F21</f>
        <v>0.29861111111111116</v>
      </c>
      <c r="F260" s="48">
        <f t="shared" ref="F260:F321" si="38">IF(+(IF(E260&lt;Q260,0,IF(E260&gt;R260,0,1)))=1,1,0)</f>
        <v>0</v>
      </c>
      <c r="G260" s="84"/>
      <c r="H260" s="51"/>
      <c r="I260" s="79">
        <v>0</v>
      </c>
      <c r="J260" t="str">
        <f>[2]Brewhouse!$AX695</f>
        <v>K. Benjamin</v>
      </c>
      <c r="N260" s="25" t="str">
        <f t="shared" si="35"/>
        <v>MK</v>
      </c>
      <c r="O260" s="25">
        <f t="shared" si="29"/>
        <v>13.4</v>
      </c>
      <c r="P260" s="25">
        <f t="shared" si="30"/>
        <v>13.6</v>
      </c>
      <c r="Q260" s="25">
        <f t="shared" si="31"/>
        <v>320</v>
      </c>
      <c r="R260" s="25">
        <f t="shared" si="32"/>
        <v>365</v>
      </c>
      <c r="S260" s="25">
        <f t="shared" si="33"/>
        <v>2.5</v>
      </c>
      <c r="T260" s="25">
        <f t="shared" si="34"/>
        <v>2.5</v>
      </c>
    </row>
    <row r="261" spans="1:20" x14ac:dyDescent="0.25">
      <c r="A261" s="2">
        <v>43879</v>
      </c>
      <c r="B261" s="100" t="s">
        <v>345</v>
      </c>
      <c r="C261" s="76">
        <v>13.5</v>
      </c>
      <c r="D261" s="48">
        <f t="shared" si="37"/>
        <v>1</v>
      </c>
      <c r="E261" s="224">
        <f>'[1]Brew Times'!$F22</f>
        <v>0.29791666666666666</v>
      </c>
      <c r="F261" s="48">
        <f t="shared" si="38"/>
        <v>0</v>
      </c>
      <c r="G261" s="84"/>
      <c r="H261" s="51"/>
      <c r="I261" s="79">
        <v>0</v>
      </c>
      <c r="J261" t="str">
        <f>[2]Brewhouse!$AX696</f>
        <v>K. Benjamin</v>
      </c>
      <c r="N261" s="25" t="str">
        <f t="shared" si="35"/>
        <v>MK</v>
      </c>
      <c r="O261" s="25">
        <f t="shared" si="29"/>
        <v>13.4</v>
      </c>
      <c r="P261" s="25">
        <f t="shared" si="30"/>
        <v>13.6</v>
      </c>
      <c r="Q261" s="25">
        <f t="shared" si="31"/>
        <v>320</v>
      </c>
      <c r="R261" s="25">
        <f t="shared" si="32"/>
        <v>365</v>
      </c>
      <c r="S261" s="25">
        <f t="shared" si="33"/>
        <v>2.5</v>
      </c>
      <c r="T261" s="25">
        <f t="shared" si="34"/>
        <v>2.5</v>
      </c>
    </row>
    <row r="262" spans="1:20" x14ac:dyDescent="0.25">
      <c r="A262" s="2">
        <v>43879</v>
      </c>
      <c r="B262" s="100" t="s">
        <v>346</v>
      </c>
      <c r="C262" s="76">
        <v>13.4</v>
      </c>
      <c r="D262" s="48">
        <f t="shared" si="37"/>
        <v>1</v>
      </c>
      <c r="E262" s="224">
        <f>'[1]Brew Times'!$F23</f>
        <v>0.26319444444444445</v>
      </c>
      <c r="F262" s="48">
        <f t="shared" si="38"/>
        <v>0</v>
      </c>
      <c r="G262" s="84"/>
      <c r="H262" s="51"/>
      <c r="I262" s="79">
        <v>0</v>
      </c>
      <c r="J262" t="str">
        <f>[2]Brewhouse!$AX697</f>
        <v>K. Benjamin</v>
      </c>
      <c r="N262" s="25" t="str">
        <f t="shared" si="35"/>
        <v>MK</v>
      </c>
      <c r="O262" s="25">
        <f t="shared" si="29"/>
        <v>13.4</v>
      </c>
      <c r="P262" s="25">
        <f t="shared" si="30"/>
        <v>13.6</v>
      </c>
      <c r="Q262" s="25">
        <f t="shared" si="31"/>
        <v>320</v>
      </c>
      <c r="R262" s="25">
        <f t="shared" si="32"/>
        <v>365</v>
      </c>
      <c r="S262" s="25">
        <f t="shared" si="33"/>
        <v>2.5</v>
      </c>
      <c r="T262" s="25">
        <f t="shared" si="34"/>
        <v>2.5</v>
      </c>
    </row>
    <row r="263" spans="1:20" x14ac:dyDescent="0.25">
      <c r="A263" s="2">
        <v>43879</v>
      </c>
      <c r="B263" s="100" t="s">
        <v>347</v>
      </c>
      <c r="C263" s="76">
        <v>11.9</v>
      </c>
      <c r="D263" s="48">
        <f t="shared" si="37"/>
        <v>1</v>
      </c>
      <c r="E263" s="224" t="e">
        <f>#REF!</f>
        <v>#REF!</v>
      </c>
      <c r="F263" s="48" t="e">
        <f t="shared" si="38"/>
        <v>#REF!</v>
      </c>
      <c r="G263" s="84"/>
      <c r="H263" s="51"/>
      <c r="I263" s="79">
        <v>1</v>
      </c>
      <c r="J263" t="str">
        <f>[3]Brewhouse!$AT3502</f>
        <v>R. Regis</v>
      </c>
      <c r="N263" s="25" t="str">
        <f t="shared" si="35"/>
        <v>ST</v>
      </c>
      <c r="O263" s="25">
        <f t="shared" si="29"/>
        <v>11.6</v>
      </c>
      <c r="P263" s="25">
        <f t="shared" si="30"/>
        <v>11.9</v>
      </c>
      <c r="Q263" s="25">
        <f t="shared" si="31"/>
        <v>250</v>
      </c>
      <c r="R263" s="25">
        <f t="shared" si="32"/>
        <v>305</v>
      </c>
      <c r="S263" s="25">
        <f t="shared" si="33"/>
        <v>2.5</v>
      </c>
      <c r="T263" s="25">
        <f t="shared" si="34"/>
        <v>2.5</v>
      </c>
    </row>
    <row r="264" spans="1:20" x14ac:dyDescent="0.25">
      <c r="A264" s="2">
        <v>43879</v>
      </c>
      <c r="B264" s="100" t="s">
        <v>348</v>
      </c>
      <c r="C264" s="76">
        <v>11.8</v>
      </c>
      <c r="D264" s="48">
        <f t="shared" si="37"/>
        <v>1</v>
      </c>
      <c r="E264" s="224" t="e">
        <f>#REF!</f>
        <v>#REF!</v>
      </c>
      <c r="F264" s="48" t="e">
        <f t="shared" si="38"/>
        <v>#REF!</v>
      </c>
      <c r="G264" s="84"/>
      <c r="H264" s="51"/>
      <c r="I264" s="79">
        <v>1</v>
      </c>
      <c r="J264" t="str">
        <f>[3]Brewhouse!$AT3503</f>
        <v>R. Regis</v>
      </c>
      <c r="N264" s="25" t="str">
        <f t="shared" si="35"/>
        <v>ST</v>
      </c>
      <c r="O264" s="25">
        <f t="shared" si="29"/>
        <v>11.6</v>
      </c>
      <c r="P264" s="25">
        <f t="shared" si="30"/>
        <v>11.9</v>
      </c>
      <c r="Q264" s="25">
        <f t="shared" si="31"/>
        <v>250</v>
      </c>
      <c r="R264" s="25">
        <f t="shared" si="32"/>
        <v>305</v>
      </c>
      <c r="S264" s="25">
        <f t="shared" si="33"/>
        <v>2.5</v>
      </c>
      <c r="T264" s="25">
        <f t="shared" si="34"/>
        <v>2.5</v>
      </c>
    </row>
    <row r="265" spans="1:20" x14ac:dyDescent="0.25">
      <c r="A265" s="2">
        <v>43879</v>
      </c>
      <c r="B265" s="100" t="s">
        <v>349</v>
      </c>
      <c r="C265" s="76">
        <v>11.7</v>
      </c>
      <c r="D265" s="48">
        <f t="shared" si="37"/>
        <v>1</v>
      </c>
      <c r="E265" s="224" t="e">
        <f>#REF!</f>
        <v>#REF!</v>
      </c>
      <c r="F265" s="48" t="e">
        <f t="shared" si="38"/>
        <v>#REF!</v>
      </c>
      <c r="G265" s="84"/>
      <c r="H265" s="51"/>
      <c r="I265" s="79">
        <v>1</v>
      </c>
      <c r="J265" t="str">
        <f>[3]Brewhouse!$AT3504</f>
        <v>J.Greenidge</v>
      </c>
      <c r="N265" s="25" t="str">
        <f t="shared" si="35"/>
        <v>ST</v>
      </c>
      <c r="O265" s="25">
        <f t="shared" si="29"/>
        <v>11.6</v>
      </c>
      <c r="P265" s="25">
        <f t="shared" si="30"/>
        <v>11.9</v>
      </c>
      <c r="Q265" s="25">
        <f t="shared" si="31"/>
        <v>250</v>
      </c>
      <c r="R265" s="25">
        <f t="shared" si="32"/>
        <v>305</v>
      </c>
      <c r="S265" s="25">
        <f t="shared" si="33"/>
        <v>2.5</v>
      </c>
      <c r="T265" s="25">
        <f t="shared" si="34"/>
        <v>2.5</v>
      </c>
    </row>
    <row r="266" spans="1:20" x14ac:dyDescent="0.25">
      <c r="A266" s="2">
        <v>43879</v>
      </c>
      <c r="B266" s="100" t="s">
        <v>350</v>
      </c>
      <c r="C266" s="76">
        <v>11.6</v>
      </c>
      <c r="D266" s="48">
        <f t="shared" si="37"/>
        <v>1</v>
      </c>
      <c r="E266" s="224" t="e">
        <f>#REF!</f>
        <v>#REF!</v>
      </c>
      <c r="F266" s="48" t="e">
        <f t="shared" si="38"/>
        <v>#REF!</v>
      </c>
      <c r="G266" s="84"/>
      <c r="H266" s="51"/>
      <c r="I266" s="79">
        <v>1</v>
      </c>
      <c r="J266" t="str">
        <f>[3]Brewhouse!$AT3505</f>
        <v>J.Greenidge</v>
      </c>
      <c r="N266" s="25" t="str">
        <f t="shared" si="35"/>
        <v>ST</v>
      </c>
      <c r="O266" s="25">
        <f t="shared" si="29"/>
        <v>11.6</v>
      </c>
      <c r="P266" s="25">
        <f t="shared" si="30"/>
        <v>11.9</v>
      </c>
      <c r="Q266" s="25">
        <f t="shared" si="31"/>
        <v>250</v>
      </c>
      <c r="R266" s="25">
        <f t="shared" si="32"/>
        <v>305</v>
      </c>
      <c r="S266" s="25">
        <f t="shared" si="33"/>
        <v>2.5</v>
      </c>
      <c r="T266" s="25">
        <f t="shared" si="34"/>
        <v>2.5</v>
      </c>
    </row>
    <row r="267" spans="1:20" x14ac:dyDescent="0.25">
      <c r="A267" s="2">
        <v>43879</v>
      </c>
      <c r="B267" s="100" t="s">
        <v>351</v>
      </c>
      <c r="C267" s="76">
        <v>11.9</v>
      </c>
      <c r="D267" s="48">
        <f t="shared" si="37"/>
        <v>1</v>
      </c>
      <c r="E267" s="224" t="e">
        <f>#REF!</f>
        <v>#REF!</v>
      </c>
      <c r="F267" s="48" t="e">
        <f t="shared" si="38"/>
        <v>#REF!</v>
      </c>
      <c r="G267" s="84"/>
      <c r="H267" s="51"/>
      <c r="I267" s="79">
        <v>1</v>
      </c>
      <c r="J267" t="str">
        <f>[3]Brewhouse!$AT3506</f>
        <v>J.Greenidge</v>
      </c>
      <c r="N267" s="25" t="str">
        <f t="shared" si="35"/>
        <v>ST</v>
      </c>
      <c r="O267" s="25">
        <f t="shared" si="29"/>
        <v>11.6</v>
      </c>
      <c r="P267" s="25">
        <f t="shared" si="30"/>
        <v>11.9</v>
      </c>
      <c r="Q267" s="25">
        <f t="shared" si="31"/>
        <v>250</v>
      </c>
      <c r="R267" s="25">
        <f t="shared" si="32"/>
        <v>305</v>
      </c>
      <c r="S267" s="25">
        <f t="shared" si="33"/>
        <v>2.5</v>
      </c>
      <c r="T267" s="25">
        <f t="shared" si="34"/>
        <v>2.5</v>
      </c>
    </row>
    <row r="268" spans="1:20" x14ac:dyDescent="0.25">
      <c r="A268" s="2">
        <v>43879</v>
      </c>
      <c r="B268" s="100" t="s">
        <v>352</v>
      </c>
      <c r="C268" s="76">
        <v>11.7</v>
      </c>
      <c r="D268" s="48">
        <f t="shared" si="37"/>
        <v>1</v>
      </c>
      <c r="E268" s="224" t="e">
        <f>#REF!</f>
        <v>#REF!</v>
      </c>
      <c r="F268" s="48" t="e">
        <f t="shared" si="38"/>
        <v>#REF!</v>
      </c>
      <c r="G268" s="84"/>
      <c r="H268" s="51"/>
      <c r="I268" s="79">
        <v>1</v>
      </c>
      <c r="J268" t="str">
        <f>[3]Brewhouse!$AT3507</f>
        <v>J.Greenidge</v>
      </c>
      <c r="N268" s="25" t="str">
        <f t="shared" si="35"/>
        <v>ST</v>
      </c>
      <c r="O268" s="25">
        <f t="shared" si="29"/>
        <v>11.6</v>
      </c>
      <c r="P268" s="25">
        <f t="shared" si="30"/>
        <v>11.9</v>
      </c>
      <c r="Q268" s="25">
        <f t="shared" si="31"/>
        <v>250</v>
      </c>
      <c r="R268" s="25">
        <f t="shared" si="32"/>
        <v>305</v>
      </c>
      <c r="S268" s="25">
        <f t="shared" si="33"/>
        <v>2.5</v>
      </c>
      <c r="T268" s="25">
        <f t="shared" si="34"/>
        <v>2.5</v>
      </c>
    </row>
    <row r="269" spans="1:20" x14ac:dyDescent="0.25">
      <c r="A269" s="2">
        <v>43879</v>
      </c>
      <c r="B269" s="100" t="s">
        <v>353</v>
      </c>
      <c r="C269" s="76">
        <v>11.9</v>
      </c>
      <c r="D269" s="48">
        <f t="shared" si="37"/>
        <v>1</v>
      </c>
      <c r="E269" s="224" t="e">
        <f>#REF!</f>
        <v>#REF!</v>
      </c>
      <c r="F269" s="48" t="e">
        <f t="shared" si="38"/>
        <v>#REF!</v>
      </c>
      <c r="G269" s="84"/>
      <c r="H269" s="51"/>
      <c r="I269" s="79">
        <v>1</v>
      </c>
      <c r="J269" t="str">
        <f>[3]Brewhouse!$AT3508</f>
        <v>K. Benjamin</v>
      </c>
      <c r="N269" s="25" t="str">
        <f t="shared" si="35"/>
        <v>ST</v>
      </c>
      <c r="O269" s="25">
        <f t="shared" si="29"/>
        <v>11.6</v>
      </c>
      <c r="P269" s="25">
        <f t="shared" si="30"/>
        <v>11.9</v>
      </c>
      <c r="Q269" s="25">
        <f t="shared" si="31"/>
        <v>250</v>
      </c>
      <c r="R269" s="25">
        <f t="shared" si="32"/>
        <v>305</v>
      </c>
      <c r="S269" s="25">
        <f t="shared" si="33"/>
        <v>2.5</v>
      </c>
      <c r="T269" s="25">
        <f t="shared" si="34"/>
        <v>2.5</v>
      </c>
    </row>
    <row r="270" spans="1:20" x14ac:dyDescent="0.25">
      <c r="A270" s="2">
        <v>43880</v>
      </c>
      <c r="B270" s="100" t="s">
        <v>354</v>
      </c>
      <c r="C270" s="76">
        <v>11.7</v>
      </c>
      <c r="D270" s="48">
        <f t="shared" si="37"/>
        <v>1</v>
      </c>
      <c r="E270" s="224" t="e">
        <f>#REF!</f>
        <v>#REF!</v>
      </c>
      <c r="F270" s="48" t="e">
        <f t="shared" si="38"/>
        <v>#REF!</v>
      </c>
      <c r="G270" s="84"/>
      <c r="H270" s="51"/>
      <c r="I270" s="79">
        <v>1</v>
      </c>
      <c r="J270" t="str">
        <f>[3]Brewhouse!$AT3509</f>
        <v>K. Benjamin</v>
      </c>
      <c r="N270" s="25" t="str">
        <f t="shared" si="35"/>
        <v>ST</v>
      </c>
      <c r="O270" s="25">
        <f t="shared" ref="O270:O333" si="39">VLOOKUP($N270,$N$3:$T$9,2,FALSE)</f>
        <v>11.6</v>
      </c>
      <c r="P270" s="25">
        <f t="shared" ref="P270:P333" si="40">VLOOKUP($N270,$N$3:$T$9,3,FALSE)</f>
        <v>11.9</v>
      </c>
      <c r="Q270" s="25">
        <f t="shared" ref="Q270:Q333" si="41">VLOOKUP($N270,$N$3:$T$9,4,FALSE)</f>
        <v>250</v>
      </c>
      <c r="R270" s="25">
        <f t="shared" ref="R270:R333" si="42">VLOOKUP($N270,$N$3:$T$9,5,FALSE)</f>
        <v>305</v>
      </c>
      <c r="S270" s="25">
        <f t="shared" ref="S270:S333" si="43">VLOOKUP($N270,$N$3:$T$9,6,FALSE)</f>
        <v>2.5</v>
      </c>
      <c r="T270" s="25">
        <f t="shared" ref="T270:T333" si="44">VLOOKUP($N270,$N$3:$T$9,7,FALSE)</f>
        <v>2.5</v>
      </c>
    </row>
    <row r="271" spans="1:20" x14ac:dyDescent="0.25">
      <c r="A271" s="2">
        <v>43880</v>
      </c>
      <c r="B271" s="100" t="s">
        <v>355</v>
      </c>
      <c r="C271" s="76">
        <v>11.8</v>
      </c>
      <c r="D271" s="48">
        <f t="shared" si="37"/>
        <v>1</v>
      </c>
      <c r="E271" s="224" t="e">
        <f>#REF!</f>
        <v>#REF!</v>
      </c>
      <c r="F271" s="48" t="e">
        <f t="shared" si="38"/>
        <v>#REF!</v>
      </c>
      <c r="G271" s="84"/>
      <c r="H271" s="51"/>
      <c r="I271" s="79">
        <v>1</v>
      </c>
      <c r="J271" t="str">
        <f>[3]Brewhouse!$AT3510</f>
        <v>K. Benjamin</v>
      </c>
      <c r="N271" s="25" t="str">
        <f t="shared" si="35"/>
        <v>ST</v>
      </c>
      <c r="O271" s="25">
        <f t="shared" si="39"/>
        <v>11.6</v>
      </c>
      <c r="P271" s="25">
        <f t="shared" si="40"/>
        <v>11.9</v>
      </c>
      <c r="Q271" s="25">
        <f t="shared" si="41"/>
        <v>250</v>
      </c>
      <c r="R271" s="25">
        <f t="shared" si="42"/>
        <v>305</v>
      </c>
      <c r="S271" s="25">
        <f t="shared" si="43"/>
        <v>2.5</v>
      </c>
      <c r="T271" s="25">
        <f t="shared" si="44"/>
        <v>2.5</v>
      </c>
    </row>
    <row r="272" spans="1:20" x14ac:dyDescent="0.25">
      <c r="A272" s="2">
        <v>43880</v>
      </c>
      <c r="B272" s="100" t="s">
        <v>356</v>
      </c>
      <c r="C272" s="76">
        <v>11.8</v>
      </c>
      <c r="D272" s="48">
        <f t="shared" si="37"/>
        <v>1</v>
      </c>
      <c r="E272" s="224" t="e">
        <f>#REF!</f>
        <v>#REF!</v>
      </c>
      <c r="F272" s="48" t="e">
        <f t="shared" si="38"/>
        <v>#REF!</v>
      </c>
      <c r="G272" s="84"/>
      <c r="H272" s="51"/>
      <c r="I272" s="79">
        <v>0</v>
      </c>
      <c r="J272" t="str">
        <f>[3]Brewhouse!$AT3511</f>
        <v>K. Benjamin</v>
      </c>
      <c r="N272" s="25" t="str">
        <f t="shared" si="35"/>
        <v>ST</v>
      </c>
      <c r="O272" s="25">
        <f t="shared" si="39"/>
        <v>11.6</v>
      </c>
      <c r="P272" s="25">
        <f t="shared" si="40"/>
        <v>11.9</v>
      </c>
      <c r="Q272" s="25">
        <f t="shared" si="41"/>
        <v>250</v>
      </c>
      <c r="R272" s="25">
        <f t="shared" si="42"/>
        <v>305</v>
      </c>
      <c r="S272" s="25">
        <f t="shared" si="43"/>
        <v>2.5</v>
      </c>
      <c r="T272" s="25">
        <f t="shared" si="44"/>
        <v>2.5</v>
      </c>
    </row>
    <row r="273" spans="1:20" x14ac:dyDescent="0.25">
      <c r="A273" s="2">
        <v>43880</v>
      </c>
      <c r="B273" s="100" t="s">
        <v>357</v>
      </c>
      <c r="C273" s="76">
        <v>11.9</v>
      </c>
      <c r="D273" s="48">
        <f t="shared" si="37"/>
        <v>1</v>
      </c>
      <c r="E273" s="224" t="e">
        <f>#REF!</f>
        <v>#REF!</v>
      </c>
      <c r="F273" s="48" t="e">
        <f t="shared" si="38"/>
        <v>#REF!</v>
      </c>
      <c r="G273" s="84"/>
      <c r="H273" s="51"/>
      <c r="I273" s="79">
        <v>1</v>
      </c>
      <c r="J273" t="str">
        <f>[4]Brewhouse!$AV8934</f>
        <v>R. Regis</v>
      </c>
      <c r="N273" s="25" t="str">
        <f t="shared" si="35"/>
        <v>CA</v>
      </c>
      <c r="O273" s="25">
        <f t="shared" si="39"/>
        <v>11.6</v>
      </c>
      <c r="P273" s="25">
        <f t="shared" si="40"/>
        <v>11.9</v>
      </c>
      <c r="Q273" s="25">
        <f t="shared" si="41"/>
        <v>250</v>
      </c>
      <c r="R273" s="25">
        <f t="shared" si="42"/>
        <v>305</v>
      </c>
      <c r="S273" s="25">
        <f t="shared" si="43"/>
        <v>2.5</v>
      </c>
      <c r="T273" s="25">
        <f t="shared" si="44"/>
        <v>2.5</v>
      </c>
    </row>
    <row r="274" spans="1:20" x14ac:dyDescent="0.25">
      <c r="A274" s="2">
        <v>43880</v>
      </c>
      <c r="B274" s="100" t="s">
        <v>358</v>
      </c>
      <c r="C274" s="76">
        <v>11.7</v>
      </c>
      <c r="D274" s="48">
        <f t="shared" si="37"/>
        <v>1</v>
      </c>
      <c r="E274" s="224" t="e">
        <f>#REF!</f>
        <v>#REF!</v>
      </c>
      <c r="F274" s="48" t="e">
        <f t="shared" si="38"/>
        <v>#REF!</v>
      </c>
      <c r="G274" s="84"/>
      <c r="H274" s="51"/>
      <c r="I274" s="79">
        <v>1</v>
      </c>
      <c r="J274" t="str">
        <f>[4]Brewhouse!$AV8935</f>
        <v>R. Regis</v>
      </c>
      <c r="N274" s="25" t="str">
        <f t="shared" si="35"/>
        <v>CA</v>
      </c>
      <c r="O274" s="25">
        <f t="shared" si="39"/>
        <v>11.6</v>
      </c>
      <c r="P274" s="25">
        <f t="shared" si="40"/>
        <v>11.9</v>
      </c>
      <c r="Q274" s="25">
        <f t="shared" si="41"/>
        <v>250</v>
      </c>
      <c r="R274" s="25">
        <f t="shared" si="42"/>
        <v>305</v>
      </c>
      <c r="S274" s="25">
        <f t="shared" si="43"/>
        <v>2.5</v>
      </c>
      <c r="T274" s="25">
        <f t="shared" si="44"/>
        <v>2.5</v>
      </c>
    </row>
    <row r="275" spans="1:20" x14ac:dyDescent="0.25">
      <c r="A275" s="2">
        <v>43880</v>
      </c>
      <c r="B275" s="100" t="s">
        <v>359</v>
      </c>
      <c r="C275" s="76">
        <v>11.9</v>
      </c>
      <c r="D275" s="48">
        <f t="shared" si="37"/>
        <v>1</v>
      </c>
      <c r="E275" s="224" t="e">
        <f>#REF!</f>
        <v>#REF!</v>
      </c>
      <c r="F275" s="48" t="e">
        <f t="shared" si="38"/>
        <v>#REF!</v>
      </c>
      <c r="G275" s="84"/>
      <c r="H275" s="51"/>
      <c r="I275" s="79">
        <v>1</v>
      </c>
      <c r="J275" t="str">
        <f>[4]Brewhouse!$AV8936</f>
        <v>J. Greenidge</v>
      </c>
      <c r="N275" s="25" t="str">
        <f t="shared" si="35"/>
        <v>CA</v>
      </c>
      <c r="O275" s="25">
        <f t="shared" si="39"/>
        <v>11.6</v>
      </c>
      <c r="P275" s="25">
        <f t="shared" si="40"/>
        <v>11.9</v>
      </c>
      <c r="Q275" s="25">
        <f t="shared" si="41"/>
        <v>250</v>
      </c>
      <c r="R275" s="25">
        <f t="shared" si="42"/>
        <v>305</v>
      </c>
      <c r="S275" s="25">
        <f t="shared" si="43"/>
        <v>2.5</v>
      </c>
      <c r="T275" s="25">
        <f t="shared" si="44"/>
        <v>2.5</v>
      </c>
    </row>
    <row r="276" spans="1:20" x14ac:dyDescent="0.25">
      <c r="A276" s="2">
        <v>43880</v>
      </c>
      <c r="B276" s="100" t="s">
        <v>360</v>
      </c>
      <c r="C276" s="76">
        <v>11.8</v>
      </c>
      <c r="D276" s="48">
        <f t="shared" si="37"/>
        <v>1</v>
      </c>
      <c r="E276" s="224" t="e">
        <f>#REF!</f>
        <v>#REF!</v>
      </c>
      <c r="F276" s="48" t="e">
        <f t="shared" si="38"/>
        <v>#REF!</v>
      </c>
      <c r="G276" s="84"/>
      <c r="H276" s="51"/>
      <c r="I276" s="79">
        <v>1</v>
      </c>
      <c r="J276" t="str">
        <f>[4]Brewhouse!$AV8937</f>
        <v>J. Greenidge</v>
      </c>
      <c r="N276" s="25" t="str">
        <f t="shared" ref="N276:N339" si="45">LEFT(B276,2)</f>
        <v>CA</v>
      </c>
      <c r="O276" s="25">
        <f t="shared" si="39"/>
        <v>11.6</v>
      </c>
      <c r="P276" s="25">
        <f t="shared" si="40"/>
        <v>11.9</v>
      </c>
      <c r="Q276" s="25">
        <f t="shared" si="41"/>
        <v>250</v>
      </c>
      <c r="R276" s="25">
        <f t="shared" si="42"/>
        <v>305</v>
      </c>
      <c r="S276" s="25">
        <f t="shared" si="43"/>
        <v>2.5</v>
      </c>
      <c r="T276" s="25">
        <f t="shared" si="44"/>
        <v>2.5</v>
      </c>
    </row>
    <row r="277" spans="1:20" x14ac:dyDescent="0.25">
      <c r="A277" s="2">
        <v>43880</v>
      </c>
      <c r="B277" s="100" t="s">
        <v>361</v>
      </c>
      <c r="C277" s="76">
        <v>11.9</v>
      </c>
      <c r="D277" s="48">
        <f t="shared" si="37"/>
        <v>1</v>
      </c>
      <c r="E277" s="224" t="e">
        <f>#REF!</f>
        <v>#REF!</v>
      </c>
      <c r="F277" s="48" t="e">
        <f t="shared" si="38"/>
        <v>#REF!</v>
      </c>
      <c r="G277" s="84"/>
      <c r="H277" s="51"/>
      <c r="I277" s="79">
        <v>1</v>
      </c>
      <c r="J277" t="str">
        <f>[4]Brewhouse!$AV8938</f>
        <v>J. Greenidge</v>
      </c>
      <c r="N277" s="25" t="str">
        <f t="shared" si="45"/>
        <v>CA</v>
      </c>
      <c r="O277" s="25">
        <f t="shared" si="39"/>
        <v>11.6</v>
      </c>
      <c r="P277" s="25">
        <f t="shared" si="40"/>
        <v>11.9</v>
      </c>
      <c r="Q277" s="25">
        <f t="shared" si="41"/>
        <v>250</v>
      </c>
      <c r="R277" s="25">
        <f t="shared" si="42"/>
        <v>305</v>
      </c>
      <c r="S277" s="25">
        <f t="shared" si="43"/>
        <v>2.5</v>
      </c>
      <c r="T277" s="25">
        <f t="shared" si="44"/>
        <v>2.5</v>
      </c>
    </row>
    <row r="278" spans="1:20" x14ac:dyDescent="0.25">
      <c r="A278" s="2">
        <v>43880</v>
      </c>
      <c r="B278" s="100" t="s">
        <v>362</v>
      </c>
      <c r="C278" s="76">
        <v>11.6</v>
      </c>
      <c r="D278" s="48">
        <f t="shared" si="37"/>
        <v>1</v>
      </c>
      <c r="E278" s="224" t="e">
        <f>#REF!</f>
        <v>#REF!</v>
      </c>
      <c r="F278" s="48" t="e">
        <f t="shared" si="38"/>
        <v>#REF!</v>
      </c>
      <c r="G278" s="84"/>
      <c r="H278" s="51"/>
      <c r="I278" s="79">
        <v>1</v>
      </c>
      <c r="J278" t="str">
        <f>[4]Brewhouse!$AV8939</f>
        <v>J. Greenidge</v>
      </c>
      <c r="N278" s="25" t="str">
        <f t="shared" si="45"/>
        <v>CA</v>
      </c>
      <c r="O278" s="25">
        <f t="shared" si="39"/>
        <v>11.6</v>
      </c>
      <c r="P278" s="25">
        <f t="shared" si="40"/>
        <v>11.9</v>
      </c>
      <c r="Q278" s="25">
        <f t="shared" si="41"/>
        <v>250</v>
      </c>
      <c r="R278" s="25">
        <f t="shared" si="42"/>
        <v>305</v>
      </c>
      <c r="S278" s="25">
        <f t="shared" si="43"/>
        <v>2.5</v>
      </c>
      <c r="T278" s="25">
        <f t="shared" si="44"/>
        <v>2.5</v>
      </c>
    </row>
    <row r="279" spans="1:20" x14ac:dyDescent="0.25">
      <c r="A279" s="2">
        <v>43880</v>
      </c>
      <c r="B279" s="100" t="s">
        <v>363</v>
      </c>
      <c r="C279" s="76">
        <v>11.6</v>
      </c>
      <c r="D279" s="48">
        <f t="shared" si="37"/>
        <v>1</v>
      </c>
      <c r="E279" s="224" t="e">
        <f>#REF!</f>
        <v>#REF!</v>
      </c>
      <c r="F279" s="48" t="e">
        <f t="shared" si="38"/>
        <v>#REF!</v>
      </c>
      <c r="G279" s="84"/>
      <c r="H279" s="51"/>
      <c r="I279" s="79">
        <v>1</v>
      </c>
      <c r="J279" t="str">
        <f>[4]Brewhouse!$AV8940</f>
        <v>K. Benjamin</v>
      </c>
      <c r="N279" s="25" t="str">
        <f t="shared" si="45"/>
        <v>CA</v>
      </c>
      <c r="O279" s="25">
        <f t="shared" si="39"/>
        <v>11.6</v>
      </c>
      <c r="P279" s="25">
        <f t="shared" si="40"/>
        <v>11.9</v>
      </c>
      <c r="Q279" s="25">
        <f t="shared" si="41"/>
        <v>250</v>
      </c>
      <c r="R279" s="25">
        <f t="shared" si="42"/>
        <v>305</v>
      </c>
      <c r="S279" s="25">
        <f t="shared" si="43"/>
        <v>2.5</v>
      </c>
      <c r="T279" s="25">
        <f t="shared" si="44"/>
        <v>2.5</v>
      </c>
    </row>
    <row r="280" spans="1:20" x14ac:dyDescent="0.25">
      <c r="A280" s="2">
        <v>43881</v>
      </c>
      <c r="B280" s="100" t="s">
        <v>364</v>
      </c>
      <c r="C280" s="76">
        <v>11.8</v>
      </c>
      <c r="D280" s="48">
        <f t="shared" si="37"/>
        <v>1</v>
      </c>
      <c r="E280" s="224" t="e">
        <f>#REF!</f>
        <v>#REF!</v>
      </c>
      <c r="F280" s="48" t="e">
        <f t="shared" si="38"/>
        <v>#REF!</v>
      </c>
      <c r="G280" s="84"/>
      <c r="H280" s="51"/>
      <c r="I280" s="79">
        <v>0</v>
      </c>
      <c r="J280" t="str">
        <f>[4]Brewhouse!$AV8941</f>
        <v>K. Benjamin</v>
      </c>
      <c r="N280" s="25" t="str">
        <f t="shared" si="45"/>
        <v>CA</v>
      </c>
      <c r="O280" s="25">
        <f t="shared" si="39"/>
        <v>11.6</v>
      </c>
      <c r="P280" s="25">
        <f t="shared" si="40"/>
        <v>11.9</v>
      </c>
      <c r="Q280" s="25">
        <f t="shared" si="41"/>
        <v>250</v>
      </c>
      <c r="R280" s="25">
        <f t="shared" si="42"/>
        <v>305</v>
      </c>
      <c r="S280" s="25">
        <f t="shared" si="43"/>
        <v>2.5</v>
      </c>
      <c r="T280" s="25">
        <f t="shared" si="44"/>
        <v>2.5</v>
      </c>
    </row>
    <row r="281" spans="1:20" x14ac:dyDescent="0.25">
      <c r="A281" s="2">
        <v>43881</v>
      </c>
      <c r="B281" s="100" t="s">
        <v>365</v>
      </c>
      <c r="C281" s="76">
        <v>11.9</v>
      </c>
      <c r="D281" s="48">
        <f t="shared" si="37"/>
        <v>1</v>
      </c>
      <c r="E281" s="224" t="e">
        <f>#REF!</f>
        <v>#REF!</v>
      </c>
      <c r="F281" s="48" t="e">
        <f t="shared" si="38"/>
        <v>#REF!</v>
      </c>
      <c r="G281" s="84"/>
      <c r="H281" s="51"/>
      <c r="I281" s="79">
        <v>1</v>
      </c>
      <c r="J281" t="str">
        <f>[4]Brewhouse!$AV8942</f>
        <v>K. Benjamin</v>
      </c>
      <c r="N281" s="25" t="str">
        <f t="shared" si="45"/>
        <v>CA</v>
      </c>
      <c r="O281" s="25">
        <f t="shared" si="39"/>
        <v>11.6</v>
      </c>
      <c r="P281" s="25">
        <f t="shared" si="40"/>
        <v>11.9</v>
      </c>
      <c r="Q281" s="25">
        <f t="shared" si="41"/>
        <v>250</v>
      </c>
      <c r="R281" s="25">
        <f t="shared" si="42"/>
        <v>305</v>
      </c>
      <c r="S281" s="25">
        <f t="shared" si="43"/>
        <v>2.5</v>
      </c>
      <c r="T281" s="25">
        <f t="shared" si="44"/>
        <v>2.5</v>
      </c>
    </row>
    <row r="282" spans="1:20" x14ac:dyDescent="0.25">
      <c r="A282" s="2">
        <v>43882</v>
      </c>
      <c r="B282" s="100" t="s">
        <v>366</v>
      </c>
      <c r="C282" s="76">
        <v>11.9</v>
      </c>
      <c r="D282" s="48">
        <f t="shared" si="37"/>
        <v>1</v>
      </c>
      <c r="E282" s="224" t="e">
        <f>#REF!</f>
        <v>#REF!</v>
      </c>
      <c r="F282" s="48" t="e">
        <f t="shared" si="38"/>
        <v>#REF!</v>
      </c>
      <c r="G282" s="84"/>
      <c r="H282" s="51"/>
      <c r="I282" s="79">
        <v>1</v>
      </c>
      <c r="J282" t="e">
        <f>#REF!</f>
        <v>#REF!</v>
      </c>
      <c r="N282" s="25" t="str">
        <f t="shared" si="45"/>
        <v>CA</v>
      </c>
      <c r="O282" s="25">
        <f t="shared" si="39"/>
        <v>11.6</v>
      </c>
      <c r="P282" s="25">
        <f t="shared" si="40"/>
        <v>11.9</v>
      </c>
      <c r="Q282" s="25">
        <f t="shared" si="41"/>
        <v>250</v>
      </c>
      <c r="R282" s="25">
        <f t="shared" si="42"/>
        <v>305</v>
      </c>
      <c r="S282" s="25">
        <f t="shared" si="43"/>
        <v>2.5</v>
      </c>
      <c r="T282" s="25">
        <f t="shared" si="44"/>
        <v>2.5</v>
      </c>
    </row>
    <row r="283" spans="1:20" x14ac:dyDescent="0.25">
      <c r="A283" s="2">
        <v>43882</v>
      </c>
      <c r="B283" s="100" t="s">
        <v>367</v>
      </c>
      <c r="C283" s="76">
        <v>11.8</v>
      </c>
      <c r="D283" s="48">
        <f t="shared" si="37"/>
        <v>1</v>
      </c>
      <c r="E283" s="224" t="e">
        <f>#REF!</f>
        <v>#REF!</v>
      </c>
      <c r="F283" s="48" t="e">
        <f t="shared" si="38"/>
        <v>#REF!</v>
      </c>
      <c r="G283" s="84"/>
      <c r="H283" s="51"/>
      <c r="I283" s="79">
        <v>1</v>
      </c>
      <c r="J283" t="e">
        <f>#REF!</f>
        <v>#REF!</v>
      </c>
      <c r="N283" s="25" t="str">
        <f t="shared" si="45"/>
        <v>CA</v>
      </c>
      <c r="O283" s="25">
        <f t="shared" si="39"/>
        <v>11.6</v>
      </c>
      <c r="P283" s="25">
        <f t="shared" si="40"/>
        <v>11.9</v>
      </c>
      <c r="Q283" s="25">
        <f t="shared" si="41"/>
        <v>250</v>
      </c>
      <c r="R283" s="25">
        <f t="shared" si="42"/>
        <v>305</v>
      </c>
      <c r="S283" s="25">
        <f t="shared" si="43"/>
        <v>2.5</v>
      </c>
      <c r="T283" s="25">
        <f t="shared" si="44"/>
        <v>2.5</v>
      </c>
    </row>
    <row r="284" spans="1:20" x14ac:dyDescent="0.25">
      <c r="A284" s="2">
        <v>43882</v>
      </c>
      <c r="B284" s="100" t="s">
        <v>368</v>
      </c>
      <c r="C284" s="76">
        <v>11.9</v>
      </c>
      <c r="D284" s="48">
        <f t="shared" si="37"/>
        <v>1</v>
      </c>
      <c r="E284" s="224" t="e">
        <f>#REF!</f>
        <v>#REF!</v>
      </c>
      <c r="F284" s="48" t="e">
        <f t="shared" si="38"/>
        <v>#REF!</v>
      </c>
      <c r="G284" s="84"/>
      <c r="H284" s="51"/>
      <c r="I284" s="79">
        <v>1</v>
      </c>
      <c r="J284" t="e">
        <f>#REF!</f>
        <v>#REF!</v>
      </c>
      <c r="N284" s="25" t="str">
        <f t="shared" si="45"/>
        <v>CA</v>
      </c>
      <c r="O284" s="25">
        <f t="shared" si="39"/>
        <v>11.6</v>
      </c>
      <c r="P284" s="25">
        <f t="shared" si="40"/>
        <v>11.9</v>
      </c>
      <c r="Q284" s="25">
        <f t="shared" si="41"/>
        <v>250</v>
      </c>
      <c r="R284" s="25">
        <f t="shared" si="42"/>
        <v>305</v>
      </c>
      <c r="S284" s="25">
        <f t="shared" si="43"/>
        <v>2.5</v>
      </c>
      <c r="T284" s="25">
        <f t="shared" si="44"/>
        <v>2.5</v>
      </c>
    </row>
    <row r="285" spans="1:20" x14ac:dyDescent="0.25">
      <c r="A285" s="2">
        <v>43882</v>
      </c>
      <c r="B285" s="100" t="s">
        <v>369</v>
      </c>
      <c r="C285" s="76">
        <v>11.9</v>
      </c>
      <c r="D285" s="48">
        <f t="shared" si="37"/>
        <v>1</v>
      </c>
      <c r="E285" s="224" t="e">
        <f>#REF!</f>
        <v>#REF!</v>
      </c>
      <c r="F285" s="48" t="e">
        <f t="shared" si="38"/>
        <v>#REF!</v>
      </c>
      <c r="G285" s="84"/>
      <c r="H285" s="51"/>
      <c r="I285" s="79">
        <v>1</v>
      </c>
      <c r="J285" t="e">
        <f>#REF!</f>
        <v>#REF!</v>
      </c>
      <c r="N285" s="25" t="str">
        <f t="shared" si="45"/>
        <v>CA</v>
      </c>
      <c r="O285" s="25">
        <f t="shared" si="39"/>
        <v>11.6</v>
      </c>
      <c r="P285" s="25">
        <f t="shared" si="40"/>
        <v>11.9</v>
      </c>
      <c r="Q285" s="25">
        <f t="shared" si="41"/>
        <v>250</v>
      </c>
      <c r="R285" s="25">
        <f t="shared" si="42"/>
        <v>305</v>
      </c>
      <c r="S285" s="25">
        <f t="shared" si="43"/>
        <v>2.5</v>
      </c>
      <c r="T285" s="25">
        <f t="shared" si="44"/>
        <v>2.5</v>
      </c>
    </row>
    <row r="286" spans="1:20" x14ac:dyDescent="0.25">
      <c r="A286" s="2">
        <v>43885</v>
      </c>
      <c r="B286" s="100" t="s">
        <v>370</v>
      </c>
      <c r="C286" s="76">
        <v>11.7</v>
      </c>
      <c r="D286" s="48">
        <f t="shared" si="37"/>
        <v>1</v>
      </c>
      <c r="E286" s="224" t="e">
        <f>#REF!</f>
        <v>#REF!</v>
      </c>
      <c r="F286" s="48" t="e">
        <f t="shared" si="38"/>
        <v>#REF!</v>
      </c>
      <c r="G286" s="84"/>
      <c r="H286" s="51"/>
      <c r="I286" s="79">
        <v>1</v>
      </c>
      <c r="J286" t="e">
        <f>#REF!</f>
        <v>#REF!</v>
      </c>
      <c r="N286" s="25" t="str">
        <f t="shared" si="45"/>
        <v>CA</v>
      </c>
      <c r="O286" s="25">
        <f t="shared" si="39"/>
        <v>11.6</v>
      </c>
      <c r="P286" s="25">
        <f t="shared" si="40"/>
        <v>11.9</v>
      </c>
      <c r="Q286" s="25">
        <f t="shared" si="41"/>
        <v>250</v>
      </c>
      <c r="R286" s="25">
        <f t="shared" si="42"/>
        <v>305</v>
      </c>
      <c r="S286" s="25">
        <f t="shared" si="43"/>
        <v>2.5</v>
      </c>
      <c r="T286" s="25">
        <f t="shared" si="44"/>
        <v>2.5</v>
      </c>
    </row>
    <row r="287" spans="1:20" x14ac:dyDescent="0.25">
      <c r="A287" s="2">
        <v>43885</v>
      </c>
      <c r="B287" s="100" t="s">
        <v>371</v>
      </c>
      <c r="C287" s="76">
        <v>11.8</v>
      </c>
      <c r="D287" s="48">
        <f t="shared" si="37"/>
        <v>1</v>
      </c>
      <c r="E287" s="224" t="e">
        <f>#REF!</f>
        <v>#REF!</v>
      </c>
      <c r="F287" s="48" t="e">
        <f t="shared" si="38"/>
        <v>#REF!</v>
      </c>
      <c r="G287" s="84"/>
      <c r="H287" s="51"/>
      <c r="I287" s="79">
        <v>1</v>
      </c>
      <c r="J287" t="e">
        <f>#REF!</f>
        <v>#REF!</v>
      </c>
      <c r="N287" s="25" t="str">
        <f t="shared" si="45"/>
        <v>CA</v>
      </c>
      <c r="O287" s="25">
        <f t="shared" si="39"/>
        <v>11.6</v>
      </c>
      <c r="P287" s="25">
        <f t="shared" si="40"/>
        <v>11.9</v>
      </c>
      <c r="Q287" s="25">
        <f t="shared" si="41"/>
        <v>250</v>
      </c>
      <c r="R287" s="25">
        <f t="shared" si="42"/>
        <v>305</v>
      </c>
      <c r="S287" s="25">
        <f t="shared" si="43"/>
        <v>2.5</v>
      </c>
      <c r="T287" s="25">
        <f t="shared" si="44"/>
        <v>2.5</v>
      </c>
    </row>
    <row r="288" spans="1:20" x14ac:dyDescent="0.25">
      <c r="A288" s="2">
        <v>43885</v>
      </c>
      <c r="B288" s="100" t="s">
        <v>372</v>
      </c>
      <c r="C288" s="76">
        <v>12.1</v>
      </c>
      <c r="D288" s="48">
        <f t="shared" si="37"/>
        <v>0</v>
      </c>
      <c r="E288" s="224" t="e">
        <f>#REF!</f>
        <v>#REF!</v>
      </c>
      <c r="F288" s="48" t="e">
        <f t="shared" si="38"/>
        <v>#REF!</v>
      </c>
      <c r="G288" s="84"/>
      <c r="H288" s="51"/>
      <c r="I288" s="79">
        <v>0</v>
      </c>
      <c r="J288" t="e">
        <f>#REF!</f>
        <v>#REF!</v>
      </c>
      <c r="N288" s="25" t="str">
        <f t="shared" si="45"/>
        <v>CA</v>
      </c>
      <c r="O288" s="25">
        <f t="shared" si="39"/>
        <v>11.6</v>
      </c>
      <c r="P288" s="25">
        <f t="shared" si="40"/>
        <v>11.9</v>
      </c>
      <c r="Q288" s="25">
        <f t="shared" si="41"/>
        <v>250</v>
      </c>
      <c r="R288" s="25">
        <f t="shared" si="42"/>
        <v>305</v>
      </c>
      <c r="S288" s="25">
        <f t="shared" si="43"/>
        <v>2.5</v>
      </c>
      <c r="T288" s="25">
        <f t="shared" si="44"/>
        <v>2.5</v>
      </c>
    </row>
    <row r="289" spans="1:20" x14ac:dyDescent="0.25">
      <c r="A289" s="2">
        <v>43885</v>
      </c>
      <c r="B289" s="100" t="s">
        <v>373</v>
      </c>
      <c r="C289" s="76">
        <v>11.8</v>
      </c>
      <c r="D289" s="48">
        <f t="shared" si="37"/>
        <v>1</v>
      </c>
      <c r="E289" s="224" t="e">
        <f>#REF!</f>
        <v>#REF!</v>
      </c>
      <c r="F289" s="48" t="e">
        <f t="shared" si="38"/>
        <v>#REF!</v>
      </c>
      <c r="G289" s="84"/>
      <c r="H289" s="51"/>
      <c r="I289" s="79">
        <v>1</v>
      </c>
      <c r="J289" t="e">
        <f>#REF!</f>
        <v>#REF!</v>
      </c>
      <c r="N289" s="25" t="str">
        <f t="shared" si="45"/>
        <v>CA</v>
      </c>
      <c r="O289" s="25">
        <f t="shared" si="39"/>
        <v>11.6</v>
      </c>
      <c r="P289" s="25">
        <f t="shared" si="40"/>
        <v>11.9</v>
      </c>
      <c r="Q289" s="25">
        <f t="shared" si="41"/>
        <v>250</v>
      </c>
      <c r="R289" s="25">
        <f t="shared" si="42"/>
        <v>305</v>
      </c>
      <c r="S289" s="25">
        <f t="shared" si="43"/>
        <v>2.5</v>
      </c>
      <c r="T289" s="25">
        <f t="shared" si="44"/>
        <v>2.5</v>
      </c>
    </row>
    <row r="290" spans="1:20" x14ac:dyDescent="0.25">
      <c r="A290" s="2">
        <v>43885</v>
      </c>
      <c r="B290" s="100" t="s">
        <v>374</v>
      </c>
      <c r="C290" s="76">
        <v>11.9</v>
      </c>
      <c r="D290" s="48">
        <f t="shared" si="37"/>
        <v>1</v>
      </c>
      <c r="E290" s="224" t="e">
        <f>#REF!</f>
        <v>#REF!</v>
      </c>
      <c r="F290" s="48" t="e">
        <f t="shared" si="38"/>
        <v>#REF!</v>
      </c>
      <c r="G290" s="84"/>
      <c r="H290" s="51"/>
      <c r="I290" s="79">
        <v>1</v>
      </c>
      <c r="J290" t="e">
        <f>#REF!</f>
        <v>#REF!</v>
      </c>
      <c r="N290" s="25" t="str">
        <f t="shared" si="45"/>
        <v>CA</v>
      </c>
      <c r="O290" s="25">
        <f t="shared" si="39"/>
        <v>11.6</v>
      </c>
      <c r="P290" s="25">
        <f t="shared" si="40"/>
        <v>11.9</v>
      </c>
      <c r="Q290" s="25">
        <f t="shared" si="41"/>
        <v>250</v>
      </c>
      <c r="R290" s="25">
        <f t="shared" si="42"/>
        <v>305</v>
      </c>
      <c r="S290" s="25">
        <f t="shared" si="43"/>
        <v>2.5</v>
      </c>
      <c r="T290" s="25">
        <f t="shared" si="44"/>
        <v>2.5</v>
      </c>
    </row>
    <row r="291" spans="1:20" x14ac:dyDescent="0.25">
      <c r="A291" s="2">
        <v>43885</v>
      </c>
      <c r="B291" s="100" t="s">
        <v>375</v>
      </c>
      <c r="C291" s="76">
        <v>11.8</v>
      </c>
      <c r="D291" s="48">
        <f t="shared" si="37"/>
        <v>1</v>
      </c>
      <c r="E291" s="224" t="e">
        <f>#REF!</f>
        <v>#REF!</v>
      </c>
      <c r="F291" s="48" t="e">
        <f t="shared" si="38"/>
        <v>#REF!</v>
      </c>
      <c r="G291" s="84"/>
      <c r="H291" s="51"/>
      <c r="I291" s="79">
        <v>1</v>
      </c>
      <c r="J291" t="e">
        <f>#REF!</f>
        <v>#REF!</v>
      </c>
      <c r="N291" s="25" t="str">
        <f t="shared" si="45"/>
        <v>CA</v>
      </c>
      <c r="O291" s="25">
        <f t="shared" si="39"/>
        <v>11.6</v>
      </c>
      <c r="P291" s="25">
        <f t="shared" si="40"/>
        <v>11.9</v>
      </c>
      <c r="Q291" s="25">
        <f t="shared" si="41"/>
        <v>250</v>
      </c>
      <c r="R291" s="25">
        <f t="shared" si="42"/>
        <v>305</v>
      </c>
      <c r="S291" s="25">
        <f t="shared" si="43"/>
        <v>2.5</v>
      </c>
      <c r="T291" s="25">
        <f t="shared" si="44"/>
        <v>2.5</v>
      </c>
    </row>
    <row r="292" spans="1:20" x14ac:dyDescent="0.25">
      <c r="A292" s="2">
        <v>43885</v>
      </c>
      <c r="B292" s="100" t="s">
        <v>376</v>
      </c>
      <c r="C292" s="76">
        <v>11.8</v>
      </c>
      <c r="D292" s="48">
        <f t="shared" si="37"/>
        <v>1</v>
      </c>
      <c r="E292" s="224" t="e">
        <f>#REF!</f>
        <v>#REF!</v>
      </c>
      <c r="F292" s="48" t="e">
        <f t="shared" si="38"/>
        <v>#REF!</v>
      </c>
      <c r="G292" s="84"/>
      <c r="H292" s="51"/>
      <c r="I292" s="79">
        <v>1</v>
      </c>
      <c r="J292" t="e">
        <f>#REF!</f>
        <v>#REF!</v>
      </c>
      <c r="N292" s="25" t="str">
        <f t="shared" si="45"/>
        <v>CA</v>
      </c>
      <c r="O292" s="25">
        <f t="shared" si="39"/>
        <v>11.6</v>
      </c>
      <c r="P292" s="25">
        <f t="shared" si="40"/>
        <v>11.9</v>
      </c>
      <c r="Q292" s="25">
        <f t="shared" si="41"/>
        <v>250</v>
      </c>
      <c r="R292" s="25">
        <f t="shared" si="42"/>
        <v>305</v>
      </c>
      <c r="S292" s="25">
        <f t="shared" si="43"/>
        <v>2.5</v>
      </c>
      <c r="T292" s="25">
        <f t="shared" si="44"/>
        <v>2.5</v>
      </c>
    </row>
    <row r="293" spans="1:20" x14ac:dyDescent="0.25">
      <c r="A293" s="2">
        <v>43885</v>
      </c>
      <c r="B293" s="100" t="s">
        <v>377</v>
      </c>
      <c r="C293" s="76">
        <v>11.7</v>
      </c>
      <c r="D293" s="48">
        <f t="shared" si="37"/>
        <v>1</v>
      </c>
      <c r="E293" s="224" t="e">
        <f>#REF!</f>
        <v>#REF!</v>
      </c>
      <c r="F293" s="48" t="e">
        <f t="shared" si="38"/>
        <v>#REF!</v>
      </c>
      <c r="G293" s="84"/>
      <c r="H293" s="51"/>
      <c r="I293" s="79">
        <v>1</v>
      </c>
      <c r="J293" t="e">
        <f>#REF!</f>
        <v>#REF!</v>
      </c>
      <c r="N293" s="25" t="str">
        <f t="shared" si="45"/>
        <v>CA</v>
      </c>
      <c r="O293" s="25">
        <f t="shared" si="39"/>
        <v>11.6</v>
      </c>
      <c r="P293" s="25">
        <f t="shared" si="40"/>
        <v>11.9</v>
      </c>
      <c r="Q293" s="25">
        <f t="shared" si="41"/>
        <v>250</v>
      </c>
      <c r="R293" s="25">
        <f t="shared" si="42"/>
        <v>305</v>
      </c>
      <c r="S293" s="25">
        <f t="shared" si="43"/>
        <v>2.5</v>
      </c>
      <c r="T293" s="25">
        <f t="shared" si="44"/>
        <v>2.5</v>
      </c>
    </row>
    <row r="294" spans="1:20" x14ac:dyDescent="0.25">
      <c r="A294" s="2">
        <v>43886</v>
      </c>
      <c r="B294" s="100" t="s">
        <v>378</v>
      </c>
      <c r="C294" s="76">
        <v>17.3</v>
      </c>
      <c r="D294" s="48">
        <f t="shared" si="37"/>
        <v>1</v>
      </c>
      <c r="E294" s="224" t="e">
        <f>#REF!</f>
        <v>#REF!</v>
      </c>
      <c r="F294" s="48" t="e">
        <f t="shared" si="38"/>
        <v>#REF!</v>
      </c>
      <c r="G294" s="84"/>
      <c r="H294" s="51"/>
      <c r="I294" s="79">
        <v>1</v>
      </c>
      <c r="J294" t="e">
        <f>#REF!</f>
        <v>#REF!</v>
      </c>
      <c r="N294" s="25" t="str">
        <f t="shared" si="45"/>
        <v>GU</v>
      </c>
      <c r="O294" s="25">
        <f t="shared" si="39"/>
        <v>17</v>
      </c>
      <c r="P294" s="25">
        <f t="shared" si="40"/>
        <v>17.5</v>
      </c>
      <c r="Q294" s="25">
        <f t="shared" si="41"/>
        <v>280</v>
      </c>
      <c r="R294" s="25">
        <f t="shared" si="42"/>
        <v>365</v>
      </c>
      <c r="S294" s="25">
        <f t="shared" si="43"/>
        <v>3.5</v>
      </c>
      <c r="T294" s="25">
        <f t="shared" si="44"/>
        <v>3.5</v>
      </c>
    </row>
    <row r="295" spans="1:20" x14ac:dyDescent="0.25">
      <c r="A295" s="2">
        <v>43886</v>
      </c>
      <c r="B295" s="100" t="s">
        <v>379</v>
      </c>
      <c r="C295" s="76">
        <v>17.399999999999999</v>
      </c>
      <c r="D295" s="48">
        <f t="shared" si="37"/>
        <v>1</v>
      </c>
      <c r="E295" s="224" t="e">
        <f>#REF!</f>
        <v>#REF!</v>
      </c>
      <c r="F295" s="48" t="e">
        <f t="shared" si="38"/>
        <v>#REF!</v>
      </c>
      <c r="G295" s="84"/>
      <c r="H295" s="51"/>
      <c r="I295" s="79">
        <v>1</v>
      </c>
      <c r="J295" t="e">
        <f>#REF!</f>
        <v>#REF!</v>
      </c>
      <c r="N295" s="25" t="str">
        <f t="shared" si="45"/>
        <v>GU</v>
      </c>
      <c r="O295" s="25">
        <f t="shared" si="39"/>
        <v>17</v>
      </c>
      <c r="P295" s="25">
        <f t="shared" si="40"/>
        <v>17.5</v>
      </c>
      <c r="Q295" s="25">
        <f t="shared" si="41"/>
        <v>280</v>
      </c>
      <c r="R295" s="25">
        <f t="shared" si="42"/>
        <v>365</v>
      </c>
      <c r="S295" s="25">
        <f t="shared" si="43"/>
        <v>3.5</v>
      </c>
      <c r="T295" s="25">
        <f t="shared" si="44"/>
        <v>3.5</v>
      </c>
    </row>
    <row r="296" spans="1:20" x14ac:dyDescent="0.25">
      <c r="A296" s="2">
        <v>43886</v>
      </c>
      <c r="B296" s="100" t="s">
        <v>380</v>
      </c>
      <c r="C296" s="76">
        <v>17.899999999999999</v>
      </c>
      <c r="D296" s="48">
        <f t="shared" si="37"/>
        <v>0</v>
      </c>
      <c r="E296" s="224" t="e">
        <f>#REF!</f>
        <v>#REF!</v>
      </c>
      <c r="F296" s="48" t="e">
        <f t="shared" si="38"/>
        <v>#REF!</v>
      </c>
      <c r="G296" s="84"/>
      <c r="H296" s="51"/>
      <c r="I296" s="79">
        <v>0</v>
      </c>
      <c r="J296" t="e">
        <f>#REF!</f>
        <v>#REF!</v>
      </c>
      <c r="N296" s="25" t="str">
        <f t="shared" si="45"/>
        <v>GU</v>
      </c>
      <c r="O296" s="25">
        <f t="shared" si="39"/>
        <v>17</v>
      </c>
      <c r="P296" s="25">
        <f t="shared" si="40"/>
        <v>17.5</v>
      </c>
      <c r="Q296" s="25">
        <f t="shared" si="41"/>
        <v>280</v>
      </c>
      <c r="R296" s="25">
        <f t="shared" si="42"/>
        <v>365</v>
      </c>
      <c r="S296" s="25">
        <f t="shared" si="43"/>
        <v>3.5</v>
      </c>
      <c r="T296" s="25">
        <f t="shared" si="44"/>
        <v>3.5</v>
      </c>
    </row>
    <row r="297" spans="1:20" x14ac:dyDescent="0.25">
      <c r="A297" s="2">
        <v>43886</v>
      </c>
      <c r="B297" s="100" t="s">
        <v>381</v>
      </c>
      <c r="C297" s="76">
        <v>17.600000000000001</v>
      </c>
      <c r="D297" s="48">
        <f t="shared" si="37"/>
        <v>0</v>
      </c>
      <c r="E297" s="224" t="e">
        <f>#REF!</f>
        <v>#REF!</v>
      </c>
      <c r="F297" s="48">
        <v>1</v>
      </c>
      <c r="G297" s="84"/>
      <c r="H297" s="51"/>
      <c r="I297" s="79">
        <v>0</v>
      </c>
      <c r="J297" t="e">
        <f>#REF!</f>
        <v>#REF!</v>
      </c>
      <c r="N297" s="25" t="str">
        <f t="shared" si="45"/>
        <v>GU</v>
      </c>
      <c r="O297" s="25">
        <f t="shared" si="39"/>
        <v>17</v>
      </c>
      <c r="P297" s="25">
        <f t="shared" si="40"/>
        <v>17.5</v>
      </c>
      <c r="Q297" s="25">
        <f t="shared" si="41"/>
        <v>280</v>
      </c>
      <c r="R297" s="25">
        <f t="shared" si="42"/>
        <v>365</v>
      </c>
      <c r="S297" s="25">
        <f t="shared" si="43"/>
        <v>3.5</v>
      </c>
      <c r="T297" s="25">
        <f t="shared" si="44"/>
        <v>3.5</v>
      </c>
    </row>
    <row r="298" spans="1:20" x14ac:dyDescent="0.25">
      <c r="A298" s="2">
        <v>43886</v>
      </c>
      <c r="B298" s="100" t="s">
        <v>382</v>
      </c>
      <c r="C298" s="76">
        <v>17.3</v>
      </c>
      <c r="D298" s="48">
        <f t="shared" si="37"/>
        <v>1</v>
      </c>
      <c r="E298" s="224" t="e">
        <f>#REF!</f>
        <v>#REF!</v>
      </c>
      <c r="F298" s="48" t="e">
        <f t="shared" si="38"/>
        <v>#REF!</v>
      </c>
      <c r="G298" s="84"/>
      <c r="H298" s="51"/>
      <c r="I298" s="79">
        <v>1</v>
      </c>
      <c r="J298" t="e">
        <f>#REF!</f>
        <v>#REF!</v>
      </c>
      <c r="N298" s="25" t="str">
        <f t="shared" si="45"/>
        <v>GU</v>
      </c>
      <c r="O298" s="25">
        <f t="shared" si="39"/>
        <v>17</v>
      </c>
      <c r="P298" s="25">
        <f t="shared" si="40"/>
        <v>17.5</v>
      </c>
      <c r="Q298" s="25">
        <f t="shared" si="41"/>
        <v>280</v>
      </c>
      <c r="R298" s="25">
        <f t="shared" si="42"/>
        <v>365</v>
      </c>
      <c r="S298" s="25">
        <f t="shared" si="43"/>
        <v>3.5</v>
      </c>
      <c r="T298" s="25">
        <f t="shared" si="44"/>
        <v>3.5</v>
      </c>
    </row>
    <row r="299" spans="1:20" x14ac:dyDescent="0.25">
      <c r="A299" s="2">
        <v>43886</v>
      </c>
      <c r="B299" s="100" t="s">
        <v>383</v>
      </c>
      <c r="C299" s="76">
        <v>17.5</v>
      </c>
      <c r="D299" s="48">
        <f t="shared" si="37"/>
        <v>1</v>
      </c>
      <c r="E299" s="224" t="e">
        <f>#REF!</f>
        <v>#REF!</v>
      </c>
      <c r="F299" s="48" t="e">
        <f t="shared" si="38"/>
        <v>#REF!</v>
      </c>
      <c r="G299" s="84"/>
      <c r="H299" s="51"/>
      <c r="I299" s="79">
        <v>1</v>
      </c>
      <c r="J299" t="e">
        <f>#REF!</f>
        <v>#REF!</v>
      </c>
      <c r="N299" s="25" t="str">
        <f t="shared" si="45"/>
        <v>GU</v>
      </c>
      <c r="O299" s="25">
        <f t="shared" si="39"/>
        <v>17</v>
      </c>
      <c r="P299" s="25">
        <f t="shared" si="40"/>
        <v>17.5</v>
      </c>
      <c r="Q299" s="25">
        <f t="shared" si="41"/>
        <v>280</v>
      </c>
      <c r="R299" s="25">
        <f t="shared" si="42"/>
        <v>365</v>
      </c>
      <c r="S299" s="25">
        <f t="shared" si="43"/>
        <v>3.5</v>
      </c>
      <c r="T299" s="25">
        <f t="shared" si="44"/>
        <v>3.5</v>
      </c>
    </row>
    <row r="300" spans="1:20" x14ac:dyDescent="0.25">
      <c r="A300" s="2">
        <v>43886</v>
      </c>
      <c r="B300" s="100" t="s">
        <v>384</v>
      </c>
      <c r="C300" s="76">
        <v>17.600000000000001</v>
      </c>
      <c r="D300" s="48">
        <f t="shared" si="37"/>
        <v>0</v>
      </c>
      <c r="E300" s="224" t="e">
        <f>#REF!</f>
        <v>#REF!</v>
      </c>
      <c r="F300" s="48" t="e">
        <f t="shared" si="38"/>
        <v>#REF!</v>
      </c>
      <c r="G300" s="84"/>
      <c r="H300" s="51"/>
      <c r="I300" s="79">
        <v>0</v>
      </c>
      <c r="J300" t="e">
        <f>#REF!</f>
        <v>#REF!</v>
      </c>
      <c r="N300" s="25" t="str">
        <f t="shared" si="45"/>
        <v>GU</v>
      </c>
      <c r="O300" s="25">
        <f t="shared" si="39"/>
        <v>17</v>
      </c>
      <c r="P300" s="25">
        <f t="shared" si="40"/>
        <v>17.5</v>
      </c>
      <c r="Q300" s="25">
        <f t="shared" si="41"/>
        <v>280</v>
      </c>
      <c r="R300" s="25">
        <f t="shared" si="42"/>
        <v>365</v>
      </c>
      <c r="S300" s="25">
        <f t="shared" si="43"/>
        <v>3.5</v>
      </c>
      <c r="T300" s="25">
        <f t="shared" si="44"/>
        <v>3.5</v>
      </c>
    </row>
    <row r="301" spans="1:20" x14ac:dyDescent="0.25">
      <c r="A301" s="2">
        <v>43886</v>
      </c>
      <c r="B301" s="100" t="s">
        <v>385</v>
      </c>
      <c r="C301" s="76">
        <v>17.399999999999999</v>
      </c>
      <c r="D301" s="48">
        <f t="shared" si="37"/>
        <v>1</v>
      </c>
      <c r="E301" s="224" t="e">
        <f>#REF!</f>
        <v>#REF!</v>
      </c>
      <c r="F301" s="48" t="e">
        <f t="shared" si="38"/>
        <v>#REF!</v>
      </c>
      <c r="G301" s="130"/>
      <c r="H301" s="131"/>
      <c r="I301" s="79">
        <v>1</v>
      </c>
      <c r="J301" t="e">
        <f>#REF!</f>
        <v>#REF!</v>
      </c>
      <c r="N301" s="25" t="str">
        <f t="shared" si="45"/>
        <v>GU</v>
      </c>
      <c r="O301" s="25">
        <f t="shared" si="39"/>
        <v>17</v>
      </c>
      <c r="P301" s="25">
        <f t="shared" si="40"/>
        <v>17.5</v>
      </c>
      <c r="Q301" s="25">
        <f t="shared" si="41"/>
        <v>280</v>
      </c>
      <c r="R301" s="25">
        <f t="shared" si="42"/>
        <v>365</v>
      </c>
      <c r="S301" s="25">
        <f t="shared" si="43"/>
        <v>3.5</v>
      </c>
      <c r="T301" s="25">
        <f t="shared" si="44"/>
        <v>3.5</v>
      </c>
    </row>
    <row r="302" spans="1:20" x14ac:dyDescent="0.25">
      <c r="A302" s="2">
        <v>43887</v>
      </c>
      <c r="B302" s="100" t="s">
        <v>386</v>
      </c>
      <c r="C302" s="76">
        <v>14</v>
      </c>
      <c r="D302" s="48">
        <f t="shared" si="37"/>
        <v>0</v>
      </c>
      <c r="E302" s="224"/>
      <c r="F302" s="48">
        <f t="shared" si="38"/>
        <v>0</v>
      </c>
      <c r="G302" s="130"/>
      <c r="H302" s="131"/>
      <c r="I302" s="79">
        <v>0</v>
      </c>
      <c r="J302" t="e">
        <f>#REF!</f>
        <v>#REF!</v>
      </c>
      <c r="N302" s="25" t="str">
        <f t="shared" si="45"/>
        <v>VM</v>
      </c>
      <c r="O302" s="25">
        <f t="shared" si="39"/>
        <v>14.4</v>
      </c>
      <c r="P302" s="25">
        <f t="shared" si="40"/>
        <v>14.6</v>
      </c>
      <c r="Q302" s="25">
        <f t="shared" si="41"/>
        <v>275</v>
      </c>
      <c r="R302" s="25">
        <f t="shared" si="42"/>
        <v>325</v>
      </c>
      <c r="S302" s="25">
        <f t="shared" si="43"/>
        <v>0</v>
      </c>
      <c r="T302" s="25">
        <f t="shared" si="44"/>
        <v>0</v>
      </c>
    </row>
    <row r="303" spans="1:20" x14ac:dyDescent="0.25">
      <c r="A303" s="2">
        <v>43887</v>
      </c>
      <c r="B303" s="100" t="s">
        <v>387</v>
      </c>
      <c r="C303" s="76">
        <v>14.6</v>
      </c>
      <c r="D303" s="48">
        <f t="shared" si="37"/>
        <v>1</v>
      </c>
      <c r="E303" s="224"/>
      <c r="F303" s="48">
        <f t="shared" si="38"/>
        <v>0</v>
      </c>
      <c r="G303" s="130"/>
      <c r="H303" s="131"/>
      <c r="I303" s="79">
        <v>1</v>
      </c>
      <c r="J303" t="e">
        <f>#REF!</f>
        <v>#REF!</v>
      </c>
      <c r="N303" s="25" t="str">
        <f t="shared" si="45"/>
        <v>VM</v>
      </c>
      <c r="O303" s="25">
        <f t="shared" si="39"/>
        <v>14.4</v>
      </c>
      <c r="P303" s="25">
        <f t="shared" si="40"/>
        <v>14.6</v>
      </c>
      <c r="Q303" s="25">
        <f t="shared" si="41"/>
        <v>275</v>
      </c>
      <c r="R303" s="25">
        <f t="shared" si="42"/>
        <v>325</v>
      </c>
      <c r="S303" s="25">
        <f t="shared" si="43"/>
        <v>0</v>
      </c>
      <c r="T303" s="25">
        <f t="shared" si="44"/>
        <v>0</v>
      </c>
    </row>
    <row r="304" spans="1:20" x14ac:dyDescent="0.25">
      <c r="A304" s="2">
        <v>43887</v>
      </c>
      <c r="B304" s="100" t="s">
        <v>388</v>
      </c>
      <c r="C304" s="76">
        <v>14.6</v>
      </c>
      <c r="D304" s="48">
        <f t="shared" si="37"/>
        <v>1</v>
      </c>
      <c r="E304" s="224"/>
      <c r="F304" s="48">
        <f t="shared" si="38"/>
        <v>0</v>
      </c>
      <c r="G304" s="84"/>
      <c r="H304" s="51"/>
      <c r="I304" s="79">
        <v>1</v>
      </c>
      <c r="J304" t="e">
        <f>#REF!</f>
        <v>#REF!</v>
      </c>
      <c r="N304" s="25" t="str">
        <f t="shared" si="45"/>
        <v>VM</v>
      </c>
      <c r="O304" s="25">
        <f t="shared" si="39"/>
        <v>14.4</v>
      </c>
      <c r="P304" s="25">
        <f t="shared" si="40"/>
        <v>14.6</v>
      </c>
      <c r="Q304" s="25">
        <f t="shared" si="41"/>
        <v>275</v>
      </c>
      <c r="R304" s="25">
        <f t="shared" si="42"/>
        <v>325</v>
      </c>
      <c r="S304" s="25">
        <f t="shared" si="43"/>
        <v>0</v>
      </c>
      <c r="T304" s="25">
        <f t="shared" si="44"/>
        <v>0</v>
      </c>
    </row>
    <row r="305" spans="1:20" x14ac:dyDescent="0.25">
      <c r="A305" s="2">
        <v>43887</v>
      </c>
      <c r="B305" s="100" t="s">
        <v>389</v>
      </c>
      <c r="C305" s="76">
        <v>14.1</v>
      </c>
      <c r="D305" s="48">
        <f t="shared" si="37"/>
        <v>0</v>
      </c>
      <c r="E305" s="224"/>
      <c r="F305" s="48">
        <f t="shared" si="38"/>
        <v>0</v>
      </c>
      <c r="G305" s="84"/>
      <c r="H305" s="51"/>
      <c r="I305" s="79">
        <v>0</v>
      </c>
      <c r="J305" t="e">
        <f>#REF!</f>
        <v>#REF!</v>
      </c>
      <c r="N305" s="25" t="str">
        <f t="shared" si="45"/>
        <v>VM</v>
      </c>
      <c r="O305" s="25">
        <f t="shared" si="39"/>
        <v>14.4</v>
      </c>
      <c r="P305" s="25">
        <f t="shared" si="40"/>
        <v>14.6</v>
      </c>
      <c r="Q305" s="25">
        <f t="shared" si="41"/>
        <v>275</v>
      </c>
      <c r="R305" s="25">
        <f t="shared" si="42"/>
        <v>325</v>
      </c>
      <c r="S305" s="25">
        <f t="shared" si="43"/>
        <v>0</v>
      </c>
      <c r="T305" s="25">
        <f t="shared" si="44"/>
        <v>0</v>
      </c>
    </row>
    <row r="306" spans="1:20" x14ac:dyDescent="0.25">
      <c r="A306" s="2">
        <v>43887</v>
      </c>
      <c r="B306" s="100" t="s">
        <v>390</v>
      </c>
      <c r="C306" s="221">
        <v>14.8</v>
      </c>
      <c r="D306" s="48">
        <v>1</v>
      </c>
      <c r="E306" s="224"/>
      <c r="F306" s="48">
        <f t="shared" si="38"/>
        <v>0</v>
      </c>
      <c r="G306" s="130"/>
      <c r="H306" s="131"/>
      <c r="I306" s="79">
        <v>0</v>
      </c>
      <c r="J306" t="e">
        <f>#REF!</f>
        <v>#REF!</v>
      </c>
      <c r="N306" s="25" t="str">
        <f t="shared" si="45"/>
        <v>VM</v>
      </c>
      <c r="O306" s="25">
        <f t="shared" si="39"/>
        <v>14.4</v>
      </c>
      <c r="P306" s="25">
        <f t="shared" si="40"/>
        <v>14.6</v>
      </c>
      <c r="Q306" s="25">
        <f t="shared" si="41"/>
        <v>275</v>
      </c>
      <c r="R306" s="25">
        <f t="shared" si="42"/>
        <v>325</v>
      </c>
      <c r="S306" s="25">
        <f t="shared" si="43"/>
        <v>0</v>
      </c>
      <c r="T306" s="25">
        <f t="shared" si="44"/>
        <v>0</v>
      </c>
    </row>
    <row r="307" spans="1:20" x14ac:dyDescent="0.25">
      <c r="A307" s="2">
        <v>43887</v>
      </c>
      <c r="B307" s="100" t="s">
        <v>391</v>
      </c>
      <c r="C307" s="76">
        <v>14.6</v>
      </c>
      <c r="D307" s="48">
        <f t="shared" si="37"/>
        <v>1</v>
      </c>
      <c r="E307" s="224"/>
      <c r="F307" s="48">
        <f t="shared" si="38"/>
        <v>0</v>
      </c>
      <c r="G307" s="84"/>
      <c r="H307" s="51"/>
      <c r="I307" s="79">
        <v>0</v>
      </c>
      <c r="J307" t="e">
        <f>#REF!</f>
        <v>#REF!</v>
      </c>
      <c r="N307" s="25" t="str">
        <f t="shared" si="45"/>
        <v>VM</v>
      </c>
      <c r="O307" s="25">
        <f t="shared" si="39"/>
        <v>14.4</v>
      </c>
      <c r="P307" s="25">
        <f t="shared" si="40"/>
        <v>14.6</v>
      </c>
      <c r="Q307" s="25">
        <f t="shared" si="41"/>
        <v>275</v>
      </c>
      <c r="R307" s="25">
        <f t="shared" si="42"/>
        <v>325</v>
      </c>
      <c r="S307" s="25">
        <f t="shared" si="43"/>
        <v>0</v>
      </c>
      <c r="T307" s="25">
        <f t="shared" si="44"/>
        <v>0</v>
      </c>
    </row>
    <row r="308" spans="1:20" x14ac:dyDescent="0.25">
      <c r="A308" s="2">
        <v>43887</v>
      </c>
      <c r="B308" s="100" t="s">
        <v>392</v>
      </c>
      <c r="C308" s="76">
        <v>14.5</v>
      </c>
      <c r="D308" s="48">
        <f t="shared" si="37"/>
        <v>1</v>
      </c>
      <c r="E308" s="224"/>
      <c r="F308" s="48">
        <f t="shared" si="38"/>
        <v>0</v>
      </c>
      <c r="G308" s="84"/>
      <c r="H308" s="51"/>
      <c r="I308" s="79">
        <v>0</v>
      </c>
      <c r="J308" t="e">
        <f>#REF!</f>
        <v>#REF!</v>
      </c>
      <c r="N308" s="25" t="str">
        <f t="shared" si="45"/>
        <v>VM</v>
      </c>
      <c r="O308" s="25">
        <f t="shared" si="39"/>
        <v>14.4</v>
      </c>
      <c r="P308" s="25">
        <f t="shared" si="40"/>
        <v>14.6</v>
      </c>
      <c r="Q308" s="25">
        <f t="shared" si="41"/>
        <v>275</v>
      </c>
      <c r="R308" s="25">
        <f t="shared" si="42"/>
        <v>325</v>
      </c>
      <c r="S308" s="25">
        <f t="shared" si="43"/>
        <v>0</v>
      </c>
      <c r="T308" s="25">
        <f t="shared" si="44"/>
        <v>0</v>
      </c>
    </row>
    <row r="309" spans="1:20" x14ac:dyDescent="0.25">
      <c r="A309" s="2">
        <v>43887</v>
      </c>
      <c r="B309" s="100" t="s">
        <v>393</v>
      </c>
      <c r="C309" s="76">
        <v>14.5</v>
      </c>
      <c r="D309" s="48">
        <f t="shared" si="37"/>
        <v>1</v>
      </c>
      <c r="E309" s="224"/>
      <c r="F309" s="48">
        <f t="shared" si="38"/>
        <v>0</v>
      </c>
      <c r="G309" s="84"/>
      <c r="H309" s="51"/>
      <c r="I309" s="79">
        <v>0</v>
      </c>
      <c r="J309" t="e">
        <f>#REF!</f>
        <v>#REF!</v>
      </c>
      <c r="N309" s="25" t="str">
        <f t="shared" si="45"/>
        <v>VM</v>
      </c>
      <c r="O309" s="25">
        <f t="shared" si="39"/>
        <v>14.4</v>
      </c>
      <c r="P309" s="25">
        <f t="shared" si="40"/>
        <v>14.6</v>
      </c>
      <c r="Q309" s="25">
        <f t="shared" si="41"/>
        <v>275</v>
      </c>
      <c r="R309" s="25">
        <f t="shared" si="42"/>
        <v>325</v>
      </c>
      <c r="S309" s="25">
        <f t="shared" si="43"/>
        <v>0</v>
      </c>
      <c r="T309" s="25">
        <f t="shared" si="44"/>
        <v>0</v>
      </c>
    </row>
    <row r="310" spans="1:20" x14ac:dyDescent="0.25">
      <c r="A310" s="2">
        <v>43887</v>
      </c>
      <c r="B310" s="100" t="s">
        <v>394</v>
      </c>
      <c r="C310" s="76">
        <v>11.5</v>
      </c>
      <c r="D310" s="48">
        <f t="shared" si="37"/>
        <v>0</v>
      </c>
      <c r="E310" s="224" t="e">
        <f>#REF!</f>
        <v>#REF!</v>
      </c>
      <c r="F310" s="48" t="e">
        <f t="shared" si="38"/>
        <v>#REF!</v>
      </c>
      <c r="G310" s="84"/>
      <c r="H310" s="51"/>
      <c r="I310" s="79">
        <v>0</v>
      </c>
      <c r="J310" t="e">
        <f>#REF!</f>
        <v>#REF!</v>
      </c>
      <c r="N310" s="25" t="str">
        <f t="shared" si="45"/>
        <v>ST</v>
      </c>
      <c r="O310" s="25">
        <f t="shared" si="39"/>
        <v>11.6</v>
      </c>
      <c r="P310" s="25">
        <f t="shared" si="40"/>
        <v>11.9</v>
      </c>
      <c r="Q310" s="25">
        <f t="shared" si="41"/>
        <v>250</v>
      </c>
      <c r="R310" s="25">
        <f t="shared" si="42"/>
        <v>305</v>
      </c>
      <c r="S310" s="25">
        <f t="shared" si="43"/>
        <v>2.5</v>
      </c>
      <c r="T310" s="25">
        <f t="shared" si="44"/>
        <v>2.5</v>
      </c>
    </row>
    <row r="311" spans="1:20" x14ac:dyDescent="0.25">
      <c r="A311" s="2">
        <v>43887</v>
      </c>
      <c r="B311" s="100" t="s">
        <v>395</v>
      </c>
      <c r="C311" s="76">
        <v>11.9</v>
      </c>
      <c r="D311" s="48">
        <f t="shared" si="37"/>
        <v>1</v>
      </c>
      <c r="E311" s="224" t="e">
        <f>#REF!</f>
        <v>#REF!</v>
      </c>
      <c r="F311" s="48" t="e">
        <f t="shared" si="38"/>
        <v>#REF!</v>
      </c>
      <c r="G311" s="84"/>
      <c r="H311" s="51"/>
      <c r="I311" s="79">
        <v>1</v>
      </c>
      <c r="J311" t="e">
        <f>#REF!</f>
        <v>#REF!</v>
      </c>
      <c r="N311" s="25" t="str">
        <f t="shared" si="45"/>
        <v>ST</v>
      </c>
      <c r="O311" s="25">
        <f t="shared" si="39"/>
        <v>11.6</v>
      </c>
      <c r="P311" s="25">
        <f t="shared" si="40"/>
        <v>11.9</v>
      </c>
      <c r="Q311" s="25">
        <f t="shared" si="41"/>
        <v>250</v>
      </c>
      <c r="R311" s="25">
        <f t="shared" si="42"/>
        <v>305</v>
      </c>
      <c r="S311" s="25">
        <f t="shared" si="43"/>
        <v>2.5</v>
      </c>
      <c r="T311" s="25">
        <f t="shared" si="44"/>
        <v>2.5</v>
      </c>
    </row>
    <row r="312" spans="1:20" x14ac:dyDescent="0.25">
      <c r="A312" s="2">
        <v>43887</v>
      </c>
      <c r="B312" s="100" t="s">
        <v>396</v>
      </c>
      <c r="C312" s="76">
        <v>11.7</v>
      </c>
      <c r="D312" s="48">
        <f t="shared" si="37"/>
        <v>1</v>
      </c>
      <c r="E312" s="224" t="e">
        <f>#REF!</f>
        <v>#REF!</v>
      </c>
      <c r="F312" s="48" t="e">
        <f t="shared" si="38"/>
        <v>#REF!</v>
      </c>
      <c r="G312" s="84"/>
      <c r="H312" s="51"/>
      <c r="I312" s="79">
        <v>1</v>
      </c>
      <c r="J312" t="e">
        <f>#REF!</f>
        <v>#REF!</v>
      </c>
      <c r="N312" s="25" t="str">
        <f t="shared" si="45"/>
        <v>ST</v>
      </c>
      <c r="O312" s="25">
        <f t="shared" si="39"/>
        <v>11.6</v>
      </c>
      <c r="P312" s="25">
        <f t="shared" si="40"/>
        <v>11.9</v>
      </c>
      <c r="Q312" s="25">
        <f t="shared" si="41"/>
        <v>250</v>
      </c>
      <c r="R312" s="25">
        <f t="shared" si="42"/>
        <v>305</v>
      </c>
      <c r="S312" s="25">
        <f t="shared" si="43"/>
        <v>2.5</v>
      </c>
      <c r="T312" s="25">
        <f t="shared" si="44"/>
        <v>2.5</v>
      </c>
    </row>
    <row r="313" spans="1:20" x14ac:dyDescent="0.25">
      <c r="A313" s="2">
        <v>43887</v>
      </c>
      <c r="B313" s="100" t="s">
        <v>397</v>
      </c>
      <c r="C313" s="76">
        <v>11.8</v>
      </c>
      <c r="D313" s="48">
        <f t="shared" si="37"/>
        <v>1</v>
      </c>
      <c r="E313" s="224" t="e">
        <f>#REF!</f>
        <v>#REF!</v>
      </c>
      <c r="F313" s="48" t="e">
        <f t="shared" si="38"/>
        <v>#REF!</v>
      </c>
      <c r="G313" s="84"/>
      <c r="H313" s="51"/>
      <c r="I313" s="79">
        <v>1</v>
      </c>
      <c r="J313" t="e">
        <f>#REF!</f>
        <v>#REF!</v>
      </c>
      <c r="N313" s="25" t="str">
        <f t="shared" si="45"/>
        <v>ST</v>
      </c>
      <c r="O313" s="25">
        <f t="shared" si="39"/>
        <v>11.6</v>
      </c>
      <c r="P313" s="25">
        <f t="shared" si="40"/>
        <v>11.9</v>
      </c>
      <c r="Q313" s="25">
        <f t="shared" si="41"/>
        <v>250</v>
      </c>
      <c r="R313" s="25">
        <f t="shared" si="42"/>
        <v>305</v>
      </c>
      <c r="S313" s="25">
        <f t="shared" si="43"/>
        <v>2.5</v>
      </c>
      <c r="T313" s="25">
        <f t="shared" si="44"/>
        <v>2.5</v>
      </c>
    </row>
    <row r="314" spans="1:20" x14ac:dyDescent="0.25">
      <c r="A314" s="2">
        <v>43888</v>
      </c>
      <c r="B314" s="100" t="s">
        <v>398</v>
      </c>
      <c r="C314" s="76">
        <v>11.7</v>
      </c>
      <c r="D314" s="48">
        <f t="shared" si="37"/>
        <v>1</v>
      </c>
      <c r="E314" s="224" t="e">
        <f>#REF!</f>
        <v>#REF!</v>
      </c>
      <c r="F314" s="48" t="e">
        <f t="shared" si="38"/>
        <v>#REF!</v>
      </c>
      <c r="G314" s="84"/>
      <c r="H314" s="51"/>
      <c r="I314" s="79">
        <v>1</v>
      </c>
      <c r="J314" t="e">
        <f>#REF!</f>
        <v>#REF!</v>
      </c>
      <c r="N314" s="25" t="str">
        <f t="shared" si="45"/>
        <v>ST</v>
      </c>
      <c r="O314" s="25">
        <f t="shared" si="39"/>
        <v>11.6</v>
      </c>
      <c r="P314" s="25">
        <f t="shared" si="40"/>
        <v>11.9</v>
      </c>
      <c r="Q314" s="25">
        <f t="shared" si="41"/>
        <v>250</v>
      </c>
      <c r="R314" s="25">
        <f t="shared" si="42"/>
        <v>305</v>
      </c>
      <c r="S314" s="25">
        <f t="shared" si="43"/>
        <v>2.5</v>
      </c>
      <c r="T314" s="25">
        <f t="shared" si="44"/>
        <v>2.5</v>
      </c>
    </row>
    <row r="315" spans="1:20" x14ac:dyDescent="0.25">
      <c r="A315" s="2">
        <v>43888</v>
      </c>
      <c r="B315" s="100" t="s">
        <v>399</v>
      </c>
      <c r="C315" s="76">
        <v>11.7</v>
      </c>
      <c r="D315" s="48">
        <f t="shared" si="37"/>
        <v>1</v>
      </c>
      <c r="E315" s="224" t="e">
        <f>#REF!</f>
        <v>#REF!</v>
      </c>
      <c r="F315" s="48" t="e">
        <f t="shared" si="38"/>
        <v>#REF!</v>
      </c>
      <c r="G315" s="84"/>
      <c r="H315" s="51"/>
      <c r="I315" s="79">
        <v>1</v>
      </c>
      <c r="J315" t="e">
        <f>#REF!</f>
        <v>#REF!</v>
      </c>
      <c r="N315" s="25" t="str">
        <f t="shared" si="45"/>
        <v>ST</v>
      </c>
      <c r="O315" s="25">
        <f t="shared" si="39"/>
        <v>11.6</v>
      </c>
      <c r="P315" s="25">
        <f t="shared" si="40"/>
        <v>11.9</v>
      </c>
      <c r="Q315" s="25">
        <f t="shared" si="41"/>
        <v>250</v>
      </c>
      <c r="R315" s="25">
        <f t="shared" si="42"/>
        <v>305</v>
      </c>
      <c r="S315" s="25">
        <f t="shared" si="43"/>
        <v>2.5</v>
      </c>
      <c r="T315" s="25">
        <f t="shared" si="44"/>
        <v>2.5</v>
      </c>
    </row>
    <row r="316" spans="1:20" x14ac:dyDescent="0.25">
      <c r="A316" s="2">
        <v>43888</v>
      </c>
      <c r="B316" s="100" t="s">
        <v>400</v>
      </c>
      <c r="C316" s="76">
        <v>11.8</v>
      </c>
      <c r="D316" s="48">
        <f t="shared" ref="D316:D321" si="46">IF(+(IF(C316&lt;O316,0,IF(C316&gt;P316,0,1)))=1,1,0)</f>
        <v>1</v>
      </c>
      <c r="E316" s="224" t="e">
        <f>#REF!</f>
        <v>#REF!</v>
      </c>
      <c r="F316" s="48" t="e">
        <f t="shared" si="38"/>
        <v>#REF!</v>
      </c>
      <c r="G316" s="84"/>
      <c r="H316" s="51"/>
      <c r="I316" s="79">
        <v>0</v>
      </c>
      <c r="J316" t="e">
        <f>#REF!</f>
        <v>#REF!</v>
      </c>
      <c r="N316" s="25" t="str">
        <f t="shared" si="45"/>
        <v>ST</v>
      </c>
      <c r="O316" s="25">
        <f t="shared" si="39"/>
        <v>11.6</v>
      </c>
      <c r="P316" s="25">
        <f t="shared" si="40"/>
        <v>11.9</v>
      </c>
      <c r="Q316" s="25">
        <f t="shared" si="41"/>
        <v>250</v>
      </c>
      <c r="R316" s="25">
        <f t="shared" si="42"/>
        <v>305</v>
      </c>
      <c r="S316" s="25">
        <f t="shared" si="43"/>
        <v>2.5</v>
      </c>
      <c r="T316" s="25">
        <f t="shared" si="44"/>
        <v>2.5</v>
      </c>
    </row>
    <row r="317" spans="1:20" x14ac:dyDescent="0.25">
      <c r="A317" s="2">
        <v>43888</v>
      </c>
      <c r="B317" s="100" t="s">
        <v>401</v>
      </c>
      <c r="C317" s="76">
        <v>11.9</v>
      </c>
      <c r="D317" s="48">
        <f t="shared" si="46"/>
        <v>1</v>
      </c>
      <c r="E317" s="224" t="e">
        <f>#REF!</f>
        <v>#REF!</v>
      </c>
      <c r="F317" s="48" t="e">
        <f t="shared" si="38"/>
        <v>#REF!</v>
      </c>
      <c r="G317" s="84"/>
      <c r="H317" s="51"/>
      <c r="I317" s="79">
        <v>0</v>
      </c>
      <c r="J317" t="e">
        <f>#REF!</f>
        <v>#REF!</v>
      </c>
      <c r="N317" s="25" t="str">
        <f t="shared" si="45"/>
        <v>ST</v>
      </c>
      <c r="O317" s="25">
        <f t="shared" si="39"/>
        <v>11.6</v>
      </c>
      <c r="P317" s="25">
        <f t="shared" si="40"/>
        <v>11.9</v>
      </c>
      <c r="Q317" s="25">
        <f t="shared" si="41"/>
        <v>250</v>
      </c>
      <c r="R317" s="25">
        <f t="shared" si="42"/>
        <v>305</v>
      </c>
      <c r="S317" s="25">
        <f t="shared" si="43"/>
        <v>2.5</v>
      </c>
      <c r="T317" s="25">
        <f t="shared" si="44"/>
        <v>2.5</v>
      </c>
    </row>
    <row r="318" spans="1:20" x14ac:dyDescent="0.25">
      <c r="A318" s="2">
        <v>43888</v>
      </c>
      <c r="B318" s="100" t="s">
        <v>402</v>
      </c>
      <c r="C318" s="76">
        <v>12.1</v>
      </c>
      <c r="D318" s="48">
        <f t="shared" si="46"/>
        <v>0</v>
      </c>
      <c r="E318" s="224" t="e">
        <f>#REF!</f>
        <v>#REF!</v>
      </c>
      <c r="F318" s="48" t="e">
        <f t="shared" si="38"/>
        <v>#REF!</v>
      </c>
      <c r="G318" s="84"/>
      <c r="H318" s="51"/>
      <c r="I318" s="79">
        <v>0</v>
      </c>
      <c r="J318" t="e">
        <f>#REF!</f>
        <v>#REF!</v>
      </c>
      <c r="N318" s="25" t="str">
        <f t="shared" si="45"/>
        <v>CA</v>
      </c>
      <c r="O318" s="25">
        <f t="shared" si="39"/>
        <v>11.6</v>
      </c>
      <c r="P318" s="25">
        <f t="shared" si="40"/>
        <v>11.9</v>
      </c>
      <c r="Q318" s="25">
        <f t="shared" si="41"/>
        <v>250</v>
      </c>
      <c r="R318" s="25">
        <f t="shared" si="42"/>
        <v>305</v>
      </c>
      <c r="S318" s="25">
        <f t="shared" si="43"/>
        <v>2.5</v>
      </c>
      <c r="T318" s="25">
        <f t="shared" si="44"/>
        <v>2.5</v>
      </c>
    </row>
    <row r="319" spans="1:20" x14ac:dyDescent="0.25">
      <c r="A319" s="2">
        <v>43888</v>
      </c>
      <c r="B319" s="100" t="s">
        <v>403</v>
      </c>
      <c r="C319" s="76">
        <v>11.6</v>
      </c>
      <c r="D319" s="48">
        <f t="shared" si="46"/>
        <v>1</v>
      </c>
      <c r="E319" s="224" t="e">
        <f>#REF!</f>
        <v>#REF!</v>
      </c>
      <c r="F319" s="48" t="e">
        <f t="shared" si="38"/>
        <v>#REF!</v>
      </c>
      <c r="G319" s="84"/>
      <c r="H319" s="51"/>
      <c r="I319" s="79">
        <v>1</v>
      </c>
      <c r="J319" t="e">
        <f>#REF!</f>
        <v>#REF!</v>
      </c>
      <c r="N319" s="25" t="str">
        <f t="shared" si="45"/>
        <v>CA</v>
      </c>
      <c r="O319" s="25">
        <f t="shared" si="39"/>
        <v>11.6</v>
      </c>
      <c r="P319" s="25">
        <f t="shared" si="40"/>
        <v>11.9</v>
      </c>
      <c r="Q319" s="25">
        <f t="shared" si="41"/>
        <v>250</v>
      </c>
      <c r="R319" s="25">
        <f t="shared" si="42"/>
        <v>305</v>
      </c>
      <c r="S319" s="25">
        <f t="shared" si="43"/>
        <v>2.5</v>
      </c>
      <c r="T319" s="25">
        <f t="shared" si="44"/>
        <v>2.5</v>
      </c>
    </row>
    <row r="320" spans="1:20" x14ac:dyDescent="0.25">
      <c r="A320" s="2">
        <v>43888</v>
      </c>
      <c r="B320" s="100" t="s">
        <v>404</v>
      </c>
      <c r="C320" s="76">
        <v>11.6</v>
      </c>
      <c r="D320" s="48">
        <f t="shared" si="46"/>
        <v>1</v>
      </c>
      <c r="E320" s="224" t="e">
        <f>#REF!</f>
        <v>#REF!</v>
      </c>
      <c r="F320" s="48" t="e">
        <f t="shared" si="38"/>
        <v>#REF!</v>
      </c>
      <c r="G320" s="84"/>
      <c r="H320" s="51"/>
      <c r="I320" s="79">
        <v>1</v>
      </c>
      <c r="J320" t="e">
        <f>#REF!</f>
        <v>#REF!</v>
      </c>
      <c r="N320" s="25" t="str">
        <f t="shared" si="45"/>
        <v>CA</v>
      </c>
      <c r="O320" s="25">
        <f t="shared" si="39"/>
        <v>11.6</v>
      </c>
      <c r="P320" s="25">
        <f t="shared" si="40"/>
        <v>11.9</v>
      </c>
      <c r="Q320" s="25">
        <f t="shared" si="41"/>
        <v>250</v>
      </c>
      <c r="R320" s="25">
        <f t="shared" si="42"/>
        <v>305</v>
      </c>
      <c r="S320" s="25">
        <f t="shared" si="43"/>
        <v>2.5</v>
      </c>
      <c r="T320" s="25">
        <f t="shared" si="44"/>
        <v>2.5</v>
      </c>
    </row>
    <row r="321" spans="1:20" x14ac:dyDescent="0.25">
      <c r="A321" s="2">
        <v>43888</v>
      </c>
      <c r="B321" s="100" t="s">
        <v>405</v>
      </c>
      <c r="C321" s="76">
        <v>11.6</v>
      </c>
      <c r="D321" s="48">
        <f t="shared" si="46"/>
        <v>1</v>
      </c>
      <c r="E321" s="224" t="e">
        <f>#REF!</f>
        <v>#REF!</v>
      </c>
      <c r="F321" s="48" t="e">
        <f t="shared" si="38"/>
        <v>#REF!</v>
      </c>
      <c r="G321" s="84"/>
      <c r="H321" s="51"/>
      <c r="I321" s="79">
        <v>1</v>
      </c>
      <c r="J321" t="e">
        <f>#REF!</f>
        <v>#REF!</v>
      </c>
      <c r="N321" s="25" t="str">
        <f t="shared" si="45"/>
        <v>CA</v>
      </c>
      <c r="O321" s="25">
        <f t="shared" si="39"/>
        <v>11.6</v>
      </c>
      <c r="P321" s="25">
        <f t="shared" si="40"/>
        <v>11.9</v>
      </c>
      <c r="Q321" s="25">
        <f t="shared" si="41"/>
        <v>250</v>
      </c>
      <c r="R321" s="25">
        <f t="shared" si="42"/>
        <v>305</v>
      </c>
      <c r="S321" s="25">
        <f t="shared" si="43"/>
        <v>2.5</v>
      </c>
      <c r="T321" s="25">
        <f t="shared" si="44"/>
        <v>2.5</v>
      </c>
    </row>
    <row r="322" spans="1:20" x14ac:dyDescent="0.25">
      <c r="A322" s="2"/>
      <c r="B322" s="100"/>
      <c r="C322" s="76"/>
      <c r="D322" s="48"/>
      <c r="E322" s="85"/>
      <c r="F322" s="48"/>
      <c r="G322" s="84"/>
      <c r="H322" s="51"/>
      <c r="I322" s="79"/>
      <c r="N322" s="25" t="str">
        <f t="shared" si="45"/>
        <v/>
      </c>
      <c r="O322" s="25" t="e">
        <f t="shared" si="39"/>
        <v>#N/A</v>
      </c>
      <c r="P322" s="25" t="e">
        <f t="shared" si="40"/>
        <v>#N/A</v>
      </c>
      <c r="Q322" s="25" t="e">
        <f t="shared" si="41"/>
        <v>#N/A</v>
      </c>
      <c r="R322" s="25" t="e">
        <f t="shared" si="42"/>
        <v>#N/A</v>
      </c>
      <c r="S322" s="25" t="e">
        <f t="shared" si="43"/>
        <v>#N/A</v>
      </c>
      <c r="T322" s="25" t="e">
        <f t="shared" si="44"/>
        <v>#N/A</v>
      </c>
    </row>
    <row r="323" spans="1:20" ht="15.75" thickBot="1" x14ac:dyDescent="0.3">
      <c r="A323" s="2"/>
      <c r="B323" s="100"/>
      <c r="C323" s="76"/>
      <c r="D323" s="48"/>
      <c r="E323" s="85"/>
      <c r="F323" s="48"/>
      <c r="G323" s="84"/>
      <c r="H323" s="51"/>
      <c r="I323" s="79"/>
      <c r="N323" s="25" t="str">
        <f t="shared" si="45"/>
        <v/>
      </c>
      <c r="O323" s="25" t="e">
        <f t="shared" si="39"/>
        <v>#N/A</v>
      </c>
      <c r="P323" s="25" t="e">
        <f t="shared" si="40"/>
        <v>#N/A</v>
      </c>
      <c r="Q323" s="25" t="e">
        <f t="shared" si="41"/>
        <v>#N/A</v>
      </c>
      <c r="R323" s="25" t="e">
        <f t="shared" si="42"/>
        <v>#N/A</v>
      </c>
      <c r="S323" s="25" t="e">
        <f t="shared" si="43"/>
        <v>#N/A</v>
      </c>
      <c r="T323" s="25" t="e">
        <f t="shared" si="44"/>
        <v>#N/A</v>
      </c>
    </row>
    <row r="324" spans="1:20" ht="15.75" hidden="1" thickBot="1" x14ac:dyDescent="0.3">
      <c r="A324" s="2"/>
      <c r="B324" s="100"/>
      <c r="C324" s="76"/>
      <c r="D324" s="48"/>
      <c r="E324" s="85"/>
      <c r="F324" s="48"/>
      <c r="G324" s="84"/>
      <c r="H324" s="51"/>
      <c r="I324" s="79"/>
      <c r="N324" s="25" t="str">
        <f t="shared" si="45"/>
        <v/>
      </c>
      <c r="O324" s="25" t="e">
        <f t="shared" si="39"/>
        <v>#N/A</v>
      </c>
      <c r="P324" s="25" t="e">
        <f t="shared" si="40"/>
        <v>#N/A</v>
      </c>
      <c r="Q324" s="25" t="e">
        <f t="shared" si="41"/>
        <v>#N/A</v>
      </c>
      <c r="R324" s="25" t="e">
        <f t="shared" si="42"/>
        <v>#N/A</v>
      </c>
      <c r="S324" s="25" t="e">
        <f t="shared" si="43"/>
        <v>#N/A</v>
      </c>
      <c r="T324" s="25" t="e">
        <f t="shared" si="44"/>
        <v>#N/A</v>
      </c>
    </row>
    <row r="325" spans="1:20" ht="15.75" hidden="1" thickBot="1" x14ac:dyDescent="0.3">
      <c r="A325" s="2"/>
      <c r="B325" s="100"/>
      <c r="C325" s="76"/>
      <c r="D325" s="48"/>
      <c r="E325" s="85"/>
      <c r="F325" s="48"/>
      <c r="G325" s="84"/>
      <c r="H325" s="51"/>
      <c r="I325" s="79"/>
      <c r="N325" s="25" t="str">
        <f t="shared" si="45"/>
        <v/>
      </c>
      <c r="O325" s="25" t="e">
        <f t="shared" si="39"/>
        <v>#N/A</v>
      </c>
      <c r="P325" s="25" t="e">
        <f t="shared" si="40"/>
        <v>#N/A</v>
      </c>
      <c r="Q325" s="25" t="e">
        <f t="shared" si="41"/>
        <v>#N/A</v>
      </c>
      <c r="R325" s="25" t="e">
        <f t="shared" si="42"/>
        <v>#N/A</v>
      </c>
      <c r="S325" s="25" t="e">
        <f t="shared" si="43"/>
        <v>#N/A</v>
      </c>
      <c r="T325" s="25" t="e">
        <f t="shared" si="44"/>
        <v>#N/A</v>
      </c>
    </row>
    <row r="326" spans="1:20" ht="15.75" hidden="1" thickBot="1" x14ac:dyDescent="0.3">
      <c r="A326" s="2"/>
      <c r="B326" s="100"/>
      <c r="C326" s="76"/>
      <c r="D326" s="48"/>
      <c r="E326" s="85"/>
      <c r="F326" s="48"/>
      <c r="G326" s="84"/>
      <c r="H326" s="51"/>
      <c r="I326" s="79"/>
      <c r="N326" s="25" t="str">
        <f t="shared" si="45"/>
        <v/>
      </c>
      <c r="O326" s="25" t="e">
        <f t="shared" si="39"/>
        <v>#N/A</v>
      </c>
      <c r="P326" s="25" t="e">
        <f t="shared" si="40"/>
        <v>#N/A</v>
      </c>
      <c r="Q326" s="25" t="e">
        <f t="shared" si="41"/>
        <v>#N/A</v>
      </c>
      <c r="R326" s="25" t="e">
        <f t="shared" si="42"/>
        <v>#N/A</v>
      </c>
      <c r="S326" s="25" t="e">
        <f t="shared" si="43"/>
        <v>#N/A</v>
      </c>
      <c r="T326" s="25" t="e">
        <f t="shared" si="44"/>
        <v>#N/A</v>
      </c>
    </row>
    <row r="327" spans="1:20" ht="15.75" hidden="1" thickBot="1" x14ac:dyDescent="0.3">
      <c r="A327" s="2"/>
      <c r="B327" s="100"/>
      <c r="C327" s="76"/>
      <c r="D327" s="48"/>
      <c r="E327" s="85"/>
      <c r="F327" s="48"/>
      <c r="G327" s="84"/>
      <c r="H327" s="51"/>
      <c r="I327" s="79"/>
      <c r="N327" s="25" t="str">
        <f t="shared" si="45"/>
        <v/>
      </c>
      <c r="O327" s="25" t="e">
        <f t="shared" si="39"/>
        <v>#N/A</v>
      </c>
      <c r="P327" s="25" t="e">
        <f t="shared" si="40"/>
        <v>#N/A</v>
      </c>
      <c r="Q327" s="25" t="e">
        <f t="shared" si="41"/>
        <v>#N/A</v>
      </c>
      <c r="R327" s="25" t="e">
        <f t="shared" si="42"/>
        <v>#N/A</v>
      </c>
      <c r="S327" s="25" t="e">
        <f t="shared" si="43"/>
        <v>#N/A</v>
      </c>
      <c r="T327" s="25" t="e">
        <f t="shared" si="44"/>
        <v>#N/A</v>
      </c>
    </row>
    <row r="328" spans="1:20" ht="15.75" hidden="1" thickBot="1" x14ac:dyDescent="0.3">
      <c r="A328" s="2"/>
      <c r="B328" s="100"/>
      <c r="C328" s="76"/>
      <c r="D328" s="48"/>
      <c r="E328" s="85"/>
      <c r="F328" s="48"/>
      <c r="G328" s="84"/>
      <c r="H328" s="51"/>
      <c r="I328" s="79"/>
      <c r="N328" s="25" t="str">
        <f t="shared" si="45"/>
        <v/>
      </c>
      <c r="O328" s="25" t="e">
        <f t="shared" si="39"/>
        <v>#N/A</v>
      </c>
      <c r="P328" s="25" t="e">
        <f t="shared" si="40"/>
        <v>#N/A</v>
      </c>
      <c r="Q328" s="25" t="e">
        <f t="shared" si="41"/>
        <v>#N/A</v>
      </c>
      <c r="R328" s="25" t="e">
        <f t="shared" si="42"/>
        <v>#N/A</v>
      </c>
      <c r="S328" s="25" t="e">
        <f t="shared" si="43"/>
        <v>#N/A</v>
      </c>
      <c r="T328" s="25" t="e">
        <f t="shared" si="44"/>
        <v>#N/A</v>
      </c>
    </row>
    <row r="329" spans="1:20" ht="15.75" hidden="1" thickBot="1" x14ac:dyDescent="0.3">
      <c r="A329" s="2"/>
      <c r="B329" s="100"/>
      <c r="C329" s="76"/>
      <c r="D329" s="48"/>
      <c r="E329" s="85"/>
      <c r="F329" s="48"/>
      <c r="G329" s="84"/>
      <c r="H329" s="51"/>
      <c r="I329" s="79"/>
      <c r="N329" s="25" t="str">
        <f t="shared" si="45"/>
        <v/>
      </c>
      <c r="O329" s="25" t="e">
        <f t="shared" si="39"/>
        <v>#N/A</v>
      </c>
      <c r="P329" s="25" t="e">
        <f t="shared" si="40"/>
        <v>#N/A</v>
      </c>
      <c r="Q329" s="25" t="e">
        <f t="shared" si="41"/>
        <v>#N/A</v>
      </c>
      <c r="R329" s="25" t="e">
        <f t="shared" si="42"/>
        <v>#N/A</v>
      </c>
      <c r="S329" s="25" t="e">
        <f t="shared" si="43"/>
        <v>#N/A</v>
      </c>
      <c r="T329" s="25" t="e">
        <f t="shared" si="44"/>
        <v>#N/A</v>
      </c>
    </row>
    <row r="330" spans="1:20" ht="15.75" hidden="1" thickBot="1" x14ac:dyDescent="0.3">
      <c r="A330" s="2"/>
      <c r="B330" s="100"/>
      <c r="C330" s="76"/>
      <c r="D330" s="48"/>
      <c r="E330" s="85"/>
      <c r="F330" s="48"/>
      <c r="G330" s="84"/>
      <c r="H330" s="51"/>
      <c r="I330" s="79"/>
      <c r="N330" s="25" t="str">
        <f t="shared" si="45"/>
        <v/>
      </c>
      <c r="O330" s="25" t="e">
        <f t="shared" si="39"/>
        <v>#N/A</v>
      </c>
      <c r="P330" s="25" t="e">
        <f t="shared" si="40"/>
        <v>#N/A</v>
      </c>
      <c r="Q330" s="25" t="e">
        <f t="shared" si="41"/>
        <v>#N/A</v>
      </c>
      <c r="R330" s="25" t="e">
        <f t="shared" si="42"/>
        <v>#N/A</v>
      </c>
      <c r="S330" s="25" t="e">
        <f t="shared" si="43"/>
        <v>#N/A</v>
      </c>
      <c r="T330" s="25" t="e">
        <f t="shared" si="44"/>
        <v>#N/A</v>
      </c>
    </row>
    <row r="331" spans="1:20" ht="15.75" hidden="1" thickBot="1" x14ac:dyDescent="0.3">
      <c r="A331" s="2"/>
      <c r="B331" s="100"/>
      <c r="C331" s="76"/>
      <c r="D331" s="48"/>
      <c r="E331" s="85"/>
      <c r="F331" s="48"/>
      <c r="G331" s="84"/>
      <c r="H331" s="51"/>
      <c r="I331" s="79"/>
      <c r="N331" s="25" t="str">
        <f t="shared" si="45"/>
        <v/>
      </c>
      <c r="O331" s="25" t="e">
        <f t="shared" si="39"/>
        <v>#N/A</v>
      </c>
      <c r="P331" s="25" t="e">
        <f t="shared" si="40"/>
        <v>#N/A</v>
      </c>
      <c r="Q331" s="25" t="e">
        <f t="shared" si="41"/>
        <v>#N/A</v>
      </c>
      <c r="R331" s="25" t="e">
        <f t="shared" si="42"/>
        <v>#N/A</v>
      </c>
      <c r="S331" s="25" t="e">
        <f t="shared" si="43"/>
        <v>#N/A</v>
      </c>
      <c r="T331" s="25" t="e">
        <f t="shared" si="44"/>
        <v>#N/A</v>
      </c>
    </row>
    <row r="332" spans="1:20" ht="15.75" hidden="1" thickBot="1" x14ac:dyDescent="0.3">
      <c r="A332" s="2"/>
      <c r="B332" s="100"/>
      <c r="C332" s="76"/>
      <c r="D332" s="48"/>
      <c r="E332" s="85"/>
      <c r="F332" s="48"/>
      <c r="G332" s="84"/>
      <c r="H332" s="51"/>
      <c r="I332" s="79"/>
      <c r="N332" s="25" t="str">
        <f t="shared" si="45"/>
        <v/>
      </c>
      <c r="O332" s="25" t="e">
        <f t="shared" si="39"/>
        <v>#N/A</v>
      </c>
      <c r="P332" s="25" t="e">
        <f t="shared" si="40"/>
        <v>#N/A</v>
      </c>
      <c r="Q332" s="25" t="e">
        <f t="shared" si="41"/>
        <v>#N/A</v>
      </c>
      <c r="R332" s="25" t="e">
        <f t="shared" si="42"/>
        <v>#N/A</v>
      </c>
      <c r="S332" s="25" t="e">
        <f t="shared" si="43"/>
        <v>#N/A</v>
      </c>
      <c r="T332" s="25" t="e">
        <f t="shared" si="44"/>
        <v>#N/A</v>
      </c>
    </row>
    <row r="333" spans="1:20" ht="15.75" hidden="1" thickBot="1" x14ac:dyDescent="0.3">
      <c r="A333" s="2"/>
      <c r="B333" s="100"/>
      <c r="C333" s="76"/>
      <c r="D333" s="48"/>
      <c r="E333" s="85"/>
      <c r="F333" s="48"/>
      <c r="G333" s="84"/>
      <c r="H333" s="51"/>
      <c r="I333" s="79"/>
      <c r="N333" s="25" t="str">
        <f t="shared" si="45"/>
        <v/>
      </c>
      <c r="O333" s="25" t="e">
        <f t="shared" si="39"/>
        <v>#N/A</v>
      </c>
      <c r="P333" s="25" t="e">
        <f t="shared" si="40"/>
        <v>#N/A</v>
      </c>
      <c r="Q333" s="25" t="e">
        <f t="shared" si="41"/>
        <v>#N/A</v>
      </c>
      <c r="R333" s="25" t="e">
        <f t="shared" si="42"/>
        <v>#N/A</v>
      </c>
      <c r="S333" s="25" t="e">
        <f t="shared" si="43"/>
        <v>#N/A</v>
      </c>
      <c r="T333" s="25" t="e">
        <f t="shared" si="44"/>
        <v>#N/A</v>
      </c>
    </row>
    <row r="334" spans="1:20" ht="15.75" hidden="1" thickBot="1" x14ac:dyDescent="0.3">
      <c r="A334" s="2"/>
      <c r="B334" s="100"/>
      <c r="C334" s="76"/>
      <c r="D334" s="48"/>
      <c r="E334" s="85"/>
      <c r="F334" s="48"/>
      <c r="G334" s="84"/>
      <c r="H334" s="51"/>
      <c r="I334" s="79"/>
      <c r="N334" s="25" t="str">
        <f t="shared" si="45"/>
        <v/>
      </c>
      <c r="O334" s="25" t="e">
        <f t="shared" ref="O334:O397" si="47">VLOOKUP($N334,$N$3:$T$9,2,FALSE)</f>
        <v>#N/A</v>
      </c>
      <c r="P334" s="25" t="e">
        <f t="shared" ref="P334:P397" si="48">VLOOKUP($N334,$N$3:$T$9,3,FALSE)</f>
        <v>#N/A</v>
      </c>
      <c r="Q334" s="25" t="e">
        <f t="shared" ref="Q334:Q397" si="49">VLOOKUP($N334,$N$3:$T$9,4,FALSE)</f>
        <v>#N/A</v>
      </c>
      <c r="R334" s="25" t="e">
        <f t="shared" ref="R334:R397" si="50">VLOOKUP($N334,$N$3:$T$9,5,FALSE)</f>
        <v>#N/A</v>
      </c>
      <c r="S334" s="25" t="e">
        <f t="shared" ref="S334:S397" si="51">VLOOKUP($N334,$N$3:$T$9,6,FALSE)</f>
        <v>#N/A</v>
      </c>
      <c r="T334" s="25" t="e">
        <f t="shared" ref="T334:T397" si="52">VLOOKUP($N334,$N$3:$T$9,7,FALSE)</f>
        <v>#N/A</v>
      </c>
    </row>
    <row r="335" spans="1:20" ht="15.75" hidden="1" thickBot="1" x14ac:dyDescent="0.3">
      <c r="A335" s="2"/>
      <c r="B335" s="100"/>
      <c r="C335" s="76"/>
      <c r="D335" s="48"/>
      <c r="E335" s="85"/>
      <c r="F335" s="48"/>
      <c r="G335" s="84"/>
      <c r="H335" s="51"/>
      <c r="I335" s="79"/>
      <c r="N335" s="25" t="str">
        <f t="shared" si="45"/>
        <v/>
      </c>
      <c r="O335" s="25" t="e">
        <f t="shared" si="47"/>
        <v>#N/A</v>
      </c>
      <c r="P335" s="25" t="e">
        <f t="shared" si="48"/>
        <v>#N/A</v>
      </c>
      <c r="Q335" s="25" t="e">
        <f t="shared" si="49"/>
        <v>#N/A</v>
      </c>
      <c r="R335" s="25" t="e">
        <f t="shared" si="50"/>
        <v>#N/A</v>
      </c>
      <c r="S335" s="25" t="e">
        <f t="shared" si="51"/>
        <v>#N/A</v>
      </c>
      <c r="T335" s="25" t="e">
        <f t="shared" si="52"/>
        <v>#N/A</v>
      </c>
    </row>
    <row r="336" spans="1:20" ht="15.75" hidden="1" thickBot="1" x14ac:dyDescent="0.3">
      <c r="A336" s="2"/>
      <c r="B336" s="100"/>
      <c r="C336" s="76"/>
      <c r="D336" s="48"/>
      <c r="E336" s="85"/>
      <c r="F336" s="48"/>
      <c r="G336" s="84"/>
      <c r="H336" s="51"/>
      <c r="I336" s="79"/>
      <c r="N336" s="25" t="str">
        <f t="shared" si="45"/>
        <v/>
      </c>
      <c r="O336" s="25" t="e">
        <f t="shared" si="47"/>
        <v>#N/A</v>
      </c>
      <c r="P336" s="25" t="e">
        <f t="shared" si="48"/>
        <v>#N/A</v>
      </c>
      <c r="Q336" s="25" t="e">
        <f t="shared" si="49"/>
        <v>#N/A</v>
      </c>
      <c r="R336" s="25" t="e">
        <f t="shared" si="50"/>
        <v>#N/A</v>
      </c>
      <c r="S336" s="25" t="e">
        <f t="shared" si="51"/>
        <v>#N/A</v>
      </c>
      <c r="T336" s="25" t="e">
        <f t="shared" si="52"/>
        <v>#N/A</v>
      </c>
    </row>
    <row r="337" spans="1:20" ht="15.75" hidden="1" thickBot="1" x14ac:dyDescent="0.3">
      <c r="A337" s="2"/>
      <c r="B337" s="100"/>
      <c r="C337" s="76"/>
      <c r="D337" s="48"/>
      <c r="E337" s="85"/>
      <c r="F337" s="48"/>
      <c r="G337" s="84"/>
      <c r="H337" s="51"/>
      <c r="I337" s="79"/>
      <c r="N337" s="25" t="str">
        <f t="shared" si="45"/>
        <v/>
      </c>
      <c r="O337" s="25" t="e">
        <f t="shared" si="47"/>
        <v>#N/A</v>
      </c>
      <c r="P337" s="25" t="e">
        <f t="shared" si="48"/>
        <v>#N/A</v>
      </c>
      <c r="Q337" s="25" t="e">
        <f t="shared" si="49"/>
        <v>#N/A</v>
      </c>
      <c r="R337" s="25" t="e">
        <f t="shared" si="50"/>
        <v>#N/A</v>
      </c>
      <c r="S337" s="25" t="e">
        <f t="shared" si="51"/>
        <v>#N/A</v>
      </c>
      <c r="T337" s="25" t="e">
        <f t="shared" si="52"/>
        <v>#N/A</v>
      </c>
    </row>
    <row r="338" spans="1:20" ht="15.75" hidden="1" thickBot="1" x14ac:dyDescent="0.3">
      <c r="A338" s="2"/>
      <c r="B338" s="100"/>
      <c r="C338" s="76"/>
      <c r="D338" s="48"/>
      <c r="E338" s="85"/>
      <c r="F338" s="48"/>
      <c r="G338" s="84"/>
      <c r="H338" s="51"/>
      <c r="I338" s="79"/>
      <c r="N338" s="25" t="str">
        <f t="shared" si="45"/>
        <v/>
      </c>
      <c r="O338" s="25" t="e">
        <f t="shared" si="47"/>
        <v>#N/A</v>
      </c>
      <c r="P338" s="25" t="e">
        <f t="shared" si="48"/>
        <v>#N/A</v>
      </c>
      <c r="Q338" s="25" t="e">
        <f t="shared" si="49"/>
        <v>#N/A</v>
      </c>
      <c r="R338" s="25" t="e">
        <f t="shared" si="50"/>
        <v>#N/A</v>
      </c>
      <c r="S338" s="25" t="e">
        <f t="shared" si="51"/>
        <v>#N/A</v>
      </c>
      <c r="T338" s="25" t="e">
        <f t="shared" si="52"/>
        <v>#N/A</v>
      </c>
    </row>
    <row r="339" spans="1:20" ht="15.75" hidden="1" thickBot="1" x14ac:dyDescent="0.3">
      <c r="A339" s="2"/>
      <c r="B339" s="100"/>
      <c r="C339" s="76"/>
      <c r="D339" s="51"/>
      <c r="E339" s="85"/>
      <c r="F339" s="53"/>
      <c r="G339" s="84"/>
      <c r="H339" s="51"/>
      <c r="I339" s="79"/>
      <c r="N339" s="25" t="str">
        <f t="shared" si="45"/>
        <v/>
      </c>
      <c r="O339" s="25" t="e">
        <f t="shared" si="47"/>
        <v>#N/A</v>
      </c>
      <c r="P339" s="25" t="e">
        <f t="shared" si="48"/>
        <v>#N/A</v>
      </c>
      <c r="Q339" s="25" t="e">
        <f t="shared" si="49"/>
        <v>#N/A</v>
      </c>
      <c r="R339" s="25" t="e">
        <f t="shared" si="50"/>
        <v>#N/A</v>
      </c>
      <c r="S339" s="25" t="e">
        <f t="shared" si="51"/>
        <v>#N/A</v>
      </c>
      <c r="T339" s="25" t="e">
        <f t="shared" si="52"/>
        <v>#N/A</v>
      </c>
    </row>
    <row r="340" spans="1:20" ht="15.75" hidden="1" thickBot="1" x14ac:dyDescent="0.3">
      <c r="A340" s="2"/>
      <c r="B340" s="100"/>
      <c r="C340" s="76"/>
      <c r="D340" s="51"/>
      <c r="E340" s="85"/>
      <c r="F340" s="53"/>
      <c r="G340" s="84"/>
      <c r="H340" s="51"/>
      <c r="I340" s="79"/>
      <c r="N340" s="25" t="str">
        <f t="shared" ref="N340:N403" si="53">LEFT(B340,2)</f>
        <v/>
      </c>
      <c r="O340" s="25" t="e">
        <f t="shared" si="47"/>
        <v>#N/A</v>
      </c>
      <c r="P340" s="25" t="e">
        <f t="shared" si="48"/>
        <v>#N/A</v>
      </c>
      <c r="Q340" s="25" t="e">
        <f t="shared" si="49"/>
        <v>#N/A</v>
      </c>
      <c r="R340" s="25" t="e">
        <f t="shared" si="50"/>
        <v>#N/A</v>
      </c>
      <c r="S340" s="25" t="e">
        <f t="shared" si="51"/>
        <v>#N/A</v>
      </c>
      <c r="T340" s="25" t="e">
        <f t="shared" si="52"/>
        <v>#N/A</v>
      </c>
    </row>
    <row r="341" spans="1:20" ht="15.75" hidden="1" thickBot="1" x14ac:dyDescent="0.3">
      <c r="A341" s="2"/>
      <c r="B341" s="100"/>
      <c r="C341" s="76"/>
      <c r="D341" s="51"/>
      <c r="E341" s="85"/>
      <c r="F341" s="53"/>
      <c r="G341" s="84"/>
      <c r="H341" s="51"/>
      <c r="I341" s="79"/>
      <c r="N341" s="25" t="str">
        <f t="shared" si="53"/>
        <v/>
      </c>
      <c r="O341" s="25" t="e">
        <f t="shared" si="47"/>
        <v>#N/A</v>
      </c>
      <c r="P341" s="25" t="e">
        <f t="shared" si="48"/>
        <v>#N/A</v>
      </c>
      <c r="Q341" s="25" t="e">
        <f t="shared" si="49"/>
        <v>#N/A</v>
      </c>
      <c r="R341" s="25" t="e">
        <f t="shared" si="50"/>
        <v>#N/A</v>
      </c>
      <c r="S341" s="25" t="e">
        <f t="shared" si="51"/>
        <v>#N/A</v>
      </c>
      <c r="T341" s="25" t="e">
        <f t="shared" si="52"/>
        <v>#N/A</v>
      </c>
    </row>
    <row r="342" spans="1:20" ht="15.75" hidden="1" thickBot="1" x14ac:dyDescent="0.3">
      <c r="A342" s="2"/>
      <c r="B342" s="100"/>
      <c r="C342" s="76"/>
      <c r="D342" s="51"/>
      <c r="E342" s="85"/>
      <c r="F342" s="53"/>
      <c r="G342" s="84"/>
      <c r="H342" s="51"/>
      <c r="I342" s="79"/>
      <c r="N342" s="25" t="str">
        <f t="shared" si="53"/>
        <v/>
      </c>
      <c r="O342" s="25" t="e">
        <f t="shared" si="47"/>
        <v>#N/A</v>
      </c>
      <c r="P342" s="25" t="e">
        <f t="shared" si="48"/>
        <v>#N/A</v>
      </c>
      <c r="Q342" s="25" t="e">
        <f t="shared" si="49"/>
        <v>#N/A</v>
      </c>
      <c r="R342" s="25" t="e">
        <f t="shared" si="50"/>
        <v>#N/A</v>
      </c>
      <c r="S342" s="25" t="e">
        <f t="shared" si="51"/>
        <v>#N/A</v>
      </c>
      <c r="T342" s="25" t="e">
        <f t="shared" si="52"/>
        <v>#N/A</v>
      </c>
    </row>
    <row r="343" spans="1:20" ht="15.75" hidden="1" thickBot="1" x14ac:dyDescent="0.3">
      <c r="A343" s="2"/>
      <c r="B343" s="100"/>
      <c r="C343" s="76"/>
      <c r="D343" s="51"/>
      <c r="E343" s="85"/>
      <c r="F343" s="53"/>
      <c r="G343" s="84"/>
      <c r="H343" s="51"/>
      <c r="I343" s="79"/>
      <c r="N343" s="25" t="str">
        <f t="shared" si="53"/>
        <v/>
      </c>
      <c r="O343" s="25" t="e">
        <f t="shared" si="47"/>
        <v>#N/A</v>
      </c>
      <c r="P343" s="25" t="e">
        <f t="shared" si="48"/>
        <v>#N/A</v>
      </c>
      <c r="Q343" s="25" t="e">
        <f t="shared" si="49"/>
        <v>#N/A</v>
      </c>
      <c r="R343" s="25" t="e">
        <f t="shared" si="50"/>
        <v>#N/A</v>
      </c>
      <c r="S343" s="25" t="e">
        <f t="shared" si="51"/>
        <v>#N/A</v>
      </c>
      <c r="T343" s="25" t="e">
        <f t="shared" si="52"/>
        <v>#N/A</v>
      </c>
    </row>
    <row r="344" spans="1:20" ht="15.75" hidden="1" thickBot="1" x14ac:dyDescent="0.3">
      <c r="A344" s="2"/>
      <c r="B344" s="100"/>
      <c r="C344" s="76"/>
      <c r="D344" s="51"/>
      <c r="E344" s="85"/>
      <c r="F344" s="53"/>
      <c r="G344" s="84"/>
      <c r="H344" s="51"/>
      <c r="I344" s="79"/>
      <c r="N344" s="25" t="str">
        <f t="shared" si="53"/>
        <v/>
      </c>
      <c r="O344" s="25" t="e">
        <f t="shared" si="47"/>
        <v>#N/A</v>
      </c>
      <c r="P344" s="25" t="e">
        <f t="shared" si="48"/>
        <v>#N/A</v>
      </c>
      <c r="Q344" s="25" t="e">
        <f t="shared" si="49"/>
        <v>#N/A</v>
      </c>
      <c r="R344" s="25" t="e">
        <f t="shared" si="50"/>
        <v>#N/A</v>
      </c>
      <c r="S344" s="25" t="e">
        <f t="shared" si="51"/>
        <v>#N/A</v>
      </c>
      <c r="T344" s="25" t="e">
        <f t="shared" si="52"/>
        <v>#N/A</v>
      </c>
    </row>
    <row r="345" spans="1:20" x14ac:dyDescent="0.25">
      <c r="B345">
        <f>COUNTA(B183:B344)</f>
        <v>139</v>
      </c>
      <c r="C345" s="102">
        <f>((COUNTA(C183:C344))-COUNTIF(D183:D344,"&lt;1"))/(COUNTA(C183:C344))</f>
        <v>0.86956521739130432</v>
      </c>
      <c r="D345" s="1"/>
      <c r="E345" s="31">
        <f>((COUNTA(E183:E344))-COUNTIF(F183:F344,"&lt;1"))/(COUNTA(E183:E344))</f>
        <v>0.76724137931034486</v>
      </c>
      <c r="F345" s="1"/>
      <c r="G345" s="31"/>
      <c r="H345" s="82"/>
      <c r="I345" s="103">
        <f>AVERAGE(I183:I344)</f>
        <v>0.72463768115942029</v>
      </c>
      <c r="N345" s="25" t="str">
        <f t="shared" si="53"/>
        <v>13</v>
      </c>
      <c r="O345" s="25" t="e">
        <f t="shared" si="47"/>
        <v>#N/A</v>
      </c>
      <c r="P345" s="25" t="e">
        <f t="shared" si="48"/>
        <v>#N/A</v>
      </c>
      <c r="Q345" s="25" t="e">
        <f t="shared" si="49"/>
        <v>#N/A</v>
      </c>
      <c r="R345" s="25" t="e">
        <f t="shared" si="50"/>
        <v>#N/A</v>
      </c>
      <c r="S345" s="25" t="e">
        <f t="shared" si="51"/>
        <v>#N/A</v>
      </c>
      <c r="T345" s="25" t="e">
        <f t="shared" si="52"/>
        <v>#N/A</v>
      </c>
    </row>
    <row r="346" spans="1:20" x14ac:dyDescent="0.25">
      <c r="N346" s="25" t="str">
        <f t="shared" si="53"/>
        <v/>
      </c>
      <c r="O346" s="25" t="e">
        <f t="shared" si="47"/>
        <v>#N/A</v>
      </c>
      <c r="P346" s="25" t="e">
        <f t="shared" si="48"/>
        <v>#N/A</v>
      </c>
      <c r="Q346" s="25" t="e">
        <f t="shared" si="49"/>
        <v>#N/A</v>
      </c>
      <c r="R346" s="25" t="e">
        <f t="shared" si="50"/>
        <v>#N/A</v>
      </c>
      <c r="S346" s="25" t="e">
        <f t="shared" si="51"/>
        <v>#N/A</v>
      </c>
      <c r="T346" s="25" t="e">
        <f t="shared" si="52"/>
        <v>#N/A</v>
      </c>
    </row>
    <row r="347" spans="1:20" x14ac:dyDescent="0.25">
      <c r="N347" s="25" t="str">
        <f t="shared" si="53"/>
        <v/>
      </c>
      <c r="O347" s="25" t="e">
        <f t="shared" si="47"/>
        <v>#N/A</v>
      </c>
      <c r="P347" s="25" t="e">
        <f t="shared" si="48"/>
        <v>#N/A</v>
      </c>
      <c r="Q347" s="25" t="e">
        <f t="shared" si="49"/>
        <v>#N/A</v>
      </c>
      <c r="R347" s="25" t="e">
        <f t="shared" si="50"/>
        <v>#N/A</v>
      </c>
      <c r="S347" s="25" t="e">
        <f t="shared" si="51"/>
        <v>#N/A</v>
      </c>
      <c r="T347" s="25" t="e">
        <f t="shared" si="52"/>
        <v>#N/A</v>
      </c>
    </row>
    <row r="348" spans="1:20" x14ac:dyDescent="0.25">
      <c r="N348" s="25" t="str">
        <f t="shared" si="53"/>
        <v/>
      </c>
      <c r="O348" s="25" t="e">
        <f t="shared" si="47"/>
        <v>#N/A</v>
      </c>
      <c r="P348" s="25" t="e">
        <f t="shared" si="48"/>
        <v>#N/A</v>
      </c>
      <c r="Q348" s="25" t="e">
        <f t="shared" si="49"/>
        <v>#N/A</v>
      </c>
      <c r="R348" s="25" t="e">
        <f t="shared" si="50"/>
        <v>#N/A</v>
      </c>
      <c r="S348" s="25" t="e">
        <f t="shared" si="51"/>
        <v>#N/A</v>
      </c>
      <c r="T348" s="25" t="e">
        <f t="shared" si="52"/>
        <v>#N/A</v>
      </c>
    </row>
    <row r="349" spans="1:20" x14ac:dyDescent="0.25">
      <c r="A349" s="7" t="s">
        <v>18</v>
      </c>
      <c r="B349" s="99" t="s">
        <v>19</v>
      </c>
      <c r="C349" s="17" t="s">
        <v>10</v>
      </c>
      <c r="D349" s="48"/>
      <c r="E349" s="86" t="s">
        <v>9</v>
      </c>
      <c r="F349" s="74"/>
      <c r="G349" s="67" t="s">
        <v>11</v>
      </c>
      <c r="H349" s="70"/>
      <c r="I349" s="78" t="s">
        <v>20</v>
      </c>
      <c r="N349" s="25" t="str">
        <f t="shared" si="53"/>
        <v>ID</v>
      </c>
      <c r="O349" s="25" t="e">
        <f t="shared" si="47"/>
        <v>#N/A</v>
      </c>
      <c r="P349" s="25" t="e">
        <f t="shared" si="48"/>
        <v>#N/A</v>
      </c>
      <c r="Q349" s="25" t="e">
        <f t="shared" si="49"/>
        <v>#N/A</v>
      </c>
      <c r="R349" s="25" t="e">
        <f t="shared" si="50"/>
        <v>#N/A</v>
      </c>
      <c r="S349" s="25" t="e">
        <f t="shared" si="51"/>
        <v>#N/A</v>
      </c>
      <c r="T349" s="25" t="e">
        <f t="shared" si="52"/>
        <v>#N/A</v>
      </c>
    </row>
    <row r="350" spans="1:20" x14ac:dyDescent="0.25">
      <c r="A350" s="2">
        <v>43892</v>
      </c>
      <c r="B350" s="100" t="s">
        <v>406</v>
      </c>
      <c r="C350" s="76">
        <v>11.8</v>
      </c>
      <c r="D350" s="48">
        <f t="shared" ref="D350:D374" si="54">IF(+(IF(C350&lt;O350,0,IF(C350&gt;P350,0,1)))=1,1,0)</f>
        <v>1</v>
      </c>
      <c r="E350" s="85">
        <v>314</v>
      </c>
      <c r="F350" s="48">
        <f t="shared" ref="F350:F374" si="55">IF(+(IF(E350&lt;Q350,0,IF(E350&gt;R350,0,1)))=1,1,0)</f>
        <v>0</v>
      </c>
      <c r="G350" s="84"/>
      <c r="H350" s="48"/>
      <c r="I350" s="79">
        <v>0</v>
      </c>
      <c r="J350" t="e">
        <f>#REF!</f>
        <v>#REF!</v>
      </c>
      <c r="N350" s="25" t="str">
        <f t="shared" si="53"/>
        <v>ST</v>
      </c>
      <c r="O350" s="25">
        <f t="shared" si="47"/>
        <v>11.6</v>
      </c>
      <c r="P350" s="25">
        <f t="shared" si="48"/>
        <v>11.9</v>
      </c>
      <c r="Q350" s="25">
        <f t="shared" si="49"/>
        <v>250</v>
      </c>
      <c r="R350" s="25">
        <f t="shared" si="50"/>
        <v>305</v>
      </c>
      <c r="S350" s="25">
        <f t="shared" si="51"/>
        <v>2.5</v>
      </c>
      <c r="T350" s="25">
        <f t="shared" si="52"/>
        <v>2.5</v>
      </c>
    </row>
    <row r="351" spans="1:20" x14ac:dyDescent="0.25">
      <c r="A351" s="2">
        <v>43892</v>
      </c>
      <c r="B351" s="100" t="s">
        <v>407</v>
      </c>
      <c r="C351" s="76">
        <v>11.9</v>
      </c>
      <c r="D351" s="48">
        <f t="shared" si="54"/>
        <v>1</v>
      </c>
      <c r="E351" s="85">
        <v>395</v>
      </c>
      <c r="F351" s="48">
        <f t="shared" si="55"/>
        <v>0</v>
      </c>
      <c r="G351" s="84"/>
      <c r="H351" s="48"/>
      <c r="I351" s="79">
        <v>0</v>
      </c>
      <c r="J351" t="e">
        <f>#REF!</f>
        <v>#REF!</v>
      </c>
      <c r="N351" s="25" t="str">
        <f t="shared" si="53"/>
        <v>ST</v>
      </c>
      <c r="O351" s="25">
        <f t="shared" si="47"/>
        <v>11.6</v>
      </c>
      <c r="P351" s="25">
        <f t="shared" si="48"/>
        <v>11.9</v>
      </c>
      <c r="Q351" s="25">
        <f t="shared" si="49"/>
        <v>250</v>
      </c>
      <c r="R351" s="25">
        <f t="shared" si="50"/>
        <v>305</v>
      </c>
      <c r="S351" s="25">
        <f t="shared" si="51"/>
        <v>2.5</v>
      </c>
      <c r="T351" s="25">
        <f t="shared" si="52"/>
        <v>2.5</v>
      </c>
    </row>
    <row r="352" spans="1:20" x14ac:dyDescent="0.25">
      <c r="A352" s="2">
        <v>43892</v>
      </c>
      <c r="B352" s="100" t="s">
        <v>408</v>
      </c>
      <c r="C352" s="76">
        <v>11.9</v>
      </c>
      <c r="D352" s="48">
        <f t="shared" si="54"/>
        <v>1</v>
      </c>
      <c r="E352" s="85">
        <v>284</v>
      </c>
      <c r="F352" s="48">
        <f t="shared" si="55"/>
        <v>1</v>
      </c>
      <c r="G352" s="84"/>
      <c r="H352" s="111"/>
      <c r="I352" s="79">
        <v>1</v>
      </c>
      <c r="J352" t="e">
        <f>#REF!</f>
        <v>#REF!</v>
      </c>
      <c r="N352" s="25" t="str">
        <f t="shared" si="53"/>
        <v>ST</v>
      </c>
      <c r="O352" s="25">
        <f t="shared" si="47"/>
        <v>11.6</v>
      </c>
      <c r="P352" s="25">
        <f t="shared" si="48"/>
        <v>11.9</v>
      </c>
      <c r="Q352" s="25">
        <f t="shared" si="49"/>
        <v>250</v>
      </c>
      <c r="R352" s="25">
        <f t="shared" si="50"/>
        <v>305</v>
      </c>
      <c r="S352" s="25">
        <f t="shared" si="51"/>
        <v>2.5</v>
      </c>
      <c r="T352" s="25">
        <f t="shared" si="52"/>
        <v>2.5</v>
      </c>
    </row>
    <row r="353" spans="1:20" x14ac:dyDescent="0.25">
      <c r="A353" s="2">
        <v>43892</v>
      </c>
      <c r="B353" s="100" t="s">
        <v>409</v>
      </c>
      <c r="C353" s="76">
        <v>11.8</v>
      </c>
      <c r="D353" s="48">
        <f t="shared" si="54"/>
        <v>1</v>
      </c>
      <c r="E353" s="85">
        <v>284</v>
      </c>
      <c r="F353" s="48">
        <f t="shared" si="55"/>
        <v>1</v>
      </c>
      <c r="G353" s="84"/>
      <c r="H353" s="48"/>
      <c r="I353" s="79">
        <v>1</v>
      </c>
      <c r="J353" t="e">
        <f>#REF!</f>
        <v>#REF!</v>
      </c>
      <c r="N353" s="25" t="str">
        <f t="shared" si="53"/>
        <v>ST</v>
      </c>
      <c r="O353" s="25">
        <f t="shared" si="47"/>
        <v>11.6</v>
      </c>
      <c r="P353" s="25">
        <f t="shared" si="48"/>
        <v>11.9</v>
      </c>
      <c r="Q353" s="25">
        <f t="shared" si="49"/>
        <v>250</v>
      </c>
      <c r="R353" s="25">
        <f t="shared" si="50"/>
        <v>305</v>
      </c>
      <c r="S353" s="25">
        <f t="shared" si="51"/>
        <v>2.5</v>
      </c>
      <c r="T353" s="25">
        <f t="shared" si="52"/>
        <v>2.5</v>
      </c>
    </row>
    <row r="354" spans="1:20" x14ac:dyDescent="0.25">
      <c r="A354" s="2">
        <v>43892</v>
      </c>
      <c r="B354" s="100" t="s">
        <v>410</v>
      </c>
      <c r="C354" s="76">
        <v>11.7</v>
      </c>
      <c r="D354" s="48">
        <f t="shared" si="54"/>
        <v>1</v>
      </c>
      <c r="E354" s="85">
        <v>275</v>
      </c>
      <c r="F354" s="48">
        <f t="shared" si="55"/>
        <v>1</v>
      </c>
      <c r="G354" s="84"/>
      <c r="H354" s="48"/>
      <c r="I354" s="79">
        <v>1</v>
      </c>
      <c r="J354" t="e">
        <f>#REF!</f>
        <v>#REF!</v>
      </c>
      <c r="N354" s="25" t="str">
        <f t="shared" si="53"/>
        <v>ST</v>
      </c>
      <c r="O354" s="25">
        <f t="shared" si="47"/>
        <v>11.6</v>
      </c>
      <c r="P354" s="25">
        <f t="shared" si="48"/>
        <v>11.9</v>
      </c>
      <c r="Q354" s="25">
        <f t="shared" si="49"/>
        <v>250</v>
      </c>
      <c r="R354" s="25">
        <f t="shared" si="50"/>
        <v>305</v>
      </c>
      <c r="S354" s="25">
        <f t="shared" si="51"/>
        <v>2.5</v>
      </c>
      <c r="T354" s="25">
        <f t="shared" si="52"/>
        <v>2.5</v>
      </c>
    </row>
    <row r="355" spans="1:20" x14ac:dyDescent="0.25">
      <c r="A355" s="2">
        <v>43892</v>
      </c>
      <c r="B355" s="100" t="s">
        <v>411</v>
      </c>
      <c r="C355" s="76">
        <v>11.8</v>
      </c>
      <c r="D355" s="48">
        <f t="shared" si="54"/>
        <v>1</v>
      </c>
      <c r="E355" s="85">
        <v>277</v>
      </c>
      <c r="F355" s="48">
        <f t="shared" si="55"/>
        <v>1</v>
      </c>
      <c r="G355" s="84"/>
      <c r="H355" s="48"/>
      <c r="I355" s="79">
        <v>1</v>
      </c>
      <c r="J355" t="e">
        <f>#REF!</f>
        <v>#REF!</v>
      </c>
      <c r="N355" s="25" t="str">
        <f t="shared" si="53"/>
        <v>ST</v>
      </c>
      <c r="O355" s="25">
        <f t="shared" si="47"/>
        <v>11.6</v>
      </c>
      <c r="P355" s="25">
        <f t="shared" si="48"/>
        <v>11.9</v>
      </c>
      <c r="Q355" s="25">
        <f t="shared" si="49"/>
        <v>250</v>
      </c>
      <c r="R355" s="25">
        <f t="shared" si="50"/>
        <v>305</v>
      </c>
      <c r="S355" s="25">
        <f t="shared" si="51"/>
        <v>2.5</v>
      </c>
      <c r="T355" s="25">
        <f t="shared" si="52"/>
        <v>2.5</v>
      </c>
    </row>
    <row r="356" spans="1:20" x14ac:dyDescent="0.25">
      <c r="A356" s="2">
        <v>43892</v>
      </c>
      <c r="B356" s="100" t="s">
        <v>412</v>
      </c>
      <c r="C356" s="76">
        <v>11.8</v>
      </c>
      <c r="D356" s="48">
        <f t="shared" si="54"/>
        <v>1</v>
      </c>
      <c r="E356" s="85">
        <v>270</v>
      </c>
      <c r="F356" s="48">
        <f t="shared" si="55"/>
        <v>1</v>
      </c>
      <c r="G356" s="84"/>
      <c r="H356" s="51"/>
      <c r="I356" s="79">
        <v>1</v>
      </c>
      <c r="J356" t="e">
        <f>#REF!</f>
        <v>#REF!</v>
      </c>
      <c r="N356" s="25" t="str">
        <f t="shared" si="53"/>
        <v>ST</v>
      </c>
      <c r="O356" s="25">
        <f t="shared" si="47"/>
        <v>11.6</v>
      </c>
      <c r="P356" s="25">
        <f t="shared" si="48"/>
        <v>11.9</v>
      </c>
      <c r="Q356" s="25">
        <f t="shared" si="49"/>
        <v>250</v>
      </c>
      <c r="R356" s="25">
        <f t="shared" si="50"/>
        <v>305</v>
      </c>
      <c r="S356" s="25">
        <f t="shared" si="51"/>
        <v>2.5</v>
      </c>
      <c r="T356" s="25">
        <f t="shared" si="52"/>
        <v>2.5</v>
      </c>
    </row>
    <row r="357" spans="1:20" x14ac:dyDescent="0.25">
      <c r="A357" s="2">
        <v>43892</v>
      </c>
      <c r="B357" s="100" t="s">
        <v>413</v>
      </c>
      <c r="C357" s="76">
        <v>11.7</v>
      </c>
      <c r="D357" s="48">
        <f t="shared" si="54"/>
        <v>1</v>
      </c>
      <c r="E357" s="85">
        <v>281</v>
      </c>
      <c r="F357" s="48">
        <f t="shared" si="55"/>
        <v>1</v>
      </c>
      <c r="G357" s="84"/>
      <c r="H357" s="51"/>
      <c r="I357" s="79">
        <v>1</v>
      </c>
      <c r="J357" t="e">
        <f>#REF!</f>
        <v>#REF!</v>
      </c>
      <c r="N357" s="25" t="str">
        <f t="shared" si="53"/>
        <v>ST</v>
      </c>
      <c r="O357" s="25">
        <f t="shared" si="47"/>
        <v>11.6</v>
      </c>
      <c r="P357" s="25">
        <f t="shared" si="48"/>
        <v>11.9</v>
      </c>
      <c r="Q357" s="25">
        <f t="shared" si="49"/>
        <v>250</v>
      </c>
      <c r="R357" s="25">
        <f t="shared" si="50"/>
        <v>305</v>
      </c>
      <c r="S357" s="25">
        <f t="shared" si="51"/>
        <v>2.5</v>
      </c>
      <c r="T357" s="25">
        <f t="shared" si="52"/>
        <v>2.5</v>
      </c>
    </row>
    <row r="358" spans="1:20" x14ac:dyDescent="0.25">
      <c r="A358" s="2">
        <v>43893</v>
      </c>
      <c r="B358" s="100" t="s">
        <v>414</v>
      </c>
      <c r="C358" s="76">
        <v>12</v>
      </c>
      <c r="D358" s="48">
        <f t="shared" si="54"/>
        <v>0</v>
      </c>
      <c r="E358" s="85">
        <v>287</v>
      </c>
      <c r="F358" s="48">
        <f t="shared" si="55"/>
        <v>1</v>
      </c>
      <c r="G358" s="84"/>
      <c r="H358" s="51"/>
      <c r="I358" s="79">
        <v>0</v>
      </c>
      <c r="J358" t="e">
        <f>#REF!</f>
        <v>#REF!</v>
      </c>
      <c r="N358" s="25" t="str">
        <f t="shared" si="53"/>
        <v>CA</v>
      </c>
      <c r="O358" s="25">
        <f t="shared" si="47"/>
        <v>11.6</v>
      </c>
      <c r="P358" s="25">
        <f t="shared" si="48"/>
        <v>11.9</v>
      </c>
      <c r="Q358" s="25">
        <f t="shared" si="49"/>
        <v>250</v>
      </c>
      <c r="R358" s="25">
        <f t="shared" si="50"/>
        <v>305</v>
      </c>
      <c r="S358" s="25">
        <f t="shared" si="51"/>
        <v>2.5</v>
      </c>
      <c r="T358" s="25">
        <f t="shared" si="52"/>
        <v>2.5</v>
      </c>
    </row>
    <row r="359" spans="1:20" x14ac:dyDescent="0.25">
      <c r="A359" s="2">
        <v>43893</v>
      </c>
      <c r="B359" s="100" t="s">
        <v>415</v>
      </c>
      <c r="C359" s="76">
        <v>11.7</v>
      </c>
      <c r="D359" s="48">
        <f t="shared" si="54"/>
        <v>1</v>
      </c>
      <c r="E359" s="85">
        <v>287</v>
      </c>
      <c r="F359" s="48">
        <f t="shared" si="55"/>
        <v>1</v>
      </c>
      <c r="G359" s="84"/>
      <c r="H359" s="51"/>
      <c r="I359" s="79">
        <v>1</v>
      </c>
      <c r="J359" t="e">
        <f>#REF!</f>
        <v>#REF!</v>
      </c>
      <c r="N359" s="25" t="str">
        <f t="shared" si="53"/>
        <v>CA</v>
      </c>
      <c r="O359" s="25">
        <f t="shared" si="47"/>
        <v>11.6</v>
      </c>
      <c r="P359" s="25">
        <f t="shared" si="48"/>
        <v>11.9</v>
      </c>
      <c r="Q359" s="25">
        <f t="shared" si="49"/>
        <v>250</v>
      </c>
      <c r="R359" s="25">
        <f t="shared" si="50"/>
        <v>305</v>
      </c>
      <c r="S359" s="25">
        <f t="shared" si="51"/>
        <v>2.5</v>
      </c>
      <c r="T359" s="25">
        <f t="shared" si="52"/>
        <v>2.5</v>
      </c>
    </row>
    <row r="360" spans="1:20" x14ac:dyDescent="0.25">
      <c r="A360" s="2">
        <v>43893</v>
      </c>
      <c r="B360" s="100" t="s">
        <v>416</v>
      </c>
      <c r="C360" s="76">
        <v>12.08</v>
      </c>
      <c r="D360" s="48">
        <f t="shared" si="54"/>
        <v>0</v>
      </c>
      <c r="E360" s="85">
        <v>283</v>
      </c>
      <c r="F360" s="48">
        <f t="shared" si="55"/>
        <v>1</v>
      </c>
      <c r="G360" s="84"/>
      <c r="H360" s="51"/>
      <c r="I360" s="79">
        <v>0</v>
      </c>
      <c r="J360" t="e">
        <f>#REF!</f>
        <v>#REF!</v>
      </c>
      <c r="N360" s="25" t="str">
        <f t="shared" si="53"/>
        <v>CA</v>
      </c>
      <c r="O360" s="25">
        <f t="shared" si="47"/>
        <v>11.6</v>
      </c>
      <c r="P360" s="25">
        <f t="shared" si="48"/>
        <v>11.9</v>
      </c>
      <c r="Q360" s="25">
        <f t="shared" si="49"/>
        <v>250</v>
      </c>
      <c r="R360" s="25">
        <f t="shared" si="50"/>
        <v>305</v>
      </c>
      <c r="S360" s="25">
        <f t="shared" si="51"/>
        <v>2.5</v>
      </c>
      <c r="T360" s="25">
        <f t="shared" si="52"/>
        <v>2.5</v>
      </c>
    </row>
    <row r="361" spans="1:20" x14ac:dyDescent="0.25">
      <c r="A361" s="2">
        <v>43893</v>
      </c>
      <c r="B361" s="100" t="s">
        <v>417</v>
      </c>
      <c r="C361" s="76">
        <v>11.87</v>
      </c>
      <c r="D361" s="48">
        <f t="shared" si="54"/>
        <v>1</v>
      </c>
      <c r="E361" s="85">
        <v>314</v>
      </c>
      <c r="F361" s="48">
        <f t="shared" si="55"/>
        <v>0</v>
      </c>
      <c r="G361" s="84"/>
      <c r="H361" s="51"/>
      <c r="I361" s="79">
        <v>0</v>
      </c>
      <c r="J361" t="e">
        <f>#REF!</f>
        <v>#REF!</v>
      </c>
      <c r="N361" s="25" t="str">
        <f t="shared" si="53"/>
        <v>CA</v>
      </c>
      <c r="O361" s="25">
        <f t="shared" si="47"/>
        <v>11.6</v>
      </c>
      <c r="P361" s="25">
        <f t="shared" si="48"/>
        <v>11.9</v>
      </c>
      <c r="Q361" s="25">
        <f t="shared" si="49"/>
        <v>250</v>
      </c>
      <c r="R361" s="25">
        <f t="shared" si="50"/>
        <v>305</v>
      </c>
      <c r="S361" s="25">
        <f t="shared" si="51"/>
        <v>2.5</v>
      </c>
      <c r="T361" s="25">
        <f t="shared" si="52"/>
        <v>2.5</v>
      </c>
    </row>
    <row r="362" spans="1:20" x14ac:dyDescent="0.25">
      <c r="A362" s="2">
        <v>43893</v>
      </c>
      <c r="B362" s="100" t="s">
        <v>418</v>
      </c>
      <c r="C362" s="76">
        <v>11.82</v>
      </c>
      <c r="D362" s="48">
        <f t="shared" si="54"/>
        <v>1</v>
      </c>
      <c r="E362" s="85">
        <v>303</v>
      </c>
      <c r="F362" s="48">
        <f t="shared" si="55"/>
        <v>1</v>
      </c>
      <c r="G362" s="84"/>
      <c r="H362" s="51"/>
      <c r="I362" s="79">
        <v>1</v>
      </c>
      <c r="J362" t="e">
        <f>#REF!</f>
        <v>#REF!</v>
      </c>
      <c r="N362" s="25" t="str">
        <f t="shared" si="53"/>
        <v>CA</v>
      </c>
      <c r="O362" s="25">
        <f t="shared" si="47"/>
        <v>11.6</v>
      </c>
      <c r="P362" s="25">
        <f t="shared" si="48"/>
        <v>11.9</v>
      </c>
      <c r="Q362" s="25">
        <f t="shared" si="49"/>
        <v>250</v>
      </c>
      <c r="R362" s="25">
        <f t="shared" si="50"/>
        <v>305</v>
      </c>
      <c r="S362" s="25">
        <f t="shared" si="51"/>
        <v>2.5</v>
      </c>
      <c r="T362" s="25">
        <f t="shared" si="52"/>
        <v>2.5</v>
      </c>
    </row>
    <row r="363" spans="1:20" x14ac:dyDescent="0.25">
      <c r="A363" s="2">
        <v>43893</v>
      </c>
      <c r="B363" s="100" t="s">
        <v>419</v>
      </c>
      <c r="C363" s="76">
        <v>11.7</v>
      </c>
      <c r="D363" s="48">
        <f t="shared" si="54"/>
        <v>1</v>
      </c>
      <c r="E363" s="85">
        <v>277</v>
      </c>
      <c r="F363" s="48">
        <f t="shared" si="55"/>
        <v>1</v>
      </c>
      <c r="G363" s="84"/>
      <c r="H363" s="51"/>
      <c r="I363" s="79">
        <v>1</v>
      </c>
      <c r="J363" t="e">
        <f>#REF!</f>
        <v>#REF!</v>
      </c>
      <c r="N363" s="25" t="str">
        <f t="shared" si="53"/>
        <v>CA</v>
      </c>
      <c r="O363" s="25">
        <f t="shared" si="47"/>
        <v>11.6</v>
      </c>
      <c r="P363" s="25">
        <f t="shared" si="48"/>
        <v>11.9</v>
      </c>
      <c r="Q363" s="25">
        <f t="shared" si="49"/>
        <v>250</v>
      </c>
      <c r="R363" s="25">
        <f t="shared" si="50"/>
        <v>305</v>
      </c>
      <c r="S363" s="25">
        <f t="shared" si="51"/>
        <v>2.5</v>
      </c>
      <c r="T363" s="25">
        <f t="shared" si="52"/>
        <v>2.5</v>
      </c>
    </row>
    <row r="364" spans="1:20" x14ac:dyDescent="0.25">
      <c r="A364" s="2">
        <v>43893</v>
      </c>
      <c r="B364" s="100" t="s">
        <v>420</v>
      </c>
      <c r="C364" s="76">
        <v>11.7</v>
      </c>
      <c r="D364" s="48">
        <f t="shared" si="54"/>
        <v>1</v>
      </c>
      <c r="E364" s="85">
        <v>264</v>
      </c>
      <c r="F364" s="48">
        <f t="shared" si="55"/>
        <v>1</v>
      </c>
      <c r="G364" s="84"/>
      <c r="H364" s="51"/>
      <c r="I364" s="79">
        <v>1</v>
      </c>
      <c r="J364" t="e">
        <f>#REF!</f>
        <v>#REF!</v>
      </c>
      <c r="N364" s="25" t="str">
        <f t="shared" si="53"/>
        <v>CA</v>
      </c>
      <c r="O364" s="25">
        <f t="shared" si="47"/>
        <v>11.6</v>
      </c>
      <c r="P364" s="25">
        <f t="shared" si="48"/>
        <v>11.9</v>
      </c>
      <c r="Q364" s="25">
        <f t="shared" si="49"/>
        <v>250</v>
      </c>
      <c r="R364" s="25">
        <f t="shared" si="50"/>
        <v>305</v>
      </c>
      <c r="S364" s="25">
        <f t="shared" si="51"/>
        <v>2.5</v>
      </c>
      <c r="T364" s="25">
        <f t="shared" si="52"/>
        <v>2.5</v>
      </c>
    </row>
    <row r="365" spans="1:20" x14ac:dyDescent="0.25">
      <c r="A365" s="2">
        <v>43893</v>
      </c>
      <c r="B365" s="100" t="s">
        <v>421</v>
      </c>
      <c r="C365" s="76">
        <v>11.7</v>
      </c>
      <c r="D365" s="48">
        <f t="shared" si="54"/>
        <v>1</v>
      </c>
      <c r="E365" s="85">
        <v>274</v>
      </c>
      <c r="F365" s="48">
        <f t="shared" si="55"/>
        <v>1</v>
      </c>
      <c r="G365" s="84"/>
      <c r="H365" s="51"/>
      <c r="I365" s="79">
        <v>1</v>
      </c>
      <c r="J365" t="e">
        <f>#REF!</f>
        <v>#REF!</v>
      </c>
      <c r="N365" s="25" t="str">
        <f t="shared" si="53"/>
        <v>CA</v>
      </c>
      <c r="O365" s="25">
        <f t="shared" si="47"/>
        <v>11.6</v>
      </c>
      <c r="P365" s="25">
        <f t="shared" si="48"/>
        <v>11.9</v>
      </c>
      <c r="Q365" s="25">
        <f t="shared" si="49"/>
        <v>250</v>
      </c>
      <c r="R365" s="25">
        <f t="shared" si="50"/>
        <v>305</v>
      </c>
      <c r="S365" s="25">
        <f t="shared" si="51"/>
        <v>2.5</v>
      </c>
      <c r="T365" s="25">
        <f t="shared" si="52"/>
        <v>2.5</v>
      </c>
    </row>
    <row r="366" spans="1:20" x14ac:dyDescent="0.25">
      <c r="A366" s="2">
        <v>43893</v>
      </c>
      <c r="B366" s="100" t="s">
        <v>422</v>
      </c>
      <c r="C366" s="76">
        <v>11.6</v>
      </c>
      <c r="D366" s="48">
        <f t="shared" si="54"/>
        <v>1</v>
      </c>
      <c r="E366" s="85">
        <v>270</v>
      </c>
      <c r="F366" s="48">
        <f t="shared" si="55"/>
        <v>1</v>
      </c>
      <c r="G366" s="84"/>
      <c r="H366" s="51"/>
      <c r="I366" s="79">
        <v>1</v>
      </c>
      <c r="J366" t="e">
        <f>#REF!</f>
        <v>#REF!</v>
      </c>
      <c r="N366" s="25" t="str">
        <f t="shared" si="53"/>
        <v>CA</v>
      </c>
      <c r="O366" s="25">
        <f t="shared" si="47"/>
        <v>11.6</v>
      </c>
      <c r="P366" s="25">
        <f t="shared" si="48"/>
        <v>11.9</v>
      </c>
      <c r="Q366" s="25">
        <f t="shared" si="49"/>
        <v>250</v>
      </c>
      <c r="R366" s="25">
        <f t="shared" si="50"/>
        <v>305</v>
      </c>
      <c r="S366" s="25">
        <f t="shared" si="51"/>
        <v>2.5</v>
      </c>
      <c r="T366" s="25">
        <f t="shared" si="52"/>
        <v>2.5</v>
      </c>
    </row>
    <row r="367" spans="1:20" x14ac:dyDescent="0.25">
      <c r="A367" s="2">
        <v>43893</v>
      </c>
      <c r="B367" s="100" t="s">
        <v>423</v>
      </c>
      <c r="C367" s="76">
        <v>11.9</v>
      </c>
      <c r="D367" s="48">
        <f t="shared" si="54"/>
        <v>1</v>
      </c>
      <c r="E367" s="85">
        <v>282</v>
      </c>
      <c r="F367" s="48">
        <f t="shared" si="55"/>
        <v>1</v>
      </c>
      <c r="G367" s="84"/>
      <c r="H367" s="51"/>
      <c r="I367" s="79">
        <v>1</v>
      </c>
      <c r="J367" t="e">
        <f>#REF!</f>
        <v>#REF!</v>
      </c>
      <c r="N367" s="25" t="str">
        <f t="shared" si="53"/>
        <v>CA</v>
      </c>
      <c r="O367" s="25">
        <f t="shared" si="47"/>
        <v>11.6</v>
      </c>
      <c r="P367" s="25">
        <f t="shared" si="48"/>
        <v>11.9</v>
      </c>
      <c r="Q367" s="25">
        <f t="shared" si="49"/>
        <v>250</v>
      </c>
      <c r="R367" s="25">
        <f t="shared" si="50"/>
        <v>305</v>
      </c>
      <c r="S367" s="25">
        <f t="shared" si="51"/>
        <v>2.5</v>
      </c>
      <c r="T367" s="25">
        <f t="shared" si="52"/>
        <v>2.5</v>
      </c>
    </row>
    <row r="368" spans="1:20" x14ac:dyDescent="0.25">
      <c r="A368" s="2">
        <v>43894</v>
      </c>
      <c r="B368" s="100" t="s">
        <v>424</v>
      </c>
      <c r="C368" s="76">
        <v>11.7</v>
      </c>
      <c r="D368" s="48">
        <f t="shared" si="54"/>
        <v>1</v>
      </c>
      <c r="E368" s="85">
        <v>280</v>
      </c>
      <c r="F368" s="48">
        <f t="shared" si="55"/>
        <v>1</v>
      </c>
      <c r="G368" s="84"/>
      <c r="H368" s="51"/>
      <c r="I368" s="79">
        <v>1</v>
      </c>
      <c r="J368" t="e">
        <f>#REF!</f>
        <v>#REF!</v>
      </c>
      <c r="N368" s="25" t="str">
        <f t="shared" si="53"/>
        <v>CA</v>
      </c>
      <c r="O368" s="25">
        <f t="shared" si="47"/>
        <v>11.6</v>
      </c>
      <c r="P368" s="25">
        <f t="shared" si="48"/>
        <v>11.9</v>
      </c>
      <c r="Q368" s="25">
        <f t="shared" si="49"/>
        <v>250</v>
      </c>
      <c r="R368" s="25">
        <f t="shared" si="50"/>
        <v>305</v>
      </c>
      <c r="S368" s="25">
        <f t="shared" si="51"/>
        <v>2.5</v>
      </c>
      <c r="T368" s="25">
        <f t="shared" si="52"/>
        <v>2.5</v>
      </c>
    </row>
    <row r="369" spans="1:20" x14ac:dyDescent="0.25">
      <c r="A369" s="2">
        <v>43894</v>
      </c>
      <c r="B369" s="100" t="s">
        <v>425</v>
      </c>
      <c r="C369" s="76">
        <v>11.8</v>
      </c>
      <c r="D369" s="48">
        <f t="shared" si="54"/>
        <v>1</v>
      </c>
      <c r="E369" s="85">
        <v>266</v>
      </c>
      <c r="F369" s="48">
        <f t="shared" si="55"/>
        <v>1</v>
      </c>
      <c r="G369" s="84"/>
      <c r="H369" s="51"/>
      <c r="I369" s="79">
        <v>1</v>
      </c>
      <c r="J369" t="e">
        <f>#REF!</f>
        <v>#REF!</v>
      </c>
      <c r="N369" s="25" t="str">
        <f t="shared" si="53"/>
        <v>CA</v>
      </c>
      <c r="O369" s="25">
        <f t="shared" si="47"/>
        <v>11.6</v>
      </c>
      <c r="P369" s="25">
        <f t="shared" si="48"/>
        <v>11.9</v>
      </c>
      <c r="Q369" s="25">
        <f t="shared" si="49"/>
        <v>250</v>
      </c>
      <c r="R369" s="25">
        <f t="shared" si="50"/>
        <v>305</v>
      </c>
      <c r="S369" s="25">
        <f t="shared" si="51"/>
        <v>2.5</v>
      </c>
      <c r="T369" s="25">
        <f t="shared" si="52"/>
        <v>2.5</v>
      </c>
    </row>
    <row r="370" spans="1:20" x14ac:dyDescent="0.25">
      <c r="A370" s="2">
        <v>43894</v>
      </c>
      <c r="B370" s="100" t="s">
        <v>426</v>
      </c>
      <c r="C370" s="76">
        <v>11.7</v>
      </c>
      <c r="D370" s="48">
        <f t="shared" si="54"/>
        <v>1</v>
      </c>
      <c r="E370" s="85">
        <v>281</v>
      </c>
      <c r="F370" s="48">
        <f t="shared" si="55"/>
        <v>1</v>
      </c>
      <c r="G370" s="84"/>
      <c r="H370" s="51"/>
      <c r="I370" s="79">
        <v>1</v>
      </c>
      <c r="J370" t="e">
        <f>#REF!</f>
        <v>#REF!</v>
      </c>
      <c r="N370" s="25" t="str">
        <f t="shared" si="53"/>
        <v>ST</v>
      </c>
      <c r="O370" s="25">
        <f t="shared" si="47"/>
        <v>11.6</v>
      </c>
      <c r="P370" s="25">
        <f t="shared" si="48"/>
        <v>11.9</v>
      </c>
      <c r="Q370" s="25">
        <f t="shared" si="49"/>
        <v>250</v>
      </c>
      <c r="R370" s="25">
        <f t="shared" si="50"/>
        <v>305</v>
      </c>
      <c r="S370" s="25">
        <f t="shared" si="51"/>
        <v>2.5</v>
      </c>
      <c r="T370" s="25">
        <f t="shared" si="52"/>
        <v>2.5</v>
      </c>
    </row>
    <row r="371" spans="1:20" x14ac:dyDescent="0.25">
      <c r="A371" s="2">
        <v>43894</v>
      </c>
      <c r="B371" s="100" t="s">
        <v>427</v>
      </c>
      <c r="C371" s="76">
        <v>11.6</v>
      </c>
      <c r="D371" s="48">
        <f t="shared" si="54"/>
        <v>1</v>
      </c>
      <c r="E371" s="85">
        <v>278</v>
      </c>
      <c r="F371" s="48">
        <f t="shared" si="55"/>
        <v>1</v>
      </c>
      <c r="G371" s="84"/>
      <c r="H371" s="51"/>
      <c r="I371" s="79">
        <v>1</v>
      </c>
      <c r="J371" t="e">
        <f>#REF!</f>
        <v>#REF!</v>
      </c>
      <c r="N371" s="25" t="str">
        <f t="shared" si="53"/>
        <v>ST</v>
      </c>
      <c r="O371" s="25">
        <f t="shared" si="47"/>
        <v>11.6</v>
      </c>
      <c r="P371" s="25">
        <f t="shared" si="48"/>
        <v>11.9</v>
      </c>
      <c r="Q371" s="25">
        <f t="shared" si="49"/>
        <v>250</v>
      </c>
      <c r="R371" s="25">
        <f t="shared" si="50"/>
        <v>305</v>
      </c>
      <c r="S371" s="25">
        <f t="shared" si="51"/>
        <v>2.5</v>
      </c>
      <c r="T371" s="25">
        <f t="shared" si="52"/>
        <v>2.5</v>
      </c>
    </row>
    <row r="372" spans="1:20" x14ac:dyDescent="0.25">
      <c r="A372" s="2">
        <v>43894</v>
      </c>
      <c r="B372" s="100" t="s">
        <v>428</v>
      </c>
      <c r="C372" s="76">
        <v>11.7</v>
      </c>
      <c r="D372" s="48">
        <f t="shared" si="54"/>
        <v>1</v>
      </c>
      <c r="E372" s="85">
        <v>276</v>
      </c>
      <c r="F372" s="48">
        <f t="shared" si="55"/>
        <v>1</v>
      </c>
      <c r="G372" s="84"/>
      <c r="H372" s="51"/>
      <c r="I372" s="79">
        <v>1</v>
      </c>
      <c r="J372" t="e">
        <f>#REF!</f>
        <v>#REF!</v>
      </c>
      <c r="N372" s="25" t="str">
        <f t="shared" si="53"/>
        <v>ST</v>
      </c>
      <c r="O372" s="25">
        <f t="shared" si="47"/>
        <v>11.6</v>
      </c>
      <c r="P372" s="25">
        <f t="shared" si="48"/>
        <v>11.9</v>
      </c>
      <c r="Q372" s="25">
        <f t="shared" si="49"/>
        <v>250</v>
      </c>
      <c r="R372" s="25">
        <f t="shared" si="50"/>
        <v>305</v>
      </c>
      <c r="S372" s="25">
        <f t="shared" si="51"/>
        <v>2.5</v>
      </c>
      <c r="T372" s="25">
        <f t="shared" si="52"/>
        <v>2.5</v>
      </c>
    </row>
    <row r="373" spans="1:20" x14ac:dyDescent="0.25">
      <c r="A373" s="2">
        <v>43894</v>
      </c>
      <c r="B373" s="100" t="s">
        <v>429</v>
      </c>
      <c r="C373" s="76">
        <v>11.7</v>
      </c>
      <c r="D373" s="48">
        <f t="shared" si="54"/>
        <v>1</v>
      </c>
      <c r="E373" s="85">
        <v>300</v>
      </c>
      <c r="F373" s="48">
        <f t="shared" si="55"/>
        <v>1</v>
      </c>
      <c r="G373" s="84"/>
      <c r="H373" s="51"/>
      <c r="I373" s="79">
        <v>1</v>
      </c>
      <c r="J373" t="e">
        <f>#REF!</f>
        <v>#REF!</v>
      </c>
      <c r="N373" s="25" t="str">
        <f t="shared" si="53"/>
        <v>ST</v>
      </c>
      <c r="O373" s="25">
        <f t="shared" si="47"/>
        <v>11.6</v>
      </c>
      <c r="P373" s="25">
        <f t="shared" si="48"/>
        <v>11.9</v>
      </c>
      <c r="Q373" s="25">
        <f t="shared" si="49"/>
        <v>250</v>
      </c>
      <c r="R373" s="25">
        <f t="shared" si="50"/>
        <v>305</v>
      </c>
      <c r="S373" s="25">
        <f t="shared" si="51"/>
        <v>2.5</v>
      </c>
      <c r="T373" s="25">
        <f t="shared" si="52"/>
        <v>2.5</v>
      </c>
    </row>
    <row r="374" spans="1:20" x14ac:dyDescent="0.25">
      <c r="A374" s="2">
        <v>43894</v>
      </c>
      <c r="B374" s="100" t="s">
        <v>430</v>
      </c>
      <c r="C374" s="76">
        <v>11.8</v>
      </c>
      <c r="D374" s="48">
        <f t="shared" si="54"/>
        <v>1</v>
      </c>
      <c r="E374" s="85">
        <v>303</v>
      </c>
      <c r="F374" s="48">
        <f t="shared" si="55"/>
        <v>1</v>
      </c>
      <c r="G374" s="84"/>
      <c r="H374" s="51"/>
      <c r="I374" s="79">
        <v>1</v>
      </c>
      <c r="J374" t="e">
        <f>#REF!</f>
        <v>#REF!</v>
      </c>
      <c r="N374" s="25" t="str">
        <f t="shared" si="53"/>
        <v>ST</v>
      </c>
      <c r="O374" s="25">
        <f t="shared" si="47"/>
        <v>11.6</v>
      </c>
      <c r="P374" s="25">
        <f t="shared" si="48"/>
        <v>11.9</v>
      </c>
      <c r="Q374" s="25">
        <f t="shared" si="49"/>
        <v>250</v>
      </c>
      <c r="R374" s="25">
        <f t="shared" si="50"/>
        <v>305</v>
      </c>
      <c r="S374" s="25">
        <f t="shared" si="51"/>
        <v>2.5</v>
      </c>
      <c r="T374" s="25">
        <f t="shared" si="52"/>
        <v>2.5</v>
      </c>
    </row>
    <row r="375" spans="1:20" x14ac:dyDescent="0.25">
      <c r="A375" s="2"/>
      <c r="B375" s="100"/>
      <c r="C375" s="76"/>
      <c r="D375" s="48"/>
      <c r="E375" s="85"/>
      <c r="F375" s="48"/>
      <c r="G375" s="84"/>
      <c r="H375" s="51"/>
      <c r="I375" s="79"/>
      <c r="N375" s="25" t="str">
        <f t="shared" si="53"/>
        <v/>
      </c>
      <c r="O375" s="25" t="e">
        <f t="shared" si="47"/>
        <v>#N/A</v>
      </c>
      <c r="P375" s="25" t="e">
        <f t="shared" si="48"/>
        <v>#N/A</v>
      </c>
      <c r="Q375" s="25" t="e">
        <f t="shared" si="49"/>
        <v>#N/A</v>
      </c>
      <c r="R375" s="25" t="e">
        <f t="shared" si="50"/>
        <v>#N/A</v>
      </c>
      <c r="S375" s="25" t="e">
        <f t="shared" si="51"/>
        <v>#N/A</v>
      </c>
      <c r="T375" s="25" t="e">
        <f t="shared" si="52"/>
        <v>#N/A</v>
      </c>
    </row>
    <row r="376" spans="1:20" x14ac:dyDescent="0.25">
      <c r="A376" s="2"/>
      <c r="B376" s="100"/>
      <c r="C376" s="76"/>
      <c r="D376" s="48"/>
      <c r="E376" s="85"/>
      <c r="F376" s="48"/>
      <c r="G376" s="84"/>
      <c r="H376" s="51"/>
      <c r="I376" s="79"/>
      <c r="N376" s="25" t="str">
        <f t="shared" si="53"/>
        <v/>
      </c>
      <c r="O376" s="25" t="e">
        <f t="shared" si="47"/>
        <v>#N/A</v>
      </c>
      <c r="P376" s="25" t="e">
        <f t="shared" si="48"/>
        <v>#N/A</v>
      </c>
      <c r="Q376" s="25" t="e">
        <f t="shared" si="49"/>
        <v>#N/A</v>
      </c>
      <c r="R376" s="25" t="e">
        <f t="shared" si="50"/>
        <v>#N/A</v>
      </c>
      <c r="S376" s="25" t="e">
        <f t="shared" si="51"/>
        <v>#N/A</v>
      </c>
      <c r="T376" s="25" t="e">
        <f t="shared" si="52"/>
        <v>#N/A</v>
      </c>
    </row>
    <row r="377" spans="1:20" x14ac:dyDescent="0.25">
      <c r="A377" s="2"/>
      <c r="B377" s="100"/>
      <c r="C377" s="76"/>
      <c r="D377" s="48"/>
      <c r="E377" s="85"/>
      <c r="F377" s="48"/>
      <c r="G377" s="84"/>
      <c r="H377" s="51"/>
      <c r="I377" s="79"/>
      <c r="N377" s="25" t="str">
        <f t="shared" si="53"/>
        <v/>
      </c>
      <c r="O377" s="25" t="e">
        <f t="shared" si="47"/>
        <v>#N/A</v>
      </c>
      <c r="P377" s="25" t="e">
        <f t="shared" si="48"/>
        <v>#N/A</v>
      </c>
      <c r="Q377" s="25" t="e">
        <f t="shared" si="49"/>
        <v>#N/A</v>
      </c>
      <c r="R377" s="25" t="e">
        <f t="shared" si="50"/>
        <v>#N/A</v>
      </c>
      <c r="S377" s="25" t="e">
        <f t="shared" si="51"/>
        <v>#N/A</v>
      </c>
      <c r="T377" s="25" t="e">
        <f t="shared" si="52"/>
        <v>#N/A</v>
      </c>
    </row>
    <row r="378" spans="1:20" hidden="1" x14ac:dyDescent="0.25">
      <c r="A378" s="2"/>
      <c r="B378" s="100"/>
      <c r="C378" s="76"/>
      <c r="D378" s="48"/>
      <c r="E378" s="85"/>
      <c r="F378" s="48"/>
      <c r="G378" s="84"/>
      <c r="H378" s="51"/>
      <c r="I378" s="79"/>
      <c r="N378" s="25" t="str">
        <f t="shared" si="53"/>
        <v/>
      </c>
      <c r="O378" s="25" t="e">
        <f t="shared" si="47"/>
        <v>#N/A</v>
      </c>
      <c r="P378" s="25" t="e">
        <f t="shared" si="48"/>
        <v>#N/A</v>
      </c>
      <c r="Q378" s="25" t="e">
        <f t="shared" si="49"/>
        <v>#N/A</v>
      </c>
      <c r="R378" s="25" t="e">
        <f t="shared" si="50"/>
        <v>#N/A</v>
      </c>
      <c r="S378" s="25" t="e">
        <f t="shared" si="51"/>
        <v>#N/A</v>
      </c>
      <c r="T378" s="25" t="e">
        <f t="shared" si="52"/>
        <v>#N/A</v>
      </c>
    </row>
    <row r="379" spans="1:20" hidden="1" x14ac:dyDescent="0.25">
      <c r="A379" s="2"/>
      <c r="B379" s="100"/>
      <c r="C379" s="76"/>
      <c r="D379" s="48"/>
      <c r="E379" s="85"/>
      <c r="F379" s="48"/>
      <c r="G379" s="84"/>
      <c r="H379" s="51"/>
      <c r="I379" s="79"/>
      <c r="N379" s="25" t="str">
        <f t="shared" si="53"/>
        <v/>
      </c>
      <c r="O379" s="25" t="e">
        <f t="shared" si="47"/>
        <v>#N/A</v>
      </c>
      <c r="P379" s="25" t="e">
        <f t="shared" si="48"/>
        <v>#N/A</v>
      </c>
      <c r="Q379" s="25" t="e">
        <f t="shared" si="49"/>
        <v>#N/A</v>
      </c>
      <c r="R379" s="25" t="e">
        <f t="shared" si="50"/>
        <v>#N/A</v>
      </c>
      <c r="S379" s="25" t="e">
        <f t="shared" si="51"/>
        <v>#N/A</v>
      </c>
      <c r="T379" s="25" t="e">
        <f t="shared" si="52"/>
        <v>#N/A</v>
      </c>
    </row>
    <row r="380" spans="1:20" hidden="1" x14ac:dyDescent="0.25">
      <c r="A380" s="2"/>
      <c r="B380" s="100"/>
      <c r="C380" s="76"/>
      <c r="D380" s="48"/>
      <c r="E380" s="85"/>
      <c r="F380" s="48"/>
      <c r="G380" s="84"/>
      <c r="H380" s="51"/>
      <c r="I380" s="79"/>
      <c r="N380" s="25" t="str">
        <f t="shared" si="53"/>
        <v/>
      </c>
      <c r="O380" s="25" t="e">
        <f t="shared" si="47"/>
        <v>#N/A</v>
      </c>
      <c r="P380" s="25" t="e">
        <f t="shared" si="48"/>
        <v>#N/A</v>
      </c>
      <c r="Q380" s="25" t="e">
        <f t="shared" si="49"/>
        <v>#N/A</v>
      </c>
      <c r="R380" s="25" t="e">
        <f t="shared" si="50"/>
        <v>#N/A</v>
      </c>
      <c r="S380" s="25" t="e">
        <f t="shared" si="51"/>
        <v>#N/A</v>
      </c>
      <c r="T380" s="25" t="e">
        <f t="shared" si="52"/>
        <v>#N/A</v>
      </c>
    </row>
    <row r="381" spans="1:20" hidden="1" x14ac:dyDescent="0.25">
      <c r="A381" s="2"/>
      <c r="B381" s="100"/>
      <c r="C381" s="76"/>
      <c r="D381" s="48"/>
      <c r="E381" s="85"/>
      <c r="F381" s="48"/>
      <c r="G381" s="84"/>
      <c r="H381" s="51"/>
      <c r="I381" s="79"/>
      <c r="N381" s="25" t="str">
        <f t="shared" si="53"/>
        <v/>
      </c>
      <c r="O381" s="25" t="e">
        <f t="shared" si="47"/>
        <v>#N/A</v>
      </c>
      <c r="P381" s="25" t="e">
        <f t="shared" si="48"/>
        <v>#N/A</v>
      </c>
      <c r="Q381" s="25" t="e">
        <f t="shared" si="49"/>
        <v>#N/A</v>
      </c>
      <c r="R381" s="25" t="e">
        <f t="shared" si="50"/>
        <v>#N/A</v>
      </c>
      <c r="S381" s="25" t="e">
        <f t="shared" si="51"/>
        <v>#N/A</v>
      </c>
      <c r="T381" s="25" t="e">
        <f t="shared" si="52"/>
        <v>#N/A</v>
      </c>
    </row>
    <row r="382" spans="1:20" hidden="1" x14ac:dyDescent="0.25">
      <c r="A382" s="2"/>
      <c r="B382" s="100"/>
      <c r="C382" s="76"/>
      <c r="D382" s="48"/>
      <c r="E382" s="85"/>
      <c r="F382" s="48"/>
      <c r="G382" s="84"/>
      <c r="H382" s="51"/>
      <c r="I382" s="79"/>
      <c r="N382" s="25" t="str">
        <f t="shared" si="53"/>
        <v/>
      </c>
      <c r="O382" s="25" t="e">
        <f t="shared" si="47"/>
        <v>#N/A</v>
      </c>
      <c r="P382" s="25" t="e">
        <f t="shared" si="48"/>
        <v>#N/A</v>
      </c>
      <c r="Q382" s="25" t="e">
        <f t="shared" si="49"/>
        <v>#N/A</v>
      </c>
      <c r="R382" s="25" t="e">
        <f t="shared" si="50"/>
        <v>#N/A</v>
      </c>
      <c r="S382" s="25" t="e">
        <f t="shared" si="51"/>
        <v>#N/A</v>
      </c>
      <c r="T382" s="25" t="e">
        <f t="shared" si="52"/>
        <v>#N/A</v>
      </c>
    </row>
    <row r="383" spans="1:20" hidden="1" x14ac:dyDescent="0.25">
      <c r="A383" s="2"/>
      <c r="B383" s="100"/>
      <c r="C383" s="76"/>
      <c r="D383" s="48"/>
      <c r="E383" s="85"/>
      <c r="F383" s="48"/>
      <c r="G383" s="84"/>
      <c r="H383" s="51"/>
      <c r="I383" s="79"/>
      <c r="N383" s="25" t="str">
        <f t="shared" si="53"/>
        <v/>
      </c>
      <c r="O383" s="25" t="e">
        <f t="shared" si="47"/>
        <v>#N/A</v>
      </c>
      <c r="P383" s="25" t="e">
        <f t="shared" si="48"/>
        <v>#N/A</v>
      </c>
      <c r="Q383" s="25" t="e">
        <f t="shared" si="49"/>
        <v>#N/A</v>
      </c>
      <c r="R383" s="25" t="e">
        <f t="shared" si="50"/>
        <v>#N/A</v>
      </c>
      <c r="S383" s="25" t="e">
        <f t="shared" si="51"/>
        <v>#N/A</v>
      </c>
      <c r="T383" s="25" t="e">
        <f t="shared" si="52"/>
        <v>#N/A</v>
      </c>
    </row>
    <row r="384" spans="1:20" hidden="1" x14ac:dyDescent="0.25">
      <c r="A384" s="2"/>
      <c r="B384" s="100"/>
      <c r="C384" s="76"/>
      <c r="D384" s="48"/>
      <c r="E384" s="85"/>
      <c r="F384" s="48"/>
      <c r="G384" s="84"/>
      <c r="H384" s="51"/>
      <c r="I384" s="79"/>
      <c r="N384" s="25" t="str">
        <f t="shared" si="53"/>
        <v/>
      </c>
      <c r="O384" s="25" t="e">
        <f t="shared" si="47"/>
        <v>#N/A</v>
      </c>
      <c r="P384" s="25" t="e">
        <f t="shared" si="48"/>
        <v>#N/A</v>
      </c>
      <c r="Q384" s="25" t="e">
        <f t="shared" si="49"/>
        <v>#N/A</v>
      </c>
      <c r="R384" s="25" t="e">
        <f t="shared" si="50"/>
        <v>#N/A</v>
      </c>
      <c r="S384" s="25" t="e">
        <f t="shared" si="51"/>
        <v>#N/A</v>
      </c>
      <c r="T384" s="25" t="e">
        <f t="shared" si="52"/>
        <v>#N/A</v>
      </c>
    </row>
    <row r="385" spans="1:20" hidden="1" x14ac:dyDescent="0.25">
      <c r="A385" s="2"/>
      <c r="B385" s="100"/>
      <c r="C385" s="76"/>
      <c r="D385" s="48"/>
      <c r="E385" s="85"/>
      <c r="F385" s="48"/>
      <c r="G385" s="84"/>
      <c r="H385" s="51"/>
      <c r="I385" s="79"/>
      <c r="N385" s="25" t="str">
        <f t="shared" si="53"/>
        <v/>
      </c>
      <c r="O385" s="25" t="e">
        <f t="shared" si="47"/>
        <v>#N/A</v>
      </c>
      <c r="P385" s="25" t="e">
        <f t="shared" si="48"/>
        <v>#N/A</v>
      </c>
      <c r="Q385" s="25" t="e">
        <f t="shared" si="49"/>
        <v>#N/A</v>
      </c>
      <c r="R385" s="25" t="e">
        <f t="shared" si="50"/>
        <v>#N/A</v>
      </c>
      <c r="S385" s="25" t="e">
        <f t="shared" si="51"/>
        <v>#N/A</v>
      </c>
      <c r="T385" s="25" t="e">
        <f t="shared" si="52"/>
        <v>#N/A</v>
      </c>
    </row>
    <row r="386" spans="1:20" hidden="1" x14ac:dyDescent="0.25">
      <c r="A386" s="2"/>
      <c r="B386" s="100"/>
      <c r="C386" s="76"/>
      <c r="D386" s="48"/>
      <c r="E386" s="85"/>
      <c r="F386" s="48"/>
      <c r="G386" s="84"/>
      <c r="H386" s="51"/>
      <c r="I386" s="79"/>
      <c r="N386" s="25" t="str">
        <f t="shared" si="53"/>
        <v/>
      </c>
      <c r="O386" s="25" t="e">
        <f t="shared" si="47"/>
        <v>#N/A</v>
      </c>
      <c r="P386" s="25" t="e">
        <f t="shared" si="48"/>
        <v>#N/A</v>
      </c>
      <c r="Q386" s="25" t="e">
        <f t="shared" si="49"/>
        <v>#N/A</v>
      </c>
      <c r="R386" s="25" t="e">
        <f t="shared" si="50"/>
        <v>#N/A</v>
      </c>
      <c r="S386" s="25" t="e">
        <f t="shared" si="51"/>
        <v>#N/A</v>
      </c>
      <c r="T386" s="25" t="e">
        <f t="shared" si="52"/>
        <v>#N/A</v>
      </c>
    </row>
    <row r="387" spans="1:20" hidden="1" x14ac:dyDescent="0.25">
      <c r="A387" s="2"/>
      <c r="B387" s="100"/>
      <c r="C387" s="76"/>
      <c r="D387" s="48"/>
      <c r="E387" s="85"/>
      <c r="F387" s="48"/>
      <c r="G387" s="84"/>
      <c r="H387" s="51"/>
      <c r="I387" s="79"/>
      <c r="N387" s="25" t="str">
        <f t="shared" si="53"/>
        <v/>
      </c>
      <c r="O387" s="25" t="e">
        <f t="shared" si="47"/>
        <v>#N/A</v>
      </c>
      <c r="P387" s="25" t="e">
        <f t="shared" si="48"/>
        <v>#N/A</v>
      </c>
      <c r="Q387" s="25" t="e">
        <f t="shared" si="49"/>
        <v>#N/A</v>
      </c>
      <c r="R387" s="25" t="e">
        <f t="shared" si="50"/>
        <v>#N/A</v>
      </c>
      <c r="S387" s="25" t="e">
        <f t="shared" si="51"/>
        <v>#N/A</v>
      </c>
      <c r="T387" s="25" t="e">
        <f t="shared" si="52"/>
        <v>#N/A</v>
      </c>
    </row>
    <row r="388" spans="1:20" hidden="1" x14ac:dyDescent="0.25">
      <c r="A388" s="2"/>
      <c r="B388" s="100"/>
      <c r="C388" s="76"/>
      <c r="D388" s="48"/>
      <c r="E388" s="85"/>
      <c r="F388" s="48"/>
      <c r="G388" s="84"/>
      <c r="H388" s="51"/>
      <c r="I388" s="79"/>
      <c r="N388" s="25" t="str">
        <f t="shared" si="53"/>
        <v/>
      </c>
      <c r="O388" s="25" t="e">
        <f t="shared" si="47"/>
        <v>#N/A</v>
      </c>
      <c r="P388" s="25" t="e">
        <f t="shared" si="48"/>
        <v>#N/A</v>
      </c>
      <c r="Q388" s="25" t="e">
        <f t="shared" si="49"/>
        <v>#N/A</v>
      </c>
      <c r="R388" s="25" t="e">
        <f t="shared" si="50"/>
        <v>#N/A</v>
      </c>
      <c r="S388" s="25" t="e">
        <f t="shared" si="51"/>
        <v>#N/A</v>
      </c>
      <c r="T388" s="25" t="e">
        <f t="shared" si="52"/>
        <v>#N/A</v>
      </c>
    </row>
    <row r="389" spans="1:20" hidden="1" x14ac:dyDescent="0.25">
      <c r="A389" s="2"/>
      <c r="B389" s="100"/>
      <c r="C389" s="76"/>
      <c r="D389" s="48"/>
      <c r="E389" s="85"/>
      <c r="F389" s="48"/>
      <c r="G389" s="84"/>
      <c r="H389" s="51"/>
      <c r="I389" s="79"/>
      <c r="N389" s="25" t="str">
        <f t="shared" si="53"/>
        <v/>
      </c>
      <c r="O389" s="25" t="e">
        <f t="shared" si="47"/>
        <v>#N/A</v>
      </c>
      <c r="P389" s="25" t="e">
        <f t="shared" si="48"/>
        <v>#N/A</v>
      </c>
      <c r="Q389" s="25" t="e">
        <f t="shared" si="49"/>
        <v>#N/A</v>
      </c>
      <c r="R389" s="25" t="e">
        <f t="shared" si="50"/>
        <v>#N/A</v>
      </c>
      <c r="S389" s="25" t="e">
        <f t="shared" si="51"/>
        <v>#N/A</v>
      </c>
      <c r="T389" s="25" t="e">
        <f t="shared" si="52"/>
        <v>#N/A</v>
      </c>
    </row>
    <row r="390" spans="1:20" hidden="1" x14ac:dyDescent="0.25">
      <c r="A390" s="2"/>
      <c r="B390" s="100"/>
      <c r="C390" s="76"/>
      <c r="D390" s="48"/>
      <c r="E390" s="85"/>
      <c r="F390" s="48"/>
      <c r="G390" s="84"/>
      <c r="H390" s="51"/>
      <c r="I390" s="79"/>
      <c r="N390" s="25" t="str">
        <f t="shared" si="53"/>
        <v/>
      </c>
      <c r="O390" s="25" t="e">
        <f t="shared" si="47"/>
        <v>#N/A</v>
      </c>
      <c r="P390" s="25" t="e">
        <f t="shared" si="48"/>
        <v>#N/A</v>
      </c>
      <c r="Q390" s="25" t="e">
        <f t="shared" si="49"/>
        <v>#N/A</v>
      </c>
      <c r="R390" s="25" t="e">
        <f t="shared" si="50"/>
        <v>#N/A</v>
      </c>
      <c r="S390" s="25" t="e">
        <f t="shared" si="51"/>
        <v>#N/A</v>
      </c>
      <c r="T390" s="25" t="e">
        <f t="shared" si="52"/>
        <v>#N/A</v>
      </c>
    </row>
    <row r="391" spans="1:20" hidden="1" x14ac:dyDescent="0.25">
      <c r="A391" s="2"/>
      <c r="B391" s="100"/>
      <c r="C391" s="76"/>
      <c r="D391" s="48"/>
      <c r="E391" s="85"/>
      <c r="F391" s="48"/>
      <c r="G391" s="84"/>
      <c r="H391" s="51"/>
      <c r="I391" s="79"/>
      <c r="N391" s="25" t="str">
        <f t="shared" si="53"/>
        <v/>
      </c>
      <c r="O391" s="25" t="e">
        <f t="shared" si="47"/>
        <v>#N/A</v>
      </c>
      <c r="P391" s="25" t="e">
        <f t="shared" si="48"/>
        <v>#N/A</v>
      </c>
      <c r="Q391" s="25" t="e">
        <f t="shared" si="49"/>
        <v>#N/A</v>
      </c>
      <c r="R391" s="25" t="e">
        <f t="shared" si="50"/>
        <v>#N/A</v>
      </c>
      <c r="S391" s="25" t="e">
        <f t="shared" si="51"/>
        <v>#N/A</v>
      </c>
      <c r="T391" s="25" t="e">
        <f t="shared" si="52"/>
        <v>#N/A</v>
      </c>
    </row>
    <row r="392" spans="1:20" hidden="1" x14ac:dyDescent="0.25">
      <c r="A392" s="2"/>
      <c r="B392" s="100"/>
      <c r="C392" s="76"/>
      <c r="D392" s="48"/>
      <c r="E392" s="85"/>
      <c r="F392" s="48"/>
      <c r="G392" s="84"/>
      <c r="H392" s="51"/>
      <c r="I392" s="79"/>
      <c r="N392" s="25" t="str">
        <f t="shared" si="53"/>
        <v/>
      </c>
      <c r="O392" s="25" t="e">
        <f t="shared" si="47"/>
        <v>#N/A</v>
      </c>
      <c r="P392" s="25" t="e">
        <f t="shared" si="48"/>
        <v>#N/A</v>
      </c>
      <c r="Q392" s="25" t="e">
        <f t="shared" si="49"/>
        <v>#N/A</v>
      </c>
      <c r="R392" s="25" t="e">
        <f t="shared" si="50"/>
        <v>#N/A</v>
      </c>
      <c r="S392" s="25" t="e">
        <f t="shared" si="51"/>
        <v>#N/A</v>
      </c>
      <c r="T392" s="25" t="e">
        <f t="shared" si="52"/>
        <v>#N/A</v>
      </c>
    </row>
    <row r="393" spans="1:20" hidden="1" x14ac:dyDescent="0.25">
      <c r="A393" s="2"/>
      <c r="B393" s="100"/>
      <c r="C393" s="76"/>
      <c r="D393" s="48"/>
      <c r="E393" s="85"/>
      <c r="F393" s="48"/>
      <c r="G393" s="84"/>
      <c r="H393" s="51"/>
      <c r="I393" s="79"/>
      <c r="N393" s="25" t="str">
        <f t="shared" si="53"/>
        <v/>
      </c>
      <c r="O393" s="25" t="e">
        <f t="shared" si="47"/>
        <v>#N/A</v>
      </c>
      <c r="P393" s="25" t="e">
        <f t="shared" si="48"/>
        <v>#N/A</v>
      </c>
      <c r="Q393" s="25" t="e">
        <f t="shared" si="49"/>
        <v>#N/A</v>
      </c>
      <c r="R393" s="25" t="e">
        <f t="shared" si="50"/>
        <v>#N/A</v>
      </c>
      <c r="S393" s="25" t="e">
        <f t="shared" si="51"/>
        <v>#N/A</v>
      </c>
      <c r="T393" s="25" t="e">
        <f t="shared" si="52"/>
        <v>#N/A</v>
      </c>
    </row>
    <row r="394" spans="1:20" hidden="1" x14ac:dyDescent="0.25">
      <c r="A394" s="2"/>
      <c r="B394" s="100"/>
      <c r="C394" s="76"/>
      <c r="D394" s="48"/>
      <c r="E394" s="85"/>
      <c r="F394" s="48"/>
      <c r="G394" s="84"/>
      <c r="H394" s="51"/>
      <c r="I394" s="79"/>
      <c r="N394" s="25" t="str">
        <f t="shared" si="53"/>
        <v/>
      </c>
      <c r="O394" s="25" t="e">
        <f t="shared" si="47"/>
        <v>#N/A</v>
      </c>
      <c r="P394" s="25" t="e">
        <f t="shared" si="48"/>
        <v>#N/A</v>
      </c>
      <c r="Q394" s="25" t="e">
        <f t="shared" si="49"/>
        <v>#N/A</v>
      </c>
      <c r="R394" s="25" t="e">
        <f t="shared" si="50"/>
        <v>#N/A</v>
      </c>
      <c r="S394" s="25" t="e">
        <f t="shared" si="51"/>
        <v>#N/A</v>
      </c>
      <c r="T394" s="25" t="e">
        <f t="shared" si="52"/>
        <v>#N/A</v>
      </c>
    </row>
    <row r="395" spans="1:20" hidden="1" x14ac:dyDescent="0.25">
      <c r="A395" s="2"/>
      <c r="B395" s="100"/>
      <c r="C395" s="76"/>
      <c r="D395" s="48"/>
      <c r="E395" s="85"/>
      <c r="F395" s="48"/>
      <c r="G395" s="84"/>
      <c r="H395" s="51"/>
      <c r="I395" s="79"/>
      <c r="N395" s="25" t="str">
        <f t="shared" si="53"/>
        <v/>
      </c>
      <c r="O395" s="25" t="e">
        <f t="shared" si="47"/>
        <v>#N/A</v>
      </c>
      <c r="P395" s="25" t="e">
        <f t="shared" si="48"/>
        <v>#N/A</v>
      </c>
      <c r="Q395" s="25" t="e">
        <f t="shared" si="49"/>
        <v>#N/A</v>
      </c>
      <c r="R395" s="25" t="e">
        <f t="shared" si="50"/>
        <v>#N/A</v>
      </c>
      <c r="S395" s="25" t="e">
        <f t="shared" si="51"/>
        <v>#N/A</v>
      </c>
      <c r="T395" s="25" t="e">
        <f t="shared" si="52"/>
        <v>#N/A</v>
      </c>
    </row>
    <row r="396" spans="1:20" hidden="1" x14ac:dyDescent="0.25">
      <c r="A396" s="2"/>
      <c r="B396" s="100"/>
      <c r="C396" s="217"/>
      <c r="D396" s="48"/>
      <c r="E396" s="85"/>
      <c r="F396" s="48"/>
      <c r="G396" s="84"/>
      <c r="H396" s="51"/>
      <c r="I396" s="79"/>
      <c r="N396" s="25" t="str">
        <f t="shared" si="53"/>
        <v/>
      </c>
      <c r="O396" s="25" t="e">
        <f t="shared" si="47"/>
        <v>#N/A</v>
      </c>
      <c r="P396" s="25" t="e">
        <f t="shared" si="48"/>
        <v>#N/A</v>
      </c>
      <c r="Q396" s="25" t="e">
        <f t="shared" si="49"/>
        <v>#N/A</v>
      </c>
      <c r="R396" s="25" t="e">
        <f t="shared" si="50"/>
        <v>#N/A</v>
      </c>
      <c r="S396" s="25" t="e">
        <f t="shared" si="51"/>
        <v>#N/A</v>
      </c>
      <c r="T396" s="25" t="e">
        <f t="shared" si="52"/>
        <v>#N/A</v>
      </c>
    </row>
    <row r="397" spans="1:20" hidden="1" x14ac:dyDescent="0.25">
      <c r="A397" s="2"/>
      <c r="B397" s="100"/>
      <c r="C397" s="76"/>
      <c r="D397" s="48"/>
      <c r="E397" s="85"/>
      <c r="F397" s="48"/>
      <c r="G397" s="84"/>
      <c r="H397" s="51"/>
      <c r="I397" s="79"/>
      <c r="N397" s="25" t="str">
        <f t="shared" si="53"/>
        <v/>
      </c>
      <c r="O397" s="25" t="e">
        <f t="shared" si="47"/>
        <v>#N/A</v>
      </c>
      <c r="P397" s="25" t="e">
        <f t="shared" si="48"/>
        <v>#N/A</v>
      </c>
      <c r="Q397" s="25" t="e">
        <f t="shared" si="49"/>
        <v>#N/A</v>
      </c>
      <c r="R397" s="25" t="e">
        <f t="shared" si="50"/>
        <v>#N/A</v>
      </c>
      <c r="S397" s="25" t="e">
        <f t="shared" si="51"/>
        <v>#N/A</v>
      </c>
      <c r="T397" s="25" t="e">
        <f t="shared" si="52"/>
        <v>#N/A</v>
      </c>
    </row>
    <row r="398" spans="1:20" hidden="1" x14ac:dyDescent="0.25">
      <c r="A398" s="2"/>
      <c r="B398" s="100"/>
      <c r="C398" s="76"/>
      <c r="D398" s="48"/>
      <c r="E398" s="129"/>
      <c r="F398" s="128"/>
      <c r="G398" s="84"/>
      <c r="H398" s="51"/>
      <c r="I398" s="79"/>
      <c r="N398" s="25" t="str">
        <f t="shared" si="53"/>
        <v/>
      </c>
      <c r="O398" s="25" t="e">
        <f t="shared" ref="O398:O461" si="56">VLOOKUP($N398,$N$3:$T$9,2,FALSE)</f>
        <v>#N/A</v>
      </c>
      <c r="P398" s="25" t="e">
        <f t="shared" ref="P398:P461" si="57">VLOOKUP($N398,$N$3:$T$9,3,FALSE)</f>
        <v>#N/A</v>
      </c>
      <c r="Q398" s="25" t="e">
        <f t="shared" ref="Q398:Q461" si="58">VLOOKUP($N398,$N$3:$T$9,4,FALSE)</f>
        <v>#N/A</v>
      </c>
      <c r="R398" s="25" t="e">
        <f t="shared" ref="R398:R461" si="59">VLOOKUP($N398,$N$3:$T$9,5,FALSE)</f>
        <v>#N/A</v>
      </c>
      <c r="S398" s="25" t="e">
        <f t="shared" ref="S398:S461" si="60">VLOOKUP($N398,$N$3:$T$9,6,FALSE)</f>
        <v>#N/A</v>
      </c>
      <c r="T398" s="25" t="e">
        <f t="shared" ref="T398:T461" si="61">VLOOKUP($N398,$N$3:$T$9,7,FALSE)</f>
        <v>#N/A</v>
      </c>
    </row>
    <row r="399" spans="1:20" hidden="1" x14ac:dyDescent="0.25">
      <c r="A399" s="2"/>
      <c r="B399" s="100"/>
      <c r="C399" s="76"/>
      <c r="D399" s="48"/>
      <c r="E399" s="129"/>
      <c r="F399" s="128"/>
      <c r="G399" s="84"/>
      <c r="H399" s="51"/>
      <c r="I399" s="79"/>
      <c r="N399" s="25" t="str">
        <f t="shared" si="53"/>
        <v/>
      </c>
      <c r="O399" s="25" t="e">
        <f t="shared" si="56"/>
        <v>#N/A</v>
      </c>
      <c r="P399" s="25" t="e">
        <f t="shared" si="57"/>
        <v>#N/A</v>
      </c>
      <c r="Q399" s="25" t="e">
        <f t="shared" si="58"/>
        <v>#N/A</v>
      </c>
      <c r="R399" s="25" t="e">
        <f t="shared" si="59"/>
        <v>#N/A</v>
      </c>
      <c r="S399" s="25" t="e">
        <f t="shared" si="60"/>
        <v>#N/A</v>
      </c>
      <c r="T399" s="25" t="e">
        <f t="shared" si="61"/>
        <v>#N/A</v>
      </c>
    </row>
    <row r="400" spans="1:20" hidden="1" x14ac:dyDescent="0.25">
      <c r="A400" s="2"/>
      <c r="B400" s="100"/>
      <c r="C400" s="76"/>
      <c r="D400" s="48"/>
      <c r="E400" s="129"/>
      <c r="F400" s="128"/>
      <c r="G400" s="84"/>
      <c r="H400" s="51"/>
      <c r="I400" s="79"/>
      <c r="N400" s="25" t="str">
        <f t="shared" si="53"/>
        <v/>
      </c>
      <c r="O400" s="25" t="e">
        <f t="shared" si="56"/>
        <v>#N/A</v>
      </c>
      <c r="P400" s="25" t="e">
        <f t="shared" si="57"/>
        <v>#N/A</v>
      </c>
      <c r="Q400" s="25" t="e">
        <f t="shared" si="58"/>
        <v>#N/A</v>
      </c>
      <c r="R400" s="25" t="e">
        <f t="shared" si="59"/>
        <v>#N/A</v>
      </c>
      <c r="S400" s="25" t="e">
        <f t="shared" si="60"/>
        <v>#N/A</v>
      </c>
      <c r="T400" s="25" t="e">
        <f t="shared" si="61"/>
        <v>#N/A</v>
      </c>
    </row>
    <row r="401" spans="1:20" hidden="1" x14ac:dyDescent="0.25">
      <c r="A401" s="2"/>
      <c r="B401" s="100"/>
      <c r="C401" s="76"/>
      <c r="D401" s="48"/>
      <c r="E401" s="129"/>
      <c r="F401" s="128"/>
      <c r="G401" s="84"/>
      <c r="H401" s="51"/>
      <c r="I401" s="79"/>
      <c r="N401" s="25" t="str">
        <f t="shared" si="53"/>
        <v/>
      </c>
      <c r="O401" s="25" t="e">
        <f t="shared" si="56"/>
        <v>#N/A</v>
      </c>
      <c r="P401" s="25" t="e">
        <f t="shared" si="57"/>
        <v>#N/A</v>
      </c>
      <c r="Q401" s="25" t="e">
        <f t="shared" si="58"/>
        <v>#N/A</v>
      </c>
      <c r="R401" s="25" t="e">
        <f t="shared" si="59"/>
        <v>#N/A</v>
      </c>
      <c r="S401" s="25" t="e">
        <f t="shared" si="60"/>
        <v>#N/A</v>
      </c>
      <c r="T401" s="25" t="e">
        <f t="shared" si="61"/>
        <v>#N/A</v>
      </c>
    </row>
    <row r="402" spans="1:20" hidden="1" x14ac:dyDescent="0.25">
      <c r="A402" s="2"/>
      <c r="B402" s="100"/>
      <c r="C402" s="76"/>
      <c r="D402" s="48"/>
      <c r="E402" s="129"/>
      <c r="F402" s="128"/>
      <c r="G402" s="84"/>
      <c r="H402" s="51"/>
      <c r="I402" s="79"/>
      <c r="N402" s="25" t="str">
        <f t="shared" si="53"/>
        <v/>
      </c>
      <c r="O402" s="25" t="e">
        <f t="shared" si="56"/>
        <v>#N/A</v>
      </c>
      <c r="P402" s="25" t="e">
        <f t="shared" si="57"/>
        <v>#N/A</v>
      </c>
      <c r="Q402" s="25" t="e">
        <f t="shared" si="58"/>
        <v>#N/A</v>
      </c>
      <c r="R402" s="25" t="e">
        <f t="shared" si="59"/>
        <v>#N/A</v>
      </c>
      <c r="S402" s="25" t="e">
        <f t="shared" si="60"/>
        <v>#N/A</v>
      </c>
      <c r="T402" s="25" t="e">
        <f t="shared" si="61"/>
        <v>#N/A</v>
      </c>
    </row>
    <row r="403" spans="1:20" hidden="1" x14ac:dyDescent="0.25">
      <c r="A403" s="2"/>
      <c r="B403" s="100"/>
      <c r="C403" s="76"/>
      <c r="D403" s="48"/>
      <c r="E403" s="85"/>
      <c r="F403" s="48"/>
      <c r="G403" s="84"/>
      <c r="H403" s="51"/>
      <c r="I403" s="79"/>
      <c r="N403" s="25" t="str">
        <f t="shared" si="53"/>
        <v/>
      </c>
      <c r="O403" s="25" t="e">
        <f t="shared" si="56"/>
        <v>#N/A</v>
      </c>
      <c r="P403" s="25" t="e">
        <f t="shared" si="57"/>
        <v>#N/A</v>
      </c>
      <c r="Q403" s="25" t="e">
        <f t="shared" si="58"/>
        <v>#N/A</v>
      </c>
      <c r="R403" s="25" t="e">
        <f t="shared" si="59"/>
        <v>#N/A</v>
      </c>
      <c r="S403" s="25" t="e">
        <f t="shared" si="60"/>
        <v>#N/A</v>
      </c>
      <c r="T403" s="25" t="e">
        <f t="shared" si="61"/>
        <v>#N/A</v>
      </c>
    </row>
    <row r="404" spans="1:20" hidden="1" x14ac:dyDescent="0.25">
      <c r="A404" s="2"/>
      <c r="B404" s="100"/>
      <c r="C404" s="76"/>
      <c r="D404" s="48"/>
      <c r="E404" s="85"/>
      <c r="F404" s="48"/>
      <c r="G404" s="84"/>
      <c r="H404" s="51"/>
      <c r="I404" s="79"/>
      <c r="N404" s="25" t="str">
        <f t="shared" ref="N404:N467" si="62">LEFT(B404,2)</f>
        <v/>
      </c>
      <c r="O404" s="25" t="e">
        <f t="shared" si="56"/>
        <v>#N/A</v>
      </c>
      <c r="P404" s="25" t="e">
        <f t="shared" si="57"/>
        <v>#N/A</v>
      </c>
      <c r="Q404" s="25" t="e">
        <f t="shared" si="58"/>
        <v>#N/A</v>
      </c>
      <c r="R404" s="25" t="e">
        <f t="shared" si="59"/>
        <v>#N/A</v>
      </c>
      <c r="S404" s="25" t="e">
        <f t="shared" si="60"/>
        <v>#N/A</v>
      </c>
      <c r="T404" s="25" t="e">
        <f t="shared" si="61"/>
        <v>#N/A</v>
      </c>
    </row>
    <row r="405" spans="1:20" hidden="1" x14ac:dyDescent="0.25">
      <c r="A405" s="2"/>
      <c r="B405" s="100"/>
      <c r="C405" s="76"/>
      <c r="D405" s="48"/>
      <c r="E405" s="85"/>
      <c r="F405" s="48"/>
      <c r="G405" s="84"/>
      <c r="H405" s="51"/>
      <c r="I405" s="79"/>
      <c r="N405" s="25" t="str">
        <f t="shared" si="62"/>
        <v/>
      </c>
      <c r="O405" s="25" t="e">
        <f t="shared" si="56"/>
        <v>#N/A</v>
      </c>
      <c r="P405" s="25" t="e">
        <f t="shared" si="57"/>
        <v>#N/A</v>
      </c>
      <c r="Q405" s="25" t="e">
        <f t="shared" si="58"/>
        <v>#N/A</v>
      </c>
      <c r="R405" s="25" t="e">
        <f t="shared" si="59"/>
        <v>#N/A</v>
      </c>
      <c r="S405" s="25" t="e">
        <f t="shared" si="60"/>
        <v>#N/A</v>
      </c>
      <c r="T405" s="25" t="e">
        <f t="shared" si="61"/>
        <v>#N/A</v>
      </c>
    </row>
    <row r="406" spans="1:20" hidden="1" x14ac:dyDescent="0.25">
      <c r="A406" s="2"/>
      <c r="B406" s="100"/>
      <c r="C406" s="76"/>
      <c r="D406" s="48"/>
      <c r="E406" s="85"/>
      <c r="F406" s="48"/>
      <c r="G406" s="84"/>
      <c r="H406" s="51"/>
      <c r="I406" s="79"/>
      <c r="N406" s="25" t="str">
        <f t="shared" si="62"/>
        <v/>
      </c>
      <c r="O406" s="25" t="e">
        <f t="shared" si="56"/>
        <v>#N/A</v>
      </c>
      <c r="P406" s="25" t="e">
        <f t="shared" si="57"/>
        <v>#N/A</v>
      </c>
      <c r="Q406" s="25" t="e">
        <f t="shared" si="58"/>
        <v>#N/A</v>
      </c>
      <c r="R406" s="25" t="e">
        <f t="shared" si="59"/>
        <v>#N/A</v>
      </c>
      <c r="S406" s="25" t="e">
        <f t="shared" si="60"/>
        <v>#N/A</v>
      </c>
      <c r="T406" s="25" t="e">
        <f t="shared" si="61"/>
        <v>#N/A</v>
      </c>
    </row>
    <row r="407" spans="1:20" hidden="1" x14ac:dyDescent="0.25">
      <c r="A407" s="2"/>
      <c r="B407" s="100"/>
      <c r="C407" s="76"/>
      <c r="D407" s="48"/>
      <c r="E407" s="85"/>
      <c r="F407" s="48"/>
      <c r="G407" s="84"/>
      <c r="H407" s="51"/>
      <c r="I407" s="79"/>
      <c r="N407" s="25" t="str">
        <f t="shared" si="62"/>
        <v/>
      </c>
      <c r="O407" s="25" t="e">
        <f t="shared" si="56"/>
        <v>#N/A</v>
      </c>
      <c r="P407" s="25" t="e">
        <f t="shared" si="57"/>
        <v>#N/A</v>
      </c>
      <c r="Q407" s="25" t="e">
        <f t="shared" si="58"/>
        <v>#N/A</v>
      </c>
      <c r="R407" s="25" t="e">
        <f t="shared" si="59"/>
        <v>#N/A</v>
      </c>
      <c r="S407" s="25" t="e">
        <f t="shared" si="60"/>
        <v>#N/A</v>
      </c>
      <c r="T407" s="25" t="e">
        <f t="shared" si="61"/>
        <v>#N/A</v>
      </c>
    </row>
    <row r="408" spans="1:20" hidden="1" x14ac:dyDescent="0.25">
      <c r="A408" s="2"/>
      <c r="B408" s="100"/>
      <c r="C408" s="76"/>
      <c r="D408" s="48"/>
      <c r="E408" s="85"/>
      <c r="F408" s="48"/>
      <c r="G408" s="84"/>
      <c r="H408" s="51"/>
      <c r="I408" s="79"/>
      <c r="N408" s="25" t="str">
        <f t="shared" si="62"/>
        <v/>
      </c>
      <c r="O408" s="25" t="e">
        <f t="shared" si="56"/>
        <v>#N/A</v>
      </c>
      <c r="P408" s="25" t="e">
        <f t="shared" si="57"/>
        <v>#N/A</v>
      </c>
      <c r="Q408" s="25" t="e">
        <f t="shared" si="58"/>
        <v>#N/A</v>
      </c>
      <c r="R408" s="25" t="e">
        <f t="shared" si="59"/>
        <v>#N/A</v>
      </c>
      <c r="S408" s="25" t="e">
        <f t="shared" si="60"/>
        <v>#N/A</v>
      </c>
      <c r="T408" s="25" t="e">
        <f t="shared" si="61"/>
        <v>#N/A</v>
      </c>
    </row>
    <row r="409" spans="1:20" hidden="1" x14ac:dyDescent="0.25">
      <c r="A409" s="2"/>
      <c r="B409" s="100"/>
      <c r="C409" s="76"/>
      <c r="D409" s="48"/>
      <c r="E409" s="85"/>
      <c r="F409" s="48"/>
      <c r="G409" s="84"/>
      <c r="H409" s="51"/>
      <c r="I409" s="79"/>
      <c r="N409" s="25" t="str">
        <f t="shared" si="62"/>
        <v/>
      </c>
      <c r="O409" s="25" t="e">
        <f t="shared" si="56"/>
        <v>#N/A</v>
      </c>
      <c r="P409" s="25" t="e">
        <f t="shared" si="57"/>
        <v>#N/A</v>
      </c>
      <c r="Q409" s="25" t="e">
        <f t="shared" si="58"/>
        <v>#N/A</v>
      </c>
      <c r="R409" s="25" t="e">
        <f t="shared" si="59"/>
        <v>#N/A</v>
      </c>
      <c r="S409" s="25" t="e">
        <f t="shared" si="60"/>
        <v>#N/A</v>
      </c>
      <c r="T409" s="25" t="e">
        <f t="shared" si="61"/>
        <v>#N/A</v>
      </c>
    </row>
    <row r="410" spans="1:20" hidden="1" x14ac:dyDescent="0.25">
      <c r="A410" s="2"/>
      <c r="B410" s="100"/>
      <c r="C410" s="76"/>
      <c r="D410" s="48"/>
      <c r="E410" s="85"/>
      <c r="F410" s="48"/>
      <c r="G410" s="84"/>
      <c r="H410" s="51"/>
      <c r="I410" s="79"/>
      <c r="N410" s="25" t="str">
        <f t="shared" si="62"/>
        <v/>
      </c>
      <c r="O410" s="25" t="e">
        <f t="shared" si="56"/>
        <v>#N/A</v>
      </c>
      <c r="P410" s="25" t="e">
        <f t="shared" si="57"/>
        <v>#N/A</v>
      </c>
      <c r="Q410" s="25" t="e">
        <f t="shared" si="58"/>
        <v>#N/A</v>
      </c>
      <c r="R410" s="25" t="e">
        <f t="shared" si="59"/>
        <v>#N/A</v>
      </c>
      <c r="S410" s="25" t="e">
        <f t="shared" si="60"/>
        <v>#N/A</v>
      </c>
      <c r="T410" s="25" t="e">
        <f t="shared" si="61"/>
        <v>#N/A</v>
      </c>
    </row>
    <row r="411" spans="1:20" hidden="1" x14ac:dyDescent="0.25">
      <c r="A411" s="2"/>
      <c r="B411" s="100"/>
      <c r="C411" s="76"/>
      <c r="D411" s="48"/>
      <c r="E411" s="85"/>
      <c r="F411" s="48"/>
      <c r="G411" s="84"/>
      <c r="H411" s="51"/>
      <c r="I411" s="79"/>
      <c r="N411" s="25" t="str">
        <f t="shared" si="62"/>
        <v/>
      </c>
      <c r="O411" s="25" t="e">
        <f t="shared" si="56"/>
        <v>#N/A</v>
      </c>
      <c r="P411" s="25" t="e">
        <f t="shared" si="57"/>
        <v>#N/A</v>
      </c>
      <c r="Q411" s="25" t="e">
        <f t="shared" si="58"/>
        <v>#N/A</v>
      </c>
      <c r="R411" s="25" t="e">
        <f t="shared" si="59"/>
        <v>#N/A</v>
      </c>
      <c r="S411" s="25" t="e">
        <f t="shared" si="60"/>
        <v>#N/A</v>
      </c>
      <c r="T411" s="25" t="e">
        <f t="shared" si="61"/>
        <v>#N/A</v>
      </c>
    </row>
    <row r="412" spans="1:20" hidden="1" x14ac:dyDescent="0.25">
      <c r="A412" s="2"/>
      <c r="B412" s="100"/>
      <c r="C412" s="76"/>
      <c r="D412" s="48"/>
      <c r="E412" s="85"/>
      <c r="F412" s="48"/>
      <c r="G412" s="84"/>
      <c r="H412" s="51"/>
      <c r="I412" s="79"/>
      <c r="N412" s="25" t="str">
        <f t="shared" si="62"/>
        <v/>
      </c>
      <c r="O412" s="25" t="e">
        <f t="shared" si="56"/>
        <v>#N/A</v>
      </c>
      <c r="P412" s="25" t="e">
        <f t="shared" si="57"/>
        <v>#N/A</v>
      </c>
      <c r="Q412" s="25" t="e">
        <f t="shared" si="58"/>
        <v>#N/A</v>
      </c>
      <c r="R412" s="25" t="e">
        <f t="shared" si="59"/>
        <v>#N/A</v>
      </c>
      <c r="S412" s="25" t="e">
        <f t="shared" si="60"/>
        <v>#N/A</v>
      </c>
      <c r="T412" s="25" t="e">
        <f t="shared" si="61"/>
        <v>#N/A</v>
      </c>
    </row>
    <row r="413" spans="1:20" hidden="1" x14ac:dyDescent="0.25">
      <c r="A413" s="2"/>
      <c r="B413" s="100"/>
      <c r="C413" s="76"/>
      <c r="D413" s="48"/>
      <c r="E413" s="85"/>
      <c r="F413" s="48"/>
      <c r="G413" s="84"/>
      <c r="H413" s="51"/>
      <c r="I413" s="79"/>
      <c r="N413" s="25" t="str">
        <f t="shared" si="62"/>
        <v/>
      </c>
      <c r="O413" s="25" t="e">
        <f t="shared" si="56"/>
        <v>#N/A</v>
      </c>
      <c r="P413" s="25" t="e">
        <f t="shared" si="57"/>
        <v>#N/A</v>
      </c>
      <c r="Q413" s="25" t="e">
        <f t="shared" si="58"/>
        <v>#N/A</v>
      </c>
      <c r="R413" s="25" t="e">
        <f t="shared" si="59"/>
        <v>#N/A</v>
      </c>
      <c r="S413" s="25" t="e">
        <f t="shared" si="60"/>
        <v>#N/A</v>
      </c>
      <c r="T413" s="25" t="e">
        <f t="shared" si="61"/>
        <v>#N/A</v>
      </c>
    </row>
    <row r="414" spans="1:20" hidden="1" x14ac:dyDescent="0.25">
      <c r="A414" s="2"/>
      <c r="B414" s="100"/>
      <c r="C414" s="76"/>
      <c r="D414" s="48"/>
      <c r="E414" s="85"/>
      <c r="F414" s="48"/>
      <c r="G414" s="84"/>
      <c r="H414" s="51"/>
      <c r="I414" s="79"/>
      <c r="N414" s="25" t="str">
        <f t="shared" si="62"/>
        <v/>
      </c>
      <c r="O414" s="25" t="e">
        <f t="shared" si="56"/>
        <v>#N/A</v>
      </c>
      <c r="P414" s="25" t="e">
        <f t="shared" si="57"/>
        <v>#N/A</v>
      </c>
      <c r="Q414" s="25" t="e">
        <f t="shared" si="58"/>
        <v>#N/A</v>
      </c>
      <c r="R414" s="25" t="e">
        <f t="shared" si="59"/>
        <v>#N/A</v>
      </c>
      <c r="S414" s="25" t="e">
        <f t="shared" si="60"/>
        <v>#N/A</v>
      </c>
      <c r="T414" s="25" t="e">
        <f t="shared" si="61"/>
        <v>#N/A</v>
      </c>
    </row>
    <row r="415" spans="1:20" hidden="1" x14ac:dyDescent="0.25">
      <c r="A415" s="2"/>
      <c r="B415" s="100"/>
      <c r="C415" s="76"/>
      <c r="D415" s="48"/>
      <c r="E415" s="85"/>
      <c r="F415" s="48"/>
      <c r="G415" s="84"/>
      <c r="H415" s="51"/>
      <c r="I415" s="79"/>
      <c r="N415" s="25" t="str">
        <f t="shared" si="62"/>
        <v/>
      </c>
      <c r="O415" s="25" t="e">
        <f t="shared" si="56"/>
        <v>#N/A</v>
      </c>
      <c r="P415" s="25" t="e">
        <f t="shared" si="57"/>
        <v>#N/A</v>
      </c>
      <c r="Q415" s="25" t="e">
        <f t="shared" si="58"/>
        <v>#N/A</v>
      </c>
      <c r="R415" s="25" t="e">
        <f t="shared" si="59"/>
        <v>#N/A</v>
      </c>
      <c r="S415" s="25" t="e">
        <f t="shared" si="60"/>
        <v>#N/A</v>
      </c>
      <c r="T415" s="25" t="e">
        <f t="shared" si="61"/>
        <v>#N/A</v>
      </c>
    </row>
    <row r="416" spans="1:20" hidden="1" x14ac:dyDescent="0.25">
      <c r="A416" s="2"/>
      <c r="B416" s="100"/>
      <c r="C416" s="76"/>
      <c r="D416" s="48"/>
      <c r="E416" s="85"/>
      <c r="F416" s="48"/>
      <c r="G416" s="84"/>
      <c r="H416" s="51"/>
      <c r="I416" s="79"/>
      <c r="N416" s="25" t="str">
        <f t="shared" si="62"/>
        <v/>
      </c>
      <c r="O416" s="25" t="e">
        <f t="shared" si="56"/>
        <v>#N/A</v>
      </c>
      <c r="P416" s="25" t="e">
        <f t="shared" si="57"/>
        <v>#N/A</v>
      </c>
      <c r="Q416" s="25" t="e">
        <f t="shared" si="58"/>
        <v>#N/A</v>
      </c>
      <c r="R416" s="25" t="e">
        <f t="shared" si="59"/>
        <v>#N/A</v>
      </c>
      <c r="S416" s="25" t="e">
        <f t="shared" si="60"/>
        <v>#N/A</v>
      </c>
      <c r="T416" s="25" t="e">
        <f t="shared" si="61"/>
        <v>#N/A</v>
      </c>
    </row>
    <row r="417" spans="1:20" hidden="1" x14ac:dyDescent="0.25">
      <c r="A417" s="2"/>
      <c r="B417" s="100"/>
      <c r="C417" s="76"/>
      <c r="D417" s="48"/>
      <c r="E417" s="85"/>
      <c r="F417" s="48"/>
      <c r="G417" s="84"/>
      <c r="H417" s="51"/>
      <c r="I417" s="79"/>
      <c r="N417" s="25" t="str">
        <f t="shared" si="62"/>
        <v/>
      </c>
      <c r="O417" s="25" t="e">
        <f t="shared" si="56"/>
        <v>#N/A</v>
      </c>
      <c r="P417" s="25" t="e">
        <f t="shared" si="57"/>
        <v>#N/A</v>
      </c>
      <c r="Q417" s="25" t="e">
        <f t="shared" si="58"/>
        <v>#N/A</v>
      </c>
      <c r="R417" s="25" t="e">
        <f t="shared" si="59"/>
        <v>#N/A</v>
      </c>
      <c r="S417" s="25" t="e">
        <f t="shared" si="60"/>
        <v>#N/A</v>
      </c>
      <c r="T417" s="25" t="e">
        <f t="shared" si="61"/>
        <v>#N/A</v>
      </c>
    </row>
    <row r="418" spans="1:20" hidden="1" x14ac:dyDescent="0.25">
      <c r="A418" s="2"/>
      <c r="B418" s="100"/>
      <c r="C418" s="76"/>
      <c r="D418" s="48"/>
      <c r="E418" s="85"/>
      <c r="F418" s="48"/>
      <c r="G418" s="84"/>
      <c r="H418" s="51"/>
      <c r="I418" s="79"/>
      <c r="N418" s="25" t="str">
        <f t="shared" si="62"/>
        <v/>
      </c>
      <c r="O418" s="25" t="e">
        <f t="shared" si="56"/>
        <v>#N/A</v>
      </c>
      <c r="P418" s="25" t="e">
        <f t="shared" si="57"/>
        <v>#N/A</v>
      </c>
      <c r="Q418" s="25" t="e">
        <f t="shared" si="58"/>
        <v>#N/A</v>
      </c>
      <c r="R418" s="25" t="e">
        <f t="shared" si="59"/>
        <v>#N/A</v>
      </c>
      <c r="S418" s="25" t="e">
        <f t="shared" si="60"/>
        <v>#N/A</v>
      </c>
      <c r="T418" s="25" t="e">
        <f t="shared" si="61"/>
        <v>#N/A</v>
      </c>
    </row>
    <row r="419" spans="1:20" hidden="1" x14ac:dyDescent="0.25">
      <c r="A419" s="2"/>
      <c r="B419" s="100"/>
      <c r="C419" s="76"/>
      <c r="D419" s="48"/>
      <c r="E419" s="85"/>
      <c r="F419" s="48"/>
      <c r="G419" s="84"/>
      <c r="H419" s="51"/>
      <c r="I419" s="79"/>
      <c r="N419" s="25" t="str">
        <f t="shared" si="62"/>
        <v/>
      </c>
      <c r="O419" s="25" t="e">
        <f t="shared" si="56"/>
        <v>#N/A</v>
      </c>
      <c r="P419" s="25" t="e">
        <f t="shared" si="57"/>
        <v>#N/A</v>
      </c>
      <c r="Q419" s="25" t="e">
        <f t="shared" si="58"/>
        <v>#N/A</v>
      </c>
      <c r="R419" s="25" t="e">
        <f t="shared" si="59"/>
        <v>#N/A</v>
      </c>
      <c r="S419" s="25" t="e">
        <f t="shared" si="60"/>
        <v>#N/A</v>
      </c>
      <c r="T419" s="25" t="e">
        <f t="shared" si="61"/>
        <v>#N/A</v>
      </c>
    </row>
    <row r="420" spans="1:20" hidden="1" x14ac:dyDescent="0.25">
      <c r="A420" s="2"/>
      <c r="B420" s="100"/>
      <c r="C420" s="76"/>
      <c r="D420" s="48"/>
      <c r="E420" s="85"/>
      <c r="F420" s="48"/>
      <c r="G420" s="84"/>
      <c r="H420" s="51"/>
      <c r="I420" s="79"/>
      <c r="N420" s="25" t="str">
        <f t="shared" si="62"/>
        <v/>
      </c>
      <c r="O420" s="25" t="e">
        <f t="shared" si="56"/>
        <v>#N/A</v>
      </c>
      <c r="P420" s="25" t="e">
        <f t="shared" si="57"/>
        <v>#N/A</v>
      </c>
      <c r="Q420" s="25" t="e">
        <f t="shared" si="58"/>
        <v>#N/A</v>
      </c>
      <c r="R420" s="25" t="e">
        <f t="shared" si="59"/>
        <v>#N/A</v>
      </c>
      <c r="S420" s="25" t="e">
        <f t="shared" si="60"/>
        <v>#N/A</v>
      </c>
      <c r="T420" s="25" t="e">
        <f t="shared" si="61"/>
        <v>#N/A</v>
      </c>
    </row>
    <row r="421" spans="1:20" hidden="1" x14ac:dyDescent="0.25">
      <c r="A421" s="2"/>
      <c r="B421" s="100"/>
      <c r="C421" s="76"/>
      <c r="D421" s="48"/>
      <c r="E421" s="85"/>
      <c r="F421" s="48"/>
      <c r="G421" s="84"/>
      <c r="H421" s="51"/>
      <c r="I421" s="79"/>
      <c r="N421" s="25" t="str">
        <f t="shared" si="62"/>
        <v/>
      </c>
      <c r="O421" s="25" t="e">
        <f t="shared" si="56"/>
        <v>#N/A</v>
      </c>
      <c r="P421" s="25" t="e">
        <f t="shared" si="57"/>
        <v>#N/A</v>
      </c>
      <c r="Q421" s="25" t="e">
        <f t="shared" si="58"/>
        <v>#N/A</v>
      </c>
      <c r="R421" s="25" t="e">
        <f t="shared" si="59"/>
        <v>#N/A</v>
      </c>
      <c r="S421" s="25" t="e">
        <f t="shared" si="60"/>
        <v>#N/A</v>
      </c>
      <c r="T421" s="25" t="e">
        <f t="shared" si="61"/>
        <v>#N/A</v>
      </c>
    </row>
    <row r="422" spans="1:20" hidden="1" x14ac:dyDescent="0.25">
      <c r="A422" s="2"/>
      <c r="B422" s="100"/>
      <c r="C422" s="76"/>
      <c r="D422" s="48"/>
      <c r="E422" s="85"/>
      <c r="F422" s="48"/>
      <c r="G422" s="84"/>
      <c r="H422" s="51"/>
      <c r="I422" s="79"/>
      <c r="N422" s="25" t="str">
        <f t="shared" si="62"/>
        <v/>
      </c>
      <c r="O422" s="25" t="e">
        <f t="shared" si="56"/>
        <v>#N/A</v>
      </c>
      <c r="P422" s="25" t="e">
        <f t="shared" si="57"/>
        <v>#N/A</v>
      </c>
      <c r="Q422" s="25" t="e">
        <f t="shared" si="58"/>
        <v>#N/A</v>
      </c>
      <c r="R422" s="25" t="e">
        <f t="shared" si="59"/>
        <v>#N/A</v>
      </c>
      <c r="S422" s="25" t="e">
        <f t="shared" si="60"/>
        <v>#N/A</v>
      </c>
      <c r="T422" s="25" t="e">
        <f t="shared" si="61"/>
        <v>#N/A</v>
      </c>
    </row>
    <row r="423" spans="1:20" hidden="1" x14ac:dyDescent="0.25">
      <c r="A423" s="2"/>
      <c r="B423" s="100"/>
      <c r="C423" s="76"/>
      <c r="D423" s="48"/>
      <c r="E423" s="129"/>
      <c r="F423" s="128"/>
      <c r="G423" s="130"/>
      <c r="H423" s="131"/>
      <c r="I423" s="219"/>
      <c r="N423" s="25" t="str">
        <f t="shared" si="62"/>
        <v/>
      </c>
      <c r="O423" s="25" t="e">
        <f t="shared" si="56"/>
        <v>#N/A</v>
      </c>
      <c r="P423" s="25" t="e">
        <f t="shared" si="57"/>
        <v>#N/A</v>
      </c>
      <c r="Q423" s="25" t="e">
        <f t="shared" si="58"/>
        <v>#N/A</v>
      </c>
      <c r="R423" s="25" t="e">
        <f t="shared" si="59"/>
        <v>#N/A</v>
      </c>
      <c r="S423" s="25" t="e">
        <f t="shared" si="60"/>
        <v>#N/A</v>
      </c>
      <c r="T423" s="25" t="e">
        <f t="shared" si="61"/>
        <v>#N/A</v>
      </c>
    </row>
    <row r="424" spans="1:20" hidden="1" x14ac:dyDescent="0.25">
      <c r="A424" s="2"/>
      <c r="B424" s="100"/>
      <c r="C424" s="76"/>
      <c r="D424" s="48"/>
      <c r="E424" s="85"/>
      <c r="F424" s="48"/>
      <c r="G424" s="84"/>
      <c r="H424" s="51"/>
      <c r="I424" s="79"/>
      <c r="N424" s="25" t="str">
        <f t="shared" si="62"/>
        <v/>
      </c>
      <c r="O424" s="25" t="e">
        <f t="shared" si="56"/>
        <v>#N/A</v>
      </c>
      <c r="P424" s="25" t="e">
        <f t="shared" si="57"/>
        <v>#N/A</v>
      </c>
      <c r="Q424" s="25" t="e">
        <f t="shared" si="58"/>
        <v>#N/A</v>
      </c>
      <c r="R424" s="25" t="e">
        <f t="shared" si="59"/>
        <v>#N/A</v>
      </c>
      <c r="S424" s="25" t="e">
        <f t="shared" si="60"/>
        <v>#N/A</v>
      </c>
      <c r="T424" s="25" t="e">
        <f t="shared" si="61"/>
        <v>#N/A</v>
      </c>
    </row>
    <row r="425" spans="1:20" hidden="1" x14ac:dyDescent="0.25">
      <c r="A425" s="2"/>
      <c r="B425" s="100"/>
      <c r="C425" s="76"/>
      <c r="D425" s="48"/>
      <c r="E425" s="129"/>
      <c r="F425" s="128"/>
      <c r="G425" s="84"/>
      <c r="H425" s="51"/>
      <c r="I425" s="219"/>
      <c r="N425" s="25" t="str">
        <f t="shared" si="62"/>
        <v/>
      </c>
      <c r="O425" s="25" t="e">
        <f t="shared" si="56"/>
        <v>#N/A</v>
      </c>
      <c r="P425" s="25" t="e">
        <f t="shared" si="57"/>
        <v>#N/A</v>
      </c>
      <c r="Q425" s="25" t="e">
        <f t="shared" si="58"/>
        <v>#N/A</v>
      </c>
      <c r="R425" s="25" t="e">
        <f t="shared" si="59"/>
        <v>#N/A</v>
      </c>
      <c r="S425" s="25" t="e">
        <f t="shared" si="60"/>
        <v>#N/A</v>
      </c>
      <c r="T425" s="25" t="e">
        <f t="shared" si="61"/>
        <v>#N/A</v>
      </c>
    </row>
    <row r="426" spans="1:20" hidden="1" x14ac:dyDescent="0.25">
      <c r="A426" s="2"/>
      <c r="B426" s="100"/>
      <c r="C426" s="76"/>
      <c r="D426" s="48"/>
      <c r="E426" s="129"/>
      <c r="F426" s="128"/>
      <c r="G426" s="84"/>
      <c r="H426" s="51"/>
      <c r="I426" s="219"/>
      <c r="N426" s="25" t="str">
        <f t="shared" si="62"/>
        <v/>
      </c>
      <c r="O426" s="25" t="e">
        <f t="shared" si="56"/>
        <v>#N/A</v>
      </c>
      <c r="P426" s="25" t="e">
        <f t="shared" si="57"/>
        <v>#N/A</v>
      </c>
      <c r="Q426" s="25" t="e">
        <f t="shared" si="58"/>
        <v>#N/A</v>
      </c>
      <c r="R426" s="25" t="e">
        <f t="shared" si="59"/>
        <v>#N/A</v>
      </c>
      <c r="S426" s="25" t="e">
        <f t="shared" si="60"/>
        <v>#N/A</v>
      </c>
      <c r="T426" s="25" t="e">
        <f t="shared" si="61"/>
        <v>#N/A</v>
      </c>
    </row>
    <row r="427" spans="1:20" hidden="1" x14ac:dyDescent="0.25">
      <c r="A427" s="2"/>
      <c r="B427" s="100"/>
      <c r="C427" s="76"/>
      <c r="D427" s="48"/>
      <c r="E427" s="85"/>
      <c r="F427" s="48"/>
      <c r="G427" s="84"/>
      <c r="H427" s="51"/>
      <c r="I427" s="79"/>
      <c r="N427" s="25" t="str">
        <f t="shared" si="62"/>
        <v/>
      </c>
      <c r="O427" s="25" t="e">
        <f t="shared" si="56"/>
        <v>#N/A</v>
      </c>
      <c r="P427" s="25" t="e">
        <f t="shared" si="57"/>
        <v>#N/A</v>
      </c>
      <c r="Q427" s="25" t="e">
        <f t="shared" si="58"/>
        <v>#N/A</v>
      </c>
      <c r="R427" s="25" t="e">
        <f t="shared" si="59"/>
        <v>#N/A</v>
      </c>
      <c r="S427" s="25" t="e">
        <f t="shared" si="60"/>
        <v>#N/A</v>
      </c>
      <c r="T427" s="25" t="e">
        <f t="shared" si="61"/>
        <v>#N/A</v>
      </c>
    </row>
    <row r="428" spans="1:20" hidden="1" x14ac:dyDescent="0.25">
      <c r="A428" s="2"/>
      <c r="B428" s="100"/>
      <c r="C428" s="76"/>
      <c r="D428" s="48"/>
      <c r="E428" s="85"/>
      <c r="F428" s="48"/>
      <c r="G428" s="84"/>
      <c r="H428" s="51"/>
      <c r="I428" s="79"/>
      <c r="N428" s="25" t="str">
        <f t="shared" si="62"/>
        <v/>
      </c>
      <c r="O428" s="25" t="e">
        <f t="shared" si="56"/>
        <v>#N/A</v>
      </c>
      <c r="P428" s="25" t="e">
        <f t="shared" si="57"/>
        <v>#N/A</v>
      </c>
      <c r="Q428" s="25" t="e">
        <f t="shared" si="58"/>
        <v>#N/A</v>
      </c>
      <c r="R428" s="25" t="e">
        <f t="shared" si="59"/>
        <v>#N/A</v>
      </c>
      <c r="S428" s="25" t="e">
        <f t="shared" si="60"/>
        <v>#N/A</v>
      </c>
      <c r="T428" s="25" t="e">
        <f t="shared" si="61"/>
        <v>#N/A</v>
      </c>
    </row>
    <row r="429" spans="1:20" hidden="1" x14ac:dyDescent="0.25">
      <c r="A429" s="2"/>
      <c r="B429" s="100"/>
      <c r="C429" s="76"/>
      <c r="D429" s="48"/>
      <c r="E429" s="85"/>
      <c r="F429" s="48"/>
      <c r="G429" s="84"/>
      <c r="H429" s="51"/>
      <c r="I429" s="79"/>
      <c r="N429" s="25" t="str">
        <f t="shared" si="62"/>
        <v/>
      </c>
      <c r="O429" s="25" t="e">
        <f t="shared" si="56"/>
        <v>#N/A</v>
      </c>
      <c r="P429" s="25" t="e">
        <f t="shared" si="57"/>
        <v>#N/A</v>
      </c>
      <c r="Q429" s="25" t="e">
        <f t="shared" si="58"/>
        <v>#N/A</v>
      </c>
      <c r="R429" s="25" t="e">
        <f t="shared" si="59"/>
        <v>#N/A</v>
      </c>
      <c r="S429" s="25" t="e">
        <f t="shared" si="60"/>
        <v>#N/A</v>
      </c>
      <c r="T429" s="25" t="e">
        <f t="shared" si="61"/>
        <v>#N/A</v>
      </c>
    </row>
    <row r="430" spans="1:20" hidden="1" x14ac:dyDescent="0.25">
      <c r="A430" s="2"/>
      <c r="B430" s="100"/>
      <c r="C430" s="76"/>
      <c r="D430" s="48"/>
      <c r="E430" s="85"/>
      <c r="F430" s="48"/>
      <c r="G430" s="84"/>
      <c r="H430" s="51"/>
      <c r="I430" s="79"/>
      <c r="N430" s="25" t="str">
        <f t="shared" si="62"/>
        <v/>
      </c>
      <c r="O430" s="25" t="e">
        <f t="shared" si="56"/>
        <v>#N/A</v>
      </c>
      <c r="P430" s="25" t="e">
        <f t="shared" si="57"/>
        <v>#N/A</v>
      </c>
      <c r="Q430" s="25" t="e">
        <f t="shared" si="58"/>
        <v>#N/A</v>
      </c>
      <c r="R430" s="25" t="e">
        <f t="shared" si="59"/>
        <v>#N/A</v>
      </c>
      <c r="S430" s="25" t="e">
        <f t="shared" si="60"/>
        <v>#N/A</v>
      </c>
      <c r="T430" s="25" t="e">
        <f t="shared" si="61"/>
        <v>#N/A</v>
      </c>
    </row>
    <row r="431" spans="1:20" hidden="1" x14ac:dyDescent="0.25">
      <c r="A431" s="2"/>
      <c r="B431" s="100"/>
      <c r="C431" s="76"/>
      <c r="D431" s="48"/>
      <c r="E431" s="85"/>
      <c r="F431" s="48"/>
      <c r="G431" s="84"/>
      <c r="H431" s="51"/>
      <c r="I431" s="79"/>
      <c r="N431" s="25" t="str">
        <f t="shared" si="62"/>
        <v/>
      </c>
      <c r="O431" s="25" t="e">
        <f t="shared" si="56"/>
        <v>#N/A</v>
      </c>
      <c r="P431" s="25" t="e">
        <f t="shared" si="57"/>
        <v>#N/A</v>
      </c>
      <c r="Q431" s="25" t="e">
        <f t="shared" si="58"/>
        <v>#N/A</v>
      </c>
      <c r="R431" s="25" t="e">
        <f t="shared" si="59"/>
        <v>#N/A</v>
      </c>
      <c r="S431" s="25" t="e">
        <f t="shared" si="60"/>
        <v>#N/A</v>
      </c>
      <c r="T431" s="25" t="e">
        <f t="shared" si="61"/>
        <v>#N/A</v>
      </c>
    </row>
    <row r="432" spans="1:20" hidden="1" x14ac:dyDescent="0.25">
      <c r="A432" s="2"/>
      <c r="B432" s="100"/>
      <c r="C432" s="76"/>
      <c r="D432" s="48"/>
      <c r="E432" s="85"/>
      <c r="F432" s="48"/>
      <c r="G432" s="84"/>
      <c r="H432" s="51"/>
      <c r="I432" s="79"/>
      <c r="N432" s="25" t="str">
        <f t="shared" si="62"/>
        <v/>
      </c>
      <c r="O432" s="25" t="e">
        <f t="shared" si="56"/>
        <v>#N/A</v>
      </c>
      <c r="P432" s="25" t="e">
        <f t="shared" si="57"/>
        <v>#N/A</v>
      </c>
      <c r="Q432" s="25" t="e">
        <f t="shared" si="58"/>
        <v>#N/A</v>
      </c>
      <c r="R432" s="25" t="e">
        <f t="shared" si="59"/>
        <v>#N/A</v>
      </c>
      <c r="S432" s="25" t="e">
        <f t="shared" si="60"/>
        <v>#N/A</v>
      </c>
      <c r="T432" s="25" t="e">
        <f t="shared" si="61"/>
        <v>#N/A</v>
      </c>
    </row>
    <row r="433" spans="1:20" hidden="1" x14ac:dyDescent="0.25">
      <c r="A433" s="2"/>
      <c r="B433" s="100"/>
      <c r="C433" s="76"/>
      <c r="D433" s="48"/>
      <c r="E433" s="85"/>
      <c r="F433" s="48"/>
      <c r="G433" s="84"/>
      <c r="H433" s="51"/>
      <c r="I433" s="79"/>
      <c r="N433" s="25" t="str">
        <f t="shared" si="62"/>
        <v/>
      </c>
      <c r="O433" s="25" t="e">
        <f t="shared" si="56"/>
        <v>#N/A</v>
      </c>
      <c r="P433" s="25" t="e">
        <f t="shared" si="57"/>
        <v>#N/A</v>
      </c>
      <c r="Q433" s="25" t="e">
        <f t="shared" si="58"/>
        <v>#N/A</v>
      </c>
      <c r="R433" s="25" t="e">
        <f t="shared" si="59"/>
        <v>#N/A</v>
      </c>
      <c r="S433" s="25" t="e">
        <f t="shared" si="60"/>
        <v>#N/A</v>
      </c>
      <c r="T433" s="25" t="e">
        <f t="shared" si="61"/>
        <v>#N/A</v>
      </c>
    </row>
    <row r="434" spans="1:20" hidden="1" x14ac:dyDescent="0.25">
      <c r="A434" s="2"/>
      <c r="B434" s="100"/>
      <c r="C434" s="76"/>
      <c r="D434" s="48"/>
      <c r="E434" s="85"/>
      <c r="F434" s="48"/>
      <c r="G434" s="84"/>
      <c r="H434" s="51"/>
      <c r="I434" s="79"/>
      <c r="N434" s="25" t="str">
        <f t="shared" si="62"/>
        <v/>
      </c>
      <c r="O434" s="25" t="e">
        <f t="shared" si="56"/>
        <v>#N/A</v>
      </c>
      <c r="P434" s="25" t="e">
        <f t="shared" si="57"/>
        <v>#N/A</v>
      </c>
      <c r="Q434" s="25" t="e">
        <f t="shared" si="58"/>
        <v>#N/A</v>
      </c>
      <c r="R434" s="25" t="e">
        <f t="shared" si="59"/>
        <v>#N/A</v>
      </c>
      <c r="S434" s="25" t="e">
        <f t="shared" si="60"/>
        <v>#N/A</v>
      </c>
      <c r="T434" s="25" t="e">
        <f t="shared" si="61"/>
        <v>#N/A</v>
      </c>
    </row>
    <row r="435" spans="1:20" hidden="1" x14ac:dyDescent="0.25">
      <c r="A435" s="2"/>
      <c r="B435" s="100"/>
      <c r="C435" s="76"/>
      <c r="D435" s="48"/>
      <c r="E435" s="85"/>
      <c r="F435" s="48"/>
      <c r="G435" s="84"/>
      <c r="H435" s="51"/>
      <c r="I435" s="79"/>
      <c r="N435" s="25" t="str">
        <f t="shared" si="62"/>
        <v/>
      </c>
      <c r="O435" s="25" t="e">
        <f t="shared" si="56"/>
        <v>#N/A</v>
      </c>
      <c r="P435" s="25" t="e">
        <f t="shared" si="57"/>
        <v>#N/A</v>
      </c>
      <c r="Q435" s="25" t="e">
        <f t="shared" si="58"/>
        <v>#N/A</v>
      </c>
      <c r="R435" s="25" t="e">
        <f t="shared" si="59"/>
        <v>#N/A</v>
      </c>
      <c r="S435" s="25" t="e">
        <f t="shared" si="60"/>
        <v>#N/A</v>
      </c>
      <c r="T435" s="25" t="e">
        <f t="shared" si="61"/>
        <v>#N/A</v>
      </c>
    </row>
    <row r="436" spans="1:20" hidden="1" x14ac:dyDescent="0.25">
      <c r="A436" s="2"/>
      <c r="B436" s="100"/>
      <c r="C436" s="76"/>
      <c r="D436" s="48"/>
      <c r="E436" s="85"/>
      <c r="F436" s="48"/>
      <c r="G436" s="84"/>
      <c r="H436" s="51"/>
      <c r="I436" s="79"/>
      <c r="N436" s="25" t="str">
        <f t="shared" si="62"/>
        <v/>
      </c>
      <c r="O436" s="25" t="e">
        <f t="shared" si="56"/>
        <v>#N/A</v>
      </c>
      <c r="P436" s="25" t="e">
        <f t="shared" si="57"/>
        <v>#N/A</v>
      </c>
      <c r="Q436" s="25" t="e">
        <f t="shared" si="58"/>
        <v>#N/A</v>
      </c>
      <c r="R436" s="25" t="e">
        <f t="shared" si="59"/>
        <v>#N/A</v>
      </c>
      <c r="S436" s="25" t="e">
        <f t="shared" si="60"/>
        <v>#N/A</v>
      </c>
      <c r="T436" s="25" t="e">
        <f t="shared" si="61"/>
        <v>#N/A</v>
      </c>
    </row>
    <row r="437" spans="1:20" hidden="1" x14ac:dyDescent="0.25">
      <c r="A437" s="2"/>
      <c r="B437" s="100"/>
      <c r="C437" s="76"/>
      <c r="D437" s="48"/>
      <c r="E437" s="85"/>
      <c r="F437" s="48"/>
      <c r="G437" s="84"/>
      <c r="H437" s="51"/>
      <c r="I437" s="79"/>
      <c r="N437" s="25" t="str">
        <f t="shared" si="62"/>
        <v/>
      </c>
      <c r="O437" s="25" t="e">
        <f t="shared" si="56"/>
        <v>#N/A</v>
      </c>
      <c r="P437" s="25" t="e">
        <f t="shared" si="57"/>
        <v>#N/A</v>
      </c>
      <c r="Q437" s="25" t="e">
        <f t="shared" si="58"/>
        <v>#N/A</v>
      </c>
      <c r="R437" s="25" t="e">
        <f t="shared" si="59"/>
        <v>#N/A</v>
      </c>
      <c r="S437" s="25" t="e">
        <f t="shared" si="60"/>
        <v>#N/A</v>
      </c>
      <c r="T437" s="25" t="e">
        <f t="shared" si="61"/>
        <v>#N/A</v>
      </c>
    </row>
    <row r="438" spans="1:20" hidden="1" x14ac:dyDescent="0.25">
      <c r="A438" s="2"/>
      <c r="B438" s="100"/>
      <c r="C438" s="76"/>
      <c r="D438" s="48"/>
      <c r="E438" s="85"/>
      <c r="F438" s="48"/>
      <c r="G438" s="84"/>
      <c r="H438" s="51"/>
      <c r="I438" s="79"/>
      <c r="N438" s="25" t="str">
        <f t="shared" si="62"/>
        <v/>
      </c>
      <c r="O438" s="25" t="e">
        <f t="shared" si="56"/>
        <v>#N/A</v>
      </c>
      <c r="P438" s="25" t="e">
        <f t="shared" si="57"/>
        <v>#N/A</v>
      </c>
      <c r="Q438" s="25" t="e">
        <f t="shared" si="58"/>
        <v>#N/A</v>
      </c>
      <c r="R438" s="25" t="e">
        <f t="shared" si="59"/>
        <v>#N/A</v>
      </c>
      <c r="S438" s="25" t="e">
        <f t="shared" si="60"/>
        <v>#N/A</v>
      </c>
      <c r="T438" s="25" t="e">
        <f t="shared" si="61"/>
        <v>#N/A</v>
      </c>
    </row>
    <row r="439" spans="1:20" hidden="1" x14ac:dyDescent="0.25">
      <c r="A439" s="2"/>
      <c r="B439" s="100"/>
      <c r="C439" s="76"/>
      <c r="D439" s="48"/>
      <c r="E439" s="85"/>
      <c r="F439" s="48"/>
      <c r="G439" s="84"/>
      <c r="H439" s="51"/>
      <c r="I439" s="79"/>
      <c r="N439" s="25" t="str">
        <f t="shared" si="62"/>
        <v/>
      </c>
      <c r="O439" s="25" t="e">
        <f t="shared" si="56"/>
        <v>#N/A</v>
      </c>
      <c r="P439" s="25" t="e">
        <f t="shared" si="57"/>
        <v>#N/A</v>
      </c>
      <c r="Q439" s="25" t="e">
        <f t="shared" si="58"/>
        <v>#N/A</v>
      </c>
      <c r="R439" s="25" t="e">
        <f t="shared" si="59"/>
        <v>#N/A</v>
      </c>
      <c r="S439" s="25" t="e">
        <f t="shared" si="60"/>
        <v>#N/A</v>
      </c>
      <c r="T439" s="25" t="e">
        <f t="shared" si="61"/>
        <v>#N/A</v>
      </c>
    </row>
    <row r="440" spans="1:20" hidden="1" x14ac:dyDescent="0.25">
      <c r="A440" s="2"/>
      <c r="B440" s="100"/>
      <c r="C440" s="76"/>
      <c r="D440" s="48"/>
      <c r="E440" s="85"/>
      <c r="F440" s="48"/>
      <c r="G440" s="84"/>
      <c r="H440" s="51"/>
      <c r="I440" s="79"/>
      <c r="N440" s="25" t="str">
        <f t="shared" si="62"/>
        <v/>
      </c>
      <c r="O440" s="25" t="e">
        <f t="shared" si="56"/>
        <v>#N/A</v>
      </c>
      <c r="P440" s="25" t="e">
        <f t="shared" si="57"/>
        <v>#N/A</v>
      </c>
      <c r="Q440" s="25" t="e">
        <f t="shared" si="58"/>
        <v>#N/A</v>
      </c>
      <c r="R440" s="25" t="e">
        <f t="shared" si="59"/>
        <v>#N/A</v>
      </c>
      <c r="S440" s="25" t="e">
        <f t="shared" si="60"/>
        <v>#N/A</v>
      </c>
      <c r="T440" s="25" t="e">
        <f t="shared" si="61"/>
        <v>#N/A</v>
      </c>
    </row>
    <row r="441" spans="1:20" hidden="1" x14ac:dyDescent="0.25">
      <c r="A441" s="2"/>
      <c r="B441" s="100"/>
      <c r="C441" s="76"/>
      <c r="D441" s="48"/>
      <c r="E441" s="85"/>
      <c r="F441" s="48"/>
      <c r="G441" s="84"/>
      <c r="H441" s="51"/>
      <c r="I441" s="79"/>
      <c r="N441" s="25" t="str">
        <f t="shared" si="62"/>
        <v/>
      </c>
      <c r="O441" s="25" t="e">
        <f t="shared" si="56"/>
        <v>#N/A</v>
      </c>
      <c r="P441" s="25" t="e">
        <f t="shared" si="57"/>
        <v>#N/A</v>
      </c>
      <c r="Q441" s="25" t="e">
        <f t="shared" si="58"/>
        <v>#N/A</v>
      </c>
      <c r="R441" s="25" t="e">
        <f t="shared" si="59"/>
        <v>#N/A</v>
      </c>
      <c r="S441" s="25" t="e">
        <f t="shared" si="60"/>
        <v>#N/A</v>
      </c>
      <c r="T441" s="25" t="e">
        <f t="shared" si="61"/>
        <v>#N/A</v>
      </c>
    </row>
    <row r="442" spans="1:20" hidden="1" x14ac:dyDescent="0.25">
      <c r="A442" s="2"/>
      <c r="B442" s="100"/>
      <c r="C442" s="76"/>
      <c r="D442" s="48"/>
      <c r="E442" s="85"/>
      <c r="F442" s="48"/>
      <c r="G442" s="84"/>
      <c r="H442" s="51"/>
      <c r="I442" s="79"/>
      <c r="N442" s="25" t="str">
        <f t="shared" si="62"/>
        <v/>
      </c>
      <c r="O442" s="25" t="e">
        <f t="shared" si="56"/>
        <v>#N/A</v>
      </c>
      <c r="P442" s="25" t="e">
        <f t="shared" si="57"/>
        <v>#N/A</v>
      </c>
      <c r="Q442" s="25" t="e">
        <f t="shared" si="58"/>
        <v>#N/A</v>
      </c>
      <c r="R442" s="25" t="e">
        <f t="shared" si="59"/>
        <v>#N/A</v>
      </c>
      <c r="S442" s="25" t="e">
        <f t="shared" si="60"/>
        <v>#N/A</v>
      </c>
      <c r="T442" s="25" t="e">
        <f t="shared" si="61"/>
        <v>#N/A</v>
      </c>
    </row>
    <row r="443" spans="1:20" hidden="1" x14ac:dyDescent="0.25">
      <c r="A443" s="2"/>
      <c r="B443" s="100"/>
      <c r="C443" s="76"/>
      <c r="D443" s="48"/>
      <c r="E443" s="85"/>
      <c r="F443" s="48"/>
      <c r="G443" s="84"/>
      <c r="H443" s="51"/>
      <c r="I443" s="79"/>
      <c r="N443" s="25" t="str">
        <f t="shared" si="62"/>
        <v/>
      </c>
      <c r="O443" s="25" t="e">
        <f t="shared" si="56"/>
        <v>#N/A</v>
      </c>
      <c r="P443" s="25" t="e">
        <f t="shared" si="57"/>
        <v>#N/A</v>
      </c>
      <c r="Q443" s="25" t="e">
        <f t="shared" si="58"/>
        <v>#N/A</v>
      </c>
      <c r="R443" s="25" t="e">
        <f t="shared" si="59"/>
        <v>#N/A</v>
      </c>
      <c r="S443" s="25" t="e">
        <f t="shared" si="60"/>
        <v>#N/A</v>
      </c>
      <c r="T443" s="25" t="e">
        <f t="shared" si="61"/>
        <v>#N/A</v>
      </c>
    </row>
    <row r="444" spans="1:20" hidden="1" x14ac:dyDescent="0.25">
      <c r="A444" s="2"/>
      <c r="B444" s="100"/>
      <c r="C444" s="76"/>
      <c r="D444" s="48"/>
      <c r="E444" s="85"/>
      <c r="F444" s="48"/>
      <c r="G444" s="84"/>
      <c r="H444" s="51"/>
      <c r="I444" s="79"/>
      <c r="N444" s="25" t="str">
        <f t="shared" si="62"/>
        <v/>
      </c>
      <c r="O444" s="25" t="e">
        <f t="shared" si="56"/>
        <v>#N/A</v>
      </c>
      <c r="P444" s="25" t="e">
        <f t="shared" si="57"/>
        <v>#N/A</v>
      </c>
      <c r="Q444" s="25" t="e">
        <f t="shared" si="58"/>
        <v>#N/A</v>
      </c>
      <c r="R444" s="25" t="e">
        <f t="shared" si="59"/>
        <v>#N/A</v>
      </c>
      <c r="S444" s="25" t="e">
        <f t="shared" si="60"/>
        <v>#N/A</v>
      </c>
      <c r="T444" s="25" t="e">
        <f t="shared" si="61"/>
        <v>#N/A</v>
      </c>
    </row>
    <row r="445" spans="1:20" hidden="1" x14ac:dyDescent="0.25">
      <c r="A445" s="2"/>
      <c r="B445" s="100"/>
      <c r="C445" s="76"/>
      <c r="D445" s="48"/>
      <c r="E445" s="85"/>
      <c r="F445" s="48"/>
      <c r="G445" s="84"/>
      <c r="H445" s="51"/>
      <c r="I445" s="79"/>
      <c r="N445" s="25" t="str">
        <f t="shared" si="62"/>
        <v/>
      </c>
      <c r="O445" s="25" t="e">
        <f t="shared" si="56"/>
        <v>#N/A</v>
      </c>
      <c r="P445" s="25" t="e">
        <f t="shared" si="57"/>
        <v>#N/A</v>
      </c>
      <c r="Q445" s="25" t="e">
        <f t="shared" si="58"/>
        <v>#N/A</v>
      </c>
      <c r="R445" s="25" t="e">
        <f t="shared" si="59"/>
        <v>#N/A</v>
      </c>
      <c r="S445" s="25" t="e">
        <f t="shared" si="60"/>
        <v>#N/A</v>
      </c>
      <c r="T445" s="25" t="e">
        <f t="shared" si="61"/>
        <v>#N/A</v>
      </c>
    </row>
    <row r="446" spans="1:20" hidden="1" x14ac:dyDescent="0.25">
      <c r="A446" s="2"/>
      <c r="B446" s="100"/>
      <c r="C446" s="76"/>
      <c r="D446" s="48"/>
      <c r="E446" s="85"/>
      <c r="F446" s="48"/>
      <c r="G446" s="84"/>
      <c r="H446" s="51"/>
      <c r="I446" s="79"/>
      <c r="N446" s="25" t="str">
        <f t="shared" si="62"/>
        <v/>
      </c>
      <c r="O446" s="25" t="e">
        <f t="shared" si="56"/>
        <v>#N/A</v>
      </c>
      <c r="P446" s="25" t="e">
        <f t="shared" si="57"/>
        <v>#N/A</v>
      </c>
      <c r="Q446" s="25" t="e">
        <f t="shared" si="58"/>
        <v>#N/A</v>
      </c>
      <c r="R446" s="25" t="e">
        <f t="shared" si="59"/>
        <v>#N/A</v>
      </c>
      <c r="S446" s="25" t="e">
        <f t="shared" si="60"/>
        <v>#N/A</v>
      </c>
      <c r="T446" s="25" t="e">
        <f t="shared" si="61"/>
        <v>#N/A</v>
      </c>
    </row>
    <row r="447" spans="1:20" hidden="1" x14ac:dyDescent="0.25">
      <c r="A447" s="2"/>
      <c r="B447" s="100"/>
      <c r="C447" s="76"/>
      <c r="D447" s="48"/>
      <c r="E447" s="85"/>
      <c r="F447" s="48"/>
      <c r="G447" s="84"/>
      <c r="H447" s="51"/>
      <c r="I447" s="79"/>
      <c r="N447" s="25" t="str">
        <f t="shared" si="62"/>
        <v/>
      </c>
      <c r="O447" s="25" t="e">
        <f t="shared" si="56"/>
        <v>#N/A</v>
      </c>
      <c r="P447" s="25" t="e">
        <f t="shared" si="57"/>
        <v>#N/A</v>
      </c>
      <c r="Q447" s="25" t="e">
        <f t="shared" si="58"/>
        <v>#N/A</v>
      </c>
      <c r="R447" s="25" t="e">
        <f t="shared" si="59"/>
        <v>#N/A</v>
      </c>
      <c r="S447" s="25" t="e">
        <f t="shared" si="60"/>
        <v>#N/A</v>
      </c>
      <c r="T447" s="25" t="e">
        <f t="shared" si="61"/>
        <v>#N/A</v>
      </c>
    </row>
    <row r="448" spans="1:20" hidden="1" x14ac:dyDescent="0.25">
      <c r="A448" s="2"/>
      <c r="B448" s="100"/>
      <c r="C448" s="76"/>
      <c r="D448" s="48"/>
      <c r="E448" s="85"/>
      <c r="F448" s="48"/>
      <c r="G448" s="84"/>
      <c r="H448" s="51"/>
      <c r="I448" s="79"/>
      <c r="N448" s="25" t="str">
        <f t="shared" si="62"/>
        <v/>
      </c>
      <c r="O448" s="25" t="e">
        <f t="shared" si="56"/>
        <v>#N/A</v>
      </c>
      <c r="P448" s="25" t="e">
        <f t="shared" si="57"/>
        <v>#N/A</v>
      </c>
      <c r="Q448" s="25" t="e">
        <f t="shared" si="58"/>
        <v>#N/A</v>
      </c>
      <c r="R448" s="25" t="e">
        <f t="shared" si="59"/>
        <v>#N/A</v>
      </c>
      <c r="S448" s="25" t="e">
        <f t="shared" si="60"/>
        <v>#N/A</v>
      </c>
      <c r="T448" s="25" t="e">
        <f t="shared" si="61"/>
        <v>#N/A</v>
      </c>
    </row>
    <row r="449" spans="1:20" hidden="1" x14ac:dyDescent="0.25">
      <c r="A449" s="2"/>
      <c r="B449" s="100"/>
      <c r="C449" s="76"/>
      <c r="D449" s="48"/>
      <c r="E449" s="85"/>
      <c r="F449" s="48"/>
      <c r="G449" s="84"/>
      <c r="H449" s="51"/>
      <c r="I449" s="79"/>
      <c r="N449" s="25" t="str">
        <f t="shared" si="62"/>
        <v/>
      </c>
      <c r="O449" s="25" t="e">
        <f t="shared" si="56"/>
        <v>#N/A</v>
      </c>
      <c r="P449" s="25" t="e">
        <f t="shared" si="57"/>
        <v>#N/A</v>
      </c>
      <c r="Q449" s="25" t="e">
        <f t="shared" si="58"/>
        <v>#N/A</v>
      </c>
      <c r="R449" s="25" t="e">
        <f t="shared" si="59"/>
        <v>#N/A</v>
      </c>
      <c r="S449" s="25" t="e">
        <f t="shared" si="60"/>
        <v>#N/A</v>
      </c>
      <c r="T449" s="25" t="e">
        <f t="shared" si="61"/>
        <v>#N/A</v>
      </c>
    </row>
    <row r="450" spans="1:20" hidden="1" x14ac:dyDescent="0.25">
      <c r="A450" s="2"/>
      <c r="B450" s="100"/>
      <c r="C450" s="76"/>
      <c r="D450" s="48"/>
      <c r="E450" s="85"/>
      <c r="F450" s="48"/>
      <c r="G450" s="84"/>
      <c r="H450" s="51"/>
      <c r="I450" s="79"/>
      <c r="N450" s="25" t="str">
        <f t="shared" si="62"/>
        <v/>
      </c>
      <c r="O450" s="25" t="e">
        <f t="shared" si="56"/>
        <v>#N/A</v>
      </c>
      <c r="P450" s="25" t="e">
        <f t="shared" si="57"/>
        <v>#N/A</v>
      </c>
      <c r="Q450" s="25" t="e">
        <f t="shared" si="58"/>
        <v>#N/A</v>
      </c>
      <c r="R450" s="25" t="e">
        <f t="shared" si="59"/>
        <v>#N/A</v>
      </c>
      <c r="S450" s="25" t="e">
        <f t="shared" si="60"/>
        <v>#N/A</v>
      </c>
      <c r="T450" s="25" t="e">
        <f t="shared" si="61"/>
        <v>#N/A</v>
      </c>
    </row>
    <row r="451" spans="1:20" hidden="1" x14ac:dyDescent="0.25">
      <c r="A451" s="2"/>
      <c r="B451" s="100"/>
      <c r="C451" s="76"/>
      <c r="D451" s="48"/>
      <c r="E451" s="85"/>
      <c r="F451" s="48"/>
      <c r="G451" s="84"/>
      <c r="H451" s="51"/>
      <c r="I451" s="79"/>
      <c r="N451" s="25" t="str">
        <f t="shared" si="62"/>
        <v/>
      </c>
      <c r="O451" s="25" t="e">
        <f t="shared" si="56"/>
        <v>#N/A</v>
      </c>
      <c r="P451" s="25" t="e">
        <f t="shared" si="57"/>
        <v>#N/A</v>
      </c>
      <c r="Q451" s="25" t="e">
        <f t="shared" si="58"/>
        <v>#N/A</v>
      </c>
      <c r="R451" s="25" t="e">
        <f t="shared" si="59"/>
        <v>#N/A</v>
      </c>
      <c r="S451" s="25" t="e">
        <f t="shared" si="60"/>
        <v>#N/A</v>
      </c>
      <c r="T451" s="25" t="e">
        <f t="shared" si="61"/>
        <v>#N/A</v>
      </c>
    </row>
    <row r="452" spans="1:20" hidden="1" x14ac:dyDescent="0.25">
      <c r="A452" s="2"/>
      <c r="B452" s="100"/>
      <c r="C452" s="76"/>
      <c r="D452" s="48"/>
      <c r="E452" s="85"/>
      <c r="F452" s="48"/>
      <c r="G452" s="84"/>
      <c r="H452" s="51"/>
      <c r="I452" s="79"/>
      <c r="N452" s="25" t="str">
        <f t="shared" si="62"/>
        <v/>
      </c>
      <c r="O452" s="25" t="e">
        <f t="shared" si="56"/>
        <v>#N/A</v>
      </c>
      <c r="P452" s="25" t="e">
        <f t="shared" si="57"/>
        <v>#N/A</v>
      </c>
      <c r="Q452" s="25" t="e">
        <f t="shared" si="58"/>
        <v>#N/A</v>
      </c>
      <c r="R452" s="25" t="e">
        <f t="shared" si="59"/>
        <v>#N/A</v>
      </c>
      <c r="S452" s="25" t="e">
        <f t="shared" si="60"/>
        <v>#N/A</v>
      </c>
      <c r="T452" s="25" t="e">
        <f t="shared" si="61"/>
        <v>#N/A</v>
      </c>
    </row>
    <row r="453" spans="1:20" hidden="1" x14ac:dyDescent="0.25">
      <c r="A453" s="2"/>
      <c r="B453" s="100"/>
      <c r="C453" s="76"/>
      <c r="D453" s="48"/>
      <c r="E453" s="85"/>
      <c r="F453" s="48"/>
      <c r="G453" s="84"/>
      <c r="H453" s="51"/>
      <c r="I453" s="79"/>
      <c r="N453" s="25" t="str">
        <f t="shared" si="62"/>
        <v/>
      </c>
      <c r="O453" s="25" t="e">
        <f t="shared" si="56"/>
        <v>#N/A</v>
      </c>
      <c r="P453" s="25" t="e">
        <f t="shared" si="57"/>
        <v>#N/A</v>
      </c>
      <c r="Q453" s="25" t="e">
        <f t="shared" si="58"/>
        <v>#N/A</v>
      </c>
      <c r="R453" s="25" t="e">
        <f t="shared" si="59"/>
        <v>#N/A</v>
      </c>
      <c r="S453" s="25" t="e">
        <f t="shared" si="60"/>
        <v>#N/A</v>
      </c>
      <c r="T453" s="25" t="e">
        <f t="shared" si="61"/>
        <v>#N/A</v>
      </c>
    </row>
    <row r="454" spans="1:20" hidden="1" x14ac:dyDescent="0.25">
      <c r="A454" s="2"/>
      <c r="B454" s="100"/>
      <c r="C454" s="76"/>
      <c r="D454" s="48"/>
      <c r="E454" s="85"/>
      <c r="F454" s="48"/>
      <c r="G454" s="84"/>
      <c r="H454" s="51"/>
      <c r="I454" s="79"/>
      <c r="N454" s="25" t="str">
        <f t="shared" si="62"/>
        <v/>
      </c>
      <c r="O454" s="25" t="e">
        <f t="shared" si="56"/>
        <v>#N/A</v>
      </c>
      <c r="P454" s="25" t="e">
        <f t="shared" si="57"/>
        <v>#N/A</v>
      </c>
      <c r="Q454" s="25" t="e">
        <f t="shared" si="58"/>
        <v>#N/A</v>
      </c>
      <c r="R454" s="25" t="e">
        <f t="shared" si="59"/>
        <v>#N/A</v>
      </c>
      <c r="S454" s="25" t="e">
        <f t="shared" si="60"/>
        <v>#N/A</v>
      </c>
      <c r="T454" s="25" t="e">
        <f t="shared" si="61"/>
        <v>#N/A</v>
      </c>
    </row>
    <row r="455" spans="1:20" hidden="1" x14ac:dyDescent="0.25">
      <c r="A455" s="2"/>
      <c r="B455" s="100"/>
      <c r="C455" s="76"/>
      <c r="D455" s="48"/>
      <c r="E455" s="85"/>
      <c r="F455" s="48"/>
      <c r="G455" s="84"/>
      <c r="H455" s="51"/>
      <c r="I455" s="79"/>
      <c r="N455" s="25" t="str">
        <f t="shared" si="62"/>
        <v/>
      </c>
      <c r="O455" s="25" t="e">
        <f t="shared" si="56"/>
        <v>#N/A</v>
      </c>
      <c r="P455" s="25" t="e">
        <f t="shared" si="57"/>
        <v>#N/A</v>
      </c>
      <c r="Q455" s="25" t="e">
        <f t="shared" si="58"/>
        <v>#N/A</v>
      </c>
      <c r="R455" s="25" t="e">
        <f t="shared" si="59"/>
        <v>#N/A</v>
      </c>
      <c r="S455" s="25" t="e">
        <f t="shared" si="60"/>
        <v>#N/A</v>
      </c>
      <c r="T455" s="25" t="e">
        <f t="shared" si="61"/>
        <v>#N/A</v>
      </c>
    </row>
    <row r="456" spans="1:20" hidden="1" x14ac:dyDescent="0.25">
      <c r="A456" s="2"/>
      <c r="B456" s="100"/>
      <c r="C456" s="76"/>
      <c r="D456" s="48"/>
      <c r="E456" s="85"/>
      <c r="F456" s="48"/>
      <c r="G456" s="84"/>
      <c r="H456" s="51"/>
      <c r="I456" s="79"/>
      <c r="N456" s="25" t="str">
        <f t="shared" si="62"/>
        <v/>
      </c>
      <c r="O456" s="25" t="e">
        <f t="shared" si="56"/>
        <v>#N/A</v>
      </c>
      <c r="P456" s="25" t="e">
        <f t="shared" si="57"/>
        <v>#N/A</v>
      </c>
      <c r="Q456" s="25" t="e">
        <f t="shared" si="58"/>
        <v>#N/A</v>
      </c>
      <c r="R456" s="25" t="e">
        <f t="shared" si="59"/>
        <v>#N/A</v>
      </c>
      <c r="S456" s="25" t="e">
        <f t="shared" si="60"/>
        <v>#N/A</v>
      </c>
      <c r="T456" s="25" t="e">
        <f t="shared" si="61"/>
        <v>#N/A</v>
      </c>
    </row>
    <row r="457" spans="1:20" hidden="1" x14ac:dyDescent="0.25">
      <c r="A457" s="2"/>
      <c r="B457" s="100"/>
      <c r="C457" s="76"/>
      <c r="D457" s="48"/>
      <c r="E457" s="85"/>
      <c r="F457" s="48"/>
      <c r="G457" s="84"/>
      <c r="H457" s="51"/>
      <c r="I457" s="79"/>
      <c r="N457" s="25" t="str">
        <f t="shared" si="62"/>
        <v/>
      </c>
      <c r="O457" s="25" t="e">
        <f t="shared" si="56"/>
        <v>#N/A</v>
      </c>
      <c r="P457" s="25" t="e">
        <f t="shared" si="57"/>
        <v>#N/A</v>
      </c>
      <c r="Q457" s="25" t="e">
        <f t="shared" si="58"/>
        <v>#N/A</v>
      </c>
      <c r="R457" s="25" t="e">
        <f t="shared" si="59"/>
        <v>#N/A</v>
      </c>
      <c r="S457" s="25" t="e">
        <f t="shared" si="60"/>
        <v>#N/A</v>
      </c>
      <c r="T457" s="25" t="e">
        <f t="shared" si="61"/>
        <v>#N/A</v>
      </c>
    </row>
    <row r="458" spans="1:20" hidden="1" x14ac:dyDescent="0.25">
      <c r="A458" s="2"/>
      <c r="B458" s="100"/>
      <c r="C458" s="76"/>
      <c r="D458" s="48"/>
      <c r="E458" s="85"/>
      <c r="F458" s="48"/>
      <c r="G458" s="84"/>
      <c r="H458" s="51"/>
      <c r="I458" s="79"/>
      <c r="N458" s="25" t="str">
        <f t="shared" si="62"/>
        <v/>
      </c>
      <c r="O458" s="25" t="e">
        <f t="shared" si="56"/>
        <v>#N/A</v>
      </c>
      <c r="P458" s="25" t="e">
        <f t="shared" si="57"/>
        <v>#N/A</v>
      </c>
      <c r="Q458" s="25" t="e">
        <f t="shared" si="58"/>
        <v>#N/A</v>
      </c>
      <c r="R458" s="25" t="e">
        <f t="shared" si="59"/>
        <v>#N/A</v>
      </c>
      <c r="S458" s="25" t="e">
        <f t="shared" si="60"/>
        <v>#N/A</v>
      </c>
      <c r="T458" s="25" t="e">
        <f t="shared" si="61"/>
        <v>#N/A</v>
      </c>
    </row>
    <row r="459" spans="1:20" hidden="1" x14ac:dyDescent="0.25">
      <c r="A459" s="2"/>
      <c r="B459" s="100"/>
      <c r="C459" s="76"/>
      <c r="D459" s="48"/>
      <c r="E459" s="85"/>
      <c r="F459" s="48"/>
      <c r="G459" s="84"/>
      <c r="H459" s="51"/>
      <c r="I459" s="79"/>
      <c r="N459" s="25" t="str">
        <f t="shared" si="62"/>
        <v/>
      </c>
      <c r="O459" s="25" t="e">
        <f t="shared" si="56"/>
        <v>#N/A</v>
      </c>
      <c r="P459" s="25" t="e">
        <f t="shared" si="57"/>
        <v>#N/A</v>
      </c>
      <c r="Q459" s="25" t="e">
        <f t="shared" si="58"/>
        <v>#N/A</v>
      </c>
      <c r="R459" s="25" t="e">
        <f t="shared" si="59"/>
        <v>#N/A</v>
      </c>
      <c r="S459" s="25" t="e">
        <f t="shared" si="60"/>
        <v>#N/A</v>
      </c>
      <c r="T459" s="25" t="e">
        <f t="shared" si="61"/>
        <v>#N/A</v>
      </c>
    </row>
    <row r="460" spans="1:20" hidden="1" x14ac:dyDescent="0.25">
      <c r="A460" s="2"/>
      <c r="B460" s="100"/>
      <c r="C460" s="76"/>
      <c r="D460" s="48"/>
      <c r="E460" s="85"/>
      <c r="F460" s="48"/>
      <c r="G460" s="84"/>
      <c r="H460" s="51"/>
      <c r="I460" s="79"/>
      <c r="N460" s="25" t="str">
        <f t="shared" si="62"/>
        <v/>
      </c>
      <c r="O460" s="25" t="e">
        <f t="shared" si="56"/>
        <v>#N/A</v>
      </c>
      <c r="P460" s="25" t="e">
        <f t="shared" si="57"/>
        <v>#N/A</v>
      </c>
      <c r="Q460" s="25" t="e">
        <f t="shared" si="58"/>
        <v>#N/A</v>
      </c>
      <c r="R460" s="25" t="e">
        <f t="shared" si="59"/>
        <v>#N/A</v>
      </c>
      <c r="S460" s="25" t="e">
        <f t="shared" si="60"/>
        <v>#N/A</v>
      </c>
      <c r="T460" s="25" t="e">
        <f t="shared" si="61"/>
        <v>#N/A</v>
      </c>
    </row>
    <row r="461" spans="1:20" hidden="1" x14ac:dyDescent="0.25">
      <c r="A461" s="2"/>
      <c r="B461" s="100"/>
      <c r="C461" s="76"/>
      <c r="D461" s="48"/>
      <c r="E461" s="85"/>
      <c r="F461" s="48"/>
      <c r="G461" s="84"/>
      <c r="H461" s="51"/>
      <c r="I461" s="79"/>
      <c r="N461" s="25" t="str">
        <f t="shared" si="62"/>
        <v/>
      </c>
      <c r="O461" s="25" t="e">
        <f t="shared" si="56"/>
        <v>#N/A</v>
      </c>
      <c r="P461" s="25" t="e">
        <f t="shared" si="57"/>
        <v>#N/A</v>
      </c>
      <c r="Q461" s="25" t="e">
        <f t="shared" si="58"/>
        <v>#N/A</v>
      </c>
      <c r="R461" s="25" t="e">
        <f t="shared" si="59"/>
        <v>#N/A</v>
      </c>
      <c r="S461" s="25" t="e">
        <f t="shared" si="60"/>
        <v>#N/A</v>
      </c>
      <c r="T461" s="25" t="e">
        <f t="shared" si="61"/>
        <v>#N/A</v>
      </c>
    </row>
    <row r="462" spans="1:20" hidden="1" x14ac:dyDescent="0.25">
      <c r="A462" s="2"/>
      <c r="B462" s="100"/>
      <c r="C462" s="76"/>
      <c r="D462" s="48"/>
      <c r="E462" s="85"/>
      <c r="F462" s="48"/>
      <c r="G462" s="84"/>
      <c r="H462" s="51"/>
      <c r="I462" s="79"/>
      <c r="N462" s="25" t="str">
        <f t="shared" si="62"/>
        <v/>
      </c>
      <c r="O462" s="25" t="e">
        <f t="shared" ref="O462:O523" si="63">VLOOKUP($N462,$N$3:$T$9,2,FALSE)</f>
        <v>#N/A</v>
      </c>
      <c r="P462" s="25" t="e">
        <f t="shared" ref="P462:P523" si="64">VLOOKUP($N462,$N$3:$T$9,3,FALSE)</f>
        <v>#N/A</v>
      </c>
      <c r="Q462" s="25" t="e">
        <f t="shared" ref="Q462:Q523" si="65">VLOOKUP($N462,$N$3:$T$9,4,FALSE)</f>
        <v>#N/A</v>
      </c>
      <c r="R462" s="25" t="e">
        <f t="shared" ref="R462:R523" si="66">VLOOKUP($N462,$N$3:$T$9,5,FALSE)</f>
        <v>#N/A</v>
      </c>
      <c r="S462" s="25" t="e">
        <f t="shared" ref="S462:S523" si="67">VLOOKUP($N462,$N$3:$T$9,6,FALSE)</f>
        <v>#N/A</v>
      </c>
      <c r="T462" s="25" t="e">
        <f t="shared" ref="T462:T523" si="68">VLOOKUP($N462,$N$3:$T$9,7,FALSE)</f>
        <v>#N/A</v>
      </c>
    </row>
    <row r="463" spans="1:20" hidden="1" x14ac:dyDescent="0.25">
      <c r="A463" s="2"/>
      <c r="B463" s="100"/>
      <c r="C463" s="76"/>
      <c r="D463" s="48"/>
      <c r="E463" s="85"/>
      <c r="F463" s="48"/>
      <c r="G463" s="84"/>
      <c r="H463" s="51"/>
      <c r="I463" s="79"/>
      <c r="N463" s="25" t="str">
        <f t="shared" si="62"/>
        <v/>
      </c>
      <c r="O463" s="25" t="e">
        <f t="shared" si="63"/>
        <v>#N/A</v>
      </c>
      <c r="P463" s="25" t="e">
        <f t="shared" si="64"/>
        <v>#N/A</v>
      </c>
      <c r="Q463" s="25" t="e">
        <f t="shared" si="65"/>
        <v>#N/A</v>
      </c>
      <c r="R463" s="25" t="e">
        <f t="shared" si="66"/>
        <v>#N/A</v>
      </c>
      <c r="S463" s="25" t="e">
        <f t="shared" si="67"/>
        <v>#N/A</v>
      </c>
      <c r="T463" s="25" t="e">
        <f t="shared" si="68"/>
        <v>#N/A</v>
      </c>
    </row>
    <row r="464" spans="1:20" hidden="1" x14ac:dyDescent="0.25">
      <c r="A464" s="2"/>
      <c r="B464" s="100"/>
      <c r="C464" s="76"/>
      <c r="D464" s="48"/>
      <c r="E464" s="129"/>
      <c r="F464" s="48"/>
      <c r="G464" s="84"/>
      <c r="H464" s="51"/>
      <c r="I464" s="79"/>
      <c r="N464" s="25" t="str">
        <f t="shared" si="62"/>
        <v/>
      </c>
      <c r="O464" s="25" t="e">
        <f t="shared" si="63"/>
        <v>#N/A</v>
      </c>
      <c r="P464" s="25" t="e">
        <f t="shared" si="64"/>
        <v>#N/A</v>
      </c>
      <c r="Q464" s="25" t="e">
        <f t="shared" si="65"/>
        <v>#N/A</v>
      </c>
      <c r="R464" s="25" t="e">
        <f t="shared" si="66"/>
        <v>#N/A</v>
      </c>
      <c r="S464" s="25" t="e">
        <f t="shared" si="67"/>
        <v>#N/A</v>
      </c>
      <c r="T464" s="25" t="e">
        <f t="shared" si="68"/>
        <v>#N/A</v>
      </c>
    </row>
    <row r="465" spans="1:20" hidden="1" x14ac:dyDescent="0.25">
      <c r="A465" s="2"/>
      <c r="B465" s="100"/>
      <c r="C465" s="76"/>
      <c r="D465" s="48"/>
      <c r="E465" s="85"/>
      <c r="F465" s="48"/>
      <c r="G465" s="84"/>
      <c r="H465" s="51"/>
      <c r="I465" s="79"/>
      <c r="N465" s="25" t="str">
        <f t="shared" si="62"/>
        <v/>
      </c>
      <c r="O465" s="25" t="e">
        <f t="shared" si="63"/>
        <v>#N/A</v>
      </c>
      <c r="P465" s="25" t="e">
        <f t="shared" si="64"/>
        <v>#N/A</v>
      </c>
      <c r="Q465" s="25" t="e">
        <f t="shared" si="65"/>
        <v>#N/A</v>
      </c>
      <c r="R465" s="25" t="e">
        <f t="shared" si="66"/>
        <v>#N/A</v>
      </c>
      <c r="S465" s="25" t="e">
        <f t="shared" si="67"/>
        <v>#N/A</v>
      </c>
      <c r="T465" s="25" t="e">
        <f t="shared" si="68"/>
        <v>#N/A</v>
      </c>
    </row>
    <row r="466" spans="1:20" hidden="1" x14ac:dyDescent="0.25">
      <c r="A466" s="2"/>
      <c r="B466" s="100"/>
      <c r="C466" s="76"/>
      <c r="D466" s="48"/>
      <c r="E466" s="85"/>
      <c r="F466" s="48"/>
      <c r="G466" s="84"/>
      <c r="H466" s="51"/>
      <c r="I466" s="79"/>
      <c r="N466" s="25" t="str">
        <f t="shared" si="62"/>
        <v/>
      </c>
      <c r="O466" s="25" t="e">
        <f t="shared" si="63"/>
        <v>#N/A</v>
      </c>
      <c r="P466" s="25" t="e">
        <f t="shared" si="64"/>
        <v>#N/A</v>
      </c>
      <c r="Q466" s="25" t="e">
        <f t="shared" si="65"/>
        <v>#N/A</v>
      </c>
      <c r="R466" s="25" t="e">
        <f t="shared" si="66"/>
        <v>#N/A</v>
      </c>
      <c r="S466" s="25" t="e">
        <f t="shared" si="67"/>
        <v>#N/A</v>
      </c>
      <c r="T466" s="25" t="e">
        <f t="shared" si="68"/>
        <v>#N/A</v>
      </c>
    </row>
    <row r="467" spans="1:20" hidden="1" x14ac:dyDescent="0.25">
      <c r="A467" s="2"/>
      <c r="B467" s="100"/>
      <c r="C467" s="76"/>
      <c r="D467" s="48"/>
      <c r="E467" s="85"/>
      <c r="F467" s="48"/>
      <c r="G467" s="84"/>
      <c r="H467" s="51"/>
      <c r="I467" s="79"/>
      <c r="N467" s="25" t="str">
        <f t="shared" si="62"/>
        <v/>
      </c>
      <c r="O467" s="25" t="e">
        <f t="shared" si="63"/>
        <v>#N/A</v>
      </c>
      <c r="P467" s="25" t="e">
        <f t="shared" si="64"/>
        <v>#N/A</v>
      </c>
      <c r="Q467" s="25" t="e">
        <f t="shared" si="65"/>
        <v>#N/A</v>
      </c>
      <c r="R467" s="25" t="e">
        <f t="shared" si="66"/>
        <v>#N/A</v>
      </c>
      <c r="S467" s="25" t="e">
        <f t="shared" si="67"/>
        <v>#N/A</v>
      </c>
      <c r="T467" s="25" t="e">
        <f t="shared" si="68"/>
        <v>#N/A</v>
      </c>
    </row>
    <row r="468" spans="1:20" hidden="1" x14ac:dyDescent="0.25">
      <c r="A468" s="2"/>
      <c r="B468" s="100"/>
      <c r="C468" s="76"/>
      <c r="D468" s="48"/>
      <c r="E468" s="85"/>
      <c r="F468" s="48"/>
      <c r="G468" s="130"/>
      <c r="H468" s="131"/>
      <c r="I468" s="79"/>
      <c r="N468" s="25" t="str">
        <f t="shared" ref="N468:N523" si="69">LEFT(B468,2)</f>
        <v/>
      </c>
      <c r="O468" s="25" t="e">
        <f t="shared" si="63"/>
        <v>#N/A</v>
      </c>
      <c r="P468" s="25" t="e">
        <f t="shared" si="64"/>
        <v>#N/A</v>
      </c>
      <c r="Q468" s="25" t="e">
        <f t="shared" si="65"/>
        <v>#N/A</v>
      </c>
      <c r="R468" s="25" t="e">
        <f t="shared" si="66"/>
        <v>#N/A</v>
      </c>
      <c r="S468" s="25" t="e">
        <f t="shared" si="67"/>
        <v>#N/A</v>
      </c>
      <c r="T468" s="25" t="e">
        <f t="shared" si="68"/>
        <v>#N/A</v>
      </c>
    </row>
    <row r="469" spans="1:20" hidden="1" x14ac:dyDescent="0.25">
      <c r="A469" s="2"/>
      <c r="B469" s="100"/>
      <c r="C469" s="76"/>
      <c r="D469" s="48"/>
      <c r="E469" s="85"/>
      <c r="F469" s="48"/>
      <c r="G469" s="130"/>
      <c r="H469" s="131"/>
      <c r="I469" s="79"/>
      <c r="N469" s="25" t="str">
        <f t="shared" si="69"/>
        <v/>
      </c>
      <c r="O469" s="25" t="e">
        <f t="shared" si="63"/>
        <v>#N/A</v>
      </c>
      <c r="P469" s="25" t="e">
        <f t="shared" si="64"/>
        <v>#N/A</v>
      </c>
      <c r="Q469" s="25" t="e">
        <f t="shared" si="65"/>
        <v>#N/A</v>
      </c>
      <c r="R469" s="25" t="e">
        <f t="shared" si="66"/>
        <v>#N/A</v>
      </c>
      <c r="S469" s="25" t="e">
        <f t="shared" si="67"/>
        <v>#N/A</v>
      </c>
      <c r="T469" s="25" t="e">
        <f t="shared" si="68"/>
        <v>#N/A</v>
      </c>
    </row>
    <row r="470" spans="1:20" hidden="1" x14ac:dyDescent="0.25">
      <c r="A470" s="2"/>
      <c r="B470" s="100"/>
      <c r="C470" s="76"/>
      <c r="D470" s="48"/>
      <c r="E470" s="85"/>
      <c r="F470" s="48"/>
      <c r="G470" s="130"/>
      <c r="H470" s="131"/>
      <c r="I470" s="79"/>
      <c r="N470" s="25" t="str">
        <f t="shared" si="69"/>
        <v/>
      </c>
      <c r="O470" s="25" t="e">
        <f t="shared" si="63"/>
        <v>#N/A</v>
      </c>
      <c r="P470" s="25" t="e">
        <f t="shared" si="64"/>
        <v>#N/A</v>
      </c>
      <c r="Q470" s="25" t="e">
        <f t="shared" si="65"/>
        <v>#N/A</v>
      </c>
      <c r="R470" s="25" t="e">
        <f t="shared" si="66"/>
        <v>#N/A</v>
      </c>
      <c r="S470" s="25" t="e">
        <f t="shared" si="67"/>
        <v>#N/A</v>
      </c>
      <c r="T470" s="25" t="e">
        <f t="shared" si="68"/>
        <v>#N/A</v>
      </c>
    </row>
    <row r="471" spans="1:20" hidden="1" x14ac:dyDescent="0.25">
      <c r="A471" s="2"/>
      <c r="B471" s="100"/>
      <c r="C471" s="76"/>
      <c r="D471" s="48"/>
      <c r="E471" s="85"/>
      <c r="F471" s="48"/>
      <c r="G471" s="84"/>
      <c r="H471" s="51"/>
      <c r="I471" s="79"/>
      <c r="N471" s="25" t="str">
        <f t="shared" si="69"/>
        <v/>
      </c>
      <c r="O471" s="25" t="e">
        <f t="shared" si="63"/>
        <v>#N/A</v>
      </c>
      <c r="P471" s="25" t="e">
        <f t="shared" si="64"/>
        <v>#N/A</v>
      </c>
      <c r="Q471" s="25" t="e">
        <f t="shared" si="65"/>
        <v>#N/A</v>
      </c>
      <c r="R471" s="25" t="e">
        <f t="shared" si="66"/>
        <v>#N/A</v>
      </c>
      <c r="S471" s="25" t="e">
        <f t="shared" si="67"/>
        <v>#N/A</v>
      </c>
      <c r="T471" s="25" t="e">
        <f t="shared" si="68"/>
        <v>#N/A</v>
      </c>
    </row>
    <row r="472" spans="1:20" hidden="1" x14ac:dyDescent="0.25">
      <c r="A472" s="2"/>
      <c r="B472" s="100"/>
      <c r="C472" s="76"/>
      <c r="D472" s="48"/>
      <c r="E472" s="85"/>
      <c r="F472" s="48"/>
      <c r="G472" s="84"/>
      <c r="H472" s="51"/>
      <c r="I472" s="79"/>
      <c r="N472" s="25" t="str">
        <f t="shared" si="69"/>
        <v/>
      </c>
      <c r="O472" s="25" t="e">
        <f t="shared" si="63"/>
        <v>#N/A</v>
      </c>
      <c r="P472" s="25" t="e">
        <f t="shared" si="64"/>
        <v>#N/A</v>
      </c>
      <c r="Q472" s="25" t="e">
        <f t="shared" si="65"/>
        <v>#N/A</v>
      </c>
      <c r="R472" s="25" t="e">
        <f t="shared" si="66"/>
        <v>#N/A</v>
      </c>
      <c r="S472" s="25" t="e">
        <f t="shared" si="67"/>
        <v>#N/A</v>
      </c>
      <c r="T472" s="25" t="e">
        <f t="shared" si="68"/>
        <v>#N/A</v>
      </c>
    </row>
    <row r="473" spans="1:20" hidden="1" x14ac:dyDescent="0.25">
      <c r="A473" s="2"/>
      <c r="B473" s="100"/>
      <c r="C473" s="221"/>
      <c r="D473" s="48"/>
      <c r="E473" s="85"/>
      <c r="F473" s="48"/>
      <c r="G473" s="130"/>
      <c r="H473" s="131"/>
      <c r="I473" s="79"/>
      <c r="N473" s="25" t="str">
        <f t="shared" si="69"/>
        <v/>
      </c>
      <c r="O473" s="25" t="e">
        <f t="shared" si="63"/>
        <v>#N/A</v>
      </c>
      <c r="P473" s="25" t="e">
        <f t="shared" si="64"/>
        <v>#N/A</v>
      </c>
      <c r="Q473" s="25" t="e">
        <f t="shared" si="65"/>
        <v>#N/A</v>
      </c>
      <c r="R473" s="25" t="e">
        <f t="shared" si="66"/>
        <v>#N/A</v>
      </c>
      <c r="S473" s="25" t="e">
        <f t="shared" si="67"/>
        <v>#N/A</v>
      </c>
      <c r="T473" s="25" t="e">
        <f t="shared" si="68"/>
        <v>#N/A</v>
      </c>
    </row>
    <row r="474" spans="1:20" hidden="1" x14ac:dyDescent="0.25">
      <c r="A474" s="2"/>
      <c r="B474" s="100"/>
      <c r="C474" s="76"/>
      <c r="D474" s="48"/>
      <c r="E474" s="85"/>
      <c r="F474" s="48"/>
      <c r="G474" s="84"/>
      <c r="H474" s="51"/>
      <c r="I474" s="79"/>
      <c r="N474" s="25" t="str">
        <f t="shared" si="69"/>
        <v/>
      </c>
      <c r="O474" s="25" t="e">
        <f t="shared" si="63"/>
        <v>#N/A</v>
      </c>
      <c r="P474" s="25" t="e">
        <f t="shared" si="64"/>
        <v>#N/A</v>
      </c>
      <c r="Q474" s="25" t="e">
        <f t="shared" si="65"/>
        <v>#N/A</v>
      </c>
      <c r="R474" s="25" t="e">
        <f t="shared" si="66"/>
        <v>#N/A</v>
      </c>
      <c r="S474" s="25" t="e">
        <f t="shared" si="67"/>
        <v>#N/A</v>
      </c>
      <c r="T474" s="25" t="e">
        <f t="shared" si="68"/>
        <v>#N/A</v>
      </c>
    </row>
    <row r="475" spans="1:20" hidden="1" x14ac:dyDescent="0.25">
      <c r="A475" s="2"/>
      <c r="B475" s="100"/>
      <c r="C475" s="76"/>
      <c r="D475" s="48"/>
      <c r="E475" s="85"/>
      <c r="F475" s="48"/>
      <c r="G475" s="84"/>
      <c r="H475" s="51"/>
      <c r="I475" s="79"/>
      <c r="N475" s="25" t="str">
        <f t="shared" si="69"/>
        <v/>
      </c>
      <c r="O475" s="25" t="e">
        <f t="shared" si="63"/>
        <v>#N/A</v>
      </c>
      <c r="P475" s="25" t="e">
        <f t="shared" si="64"/>
        <v>#N/A</v>
      </c>
      <c r="Q475" s="25" t="e">
        <f t="shared" si="65"/>
        <v>#N/A</v>
      </c>
      <c r="R475" s="25" t="e">
        <f t="shared" si="66"/>
        <v>#N/A</v>
      </c>
      <c r="S475" s="25" t="e">
        <f t="shared" si="67"/>
        <v>#N/A</v>
      </c>
      <c r="T475" s="25" t="e">
        <f t="shared" si="68"/>
        <v>#N/A</v>
      </c>
    </row>
    <row r="476" spans="1:20" hidden="1" x14ac:dyDescent="0.25">
      <c r="A476" s="2"/>
      <c r="B476" s="100"/>
      <c r="C476" s="76"/>
      <c r="D476" s="48"/>
      <c r="E476" s="85"/>
      <c r="F476" s="48"/>
      <c r="G476" s="84"/>
      <c r="H476" s="51"/>
      <c r="I476" s="79"/>
      <c r="N476" s="25" t="str">
        <f t="shared" si="69"/>
        <v/>
      </c>
      <c r="O476" s="25" t="e">
        <f t="shared" si="63"/>
        <v>#N/A</v>
      </c>
      <c r="P476" s="25" t="e">
        <f t="shared" si="64"/>
        <v>#N/A</v>
      </c>
      <c r="Q476" s="25" t="e">
        <f t="shared" si="65"/>
        <v>#N/A</v>
      </c>
      <c r="R476" s="25" t="e">
        <f t="shared" si="66"/>
        <v>#N/A</v>
      </c>
      <c r="S476" s="25" t="e">
        <f t="shared" si="67"/>
        <v>#N/A</v>
      </c>
      <c r="T476" s="25" t="e">
        <f t="shared" si="68"/>
        <v>#N/A</v>
      </c>
    </row>
    <row r="477" spans="1:20" hidden="1" x14ac:dyDescent="0.25">
      <c r="A477" s="2"/>
      <c r="B477" s="100"/>
      <c r="C477" s="76"/>
      <c r="D477" s="48"/>
      <c r="E477" s="85"/>
      <c r="F477" s="48"/>
      <c r="G477" s="84"/>
      <c r="H477" s="51"/>
      <c r="I477" s="79"/>
      <c r="N477" s="25" t="str">
        <f t="shared" si="69"/>
        <v/>
      </c>
      <c r="O477" s="25" t="e">
        <f t="shared" si="63"/>
        <v>#N/A</v>
      </c>
      <c r="P477" s="25" t="e">
        <f t="shared" si="64"/>
        <v>#N/A</v>
      </c>
      <c r="Q477" s="25" t="e">
        <f t="shared" si="65"/>
        <v>#N/A</v>
      </c>
      <c r="R477" s="25" t="e">
        <f t="shared" si="66"/>
        <v>#N/A</v>
      </c>
      <c r="S477" s="25" t="e">
        <f t="shared" si="67"/>
        <v>#N/A</v>
      </c>
      <c r="T477" s="25" t="e">
        <f t="shared" si="68"/>
        <v>#N/A</v>
      </c>
    </row>
    <row r="478" spans="1:20" hidden="1" x14ac:dyDescent="0.25">
      <c r="A478" s="2"/>
      <c r="B478" s="100"/>
      <c r="C478" s="76"/>
      <c r="D478" s="48"/>
      <c r="E478" s="85"/>
      <c r="F478" s="48"/>
      <c r="G478" s="84"/>
      <c r="H478" s="51"/>
      <c r="I478" s="79"/>
      <c r="N478" s="25" t="str">
        <f t="shared" si="69"/>
        <v/>
      </c>
      <c r="O478" s="25" t="e">
        <f t="shared" si="63"/>
        <v>#N/A</v>
      </c>
      <c r="P478" s="25" t="e">
        <f t="shared" si="64"/>
        <v>#N/A</v>
      </c>
      <c r="Q478" s="25" t="e">
        <f t="shared" si="65"/>
        <v>#N/A</v>
      </c>
      <c r="R478" s="25" t="e">
        <f t="shared" si="66"/>
        <v>#N/A</v>
      </c>
      <c r="S478" s="25" t="e">
        <f t="shared" si="67"/>
        <v>#N/A</v>
      </c>
      <c r="T478" s="25" t="e">
        <f t="shared" si="68"/>
        <v>#N/A</v>
      </c>
    </row>
    <row r="479" spans="1:20" hidden="1" x14ac:dyDescent="0.25">
      <c r="A479" s="2"/>
      <c r="B479" s="100"/>
      <c r="C479" s="76"/>
      <c r="D479" s="48"/>
      <c r="E479" s="85"/>
      <c r="F479" s="48"/>
      <c r="G479" s="84"/>
      <c r="H479" s="51"/>
      <c r="I479" s="79"/>
      <c r="N479" s="25" t="str">
        <f t="shared" si="69"/>
        <v/>
      </c>
      <c r="O479" s="25" t="e">
        <f t="shared" si="63"/>
        <v>#N/A</v>
      </c>
      <c r="P479" s="25" t="e">
        <f t="shared" si="64"/>
        <v>#N/A</v>
      </c>
      <c r="Q479" s="25" t="e">
        <f t="shared" si="65"/>
        <v>#N/A</v>
      </c>
      <c r="R479" s="25" t="e">
        <f t="shared" si="66"/>
        <v>#N/A</v>
      </c>
      <c r="S479" s="25" t="e">
        <f t="shared" si="67"/>
        <v>#N/A</v>
      </c>
      <c r="T479" s="25" t="e">
        <f t="shared" si="68"/>
        <v>#N/A</v>
      </c>
    </row>
    <row r="480" spans="1:20" hidden="1" x14ac:dyDescent="0.25">
      <c r="A480" s="2"/>
      <c r="B480" s="100"/>
      <c r="C480" s="76"/>
      <c r="D480" s="48"/>
      <c r="E480" s="85"/>
      <c r="F480" s="48"/>
      <c r="G480" s="84"/>
      <c r="H480" s="51"/>
      <c r="I480" s="79"/>
      <c r="N480" s="25" t="str">
        <f t="shared" si="69"/>
        <v/>
      </c>
      <c r="O480" s="25" t="e">
        <f t="shared" si="63"/>
        <v>#N/A</v>
      </c>
      <c r="P480" s="25" t="e">
        <f t="shared" si="64"/>
        <v>#N/A</v>
      </c>
      <c r="Q480" s="25" t="e">
        <f t="shared" si="65"/>
        <v>#N/A</v>
      </c>
      <c r="R480" s="25" t="e">
        <f t="shared" si="66"/>
        <v>#N/A</v>
      </c>
      <c r="S480" s="25" t="e">
        <f t="shared" si="67"/>
        <v>#N/A</v>
      </c>
      <c r="T480" s="25" t="e">
        <f t="shared" si="68"/>
        <v>#N/A</v>
      </c>
    </row>
    <row r="481" spans="1:20" hidden="1" x14ac:dyDescent="0.25">
      <c r="A481" s="2"/>
      <c r="B481" s="100"/>
      <c r="C481" s="76"/>
      <c r="D481" s="48"/>
      <c r="E481" s="85"/>
      <c r="F481" s="48"/>
      <c r="G481" s="84"/>
      <c r="H481" s="51"/>
      <c r="I481" s="79"/>
      <c r="N481" s="25" t="str">
        <f t="shared" si="69"/>
        <v/>
      </c>
      <c r="O481" s="25" t="e">
        <f t="shared" si="63"/>
        <v>#N/A</v>
      </c>
      <c r="P481" s="25" t="e">
        <f t="shared" si="64"/>
        <v>#N/A</v>
      </c>
      <c r="Q481" s="25" t="e">
        <f t="shared" si="65"/>
        <v>#N/A</v>
      </c>
      <c r="R481" s="25" t="e">
        <f t="shared" si="66"/>
        <v>#N/A</v>
      </c>
      <c r="S481" s="25" t="e">
        <f t="shared" si="67"/>
        <v>#N/A</v>
      </c>
      <c r="T481" s="25" t="e">
        <f t="shared" si="68"/>
        <v>#N/A</v>
      </c>
    </row>
    <row r="482" spans="1:20" hidden="1" x14ac:dyDescent="0.25">
      <c r="A482" s="2"/>
      <c r="B482" s="100"/>
      <c r="C482" s="76"/>
      <c r="D482" s="48"/>
      <c r="E482" s="85"/>
      <c r="F482" s="48"/>
      <c r="G482" s="84"/>
      <c r="H482" s="51"/>
      <c r="I482" s="79"/>
      <c r="N482" s="25" t="str">
        <f t="shared" si="69"/>
        <v/>
      </c>
      <c r="O482" s="25" t="e">
        <f t="shared" si="63"/>
        <v>#N/A</v>
      </c>
      <c r="P482" s="25" t="e">
        <f t="shared" si="64"/>
        <v>#N/A</v>
      </c>
      <c r="Q482" s="25" t="e">
        <f t="shared" si="65"/>
        <v>#N/A</v>
      </c>
      <c r="R482" s="25" t="e">
        <f t="shared" si="66"/>
        <v>#N/A</v>
      </c>
      <c r="S482" s="25" t="e">
        <f t="shared" si="67"/>
        <v>#N/A</v>
      </c>
      <c r="T482" s="25" t="e">
        <f t="shared" si="68"/>
        <v>#N/A</v>
      </c>
    </row>
    <row r="483" spans="1:20" hidden="1" x14ac:dyDescent="0.25">
      <c r="A483" s="2"/>
      <c r="B483" s="100"/>
      <c r="C483" s="76"/>
      <c r="D483" s="48"/>
      <c r="E483" s="85"/>
      <c r="F483" s="48"/>
      <c r="G483" s="84"/>
      <c r="H483" s="51"/>
      <c r="I483" s="79"/>
      <c r="N483" s="25" t="str">
        <f t="shared" si="69"/>
        <v/>
      </c>
      <c r="O483" s="25" t="e">
        <f t="shared" si="63"/>
        <v>#N/A</v>
      </c>
      <c r="P483" s="25" t="e">
        <f t="shared" si="64"/>
        <v>#N/A</v>
      </c>
      <c r="Q483" s="25" t="e">
        <f t="shared" si="65"/>
        <v>#N/A</v>
      </c>
      <c r="R483" s="25" t="e">
        <f t="shared" si="66"/>
        <v>#N/A</v>
      </c>
      <c r="S483" s="25" t="e">
        <f t="shared" si="67"/>
        <v>#N/A</v>
      </c>
      <c r="T483" s="25" t="e">
        <f t="shared" si="68"/>
        <v>#N/A</v>
      </c>
    </row>
    <row r="484" spans="1:20" hidden="1" x14ac:dyDescent="0.25">
      <c r="A484" s="2"/>
      <c r="B484" s="100"/>
      <c r="C484" s="76"/>
      <c r="D484" s="48"/>
      <c r="E484" s="85"/>
      <c r="F484" s="48"/>
      <c r="G484" s="84"/>
      <c r="H484" s="51"/>
      <c r="I484" s="79"/>
      <c r="N484" s="25" t="str">
        <f t="shared" si="69"/>
        <v/>
      </c>
      <c r="O484" s="25" t="e">
        <f t="shared" si="63"/>
        <v>#N/A</v>
      </c>
      <c r="P484" s="25" t="e">
        <f t="shared" si="64"/>
        <v>#N/A</v>
      </c>
      <c r="Q484" s="25" t="e">
        <f t="shared" si="65"/>
        <v>#N/A</v>
      </c>
      <c r="R484" s="25" t="e">
        <f t="shared" si="66"/>
        <v>#N/A</v>
      </c>
      <c r="S484" s="25" t="e">
        <f t="shared" si="67"/>
        <v>#N/A</v>
      </c>
      <c r="T484" s="25" t="e">
        <f t="shared" si="68"/>
        <v>#N/A</v>
      </c>
    </row>
    <row r="485" spans="1:20" hidden="1" x14ac:dyDescent="0.25">
      <c r="A485" s="2"/>
      <c r="B485" s="100"/>
      <c r="C485" s="76"/>
      <c r="D485" s="48"/>
      <c r="E485" s="85"/>
      <c r="F485" s="48"/>
      <c r="G485" s="84"/>
      <c r="H485" s="51"/>
      <c r="I485" s="79"/>
      <c r="N485" s="25" t="str">
        <f t="shared" si="69"/>
        <v/>
      </c>
      <c r="O485" s="25" t="e">
        <f t="shared" si="63"/>
        <v>#N/A</v>
      </c>
      <c r="P485" s="25" t="e">
        <f t="shared" si="64"/>
        <v>#N/A</v>
      </c>
      <c r="Q485" s="25" t="e">
        <f t="shared" si="65"/>
        <v>#N/A</v>
      </c>
      <c r="R485" s="25" t="e">
        <f t="shared" si="66"/>
        <v>#N/A</v>
      </c>
      <c r="S485" s="25" t="e">
        <f t="shared" si="67"/>
        <v>#N/A</v>
      </c>
      <c r="T485" s="25" t="e">
        <f t="shared" si="68"/>
        <v>#N/A</v>
      </c>
    </row>
    <row r="486" spans="1:20" hidden="1" x14ac:dyDescent="0.25">
      <c r="A486" s="2"/>
      <c r="B486" s="100"/>
      <c r="C486" s="76"/>
      <c r="D486" s="48"/>
      <c r="E486" s="85"/>
      <c r="F486" s="48"/>
      <c r="G486" s="84"/>
      <c r="H486" s="51"/>
      <c r="I486" s="79"/>
      <c r="N486" s="25" t="str">
        <f t="shared" si="69"/>
        <v/>
      </c>
      <c r="O486" s="25" t="e">
        <f t="shared" si="63"/>
        <v>#N/A</v>
      </c>
      <c r="P486" s="25" t="e">
        <f t="shared" si="64"/>
        <v>#N/A</v>
      </c>
      <c r="Q486" s="25" t="e">
        <f t="shared" si="65"/>
        <v>#N/A</v>
      </c>
      <c r="R486" s="25" t="e">
        <f t="shared" si="66"/>
        <v>#N/A</v>
      </c>
      <c r="S486" s="25" t="e">
        <f t="shared" si="67"/>
        <v>#N/A</v>
      </c>
      <c r="T486" s="25" t="e">
        <f t="shared" si="68"/>
        <v>#N/A</v>
      </c>
    </row>
    <row r="487" spans="1:20" hidden="1" x14ac:dyDescent="0.25">
      <c r="A487" s="2"/>
      <c r="B487" s="100"/>
      <c r="C487" s="76"/>
      <c r="D487" s="48"/>
      <c r="E487" s="85"/>
      <c r="F487" s="48"/>
      <c r="G487" s="84"/>
      <c r="H487" s="51"/>
      <c r="I487" s="79"/>
      <c r="N487" s="25" t="str">
        <f t="shared" si="69"/>
        <v/>
      </c>
      <c r="O487" s="25" t="e">
        <f t="shared" si="63"/>
        <v>#N/A</v>
      </c>
      <c r="P487" s="25" t="e">
        <f t="shared" si="64"/>
        <v>#N/A</v>
      </c>
      <c r="Q487" s="25" t="e">
        <f t="shared" si="65"/>
        <v>#N/A</v>
      </c>
      <c r="R487" s="25" t="e">
        <f t="shared" si="66"/>
        <v>#N/A</v>
      </c>
      <c r="S487" s="25" t="e">
        <f t="shared" si="67"/>
        <v>#N/A</v>
      </c>
      <c r="T487" s="25" t="e">
        <f t="shared" si="68"/>
        <v>#N/A</v>
      </c>
    </row>
    <row r="488" spans="1:20" hidden="1" x14ac:dyDescent="0.25">
      <c r="A488" s="2"/>
      <c r="B488" s="100"/>
      <c r="C488" s="76"/>
      <c r="D488" s="48"/>
      <c r="E488" s="85"/>
      <c r="F488" s="48"/>
      <c r="G488" s="84"/>
      <c r="H488" s="51"/>
      <c r="I488" s="79"/>
      <c r="N488" s="25" t="str">
        <f t="shared" si="69"/>
        <v/>
      </c>
      <c r="O488" s="25" t="e">
        <f t="shared" si="63"/>
        <v>#N/A</v>
      </c>
      <c r="P488" s="25" t="e">
        <f t="shared" si="64"/>
        <v>#N/A</v>
      </c>
      <c r="Q488" s="25" t="e">
        <f t="shared" si="65"/>
        <v>#N/A</v>
      </c>
      <c r="R488" s="25" t="e">
        <f t="shared" si="66"/>
        <v>#N/A</v>
      </c>
      <c r="S488" s="25" t="e">
        <f t="shared" si="67"/>
        <v>#N/A</v>
      </c>
      <c r="T488" s="25" t="e">
        <f t="shared" si="68"/>
        <v>#N/A</v>
      </c>
    </row>
    <row r="489" spans="1:20" hidden="1" x14ac:dyDescent="0.25">
      <c r="A489" s="2"/>
      <c r="B489" s="100"/>
      <c r="C489" s="76"/>
      <c r="D489" s="48"/>
      <c r="E489" s="85"/>
      <c r="F489" s="48"/>
      <c r="G489" s="84"/>
      <c r="H489" s="51"/>
      <c r="I489" s="79"/>
      <c r="N489" s="25" t="str">
        <f t="shared" si="69"/>
        <v/>
      </c>
      <c r="O489" s="25" t="e">
        <f t="shared" si="63"/>
        <v>#N/A</v>
      </c>
      <c r="P489" s="25" t="e">
        <f t="shared" si="64"/>
        <v>#N/A</v>
      </c>
      <c r="Q489" s="25" t="e">
        <f t="shared" si="65"/>
        <v>#N/A</v>
      </c>
      <c r="R489" s="25" t="e">
        <f t="shared" si="66"/>
        <v>#N/A</v>
      </c>
      <c r="S489" s="25" t="e">
        <f t="shared" si="67"/>
        <v>#N/A</v>
      </c>
      <c r="T489" s="25" t="e">
        <f t="shared" si="68"/>
        <v>#N/A</v>
      </c>
    </row>
    <row r="490" spans="1:20" hidden="1" x14ac:dyDescent="0.25">
      <c r="A490" s="2"/>
      <c r="B490" s="100"/>
      <c r="C490" s="76"/>
      <c r="D490" s="48"/>
      <c r="E490" s="85"/>
      <c r="F490" s="48"/>
      <c r="G490" s="84"/>
      <c r="H490" s="51"/>
      <c r="I490" s="79"/>
      <c r="N490" s="25" t="str">
        <f t="shared" si="69"/>
        <v/>
      </c>
      <c r="O490" s="25" t="e">
        <f t="shared" si="63"/>
        <v>#N/A</v>
      </c>
      <c r="P490" s="25" t="e">
        <f t="shared" si="64"/>
        <v>#N/A</v>
      </c>
      <c r="Q490" s="25" t="e">
        <f t="shared" si="65"/>
        <v>#N/A</v>
      </c>
      <c r="R490" s="25" t="e">
        <f t="shared" si="66"/>
        <v>#N/A</v>
      </c>
      <c r="S490" s="25" t="e">
        <f t="shared" si="67"/>
        <v>#N/A</v>
      </c>
      <c r="T490" s="25" t="e">
        <f t="shared" si="68"/>
        <v>#N/A</v>
      </c>
    </row>
    <row r="491" spans="1:20" hidden="1" x14ac:dyDescent="0.25">
      <c r="A491" s="2"/>
      <c r="B491" s="100"/>
      <c r="C491" s="76"/>
      <c r="D491" s="48"/>
      <c r="E491" s="85"/>
      <c r="F491" s="48"/>
      <c r="G491" s="84"/>
      <c r="H491" s="51"/>
      <c r="I491" s="79"/>
      <c r="N491" s="25" t="str">
        <f t="shared" si="69"/>
        <v/>
      </c>
      <c r="O491" s="25" t="e">
        <f t="shared" si="63"/>
        <v>#N/A</v>
      </c>
      <c r="P491" s="25" t="e">
        <f t="shared" si="64"/>
        <v>#N/A</v>
      </c>
      <c r="Q491" s="25" t="e">
        <f t="shared" si="65"/>
        <v>#N/A</v>
      </c>
      <c r="R491" s="25" t="e">
        <f t="shared" si="66"/>
        <v>#N/A</v>
      </c>
      <c r="S491" s="25" t="e">
        <f t="shared" si="67"/>
        <v>#N/A</v>
      </c>
      <c r="T491" s="25" t="e">
        <f t="shared" si="68"/>
        <v>#N/A</v>
      </c>
    </row>
    <row r="492" spans="1:20" hidden="1" x14ac:dyDescent="0.25">
      <c r="A492" s="2"/>
      <c r="B492" s="100"/>
      <c r="C492" s="76"/>
      <c r="D492" s="48"/>
      <c r="E492" s="85"/>
      <c r="F492" s="48"/>
      <c r="G492" s="84"/>
      <c r="H492" s="51"/>
      <c r="I492" s="79"/>
      <c r="N492" s="25" t="str">
        <f t="shared" si="69"/>
        <v/>
      </c>
      <c r="O492" s="25" t="e">
        <f t="shared" si="63"/>
        <v>#N/A</v>
      </c>
      <c r="P492" s="25" t="e">
        <f t="shared" si="64"/>
        <v>#N/A</v>
      </c>
      <c r="Q492" s="25" t="e">
        <f t="shared" si="65"/>
        <v>#N/A</v>
      </c>
      <c r="R492" s="25" t="e">
        <f t="shared" si="66"/>
        <v>#N/A</v>
      </c>
      <c r="S492" s="25" t="e">
        <f t="shared" si="67"/>
        <v>#N/A</v>
      </c>
      <c r="T492" s="25" t="e">
        <f t="shared" si="68"/>
        <v>#N/A</v>
      </c>
    </row>
    <row r="493" spans="1:20" hidden="1" x14ac:dyDescent="0.25">
      <c r="A493" s="2"/>
      <c r="B493" s="100"/>
      <c r="C493" s="76"/>
      <c r="D493" s="48"/>
      <c r="E493" s="85"/>
      <c r="F493" s="48"/>
      <c r="G493" s="84"/>
      <c r="H493" s="51"/>
      <c r="I493" s="79"/>
      <c r="N493" s="25" t="str">
        <f t="shared" si="69"/>
        <v/>
      </c>
      <c r="O493" s="25" t="e">
        <f t="shared" si="63"/>
        <v>#N/A</v>
      </c>
      <c r="P493" s="25" t="e">
        <f t="shared" si="64"/>
        <v>#N/A</v>
      </c>
      <c r="Q493" s="25" t="e">
        <f t="shared" si="65"/>
        <v>#N/A</v>
      </c>
      <c r="R493" s="25" t="e">
        <f t="shared" si="66"/>
        <v>#N/A</v>
      </c>
      <c r="S493" s="25" t="e">
        <f t="shared" si="67"/>
        <v>#N/A</v>
      </c>
      <c r="T493" s="25" t="e">
        <f t="shared" si="68"/>
        <v>#N/A</v>
      </c>
    </row>
    <row r="494" spans="1:20" hidden="1" x14ac:dyDescent="0.25">
      <c r="A494" s="2"/>
      <c r="B494" s="100"/>
      <c r="C494" s="76"/>
      <c r="D494" s="48"/>
      <c r="E494" s="85"/>
      <c r="F494" s="48"/>
      <c r="G494" s="84"/>
      <c r="H494" s="51"/>
      <c r="I494" s="79"/>
      <c r="N494" s="25" t="str">
        <f t="shared" si="69"/>
        <v/>
      </c>
      <c r="O494" s="25" t="e">
        <f t="shared" si="63"/>
        <v>#N/A</v>
      </c>
      <c r="P494" s="25" t="e">
        <f t="shared" si="64"/>
        <v>#N/A</v>
      </c>
      <c r="Q494" s="25" t="e">
        <f t="shared" si="65"/>
        <v>#N/A</v>
      </c>
      <c r="R494" s="25" t="e">
        <f t="shared" si="66"/>
        <v>#N/A</v>
      </c>
      <c r="S494" s="25" t="e">
        <f t="shared" si="67"/>
        <v>#N/A</v>
      </c>
      <c r="T494" s="25" t="e">
        <f t="shared" si="68"/>
        <v>#N/A</v>
      </c>
    </row>
    <row r="495" spans="1:20" hidden="1" x14ac:dyDescent="0.25">
      <c r="A495" s="2"/>
      <c r="B495" s="100"/>
      <c r="C495" s="76"/>
      <c r="D495" s="48"/>
      <c r="E495" s="85"/>
      <c r="F495" s="48"/>
      <c r="G495" s="84"/>
      <c r="H495" s="51"/>
      <c r="I495" s="79"/>
      <c r="N495" s="25" t="str">
        <f t="shared" si="69"/>
        <v/>
      </c>
      <c r="O495" s="25" t="e">
        <f t="shared" si="63"/>
        <v>#N/A</v>
      </c>
      <c r="P495" s="25" t="e">
        <f t="shared" si="64"/>
        <v>#N/A</v>
      </c>
      <c r="Q495" s="25" t="e">
        <f t="shared" si="65"/>
        <v>#N/A</v>
      </c>
      <c r="R495" s="25" t="e">
        <f t="shared" si="66"/>
        <v>#N/A</v>
      </c>
      <c r="S495" s="25" t="e">
        <f t="shared" si="67"/>
        <v>#N/A</v>
      </c>
      <c r="T495" s="25" t="e">
        <f t="shared" si="68"/>
        <v>#N/A</v>
      </c>
    </row>
    <row r="496" spans="1:20" hidden="1" x14ac:dyDescent="0.25">
      <c r="A496" s="2"/>
      <c r="B496" s="100"/>
      <c r="C496" s="76"/>
      <c r="D496" s="48"/>
      <c r="E496" s="85"/>
      <c r="F496" s="48"/>
      <c r="G496" s="84"/>
      <c r="H496" s="51"/>
      <c r="I496" s="79"/>
      <c r="N496" s="25" t="str">
        <f t="shared" si="69"/>
        <v/>
      </c>
      <c r="O496" s="25" t="e">
        <f t="shared" si="63"/>
        <v>#N/A</v>
      </c>
      <c r="P496" s="25" t="e">
        <f t="shared" si="64"/>
        <v>#N/A</v>
      </c>
      <c r="Q496" s="25" t="e">
        <f t="shared" si="65"/>
        <v>#N/A</v>
      </c>
      <c r="R496" s="25" t="e">
        <f t="shared" si="66"/>
        <v>#N/A</v>
      </c>
      <c r="S496" s="25" t="e">
        <f t="shared" si="67"/>
        <v>#N/A</v>
      </c>
      <c r="T496" s="25" t="e">
        <f t="shared" si="68"/>
        <v>#N/A</v>
      </c>
    </row>
    <row r="497" spans="1:20" hidden="1" x14ac:dyDescent="0.25">
      <c r="A497" s="2"/>
      <c r="B497" s="100"/>
      <c r="C497" s="76"/>
      <c r="D497" s="48"/>
      <c r="E497" s="85"/>
      <c r="F497" s="48"/>
      <c r="G497" s="84"/>
      <c r="H497" s="51"/>
      <c r="I497" s="79"/>
      <c r="N497" s="25" t="str">
        <f t="shared" si="69"/>
        <v/>
      </c>
      <c r="O497" s="25" t="e">
        <f t="shared" si="63"/>
        <v>#N/A</v>
      </c>
      <c r="P497" s="25" t="e">
        <f t="shared" si="64"/>
        <v>#N/A</v>
      </c>
      <c r="Q497" s="25" t="e">
        <f t="shared" si="65"/>
        <v>#N/A</v>
      </c>
      <c r="R497" s="25" t="e">
        <f t="shared" si="66"/>
        <v>#N/A</v>
      </c>
      <c r="S497" s="25" t="e">
        <f t="shared" si="67"/>
        <v>#N/A</v>
      </c>
      <c r="T497" s="25" t="e">
        <f t="shared" si="68"/>
        <v>#N/A</v>
      </c>
    </row>
    <row r="498" spans="1:20" hidden="1" x14ac:dyDescent="0.25">
      <c r="A498" s="2"/>
      <c r="B498" s="100"/>
      <c r="C498" s="76"/>
      <c r="D498" s="48"/>
      <c r="E498" s="85"/>
      <c r="F498" s="48"/>
      <c r="G498" s="84"/>
      <c r="H498" s="51"/>
      <c r="I498" s="79"/>
      <c r="N498" s="25" t="str">
        <f t="shared" si="69"/>
        <v/>
      </c>
      <c r="O498" s="25" t="e">
        <f t="shared" si="63"/>
        <v>#N/A</v>
      </c>
      <c r="P498" s="25" t="e">
        <f t="shared" si="64"/>
        <v>#N/A</v>
      </c>
      <c r="Q498" s="25" t="e">
        <f t="shared" si="65"/>
        <v>#N/A</v>
      </c>
      <c r="R498" s="25" t="e">
        <f t="shared" si="66"/>
        <v>#N/A</v>
      </c>
      <c r="S498" s="25" t="e">
        <f t="shared" si="67"/>
        <v>#N/A</v>
      </c>
      <c r="T498" s="25" t="e">
        <f t="shared" si="68"/>
        <v>#N/A</v>
      </c>
    </row>
    <row r="499" spans="1:20" hidden="1" x14ac:dyDescent="0.25">
      <c r="A499" s="2"/>
      <c r="B499" s="100"/>
      <c r="C499" s="76"/>
      <c r="D499" s="48"/>
      <c r="E499" s="85"/>
      <c r="F499" s="48"/>
      <c r="G499" s="84"/>
      <c r="H499" s="51"/>
      <c r="I499" s="79"/>
      <c r="N499" s="25" t="str">
        <f t="shared" si="69"/>
        <v/>
      </c>
      <c r="O499" s="25" t="e">
        <f t="shared" si="63"/>
        <v>#N/A</v>
      </c>
      <c r="P499" s="25" t="e">
        <f t="shared" si="64"/>
        <v>#N/A</v>
      </c>
      <c r="Q499" s="25" t="e">
        <f t="shared" si="65"/>
        <v>#N/A</v>
      </c>
      <c r="R499" s="25" t="e">
        <f t="shared" si="66"/>
        <v>#N/A</v>
      </c>
      <c r="S499" s="25" t="e">
        <f t="shared" si="67"/>
        <v>#N/A</v>
      </c>
      <c r="T499" s="25" t="e">
        <f t="shared" si="68"/>
        <v>#N/A</v>
      </c>
    </row>
    <row r="500" spans="1:20" hidden="1" x14ac:dyDescent="0.25">
      <c r="A500" s="2"/>
      <c r="B500" s="100"/>
      <c r="C500" s="76"/>
      <c r="D500" s="48"/>
      <c r="E500" s="85"/>
      <c r="F500" s="48"/>
      <c r="G500" s="84"/>
      <c r="H500" s="51"/>
      <c r="I500" s="79"/>
      <c r="N500" s="25" t="str">
        <f t="shared" si="69"/>
        <v/>
      </c>
      <c r="O500" s="25" t="e">
        <f t="shared" si="63"/>
        <v>#N/A</v>
      </c>
      <c r="P500" s="25" t="e">
        <f t="shared" si="64"/>
        <v>#N/A</v>
      </c>
      <c r="Q500" s="25" t="e">
        <f t="shared" si="65"/>
        <v>#N/A</v>
      </c>
      <c r="R500" s="25" t="e">
        <f t="shared" si="66"/>
        <v>#N/A</v>
      </c>
      <c r="S500" s="25" t="e">
        <f t="shared" si="67"/>
        <v>#N/A</v>
      </c>
      <c r="T500" s="25" t="e">
        <f t="shared" si="68"/>
        <v>#N/A</v>
      </c>
    </row>
    <row r="501" spans="1:20" hidden="1" x14ac:dyDescent="0.25">
      <c r="A501" s="2"/>
      <c r="B501" s="100"/>
      <c r="C501" s="76"/>
      <c r="D501" s="48"/>
      <c r="E501" s="85"/>
      <c r="F501" s="48"/>
      <c r="G501" s="84"/>
      <c r="H501" s="51"/>
      <c r="I501" s="79"/>
      <c r="N501" s="25" t="str">
        <f t="shared" si="69"/>
        <v/>
      </c>
      <c r="O501" s="25" t="e">
        <f t="shared" si="63"/>
        <v>#N/A</v>
      </c>
      <c r="P501" s="25" t="e">
        <f t="shared" si="64"/>
        <v>#N/A</v>
      </c>
      <c r="Q501" s="25" t="e">
        <f t="shared" si="65"/>
        <v>#N/A</v>
      </c>
      <c r="R501" s="25" t="e">
        <f t="shared" si="66"/>
        <v>#N/A</v>
      </c>
      <c r="S501" s="25" t="e">
        <f t="shared" si="67"/>
        <v>#N/A</v>
      </c>
      <c r="T501" s="25" t="e">
        <f t="shared" si="68"/>
        <v>#N/A</v>
      </c>
    </row>
    <row r="502" spans="1:20" hidden="1" x14ac:dyDescent="0.25">
      <c r="A502" s="2"/>
      <c r="B502" s="100"/>
      <c r="C502" s="76"/>
      <c r="D502" s="48"/>
      <c r="E502" s="85"/>
      <c r="F502" s="48"/>
      <c r="G502" s="84"/>
      <c r="H502" s="51"/>
      <c r="I502" s="79"/>
      <c r="N502" s="25" t="str">
        <f t="shared" si="69"/>
        <v/>
      </c>
      <c r="O502" s="25" t="e">
        <f t="shared" si="63"/>
        <v>#N/A</v>
      </c>
      <c r="P502" s="25" t="e">
        <f t="shared" si="64"/>
        <v>#N/A</v>
      </c>
      <c r="Q502" s="25" t="e">
        <f t="shared" si="65"/>
        <v>#N/A</v>
      </c>
      <c r="R502" s="25" t="e">
        <f t="shared" si="66"/>
        <v>#N/A</v>
      </c>
      <c r="S502" s="25" t="e">
        <f t="shared" si="67"/>
        <v>#N/A</v>
      </c>
      <c r="T502" s="25" t="e">
        <f t="shared" si="68"/>
        <v>#N/A</v>
      </c>
    </row>
    <row r="503" spans="1:20" hidden="1" x14ac:dyDescent="0.25">
      <c r="A503" s="2"/>
      <c r="B503" s="100"/>
      <c r="C503" s="76"/>
      <c r="D503" s="48"/>
      <c r="E503" s="85"/>
      <c r="F503" s="48"/>
      <c r="G503" s="84"/>
      <c r="H503" s="51"/>
      <c r="I503" s="79"/>
      <c r="N503" s="25" t="str">
        <f t="shared" si="69"/>
        <v/>
      </c>
      <c r="O503" s="25" t="e">
        <f t="shared" si="63"/>
        <v>#N/A</v>
      </c>
      <c r="P503" s="25" t="e">
        <f t="shared" si="64"/>
        <v>#N/A</v>
      </c>
      <c r="Q503" s="25" t="e">
        <f t="shared" si="65"/>
        <v>#N/A</v>
      </c>
      <c r="R503" s="25" t="e">
        <f t="shared" si="66"/>
        <v>#N/A</v>
      </c>
      <c r="S503" s="25" t="e">
        <f t="shared" si="67"/>
        <v>#N/A</v>
      </c>
      <c r="T503" s="25" t="e">
        <f t="shared" si="68"/>
        <v>#N/A</v>
      </c>
    </row>
    <row r="504" spans="1:20" hidden="1" x14ac:dyDescent="0.25">
      <c r="A504" s="2"/>
      <c r="B504" s="100"/>
      <c r="C504" s="76"/>
      <c r="D504" s="48"/>
      <c r="E504" s="85"/>
      <c r="F504" s="48"/>
      <c r="G504" s="84"/>
      <c r="H504" s="51"/>
      <c r="I504" s="79"/>
      <c r="N504" s="25" t="str">
        <f t="shared" si="69"/>
        <v/>
      </c>
      <c r="O504" s="25" t="e">
        <f t="shared" si="63"/>
        <v>#N/A</v>
      </c>
      <c r="P504" s="25" t="e">
        <f t="shared" si="64"/>
        <v>#N/A</v>
      </c>
      <c r="Q504" s="25" t="e">
        <f t="shared" si="65"/>
        <v>#N/A</v>
      </c>
      <c r="R504" s="25" t="e">
        <f t="shared" si="66"/>
        <v>#N/A</v>
      </c>
      <c r="S504" s="25" t="e">
        <f t="shared" si="67"/>
        <v>#N/A</v>
      </c>
      <c r="T504" s="25" t="e">
        <f t="shared" si="68"/>
        <v>#N/A</v>
      </c>
    </row>
    <row r="505" spans="1:20" hidden="1" x14ac:dyDescent="0.25">
      <c r="A505" s="2"/>
      <c r="B505" s="100"/>
      <c r="C505" s="76"/>
      <c r="D505" s="48"/>
      <c r="E505" s="85"/>
      <c r="F505" s="48"/>
      <c r="G505" s="84"/>
      <c r="H505" s="51"/>
      <c r="I505" s="79"/>
      <c r="N505" s="25" t="str">
        <f t="shared" si="69"/>
        <v/>
      </c>
      <c r="O505" s="25" t="e">
        <f t="shared" si="63"/>
        <v>#N/A</v>
      </c>
      <c r="P505" s="25" t="e">
        <f t="shared" si="64"/>
        <v>#N/A</v>
      </c>
      <c r="Q505" s="25" t="e">
        <f t="shared" si="65"/>
        <v>#N/A</v>
      </c>
      <c r="R505" s="25" t="e">
        <f t="shared" si="66"/>
        <v>#N/A</v>
      </c>
      <c r="S505" s="25" t="e">
        <f t="shared" si="67"/>
        <v>#N/A</v>
      </c>
      <c r="T505" s="25" t="e">
        <f t="shared" si="68"/>
        <v>#N/A</v>
      </c>
    </row>
    <row r="506" spans="1:20" hidden="1" x14ac:dyDescent="0.25">
      <c r="A506" s="2"/>
      <c r="B506" s="100"/>
      <c r="C506" s="76"/>
      <c r="D506" s="51"/>
      <c r="E506" s="85"/>
      <c r="F506" s="53"/>
      <c r="G506" s="84"/>
      <c r="H506" s="51"/>
      <c r="I506" s="79"/>
      <c r="N506" s="25" t="str">
        <f t="shared" si="69"/>
        <v/>
      </c>
      <c r="O506" s="25" t="e">
        <f t="shared" si="63"/>
        <v>#N/A</v>
      </c>
      <c r="P506" s="25" t="e">
        <f t="shared" si="64"/>
        <v>#N/A</v>
      </c>
      <c r="Q506" s="25" t="e">
        <f t="shared" si="65"/>
        <v>#N/A</v>
      </c>
      <c r="R506" s="25" t="e">
        <f t="shared" si="66"/>
        <v>#N/A</v>
      </c>
      <c r="S506" s="25" t="e">
        <f t="shared" si="67"/>
        <v>#N/A</v>
      </c>
      <c r="T506" s="25" t="e">
        <f t="shared" si="68"/>
        <v>#N/A</v>
      </c>
    </row>
    <row r="507" spans="1:20" hidden="1" x14ac:dyDescent="0.25">
      <c r="A507" s="2"/>
      <c r="B507" s="100"/>
      <c r="C507" s="76"/>
      <c r="D507" s="51"/>
      <c r="E507" s="85"/>
      <c r="F507" s="53"/>
      <c r="G507" s="84"/>
      <c r="H507" s="51"/>
      <c r="I507" s="79"/>
      <c r="N507" s="25" t="str">
        <f t="shared" si="69"/>
        <v/>
      </c>
      <c r="O507" s="25" t="e">
        <f t="shared" si="63"/>
        <v>#N/A</v>
      </c>
      <c r="P507" s="25" t="e">
        <f t="shared" si="64"/>
        <v>#N/A</v>
      </c>
      <c r="Q507" s="25" t="e">
        <f t="shared" si="65"/>
        <v>#N/A</v>
      </c>
      <c r="R507" s="25" t="e">
        <f t="shared" si="66"/>
        <v>#N/A</v>
      </c>
      <c r="S507" s="25" t="e">
        <f t="shared" si="67"/>
        <v>#N/A</v>
      </c>
      <c r="T507" s="25" t="e">
        <f t="shared" si="68"/>
        <v>#N/A</v>
      </c>
    </row>
    <row r="508" spans="1:20" hidden="1" x14ac:dyDescent="0.25">
      <c r="A508" s="2"/>
      <c r="B508" s="100"/>
      <c r="C508" s="76"/>
      <c r="D508" s="51"/>
      <c r="E508" s="85"/>
      <c r="F508" s="53"/>
      <c r="G508" s="84"/>
      <c r="H508" s="51"/>
      <c r="I508" s="79"/>
      <c r="N508" s="25" t="str">
        <f t="shared" si="69"/>
        <v/>
      </c>
      <c r="O508" s="25" t="e">
        <f t="shared" si="63"/>
        <v>#N/A</v>
      </c>
      <c r="P508" s="25" t="e">
        <f t="shared" si="64"/>
        <v>#N/A</v>
      </c>
      <c r="Q508" s="25" t="e">
        <f t="shared" si="65"/>
        <v>#N/A</v>
      </c>
      <c r="R508" s="25" t="e">
        <f t="shared" si="66"/>
        <v>#N/A</v>
      </c>
      <c r="S508" s="25" t="e">
        <f t="shared" si="67"/>
        <v>#N/A</v>
      </c>
      <c r="T508" s="25" t="e">
        <f t="shared" si="68"/>
        <v>#N/A</v>
      </c>
    </row>
    <row r="509" spans="1:20" hidden="1" x14ac:dyDescent="0.25">
      <c r="A509" s="2"/>
      <c r="B509" s="100"/>
      <c r="C509" s="76"/>
      <c r="D509" s="51"/>
      <c r="E509" s="85"/>
      <c r="F509" s="53"/>
      <c r="G509" s="84"/>
      <c r="H509" s="51"/>
      <c r="I509" s="79"/>
      <c r="N509" s="25" t="str">
        <f t="shared" si="69"/>
        <v/>
      </c>
      <c r="O509" s="25" t="e">
        <f t="shared" si="63"/>
        <v>#N/A</v>
      </c>
      <c r="P509" s="25" t="e">
        <f t="shared" si="64"/>
        <v>#N/A</v>
      </c>
      <c r="Q509" s="25" t="e">
        <f t="shared" si="65"/>
        <v>#N/A</v>
      </c>
      <c r="R509" s="25" t="e">
        <f t="shared" si="66"/>
        <v>#N/A</v>
      </c>
      <c r="S509" s="25" t="e">
        <f t="shared" si="67"/>
        <v>#N/A</v>
      </c>
      <c r="T509" s="25" t="e">
        <f t="shared" si="68"/>
        <v>#N/A</v>
      </c>
    </row>
    <row r="510" spans="1:20" hidden="1" x14ac:dyDescent="0.25">
      <c r="A510" s="2"/>
      <c r="B510" s="100"/>
      <c r="C510" s="76"/>
      <c r="D510" s="51"/>
      <c r="E510" s="85"/>
      <c r="F510" s="53"/>
      <c r="G510" s="84"/>
      <c r="H510" s="51"/>
      <c r="I510" s="79"/>
      <c r="N510" s="25" t="str">
        <f t="shared" si="69"/>
        <v/>
      </c>
      <c r="O510" s="25" t="e">
        <f t="shared" si="63"/>
        <v>#N/A</v>
      </c>
      <c r="P510" s="25" t="e">
        <f t="shared" si="64"/>
        <v>#N/A</v>
      </c>
      <c r="Q510" s="25" t="e">
        <f t="shared" si="65"/>
        <v>#N/A</v>
      </c>
      <c r="R510" s="25" t="e">
        <f t="shared" si="66"/>
        <v>#N/A</v>
      </c>
      <c r="S510" s="25" t="e">
        <f t="shared" si="67"/>
        <v>#N/A</v>
      </c>
      <c r="T510" s="25" t="e">
        <f t="shared" si="68"/>
        <v>#N/A</v>
      </c>
    </row>
    <row r="511" spans="1:20" ht="15.75" thickBot="1" x14ac:dyDescent="0.3">
      <c r="A511" s="2"/>
      <c r="B511" s="100"/>
      <c r="C511" s="76"/>
      <c r="D511" s="51"/>
      <c r="E511" s="85"/>
      <c r="F511" s="53"/>
      <c r="G511" s="84"/>
      <c r="H511" s="51"/>
      <c r="I511" s="79"/>
      <c r="N511" s="25" t="str">
        <f t="shared" si="69"/>
        <v/>
      </c>
      <c r="O511" s="25" t="e">
        <f t="shared" si="63"/>
        <v>#N/A</v>
      </c>
      <c r="P511" s="25" t="e">
        <f t="shared" si="64"/>
        <v>#N/A</v>
      </c>
      <c r="Q511" s="25" t="e">
        <f t="shared" si="65"/>
        <v>#N/A</v>
      </c>
      <c r="R511" s="25" t="e">
        <f t="shared" si="66"/>
        <v>#N/A</v>
      </c>
      <c r="S511" s="25" t="e">
        <f t="shared" si="67"/>
        <v>#N/A</v>
      </c>
      <c r="T511" s="25" t="e">
        <f t="shared" si="68"/>
        <v>#N/A</v>
      </c>
    </row>
    <row r="512" spans="1:20" x14ac:dyDescent="0.25">
      <c r="B512">
        <f>COUNTA(B350:B511)</f>
        <v>25</v>
      </c>
      <c r="C512" s="102">
        <f>((COUNTA(C350:C511))-COUNTIF(D350:D511,"&lt;1"))/(COUNTA(C350:C511))</f>
        <v>0.92</v>
      </c>
      <c r="D512" s="1"/>
      <c r="E512" s="31">
        <f>((COUNTA(E350:E511))-COUNTIF(F350:F511,"&lt;1"))/(COUNTA(E350:E511))</f>
        <v>0.88</v>
      </c>
      <c r="F512" s="1"/>
      <c r="G512" s="31"/>
      <c r="H512" s="82"/>
      <c r="I512" s="103">
        <f>AVERAGE(I350:I511)</f>
        <v>0.8</v>
      </c>
      <c r="N512" s="25" t="str">
        <f t="shared" si="69"/>
        <v>25</v>
      </c>
      <c r="O512" s="25" t="e">
        <f t="shared" si="63"/>
        <v>#N/A</v>
      </c>
      <c r="P512" s="25" t="e">
        <f t="shared" si="64"/>
        <v>#N/A</v>
      </c>
      <c r="Q512" s="25" t="e">
        <f t="shared" si="65"/>
        <v>#N/A</v>
      </c>
      <c r="R512" s="25" t="e">
        <f t="shared" si="66"/>
        <v>#N/A</v>
      </c>
      <c r="S512" s="25" t="e">
        <f t="shared" si="67"/>
        <v>#N/A</v>
      </c>
      <c r="T512" s="25" t="e">
        <f t="shared" si="68"/>
        <v>#N/A</v>
      </c>
    </row>
    <row r="513" spans="14:20" x14ac:dyDescent="0.25">
      <c r="N513" s="25" t="str">
        <f t="shared" si="69"/>
        <v/>
      </c>
      <c r="O513" s="25" t="e">
        <f t="shared" si="63"/>
        <v>#N/A</v>
      </c>
      <c r="P513" s="25" t="e">
        <f t="shared" si="64"/>
        <v>#N/A</v>
      </c>
      <c r="Q513" s="25" t="e">
        <f t="shared" si="65"/>
        <v>#N/A</v>
      </c>
      <c r="R513" s="25" t="e">
        <f t="shared" si="66"/>
        <v>#N/A</v>
      </c>
      <c r="S513" s="25" t="e">
        <f t="shared" si="67"/>
        <v>#N/A</v>
      </c>
      <c r="T513" s="25" t="e">
        <f t="shared" si="68"/>
        <v>#N/A</v>
      </c>
    </row>
    <row r="514" spans="14:20" x14ac:dyDescent="0.25">
      <c r="N514" s="25" t="str">
        <f t="shared" si="69"/>
        <v/>
      </c>
      <c r="O514" s="25" t="e">
        <f t="shared" si="63"/>
        <v>#N/A</v>
      </c>
      <c r="P514" s="25" t="e">
        <f t="shared" si="64"/>
        <v>#N/A</v>
      </c>
      <c r="Q514" s="25" t="e">
        <f t="shared" si="65"/>
        <v>#N/A</v>
      </c>
      <c r="R514" s="25" t="e">
        <f t="shared" si="66"/>
        <v>#N/A</v>
      </c>
      <c r="S514" s="25" t="e">
        <f t="shared" si="67"/>
        <v>#N/A</v>
      </c>
      <c r="T514" s="25" t="e">
        <f t="shared" si="68"/>
        <v>#N/A</v>
      </c>
    </row>
    <row r="515" spans="14:20" x14ac:dyDescent="0.25">
      <c r="N515" s="25" t="str">
        <f t="shared" si="69"/>
        <v/>
      </c>
      <c r="O515" s="25" t="e">
        <f t="shared" si="63"/>
        <v>#N/A</v>
      </c>
      <c r="P515" s="25" t="e">
        <f t="shared" si="64"/>
        <v>#N/A</v>
      </c>
      <c r="Q515" s="25" t="e">
        <f t="shared" si="65"/>
        <v>#N/A</v>
      </c>
      <c r="R515" s="25" t="e">
        <f t="shared" si="66"/>
        <v>#N/A</v>
      </c>
      <c r="S515" s="25" t="e">
        <f t="shared" si="67"/>
        <v>#N/A</v>
      </c>
      <c r="T515" s="25" t="e">
        <f t="shared" si="68"/>
        <v>#N/A</v>
      </c>
    </row>
    <row r="516" spans="14:20" x14ac:dyDescent="0.25">
      <c r="N516" s="25" t="str">
        <f t="shared" si="69"/>
        <v/>
      </c>
      <c r="O516" s="25" t="e">
        <f t="shared" si="63"/>
        <v>#N/A</v>
      </c>
      <c r="P516" s="25" t="e">
        <f t="shared" si="64"/>
        <v>#N/A</v>
      </c>
      <c r="Q516" s="25" t="e">
        <f t="shared" si="65"/>
        <v>#N/A</v>
      </c>
      <c r="R516" s="25" t="e">
        <f t="shared" si="66"/>
        <v>#N/A</v>
      </c>
      <c r="S516" s="25" t="e">
        <f t="shared" si="67"/>
        <v>#N/A</v>
      </c>
      <c r="T516" s="25" t="e">
        <f t="shared" si="68"/>
        <v>#N/A</v>
      </c>
    </row>
    <row r="517" spans="14:20" x14ac:dyDescent="0.25">
      <c r="N517" s="25" t="str">
        <f t="shared" si="69"/>
        <v/>
      </c>
      <c r="O517" s="25" t="e">
        <f t="shared" si="63"/>
        <v>#N/A</v>
      </c>
      <c r="P517" s="25" t="e">
        <f t="shared" si="64"/>
        <v>#N/A</v>
      </c>
      <c r="Q517" s="25" t="e">
        <f t="shared" si="65"/>
        <v>#N/A</v>
      </c>
      <c r="R517" s="25" t="e">
        <f t="shared" si="66"/>
        <v>#N/A</v>
      </c>
      <c r="S517" s="25" t="e">
        <f t="shared" si="67"/>
        <v>#N/A</v>
      </c>
      <c r="T517" s="25" t="e">
        <f t="shared" si="68"/>
        <v>#N/A</v>
      </c>
    </row>
    <row r="518" spans="14:20" x14ac:dyDescent="0.25">
      <c r="N518" s="25" t="str">
        <f t="shared" si="69"/>
        <v/>
      </c>
      <c r="O518" s="25" t="e">
        <f t="shared" si="63"/>
        <v>#N/A</v>
      </c>
      <c r="P518" s="25" t="e">
        <f t="shared" si="64"/>
        <v>#N/A</v>
      </c>
      <c r="Q518" s="25" t="e">
        <f t="shared" si="65"/>
        <v>#N/A</v>
      </c>
      <c r="R518" s="25" t="e">
        <f t="shared" si="66"/>
        <v>#N/A</v>
      </c>
      <c r="S518" s="25" t="e">
        <f t="shared" si="67"/>
        <v>#N/A</v>
      </c>
      <c r="T518" s="25" t="e">
        <f t="shared" si="68"/>
        <v>#N/A</v>
      </c>
    </row>
    <row r="519" spans="14:20" x14ac:dyDescent="0.25">
      <c r="N519" s="25" t="str">
        <f t="shared" si="69"/>
        <v/>
      </c>
      <c r="O519" s="25" t="e">
        <f t="shared" si="63"/>
        <v>#N/A</v>
      </c>
      <c r="P519" s="25" t="e">
        <f t="shared" si="64"/>
        <v>#N/A</v>
      </c>
      <c r="Q519" s="25" t="e">
        <f t="shared" si="65"/>
        <v>#N/A</v>
      </c>
      <c r="R519" s="25" t="e">
        <f t="shared" si="66"/>
        <v>#N/A</v>
      </c>
      <c r="S519" s="25" t="e">
        <f t="shared" si="67"/>
        <v>#N/A</v>
      </c>
      <c r="T519" s="25" t="e">
        <f t="shared" si="68"/>
        <v>#N/A</v>
      </c>
    </row>
    <row r="520" spans="14:20" x14ac:dyDescent="0.25">
      <c r="N520" s="25" t="str">
        <f t="shared" si="69"/>
        <v/>
      </c>
      <c r="O520" s="25" t="e">
        <f t="shared" si="63"/>
        <v>#N/A</v>
      </c>
      <c r="P520" s="25" t="e">
        <f t="shared" si="64"/>
        <v>#N/A</v>
      </c>
      <c r="Q520" s="25" t="e">
        <f t="shared" si="65"/>
        <v>#N/A</v>
      </c>
      <c r="R520" s="25" t="e">
        <f t="shared" si="66"/>
        <v>#N/A</v>
      </c>
      <c r="S520" s="25" t="e">
        <f t="shared" si="67"/>
        <v>#N/A</v>
      </c>
      <c r="T520" s="25" t="e">
        <f t="shared" si="68"/>
        <v>#N/A</v>
      </c>
    </row>
    <row r="521" spans="14:20" x14ac:dyDescent="0.25">
      <c r="N521" s="25" t="str">
        <f t="shared" si="69"/>
        <v/>
      </c>
      <c r="O521" s="25" t="e">
        <f t="shared" si="63"/>
        <v>#N/A</v>
      </c>
      <c r="P521" s="25" t="e">
        <f t="shared" si="64"/>
        <v>#N/A</v>
      </c>
      <c r="Q521" s="25" t="e">
        <f t="shared" si="65"/>
        <v>#N/A</v>
      </c>
      <c r="R521" s="25" t="e">
        <f t="shared" si="66"/>
        <v>#N/A</v>
      </c>
      <c r="S521" s="25" t="e">
        <f t="shared" si="67"/>
        <v>#N/A</v>
      </c>
      <c r="T521" s="25" t="e">
        <f t="shared" si="68"/>
        <v>#N/A</v>
      </c>
    </row>
    <row r="522" spans="14:20" x14ac:dyDescent="0.25">
      <c r="N522" s="25" t="str">
        <f t="shared" si="69"/>
        <v/>
      </c>
      <c r="O522" s="25" t="e">
        <f t="shared" si="63"/>
        <v>#N/A</v>
      </c>
      <c r="P522" s="25" t="e">
        <f t="shared" si="64"/>
        <v>#N/A</v>
      </c>
      <c r="Q522" s="25" t="e">
        <f t="shared" si="65"/>
        <v>#N/A</v>
      </c>
      <c r="R522" s="25" t="e">
        <f t="shared" si="66"/>
        <v>#N/A</v>
      </c>
      <c r="S522" s="25" t="e">
        <f t="shared" si="67"/>
        <v>#N/A</v>
      </c>
      <c r="T522" s="25" t="e">
        <f t="shared" si="68"/>
        <v>#N/A</v>
      </c>
    </row>
    <row r="523" spans="14:20" x14ac:dyDescent="0.25">
      <c r="N523" s="25" t="str">
        <f t="shared" si="69"/>
        <v/>
      </c>
      <c r="O523" s="25" t="e">
        <f t="shared" si="63"/>
        <v>#N/A</v>
      </c>
      <c r="P523" s="25" t="e">
        <f t="shared" si="64"/>
        <v>#N/A</v>
      </c>
      <c r="Q523" s="25" t="e">
        <f t="shared" si="65"/>
        <v>#N/A</v>
      </c>
      <c r="R523" s="25" t="e">
        <f t="shared" si="66"/>
        <v>#N/A</v>
      </c>
      <c r="S523" s="25" t="e">
        <f t="shared" si="67"/>
        <v>#N/A</v>
      </c>
      <c r="T523" s="25" t="e">
        <f t="shared" si="68"/>
        <v>#N/A</v>
      </c>
    </row>
    <row r="2915" spans="47:47" x14ac:dyDescent="0.25">
      <c r="AU2915">
        <v>4.8</v>
      </c>
    </row>
  </sheetData>
  <mergeCells count="8">
    <mergeCell ref="A11:I12"/>
    <mergeCell ref="O1:P1"/>
    <mergeCell ref="Q1:R1"/>
    <mergeCell ref="S1:T1"/>
    <mergeCell ref="C10:G10"/>
    <mergeCell ref="O10:P10"/>
    <mergeCell ref="Q10:R10"/>
    <mergeCell ref="S10:T10"/>
  </mergeCells>
  <conditionalFormatting sqref="C15:C74">
    <cfRule type="expression" dxfId="368" priority="197">
      <formula>IF(+(IF(C15&lt;O15,0,IF(C15&gt;P15,0,1)))=0,1)</formula>
    </cfRule>
  </conditionalFormatting>
  <conditionalFormatting sqref="C75:C80 G75:H80">
    <cfRule type="expression" dxfId="367" priority="252">
      <formula>IF(+(IF(C75&lt;O74,0,IF(C75&gt;P74,0,1)))=0,1)</formula>
    </cfRule>
  </conditionalFormatting>
  <conditionalFormatting sqref="C81:C82">
    <cfRule type="expression" dxfId="366" priority="192">
      <formula>IF(+(IF(C81&lt;O81,0,IF(C81&gt;P81,0,1)))=0,1)</formula>
    </cfRule>
  </conditionalFormatting>
  <conditionalFormatting sqref="C83">
    <cfRule type="expression" dxfId="365" priority="190">
      <formula>IF(+(IF(C83&lt;O86,0,IF(C83&gt;P86,0,1)))=0,1)</formula>
    </cfRule>
  </conditionalFormatting>
  <conditionalFormatting sqref="C84:C86">
    <cfRule type="expression" dxfId="364" priority="182">
      <formula>IF(+(IF(C84&lt;O84,0,IF(C84&gt;P84,0,1)))=0,1)</formula>
    </cfRule>
  </conditionalFormatting>
  <conditionalFormatting sqref="C87:C92">
    <cfRule type="expression" dxfId="363" priority="175">
      <formula>IF(+(IF(C87&lt;O90,0,IF(C87&gt;P90,0,1)))=0,1)</formula>
    </cfRule>
  </conditionalFormatting>
  <conditionalFormatting sqref="C93:C170">
    <cfRule type="expression" dxfId="362" priority="104">
      <formula>IF(+(IF(C93&lt;O93,0,IF(C93&gt;P93,0,1)))=0,1)</formula>
    </cfRule>
  </conditionalFormatting>
  <conditionalFormatting sqref="C176:C177">
    <cfRule type="expression" dxfId="361" priority="232">
      <formula>IF(+(IF(C176&lt;O176,0,IF(C176&gt;P176,0,1)))=0,1)</formula>
    </cfRule>
  </conditionalFormatting>
  <conditionalFormatting sqref="C183:C345">
    <cfRule type="expression" dxfId="360" priority="106">
      <formula>IF(+(IF(C183&lt;O183,0,IF(C183&gt;P183,0,1)))=0,1)</formula>
    </cfRule>
  </conditionalFormatting>
  <conditionalFormatting sqref="C243:C248 G243:H248">
    <cfRule type="expression" dxfId="359" priority="172">
      <formula>IF(+(IF(C243&lt;O242,0,IF(C243&gt;P242,0,1)))=0,1)</formula>
    </cfRule>
  </conditionalFormatting>
  <conditionalFormatting sqref="C255:C260">
    <cfRule type="expression" dxfId="358" priority="109">
      <formula>IF(+(IF(C255&lt;O258,0,IF(C255&gt;P258,0,1)))=0,1)</formula>
    </cfRule>
  </conditionalFormatting>
  <conditionalFormatting sqref="C350:C512">
    <cfRule type="expression" dxfId="357" priority="24">
      <formula>IF(+(IF(C350&lt;O350,0,IF(C350&gt;P350,0,1)))=0,1)</formula>
    </cfRule>
  </conditionalFormatting>
  <conditionalFormatting sqref="C410:C415 G410:H415">
    <cfRule type="expression" dxfId="356" priority="89">
      <formula>IF(+(IF(C410&lt;O409,0,IF(C410&gt;P409,0,1)))=0,1)</formula>
    </cfRule>
  </conditionalFormatting>
  <conditionalFormatting sqref="C422:C427">
    <cfRule type="expression" dxfId="355" priority="27">
      <formula>IF(+(IF(C422&lt;O425,0,IF(C422&gt;P425,0,1)))=0,1)</formula>
    </cfRule>
  </conditionalFormatting>
  <conditionalFormatting sqref="C171:F511">
    <cfRule type="expression" dxfId="354" priority="81">
      <formula>IF(+(IF(C171&lt;O171,0,IF(C171&gt;P171,0,1)))=0,1)</formula>
    </cfRule>
  </conditionalFormatting>
  <conditionalFormatting sqref="E15:E177">
    <cfRule type="expression" dxfId="353" priority="2">
      <formula>IF(+(IF(E15&lt;Q15,0,IF(E15&gt;R15,0,1)))=0,1)</formula>
    </cfRule>
  </conditionalFormatting>
  <conditionalFormatting sqref="E183:E338">
    <cfRule type="expression" dxfId="352" priority="1">
      <formula>IF(+(IF(E183&lt;Q183,0,IF(E183&gt;R183,0,1)))=0,1)</formula>
    </cfRule>
  </conditionalFormatting>
  <conditionalFormatting sqref="E322:E342">
    <cfRule type="expression" dxfId="351" priority="105">
      <formula>IF(+(IF(E322&lt;Q321,0,IF(E322&gt;R321,0,1)))=0,1)</formula>
    </cfRule>
  </conditionalFormatting>
  <conditionalFormatting sqref="E344:E345">
    <cfRule type="expression" dxfId="350" priority="140">
      <formula>IF(+(IF(E344&lt;Q344,0,IF(E344&gt;R344,0,1)))=0,1)</formula>
    </cfRule>
  </conditionalFormatting>
  <conditionalFormatting sqref="E350:E374">
    <cfRule type="expression" dxfId="349" priority="3">
      <formula>IF(+(IF(E350&lt;Q349,0,IF(E350&gt;R349,0,1)))=0,1)</formula>
    </cfRule>
  </conditionalFormatting>
  <conditionalFormatting sqref="E350:E409">
    <cfRule type="expression" dxfId="348" priority="4">
      <formula>IF(+(IF(E350&lt;Q350,0,IF(E350&gt;R350,0,1)))=0,1)</formula>
    </cfRule>
  </conditionalFormatting>
  <conditionalFormatting sqref="E410:E421 E423:E429">
    <cfRule type="expression" dxfId="347" priority="23">
      <formula>IF(+(IF(E410&lt;Q409,0,IF(E410&gt;R409,0,1)))=0,1)</formula>
    </cfRule>
  </conditionalFormatting>
  <conditionalFormatting sqref="E421">
    <cfRule type="expression" dxfId="346" priority="35">
      <formula>IF(+(IF(E421&lt;Q421,0,IF(E421&gt;R421,0,1)))=0,1)</formula>
    </cfRule>
  </conditionalFormatting>
  <conditionalFormatting sqref="E423:E427">
    <cfRule type="expression" dxfId="345" priority="26">
      <formula>IF(+(IF(E423&lt;Q426,0,IF(E423&gt;R426,0,1)))=0,1)</formula>
    </cfRule>
  </conditionalFormatting>
  <conditionalFormatting sqref="E428:E429">
    <cfRule type="expression" dxfId="344" priority="53">
      <formula>IF(+(IF(E428&lt;Q428,0,IF(E428&gt;R428,0,1)))=0,1)</formula>
    </cfRule>
  </conditionalFormatting>
  <conditionalFormatting sqref="E431:E468">
    <cfRule type="expression" dxfId="343" priority="14">
      <formula>IF(+(IF(E431&lt;Q431,0,IF(E431&gt;R431,0,1)))=0,1)</formula>
    </cfRule>
  </conditionalFormatting>
  <conditionalFormatting sqref="E431:E509">
    <cfRule type="expression" dxfId="342" priority="11">
      <formula>IF(+(IF(E431&lt;Q430,0,IF(E431&gt;R430,0,1)))=0,1)</formula>
    </cfRule>
  </conditionalFormatting>
  <conditionalFormatting sqref="E471:E472">
    <cfRule type="expression" dxfId="341" priority="51">
      <formula>IF(+(IF(E471&lt;Q471,0,IF(E471&gt;R471,0,1)))=0,1)</formula>
    </cfRule>
  </conditionalFormatting>
  <conditionalFormatting sqref="E474:E505">
    <cfRule type="expression" dxfId="340" priority="12">
      <formula>IF(+(IF(E474&lt;Q474,0,IF(E474&gt;R474,0,1)))=0,1)</formula>
    </cfRule>
  </conditionalFormatting>
  <conditionalFormatting sqref="E511:E512">
    <cfRule type="expression" dxfId="339" priority="57">
      <formula>IF(+(IF(E511&lt;Q511,0,IF(E511&gt;R511,0,1)))=0,1)</formula>
    </cfRule>
  </conditionalFormatting>
  <conditionalFormatting sqref="G15:G20">
    <cfRule type="expression" dxfId="338" priority="251">
      <formula>IF(+(IF(G15&lt;S15,0,IF(G15&gt;T15,0,1)))=0,1)</formula>
    </cfRule>
  </conditionalFormatting>
  <conditionalFormatting sqref="G183:G188">
    <cfRule type="expression" dxfId="337" priority="171">
      <formula>IF(+(IF(G183&lt;S183,0,IF(G183&gt;T183,0,1)))=0,1)</formula>
    </cfRule>
  </conditionalFormatting>
  <conditionalFormatting sqref="G350:G355">
    <cfRule type="expression" dxfId="336" priority="88">
      <formula>IF(+(IF(G350&lt;S350,0,IF(G350&gt;T350,0,1)))=0,1)</formula>
    </cfRule>
  </conditionalFormatting>
  <conditionalFormatting sqref="G21:H74">
    <cfRule type="expression" dxfId="335" priority="198">
      <formula>IF(+(IF(G21&lt;S21,0,IF(G21&gt;T21,0,1)))=0,1)</formula>
    </cfRule>
  </conditionalFormatting>
  <conditionalFormatting sqref="G81:H82">
    <cfRule type="expression" dxfId="334" priority="193">
      <formula>IF(+(IF(G81&lt;S81,0,IF(G81&gt;T81,0,1)))=0,1)</formula>
    </cfRule>
  </conditionalFormatting>
  <conditionalFormatting sqref="G83:H86">
    <cfRule type="expression" dxfId="333" priority="188">
      <formula>IF(+(IF(G83&lt;S86,0,IF(G83&gt;T86,0,1)))=0,1)</formula>
    </cfRule>
  </conditionalFormatting>
  <conditionalFormatting sqref="G84:H84">
    <cfRule type="expression" dxfId="332" priority="189">
      <formula>IF(+(IF(G84&lt;S86,0,IF(G84&gt;T86,0,1)))=0,1)</formula>
    </cfRule>
  </conditionalFormatting>
  <conditionalFormatting sqref="G87:H87">
    <cfRule type="expression" dxfId="331" priority="187">
      <formula>IF(+(IF(G87&lt;S89,0,IF(G87&gt;T89,0,1)))=0,1)</formula>
    </cfRule>
  </conditionalFormatting>
  <conditionalFormatting sqref="G88:H92">
    <cfRule type="expression" dxfId="330" priority="178">
      <formula>IF(+(IF(G88&lt;S91,0,IF(G88&gt;T91,0,1)))=0,1)</formula>
    </cfRule>
  </conditionalFormatting>
  <conditionalFormatting sqref="G93:H110">
    <cfRule type="expression" dxfId="329" priority="240">
      <formula>IF(+(IF(G93&lt;S93,0,IF(G93&gt;T93,0,1)))=0,1)</formula>
    </cfRule>
  </conditionalFormatting>
  <conditionalFormatting sqref="G133:H135">
    <cfRule type="expression" dxfId="328" priority="205">
      <formula>IF(+(IF(G133&lt;S133,0,IF(G133&gt;T133,0,1)))=0,1)</formula>
    </cfRule>
  </conditionalFormatting>
  <conditionalFormatting sqref="G138:H138">
    <cfRule type="expression" dxfId="327" priority="204">
      <formula>IF(+(IF(G138&lt;S138,0,IF(G138&gt;T138,0,1)))=0,1)</formula>
    </cfRule>
  </conditionalFormatting>
  <conditionalFormatting sqref="G176:H176">
    <cfRule type="expression" dxfId="326" priority="247">
      <formula>IF(+(IF(G176&lt;S176,0,IF(G176&gt;T176,0,1)))=0,1)</formula>
    </cfRule>
  </conditionalFormatting>
  <conditionalFormatting sqref="G189:H242">
    <cfRule type="expression" dxfId="325" priority="127">
      <formula>IF(+(IF(G189&lt;S189,0,IF(G189&gt;T189,0,1)))=0,1)</formula>
    </cfRule>
  </conditionalFormatting>
  <conditionalFormatting sqref="G249:H250">
    <cfRule type="expression" dxfId="324" priority="123">
      <formula>IF(+(IF(G249&lt;S249,0,IF(G249&gt;T249,0,1)))=0,1)</formula>
    </cfRule>
  </conditionalFormatting>
  <conditionalFormatting sqref="G251:H254">
    <cfRule type="expression" dxfId="323" priority="120">
      <formula>IF(+(IF(G251&lt;S254,0,IF(G251&gt;T254,0,1)))=0,1)</formula>
    </cfRule>
  </conditionalFormatting>
  <conditionalFormatting sqref="G252:H252">
    <cfRule type="expression" dxfId="322" priority="121">
      <formula>IF(+(IF(G252&lt;S254,0,IF(G252&gt;T254,0,1)))=0,1)</formula>
    </cfRule>
  </conditionalFormatting>
  <conditionalFormatting sqref="G255:H255">
    <cfRule type="expression" dxfId="321" priority="119">
      <formula>IF(+(IF(G255&lt;S257,0,IF(G255&gt;T257,0,1)))=0,1)</formula>
    </cfRule>
  </conditionalFormatting>
  <conditionalFormatting sqref="G256:H260">
    <cfRule type="expression" dxfId="320" priority="112">
      <formula>IF(+(IF(G256&lt;S259,0,IF(G256&gt;T259,0,1)))=0,1)</formula>
    </cfRule>
  </conditionalFormatting>
  <conditionalFormatting sqref="G261:H278">
    <cfRule type="expression" dxfId="319" priority="160">
      <formula>IF(+(IF(G261&lt;S261,0,IF(G261&gt;T261,0,1)))=0,1)</formula>
    </cfRule>
  </conditionalFormatting>
  <conditionalFormatting sqref="G301:H303">
    <cfRule type="expression" dxfId="318" priority="132">
      <formula>IF(+(IF(G301&lt;S301,0,IF(G301&gt;T301,0,1)))=0,1)</formula>
    </cfRule>
  </conditionalFormatting>
  <conditionalFormatting sqref="G306:H306">
    <cfRule type="expression" dxfId="317" priority="131">
      <formula>IF(+(IF(G306&lt;S306,0,IF(G306&gt;T306,0,1)))=0,1)</formula>
    </cfRule>
  </conditionalFormatting>
  <conditionalFormatting sqref="G344:H344">
    <cfRule type="expression" dxfId="316" priority="167">
      <formula>IF(+(IF(G344&lt;S344,0,IF(G344&gt;T344,0,1)))=0,1)</formula>
    </cfRule>
  </conditionalFormatting>
  <conditionalFormatting sqref="G356:H409">
    <cfRule type="expression" dxfId="315" priority="45">
      <formula>IF(+(IF(G356&lt;S356,0,IF(G356&gt;T356,0,1)))=0,1)</formula>
    </cfRule>
  </conditionalFormatting>
  <conditionalFormatting sqref="G416:H417">
    <cfRule type="expression" dxfId="314" priority="41">
      <formula>IF(+(IF(G416&lt;S416,0,IF(G416&gt;T416,0,1)))=0,1)</formula>
    </cfRule>
  </conditionalFormatting>
  <conditionalFormatting sqref="G418:H421">
    <cfRule type="expression" dxfId="313" priority="38">
      <formula>IF(+(IF(G418&lt;S421,0,IF(G418&gt;T421,0,1)))=0,1)</formula>
    </cfRule>
  </conditionalFormatting>
  <conditionalFormatting sqref="G419:H419">
    <cfRule type="expression" dxfId="312" priority="39">
      <formula>IF(+(IF(G419&lt;S421,0,IF(G419&gt;T421,0,1)))=0,1)</formula>
    </cfRule>
  </conditionalFormatting>
  <conditionalFormatting sqref="G422:H422">
    <cfRule type="expression" dxfId="311" priority="37">
      <formula>IF(+(IF(G422&lt;S424,0,IF(G422&gt;T424,0,1)))=0,1)</formula>
    </cfRule>
  </conditionalFormatting>
  <conditionalFormatting sqref="G423:H427">
    <cfRule type="expression" dxfId="310" priority="30">
      <formula>IF(+(IF(G423&lt;S426,0,IF(G423&gt;T426,0,1)))=0,1)</formula>
    </cfRule>
  </conditionalFormatting>
  <conditionalFormatting sqref="G428:H445">
    <cfRule type="expression" dxfId="309" priority="77">
      <formula>IF(+(IF(G428&lt;S428,0,IF(G428&gt;T428,0,1)))=0,1)</formula>
    </cfRule>
  </conditionalFormatting>
  <conditionalFormatting sqref="G468:H470">
    <cfRule type="expression" dxfId="308" priority="50">
      <formula>IF(+(IF(G468&lt;S468,0,IF(G468&gt;T468,0,1)))=0,1)</formula>
    </cfRule>
  </conditionalFormatting>
  <conditionalFormatting sqref="G473:H473">
    <cfRule type="expression" dxfId="307" priority="49">
      <formula>IF(+(IF(G473&lt;S473,0,IF(G473&gt;T473,0,1)))=0,1)</formula>
    </cfRule>
  </conditionalFormatting>
  <conditionalFormatting sqref="G511:H511">
    <cfRule type="expression" dxfId="306" priority="84">
      <formula>IF(+(IF(G511&lt;S511,0,IF(G511&gt;T511,0,1)))=0,1)</formula>
    </cfRule>
  </conditionalFormatting>
  <pageMargins left="0.7" right="0.7" top="0.75" bottom="0.75" header="0.3" footer="0.3"/>
  <pageSetup paperSize="5" scale="19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U2117"/>
  <sheetViews>
    <sheetView tabSelected="1" zoomScale="90" zoomScaleNormal="90" workbookViewId="0">
      <pane xSplit="2" ySplit="16" topLeftCell="C1567" activePane="bottomRight" state="frozen"/>
      <selection activeCell="B46" sqref="B46"/>
      <selection pane="topRight" activeCell="B46" sqref="B46"/>
      <selection pane="bottomLeft" activeCell="B46" sqref="B46"/>
      <selection pane="bottomRight" activeCell="B1602" sqref="B1602:B1609"/>
    </sheetView>
  </sheetViews>
  <sheetFormatPr defaultRowHeight="15" x14ac:dyDescent="0.25"/>
  <cols>
    <col min="1" max="1" width="9.42578125" customWidth="1"/>
    <col min="2" max="2" width="12.42578125" customWidth="1"/>
    <col min="3" max="3" width="18.5703125" style="101" customWidth="1"/>
    <col min="4" max="4" width="6.28515625" style="81" customWidth="1"/>
    <col min="5" max="5" width="16.28515625" style="69" customWidth="1"/>
    <col min="6" max="6" width="5" style="69" customWidth="1"/>
    <col min="7" max="7" width="12.7109375" style="1" customWidth="1"/>
    <col min="8" max="8" width="6.7109375" style="81" customWidth="1"/>
    <col min="9" max="9" width="7.42578125" style="21" customWidth="1"/>
    <col min="10" max="10" width="21.42578125" customWidth="1"/>
    <col min="11" max="11" width="13.42578125" hidden="1" customWidth="1"/>
    <col min="12" max="12" width="9.42578125" hidden="1" customWidth="1"/>
    <col min="13" max="13" width="9.42578125" customWidth="1"/>
    <col min="14" max="14" width="10.5703125" customWidth="1"/>
    <col min="15" max="18" width="9.42578125" customWidth="1"/>
  </cols>
  <sheetData>
    <row r="1" spans="1:20" ht="1.5" customHeight="1" x14ac:dyDescent="0.25">
      <c r="C1" s="77"/>
      <c r="D1" s="73"/>
      <c r="E1" s="249"/>
      <c r="F1" s="249"/>
      <c r="G1" s="3"/>
      <c r="H1" s="73"/>
      <c r="I1" s="80"/>
      <c r="N1" s="27"/>
      <c r="O1" s="475" t="s">
        <v>100</v>
      </c>
      <c r="P1" s="475"/>
      <c r="Q1" s="475" t="s">
        <v>50</v>
      </c>
      <c r="R1" s="475"/>
      <c r="S1" s="543" t="s">
        <v>49</v>
      </c>
      <c r="T1" s="543"/>
    </row>
    <row r="2" spans="1:20" hidden="1" x14ac:dyDescent="0.25">
      <c r="N2" s="27"/>
      <c r="O2" s="27" t="s">
        <v>52</v>
      </c>
      <c r="P2" s="27" t="s">
        <v>51</v>
      </c>
      <c r="Q2" s="27" t="s">
        <v>52</v>
      </c>
      <c r="R2" s="27" t="s">
        <v>51</v>
      </c>
      <c r="S2" s="254" t="s">
        <v>52</v>
      </c>
      <c r="T2" s="254" t="s">
        <v>51</v>
      </c>
    </row>
    <row r="3" spans="1:20" s="14" customFormat="1" hidden="1" x14ac:dyDescent="0.25">
      <c r="C3" s="239"/>
      <c r="D3" s="240"/>
      <c r="E3" s="234"/>
      <c r="F3" s="234"/>
      <c r="G3" s="234"/>
      <c r="H3" s="240"/>
      <c r="I3" s="241"/>
      <c r="N3" s="220" t="s">
        <v>53</v>
      </c>
      <c r="O3" s="236">
        <v>11.6</v>
      </c>
      <c r="P3" s="243">
        <v>12.04</v>
      </c>
      <c r="Q3" s="236">
        <v>8</v>
      </c>
      <c r="R3" s="220">
        <v>14.4</v>
      </c>
      <c r="S3" s="255">
        <f>250+10+5+60</f>
        <v>325</v>
      </c>
      <c r="T3" s="255">
        <f>305+10+5+60</f>
        <v>380</v>
      </c>
    </row>
    <row r="4" spans="1:20" s="14" customFormat="1" ht="1.5" hidden="1" customHeight="1" x14ac:dyDescent="0.25">
      <c r="C4" s="239"/>
      <c r="D4" s="240"/>
      <c r="E4" s="234"/>
      <c r="F4" s="234"/>
      <c r="G4" s="234"/>
      <c r="H4" s="240"/>
      <c r="I4" s="241"/>
      <c r="N4" s="220" t="s">
        <v>54</v>
      </c>
      <c r="O4" s="236">
        <v>11.6</v>
      </c>
      <c r="P4" s="243">
        <v>12.04</v>
      </c>
      <c r="Q4" s="236">
        <v>8</v>
      </c>
      <c r="R4" s="220">
        <v>14.4</v>
      </c>
      <c r="S4" s="255">
        <f>250+10+5+60</f>
        <v>325</v>
      </c>
      <c r="T4" s="255">
        <f>305+10+5+60</f>
        <v>380</v>
      </c>
    </row>
    <row r="5" spans="1:20" s="14" customFormat="1" hidden="1" x14ac:dyDescent="0.25">
      <c r="C5" s="239"/>
      <c r="D5" s="240"/>
      <c r="E5" s="234"/>
      <c r="F5" s="234"/>
      <c r="G5" s="234"/>
      <c r="H5" s="240"/>
      <c r="I5" s="241"/>
      <c r="N5" s="220" t="s">
        <v>55</v>
      </c>
      <c r="O5" s="237">
        <v>17</v>
      </c>
      <c r="P5" s="235">
        <v>17.54</v>
      </c>
      <c r="Q5" s="236">
        <v>14</v>
      </c>
      <c r="R5" s="220">
        <v>18.399999999999999</v>
      </c>
      <c r="S5" s="255">
        <f>280+10+5+60</f>
        <v>355</v>
      </c>
      <c r="T5" s="255">
        <f>335+10+5+60</f>
        <v>410</v>
      </c>
    </row>
    <row r="6" spans="1:20" s="14" customFormat="1" hidden="1" x14ac:dyDescent="0.25">
      <c r="C6" s="239"/>
      <c r="D6" s="240"/>
      <c r="E6" s="234"/>
      <c r="F6" s="234"/>
      <c r="G6" s="234"/>
      <c r="H6" s="240"/>
      <c r="I6" s="241"/>
      <c r="N6" s="220" t="s">
        <v>56</v>
      </c>
      <c r="O6" s="220">
        <v>13.3</v>
      </c>
      <c r="P6" s="243">
        <v>13.54</v>
      </c>
      <c r="Q6" s="263">
        <v>8</v>
      </c>
      <c r="R6" s="264">
        <v>14.4</v>
      </c>
      <c r="S6" s="255">
        <f>320+10+5+60</f>
        <v>395</v>
      </c>
      <c r="T6" s="255">
        <f>360+10+5+60</f>
        <v>435</v>
      </c>
    </row>
    <row r="7" spans="1:20" s="14" customFormat="1" hidden="1" x14ac:dyDescent="0.25">
      <c r="C7" s="239"/>
      <c r="D7" s="240"/>
      <c r="E7" s="234"/>
      <c r="F7" s="234"/>
      <c r="G7" s="234"/>
      <c r="H7" s="240"/>
      <c r="I7" s="241"/>
      <c r="N7" s="220" t="s">
        <v>57</v>
      </c>
      <c r="O7" s="220">
        <v>17</v>
      </c>
      <c r="P7" s="243">
        <v>17.440000000000001</v>
      </c>
      <c r="Q7" s="220"/>
      <c r="R7" s="220"/>
      <c r="S7" s="255">
        <f>300+10+5+80</f>
        <v>395</v>
      </c>
      <c r="T7" s="255">
        <f>350+10+5+80</f>
        <v>445</v>
      </c>
    </row>
    <row r="8" spans="1:20" hidden="1" x14ac:dyDescent="0.25">
      <c r="N8" s="28" t="s">
        <v>461</v>
      </c>
      <c r="O8" s="28">
        <v>10.9</v>
      </c>
      <c r="P8" s="28">
        <v>11.24</v>
      </c>
      <c r="Q8" s="236">
        <v>14</v>
      </c>
      <c r="R8" s="220">
        <v>18.399999999999999</v>
      </c>
      <c r="S8" s="255">
        <f>320+10+5+60</f>
        <v>395</v>
      </c>
      <c r="T8" s="255">
        <f>360+10+5+60</f>
        <v>435</v>
      </c>
    </row>
    <row r="9" spans="1:20" s="14" customFormat="1" hidden="1" x14ac:dyDescent="0.25">
      <c r="C9" s="239"/>
      <c r="D9" s="240"/>
      <c r="E9" s="234"/>
      <c r="F9" s="234"/>
      <c r="G9" s="234"/>
      <c r="H9" s="240"/>
      <c r="I9" s="241"/>
      <c r="N9" s="220" t="s">
        <v>59</v>
      </c>
      <c r="O9" s="220">
        <v>14.2</v>
      </c>
      <c r="P9" s="220">
        <v>14.64</v>
      </c>
      <c r="Q9" s="220"/>
      <c r="R9" s="220"/>
      <c r="S9" s="255">
        <f>275+10+5+85</f>
        <v>375</v>
      </c>
      <c r="T9" s="255">
        <f>325+10+5+85</f>
        <v>425</v>
      </c>
    </row>
    <row r="10" spans="1:20" s="14" customFormat="1" hidden="1" x14ac:dyDescent="0.25">
      <c r="C10" s="239"/>
      <c r="D10" s="240"/>
      <c r="E10" s="234"/>
      <c r="F10" s="234"/>
      <c r="G10" s="234"/>
      <c r="H10" s="240"/>
      <c r="I10" s="241"/>
      <c r="N10" s="220" t="s">
        <v>738</v>
      </c>
      <c r="O10" s="220">
        <v>13.8</v>
      </c>
      <c r="P10" s="220">
        <v>14</v>
      </c>
      <c r="Q10" s="236">
        <v>14</v>
      </c>
      <c r="R10" s="220">
        <v>18.399999999999999</v>
      </c>
      <c r="S10" s="255">
        <v>395</v>
      </c>
      <c r="T10" s="255">
        <v>435</v>
      </c>
    </row>
    <row r="11" spans="1:20" hidden="1" x14ac:dyDescent="0.25">
      <c r="N11" s="28" t="s">
        <v>431</v>
      </c>
      <c r="O11" s="28">
        <v>16.600000000000001</v>
      </c>
      <c r="P11" s="28">
        <v>17.04</v>
      </c>
      <c r="Q11" s="28">
        <v>14</v>
      </c>
      <c r="R11" s="28">
        <v>18</v>
      </c>
      <c r="S11" s="255">
        <f>320+10+5+60</f>
        <v>395</v>
      </c>
      <c r="T11" s="255">
        <f>360+10+5+60</f>
        <v>435</v>
      </c>
    </row>
    <row r="12" spans="1:20" hidden="1" x14ac:dyDescent="0.25">
      <c r="C12" s="541" t="s">
        <v>17</v>
      </c>
      <c r="D12" s="541"/>
      <c r="E12" s="541"/>
      <c r="F12" s="541"/>
      <c r="G12" s="541"/>
      <c r="J12" t="s">
        <v>460</v>
      </c>
      <c r="O12" s="542" t="s">
        <v>100</v>
      </c>
      <c r="P12" s="542"/>
      <c r="Q12" s="542" t="s">
        <v>50</v>
      </c>
      <c r="R12" s="542"/>
      <c r="S12" t="str">
        <f>S1</f>
        <v>Total Brewing Time</v>
      </c>
    </row>
    <row r="13" spans="1:20" x14ac:dyDescent="0.25">
      <c r="A13" s="540">
        <v>2026</v>
      </c>
      <c r="B13" s="540"/>
      <c r="C13" s="540"/>
      <c r="D13" s="540"/>
      <c r="E13" s="540"/>
      <c r="F13" s="540"/>
      <c r="G13" s="540"/>
      <c r="H13" s="540"/>
      <c r="I13" s="540"/>
      <c r="N13" s="25" t="str">
        <f t="shared" ref="N13:N19" si="0">LEFT(B13,2)</f>
        <v/>
      </c>
      <c r="O13" s="25" t="e">
        <f>VLOOKUP($N13,$N$3:$R$11,2,FALSE)</f>
        <v>#N/A</v>
      </c>
      <c r="P13" s="25" t="e">
        <f>VLOOKUP($N13,$N$3:$R$11,3,FALSE)</f>
        <v>#N/A</v>
      </c>
      <c r="Q13" s="25" t="e">
        <f>VLOOKUP($N13,$N$3:$R$11,4,FALSE)</f>
        <v>#N/A</v>
      </c>
      <c r="R13" s="25" t="e">
        <f>VLOOKUP($N13,$N$3:$R$11,5,FALSE)</f>
        <v>#N/A</v>
      </c>
      <c r="S13" s="25" t="e">
        <f>VLOOKUP($N13,$N$3:$T$11,6,FALSE)</f>
        <v>#N/A</v>
      </c>
      <c r="T13" s="25" t="e">
        <f>VLOOKUP($N13,$N$3:$T$11,7,FALSE)</f>
        <v>#N/A</v>
      </c>
    </row>
    <row r="14" spans="1:20" x14ac:dyDescent="0.25">
      <c r="A14" s="540"/>
      <c r="B14" s="540"/>
      <c r="C14" s="540"/>
      <c r="D14" s="540"/>
      <c r="E14" s="540"/>
      <c r="F14" s="540"/>
      <c r="G14" s="540"/>
      <c r="H14" s="540"/>
      <c r="I14" s="540"/>
      <c r="N14" s="25" t="str">
        <f t="shared" si="0"/>
        <v/>
      </c>
      <c r="O14" s="25" t="e">
        <f>VLOOKUP($N14,$N$3:$R$11,2,FALSE)</f>
        <v>#N/A</v>
      </c>
      <c r="P14" s="25" t="e">
        <f>VLOOKUP($N14,$N$3:$R$11,3,FALSE)</f>
        <v>#N/A</v>
      </c>
      <c r="Q14" s="25" t="e">
        <f t="shared" ref="Q14:Q173" si="1">VLOOKUP($N14,$N$3:$R$11,4,FALSE)</f>
        <v>#N/A</v>
      </c>
      <c r="R14" s="25" t="e">
        <f t="shared" ref="R14:R177" si="2">VLOOKUP($N14,$N$3:$R$11,5,FALSE)</f>
        <v>#N/A</v>
      </c>
      <c r="S14" s="25" t="e">
        <f t="shared" ref="S14:S173" si="3">VLOOKUP($N14,$N$3:$T$11,6,FALSE)</f>
        <v>#N/A</v>
      </c>
      <c r="T14" s="25" t="e">
        <f t="shared" ref="T14:T173" si="4">VLOOKUP($N14,$N$3:$T$11,7,FALSE)</f>
        <v>#N/A</v>
      </c>
    </row>
    <row r="15" spans="1:20" x14ac:dyDescent="0.25">
      <c r="C15" s="1"/>
      <c r="D15" s="1"/>
      <c r="E15" s="1"/>
      <c r="F15" s="1"/>
      <c r="H15" s="1"/>
      <c r="I15"/>
      <c r="N15" s="25" t="str">
        <f t="shared" si="0"/>
        <v/>
      </c>
      <c r="O15" s="25" t="e">
        <f>VLOOKUP($N15,$N$3:$R$11,2,FALSE)</f>
        <v>#N/A</v>
      </c>
      <c r="P15" s="25" t="e">
        <f>VLOOKUP($N15,$N$3:$R$11,3,FALSE)</f>
        <v>#N/A</v>
      </c>
      <c r="Q15" s="25" t="e">
        <f t="shared" si="1"/>
        <v>#N/A</v>
      </c>
      <c r="R15" s="25" t="e">
        <f t="shared" si="2"/>
        <v>#N/A</v>
      </c>
      <c r="S15" s="25" t="e">
        <f t="shared" si="3"/>
        <v>#N/A</v>
      </c>
      <c r="T15" s="25" t="e">
        <f t="shared" si="4"/>
        <v>#N/A</v>
      </c>
    </row>
    <row r="16" spans="1:20" x14ac:dyDescent="0.25">
      <c r="A16" s="7" t="s">
        <v>18</v>
      </c>
      <c r="B16" s="99" t="s">
        <v>19</v>
      </c>
      <c r="C16" s="17" t="s">
        <v>10</v>
      </c>
      <c r="D16" s="48"/>
      <c r="E16" s="250" t="s">
        <v>9</v>
      </c>
      <c r="F16" s="251"/>
      <c r="G16" s="67" t="s">
        <v>11</v>
      </c>
      <c r="H16" s="70"/>
      <c r="N16" s="25" t="str">
        <f t="shared" si="0"/>
        <v>ID</v>
      </c>
      <c r="O16" s="25" t="e">
        <f>VLOOKUP($N16,$N$3:$R$11,2,FALSE)</f>
        <v>#N/A</v>
      </c>
      <c r="P16" s="25" t="e">
        <f>VLOOKUP($N16,$N$3:$R$11,3,FALSE)</f>
        <v>#N/A</v>
      </c>
      <c r="Q16" s="25" t="e">
        <f t="shared" si="1"/>
        <v>#N/A</v>
      </c>
      <c r="R16" s="25" t="e">
        <f t="shared" si="2"/>
        <v>#N/A</v>
      </c>
      <c r="S16" s="25" t="e">
        <f t="shared" si="3"/>
        <v>#N/A</v>
      </c>
      <c r="T16" s="25" t="e">
        <f t="shared" si="4"/>
        <v>#N/A</v>
      </c>
    </row>
    <row r="17" spans="1:20" x14ac:dyDescent="0.25">
      <c r="A17" s="2">
        <v>46024</v>
      </c>
      <c r="B17" s="100" t="s">
        <v>21</v>
      </c>
      <c r="C17" s="76">
        <v>11.8</v>
      </c>
      <c r="D17" s="48">
        <f t="shared" ref="D17:D80" si="5">IF(+(IF(C17&lt;O17,0,IF(C17&gt;P17,0,1)))=1,1,0)</f>
        <v>1</v>
      </c>
      <c r="E17" s="252">
        <v>349</v>
      </c>
      <c r="F17" s="253">
        <f>IF(+(IF(E17&lt;S17,0,IF(E17&gt;T17,0,1)))=1,1,0)</f>
        <v>1</v>
      </c>
      <c r="G17" s="76">
        <v>12.36</v>
      </c>
      <c r="H17" s="48">
        <f>IF(+(IF(G17&lt;Q17,0,IF(G17&gt;R17,0,1)))=1,1,0)</f>
        <v>1</v>
      </c>
      <c r="I17" s="79">
        <f>IF(+(IF(C17&lt;O17,0,IF(C17&gt;P17,0,1)))+(IF(E17&lt;S17,0,IF(E17&gt;T17,0,1)))+(IF(G17&lt;Q17,0,IF(G17&gt;R17,0,1)))=3,1,0)</f>
        <v>1</v>
      </c>
      <c r="N17" s="25" t="str">
        <f t="shared" si="0"/>
        <v>CA</v>
      </c>
      <c r="O17" s="25">
        <f t="shared" ref="O17:O173" si="6">VLOOKUP($N17,$N$3:$R$11,2,FALSE)</f>
        <v>11.6</v>
      </c>
      <c r="P17" s="25">
        <f t="shared" ref="P17:P173" si="7">VLOOKUP($N17,$N$3:$R$11,3,FALSE)</f>
        <v>12.04</v>
      </c>
      <c r="Q17" s="25">
        <f t="shared" si="1"/>
        <v>8</v>
      </c>
      <c r="R17" s="25">
        <f t="shared" si="2"/>
        <v>14.4</v>
      </c>
      <c r="S17" s="25">
        <f t="shared" si="3"/>
        <v>325</v>
      </c>
      <c r="T17" s="25">
        <f t="shared" si="4"/>
        <v>380</v>
      </c>
    </row>
    <row r="18" spans="1:20" x14ac:dyDescent="0.25">
      <c r="A18" s="2">
        <v>46024</v>
      </c>
      <c r="B18" s="100" t="s">
        <v>22</v>
      </c>
      <c r="C18" s="76">
        <v>11.8</v>
      </c>
      <c r="D18" s="48">
        <f t="shared" si="5"/>
        <v>1</v>
      </c>
      <c r="E18" s="252">
        <v>363</v>
      </c>
      <c r="F18" s="253">
        <f>IF(+(IF(E18&lt;S18,0,IF(E18&gt;T18,0,1)))=1,1,0)</f>
        <v>1</v>
      </c>
      <c r="G18" s="76">
        <v>11.1</v>
      </c>
      <c r="H18" s="48">
        <f t="shared" ref="H18:H20" si="8">IF(+(IF(G18&lt;Q18,0,IF(G18&gt;R18,0,1)))=1,1,0)</f>
        <v>1</v>
      </c>
      <c r="I18" s="79">
        <f t="shared" ref="I18:I23" si="9">IF(+(IF(C18&lt;O18,0,IF(C18&gt;P18,0,1)))+(IF(E18&lt;S18,0,IF(E18&gt;T18,0,1)))+(IF(G18&lt;Q18,0,IF(G18&gt;R18,0,1)))=3,1,0)</f>
        <v>1</v>
      </c>
      <c r="N18" s="25" t="str">
        <f t="shared" si="0"/>
        <v>CA</v>
      </c>
      <c r="O18" s="25">
        <f t="shared" si="6"/>
        <v>11.6</v>
      </c>
      <c r="P18" s="25">
        <f t="shared" si="7"/>
        <v>12.04</v>
      </c>
      <c r="Q18" s="25">
        <f t="shared" si="1"/>
        <v>8</v>
      </c>
      <c r="R18" s="25">
        <f t="shared" si="2"/>
        <v>14.4</v>
      </c>
      <c r="S18" s="25">
        <f t="shared" si="3"/>
        <v>325</v>
      </c>
      <c r="T18" s="25">
        <f t="shared" si="4"/>
        <v>380</v>
      </c>
    </row>
    <row r="19" spans="1:20" x14ac:dyDescent="0.25">
      <c r="A19" s="2">
        <v>46024</v>
      </c>
      <c r="B19" s="100" t="s">
        <v>23</v>
      </c>
      <c r="C19" s="76">
        <v>11.8</v>
      </c>
      <c r="D19" s="48">
        <f t="shared" si="5"/>
        <v>1</v>
      </c>
      <c r="E19" s="252">
        <v>393</v>
      </c>
      <c r="F19" s="253">
        <f t="shared" ref="F19:F141" si="10">IF(+(IF(E19&lt;S19,0,IF(E19&gt;T19,0,1)))=1,1,0)</f>
        <v>0</v>
      </c>
      <c r="G19" s="76">
        <v>12.2</v>
      </c>
      <c r="H19" s="48">
        <f t="shared" si="8"/>
        <v>1</v>
      </c>
      <c r="I19" s="79">
        <f t="shared" si="9"/>
        <v>0</v>
      </c>
      <c r="N19" s="25" t="str">
        <f t="shared" si="0"/>
        <v>CA</v>
      </c>
      <c r="O19" s="25">
        <f t="shared" si="6"/>
        <v>11.6</v>
      </c>
      <c r="P19" s="25">
        <f t="shared" si="7"/>
        <v>12.04</v>
      </c>
      <c r="Q19" s="25">
        <f t="shared" si="1"/>
        <v>8</v>
      </c>
      <c r="R19" s="25">
        <f t="shared" si="2"/>
        <v>14.4</v>
      </c>
      <c r="S19" s="25">
        <f t="shared" si="3"/>
        <v>325</v>
      </c>
      <c r="T19" s="25">
        <f t="shared" si="4"/>
        <v>380</v>
      </c>
    </row>
    <row r="20" spans="1:20" x14ac:dyDescent="0.25">
      <c r="A20" s="2">
        <v>46024</v>
      </c>
      <c r="B20" s="100" t="s">
        <v>24</v>
      </c>
      <c r="C20" s="76">
        <v>12</v>
      </c>
      <c r="D20" s="48">
        <f t="shared" si="5"/>
        <v>1</v>
      </c>
      <c r="E20" s="252">
        <v>401</v>
      </c>
      <c r="F20" s="253">
        <f t="shared" si="10"/>
        <v>0</v>
      </c>
      <c r="G20" s="76">
        <v>11.31</v>
      </c>
      <c r="H20" s="48">
        <f t="shared" si="8"/>
        <v>1</v>
      </c>
      <c r="I20" s="79">
        <f t="shared" si="9"/>
        <v>0</v>
      </c>
      <c r="N20" s="25" t="str">
        <f t="shared" ref="N20:N40" si="11">LEFT(B20,2)</f>
        <v>CA</v>
      </c>
      <c r="O20" s="25">
        <f t="shared" si="6"/>
        <v>11.6</v>
      </c>
      <c r="P20" s="25">
        <f t="shared" si="7"/>
        <v>12.04</v>
      </c>
      <c r="Q20" s="25">
        <f t="shared" si="1"/>
        <v>8</v>
      </c>
      <c r="R20" s="25">
        <f t="shared" si="2"/>
        <v>14.4</v>
      </c>
      <c r="S20" s="25">
        <f t="shared" si="3"/>
        <v>325</v>
      </c>
      <c r="T20" s="25">
        <f t="shared" si="4"/>
        <v>380</v>
      </c>
    </row>
    <row r="21" spans="1:20" x14ac:dyDescent="0.25">
      <c r="A21" s="2">
        <v>45662</v>
      </c>
      <c r="B21" s="100" t="s">
        <v>172</v>
      </c>
      <c r="C21" s="76">
        <v>17.100000000000001</v>
      </c>
      <c r="D21" s="48">
        <f t="shared" si="5"/>
        <v>1</v>
      </c>
      <c r="E21" s="252">
        <v>439</v>
      </c>
      <c r="F21" s="253">
        <f t="shared" si="10"/>
        <v>1</v>
      </c>
      <c r="G21" s="76"/>
      <c r="H21" s="48"/>
      <c r="I21" s="79">
        <f t="shared" si="9"/>
        <v>1</v>
      </c>
      <c r="N21" s="25" t="str">
        <f t="shared" si="11"/>
        <v>SM</v>
      </c>
      <c r="O21" s="25">
        <f t="shared" si="6"/>
        <v>17</v>
      </c>
      <c r="P21" s="25">
        <f t="shared" si="7"/>
        <v>17.440000000000001</v>
      </c>
      <c r="Q21" s="25">
        <f t="shared" si="1"/>
        <v>0</v>
      </c>
      <c r="R21" s="25">
        <f t="shared" si="2"/>
        <v>0</v>
      </c>
      <c r="S21" s="25">
        <f t="shared" si="3"/>
        <v>395</v>
      </c>
      <c r="T21" s="25">
        <f t="shared" si="4"/>
        <v>445</v>
      </c>
    </row>
    <row r="22" spans="1:20" x14ac:dyDescent="0.25">
      <c r="A22" s="2">
        <v>45662</v>
      </c>
      <c r="B22" s="100" t="s">
        <v>173</v>
      </c>
      <c r="C22" s="76">
        <v>17.100000000000001</v>
      </c>
      <c r="D22" s="48">
        <f t="shared" si="5"/>
        <v>1</v>
      </c>
      <c r="E22" s="252">
        <v>473</v>
      </c>
      <c r="F22" s="253">
        <f t="shared" si="10"/>
        <v>0</v>
      </c>
      <c r="G22" s="76"/>
      <c r="H22" s="48"/>
      <c r="I22" s="79">
        <f t="shared" si="9"/>
        <v>0</v>
      </c>
      <c r="N22" s="25" t="str">
        <f t="shared" si="11"/>
        <v>SM</v>
      </c>
      <c r="O22" s="25">
        <f t="shared" si="6"/>
        <v>17</v>
      </c>
      <c r="P22" s="25">
        <f t="shared" si="7"/>
        <v>17.440000000000001</v>
      </c>
      <c r="Q22" s="25">
        <f t="shared" si="1"/>
        <v>0</v>
      </c>
      <c r="R22" s="25">
        <f t="shared" si="2"/>
        <v>0</v>
      </c>
      <c r="S22" s="25">
        <f t="shared" si="3"/>
        <v>395</v>
      </c>
      <c r="T22" s="25">
        <f t="shared" si="4"/>
        <v>445</v>
      </c>
    </row>
    <row r="23" spans="1:20" x14ac:dyDescent="0.25">
      <c r="A23" s="2">
        <v>45662</v>
      </c>
      <c r="B23" s="100" t="s">
        <v>174</v>
      </c>
      <c r="C23" s="76">
        <v>17.100000000000001</v>
      </c>
      <c r="D23" s="48">
        <f t="shared" si="5"/>
        <v>1</v>
      </c>
      <c r="E23" s="252">
        <v>449</v>
      </c>
      <c r="F23" s="253">
        <f t="shared" si="10"/>
        <v>0</v>
      </c>
      <c r="G23" s="76"/>
      <c r="H23" s="48"/>
      <c r="I23" s="79">
        <f t="shared" si="9"/>
        <v>0</v>
      </c>
      <c r="N23" s="25" t="str">
        <f t="shared" si="11"/>
        <v>SM</v>
      </c>
      <c r="O23" s="25">
        <f t="shared" si="6"/>
        <v>17</v>
      </c>
      <c r="P23" s="25">
        <f t="shared" si="7"/>
        <v>17.440000000000001</v>
      </c>
      <c r="Q23" s="25">
        <f t="shared" si="1"/>
        <v>0</v>
      </c>
      <c r="R23" s="25">
        <f t="shared" si="2"/>
        <v>0</v>
      </c>
      <c r="S23" s="25">
        <f t="shared" si="3"/>
        <v>395</v>
      </c>
      <c r="T23" s="25">
        <f t="shared" si="4"/>
        <v>445</v>
      </c>
    </row>
    <row r="24" spans="1:20" x14ac:dyDescent="0.25">
      <c r="A24" s="2">
        <v>45663</v>
      </c>
      <c r="B24" s="100" t="s">
        <v>175</v>
      </c>
      <c r="C24" s="76">
        <v>17.2</v>
      </c>
      <c r="D24" s="48">
        <f t="shared" si="5"/>
        <v>1</v>
      </c>
      <c r="E24" s="252">
        <v>447</v>
      </c>
      <c r="F24" s="253">
        <f t="shared" si="10"/>
        <v>0</v>
      </c>
      <c r="G24" s="76"/>
      <c r="H24" s="48"/>
      <c r="I24" s="79">
        <f t="shared" ref="I24:I31" si="12">IF(+(IF(C24&lt;O24,0,IF(C24&gt;P24,0,1)))+(IF(E24&lt;S24,0,IF(E24&gt;T24,0,1)))+(IF(G24&lt;Q24,0,IF(G24&gt;R24,0,1)))=3,1,0)</f>
        <v>0</v>
      </c>
      <c r="N24" s="25" t="str">
        <f t="shared" si="11"/>
        <v>SM</v>
      </c>
      <c r="O24" s="25">
        <f t="shared" si="6"/>
        <v>17</v>
      </c>
      <c r="P24" s="25">
        <f t="shared" si="7"/>
        <v>17.440000000000001</v>
      </c>
      <c r="Q24" s="25">
        <f t="shared" si="1"/>
        <v>0</v>
      </c>
      <c r="R24" s="25">
        <f t="shared" si="2"/>
        <v>0</v>
      </c>
      <c r="S24" s="25">
        <f t="shared" si="3"/>
        <v>395</v>
      </c>
      <c r="T24" s="25">
        <f t="shared" si="4"/>
        <v>445</v>
      </c>
    </row>
    <row r="25" spans="1:20" x14ac:dyDescent="0.25">
      <c r="A25" s="2">
        <v>45663</v>
      </c>
      <c r="B25" s="100" t="s">
        <v>176</v>
      </c>
      <c r="C25" s="76">
        <v>17.100000000000001</v>
      </c>
      <c r="D25" s="48">
        <f t="shared" si="5"/>
        <v>1</v>
      </c>
      <c r="E25" s="252">
        <v>435</v>
      </c>
      <c r="F25" s="253">
        <f t="shared" si="10"/>
        <v>1</v>
      </c>
      <c r="G25" s="76"/>
      <c r="H25" s="48"/>
      <c r="I25" s="79">
        <f t="shared" si="12"/>
        <v>1</v>
      </c>
      <c r="N25" s="25" t="str">
        <f t="shared" si="11"/>
        <v>SM</v>
      </c>
      <c r="O25" s="25">
        <f t="shared" si="6"/>
        <v>17</v>
      </c>
      <c r="P25" s="25">
        <f t="shared" si="7"/>
        <v>17.440000000000001</v>
      </c>
      <c r="Q25" s="25">
        <f t="shared" si="1"/>
        <v>0</v>
      </c>
      <c r="R25" s="25">
        <f t="shared" si="2"/>
        <v>0</v>
      </c>
      <c r="S25" s="25">
        <f t="shared" si="3"/>
        <v>395</v>
      </c>
      <c r="T25" s="25">
        <f t="shared" si="4"/>
        <v>445</v>
      </c>
    </row>
    <row r="26" spans="1:20" x14ac:dyDescent="0.25">
      <c r="A26" s="2">
        <v>45663</v>
      </c>
      <c r="B26" s="100" t="s">
        <v>177</v>
      </c>
      <c r="C26" s="76">
        <v>17</v>
      </c>
      <c r="D26" s="48">
        <f t="shared" si="5"/>
        <v>1</v>
      </c>
      <c r="E26" s="252">
        <v>444</v>
      </c>
      <c r="F26" s="253">
        <f t="shared" si="10"/>
        <v>1</v>
      </c>
      <c r="G26" s="76"/>
      <c r="H26" s="48"/>
      <c r="I26" s="79">
        <f t="shared" si="12"/>
        <v>1</v>
      </c>
      <c r="N26" s="25" t="str">
        <f t="shared" si="11"/>
        <v>SM</v>
      </c>
      <c r="O26" s="25">
        <f t="shared" si="6"/>
        <v>17</v>
      </c>
      <c r="P26" s="25">
        <f t="shared" si="7"/>
        <v>17.440000000000001</v>
      </c>
      <c r="Q26" s="25">
        <f t="shared" si="1"/>
        <v>0</v>
      </c>
      <c r="R26" s="25">
        <f t="shared" si="2"/>
        <v>0</v>
      </c>
      <c r="S26" s="25">
        <f t="shared" si="3"/>
        <v>395</v>
      </c>
      <c r="T26" s="25">
        <f t="shared" si="4"/>
        <v>445</v>
      </c>
    </row>
    <row r="27" spans="1:20" x14ac:dyDescent="0.25">
      <c r="A27" s="2">
        <v>45663</v>
      </c>
      <c r="B27" s="100" t="s">
        <v>282</v>
      </c>
      <c r="C27" s="76">
        <v>17</v>
      </c>
      <c r="D27" s="48">
        <f t="shared" si="5"/>
        <v>1</v>
      </c>
      <c r="E27" s="252">
        <v>476</v>
      </c>
      <c r="F27" s="253">
        <f t="shared" si="10"/>
        <v>0</v>
      </c>
      <c r="G27" s="76"/>
      <c r="H27" s="48"/>
      <c r="I27" s="79">
        <f t="shared" si="12"/>
        <v>0</v>
      </c>
      <c r="N27" s="25" t="str">
        <f t="shared" ref="N27:N30" si="13">LEFT(B27,2)</f>
        <v>SM</v>
      </c>
      <c r="O27" s="25">
        <f t="shared" si="6"/>
        <v>17</v>
      </c>
      <c r="P27" s="25">
        <f t="shared" si="7"/>
        <v>17.440000000000001</v>
      </c>
      <c r="Q27" s="25">
        <f t="shared" si="1"/>
        <v>0</v>
      </c>
      <c r="R27" s="25">
        <f t="shared" si="2"/>
        <v>0</v>
      </c>
      <c r="S27" s="25">
        <f t="shared" si="3"/>
        <v>395</v>
      </c>
      <c r="T27" s="25">
        <f t="shared" si="4"/>
        <v>445</v>
      </c>
    </row>
    <row r="28" spans="1:20" x14ac:dyDescent="0.25">
      <c r="A28" s="2">
        <v>45663</v>
      </c>
      <c r="B28" s="100" t="s">
        <v>283</v>
      </c>
      <c r="C28" s="76">
        <v>17.100000000000001</v>
      </c>
      <c r="D28" s="48">
        <f t="shared" si="5"/>
        <v>1</v>
      </c>
      <c r="E28" s="252">
        <v>440</v>
      </c>
      <c r="F28" s="253">
        <f t="shared" si="10"/>
        <v>1</v>
      </c>
      <c r="G28" s="76"/>
      <c r="H28" s="48"/>
      <c r="I28" s="79">
        <f t="shared" si="12"/>
        <v>1</v>
      </c>
      <c r="N28" s="25" t="str">
        <f t="shared" si="13"/>
        <v>SM</v>
      </c>
      <c r="O28" s="25">
        <f t="shared" si="6"/>
        <v>17</v>
      </c>
      <c r="P28" s="25">
        <f t="shared" si="7"/>
        <v>17.440000000000001</v>
      </c>
      <c r="Q28" s="25">
        <f t="shared" si="1"/>
        <v>0</v>
      </c>
      <c r="R28" s="25">
        <f t="shared" si="2"/>
        <v>0</v>
      </c>
      <c r="S28" s="25">
        <f t="shared" si="3"/>
        <v>395</v>
      </c>
      <c r="T28" s="25">
        <f t="shared" si="4"/>
        <v>445</v>
      </c>
    </row>
    <row r="29" spans="1:20" x14ac:dyDescent="0.25">
      <c r="A29" s="2">
        <v>45663</v>
      </c>
      <c r="B29" s="100" t="s">
        <v>284</v>
      </c>
      <c r="C29" s="76">
        <v>17.3</v>
      </c>
      <c r="D29" s="48">
        <f t="shared" si="5"/>
        <v>1</v>
      </c>
      <c r="E29" s="252">
        <v>453</v>
      </c>
      <c r="F29" s="253">
        <f t="shared" si="10"/>
        <v>0</v>
      </c>
      <c r="G29" s="76"/>
      <c r="H29" s="48"/>
      <c r="I29" s="79">
        <f t="shared" si="12"/>
        <v>0</v>
      </c>
      <c r="N29" s="25" t="str">
        <f t="shared" si="13"/>
        <v>SM</v>
      </c>
      <c r="O29" s="25">
        <f t="shared" si="6"/>
        <v>17</v>
      </c>
      <c r="P29" s="25">
        <f t="shared" si="7"/>
        <v>17.440000000000001</v>
      </c>
      <c r="Q29" s="25">
        <f t="shared" si="1"/>
        <v>0</v>
      </c>
      <c r="R29" s="25">
        <f t="shared" si="2"/>
        <v>0</v>
      </c>
      <c r="S29" s="25">
        <f t="shared" si="3"/>
        <v>395</v>
      </c>
      <c r="T29" s="25">
        <f t="shared" si="4"/>
        <v>445</v>
      </c>
    </row>
    <row r="30" spans="1:20" x14ac:dyDescent="0.25">
      <c r="A30" s="2">
        <v>45663</v>
      </c>
      <c r="B30" s="100" t="s">
        <v>285</v>
      </c>
      <c r="C30" s="76">
        <v>17.2</v>
      </c>
      <c r="D30" s="48">
        <f t="shared" si="5"/>
        <v>1</v>
      </c>
      <c r="E30" s="252">
        <v>456</v>
      </c>
      <c r="F30" s="253">
        <f t="shared" si="10"/>
        <v>0</v>
      </c>
      <c r="G30" s="76"/>
      <c r="H30" s="48"/>
      <c r="I30" s="79">
        <f t="shared" si="12"/>
        <v>0</v>
      </c>
      <c r="N30" s="25" t="str">
        <f t="shared" si="13"/>
        <v>SM</v>
      </c>
      <c r="O30" s="25">
        <f t="shared" si="6"/>
        <v>17</v>
      </c>
      <c r="P30" s="25">
        <f t="shared" si="7"/>
        <v>17.440000000000001</v>
      </c>
      <c r="Q30" s="25">
        <f t="shared" si="1"/>
        <v>0</v>
      </c>
      <c r="R30" s="25">
        <f t="shared" si="2"/>
        <v>0</v>
      </c>
      <c r="S30" s="25">
        <f t="shared" si="3"/>
        <v>395</v>
      </c>
      <c r="T30" s="25">
        <f t="shared" si="4"/>
        <v>445</v>
      </c>
    </row>
    <row r="31" spans="1:20" x14ac:dyDescent="0.25">
      <c r="A31" s="2">
        <v>45663</v>
      </c>
      <c r="B31" s="100" t="s">
        <v>149</v>
      </c>
      <c r="C31" s="76">
        <v>11.7</v>
      </c>
      <c r="D31" s="48">
        <f t="shared" si="5"/>
        <v>1</v>
      </c>
      <c r="E31" s="270">
        <v>394</v>
      </c>
      <c r="F31" s="253">
        <f t="shared" si="10"/>
        <v>0</v>
      </c>
      <c r="G31" s="76">
        <v>13.41</v>
      </c>
      <c r="H31" s="48">
        <f t="shared" ref="H31" si="14">IF(+(IF(G31&lt;Q31,0,IF(G31&gt;R31,0,1)))=1,1,0)</f>
        <v>1</v>
      </c>
      <c r="I31" s="79">
        <f t="shared" si="12"/>
        <v>0</v>
      </c>
      <c r="N31" s="25" t="str">
        <f t="shared" ref="N31:N33" si="15">LEFT(B31,2)</f>
        <v>ST</v>
      </c>
      <c r="O31" s="25">
        <f t="shared" si="6"/>
        <v>11.6</v>
      </c>
      <c r="P31" s="25">
        <f t="shared" si="7"/>
        <v>12.04</v>
      </c>
      <c r="Q31" s="25">
        <f t="shared" si="1"/>
        <v>8</v>
      </c>
      <c r="R31" s="25">
        <f t="shared" si="2"/>
        <v>14.4</v>
      </c>
      <c r="S31" s="25">
        <f t="shared" si="3"/>
        <v>325</v>
      </c>
      <c r="T31" s="25">
        <f t="shared" si="4"/>
        <v>380</v>
      </c>
    </row>
    <row r="32" spans="1:20" x14ac:dyDescent="0.25">
      <c r="A32" s="2">
        <v>45664</v>
      </c>
      <c r="B32" s="100" t="s">
        <v>141</v>
      </c>
      <c r="C32" s="76">
        <v>13.3</v>
      </c>
      <c r="D32" s="48">
        <f t="shared" si="5"/>
        <v>1</v>
      </c>
      <c r="E32" s="252">
        <v>420</v>
      </c>
      <c r="F32" s="253">
        <f t="shared" si="10"/>
        <v>1</v>
      </c>
      <c r="G32" s="76">
        <v>12.88</v>
      </c>
      <c r="H32" s="48">
        <f t="shared" ref="H32:H46" si="16">IF(+(IF(G32&lt;Q32,0,IF(G32&gt;R32,0,1)))=1,1,0)</f>
        <v>1</v>
      </c>
      <c r="I32" s="79">
        <f t="shared" ref="I32:I46" si="17">IF(+(IF(C32&lt;O32,0,IF(C32&gt;P32,0,1)))+(IF(E32&lt;S32,0,IF(E32&gt;T32,0,1)))+(IF(G32&lt;Q32,0,IF(G32&gt;R32,0,1)))=3,1,0)</f>
        <v>1</v>
      </c>
      <c r="N32" s="25" t="str">
        <f t="shared" si="15"/>
        <v>MK</v>
      </c>
      <c r="O32" s="25">
        <f t="shared" si="6"/>
        <v>13.3</v>
      </c>
      <c r="P32" s="25">
        <f t="shared" si="7"/>
        <v>13.54</v>
      </c>
      <c r="Q32" s="25">
        <f t="shared" si="1"/>
        <v>8</v>
      </c>
      <c r="R32" s="25">
        <f t="shared" si="2"/>
        <v>14.4</v>
      </c>
      <c r="S32" s="25">
        <f t="shared" si="3"/>
        <v>395</v>
      </c>
      <c r="T32" s="25">
        <f t="shared" si="4"/>
        <v>435</v>
      </c>
    </row>
    <row r="33" spans="1:20" x14ac:dyDescent="0.25">
      <c r="A33" s="2">
        <v>45664</v>
      </c>
      <c r="B33" s="100" t="s">
        <v>143</v>
      </c>
      <c r="C33" s="76">
        <v>13</v>
      </c>
      <c r="D33" s="48">
        <f t="shared" si="5"/>
        <v>0</v>
      </c>
      <c r="E33" s="252">
        <v>447</v>
      </c>
      <c r="F33" s="253">
        <f t="shared" si="10"/>
        <v>0</v>
      </c>
      <c r="G33" s="76">
        <v>12.72</v>
      </c>
      <c r="H33" s="48">
        <f t="shared" si="16"/>
        <v>1</v>
      </c>
      <c r="I33" s="79">
        <f t="shared" si="17"/>
        <v>0</v>
      </c>
      <c r="N33" s="25" t="str">
        <f t="shared" si="15"/>
        <v>MK</v>
      </c>
      <c r="O33" s="25">
        <f t="shared" si="6"/>
        <v>13.3</v>
      </c>
      <c r="P33" s="25">
        <f t="shared" si="7"/>
        <v>13.54</v>
      </c>
      <c r="Q33" s="25">
        <f t="shared" si="1"/>
        <v>8</v>
      </c>
      <c r="R33" s="25">
        <f t="shared" si="2"/>
        <v>14.4</v>
      </c>
      <c r="S33" s="25">
        <f t="shared" si="3"/>
        <v>395</v>
      </c>
      <c r="T33" s="25">
        <f t="shared" si="4"/>
        <v>435</v>
      </c>
    </row>
    <row r="34" spans="1:20" x14ac:dyDescent="0.25">
      <c r="A34" s="2">
        <v>45664</v>
      </c>
      <c r="B34" s="100" t="s">
        <v>144</v>
      </c>
      <c r="C34" s="76">
        <v>12.8</v>
      </c>
      <c r="D34" s="48">
        <f t="shared" si="5"/>
        <v>0</v>
      </c>
      <c r="E34" s="252">
        <v>430</v>
      </c>
      <c r="F34" s="253">
        <f t="shared" si="10"/>
        <v>1</v>
      </c>
      <c r="G34" s="76">
        <v>13.19</v>
      </c>
      <c r="H34" s="48">
        <f t="shared" si="16"/>
        <v>1</v>
      </c>
      <c r="I34" s="79">
        <f t="shared" si="17"/>
        <v>0</v>
      </c>
      <c r="N34" s="25" t="str">
        <f t="shared" si="11"/>
        <v>MK</v>
      </c>
      <c r="O34" s="25">
        <f t="shared" si="6"/>
        <v>13.3</v>
      </c>
      <c r="P34" s="25">
        <f t="shared" si="7"/>
        <v>13.54</v>
      </c>
      <c r="Q34" s="25">
        <f t="shared" si="1"/>
        <v>8</v>
      </c>
      <c r="R34" s="25">
        <f t="shared" si="2"/>
        <v>14.4</v>
      </c>
      <c r="S34" s="25">
        <f t="shared" si="3"/>
        <v>395</v>
      </c>
      <c r="T34" s="25">
        <f t="shared" si="4"/>
        <v>435</v>
      </c>
    </row>
    <row r="35" spans="1:20" x14ac:dyDescent="0.25">
      <c r="A35" s="2">
        <v>45664</v>
      </c>
      <c r="B35" s="100" t="s">
        <v>145</v>
      </c>
      <c r="C35" s="76">
        <v>13.5</v>
      </c>
      <c r="D35" s="48">
        <f t="shared" si="5"/>
        <v>1</v>
      </c>
      <c r="E35" s="252">
        <v>403</v>
      </c>
      <c r="F35" s="253">
        <f t="shared" si="10"/>
        <v>1</v>
      </c>
      <c r="G35" s="76">
        <v>11.9</v>
      </c>
      <c r="H35" s="48">
        <f t="shared" si="16"/>
        <v>1</v>
      </c>
      <c r="I35" s="79">
        <f t="shared" si="17"/>
        <v>1</v>
      </c>
      <c r="N35" s="25" t="str">
        <f t="shared" si="11"/>
        <v>MK</v>
      </c>
      <c r="O35" s="25">
        <f t="shared" si="6"/>
        <v>13.3</v>
      </c>
      <c r="P35" s="25">
        <f t="shared" si="7"/>
        <v>13.54</v>
      </c>
      <c r="Q35" s="25">
        <f t="shared" si="1"/>
        <v>8</v>
      </c>
      <c r="R35" s="25">
        <f t="shared" si="2"/>
        <v>14.4</v>
      </c>
      <c r="S35" s="25">
        <f t="shared" si="3"/>
        <v>395</v>
      </c>
      <c r="T35" s="25">
        <f t="shared" si="4"/>
        <v>435</v>
      </c>
    </row>
    <row r="36" spans="1:20" x14ac:dyDescent="0.25">
      <c r="A36" s="2">
        <v>45664</v>
      </c>
      <c r="B36" s="100" t="s">
        <v>146</v>
      </c>
      <c r="C36" s="76">
        <v>13.3</v>
      </c>
      <c r="D36" s="48">
        <f t="shared" si="5"/>
        <v>1</v>
      </c>
      <c r="E36" s="252">
        <v>443</v>
      </c>
      <c r="F36" s="253">
        <f t="shared" si="10"/>
        <v>0</v>
      </c>
      <c r="G36" s="76">
        <v>12.25</v>
      </c>
      <c r="H36" s="48">
        <f t="shared" si="16"/>
        <v>1</v>
      </c>
      <c r="I36" s="79">
        <f t="shared" si="17"/>
        <v>0</v>
      </c>
      <c r="N36" s="25" t="str">
        <f t="shared" si="11"/>
        <v>MK</v>
      </c>
      <c r="O36" s="25">
        <f t="shared" si="6"/>
        <v>13.3</v>
      </c>
      <c r="P36" s="25">
        <f t="shared" si="7"/>
        <v>13.54</v>
      </c>
      <c r="Q36" s="25">
        <f t="shared" si="1"/>
        <v>8</v>
      </c>
      <c r="R36" s="25">
        <f t="shared" si="2"/>
        <v>14.4</v>
      </c>
      <c r="S36" s="25">
        <f t="shared" si="3"/>
        <v>395</v>
      </c>
      <c r="T36" s="25">
        <f t="shared" si="4"/>
        <v>435</v>
      </c>
    </row>
    <row r="37" spans="1:20" x14ac:dyDescent="0.25">
      <c r="A37" s="2">
        <v>45664</v>
      </c>
      <c r="B37" s="100" t="s">
        <v>147</v>
      </c>
      <c r="C37" s="76">
        <v>12.6</v>
      </c>
      <c r="D37" s="48">
        <f t="shared" si="5"/>
        <v>0</v>
      </c>
      <c r="E37" s="252">
        <v>487</v>
      </c>
      <c r="F37" s="253">
        <f t="shared" si="10"/>
        <v>0</v>
      </c>
      <c r="G37" s="76">
        <v>12.3</v>
      </c>
      <c r="H37" s="48">
        <f t="shared" si="16"/>
        <v>1</v>
      </c>
      <c r="I37" s="79">
        <f t="shared" si="17"/>
        <v>0</v>
      </c>
      <c r="N37" s="25" t="str">
        <f t="shared" si="11"/>
        <v>MK</v>
      </c>
      <c r="O37" s="25">
        <f t="shared" si="6"/>
        <v>13.3</v>
      </c>
      <c r="P37" s="25">
        <f t="shared" si="7"/>
        <v>13.54</v>
      </c>
      <c r="Q37" s="25">
        <f t="shared" si="1"/>
        <v>8</v>
      </c>
      <c r="R37" s="25">
        <f t="shared" si="2"/>
        <v>14.4</v>
      </c>
      <c r="S37" s="25">
        <f t="shared" si="3"/>
        <v>395</v>
      </c>
      <c r="T37" s="25">
        <f t="shared" si="4"/>
        <v>435</v>
      </c>
    </row>
    <row r="38" spans="1:20" x14ac:dyDescent="0.25">
      <c r="A38" s="2">
        <v>45664</v>
      </c>
      <c r="B38" s="100" t="s">
        <v>227</v>
      </c>
      <c r="C38" s="76">
        <v>13.2</v>
      </c>
      <c r="D38" s="48">
        <f t="shared" si="5"/>
        <v>0</v>
      </c>
      <c r="E38" s="252">
        <v>688</v>
      </c>
      <c r="F38" s="253">
        <f t="shared" si="10"/>
        <v>0</v>
      </c>
      <c r="G38" s="76">
        <v>11.84</v>
      </c>
      <c r="H38" s="48">
        <f t="shared" si="16"/>
        <v>1</v>
      </c>
      <c r="I38" s="79">
        <f t="shared" si="17"/>
        <v>0</v>
      </c>
      <c r="N38" s="25" t="str">
        <f t="shared" si="11"/>
        <v>MK</v>
      </c>
      <c r="O38" s="25">
        <f t="shared" si="6"/>
        <v>13.3</v>
      </c>
      <c r="P38" s="25">
        <f t="shared" si="7"/>
        <v>13.54</v>
      </c>
      <c r="Q38" s="25">
        <f t="shared" si="1"/>
        <v>8</v>
      </c>
      <c r="R38" s="25">
        <f t="shared" si="2"/>
        <v>14.4</v>
      </c>
      <c r="S38" s="25">
        <f t="shared" si="3"/>
        <v>395</v>
      </c>
      <c r="T38" s="25">
        <f t="shared" si="4"/>
        <v>435</v>
      </c>
    </row>
    <row r="39" spans="1:20" x14ac:dyDescent="0.25">
      <c r="A39" s="2">
        <v>45664</v>
      </c>
      <c r="B39" s="100" t="s">
        <v>228</v>
      </c>
      <c r="C39" s="76">
        <v>13</v>
      </c>
      <c r="D39" s="48">
        <f t="shared" si="5"/>
        <v>0</v>
      </c>
      <c r="E39" s="252">
        <v>934</v>
      </c>
      <c r="F39" s="253">
        <f t="shared" si="10"/>
        <v>0</v>
      </c>
      <c r="G39" s="76">
        <v>12.04</v>
      </c>
      <c r="H39" s="48">
        <f t="shared" si="16"/>
        <v>1</v>
      </c>
      <c r="I39" s="79">
        <f t="shared" si="17"/>
        <v>0</v>
      </c>
      <c r="N39" s="25" t="str">
        <f t="shared" si="11"/>
        <v>MK</v>
      </c>
      <c r="O39" s="25">
        <f t="shared" si="6"/>
        <v>13.3</v>
      </c>
      <c r="P39" s="25">
        <f t="shared" si="7"/>
        <v>13.54</v>
      </c>
      <c r="Q39" s="25">
        <f t="shared" si="1"/>
        <v>8</v>
      </c>
      <c r="R39" s="25">
        <f t="shared" si="2"/>
        <v>14.4</v>
      </c>
      <c r="S39" s="25">
        <f t="shared" si="3"/>
        <v>395</v>
      </c>
      <c r="T39" s="25">
        <f t="shared" si="4"/>
        <v>435</v>
      </c>
    </row>
    <row r="40" spans="1:20" x14ac:dyDescent="0.25">
      <c r="A40" s="2">
        <v>45665</v>
      </c>
      <c r="B40" s="100" t="s">
        <v>25</v>
      </c>
      <c r="C40" s="76">
        <v>11.9</v>
      </c>
      <c r="D40" s="48">
        <f t="shared" si="5"/>
        <v>1</v>
      </c>
      <c r="E40" s="252">
        <v>341</v>
      </c>
      <c r="F40" s="253">
        <f t="shared" si="10"/>
        <v>1</v>
      </c>
      <c r="G40" s="76">
        <v>12.43</v>
      </c>
      <c r="H40" s="48">
        <f t="shared" si="16"/>
        <v>1</v>
      </c>
      <c r="I40" s="79">
        <f t="shared" si="17"/>
        <v>1</v>
      </c>
      <c r="N40" s="25" t="str">
        <f t="shared" si="11"/>
        <v>CA</v>
      </c>
      <c r="O40" s="25">
        <f t="shared" si="6"/>
        <v>11.6</v>
      </c>
      <c r="P40" s="25">
        <f t="shared" si="7"/>
        <v>12.04</v>
      </c>
      <c r="Q40" s="25">
        <f t="shared" si="1"/>
        <v>8</v>
      </c>
      <c r="R40" s="25">
        <f t="shared" si="2"/>
        <v>14.4</v>
      </c>
      <c r="S40" s="25">
        <f t="shared" si="3"/>
        <v>325</v>
      </c>
      <c r="T40" s="25">
        <f t="shared" si="4"/>
        <v>380</v>
      </c>
    </row>
    <row r="41" spans="1:20" x14ac:dyDescent="0.25">
      <c r="A41" s="2">
        <v>45665</v>
      </c>
      <c r="B41" s="100" t="s">
        <v>26</v>
      </c>
      <c r="C41" s="76">
        <v>12</v>
      </c>
      <c r="D41" s="48">
        <f t="shared" si="5"/>
        <v>1</v>
      </c>
      <c r="E41" s="252">
        <v>365</v>
      </c>
      <c r="F41" s="253">
        <f t="shared" si="10"/>
        <v>1</v>
      </c>
      <c r="G41" s="76">
        <v>12.97</v>
      </c>
      <c r="H41" s="48">
        <f t="shared" si="16"/>
        <v>1</v>
      </c>
      <c r="I41" s="79">
        <f t="shared" si="17"/>
        <v>1</v>
      </c>
      <c r="N41" s="25" t="str">
        <f t="shared" ref="N41:N44" si="18">LEFT(B41,2)</f>
        <v>CA</v>
      </c>
      <c r="O41" s="25">
        <f t="shared" si="6"/>
        <v>11.6</v>
      </c>
      <c r="P41" s="25">
        <f t="shared" si="7"/>
        <v>12.04</v>
      </c>
      <c r="Q41" s="25">
        <f t="shared" si="1"/>
        <v>8</v>
      </c>
      <c r="R41" s="25">
        <f t="shared" si="2"/>
        <v>14.4</v>
      </c>
      <c r="S41" s="25">
        <f t="shared" si="3"/>
        <v>325</v>
      </c>
      <c r="T41" s="25">
        <f t="shared" si="4"/>
        <v>380</v>
      </c>
    </row>
    <row r="42" spans="1:20" x14ac:dyDescent="0.25">
      <c r="A42" s="2">
        <v>45665</v>
      </c>
      <c r="B42" s="100" t="s">
        <v>27</v>
      </c>
      <c r="C42" s="76">
        <v>11.9</v>
      </c>
      <c r="D42" s="48">
        <f t="shared" si="5"/>
        <v>1</v>
      </c>
      <c r="E42" s="252">
        <v>387</v>
      </c>
      <c r="F42" s="253">
        <f t="shared" si="10"/>
        <v>0</v>
      </c>
      <c r="G42" s="76">
        <v>13.05</v>
      </c>
      <c r="H42" s="48">
        <f t="shared" si="16"/>
        <v>1</v>
      </c>
      <c r="I42" s="79">
        <f t="shared" si="17"/>
        <v>0</v>
      </c>
      <c r="N42" s="25" t="str">
        <f t="shared" si="18"/>
        <v>CA</v>
      </c>
      <c r="O42" s="25">
        <f t="shared" si="6"/>
        <v>11.6</v>
      </c>
      <c r="P42" s="25">
        <f t="shared" si="7"/>
        <v>12.04</v>
      </c>
      <c r="Q42" s="25">
        <f t="shared" si="1"/>
        <v>8</v>
      </c>
      <c r="R42" s="25">
        <f t="shared" si="2"/>
        <v>14.4</v>
      </c>
      <c r="S42" s="25">
        <f t="shared" si="3"/>
        <v>325</v>
      </c>
      <c r="T42" s="25">
        <f t="shared" si="4"/>
        <v>380</v>
      </c>
    </row>
    <row r="43" spans="1:20" x14ac:dyDescent="0.25">
      <c r="A43" s="2">
        <v>45665</v>
      </c>
      <c r="B43" s="100" t="s">
        <v>28</v>
      </c>
      <c r="C43" s="76">
        <v>11.8</v>
      </c>
      <c r="D43" s="48">
        <f t="shared" si="5"/>
        <v>1</v>
      </c>
      <c r="E43" s="252">
        <v>392</v>
      </c>
      <c r="F43" s="253">
        <f t="shared" si="10"/>
        <v>0</v>
      </c>
      <c r="G43" s="76">
        <v>11.82</v>
      </c>
      <c r="H43" s="48">
        <f t="shared" si="16"/>
        <v>1</v>
      </c>
      <c r="I43" s="79">
        <f t="shared" si="17"/>
        <v>0</v>
      </c>
      <c r="N43" s="25" t="str">
        <f t="shared" si="18"/>
        <v>CA</v>
      </c>
      <c r="O43" s="25">
        <f t="shared" si="6"/>
        <v>11.6</v>
      </c>
      <c r="P43" s="25">
        <f t="shared" si="7"/>
        <v>12.04</v>
      </c>
      <c r="Q43" s="25">
        <f t="shared" si="1"/>
        <v>8</v>
      </c>
      <c r="R43" s="25">
        <f t="shared" si="2"/>
        <v>14.4</v>
      </c>
      <c r="S43" s="25">
        <f t="shared" si="3"/>
        <v>325</v>
      </c>
      <c r="T43" s="25">
        <f t="shared" si="4"/>
        <v>380</v>
      </c>
    </row>
    <row r="44" spans="1:20" x14ac:dyDescent="0.25">
      <c r="A44" s="2">
        <v>45665</v>
      </c>
      <c r="B44" s="100" t="s">
        <v>137</v>
      </c>
      <c r="C44" s="76">
        <v>11.8</v>
      </c>
      <c r="D44" s="48">
        <f t="shared" si="5"/>
        <v>1</v>
      </c>
      <c r="E44" s="252">
        <v>410</v>
      </c>
      <c r="F44" s="253">
        <f t="shared" si="10"/>
        <v>0</v>
      </c>
      <c r="G44" s="76">
        <v>12.21</v>
      </c>
      <c r="H44" s="48">
        <f t="shared" si="16"/>
        <v>1</v>
      </c>
      <c r="I44" s="79">
        <f t="shared" si="17"/>
        <v>0</v>
      </c>
      <c r="N44" s="25" t="str">
        <f t="shared" si="18"/>
        <v>CA</v>
      </c>
      <c r="O44" s="25">
        <f t="shared" si="6"/>
        <v>11.6</v>
      </c>
      <c r="P44" s="25">
        <f t="shared" si="7"/>
        <v>12.04</v>
      </c>
      <c r="Q44" s="25">
        <f t="shared" si="1"/>
        <v>8</v>
      </c>
      <c r="R44" s="25">
        <f t="shared" si="2"/>
        <v>14.4</v>
      </c>
      <c r="S44" s="25">
        <f t="shared" si="3"/>
        <v>325</v>
      </c>
      <c r="T44" s="25">
        <f t="shared" si="4"/>
        <v>380</v>
      </c>
    </row>
    <row r="45" spans="1:20" x14ac:dyDescent="0.25">
      <c r="A45" s="2">
        <v>45665</v>
      </c>
      <c r="B45" s="100" t="s">
        <v>138</v>
      </c>
      <c r="C45" s="76">
        <v>12</v>
      </c>
      <c r="D45" s="48">
        <f t="shared" si="5"/>
        <v>1</v>
      </c>
      <c r="E45" s="252">
        <v>520</v>
      </c>
      <c r="F45" s="253">
        <f t="shared" si="10"/>
        <v>0</v>
      </c>
      <c r="G45" s="76">
        <v>11.83</v>
      </c>
      <c r="H45" s="48">
        <f t="shared" si="16"/>
        <v>1</v>
      </c>
      <c r="I45" s="79">
        <f t="shared" si="17"/>
        <v>0</v>
      </c>
      <c r="N45" s="25" t="str">
        <f t="shared" ref="N45:N60" si="19">LEFT(B45,2)</f>
        <v>CA</v>
      </c>
      <c r="O45" s="25">
        <f t="shared" si="6"/>
        <v>11.6</v>
      </c>
      <c r="P45" s="25">
        <f t="shared" si="7"/>
        <v>12.04</v>
      </c>
      <c r="Q45" s="25">
        <f t="shared" si="1"/>
        <v>8</v>
      </c>
      <c r="R45" s="25">
        <f t="shared" si="2"/>
        <v>14.4</v>
      </c>
      <c r="S45" s="25">
        <f t="shared" si="3"/>
        <v>325</v>
      </c>
      <c r="T45" s="25">
        <f t="shared" si="4"/>
        <v>380</v>
      </c>
    </row>
    <row r="46" spans="1:20" x14ac:dyDescent="0.25">
      <c r="A46" s="2">
        <v>45666</v>
      </c>
      <c r="B46" s="100" t="s">
        <v>139</v>
      </c>
      <c r="C46" s="76">
        <v>11.6</v>
      </c>
      <c r="D46" s="48">
        <f t="shared" si="5"/>
        <v>1</v>
      </c>
      <c r="E46" s="252">
        <v>507</v>
      </c>
      <c r="F46" s="253">
        <f t="shared" si="10"/>
        <v>0</v>
      </c>
      <c r="G46" s="76">
        <v>12.69</v>
      </c>
      <c r="H46" s="48">
        <f t="shared" si="16"/>
        <v>1</v>
      </c>
      <c r="I46" s="79">
        <f t="shared" si="17"/>
        <v>0</v>
      </c>
      <c r="N46" s="25" t="str">
        <f t="shared" si="19"/>
        <v>CA</v>
      </c>
      <c r="O46" s="25">
        <f t="shared" si="6"/>
        <v>11.6</v>
      </c>
      <c r="P46" s="25">
        <f t="shared" si="7"/>
        <v>12.04</v>
      </c>
      <c r="Q46" s="25">
        <f t="shared" si="1"/>
        <v>8</v>
      </c>
      <c r="R46" s="25">
        <f t="shared" si="2"/>
        <v>14.4</v>
      </c>
      <c r="S46" s="25">
        <f t="shared" si="3"/>
        <v>325</v>
      </c>
      <c r="T46" s="25">
        <f t="shared" si="4"/>
        <v>380</v>
      </c>
    </row>
    <row r="47" spans="1:20" x14ac:dyDescent="0.25">
      <c r="A47" s="2">
        <v>45666</v>
      </c>
      <c r="B47" s="100" t="s">
        <v>140</v>
      </c>
      <c r="C47" s="76">
        <v>11.5</v>
      </c>
      <c r="D47" s="48">
        <f t="shared" si="5"/>
        <v>0</v>
      </c>
      <c r="E47" s="252">
        <v>504</v>
      </c>
      <c r="F47" s="253">
        <f t="shared" si="10"/>
        <v>0</v>
      </c>
      <c r="G47" s="76">
        <v>12.57</v>
      </c>
      <c r="H47" s="48">
        <f t="shared" ref="H47:H60" si="20">IF(+(IF(G47&lt;Q47,0,IF(G47&gt;R47,0,1)))=1,1,0)</f>
        <v>1</v>
      </c>
      <c r="I47" s="79">
        <f t="shared" ref="I47:I60" si="21">IF(+(IF(C47&lt;O47,0,IF(C47&gt;P47,0,1)))+(IF(E47&lt;S47,0,IF(E47&gt;T47,0,1)))+(IF(G47&lt;Q47,0,IF(G47&gt;R47,0,1)))=3,1,0)</f>
        <v>0</v>
      </c>
      <c r="N47" s="25" t="str">
        <f t="shared" si="19"/>
        <v>CA</v>
      </c>
      <c r="O47" s="25">
        <f t="shared" si="6"/>
        <v>11.6</v>
      </c>
      <c r="P47" s="25">
        <f t="shared" si="7"/>
        <v>12.04</v>
      </c>
      <c r="Q47" s="25">
        <f t="shared" si="1"/>
        <v>8</v>
      </c>
      <c r="R47" s="25">
        <f t="shared" si="2"/>
        <v>14.4</v>
      </c>
      <c r="S47" s="25">
        <f t="shared" si="3"/>
        <v>325</v>
      </c>
      <c r="T47" s="25">
        <f t="shared" si="4"/>
        <v>380</v>
      </c>
    </row>
    <row r="48" spans="1:20" x14ac:dyDescent="0.25">
      <c r="A48" s="2">
        <v>45666</v>
      </c>
      <c r="B48" s="100" t="s">
        <v>150</v>
      </c>
      <c r="C48" s="76">
        <v>11.6</v>
      </c>
      <c r="D48" s="48">
        <f t="shared" si="5"/>
        <v>1</v>
      </c>
      <c r="E48" s="252">
        <v>515</v>
      </c>
      <c r="F48" s="253">
        <f t="shared" si="10"/>
        <v>0</v>
      </c>
      <c r="G48" s="76">
        <v>12.71</v>
      </c>
      <c r="H48" s="48">
        <f t="shared" si="20"/>
        <v>1</v>
      </c>
      <c r="I48" s="79">
        <f t="shared" si="21"/>
        <v>0</v>
      </c>
      <c r="N48" s="25" t="str">
        <f t="shared" si="19"/>
        <v>ST</v>
      </c>
      <c r="O48" s="25">
        <f t="shared" si="6"/>
        <v>11.6</v>
      </c>
      <c r="P48" s="25">
        <f t="shared" si="7"/>
        <v>12.04</v>
      </c>
      <c r="Q48" s="25">
        <f t="shared" si="1"/>
        <v>8</v>
      </c>
      <c r="R48" s="25">
        <f t="shared" si="2"/>
        <v>14.4</v>
      </c>
      <c r="S48" s="25">
        <f t="shared" si="3"/>
        <v>325</v>
      </c>
      <c r="T48" s="25">
        <f t="shared" si="4"/>
        <v>380</v>
      </c>
    </row>
    <row r="49" spans="1:20" x14ac:dyDescent="0.25">
      <c r="A49" s="2">
        <v>45666</v>
      </c>
      <c r="B49" s="100" t="s">
        <v>202</v>
      </c>
      <c r="C49" s="76">
        <v>14.3</v>
      </c>
      <c r="D49" s="48">
        <f t="shared" si="5"/>
        <v>1</v>
      </c>
      <c r="E49" s="252">
        <v>415</v>
      </c>
      <c r="F49" s="253">
        <f t="shared" si="10"/>
        <v>1</v>
      </c>
      <c r="G49" s="76"/>
      <c r="H49" s="48"/>
      <c r="I49" s="79">
        <f t="shared" si="21"/>
        <v>1</v>
      </c>
      <c r="N49" s="25" t="str">
        <f t="shared" si="19"/>
        <v>VM</v>
      </c>
      <c r="O49" s="25">
        <f t="shared" si="6"/>
        <v>14.2</v>
      </c>
      <c r="P49" s="25">
        <f t="shared" si="7"/>
        <v>14.64</v>
      </c>
      <c r="Q49" s="25">
        <f t="shared" si="1"/>
        <v>0</v>
      </c>
      <c r="R49" s="25">
        <f t="shared" si="2"/>
        <v>0</v>
      </c>
      <c r="S49" s="25">
        <f t="shared" si="3"/>
        <v>375</v>
      </c>
      <c r="T49" s="25">
        <f t="shared" si="4"/>
        <v>425</v>
      </c>
    </row>
    <row r="50" spans="1:20" x14ac:dyDescent="0.25">
      <c r="A50" s="2">
        <v>45666</v>
      </c>
      <c r="B50" s="100" t="s">
        <v>963</v>
      </c>
      <c r="C50" s="76">
        <v>14.1</v>
      </c>
      <c r="D50" s="48">
        <f t="shared" si="5"/>
        <v>0</v>
      </c>
      <c r="E50" s="252">
        <v>419</v>
      </c>
      <c r="F50" s="253">
        <f t="shared" si="10"/>
        <v>1</v>
      </c>
      <c r="G50" s="76"/>
      <c r="H50" s="48"/>
      <c r="I50" s="79">
        <f t="shared" si="21"/>
        <v>0</v>
      </c>
      <c r="N50" s="25" t="str">
        <f t="shared" si="19"/>
        <v>VM</v>
      </c>
      <c r="O50" s="25">
        <f t="shared" si="6"/>
        <v>14.2</v>
      </c>
      <c r="P50" s="25">
        <f t="shared" si="7"/>
        <v>14.64</v>
      </c>
      <c r="Q50" s="25">
        <f t="shared" si="1"/>
        <v>0</v>
      </c>
      <c r="R50" s="25">
        <f t="shared" si="2"/>
        <v>0</v>
      </c>
      <c r="S50" s="25">
        <f t="shared" si="3"/>
        <v>375</v>
      </c>
      <c r="T50" s="25">
        <f t="shared" si="4"/>
        <v>425</v>
      </c>
    </row>
    <row r="51" spans="1:20" x14ac:dyDescent="0.25">
      <c r="A51" s="2">
        <v>45666</v>
      </c>
      <c r="B51" s="100" t="s">
        <v>203</v>
      </c>
      <c r="C51" s="76">
        <v>14.6</v>
      </c>
      <c r="D51" s="48">
        <f t="shared" si="5"/>
        <v>1</v>
      </c>
      <c r="E51" s="252">
        <v>417</v>
      </c>
      <c r="F51" s="253">
        <f t="shared" si="10"/>
        <v>1</v>
      </c>
      <c r="G51" s="76"/>
      <c r="H51" s="48"/>
      <c r="I51" s="79">
        <f t="shared" si="21"/>
        <v>1</v>
      </c>
      <c r="N51" s="25" t="str">
        <f t="shared" si="19"/>
        <v>VM</v>
      </c>
      <c r="O51" s="25">
        <f t="shared" si="6"/>
        <v>14.2</v>
      </c>
      <c r="P51" s="25">
        <f t="shared" si="7"/>
        <v>14.64</v>
      </c>
      <c r="Q51" s="25">
        <f t="shared" si="1"/>
        <v>0</v>
      </c>
      <c r="R51" s="25">
        <f t="shared" si="2"/>
        <v>0</v>
      </c>
      <c r="S51" s="25">
        <f t="shared" si="3"/>
        <v>375</v>
      </c>
      <c r="T51" s="25">
        <f t="shared" si="4"/>
        <v>425</v>
      </c>
    </row>
    <row r="52" spans="1:20" x14ac:dyDescent="0.25">
      <c r="A52" s="2">
        <v>45666</v>
      </c>
      <c r="B52" s="100" t="s">
        <v>204</v>
      </c>
      <c r="C52" s="76">
        <v>14.3</v>
      </c>
      <c r="D52" s="48">
        <f t="shared" si="5"/>
        <v>1</v>
      </c>
      <c r="E52" s="252">
        <v>483</v>
      </c>
      <c r="F52" s="253">
        <f t="shared" si="10"/>
        <v>0</v>
      </c>
      <c r="G52" s="76"/>
      <c r="H52" s="48"/>
      <c r="I52" s="79">
        <f t="shared" si="21"/>
        <v>0</v>
      </c>
      <c r="N52" s="25" t="str">
        <f t="shared" si="19"/>
        <v>VM</v>
      </c>
      <c r="O52" s="25">
        <f t="shared" si="6"/>
        <v>14.2</v>
      </c>
      <c r="P52" s="25">
        <f t="shared" si="7"/>
        <v>14.64</v>
      </c>
      <c r="Q52" s="25">
        <f t="shared" si="1"/>
        <v>0</v>
      </c>
      <c r="R52" s="25">
        <f t="shared" si="2"/>
        <v>0</v>
      </c>
      <c r="S52" s="25">
        <f t="shared" si="3"/>
        <v>375</v>
      </c>
      <c r="T52" s="25">
        <f t="shared" si="4"/>
        <v>425</v>
      </c>
    </row>
    <row r="53" spans="1:20" x14ac:dyDescent="0.25">
      <c r="A53" s="2">
        <v>45667</v>
      </c>
      <c r="B53" s="100" t="s">
        <v>160</v>
      </c>
      <c r="C53" s="76">
        <v>11.8</v>
      </c>
      <c r="D53" s="48">
        <f t="shared" si="5"/>
        <v>1</v>
      </c>
      <c r="E53" s="252">
        <v>379</v>
      </c>
      <c r="F53" s="253">
        <f t="shared" si="10"/>
        <v>1</v>
      </c>
      <c r="G53" s="76">
        <v>12.2</v>
      </c>
      <c r="H53" s="48">
        <f t="shared" si="20"/>
        <v>1</v>
      </c>
      <c r="I53" s="79">
        <f t="shared" si="21"/>
        <v>1</v>
      </c>
      <c r="N53" s="25" t="str">
        <f t="shared" si="19"/>
        <v>CA</v>
      </c>
      <c r="O53" s="25">
        <f t="shared" si="6"/>
        <v>11.6</v>
      </c>
      <c r="P53" s="25">
        <f t="shared" si="7"/>
        <v>12.04</v>
      </c>
      <c r="Q53" s="25">
        <f t="shared" si="1"/>
        <v>8</v>
      </c>
      <c r="R53" s="25">
        <f t="shared" si="2"/>
        <v>14.4</v>
      </c>
      <c r="S53" s="25">
        <f t="shared" si="3"/>
        <v>325</v>
      </c>
      <c r="T53" s="25">
        <f t="shared" si="4"/>
        <v>380</v>
      </c>
    </row>
    <row r="54" spans="1:20" x14ac:dyDescent="0.25">
      <c r="A54" s="2">
        <v>45667</v>
      </c>
      <c r="B54" s="100" t="s">
        <v>161</v>
      </c>
      <c r="C54" s="76">
        <v>11.8</v>
      </c>
      <c r="D54" s="48">
        <f t="shared" si="5"/>
        <v>1</v>
      </c>
      <c r="E54" s="252">
        <v>382</v>
      </c>
      <c r="F54" s="253">
        <f t="shared" si="10"/>
        <v>0</v>
      </c>
      <c r="G54" s="76">
        <v>11.84</v>
      </c>
      <c r="H54" s="48">
        <f t="shared" si="20"/>
        <v>1</v>
      </c>
      <c r="I54" s="79">
        <f t="shared" si="21"/>
        <v>0</v>
      </c>
      <c r="N54" s="25" t="str">
        <f t="shared" si="19"/>
        <v>CA</v>
      </c>
      <c r="O54" s="25">
        <f t="shared" si="6"/>
        <v>11.6</v>
      </c>
      <c r="P54" s="25">
        <f t="shared" si="7"/>
        <v>12.04</v>
      </c>
      <c r="Q54" s="25">
        <f t="shared" si="1"/>
        <v>8</v>
      </c>
      <c r="R54" s="25">
        <f t="shared" si="2"/>
        <v>14.4</v>
      </c>
      <c r="S54" s="25">
        <f t="shared" si="3"/>
        <v>325</v>
      </c>
      <c r="T54" s="25">
        <f t="shared" si="4"/>
        <v>380</v>
      </c>
    </row>
    <row r="55" spans="1:20" x14ac:dyDescent="0.25">
      <c r="A55" s="2">
        <v>45667</v>
      </c>
      <c r="B55" s="100" t="s">
        <v>162</v>
      </c>
      <c r="C55" s="76">
        <v>12</v>
      </c>
      <c r="D55" s="48">
        <f t="shared" si="5"/>
        <v>1</v>
      </c>
      <c r="E55" s="252">
        <v>391</v>
      </c>
      <c r="F55" s="253">
        <f t="shared" si="10"/>
        <v>0</v>
      </c>
      <c r="G55" s="76">
        <v>13.37</v>
      </c>
      <c r="H55" s="48">
        <f t="shared" si="20"/>
        <v>1</v>
      </c>
      <c r="I55" s="79">
        <f t="shared" si="21"/>
        <v>0</v>
      </c>
      <c r="N55" s="25" t="str">
        <f t="shared" si="19"/>
        <v>CA</v>
      </c>
      <c r="O55" s="25">
        <f t="shared" si="6"/>
        <v>11.6</v>
      </c>
      <c r="P55" s="25">
        <f t="shared" si="7"/>
        <v>12.04</v>
      </c>
      <c r="Q55" s="25">
        <f t="shared" si="1"/>
        <v>8</v>
      </c>
      <c r="R55" s="25">
        <f t="shared" si="2"/>
        <v>14.4</v>
      </c>
      <c r="S55" s="25">
        <f t="shared" si="3"/>
        <v>325</v>
      </c>
      <c r="T55" s="25">
        <f t="shared" si="4"/>
        <v>380</v>
      </c>
    </row>
    <row r="56" spans="1:20" x14ac:dyDescent="0.25">
      <c r="A56" s="2">
        <v>45667</v>
      </c>
      <c r="B56" s="100" t="s">
        <v>163</v>
      </c>
      <c r="C56" s="76">
        <v>11.9</v>
      </c>
      <c r="D56" s="48">
        <f t="shared" si="5"/>
        <v>1</v>
      </c>
      <c r="E56" s="252">
        <v>386</v>
      </c>
      <c r="F56" s="253">
        <f t="shared" si="10"/>
        <v>0</v>
      </c>
      <c r="G56" s="76">
        <v>12.72</v>
      </c>
      <c r="H56" s="48">
        <f t="shared" si="20"/>
        <v>1</v>
      </c>
      <c r="I56" s="79">
        <f t="shared" si="21"/>
        <v>0</v>
      </c>
      <c r="N56" s="25" t="str">
        <f t="shared" si="19"/>
        <v>CA</v>
      </c>
      <c r="O56" s="25">
        <f t="shared" si="6"/>
        <v>11.6</v>
      </c>
      <c r="P56" s="25">
        <f t="shared" si="7"/>
        <v>12.04</v>
      </c>
      <c r="Q56" s="25">
        <f t="shared" si="1"/>
        <v>8</v>
      </c>
      <c r="R56" s="25">
        <f t="shared" si="2"/>
        <v>14.4</v>
      </c>
      <c r="S56" s="25">
        <f t="shared" si="3"/>
        <v>325</v>
      </c>
      <c r="T56" s="25">
        <f t="shared" si="4"/>
        <v>380</v>
      </c>
    </row>
    <row r="57" spans="1:20" x14ac:dyDescent="0.25">
      <c r="A57" s="2">
        <v>46034</v>
      </c>
      <c r="B57" s="100" t="s">
        <v>164</v>
      </c>
      <c r="C57" s="76">
        <v>11.9</v>
      </c>
      <c r="D57" s="48">
        <f t="shared" si="5"/>
        <v>1</v>
      </c>
      <c r="E57" s="252">
        <v>385</v>
      </c>
      <c r="F57" s="253">
        <f t="shared" si="10"/>
        <v>0</v>
      </c>
      <c r="G57" s="76">
        <v>13.13</v>
      </c>
      <c r="H57" s="48">
        <f t="shared" si="20"/>
        <v>1</v>
      </c>
      <c r="I57" s="79">
        <f t="shared" si="21"/>
        <v>0</v>
      </c>
      <c r="N57" s="25" t="str">
        <f t="shared" si="19"/>
        <v>CA</v>
      </c>
      <c r="O57" s="25">
        <f t="shared" si="6"/>
        <v>11.6</v>
      </c>
      <c r="P57" s="25">
        <f t="shared" si="7"/>
        <v>12.04</v>
      </c>
      <c r="Q57" s="25">
        <f t="shared" si="1"/>
        <v>8</v>
      </c>
      <c r="R57" s="25">
        <f t="shared" si="2"/>
        <v>14.4</v>
      </c>
      <c r="S57" s="25">
        <f t="shared" si="3"/>
        <v>325</v>
      </c>
      <c r="T57" s="25">
        <f t="shared" si="4"/>
        <v>380</v>
      </c>
    </row>
    <row r="58" spans="1:20" x14ac:dyDescent="0.25">
      <c r="A58" s="2">
        <v>46034</v>
      </c>
      <c r="B58" s="100" t="s">
        <v>165</v>
      </c>
      <c r="C58" s="76">
        <v>11.9</v>
      </c>
      <c r="D58" s="48">
        <f t="shared" si="5"/>
        <v>1</v>
      </c>
      <c r="E58" s="252">
        <v>393</v>
      </c>
      <c r="F58" s="253">
        <f t="shared" si="10"/>
        <v>0</v>
      </c>
      <c r="G58" s="76">
        <v>12.42</v>
      </c>
      <c r="H58" s="48">
        <f t="shared" si="20"/>
        <v>1</v>
      </c>
      <c r="I58" s="79">
        <f t="shared" si="21"/>
        <v>0</v>
      </c>
      <c r="N58" s="25" t="str">
        <f t="shared" si="19"/>
        <v>CA</v>
      </c>
      <c r="O58" s="25">
        <f t="shared" si="6"/>
        <v>11.6</v>
      </c>
      <c r="P58" s="25">
        <f t="shared" si="7"/>
        <v>12.04</v>
      </c>
      <c r="Q58" s="25">
        <f t="shared" si="1"/>
        <v>8</v>
      </c>
      <c r="R58" s="25">
        <f t="shared" si="2"/>
        <v>14.4</v>
      </c>
      <c r="S58" s="25">
        <f t="shared" si="3"/>
        <v>325</v>
      </c>
      <c r="T58" s="25">
        <f t="shared" si="4"/>
        <v>380</v>
      </c>
    </row>
    <row r="59" spans="1:20" x14ac:dyDescent="0.25">
      <c r="A59" s="2">
        <v>46034</v>
      </c>
      <c r="B59" s="100" t="s">
        <v>166</v>
      </c>
      <c r="C59" s="76">
        <v>12</v>
      </c>
      <c r="D59" s="48">
        <f t="shared" si="5"/>
        <v>1</v>
      </c>
      <c r="E59" s="252">
        <v>385</v>
      </c>
      <c r="F59" s="253">
        <f t="shared" si="10"/>
        <v>0</v>
      </c>
      <c r="G59" s="76">
        <v>11.81</v>
      </c>
      <c r="H59" s="48">
        <f t="shared" si="20"/>
        <v>1</v>
      </c>
      <c r="I59" s="79">
        <f t="shared" si="21"/>
        <v>0</v>
      </c>
      <c r="N59" s="25" t="str">
        <f t="shared" si="19"/>
        <v>CA</v>
      </c>
      <c r="O59" s="25">
        <f t="shared" si="6"/>
        <v>11.6</v>
      </c>
      <c r="P59" s="25">
        <f t="shared" si="7"/>
        <v>12.04</v>
      </c>
      <c r="Q59" s="25">
        <f t="shared" si="1"/>
        <v>8</v>
      </c>
      <c r="R59" s="25">
        <f t="shared" si="2"/>
        <v>14.4</v>
      </c>
      <c r="S59" s="25">
        <f t="shared" si="3"/>
        <v>325</v>
      </c>
      <c r="T59" s="25">
        <f t="shared" si="4"/>
        <v>380</v>
      </c>
    </row>
    <row r="60" spans="1:20" x14ac:dyDescent="0.25">
      <c r="A60" s="2">
        <v>46034</v>
      </c>
      <c r="B60" s="100" t="s">
        <v>167</v>
      </c>
      <c r="C60" s="76">
        <v>11.8</v>
      </c>
      <c r="D60" s="48">
        <f t="shared" si="5"/>
        <v>1</v>
      </c>
      <c r="E60" s="252">
        <v>503</v>
      </c>
      <c r="F60" s="253">
        <f t="shared" si="10"/>
        <v>0</v>
      </c>
      <c r="G60" s="76">
        <v>13.15</v>
      </c>
      <c r="H60" s="48">
        <f t="shared" si="20"/>
        <v>1</v>
      </c>
      <c r="I60" s="79">
        <f t="shared" si="21"/>
        <v>0</v>
      </c>
      <c r="N60" s="25" t="str">
        <f t="shared" si="19"/>
        <v>CA</v>
      </c>
      <c r="O60" s="25">
        <f t="shared" si="6"/>
        <v>11.6</v>
      </c>
      <c r="P60" s="25">
        <f t="shared" si="7"/>
        <v>12.04</v>
      </c>
      <c r="Q60" s="25">
        <f t="shared" si="1"/>
        <v>8</v>
      </c>
      <c r="R60" s="25">
        <f t="shared" si="2"/>
        <v>14.4</v>
      </c>
      <c r="S60" s="25">
        <f t="shared" si="3"/>
        <v>325</v>
      </c>
      <c r="T60" s="25">
        <f t="shared" si="4"/>
        <v>380</v>
      </c>
    </row>
    <row r="61" spans="1:20" x14ac:dyDescent="0.25">
      <c r="A61" s="2">
        <v>46034</v>
      </c>
      <c r="B61" s="100" t="s">
        <v>168</v>
      </c>
      <c r="C61" s="76">
        <v>11.8</v>
      </c>
      <c r="D61" s="48">
        <f t="shared" si="5"/>
        <v>1</v>
      </c>
      <c r="E61" s="252">
        <v>763</v>
      </c>
      <c r="F61" s="253">
        <f t="shared" si="10"/>
        <v>0</v>
      </c>
      <c r="G61" s="76">
        <v>13.83</v>
      </c>
      <c r="H61" s="48">
        <f t="shared" ref="H61:H62" si="22">IF(+(IF(G61&lt;Q61,0,IF(G61&gt;R61,0,1)))=1,1,0)</f>
        <v>1</v>
      </c>
      <c r="I61" s="79">
        <f t="shared" ref="I61:I62" si="23">IF(+(IF(C61&lt;O61,0,IF(C61&gt;P61,0,1)))+(IF(E61&lt;S61,0,IF(E61&gt;T61,0,1)))+(IF(G61&lt;Q61,0,IF(G61&gt;R61,0,1)))=3,1,0)</f>
        <v>0</v>
      </c>
      <c r="N61" s="25" t="str">
        <f t="shared" ref="N61:N71" si="24">LEFT(B61,2)</f>
        <v>CA</v>
      </c>
      <c r="O61" s="25">
        <f t="shared" si="6"/>
        <v>11.6</v>
      </c>
      <c r="P61" s="25">
        <f t="shared" si="7"/>
        <v>12.04</v>
      </c>
      <c r="Q61" s="25">
        <f t="shared" si="1"/>
        <v>8</v>
      </c>
      <c r="R61" s="25">
        <f t="shared" si="2"/>
        <v>14.4</v>
      </c>
      <c r="S61" s="25">
        <f t="shared" si="3"/>
        <v>325</v>
      </c>
      <c r="T61" s="25">
        <f t="shared" si="4"/>
        <v>380</v>
      </c>
    </row>
    <row r="62" spans="1:20" x14ac:dyDescent="0.25">
      <c r="A62" s="2">
        <v>46035</v>
      </c>
      <c r="B62" s="100" t="s">
        <v>169</v>
      </c>
      <c r="C62" s="213">
        <v>12.3</v>
      </c>
      <c r="D62" s="48">
        <f t="shared" si="5"/>
        <v>0</v>
      </c>
      <c r="E62" s="252">
        <v>493</v>
      </c>
      <c r="F62" s="253">
        <f t="shared" si="10"/>
        <v>0</v>
      </c>
      <c r="G62" s="76">
        <v>12.94</v>
      </c>
      <c r="H62" s="48">
        <f t="shared" si="22"/>
        <v>1</v>
      </c>
      <c r="I62" s="79">
        <f t="shared" si="23"/>
        <v>0</v>
      </c>
      <c r="N62" s="25" t="str">
        <f t="shared" si="24"/>
        <v>CA</v>
      </c>
      <c r="O62" s="25">
        <f t="shared" si="6"/>
        <v>11.6</v>
      </c>
      <c r="P62" s="25">
        <f t="shared" si="7"/>
        <v>12.04</v>
      </c>
      <c r="Q62" s="25">
        <f t="shared" si="1"/>
        <v>8</v>
      </c>
      <c r="R62" s="25">
        <f t="shared" si="2"/>
        <v>14.4</v>
      </c>
      <c r="S62" s="25">
        <f t="shared" si="3"/>
        <v>325</v>
      </c>
      <c r="T62" s="25">
        <f t="shared" si="4"/>
        <v>380</v>
      </c>
    </row>
    <row r="63" spans="1:20" x14ac:dyDescent="0.25">
      <c r="A63" s="2">
        <v>46036</v>
      </c>
      <c r="B63" s="100" t="s">
        <v>170</v>
      </c>
      <c r="C63" s="76">
        <v>11.9</v>
      </c>
      <c r="D63" s="48">
        <f t="shared" si="5"/>
        <v>1</v>
      </c>
      <c r="E63" s="252">
        <v>517</v>
      </c>
      <c r="F63" s="253">
        <f t="shared" si="10"/>
        <v>0</v>
      </c>
      <c r="G63" s="76">
        <v>11.83</v>
      </c>
      <c r="H63" s="48">
        <f t="shared" ref="H63:H115" si="25">IF(+(IF(G63&lt;Q63,0,IF(G63&gt;R63,0,1)))=1,1,0)</f>
        <v>1</v>
      </c>
      <c r="I63" s="79">
        <f t="shared" ref="I63:I115" si="26">IF(+(IF(C63&lt;O63,0,IF(C63&gt;P63,0,1)))+(IF(E63&lt;S63,0,IF(E63&gt;T63,0,1)))+(IF(G63&lt;Q63,0,IF(G63&gt;R63,0,1)))=3,1,0)</f>
        <v>0</v>
      </c>
      <c r="N63" s="25" t="str">
        <f t="shared" si="24"/>
        <v>CA</v>
      </c>
      <c r="O63" s="25">
        <f t="shared" si="6"/>
        <v>11.6</v>
      </c>
      <c r="P63" s="25">
        <f t="shared" si="7"/>
        <v>12.04</v>
      </c>
      <c r="Q63" s="25">
        <f t="shared" si="1"/>
        <v>8</v>
      </c>
      <c r="R63" s="25">
        <f t="shared" si="2"/>
        <v>14.4</v>
      </c>
      <c r="S63" s="25">
        <f t="shared" si="3"/>
        <v>325</v>
      </c>
      <c r="T63" s="25">
        <f t="shared" si="4"/>
        <v>380</v>
      </c>
    </row>
    <row r="64" spans="1:20" x14ac:dyDescent="0.25">
      <c r="A64" s="2">
        <v>46036</v>
      </c>
      <c r="B64" s="100" t="s">
        <v>171</v>
      </c>
      <c r="C64" s="76">
        <v>11.7</v>
      </c>
      <c r="D64" s="48">
        <f t="shared" si="5"/>
        <v>1</v>
      </c>
      <c r="E64" s="252">
        <v>396</v>
      </c>
      <c r="F64" s="253">
        <f t="shared" si="10"/>
        <v>0</v>
      </c>
      <c r="G64" s="76">
        <v>12.42</v>
      </c>
      <c r="H64" s="48">
        <f t="shared" si="25"/>
        <v>1</v>
      </c>
      <c r="I64" s="79">
        <f t="shared" si="26"/>
        <v>0</v>
      </c>
      <c r="N64" s="25" t="str">
        <f t="shared" si="24"/>
        <v>CA</v>
      </c>
      <c r="O64" s="25">
        <f t="shared" si="6"/>
        <v>11.6</v>
      </c>
      <c r="P64" s="25">
        <f t="shared" si="7"/>
        <v>12.04</v>
      </c>
      <c r="Q64" s="25">
        <f t="shared" si="1"/>
        <v>8</v>
      </c>
      <c r="R64" s="25">
        <f t="shared" si="2"/>
        <v>14.4</v>
      </c>
      <c r="S64" s="25">
        <f t="shared" si="3"/>
        <v>325</v>
      </c>
      <c r="T64" s="25">
        <f t="shared" si="4"/>
        <v>380</v>
      </c>
    </row>
    <row r="65" spans="1:20" x14ac:dyDescent="0.25">
      <c r="A65" s="2">
        <v>46036</v>
      </c>
      <c r="B65" s="100" t="s">
        <v>964</v>
      </c>
      <c r="C65" s="76">
        <v>12</v>
      </c>
      <c r="D65" s="48">
        <f t="shared" si="5"/>
        <v>1</v>
      </c>
      <c r="E65" s="252">
        <v>418</v>
      </c>
      <c r="F65" s="253">
        <f t="shared" si="10"/>
        <v>0</v>
      </c>
      <c r="G65" s="76">
        <v>11.12</v>
      </c>
      <c r="H65" s="48">
        <f t="shared" si="25"/>
        <v>1</v>
      </c>
      <c r="I65" s="79">
        <f t="shared" si="26"/>
        <v>0</v>
      </c>
      <c r="N65" s="25" t="str">
        <f t="shared" si="24"/>
        <v>CA</v>
      </c>
      <c r="O65" s="25">
        <f t="shared" si="6"/>
        <v>11.6</v>
      </c>
      <c r="P65" s="25">
        <f t="shared" si="7"/>
        <v>12.04</v>
      </c>
      <c r="Q65" s="25">
        <f t="shared" si="1"/>
        <v>8</v>
      </c>
      <c r="R65" s="25">
        <f t="shared" si="2"/>
        <v>14.4</v>
      </c>
      <c r="S65" s="25">
        <f t="shared" si="3"/>
        <v>325</v>
      </c>
      <c r="T65" s="25">
        <f t="shared" si="4"/>
        <v>380</v>
      </c>
    </row>
    <row r="66" spans="1:20" x14ac:dyDescent="0.25">
      <c r="A66" s="2">
        <v>46036</v>
      </c>
      <c r="B66" s="100" t="s">
        <v>965</v>
      </c>
      <c r="C66" s="76">
        <v>11.9</v>
      </c>
      <c r="D66" s="48">
        <f t="shared" si="5"/>
        <v>1</v>
      </c>
      <c r="E66" s="252">
        <v>404</v>
      </c>
      <c r="F66" s="253">
        <f t="shared" si="10"/>
        <v>0</v>
      </c>
      <c r="G66" s="76">
        <v>12.74</v>
      </c>
      <c r="H66" s="48">
        <f t="shared" si="25"/>
        <v>1</v>
      </c>
      <c r="I66" s="79">
        <f t="shared" si="26"/>
        <v>0</v>
      </c>
      <c r="N66" s="25" t="str">
        <f t="shared" si="24"/>
        <v>CA</v>
      </c>
      <c r="O66" s="25">
        <f t="shared" si="6"/>
        <v>11.6</v>
      </c>
      <c r="P66" s="25">
        <f t="shared" si="7"/>
        <v>12.04</v>
      </c>
      <c r="Q66" s="25">
        <f t="shared" si="1"/>
        <v>8</v>
      </c>
      <c r="R66" s="25">
        <f t="shared" si="2"/>
        <v>14.4</v>
      </c>
      <c r="S66" s="25">
        <f t="shared" si="3"/>
        <v>325</v>
      </c>
      <c r="T66" s="25">
        <f t="shared" si="4"/>
        <v>380</v>
      </c>
    </row>
    <row r="67" spans="1:20" x14ac:dyDescent="0.25">
      <c r="A67" s="2">
        <v>46036</v>
      </c>
      <c r="B67" s="100" t="s">
        <v>966</v>
      </c>
      <c r="C67" s="76">
        <v>11.8</v>
      </c>
      <c r="D67" s="48">
        <f t="shared" si="5"/>
        <v>1</v>
      </c>
      <c r="E67" s="252">
        <v>474</v>
      </c>
      <c r="F67" s="253">
        <f t="shared" si="10"/>
        <v>0</v>
      </c>
      <c r="G67" s="76">
        <v>12.18</v>
      </c>
      <c r="H67" s="48">
        <f t="shared" si="25"/>
        <v>1</v>
      </c>
      <c r="I67" s="79">
        <f t="shared" si="26"/>
        <v>0</v>
      </c>
      <c r="N67" s="25" t="str">
        <f t="shared" si="24"/>
        <v>CA</v>
      </c>
      <c r="O67" s="25">
        <f t="shared" si="6"/>
        <v>11.6</v>
      </c>
      <c r="P67" s="25">
        <f t="shared" si="7"/>
        <v>12.04</v>
      </c>
      <c r="Q67" s="25">
        <f t="shared" si="1"/>
        <v>8</v>
      </c>
      <c r="R67" s="25">
        <f t="shared" si="2"/>
        <v>14.4</v>
      </c>
      <c r="S67" s="25">
        <f t="shared" si="3"/>
        <v>325</v>
      </c>
      <c r="T67" s="25">
        <f t="shared" si="4"/>
        <v>380</v>
      </c>
    </row>
    <row r="68" spans="1:20" x14ac:dyDescent="0.25">
      <c r="A68" s="2">
        <v>46036</v>
      </c>
      <c r="B68" s="100" t="s">
        <v>967</v>
      </c>
      <c r="C68" s="76">
        <v>11.8</v>
      </c>
      <c r="D68" s="48">
        <f t="shared" si="5"/>
        <v>1</v>
      </c>
      <c r="E68" s="252">
        <v>450</v>
      </c>
      <c r="F68" s="253">
        <f t="shared" si="10"/>
        <v>0</v>
      </c>
      <c r="G68" s="76">
        <v>12.53</v>
      </c>
      <c r="H68" s="48">
        <f t="shared" si="25"/>
        <v>1</v>
      </c>
      <c r="I68" s="79">
        <f t="shared" si="26"/>
        <v>0</v>
      </c>
      <c r="N68" s="25" t="str">
        <f t="shared" si="24"/>
        <v>CA</v>
      </c>
      <c r="O68" s="25">
        <f t="shared" si="6"/>
        <v>11.6</v>
      </c>
      <c r="P68" s="25">
        <f t="shared" si="7"/>
        <v>12.04</v>
      </c>
      <c r="Q68" s="25">
        <f t="shared" si="1"/>
        <v>8</v>
      </c>
      <c r="R68" s="25">
        <f t="shared" si="2"/>
        <v>14.4</v>
      </c>
      <c r="S68" s="25">
        <f t="shared" si="3"/>
        <v>325</v>
      </c>
      <c r="T68" s="25">
        <f t="shared" si="4"/>
        <v>380</v>
      </c>
    </row>
    <row r="69" spans="1:20" x14ac:dyDescent="0.25">
      <c r="A69" s="2">
        <v>46036</v>
      </c>
      <c r="B69" s="100" t="s">
        <v>151</v>
      </c>
      <c r="C69" s="76">
        <v>12</v>
      </c>
      <c r="D69" s="48">
        <f t="shared" si="5"/>
        <v>1</v>
      </c>
      <c r="E69" s="252">
        <v>393</v>
      </c>
      <c r="F69" s="253">
        <f t="shared" si="10"/>
        <v>0</v>
      </c>
      <c r="G69" s="76">
        <v>12.85</v>
      </c>
      <c r="H69" s="48">
        <f t="shared" si="25"/>
        <v>1</v>
      </c>
      <c r="I69" s="79">
        <f t="shared" si="26"/>
        <v>0</v>
      </c>
      <c r="N69" s="25" t="str">
        <f t="shared" si="24"/>
        <v>ST</v>
      </c>
      <c r="O69" s="25">
        <f t="shared" si="6"/>
        <v>11.6</v>
      </c>
      <c r="P69" s="25">
        <f t="shared" si="7"/>
        <v>12.04</v>
      </c>
      <c r="Q69" s="25">
        <f t="shared" si="1"/>
        <v>8</v>
      </c>
      <c r="R69" s="25">
        <f t="shared" si="2"/>
        <v>14.4</v>
      </c>
      <c r="S69" s="25">
        <f t="shared" si="3"/>
        <v>325</v>
      </c>
      <c r="T69" s="25">
        <f t="shared" si="4"/>
        <v>380</v>
      </c>
    </row>
    <row r="70" spans="1:20" x14ac:dyDescent="0.25">
      <c r="A70" s="2">
        <v>46037</v>
      </c>
      <c r="B70" s="100" t="s">
        <v>152</v>
      </c>
      <c r="C70" s="76">
        <v>11.9</v>
      </c>
      <c r="D70" s="48">
        <f t="shared" si="5"/>
        <v>1</v>
      </c>
      <c r="E70" s="252">
        <v>379</v>
      </c>
      <c r="F70" s="253">
        <f t="shared" si="10"/>
        <v>1</v>
      </c>
      <c r="G70" s="76">
        <v>12.2</v>
      </c>
      <c r="H70" s="48">
        <f t="shared" si="25"/>
        <v>1</v>
      </c>
      <c r="I70" s="79">
        <f t="shared" si="26"/>
        <v>1</v>
      </c>
      <c r="N70" s="25" t="str">
        <f t="shared" si="24"/>
        <v>ST</v>
      </c>
      <c r="O70" s="25">
        <f t="shared" si="6"/>
        <v>11.6</v>
      </c>
      <c r="P70" s="25">
        <f t="shared" si="7"/>
        <v>12.04</v>
      </c>
      <c r="Q70" s="25">
        <f t="shared" si="1"/>
        <v>8</v>
      </c>
      <c r="R70" s="25">
        <f t="shared" si="2"/>
        <v>14.4</v>
      </c>
      <c r="S70" s="25">
        <f t="shared" si="3"/>
        <v>325</v>
      </c>
      <c r="T70" s="25">
        <f t="shared" si="4"/>
        <v>380</v>
      </c>
    </row>
    <row r="71" spans="1:20" x14ac:dyDescent="0.25">
      <c r="A71" s="2">
        <v>46037</v>
      </c>
      <c r="B71" s="100" t="s">
        <v>153</v>
      </c>
      <c r="C71" s="76">
        <v>11.9</v>
      </c>
      <c r="D71" s="48">
        <f t="shared" si="5"/>
        <v>1</v>
      </c>
      <c r="E71" s="252">
        <v>372</v>
      </c>
      <c r="F71" s="253">
        <f t="shared" si="10"/>
        <v>1</v>
      </c>
      <c r="G71" s="76">
        <v>12.04</v>
      </c>
      <c r="H71" s="48">
        <f t="shared" si="25"/>
        <v>1</v>
      </c>
      <c r="I71" s="79">
        <f t="shared" si="26"/>
        <v>1</v>
      </c>
      <c r="N71" s="25" t="str">
        <f t="shared" si="24"/>
        <v>ST</v>
      </c>
      <c r="O71" s="25">
        <f t="shared" si="6"/>
        <v>11.6</v>
      </c>
      <c r="P71" s="25">
        <f t="shared" si="7"/>
        <v>12.04</v>
      </c>
      <c r="Q71" s="25">
        <f t="shared" si="1"/>
        <v>8</v>
      </c>
      <c r="R71" s="25">
        <f t="shared" si="2"/>
        <v>14.4</v>
      </c>
      <c r="S71" s="25">
        <f t="shared" si="3"/>
        <v>325</v>
      </c>
      <c r="T71" s="25">
        <f t="shared" si="4"/>
        <v>380</v>
      </c>
    </row>
    <row r="72" spans="1:20" x14ac:dyDescent="0.25">
      <c r="A72" s="2">
        <v>46037</v>
      </c>
      <c r="B72" s="100" t="s">
        <v>154</v>
      </c>
      <c r="C72" s="76">
        <v>11.8</v>
      </c>
      <c r="D72" s="48">
        <f t="shared" si="5"/>
        <v>1</v>
      </c>
      <c r="E72" s="252">
        <v>392</v>
      </c>
      <c r="F72" s="253">
        <f t="shared" si="10"/>
        <v>0</v>
      </c>
      <c r="G72" s="76">
        <v>11.01</v>
      </c>
      <c r="H72" s="48">
        <f t="shared" si="25"/>
        <v>1</v>
      </c>
      <c r="I72" s="79">
        <f t="shared" si="26"/>
        <v>0</v>
      </c>
      <c r="N72" s="25" t="str">
        <f t="shared" ref="N72:N105" si="27">LEFT(B72,2)</f>
        <v>ST</v>
      </c>
      <c r="O72" s="25">
        <f t="shared" si="6"/>
        <v>11.6</v>
      </c>
      <c r="P72" s="25">
        <f t="shared" si="7"/>
        <v>12.04</v>
      </c>
      <c r="Q72" s="25">
        <f t="shared" si="1"/>
        <v>8</v>
      </c>
      <c r="R72" s="25">
        <f t="shared" si="2"/>
        <v>14.4</v>
      </c>
      <c r="S72" s="25">
        <f t="shared" si="3"/>
        <v>325</v>
      </c>
      <c r="T72" s="25">
        <f t="shared" si="4"/>
        <v>380</v>
      </c>
    </row>
    <row r="73" spans="1:20" x14ac:dyDescent="0.25">
      <c r="A73" s="2">
        <v>46037</v>
      </c>
      <c r="B73" s="100" t="s">
        <v>155</v>
      </c>
      <c r="C73" s="76">
        <v>11.9</v>
      </c>
      <c r="D73" s="48">
        <f t="shared" si="5"/>
        <v>1</v>
      </c>
      <c r="E73" s="252">
        <v>379</v>
      </c>
      <c r="F73" s="253">
        <f t="shared" si="10"/>
        <v>1</v>
      </c>
      <c r="G73" s="76">
        <v>11.38</v>
      </c>
      <c r="H73" s="48">
        <f t="shared" si="25"/>
        <v>1</v>
      </c>
      <c r="I73" s="79">
        <f t="shared" si="26"/>
        <v>1</v>
      </c>
      <c r="N73" s="25" t="str">
        <f t="shared" si="27"/>
        <v>ST</v>
      </c>
      <c r="O73" s="25">
        <f t="shared" si="6"/>
        <v>11.6</v>
      </c>
      <c r="P73" s="25">
        <f t="shared" si="7"/>
        <v>12.04</v>
      </c>
      <c r="Q73" s="25">
        <f t="shared" si="1"/>
        <v>8</v>
      </c>
      <c r="R73" s="25">
        <f t="shared" si="2"/>
        <v>14.4</v>
      </c>
      <c r="S73" s="25">
        <f t="shared" si="3"/>
        <v>325</v>
      </c>
      <c r="T73" s="25">
        <f t="shared" si="4"/>
        <v>380</v>
      </c>
    </row>
    <row r="74" spans="1:20" x14ac:dyDescent="0.25">
      <c r="A74" s="2">
        <v>46037</v>
      </c>
      <c r="B74" s="100" t="s">
        <v>156</v>
      </c>
      <c r="C74" s="76">
        <v>11.7</v>
      </c>
      <c r="D74" s="48">
        <f t="shared" si="5"/>
        <v>1</v>
      </c>
      <c r="E74" s="252">
        <v>413</v>
      </c>
      <c r="F74" s="253">
        <f t="shared" si="10"/>
        <v>0</v>
      </c>
      <c r="G74" s="76">
        <v>12.85</v>
      </c>
      <c r="H74" s="48">
        <f t="shared" si="25"/>
        <v>1</v>
      </c>
      <c r="I74" s="79">
        <f t="shared" si="26"/>
        <v>0</v>
      </c>
      <c r="N74" s="25" t="str">
        <f t="shared" si="27"/>
        <v>ST</v>
      </c>
      <c r="O74" s="25">
        <f t="shared" si="6"/>
        <v>11.6</v>
      </c>
      <c r="P74" s="25">
        <f t="shared" si="7"/>
        <v>12.04</v>
      </c>
      <c r="Q74" s="25">
        <f t="shared" si="1"/>
        <v>8</v>
      </c>
      <c r="R74" s="25">
        <f t="shared" si="2"/>
        <v>14.4</v>
      </c>
      <c r="S74" s="25">
        <f t="shared" si="3"/>
        <v>325</v>
      </c>
      <c r="T74" s="25">
        <f t="shared" si="4"/>
        <v>380</v>
      </c>
    </row>
    <row r="75" spans="1:20" x14ac:dyDescent="0.25">
      <c r="A75" s="2">
        <v>46037</v>
      </c>
      <c r="B75" s="100" t="s">
        <v>157</v>
      </c>
      <c r="C75" s="76">
        <v>11.7</v>
      </c>
      <c r="D75" s="48">
        <f t="shared" si="5"/>
        <v>1</v>
      </c>
      <c r="E75" s="252">
        <v>422</v>
      </c>
      <c r="F75" s="253">
        <f t="shared" si="10"/>
        <v>0</v>
      </c>
      <c r="G75" s="76">
        <v>13.11</v>
      </c>
      <c r="H75" s="48">
        <f t="shared" si="25"/>
        <v>1</v>
      </c>
      <c r="I75" s="79">
        <f t="shared" si="26"/>
        <v>0</v>
      </c>
      <c r="N75" s="25" t="str">
        <f t="shared" si="27"/>
        <v>ST</v>
      </c>
      <c r="O75" s="25">
        <f t="shared" si="6"/>
        <v>11.6</v>
      </c>
      <c r="P75" s="25">
        <f t="shared" si="7"/>
        <v>12.04</v>
      </c>
      <c r="Q75" s="25">
        <f t="shared" si="1"/>
        <v>8</v>
      </c>
      <c r="R75" s="25">
        <f t="shared" si="2"/>
        <v>14.4</v>
      </c>
      <c r="S75" s="25">
        <f t="shared" si="3"/>
        <v>325</v>
      </c>
      <c r="T75" s="25">
        <f t="shared" si="4"/>
        <v>380</v>
      </c>
    </row>
    <row r="76" spans="1:20" x14ac:dyDescent="0.25">
      <c r="A76" s="2">
        <v>46037</v>
      </c>
      <c r="B76" s="100" t="s">
        <v>158</v>
      </c>
      <c r="C76" s="76">
        <v>11.6</v>
      </c>
      <c r="D76" s="48">
        <f t="shared" si="5"/>
        <v>1</v>
      </c>
      <c r="E76" s="252">
        <v>425</v>
      </c>
      <c r="F76" s="253">
        <f t="shared" si="10"/>
        <v>0</v>
      </c>
      <c r="G76" s="76">
        <v>12.99</v>
      </c>
      <c r="H76" s="48">
        <f t="shared" si="25"/>
        <v>1</v>
      </c>
      <c r="I76" s="79">
        <f t="shared" si="26"/>
        <v>0</v>
      </c>
      <c r="N76" s="25" t="str">
        <f t="shared" si="27"/>
        <v>ST</v>
      </c>
      <c r="O76" s="25">
        <f t="shared" si="6"/>
        <v>11.6</v>
      </c>
      <c r="P76" s="25">
        <f t="shared" si="7"/>
        <v>12.04</v>
      </c>
      <c r="Q76" s="25">
        <f t="shared" si="1"/>
        <v>8</v>
      </c>
      <c r="R76" s="25">
        <f t="shared" si="2"/>
        <v>14.4</v>
      </c>
      <c r="S76" s="25">
        <f t="shared" si="3"/>
        <v>325</v>
      </c>
      <c r="T76" s="25">
        <f t="shared" si="4"/>
        <v>380</v>
      </c>
    </row>
    <row r="77" spans="1:20" x14ac:dyDescent="0.25">
      <c r="A77" s="2">
        <v>46037</v>
      </c>
      <c r="B77" s="100" t="s">
        <v>968</v>
      </c>
      <c r="C77" s="76">
        <v>11.9</v>
      </c>
      <c r="D77" s="48">
        <f t="shared" si="5"/>
        <v>1</v>
      </c>
      <c r="E77" s="252">
        <v>396</v>
      </c>
      <c r="F77" s="253">
        <f t="shared" si="10"/>
        <v>0</v>
      </c>
      <c r="G77" s="76">
        <v>12.71</v>
      </c>
      <c r="H77" s="48">
        <f t="shared" si="25"/>
        <v>1</v>
      </c>
      <c r="I77" s="79">
        <f t="shared" si="26"/>
        <v>0</v>
      </c>
      <c r="N77" s="25" t="str">
        <f t="shared" si="27"/>
        <v>CA</v>
      </c>
      <c r="O77" s="25">
        <f t="shared" si="6"/>
        <v>11.6</v>
      </c>
      <c r="P77" s="25">
        <f t="shared" si="7"/>
        <v>12.04</v>
      </c>
      <c r="Q77" s="25">
        <f t="shared" si="1"/>
        <v>8</v>
      </c>
      <c r="R77" s="25">
        <f t="shared" si="2"/>
        <v>14.4</v>
      </c>
      <c r="S77" s="25">
        <f t="shared" si="3"/>
        <v>325</v>
      </c>
      <c r="T77" s="25">
        <f t="shared" si="4"/>
        <v>380</v>
      </c>
    </row>
    <row r="78" spans="1:20" x14ac:dyDescent="0.25">
      <c r="A78" s="2">
        <v>46037</v>
      </c>
      <c r="B78" s="100" t="s">
        <v>969</v>
      </c>
      <c r="C78" s="76">
        <v>11.9</v>
      </c>
      <c r="D78" s="48">
        <f t="shared" si="5"/>
        <v>1</v>
      </c>
      <c r="E78" s="252">
        <v>384</v>
      </c>
      <c r="F78" s="253">
        <f t="shared" si="10"/>
        <v>0</v>
      </c>
      <c r="G78" s="76">
        <v>12.55</v>
      </c>
      <c r="H78" s="48">
        <f t="shared" si="25"/>
        <v>1</v>
      </c>
      <c r="I78" s="79">
        <f t="shared" si="26"/>
        <v>0</v>
      </c>
      <c r="N78" s="25" t="str">
        <f t="shared" si="27"/>
        <v>CA</v>
      </c>
      <c r="O78" s="25">
        <f t="shared" si="6"/>
        <v>11.6</v>
      </c>
      <c r="P78" s="25">
        <f t="shared" si="7"/>
        <v>12.04</v>
      </c>
      <c r="Q78" s="25">
        <f t="shared" si="1"/>
        <v>8</v>
      </c>
      <c r="R78" s="25">
        <f t="shared" si="2"/>
        <v>14.4</v>
      </c>
      <c r="S78" s="25">
        <f t="shared" si="3"/>
        <v>325</v>
      </c>
      <c r="T78" s="25">
        <f t="shared" si="4"/>
        <v>380</v>
      </c>
    </row>
    <row r="79" spans="1:20" x14ac:dyDescent="0.25">
      <c r="A79" s="2">
        <v>46037</v>
      </c>
      <c r="B79" s="100" t="s">
        <v>970</v>
      </c>
      <c r="C79" s="76">
        <v>12</v>
      </c>
      <c r="D79" s="48">
        <f t="shared" si="5"/>
        <v>1</v>
      </c>
      <c r="E79" s="252">
        <v>507</v>
      </c>
      <c r="F79" s="253">
        <f t="shared" si="10"/>
        <v>0</v>
      </c>
      <c r="G79" s="76">
        <v>12.84</v>
      </c>
      <c r="H79" s="48">
        <f t="shared" si="25"/>
        <v>1</v>
      </c>
      <c r="I79" s="79">
        <f t="shared" si="26"/>
        <v>0</v>
      </c>
      <c r="N79" s="25" t="str">
        <f t="shared" si="27"/>
        <v>CA</v>
      </c>
      <c r="O79" s="25">
        <f t="shared" si="6"/>
        <v>11.6</v>
      </c>
      <c r="P79" s="25">
        <f t="shared" si="7"/>
        <v>12.04</v>
      </c>
      <c r="Q79" s="25">
        <f t="shared" si="1"/>
        <v>8</v>
      </c>
      <c r="R79" s="25">
        <f t="shared" si="2"/>
        <v>14.4</v>
      </c>
      <c r="S79" s="25">
        <f t="shared" si="3"/>
        <v>325</v>
      </c>
      <c r="T79" s="25">
        <f t="shared" si="4"/>
        <v>380</v>
      </c>
    </row>
    <row r="80" spans="1:20" x14ac:dyDescent="0.25">
      <c r="A80" s="2">
        <v>46038</v>
      </c>
      <c r="B80" s="100" t="s">
        <v>971</v>
      </c>
      <c r="C80" s="76">
        <v>12.2</v>
      </c>
      <c r="D80" s="48">
        <f t="shared" si="5"/>
        <v>0</v>
      </c>
      <c r="E80" s="252">
        <v>554</v>
      </c>
      <c r="F80" s="253">
        <f t="shared" si="10"/>
        <v>0</v>
      </c>
      <c r="G80" s="76">
        <v>11.41</v>
      </c>
      <c r="H80" s="48">
        <f t="shared" si="25"/>
        <v>1</v>
      </c>
      <c r="I80" s="79">
        <f t="shared" si="26"/>
        <v>0</v>
      </c>
      <c r="N80" s="25" t="str">
        <f t="shared" si="27"/>
        <v>CA</v>
      </c>
      <c r="O80" s="25">
        <f t="shared" si="6"/>
        <v>11.6</v>
      </c>
      <c r="P80" s="25">
        <f t="shared" si="7"/>
        <v>12.04</v>
      </c>
      <c r="Q80" s="25">
        <f t="shared" si="1"/>
        <v>8</v>
      </c>
      <c r="R80" s="25">
        <f t="shared" si="2"/>
        <v>14.4</v>
      </c>
      <c r="S80" s="25">
        <f t="shared" si="3"/>
        <v>325</v>
      </c>
      <c r="T80" s="25">
        <f t="shared" si="4"/>
        <v>380</v>
      </c>
    </row>
    <row r="81" spans="1:20" x14ac:dyDescent="0.25">
      <c r="A81" s="2">
        <v>46038</v>
      </c>
      <c r="B81" s="100" t="s">
        <v>233</v>
      </c>
      <c r="C81" s="76">
        <v>11.6</v>
      </c>
      <c r="D81" s="48">
        <f t="shared" ref="D81:D144" si="28">IF(+(IF(C81&lt;O81,0,IF(C81&gt;P81,0,1)))=1,1,0)</f>
        <v>1</v>
      </c>
      <c r="E81" s="252">
        <v>1097</v>
      </c>
      <c r="F81" s="253">
        <f t="shared" si="10"/>
        <v>0</v>
      </c>
      <c r="G81" s="76">
        <v>13.58</v>
      </c>
      <c r="H81" s="48">
        <f t="shared" si="25"/>
        <v>1</v>
      </c>
      <c r="I81" s="79">
        <f t="shared" si="26"/>
        <v>0</v>
      </c>
      <c r="N81" s="25" t="str">
        <f t="shared" si="27"/>
        <v>CA</v>
      </c>
      <c r="O81" s="25">
        <f t="shared" si="6"/>
        <v>11.6</v>
      </c>
      <c r="P81" s="25">
        <f t="shared" si="7"/>
        <v>12.04</v>
      </c>
      <c r="Q81" s="25">
        <f t="shared" si="1"/>
        <v>8</v>
      </c>
      <c r="R81" s="25">
        <f t="shared" si="2"/>
        <v>14.4</v>
      </c>
      <c r="S81" s="25">
        <f t="shared" si="3"/>
        <v>325</v>
      </c>
      <c r="T81" s="25">
        <f t="shared" si="4"/>
        <v>380</v>
      </c>
    </row>
    <row r="82" spans="1:20" x14ac:dyDescent="0.25">
      <c r="A82" s="2">
        <v>46038</v>
      </c>
      <c r="B82" s="100" t="s">
        <v>234</v>
      </c>
      <c r="C82" s="76">
        <v>11.5</v>
      </c>
      <c r="D82" s="48">
        <f t="shared" si="28"/>
        <v>0</v>
      </c>
      <c r="E82" s="252">
        <v>933</v>
      </c>
      <c r="F82" s="253">
        <f t="shared" si="10"/>
        <v>0</v>
      </c>
      <c r="G82" s="76">
        <v>12.12</v>
      </c>
      <c r="H82" s="48">
        <f t="shared" si="25"/>
        <v>1</v>
      </c>
      <c r="I82" s="79">
        <f t="shared" si="26"/>
        <v>0</v>
      </c>
      <c r="N82" s="25" t="str">
        <f t="shared" si="27"/>
        <v>CA</v>
      </c>
      <c r="O82" s="25">
        <f t="shared" si="6"/>
        <v>11.6</v>
      </c>
      <c r="P82" s="25">
        <f t="shared" si="7"/>
        <v>12.04</v>
      </c>
      <c r="Q82" s="25">
        <f t="shared" si="1"/>
        <v>8</v>
      </c>
      <c r="R82" s="25">
        <f t="shared" si="2"/>
        <v>14.4</v>
      </c>
      <c r="S82" s="25">
        <f t="shared" si="3"/>
        <v>325</v>
      </c>
      <c r="T82" s="25">
        <f t="shared" si="4"/>
        <v>380</v>
      </c>
    </row>
    <row r="83" spans="1:20" x14ac:dyDescent="0.25">
      <c r="A83" s="2">
        <v>46038</v>
      </c>
      <c r="B83" s="100" t="s">
        <v>235</v>
      </c>
      <c r="C83" s="76">
        <v>12</v>
      </c>
      <c r="D83" s="48">
        <f t="shared" si="28"/>
        <v>1</v>
      </c>
      <c r="E83" s="252">
        <v>944</v>
      </c>
      <c r="F83" s="253">
        <f t="shared" si="10"/>
        <v>0</v>
      </c>
      <c r="G83" s="76">
        <v>12.73</v>
      </c>
      <c r="H83" s="48">
        <f t="shared" si="25"/>
        <v>1</v>
      </c>
      <c r="I83" s="79">
        <f t="shared" si="26"/>
        <v>0</v>
      </c>
      <c r="N83" s="25" t="str">
        <f t="shared" si="27"/>
        <v>CA</v>
      </c>
      <c r="O83" s="25">
        <f t="shared" si="6"/>
        <v>11.6</v>
      </c>
      <c r="P83" s="25">
        <f t="shared" si="7"/>
        <v>12.04</v>
      </c>
      <c r="Q83" s="25">
        <f t="shared" si="1"/>
        <v>8</v>
      </c>
      <c r="R83" s="25">
        <f t="shared" si="2"/>
        <v>14.4</v>
      </c>
      <c r="S83" s="25">
        <f t="shared" si="3"/>
        <v>325</v>
      </c>
      <c r="T83" s="25">
        <f t="shared" si="4"/>
        <v>380</v>
      </c>
    </row>
    <row r="84" spans="1:20" x14ac:dyDescent="0.25">
      <c r="A84" s="2">
        <v>46039</v>
      </c>
      <c r="B84" s="100" t="s">
        <v>236</v>
      </c>
      <c r="C84" s="76">
        <v>11.7</v>
      </c>
      <c r="D84" s="48">
        <f t="shared" si="28"/>
        <v>1</v>
      </c>
      <c r="E84" s="252">
        <v>385</v>
      </c>
      <c r="F84" s="253">
        <f t="shared" si="10"/>
        <v>0</v>
      </c>
      <c r="G84" s="76">
        <v>13.05</v>
      </c>
      <c r="H84" s="48">
        <f t="shared" si="25"/>
        <v>1</v>
      </c>
      <c r="I84" s="79">
        <f t="shared" si="26"/>
        <v>0</v>
      </c>
      <c r="N84" s="25" t="str">
        <f t="shared" si="27"/>
        <v>CA</v>
      </c>
      <c r="O84" s="25">
        <f t="shared" si="6"/>
        <v>11.6</v>
      </c>
      <c r="P84" s="25">
        <f t="shared" si="7"/>
        <v>12.04</v>
      </c>
      <c r="Q84" s="25">
        <f t="shared" si="1"/>
        <v>8</v>
      </c>
      <c r="R84" s="25">
        <f t="shared" si="2"/>
        <v>14.4</v>
      </c>
      <c r="S84" s="25">
        <f t="shared" si="3"/>
        <v>325</v>
      </c>
      <c r="T84" s="25">
        <f t="shared" si="4"/>
        <v>380</v>
      </c>
    </row>
    <row r="85" spans="1:20" x14ac:dyDescent="0.25">
      <c r="A85" s="2">
        <v>46039</v>
      </c>
      <c r="B85" s="100" t="s">
        <v>237</v>
      </c>
      <c r="C85" s="76">
        <v>11.9</v>
      </c>
      <c r="D85" s="48">
        <f t="shared" si="28"/>
        <v>1</v>
      </c>
      <c r="E85" s="252">
        <v>384</v>
      </c>
      <c r="F85" s="253">
        <f t="shared" si="10"/>
        <v>0</v>
      </c>
      <c r="G85" s="76">
        <v>12.51</v>
      </c>
      <c r="H85" s="48">
        <f t="shared" si="25"/>
        <v>1</v>
      </c>
      <c r="I85" s="79">
        <f t="shared" si="26"/>
        <v>0</v>
      </c>
      <c r="N85" s="25" t="str">
        <f t="shared" si="27"/>
        <v>CA</v>
      </c>
      <c r="O85" s="25">
        <f t="shared" si="6"/>
        <v>11.6</v>
      </c>
      <c r="P85" s="25">
        <f t="shared" si="7"/>
        <v>12.04</v>
      </c>
      <c r="Q85" s="25">
        <f t="shared" si="1"/>
        <v>8</v>
      </c>
      <c r="R85" s="25">
        <f t="shared" si="2"/>
        <v>14.4</v>
      </c>
      <c r="S85" s="25">
        <f t="shared" si="3"/>
        <v>325</v>
      </c>
      <c r="T85" s="25">
        <f t="shared" si="4"/>
        <v>380</v>
      </c>
    </row>
    <row r="86" spans="1:20" x14ac:dyDescent="0.25">
      <c r="A86" s="2">
        <v>46039</v>
      </c>
      <c r="B86" s="100" t="s">
        <v>238</v>
      </c>
      <c r="C86" s="76">
        <v>11.9</v>
      </c>
      <c r="D86" s="48">
        <f t="shared" si="28"/>
        <v>1</v>
      </c>
      <c r="E86" s="252">
        <v>400</v>
      </c>
      <c r="F86" s="253">
        <f t="shared" si="10"/>
        <v>0</v>
      </c>
      <c r="G86" s="76">
        <v>12.99</v>
      </c>
      <c r="H86" s="48">
        <f t="shared" si="25"/>
        <v>1</v>
      </c>
      <c r="I86" s="79">
        <f t="shared" si="26"/>
        <v>0</v>
      </c>
      <c r="N86" s="25" t="str">
        <f t="shared" si="27"/>
        <v>CA</v>
      </c>
      <c r="O86" s="25">
        <f t="shared" si="6"/>
        <v>11.6</v>
      </c>
      <c r="P86" s="25">
        <f t="shared" si="7"/>
        <v>12.04</v>
      </c>
      <c r="Q86" s="25">
        <f t="shared" si="1"/>
        <v>8</v>
      </c>
      <c r="R86" s="25">
        <f t="shared" si="2"/>
        <v>14.4</v>
      </c>
      <c r="S86" s="25">
        <f t="shared" si="3"/>
        <v>325</v>
      </c>
      <c r="T86" s="25">
        <f t="shared" si="4"/>
        <v>380</v>
      </c>
    </row>
    <row r="87" spans="1:20" x14ac:dyDescent="0.25">
      <c r="A87" s="2">
        <v>46039</v>
      </c>
      <c r="B87" s="100" t="s">
        <v>239</v>
      </c>
      <c r="C87" s="76">
        <v>11.9</v>
      </c>
      <c r="D87" s="48">
        <f t="shared" si="28"/>
        <v>1</v>
      </c>
      <c r="E87" s="252">
        <v>385</v>
      </c>
      <c r="F87" s="253">
        <f t="shared" si="10"/>
        <v>0</v>
      </c>
      <c r="G87" s="76">
        <v>12.72</v>
      </c>
      <c r="H87" s="48">
        <f t="shared" si="25"/>
        <v>1</v>
      </c>
      <c r="I87" s="79">
        <f t="shared" si="26"/>
        <v>0</v>
      </c>
      <c r="N87" s="25" t="str">
        <f t="shared" si="27"/>
        <v>CA</v>
      </c>
      <c r="O87" s="25">
        <f t="shared" si="6"/>
        <v>11.6</v>
      </c>
      <c r="P87" s="25">
        <f t="shared" si="7"/>
        <v>12.04</v>
      </c>
      <c r="Q87" s="25">
        <f t="shared" si="1"/>
        <v>8</v>
      </c>
      <c r="R87" s="25">
        <f t="shared" si="2"/>
        <v>14.4</v>
      </c>
      <c r="S87" s="25">
        <f t="shared" si="3"/>
        <v>325</v>
      </c>
      <c r="T87" s="25">
        <f t="shared" si="4"/>
        <v>380</v>
      </c>
    </row>
    <row r="88" spans="1:20" x14ac:dyDescent="0.25">
      <c r="A88" s="2">
        <v>46039</v>
      </c>
      <c r="B88" s="100" t="s">
        <v>240</v>
      </c>
      <c r="C88" s="76">
        <v>11.8</v>
      </c>
      <c r="D88" s="48">
        <f t="shared" si="28"/>
        <v>1</v>
      </c>
      <c r="E88" s="252">
        <v>383</v>
      </c>
      <c r="F88" s="253">
        <f t="shared" si="10"/>
        <v>0</v>
      </c>
      <c r="G88" s="76">
        <v>12.38</v>
      </c>
      <c r="H88" s="48">
        <f t="shared" si="25"/>
        <v>1</v>
      </c>
      <c r="I88" s="79">
        <f t="shared" si="26"/>
        <v>0</v>
      </c>
      <c r="N88" s="25" t="str">
        <f t="shared" si="27"/>
        <v>CA</v>
      </c>
      <c r="O88" s="25">
        <f t="shared" si="6"/>
        <v>11.6</v>
      </c>
      <c r="P88" s="25">
        <f t="shared" si="7"/>
        <v>12.04</v>
      </c>
      <c r="Q88" s="25">
        <f t="shared" si="1"/>
        <v>8</v>
      </c>
      <c r="R88" s="25">
        <f t="shared" si="2"/>
        <v>14.4</v>
      </c>
      <c r="S88" s="25">
        <f t="shared" si="3"/>
        <v>325</v>
      </c>
      <c r="T88" s="25">
        <f t="shared" si="4"/>
        <v>380</v>
      </c>
    </row>
    <row r="89" spans="1:20" x14ac:dyDescent="0.25">
      <c r="A89" s="2">
        <v>46039</v>
      </c>
      <c r="B89" s="100" t="s">
        <v>241</v>
      </c>
      <c r="C89" s="76">
        <v>11.7</v>
      </c>
      <c r="D89" s="48">
        <f t="shared" si="28"/>
        <v>1</v>
      </c>
      <c r="E89" s="252">
        <v>385</v>
      </c>
      <c r="F89" s="253">
        <f t="shared" si="10"/>
        <v>0</v>
      </c>
      <c r="G89" s="76">
        <v>12.54</v>
      </c>
      <c r="H89" s="48">
        <f t="shared" si="25"/>
        <v>1</v>
      </c>
      <c r="I89" s="79">
        <f t="shared" si="26"/>
        <v>0</v>
      </c>
      <c r="N89" s="25" t="str">
        <f t="shared" si="27"/>
        <v>CA</v>
      </c>
      <c r="O89" s="25">
        <f t="shared" si="6"/>
        <v>11.6</v>
      </c>
      <c r="P89" s="25">
        <f t="shared" si="7"/>
        <v>12.04</v>
      </c>
      <c r="Q89" s="25">
        <f t="shared" si="1"/>
        <v>8</v>
      </c>
      <c r="R89" s="25">
        <f t="shared" si="2"/>
        <v>14.4</v>
      </c>
      <c r="S89" s="25">
        <f t="shared" si="3"/>
        <v>325</v>
      </c>
      <c r="T89" s="25">
        <f t="shared" si="4"/>
        <v>380</v>
      </c>
    </row>
    <row r="90" spans="1:20" x14ac:dyDescent="0.25">
      <c r="A90" s="2">
        <v>46040</v>
      </c>
      <c r="B90" s="100" t="s">
        <v>242</v>
      </c>
      <c r="C90" s="76">
        <v>11.7</v>
      </c>
      <c r="D90" s="48">
        <f t="shared" si="28"/>
        <v>1</v>
      </c>
      <c r="E90" s="252">
        <v>422</v>
      </c>
      <c r="F90" s="253">
        <f t="shared" si="10"/>
        <v>0</v>
      </c>
      <c r="G90" s="76">
        <v>12.24</v>
      </c>
      <c r="H90" s="48">
        <f t="shared" si="25"/>
        <v>1</v>
      </c>
      <c r="I90" s="79">
        <f t="shared" si="26"/>
        <v>0</v>
      </c>
      <c r="N90" s="25" t="str">
        <f t="shared" si="27"/>
        <v>CA</v>
      </c>
      <c r="O90" s="25">
        <f t="shared" si="6"/>
        <v>11.6</v>
      </c>
      <c r="P90" s="25">
        <f t="shared" si="7"/>
        <v>12.04</v>
      </c>
      <c r="Q90" s="25">
        <f t="shared" si="1"/>
        <v>8</v>
      </c>
      <c r="R90" s="25">
        <f t="shared" si="2"/>
        <v>14.4</v>
      </c>
      <c r="S90" s="25">
        <f t="shared" si="3"/>
        <v>325</v>
      </c>
      <c r="T90" s="25">
        <f t="shared" si="4"/>
        <v>380</v>
      </c>
    </row>
    <row r="91" spans="1:20" x14ac:dyDescent="0.25">
      <c r="A91" s="2">
        <v>46040</v>
      </c>
      <c r="B91" s="100" t="s">
        <v>243</v>
      </c>
      <c r="C91" s="76">
        <v>11.8</v>
      </c>
      <c r="D91" s="48">
        <f t="shared" si="28"/>
        <v>1</v>
      </c>
      <c r="E91" s="252">
        <v>465</v>
      </c>
      <c r="F91" s="253">
        <f t="shared" si="10"/>
        <v>0</v>
      </c>
      <c r="G91" s="76">
        <v>12.86</v>
      </c>
      <c r="H91" s="48">
        <f t="shared" si="25"/>
        <v>1</v>
      </c>
      <c r="I91" s="79">
        <f t="shared" si="26"/>
        <v>0</v>
      </c>
      <c r="N91" s="25" t="str">
        <f t="shared" si="27"/>
        <v>CA</v>
      </c>
      <c r="O91" s="25">
        <f t="shared" si="6"/>
        <v>11.6</v>
      </c>
      <c r="P91" s="25">
        <f t="shared" si="7"/>
        <v>12.04</v>
      </c>
      <c r="Q91" s="25">
        <f t="shared" si="1"/>
        <v>8</v>
      </c>
      <c r="R91" s="25">
        <f t="shared" si="2"/>
        <v>14.4</v>
      </c>
      <c r="S91" s="25">
        <f t="shared" si="3"/>
        <v>325</v>
      </c>
      <c r="T91" s="25">
        <f t="shared" si="4"/>
        <v>380</v>
      </c>
    </row>
    <row r="92" spans="1:20" x14ac:dyDescent="0.25">
      <c r="A92" s="2">
        <v>46040</v>
      </c>
      <c r="B92" s="100" t="s">
        <v>244</v>
      </c>
      <c r="C92" s="76">
        <v>11.8</v>
      </c>
      <c r="D92" s="48">
        <f t="shared" si="28"/>
        <v>1</v>
      </c>
      <c r="E92" s="252">
        <v>495</v>
      </c>
      <c r="F92" s="253">
        <f t="shared" si="10"/>
        <v>0</v>
      </c>
      <c r="G92" s="76">
        <v>12.77</v>
      </c>
      <c r="H92" s="48">
        <f t="shared" si="25"/>
        <v>1</v>
      </c>
      <c r="I92" s="79">
        <f t="shared" si="26"/>
        <v>0</v>
      </c>
      <c r="N92" s="25" t="str">
        <f t="shared" si="27"/>
        <v>CA</v>
      </c>
      <c r="O92" s="25">
        <f t="shared" si="6"/>
        <v>11.6</v>
      </c>
      <c r="P92" s="25">
        <f t="shared" si="7"/>
        <v>12.04</v>
      </c>
      <c r="Q92" s="25">
        <f t="shared" si="1"/>
        <v>8</v>
      </c>
      <c r="R92" s="25">
        <f t="shared" si="2"/>
        <v>14.4</v>
      </c>
      <c r="S92" s="25">
        <f t="shared" si="3"/>
        <v>325</v>
      </c>
      <c r="T92" s="25">
        <f t="shared" si="4"/>
        <v>380</v>
      </c>
    </row>
    <row r="93" spans="1:20" x14ac:dyDescent="0.25">
      <c r="A93" s="2">
        <v>46040</v>
      </c>
      <c r="B93" s="100" t="s">
        <v>232</v>
      </c>
      <c r="C93" s="76">
        <v>11.7</v>
      </c>
      <c r="D93" s="48">
        <f t="shared" si="28"/>
        <v>1</v>
      </c>
      <c r="E93" s="252">
        <v>510</v>
      </c>
      <c r="F93" s="253">
        <f t="shared" si="10"/>
        <v>0</v>
      </c>
      <c r="G93" s="76">
        <v>12.83</v>
      </c>
      <c r="H93" s="48">
        <f t="shared" si="25"/>
        <v>1</v>
      </c>
      <c r="I93" s="79">
        <f t="shared" si="26"/>
        <v>0</v>
      </c>
      <c r="N93" s="25" t="str">
        <f t="shared" si="27"/>
        <v>CA</v>
      </c>
      <c r="O93" s="25">
        <f t="shared" si="6"/>
        <v>11.6</v>
      </c>
      <c r="P93" s="25">
        <f t="shared" si="7"/>
        <v>12.04</v>
      </c>
      <c r="Q93" s="25">
        <f t="shared" si="1"/>
        <v>8</v>
      </c>
      <c r="R93" s="25">
        <f t="shared" si="2"/>
        <v>14.4</v>
      </c>
      <c r="S93" s="25">
        <f t="shared" si="3"/>
        <v>325</v>
      </c>
      <c r="T93" s="25">
        <f t="shared" si="4"/>
        <v>380</v>
      </c>
    </row>
    <row r="94" spans="1:20" x14ac:dyDescent="0.25">
      <c r="A94" s="2">
        <v>46041</v>
      </c>
      <c r="B94" s="100" t="s">
        <v>245</v>
      </c>
      <c r="C94" s="76">
        <v>12.1</v>
      </c>
      <c r="D94" s="48">
        <f t="shared" si="28"/>
        <v>0</v>
      </c>
      <c r="E94" s="252">
        <v>472</v>
      </c>
      <c r="F94" s="253">
        <f t="shared" si="10"/>
        <v>0</v>
      </c>
      <c r="G94" s="76">
        <v>11.47</v>
      </c>
      <c r="H94" s="48">
        <f t="shared" si="25"/>
        <v>1</v>
      </c>
      <c r="I94" s="79">
        <f t="shared" si="26"/>
        <v>0</v>
      </c>
      <c r="N94" s="25" t="str">
        <f t="shared" si="27"/>
        <v>CA</v>
      </c>
      <c r="O94" s="25">
        <f t="shared" si="6"/>
        <v>11.6</v>
      </c>
      <c r="P94" s="25">
        <f t="shared" si="7"/>
        <v>12.04</v>
      </c>
      <c r="Q94" s="25">
        <f t="shared" si="1"/>
        <v>8</v>
      </c>
      <c r="R94" s="25">
        <f t="shared" si="2"/>
        <v>14.4</v>
      </c>
      <c r="S94" s="25">
        <f t="shared" si="3"/>
        <v>325</v>
      </c>
      <c r="T94" s="25">
        <f t="shared" si="4"/>
        <v>380</v>
      </c>
    </row>
    <row r="95" spans="1:20" x14ac:dyDescent="0.25">
      <c r="A95" s="2">
        <v>46041</v>
      </c>
      <c r="B95" s="100" t="s">
        <v>180</v>
      </c>
      <c r="C95" s="76">
        <v>17</v>
      </c>
      <c r="D95" s="48">
        <f t="shared" si="28"/>
        <v>1</v>
      </c>
      <c r="E95" s="252">
        <v>405</v>
      </c>
      <c r="F95" s="253">
        <f t="shared" si="10"/>
        <v>1</v>
      </c>
      <c r="G95" s="76">
        <v>16.71</v>
      </c>
      <c r="H95" s="48">
        <f t="shared" si="25"/>
        <v>1</v>
      </c>
      <c r="I95" s="79">
        <f t="shared" si="26"/>
        <v>1</v>
      </c>
      <c r="N95" s="25" t="str">
        <f t="shared" si="27"/>
        <v>GU</v>
      </c>
      <c r="O95" s="25">
        <f t="shared" si="6"/>
        <v>17</v>
      </c>
      <c r="P95" s="25">
        <f t="shared" si="7"/>
        <v>17.54</v>
      </c>
      <c r="Q95" s="25">
        <f t="shared" si="1"/>
        <v>14</v>
      </c>
      <c r="R95" s="25">
        <f t="shared" si="2"/>
        <v>18.399999999999999</v>
      </c>
      <c r="S95" s="25">
        <f t="shared" si="3"/>
        <v>355</v>
      </c>
      <c r="T95" s="25">
        <f t="shared" si="4"/>
        <v>410</v>
      </c>
    </row>
    <row r="96" spans="1:20" x14ac:dyDescent="0.25">
      <c r="A96" s="2">
        <v>46041</v>
      </c>
      <c r="B96" s="100" t="s">
        <v>181</v>
      </c>
      <c r="C96" s="76">
        <v>17.3</v>
      </c>
      <c r="D96" s="48">
        <f t="shared" si="28"/>
        <v>1</v>
      </c>
      <c r="E96" s="252">
        <v>511</v>
      </c>
      <c r="F96" s="253">
        <f t="shared" si="10"/>
        <v>0</v>
      </c>
      <c r="G96" s="76">
        <v>16.78</v>
      </c>
      <c r="H96" s="48">
        <f t="shared" si="25"/>
        <v>1</v>
      </c>
      <c r="I96" s="79">
        <f t="shared" si="26"/>
        <v>0</v>
      </c>
      <c r="N96" s="25" t="str">
        <f t="shared" si="27"/>
        <v>GU</v>
      </c>
      <c r="O96" s="25">
        <f t="shared" si="6"/>
        <v>17</v>
      </c>
      <c r="P96" s="25">
        <f t="shared" si="7"/>
        <v>17.54</v>
      </c>
      <c r="Q96" s="25">
        <f t="shared" si="1"/>
        <v>14</v>
      </c>
      <c r="R96" s="25">
        <f t="shared" si="2"/>
        <v>18.399999999999999</v>
      </c>
      <c r="S96" s="25">
        <f t="shared" si="3"/>
        <v>355</v>
      </c>
      <c r="T96" s="25">
        <f t="shared" si="4"/>
        <v>410</v>
      </c>
    </row>
    <row r="97" spans="1:20" x14ac:dyDescent="0.25">
      <c r="A97" s="2">
        <v>46041</v>
      </c>
      <c r="B97" s="100" t="s">
        <v>182</v>
      </c>
      <c r="C97" s="76">
        <v>17.3</v>
      </c>
      <c r="D97" s="48">
        <f t="shared" si="28"/>
        <v>1</v>
      </c>
      <c r="E97" s="252">
        <v>420</v>
      </c>
      <c r="F97" s="253">
        <f t="shared" si="10"/>
        <v>0</v>
      </c>
      <c r="G97" s="76">
        <v>16.82</v>
      </c>
      <c r="H97" s="48">
        <f t="shared" si="25"/>
        <v>1</v>
      </c>
      <c r="I97" s="79">
        <f t="shared" si="26"/>
        <v>0</v>
      </c>
      <c r="N97" s="25" t="str">
        <f t="shared" si="27"/>
        <v>GU</v>
      </c>
      <c r="O97" s="25">
        <f t="shared" si="6"/>
        <v>17</v>
      </c>
      <c r="P97" s="25">
        <f t="shared" si="7"/>
        <v>17.54</v>
      </c>
      <c r="Q97" s="25">
        <f t="shared" si="1"/>
        <v>14</v>
      </c>
      <c r="R97" s="25">
        <f t="shared" si="2"/>
        <v>18.399999999999999</v>
      </c>
      <c r="S97" s="25">
        <f t="shared" si="3"/>
        <v>355</v>
      </c>
      <c r="T97" s="25">
        <f t="shared" si="4"/>
        <v>410</v>
      </c>
    </row>
    <row r="98" spans="1:20" x14ac:dyDescent="0.25">
      <c r="A98" s="2">
        <v>46041</v>
      </c>
      <c r="B98" s="100" t="s">
        <v>183</v>
      </c>
      <c r="C98" s="76">
        <v>17.100000000000001</v>
      </c>
      <c r="D98" s="48">
        <f t="shared" si="28"/>
        <v>1</v>
      </c>
      <c r="E98" s="252">
        <v>434</v>
      </c>
      <c r="F98" s="253">
        <f t="shared" si="10"/>
        <v>0</v>
      </c>
      <c r="G98" s="76">
        <v>17.3</v>
      </c>
      <c r="H98" s="48">
        <f t="shared" si="25"/>
        <v>1</v>
      </c>
      <c r="I98" s="79">
        <f t="shared" si="26"/>
        <v>0</v>
      </c>
      <c r="N98" s="25" t="str">
        <f t="shared" si="27"/>
        <v>GU</v>
      </c>
      <c r="O98" s="25">
        <f t="shared" si="6"/>
        <v>17</v>
      </c>
      <c r="P98" s="25">
        <f t="shared" si="7"/>
        <v>17.54</v>
      </c>
      <c r="Q98" s="25">
        <f t="shared" si="1"/>
        <v>14</v>
      </c>
      <c r="R98" s="25">
        <f t="shared" si="2"/>
        <v>18.399999999999999</v>
      </c>
      <c r="S98" s="25">
        <f t="shared" si="3"/>
        <v>355</v>
      </c>
      <c r="T98" s="25">
        <f t="shared" si="4"/>
        <v>410</v>
      </c>
    </row>
    <row r="99" spans="1:20" x14ac:dyDescent="0.25">
      <c r="A99" s="2">
        <v>46041</v>
      </c>
      <c r="B99" s="100" t="s">
        <v>184</v>
      </c>
      <c r="C99" s="76">
        <v>17</v>
      </c>
      <c r="D99" s="48">
        <f t="shared" si="28"/>
        <v>1</v>
      </c>
      <c r="E99" s="252">
        <v>454</v>
      </c>
      <c r="F99" s="253">
        <f t="shared" si="10"/>
        <v>0</v>
      </c>
      <c r="G99" s="76">
        <v>16.940000000000001</v>
      </c>
      <c r="H99" s="48">
        <f t="shared" si="25"/>
        <v>1</v>
      </c>
      <c r="I99" s="79">
        <f t="shared" si="26"/>
        <v>0</v>
      </c>
      <c r="N99" s="25" t="str">
        <f t="shared" si="27"/>
        <v>GU</v>
      </c>
      <c r="O99" s="25">
        <f t="shared" si="6"/>
        <v>17</v>
      </c>
      <c r="P99" s="25">
        <f t="shared" si="7"/>
        <v>17.54</v>
      </c>
      <c r="Q99" s="25">
        <f t="shared" si="1"/>
        <v>14</v>
      </c>
      <c r="R99" s="25">
        <f t="shared" si="2"/>
        <v>18.399999999999999</v>
      </c>
      <c r="S99" s="25">
        <f t="shared" si="3"/>
        <v>355</v>
      </c>
      <c r="T99" s="25">
        <f t="shared" si="4"/>
        <v>410</v>
      </c>
    </row>
    <row r="100" spans="1:20" x14ac:dyDescent="0.25">
      <c r="A100" s="2">
        <v>46041</v>
      </c>
      <c r="B100" s="100" t="s">
        <v>185</v>
      </c>
      <c r="C100" s="76">
        <v>17</v>
      </c>
      <c r="D100" s="48">
        <f t="shared" si="28"/>
        <v>1</v>
      </c>
      <c r="E100" s="252">
        <v>492</v>
      </c>
      <c r="F100" s="253">
        <f t="shared" si="10"/>
        <v>0</v>
      </c>
      <c r="G100" s="76">
        <v>17.91</v>
      </c>
      <c r="H100" s="48">
        <f t="shared" si="25"/>
        <v>1</v>
      </c>
      <c r="I100" s="79">
        <f t="shared" si="26"/>
        <v>0</v>
      </c>
      <c r="N100" s="25" t="str">
        <f t="shared" si="27"/>
        <v>GU</v>
      </c>
      <c r="O100" s="25">
        <f t="shared" si="6"/>
        <v>17</v>
      </c>
      <c r="P100" s="25">
        <f t="shared" si="7"/>
        <v>17.54</v>
      </c>
      <c r="Q100" s="25">
        <f t="shared" si="1"/>
        <v>14</v>
      </c>
      <c r="R100" s="25">
        <f t="shared" si="2"/>
        <v>18.399999999999999</v>
      </c>
      <c r="S100" s="25">
        <f t="shared" si="3"/>
        <v>355</v>
      </c>
      <c r="T100" s="25">
        <f t="shared" si="4"/>
        <v>410</v>
      </c>
    </row>
    <row r="101" spans="1:20" x14ac:dyDescent="0.25">
      <c r="A101" s="2">
        <v>46042</v>
      </c>
      <c r="B101" s="100" t="s">
        <v>219</v>
      </c>
      <c r="C101" s="76">
        <v>17</v>
      </c>
      <c r="D101" s="48">
        <f t="shared" si="28"/>
        <v>1</v>
      </c>
      <c r="E101" s="252">
        <v>427</v>
      </c>
      <c r="F101" s="253">
        <f t="shared" si="10"/>
        <v>0</v>
      </c>
      <c r="G101" s="76">
        <v>16.72</v>
      </c>
      <c r="H101" s="48">
        <f t="shared" si="25"/>
        <v>1</v>
      </c>
      <c r="I101" s="79">
        <f t="shared" si="26"/>
        <v>0</v>
      </c>
      <c r="N101" s="25" t="str">
        <f t="shared" si="27"/>
        <v>GU</v>
      </c>
      <c r="O101" s="25">
        <f t="shared" si="6"/>
        <v>17</v>
      </c>
      <c r="P101" s="25">
        <f t="shared" si="7"/>
        <v>17.54</v>
      </c>
      <c r="Q101" s="25">
        <f t="shared" si="1"/>
        <v>14</v>
      </c>
      <c r="R101" s="25">
        <f t="shared" si="2"/>
        <v>18.399999999999999</v>
      </c>
      <c r="S101" s="25">
        <f t="shared" si="3"/>
        <v>355</v>
      </c>
      <c r="T101" s="25">
        <f t="shared" si="4"/>
        <v>410</v>
      </c>
    </row>
    <row r="102" spans="1:20" x14ac:dyDescent="0.25">
      <c r="A102" s="2">
        <v>46042</v>
      </c>
      <c r="B102" s="100" t="s">
        <v>220</v>
      </c>
      <c r="C102" s="76">
        <v>16.399999999999999</v>
      </c>
      <c r="D102" s="48">
        <f t="shared" si="28"/>
        <v>0</v>
      </c>
      <c r="E102" s="252">
        <v>437</v>
      </c>
      <c r="F102" s="253">
        <f t="shared" si="10"/>
        <v>0</v>
      </c>
      <c r="G102" s="76">
        <v>17.100000000000001</v>
      </c>
      <c r="H102" s="48">
        <f t="shared" si="25"/>
        <v>1</v>
      </c>
      <c r="I102" s="79">
        <f t="shared" si="26"/>
        <v>0</v>
      </c>
      <c r="N102" s="25" t="str">
        <f t="shared" ref="N102:N104" si="29">LEFT(B102,2)</f>
        <v>GU</v>
      </c>
      <c r="O102" s="25">
        <f t="shared" si="6"/>
        <v>17</v>
      </c>
      <c r="P102" s="25">
        <f t="shared" si="7"/>
        <v>17.54</v>
      </c>
      <c r="Q102" s="25">
        <f t="shared" si="1"/>
        <v>14</v>
      </c>
      <c r="R102" s="25">
        <f t="shared" si="2"/>
        <v>18.399999999999999</v>
      </c>
      <c r="S102" s="25">
        <f t="shared" si="3"/>
        <v>355</v>
      </c>
      <c r="T102" s="25">
        <f t="shared" si="4"/>
        <v>410</v>
      </c>
    </row>
    <row r="103" spans="1:20" x14ac:dyDescent="0.25">
      <c r="A103" s="2">
        <v>46042</v>
      </c>
      <c r="B103" s="100" t="s">
        <v>246</v>
      </c>
      <c r="C103" s="76">
        <v>11.8</v>
      </c>
      <c r="D103" s="48">
        <f t="shared" si="28"/>
        <v>1</v>
      </c>
      <c r="E103" s="252">
        <v>361</v>
      </c>
      <c r="F103" s="253">
        <f t="shared" si="10"/>
        <v>1</v>
      </c>
      <c r="G103" s="76">
        <v>12.31</v>
      </c>
      <c r="H103" s="48">
        <f t="shared" si="25"/>
        <v>1</v>
      </c>
      <c r="I103" s="79">
        <f t="shared" si="26"/>
        <v>1</v>
      </c>
      <c r="N103" s="25" t="str">
        <f t="shared" si="29"/>
        <v>CA</v>
      </c>
      <c r="O103" s="25">
        <f t="shared" si="6"/>
        <v>11.6</v>
      </c>
      <c r="P103" s="25">
        <f t="shared" si="7"/>
        <v>12.04</v>
      </c>
      <c r="Q103" s="25">
        <f t="shared" si="1"/>
        <v>8</v>
      </c>
      <c r="R103" s="25">
        <f t="shared" si="2"/>
        <v>14.4</v>
      </c>
      <c r="S103" s="25">
        <f t="shared" si="3"/>
        <v>325</v>
      </c>
      <c r="T103" s="25">
        <f t="shared" si="4"/>
        <v>380</v>
      </c>
    </row>
    <row r="104" spans="1:20" x14ac:dyDescent="0.25">
      <c r="A104" s="2">
        <v>46042</v>
      </c>
      <c r="B104" s="100" t="s">
        <v>247</v>
      </c>
      <c r="C104" s="76">
        <v>11.9</v>
      </c>
      <c r="D104" s="48">
        <f t="shared" si="28"/>
        <v>1</v>
      </c>
      <c r="E104" s="252">
        <v>386</v>
      </c>
      <c r="F104" s="253">
        <f t="shared" si="10"/>
        <v>0</v>
      </c>
      <c r="G104" s="76">
        <v>11.31</v>
      </c>
      <c r="H104" s="48">
        <f t="shared" si="25"/>
        <v>1</v>
      </c>
      <c r="I104" s="79">
        <f t="shared" si="26"/>
        <v>0</v>
      </c>
      <c r="N104" s="25" t="str">
        <f t="shared" si="29"/>
        <v>CA</v>
      </c>
      <c r="O104" s="25">
        <f t="shared" si="6"/>
        <v>11.6</v>
      </c>
      <c r="P104" s="25">
        <f t="shared" si="7"/>
        <v>12.04</v>
      </c>
      <c r="Q104" s="25">
        <f t="shared" si="1"/>
        <v>8</v>
      </c>
      <c r="R104" s="25">
        <f t="shared" si="2"/>
        <v>14.4</v>
      </c>
      <c r="S104" s="25">
        <f t="shared" si="3"/>
        <v>325</v>
      </c>
      <c r="T104" s="25">
        <f t="shared" si="4"/>
        <v>380</v>
      </c>
    </row>
    <row r="105" spans="1:20" x14ac:dyDescent="0.25">
      <c r="A105" s="2">
        <v>46042</v>
      </c>
      <c r="B105" s="100" t="s">
        <v>248</v>
      </c>
      <c r="C105" s="76">
        <v>11.9</v>
      </c>
      <c r="D105" s="48">
        <f t="shared" si="28"/>
        <v>1</v>
      </c>
      <c r="E105" s="252">
        <v>391</v>
      </c>
      <c r="F105" s="253">
        <f t="shared" si="10"/>
        <v>0</v>
      </c>
      <c r="G105" s="76">
        <v>12.11</v>
      </c>
      <c r="H105" s="48">
        <f t="shared" si="25"/>
        <v>1</v>
      </c>
      <c r="I105" s="79">
        <f t="shared" si="26"/>
        <v>0</v>
      </c>
      <c r="N105" s="25" t="str">
        <f t="shared" si="27"/>
        <v>CA</v>
      </c>
      <c r="O105" s="25">
        <f t="shared" si="6"/>
        <v>11.6</v>
      </c>
      <c r="P105" s="25">
        <f t="shared" si="7"/>
        <v>12.04</v>
      </c>
      <c r="Q105" s="25">
        <f t="shared" si="1"/>
        <v>8</v>
      </c>
      <c r="R105" s="25">
        <f t="shared" si="2"/>
        <v>14.4</v>
      </c>
      <c r="S105" s="25">
        <f t="shared" si="3"/>
        <v>325</v>
      </c>
      <c r="T105" s="25">
        <f t="shared" si="4"/>
        <v>380</v>
      </c>
    </row>
    <row r="106" spans="1:20" x14ac:dyDescent="0.25">
      <c r="A106" s="2">
        <v>46042</v>
      </c>
      <c r="B106" s="100" t="s">
        <v>249</v>
      </c>
      <c r="C106" s="76">
        <v>11.8</v>
      </c>
      <c r="D106" s="48">
        <f t="shared" si="28"/>
        <v>1</v>
      </c>
      <c r="E106" s="252">
        <v>411</v>
      </c>
      <c r="F106" s="253">
        <f t="shared" si="10"/>
        <v>0</v>
      </c>
      <c r="G106" s="76">
        <v>11.48</v>
      </c>
      <c r="H106" s="48">
        <f t="shared" si="25"/>
        <v>1</v>
      </c>
      <c r="I106" s="79">
        <f t="shared" si="26"/>
        <v>0</v>
      </c>
      <c r="N106" s="25" t="str">
        <f t="shared" ref="N106:N108" si="30">LEFT(B106,2)</f>
        <v>CA</v>
      </c>
      <c r="O106" s="25">
        <f t="shared" si="6"/>
        <v>11.6</v>
      </c>
      <c r="P106" s="25">
        <f t="shared" si="7"/>
        <v>12.04</v>
      </c>
      <c r="Q106" s="25">
        <f t="shared" si="1"/>
        <v>8</v>
      </c>
      <c r="R106" s="25">
        <f t="shared" si="2"/>
        <v>14.4</v>
      </c>
      <c r="S106" s="25">
        <f t="shared" si="3"/>
        <v>325</v>
      </c>
      <c r="T106" s="25">
        <f t="shared" si="4"/>
        <v>380</v>
      </c>
    </row>
    <row r="107" spans="1:20" x14ac:dyDescent="0.25">
      <c r="A107" s="2">
        <v>46042</v>
      </c>
      <c r="B107" s="100" t="s">
        <v>250</v>
      </c>
      <c r="C107" s="76">
        <v>11.7</v>
      </c>
      <c r="D107" s="48">
        <f t="shared" si="28"/>
        <v>1</v>
      </c>
      <c r="E107" s="252">
        <v>409</v>
      </c>
      <c r="F107" s="253">
        <f t="shared" si="10"/>
        <v>0</v>
      </c>
      <c r="G107" s="76">
        <v>12.36</v>
      </c>
      <c r="H107" s="48">
        <f t="shared" si="25"/>
        <v>1</v>
      </c>
      <c r="I107" s="79">
        <f t="shared" si="26"/>
        <v>0</v>
      </c>
      <c r="N107" s="25" t="str">
        <f t="shared" si="30"/>
        <v>CA</v>
      </c>
      <c r="O107" s="25">
        <f t="shared" si="6"/>
        <v>11.6</v>
      </c>
      <c r="P107" s="25">
        <f t="shared" si="7"/>
        <v>12.04</v>
      </c>
      <c r="Q107" s="25">
        <f t="shared" si="1"/>
        <v>8</v>
      </c>
      <c r="R107" s="25">
        <f t="shared" si="2"/>
        <v>14.4</v>
      </c>
      <c r="S107" s="25">
        <f t="shared" si="3"/>
        <v>325</v>
      </c>
      <c r="T107" s="25">
        <f t="shared" si="4"/>
        <v>380</v>
      </c>
    </row>
    <row r="108" spans="1:20" x14ac:dyDescent="0.25">
      <c r="A108" s="2">
        <v>46042</v>
      </c>
      <c r="B108" s="100" t="s">
        <v>251</v>
      </c>
      <c r="C108" s="76">
        <v>11.7</v>
      </c>
      <c r="D108" s="48">
        <f t="shared" si="28"/>
        <v>1</v>
      </c>
      <c r="E108" s="252">
        <v>424</v>
      </c>
      <c r="F108" s="253">
        <f t="shared" si="10"/>
        <v>0</v>
      </c>
      <c r="G108" s="76">
        <v>12.42</v>
      </c>
      <c r="H108" s="48">
        <f t="shared" si="25"/>
        <v>1</v>
      </c>
      <c r="I108" s="79">
        <f t="shared" si="26"/>
        <v>0</v>
      </c>
      <c r="N108" s="25" t="str">
        <f t="shared" si="30"/>
        <v>CA</v>
      </c>
      <c r="O108" s="25">
        <f t="shared" si="6"/>
        <v>11.6</v>
      </c>
      <c r="P108" s="25">
        <f t="shared" si="7"/>
        <v>12.04</v>
      </c>
      <c r="Q108" s="25">
        <f t="shared" si="1"/>
        <v>8</v>
      </c>
      <c r="R108" s="25">
        <f t="shared" si="2"/>
        <v>14.4</v>
      </c>
      <c r="S108" s="25">
        <f t="shared" si="3"/>
        <v>325</v>
      </c>
      <c r="T108" s="25">
        <f t="shared" si="4"/>
        <v>380</v>
      </c>
    </row>
    <row r="109" spans="1:20" x14ac:dyDescent="0.25">
      <c r="A109" s="2">
        <v>46043</v>
      </c>
      <c r="B109" s="100" t="s">
        <v>252</v>
      </c>
      <c r="C109" s="76">
        <v>11.7</v>
      </c>
      <c r="D109" s="48">
        <f t="shared" si="28"/>
        <v>1</v>
      </c>
      <c r="E109" s="252">
        <v>404</v>
      </c>
      <c r="F109" s="253">
        <f t="shared" si="10"/>
        <v>0</v>
      </c>
      <c r="G109" s="76">
        <v>12.99</v>
      </c>
      <c r="H109" s="48">
        <f t="shared" si="25"/>
        <v>1</v>
      </c>
      <c r="I109" s="79">
        <f t="shared" si="26"/>
        <v>0</v>
      </c>
      <c r="N109" s="25" t="str">
        <f t="shared" ref="N109:N112" si="31">LEFT(B109,2)</f>
        <v>CA</v>
      </c>
      <c r="O109" s="25">
        <f t="shared" si="6"/>
        <v>11.6</v>
      </c>
      <c r="P109" s="25">
        <f t="shared" si="7"/>
        <v>12.04</v>
      </c>
      <c r="Q109" s="25">
        <f t="shared" si="1"/>
        <v>8</v>
      </c>
      <c r="R109" s="25">
        <f t="shared" si="2"/>
        <v>14.4</v>
      </c>
      <c r="S109" s="25">
        <f t="shared" si="3"/>
        <v>325</v>
      </c>
      <c r="T109" s="25">
        <f t="shared" si="4"/>
        <v>380</v>
      </c>
    </row>
    <row r="110" spans="1:20" x14ac:dyDescent="0.25">
      <c r="A110" s="2">
        <v>46043</v>
      </c>
      <c r="B110" s="100" t="s">
        <v>253</v>
      </c>
      <c r="C110" s="76">
        <v>11.6</v>
      </c>
      <c r="D110" s="48">
        <f t="shared" si="28"/>
        <v>1</v>
      </c>
      <c r="E110" s="252">
        <v>417</v>
      </c>
      <c r="F110" s="253">
        <f t="shared" si="10"/>
        <v>0</v>
      </c>
      <c r="G110" s="76">
        <v>13.15</v>
      </c>
      <c r="H110" s="48">
        <f t="shared" si="25"/>
        <v>1</v>
      </c>
      <c r="I110" s="79">
        <f t="shared" si="26"/>
        <v>0</v>
      </c>
      <c r="N110" s="25" t="str">
        <f t="shared" si="31"/>
        <v>CA</v>
      </c>
      <c r="O110" s="25">
        <f t="shared" si="6"/>
        <v>11.6</v>
      </c>
      <c r="P110" s="25">
        <f t="shared" si="7"/>
        <v>12.04</v>
      </c>
      <c r="Q110" s="25">
        <f t="shared" si="1"/>
        <v>8</v>
      </c>
      <c r="R110" s="25">
        <f t="shared" si="2"/>
        <v>14.4</v>
      </c>
      <c r="S110" s="25">
        <f t="shared" si="3"/>
        <v>325</v>
      </c>
      <c r="T110" s="25">
        <f t="shared" si="4"/>
        <v>380</v>
      </c>
    </row>
    <row r="111" spans="1:20" x14ac:dyDescent="0.25">
      <c r="A111" s="2">
        <v>46043</v>
      </c>
      <c r="B111" s="100" t="s">
        <v>159</v>
      </c>
      <c r="C111" s="76">
        <v>12</v>
      </c>
      <c r="D111" s="48">
        <f t="shared" si="28"/>
        <v>1</v>
      </c>
      <c r="E111" s="252">
        <v>395</v>
      </c>
      <c r="F111" s="253">
        <f t="shared" si="10"/>
        <v>0</v>
      </c>
      <c r="G111" s="76">
        <v>13.12</v>
      </c>
      <c r="H111" s="48">
        <f t="shared" si="25"/>
        <v>1</v>
      </c>
      <c r="I111" s="79">
        <f t="shared" si="26"/>
        <v>0</v>
      </c>
      <c r="N111" s="25" t="str">
        <f t="shared" si="31"/>
        <v>ST</v>
      </c>
      <c r="O111" s="25">
        <f t="shared" si="6"/>
        <v>11.6</v>
      </c>
      <c r="P111" s="25">
        <f t="shared" si="7"/>
        <v>12.04</v>
      </c>
      <c r="Q111" s="25">
        <f t="shared" si="1"/>
        <v>8</v>
      </c>
      <c r="R111" s="25">
        <f t="shared" si="2"/>
        <v>14.4</v>
      </c>
      <c r="S111" s="25">
        <f t="shared" si="3"/>
        <v>325</v>
      </c>
      <c r="T111" s="25">
        <f t="shared" si="4"/>
        <v>380</v>
      </c>
    </row>
    <row r="112" spans="1:20" x14ac:dyDescent="0.25">
      <c r="A112" s="2">
        <v>46043</v>
      </c>
      <c r="B112" s="100" t="s">
        <v>178</v>
      </c>
      <c r="C112" s="76">
        <v>11.8</v>
      </c>
      <c r="D112" s="48">
        <f t="shared" si="28"/>
        <v>1</v>
      </c>
      <c r="E112" s="252">
        <v>388</v>
      </c>
      <c r="F112" s="253">
        <f t="shared" si="10"/>
        <v>0</v>
      </c>
      <c r="G112" s="76">
        <v>12.57</v>
      </c>
      <c r="H112" s="48">
        <f t="shared" si="25"/>
        <v>1</v>
      </c>
      <c r="I112" s="79">
        <f t="shared" si="26"/>
        <v>0</v>
      </c>
      <c r="N112" s="25" t="str">
        <f t="shared" si="31"/>
        <v>ST</v>
      </c>
      <c r="O112" s="25">
        <f t="shared" si="6"/>
        <v>11.6</v>
      </c>
      <c r="P112" s="25">
        <f t="shared" si="7"/>
        <v>12.04</v>
      </c>
      <c r="Q112" s="25">
        <f t="shared" si="1"/>
        <v>8</v>
      </c>
      <c r="R112" s="25">
        <f t="shared" si="2"/>
        <v>14.4</v>
      </c>
      <c r="S112" s="25">
        <f t="shared" si="3"/>
        <v>325</v>
      </c>
      <c r="T112" s="25">
        <f t="shared" si="4"/>
        <v>380</v>
      </c>
    </row>
    <row r="113" spans="1:20" x14ac:dyDescent="0.25">
      <c r="A113" s="2">
        <v>46043</v>
      </c>
      <c r="B113" s="100" t="s">
        <v>179</v>
      </c>
      <c r="C113" s="76">
        <v>12</v>
      </c>
      <c r="D113" s="48">
        <f t="shared" si="28"/>
        <v>1</v>
      </c>
      <c r="E113" s="252">
        <v>405</v>
      </c>
      <c r="F113" s="253">
        <f t="shared" si="10"/>
        <v>0</v>
      </c>
      <c r="G113" s="76">
        <v>11.2</v>
      </c>
      <c r="H113" s="48">
        <f t="shared" si="25"/>
        <v>1</v>
      </c>
      <c r="I113" s="79">
        <f t="shared" si="26"/>
        <v>0</v>
      </c>
      <c r="N113" s="25" t="str">
        <f t="shared" ref="N113:N124" si="32">LEFT(B113,2)</f>
        <v>ST</v>
      </c>
      <c r="O113" s="25">
        <f t="shared" si="6"/>
        <v>11.6</v>
      </c>
      <c r="P113" s="25">
        <f t="shared" si="7"/>
        <v>12.04</v>
      </c>
      <c r="Q113" s="25">
        <f t="shared" si="1"/>
        <v>8</v>
      </c>
      <c r="R113" s="25">
        <f t="shared" si="2"/>
        <v>14.4</v>
      </c>
      <c r="S113" s="25">
        <f t="shared" si="3"/>
        <v>325</v>
      </c>
      <c r="T113" s="25">
        <f t="shared" si="4"/>
        <v>380</v>
      </c>
    </row>
    <row r="114" spans="1:20" x14ac:dyDescent="0.25">
      <c r="A114" s="2">
        <v>46043</v>
      </c>
      <c r="B114" s="100" t="s">
        <v>186</v>
      </c>
      <c r="C114" s="76">
        <v>12</v>
      </c>
      <c r="D114" s="48">
        <f t="shared" si="28"/>
        <v>1</v>
      </c>
      <c r="E114" s="252">
        <v>412</v>
      </c>
      <c r="F114" s="253">
        <f t="shared" si="10"/>
        <v>0</v>
      </c>
      <c r="G114" s="76">
        <v>12.09</v>
      </c>
      <c r="H114" s="48">
        <f t="shared" si="25"/>
        <v>1</v>
      </c>
      <c r="I114" s="79">
        <f t="shared" si="26"/>
        <v>0</v>
      </c>
      <c r="N114" s="25" t="str">
        <f t="shared" si="32"/>
        <v>ST</v>
      </c>
      <c r="O114" s="25">
        <f t="shared" si="6"/>
        <v>11.6</v>
      </c>
      <c r="P114" s="25">
        <f t="shared" si="7"/>
        <v>12.04</v>
      </c>
      <c r="Q114" s="25">
        <f t="shared" si="1"/>
        <v>8</v>
      </c>
      <c r="R114" s="25">
        <f t="shared" si="2"/>
        <v>14.4</v>
      </c>
      <c r="S114" s="25">
        <f t="shared" si="3"/>
        <v>325</v>
      </c>
      <c r="T114" s="25">
        <f t="shared" si="4"/>
        <v>380</v>
      </c>
    </row>
    <row r="115" spans="1:20" x14ac:dyDescent="0.25">
      <c r="A115" s="2">
        <v>46044</v>
      </c>
      <c r="B115" s="100" t="s">
        <v>254</v>
      </c>
      <c r="C115" s="76">
        <v>11.8</v>
      </c>
      <c r="D115" s="48">
        <f t="shared" si="28"/>
        <v>1</v>
      </c>
      <c r="E115" s="252">
        <v>718</v>
      </c>
      <c r="F115" s="253">
        <f t="shared" si="10"/>
        <v>0</v>
      </c>
      <c r="G115" s="76">
        <v>12.4</v>
      </c>
      <c r="H115" s="48">
        <f t="shared" si="25"/>
        <v>1</v>
      </c>
      <c r="I115" s="79">
        <f t="shared" si="26"/>
        <v>0</v>
      </c>
      <c r="N115" s="25" t="str">
        <f t="shared" si="32"/>
        <v>CA</v>
      </c>
      <c r="O115" s="25">
        <f t="shared" si="6"/>
        <v>11.6</v>
      </c>
      <c r="P115" s="25">
        <f t="shared" si="7"/>
        <v>12.04</v>
      </c>
      <c r="Q115" s="25">
        <f t="shared" si="1"/>
        <v>8</v>
      </c>
      <c r="R115" s="25">
        <f t="shared" si="2"/>
        <v>14.4</v>
      </c>
      <c r="S115" s="25">
        <f t="shared" si="3"/>
        <v>325</v>
      </c>
      <c r="T115" s="25">
        <f t="shared" si="4"/>
        <v>380</v>
      </c>
    </row>
    <row r="116" spans="1:20" x14ac:dyDescent="0.25">
      <c r="A116" s="2">
        <v>46044</v>
      </c>
      <c r="B116" s="100" t="s">
        <v>255</v>
      </c>
      <c r="C116" s="76">
        <v>11.8</v>
      </c>
      <c r="D116" s="48">
        <f t="shared" si="28"/>
        <v>1</v>
      </c>
      <c r="E116" s="252">
        <v>876</v>
      </c>
      <c r="F116" s="253">
        <f t="shared" si="10"/>
        <v>0</v>
      </c>
      <c r="G116" s="221"/>
      <c r="H116" s="48"/>
      <c r="I116" s="79">
        <f t="shared" ref="I116:I166" si="33">IF(+(IF(C116&lt;O116,0,IF(C116&gt;P116,0,1)))+(IF(E116&lt;S116,0,IF(E116&gt;T116,0,1)))+(IF(G116&lt;Q116,0,IF(G116&gt;R116,0,1)))=3,1,0)</f>
        <v>0</v>
      </c>
      <c r="N116" s="25" t="str">
        <f t="shared" si="32"/>
        <v>CA</v>
      </c>
      <c r="O116" s="25">
        <f t="shared" si="6"/>
        <v>11.6</v>
      </c>
      <c r="P116" s="25">
        <f t="shared" si="7"/>
        <v>12.04</v>
      </c>
      <c r="Q116" s="25">
        <f t="shared" si="1"/>
        <v>8</v>
      </c>
      <c r="R116" s="25">
        <f t="shared" si="2"/>
        <v>14.4</v>
      </c>
      <c r="S116" s="25">
        <f t="shared" si="3"/>
        <v>325</v>
      </c>
      <c r="T116" s="25">
        <f t="shared" si="4"/>
        <v>380</v>
      </c>
    </row>
    <row r="117" spans="1:20" x14ac:dyDescent="0.25">
      <c r="A117" s="2">
        <v>46044</v>
      </c>
      <c r="B117" s="100" t="s">
        <v>267</v>
      </c>
      <c r="C117" s="76">
        <v>12</v>
      </c>
      <c r="D117" s="48">
        <f t="shared" si="28"/>
        <v>1</v>
      </c>
      <c r="E117" s="252">
        <v>571</v>
      </c>
      <c r="F117" s="253">
        <f t="shared" si="10"/>
        <v>0</v>
      </c>
      <c r="G117" s="76">
        <v>11.82</v>
      </c>
      <c r="H117" s="48">
        <f t="shared" ref="H117:H122" si="34">IF(+(IF(G117&lt;Q117,0,IF(G117&gt;R117,0,1)))=1,1,0)</f>
        <v>1</v>
      </c>
      <c r="I117" s="79">
        <f t="shared" si="33"/>
        <v>0</v>
      </c>
      <c r="N117" s="25" t="str">
        <f t="shared" ref="N117:N123" si="35">LEFT(B117,2)</f>
        <v>CA</v>
      </c>
      <c r="O117" s="25">
        <f t="shared" si="6"/>
        <v>11.6</v>
      </c>
      <c r="P117" s="25">
        <f t="shared" si="7"/>
        <v>12.04</v>
      </c>
      <c r="Q117" s="25">
        <f t="shared" si="1"/>
        <v>8</v>
      </c>
      <c r="R117" s="25">
        <f t="shared" si="2"/>
        <v>14.4</v>
      </c>
      <c r="S117" s="25">
        <f t="shared" si="3"/>
        <v>325</v>
      </c>
      <c r="T117" s="25">
        <f t="shared" si="4"/>
        <v>380</v>
      </c>
    </row>
    <row r="118" spans="1:20" x14ac:dyDescent="0.25">
      <c r="A118" s="2">
        <v>46044</v>
      </c>
      <c r="B118" s="100" t="s">
        <v>268</v>
      </c>
      <c r="C118" s="76">
        <v>11.8</v>
      </c>
      <c r="D118" s="48">
        <f t="shared" si="28"/>
        <v>1</v>
      </c>
      <c r="E118" s="252">
        <v>428</v>
      </c>
      <c r="F118" s="253">
        <f t="shared" si="10"/>
        <v>0</v>
      </c>
      <c r="G118" s="76">
        <v>12</v>
      </c>
      <c r="H118" s="48">
        <f t="shared" si="34"/>
        <v>1</v>
      </c>
      <c r="I118" s="79">
        <f t="shared" si="33"/>
        <v>0</v>
      </c>
      <c r="N118" s="25" t="str">
        <f t="shared" si="35"/>
        <v>CA</v>
      </c>
      <c r="O118" s="25">
        <f t="shared" si="6"/>
        <v>11.6</v>
      </c>
      <c r="P118" s="25">
        <f t="shared" si="7"/>
        <v>12.04</v>
      </c>
      <c r="Q118" s="25">
        <f t="shared" si="1"/>
        <v>8</v>
      </c>
      <c r="R118" s="25">
        <f t="shared" si="2"/>
        <v>14.4</v>
      </c>
      <c r="S118" s="25">
        <f t="shared" si="3"/>
        <v>325</v>
      </c>
      <c r="T118" s="25">
        <f t="shared" si="4"/>
        <v>380</v>
      </c>
    </row>
    <row r="119" spans="1:20" x14ac:dyDescent="0.25">
      <c r="A119" s="2">
        <v>46045</v>
      </c>
      <c r="B119" s="100" t="s">
        <v>269</v>
      </c>
      <c r="C119" s="76">
        <v>11.8</v>
      </c>
      <c r="D119" s="48">
        <f t="shared" si="28"/>
        <v>1</v>
      </c>
      <c r="E119" s="252">
        <v>390</v>
      </c>
      <c r="F119" s="253">
        <f t="shared" si="10"/>
        <v>0</v>
      </c>
      <c r="G119" s="76">
        <v>13.72</v>
      </c>
      <c r="H119" s="48">
        <f t="shared" si="34"/>
        <v>1</v>
      </c>
      <c r="I119" s="79">
        <f t="shared" si="33"/>
        <v>0</v>
      </c>
      <c r="N119" s="25" t="str">
        <f t="shared" si="35"/>
        <v>CA</v>
      </c>
      <c r="O119" s="25">
        <f t="shared" si="6"/>
        <v>11.6</v>
      </c>
      <c r="P119" s="25">
        <f t="shared" si="7"/>
        <v>12.04</v>
      </c>
      <c r="Q119" s="25">
        <f t="shared" si="1"/>
        <v>8</v>
      </c>
      <c r="R119" s="25">
        <f t="shared" si="2"/>
        <v>14.4</v>
      </c>
      <c r="S119" s="25">
        <f t="shared" si="3"/>
        <v>325</v>
      </c>
      <c r="T119" s="25">
        <f t="shared" si="4"/>
        <v>380</v>
      </c>
    </row>
    <row r="120" spans="1:20" x14ac:dyDescent="0.25">
      <c r="A120" s="2">
        <v>46045</v>
      </c>
      <c r="B120" s="100" t="s">
        <v>270</v>
      </c>
      <c r="C120" s="76">
        <v>11.9</v>
      </c>
      <c r="D120" s="48">
        <f t="shared" si="28"/>
        <v>1</v>
      </c>
      <c r="E120" s="252">
        <v>396</v>
      </c>
      <c r="F120" s="253">
        <f t="shared" si="10"/>
        <v>0</v>
      </c>
      <c r="G120" s="76">
        <v>12.91</v>
      </c>
      <c r="H120" s="48">
        <f t="shared" si="34"/>
        <v>1</v>
      </c>
      <c r="I120" s="79">
        <f t="shared" si="33"/>
        <v>0</v>
      </c>
      <c r="N120" s="25" t="str">
        <f t="shared" si="35"/>
        <v>CA</v>
      </c>
      <c r="O120" s="25">
        <f t="shared" si="6"/>
        <v>11.6</v>
      </c>
      <c r="P120" s="25">
        <f t="shared" si="7"/>
        <v>12.04</v>
      </c>
      <c r="Q120" s="25">
        <f t="shared" si="1"/>
        <v>8</v>
      </c>
      <c r="R120" s="25">
        <f t="shared" si="2"/>
        <v>14.4</v>
      </c>
      <c r="S120" s="25">
        <f t="shared" si="3"/>
        <v>325</v>
      </c>
      <c r="T120" s="25">
        <f t="shared" si="4"/>
        <v>380</v>
      </c>
    </row>
    <row r="121" spans="1:20" x14ac:dyDescent="0.25">
      <c r="A121" s="2">
        <v>46045</v>
      </c>
      <c r="B121" s="100" t="s">
        <v>271</v>
      </c>
      <c r="C121" s="76">
        <v>12</v>
      </c>
      <c r="D121" s="48">
        <f t="shared" si="28"/>
        <v>1</v>
      </c>
      <c r="E121" s="252">
        <v>394</v>
      </c>
      <c r="F121" s="253">
        <f t="shared" si="10"/>
        <v>0</v>
      </c>
      <c r="G121" s="76">
        <v>11.82</v>
      </c>
      <c r="H121" s="48">
        <f t="shared" si="34"/>
        <v>1</v>
      </c>
      <c r="I121" s="79">
        <f t="shared" si="33"/>
        <v>0</v>
      </c>
      <c r="N121" s="25" t="str">
        <f t="shared" si="35"/>
        <v>CA</v>
      </c>
      <c r="O121" s="25">
        <f t="shared" si="6"/>
        <v>11.6</v>
      </c>
      <c r="P121" s="25">
        <f t="shared" si="7"/>
        <v>12.04</v>
      </c>
      <c r="Q121" s="25">
        <f t="shared" si="1"/>
        <v>8</v>
      </c>
      <c r="R121" s="25">
        <f t="shared" si="2"/>
        <v>14.4</v>
      </c>
      <c r="S121" s="25">
        <f t="shared" si="3"/>
        <v>325</v>
      </c>
      <c r="T121" s="25">
        <f t="shared" si="4"/>
        <v>380</v>
      </c>
    </row>
    <row r="122" spans="1:20" x14ac:dyDescent="0.25">
      <c r="A122" s="2">
        <v>46045</v>
      </c>
      <c r="B122" s="100" t="s">
        <v>272</v>
      </c>
      <c r="C122" s="76">
        <v>11.9</v>
      </c>
      <c r="D122" s="48">
        <f t="shared" si="28"/>
        <v>1</v>
      </c>
      <c r="E122" s="252">
        <v>393</v>
      </c>
      <c r="F122" s="253">
        <f t="shared" si="10"/>
        <v>0</v>
      </c>
      <c r="G122" s="76">
        <v>12.01</v>
      </c>
      <c r="H122" s="48">
        <f t="shared" si="34"/>
        <v>1</v>
      </c>
      <c r="I122" s="79">
        <f t="shared" si="33"/>
        <v>0</v>
      </c>
      <c r="N122" s="25" t="str">
        <f t="shared" si="35"/>
        <v>CA</v>
      </c>
      <c r="O122" s="25">
        <f t="shared" si="6"/>
        <v>11.6</v>
      </c>
      <c r="P122" s="25">
        <f t="shared" si="7"/>
        <v>12.04</v>
      </c>
      <c r="Q122" s="25">
        <f t="shared" si="1"/>
        <v>8</v>
      </c>
      <c r="R122" s="25">
        <f t="shared" si="2"/>
        <v>14.4</v>
      </c>
      <c r="S122" s="25">
        <f t="shared" si="3"/>
        <v>325</v>
      </c>
      <c r="T122" s="25">
        <f t="shared" si="4"/>
        <v>380</v>
      </c>
    </row>
    <row r="123" spans="1:20" x14ac:dyDescent="0.25">
      <c r="A123" s="2">
        <v>46048</v>
      </c>
      <c r="B123" s="100" t="s">
        <v>205</v>
      </c>
      <c r="C123" s="76">
        <v>14.2</v>
      </c>
      <c r="D123" s="48">
        <f t="shared" si="28"/>
        <v>1</v>
      </c>
      <c r="E123" s="252">
        <v>458</v>
      </c>
      <c r="F123" s="253">
        <f t="shared" si="10"/>
        <v>0</v>
      </c>
      <c r="G123" s="76"/>
      <c r="H123" s="48"/>
      <c r="I123" s="79">
        <f t="shared" si="33"/>
        <v>0</v>
      </c>
      <c r="N123" s="25" t="str">
        <f t="shared" si="35"/>
        <v>VM</v>
      </c>
      <c r="O123" s="25">
        <f t="shared" si="6"/>
        <v>14.2</v>
      </c>
      <c r="P123" s="25">
        <f t="shared" si="7"/>
        <v>14.64</v>
      </c>
      <c r="Q123" s="25">
        <f t="shared" si="1"/>
        <v>0</v>
      </c>
      <c r="R123" s="25">
        <f t="shared" si="2"/>
        <v>0</v>
      </c>
      <c r="S123" s="25">
        <f t="shared" si="3"/>
        <v>375</v>
      </c>
      <c r="T123" s="25">
        <f t="shared" si="4"/>
        <v>425</v>
      </c>
    </row>
    <row r="124" spans="1:20" x14ac:dyDescent="0.25">
      <c r="A124" s="2">
        <v>46048</v>
      </c>
      <c r="B124" s="100" t="s">
        <v>206</v>
      </c>
      <c r="C124" s="76">
        <v>14.2</v>
      </c>
      <c r="D124" s="48">
        <f t="shared" si="28"/>
        <v>1</v>
      </c>
      <c r="E124" s="252">
        <v>463</v>
      </c>
      <c r="F124" s="253">
        <f t="shared" si="10"/>
        <v>0</v>
      </c>
      <c r="G124" s="76"/>
      <c r="H124" s="48"/>
      <c r="I124" s="79">
        <f t="shared" si="33"/>
        <v>0</v>
      </c>
      <c r="N124" s="25" t="str">
        <f t="shared" si="32"/>
        <v>VM</v>
      </c>
      <c r="O124" s="25">
        <f t="shared" si="6"/>
        <v>14.2</v>
      </c>
      <c r="P124" s="25">
        <f t="shared" si="7"/>
        <v>14.64</v>
      </c>
      <c r="Q124" s="25">
        <f t="shared" si="1"/>
        <v>0</v>
      </c>
      <c r="R124" s="25">
        <f t="shared" si="2"/>
        <v>0</v>
      </c>
      <c r="S124" s="25">
        <f t="shared" si="3"/>
        <v>375</v>
      </c>
      <c r="T124" s="25">
        <f t="shared" si="4"/>
        <v>425</v>
      </c>
    </row>
    <row r="125" spans="1:20" x14ac:dyDescent="0.25">
      <c r="A125" s="2">
        <v>46048</v>
      </c>
      <c r="B125" s="100" t="s">
        <v>297</v>
      </c>
      <c r="C125" s="76">
        <v>14.6</v>
      </c>
      <c r="D125" s="48">
        <f t="shared" si="28"/>
        <v>1</v>
      </c>
      <c r="E125" s="252">
        <v>465</v>
      </c>
      <c r="F125" s="253">
        <f t="shared" si="10"/>
        <v>0</v>
      </c>
      <c r="G125" s="76"/>
      <c r="H125" s="48"/>
      <c r="I125" s="79">
        <f t="shared" si="33"/>
        <v>0</v>
      </c>
      <c r="N125" s="25" t="str">
        <f t="shared" ref="N125:N132" si="36">LEFT(B125,2)</f>
        <v>VM</v>
      </c>
      <c r="O125" s="25">
        <f t="shared" si="6"/>
        <v>14.2</v>
      </c>
      <c r="P125" s="25">
        <f t="shared" si="7"/>
        <v>14.64</v>
      </c>
      <c r="Q125" s="25">
        <f t="shared" si="1"/>
        <v>0</v>
      </c>
      <c r="R125" s="25">
        <f t="shared" si="2"/>
        <v>0</v>
      </c>
      <c r="S125" s="25">
        <f t="shared" si="3"/>
        <v>375</v>
      </c>
      <c r="T125" s="25">
        <f t="shared" si="4"/>
        <v>425</v>
      </c>
    </row>
    <row r="126" spans="1:20" ht="14.25" customHeight="1" x14ac:dyDescent="0.25">
      <c r="A126" s="2">
        <v>46048</v>
      </c>
      <c r="B126" s="100" t="s">
        <v>298</v>
      </c>
      <c r="C126" s="76">
        <v>14.6</v>
      </c>
      <c r="D126" s="48">
        <f t="shared" si="28"/>
        <v>1</v>
      </c>
      <c r="E126" s="252">
        <v>459</v>
      </c>
      <c r="F126" s="253">
        <f t="shared" si="10"/>
        <v>0</v>
      </c>
      <c r="G126" s="76"/>
      <c r="H126" s="48"/>
      <c r="I126" s="79">
        <f t="shared" si="33"/>
        <v>0</v>
      </c>
      <c r="N126" s="25" t="str">
        <f t="shared" si="36"/>
        <v>VM</v>
      </c>
      <c r="O126" s="25">
        <f t="shared" si="6"/>
        <v>14.2</v>
      </c>
      <c r="P126" s="25">
        <f t="shared" si="7"/>
        <v>14.64</v>
      </c>
      <c r="Q126" s="25">
        <f t="shared" si="1"/>
        <v>0</v>
      </c>
      <c r="R126" s="25">
        <f t="shared" si="2"/>
        <v>0</v>
      </c>
      <c r="S126" s="25">
        <f t="shared" si="3"/>
        <v>375</v>
      </c>
      <c r="T126" s="25">
        <f t="shared" si="4"/>
        <v>425</v>
      </c>
    </row>
    <row r="127" spans="1:20" x14ac:dyDescent="0.25">
      <c r="A127" s="2">
        <v>46048</v>
      </c>
      <c r="B127" s="100" t="s">
        <v>299</v>
      </c>
      <c r="C127" s="76">
        <v>13.9</v>
      </c>
      <c r="D127" s="48">
        <f t="shared" si="28"/>
        <v>0</v>
      </c>
      <c r="E127" s="252">
        <v>450</v>
      </c>
      <c r="F127" s="253">
        <f t="shared" si="10"/>
        <v>0</v>
      </c>
      <c r="G127" s="76"/>
      <c r="H127" s="48"/>
      <c r="I127" s="79">
        <f t="shared" si="33"/>
        <v>0</v>
      </c>
      <c r="N127" s="25" t="str">
        <f t="shared" si="36"/>
        <v>VM</v>
      </c>
      <c r="O127" s="25">
        <f t="shared" si="6"/>
        <v>14.2</v>
      </c>
      <c r="P127" s="25">
        <f t="shared" si="7"/>
        <v>14.64</v>
      </c>
      <c r="Q127" s="25">
        <f t="shared" si="1"/>
        <v>0</v>
      </c>
      <c r="R127" s="25">
        <f t="shared" si="2"/>
        <v>0</v>
      </c>
      <c r="S127" s="25">
        <f t="shared" si="3"/>
        <v>375</v>
      </c>
      <c r="T127" s="25">
        <f t="shared" si="4"/>
        <v>425</v>
      </c>
    </row>
    <row r="128" spans="1:20" x14ac:dyDescent="0.25">
      <c r="A128" s="2">
        <v>46048</v>
      </c>
      <c r="B128" s="100" t="s">
        <v>300</v>
      </c>
      <c r="C128" s="76">
        <v>14.1</v>
      </c>
      <c r="D128" s="48">
        <f t="shared" si="28"/>
        <v>0</v>
      </c>
      <c r="E128" s="252">
        <v>430</v>
      </c>
      <c r="F128" s="253">
        <f t="shared" si="10"/>
        <v>0</v>
      </c>
      <c r="G128" s="76"/>
      <c r="H128" s="48"/>
      <c r="I128" s="79">
        <f t="shared" si="33"/>
        <v>0</v>
      </c>
      <c r="N128" s="25" t="str">
        <f t="shared" si="36"/>
        <v>VM</v>
      </c>
      <c r="O128" s="25">
        <f t="shared" si="6"/>
        <v>14.2</v>
      </c>
      <c r="P128" s="25">
        <f t="shared" si="7"/>
        <v>14.64</v>
      </c>
      <c r="Q128" s="25">
        <f t="shared" si="1"/>
        <v>0</v>
      </c>
      <c r="R128" s="25">
        <f t="shared" si="2"/>
        <v>0</v>
      </c>
      <c r="S128" s="25">
        <f t="shared" si="3"/>
        <v>375</v>
      </c>
      <c r="T128" s="25">
        <f t="shared" si="4"/>
        <v>425</v>
      </c>
    </row>
    <row r="129" spans="1:20" x14ac:dyDescent="0.25">
      <c r="A129" s="2">
        <v>46048</v>
      </c>
      <c r="B129" s="100" t="s">
        <v>301</v>
      </c>
      <c r="C129" s="76">
        <v>14.3</v>
      </c>
      <c r="D129" s="48">
        <f t="shared" si="28"/>
        <v>1</v>
      </c>
      <c r="E129" s="252">
        <v>454</v>
      </c>
      <c r="F129" s="253">
        <f t="shared" si="10"/>
        <v>0</v>
      </c>
      <c r="G129" s="76"/>
      <c r="H129" s="48"/>
      <c r="I129" s="79">
        <f t="shared" si="33"/>
        <v>0</v>
      </c>
      <c r="N129" s="25" t="str">
        <f t="shared" si="36"/>
        <v>VM</v>
      </c>
      <c r="O129" s="25">
        <f t="shared" si="6"/>
        <v>14.2</v>
      </c>
      <c r="P129" s="25">
        <f t="shared" si="7"/>
        <v>14.64</v>
      </c>
      <c r="Q129" s="25">
        <f t="shared" si="1"/>
        <v>0</v>
      </c>
      <c r="R129" s="25">
        <f t="shared" si="2"/>
        <v>0</v>
      </c>
      <c r="S129" s="25">
        <f t="shared" si="3"/>
        <v>375</v>
      </c>
      <c r="T129" s="25">
        <f t="shared" si="4"/>
        <v>425</v>
      </c>
    </row>
    <row r="130" spans="1:20" x14ac:dyDescent="0.25">
      <c r="A130" s="2">
        <v>46048</v>
      </c>
      <c r="B130" s="100" t="s">
        <v>302</v>
      </c>
      <c r="C130" s="76">
        <v>14.4</v>
      </c>
      <c r="D130" s="48">
        <f t="shared" si="28"/>
        <v>1</v>
      </c>
      <c r="E130" s="252">
        <v>417</v>
      </c>
      <c r="F130" s="253">
        <f t="shared" si="10"/>
        <v>1</v>
      </c>
      <c r="G130" s="76"/>
      <c r="H130" s="48"/>
      <c r="I130" s="79">
        <f t="shared" si="33"/>
        <v>1</v>
      </c>
      <c r="N130" s="25" t="str">
        <f t="shared" si="36"/>
        <v>VM</v>
      </c>
      <c r="O130" s="25">
        <f t="shared" si="6"/>
        <v>14.2</v>
      </c>
      <c r="P130" s="25">
        <f t="shared" si="7"/>
        <v>14.64</v>
      </c>
      <c r="Q130" s="25">
        <f t="shared" si="1"/>
        <v>0</v>
      </c>
      <c r="R130" s="25">
        <f t="shared" si="2"/>
        <v>0</v>
      </c>
      <c r="S130" s="25">
        <f t="shared" si="3"/>
        <v>375</v>
      </c>
      <c r="T130" s="25">
        <f t="shared" si="4"/>
        <v>425</v>
      </c>
    </row>
    <row r="131" spans="1:20" x14ac:dyDescent="0.25">
      <c r="A131" s="2">
        <v>46049</v>
      </c>
      <c r="B131" s="100" t="s">
        <v>187</v>
      </c>
      <c r="C131" s="76">
        <v>11.6</v>
      </c>
      <c r="D131" s="48">
        <f t="shared" si="28"/>
        <v>1</v>
      </c>
      <c r="E131" s="252">
        <v>392</v>
      </c>
      <c r="F131" s="253">
        <f t="shared" si="10"/>
        <v>0</v>
      </c>
      <c r="G131" s="76">
        <v>12.76</v>
      </c>
      <c r="H131" s="48">
        <f t="shared" ref="H131:H166" si="37">IF(+(IF(G131&lt;Q131,0,IF(G131&gt;R131,0,1)))=1,1,0)</f>
        <v>1</v>
      </c>
      <c r="I131" s="79">
        <f t="shared" si="33"/>
        <v>0</v>
      </c>
      <c r="N131" s="25" t="str">
        <f t="shared" si="36"/>
        <v>ST</v>
      </c>
      <c r="O131" s="25">
        <f t="shared" si="6"/>
        <v>11.6</v>
      </c>
      <c r="P131" s="25">
        <f t="shared" si="7"/>
        <v>12.04</v>
      </c>
      <c r="Q131" s="25">
        <f t="shared" si="1"/>
        <v>8</v>
      </c>
      <c r="R131" s="25">
        <f t="shared" si="2"/>
        <v>14.4</v>
      </c>
      <c r="S131" s="25">
        <f t="shared" si="3"/>
        <v>325</v>
      </c>
      <c r="T131" s="25">
        <f t="shared" si="4"/>
        <v>380</v>
      </c>
    </row>
    <row r="132" spans="1:20" x14ac:dyDescent="0.25">
      <c r="A132" s="2">
        <v>46049</v>
      </c>
      <c r="B132" s="100" t="s">
        <v>188</v>
      </c>
      <c r="C132" s="76">
        <v>12</v>
      </c>
      <c r="D132" s="48">
        <f t="shared" si="28"/>
        <v>1</v>
      </c>
      <c r="E132" s="252">
        <v>420</v>
      </c>
      <c r="F132" s="253">
        <f t="shared" si="10"/>
        <v>0</v>
      </c>
      <c r="G132" s="76">
        <v>12.58</v>
      </c>
      <c r="H132" s="48">
        <f t="shared" si="37"/>
        <v>1</v>
      </c>
      <c r="I132" s="79">
        <f t="shared" si="33"/>
        <v>0</v>
      </c>
      <c r="N132" s="25" t="str">
        <f t="shared" si="36"/>
        <v>ST</v>
      </c>
      <c r="O132" s="25">
        <f t="shared" si="6"/>
        <v>11.6</v>
      </c>
      <c r="P132" s="25">
        <f t="shared" si="7"/>
        <v>12.04</v>
      </c>
      <c r="Q132" s="25">
        <f t="shared" si="1"/>
        <v>8</v>
      </c>
      <c r="R132" s="25">
        <f t="shared" si="2"/>
        <v>14.4</v>
      </c>
      <c r="S132" s="25">
        <f t="shared" si="3"/>
        <v>325</v>
      </c>
      <c r="T132" s="25">
        <f t="shared" si="4"/>
        <v>380</v>
      </c>
    </row>
    <row r="133" spans="1:20" x14ac:dyDescent="0.25">
      <c r="A133" s="2">
        <v>46049</v>
      </c>
      <c r="B133" s="100" t="s">
        <v>189</v>
      </c>
      <c r="C133" s="76">
        <v>11.7</v>
      </c>
      <c r="D133" s="48">
        <f t="shared" si="28"/>
        <v>1</v>
      </c>
      <c r="E133" s="252">
        <v>383</v>
      </c>
      <c r="F133" s="253">
        <f t="shared" si="10"/>
        <v>0</v>
      </c>
      <c r="G133" s="76">
        <v>12.36</v>
      </c>
      <c r="H133" s="48">
        <f t="shared" si="37"/>
        <v>1</v>
      </c>
      <c r="I133" s="79">
        <f t="shared" si="33"/>
        <v>0</v>
      </c>
      <c r="N133" s="25" t="str">
        <f t="shared" ref="N133:N202" si="38">LEFT(B133,2)</f>
        <v>ST</v>
      </c>
      <c r="O133" s="25">
        <f t="shared" si="6"/>
        <v>11.6</v>
      </c>
      <c r="P133" s="25">
        <f t="shared" si="7"/>
        <v>12.04</v>
      </c>
      <c r="Q133" s="25">
        <f t="shared" si="1"/>
        <v>8</v>
      </c>
      <c r="R133" s="25">
        <f t="shared" si="2"/>
        <v>14.4</v>
      </c>
      <c r="S133" s="25">
        <f t="shared" si="3"/>
        <v>325</v>
      </c>
      <c r="T133" s="25">
        <f t="shared" si="4"/>
        <v>380</v>
      </c>
    </row>
    <row r="134" spans="1:20" x14ac:dyDescent="0.25">
      <c r="A134" s="2">
        <v>46049</v>
      </c>
      <c r="B134" s="100" t="s">
        <v>196</v>
      </c>
      <c r="C134" s="76">
        <v>11.8</v>
      </c>
      <c r="D134" s="48">
        <f t="shared" si="28"/>
        <v>1</v>
      </c>
      <c r="E134" s="252">
        <v>370</v>
      </c>
      <c r="F134" s="253">
        <f t="shared" si="10"/>
        <v>1</v>
      </c>
      <c r="G134" s="76">
        <v>12.91</v>
      </c>
      <c r="H134" s="48">
        <f t="shared" si="37"/>
        <v>1</v>
      </c>
      <c r="I134" s="79">
        <f t="shared" si="33"/>
        <v>1</v>
      </c>
      <c r="N134" s="25" t="str">
        <f t="shared" ref="N134:N137" si="39">LEFT(B134,2)</f>
        <v>ST</v>
      </c>
      <c r="O134" s="25">
        <f t="shared" si="6"/>
        <v>11.6</v>
      </c>
      <c r="P134" s="25">
        <f t="shared" si="7"/>
        <v>12.04</v>
      </c>
      <c r="Q134" s="25">
        <f t="shared" si="1"/>
        <v>8</v>
      </c>
      <c r="R134" s="25">
        <f t="shared" si="2"/>
        <v>14.4</v>
      </c>
      <c r="S134" s="25">
        <f t="shared" si="3"/>
        <v>325</v>
      </c>
      <c r="T134" s="25">
        <f t="shared" si="4"/>
        <v>380</v>
      </c>
    </row>
    <row r="135" spans="1:20" x14ac:dyDescent="0.25">
      <c r="A135" s="2">
        <v>46049</v>
      </c>
      <c r="B135" s="100" t="s">
        <v>197</v>
      </c>
      <c r="C135" s="76">
        <v>11.7</v>
      </c>
      <c r="D135" s="48">
        <f t="shared" si="28"/>
        <v>1</v>
      </c>
      <c r="E135" s="252">
        <v>388</v>
      </c>
      <c r="F135" s="253">
        <f t="shared" si="10"/>
        <v>0</v>
      </c>
      <c r="G135" s="76">
        <v>12.42</v>
      </c>
      <c r="H135" s="48">
        <f t="shared" si="37"/>
        <v>1</v>
      </c>
      <c r="I135" s="79">
        <f t="shared" si="33"/>
        <v>0</v>
      </c>
      <c r="N135" s="25" t="str">
        <f t="shared" si="39"/>
        <v>ST</v>
      </c>
      <c r="O135" s="25">
        <f t="shared" si="6"/>
        <v>11.6</v>
      </c>
      <c r="P135" s="25">
        <f t="shared" si="7"/>
        <v>12.04</v>
      </c>
      <c r="Q135" s="25">
        <f t="shared" si="1"/>
        <v>8</v>
      </c>
      <c r="R135" s="25">
        <f t="shared" si="2"/>
        <v>14.4</v>
      </c>
      <c r="S135" s="25">
        <f t="shared" si="3"/>
        <v>325</v>
      </c>
      <c r="T135" s="25">
        <f t="shared" si="4"/>
        <v>380</v>
      </c>
    </row>
    <row r="136" spans="1:20" x14ac:dyDescent="0.25">
      <c r="A136" s="2">
        <v>46049</v>
      </c>
      <c r="B136" s="100" t="s">
        <v>198</v>
      </c>
      <c r="C136" s="76">
        <v>11.8</v>
      </c>
      <c r="D136" s="48">
        <f t="shared" si="28"/>
        <v>1</v>
      </c>
      <c r="E136" s="252">
        <v>400</v>
      </c>
      <c r="F136" s="253">
        <f t="shared" si="10"/>
        <v>0</v>
      </c>
      <c r="G136" s="76">
        <v>12.12</v>
      </c>
      <c r="H136" s="48">
        <f t="shared" si="37"/>
        <v>1</v>
      </c>
      <c r="I136" s="79">
        <f t="shared" si="33"/>
        <v>0</v>
      </c>
      <c r="N136" s="25" t="str">
        <f t="shared" si="39"/>
        <v>ST</v>
      </c>
      <c r="O136" s="25">
        <f t="shared" si="6"/>
        <v>11.6</v>
      </c>
      <c r="P136" s="25">
        <f t="shared" si="7"/>
        <v>12.04</v>
      </c>
      <c r="Q136" s="25">
        <f t="shared" si="1"/>
        <v>8</v>
      </c>
      <c r="R136" s="25">
        <f t="shared" si="2"/>
        <v>14.4</v>
      </c>
      <c r="S136" s="25">
        <f t="shared" si="3"/>
        <v>325</v>
      </c>
      <c r="T136" s="25">
        <f t="shared" si="4"/>
        <v>380</v>
      </c>
    </row>
    <row r="137" spans="1:20" x14ac:dyDescent="0.25">
      <c r="A137" s="2">
        <v>46049</v>
      </c>
      <c r="B137" s="100" t="s">
        <v>199</v>
      </c>
      <c r="C137" s="76">
        <v>11.8</v>
      </c>
      <c r="D137" s="48">
        <f t="shared" si="28"/>
        <v>1</v>
      </c>
      <c r="E137" s="252">
        <v>394</v>
      </c>
      <c r="F137" s="253">
        <f t="shared" si="10"/>
        <v>0</v>
      </c>
      <c r="G137" s="76">
        <v>12.57</v>
      </c>
      <c r="H137" s="48">
        <f t="shared" si="37"/>
        <v>1</v>
      </c>
      <c r="I137" s="79">
        <f t="shared" si="33"/>
        <v>0</v>
      </c>
      <c r="N137" s="25" t="str">
        <f t="shared" si="39"/>
        <v>ST</v>
      </c>
      <c r="O137" s="25">
        <f t="shared" si="6"/>
        <v>11.6</v>
      </c>
      <c r="P137" s="25">
        <f t="shared" si="7"/>
        <v>12.04</v>
      </c>
      <c r="Q137" s="25">
        <f t="shared" si="1"/>
        <v>8</v>
      </c>
      <c r="R137" s="25">
        <f t="shared" si="2"/>
        <v>14.4</v>
      </c>
      <c r="S137" s="25">
        <f t="shared" si="3"/>
        <v>325</v>
      </c>
      <c r="T137" s="25">
        <f t="shared" si="4"/>
        <v>380</v>
      </c>
    </row>
    <row r="138" spans="1:20" x14ac:dyDescent="0.25">
      <c r="A138" s="2">
        <v>46049</v>
      </c>
      <c r="B138" s="100" t="s">
        <v>207</v>
      </c>
      <c r="C138" s="76">
        <v>11.8</v>
      </c>
      <c r="D138" s="48">
        <f t="shared" si="28"/>
        <v>1</v>
      </c>
      <c r="E138" s="252">
        <v>386</v>
      </c>
      <c r="F138" s="253">
        <f t="shared" si="10"/>
        <v>0</v>
      </c>
      <c r="G138" s="76">
        <v>13.29</v>
      </c>
      <c r="H138" s="48">
        <f t="shared" si="37"/>
        <v>1</v>
      </c>
      <c r="I138" s="79">
        <f t="shared" si="33"/>
        <v>0</v>
      </c>
      <c r="N138" s="25" t="str">
        <f t="shared" si="38"/>
        <v>ST</v>
      </c>
      <c r="O138" s="25">
        <f t="shared" si="6"/>
        <v>11.6</v>
      </c>
      <c r="P138" s="25">
        <f t="shared" si="7"/>
        <v>12.04</v>
      </c>
      <c r="Q138" s="25">
        <f t="shared" si="1"/>
        <v>8</v>
      </c>
      <c r="R138" s="25">
        <f t="shared" si="2"/>
        <v>14.4</v>
      </c>
      <c r="S138" s="25">
        <f t="shared" si="3"/>
        <v>325</v>
      </c>
      <c r="T138" s="25">
        <f t="shared" si="4"/>
        <v>380</v>
      </c>
    </row>
    <row r="139" spans="1:20" x14ac:dyDescent="0.25">
      <c r="A139" s="2">
        <v>46050</v>
      </c>
      <c r="B139" s="100" t="s">
        <v>208</v>
      </c>
      <c r="C139" s="76">
        <v>11.6</v>
      </c>
      <c r="D139" s="48">
        <f t="shared" si="28"/>
        <v>1</v>
      </c>
      <c r="E139" s="252">
        <v>388</v>
      </c>
      <c r="F139" s="253">
        <f t="shared" si="10"/>
        <v>0</v>
      </c>
      <c r="G139" s="76">
        <v>12.14</v>
      </c>
      <c r="H139" s="48">
        <f t="shared" si="37"/>
        <v>1</v>
      </c>
      <c r="I139" s="79">
        <f t="shared" si="33"/>
        <v>0</v>
      </c>
      <c r="N139" s="25" t="str">
        <f t="shared" si="38"/>
        <v>ST</v>
      </c>
      <c r="O139" s="25">
        <f t="shared" si="6"/>
        <v>11.6</v>
      </c>
      <c r="P139" s="25">
        <f t="shared" si="7"/>
        <v>12.04</v>
      </c>
      <c r="Q139" s="25">
        <f t="shared" si="1"/>
        <v>8</v>
      </c>
      <c r="R139" s="25">
        <f t="shared" si="2"/>
        <v>14.4</v>
      </c>
      <c r="S139" s="25">
        <f t="shared" si="3"/>
        <v>325</v>
      </c>
      <c r="T139" s="25">
        <f t="shared" si="4"/>
        <v>380</v>
      </c>
    </row>
    <row r="140" spans="1:20" x14ac:dyDescent="0.25">
      <c r="A140" s="2">
        <v>46050</v>
      </c>
      <c r="B140" s="100" t="s">
        <v>209</v>
      </c>
      <c r="C140" s="76">
        <v>11.9</v>
      </c>
      <c r="D140" s="48">
        <f t="shared" si="28"/>
        <v>1</v>
      </c>
      <c r="E140" s="252">
        <v>387</v>
      </c>
      <c r="F140" s="253">
        <f t="shared" si="10"/>
        <v>0</v>
      </c>
      <c r="G140" s="76">
        <v>12.75</v>
      </c>
      <c r="H140" s="48">
        <f t="shared" si="37"/>
        <v>1</v>
      </c>
      <c r="I140" s="79">
        <f t="shared" si="33"/>
        <v>0</v>
      </c>
      <c r="N140" s="25" t="str">
        <f t="shared" ref="N140:N141" si="40">LEFT(B140,2)</f>
        <v>ST</v>
      </c>
      <c r="O140" s="25">
        <f t="shared" si="6"/>
        <v>11.6</v>
      </c>
      <c r="P140" s="25">
        <f t="shared" si="7"/>
        <v>12.04</v>
      </c>
      <c r="Q140" s="25">
        <f t="shared" si="1"/>
        <v>8</v>
      </c>
      <c r="R140" s="25">
        <f t="shared" si="2"/>
        <v>14.4</v>
      </c>
      <c r="S140" s="25">
        <f t="shared" si="3"/>
        <v>325</v>
      </c>
      <c r="T140" s="25">
        <f t="shared" si="4"/>
        <v>380</v>
      </c>
    </row>
    <row r="141" spans="1:20" x14ac:dyDescent="0.25">
      <c r="A141" s="2">
        <v>46050</v>
      </c>
      <c r="B141" s="100" t="s">
        <v>210</v>
      </c>
      <c r="C141" s="76">
        <v>11.8</v>
      </c>
      <c r="D141" s="48">
        <f t="shared" si="28"/>
        <v>1</v>
      </c>
      <c r="E141" s="252">
        <v>389</v>
      </c>
      <c r="F141" s="253">
        <f t="shared" si="10"/>
        <v>0</v>
      </c>
      <c r="G141" s="76">
        <v>12.98</v>
      </c>
      <c r="H141" s="48">
        <f t="shared" si="37"/>
        <v>1</v>
      </c>
      <c r="I141" s="79">
        <f t="shared" si="33"/>
        <v>0</v>
      </c>
      <c r="N141" s="25" t="str">
        <f t="shared" si="40"/>
        <v>ST</v>
      </c>
      <c r="O141" s="25">
        <f t="shared" si="6"/>
        <v>11.6</v>
      </c>
      <c r="P141" s="25">
        <f t="shared" si="7"/>
        <v>12.04</v>
      </c>
      <c r="Q141" s="25">
        <f t="shared" si="1"/>
        <v>8</v>
      </c>
      <c r="R141" s="25">
        <f t="shared" si="2"/>
        <v>14.4</v>
      </c>
      <c r="S141" s="25">
        <f t="shared" si="3"/>
        <v>325</v>
      </c>
      <c r="T141" s="25">
        <f t="shared" si="4"/>
        <v>380</v>
      </c>
    </row>
    <row r="142" spans="1:20" x14ac:dyDescent="0.25">
      <c r="A142" s="2">
        <v>46050</v>
      </c>
      <c r="B142" s="100" t="s">
        <v>211</v>
      </c>
      <c r="C142" s="76">
        <v>11.9</v>
      </c>
      <c r="D142" s="48">
        <f t="shared" si="28"/>
        <v>1</v>
      </c>
      <c r="E142" s="252">
        <v>378</v>
      </c>
      <c r="F142" s="253">
        <f t="shared" ref="F142:F166" si="41">IF(+(IF(E142&lt;S142,0,IF(E142&gt;T142,0,1)))=1,1,0)</f>
        <v>1</v>
      </c>
      <c r="G142" s="76">
        <v>11.93</v>
      </c>
      <c r="H142" s="48">
        <f t="shared" si="37"/>
        <v>1</v>
      </c>
      <c r="I142" s="79">
        <f t="shared" si="33"/>
        <v>1</v>
      </c>
      <c r="N142" s="25" t="str">
        <f t="shared" si="38"/>
        <v>ST</v>
      </c>
      <c r="O142" s="25">
        <f t="shared" si="6"/>
        <v>11.6</v>
      </c>
      <c r="P142" s="25">
        <f t="shared" si="7"/>
        <v>12.04</v>
      </c>
      <c r="Q142" s="25">
        <f t="shared" si="1"/>
        <v>8</v>
      </c>
      <c r="R142" s="25">
        <f t="shared" si="2"/>
        <v>14.4</v>
      </c>
      <c r="S142" s="25">
        <f t="shared" si="3"/>
        <v>325</v>
      </c>
      <c r="T142" s="25">
        <f t="shared" si="4"/>
        <v>380</v>
      </c>
    </row>
    <row r="143" spans="1:20" x14ac:dyDescent="0.25">
      <c r="A143" s="2">
        <v>46050</v>
      </c>
      <c r="B143" s="100" t="s">
        <v>212</v>
      </c>
      <c r="C143" s="76">
        <v>11.9</v>
      </c>
      <c r="D143" s="48">
        <f t="shared" si="28"/>
        <v>1</v>
      </c>
      <c r="E143" s="252">
        <v>414</v>
      </c>
      <c r="F143" s="253">
        <f t="shared" si="41"/>
        <v>0</v>
      </c>
      <c r="G143" s="76">
        <v>12.53</v>
      </c>
      <c r="H143" s="48">
        <f t="shared" si="37"/>
        <v>1</v>
      </c>
      <c r="I143" s="79">
        <f t="shared" si="33"/>
        <v>0</v>
      </c>
      <c r="N143" s="25" t="str">
        <f t="shared" si="38"/>
        <v>ST</v>
      </c>
      <c r="O143" s="25">
        <f t="shared" si="6"/>
        <v>11.6</v>
      </c>
      <c r="P143" s="25">
        <f t="shared" si="7"/>
        <v>12.04</v>
      </c>
      <c r="Q143" s="25">
        <f t="shared" si="1"/>
        <v>8</v>
      </c>
      <c r="R143" s="25">
        <f t="shared" si="2"/>
        <v>14.4</v>
      </c>
      <c r="S143" s="25">
        <f t="shared" si="3"/>
        <v>325</v>
      </c>
      <c r="T143" s="25">
        <f t="shared" si="4"/>
        <v>380</v>
      </c>
    </row>
    <row r="144" spans="1:20" x14ac:dyDescent="0.25">
      <c r="A144" s="2">
        <v>46050</v>
      </c>
      <c r="B144" s="100" t="s">
        <v>213</v>
      </c>
      <c r="C144" s="76">
        <v>11.9</v>
      </c>
      <c r="D144" s="48">
        <f t="shared" si="28"/>
        <v>1</v>
      </c>
      <c r="E144" s="252">
        <v>393</v>
      </c>
      <c r="F144" s="253">
        <f t="shared" si="41"/>
        <v>0</v>
      </c>
      <c r="G144" s="76">
        <v>12.01</v>
      </c>
      <c r="H144" s="48">
        <f t="shared" si="37"/>
        <v>1</v>
      </c>
      <c r="I144" s="79">
        <f t="shared" si="33"/>
        <v>0</v>
      </c>
      <c r="N144" s="25" t="str">
        <f t="shared" si="38"/>
        <v>ST</v>
      </c>
      <c r="O144" s="25">
        <f t="shared" si="6"/>
        <v>11.6</v>
      </c>
      <c r="P144" s="25">
        <f t="shared" si="7"/>
        <v>12.04</v>
      </c>
      <c r="Q144" s="25">
        <f t="shared" si="1"/>
        <v>8</v>
      </c>
      <c r="R144" s="25">
        <f t="shared" si="2"/>
        <v>14.4</v>
      </c>
      <c r="S144" s="25">
        <f t="shared" si="3"/>
        <v>325</v>
      </c>
      <c r="T144" s="25">
        <f t="shared" si="4"/>
        <v>380</v>
      </c>
    </row>
    <row r="145" spans="1:20" x14ac:dyDescent="0.25">
      <c r="A145" s="2">
        <v>46050</v>
      </c>
      <c r="B145" s="100" t="s">
        <v>214</v>
      </c>
      <c r="C145" s="76">
        <v>12.1</v>
      </c>
      <c r="D145" s="48">
        <f t="shared" ref="D145:D166" si="42">IF(+(IF(C145&lt;O145,0,IF(C145&gt;P145,0,1)))=1,1,0)</f>
        <v>0</v>
      </c>
      <c r="E145" s="252">
        <v>383</v>
      </c>
      <c r="F145" s="253">
        <f t="shared" si="41"/>
        <v>0</v>
      </c>
      <c r="G145" s="76">
        <v>12.43</v>
      </c>
      <c r="H145" s="48">
        <f t="shared" si="37"/>
        <v>1</v>
      </c>
      <c r="I145" s="79">
        <f t="shared" si="33"/>
        <v>0</v>
      </c>
      <c r="N145" s="25" t="str">
        <f t="shared" si="38"/>
        <v>ST</v>
      </c>
      <c r="O145" s="25">
        <f t="shared" si="6"/>
        <v>11.6</v>
      </c>
      <c r="P145" s="25">
        <f t="shared" si="7"/>
        <v>12.04</v>
      </c>
      <c r="Q145" s="25">
        <f t="shared" si="1"/>
        <v>8</v>
      </c>
      <c r="R145" s="25">
        <f t="shared" si="2"/>
        <v>14.4</v>
      </c>
      <c r="S145" s="25">
        <f t="shared" si="3"/>
        <v>325</v>
      </c>
      <c r="T145" s="25">
        <f t="shared" si="4"/>
        <v>380</v>
      </c>
    </row>
    <row r="146" spans="1:20" x14ac:dyDescent="0.25">
      <c r="A146" s="2">
        <v>46050</v>
      </c>
      <c r="B146" s="100" t="s">
        <v>215</v>
      </c>
      <c r="C146" s="76">
        <v>11.9</v>
      </c>
      <c r="D146" s="48">
        <f t="shared" si="42"/>
        <v>1</v>
      </c>
      <c r="E146" s="252">
        <v>382</v>
      </c>
      <c r="F146" s="253">
        <f t="shared" si="41"/>
        <v>0</v>
      </c>
      <c r="G146" s="76">
        <v>12.01</v>
      </c>
      <c r="H146" s="48">
        <f t="shared" si="37"/>
        <v>1</v>
      </c>
      <c r="I146" s="79">
        <f t="shared" si="33"/>
        <v>0</v>
      </c>
      <c r="N146" s="25" t="str">
        <f t="shared" si="38"/>
        <v>ST</v>
      </c>
      <c r="O146" s="25">
        <f t="shared" si="6"/>
        <v>11.6</v>
      </c>
      <c r="P146" s="25">
        <f t="shared" si="7"/>
        <v>12.04</v>
      </c>
      <c r="Q146" s="25">
        <f t="shared" si="1"/>
        <v>8</v>
      </c>
      <c r="R146" s="25">
        <f t="shared" si="2"/>
        <v>14.4</v>
      </c>
      <c r="S146" s="25">
        <f t="shared" si="3"/>
        <v>325</v>
      </c>
      <c r="T146" s="25">
        <f t="shared" si="4"/>
        <v>380</v>
      </c>
    </row>
    <row r="147" spans="1:20" x14ac:dyDescent="0.25">
      <c r="A147" s="2">
        <v>46051</v>
      </c>
      <c r="B147" s="100" t="s">
        <v>277</v>
      </c>
      <c r="C147" s="76">
        <v>12.3</v>
      </c>
      <c r="D147" s="48">
        <f t="shared" si="42"/>
        <v>0</v>
      </c>
      <c r="E147" s="252">
        <v>392</v>
      </c>
      <c r="F147" s="253">
        <f t="shared" si="41"/>
        <v>0</v>
      </c>
      <c r="G147" s="76">
        <v>12.43</v>
      </c>
      <c r="H147" s="48">
        <f t="shared" si="37"/>
        <v>1</v>
      </c>
      <c r="I147" s="79">
        <f t="shared" si="33"/>
        <v>0</v>
      </c>
      <c r="N147" s="25" t="str">
        <f t="shared" si="38"/>
        <v>CA</v>
      </c>
      <c r="O147" s="25">
        <f t="shared" si="6"/>
        <v>11.6</v>
      </c>
      <c r="P147" s="25">
        <f t="shared" si="7"/>
        <v>12.04</v>
      </c>
      <c r="Q147" s="25">
        <f t="shared" si="1"/>
        <v>8</v>
      </c>
      <c r="R147" s="25">
        <f t="shared" si="2"/>
        <v>14.4</v>
      </c>
      <c r="S147" s="25">
        <f t="shared" si="3"/>
        <v>325</v>
      </c>
      <c r="T147" s="25">
        <f t="shared" si="4"/>
        <v>380</v>
      </c>
    </row>
    <row r="148" spans="1:20" x14ac:dyDescent="0.25">
      <c r="A148" s="2">
        <v>46051</v>
      </c>
      <c r="B148" s="100" t="s">
        <v>288</v>
      </c>
      <c r="C148" s="76">
        <v>11.9</v>
      </c>
      <c r="D148" s="48">
        <f t="shared" si="42"/>
        <v>1</v>
      </c>
      <c r="E148" s="252">
        <v>378</v>
      </c>
      <c r="F148" s="253">
        <f t="shared" si="41"/>
        <v>1</v>
      </c>
      <c r="G148" s="76">
        <v>12.1</v>
      </c>
      <c r="H148" s="48">
        <f t="shared" si="37"/>
        <v>1</v>
      </c>
      <c r="I148" s="79">
        <f t="shared" si="33"/>
        <v>1</v>
      </c>
      <c r="N148" s="25" t="str">
        <f t="shared" si="38"/>
        <v>CA</v>
      </c>
      <c r="O148" s="25">
        <f t="shared" si="6"/>
        <v>11.6</v>
      </c>
      <c r="P148" s="25">
        <f t="shared" si="7"/>
        <v>12.04</v>
      </c>
      <c r="Q148" s="25">
        <f t="shared" si="1"/>
        <v>8</v>
      </c>
      <c r="R148" s="25">
        <f t="shared" si="2"/>
        <v>14.4</v>
      </c>
      <c r="S148" s="25">
        <f t="shared" si="3"/>
        <v>325</v>
      </c>
      <c r="T148" s="25">
        <f t="shared" si="4"/>
        <v>380</v>
      </c>
    </row>
    <row r="149" spans="1:20" x14ac:dyDescent="0.25">
      <c r="A149" s="2">
        <v>46051</v>
      </c>
      <c r="B149" s="100" t="s">
        <v>289</v>
      </c>
      <c r="C149" s="76">
        <v>12</v>
      </c>
      <c r="D149" s="48">
        <f t="shared" si="42"/>
        <v>1</v>
      </c>
      <c r="E149" s="252">
        <v>395</v>
      </c>
      <c r="F149" s="253">
        <f t="shared" si="41"/>
        <v>0</v>
      </c>
      <c r="G149" s="76">
        <v>12.19</v>
      </c>
      <c r="H149" s="48">
        <f t="shared" si="37"/>
        <v>1</v>
      </c>
      <c r="I149" s="79">
        <f t="shared" si="33"/>
        <v>0</v>
      </c>
      <c r="N149" s="25" t="str">
        <f t="shared" si="38"/>
        <v>CA</v>
      </c>
      <c r="O149" s="25">
        <f t="shared" si="6"/>
        <v>11.6</v>
      </c>
      <c r="P149" s="25">
        <f t="shared" si="7"/>
        <v>12.04</v>
      </c>
      <c r="Q149" s="25">
        <f t="shared" si="1"/>
        <v>8</v>
      </c>
      <c r="R149" s="25">
        <f t="shared" si="2"/>
        <v>14.4</v>
      </c>
      <c r="S149" s="25">
        <f t="shared" si="3"/>
        <v>325</v>
      </c>
      <c r="T149" s="25">
        <f t="shared" si="4"/>
        <v>380</v>
      </c>
    </row>
    <row r="150" spans="1:20" x14ac:dyDescent="0.25">
      <c r="A150" s="2">
        <v>46051</v>
      </c>
      <c r="B150" s="100" t="s">
        <v>290</v>
      </c>
      <c r="C150" s="76">
        <v>11.7</v>
      </c>
      <c r="D150" s="48">
        <f t="shared" si="42"/>
        <v>1</v>
      </c>
      <c r="E150" s="252">
        <v>388</v>
      </c>
      <c r="F150" s="253">
        <f t="shared" si="41"/>
        <v>0</v>
      </c>
      <c r="G150" s="76">
        <v>11.81</v>
      </c>
      <c r="H150" s="48">
        <f t="shared" si="37"/>
        <v>1</v>
      </c>
      <c r="I150" s="79">
        <f t="shared" si="33"/>
        <v>0</v>
      </c>
      <c r="N150" s="25" t="str">
        <f t="shared" si="38"/>
        <v>CA</v>
      </c>
      <c r="O150" s="25">
        <f t="shared" si="6"/>
        <v>11.6</v>
      </c>
      <c r="P150" s="25">
        <f t="shared" si="7"/>
        <v>12.04</v>
      </c>
      <c r="Q150" s="25">
        <f t="shared" si="1"/>
        <v>8</v>
      </c>
      <c r="R150" s="25">
        <f t="shared" si="2"/>
        <v>14.4</v>
      </c>
      <c r="S150" s="25">
        <f t="shared" si="3"/>
        <v>325</v>
      </c>
      <c r="T150" s="25">
        <f t="shared" si="4"/>
        <v>380</v>
      </c>
    </row>
    <row r="151" spans="1:20" x14ac:dyDescent="0.25">
      <c r="A151" s="2">
        <v>46051</v>
      </c>
      <c r="B151" s="100" t="s">
        <v>291</v>
      </c>
      <c r="C151" s="76">
        <v>11.9</v>
      </c>
      <c r="D151" s="48">
        <f t="shared" si="42"/>
        <v>1</v>
      </c>
      <c r="E151" s="252">
        <v>398</v>
      </c>
      <c r="F151" s="253">
        <f t="shared" si="41"/>
        <v>0</v>
      </c>
      <c r="G151" s="76">
        <v>12.41</v>
      </c>
      <c r="H151" s="48">
        <f t="shared" si="37"/>
        <v>1</v>
      </c>
      <c r="I151" s="79">
        <f t="shared" si="33"/>
        <v>0</v>
      </c>
      <c r="N151" s="25" t="str">
        <f t="shared" si="38"/>
        <v>CA</v>
      </c>
      <c r="O151" s="25">
        <f t="shared" si="6"/>
        <v>11.6</v>
      </c>
      <c r="P151" s="25">
        <f t="shared" si="7"/>
        <v>12.04</v>
      </c>
      <c r="Q151" s="25">
        <f t="shared" si="1"/>
        <v>8</v>
      </c>
      <c r="R151" s="25">
        <f t="shared" si="2"/>
        <v>14.4</v>
      </c>
      <c r="S151" s="25">
        <f t="shared" si="3"/>
        <v>325</v>
      </c>
      <c r="T151" s="25">
        <f t="shared" si="4"/>
        <v>380</v>
      </c>
    </row>
    <row r="152" spans="1:20" x14ac:dyDescent="0.25">
      <c r="A152" s="2">
        <v>46052</v>
      </c>
      <c r="B152" s="100" t="s">
        <v>292</v>
      </c>
      <c r="C152" s="76">
        <v>12</v>
      </c>
      <c r="D152" s="48">
        <f t="shared" si="42"/>
        <v>1</v>
      </c>
      <c r="E152" s="252">
        <v>388</v>
      </c>
      <c r="F152" s="253">
        <f t="shared" si="41"/>
        <v>0</v>
      </c>
      <c r="G152" s="76">
        <v>12.84</v>
      </c>
      <c r="H152" s="48">
        <f t="shared" si="37"/>
        <v>1</v>
      </c>
      <c r="I152" s="79">
        <f t="shared" si="33"/>
        <v>0</v>
      </c>
      <c r="N152" s="25" t="str">
        <f t="shared" si="38"/>
        <v>CA</v>
      </c>
      <c r="O152" s="25">
        <f t="shared" si="6"/>
        <v>11.6</v>
      </c>
      <c r="P152" s="25">
        <f t="shared" si="7"/>
        <v>12.04</v>
      </c>
      <c r="Q152" s="25">
        <f t="shared" si="1"/>
        <v>8</v>
      </c>
      <c r="R152" s="25">
        <f t="shared" si="2"/>
        <v>14.4</v>
      </c>
      <c r="S152" s="25">
        <f t="shared" si="3"/>
        <v>325</v>
      </c>
      <c r="T152" s="25">
        <f t="shared" si="4"/>
        <v>380</v>
      </c>
    </row>
    <row r="153" spans="1:20" x14ac:dyDescent="0.25">
      <c r="A153" s="2">
        <v>46052</v>
      </c>
      <c r="B153" s="100" t="s">
        <v>293</v>
      </c>
      <c r="C153" s="76">
        <v>11.9</v>
      </c>
      <c r="D153" s="48">
        <f t="shared" si="42"/>
        <v>1</v>
      </c>
      <c r="E153" s="252">
        <v>390</v>
      </c>
      <c r="F153" s="253">
        <f t="shared" si="41"/>
        <v>0</v>
      </c>
      <c r="G153" s="76">
        <v>12.62</v>
      </c>
      <c r="H153" s="48">
        <f t="shared" si="37"/>
        <v>1</v>
      </c>
      <c r="I153" s="79">
        <f t="shared" si="33"/>
        <v>0</v>
      </c>
      <c r="N153" s="25" t="str">
        <f t="shared" si="38"/>
        <v>CA</v>
      </c>
      <c r="O153" s="25">
        <f t="shared" si="6"/>
        <v>11.6</v>
      </c>
      <c r="P153" s="25">
        <f t="shared" si="7"/>
        <v>12.04</v>
      </c>
      <c r="Q153" s="25">
        <f t="shared" si="1"/>
        <v>8</v>
      </c>
      <c r="R153" s="25">
        <f t="shared" si="2"/>
        <v>14.4</v>
      </c>
      <c r="S153" s="25">
        <f t="shared" si="3"/>
        <v>325</v>
      </c>
      <c r="T153" s="25">
        <f t="shared" si="4"/>
        <v>380</v>
      </c>
    </row>
    <row r="154" spans="1:20" x14ac:dyDescent="0.25">
      <c r="A154" s="2">
        <v>46052</v>
      </c>
      <c r="B154" s="100" t="s">
        <v>294</v>
      </c>
      <c r="C154" s="76">
        <v>12</v>
      </c>
      <c r="D154" s="48">
        <f t="shared" si="42"/>
        <v>1</v>
      </c>
      <c r="E154" s="252">
        <v>401</v>
      </c>
      <c r="F154" s="253">
        <f t="shared" si="41"/>
        <v>0</v>
      </c>
      <c r="G154" s="76">
        <v>12.27</v>
      </c>
      <c r="H154" s="48">
        <f t="shared" si="37"/>
        <v>1</v>
      </c>
      <c r="I154" s="79">
        <f t="shared" si="33"/>
        <v>0</v>
      </c>
      <c r="N154" s="25" t="str">
        <f t="shared" si="38"/>
        <v>CA</v>
      </c>
      <c r="O154" s="25">
        <f t="shared" si="6"/>
        <v>11.6</v>
      </c>
      <c r="P154" s="25">
        <f t="shared" si="7"/>
        <v>12.04</v>
      </c>
      <c r="Q154" s="25">
        <f t="shared" si="1"/>
        <v>8</v>
      </c>
      <c r="R154" s="25">
        <f t="shared" si="2"/>
        <v>14.4</v>
      </c>
      <c r="S154" s="25">
        <f t="shared" si="3"/>
        <v>325</v>
      </c>
      <c r="T154" s="25">
        <f t="shared" si="4"/>
        <v>380</v>
      </c>
    </row>
    <row r="155" spans="1:20" x14ac:dyDescent="0.25">
      <c r="A155" s="2">
        <v>46052</v>
      </c>
      <c r="B155" s="100" t="s">
        <v>295</v>
      </c>
      <c r="C155" s="76">
        <v>11.8</v>
      </c>
      <c r="D155" s="48">
        <f t="shared" si="42"/>
        <v>1</v>
      </c>
      <c r="E155" s="252">
        <v>612</v>
      </c>
      <c r="F155" s="253">
        <f t="shared" si="41"/>
        <v>0</v>
      </c>
      <c r="G155" s="76">
        <v>12.14</v>
      </c>
      <c r="H155" s="48">
        <f t="shared" si="37"/>
        <v>1</v>
      </c>
      <c r="I155" s="79">
        <f t="shared" si="33"/>
        <v>0</v>
      </c>
      <c r="N155" s="25" t="str">
        <f t="shared" si="38"/>
        <v>CA</v>
      </c>
      <c r="O155" s="25">
        <f t="shared" si="6"/>
        <v>11.6</v>
      </c>
      <c r="P155" s="25">
        <f t="shared" si="7"/>
        <v>12.04</v>
      </c>
      <c r="Q155" s="25">
        <f t="shared" si="1"/>
        <v>8</v>
      </c>
      <c r="R155" s="25">
        <f t="shared" si="2"/>
        <v>14.4</v>
      </c>
      <c r="S155" s="25">
        <f t="shared" si="3"/>
        <v>325</v>
      </c>
      <c r="T155" s="25">
        <f t="shared" si="4"/>
        <v>380</v>
      </c>
    </row>
    <row r="156" spans="1:20" x14ac:dyDescent="0.25">
      <c r="A156" s="2">
        <v>46052</v>
      </c>
      <c r="B156" s="100" t="s">
        <v>296</v>
      </c>
      <c r="C156" s="76">
        <v>11.8</v>
      </c>
      <c r="D156" s="48">
        <f t="shared" si="42"/>
        <v>1</v>
      </c>
      <c r="E156" s="252">
        <v>383</v>
      </c>
      <c r="F156" s="253">
        <f t="shared" si="41"/>
        <v>0</v>
      </c>
      <c r="G156" s="76">
        <v>12.19</v>
      </c>
      <c r="H156" s="48">
        <f t="shared" si="37"/>
        <v>1</v>
      </c>
      <c r="I156" s="79">
        <f t="shared" si="33"/>
        <v>0</v>
      </c>
      <c r="N156" s="25" t="str">
        <f t="shared" si="38"/>
        <v>CA</v>
      </c>
      <c r="O156" s="25">
        <f t="shared" si="6"/>
        <v>11.6</v>
      </c>
      <c r="P156" s="25">
        <f t="shared" si="7"/>
        <v>12.04</v>
      </c>
      <c r="Q156" s="25">
        <f t="shared" si="1"/>
        <v>8</v>
      </c>
      <c r="R156" s="25">
        <f t="shared" si="2"/>
        <v>14.4</v>
      </c>
      <c r="S156" s="25">
        <f t="shared" si="3"/>
        <v>325</v>
      </c>
      <c r="T156" s="25">
        <f t="shared" si="4"/>
        <v>380</v>
      </c>
    </row>
    <row r="157" spans="1:20" x14ac:dyDescent="0.25">
      <c r="A157" s="2">
        <v>46052</v>
      </c>
      <c r="B157" s="100" t="s">
        <v>322</v>
      </c>
      <c r="C157" s="76">
        <v>12</v>
      </c>
      <c r="D157" s="48">
        <f t="shared" si="42"/>
        <v>1</v>
      </c>
      <c r="E157" s="252">
        <v>385</v>
      </c>
      <c r="F157" s="253">
        <f t="shared" si="41"/>
        <v>0</v>
      </c>
      <c r="G157" s="76">
        <v>11.98</v>
      </c>
      <c r="H157" s="48">
        <f t="shared" si="37"/>
        <v>1</v>
      </c>
      <c r="I157" s="79">
        <f t="shared" si="33"/>
        <v>0</v>
      </c>
      <c r="N157" s="25" t="str">
        <f t="shared" si="38"/>
        <v>CA</v>
      </c>
      <c r="O157" s="25">
        <f t="shared" si="6"/>
        <v>11.6</v>
      </c>
      <c r="P157" s="25">
        <f t="shared" si="7"/>
        <v>12.04</v>
      </c>
      <c r="Q157" s="25">
        <f t="shared" si="1"/>
        <v>8</v>
      </c>
      <c r="R157" s="25">
        <f t="shared" si="2"/>
        <v>14.4</v>
      </c>
      <c r="S157" s="25">
        <f t="shared" si="3"/>
        <v>325</v>
      </c>
      <c r="T157" s="25">
        <f t="shared" si="4"/>
        <v>380</v>
      </c>
    </row>
    <row r="158" spans="1:20" x14ac:dyDescent="0.25">
      <c r="A158" s="2">
        <v>46053</v>
      </c>
      <c r="B158" s="100" t="s">
        <v>323</v>
      </c>
      <c r="C158" s="76">
        <v>11.8</v>
      </c>
      <c r="D158" s="48">
        <f t="shared" si="42"/>
        <v>1</v>
      </c>
      <c r="E158" s="252">
        <v>393</v>
      </c>
      <c r="F158" s="253">
        <f t="shared" si="41"/>
        <v>0</v>
      </c>
      <c r="G158" s="76">
        <v>12.27</v>
      </c>
      <c r="H158" s="48">
        <f t="shared" si="37"/>
        <v>1</v>
      </c>
      <c r="I158" s="79">
        <f t="shared" si="33"/>
        <v>0</v>
      </c>
      <c r="N158" s="25" t="str">
        <f t="shared" si="38"/>
        <v>CA</v>
      </c>
      <c r="O158" s="25">
        <f t="shared" si="6"/>
        <v>11.6</v>
      </c>
      <c r="P158" s="25">
        <f t="shared" si="7"/>
        <v>12.04</v>
      </c>
      <c r="Q158" s="25">
        <f t="shared" si="1"/>
        <v>8</v>
      </c>
      <c r="R158" s="25">
        <f t="shared" si="2"/>
        <v>14.4</v>
      </c>
      <c r="S158" s="25">
        <f t="shared" si="3"/>
        <v>325</v>
      </c>
      <c r="T158" s="25">
        <f t="shared" si="4"/>
        <v>380</v>
      </c>
    </row>
    <row r="159" spans="1:20" x14ac:dyDescent="0.25">
      <c r="A159" s="2">
        <v>46053</v>
      </c>
      <c r="B159" s="100" t="s">
        <v>324</v>
      </c>
      <c r="C159" s="76">
        <v>11.9</v>
      </c>
      <c r="D159" s="48">
        <f t="shared" si="42"/>
        <v>1</v>
      </c>
      <c r="E159" s="252">
        <v>379</v>
      </c>
      <c r="F159" s="253">
        <f t="shared" si="41"/>
        <v>1</v>
      </c>
      <c r="G159" s="76">
        <v>12.15</v>
      </c>
      <c r="H159" s="48">
        <f t="shared" si="37"/>
        <v>1</v>
      </c>
      <c r="I159" s="79">
        <f t="shared" si="33"/>
        <v>1</v>
      </c>
      <c r="N159" s="25" t="str">
        <f t="shared" si="38"/>
        <v>CA</v>
      </c>
      <c r="O159" s="25">
        <f t="shared" si="6"/>
        <v>11.6</v>
      </c>
      <c r="P159" s="25">
        <f t="shared" si="7"/>
        <v>12.04</v>
      </c>
      <c r="Q159" s="25">
        <f t="shared" si="1"/>
        <v>8</v>
      </c>
      <c r="R159" s="25">
        <f t="shared" si="2"/>
        <v>14.4</v>
      </c>
      <c r="S159" s="25">
        <f t="shared" si="3"/>
        <v>325</v>
      </c>
      <c r="T159" s="25">
        <f t="shared" si="4"/>
        <v>380</v>
      </c>
    </row>
    <row r="160" spans="1:20" x14ac:dyDescent="0.25">
      <c r="A160" s="2">
        <v>46053</v>
      </c>
      <c r="B160" s="100" t="s">
        <v>325</v>
      </c>
      <c r="C160" s="76">
        <v>11.9</v>
      </c>
      <c r="D160" s="48">
        <f t="shared" si="42"/>
        <v>1</v>
      </c>
      <c r="E160" s="252">
        <v>373</v>
      </c>
      <c r="F160" s="253">
        <f t="shared" si="41"/>
        <v>1</v>
      </c>
      <c r="G160" s="76">
        <v>12.73</v>
      </c>
      <c r="H160" s="48">
        <f t="shared" si="37"/>
        <v>1</v>
      </c>
      <c r="I160" s="79">
        <f t="shared" si="33"/>
        <v>1</v>
      </c>
      <c r="N160" s="25" t="str">
        <f t="shared" si="38"/>
        <v>CA</v>
      </c>
      <c r="O160" s="25">
        <f t="shared" si="6"/>
        <v>11.6</v>
      </c>
      <c r="P160" s="25">
        <f t="shared" si="7"/>
        <v>12.04</v>
      </c>
      <c r="Q160" s="25">
        <f t="shared" si="1"/>
        <v>8</v>
      </c>
      <c r="R160" s="25">
        <f t="shared" si="2"/>
        <v>14.4</v>
      </c>
      <c r="S160" s="25">
        <f t="shared" si="3"/>
        <v>325</v>
      </c>
      <c r="T160" s="25">
        <f t="shared" si="4"/>
        <v>380</v>
      </c>
    </row>
    <row r="161" spans="1:20" x14ac:dyDescent="0.25">
      <c r="A161" s="2">
        <v>46053</v>
      </c>
      <c r="B161" s="100" t="s">
        <v>326</v>
      </c>
      <c r="C161" s="76">
        <v>11.7</v>
      </c>
      <c r="D161" s="48">
        <f t="shared" si="42"/>
        <v>1</v>
      </c>
      <c r="E161" s="252">
        <v>372</v>
      </c>
      <c r="F161" s="253">
        <f t="shared" si="41"/>
        <v>1</v>
      </c>
      <c r="G161" s="76">
        <v>11.9</v>
      </c>
      <c r="H161" s="48">
        <f t="shared" si="37"/>
        <v>1</v>
      </c>
      <c r="I161" s="79">
        <f t="shared" si="33"/>
        <v>1</v>
      </c>
      <c r="N161" s="25" t="str">
        <f t="shared" si="38"/>
        <v>CA</v>
      </c>
      <c r="O161" s="25">
        <f t="shared" si="6"/>
        <v>11.6</v>
      </c>
      <c r="P161" s="25">
        <f t="shared" si="7"/>
        <v>12.04</v>
      </c>
      <c r="Q161" s="25">
        <f t="shared" si="1"/>
        <v>8</v>
      </c>
      <c r="R161" s="25">
        <f t="shared" si="2"/>
        <v>14.4</v>
      </c>
      <c r="S161" s="25">
        <f t="shared" si="3"/>
        <v>325</v>
      </c>
      <c r="T161" s="25">
        <f t="shared" si="4"/>
        <v>380</v>
      </c>
    </row>
    <row r="162" spans="1:20" x14ac:dyDescent="0.25">
      <c r="A162" s="2">
        <v>46053</v>
      </c>
      <c r="B162" s="100" t="s">
        <v>327</v>
      </c>
      <c r="C162" s="76">
        <v>11.7</v>
      </c>
      <c r="D162" s="48">
        <f t="shared" si="42"/>
        <v>1</v>
      </c>
      <c r="E162" s="252">
        <v>367</v>
      </c>
      <c r="F162" s="253">
        <f t="shared" si="41"/>
        <v>1</v>
      </c>
      <c r="G162" s="76">
        <v>12.33</v>
      </c>
      <c r="H162" s="48">
        <f t="shared" si="37"/>
        <v>1</v>
      </c>
      <c r="I162" s="79">
        <f t="shared" si="33"/>
        <v>1</v>
      </c>
      <c r="N162" s="25" t="str">
        <f t="shared" si="38"/>
        <v>CA</v>
      </c>
      <c r="O162" s="25">
        <f t="shared" si="6"/>
        <v>11.6</v>
      </c>
      <c r="P162" s="25">
        <f t="shared" si="7"/>
        <v>12.04</v>
      </c>
      <c r="Q162" s="25">
        <f t="shared" si="1"/>
        <v>8</v>
      </c>
      <c r="R162" s="25">
        <f t="shared" si="2"/>
        <v>14.4</v>
      </c>
      <c r="S162" s="25">
        <f t="shared" si="3"/>
        <v>325</v>
      </c>
      <c r="T162" s="25">
        <f t="shared" si="4"/>
        <v>380</v>
      </c>
    </row>
    <row r="163" spans="1:20" x14ac:dyDescent="0.25">
      <c r="A163" s="2">
        <v>46053</v>
      </c>
      <c r="B163" s="100" t="s">
        <v>328</v>
      </c>
      <c r="C163" s="76">
        <v>11.8</v>
      </c>
      <c r="D163" s="48">
        <f t="shared" si="42"/>
        <v>1</v>
      </c>
      <c r="E163" s="252">
        <v>390</v>
      </c>
      <c r="F163" s="253">
        <f t="shared" si="41"/>
        <v>0</v>
      </c>
      <c r="G163" s="76">
        <v>12.82</v>
      </c>
      <c r="H163" s="48">
        <f t="shared" si="37"/>
        <v>1</v>
      </c>
      <c r="I163" s="79">
        <f t="shared" si="33"/>
        <v>0</v>
      </c>
      <c r="N163" s="25" t="str">
        <f t="shared" si="38"/>
        <v>CA</v>
      </c>
      <c r="O163" s="25">
        <f t="shared" si="6"/>
        <v>11.6</v>
      </c>
      <c r="P163" s="25">
        <f t="shared" si="7"/>
        <v>12.04</v>
      </c>
      <c r="Q163" s="25">
        <f t="shared" si="1"/>
        <v>8</v>
      </c>
      <c r="R163" s="25">
        <f t="shared" si="2"/>
        <v>14.4</v>
      </c>
      <c r="S163" s="25">
        <f t="shared" si="3"/>
        <v>325</v>
      </c>
      <c r="T163" s="25">
        <f t="shared" si="4"/>
        <v>380</v>
      </c>
    </row>
    <row r="164" spans="1:20" x14ac:dyDescent="0.25">
      <c r="A164" s="2">
        <v>46053</v>
      </c>
      <c r="B164" s="100" t="s">
        <v>329</v>
      </c>
      <c r="C164" s="76">
        <v>12</v>
      </c>
      <c r="D164" s="48">
        <f t="shared" si="42"/>
        <v>1</v>
      </c>
      <c r="E164" s="252">
        <v>387</v>
      </c>
      <c r="F164" s="253">
        <f t="shared" si="41"/>
        <v>0</v>
      </c>
      <c r="G164" s="76">
        <v>12.42</v>
      </c>
      <c r="H164" s="48">
        <f t="shared" si="37"/>
        <v>1</v>
      </c>
      <c r="I164" s="79">
        <f t="shared" si="33"/>
        <v>0</v>
      </c>
      <c r="N164" s="25" t="str">
        <f t="shared" si="38"/>
        <v>CA</v>
      </c>
      <c r="O164" s="25">
        <f t="shared" si="6"/>
        <v>11.6</v>
      </c>
      <c r="P164" s="25">
        <f t="shared" si="7"/>
        <v>12.04</v>
      </c>
      <c r="Q164" s="25">
        <f t="shared" si="1"/>
        <v>8</v>
      </c>
      <c r="R164" s="25">
        <f t="shared" si="2"/>
        <v>14.4</v>
      </c>
      <c r="S164" s="25">
        <f t="shared" si="3"/>
        <v>325</v>
      </c>
      <c r="T164" s="25">
        <f t="shared" si="4"/>
        <v>380</v>
      </c>
    </row>
    <row r="165" spans="1:20" x14ac:dyDescent="0.25">
      <c r="A165" s="2">
        <v>46053</v>
      </c>
      <c r="B165" s="100" t="s">
        <v>330</v>
      </c>
      <c r="C165" s="76">
        <v>12</v>
      </c>
      <c r="D165" s="48">
        <f t="shared" si="42"/>
        <v>1</v>
      </c>
      <c r="E165" s="252">
        <v>389</v>
      </c>
      <c r="F165" s="253">
        <f t="shared" si="41"/>
        <v>0</v>
      </c>
      <c r="G165" s="76">
        <v>12.56</v>
      </c>
      <c r="H165" s="48">
        <f t="shared" si="37"/>
        <v>1</v>
      </c>
      <c r="I165" s="79">
        <f t="shared" si="33"/>
        <v>0</v>
      </c>
      <c r="N165" s="25" t="str">
        <f t="shared" si="38"/>
        <v>CA</v>
      </c>
      <c r="O165" s="25">
        <f t="shared" si="6"/>
        <v>11.6</v>
      </c>
      <c r="P165" s="25">
        <f t="shared" si="7"/>
        <v>12.04</v>
      </c>
      <c r="Q165" s="25">
        <f t="shared" si="1"/>
        <v>8</v>
      </c>
      <c r="R165" s="25">
        <f t="shared" si="2"/>
        <v>14.4</v>
      </c>
      <c r="S165" s="25">
        <f t="shared" si="3"/>
        <v>325</v>
      </c>
      <c r="T165" s="25">
        <f t="shared" si="4"/>
        <v>380</v>
      </c>
    </row>
    <row r="166" spans="1:20" x14ac:dyDescent="0.25">
      <c r="A166" s="2">
        <v>46053</v>
      </c>
      <c r="B166" s="100" t="s">
        <v>331</v>
      </c>
      <c r="C166" s="76">
        <v>11.9</v>
      </c>
      <c r="D166" s="48">
        <f t="shared" si="42"/>
        <v>1</v>
      </c>
      <c r="E166" s="252">
        <v>397</v>
      </c>
      <c r="F166" s="253">
        <f t="shared" si="41"/>
        <v>0</v>
      </c>
      <c r="G166" s="76">
        <v>12.74</v>
      </c>
      <c r="H166" s="48">
        <f t="shared" si="37"/>
        <v>1</v>
      </c>
      <c r="I166" s="79">
        <f t="shared" si="33"/>
        <v>0</v>
      </c>
      <c r="N166" s="25" t="str">
        <f t="shared" si="38"/>
        <v>CA</v>
      </c>
      <c r="O166" s="25">
        <f t="shared" si="6"/>
        <v>11.6</v>
      </c>
      <c r="P166" s="25">
        <f t="shared" si="7"/>
        <v>12.04</v>
      </c>
      <c r="Q166" s="25">
        <f t="shared" si="1"/>
        <v>8</v>
      </c>
      <c r="R166" s="25">
        <f t="shared" si="2"/>
        <v>14.4</v>
      </c>
      <c r="S166" s="25">
        <f t="shared" si="3"/>
        <v>325</v>
      </c>
      <c r="T166" s="25">
        <f t="shared" si="4"/>
        <v>380</v>
      </c>
    </row>
    <row r="167" spans="1:20" ht="15.75" thickBot="1" x14ac:dyDescent="0.3">
      <c r="A167" s="2"/>
      <c r="B167" s="100"/>
      <c r="C167" s="76"/>
      <c r="D167" s="48"/>
      <c r="E167" s="252"/>
      <c r="F167" s="253"/>
      <c r="G167" s="76"/>
      <c r="H167" s="48"/>
      <c r="I167" s="79"/>
      <c r="N167" s="25" t="str">
        <f t="shared" si="38"/>
        <v/>
      </c>
      <c r="O167" s="25" t="e">
        <f t="shared" si="6"/>
        <v>#N/A</v>
      </c>
      <c r="P167" s="25" t="e">
        <f t="shared" si="7"/>
        <v>#N/A</v>
      </c>
      <c r="Q167" s="25" t="e">
        <f t="shared" si="1"/>
        <v>#N/A</v>
      </c>
      <c r="R167" s="25" t="e">
        <f t="shared" si="2"/>
        <v>#N/A</v>
      </c>
      <c r="S167" s="25" t="e">
        <f t="shared" si="3"/>
        <v>#N/A</v>
      </c>
      <c r="T167" s="25" t="e">
        <f t="shared" si="4"/>
        <v>#N/A</v>
      </c>
    </row>
    <row r="168" spans="1:20" hidden="1" x14ac:dyDescent="0.25">
      <c r="A168" s="2"/>
      <c r="B168" s="100"/>
      <c r="C168" s="76"/>
      <c r="D168" s="48"/>
      <c r="E168" s="252"/>
      <c r="F168" s="253"/>
      <c r="G168" s="76"/>
      <c r="H168" s="48"/>
      <c r="I168" s="79"/>
      <c r="N168" s="25" t="str">
        <f t="shared" si="38"/>
        <v/>
      </c>
      <c r="O168" s="25" t="e">
        <f t="shared" si="6"/>
        <v>#N/A</v>
      </c>
      <c r="P168" s="25" t="e">
        <f t="shared" si="7"/>
        <v>#N/A</v>
      </c>
      <c r="Q168" s="25" t="e">
        <f t="shared" si="1"/>
        <v>#N/A</v>
      </c>
      <c r="R168" s="25" t="e">
        <f t="shared" si="2"/>
        <v>#N/A</v>
      </c>
      <c r="S168" s="25" t="e">
        <f t="shared" si="3"/>
        <v>#N/A</v>
      </c>
      <c r="T168" s="25" t="e">
        <f t="shared" si="4"/>
        <v>#N/A</v>
      </c>
    </row>
    <row r="169" spans="1:20" hidden="1" x14ac:dyDescent="0.25">
      <c r="A169" s="2"/>
      <c r="B169" s="100"/>
      <c r="C169" s="76"/>
      <c r="D169" s="48"/>
      <c r="E169" s="252"/>
      <c r="F169" s="253"/>
      <c r="G169" s="76"/>
      <c r="H169" s="48"/>
      <c r="I169" s="79"/>
      <c r="N169" s="25" t="str">
        <f t="shared" si="38"/>
        <v/>
      </c>
      <c r="O169" s="25" t="e">
        <f t="shared" si="6"/>
        <v>#N/A</v>
      </c>
      <c r="P169" s="25" t="e">
        <f t="shared" si="7"/>
        <v>#N/A</v>
      </c>
      <c r="Q169" s="25" t="e">
        <f t="shared" si="1"/>
        <v>#N/A</v>
      </c>
      <c r="R169" s="25" t="e">
        <f t="shared" si="2"/>
        <v>#N/A</v>
      </c>
      <c r="S169" s="25" t="e">
        <f t="shared" si="3"/>
        <v>#N/A</v>
      </c>
      <c r="T169" s="25" t="e">
        <f t="shared" si="4"/>
        <v>#N/A</v>
      </c>
    </row>
    <row r="170" spans="1:20" hidden="1" x14ac:dyDescent="0.25">
      <c r="A170" s="2"/>
      <c r="B170" s="100"/>
      <c r="C170" s="76"/>
      <c r="D170" s="48"/>
      <c r="E170" s="252"/>
      <c r="F170" s="253"/>
      <c r="G170" s="76"/>
      <c r="H170" s="48"/>
      <c r="I170" s="79"/>
      <c r="N170" s="25" t="str">
        <f t="shared" si="38"/>
        <v/>
      </c>
      <c r="O170" s="25" t="e">
        <f t="shared" si="6"/>
        <v>#N/A</v>
      </c>
      <c r="P170" s="25" t="e">
        <f t="shared" si="7"/>
        <v>#N/A</v>
      </c>
      <c r="Q170" s="25" t="e">
        <f t="shared" si="1"/>
        <v>#N/A</v>
      </c>
      <c r="R170" s="25" t="e">
        <f t="shared" si="2"/>
        <v>#N/A</v>
      </c>
      <c r="S170" s="25" t="e">
        <f t="shared" si="3"/>
        <v>#N/A</v>
      </c>
      <c r="T170" s="25" t="e">
        <f t="shared" si="4"/>
        <v>#N/A</v>
      </c>
    </row>
    <row r="171" spans="1:20" ht="15.75" hidden="1" thickBot="1" x14ac:dyDescent="0.3">
      <c r="A171" s="2"/>
      <c r="B171" s="100"/>
      <c r="C171" s="76"/>
      <c r="D171" s="48"/>
      <c r="E171" s="307"/>
      <c r="F171" s="253"/>
      <c r="G171" s="76"/>
      <c r="H171" s="48"/>
      <c r="I171" s="80"/>
      <c r="N171" s="25" t="str">
        <f t="shared" si="38"/>
        <v/>
      </c>
      <c r="O171" s="25" t="e">
        <f t="shared" si="6"/>
        <v>#N/A</v>
      </c>
      <c r="P171" s="25" t="e">
        <f t="shared" si="7"/>
        <v>#N/A</v>
      </c>
      <c r="Q171" s="25" t="e">
        <f t="shared" si="1"/>
        <v>#N/A</v>
      </c>
      <c r="R171" s="25" t="e">
        <f t="shared" si="2"/>
        <v>#N/A</v>
      </c>
      <c r="S171" s="25" t="e">
        <f t="shared" si="3"/>
        <v>#N/A</v>
      </c>
      <c r="T171" s="25" t="e">
        <f t="shared" si="4"/>
        <v>#N/A</v>
      </c>
    </row>
    <row r="172" spans="1:20" s="1" customFormat="1" ht="15.75" thickBot="1" x14ac:dyDescent="0.3">
      <c r="B172" s="1">
        <f>COUNTA(B17:B171)</f>
        <v>150</v>
      </c>
      <c r="C172" s="258">
        <f>((COUNTA(C17:C171))-COUNTIF(D17:D171,"&lt;1"))/(COUNTA(C17:C171))</f>
        <v>0.89333333333333331</v>
      </c>
      <c r="E172" s="258">
        <f>((COUNTA(E17:E171))-COUNTIF(F17:F171,"&lt;1"))/(COUNTA(E17:E171))</f>
        <v>0.18666666666666668</v>
      </c>
      <c r="G172" s="258">
        <f>((COUNTA(G17:G171))-COUNTIF(H17:H171,"&lt;1"))/(COUNTA(G17:G171))</f>
        <v>1</v>
      </c>
      <c r="H172" s="418"/>
      <c r="I172" s="419">
        <f>AVERAGE(I17:I171)</f>
        <v>0.17333333333333334</v>
      </c>
      <c r="J172" s="260"/>
      <c r="N172" s="25" t="str">
        <f t="shared" si="38"/>
        <v>15</v>
      </c>
      <c r="O172" s="25" t="e">
        <f t="shared" si="6"/>
        <v>#N/A</v>
      </c>
      <c r="P172" s="25" t="e">
        <f t="shared" si="7"/>
        <v>#N/A</v>
      </c>
      <c r="Q172" s="25" t="e">
        <f t="shared" si="1"/>
        <v>#N/A</v>
      </c>
      <c r="R172" s="25" t="e">
        <f t="shared" si="2"/>
        <v>#N/A</v>
      </c>
      <c r="S172" s="25" t="e">
        <f t="shared" si="3"/>
        <v>#N/A</v>
      </c>
      <c r="T172" s="25" t="e">
        <f t="shared" si="4"/>
        <v>#N/A</v>
      </c>
    </row>
    <row r="173" spans="1:20" x14ac:dyDescent="0.25">
      <c r="C173" s="136"/>
      <c r="D173" s="1"/>
      <c r="E173" s="1"/>
      <c r="F173" s="1"/>
      <c r="G173" s="136"/>
      <c r="H173" s="1"/>
      <c r="I173"/>
      <c r="N173" s="25" t="str">
        <f t="shared" si="38"/>
        <v/>
      </c>
      <c r="O173" s="25" t="e">
        <f t="shared" si="6"/>
        <v>#N/A</v>
      </c>
      <c r="P173" s="25" t="e">
        <f t="shared" si="7"/>
        <v>#N/A</v>
      </c>
      <c r="Q173" s="25" t="e">
        <f t="shared" si="1"/>
        <v>#N/A</v>
      </c>
      <c r="R173" s="25" t="e">
        <f t="shared" si="2"/>
        <v>#N/A</v>
      </c>
      <c r="S173" s="25" t="e">
        <f t="shared" si="3"/>
        <v>#N/A</v>
      </c>
      <c r="T173" s="25" t="e">
        <f t="shared" si="4"/>
        <v>#N/A</v>
      </c>
    </row>
    <row r="174" spans="1:20" x14ac:dyDescent="0.25">
      <c r="C174" s="136"/>
      <c r="D174" s="1"/>
      <c r="E174" s="1"/>
      <c r="F174" s="1"/>
      <c r="G174" s="136"/>
      <c r="H174" s="1"/>
      <c r="I174"/>
      <c r="N174" s="25" t="str">
        <f t="shared" si="38"/>
        <v/>
      </c>
      <c r="O174" s="25" t="e">
        <f t="shared" ref="O174:O237" si="43">VLOOKUP($N174,$N$3:$R$11,2,FALSE)</f>
        <v>#N/A</v>
      </c>
      <c r="P174" s="25" t="e">
        <f t="shared" ref="P174:P237" si="44">VLOOKUP($N174,$N$3:$R$11,3,FALSE)</f>
        <v>#N/A</v>
      </c>
      <c r="Q174" s="25" t="e">
        <f t="shared" ref="Q174:Q237" si="45">VLOOKUP($N174,$N$3:$R$11,4,FALSE)</f>
        <v>#N/A</v>
      </c>
      <c r="R174" s="25" t="e">
        <f t="shared" si="2"/>
        <v>#N/A</v>
      </c>
      <c r="S174" s="25" t="e">
        <f t="shared" ref="S174:S237" si="46">VLOOKUP($N174,$N$3:$T$11,6,FALSE)</f>
        <v>#N/A</v>
      </c>
      <c r="T174" s="25" t="e">
        <f t="shared" ref="T174:T237" si="47">VLOOKUP($N174,$N$3:$T$11,7,FALSE)</f>
        <v>#N/A</v>
      </c>
    </row>
    <row r="175" spans="1:20" x14ac:dyDescent="0.25">
      <c r="A175" s="7" t="s">
        <v>18</v>
      </c>
      <c r="B175" s="99" t="s">
        <v>19</v>
      </c>
      <c r="C175" s="17" t="s">
        <v>10</v>
      </c>
      <c r="D175" s="48"/>
      <c r="E175" s="250" t="s">
        <v>9</v>
      </c>
      <c r="F175" s="251"/>
      <c r="G175" s="67" t="s">
        <v>11</v>
      </c>
      <c r="H175" s="70"/>
      <c r="I175" s="78" t="s">
        <v>20</v>
      </c>
      <c r="N175" s="25" t="str">
        <f t="shared" si="38"/>
        <v>ID</v>
      </c>
      <c r="O175" s="25" t="e">
        <f t="shared" si="43"/>
        <v>#N/A</v>
      </c>
      <c r="P175" s="25" t="e">
        <f t="shared" si="44"/>
        <v>#N/A</v>
      </c>
      <c r="Q175" s="25" t="e">
        <f t="shared" si="45"/>
        <v>#N/A</v>
      </c>
      <c r="R175" s="25" t="e">
        <f t="shared" si="2"/>
        <v>#N/A</v>
      </c>
      <c r="S175" s="25" t="e">
        <f t="shared" si="46"/>
        <v>#N/A</v>
      </c>
      <c r="T175" s="25" t="e">
        <f t="shared" si="47"/>
        <v>#N/A</v>
      </c>
    </row>
    <row r="176" spans="1:20" x14ac:dyDescent="0.25">
      <c r="A176" s="2">
        <v>46055</v>
      </c>
      <c r="B176" s="100" t="s">
        <v>216</v>
      </c>
      <c r="C176" s="76">
        <v>11.8</v>
      </c>
      <c r="D176" s="48">
        <f t="shared" ref="D176:D240" si="48">IF(+(IF(C176&lt;O176,0,IF(C176&gt;P176,0,1)))=1,1,0)</f>
        <v>1</v>
      </c>
      <c r="E176" s="252">
        <v>430</v>
      </c>
      <c r="F176" s="253">
        <f t="shared" ref="F176:F284" si="49">IF(+(IF(E176&lt;S176,0,IF(E176&gt;T176,0,1)))=1,1,0)</f>
        <v>0</v>
      </c>
      <c r="G176" s="76">
        <v>13.12</v>
      </c>
      <c r="H176" s="48">
        <f t="shared" ref="H176:H183" si="50">IF(+(IF(G176&lt;Q176,0,IF(G176&gt;R176,0,1)))=1,1,0)</f>
        <v>1</v>
      </c>
      <c r="I176" s="79">
        <f t="shared" ref="I176:I183" si="51">IF(+(IF(C176&lt;O176,0,IF(C176&gt;P176,0,1)))+(IF(E176&lt;S176,0,IF(E176&gt;T176,0,1)))+(IF(G176&lt;Q176,0,IF(G176&gt;R176,0,1)))=3,1,0)</f>
        <v>0</v>
      </c>
      <c r="N176" s="25" t="str">
        <f t="shared" si="38"/>
        <v>ST</v>
      </c>
      <c r="O176" s="25">
        <f t="shared" si="43"/>
        <v>11.6</v>
      </c>
      <c r="P176" s="25">
        <f t="shared" si="44"/>
        <v>12.04</v>
      </c>
      <c r="Q176" s="25">
        <f t="shared" si="45"/>
        <v>8</v>
      </c>
      <c r="R176" s="25">
        <f t="shared" si="2"/>
        <v>14.4</v>
      </c>
      <c r="S176" s="25">
        <f t="shared" si="46"/>
        <v>325</v>
      </c>
      <c r="T176" s="25">
        <f t="shared" si="47"/>
        <v>380</v>
      </c>
    </row>
    <row r="177" spans="1:20" x14ac:dyDescent="0.25">
      <c r="A177" s="2">
        <v>46055</v>
      </c>
      <c r="B177" s="100" t="s">
        <v>217</v>
      </c>
      <c r="C177" s="76">
        <v>12</v>
      </c>
      <c r="D177" s="48">
        <f t="shared" si="48"/>
        <v>1</v>
      </c>
      <c r="E177" s="252">
        <v>410</v>
      </c>
      <c r="F177" s="253">
        <f t="shared" si="49"/>
        <v>0</v>
      </c>
      <c r="G177" s="76">
        <v>12.82</v>
      </c>
      <c r="H177" s="48">
        <f t="shared" si="50"/>
        <v>1</v>
      </c>
      <c r="I177" s="79">
        <f t="shared" si="51"/>
        <v>0</v>
      </c>
      <c r="N177" s="25" t="str">
        <f t="shared" si="38"/>
        <v>ST</v>
      </c>
      <c r="O177" s="25">
        <f t="shared" si="43"/>
        <v>11.6</v>
      </c>
      <c r="P177" s="25">
        <f t="shared" si="44"/>
        <v>12.04</v>
      </c>
      <c r="Q177" s="25">
        <f t="shared" si="45"/>
        <v>8</v>
      </c>
      <c r="R177" s="25">
        <f t="shared" si="2"/>
        <v>14.4</v>
      </c>
      <c r="S177" s="25">
        <f t="shared" si="46"/>
        <v>325</v>
      </c>
      <c r="T177" s="25">
        <f t="shared" si="47"/>
        <v>380</v>
      </c>
    </row>
    <row r="178" spans="1:20" x14ac:dyDescent="0.25">
      <c r="A178" s="2">
        <v>46055</v>
      </c>
      <c r="B178" s="100" t="s">
        <v>218</v>
      </c>
      <c r="C178" s="76">
        <v>11.8</v>
      </c>
      <c r="D178" s="48">
        <f t="shared" si="48"/>
        <v>1</v>
      </c>
      <c r="E178" s="252">
        <v>401</v>
      </c>
      <c r="F178" s="253">
        <f t="shared" si="49"/>
        <v>0</v>
      </c>
      <c r="G178" s="76">
        <v>11.44</v>
      </c>
      <c r="H178" s="48">
        <f t="shared" si="50"/>
        <v>1</v>
      </c>
      <c r="I178" s="79">
        <f t="shared" si="51"/>
        <v>0</v>
      </c>
      <c r="N178" s="25" t="str">
        <f t="shared" si="38"/>
        <v>ST</v>
      </c>
      <c r="O178" s="25">
        <f t="shared" si="43"/>
        <v>11.6</v>
      </c>
      <c r="P178" s="25">
        <f t="shared" si="44"/>
        <v>12.04</v>
      </c>
      <c r="Q178" s="25">
        <f t="shared" si="45"/>
        <v>8</v>
      </c>
      <c r="R178" s="25">
        <f t="shared" ref="R178:R241" si="52">VLOOKUP($N178,$N$3:$R$11,5,FALSE)</f>
        <v>14.4</v>
      </c>
      <c r="S178" s="25">
        <f t="shared" si="46"/>
        <v>325</v>
      </c>
      <c r="T178" s="25">
        <f t="shared" si="47"/>
        <v>380</v>
      </c>
    </row>
    <row r="179" spans="1:20" x14ac:dyDescent="0.25">
      <c r="A179" s="2">
        <v>46055</v>
      </c>
      <c r="B179" s="100" t="s">
        <v>256</v>
      </c>
      <c r="C179" s="76">
        <v>11.9</v>
      </c>
      <c r="D179" s="48">
        <f t="shared" si="48"/>
        <v>1</v>
      </c>
      <c r="E179" s="252">
        <v>413</v>
      </c>
      <c r="F179" s="253">
        <f t="shared" si="49"/>
        <v>0</v>
      </c>
      <c r="G179" s="76">
        <v>13.12</v>
      </c>
      <c r="H179" s="48">
        <f t="shared" si="50"/>
        <v>1</v>
      </c>
      <c r="I179" s="79">
        <f t="shared" si="51"/>
        <v>0</v>
      </c>
      <c r="N179" s="25" t="str">
        <f t="shared" si="38"/>
        <v>ST</v>
      </c>
      <c r="O179" s="25">
        <f t="shared" si="43"/>
        <v>11.6</v>
      </c>
      <c r="P179" s="25">
        <f t="shared" si="44"/>
        <v>12.04</v>
      </c>
      <c r="Q179" s="25">
        <f t="shared" si="45"/>
        <v>8</v>
      </c>
      <c r="R179" s="25">
        <f t="shared" si="52"/>
        <v>14.4</v>
      </c>
      <c r="S179" s="25">
        <f t="shared" si="46"/>
        <v>325</v>
      </c>
      <c r="T179" s="25">
        <f t="shared" si="47"/>
        <v>380</v>
      </c>
    </row>
    <row r="180" spans="1:20" x14ac:dyDescent="0.25">
      <c r="A180" s="2">
        <v>46055</v>
      </c>
      <c r="B180" s="100" t="s">
        <v>257</v>
      </c>
      <c r="C180" s="76">
        <v>11.8</v>
      </c>
      <c r="D180" s="48">
        <f t="shared" si="48"/>
        <v>1</v>
      </c>
      <c r="E180" s="252">
        <v>375</v>
      </c>
      <c r="F180" s="253">
        <f t="shared" si="49"/>
        <v>1</v>
      </c>
      <c r="G180" s="76">
        <v>13.44</v>
      </c>
      <c r="H180" s="48">
        <f t="shared" si="50"/>
        <v>1</v>
      </c>
      <c r="I180" s="79">
        <f t="shared" si="51"/>
        <v>1</v>
      </c>
      <c r="N180" s="25" t="str">
        <f t="shared" si="38"/>
        <v>ST</v>
      </c>
      <c r="O180" s="25">
        <f t="shared" si="43"/>
        <v>11.6</v>
      </c>
      <c r="P180" s="25">
        <f t="shared" si="44"/>
        <v>12.04</v>
      </c>
      <c r="Q180" s="25">
        <f t="shared" si="45"/>
        <v>8</v>
      </c>
      <c r="R180" s="25">
        <f t="shared" si="52"/>
        <v>14.4</v>
      </c>
      <c r="S180" s="25">
        <f t="shared" si="46"/>
        <v>325</v>
      </c>
      <c r="T180" s="25">
        <f t="shared" si="47"/>
        <v>380</v>
      </c>
    </row>
    <row r="181" spans="1:20" x14ac:dyDescent="0.25">
      <c r="A181" s="2">
        <v>46055</v>
      </c>
      <c r="B181" s="100" t="s">
        <v>258</v>
      </c>
      <c r="C181" s="76">
        <v>11.8</v>
      </c>
      <c r="D181" s="48">
        <f t="shared" si="48"/>
        <v>1</v>
      </c>
      <c r="E181" s="252">
        <v>388</v>
      </c>
      <c r="F181" s="253">
        <f t="shared" si="49"/>
        <v>0</v>
      </c>
      <c r="G181" s="76">
        <v>13.36</v>
      </c>
      <c r="H181" s="48">
        <f t="shared" si="50"/>
        <v>1</v>
      </c>
      <c r="I181" s="79">
        <f t="shared" si="51"/>
        <v>0</v>
      </c>
      <c r="N181" s="25" t="str">
        <f t="shared" si="38"/>
        <v>ST</v>
      </c>
      <c r="O181" s="25">
        <f t="shared" si="43"/>
        <v>11.6</v>
      </c>
      <c r="P181" s="25">
        <f t="shared" si="44"/>
        <v>12.04</v>
      </c>
      <c r="Q181" s="25">
        <f t="shared" si="45"/>
        <v>8</v>
      </c>
      <c r="R181" s="25">
        <f t="shared" si="52"/>
        <v>14.4</v>
      </c>
      <c r="S181" s="25">
        <f t="shared" si="46"/>
        <v>325</v>
      </c>
      <c r="T181" s="25">
        <f t="shared" si="47"/>
        <v>380</v>
      </c>
    </row>
    <row r="182" spans="1:20" x14ac:dyDescent="0.25">
      <c r="A182" s="2">
        <v>46055</v>
      </c>
      <c r="B182" s="100" t="s">
        <v>259</v>
      </c>
      <c r="C182" s="76">
        <v>11.9</v>
      </c>
      <c r="D182" s="48">
        <f t="shared" si="48"/>
        <v>1</v>
      </c>
      <c r="E182" s="252">
        <v>397</v>
      </c>
      <c r="F182" s="253">
        <f t="shared" si="49"/>
        <v>0</v>
      </c>
      <c r="G182" s="76">
        <v>13.58</v>
      </c>
      <c r="H182" s="48">
        <f t="shared" si="50"/>
        <v>1</v>
      </c>
      <c r="I182" s="79">
        <f t="shared" si="51"/>
        <v>0</v>
      </c>
      <c r="N182" s="25" t="str">
        <f t="shared" si="38"/>
        <v>ST</v>
      </c>
      <c r="O182" s="25">
        <f t="shared" si="43"/>
        <v>11.6</v>
      </c>
      <c r="P182" s="25">
        <f t="shared" si="44"/>
        <v>12.04</v>
      </c>
      <c r="Q182" s="25">
        <f t="shared" si="45"/>
        <v>8</v>
      </c>
      <c r="R182" s="25">
        <f t="shared" si="52"/>
        <v>14.4</v>
      </c>
      <c r="S182" s="25">
        <f t="shared" si="46"/>
        <v>325</v>
      </c>
      <c r="T182" s="25">
        <f t="shared" si="47"/>
        <v>380</v>
      </c>
    </row>
    <row r="183" spans="1:20" x14ac:dyDescent="0.25">
      <c r="A183" s="2">
        <v>46055</v>
      </c>
      <c r="B183" s="100" t="s">
        <v>260</v>
      </c>
      <c r="C183" s="76">
        <v>12.2</v>
      </c>
      <c r="D183" s="48">
        <f t="shared" si="48"/>
        <v>0</v>
      </c>
      <c r="E183" s="252">
        <v>382</v>
      </c>
      <c r="F183" s="253">
        <f t="shared" si="49"/>
        <v>0</v>
      </c>
      <c r="G183" s="76">
        <v>13.44</v>
      </c>
      <c r="H183" s="48">
        <f t="shared" si="50"/>
        <v>1</v>
      </c>
      <c r="I183" s="79">
        <f t="shared" si="51"/>
        <v>0</v>
      </c>
      <c r="N183" s="25" t="str">
        <f t="shared" si="38"/>
        <v>ST</v>
      </c>
      <c r="O183" s="25">
        <f t="shared" si="43"/>
        <v>11.6</v>
      </c>
      <c r="P183" s="25">
        <f t="shared" si="44"/>
        <v>12.04</v>
      </c>
      <c r="Q183" s="25">
        <f t="shared" si="45"/>
        <v>8</v>
      </c>
      <c r="R183" s="25">
        <f t="shared" si="52"/>
        <v>14.4</v>
      </c>
      <c r="S183" s="25">
        <f t="shared" si="46"/>
        <v>325</v>
      </c>
      <c r="T183" s="25">
        <f t="shared" si="47"/>
        <v>380</v>
      </c>
    </row>
    <row r="184" spans="1:20" x14ac:dyDescent="0.25">
      <c r="A184" s="2">
        <v>46056</v>
      </c>
      <c r="B184" s="100" t="s">
        <v>332</v>
      </c>
      <c r="C184" s="76">
        <v>11.8</v>
      </c>
      <c r="D184" s="48">
        <f t="shared" si="48"/>
        <v>1</v>
      </c>
      <c r="E184" s="252">
        <v>448</v>
      </c>
      <c r="F184" s="253">
        <f t="shared" si="49"/>
        <v>0</v>
      </c>
      <c r="G184" s="76">
        <v>12.48</v>
      </c>
      <c r="H184" s="48">
        <f t="shared" ref="H184:H194" si="53">IF(+(IF(G184&lt;Q184,0,IF(G184&gt;R184,0,1)))=1,1,0)</f>
        <v>1</v>
      </c>
      <c r="I184" s="79">
        <f t="shared" ref="I184:I194" si="54">IF(+(IF(C184&lt;O184,0,IF(C184&gt;P184,0,1)))+(IF(E184&lt;S184,0,IF(E184&gt;T184,0,1)))+(IF(G184&lt;Q184,0,IF(G184&gt;R184,0,1)))=3,1,0)</f>
        <v>0</v>
      </c>
      <c r="N184" s="25" t="str">
        <f t="shared" si="38"/>
        <v>CA</v>
      </c>
      <c r="O184" s="25">
        <f t="shared" si="43"/>
        <v>11.6</v>
      </c>
      <c r="P184" s="25">
        <f t="shared" si="44"/>
        <v>12.04</v>
      </c>
      <c r="Q184" s="25">
        <f t="shared" si="45"/>
        <v>8</v>
      </c>
      <c r="R184" s="25">
        <f t="shared" si="52"/>
        <v>14.4</v>
      </c>
      <c r="S184" s="25">
        <f t="shared" si="46"/>
        <v>325</v>
      </c>
      <c r="T184" s="25">
        <f t="shared" si="47"/>
        <v>380</v>
      </c>
    </row>
    <row r="185" spans="1:20" x14ac:dyDescent="0.25">
      <c r="A185" s="2">
        <v>46056</v>
      </c>
      <c r="B185" s="100" t="s">
        <v>333</v>
      </c>
      <c r="C185" s="76">
        <v>11.7</v>
      </c>
      <c r="D185" s="48">
        <f t="shared" si="48"/>
        <v>1</v>
      </c>
      <c r="E185" s="252">
        <v>434</v>
      </c>
      <c r="F185" s="253">
        <f t="shared" si="49"/>
        <v>0</v>
      </c>
      <c r="G185" s="76">
        <v>10.199999999999999</v>
      </c>
      <c r="H185" s="48">
        <f t="shared" si="53"/>
        <v>1</v>
      </c>
      <c r="I185" s="79">
        <f t="shared" si="54"/>
        <v>0</v>
      </c>
      <c r="N185" s="25" t="str">
        <f t="shared" si="38"/>
        <v>CA</v>
      </c>
      <c r="O185" s="25">
        <f t="shared" si="43"/>
        <v>11.6</v>
      </c>
      <c r="P185" s="25">
        <f t="shared" si="44"/>
        <v>12.04</v>
      </c>
      <c r="Q185" s="25">
        <f t="shared" si="45"/>
        <v>8</v>
      </c>
      <c r="R185" s="25">
        <f t="shared" si="52"/>
        <v>14.4</v>
      </c>
      <c r="S185" s="25">
        <f t="shared" si="46"/>
        <v>325</v>
      </c>
      <c r="T185" s="25">
        <f t="shared" si="47"/>
        <v>380</v>
      </c>
    </row>
    <row r="186" spans="1:20" ht="15.75" customHeight="1" x14ac:dyDescent="0.25">
      <c r="A186" s="2">
        <v>46056</v>
      </c>
      <c r="B186" s="100" t="s">
        <v>338</v>
      </c>
      <c r="C186" s="76">
        <v>11.8</v>
      </c>
      <c r="D186" s="48">
        <f t="shared" si="48"/>
        <v>1</v>
      </c>
      <c r="E186" s="252">
        <v>412</v>
      </c>
      <c r="F186" s="253">
        <f t="shared" si="49"/>
        <v>0</v>
      </c>
      <c r="G186" s="221"/>
      <c r="H186" s="48"/>
      <c r="I186" s="79">
        <f t="shared" si="54"/>
        <v>0</v>
      </c>
      <c r="N186" s="25" t="str">
        <f t="shared" si="38"/>
        <v>CA</v>
      </c>
      <c r="O186" s="25">
        <f t="shared" si="43"/>
        <v>11.6</v>
      </c>
      <c r="P186" s="25">
        <f t="shared" si="44"/>
        <v>12.04</v>
      </c>
      <c r="Q186" s="25">
        <f t="shared" si="45"/>
        <v>8</v>
      </c>
      <c r="R186" s="25">
        <f t="shared" si="52"/>
        <v>14.4</v>
      </c>
      <c r="S186" s="25">
        <f t="shared" si="46"/>
        <v>325</v>
      </c>
      <c r="T186" s="25">
        <f t="shared" si="47"/>
        <v>380</v>
      </c>
    </row>
    <row r="187" spans="1:20" x14ac:dyDescent="0.25">
      <c r="A187" s="2">
        <v>46056</v>
      </c>
      <c r="B187" s="100" t="s">
        <v>357</v>
      </c>
      <c r="C187" s="76">
        <v>11.4</v>
      </c>
      <c r="D187" s="48">
        <f t="shared" si="48"/>
        <v>0</v>
      </c>
      <c r="E187" s="252">
        <v>384</v>
      </c>
      <c r="F187" s="253">
        <f t="shared" si="49"/>
        <v>0</v>
      </c>
      <c r="G187" s="76">
        <v>13.26</v>
      </c>
      <c r="H187" s="48">
        <f t="shared" si="53"/>
        <v>1</v>
      </c>
      <c r="I187" s="79">
        <f t="shared" si="54"/>
        <v>0</v>
      </c>
      <c r="N187" s="25" t="str">
        <f t="shared" si="38"/>
        <v>CA</v>
      </c>
      <c r="O187" s="25">
        <f t="shared" si="43"/>
        <v>11.6</v>
      </c>
      <c r="P187" s="25">
        <f t="shared" si="44"/>
        <v>12.04</v>
      </c>
      <c r="Q187" s="25">
        <f t="shared" si="45"/>
        <v>8</v>
      </c>
      <c r="R187" s="25">
        <f t="shared" si="52"/>
        <v>14.4</v>
      </c>
      <c r="S187" s="25">
        <f t="shared" si="46"/>
        <v>325</v>
      </c>
      <c r="T187" s="25">
        <f t="shared" si="47"/>
        <v>380</v>
      </c>
    </row>
    <row r="188" spans="1:20" x14ac:dyDescent="0.25">
      <c r="A188" s="2">
        <v>46056</v>
      </c>
      <c r="B188" s="100" t="s">
        <v>358</v>
      </c>
      <c r="C188" s="76">
        <v>12</v>
      </c>
      <c r="D188" s="48">
        <f t="shared" si="48"/>
        <v>1</v>
      </c>
      <c r="E188" s="252">
        <v>369</v>
      </c>
      <c r="F188" s="253">
        <f t="shared" si="49"/>
        <v>1</v>
      </c>
      <c r="G188" s="76">
        <v>12.01</v>
      </c>
      <c r="H188" s="48">
        <f t="shared" si="53"/>
        <v>1</v>
      </c>
      <c r="I188" s="79">
        <f t="shared" si="54"/>
        <v>1</v>
      </c>
      <c r="N188" s="25" t="str">
        <f t="shared" si="38"/>
        <v>CA</v>
      </c>
      <c r="O188" s="25">
        <f t="shared" si="43"/>
        <v>11.6</v>
      </c>
      <c r="P188" s="25">
        <f t="shared" si="44"/>
        <v>12.04</v>
      </c>
      <c r="Q188" s="25">
        <f t="shared" si="45"/>
        <v>8</v>
      </c>
      <c r="R188" s="25">
        <f t="shared" si="52"/>
        <v>14.4</v>
      </c>
      <c r="S188" s="25">
        <f t="shared" si="46"/>
        <v>325</v>
      </c>
      <c r="T188" s="25">
        <f t="shared" si="47"/>
        <v>380</v>
      </c>
    </row>
    <row r="189" spans="1:20" x14ac:dyDescent="0.25">
      <c r="A189" s="2">
        <v>46056</v>
      </c>
      <c r="B189" s="100" t="s">
        <v>359</v>
      </c>
      <c r="C189" s="76">
        <v>11.9</v>
      </c>
      <c r="D189" s="48">
        <f t="shared" si="48"/>
        <v>1</v>
      </c>
      <c r="E189" s="252">
        <v>398</v>
      </c>
      <c r="F189" s="253">
        <f t="shared" si="49"/>
        <v>0</v>
      </c>
      <c r="G189" s="76">
        <v>12.44</v>
      </c>
      <c r="H189" s="48">
        <f t="shared" si="53"/>
        <v>1</v>
      </c>
      <c r="I189" s="79">
        <f t="shared" si="54"/>
        <v>0</v>
      </c>
      <c r="N189" s="25" t="str">
        <f t="shared" si="38"/>
        <v>CA</v>
      </c>
      <c r="O189" s="25">
        <f t="shared" si="43"/>
        <v>11.6</v>
      </c>
      <c r="P189" s="25">
        <f t="shared" si="44"/>
        <v>12.04</v>
      </c>
      <c r="Q189" s="25">
        <f t="shared" si="45"/>
        <v>8</v>
      </c>
      <c r="R189" s="25">
        <f t="shared" si="52"/>
        <v>14.4</v>
      </c>
      <c r="S189" s="25">
        <f t="shared" si="46"/>
        <v>325</v>
      </c>
      <c r="T189" s="25">
        <f t="shared" si="47"/>
        <v>380</v>
      </c>
    </row>
    <row r="190" spans="1:20" x14ac:dyDescent="0.25">
      <c r="A190" s="2">
        <v>46056</v>
      </c>
      <c r="B190" s="100" t="s">
        <v>360</v>
      </c>
      <c r="C190" s="76">
        <v>12</v>
      </c>
      <c r="D190" s="48">
        <f t="shared" si="48"/>
        <v>1</v>
      </c>
      <c r="E190" s="252">
        <v>466</v>
      </c>
      <c r="F190" s="253">
        <f t="shared" si="49"/>
        <v>0</v>
      </c>
      <c r="G190" s="76">
        <v>13.08</v>
      </c>
      <c r="H190" s="48">
        <f t="shared" si="53"/>
        <v>1</v>
      </c>
      <c r="I190" s="79">
        <f t="shared" si="54"/>
        <v>0</v>
      </c>
      <c r="N190" s="25" t="str">
        <f t="shared" si="38"/>
        <v>CA</v>
      </c>
      <c r="O190" s="25">
        <f t="shared" si="43"/>
        <v>11.6</v>
      </c>
      <c r="P190" s="25">
        <f t="shared" si="44"/>
        <v>12.04</v>
      </c>
      <c r="Q190" s="25">
        <f t="shared" si="45"/>
        <v>8</v>
      </c>
      <c r="R190" s="25">
        <f t="shared" si="52"/>
        <v>14.4</v>
      </c>
      <c r="S190" s="25">
        <f t="shared" si="46"/>
        <v>325</v>
      </c>
      <c r="T190" s="25">
        <f t="shared" si="47"/>
        <v>380</v>
      </c>
    </row>
    <row r="191" spans="1:20" x14ac:dyDescent="0.25">
      <c r="A191" s="2">
        <v>46056</v>
      </c>
      <c r="B191" s="100" t="s">
        <v>361</v>
      </c>
      <c r="C191" s="76">
        <v>12</v>
      </c>
      <c r="D191" s="48">
        <f t="shared" si="48"/>
        <v>1</v>
      </c>
      <c r="E191" s="252">
        <v>401</v>
      </c>
      <c r="F191" s="253">
        <f t="shared" si="49"/>
        <v>0</v>
      </c>
      <c r="G191" s="76">
        <v>13.43</v>
      </c>
      <c r="H191" s="48">
        <f t="shared" si="53"/>
        <v>1</v>
      </c>
      <c r="I191" s="79">
        <f t="shared" si="54"/>
        <v>0</v>
      </c>
      <c r="N191" s="25" t="str">
        <f t="shared" si="38"/>
        <v>CA</v>
      </c>
      <c r="O191" s="25">
        <f t="shared" si="43"/>
        <v>11.6</v>
      </c>
      <c r="P191" s="25">
        <f t="shared" si="44"/>
        <v>12.04</v>
      </c>
      <c r="Q191" s="25">
        <f t="shared" si="45"/>
        <v>8</v>
      </c>
      <c r="R191" s="25">
        <f t="shared" si="52"/>
        <v>14.4</v>
      </c>
      <c r="S191" s="25">
        <f t="shared" si="46"/>
        <v>325</v>
      </c>
      <c r="T191" s="25">
        <f t="shared" si="47"/>
        <v>380</v>
      </c>
    </row>
    <row r="192" spans="1:20" x14ac:dyDescent="0.25">
      <c r="A192" s="2">
        <v>46057</v>
      </c>
      <c r="B192" s="100" t="s">
        <v>362</v>
      </c>
      <c r="C192" s="76">
        <v>11.6</v>
      </c>
      <c r="D192" s="48">
        <f t="shared" si="48"/>
        <v>1</v>
      </c>
      <c r="E192" s="252">
        <v>429</v>
      </c>
      <c r="F192" s="253">
        <f t="shared" si="49"/>
        <v>0</v>
      </c>
      <c r="G192" s="76">
        <v>13.4</v>
      </c>
      <c r="H192" s="48">
        <f t="shared" si="53"/>
        <v>1</v>
      </c>
      <c r="I192" s="79">
        <f t="shared" si="54"/>
        <v>0</v>
      </c>
      <c r="N192" s="25" t="str">
        <f t="shared" si="38"/>
        <v>CA</v>
      </c>
      <c r="O192" s="25">
        <f t="shared" si="43"/>
        <v>11.6</v>
      </c>
      <c r="P192" s="25">
        <f t="shared" si="44"/>
        <v>12.04</v>
      </c>
      <c r="Q192" s="25">
        <f t="shared" si="45"/>
        <v>8</v>
      </c>
      <c r="R192" s="25">
        <f t="shared" si="52"/>
        <v>14.4</v>
      </c>
      <c r="S192" s="25">
        <f t="shared" si="46"/>
        <v>325</v>
      </c>
      <c r="T192" s="25">
        <f t="shared" si="47"/>
        <v>380</v>
      </c>
    </row>
    <row r="193" spans="1:20" x14ac:dyDescent="0.25">
      <c r="A193" s="2">
        <v>46057</v>
      </c>
      <c r="B193" s="100" t="s">
        <v>363</v>
      </c>
      <c r="C193" s="76">
        <v>11.8</v>
      </c>
      <c r="D193" s="48">
        <f t="shared" si="48"/>
        <v>1</v>
      </c>
      <c r="E193" s="252">
        <v>436</v>
      </c>
      <c r="F193" s="253">
        <f t="shared" si="49"/>
        <v>0</v>
      </c>
      <c r="G193" s="76">
        <v>11.12</v>
      </c>
      <c r="H193" s="48">
        <f t="shared" si="53"/>
        <v>1</v>
      </c>
      <c r="I193" s="79">
        <f t="shared" si="54"/>
        <v>0</v>
      </c>
      <c r="N193" s="25" t="str">
        <f t="shared" si="38"/>
        <v>CA</v>
      </c>
      <c r="O193" s="25">
        <f t="shared" si="43"/>
        <v>11.6</v>
      </c>
      <c r="P193" s="25">
        <f t="shared" si="44"/>
        <v>12.04</v>
      </c>
      <c r="Q193" s="25">
        <f t="shared" si="45"/>
        <v>8</v>
      </c>
      <c r="R193" s="25">
        <f t="shared" si="52"/>
        <v>14.4</v>
      </c>
      <c r="S193" s="25">
        <f t="shared" si="46"/>
        <v>325</v>
      </c>
      <c r="T193" s="25">
        <f t="shared" si="47"/>
        <v>380</v>
      </c>
    </row>
    <row r="194" spans="1:20" x14ac:dyDescent="0.25">
      <c r="A194" s="2">
        <v>46057</v>
      </c>
      <c r="B194" s="100" t="s">
        <v>364</v>
      </c>
      <c r="C194" s="76">
        <v>11.8</v>
      </c>
      <c r="D194" s="48">
        <f t="shared" si="48"/>
        <v>1</v>
      </c>
      <c r="E194" s="252">
        <v>407</v>
      </c>
      <c r="F194" s="253">
        <f t="shared" si="49"/>
        <v>0</v>
      </c>
      <c r="G194" s="76">
        <v>12.22</v>
      </c>
      <c r="H194" s="48">
        <f t="shared" si="53"/>
        <v>1</v>
      </c>
      <c r="I194" s="79">
        <f t="shared" si="54"/>
        <v>0</v>
      </c>
      <c r="N194" s="25" t="str">
        <f t="shared" si="38"/>
        <v>CA</v>
      </c>
      <c r="O194" s="25">
        <f t="shared" si="43"/>
        <v>11.6</v>
      </c>
      <c r="P194" s="25">
        <f t="shared" si="44"/>
        <v>12.04</v>
      </c>
      <c r="Q194" s="25">
        <f t="shared" si="45"/>
        <v>8</v>
      </c>
      <c r="R194" s="25">
        <f t="shared" si="52"/>
        <v>14.4</v>
      </c>
      <c r="S194" s="25">
        <f t="shared" si="46"/>
        <v>325</v>
      </c>
      <c r="T194" s="25">
        <f t="shared" si="47"/>
        <v>380</v>
      </c>
    </row>
    <row r="195" spans="1:20" x14ac:dyDescent="0.25">
      <c r="A195" s="2">
        <v>46057</v>
      </c>
      <c r="B195" s="100" t="s">
        <v>365</v>
      </c>
      <c r="C195" s="76">
        <v>11.9</v>
      </c>
      <c r="D195" s="48">
        <f t="shared" si="48"/>
        <v>1</v>
      </c>
      <c r="E195" s="252">
        <v>416</v>
      </c>
      <c r="F195" s="253">
        <f t="shared" si="49"/>
        <v>0</v>
      </c>
      <c r="G195" s="221"/>
      <c r="H195" s="48"/>
      <c r="I195" s="79">
        <f t="shared" ref="I195:I199" si="55">IF(+(IF(C195&lt;O195,0,IF(C195&gt;P195,0,1)))+(IF(E195&lt;S195,0,IF(E195&gt;T195,0,1)))+(IF(G195&lt;Q195,0,IF(G195&gt;R195,0,1)))=3,1,0)</f>
        <v>0</v>
      </c>
      <c r="N195" s="25" t="str">
        <f t="shared" si="38"/>
        <v>CA</v>
      </c>
      <c r="O195" s="25">
        <f t="shared" si="43"/>
        <v>11.6</v>
      </c>
      <c r="P195" s="25">
        <f t="shared" si="44"/>
        <v>12.04</v>
      </c>
      <c r="Q195" s="25">
        <f t="shared" si="45"/>
        <v>8</v>
      </c>
      <c r="R195" s="25">
        <f t="shared" si="52"/>
        <v>14.4</v>
      </c>
      <c r="S195" s="25">
        <f t="shared" si="46"/>
        <v>325</v>
      </c>
      <c r="T195" s="25">
        <f t="shared" si="47"/>
        <v>380</v>
      </c>
    </row>
    <row r="196" spans="1:20" x14ac:dyDescent="0.25">
      <c r="A196" s="2">
        <v>46057</v>
      </c>
      <c r="B196" s="100" t="s">
        <v>366</v>
      </c>
      <c r="C196" s="76">
        <v>11.8</v>
      </c>
      <c r="D196" s="48">
        <f t="shared" si="48"/>
        <v>1</v>
      </c>
      <c r="E196" s="252">
        <v>416</v>
      </c>
      <c r="F196" s="253">
        <f t="shared" si="49"/>
        <v>0</v>
      </c>
      <c r="G196" s="221"/>
      <c r="H196" s="48"/>
      <c r="I196" s="79">
        <f t="shared" si="55"/>
        <v>0</v>
      </c>
      <c r="N196" s="25" t="str">
        <f t="shared" si="38"/>
        <v>CA</v>
      </c>
      <c r="O196" s="25">
        <f t="shared" si="43"/>
        <v>11.6</v>
      </c>
      <c r="P196" s="25">
        <f t="shared" si="44"/>
        <v>12.04</v>
      </c>
      <c r="Q196" s="25">
        <f t="shared" si="45"/>
        <v>8</v>
      </c>
      <c r="R196" s="25">
        <f t="shared" si="52"/>
        <v>14.4</v>
      </c>
      <c r="S196" s="25">
        <f t="shared" si="46"/>
        <v>325</v>
      </c>
      <c r="T196" s="25">
        <f t="shared" si="47"/>
        <v>380</v>
      </c>
    </row>
    <row r="197" spans="1:20" x14ac:dyDescent="0.25">
      <c r="A197" s="2">
        <v>46057</v>
      </c>
      <c r="B197" s="100" t="s">
        <v>367</v>
      </c>
      <c r="C197" s="76">
        <v>11.8</v>
      </c>
      <c r="D197" s="48">
        <f t="shared" si="48"/>
        <v>1</v>
      </c>
      <c r="E197" s="252">
        <v>377</v>
      </c>
      <c r="F197" s="253">
        <f t="shared" si="49"/>
        <v>1</v>
      </c>
      <c r="G197" s="76">
        <v>13.33</v>
      </c>
      <c r="H197" s="48">
        <f t="shared" ref="H197:H199" si="56">IF(+(IF(G197&lt;Q197,0,IF(G197&gt;R197,0,1)))=1,1,0)</f>
        <v>1</v>
      </c>
      <c r="I197" s="79">
        <f t="shared" si="55"/>
        <v>1</v>
      </c>
      <c r="N197" s="25" t="str">
        <f t="shared" si="38"/>
        <v>CA</v>
      </c>
      <c r="O197" s="25">
        <f t="shared" si="43"/>
        <v>11.6</v>
      </c>
      <c r="P197" s="25">
        <f t="shared" si="44"/>
        <v>12.04</v>
      </c>
      <c r="Q197" s="25">
        <f t="shared" si="45"/>
        <v>8</v>
      </c>
      <c r="R197" s="25">
        <f t="shared" si="52"/>
        <v>14.4</v>
      </c>
      <c r="S197" s="25">
        <f t="shared" si="46"/>
        <v>325</v>
      </c>
      <c r="T197" s="25">
        <f t="shared" si="47"/>
        <v>380</v>
      </c>
    </row>
    <row r="198" spans="1:20" x14ac:dyDescent="0.25">
      <c r="A198" s="2">
        <v>46057</v>
      </c>
      <c r="B198" s="100" t="s">
        <v>368</v>
      </c>
      <c r="C198" s="76">
        <v>12</v>
      </c>
      <c r="D198" s="48">
        <f t="shared" si="48"/>
        <v>1</v>
      </c>
      <c r="E198" s="252">
        <v>406</v>
      </c>
      <c r="F198" s="253">
        <f t="shared" si="49"/>
        <v>0</v>
      </c>
      <c r="G198" s="76">
        <v>12.87</v>
      </c>
      <c r="H198" s="48">
        <f t="shared" si="56"/>
        <v>1</v>
      </c>
      <c r="I198" s="79">
        <f t="shared" si="55"/>
        <v>0</v>
      </c>
      <c r="N198" s="25" t="str">
        <f t="shared" si="38"/>
        <v>CA</v>
      </c>
      <c r="O198" s="25">
        <f t="shared" si="43"/>
        <v>11.6</v>
      </c>
      <c r="P198" s="25">
        <f t="shared" si="44"/>
        <v>12.04</v>
      </c>
      <c r="Q198" s="25">
        <f t="shared" si="45"/>
        <v>8</v>
      </c>
      <c r="R198" s="25">
        <f t="shared" si="52"/>
        <v>14.4</v>
      </c>
      <c r="S198" s="25">
        <f t="shared" si="46"/>
        <v>325</v>
      </c>
      <c r="T198" s="25">
        <f t="shared" si="47"/>
        <v>380</v>
      </c>
    </row>
    <row r="199" spans="1:20" x14ac:dyDescent="0.25">
      <c r="A199" s="2">
        <v>46057</v>
      </c>
      <c r="B199" s="100" t="s">
        <v>369</v>
      </c>
      <c r="C199" s="76">
        <v>11.9</v>
      </c>
      <c r="D199" s="48">
        <f t="shared" si="48"/>
        <v>1</v>
      </c>
      <c r="E199" s="252">
        <v>465</v>
      </c>
      <c r="F199" s="253">
        <f t="shared" si="49"/>
        <v>0</v>
      </c>
      <c r="G199" s="76">
        <v>12.54</v>
      </c>
      <c r="H199" s="48">
        <f t="shared" si="56"/>
        <v>1</v>
      </c>
      <c r="I199" s="79">
        <f t="shared" si="55"/>
        <v>0</v>
      </c>
      <c r="N199" s="25" t="str">
        <f t="shared" si="38"/>
        <v>CA</v>
      </c>
      <c r="O199" s="25">
        <f t="shared" si="43"/>
        <v>11.6</v>
      </c>
      <c r="P199" s="25">
        <f t="shared" si="44"/>
        <v>12.04</v>
      </c>
      <c r="Q199" s="25">
        <f t="shared" si="45"/>
        <v>8</v>
      </c>
      <c r="R199" s="25">
        <f t="shared" si="52"/>
        <v>14.4</v>
      </c>
      <c r="S199" s="25">
        <f t="shared" si="46"/>
        <v>325</v>
      </c>
      <c r="T199" s="25">
        <f t="shared" si="47"/>
        <v>380</v>
      </c>
    </row>
    <row r="200" spans="1:20" x14ac:dyDescent="0.25">
      <c r="A200" s="2">
        <v>46058</v>
      </c>
      <c r="B200" s="100" t="s">
        <v>261</v>
      </c>
      <c r="C200" s="76">
        <v>12</v>
      </c>
      <c r="D200" s="48">
        <f t="shared" si="48"/>
        <v>1</v>
      </c>
      <c r="E200" s="252">
        <v>377</v>
      </c>
      <c r="F200" s="253">
        <f t="shared" si="49"/>
        <v>1</v>
      </c>
      <c r="G200" s="76">
        <v>11.21</v>
      </c>
      <c r="H200" s="48">
        <f t="shared" ref="H200:H211" si="57">IF(+(IF(G200&lt;Q200,0,IF(G200&gt;R200,0,1)))=1,1,0)</f>
        <v>1</v>
      </c>
      <c r="I200" s="79">
        <f t="shared" ref="I200:I211" si="58">IF(+(IF(C200&lt;O200,0,IF(C200&gt;P200,0,1)))+(IF(E200&lt;S200,0,IF(E200&gt;T200,0,1)))+(IF(G200&lt;Q200,0,IF(G200&gt;R200,0,1)))=3,1,0)</f>
        <v>1</v>
      </c>
      <c r="N200" s="25" t="str">
        <f t="shared" si="38"/>
        <v>ST</v>
      </c>
      <c r="O200" s="25">
        <f t="shared" si="43"/>
        <v>11.6</v>
      </c>
      <c r="P200" s="25">
        <f t="shared" si="44"/>
        <v>12.04</v>
      </c>
      <c r="Q200" s="25">
        <f t="shared" si="45"/>
        <v>8</v>
      </c>
      <c r="R200" s="25">
        <f t="shared" si="52"/>
        <v>14.4</v>
      </c>
      <c r="S200" s="25">
        <f t="shared" si="46"/>
        <v>325</v>
      </c>
      <c r="T200" s="25">
        <f t="shared" si="47"/>
        <v>380</v>
      </c>
    </row>
    <row r="201" spans="1:20" x14ac:dyDescent="0.25">
      <c r="A201" s="2">
        <v>46058</v>
      </c>
      <c r="B201" s="100" t="s">
        <v>263</v>
      </c>
      <c r="C201" s="76">
        <v>11.9</v>
      </c>
      <c r="D201" s="48">
        <f t="shared" si="48"/>
        <v>1</v>
      </c>
      <c r="E201" s="252">
        <v>377</v>
      </c>
      <c r="F201" s="253">
        <f t="shared" si="49"/>
        <v>1</v>
      </c>
      <c r="G201" s="76">
        <v>12.48</v>
      </c>
      <c r="H201" s="48">
        <f t="shared" si="57"/>
        <v>1</v>
      </c>
      <c r="I201" s="79">
        <f t="shared" si="58"/>
        <v>1</v>
      </c>
      <c r="N201" s="25" t="str">
        <f t="shared" si="38"/>
        <v>ST</v>
      </c>
      <c r="O201" s="25">
        <f t="shared" si="43"/>
        <v>11.6</v>
      </c>
      <c r="P201" s="25">
        <f t="shared" si="44"/>
        <v>12.04</v>
      </c>
      <c r="Q201" s="25">
        <f t="shared" si="45"/>
        <v>8</v>
      </c>
      <c r="R201" s="25">
        <f t="shared" si="52"/>
        <v>14.4</v>
      </c>
      <c r="S201" s="25">
        <f t="shared" si="46"/>
        <v>325</v>
      </c>
      <c r="T201" s="25">
        <f t="shared" si="47"/>
        <v>380</v>
      </c>
    </row>
    <row r="202" spans="1:20" x14ac:dyDescent="0.25">
      <c r="A202" s="2">
        <v>46058</v>
      </c>
      <c r="B202" s="100" t="s">
        <v>264</v>
      </c>
      <c r="C202" s="76">
        <v>11.9</v>
      </c>
      <c r="D202" s="48">
        <f t="shared" si="48"/>
        <v>1</v>
      </c>
      <c r="E202" s="252">
        <v>437</v>
      </c>
      <c r="F202" s="253">
        <f t="shared" si="49"/>
        <v>0</v>
      </c>
      <c r="G202" s="76">
        <v>11.63</v>
      </c>
      <c r="H202" s="48">
        <f t="shared" si="57"/>
        <v>1</v>
      </c>
      <c r="I202" s="79">
        <f t="shared" si="58"/>
        <v>0</v>
      </c>
      <c r="N202" s="25" t="str">
        <f t="shared" si="38"/>
        <v>ST</v>
      </c>
      <c r="O202" s="25">
        <f t="shared" si="43"/>
        <v>11.6</v>
      </c>
      <c r="P202" s="25">
        <f t="shared" si="44"/>
        <v>12.04</v>
      </c>
      <c r="Q202" s="25">
        <f t="shared" si="45"/>
        <v>8</v>
      </c>
      <c r="R202" s="25">
        <f t="shared" si="52"/>
        <v>14.4</v>
      </c>
      <c r="S202" s="25">
        <f t="shared" si="46"/>
        <v>325</v>
      </c>
      <c r="T202" s="25">
        <f t="shared" si="47"/>
        <v>380</v>
      </c>
    </row>
    <row r="203" spans="1:20" x14ac:dyDescent="0.25">
      <c r="A203" s="2">
        <v>46058</v>
      </c>
      <c r="B203" s="100" t="s">
        <v>265</v>
      </c>
      <c r="C203" s="76">
        <v>11.8</v>
      </c>
      <c r="D203" s="48">
        <f t="shared" si="48"/>
        <v>1</v>
      </c>
      <c r="E203" s="252">
        <v>420</v>
      </c>
      <c r="F203" s="253">
        <f t="shared" si="49"/>
        <v>0</v>
      </c>
      <c r="G203" s="76">
        <v>12.01</v>
      </c>
      <c r="H203" s="48">
        <f t="shared" si="57"/>
        <v>1</v>
      </c>
      <c r="I203" s="79">
        <f t="shared" si="58"/>
        <v>0</v>
      </c>
      <c r="N203" s="25" t="str">
        <f t="shared" ref="N203:N266" si="59">LEFT(B203,2)</f>
        <v>ST</v>
      </c>
      <c r="O203" s="25">
        <f t="shared" si="43"/>
        <v>11.6</v>
      </c>
      <c r="P203" s="25">
        <f t="shared" si="44"/>
        <v>12.04</v>
      </c>
      <c r="Q203" s="25">
        <f t="shared" si="45"/>
        <v>8</v>
      </c>
      <c r="R203" s="25">
        <f t="shared" si="52"/>
        <v>14.4</v>
      </c>
      <c r="S203" s="25">
        <f t="shared" si="46"/>
        <v>325</v>
      </c>
      <c r="T203" s="25">
        <f t="shared" si="47"/>
        <v>380</v>
      </c>
    </row>
    <row r="204" spans="1:20" x14ac:dyDescent="0.25">
      <c r="A204" s="2">
        <v>46058</v>
      </c>
      <c r="B204" s="100" t="s">
        <v>266</v>
      </c>
      <c r="C204" s="76">
        <v>11.8</v>
      </c>
      <c r="D204" s="48">
        <f t="shared" si="48"/>
        <v>1</v>
      </c>
      <c r="E204" s="252">
        <v>404</v>
      </c>
      <c r="F204" s="253">
        <f t="shared" si="49"/>
        <v>0</v>
      </c>
      <c r="G204" s="76">
        <v>12.56</v>
      </c>
      <c r="H204" s="48">
        <f t="shared" si="57"/>
        <v>1</v>
      </c>
      <c r="I204" s="79">
        <f t="shared" si="58"/>
        <v>0</v>
      </c>
      <c r="N204" s="25" t="str">
        <f t="shared" si="59"/>
        <v>ST</v>
      </c>
      <c r="O204" s="25">
        <f t="shared" si="43"/>
        <v>11.6</v>
      </c>
      <c r="P204" s="25">
        <f t="shared" si="44"/>
        <v>12.04</v>
      </c>
      <c r="Q204" s="25">
        <f t="shared" si="45"/>
        <v>8</v>
      </c>
      <c r="R204" s="25">
        <f t="shared" si="52"/>
        <v>14.4</v>
      </c>
      <c r="S204" s="25">
        <f t="shared" si="46"/>
        <v>325</v>
      </c>
      <c r="T204" s="25">
        <f t="shared" si="47"/>
        <v>380</v>
      </c>
    </row>
    <row r="205" spans="1:20" x14ac:dyDescent="0.25">
      <c r="A205" s="2">
        <v>46058</v>
      </c>
      <c r="B205" s="100" t="s">
        <v>273</v>
      </c>
      <c r="C205" s="76">
        <v>12</v>
      </c>
      <c r="D205" s="48">
        <f t="shared" si="48"/>
        <v>1</v>
      </c>
      <c r="E205" s="252">
        <v>383</v>
      </c>
      <c r="F205" s="253">
        <f t="shared" si="49"/>
        <v>0</v>
      </c>
      <c r="G205" s="76">
        <v>12.82</v>
      </c>
      <c r="H205" s="48">
        <f t="shared" si="57"/>
        <v>1</v>
      </c>
      <c r="I205" s="79">
        <f t="shared" si="58"/>
        <v>0</v>
      </c>
      <c r="N205" s="25" t="str">
        <f t="shared" si="59"/>
        <v>ST</v>
      </c>
      <c r="O205" s="25">
        <f t="shared" si="43"/>
        <v>11.6</v>
      </c>
      <c r="P205" s="25">
        <f t="shared" si="44"/>
        <v>12.04</v>
      </c>
      <c r="Q205" s="25">
        <f t="shared" si="45"/>
        <v>8</v>
      </c>
      <c r="R205" s="25">
        <f t="shared" si="52"/>
        <v>14.4</v>
      </c>
      <c r="S205" s="25">
        <f t="shared" si="46"/>
        <v>325</v>
      </c>
      <c r="T205" s="25">
        <f t="shared" si="47"/>
        <v>380</v>
      </c>
    </row>
    <row r="206" spans="1:20" x14ac:dyDescent="0.25">
      <c r="A206" s="2">
        <v>46058</v>
      </c>
      <c r="B206" s="100" t="s">
        <v>274</v>
      </c>
      <c r="C206" s="76">
        <v>11.8</v>
      </c>
      <c r="D206" s="48">
        <f t="shared" si="48"/>
        <v>1</v>
      </c>
      <c r="E206" s="252">
        <v>394</v>
      </c>
      <c r="F206" s="253">
        <f t="shared" si="49"/>
        <v>0</v>
      </c>
      <c r="G206" s="76">
        <v>11.95</v>
      </c>
      <c r="H206" s="48">
        <f t="shared" si="57"/>
        <v>1</v>
      </c>
      <c r="I206" s="79">
        <f t="shared" si="58"/>
        <v>0</v>
      </c>
      <c r="N206" s="25" t="str">
        <f t="shared" si="59"/>
        <v>ST</v>
      </c>
      <c r="O206" s="25">
        <f t="shared" si="43"/>
        <v>11.6</v>
      </c>
      <c r="P206" s="25">
        <f t="shared" si="44"/>
        <v>12.04</v>
      </c>
      <c r="Q206" s="25">
        <f t="shared" si="45"/>
        <v>8</v>
      </c>
      <c r="R206" s="25">
        <f t="shared" si="52"/>
        <v>14.4</v>
      </c>
      <c r="S206" s="25">
        <f t="shared" si="46"/>
        <v>325</v>
      </c>
      <c r="T206" s="25">
        <f t="shared" si="47"/>
        <v>380</v>
      </c>
    </row>
    <row r="207" spans="1:20" x14ac:dyDescent="0.25">
      <c r="A207" s="2">
        <v>46059</v>
      </c>
      <c r="B207" s="100" t="s">
        <v>275</v>
      </c>
      <c r="C207" s="76">
        <v>11.6</v>
      </c>
      <c r="D207" s="48">
        <f t="shared" si="48"/>
        <v>1</v>
      </c>
      <c r="E207" s="252">
        <v>411</v>
      </c>
      <c r="F207" s="253">
        <f t="shared" si="49"/>
        <v>0</v>
      </c>
      <c r="G207" s="76">
        <v>12.01</v>
      </c>
      <c r="H207" s="48">
        <f t="shared" si="57"/>
        <v>1</v>
      </c>
      <c r="I207" s="79">
        <f t="shared" si="58"/>
        <v>0</v>
      </c>
      <c r="N207" s="25" t="str">
        <f t="shared" si="59"/>
        <v>ST</v>
      </c>
      <c r="O207" s="25">
        <f t="shared" si="43"/>
        <v>11.6</v>
      </c>
      <c r="P207" s="25">
        <f t="shared" si="44"/>
        <v>12.04</v>
      </c>
      <c r="Q207" s="25">
        <f t="shared" si="45"/>
        <v>8</v>
      </c>
      <c r="R207" s="25">
        <f t="shared" si="52"/>
        <v>14.4</v>
      </c>
      <c r="S207" s="25">
        <f t="shared" si="46"/>
        <v>325</v>
      </c>
      <c r="T207" s="25">
        <f t="shared" si="47"/>
        <v>380</v>
      </c>
    </row>
    <row r="208" spans="1:20" x14ac:dyDescent="0.25">
      <c r="A208" s="2">
        <v>46059</v>
      </c>
      <c r="B208" s="100" t="s">
        <v>276</v>
      </c>
      <c r="C208" s="76">
        <v>11.9</v>
      </c>
      <c r="D208" s="48">
        <f t="shared" si="48"/>
        <v>1</v>
      </c>
      <c r="E208" s="252">
        <v>389</v>
      </c>
      <c r="F208" s="253">
        <f t="shared" si="49"/>
        <v>0</v>
      </c>
      <c r="G208" s="76">
        <v>12.01</v>
      </c>
      <c r="H208" s="48">
        <f t="shared" si="57"/>
        <v>1</v>
      </c>
      <c r="I208" s="79">
        <f t="shared" si="58"/>
        <v>0</v>
      </c>
      <c r="N208" s="25" t="str">
        <f t="shared" si="59"/>
        <v>ST</v>
      </c>
      <c r="O208" s="25">
        <f t="shared" si="43"/>
        <v>11.6</v>
      </c>
      <c r="P208" s="25">
        <f t="shared" si="44"/>
        <v>12.04</v>
      </c>
      <c r="Q208" s="25">
        <f t="shared" si="45"/>
        <v>8</v>
      </c>
      <c r="R208" s="25">
        <f t="shared" si="52"/>
        <v>14.4</v>
      </c>
      <c r="S208" s="25">
        <f t="shared" si="46"/>
        <v>325</v>
      </c>
      <c r="T208" s="25">
        <f t="shared" si="47"/>
        <v>380</v>
      </c>
    </row>
    <row r="209" spans="1:20" x14ac:dyDescent="0.25">
      <c r="A209" s="2">
        <v>46059</v>
      </c>
      <c r="B209" s="100" t="s">
        <v>278</v>
      </c>
      <c r="C209" s="76">
        <v>11.9</v>
      </c>
      <c r="D209" s="48">
        <f t="shared" si="48"/>
        <v>1</v>
      </c>
      <c r="E209" s="252">
        <v>393</v>
      </c>
      <c r="F209" s="253">
        <f t="shared" si="49"/>
        <v>0</v>
      </c>
      <c r="G209" s="76">
        <v>12.49</v>
      </c>
      <c r="H209" s="48">
        <f t="shared" si="57"/>
        <v>1</v>
      </c>
      <c r="I209" s="79">
        <f t="shared" si="58"/>
        <v>0</v>
      </c>
      <c r="N209" s="25" t="str">
        <f t="shared" si="59"/>
        <v>ST</v>
      </c>
      <c r="O209" s="25">
        <f t="shared" si="43"/>
        <v>11.6</v>
      </c>
      <c r="P209" s="25">
        <f t="shared" si="44"/>
        <v>12.04</v>
      </c>
      <c r="Q209" s="25">
        <f t="shared" si="45"/>
        <v>8</v>
      </c>
      <c r="R209" s="25">
        <f t="shared" si="52"/>
        <v>14.4</v>
      </c>
      <c r="S209" s="25">
        <f t="shared" si="46"/>
        <v>325</v>
      </c>
      <c r="T209" s="25">
        <f t="shared" si="47"/>
        <v>380</v>
      </c>
    </row>
    <row r="210" spans="1:20" x14ac:dyDescent="0.25">
      <c r="A210" s="2">
        <v>46059</v>
      </c>
      <c r="B210" s="100" t="s">
        <v>279</v>
      </c>
      <c r="C210" s="76">
        <v>11.7</v>
      </c>
      <c r="D210" s="48">
        <f t="shared" si="48"/>
        <v>1</v>
      </c>
      <c r="E210" s="252">
        <v>436</v>
      </c>
      <c r="F210" s="253">
        <f t="shared" si="49"/>
        <v>0</v>
      </c>
      <c r="G210" s="76">
        <v>12.94</v>
      </c>
      <c r="H210" s="48">
        <f t="shared" si="57"/>
        <v>1</v>
      </c>
      <c r="I210" s="79">
        <f t="shared" si="58"/>
        <v>0</v>
      </c>
      <c r="N210" s="25" t="str">
        <f t="shared" si="59"/>
        <v>ST</v>
      </c>
      <c r="O210" s="25">
        <f t="shared" si="43"/>
        <v>11.6</v>
      </c>
      <c r="P210" s="25">
        <f t="shared" si="44"/>
        <v>12.04</v>
      </c>
      <c r="Q210" s="25">
        <f t="shared" si="45"/>
        <v>8</v>
      </c>
      <c r="R210" s="25">
        <f t="shared" si="52"/>
        <v>14.4</v>
      </c>
      <c r="S210" s="25">
        <f t="shared" si="46"/>
        <v>325</v>
      </c>
      <c r="T210" s="25">
        <f t="shared" si="47"/>
        <v>380</v>
      </c>
    </row>
    <row r="211" spans="1:20" x14ac:dyDescent="0.25">
      <c r="A211" s="2">
        <v>46059</v>
      </c>
      <c r="B211" s="100" t="s">
        <v>280</v>
      </c>
      <c r="C211" s="76">
        <v>11.7</v>
      </c>
      <c r="D211" s="48">
        <f t="shared" si="48"/>
        <v>1</v>
      </c>
      <c r="E211" s="252">
        <v>418</v>
      </c>
      <c r="F211" s="253">
        <f t="shared" si="49"/>
        <v>0</v>
      </c>
      <c r="G211" s="76">
        <v>12.31</v>
      </c>
      <c r="H211" s="48">
        <f t="shared" si="57"/>
        <v>1</v>
      </c>
      <c r="I211" s="79">
        <f t="shared" si="58"/>
        <v>0</v>
      </c>
      <c r="N211" s="25" t="str">
        <f t="shared" si="59"/>
        <v>ST</v>
      </c>
      <c r="O211" s="25">
        <f t="shared" si="43"/>
        <v>11.6</v>
      </c>
      <c r="P211" s="25">
        <f t="shared" si="44"/>
        <v>12.04</v>
      </c>
      <c r="Q211" s="25">
        <f t="shared" si="45"/>
        <v>8</v>
      </c>
      <c r="R211" s="25">
        <f t="shared" si="52"/>
        <v>14.4</v>
      </c>
      <c r="S211" s="25">
        <f t="shared" si="46"/>
        <v>325</v>
      </c>
      <c r="T211" s="25">
        <f t="shared" si="47"/>
        <v>380</v>
      </c>
    </row>
    <row r="212" spans="1:20" x14ac:dyDescent="0.25">
      <c r="A212" s="2">
        <v>46062</v>
      </c>
      <c r="B212" s="100" t="s">
        <v>370</v>
      </c>
      <c r="C212" s="76">
        <v>11.4</v>
      </c>
      <c r="D212" s="48">
        <f t="shared" si="48"/>
        <v>0</v>
      </c>
      <c r="E212" s="252">
        <v>555</v>
      </c>
      <c r="F212" s="253">
        <f t="shared" si="49"/>
        <v>0</v>
      </c>
      <c r="G212" s="76">
        <v>13.7</v>
      </c>
      <c r="H212" s="48">
        <f t="shared" ref="H212:H264" si="60">IF(+(IF(G212&lt;Q212,0,IF(G212&gt;R212,0,1)))=1,1,0)</f>
        <v>1</v>
      </c>
      <c r="I212" s="79">
        <f t="shared" ref="I212:I264" si="61">IF(+(IF(C212&lt;O212,0,IF(C212&gt;P212,0,1)))+(IF(E212&lt;S212,0,IF(E212&gt;T212,0,1)))+(IF(G212&lt;Q212,0,IF(G212&gt;R212,0,1)))=3,1,0)</f>
        <v>0</v>
      </c>
      <c r="N212" s="25" t="str">
        <f t="shared" si="59"/>
        <v>CA</v>
      </c>
      <c r="O212" s="25">
        <f t="shared" si="43"/>
        <v>11.6</v>
      </c>
      <c r="P212" s="25">
        <f t="shared" si="44"/>
        <v>12.04</v>
      </c>
      <c r="Q212" s="25">
        <f t="shared" si="45"/>
        <v>8</v>
      </c>
      <c r="R212" s="25">
        <f t="shared" si="52"/>
        <v>14.4</v>
      </c>
      <c r="S212" s="25">
        <f t="shared" si="46"/>
        <v>325</v>
      </c>
      <c r="T212" s="25">
        <f t="shared" si="47"/>
        <v>380</v>
      </c>
    </row>
    <row r="213" spans="1:20" x14ac:dyDescent="0.25">
      <c r="A213" s="2">
        <v>46062</v>
      </c>
      <c r="B213" s="100" t="s">
        <v>281</v>
      </c>
      <c r="C213" s="76">
        <v>11.9</v>
      </c>
      <c r="D213" s="48">
        <f t="shared" si="48"/>
        <v>1</v>
      </c>
      <c r="E213" s="252">
        <v>412</v>
      </c>
      <c r="F213" s="253">
        <f t="shared" si="49"/>
        <v>0</v>
      </c>
      <c r="G213" s="76">
        <v>12.97</v>
      </c>
      <c r="H213" s="48">
        <f t="shared" si="60"/>
        <v>1</v>
      </c>
      <c r="I213" s="79">
        <f t="shared" si="61"/>
        <v>0</v>
      </c>
      <c r="N213" s="25" t="str">
        <f t="shared" si="59"/>
        <v>ST</v>
      </c>
      <c r="O213" s="25">
        <f t="shared" si="43"/>
        <v>11.6</v>
      </c>
      <c r="P213" s="25">
        <f t="shared" si="44"/>
        <v>12.04</v>
      </c>
      <c r="Q213" s="25">
        <f t="shared" si="45"/>
        <v>8</v>
      </c>
      <c r="R213" s="25">
        <f t="shared" si="52"/>
        <v>14.4</v>
      </c>
      <c r="S213" s="25">
        <f t="shared" si="46"/>
        <v>325</v>
      </c>
      <c r="T213" s="25">
        <f t="shared" si="47"/>
        <v>380</v>
      </c>
    </row>
    <row r="214" spans="1:20" x14ac:dyDescent="0.25">
      <c r="A214" s="2">
        <v>46062</v>
      </c>
      <c r="B214" s="100" t="s">
        <v>305</v>
      </c>
      <c r="C214" s="76">
        <v>11.8</v>
      </c>
      <c r="D214" s="48">
        <f t="shared" si="48"/>
        <v>1</v>
      </c>
      <c r="E214" s="252">
        <v>398</v>
      </c>
      <c r="F214" s="253">
        <f t="shared" si="49"/>
        <v>0</v>
      </c>
      <c r="G214" s="76">
        <v>10.31</v>
      </c>
      <c r="H214" s="48">
        <f t="shared" si="60"/>
        <v>1</v>
      </c>
      <c r="I214" s="79">
        <f t="shared" si="61"/>
        <v>0</v>
      </c>
      <c r="N214" s="25" t="str">
        <f t="shared" si="59"/>
        <v>ST</v>
      </c>
      <c r="O214" s="25">
        <f t="shared" si="43"/>
        <v>11.6</v>
      </c>
      <c r="P214" s="25">
        <f t="shared" si="44"/>
        <v>12.04</v>
      </c>
      <c r="Q214" s="25">
        <f t="shared" si="45"/>
        <v>8</v>
      </c>
      <c r="R214" s="25">
        <f t="shared" si="52"/>
        <v>14.4</v>
      </c>
      <c r="S214" s="25">
        <f t="shared" si="46"/>
        <v>325</v>
      </c>
      <c r="T214" s="25">
        <f t="shared" si="47"/>
        <v>380</v>
      </c>
    </row>
    <row r="215" spans="1:20" x14ac:dyDescent="0.25">
      <c r="A215" s="2">
        <v>46062</v>
      </c>
      <c r="B215" s="100" t="s">
        <v>306</v>
      </c>
      <c r="C215" s="76">
        <v>11.9</v>
      </c>
      <c r="D215" s="48">
        <f t="shared" si="48"/>
        <v>1</v>
      </c>
      <c r="E215" s="252">
        <v>424</v>
      </c>
      <c r="F215" s="253">
        <f t="shared" si="49"/>
        <v>0</v>
      </c>
      <c r="G215" s="76">
        <v>11.3</v>
      </c>
      <c r="H215" s="48">
        <f t="shared" si="60"/>
        <v>1</v>
      </c>
      <c r="I215" s="79">
        <f t="shared" si="61"/>
        <v>0</v>
      </c>
      <c r="N215" s="25" t="str">
        <f t="shared" si="59"/>
        <v>ST</v>
      </c>
      <c r="O215" s="25">
        <f t="shared" si="43"/>
        <v>11.6</v>
      </c>
      <c r="P215" s="25">
        <f t="shared" si="44"/>
        <v>12.04</v>
      </c>
      <c r="Q215" s="25">
        <f t="shared" si="45"/>
        <v>8</v>
      </c>
      <c r="R215" s="25">
        <f t="shared" si="52"/>
        <v>14.4</v>
      </c>
      <c r="S215" s="25">
        <f t="shared" si="46"/>
        <v>325</v>
      </c>
      <c r="T215" s="25">
        <f t="shared" si="47"/>
        <v>380</v>
      </c>
    </row>
    <row r="216" spans="1:20" x14ac:dyDescent="0.25">
      <c r="A216" s="2">
        <v>46062</v>
      </c>
      <c r="B216" s="100" t="s">
        <v>307</v>
      </c>
      <c r="C216" s="76">
        <v>11.8</v>
      </c>
      <c r="D216" s="48">
        <f t="shared" si="48"/>
        <v>1</v>
      </c>
      <c r="E216" s="252">
        <v>411</v>
      </c>
      <c r="F216" s="253">
        <f t="shared" si="49"/>
        <v>0</v>
      </c>
      <c r="G216" s="76">
        <v>12.02</v>
      </c>
      <c r="H216" s="48">
        <f t="shared" si="60"/>
        <v>1</v>
      </c>
      <c r="I216" s="79">
        <f t="shared" si="61"/>
        <v>0</v>
      </c>
      <c r="N216" s="25" t="str">
        <f t="shared" si="59"/>
        <v>ST</v>
      </c>
      <c r="O216" s="25">
        <f t="shared" si="43"/>
        <v>11.6</v>
      </c>
      <c r="P216" s="25">
        <f t="shared" si="44"/>
        <v>12.04</v>
      </c>
      <c r="Q216" s="25">
        <f t="shared" si="45"/>
        <v>8</v>
      </c>
      <c r="R216" s="25">
        <f t="shared" si="52"/>
        <v>14.4</v>
      </c>
      <c r="S216" s="25">
        <f t="shared" si="46"/>
        <v>325</v>
      </c>
      <c r="T216" s="25">
        <f t="shared" si="47"/>
        <v>380</v>
      </c>
    </row>
    <row r="217" spans="1:20" x14ac:dyDescent="0.25">
      <c r="A217" s="2">
        <v>46062</v>
      </c>
      <c r="B217" s="100" t="s">
        <v>308</v>
      </c>
      <c r="C217" s="76">
        <v>11.8</v>
      </c>
      <c r="D217" s="48">
        <f t="shared" si="48"/>
        <v>1</v>
      </c>
      <c r="E217" s="252">
        <v>492</v>
      </c>
      <c r="F217" s="253">
        <f t="shared" si="49"/>
        <v>0</v>
      </c>
      <c r="G217" s="76">
        <v>12.12</v>
      </c>
      <c r="H217" s="48">
        <f t="shared" si="60"/>
        <v>1</v>
      </c>
      <c r="I217" s="79">
        <f t="shared" si="61"/>
        <v>0</v>
      </c>
      <c r="N217" s="25" t="str">
        <f t="shared" si="59"/>
        <v>ST</v>
      </c>
      <c r="O217" s="25">
        <f t="shared" si="43"/>
        <v>11.6</v>
      </c>
      <c r="P217" s="25">
        <f t="shared" si="44"/>
        <v>12.04</v>
      </c>
      <c r="Q217" s="25">
        <f t="shared" si="45"/>
        <v>8</v>
      </c>
      <c r="R217" s="25">
        <f t="shared" si="52"/>
        <v>14.4</v>
      </c>
      <c r="S217" s="25">
        <f t="shared" si="46"/>
        <v>325</v>
      </c>
      <c r="T217" s="25">
        <f t="shared" si="47"/>
        <v>380</v>
      </c>
    </row>
    <row r="218" spans="1:20" x14ac:dyDescent="0.25">
      <c r="A218" s="2">
        <v>46062</v>
      </c>
      <c r="B218" s="100" t="s">
        <v>309</v>
      </c>
      <c r="C218" s="76">
        <v>11.7</v>
      </c>
      <c r="D218" s="48">
        <f t="shared" si="48"/>
        <v>1</v>
      </c>
      <c r="E218" s="252">
        <v>667</v>
      </c>
      <c r="F218" s="253">
        <f t="shared" si="49"/>
        <v>0</v>
      </c>
      <c r="G218" s="76">
        <v>13.58</v>
      </c>
      <c r="H218" s="48">
        <f t="shared" si="60"/>
        <v>1</v>
      </c>
      <c r="I218" s="79">
        <f t="shared" si="61"/>
        <v>0</v>
      </c>
      <c r="N218" s="25" t="str">
        <f t="shared" si="59"/>
        <v>ST</v>
      </c>
      <c r="O218" s="25">
        <f t="shared" si="43"/>
        <v>11.6</v>
      </c>
      <c r="P218" s="25">
        <f t="shared" si="44"/>
        <v>12.04</v>
      </c>
      <c r="Q218" s="25">
        <f t="shared" si="45"/>
        <v>8</v>
      </c>
      <c r="R218" s="25">
        <f t="shared" si="52"/>
        <v>14.4</v>
      </c>
      <c r="S218" s="25">
        <f t="shared" si="46"/>
        <v>325</v>
      </c>
      <c r="T218" s="25">
        <f t="shared" si="47"/>
        <v>380</v>
      </c>
    </row>
    <row r="219" spans="1:20" x14ac:dyDescent="0.25">
      <c r="A219" s="2">
        <v>46063</v>
      </c>
      <c r="B219" s="100" t="s">
        <v>310</v>
      </c>
      <c r="C219" s="76">
        <v>10.6</v>
      </c>
      <c r="D219" s="48">
        <f t="shared" si="48"/>
        <v>0</v>
      </c>
      <c r="E219" s="252">
        <v>410</v>
      </c>
      <c r="F219" s="253">
        <f t="shared" si="49"/>
        <v>0</v>
      </c>
      <c r="G219" s="76">
        <v>11.8</v>
      </c>
      <c r="H219" s="48">
        <f t="shared" si="60"/>
        <v>1</v>
      </c>
      <c r="I219" s="79">
        <f t="shared" si="61"/>
        <v>0</v>
      </c>
      <c r="N219" s="25" t="str">
        <f t="shared" si="59"/>
        <v>ST</v>
      </c>
      <c r="O219" s="25">
        <f t="shared" si="43"/>
        <v>11.6</v>
      </c>
      <c r="P219" s="25">
        <f t="shared" si="44"/>
        <v>12.04</v>
      </c>
      <c r="Q219" s="25">
        <f t="shared" si="45"/>
        <v>8</v>
      </c>
      <c r="R219" s="25">
        <f t="shared" si="52"/>
        <v>14.4</v>
      </c>
      <c r="S219" s="25">
        <f t="shared" si="46"/>
        <v>325</v>
      </c>
      <c r="T219" s="25">
        <f t="shared" si="47"/>
        <v>380</v>
      </c>
    </row>
    <row r="220" spans="1:20" x14ac:dyDescent="0.25">
      <c r="A220" s="2">
        <v>46063</v>
      </c>
      <c r="B220" s="100" t="s">
        <v>311</v>
      </c>
      <c r="C220" s="221">
        <v>12.1</v>
      </c>
      <c r="D220" s="128">
        <v>1</v>
      </c>
      <c r="E220" s="252">
        <v>473</v>
      </c>
      <c r="F220" s="253">
        <f t="shared" si="49"/>
        <v>0</v>
      </c>
      <c r="G220" s="76">
        <v>12.24</v>
      </c>
      <c r="H220" s="48">
        <f t="shared" si="60"/>
        <v>1</v>
      </c>
      <c r="I220" s="79">
        <f t="shared" si="61"/>
        <v>0</v>
      </c>
      <c r="N220" s="25" t="str">
        <f t="shared" si="59"/>
        <v>ST</v>
      </c>
      <c r="O220" s="25">
        <f t="shared" si="43"/>
        <v>11.6</v>
      </c>
      <c r="P220" s="25">
        <f t="shared" si="44"/>
        <v>12.04</v>
      </c>
      <c r="Q220" s="25">
        <f t="shared" si="45"/>
        <v>8</v>
      </c>
      <c r="R220" s="25">
        <f t="shared" si="52"/>
        <v>14.4</v>
      </c>
      <c r="S220" s="25">
        <f t="shared" si="46"/>
        <v>325</v>
      </c>
      <c r="T220" s="25">
        <f t="shared" si="47"/>
        <v>380</v>
      </c>
    </row>
    <row r="221" spans="1:20" x14ac:dyDescent="0.25">
      <c r="A221" s="2">
        <v>46063</v>
      </c>
      <c r="B221" s="100" t="s">
        <v>221</v>
      </c>
      <c r="C221" s="76">
        <v>17</v>
      </c>
      <c r="D221" s="48">
        <f t="shared" si="48"/>
        <v>1</v>
      </c>
      <c r="E221" s="252">
        <v>494</v>
      </c>
      <c r="F221" s="253">
        <f t="shared" si="49"/>
        <v>0</v>
      </c>
      <c r="G221" s="76">
        <v>14.62</v>
      </c>
      <c r="H221" s="48">
        <f t="shared" si="60"/>
        <v>1</v>
      </c>
      <c r="I221" s="79">
        <f t="shared" si="61"/>
        <v>0</v>
      </c>
      <c r="N221" s="25" t="str">
        <f t="shared" si="59"/>
        <v>GU</v>
      </c>
      <c r="O221" s="25">
        <f t="shared" si="43"/>
        <v>17</v>
      </c>
      <c r="P221" s="25">
        <f t="shared" si="44"/>
        <v>17.54</v>
      </c>
      <c r="Q221" s="25">
        <f t="shared" si="45"/>
        <v>14</v>
      </c>
      <c r="R221" s="25">
        <f t="shared" si="52"/>
        <v>18.399999999999999</v>
      </c>
      <c r="S221" s="25">
        <f t="shared" si="46"/>
        <v>355</v>
      </c>
      <c r="T221" s="25">
        <f t="shared" si="47"/>
        <v>410</v>
      </c>
    </row>
    <row r="222" spans="1:20" x14ac:dyDescent="0.25">
      <c r="A222" s="2">
        <v>46063</v>
      </c>
      <c r="B222" s="100" t="s">
        <v>223</v>
      </c>
      <c r="C222" s="76">
        <v>17.399999999999999</v>
      </c>
      <c r="D222" s="48">
        <f t="shared" si="48"/>
        <v>1</v>
      </c>
      <c r="E222" s="252">
        <v>473</v>
      </c>
      <c r="F222" s="253">
        <f t="shared" si="49"/>
        <v>0</v>
      </c>
      <c r="G222" s="76">
        <v>17.16</v>
      </c>
      <c r="H222" s="48">
        <f t="shared" si="60"/>
        <v>1</v>
      </c>
      <c r="I222" s="79">
        <f t="shared" si="61"/>
        <v>0</v>
      </c>
      <c r="N222" s="25" t="str">
        <f t="shared" si="59"/>
        <v>GU</v>
      </c>
      <c r="O222" s="25">
        <f t="shared" si="43"/>
        <v>17</v>
      </c>
      <c r="P222" s="25">
        <f t="shared" si="44"/>
        <v>17.54</v>
      </c>
      <c r="Q222" s="25">
        <f t="shared" si="45"/>
        <v>14</v>
      </c>
      <c r="R222" s="25">
        <f t="shared" si="52"/>
        <v>18.399999999999999</v>
      </c>
      <c r="S222" s="25">
        <f t="shared" si="46"/>
        <v>355</v>
      </c>
      <c r="T222" s="25">
        <f t="shared" si="47"/>
        <v>410</v>
      </c>
    </row>
    <row r="223" spans="1:20" x14ac:dyDescent="0.25">
      <c r="A223" s="2">
        <v>46063</v>
      </c>
      <c r="B223" s="100" t="s">
        <v>224</v>
      </c>
      <c r="C223" s="76">
        <v>17.100000000000001</v>
      </c>
      <c r="D223" s="48">
        <f t="shared" si="48"/>
        <v>1</v>
      </c>
      <c r="E223" s="252">
        <v>479</v>
      </c>
      <c r="F223" s="253">
        <f t="shared" si="49"/>
        <v>0</v>
      </c>
      <c r="G223" s="76">
        <v>16.13</v>
      </c>
      <c r="H223" s="48">
        <f t="shared" si="60"/>
        <v>1</v>
      </c>
      <c r="I223" s="79">
        <f t="shared" si="61"/>
        <v>0</v>
      </c>
      <c r="N223" s="25" t="str">
        <f t="shared" si="59"/>
        <v>GU</v>
      </c>
      <c r="O223" s="25">
        <f t="shared" si="43"/>
        <v>17</v>
      </c>
      <c r="P223" s="25">
        <f t="shared" si="44"/>
        <v>17.54</v>
      </c>
      <c r="Q223" s="25">
        <f t="shared" si="45"/>
        <v>14</v>
      </c>
      <c r="R223" s="25">
        <f t="shared" si="52"/>
        <v>18.399999999999999</v>
      </c>
      <c r="S223" s="25">
        <f t="shared" si="46"/>
        <v>355</v>
      </c>
      <c r="T223" s="25">
        <f t="shared" si="47"/>
        <v>410</v>
      </c>
    </row>
    <row r="224" spans="1:20" x14ac:dyDescent="0.25">
      <c r="A224" s="2">
        <v>46064</v>
      </c>
      <c r="B224" s="100" t="s">
        <v>225</v>
      </c>
      <c r="C224" s="76">
        <v>17</v>
      </c>
      <c r="D224" s="48">
        <f t="shared" si="48"/>
        <v>1</v>
      </c>
      <c r="E224" s="252">
        <v>518</v>
      </c>
      <c r="F224" s="253">
        <f t="shared" si="49"/>
        <v>0</v>
      </c>
      <c r="G224" s="76">
        <v>15.57</v>
      </c>
      <c r="H224" s="48">
        <f t="shared" si="60"/>
        <v>1</v>
      </c>
      <c r="I224" s="79">
        <f t="shared" si="61"/>
        <v>0</v>
      </c>
      <c r="N224" s="25" t="str">
        <f t="shared" si="59"/>
        <v>GU</v>
      </c>
      <c r="O224" s="25">
        <f t="shared" si="43"/>
        <v>17</v>
      </c>
      <c r="P224" s="25">
        <f t="shared" si="44"/>
        <v>17.54</v>
      </c>
      <c r="Q224" s="25">
        <f t="shared" si="45"/>
        <v>14</v>
      </c>
      <c r="R224" s="25">
        <f t="shared" si="52"/>
        <v>18.399999999999999</v>
      </c>
      <c r="S224" s="25">
        <f t="shared" si="46"/>
        <v>355</v>
      </c>
      <c r="T224" s="25">
        <f t="shared" si="47"/>
        <v>410</v>
      </c>
    </row>
    <row r="225" spans="1:20" x14ac:dyDescent="0.25">
      <c r="A225" s="2">
        <v>46064</v>
      </c>
      <c r="B225" s="100" t="s">
        <v>975</v>
      </c>
      <c r="C225" s="76">
        <v>17</v>
      </c>
      <c r="D225" s="48">
        <f t="shared" si="48"/>
        <v>1</v>
      </c>
      <c r="E225" s="252">
        <v>474</v>
      </c>
      <c r="F225" s="253">
        <f t="shared" si="49"/>
        <v>0</v>
      </c>
      <c r="G225" s="76">
        <v>15.97</v>
      </c>
      <c r="H225" s="48">
        <f t="shared" si="60"/>
        <v>1</v>
      </c>
      <c r="I225" s="79">
        <f t="shared" si="61"/>
        <v>0</v>
      </c>
      <c r="N225" s="25" t="str">
        <f t="shared" si="59"/>
        <v>GU</v>
      </c>
      <c r="O225" s="25">
        <f t="shared" si="43"/>
        <v>17</v>
      </c>
      <c r="P225" s="25">
        <f t="shared" si="44"/>
        <v>17.54</v>
      </c>
      <c r="Q225" s="25">
        <f t="shared" si="45"/>
        <v>14</v>
      </c>
      <c r="R225" s="25">
        <f t="shared" si="52"/>
        <v>18.399999999999999</v>
      </c>
      <c r="S225" s="25">
        <f t="shared" si="46"/>
        <v>355</v>
      </c>
      <c r="T225" s="25">
        <f t="shared" si="47"/>
        <v>410</v>
      </c>
    </row>
    <row r="226" spans="1:20" x14ac:dyDescent="0.25">
      <c r="A226" s="2">
        <v>46064</v>
      </c>
      <c r="B226" s="100" t="s">
        <v>976</v>
      </c>
      <c r="C226" s="76">
        <v>17.100000000000001</v>
      </c>
      <c r="D226" s="48">
        <f t="shared" si="48"/>
        <v>1</v>
      </c>
      <c r="E226" s="252">
        <v>486</v>
      </c>
      <c r="F226" s="253">
        <f t="shared" si="49"/>
        <v>0</v>
      </c>
      <c r="G226" s="76">
        <v>15.4</v>
      </c>
      <c r="H226" s="48">
        <f t="shared" si="60"/>
        <v>1</v>
      </c>
      <c r="I226" s="79">
        <f t="shared" si="61"/>
        <v>0</v>
      </c>
      <c r="N226" s="25" t="str">
        <f t="shared" si="59"/>
        <v>GU</v>
      </c>
      <c r="O226" s="25">
        <f t="shared" si="43"/>
        <v>17</v>
      </c>
      <c r="P226" s="25">
        <f t="shared" si="44"/>
        <v>17.54</v>
      </c>
      <c r="Q226" s="25">
        <f t="shared" si="45"/>
        <v>14</v>
      </c>
      <c r="R226" s="25">
        <f t="shared" si="52"/>
        <v>18.399999999999999</v>
      </c>
      <c r="S226" s="25">
        <f t="shared" si="46"/>
        <v>355</v>
      </c>
      <c r="T226" s="25">
        <f t="shared" si="47"/>
        <v>410</v>
      </c>
    </row>
    <row r="227" spans="1:20" x14ac:dyDescent="0.25">
      <c r="A227" s="2">
        <v>46064</v>
      </c>
      <c r="B227" s="100" t="s">
        <v>977</v>
      </c>
      <c r="C227" s="76">
        <v>16.5</v>
      </c>
      <c r="D227" s="48">
        <f t="shared" si="48"/>
        <v>0</v>
      </c>
      <c r="E227" s="252">
        <v>465</v>
      </c>
      <c r="F227" s="253">
        <f t="shared" si="49"/>
        <v>0</v>
      </c>
      <c r="G227" s="76">
        <v>16.100000000000001</v>
      </c>
      <c r="H227" s="48">
        <f t="shared" si="60"/>
        <v>1</v>
      </c>
      <c r="I227" s="79">
        <f t="shared" si="61"/>
        <v>0</v>
      </c>
      <c r="N227" s="25" t="str">
        <f t="shared" si="59"/>
        <v>GU</v>
      </c>
      <c r="O227" s="25">
        <f t="shared" si="43"/>
        <v>17</v>
      </c>
      <c r="P227" s="25">
        <f t="shared" si="44"/>
        <v>17.54</v>
      </c>
      <c r="Q227" s="25">
        <f t="shared" si="45"/>
        <v>14</v>
      </c>
      <c r="R227" s="25">
        <f t="shared" si="52"/>
        <v>18.399999999999999</v>
      </c>
      <c r="S227" s="25">
        <f t="shared" si="46"/>
        <v>355</v>
      </c>
      <c r="T227" s="25">
        <f t="shared" si="47"/>
        <v>410</v>
      </c>
    </row>
    <row r="228" spans="1:20" x14ac:dyDescent="0.25">
      <c r="A228" s="2">
        <v>46064</v>
      </c>
      <c r="B228" s="100" t="s">
        <v>978</v>
      </c>
      <c r="C228" s="221">
        <v>17.8</v>
      </c>
      <c r="D228" s="128">
        <v>1</v>
      </c>
      <c r="E228" s="252">
        <v>500</v>
      </c>
      <c r="F228" s="253">
        <f t="shared" si="49"/>
        <v>0</v>
      </c>
      <c r="G228" s="76">
        <v>17.09</v>
      </c>
      <c r="H228" s="48">
        <f t="shared" si="60"/>
        <v>1</v>
      </c>
      <c r="I228" s="79">
        <f t="shared" si="61"/>
        <v>0</v>
      </c>
      <c r="N228" s="25" t="str">
        <f t="shared" si="59"/>
        <v>GU</v>
      </c>
      <c r="O228" s="25">
        <f t="shared" si="43"/>
        <v>17</v>
      </c>
      <c r="P228" s="25">
        <f t="shared" si="44"/>
        <v>17.54</v>
      </c>
      <c r="Q228" s="25">
        <f t="shared" si="45"/>
        <v>14</v>
      </c>
      <c r="R228" s="25">
        <f t="shared" si="52"/>
        <v>18.399999999999999</v>
      </c>
      <c r="S228" s="25">
        <f t="shared" si="46"/>
        <v>355</v>
      </c>
      <c r="T228" s="25">
        <f t="shared" si="47"/>
        <v>410</v>
      </c>
    </row>
    <row r="229" spans="1:20" x14ac:dyDescent="0.25">
      <c r="A229" s="2">
        <v>46065</v>
      </c>
      <c r="B229" s="100" t="s">
        <v>371</v>
      </c>
      <c r="C229" s="76">
        <v>11.9</v>
      </c>
      <c r="D229" s="48">
        <f t="shared" si="48"/>
        <v>1</v>
      </c>
      <c r="E229" s="252">
        <v>416</v>
      </c>
      <c r="F229" s="253">
        <f t="shared" si="49"/>
        <v>0</v>
      </c>
      <c r="G229" s="76">
        <v>11.96</v>
      </c>
      <c r="H229" s="48">
        <f t="shared" si="60"/>
        <v>1</v>
      </c>
      <c r="I229" s="79">
        <f t="shared" si="61"/>
        <v>0</v>
      </c>
      <c r="N229" s="25" t="str">
        <f t="shared" si="59"/>
        <v>CA</v>
      </c>
      <c r="O229" s="25">
        <f t="shared" si="43"/>
        <v>11.6</v>
      </c>
      <c r="P229" s="25">
        <f t="shared" si="44"/>
        <v>12.04</v>
      </c>
      <c r="Q229" s="25">
        <f t="shared" si="45"/>
        <v>8</v>
      </c>
      <c r="R229" s="25">
        <f t="shared" si="52"/>
        <v>14.4</v>
      </c>
      <c r="S229" s="25">
        <f t="shared" si="46"/>
        <v>325</v>
      </c>
      <c r="T229" s="25">
        <f t="shared" si="47"/>
        <v>380</v>
      </c>
    </row>
    <row r="230" spans="1:20" x14ac:dyDescent="0.25">
      <c r="A230" s="2">
        <v>46065</v>
      </c>
      <c r="B230" s="100" t="s">
        <v>372</v>
      </c>
      <c r="C230" s="76">
        <v>12</v>
      </c>
      <c r="D230" s="48">
        <f t="shared" si="48"/>
        <v>1</v>
      </c>
      <c r="E230" s="252">
        <v>382</v>
      </c>
      <c r="F230" s="253">
        <f t="shared" si="49"/>
        <v>0</v>
      </c>
      <c r="G230" s="76">
        <v>12.33</v>
      </c>
      <c r="H230" s="48">
        <f t="shared" si="60"/>
        <v>1</v>
      </c>
      <c r="I230" s="79">
        <f t="shared" si="61"/>
        <v>0</v>
      </c>
      <c r="N230" s="25" t="str">
        <f t="shared" si="59"/>
        <v>CA</v>
      </c>
      <c r="O230" s="25">
        <f t="shared" si="43"/>
        <v>11.6</v>
      </c>
      <c r="P230" s="25">
        <f t="shared" si="44"/>
        <v>12.04</v>
      </c>
      <c r="Q230" s="25">
        <f t="shared" si="45"/>
        <v>8</v>
      </c>
      <c r="R230" s="25">
        <f t="shared" si="52"/>
        <v>14.4</v>
      </c>
      <c r="S230" s="25">
        <f t="shared" si="46"/>
        <v>325</v>
      </c>
      <c r="T230" s="25">
        <f t="shared" si="47"/>
        <v>380</v>
      </c>
    </row>
    <row r="231" spans="1:20" x14ac:dyDescent="0.25">
      <c r="A231" s="2">
        <v>46065</v>
      </c>
      <c r="B231" s="100" t="s">
        <v>373</v>
      </c>
      <c r="C231" s="76">
        <v>12</v>
      </c>
      <c r="D231" s="48">
        <f t="shared" si="48"/>
        <v>1</v>
      </c>
      <c r="E231" s="252">
        <v>457</v>
      </c>
      <c r="F231" s="253">
        <f t="shared" si="49"/>
        <v>0</v>
      </c>
      <c r="G231" s="76">
        <v>11.12</v>
      </c>
      <c r="H231" s="48">
        <f t="shared" si="60"/>
        <v>1</v>
      </c>
      <c r="I231" s="79">
        <f t="shared" si="61"/>
        <v>0</v>
      </c>
      <c r="N231" s="25" t="str">
        <f t="shared" si="59"/>
        <v>CA</v>
      </c>
      <c r="O231" s="25">
        <f t="shared" si="43"/>
        <v>11.6</v>
      </c>
      <c r="P231" s="25">
        <f t="shared" si="44"/>
        <v>12.04</v>
      </c>
      <c r="Q231" s="25">
        <f t="shared" si="45"/>
        <v>8</v>
      </c>
      <c r="R231" s="25">
        <f t="shared" si="52"/>
        <v>14.4</v>
      </c>
      <c r="S231" s="25">
        <f t="shared" si="46"/>
        <v>325</v>
      </c>
      <c r="T231" s="25">
        <f t="shared" si="47"/>
        <v>380</v>
      </c>
    </row>
    <row r="232" spans="1:20" x14ac:dyDescent="0.25">
      <c r="A232" s="2">
        <v>46065</v>
      </c>
      <c r="B232" s="100" t="s">
        <v>374</v>
      </c>
      <c r="C232" s="76">
        <v>11.8</v>
      </c>
      <c r="D232" s="48">
        <f t="shared" si="48"/>
        <v>1</v>
      </c>
      <c r="E232" s="252">
        <v>411</v>
      </c>
      <c r="F232" s="253">
        <f t="shared" si="49"/>
        <v>0</v>
      </c>
      <c r="G232" s="76">
        <v>11.26</v>
      </c>
      <c r="H232" s="48">
        <f t="shared" si="60"/>
        <v>1</v>
      </c>
      <c r="I232" s="79">
        <f t="shared" si="61"/>
        <v>0</v>
      </c>
      <c r="N232" s="25" t="str">
        <f t="shared" si="59"/>
        <v>CA</v>
      </c>
      <c r="O232" s="25">
        <f t="shared" si="43"/>
        <v>11.6</v>
      </c>
      <c r="P232" s="25">
        <f t="shared" si="44"/>
        <v>12.04</v>
      </c>
      <c r="Q232" s="25">
        <f t="shared" si="45"/>
        <v>8</v>
      </c>
      <c r="R232" s="25">
        <f t="shared" si="52"/>
        <v>14.4</v>
      </c>
      <c r="S232" s="25">
        <f t="shared" si="46"/>
        <v>325</v>
      </c>
      <c r="T232" s="25">
        <f t="shared" si="47"/>
        <v>380</v>
      </c>
    </row>
    <row r="233" spans="1:20" x14ac:dyDescent="0.25">
      <c r="A233" s="2">
        <v>46065</v>
      </c>
      <c r="B233" s="100" t="s">
        <v>375</v>
      </c>
      <c r="C233" s="76">
        <v>12</v>
      </c>
      <c r="D233" s="48">
        <f t="shared" si="48"/>
        <v>1</v>
      </c>
      <c r="E233" s="252">
        <v>392</v>
      </c>
      <c r="F233" s="253">
        <f t="shared" si="49"/>
        <v>0</v>
      </c>
      <c r="G233" s="76">
        <v>12.42</v>
      </c>
      <c r="H233" s="48">
        <f t="shared" si="60"/>
        <v>1</v>
      </c>
      <c r="I233" s="79">
        <f t="shared" si="61"/>
        <v>0</v>
      </c>
      <c r="N233" s="25" t="str">
        <f t="shared" si="59"/>
        <v>CA</v>
      </c>
      <c r="O233" s="25">
        <f t="shared" si="43"/>
        <v>11.6</v>
      </c>
      <c r="P233" s="25">
        <f t="shared" si="44"/>
        <v>12.04</v>
      </c>
      <c r="Q233" s="25">
        <f t="shared" si="45"/>
        <v>8</v>
      </c>
      <c r="R233" s="25">
        <f t="shared" si="52"/>
        <v>14.4</v>
      </c>
      <c r="S233" s="25">
        <f t="shared" si="46"/>
        <v>325</v>
      </c>
      <c r="T233" s="25">
        <f t="shared" si="47"/>
        <v>380</v>
      </c>
    </row>
    <row r="234" spans="1:20" x14ac:dyDescent="0.25">
      <c r="A234" s="2">
        <v>46065</v>
      </c>
      <c r="B234" s="100" t="s">
        <v>376</v>
      </c>
      <c r="C234" s="76">
        <v>11.9</v>
      </c>
      <c r="D234" s="48">
        <f t="shared" si="48"/>
        <v>1</v>
      </c>
      <c r="E234" s="252">
        <v>419</v>
      </c>
      <c r="F234" s="253">
        <f t="shared" si="49"/>
        <v>0</v>
      </c>
      <c r="G234" s="76">
        <v>11.96</v>
      </c>
      <c r="H234" s="48">
        <f t="shared" si="60"/>
        <v>1</v>
      </c>
      <c r="I234" s="79">
        <f t="shared" si="61"/>
        <v>0</v>
      </c>
      <c r="N234" s="25" t="str">
        <f t="shared" si="59"/>
        <v>CA</v>
      </c>
      <c r="O234" s="25">
        <f t="shared" si="43"/>
        <v>11.6</v>
      </c>
      <c r="P234" s="25">
        <f t="shared" si="44"/>
        <v>12.04</v>
      </c>
      <c r="Q234" s="25">
        <f t="shared" si="45"/>
        <v>8</v>
      </c>
      <c r="R234" s="25">
        <f t="shared" si="52"/>
        <v>14.4</v>
      </c>
      <c r="S234" s="25">
        <f t="shared" si="46"/>
        <v>325</v>
      </c>
      <c r="T234" s="25">
        <f t="shared" si="47"/>
        <v>380</v>
      </c>
    </row>
    <row r="235" spans="1:20" x14ac:dyDescent="0.25">
      <c r="A235" s="2">
        <v>46065</v>
      </c>
      <c r="B235" s="100" t="s">
        <v>377</v>
      </c>
      <c r="C235" s="76">
        <v>11.7</v>
      </c>
      <c r="D235" s="48">
        <f t="shared" si="48"/>
        <v>1</v>
      </c>
      <c r="E235" s="252">
        <v>408</v>
      </c>
      <c r="F235" s="253">
        <f t="shared" si="49"/>
        <v>0</v>
      </c>
      <c r="G235" s="76">
        <v>12.8</v>
      </c>
      <c r="H235" s="48">
        <f t="shared" si="60"/>
        <v>1</v>
      </c>
      <c r="I235" s="79">
        <f t="shared" si="61"/>
        <v>0</v>
      </c>
      <c r="N235" s="25" t="str">
        <f t="shared" si="59"/>
        <v>CA</v>
      </c>
      <c r="O235" s="25">
        <f t="shared" si="43"/>
        <v>11.6</v>
      </c>
      <c r="P235" s="25">
        <f t="shared" si="44"/>
        <v>12.04</v>
      </c>
      <c r="Q235" s="25">
        <f t="shared" si="45"/>
        <v>8</v>
      </c>
      <c r="R235" s="25">
        <f t="shared" si="52"/>
        <v>14.4</v>
      </c>
      <c r="S235" s="25">
        <f t="shared" si="46"/>
        <v>325</v>
      </c>
      <c r="T235" s="25">
        <f t="shared" si="47"/>
        <v>380</v>
      </c>
    </row>
    <row r="236" spans="1:20" x14ac:dyDescent="0.25">
      <c r="A236" s="2">
        <v>46066</v>
      </c>
      <c r="B236" s="100" t="s">
        <v>402</v>
      </c>
      <c r="C236" s="76">
        <v>11.8</v>
      </c>
      <c r="D236" s="48">
        <f t="shared" si="48"/>
        <v>1</v>
      </c>
      <c r="E236" s="252">
        <v>471</v>
      </c>
      <c r="F236" s="253">
        <f t="shared" si="49"/>
        <v>0</v>
      </c>
      <c r="G236" s="76">
        <v>12.17</v>
      </c>
      <c r="H236" s="48">
        <f t="shared" si="60"/>
        <v>1</v>
      </c>
      <c r="I236" s="79">
        <f t="shared" si="61"/>
        <v>0</v>
      </c>
      <c r="N236" s="25" t="str">
        <f t="shared" si="59"/>
        <v>CA</v>
      </c>
      <c r="O236" s="25">
        <f t="shared" si="43"/>
        <v>11.6</v>
      </c>
      <c r="P236" s="25">
        <f t="shared" si="44"/>
        <v>12.04</v>
      </c>
      <c r="Q236" s="25">
        <f t="shared" si="45"/>
        <v>8</v>
      </c>
      <c r="R236" s="25">
        <f t="shared" si="52"/>
        <v>14.4</v>
      </c>
      <c r="S236" s="25">
        <f t="shared" si="46"/>
        <v>325</v>
      </c>
      <c r="T236" s="25">
        <f t="shared" si="47"/>
        <v>380</v>
      </c>
    </row>
    <row r="237" spans="1:20" x14ac:dyDescent="0.25">
      <c r="A237" s="2">
        <v>46066</v>
      </c>
      <c r="B237" s="100" t="s">
        <v>403</v>
      </c>
      <c r="C237" s="76">
        <v>12</v>
      </c>
      <c r="D237" s="48">
        <f t="shared" si="48"/>
        <v>1</v>
      </c>
      <c r="E237" s="252">
        <v>434</v>
      </c>
      <c r="F237" s="253">
        <f t="shared" si="49"/>
        <v>0</v>
      </c>
      <c r="G237" s="76">
        <v>11.1</v>
      </c>
      <c r="H237" s="48">
        <f t="shared" si="60"/>
        <v>1</v>
      </c>
      <c r="I237" s="79">
        <f t="shared" si="61"/>
        <v>0</v>
      </c>
      <c r="N237" s="25" t="str">
        <f t="shared" si="59"/>
        <v>CA</v>
      </c>
      <c r="O237" s="25">
        <f t="shared" si="43"/>
        <v>11.6</v>
      </c>
      <c r="P237" s="25">
        <f t="shared" si="44"/>
        <v>12.04</v>
      </c>
      <c r="Q237" s="25">
        <f t="shared" si="45"/>
        <v>8</v>
      </c>
      <c r="R237" s="25">
        <f t="shared" si="52"/>
        <v>14.4</v>
      </c>
      <c r="S237" s="25">
        <f t="shared" si="46"/>
        <v>325</v>
      </c>
      <c r="T237" s="25">
        <f t="shared" si="47"/>
        <v>380</v>
      </c>
    </row>
    <row r="238" spans="1:20" x14ac:dyDescent="0.25">
      <c r="A238" s="2">
        <v>46066</v>
      </c>
      <c r="B238" s="100" t="s">
        <v>404</v>
      </c>
      <c r="C238" s="76">
        <v>11.8</v>
      </c>
      <c r="D238" s="48">
        <f t="shared" si="48"/>
        <v>1</v>
      </c>
      <c r="E238" s="252">
        <v>442</v>
      </c>
      <c r="F238" s="253">
        <f t="shared" si="49"/>
        <v>0</v>
      </c>
      <c r="G238" s="76">
        <v>11.1</v>
      </c>
      <c r="H238" s="48">
        <f t="shared" si="60"/>
        <v>1</v>
      </c>
      <c r="I238" s="79">
        <f t="shared" si="61"/>
        <v>0</v>
      </c>
      <c r="N238" s="25" t="str">
        <f t="shared" si="59"/>
        <v>CA</v>
      </c>
      <c r="O238" s="25">
        <f t="shared" ref="O238:O301" si="62">VLOOKUP($N238,$N$3:$R$11,2,FALSE)</f>
        <v>11.6</v>
      </c>
      <c r="P238" s="25">
        <f t="shared" ref="P238:P301" si="63">VLOOKUP($N238,$N$3:$R$11,3,FALSE)</f>
        <v>12.04</v>
      </c>
      <c r="Q238" s="25">
        <f t="shared" ref="Q238:Q301" si="64">VLOOKUP($N238,$N$3:$R$11,4,FALSE)</f>
        <v>8</v>
      </c>
      <c r="R238" s="25">
        <f t="shared" si="52"/>
        <v>14.4</v>
      </c>
      <c r="S238" s="25">
        <f t="shared" ref="S238:S301" si="65">VLOOKUP($N238,$N$3:$T$11,6,FALSE)</f>
        <v>325</v>
      </c>
      <c r="T238" s="25">
        <f t="shared" ref="T238:T301" si="66">VLOOKUP($N238,$N$3:$T$11,7,FALSE)</f>
        <v>380</v>
      </c>
    </row>
    <row r="239" spans="1:20" x14ac:dyDescent="0.25">
      <c r="A239" s="2">
        <v>46066</v>
      </c>
      <c r="B239" s="100" t="s">
        <v>405</v>
      </c>
      <c r="C239" s="76">
        <v>11.8</v>
      </c>
      <c r="D239" s="48">
        <f t="shared" si="48"/>
        <v>1</v>
      </c>
      <c r="E239" s="252">
        <v>368</v>
      </c>
      <c r="F239" s="253">
        <f t="shared" si="49"/>
        <v>1</v>
      </c>
      <c r="G239" s="76">
        <v>12.3</v>
      </c>
      <c r="H239" s="48">
        <f t="shared" si="60"/>
        <v>1</v>
      </c>
      <c r="I239" s="79">
        <f t="shared" si="61"/>
        <v>1</v>
      </c>
      <c r="N239" s="25" t="str">
        <f t="shared" si="59"/>
        <v>CA</v>
      </c>
      <c r="O239" s="25">
        <f t="shared" si="62"/>
        <v>11.6</v>
      </c>
      <c r="P239" s="25">
        <f t="shared" si="63"/>
        <v>12.04</v>
      </c>
      <c r="Q239" s="25">
        <f t="shared" si="64"/>
        <v>8</v>
      </c>
      <c r="R239" s="25">
        <f t="shared" si="52"/>
        <v>14.4</v>
      </c>
      <c r="S239" s="25">
        <f t="shared" si="65"/>
        <v>325</v>
      </c>
      <c r="T239" s="25">
        <f t="shared" si="66"/>
        <v>380</v>
      </c>
    </row>
    <row r="240" spans="1:20" x14ac:dyDescent="0.25">
      <c r="A240" s="2">
        <v>46069</v>
      </c>
      <c r="B240" s="100" t="s">
        <v>414</v>
      </c>
      <c r="C240" s="76">
        <v>11.4</v>
      </c>
      <c r="D240" s="48">
        <f t="shared" si="48"/>
        <v>0</v>
      </c>
      <c r="E240" s="252">
        <v>629</v>
      </c>
      <c r="F240" s="253">
        <f t="shared" si="49"/>
        <v>0</v>
      </c>
      <c r="G240" s="76">
        <v>10.43</v>
      </c>
      <c r="H240" s="48">
        <f t="shared" si="60"/>
        <v>1</v>
      </c>
      <c r="I240" s="79">
        <f t="shared" si="61"/>
        <v>0</v>
      </c>
      <c r="N240" s="25" t="str">
        <f t="shared" si="59"/>
        <v>CA</v>
      </c>
      <c r="O240" s="25">
        <f t="shared" si="62"/>
        <v>11.6</v>
      </c>
      <c r="P240" s="25">
        <f t="shared" si="63"/>
        <v>12.04</v>
      </c>
      <c r="Q240" s="25">
        <f t="shared" si="64"/>
        <v>8</v>
      </c>
      <c r="R240" s="25">
        <f t="shared" si="52"/>
        <v>14.4</v>
      </c>
      <c r="S240" s="25">
        <f t="shared" si="65"/>
        <v>325</v>
      </c>
      <c r="T240" s="25">
        <f t="shared" si="66"/>
        <v>380</v>
      </c>
    </row>
    <row r="241" spans="1:20" x14ac:dyDescent="0.25">
      <c r="A241" s="2">
        <v>46069</v>
      </c>
      <c r="B241" s="100" t="s">
        <v>415</v>
      </c>
      <c r="C241" s="76">
        <v>12.3</v>
      </c>
      <c r="D241" s="48">
        <f t="shared" ref="D241:D304" si="67">IF(+(IF(C241&lt;O241,0,IF(C241&gt;P241,0,1)))=1,1,0)</f>
        <v>0</v>
      </c>
      <c r="E241" s="252">
        <v>446</v>
      </c>
      <c r="F241" s="253">
        <f t="shared" si="49"/>
        <v>0</v>
      </c>
      <c r="G241" s="76">
        <v>11.21</v>
      </c>
      <c r="H241" s="48">
        <f t="shared" si="60"/>
        <v>1</v>
      </c>
      <c r="I241" s="79">
        <f t="shared" si="61"/>
        <v>0</v>
      </c>
      <c r="N241" s="25" t="str">
        <f t="shared" si="59"/>
        <v>CA</v>
      </c>
      <c r="O241" s="25">
        <f t="shared" si="62"/>
        <v>11.6</v>
      </c>
      <c r="P241" s="25">
        <f t="shared" si="63"/>
        <v>12.04</v>
      </c>
      <c r="Q241" s="25">
        <f t="shared" si="64"/>
        <v>8</v>
      </c>
      <c r="R241" s="25">
        <f t="shared" si="52"/>
        <v>14.4</v>
      </c>
      <c r="S241" s="25">
        <f t="shared" si="65"/>
        <v>325</v>
      </c>
      <c r="T241" s="25">
        <f t="shared" si="66"/>
        <v>380</v>
      </c>
    </row>
    <row r="242" spans="1:20" x14ac:dyDescent="0.25">
      <c r="A242" s="2">
        <v>46069</v>
      </c>
      <c r="B242" s="100" t="s">
        <v>416</v>
      </c>
      <c r="C242" s="76">
        <v>12</v>
      </c>
      <c r="D242" s="48">
        <f t="shared" si="67"/>
        <v>1</v>
      </c>
      <c r="E242" s="252">
        <v>438</v>
      </c>
      <c r="F242" s="253">
        <f t="shared" si="49"/>
        <v>0</v>
      </c>
      <c r="G242" s="84">
        <v>13.2</v>
      </c>
      <c r="H242" s="48">
        <f t="shared" si="60"/>
        <v>1</v>
      </c>
      <c r="I242" s="79">
        <f t="shared" si="61"/>
        <v>0</v>
      </c>
      <c r="N242" s="25" t="str">
        <f t="shared" si="59"/>
        <v>CA</v>
      </c>
      <c r="O242" s="25">
        <f t="shared" si="62"/>
        <v>11.6</v>
      </c>
      <c r="P242" s="25">
        <f t="shared" si="63"/>
        <v>12.04</v>
      </c>
      <c r="Q242" s="25">
        <f t="shared" si="64"/>
        <v>8</v>
      </c>
      <c r="R242" s="25">
        <f t="shared" ref="R242:R305" si="68">VLOOKUP($N242,$N$3:$R$11,5,FALSE)</f>
        <v>14.4</v>
      </c>
      <c r="S242" s="25">
        <f t="shared" si="65"/>
        <v>325</v>
      </c>
      <c r="T242" s="25">
        <f t="shared" si="66"/>
        <v>380</v>
      </c>
    </row>
    <row r="243" spans="1:20" x14ac:dyDescent="0.25">
      <c r="A243" s="2">
        <v>46069</v>
      </c>
      <c r="B243" s="100" t="s">
        <v>417</v>
      </c>
      <c r="C243" s="76">
        <v>12</v>
      </c>
      <c r="D243" s="48">
        <f t="shared" si="67"/>
        <v>1</v>
      </c>
      <c r="E243" s="252">
        <v>444</v>
      </c>
      <c r="F243" s="253">
        <f t="shared" si="49"/>
        <v>0</v>
      </c>
      <c r="G243" s="84">
        <v>12.98</v>
      </c>
      <c r="H243" s="48">
        <f t="shared" si="60"/>
        <v>1</v>
      </c>
      <c r="I243" s="79">
        <f t="shared" si="61"/>
        <v>0</v>
      </c>
      <c r="N243" s="25" t="str">
        <f t="shared" si="59"/>
        <v>CA</v>
      </c>
      <c r="O243" s="25">
        <f t="shared" si="62"/>
        <v>11.6</v>
      </c>
      <c r="P243" s="25">
        <f t="shared" si="63"/>
        <v>12.04</v>
      </c>
      <c r="Q243" s="25">
        <f t="shared" si="64"/>
        <v>8</v>
      </c>
      <c r="R243" s="25">
        <f t="shared" si="68"/>
        <v>14.4</v>
      </c>
      <c r="S243" s="25">
        <f t="shared" si="65"/>
        <v>325</v>
      </c>
      <c r="T243" s="25">
        <f t="shared" si="66"/>
        <v>380</v>
      </c>
    </row>
    <row r="244" spans="1:20" x14ac:dyDescent="0.25">
      <c r="A244" s="2">
        <v>46069</v>
      </c>
      <c r="B244" s="100" t="s">
        <v>418</v>
      </c>
      <c r="C244" s="76">
        <v>11.9</v>
      </c>
      <c r="D244" s="48">
        <f t="shared" si="67"/>
        <v>1</v>
      </c>
      <c r="E244" s="252">
        <v>433</v>
      </c>
      <c r="F244" s="253">
        <f t="shared" si="49"/>
        <v>0</v>
      </c>
      <c r="G244" s="84">
        <v>12.88</v>
      </c>
      <c r="H244" s="48">
        <f t="shared" si="60"/>
        <v>1</v>
      </c>
      <c r="I244" s="79">
        <f t="shared" si="61"/>
        <v>0</v>
      </c>
      <c r="N244" s="25" t="str">
        <f t="shared" si="59"/>
        <v>CA</v>
      </c>
      <c r="O244" s="25">
        <f t="shared" si="62"/>
        <v>11.6</v>
      </c>
      <c r="P244" s="25">
        <f t="shared" si="63"/>
        <v>12.04</v>
      </c>
      <c r="Q244" s="25">
        <f t="shared" si="64"/>
        <v>8</v>
      </c>
      <c r="R244" s="25">
        <f t="shared" si="68"/>
        <v>14.4</v>
      </c>
      <c r="S244" s="25">
        <f t="shared" si="65"/>
        <v>325</v>
      </c>
      <c r="T244" s="25">
        <f t="shared" si="66"/>
        <v>380</v>
      </c>
    </row>
    <row r="245" spans="1:20" x14ac:dyDescent="0.25">
      <c r="A245" s="2">
        <v>46070</v>
      </c>
      <c r="B245" s="100" t="s">
        <v>419</v>
      </c>
      <c r="C245" s="76">
        <v>11.9</v>
      </c>
      <c r="D245" s="48">
        <f t="shared" si="67"/>
        <v>1</v>
      </c>
      <c r="E245" s="252">
        <v>466</v>
      </c>
      <c r="F245" s="253">
        <f t="shared" si="49"/>
        <v>0</v>
      </c>
      <c r="G245" s="84">
        <v>12.95</v>
      </c>
      <c r="H245" s="48">
        <f t="shared" si="60"/>
        <v>1</v>
      </c>
      <c r="I245" s="79">
        <f t="shared" si="61"/>
        <v>0</v>
      </c>
      <c r="N245" s="25" t="str">
        <f t="shared" si="59"/>
        <v>CA</v>
      </c>
      <c r="O245" s="25">
        <f t="shared" si="62"/>
        <v>11.6</v>
      </c>
      <c r="P245" s="25">
        <f t="shared" si="63"/>
        <v>12.04</v>
      </c>
      <c r="Q245" s="25">
        <f t="shared" si="64"/>
        <v>8</v>
      </c>
      <c r="R245" s="25">
        <f t="shared" si="68"/>
        <v>14.4</v>
      </c>
      <c r="S245" s="25">
        <f t="shared" si="65"/>
        <v>325</v>
      </c>
      <c r="T245" s="25">
        <f t="shared" si="66"/>
        <v>380</v>
      </c>
    </row>
    <row r="246" spans="1:20" x14ac:dyDescent="0.25">
      <c r="A246" s="2">
        <v>46070</v>
      </c>
      <c r="B246" s="100" t="s">
        <v>420</v>
      </c>
      <c r="C246" s="76">
        <v>11.9</v>
      </c>
      <c r="D246" s="48">
        <f t="shared" si="67"/>
        <v>1</v>
      </c>
      <c r="E246" s="252">
        <v>470</v>
      </c>
      <c r="F246" s="253">
        <f t="shared" si="49"/>
        <v>0</v>
      </c>
      <c r="G246" s="76">
        <v>13.01</v>
      </c>
      <c r="H246" s="48">
        <f t="shared" si="60"/>
        <v>1</v>
      </c>
      <c r="I246" s="79">
        <f t="shared" si="61"/>
        <v>0</v>
      </c>
      <c r="N246" s="25" t="str">
        <f t="shared" si="59"/>
        <v>CA</v>
      </c>
      <c r="O246" s="25">
        <f t="shared" si="62"/>
        <v>11.6</v>
      </c>
      <c r="P246" s="25">
        <f t="shared" si="63"/>
        <v>12.04</v>
      </c>
      <c r="Q246" s="25">
        <f t="shared" si="64"/>
        <v>8</v>
      </c>
      <c r="R246" s="25">
        <f t="shared" si="68"/>
        <v>14.4</v>
      </c>
      <c r="S246" s="25">
        <f t="shared" si="65"/>
        <v>325</v>
      </c>
      <c r="T246" s="25">
        <f t="shared" si="66"/>
        <v>380</v>
      </c>
    </row>
    <row r="247" spans="1:20" x14ac:dyDescent="0.25">
      <c r="A247" s="2">
        <v>46070</v>
      </c>
      <c r="B247" s="100" t="s">
        <v>421</v>
      </c>
      <c r="C247" s="76">
        <v>11.8</v>
      </c>
      <c r="D247" s="48">
        <f t="shared" si="67"/>
        <v>1</v>
      </c>
      <c r="E247" s="252">
        <v>467</v>
      </c>
      <c r="F247" s="253">
        <f t="shared" si="49"/>
        <v>0</v>
      </c>
      <c r="G247" s="76">
        <v>10.84</v>
      </c>
      <c r="H247" s="48">
        <f t="shared" si="60"/>
        <v>1</v>
      </c>
      <c r="I247" s="79">
        <f t="shared" si="61"/>
        <v>0</v>
      </c>
      <c r="N247" s="25" t="str">
        <f t="shared" si="59"/>
        <v>CA</v>
      </c>
      <c r="O247" s="25">
        <f t="shared" si="62"/>
        <v>11.6</v>
      </c>
      <c r="P247" s="25">
        <f t="shared" si="63"/>
        <v>12.04</v>
      </c>
      <c r="Q247" s="25">
        <f t="shared" si="64"/>
        <v>8</v>
      </c>
      <c r="R247" s="25">
        <f t="shared" si="68"/>
        <v>14.4</v>
      </c>
      <c r="S247" s="25">
        <f t="shared" si="65"/>
        <v>325</v>
      </c>
      <c r="T247" s="25">
        <f t="shared" si="66"/>
        <v>380</v>
      </c>
    </row>
    <row r="248" spans="1:20" x14ac:dyDescent="0.25">
      <c r="A248" s="2">
        <v>46070</v>
      </c>
      <c r="B248" s="100" t="s">
        <v>422</v>
      </c>
      <c r="C248" s="76">
        <v>11.9</v>
      </c>
      <c r="D248" s="48">
        <f t="shared" si="67"/>
        <v>1</v>
      </c>
      <c r="E248" s="252">
        <v>477</v>
      </c>
      <c r="F248" s="253">
        <f t="shared" si="49"/>
        <v>0</v>
      </c>
      <c r="G248" s="76">
        <v>13.12</v>
      </c>
      <c r="H248" s="48">
        <f t="shared" si="60"/>
        <v>1</v>
      </c>
      <c r="I248" s="79">
        <f t="shared" si="61"/>
        <v>0</v>
      </c>
      <c r="N248" s="25" t="str">
        <f t="shared" si="59"/>
        <v>CA</v>
      </c>
      <c r="O248" s="25">
        <f t="shared" si="62"/>
        <v>11.6</v>
      </c>
      <c r="P248" s="25">
        <f t="shared" si="63"/>
        <v>12.04</v>
      </c>
      <c r="Q248" s="25">
        <f t="shared" si="64"/>
        <v>8</v>
      </c>
      <c r="R248" s="25">
        <f t="shared" si="68"/>
        <v>14.4</v>
      </c>
      <c r="S248" s="25">
        <f t="shared" si="65"/>
        <v>325</v>
      </c>
      <c r="T248" s="25">
        <f t="shared" si="66"/>
        <v>380</v>
      </c>
    </row>
    <row r="249" spans="1:20" x14ac:dyDescent="0.25">
      <c r="A249" s="2">
        <v>46070</v>
      </c>
      <c r="B249" s="100" t="s">
        <v>423</v>
      </c>
      <c r="C249" s="76">
        <v>12.18</v>
      </c>
      <c r="D249" s="48">
        <f t="shared" si="67"/>
        <v>0</v>
      </c>
      <c r="E249" s="252">
        <v>399</v>
      </c>
      <c r="F249" s="253">
        <f t="shared" si="49"/>
        <v>0</v>
      </c>
      <c r="G249" s="76">
        <v>12.01</v>
      </c>
      <c r="H249" s="48">
        <f t="shared" si="60"/>
        <v>1</v>
      </c>
      <c r="I249" s="79">
        <f t="shared" si="61"/>
        <v>0</v>
      </c>
      <c r="N249" s="25" t="str">
        <f t="shared" si="59"/>
        <v>CA</v>
      </c>
      <c r="O249" s="25">
        <f t="shared" si="62"/>
        <v>11.6</v>
      </c>
      <c r="P249" s="25">
        <f t="shared" si="63"/>
        <v>12.04</v>
      </c>
      <c r="Q249" s="25">
        <f t="shared" si="64"/>
        <v>8</v>
      </c>
      <c r="R249" s="25">
        <f t="shared" si="68"/>
        <v>14.4</v>
      </c>
      <c r="S249" s="25">
        <f t="shared" si="65"/>
        <v>325</v>
      </c>
      <c r="T249" s="25">
        <f t="shared" si="66"/>
        <v>380</v>
      </c>
    </row>
    <row r="250" spans="1:20" x14ac:dyDescent="0.25">
      <c r="A250" s="2">
        <v>46070</v>
      </c>
      <c r="B250" s="100" t="s">
        <v>424</v>
      </c>
      <c r="C250" s="76">
        <v>12.15</v>
      </c>
      <c r="D250" s="48">
        <f t="shared" si="67"/>
        <v>0</v>
      </c>
      <c r="E250" s="252">
        <v>435</v>
      </c>
      <c r="F250" s="253">
        <f t="shared" si="49"/>
        <v>0</v>
      </c>
      <c r="G250" s="76">
        <v>11.21</v>
      </c>
      <c r="H250" s="48">
        <f t="shared" si="60"/>
        <v>1</v>
      </c>
      <c r="I250" s="79">
        <f t="shared" si="61"/>
        <v>0</v>
      </c>
      <c r="N250" s="25" t="str">
        <f t="shared" si="59"/>
        <v>CA</v>
      </c>
      <c r="O250" s="25">
        <f t="shared" si="62"/>
        <v>11.6</v>
      </c>
      <c r="P250" s="25">
        <f t="shared" si="63"/>
        <v>12.04</v>
      </c>
      <c r="Q250" s="25">
        <f t="shared" si="64"/>
        <v>8</v>
      </c>
      <c r="R250" s="25">
        <f t="shared" si="68"/>
        <v>14.4</v>
      </c>
      <c r="S250" s="25">
        <f t="shared" si="65"/>
        <v>325</v>
      </c>
      <c r="T250" s="25">
        <f t="shared" si="66"/>
        <v>380</v>
      </c>
    </row>
    <row r="251" spans="1:20" x14ac:dyDescent="0.25">
      <c r="A251" s="2">
        <v>46071</v>
      </c>
      <c r="B251" s="100" t="s">
        <v>425</v>
      </c>
      <c r="C251" s="76">
        <v>12.1</v>
      </c>
      <c r="D251" s="48">
        <f t="shared" si="67"/>
        <v>0</v>
      </c>
      <c r="E251" s="252">
        <v>402</v>
      </c>
      <c r="F251" s="253">
        <f t="shared" si="49"/>
        <v>0</v>
      </c>
      <c r="G251" s="76">
        <v>11.28</v>
      </c>
      <c r="H251" s="48">
        <f t="shared" si="60"/>
        <v>1</v>
      </c>
      <c r="I251" s="79">
        <f t="shared" si="61"/>
        <v>0</v>
      </c>
      <c r="N251" s="25" t="str">
        <f t="shared" si="59"/>
        <v>CA</v>
      </c>
      <c r="O251" s="25">
        <f t="shared" si="62"/>
        <v>11.6</v>
      </c>
      <c r="P251" s="25">
        <f t="shared" si="63"/>
        <v>12.04</v>
      </c>
      <c r="Q251" s="25">
        <f t="shared" si="64"/>
        <v>8</v>
      </c>
      <c r="R251" s="25">
        <f t="shared" si="68"/>
        <v>14.4</v>
      </c>
      <c r="S251" s="25">
        <f t="shared" si="65"/>
        <v>325</v>
      </c>
      <c r="T251" s="25">
        <f t="shared" si="66"/>
        <v>380</v>
      </c>
    </row>
    <row r="252" spans="1:20" x14ac:dyDescent="0.25">
      <c r="A252" s="2">
        <v>46071</v>
      </c>
      <c r="B252" s="100" t="s">
        <v>979</v>
      </c>
      <c r="C252" s="76">
        <v>11.7</v>
      </c>
      <c r="D252" s="48">
        <f t="shared" si="67"/>
        <v>1</v>
      </c>
      <c r="E252" s="252">
        <v>416</v>
      </c>
      <c r="F252" s="253">
        <f t="shared" si="49"/>
        <v>0</v>
      </c>
      <c r="G252" s="76">
        <v>11.5</v>
      </c>
      <c r="H252" s="48">
        <f t="shared" si="60"/>
        <v>1</v>
      </c>
      <c r="I252" s="79">
        <f t="shared" si="61"/>
        <v>0</v>
      </c>
      <c r="N252" s="25" t="str">
        <f t="shared" si="59"/>
        <v>CA</v>
      </c>
      <c r="O252" s="25">
        <f t="shared" si="62"/>
        <v>11.6</v>
      </c>
      <c r="P252" s="25">
        <f t="shared" si="63"/>
        <v>12.04</v>
      </c>
      <c r="Q252" s="25">
        <f t="shared" si="64"/>
        <v>8</v>
      </c>
      <c r="R252" s="25">
        <f t="shared" si="68"/>
        <v>14.4</v>
      </c>
      <c r="S252" s="25">
        <f t="shared" si="65"/>
        <v>325</v>
      </c>
      <c r="T252" s="25">
        <f t="shared" si="66"/>
        <v>380</v>
      </c>
    </row>
    <row r="253" spans="1:20" x14ac:dyDescent="0.25">
      <c r="A253" s="2">
        <v>46071</v>
      </c>
      <c r="B253" s="100" t="s">
        <v>980</v>
      </c>
      <c r="C253" s="76">
        <v>12.1</v>
      </c>
      <c r="D253" s="48">
        <f t="shared" si="67"/>
        <v>0</v>
      </c>
      <c r="E253" s="252">
        <v>403</v>
      </c>
      <c r="F253" s="253">
        <f t="shared" si="49"/>
        <v>0</v>
      </c>
      <c r="G253" s="76">
        <v>11.68</v>
      </c>
      <c r="H253" s="48">
        <f t="shared" si="60"/>
        <v>1</v>
      </c>
      <c r="I253" s="79">
        <f t="shared" si="61"/>
        <v>0</v>
      </c>
      <c r="N253" s="25" t="str">
        <f t="shared" si="59"/>
        <v>CA</v>
      </c>
      <c r="O253" s="25">
        <f t="shared" si="62"/>
        <v>11.6</v>
      </c>
      <c r="P253" s="25">
        <f t="shared" si="63"/>
        <v>12.04</v>
      </c>
      <c r="Q253" s="25">
        <f t="shared" si="64"/>
        <v>8</v>
      </c>
      <c r="R253" s="25">
        <f t="shared" si="68"/>
        <v>14.4</v>
      </c>
      <c r="S253" s="25">
        <f t="shared" si="65"/>
        <v>325</v>
      </c>
      <c r="T253" s="25">
        <f t="shared" si="66"/>
        <v>380</v>
      </c>
    </row>
    <row r="254" spans="1:20" x14ac:dyDescent="0.25">
      <c r="A254" s="2">
        <v>46071</v>
      </c>
      <c r="B254" s="100" t="s">
        <v>981</v>
      </c>
      <c r="C254" s="76">
        <v>12.1</v>
      </c>
      <c r="D254" s="48">
        <f t="shared" si="67"/>
        <v>0</v>
      </c>
      <c r="E254" s="252">
        <v>407</v>
      </c>
      <c r="F254" s="253">
        <f t="shared" si="49"/>
        <v>0</v>
      </c>
      <c r="G254" s="76">
        <v>11.21</v>
      </c>
      <c r="H254" s="48">
        <f t="shared" si="60"/>
        <v>1</v>
      </c>
      <c r="I254" s="79">
        <f t="shared" si="61"/>
        <v>0</v>
      </c>
      <c r="N254" s="25" t="str">
        <f t="shared" si="59"/>
        <v>CA</v>
      </c>
      <c r="O254" s="25">
        <f t="shared" si="62"/>
        <v>11.6</v>
      </c>
      <c r="P254" s="25">
        <f>VLOOKUP($N254,$N$3:$R$11,3,FALSE)</f>
        <v>12.04</v>
      </c>
      <c r="Q254" s="25">
        <f t="shared" si="64"/>
        <v>8</v>
      </c>
      <c r="R254" s="25">
        <f t="shared" si="68"/>
        <v>14.4</v>
      </c>
      <c r="S254" s="25">
        <f t="shared" si="65"/>
        <v>325</v>
      </c>
      <c r="T254" s="25">
        <f t="shared" si="66"/>
        <v>380</v>
      </c>
    </row>
    <row r="255" spans="1:20" x14ac:dyDescent="0.25">
      <c r="A255" s="2">
        <v>46071</v>
      </c>
      <c r="B255" s="100" t="s">
        <v>982</v>
      </c>
      <c r="C255" s="76">
        <v>11.9</v>
      </c>
      <c r="D255" s="48">
        <f t="shared" si="67"/>
        <v>1</v>
      </c>
      <c r="E255" s="252">
        <v>419</v>
      </c>
      <c r="F255" s="253">
        <f t="shared" si="49"/>
        <v>0</v>
      </c>
      <c r="G255" s="76">
        <v>11.52</v>
      </c>
      <c r="H255" s="48">
        <f t="shared" si="60"/>
        <v>1</v>
      </c>
      <c r="I255" s="79">
        <f t="shared" si="61"/>
        <v>0</v>
      </c>
      <c r="N255" s="25" t="str">
        <f t="shared" si="59"/>
        <v>CA</v>
      </c>
      <c r="O255" s="25">
        <f t="shared" si="62"/>
        <v>11.6</v>
      </c>
      <c r="P255" s="25">
        <f t="shared" si="63"/>
        <v>12.04</v>
      </c>
      <c r="Q255" s="25">
        <f t="shared" si="64"/>
        <v>8</v>
      </c>
      <c r="R255" s="25">
        <f t="shared" si="68"/>
        <v>14.4</v>
      </c>
      <c r="S255" s="25">
        <f t="shared" si="65"/>
        <v>325</v>
      </c>
      <c r="T255" s="25">
        <f t="shared" si="66"/>
        <v>380</v>
      </c>
    </row>
    <row r="256" spans="1:20" x14ac:dyDescent="0.25">
      <c r="A256" s="2">
        <v>46071</v>
      </c>
      <c r="B256" s="100" t="s">
        <v>983</v>
      </c>
      <c r="C256" s="76">
        <v>11.8</v>
      </c>
      <c r="D256" s="48">
        <f t="shared" si="67"/>
        <v>1</v>
      </c>
      <c r="E256" s="252">
        <v>387</v>
      </c>
      <c r="F256" s="253">
        <f t="shared" si="49"/>
        <v>0</v>
      </c>
      <c r="G256" s="76">
        <v>12.49</v>
      </c>
      <c r="H256" s="48">
        <f t="shared" si="60"/>
        <v>1</v>
      </c>
      <c r="I256" s="79">
        <f t="shared" si="61"/>
        <v>0</v>
      </c>
      <c r="N256" s="25" t="str">
        <f t="shared" si="59"/>
        <v>CA</v>
      </c>
      <c r="O256" s="25">
        <f t="shared" si="62"/>
        <v>11.6</v>
      </c>
      <c r="P256" s="25">
        <f t="shared" si="63"/>
        <v>12.04</v>
      </c>
      <c r="Q256" s="25">
        <f t="shared" si="64"/>
        <v>8</v>
      </c>
      <c r="R256" s="25">
        <f t="shared" si="68"/>
        <v>14.4</v>
      </c>
      <c r="S256" s="25">
        <f t="shared" si="65"/>
        <v>325</v>
      </c>
      <c r="T256" s="25">
        <f t="shared" si="66"/>
        <v>380</v>
      </c>
    </row>
    <row r="257" spans="1:20" x14ac:dyDescent="0.25">
      <c r="A257" s="2">
        <v>46071</v>
      </c>
      <c r="B257" s="100" t="s">
        <v>984</v>
      </c>
      <c r="C257" s="76">
        <v>11.8</v>
      </c>
      <c r="D257" s="48">
        <f t="shared" si="67"/>
        <v>1</v>
      </c>
      <c r="E257" s="252">
        <v>418</v>
      </c>
      <c r="F257" s="253">
        <f t="shared" si="49"/>
        <v>0</v>
      </c>
      <c r="G257" s="76">
        <v>12.52</v>
      </c>
      <c r="H257" s="48">
        <f t="shared" si="60"/>
        <v>1</v>
      </c>
      <c r="I257" s="79">
        <f t="shared" si="61"/>
        <v>0</v>
      </c>
      <c r="N257" s="25" t="str">
        <f t="shared" si="59"/>
        <v>CA</v>
      </c>
      <c r="O257" s="25">
        <f t="shared" si="62"/>
        <v>11.6</v>
      </c>
      <c r="P257" s="25">
        <f t="shared" si="63"/>
        <v>12.04</v>
      </c>
      <c r="Q257" s="25">
        <f t="shared" si="64"/>
        <v>8</v>
      </c>
      <c r="R257" s="25">
        <f t="shared" si="68"/>
        <v>14.4</v>
      </c>
      <c r="S257" s="25">
        <f t="shared" si="65"/>
        <v>325</v>
      </c>
      <c r="T257" s="25">
        <f t="shared" si="66"/>
        <v>380</v>
      </c>
    </row>
    <row r="258" spans="1:20" x14ac:dyDescent="0.25">
      <c r="A258" s="2">
        <v>46072</v>
      </c>
      <c r="B258" s="100" t="s">
        <v>985</v>
      </c>
      <c r="C258" s="76">
        <v>12</v>
      </c>
      <c r="D258" s="48">
        <f t="shared" si="67"/>
        <v>1</v>
      </c>
      <c r="E258" s="252">
        <v>426</v>
      </c>
      <c r="F258" s="253">
        <f t="shared" si="49"/>
        <v>0</v>
      </c>
      <c r="G258" s="76">
        <v>12.26</v>
      </c>
      <c r="H258" s="48">
        <f t="shared" si="60"/>
        <v>1</v>
      </c>
      <c r="I258" s="79">
        <f t="shared" si="61"/>
        <v>0</v>
      </c>
      <c r="N258" s="25" t="str">
        <f t="shared" si="59"/>
        <v>CA</v>
      </c>
      <c r="O258" s="25">
        <f t="shared" si="62"/>
        <v>11.6</v>
      </c>
      <c r="P258" s="25">
        <f t="shared" si="63"/>
        <v>12.04</v>
      </c>
      <c r="Q258" s="25">
        <f t="shared" si="64"/>
        <v>8</v>
      </c>
      <c r="R258" s="25">
        <f t="shared" si="68"/>
        <v>14.4</v>
      </c>
      <c r="S258" s="25">
        <f t="shared" si="65"/>
        <v>325</v>
      </c>
      <c r="T258" s="25">
        <f t="shared" si="66"/>
        <v>380</v>
      </c>
    </row>
    <row r="259" spans="1:20" x14ac:dyDescent="0.25">
      <c r="A259" s="2">
        <v>46072</v>
      </c>
      <c r="B259" s="100" t="s">
        <v>986</v>
      </c>
      <c r="C259" s="76">
        <v>12</v>
      </c>
      <c r="D259" s="48">
        <f t="shared" si="67"/>
        <v>1</v>
      </c>
      <c r="E259" s="252">
        <v>388</v>
      </c>
      <c r="F259" s="253">
        <f t="shared" si="49"/>
        <v>0</v>
      </c>
      <c r="G259" s="76">
        <v>12.62</v>
      </c>
      <c r="H259" s="48">
        <f t="shared" si="60"/>
        <v>1</v>
      </c>
      <c r="I259" s="79">
        <f t="shared" si="61"/>
        <v>0</v>
      </c>
      <c r="N259" s="25" t="str">
        <f t="shared" si="59"/>
        <v>CA</v>
      </c>
      <c r="O259" s="25">
        <f t="shared" si="62"/>
        <v>11.6</v>
      </c>
      <c r="P259" s="25">
        <f t="shared" si="63"/>
        <v>12.04</v>
      </c>
      <c r="Q259" s="25">
        <f t="shared" si="64"/>
        <v>8</v>
      </c>
      <c r="R259" s="25">
        <f t="shared" si="68"/>
        <v>14.4</v>
      </c>
      <c r="S259" s="25">
        <f t="shared" si="65"/>
        <v>325</v>
      </c>
      <c r="T259" s="25">
        <f t="shared" si="66"/>
        <v>380</v>
      </c>
    </row>
    <row r="260" spans="1:20" x14ac:dyDescent="0.25">
      <c r="A260" s="2">
        <v>46072</v>
      </c>
      <c r="B260" s="100" t="s">
        <v>312</v>
      </c>
      <c r="C260" s="76">
        <v>11.7</v>
      </c>
      <c r="D260" s="48">
        <f t="shared" si="67"/>
        <v>1</v>
      </c>
      <c r="E260" s="252">
        <v>442</v>
      </c>
      <c r="F260" s="253">
        <f t="shared" si="49"/>
        <v>0</v>
      </c>
      <c r="G260" s="76">
        <v>13.97</v>
      </c>
      <c r="H260" s="48">
        <f t="shared" si="60"/>
        <v>1</v>
      </c>
      <c r="I260" s="79">
        <f t="shared" si="61"/>
        <v>0</v>
      </c>
      <c r="N260" s="25" t="str">
        <f t="shared" si="59"/>
        <v>ST</v>
      </c>
      <c r="O260" s="25">
        <f t="shared" si="62"/>
        <v>11.6</v>
      </c>
      <c r="P260" s="25">
        <f t="shared" si="63"/>
        <v>12.04</v>
      </c>
      <c r="Q260" s="25">
        <f t="shared" si="64"/>
        <v>8</v>
      </c>
      <c r="R260" s="25">
        <f t="shared" si="68"/>
        <v>14.4</v>
      </c>
      <c r="S260" s="25">
        <f t="shared" si="65"/>
        <v>325</v>
      </c>
      <c r="T260" s="25">
        <f t="shared" si="66"/>
        <v>380</v>
      </c>
    </row>
    <row r="261" spans="1:20" x14ac:dyDescent="0.25">
      <c r="A261" s="2">
        <v>46072</v>
      </c>
      <c r="B261" s="100" t="s">
        <v>334</v>
      </c>
      <c r="C261" s="76">
        <v>12</v>
      </c>
      <c r="D261" s="48">
        <f t="shared" si="67"/>
        <v>1</v>
      </c>
      <c r="E261" s="252">
        <v>425</v>
      </c>
      <c r="F261" s="253">
        <f t="shared" si="49"/>
        <v>0</v>
      </c>
      <c r="G261" s="76">
        <v>12.18</v>
      </c>
      <c r="H261" s="48">
        <f t="shared" si="60"/>
        <v>1</v>
      </c>
      <c r="I261" s="79">
        <f t="shared" si="61"/>
        <v>0</v>
      </c>
      <c r="N261" s="25" t="str">
        <f t="shared" si="59"/>
        <v>ST</v>
      </c>
      <c r="O261" s="25">
        <f t="shared" si="62"/>
        <v>11.6</v>
      </c>
      <c r="P261" s="25">
        <f t="shared" si="63"/>
        <v>12.04</v>
      </c>
      <c r="Q261" s="25">
        <f t="shared" si="64"/>
        <v>8</v>
      </c>
      <c r="R261" s="25">
        <f t="shared" si="68"/>
        <v>14.4</v>
      </c>
      <c r="S261" s="25">
        <f t="shared" si="65"/>
        <v>325</v>
      </c>
      <c r="T261" s="25">
        <f t="shared" si="66"/>
        <v>380</v>
      </c>
    </row>
    <row r="262" spans="1:20" x14ac:dyDescent="0.25">
      <c r="A262" s="2">
        <v>46072</v>
      </c>
      <c r="B262" s="100" t="s">
        <v>335</v>
      </c>
      <c r="C262" s="76">
        <v>12</v>
      </c>
      <c r="D262" s="48">
        <f t="shared" si="67"/>
        <v>1</v>
      </c>
      <c r="E262" s="252">
        <v>420</v>
      </c>
      <c r="F262" s="253">
        <f t="shared" si="49"/>
        <v>0</v>
      </c>
      <c r="G262" s="76">
        <v>11.45</v>
      </c>
      <c r="H262" s="48">
        <f t="shared" si="60"/>
        <v>1</v>
      </c>
      <c r="I262" s="79">
        <f t="shared" si="61"/>
        <v>0</v>
      </c>
      <c r="N262" s="25" t="str">
        <f t="shared" si="59"/>
        <v>ST</v>
      </c>
      <c r="O262" s="25">
        <f t="shared" si="62"/>
        <v>11.6</v>
      </c>
      <c r="P262" s="25">
        <f t="shared" si="63"/>
        <v>12.04</v>
      </c>
      <c r="Q262" s="25">
        <f t="shared" si="64"/>
        <v>8</v>
      </c>
      <c r="R262" s="25">
        <f t="shared" si="68"/>
        <v>14.4</v>
      </c>
      <c r="S262" s="25">
        <f t="shared" si="65"/>
        <v>325</v>
      </c>
      <c r="T262" s="25">
        <f t="shared" si="66"/>
        <v>380</v>
      </c>
    </row>
    <row r="263" spans="1:20" x14ac:dyDescent="0.25">
      <c r="A263" s="2">
        <v>46072</v>
      </c>
      <c r="B263" s="100" t="s">
        <v>336</v>
      </c>
      <c r="C263" s="76">
        <v>11.9</v>
      </c>
      <c r="D263" s="48">
        <f t="shared" si="67"/>
        <v>1</v>
      </c>
      <c r="E263" s="252">
        <v>414</v>
      </c>
      <c r="F263" s="253">
        <f t="shared" si="49"/>
        <v>0</v>
      </c>
      <c r="G263" s="76">
        <v>11.21</v>
      </c>
      <c r="H263" s="48">
        <f t="shared" si="60"/>
        <v>1</v>
      </c>
      <c r="I263" s="79">
        <f t="shared" si="61"/>
        <v>0</v>
      </c>
      <c r="N263" s="25" t="str">
        <f t="shared" si="59"/>
        <v>ST</v>
      </c>
      <c r="O263" s="25">
        <f t="shared" si="62"/>
        <v>11.6</v>
      </c>
      <c r="P263" s="25">
        <f t="shared" si="63"/>
        <v>12.04</v>
      </c>
      <c r="Q263" s="25">
        <f t="shared" si="64"/>
        <v>8</v>
      </c>
      <c r="R263" s="25">
        <f t="shared" si="68"/>
        <v>14.4</v>
      </c>
      <c r="S263" s="25">
        <f t="shared" si="65"/>
        <v>325</v>
      </c>
      <c r="T263" s="25">
        <f t="shared" si="66"/>
        <v>380</v>
      </c>
    </row>
    <row r="264" spans="1:20" x14ac:dyDescent="0.25">
      <c r="A264" s="2">
        <v>46073</v>
      </c>
      <c r="B264" s="100" t="s">
        <v>337</v>
      </c>
      <c r="C264" s="76">
        <v>11.6</v>
      </c>
      <c r="D264" s="48">
        <f t="shared" si="67"/>
        <v>1</v>
      </c>
      <c r="E264" s="252">
        <v>450</v>
      </c>
      <c r="F264" s="253">
        <f t="shared" si="49"/>
        <v>0</v>
      </c>
      <c r="G264" s="76">
        <v>11.2</v>
      </c>
      <c r="H264" s="48">
        <f t="shared" si="60"/>
        <v>1</v>
      </c>
      <c r="I264" s="79">
        <f t="shared" si="61"/>
        <v>0</v>
      </c>
      <c r="N264" s="25" t="str">
        <f t="shared" si="59"/>
        <v>ST</v>
      </c>
      <c r="O264" s="25">
        <f t="shared" si="62"/>
        <v>11.6</v>
      </c>
      <c r="P264" s="25">
        <f t="shared" si="63"/>
        <v>12.04</v>
      </c>
      <c r="Q264" s="25">
        <f t="shared" si="64"/>
        <v>8</v>
      </c>
      <c r="R264" s="25">
        <f t="shared" si="68"/>
        <v>14.4</v>
      </c>
      <c r="S264" s="25">
        <f t="shared" si="65"/>
        <v>325</v>
      </c>
      <c r="T264" s="25">
        <f t="shared" si="66"/>
        <v>380</v>
      </c>
    </row>
    <row r="265" spans="1:20" x14ac:dyDescent="0.25">
      <c r="A265" s="2">
        <v>46073</v>
      </c>
      <c r="B265" s="100" t="s">
        <v>347</v>
      </c>
      <c r="C265" s="76">
        <v>12</v>
      </c>
      <c r="D265" s="48">
        <f t="shared" si="67"/>
        <v>1</v>
      </c>
      <c r="E265" s="252">
        <v>508</v>
      </c>
      <c r="F265" s="253">
        <f t="shared" si="49"/>
        <v>0</v>
      </c>
      <c r="G265" s="76">
        <v>12.62</v>
      </c>
      <c r="H265" s="48">
        <f t="shared" ref="H265:H271" si="69">IF(+(IF(G265&lt;Q265,0,IF(G265&gt;R265,0,1)))=1,1,0)</f>
        <v>1</v>
      </c>
      <c r="I265" s="79">
        <f t="shared" ref="I265:I290" si="70">IF(+(IF(C265&lt;O265,0,IF(C265&gt;P265,0,1)))+(IF(E265&lt;S265,0,IF(E265&gt;T265,0,1)))+(IF(G265&lt;Q265,0,IF(G265&gt;R265,0,1)))=3,1,0)</f>
        <v>0</v>
      </c>
      <c r="N265" s="25" t="str">
        <f t="shared" si="59"/>
        <v>ST</v>
      </c>
      <c r="O265" s="25">
        <f t="shared" si="62"/>
        <v>11.6</v>
      </c>
      <c r="P265" s="25">
        <f t="shared" si="63"/>
        <v>12.04</v>
      </c>
      <c r="Q265" s="25">
        <f t="shared" si="64"/>
        <v>8</v>
      </c>
      <c r="R265" s="25">
        <f t="shared" si="68"/>
        <v>14.4</v>
      </c>
      <c r="S265" s="25">
        <f t="shared" si="65"/>
        <v>325</v>
      </c>
      <c r="T265" s="25">
        <f t="shared" si="66"/>
        <v>380</v>
      </c>
    </row>
    <row r="266" spans="1:20" x14ac:dyDescent="0.25">
      <c r="A266" s="2">
        <v>46073</v>
      </c>
      <c r="B266" s="100" t="s">
        <v>348</v>
      </c>
      <c r="C266" s="76">
        <v>11.5</v>
      </c>
      <c r="D266" s="48">
        <f t="shared" si="67"/>
        <v>0</v>
      </c>
      <c r="E266" s="252">
        <v>743</v>
      </c>
      <c r="F266" s="253">
        <f t="shared" si="49"/>
        <v>0</v>
      </c>
      <c r="G266" s="76">
        <v>11.11</v>
      </c>
      <c r="H266" s="48">
        <f t="shared" si="69"/>
        <v>1</v>
      </c>
      <c r="I266" s="79">
        <f t="shared" si="70"/>
        <v>0</v>
      </c>
      <c r="N266" s="25" t="str">
        <f t="shared" si="59"/>
        <v>ST</v>
      </c>
      <c r="O266" s="25">
        <f t="shared" si="62"/>
        <v>11.6</v>
      </c>
      <c r="P266" s="25">
        <f t="shared" si="63"/>
        <v>12.04</v>
      </c>
      <c r="Q266" s="25">
        <f t="shared" si="64"/>
        <v>8</v>
      </c>
      <c r="R266" s="25">
        <f t="shared" si="68"/>
        <v>14.4</v>
      </c>
      <c r="S266" s="25">
        <f t="shared" si="65"/>
        <v>325</v>
      </c>
      <c r="T266" s="25">
        <f t="shared" si="66"/>
        <v>380</v>
      </c>
    </row>
    <row r="267" spans="1:20" x14ac:dyDescent="0.25">
      <c r="A267" s="2">
        <v>46073</v>
      </c>
      <c r="B267" s="100" t="s">
        <v>349</v>
      </c>
      <c r="C267" s="76">
        <v>11.8</v>
      </c>
      <c r="D267" s="48">
        <f t="shared" si="67"/>
        <v>1</v>
      </c>
      <c r="E267" s="252">
        <v>688</v>
      </c>
      <c r="F267" s="253">
        <f t="shared" si="49"/>
        <v>0</v>
      </c>
      <c r="G267" s="76">
        <v>11.01</v>
      </c>
      <c r="H267" s="48">
        <f t="shared" si="69"/>
        <v>1</v>
      </c>
      <c r="I267" s="79">
        <f t="shared" si="70"/>
        <v>0</v>
      </c>
      <c r="N267" s="25" t="str">
        <f t="shared" ref="N267:N340" si="71">LEFT(B267,2)</f>
        <v>ST</v>
      </c>
      <c r="O267" s="25">
        <f t="shared" si="62"/>
        <v>11.6</v>
      </c>
      <c r="P267" s="25">
        <f t="shared" si="63"/>
        <v>12.04</v>
      </c>
      <c r="Q267" s="25">
        <f t="shared" si="64"/>
        <v>8</v>
      </c>
      <c r="R267" s="25">
        <f t="shared" si="68"/>
        <v>14.4</v>
      </c>
      <c r="S267" s="25">
        <f t="shared" si="65"/>
        <v>325</v>
      </c>
      <c r="T267" s="25">
        <f t="shared" si="66"/>
        <v>380</v>
      </c>
    </row>
    <row r="268" spans="1:20" x14ac:dyDescent="0.25">
      <c r="A268" s="2">
        <v>46073</v>
      </c>
      <c r="B268" s="100" t="s">
        <v>350</v>
      </c>
      <c r="C268" s="76">
        <v>11.8</v>
      </c>
      <c r="D268" s="48">
        <f t="shared" si="67"/>
        <v>1</v>
      </c>
      <c r="E268" s="252">
        <v>428</v>
      </c>
      <c r="F268" s="253">
        <f t="shared" si="49"/>
        <v>0</v>
      </c>
      <c r="G268" s="76">
        <v>13.15</v>
      </c>
      <c r="H268" s="48">
        <f t="shared" si="69"/>
        <v>1</v>
      </c>
      <c r="I268" s="79">
        <f t="shared" si="70"/>
        <v>0</v>
      </c>
      <c r="N268" s="25" t="str">
        <f t="shared" si="71"/>
        <v>ST</v>
      </c>
      <c r="O268" s="25">
        <f t="shared" si="62"/>
        <v>11.6</v>
      </c>
      <c r="P268" s="25">
        <f t="shared" si="63"/>
        <v>12.04</v>
      </c>
      <c r="Q268" s="25">
        <f t="shared" si="64"/>
        <v>8</v>
      </c>
      <c r="R268" s="25">
        <f t="shared" si="68"/>
        <v>14.4</v>
      </c>
      <c r="S268" s="25">
        <f t="shared" si="65"/>
        <v>325</v>
      </c>
      <c r="T268" s="25">
        <f t="shared" si="66"/>
        <v>380</v>
      </c>
    </row>
    <row r="269" spans="1:20" x14ac:dyDescent="0.25">
      <c r="A269" s="2">
        <v>46073</v>
      </c>
      <c r="B269" s="100" t="s">
        <v>351</v>
      </c>
      <c r="C269" s="76">
        <v>12</v>
      </c>
      <c r="D269" s="48">
        <f t="shared" si="67"/>
        <v>1</v>
      </c>
      <c r="E269" s="252">
        <v>410</v>
      </c>
      <c r="F269" s="253">
        <f t="shared" si="49"/>
        <v>0</v>
      </c>
      <c r="G269" s="76">
        <v>12.83</v>
      </c>
      <c r="H269" s="48">
        <f t="shared" si="69"/>
        <v>1</v>
      </c>
      <c r="I269" s="79">
        <f t="shared" si="70"/>
        <v>0</v>
      </c>
      <c r="N269" s="25" t="str">
        <f t="shared" si="71"/>
        <v>ST</v>
      </c>
      <c r="O269" s="25">
        <f t="shared" si="62"/>
        <v>11.6</v>
      </c>
      <c r="P269" s="25">
        <f t="shared" si="63"/>
        <v>12.04</v>
      </c>
      <c r="Q269" s="25">
        <f t="shared" si="64"/>
        <v>8</v>
      </c>
      <c r="R269" s="25">
        <f t="shared" si="68"/>
        <v>14.4</v>
      </c>
      <c r="S269" s="25">
        <f t="shared" si="65"/>
        <v>325</v>
      </c>
      <c r="T269" s="25">
        <f t="shared" si="66"/>
        <v>380</v>
      </c>
    </row>
    <row r="270" spans="1:20" x14ac:dyDescent="0.25">
      <c r="A270" s="2">
        <v>46074</v>
      </c>
      <c r="B270" s="100" t="s">
        <v>352</v>
      </c>
      <c r="C270" s="76">
        <v>11.8</v>
      </c>
      <c r="D270" s="48">
        <f t="shared" si="67"/>
        <v>1</v>
      </c>
      <c r="E270" s="252">
        <v>449</v>
      </c>
      <c r="F270" s="253">
        <f t="shared" si="49"/>
        <v>0</v>
      </c>
      <c r="G270" s="76">
        <v>12.44</v>
      </c>
      <c r="H270" s="48">
        <f t="shared" si="69"/>
        <v>1</v>
      </c>
      <c r="I270" s="79">
        <f t="shared" si="70"/>
        <v>0</v>
      </c>
      <c r="N270" s="25" t="str">
        <f t="shared" si="71"/>
        <v>ST</v>
      </c>
      <c r="O270" s="25">
        <f t="shared" si="62"/>
        <v>11.6</v>
      </c>
      <c r="P270" s="25">
        <f t="shared" si="63"/>
        <v>12.04</v>
      </c>
      <c r="Q270" s="25">
        <f t="shared" si="64"/>
        <v>8</v>
      </c>
      <c r="R270" s="25">
        <f t="shared" si="68"/>
        <v>14.4</v>
      </c>
      <c r="S270" s="25">
        <f t="shared" si="65"/>
        <v>325</v>
      </c>
      <c r="T270" s="25">
        <f t="shared" si="66"/>
        <v>380</v>
      </c>
    </row>
    <row r="271" spans="1:20" x14ac:dyDescent="0.25">
      <c r="A271" s="2">
        <v>46074</v>
      </c>
      <c r="B271" s="100" t="s">
        <v>353</v>
      </c>
      <c r="C271" s="76">
        <v>11.8</v>
      </c>
      <c r="D271" s="48">
        <f t="shared" si="67"/>
        <v>1</v>
      </c>
      <c r="E271" s="252">
        <v>488</v>
      </c>
      <c r="F271" s="253">
        <f t="shared" si="49"/>
        <v>0</v>
      </c>
      <c r="G271" s="76">
        <v>12.67</v>
      </c>
      <c r="H271" s="48">
        <f t="shared" si="69"/>
        <v>1</v>
      </c>
      <c r="I271" s="79">
        <f t="shared" si="70"/>
        <v>0</v>
      </c>
      <c r="N271" s="25" t="str">
        <f t="shared" si="71"/>
        <v>ST</v>
      </c>
      <c r="O271" s="25">
        <f t="shared" si="62"/>
        <v>11.6</v>
      </c>
      <c r="P271" s="25">
        <f t="shared" si="63"/>
        <v>12.04</v>
      </c>
      <c r="Q271" s="25">
        <f t="shared" si="64"/>
        <v>8</v>
      </c>
      <c r="R271" s="25">
        <f t="shared" si="68"/>
        <v>14.4</v>
      </c>
      <c r="S271" s="25">
        <f t="shared" si="65"/>
        <v>325</v>
      </c>
      <c r="T271" s="25">
        <f t="shared" si="66"/>
        <v>380</v>
      </c>
    </row>
    <row r="272" spans="1:20" x14ac:dyDescent="0.25">
      <c r="A272" s="2">
        <v>46076</v>
      </c>
      <c r="B272" s="100" t="s">
        <v>286</v>
      </c>
      <c r="C272" s="76">
        <v>16.899999999999999</v>
      </c>
      <c r="D272" s="48">
        <f t="shared" si="67"/>
        <v>0</v>
      </c>
      <c r="E272" s="252">
        <v>648</v>
      </c>
      <c r="F272" s="253">
        <f t="shared" si="49"/>
        <v>0</v>
      </c>
      <c r="G272" s="76"/>
      <c r="H272" s="48"/>
      <c r="I272" s="79">
        <f t="shared" si="70"/>
        <v>0</v>
      </c>
      <c r="N272" s="25" t="str">
        <f t="shared" si="71"/>
        <v>SM</v>
      </c>
      <c r="O272" s="25">
        <f t="shared" si="62"/>
        <v>17</v>
      </c>
      <c r="P272" s="25">
        <f t="shared" si="63"/>
        <v>17.440000000000001</v>
      </c>
      <c r="Q272" s="25">
        <f t="shared" si="64"/>
        <v>0</v>
      </c>
      <c r="R272" s="25">
        <f t="shared" si="68"/>
        <v>0</v>
      </c>
      <c r="S272" s="25">
        <f t="shared" si="65"/>
        <v>395</v>
      </c>
      <c r="T272" s="25">
        <f t="shared" si="66"/>
        <v>445</v>
      </c>
    </row>
    <row r="273" spans="1:20" x14ac:dyDescent="0.25">
      <c r="A273" s="2">
        <v>46076</v>
      </c>
      <c r="B273" s="100" t="s">
        <v>287</v>
      </c>
      <c r="C273" s="76">
        <v>16</v>
      </c>
      <c r="D273" s="48">
        <f t="shared" si="67"/>
        <v>0</v>
      </c>
      <c r="E273" s="252">
        <v>822</v>
      </c>
      <c r="F273" s="253">
        <f t="shared" si="49"/>
        <v>0</v>
      </c>
      <c r="G273" s="76"/>
      <c r="H273" s="48"/>
      <c r="I273" s="79">
        <f t="shared" si="70"/>
        <v>0</v>
      </c>
      <c r="N273" s="25" t="str">
        <f t="shared" si="71"/>
        <v>SM</v>
      </c>
      <c r="O273" s="25">
        <f t="shared" si="62"/>
        <v>17</v>
      </c>
      <c r="P273" s="25">
        <f t="shared" si="63"/>
        <v>17.440000000000001</v>
      </c>
      <c r="Q273" s="25">
        <f t="shared" si="64"/>
        <v>0</v>
      </c>
      <c r="R273" s="25">
        <f t="shared" si="68"/>
        <v>0</v>
      </c>
      <c r="S273" s="25">
        <f t="shared" si="65"/>
        <v>395</v>
      </c>
      <c r="T273" s="25">
        <f t="shared" si="66"/>
        <v>445</v>
      </c>
    </row>
    <row r="274" spans="1:20" x14ac:dyDescent="0.25">
      <c r="A274" s="2">
        <v>46076</v>
      </c>
      <c r="B274" s="100" t="s">
        <v>987</v>
      </c>
      <c r="C274" s="76">
        <v>19.5</v>
      </c>
      <c r="D274" s="48">
        <f t="shared" si="67"/>
        <v>0</v>
      </c>
      <c r="E274" s="252">
        <v>423</v>
      </c>
      <c r="F274" s="253">
        <f t="shared" si="49"/>
        <v>1</v>
      </c>
      <c r="G274" s="76"/>
      <c r="H274" s="48"/>
      <c r="I274" s="79">
        <f t="shared" si="70"/>
        <v>0</v>
      </c>
      <c r="N274" s="25" t="str">
        <f t="shared" si="71"/>
        <v>SM</v>
      </c>
      <c r="O274" s="25">
        <f t="shared" si="62"/>
        <v>17</v>
      </c>
      <c r="P274" s="25">
        <f t="shared" si="63"/>
        <v>17.440000000000001</v>
      </c>
      <c r="Q274" s="25">
        <f t="shared" si="64"/>
        <v>0</v>
      </c>
      <c r="R274" s="25">
        <f t="shared" si="68"/>
        <v>0</v>
      </c>
      <c r="S274" s="25">
        <f t="shared" si="65"/>
        <v>395</v>
      </c>
      <c r="T274" s="25">
        <f t="shared" si="66"/>
        <v>445</v>
      </c>
    </row>
    <row r="275" spans="1:20" x14ac:dyDescent="0.25">
      <c r="A275" s="2">
        <v>46076</v>
      </c>
      <c r="B275" s="100" t="s">
        <v>988</v>
      </c>
      <c r="C275" s="76">
        <v>17.600000000000001</v>
      </c>
      <c r="D275" s="48">
        <f t="shared" si="67"/>
        <v>0</v>
      </c>
      <c r="E275" s="252">
        <v>476</v>
      </c>
      <c r="F275" s="253">
        <f t="shared" si="49"/>
        <v>0</v>
      </c>
      <c r="G275" s="76"/>
      <c r="H275" s="48"/>
      <c r="I275" s="79">
        <f t="shared" si="70"/>
        <v>0</v>
      </c>
      <c r="N275" s="25" t="str">
        <f t="shared" si="71"/>
        <v>SM</v>
      </c>
      <c r="O275" s="25">
        <f t="shared" si="62"/>
        <v>17</v>
      </c>
      <c r="P275" s="25">
        <f t="shared" si="63"/>
        <v>17.440000000000001</v>
      </c>
      <c r="Q275" s="25">
        <f t="shared" si="64"/>
        <v>0</v>
      </c>
      <c r="R275" s="25">
        <f t="shared" si="68"/>
        <v>0</v>
      </c>
      <c r="S275" s="25">
        <f t="shared" si="65"/>
        <v>395</v>
      </c>
      <c r="T275" s="25">
        <f t="shared" si="66"/>
        <v>445</v>
      </c>
    </row>
    <row r="276" spans="1:20" x14ac:dyDescent="0.25">
      <c r="A276" s="2">
        <v>46077</v>
      </c>
      <c r="B276" s="100" t="s">
        <v>627</v>
      </c>
      <c r="C276" s="76">
        <v>17.399999999999999</v>
      </c>
      <c r="D276" s="48">
        <f t="shared" si="67"/>
        <v>1</v>
      </c>
      <c r="E276" s="252">
        <v>445</v>
      </c>
      <c r="F276" s="253">
        <f t="shared" si="49"/>
        <v>1</v>
      </c>
      <c r="G276" s="76"/>
      <c r="H276" s="48"/>
      <c r="I276" s="79">
        <f t="shared" si="70"/>
        <v>1</v>
      </c>
      <c r="N276" s="25" t="str">
        <f t="shared" si="71"/>
        <v>SM</v>
      </c>
      <c r="O276" s="25">
        <f t="shared" si="62"/>
        <v>17</v>
      </c>
      <c r="P276" s="25">
        <f t="shared" si="63"/>
        <v>17.440000000000001</v>
      </c>
      <c r="Q276" s="25">
        <f t="shared" si="64"/>
        <v>0</v>
      </c>
      <c r="R276" s="25">
        <f t="shared" si="68"/>
        <v>0</v>
      </c>
      <c r="S276" s="25">
        <f t="shared" si="65"/>
        <v>395</v>
      </c>
      <c r="T276" s="25">
        <f t="shared" si="66"/>
        <v>445</v>
      </c>
    </row>
    <row r="277" spans="1:20" x14ac:dyDescent="0.25">
      <c r="A277" s="2">
        <v>46077</v>
      </c>
      <c r="B277" s="100" t="s">
        <v>628</v>
      </c>
      <c r="C277" s="76">
        <v>17.3</v>
      </c>
      <c r="D277" s="48">
        <f t="shared" si="67"/>
        <v>1</v>
      </c>
      <c r="E277" s="252">
        <v>459</v>
      </c>
      <c r="F277" s="253">
        <f t="shared" si="49"/>
        <v>0</v>
      </c>
      <c r="G277" s="76"/>
      <c r="H277" s="48"/>
      <c r="I277" s="79">
        <f t="shared" si="70"/>
        <v>0</v>
      </c>
      <c r="N277" s="25" t="str">
        <f t="shared" si="71"/>
        <v>SM</v>
      </c>
      <c r="O277" s="25">
        <f t="shared" si="62"/>
        <v>17</v>
      </c>
      <c r="P277" s="25">
        <f t="shared" si="63"/>
        <v>17.440000000000001</v>
      </c>
      <c r="Q277" s="25">
        <f t="shared" si="64"/>
        <v>0</v>
      </c>
      <c r="R277" s="25">
        <f t="shared" si="68"/>
        <v>0</v>
      </c>
      <c r="S277" s="25">
        <f t="shared" si="65"/>
        <v>395</v>
      </c>
      <c r="T277" s="25">
        <f t="shared" si="66"/>
        <v>445</v>
      </c>
    </row>
    <row r="278" spans="1:20" x14ac:dyDescent="0.25">
      <c r="A278" s="2">
        <v>46077</v>
      </c>
      <c r="B278" s="100" t="s">
        <v>629</v>
      </c>
      <c r="C278" s="76">
        <v>17.2</v>
      </c>
      <c r="D278" s="48">
        <f t="shared" si="67"/>
        <v>1</v>
      </c>
      <c r="E278" s="252">
        <v>489</v>
      </c>
      <c r="F278" s="253">
        <f t="shared" si="49"/>
        <v>0</v>
      </c>
      <c r="G278" s="76"/>
      <c r="H278" s="48"/>
      <c r="I278" s="79">
        <f t="shared" si="70"/>
        <v>0</v>
      </c>
      <c r="N278" s="25" t="str">
        <f t="shared" si="71"/>
        <v>SM</v>
      </c>
      <c r="O278" s="25">
        <f t="shared" si="62"/>
        <v>17</v>
      </c>
      <c r="P278" s="25">
        <f t="shared" si="63"/>
        <v>17.440000000000001</v>
      </c>
      <c r="Q278" s="25">
        <f t="shared" si="64"/>
        <v>0</v>
      </c>
      <c r="R278" s="25">
        <f t="shared" si="68"/>
        <v>0</v>
      </c>
      <c r="S278" s="25">
        <f t="shared" si="65"/>
        <v>395</v>
      </c>
      <c r="T278" s="25">
        <f t="shared" si="66"/>
        <v>445</v>
      </c>
    </row>
    <row r="279" spans="1:20" x14ac:dyDescent="0.25">
      <c r="A279" s="2">
        <v>46077</v>
      </c>
      <c r="B279" s="100" t="s">
        <v>630</v>
      </c>
      <c r="C279" s="76">
        <v>17.2</v>
      </c>
      <c r="D279" s="48">
        <f t="shared" si="67"/>
        <v>1</v>
      </c>
      <c r="E279" s="252">
        <v>482</v>
      </c>
      <c r="F279" s="253">
        <f t="shared" si="49"/>
        <v>0</v>
      </c>
      <c r="G279" s="76"/>
      <c r="H279" s="48"/>
      <c r="I279" s="79">
        <f t="shared" si="70"/>
        <v>0</v>
      </c>
      <c r="N279" s="25" t="str">
        <f t="shared" si="71"/>
        <v>SM</v>
      </c>
      <c r="O279" s="25">
        <f t="shared" si="62"/>
        <v>17</v>
      </c>
      <c r="P279" s="25">
        <f t="shared" si="63"/>
        <v>17.440000000000001</v>
      </c>
      <c r="Q279" s="25">
        <f t="shared" si="64"/>
        <v>0</v>
      </c>
      <c r="R279" s="25">
        <f t="shared" si="68"/>
        <v>0</v>
      </c>
      <c r="S279" s="25">
        <f t="shared" si="65"/>
        <v>395</v>
      </c>
      <c r="T279" s="25">
        <f t="shared" si="66"/>
        <v>445</v>
      </c>
    </row>
    <row r="280" spans="1:20" x14ac:dyDescent="0.25">
      <c r="A280" s="2">
        <v>46077</v>
      </c>
      <c r="B280" s="100" t="s">
        <v>354</v>
      </c>
      <c r="C280" s="76">
        <v>12</v>
      </c>
      <c r="D280" s="48">
        <f t="shared" si="67"/>
        <v>1</v>
      </c>
      <c r="E280" s="252">
        <v>386</v>
      </c>
      <c r="F280" s="253">
        <f t="shared" si="49"/>
        <v>0</v>
      </c>
      <c r="G280" s="76">
        <v>11.57</v>
      </c>
      <c r="H280" s="48">
        <f t="shared" ref="H280:H290" si="72">IF(+(IF(G280&lt;Q280,0,IF(G280&gt;R280,0,1)))=1,1,0)</f>
        <v>1</v>
      </c>
      <c r="I280" s="79">
        <f t="shared" si="70"/>
        <v>0</v>
      </c>
      <c r="N280" s="25" t="str">
        <f t="shared" si="71"/>
        <v>ST</v>
      </c>
      <c r="O280" s="25">
        <f t="shared" si="62"/>
        <v>11.6</v>
      </c>
      <c r="P280" s="25">
        <f t="shared" si="63"/>
        <v>12.04</v>
      </c>
      <c r="Q280" s="25">
        <f t="shared" si="64"/>
        <v>8</v>
      </c>
      <c r="R280" s="25">
        <f t="shared" si="68"/>
        <v>14.4</v>
      </c>
      <c r="S280" s="25">
        <f t="shared" si="65"/>
        <v>325</v>
      </c>
      <c r="T280" s="25">
        <f t="shared" si="66"/>
        <v>380</v>
      </c>
    </row>
    <row r="281" spans="1:20" x14ac:dyDescent="0.25">
      <c r="A281" s="2">
        <v>46077</v>
      </c>
      <c r="B281" s="100" t="s">
        <v>989</v>
      </c>
      <c r="C281" s="76">
        <v>11.8</v>
      </c>
      <c r="D281" s="48">
        <f t="shared" si="67"/>
        <v>1</v>
      </c>
      <c r="E281" s="252">
        <v>383</v>
      </c>
      <c r="F281" s="253">
        <f t="shared" si="49"/>
        <v>0</v>
      </c>
      <c r="G281" s="76">
        <v>12.76</v>
      </c>
      <c r="H281" s="48">
        <f t="shared" si="72"/>
        <v>1</v>
      </c>
      <c r="I281" s="79">
        <f t="shared" si="70"/>
        <v>0</v>
      </c>
      <c r="N281" s="25" t="str">
        <f t="shared" si="71"/>
        <v>CA</v>
      </c>
      <c r="O281" s="25">
        <f t="shared" si="62"/>
        <v>11.6</v>
      </c>
      <c r="P281" s="25">
        <f t="shared" si="63"/>
        <v>12.04</v>
      </c>
      <c r="Q281" s="25">
        <f t="shared" si="64"/>
        <v>8</v>
      </c>
      <c r="R281" s="25">
        <f t="shared" si="68"/>
        <v>14.4</v>
      </c>
      <c r="S281" s="25">
        <f t="shared" si="65"/>
        <v>325</v>
      </c>
      <c r="T281" s="25">
        <f t="shared" si="66"/>
        <v>380</v>
      </c>
    </row>
    <row r="282" spans="1:20" x14ac:dyDescent="0.25">
      <c r="A282" s="2">
        <v>46077</v>
      </c>
      <c r="B282" s="100" t="s">
        <v>990</v>
      </c>
      <c r="C282" s="76">
        <v>11.6</v>
      </c>
      <c r="D282" s="48">
        <f t="shared" si="67"/>
        <v>1</v>
      </c>
      <c r="E282" s="252">
        <v>393</v>
      </c>
      <c r="F282" s="253">
        <f t="shared" si="49"/>
        <v>0</v>
      </c>
      <c r="G282" s="76">
        <v>12.1</v>
      </c>
      <c r="H282" s="48">
        <f t="shared" si="72"/>
        <v>1</v>
      </c>
      <c r="I282" s="79">
        <f t="shared" si="70"/>
        <v>0</v>
      </c>
      <c r="N282" s="25" t="str">
        <f t="shared" si="71"/>
        <v>CA</v>
      </c>
      <c r="O282" s="25">
        <f t="shared" si="62"/>
        <v>11.6</v>
      </c>
      <c r="P282" s="25">
        <f t="shared" si="63"/>
        <v>12.04</v>
      </c>
      <c r="Q282" s="25">
        <f t="shared" si="64"/>
        <v>8</v>
      </c>
      <c r="R282" s="25">
        <f t="shared" si="68"/>
        <v>14.4</v>
      </c>
      <c r="S282" s="25">
        <f t="shared" si="65"/>
        <v>325</v>
      </c>
      <c r="T282" s="25">
        <f t="shared" si="66"/>
        <v>380</v>
      </c>
    </row>
    <row r="283" spans="1:20" x14ac:dyDescent="0.25">
      <c r="A283" s="2">
        <v>46077</v>
      </c>
      <c r="B283" s="100" t="s">
        <v>991</v>
      </c>
      <c r="C283" s="76">
        <v>11.8</v>
      </c>
      <c r="D283" s="48">
        <f t="shared" si="67"/>
        <v>1</v>
      </c>
      <c r="E283" s="252">
        <v>425</v>
      </c>
      <c r="F283" s="253">
        <f t="shared" si="49"/>
        <v>0</v>
      </c>
      <c r="G283" s="76">
        <v>13.41</v>
      </c>
      <c r="H283" s="48">
        <f t="shared" si="72"/>
        <v>1</v>
      </c>
      <c r="I283" s="79">
        <f t="shared" si="70"/>
        <v>0</v>
      </c>
      <c r="N283" s="25" t="str">
        <f t="shared" si="71"/>
        <v>CA</v>
      </c>
      <c r="O283" s="25">
        <f t="shared" si="62"/>
        <v>11.6</v>
      </c>
      <c r="P283" s="25">
        <f t="shared" si="63"/>
        <v>12.04</v>
      </c>
      <c r="Q283" s="25">
        <f t="shared" si="64"/>
        <v>8</v>
      </c>
      <c r="R283" s="25">
        <f t="shared" si="68"/>
        <v>14.4</v>
      </c>
      <c r="S283" s="25">
        <f t="shared" si="65"/>
        <v>325</v>
      </c>
      <c r="T283" s="25">
        <f t="shared" si="66"/>
        <v>380</v>
      </c>
    </row>
    <row r="284" spans="1:20" x14ac:dyDescent="0.25">
      <c r="A284" s="2">
        <v>46078</v>
      </c>
      <c r="B284" s="100" t="s">
        <v>992</v>
      </c>
      <c r="C284" s="76">
        <v>11.7</v>
      </c>
      <c r="D284" s="48">
        <f t="shared" si="67"/>
        <v>1</v>
      </c>
      <c r="E284" s="252">
        <v>417</v>
      </c>
      <c r="F284" s="253">
        <f t="shared" si="49"/>
        <v>0</v>
      </c>
      <c r="G284" s="76">
        <v>13.22</v>
      </c>
      <c r="H284" s="48">
        <f t="shared" si="72"/>
        <v>1</v>
      </c>
      <c r="I284" s="79">
        <f t="shared" si="70"/>
        <v>0</v>
      </c>
      <c r="N284" s="25" t="str">
        <f t="shared" si="71"/>
        <v>CA</v>
      </c>
      <c r="O284" s="25">
        <f t="shared" si="62"/>
        <v>11.6</v>
      </c>
      <c r="P284" s="25">
        <f t="shared" si="63"/>
        <v>12.04</v>
      </c>
      <c r="Q284" s="25">
        <f t="shared" si="64"/>
        <v>8</v>
      </c>
      <c r="R284" s="25">
        <f t="shared" si="68"/>
        <v>14.4</v>
      </c>
      <c r="S284" s="25">
        <f t="shared" si="65"/>
        <v>325</v>
      </c>
      <c r="T284" s="25">
        <f t="shared" si="66"/>
        <v>380</v>
      </c>
    </row>
    <row r="285" spans="1:20" x14ac:dyDescent="0.25">
      <c r="A285" s="2">
        <v>46078</v>
      </c>
      <c r="B285" s="100" t="s">
        <v>993</v>
      </c>
      <c r="C285" s="76">
        <v>11.9</v>
      </c>
      <c r="D285" s="48">
        <f t="shared" si="67"/>
        <v>1</v>
      </c>
      <c r="E285" s="252">
        <v>396</v>
      </c>
      <c r="F285" s="253">
        <f t="shared" ref="F285:F314" si="73">IF(+(IF(E285&lt;S285,0,IF(E285&gt;T285,0,1)))=1,1,0)</f>
        <v>0</v>
      </c>
      <c r="G285" s="1">
        <v>12.32</v>
      </c>
      <c r="H285" s="48">
        <f t="shared" si="72"/>
        <v>1</v>
      </c>
      <c r="I285" s="79">
        <f>IF(+(IF(C285&lt;O285,0,IF(C285&gt;P285,0,1)))+(IF(E285&lt;S285,0,IF(E285&gt;T285,0,1)))+(IF(G286&lt;Q285,0,IF(G286&gt;R285,0,1)))=3,1,0)</f>
        <v>0</v>
      </c>
      <c r="N285" s="25" t="str">
        <f t="shared" si="71"/>
        <v>CA</v>
      </c>
      <c r="O285" s="25">
        <f t="shared" si="62"/>
        <v>11.6</v>
      </c>
      <c r="P285" s="25">
        <f t="shared" si="63"/>
        <v>12.04</v>
      </c>
      <c r="Q285" s="25">
        <f t="shared" si="64"/>
        <v>8</v>
      </c>
      <c r="R285" s="25">
        <f t="shared" si="68"/>
        <v>14.4</v>
      </c>
      <c r="S285" s="25">
        <f t="shared" si="65"/>
        <v>325</v>
      </c>
      <c r="T285" s="25">
        <f t="shared" si="66"/>
        <v>380</v>
      </c>
    </row>
    <row r="286" spans="1:20" x14ac:dyDescent="0.25">
      <c r="A286" s="2">
        <v>46078</v>
      </c>
      <c r="B286" s="100" t="s">
        <v>994</v>
      </c>
      <c r="C286" s="76">
        <v>11.8</v>
      </c>
      <c r="D286" s="48">
        <f t="shared" si="67"/>
        <v>1</v>
      </c>
      <c r="E286" s="252">
        <v>404</v>
      </c>
      <c r="F286" s="253">
        <f t="shared" si="73"/>
        <v>0</v>
      </c>
      <c r="G286" s="76">
        <v>11.84</v>
      </c>
      <c r="H286" s="48">
        <f t="shared" si="72"/>
        <v>1</v>
      </c>
      <c r="I286" s="79">
        <f>IF(+(IF(C286&lt;O286,0,IF(C286&gt;P286,0,1)))+(IF(E286&lt;S286,0,IF(E286&gt;T286,0,1)))+(IF(G287&lt;Q286,0,IF(G287&gt;R286,0,1)))=3,1,0)</f>
        <v>0</v>
      </c>
      <c r="N286" s="25" t="str">
        <f t="shared" si="71"/>
        <v>CA</v>
      </c>
      <c r="O286" s="25">
        <f t="shared" si="62"/>
        <v>11.6</v>
      </c>
      <c r="P286" s="25">
        <f t="shared" si="63"/>
        <v>12.04</v>
      </c>
      <c r="Q286" s="25">
        <f t="shared" si="64"/>
        <v>8</v>
      </c>
      <c r="R286" s="25">
        <f t="shared" si="68"/>
        <v>14.4</v>
      </c>
      <c r="S286" s="25">
        <f t="shared" si="65"/>
        <v>325</v>
      </c>
      <c r="T286" s="25">
        <f t="shared" si="66"/>
        <v>380</v>
      </c>
    </row>
    <row r="287" spans="1:20" x14ac:dyDescent="0.25">
      <c r="A287" s="2">
        <v>46078</v>
      </c>
      <c r="B287" s="100" t="s">
        <v>995</v>
      </c>
      <c r="C287" s="76">
        <v>12</v>
      </c>
      <c r="D287" s="48">
        <f t="shared" si="67"/>
        <v>1</v>
      </c>
      <c r="E287" s="252">
        <v>397</v>
      </c>
      <c r="F287" s="253">
        <f t="shared" si="73"/>
        <v>0</v>
      </c>
      <c r="G287" s="76">
        <v>12.42</v>
      </c>
      <c r="H287" s="48">
        <f t="shared" si="72"/>
        <v>1</v>
      </c>
      <c r="I287" s="79">
        <f>IF(+(IF(C287&lt;O287,0,IF(C287&gt;P287,0,1)))+(IF(E287&lt;S287,0,IF(E287&gt;T287,0,1)))+(IF(G288&lt;Q287,0,IF(G288&gt;R287,0,1)))=3,1,0)</f>
        <v>0</v>
      </c>
      <c r="N287" s="25" t="str">
        <f t="shared" si="71"/>
        <v>CA</v>
      </c>
      <c r="O287" s="25">
        <f t="shared" si="62"/>
        <v>11.6</v>
      </c>
      <c r="P287" s="25">
        <f t="shared" si="63"/>
        <v>12.04</v>
      </c>
      <c r="Q287" s="25">
        <f t="shared" si="64"/>
        <v>8</v>
      </c>
      <c r="R287" s="25">
        <f t="shared" si="68"/>
        <v>14.4</v>
      </c>
      <c r="S287" s="25">
        <f t="shared" si="65"/>
        <v>325</v>
      </c>
      <c r="T287" s="25">
        <f t="shared" si="66"/>
        <v>380</v>
      </c>
    </row>
    <row r="288" spans="1:20" x14ac:dyDescent="0.25">
      <c r="A288" s="2">
        <v>46078</v>
      </c>
      <c r="B288" s="100" t="s">
        <v>996</v>
      </c>
      <c r="C288" s="76">
        <v>11.9</v>
      </c>
      <c r="D288" s="48">
        <f t="shared" si="67"/>
        <v>1</v>
      </c>
      <c r="E288" s="252">
        <v>426</v>
      </c>
      <c r="F288" s="253">
        <f t="shared" si="73"/>
        <v>0</v>
      </c>
      <c r="G288" s="76">
        <v>12.56</v>
      </c>
      <c r="H288" s="48">
        <f t="shared" si="72"/>
        <v>1</v>
      </c>
      <c r="I288" s="79">
        <f>IF(+(IF(C288&lt;O288,0,IF(C288&gt;P288,0,1)))+(IF(E288&lt;S288,0,IF(E288&gt;T288,0,1)))+(IF(G289&lt;Q288,0,IF(G289&gt;R288,0,1)))=3,1,0)</f>
        <v>0</v>
      </c>
      <c r="N288" s="25" t="str">
        <f t="shared" si="71"/>
        <v>CA</v>
      </c>
      <c r="O288" s="25">
        <f t="shared" si="62"/>
        <v>11.6</v>
      </c>
      <c r="P288" s="25">
        <f t="shared" si="63"/>
        <v>12.04</v>
      </c>
      <c r="Q288" s="25">
        <f t="shared" si="64"/>
        <v>8</v>
      </c>
      <c r="R288" s="25">
        <f t="shared" si="68"/>
        <v>14.4</v>
      </c>
      <c r="S288" s="25">
        <f t="shared" si="65"/>
        <v>325</v>
      </c>
      <c r="T288" s="25">
        <f t="shared" si="66"/>
        <v>380</v>
      </c>
    </row>
    <row r="289" spans="1:20" x14ac:dyDescent="0.25">
      <c r="A289" s="2">
        <v>46078</v>
      </c>
      <c r="B289" s="100" t="s">
        <v>997</v>
      </c>
      <c r="C289" s="76">
        <v>11.8</v>
      </c>
      <c r="D289" s="48">
        <f t="shared" si="67"/>
        <v>1</v>
      </c>
      <c r="E289" s="252">
        <v>390</v>
      </c>
      <c r="F289" s="253">
        <f t="shared" si="73"/>
        <v>0</v>
      </c>
      <c r="G289" s="76">
        <v>12.54</v>
      </c>
      <c r="H289" s="48">
        <f t="shared" si="72"/>
        <v>1</v>
      </c>
      <c r="I289" s="79">
        <f t="shared" si="70"/>
        <v>0</v>
      </c>
      <c r="N289" s="25" t="str">
        <f t="shared" si="71"/>
        <v>CA</v>
      </c>
      <c r="O289" s="25">
        <f t="shared" si="62"/>
        <v>11.6</v>
      </c>
      <c r="P289" s="25">
        <f t="shared" si="63"/>
        <v>12.04</v>
      </c>
      <c r="Q289" s="25">
        <f t="shared" si="64"/>
        <v>8</v>
      </c>
      <c r="R289" s="25">
        <f t="shared" si="68"/>
        <v>14.4</v>
      </c>
      <c r="S289" s="25">
        <f t="shared" si="65"/>
        <v>325</v>
      </c>
      <c r="T289" s="25">
        <f t="shared" si="66"/>
        <v>380</v>
      </c>
    </row>
    <row r="290" spans="1:20" x14ac:dyDescent="0.25">
      <c r="A290" s="2">
        <v>46078</v>
      </c>
      <c r="B290" s="100" t="s">
        <v>998</v>
      </c>
      <c r="C290" s="76">
        <v>11.8</v>
      </c>
      <c r="D290" s="48">
        <f t="shared" si="67"/>
        <v>1</v>
      </c>
      <c r="E290" s="252">
        <v>460</v>
      </c>
      <c r="F290" s="253">
        <f t="shared" si="73"/>
        <v>0</v>
      </c>
      <c r="G290" s="76">
        <v>11.27</v>
      </c>
      <c r="H290" s="48">
        <f t="shared" si="72"/>
        <v>1</v>
      </c>
      <c r="I290" s="79">
        <f t="shared" si="70"/>
        <v>0</v>
      </c>
      <c r="N290" s="25" t="str">
        <f t="shared" si="71"/>
        <v>CA</v>
      </c>
      <c r="O290" s="25">
        <f t="shared" si="62"/>
        <v>11.6</v>
      </c>
      <c r="P290" s="25">
        <f t="shared" si="63"/>
        <v>12.04</v>
      </c>
      <c r="Q290" s="25">
        <f t="shared" si="64"/>
        <v>8</v>
      </c>
      <c r="R290" s="25">
        <f t="shared" si="68"/>
        <v>14.4</v>
      </c>
      <c r="S290" s="25">
        <f t="shared" si="65"/>
        <v>325</v>
      </c>
      <c r="T290" s="25">
        <f t="shared" si="66"/>
        <v>380</v>
      </c>
    </row>
    <row r="291" spans="1:20" x14ac:dyDescent="0.25">
      <c r="A291" s="2">
        <v>46078</v>
      </c>
      <c r="B291" s="100" t="s">
        <v>999</v>
      </c>
      <c r="C291" s="76">
        <v>12</v>
      </c>
      <c r="D291" s="48">
        <f t="shared" si="67"/>
        <v>1</v>
      </c>
      <c r="E291" s="252">
        <v>508</v>
      </c>
      <c r="F291" s="253">
        <f t="shared" si="73"/>
        <v>0</v>
      </c>
      <c r="G291" s="76">
        <v>12.31</v>
      </c>
      <c r="H291" s="48">
        <f t="shared" ref="H291:H313" si="74">IF(+(IF(G291&lt;Q291,0,IF(G291&gt;R291,0,1)))=1,1,0)</f>
        <v>1</v>
      </c>
      <c r="I291" s="79">
        <f t="shared" ref="I291:I314" si="75">IF(+(IF(C291&lt;O291,0,IF(C291&gt;P291,0,1)))+(IF(E291&lt;S291,0,IF(E291&gt;T291,0,1)))+(IF(G291&lt;Q291,0,IF(G291&gt;R291,0,1)))=3,1,0)</f>
        <v>0</v>
      </c>
      <c r="N291" s="25" t="str">
        <f t="shared" si="71"/>
        <v>CA</v>
      </c>
      <c r="O291" s="25">
        <f t="shared" si="62"/>
        <v>11.6</v>
      </c>
      <c r="P291" s="25">
        <f t="shared" si="63"/>
        <v>12.04</v>
      </c>
      <c r="Q291" s="25">
        <f t="shared" si="64"/>
        <v>8</v>
      </c>
      <c r="R291" s="25">
        <f t="shared" si="68"/>
        <v>14.4</v>
      </c>
      <c r="S291" s="25">
        <f t="shared" si="65"/>
        <v>325</v>
      </c>
      <c r="T291" s="25">
        <f t="shared" si="66"/>
        <v>380</v>
      </c>
    </row>
    <row r="292" spans="1:20" x14ac:dyDescent="0.25">
      <c r="A292" s="2">
        <v>46079</v>
      </c>
      <c r="B292" s="100" t="s">
        <v>1000</v>
      </c>
      <c r="C292" s="76">
        <v>11.8</v>
      </c>
      <c r="D292" s="48">
        <f t="shared" si="67"/>
        <v>1</v>
      </c>
      <c r="E292" s="252">
        <v>362</v>
      </c>
      <c r="F292" s="253">
        <f t="shared" si="73"/>
        <v>1</v>
      </c>
      <c r="G292" s="76">
        <v>12.01</v>
      </c>
      <c r="H292" s="48">
        <f t="shared" si="74"/>
        <v>1</v>
      </c>
      <c r="I292" s="79">
        <f t="shared" si="75"/>
        <v>1</v>
      </c>
      <c r="N292" s="25" t="str">
        <f t="shared" si="71"/>
        <v>CA</v>
      </c>
      <c r="O292" s="25">
        <f t="shared" si="62"/>
        <v>11.6</v>
      </c>
      <c r="P292" s="25">
        <f t="shared" si="63"/>
        <v>12.04</v>
      </c>
      <c r="Q292" s="25">
        <f t="shared" si="64"/>
        <v>8</v>
      </c>
      <c r="R292" s="25">
        <f t="shared" si="68"/>
        <v>14.4</v>
      </c>
      <c r="S292" s="25">
        <f t="shared" si="65"/>
        <v>325</v>
      </c>
      <c r="T292" s="25">
        <f t="shared" si="66"/>
        <v>380</v>
      </c>
    </row>
    <row r="293" spans="1:20" x14ac:dyDescent="0.25">
      <c r="A293" s="2">
        <v>46079</v>
      </c>
      <c r="B293" s="100" t="s">
        <v>1001</v>
      </c>
      <c r="C293" s="76">
        <v>12</v>
      </c>
      <c r="D293" s="48">
        <f t="shared" si="67"/>
        <v>1</v>
      </c>
      <c r="E293" s="252">
        <v>370</v>
      </c>
      <c r="F293" s="253">
        <f t="shared" si="73"/>
        <v>1</v>
      </c>
      <c r="G293" s="76">
        <v>11.31</v>
      </c>
      <c r="H293" s="48">
        <f t="shared" si="74"/>
        <v>1</v>
      </c>
      <c r="I293" s="79">
        <f t="shared" si="75"/>
        <v>1</v>
      </c>
      <c r="N293" s="25" t="str">
        <f t="shared" si="71"/>
        <v>CA</v>
      </c>
      <c r="O293" s="25">
        <f t="shared" si="62"/>
        <v>11.6</v>
      </c>
      <c r="P293" s="25">
        <f t="shared" si="63"/>
        <v>12.04</v>
      </c>
      <c r="Q293" s="25">
        <f t="shared" si="64"/>
        <v>8</v>
      </c>
      <c r="R293" s="25">
        <f t="shared" si="68"/>
        <v>14.4</v>
      </c>
      <c r="S293" s="25">
        <f t="shared" si="65"/>
        <v>325</v>
      </c>
      <c r="T293" s="25">
        <f t="shared" si="66"/>
        <v>380</v>
      </c>
    </row>
    <row r="294" spans="1:20" x14ac:dyDescent="0.25">
      <c r="A294" s="2">
        <v>46079</v>
      </c>
      <c r="B294" s="100" t="s">
        <v>1002</v>
      </c>
      <c r="C294" s="76">
        <v>11.9</v>
      </c>
      <c r="D294" s="48">
        <f t="shared" si="67"/>
        <v>1</v>
      </c>
      <c r="E294" s="252">
        <v>370</v>
      </c>
      <c r="F294" s="253">
        <f t="shared" si="73"/>
        <v>1</v>
      </c>
      <c r="G294" s="76">
        <v>11.28</v>
      </c>
      <c r="H294" s="48">
        <f t="shared" si="74"/>
        <v>1</v>
      </c>
      <c r="I294" s="79">
        <f t="shared" si="75"/>
        <v>1</v>
      </c>
      <c r="N294" s="25" t="str">
        <f t="shared" si="71"/>
        <v>CA</v>
      </c>
      <c r="O294" s="25">
        <f t="shared" si="62"/>
        <v>11.6</v>
      </c>
      <c r="P294" s="25">
        <f t="shared" si="63"/>
        <v>12.04</v>
      </c>
      <c r="Q294" s="25">
        <f t="shared" si="64"/>
        <v>8</v>
      </c>
      <c r="R294" s="25">
        <f t="shared" si="68"/>
        <v>14.4</v>
      </c>
      <c r="S294" s="25">
        <f t="shared" si="65"/>
        <v>325</v>
      </c>
      <c r="T294" s="25">
        <f t="shared" si="66"/>
        <v>380</v>
      </c>
    </row>
    <row r="295" spans="1:20" x14ac:dyDescent="0.25">
      <c r="A295" s="2">
        <v>46079</v>
      </c>
      <c r="B295" s="100" t="s">
        <v>1003</v>
      </c>
      <c r="C295" s="76">
        <v>12.1</v>
      </c>
      <c r="D295" s="48">
        <f t="shared" si="67"/>
        <v>0</v>
      </c>
      <c r="E295" s="252">
        <v>377</v>
      </c>
      <c r="F295" s="253">
        <f t="shared" si="73"/>
        <v>1</v>
      </c>
      <c r="G295" s="76">
        <v>11.73</v>
      </c>
      <c r="H295" s="48">
        <f t="shared" si="74"/>
        <v>1</v>
      </c>
      <c r="I295" s="79">
        <f t="shared" si="75"/>
        <v>0</v>
      </c>
      <c r="N295" s="25" t="str">
        <f t="shared" si="71"/>
        <v>CA</v>
      </c>
      <c r="O295" s="25">
        <f t="shared" si="62"/>
        <v>11.6</v>
      </c>
      <c r="P295" s="25">
        <f t="shared" si="63"/>
        <v>12.04</v>
      </c>
      <c r="Q295" s="25">
        <f t="shared" si="64"/>
        <v>8</v>
      </c>
      <c r="R295" s="25">
        <f t="shared" si="68"/>
        <v>14.4</v>
      </c>
      <c r="S295" s="25">
        <f t="shared" si="65"/>
        <v>325</v>
      </c>
      <c r="T295" s="25">
        <f t="shared" si="66"/>
        <v>380</v>
      </c>
    </row>
    <row r="296" spans="1:20" x14ac:dyDescent="0.25">
      <c r="A296" s="2">
        <v>46079</v>
      </c>
      <c r="B296" s="100" t="s">
        <v>1004</v>
      </c>
      <c r="C296" s="76">
        <v>11.9</v>
      </c>
      <c r="D296" s="48">
        <f t="shared" si="67"/>
        <v>1</v>
      </c>
      <c r="E296" s="252">
        <v>645</v>
      </c>
      <c r="F296" s="253">
        <f t="shared" si="73"/>
        <v>0</v>
      </c>
      <c r="G296" s="76">
        <v>12.01</v>
      </c>
      <c r="H296" s="48">
        <f t="shared" si="74"/>
        <v>1</v>
      </c>
      <c r="I296" s="79">
        <f t="shared" si="75"/>
        <v>0</v>
      </c>
      <c r="N296" s="25" t="str">
        <f t="shared" si="71"/>
        <v>CA</v>
      </c>
      <c r="O296" s="25">
        <f t="shared" si="62"/>
        <v>11.6</v>
      </c>
      <c r="P296" s="25">
        <f t="shared" si="63"/>
        <v>12.04</v>
      </c>
      <c r="Q296" s="25">
        <f t="shared" si="64"/>
        <v>8</v>
      </c>
      <c r="R296" s="25">
        <f t="shared" si="68"/>
        <v>14.4</v>
      </c>
      <c r="S296" s="25">
        <f t="shared" si="65"/>
        <v>325</v>
      </c>
      <c r="T296" s="25">
        <f t="shared" si="66"/>
        <v>380</v>
      </c>
    </row>
    <row r="297" spans="1:20" x14ac:dyDescent="0.25">
      <c r="A297" s="2">
        <v>46079</v>
      </c>
      <c r="B297" s="100" t="s">
        <v>355</v>
      </c>
      <c r="C297" s="76">
        <v>11.6</v>
      </c>
      <c r="D297" s="48">
        <f t="shared" si="67"/>
        <v>1</v>
      </c>
      <c r="E297" s="252">
        <v>439</v>
      </c>
      <c r="F297" s="253">
        <f t="shared" si="73"/>
        <v>0</v>
      </c>
      <c r="G297" s="76">
        <v>10.77</v>
      </c>
      <c r="H297" s="48">
        <f t="shared" si="74"/>
        <v>1</v>
      </c>
      <c r="I297" s="79">
        <f t="shared" si="75"/>
        <v>0</v>
      </c>
      <c r="N297" s="25" t="str">
        <f t="shared" si="71"/>
        <v>ST</v>
      </c>
      <c r="O297" s="25">
        <f t="shared" si="62"/>
        <v>11.6</v>
      </c>
      <c r="P297" s="25">
        <f t="shared" si="63"/>
        <v>12.04</v>
      </c>
      <c r="Q297" s="25">
        <f t="shared" si="64"/>
        <v>8</v>
      </c>
      <c r="R297" s="25">
        <f t="shared" si="68"/>
        <v>14.4</v>
      </c>
      <c r="S297" s="25">
        <f t="shared" si="65"/>
        <v>325</v>
      </c>
      <c r="T297" s="25">
        <f t="shared" si="66"/>
        <v>380</v>
      </c>
    </row>
    <row r="298" spans="1:20" x14ac:dyDescent="0.25">
      <c r="A298" s="2">
        <v>46080</v>
      </c>
      <c r="B298" s="100" t="s">
        <v>1005</v>
      </c>
      <c r="C298" s="76">
        <v>11.7</v>
      </c>
      <c r="D298" s="48">
        <f t="shared" si="67"/>
        <v>1</v>
      </c>
      <c r="E298" s="252">
        <v>381</v>
      </c>
      <c r="F298" s="253">
        <f t="shared" si="73"/>
        <v>0</v>
      </c>
      <c r="G298" s="76">
        <v>13.05</v>
      </c>
      <c r="H298" s="48">
        <f t="shared" si="74"/>
        <v>1</v>
      </c>
      <c r="I298" s="79">
        <f t="shared" si="75"/>
        <v>0</v>
      </c>
      <c r="N298" s="25" t="str">
        <f t="shared" si="71"/>
        <v>CA</v>
      </c>
      <c r="O298" s="25">
        <f t="shared" si="62"/>
        <v>11.6</v>
      </c>
      <c r="P298" s="25">
        <f t="shared" si="63"/>
        <v>12.04</v>
      </c>
      <c r="Q298" s="25">
        <f t="shared" si="64"/>
        <v>8</v>
      </c>
      <c r="R298" s="25">
        <f t="shared" si="68"/>
        <v>14.4</v>
      </c>
      <c r="S298" s="25">
        <f t="shared" si="65"/>
        <v>325</v>
      </c>
      <c r="T298" s="25">
        <f t="shared" si="66"/>
        <v>380</v>
      </c>
    </row>
    <row r="299" spans="1:20" ht="15" customHeight="1" x14ac:dyDescent="0.25">
      <c r="A299" s="2">
        <v>46080</v>
      </c>
      <c r="B299" s="100" t="s">
        <v>1006</v>
      </c>
      <c r="C299" s="76">
        <v>11.7</v>
      </c>
      <c r="D299" s="48">
        <f t="shared" si="67"/>
        <v>1</v>
      </c>
      <c r="E299" s="252">
        <v>384</v>
      </c>
      <c r="F299" s="253">
        <f t="shared" si="73"/>
        <v>0</v>
      </c>
      <c r="G299" s="76">
        <v>12.82</v>
      </c>
      <c r="H299" s="48">
        <f t="shared" si="74"/>
        <v>1</v>
      </c>
      <c r="I299" s="79">
        <f t="shared" si="75"/>
        <v>0</v>
      </c>
      <c r="N299" s="25" t="str">
        <f t="shared" si="71"/>
        <v>CA</v>
      </c>
      <c r="O299" s="25">
        <f t="shared" si="62"/>
        <v>11.6</v>
      </c>
      <c r="P299" s="25">
        <f t="shared" si="63"/>
        <v>12.04</v>
      </c>
      <c r="Q299" s="25">
        <f t="shared" si="64"/>
        <v>8</v>
      </c>
      <c r="R299" s="25">
        <f t="shared" si="68"/>
        <v>14.4</v>
      </c>
      <c r="S299" s="25">
        <f t="shared" si="65"/>
        <v>325</v>
      </c>
      <c r="T299" s="25">
        <f t="shared" si="66"/>
        <v>380</v>
      </c>
    </row>
    <row r="300" spans="1:20" ht="15" customHeight="1" x14ac:dyDescent="0.25">
      <c r="A300" s="2">
        <v>46080</v>
      </c>
      <c r="B300" s="100" t="s">
        <v>1007</v>
      </c>
      <c r="C300" s="76">
        <v>12</v>
      </c>
      <c r="D300" s="48">
        <f t="shared" si="67"/>
        <v>1</v>
      </c>
      <c r="E300" s="252">
        <v>378</v>
      </c>
      <c r="F300" s="253">
        <f t="shared" si="73"/>
        <v>1</v>
      </c>
      <c r="G300" s="76">
        <v>11.1</v>
      </c>
      <c r="H300" s="48">
        <f t="shared" si="74"/>
        <v>1</v>
      </c>
      <c r="I300" s="79">
        <f t="shared" si="75"/>
        <v>1</v>
      </c>
      <c r="N300" s="25" t="str">
        <f t="shared" si="71"/>
        <v>CA</v>
      </c>
      <c r="O300" s="25">
        <f t="shared" si="62"/>
        <v>11.6</v>
      </c>
      <c r="P300" s="25">
        <f t="shared" si="63"/>
        <v>12.04</v>
      </c>
      <c r="Q300" s="25">
        <f t="shared" si="64"/>
        <v>8</v>
      </c>
      <c r="R300" s="25">
        <f t="shared" si="68"/>
        <v>14.4</v>
      </c>
      <c r="S300" s="25">
        <f t="shared" si="65"/>
        <v>325</v>
      </c>
      <c r="T300" s="25">
        <f t="shared" si="66"/>
        <v>380</v>
      </c>
    </row>
    <row r="301" spans="1:20" ht="15" customHeight="1" x14ac:dyDescent="0.25">
      <c r="A301" s="2">
        <v>46080</v>
      </c>
      <c r="B301" s="100" t="s">
        <v>1008</v>
      </c>
      <c r="C301" s="76">
        <v>12</v>
      </c>
      <c r="D301" s="48">
        <f t="shared" si="67"/>
        <v>1</v>
      </c>
      <c r="E301" s="252">
        <v>377</v>
      </c>
      <c r="F301" s="253">
        <f t="shared" si="73"/>
        <v>1</v>
      </c>
      <c r="G301" s="76">
        <v>12.76</v>
      </c>
      <c r="H301" s="48">
        <f t="shared" si="74"/>
        <v>1</v>
      </c>
      <c r="I301" s="79">
        <f t="shared" si="75"/>
        <v>1</v>
      </c>
      <c r="N301" s="25" t="str">
        <f t="shared" si="71"/>
        <v>CA</v>
      </c>
      <c r="O301" s="25">
        <f t="shared" si="62"/>
        <v>11.6</v>
      </c>
      <c r="P301" s="25">
        <f t="shared" si="63"/>
        <v>12.04</v>
      </c>
      <c r="Q301" s="25">
        <f t="shared" si="64"/>
        <v>8</v>
      </c>
      <c r="R301" s="25">
        <f t="shared" si="68"/>
        <v>14.4</v>
      </c>
      <c r="S301" s="25">
        <f t="shared" si="65"/>
        <v>325</v>
      </c>
      <c r="T301" s="25">
        <f t="shared" si="66"/>
        <v>380</v>
      </c>
    </row>
    <row r="302" spans="1:20" ht="15" customHeight="1" x14ac:dyDescent="0.25">
      <c r="A302" s="2">
        <v>46080</v>
      </c>
      <c r="B302" s="100" t="s">
        <v>1009</v>
      </c>
      <c r="C302" s="76">
        <v>12</v>
      </c>
      <c r="D302" s="48">
        <f t="shared" si="67"/>
        <v>1</v>
      </c>
      <c r="E302" s="252">
        <v>390</v>
      </c>
      <c r="F302" s="253">
        <f t="shared" si="73"/>
        <v>0</v>
      </c>
      <c r="G302" s="76">
        <v>16.350000000000001</v>
      </c>
      <c r="H302" s="48">
        <f t="shared" si="74"/>
        <v>0</v>
      </c>
      <c r="I302" s="79">
        <f t="shared" si="75"/>
        <v>0</v>
      </c>
      <c r="N302" s="25" t="str">
        <f t="shared" si="71"/>
        <v>CA</v>
      </c>
      <c r="O302" s="25">
        <f t="shared" ref="O302:O375" si="76">VLOOKUP($N302,$N$3:$R$11,2,FALSE)</f>
        <v>11.6</v>
      </c>
      <c r="P302" s="25">
        <f t="shared" ref="P302:P375" si="77">VLOOKUP($N302,$N$3:$R$11,3,FALSE)</f>
        <v>12.04</v>
      </c>
      <c r="Q302" s="25">
        <f t="shared" ref="Q302:Q375" si="78">VLOOKUP($N302,$N$3:$R$11,4,FALSE)</f>
        <v>8</v>
      </c>
      <c r="R302" s="25">
        <f t="shared" si="68"/>
        <v>14.4</v>
      </c>
      <c r="S302" s="25">
        <f t="shared" ref="S302:S375" si="79">VLOOKUP($N302,$N$3:$T$11,6,FALSE)</f>
        <v>325</v>
      </c>
      <c r="T302" s="25">
        <f t="shared" ref="T302:T375" si="80">VLOOKUP($N302,$N$3:$T$11,7,FALSE)</f>
        <v>380</v>
      </c>
    </row>
    <row r="303" spans="1:20" ht="15" customHeight="1" x14ac:dyDescent="0.25">
      <c r="A303" s="2">
        <v>46080</v>
      </c>
      <c r="B303" s="100" t="s">
        <v>1010</v>
      </c>
      <c r="C303" s="76">
        <v>12</v>
      </c>
      <c r="D303" s="48">
        <f t="shared" si="67"/>
        <v>1</v>
      </c>
      <c r="E303" s="252">
        <v>390</v>
      </c>
      <c r="F303" s="253">
        <f t="shared" si="73"/>
        <v>0</v>
      </c>
      <c r="G303" s="76">
        <v>13.2</v>
      </c>
      <c r="H303" s="48">
        <f t="shared" si="74"/>
        <v>1</v>
      </c>
      <c r="I303" s="79">
        <f t="shared" si="75"/>
        <v>0</v>
      </c>
      <c r="N303" s="25" t="str">
        <f t="shared" si="71"/>
        <v>CA</v>
      </c>
      <c r="O303" s="25">
        <f t="shared" si="76"/>
        <v>11.6</v>
      </c>
      <c r="P303" s="25">
        <f t="shared" si="77"/>
        <v>12.04</v>
      </c>
      <c r="Q303" s="25">
        <f t="shared" si="78"/>
        <v>8</v>
      </c>
      <c r="R303" s="25">
        <f t="shared" si="68"/>
        <v>14.4</v>
      </c>
      <c r="S303" s="25">
        <f t="shared" si="79"/>
        <v>325</v>
      </c>
      <c r="T303" s="25">
        <f t="shared" si="80"/>
        <v>380</v>
      </c>
    </row>
    <row r="304" spans="1:20" ht="15" customHeight="1" x14ac:dyDescent="0.25">
      <c r="A304" s="2">
        <v>46080</v>
      </c>
      <c r="B304" s="100" t="s">
        <v>1011</v>
      </c>
      <c r="C304" s="76">
        <v>12</v>
      </c>
      <c r="D304" s="48">
        <f t="shared" si="67"/>
        <v>1</v>
      </c>
      <c r="E304" s="252">
        <v>369</v>
      </c>
      <c r="F304" s="253">
        <f t="shared" si="73"/>
        <v>1</v>
      </c>
      <c r="G304" s="76">
        <v>12.97</v>
      </c>
      <c r="H304" s="48">
        <f t="shared" si="74"/>
        <v>1</v>
      </c>
      <c r="I304" s="79">
        <f t="shared" si="75"/>
        <v>1</v>
      </c>
      <c r="N304" s="25" t="str">
        <f t="shared" si="71"/>
        <v>CA</v>
      </c>
      <c r="O304" s="25">
        <f t="shared" si="76"/>
        <v>11.6</v>
      </c>
      <c r="P304" s="25">
        <f t="shared" si="77"/>
        <v>12.04</v>
      </c>
      <c r="Q304" s="25">
        <f t="shared" si="78"/>
        <v>8</v>
      </c>
      <c r="R304" s="25">
        <f t="shared" si="68"/>
        <v>14.4</v>
      </c>
      <c r="S304" s="25">
        <f t="shared" si="79"/>
        <v>325</v>
      </c>
      <c r="T304" s="25">
        <f t="shared" si="80"/>
        <v>380</v>
      </c>
    </row>
    <row r="305" spans="1:20" ht="15" customHeight="1" x14ac:dyDescent="0.25">
      <c r="A305" s="2">
        <v>46080</v>
      </c>
      <c r="B305" s="100" t="s">
        <v>1012</v>
      </c>
      <c r="C305" s="76">
        <v>11.8</v>
      </c>
      <c r="D305" s="48">
        <f t="shared" ref="D305:D314" si="81">IF(+(IF(C305&lt;O305,0,IF(C305&gt;P305,0,1)))=1,1,0)</f>
        <v>1</v>
      </c>
      <c r="E305" s="252">
        <v>379</v>
      </c>
      <c r="F305" s="253">
        <f t="shared" si="73"/>
        <v>1</v>
      </c>
      <c r="G305" s="76">
        <v>12.35</v>
      </c>
      <c r="H305" s="48">
        <f t="shared" si="74"/>
        <v>1</v>
      </c>
      <c r="I305" s="79">
        <f t="shared" si="75"/>
        <v>1</v>
      </c>
      <c r="N305" s="25" t="str">
        <f t="shared" si="71"/>
        <v>CA</v>
      </c>
      <c r="O305" s="25">
        <f t="shared" si="76"/>
        <v>11.6</v>
      </c>
      <c r="P305" s="25">
        <f t="shared" si="77"/>
        <v>12.04</v>
      </c>
      <c r="Q305" s="25">
        <f t="shared" si="78"/>
        <v>8</v>
      </c>
      <c r="R305" s="25">
        <f t="shared" si="68"/>
        <v>14.4</v>
      </c>
      <c r="S305" s="25">
        <f t="shared" si="79"/>
        <v>325</v>
      </c>
      <c r="T305" s="25">
        <f t="shared" si="80"/>
        <v>380</v>
      </c>
    </row>
    <row r="306" spans="1:20" ht="15" customHeight="1" x14ac:dyDescent="0.25">
      <c r="A306" s="2">
        <v>46081</v>
      </c>
      <c r="B306" s="100" t="s">
        <v>356</v>
      </c>
      <c r="C306" s="76">
        <v>11.9</v>
      </c>
      <c r="D306" s="48">
        <f t="shared" si="81"/>
        <v>1</v>
      </c>
      <c r="E306" s="252">
        <v>364</v>
      </c>
      <c r="F306" s="253">
        <f t="shared" si="73"/>
        <v>1</v>
      </c>
      <c r="G306" s="76">
        <v>11.7</v>
      </c>
      <c r="H306" s="48">
        <f t="shared" si="74"/>
        <v>1</v>
      </c>
      <c r="I306" s="79">
        <f t="shared" si="75"/>
        <v>1</v>
      </c>
      <c r="N306" s="25" t="str">
        <f t="shared" si="71"/>
        <v>ST</v>
      </c>
      <c r="O306" s="25">
        <f t="shared" si="76"/>
        <v>11.6</v>
      </c>
      <c r="P306" s="25">
        <f t="shared" si="77"/>
        <v>12.04</v>
      </c>
      <c r="Q306" s="25">
        <f t="shared" si="78"/>
        <v>8</v>
      </c>
      <c r="R306" s="25">
        <f t="shared" ref="R306:R379" si="82">VLOOKUP($N306,$N$3:$R$11,5,FALSE)</f>
        <v>14.4</v>
      </c>
      <c r="S306" s="25">
        <f t="shared" si="79"/>
        <v>325</v>
      </c>
      <c r="T306" s="25">
        <f t="shared" si="80"/>
        <v>380</v>
      </c>
    </row>
    <row r="307" spans="1:20" ht="15" customHeight="1" x14ac:dyDescent="0.25">
      <c r="A307" s="2">
        <v>46081</v>
      </c>
      <c r="B307" s="100" t="s">
        <v>394</v>
      </c>
      <c r="C307" s="76">
        <v>12</v>
      </c>
      <c r="D307" s="48">
        <f t="shared" si="81"/>
        <v>1</v>
      </c>
      <c r="E307" s="252">
        <v>383</v>
      </c>
      <c r="F307" s="253">
        <f t="shared" si="73"/>
        <v>0</v>
      </c>
      <c r="G307" s="76">
        <v>12.41</v>
      </c>
      <c r="H307" s="48">
        <f t="shared" si="74"/>
        <v>1</v>
      </c>
      <c r="I307" s="79">
        <f t="shared" si="75"/>
        <v>0</v>
      </c>
      <c r="N307" s="25" t="str">
        <f t="shared" si="71"/>
        <v>ST</v>
      </c>
      <c r="O307" s="25">
        <f t="shared" si="76"/>
        <v>11.6</v>
      </c>
      <c r="P307" s="25">
        <f t="shared" si="77"/>
        <v>12.04</v>
      </c>
      <c r="Q307" s="25">
        <f t="shared" si="78"/>
        <v>8</v>
      </c>
      <c r="R307" s="25">
        <f t="shared" si="82"/>
        <v>14.4</v>
      </c>
      <c r="S307" s="25">
        <f t="shared" si="79"/>
        <v>325</v>
      </c>
      <c r="T307" s="25">
        <f t="shared" si="80"/>
        <v>380</v>
      </c>
    </row>
    <row r="308" spans="1:20" ht="15" customHeight="1" x14ac:dyDescent="0.25">
      <c r="A308" s="2">
        <v>46081</v>
      </c>
      <c r="B308" s="100" t="s">
        <v>395</v>
      </c>
      <c r="C308" s="76">
        <v>11.9</v>
      </c>
      <c r="D308" s="48">
        <f t="shared" si="81"/>
        <v>1</v>
      </c>
      <c r="E308" s="252">
        <v>388</v>
      </c>
      <c r="F308" s="253">
        <f t="shared" si="73"/>
        <v>0</v>
      </c>
      <c r="G308" s="84">
        <v>13.1</v>
      </c>
      <c r="H308" s="48">
        <f t="shared" si="74"/>
        <v>1</v>
      </c>
      <c r="I308" s="79">
        <f t="shared" si="75"/>
        <v>0</v>
      </c>
      <c r="N308" s="25" t="str">
        <f t="shared" ref="N308:N318" si="83">LEFT(B308,2)</f>
        <v>ST</v>
      </c>
      <c r="O308" s="25">
        <f t="shared" si="76"/>
        <v>11.6</v>
      </c>
      <c r="P308" s="25">
        <f t="shared" si="77"/>
        <v>12.04</v>
      </c>
      <c r="Q308" s="25">
        <f t="shared" si="78"/>
        <v>8</v>
      </c>
      <c r="R308" s="25">
        <f t="shared" si="82"/>
        <v>14.4</v>
      </c>
      <c r="S308" s="25">
        <f t="shared" si="79"/>
        <v>325</v>
      </c>
      <c r="T308" s="25">
        <f t="shared" si="80"/>
        <v>380</v>
      </c>
    </row>
    <row r="309" spans="1:20" ht="15" customHeight="1" x14ac:dyDescent="0.25">
      <c r="A309" s="2">
        <v>46081</v>
      </c>
      <c r="B309" s="100" t="s">
        <v>396</v>
      </c>
      <c r="C309" s="76">
        <v>11.8</v>
      </c>
      <c r="D309" s="48">
        <f t="shared" si="81"/>
        <v>1</v>
      </c>
      <c r="E309" s="252">
        <v>379</v>
      </c>
      <c r="F309" s="253">
        <f t="shared" si="73"/>
        <v>1</v>
      </c>
      <c r="G309" s="84">
        <v>11.1</v>
      </c>
      <c r="H309" s="48">
        <f t="shared" si="74"/>
        <v>1</v>
      </c>
      <c r="I309" s="79">
        <f t="shared" si="75"/>
        <v>1</v>
      </c>
      <c r="N309" s="25" t="str">
        <f t="shared" ref="N309:N314" si="84">LEFT(B309,2)</f>
        <v>ST</v>
      </c>
      <c r="O309" s="25">
        <f t="shared" si="76"/>
        <v>11.6</v>
      </c>
      <c r="P309" s="25">
        <f t="shared" si="77"/>
        <v>12.04</v>
      </c>
      <c r="Q309" s="25">
        <f t="shared" si="78"/>
        <v>8</v>
      </c>
      <c r="R309" s="25">
        <f t="shared" si="82"/>
        <v>14.4</v>
      </c>
      <c r="S309" s="25">
        <f t="shared" si="79"/>
        <v>325</v>
      </c>
      <c r="T309" s="25">
        <f t="shared" si="80"/>
        <v>380</v>
      </c>
    </row>
    <row r="310" spans="1:20" ht="15" customHeight="1" x14ac:dyDescent="0.25">
      <c r="A310" s="2">
        <v>46081</v>
      </c>
      <c r="B310" s="100" t="s">
        <v>397</v>
      </c>
      <c r="C310" s="76">
        <v>11.7</v>
      </c>
      <c r="D310" s="48">
        <f t="shared" si="81"/>
        <v>1</v>
      </c>
      <c r="E310" s="252">
        <v>390</v>
      </c>
      <c r="F310" s="253">
        <f t="shared" si="73"/>
        <v>0</v>
      </c>
      <c r="G310" s="84">
        <v>12.21</v>
      </c>
      <c r="H310" s="48">
        <f t="shared" si="74"/>
        <v>1</v>
      </c>
      <c r="I310" s="79">
        <f t="shared" si="75"/>
        <v>0</v>
      </c>
      <c r="N310" s="25" t="str">
        <f t="shared" si="84"/>
        <v>ST</v>
      </c>
      <c r="O310" s="25">
        <f t="shared" si="76"/>
        <v>11.6</v>
      </c>
      <c r="P310" s="25">
        <f t="shared" si="77"/>
        <v>12.04</v>
      </c>
      <c r="Q310" s="25">
        <f t="shared" si="78"/>
        <v>8</v>
      </c>
      <c r="R310" s="25">
        <f t="shared" si="82"/>
        <v>14.4</v>
      </c>
      <c r="S310" s="25">
        <f t="shared" si="79"/>
        <v>325</v>
      </c>
      <c r="T310" s="25">
        <f t="shared" si="80"/>
        <v>380</v>
      </c>
    </row>
    <row r="311" spans="1:20" ht="15" customHeight="1" x14ac:dyDescent="0.25">
      <c r="A311" s="2">
        <v>46081</v>
      </c>
      <c r="B311" s="100" t="s">
        <v>398</v>
      </c>
      <c r="C311" s="76">
        <v>12</v>
      </c>
      <c r="D311" s="48">
        <f t="shared" si="81"/>
        <v>1</v>
      </c>
      <c r="E311" s="252">
        <v>375</v>
      </c>
      <c r="F311" s="253">
        <f t="shared" si="73"/>
        <v>1</v>
      </c>
      <c r="G311" s="84">
        <v>11.14</v>
      </c>
      <c r="H311" s="48">
        <f t="shared" si="74"/>
        <v>1</v>
      </c>
      <c r="I311" s="79">
        <f t="shared" si="75"/>
        <v>1</v>
      </c>
      <c r="N311" s="25" t="str">
        <f t="shared" si="84"/>
        <v>ST</v>
      </c>
      <c r="O311" s="25">
        <f t="shared" si="76"/>
        <v>11.6</v>
      </c>
      <c r="P311" s="25">
        <f t="shared" si="77"/>
        <v>12.04</v>
      </c>
      <c r="Q311" s="25">
        <f t="shared" si="78"/>
        <v>8</v>
      </c>
      <c r="R311" s="25">
        <f t="shared" si="82"/>
        <v>14.4</v>
      </c>
      <c r="S311" s="25">
        <f t="shared" si="79"/>
        <v>325</v>
      </c>
      <c r="T311" s="25">
        <f t="shared" si="80"/>
        <v>380</v>
      </c>
    </row>
    <row r="312" spans="1:20" ht="15" customHeight="1" x14ac:dyDescent="0.25">
      <c r="A312" s="2">
        <v>46081</v>
      </c>
      <c r="B312" s="100" t="s">
        <v>399</v>
      </c>
      <c r="C312" s="76">
        <v>12</v>
      </c>
      <c r="D312" s="48">
        <f t="shared" si="81"/>
        <v>1</v>
      </c>
      <c r="E312" s="252">
        <v>386</v>
      </c>
      <c r="F312" s="253">
        <f t="shared" si="73"/>
        <v>0</v>
      </c>
      <c r="G312" s="84">
        <v>11.62</v>
      </c>
      <c r="H312" s="48">
        <f t="shared" si="74"/>
        <v>1</v>
      </c>
      <c r="I312" s="79">
        <f t="shared" si="75"/>
        <v>0</v>
      </c>
      <c r="N312" s="25" t="str">
        <f t="shared" si="84"/>
        <v>ST</v>
      </c>
      <c r="O312" s="25">
        <f t="shared" si="76"/>
        <v>11.6</v>
      </c>
      <c r="P312" s="25">
        <f t="shared" si="77"/>
        <v>12.04</v>
      </c>
      <c r="Q312" s="25">
        <f t="shared" si="78"/>
        <v>8</v>
      </c>
      <c r="R312" s="25">
        <f t="shared" si="82"/>
        <v>14.4</v>
      </c>
      <c r="S312" s="25">
        <f t="shared" si="79"/>
        <v>325</v>
      </c>
      <c r="T312" s="25">
        <f t="shared" si="80"/>
        <v>380</v>
      </c>
    </row>
    <row r="313" spans="1:20" ht="15" customHeight="1" x14ac:dyDescent="0.25">
      <c r="A313" s="2">
        <v>46081</v>
      </c>
      <c r="B313" s="100" t="s">
        <v>400</v>
      </c>
      <c r="C313" s="76">
        <v>12.5</v>
      </c>
      <c r="D313" s="48">
        <f t="shared" si="81"/>
        <v>0</v>
      </c>
      <c r="E313" s="252">
        <v>430</v>
      </c>
      <c r="F313" s="253">
        <f t="shared" si="73"/>
        <v>0</v>
      </c>
      <c r="G313" s="84">
        <v>12.12</v>
      </c>
      <c r="H313" s="48">
        <f t="shared" si="74"/>
        <v>1</v>
      </c>
      <c r="I313" s="79">
        <f t="shared" si="75"/>
        <v>0</v>
      </c>
      <c r="N313" s="25" t="str">
        <f t="shared" si="84"/>
        <v>ST</v>
      </c>
      <c r="O313" s="25">
        <f t="shared" si="76"/>
        <v>11.6</v>
      </c>
      <c r="P313" s="25">
        <f t="shared" si="77"/>
        <v>12.04</v>
      </c>
      <c r="Q313" s="25">
        <f t="shared" si="78"/>
        <v>8</v>
      </c>
      <c r="R313" s="25">
        <f t="shared" si="82"/>
        <v>14.4</v>
      </c>
      <c r="S313" s="25">
        <f t="shared" si="79"/>
        <v>325</v>
      </c>
      <c r="T313" s="25">
        <f t="shared" si="80"/>
        <v>380</v>
      </c>
    </row>
    <row r="314" spans="1:20" ht="15" customHeight="1" x14ac:dyDescent="0.25">
      <c r="A314" s="2">
        <v>46081</v>
      </c>
      <c r="B314" s="100" t="s">
        <v>303</v>
      </c>
      <c r="C314" s="76">
        <v>14.7</v>
      </c>
      <c r="D314" s="48">
        <f t="shared" si="81"/>
        <v>0</v>
      </c>
      <c r="E314" s="252">
        <v>504</v>
      </c>
      <c r="F314" s="253">
        <f t="shared" si="73"/>
        <v>0</v>
      </c>
      <c r="G314" s="84"/>
      <c r="H314" s="48"/>
      <c r="I314" s="79">
        <f t="shared" si="75"/>
        <v>0</v>
      </c>
      <c r="N314" s="25" t="str">
        <f t="shared" si="84"/>
        <v>VM</v>
      </c>
      <c r="O314" s="25">
        <f t="shared" si="76"/>
        <v>14.2</v>
      </c>
      <c r="P314" s="25">
        <f t="shared" si="77"/>
        <v>14.64</v>
      </c>
      <c r="Q314" s="25">
        <f t="shared" si="78"/>
        <v>0</v>
      </c>
      <c r="R314" s="25">
        <f t="shared" si="82"/>
        <v>0</v>
      </c>
      <c r="S314" s="25">
        <f t="shared" si="79"/>
        <v>375</v>
      </c>
      <c r="T314" s="25">
        <f t="shared" si="80"/>
        <v>425</v>
      </c>
    </row>
    <row r="315" spans="1:20" ht="15" customHeight="1" x14ac:dyDescent="0.25">
      <c r="A315" s="2"/>
      <c r="B315" s="100"/>
      <c r="C315" s="76"/>
      <c r="D315" s="48"/>
      <c r="E315" s="252"/>
      <c r="F315" s="253"/>
      <c r="G315" s="84"/>
      <c r="H315" s="48"/>
      <c r="I315" s="79"/>
      <c r="N315" s="25" t="str">
        <f t="shared" si="83"/>
        <v/>
      </c>
      <c r="O315" s="25" t="e">
        <f t="shared" si="76"/>
        <v>#N/A</v>
      </c>
      <c r="P315" s="25" t="e">
        <f t="shared" si="77"/>
        <v>#N/A</v>
      </c>
      <c r="Q315" s="25" t="e">
        <f t="shared" si="78"/>
        <v>#N/A</v>
      </c>
      <c r="R315" s="25" t="e">
        <f t="shared" si="82"/>
        <v>#N/A</v>
      </c>
      <c r="S315" s="25" t="e">
        <f t="shared" si="79"/>
        <v>#N/A</v>
      </c>
      <c r="T315" s="25" t="e">
        <f t="shared" si="80"/>
        <v>#N/A</v>
      </c>
    </row>
    <row r="316" spans="1:20" ht="15" customHeight="1" x14ac:dyDescent="0.25">
      <c r="A316" s="2"/>
      <c r="B316" s="100"/>
      <c r="C316" s="76"/>
      <c r="D316" s="48"/>
      <c r="E316" s="252"/>
      <c r="F316" s="253"/>
      <c r="G316" s="84"/>
      <c r="H316" s="48"/>
      <c r="I316" s="79"/>
      <c r="N316" s="25" t="str">
        <f t="shared" si="83"/>
        <v/>
      </c>
      <c r="O316" s="25" t="e">
        <f t="shared" si="76"/>
        <v>#N/A</v>
      </c>
      <c r="P316" s="25" t="e">
        <f t="shared" si="77"/>
        <v>#N/A</v>
      </c>
      <c r="Q316" s="25" t="e">
        <f t="shared" si="78"/>
        <v>#N/A</v>
      </c>
      <c r="R316" s="25" t="e">
        <f t="shared" si="82"/>
        <v>#N/A</v>
      </c>
      <c r="S316" s="25" t="e">
        <f t="shared" si="79"/>
        <v>#N/A</v>
      </c>
      <c r="T316" s="25" t="e">
        <f t="shared" si="80"/>
        <v>#N/A</v>
      </c>
    </row>
    <row r="317" spans="1:20" ht="15" customHeight="1" x14ac:dyDescent="0.25">
      <c r="A317" s="2"/>
      <c r="B317" s="100"/>
      <c r="C317" s="76"/>
      <c r="D317" s="48"/>
      <c r="E317" s="252"/>
      <c r="F317" s="253"/>
      <c r="G317" s="84"/>
      <c r="H317" s="48"/>
      <c r="I317" s="79"/>
      <c r="N317" s="25" t="str">
        <f t="shared" si="83"/>
        <v/>
      </c>
      <c r="O317" s="25" t="e">
        <f t="shared" si="76"/>
        <v>#N/A</v>
      </c>
      <c r="P317" s="25" t="e">
        <f t="shared" si="77"/>
        <v>#N/A</v>
      </c>
      <c r="Q317" s="25" t="e">
        <f t="shared" si="78"/>
        <v>#N/A</v>
      </c>
      <c r="R317" s="25" t="e">
        <f t="shared" si="82"/>
        <v>#N/A</v>
      </c>
      <c r="S317" s="25" t="e">
        <f t="shared" si="79"/>
        <v>#N/A</v>
      </c>
      <c r="T317" s="25" t="e">
        <f t="shared" si="80"/>
        <v>#N/A</v>
      </c>
    </row>
    <row r="318" spans="1:20" ht="15" customHeight="1" x14ac:dyDescent="0.25">
      <c r="A318" s="2"/>
      <c r="B318" s="100"/>
      <c r="C318" s="76"/>
      <c r="D318" s="51"/>
      <c r="E318" s="252"/>
      <c r="F318" s="256"/>
      <c r="G318" s="84"/>
      <c r="H318" s="51"/>
      <c r="I318" s="79"/>
      <c r="N318" s="25" t="str">
        <f t="shared" si="83"/>
        <v/>
      </c>
      <c r="O318" s="25" t="e">
        <f t="shared" si="76"/>
        <v>#N/A</v>
      </c>
      <c r="P318" s="25" t="e">
        <f t="shared" si="77"/>
        <v>#N/A</v>
      </c>
      <c r="Q318" s="25" t="e">
        <f t="shared" si="78"/>
        <v>#N/A</v>
      </c>
      <c r="R318" s="25" t="e">
        <f t="shared" si="82"/>
        <v>#N/A</v>
      </c>
      <c r="S318" s="25" t="e">
        <f t="shared" si="79"/>
        <v>#N/A</v>
      </c>
      <c r="T318" s="25" t="e">
        <f t="shared" si="80"/>
        <v>#N/A</v>
      </c>
    </row>
    <row r="319" spans="1:20" s="1" customFormat="1" ht="15" customHeight="1" x14ac:dyDescent="0.25">
      <c r="B319" s="1">
        <f>COUNTA(B176:B318)</f>
        <v>139</v>
      </c>
      <c r="C319" s="258">
        <f>((COUNTA(C176:C318))-COUNTIF(D176:D318,"&lt;1"))/(COUNTA(C176:C318))</f>
        <v>0.85611510791366907</v>
      </c>
      <c r="E319" s="258">
        <f>((COUNTA(E176:E318))-COUNTIF(F176:F318,"&lt;1"))/(COUNTA(E176:E318))</f>
        <v>0.1366906474820144</v>
      </c>
      <c r="G319" s="258">
        <f>((COUNTA(G176:G318))-COUNTIF(H176:H318,"&lt;1"))/(COUNTA(G176:G318))</f>
        <v>0.99212598425196852</v>
      </c>
      <c r="H319" s="82"/>
      <c r="I319" s="259">
        <f>AVERAGE(I176:I318)</f>
        <v>0.1223021582733813</v>
      </c>
      <c r="N319" s="25" t="str">
        <f t="shared" si="71"/>
        <v>13</v>
      </c>
      <c r="O319" s="25" t="e">
        <f t="shared" si="76"/>
        <v>#N/A</v>
      </c>
      <c r="P319" s="25" t="e">
        <f t="shared" si="77"/>
        <v>#N/A</v>
      </c>
      <c r="Q319" s="25" t="e">
        <f t="shared" si="78"/>
        <v>#N/A</v>
      </c>
      <c r="R319" s="25" t="e">
        <f t="shared" si="82"/>
        <v>#N/A</v>
      </c>
      <c r="S319" s="25" t="e">
        <f t="shared" si="79"/>
        <v>#N/A</v>
      </c>
      <c r="T319" s="25" t="e">
        <f t="shared" si="80"/>
        <v>#N/A</v>
      </c>
    </row>
    <row r="320" spans="1:20" x14ac:dyDescent="0.25">
      <c r="D320" s="257"/>
      <c r="E320" s="1"/>
      <c r="F320" s="1"/>
      <c r="N320" s="25" t="str">
        <f t="shared" si="71"/>
        <v/>
      </c>
      <c r="O320" s="25" t="e">
        <f t="shared" si="76"/>
        <v>#N/A</v>
      </c>
      <c r="P320" s="25" t="e">
        <f t="shared" si="77"/>
        <v>#N/A</v>
      </c>
      <c r="Q320" s="25" t="e">
        <f t="shared" si="78"/>
        <v>#N/A</v>
      </c>
      <c r="R320" s="25" t="e">
        <f t="shared" si="82"/>
        <v>#N/A</v>
      </c>
      <c r="S320" s="25" t="e">
        <f t="shared" si="79"/>
        <v>#N/A</v>
      </c>
      <c r="T320" s="25" t="e">
        <f t="shared" si="80"/>
        <v>#N/A</v>
      </c>
    </row>
    <row r="321" spans="1:20" x14ac:dyDescent="0.25">
      <c r="G321" s="1" t="s">
        <v>460</v>
      </c>
      <c r="N321" s="25" t="str">
        <f t="shared" si="71"/>
        <v/>
      </c>
      <c r="O321" s="25" t="e">
        <f t="shared" si="76"/>
        <v>#N/A</v>
      </c>
      <c r="P321" s="25" t="e">
        <f t="shared" si="77"/>
        <v>#N/A</v>
      </c>
      <c r="Q321" s="25" t="e">
        <f t="shared" si="78"/>
        <v>#N/A</v>
      </c>
      <c r="R321" s="25" t="e">
        <f t="shared" si="82"/>
        <v>#N/A</v>
      </c>
      <c r="S321" s="25" t="e">
        <f t="shared" si="79"/>
        <v>#N/A</v>
      </c>
      <c r="T321" s="25" t="e">
        <f t="shared" si="80"/>
        <v>#N/A</v>
      </c>
    </row>
    <row r="322" spans="1:20" x14ac:dyDescent="0.25">
      <c r="A322" s="7" t="s">
        <v>18</v>
      </c>
      <c r="B322" s="99" t="s">
        <v>19</v>
      </c>
      <c r="C322" s="17" t="s">
        <v>10</v>
      </c>
      <c r="D322" s="48"/>
      <c r="E322" s="250" t="s">
        <v>9</v>
      </c>
      <c r="F322" s="251"/>
      <c r="G322" s="67" t="s">
        <v>11</v>
      </c>
      <c r="H322" s="70"/>
      <c r="I322" s="78" t="s">
        <v>20</v>
      </c>
      <c r="N322" s="25" t="str">
        <f t="shared" si="71"/>
        <v>ID</v>
      </c>
      <c r="O322" s="25" t="e">
        <f t="shared" si="76"/>
        <v>#N/A</v>
      </c>
      <c r="P322" s="25" t="e">
        <f t="shared" si="77"/>
        <v>#N/A</v>
      </c>
      <c r="Q322" s="25" t="e">
        <f t="shared" si="78"/>
        <v>#N/A</v>
      </c>
      <c r="R322" s="25" t="e">
        <f t="shared" si="82"/>
        <v>#N/A</v>
      </c>
      <c r="S322" s="25" t="e">
        <f t="shared" si="79"/>
        <v>#N/A</v>
      </c>
      <c r="T322" s="25" t="e">
        <f t="shared" si="80"/>
        <v>#N/A</v>
      </c>
    </row>
    <row r="323" spans="1:20" x14ac:dyDescent="0.25">
      <c r="A323" s="2">
        <v>46082</v>
      </c>
      <c r="B323" s="100" t="s">
        <v>304</v>
      </c>
      <c r="C323" s="76">
        <v>15.5</v>
      </c>
      <c r="D323" s="48">
        <f t="shared" ref="D323:D386" si="85">IF(+(IF(C323&lt;O323,0,IF(C323&gt;P323,0,1)))=1,1,0)</f>
        <v>0</v>
      </c>
      <c r="E323" s="252">
        <v>447</v>
      </c>
      <c r="F323" s="253">
        <f t="shared" ref="F323:F449" si="86">IF(+(IF(E323&lt;S323,0,IF(E323&gt;T323,0,1)))=1,1,0)</f>
        <v>0</v>
      </c>
      <c r="G323" s="84"/>
      <c r="H323" s="48"/>
      <c r="I323" s="79">
        <f t="shared" ref="I323:I341" si="87">IF(+(IF(C323&lt;O323,0,IF(C323&gt;P323,0,1)))+(IF(E323&lt;S323,0,IF(E323&gt;T323,0,1)))+(IF(G323&lt;Q323,0,IF(G323&gt;R323,0,1)))=3,1,0)</f>
        <v>0</v>
      </c>
      <c r="N323" s="25" t="str">
        <f t="shared" si="71"/>
        <v>VM</v>
      </c>
      <c r="O323" s="25">
        <f t="shared" si="76"/>
        <v>14.2</v>
      </c>
      <c r="P323" s="25">
        <f t="shared" si="77"/>
        <v>14.64</v>
      </c>
      <c r="Q323" s="25">
        <f t="shared" si="78"/>
        <v>0</v>
      </c>
      <c r="R323" s="25">
        <f t="shared" si="82"/>
        <v>0</v>
      </c>
      <c r="S323" s="25">
        <f t="shared" si="79"/>
        <v>375</v>
      </c>
      <c r="T323" s="25">
        <f t="shared" si="80"/>
        <v>425</v>
      </c>
    </row>
    <row r="324" spans="1:20" x14ac:dyDescent="0.25">
      <c r="A324" s="2">
        <v>46082</v>
      </c>
      <c r="B324" s="100" t="s">
        <v>386</v>
      </c>
      <c r="C324" s="76">
        <v>14.5</v>
      </c>
      <c r="D324" s="48">
        <f t="shared" si="85"/>
        <v>1</v>
      </c>
      <c r="E324" s="252">
        <v>452</v>
      </c>
      <c r="F324" s="253">
        <f t="shared" si="86"/>
        <v>0</v>
      </c>
      <c r="G324" s="84"/>
      <c r="H324" s="48"/>
      <c r="I324" s="79">
        <f t="shared" si="87"/>
        <v>0</v>
      </c>
      <c r="N324" s="25" t="str">
        <f t="shared" si="71"/>
        <v>VM</v>
      </c>
      <c r="O324" s="25">
        <f t="shared" si="76"/>
        <v>14.2</v>
      </c>
      <c r="P324" s="25">
        <f t="shared" si="77"/>
        <v>14.64</v>
      </c>
      <c r="Q324" s="25">
        <f t="shared" si="78"/>
        <v>0</v>
      </c>
      <c r="R324" s="25">
        <f t="shared" si="82"/>
        <v>0</v>
      </c>
      <c r="S324" s="25">
        <f t="shared" si="79"/>
        <v>375</v>
      </c>
      <c r="T324" s="25">
        <f t="shared" si="80"/>
        <v>425</v>
      </c>
    </row>
    <row r="325" spans="1:20" x14ac:dyDescent="0.25">
      <c r="A325" s="2">
        <v>46082</v>
      </c>
      <c r="B325" s="100" t="s">
        <v>387</v>
      </c>
      <c r="C325" s="76">
        <v>14.3</v>
      </c>
      <c r="D325" s="48">
        <f t="shared" si="85"/>
        <v>1</v>
      </c>
      <c r="E325" s="252">
        <v>434</v>
      </c>
      <c r="F325" s="253">
        <f t="shared" si="86"/>
        <v>0</v>
      </c>
      <c r="G325" s="84"/>
      <c r="H325" s="48"/>
      <c r="I325" s="79">
        <f t="shared" si="87"/>
        <v>0</v>
      </c>
      <c r="N325" s="25" t="str">
        <f t="shared" si="71"/>
        <v>VM</v>
      </c>
      <c r="O325" s="25">
        <f t="shared" si="76"/>
        <v>14.2</v>
      </c>
      <c r="P325" s="25">
        <f t="shared" si="77"/>
        <v>14.64</v>
      </c>
      <c r="Q325" s="25">
        <f t="shared" si="78"/>
        <v>0</v>
      </c>
      <c r="R325" s="25">
        <f t="shared" si="82"/>
        <v>0</v>
      </c>
      <c r="S325" s="25">
        <f t="shared" si="79"/>
        <v>375</v>
      </c>
      <c r="T325" s="25">
        <f t="shared" si="80"/>
        <v>425</v>
      </c>
    </row>
    <row r="326" spans="1:20" x14ac:dyDescent="0.25">
      <c r="A326" s="2">
        <v>46082</v>
      </c>
      <c r="B326" s="100" t="s">
        <v>388</v>
      </c>
      <c r="C326" s="76">
        <v>14.4</v>
      </c>
      <c r="D326" s="48">
        <f t="shared" si="85"/>
        <v>1</v>
      </c>
      <c r="E326" s="252">
        <v>436</v>
      </c>
      <c r="F326" s="253">
        <f t="shared" si="86"/>
        <v>0</v>
      </c>
      <c r="G326" s="84"/>
      <c r="H326" s="48"/>
      <c r="I326" s="79">
        <f t="shared" si="87"/>
        <v>0</v>
      </c>
      <c r="N326" s="25" t="str">
        <f t="shared" si="71"/>
        <v>VM</v>
      </c>
      <c r="O326" s="25">
        <f t="shared" si="76"/>
        <v>14.2</v>
      </c>
      <c r="P326" s="25">
        <f t="shared" si="77"/>
        <v>14.64</v>
      </c>
      <c r="Q326" s="25">
        <f t="shared" si="78"/>
        <v>0</v>
      </c>
      <c r="R326" s="25">
        <f t="shared" si="82"/>
        <v>0</v>
      </c>
      <c r="S326" s="25">
        <f t="shared" si="79"/>
        <v>375</v>
      </c>
      <c r="T326" s="25">
        <f t="shared" si="80"/>
        <v>425</v>
      </c>
    </row>
    <row r="327" spans="1:20" x14ac:dyDescent="0.25">
      <c r="A327" s="2">
        <v>46082</v>
      </c>
      <c r="B327" s="100" t="s">
        <v>389</v>
      </c>
      <c r="C327" s="76">
        <v>14.5</v>
      </c>
      <c r="D327" s="48">
        <f t="shared" si="85"/>
        <v>1</v>
      </c>
      <c r="E327" s="252">
        <v>440</v>
      </c>
      <c r="F327" s="253">
        <f t="shared" si="86"/>
        <v>0</v>
      </c>
      <c r="G327" s="84"/>
      <c r="H327" s="48"/>
      <c r="I327" s="79">
        <f t="shared" si="87"/>
        <v>0</v>
      </c>
      <c r="N327" s="25" t="str">
        <f t="shared" si="71"/>
        <v>VM</v>
      </c>
      <c r="O327" s="25">
        <f t="shared" si="76"/>
        <v>14.2</v>
      </c>
      <c r="P327" s="25">
        <f t="shared" si="77"/>
        <v>14.64</v>
      </c>
      <c r="Q327" s="25">
        <f t="shared" si="78"/>
        <v>0</v>
      </c>
      <c r="R327" s="25">
        <f t="shared" si="82"/>
        <v>0</v>
      </c>
      <c r="S327" s="25">
        <f t="shared" si="79"/>
        <v>375</v>
      </c>
      <c r="T327" s="25">
        <f t="shared" si="80"/>
        <v>425</v>
      </c>
    </row>
    <row r="328" spans="1:20" x14ac:dyDescent="0.25">
      <c r="A328" s="2">
        <v>46082</v>
      </c>
      <c r="B328" s="100" t="s">
        <v>390</v>
      </c>
      <c r="C328" s="76">
        <v>14.4</v>
      </c>
      <c r="D328" s="48">
        <f t="shared" si="85"/>
        <v>1</v>
      </c>
      <c r="E328" s="252">
        <v>672</v>
      </c>
      <c r="F328" s="253">
        <f t="shared" si="86"/>
        <v>0</v>
      </c>
      <c r="G328" s="84"/>
      <c r="H328" s="48"/>
      <c r="I328" s="79">
        <f t="shared" si="87"/>
        <v>0</v>
      </c>
      <c r="N328" s="25" t="str">
        <f t="shared" si="71"/>
        <v>VM</v>
      </c>
      <c r="O328" s="25">
        <f t="shared" si="76"/>
        <v>14.2</v>
      </c>
      <c r="P328" s="25">
        <f t="shared" si="77"/>
        <v>14.64</v>
      </c>
      <c r="Q328" s="25">
        <f t="shared" si="78"/>
        <v>0</v>
      </c>
      <c r="R328" s="25">
        <f t="shared" si="82"/>
        <v>0</v>
      </c>
      <c r="S328" s="25">
        <f t="shared" si="79"/>
        <v>375</v>
      </c>
      <c r="T328" s="25">
        <f t="shared" si="80"/>
        <v>425</v>
      </c>
    </row>
    <row r="329" spans="1:20" x14ac:dyDescent="0.25">
      <c r="A329" s="2">
        <v>46082</v>
      </c>
      <c r="B329" s="100" t="s">
        <v>391</v>
      </c>
      <c r="C329" s="76">
        <v>14.6</v>
      </c>
      <c r="D329" s="48">
        <f t="shared" si="85"/>
        <v>1</v>
      </c>
      <c r="E329" s="252">
        <v>455</v>
      </c>
      <c r="F329" s="253">
        <f t="shared" si="86"/>
        <v>0</v>
      </c>
      <c r="G329" s="84"/>
      <c r="H329" s="48"/>
      <c r="I329" s="79">
        <f t="shared" si="87"/>
        <v>0</v>
      </c>
      <c r="N329" s="25" t="str">
        <f t="shared" si="71"/>
        <v>VM</v>
      </c>
      <c r="O329" s="25">
        <f t="shared" si="76"/>
        <v>14.2</v>
      </c>
      <c r="P329" s="25">
        <f t="shared" si="77"/>
        <v>14.64</v>
      </c>
      <c r="Q329" s="25">
        <f t="shared" si="78"/>
        <v>0</v>
      </c>
      <c r="R329" s="25">
        <f t="shared" si="82"/>
        <v>0</v>
      </c>
      <c r="S329" s="25">
        <f t="shared" si="79"/>
        <v>375</v>
      </c>
      <c r="T329" s="25">
        <f t="shared" si="80"/>
        <v>425</v>
      </c>
    </row>
    <row r="330" spans="1:20" x14ac:dyDescent="0.25">
      <c r="A330" s="2">
        <v>46083</v>
      </c>
      <c r="B330" s="100" t="s">
        <v>1013</v>
      </c>
      <c r="C330" s="76">
        <v>17.3</v>
      </c>
      <c r="D330" s="48">
        <f t="shared" si="85"/>
        <v>1</v>
      </c>
      <c r="E330" s="252">
        <v>385</v>
      </c>
      <c r="F330" s="253">
        <f t="shared" si="86"/>
        <v>1</v>
      </c>
      <c r="G330" s="84">
        <v>15.86</v>
      </c>
      <c r="H330" s="48">
        <f t="shared" ref="H330:H341" si="88">IF(+(IF(G330&lt;Q330,0,IF(G330&gt;R330,0,1)))=1,1,0)</f>
        <v>1</v>
      </c>
      <c r="I330" s="79">
        <f>IF(+(IF(C330&lt;O330,0,IF(C330&gt;P330,0,1)))+(IF(E330&lt;S330,0,IF(E330&gt;T330,0,1)))+(IF(G330&lt;Q330,0,IF(G330&gt;R330,0,1)))=3,1,0)</f>
        <v>1</v>
      </c>
      <c r="N330" s="25" t="str">
        <f t="shared" si="71"/>
        <v>GU</v>
      </c>
      <c r="O330" s="25">
        <f t="shared" si="76"/>
        <v>17</v>
      </c>
      <c r="P330" s="25">
        <f t="shared" si="77"/>
        <v>17.54</v>
      </c>
      <c r="Q330" s="25">
        <f t="shared" si="78"/>
        <v>14</v>
      </c>
      <c r="R330" s="25">
        <f t="shared" si="82"/>
        <v>18.399999999999999</v>
      </c>
      <c r="S330" s="25">
        <f t="shared" si="79"/>
        <v>355</v>
      </c>
      <c r="T330" s="25">
        <f t="shared" si="80"/>
        <v>410</v>
      </c>
    </row>
    <row r="331" spans="1:20" x14ac:dyDescent="0.25">
      <c r="A331" s="2">
        <v>46083</v>
      </c>
      <c r="B331" s="100" t="s">
        <v>1014</v>
      </c>
      <c r="C331" s="76">
        <v>17.100000000000001</v>
      </c>
      <c r="D331" s="48">
        <f t="shared" si="85"/>
        <v>1</v>
      </c>
      <c r="E331" s="252">
        <v>388</v>
      </c>
      <c r="F331" s="253">
        <f t="shared" si="86"/>
        <v>1</v>
      </c>
      <c r="G331" s="76">
        <v>15.74</v>
      </c>
      <c r="H331" s="48">
        <f t="shared" si="88"/>
        <v>1</v>
      </c>
      <c r="I331" s="79">
        <f t="shared" si="87"/>
        <v>1</v>
      </c>
      <c r="N331" s="25" t="str">
        <f t="shared" si="71"/>
        <v>GU</v>
      </c>
      <c r="O331" s="25">
        <f t="shared" si="76"/>
        <v>17</v>
      </c>
      <c r="P331" s="25">
        <f t="shared" si="77"/>
        <v>17.54</v>
      </c>
      <c r="Q331" s="25">
        <f t="shared" si="78"/>
        <v>14</v>
      </c>
      <c r="R331" s="25">
        <f t="shared" si="82"/>
        <v>18.399999999999999</v>
      </c>
      <c r="S331" s="25">
        <f t="shared" si="79"/>
        <v>355</v>
      </c>
      <c r="T331" s="25">
        <f t="shared" si="80"/>
        <v>410</v>
      </c>
    </row>
    <row r="332" spans="1:20" x14ac:dyDescent="0.25">
      <c r="A332" s="2">
        <v>46083</v>
      </c>
      <c r="B332" s="100" t="s">
        <v>1015</v>
      </c>
      <c r="C332" s="76">
        <v>17.5</v>
      </c>
      <c r="D332" s="48">
        <f t="shared" si="85"/>
        <v>1</v>
      </c>
      <c r="E332" s="252">
        <v>390</v>
      </c>
      <c r="F332" s="253">
        <f t="shared" si="86"/>
        <v>1</v>
      </c>
      <c r="G332" s="76">
        <v>16.71</v>
      </c>
      <c r="H332" s="48">
        <f t="shared" si="88"/>
        <v>1</v>
      </c>
      <c r="I332" s="79">
        <f t="shared" si="87"/>
        <v>1</v>
      </c>
      <c r="N332" s="25" t="str">
        <f t="shared" si="71"/>
        <v>GU</v>
      </c>
      <c r="O332" s="25">
        <f t="shared" si="76"/>
        <v>17</v>
      </c>
      <c r="P332" s="25">
        <f t="shared" si="77"/>
        <v>17.54</v>
      </c>
      <c r="Q332" s="25">
        <f t="shared" si="78"/>
        <v>14</v>
      </c>
      <c r="R332" s="25">
        <f t="shared" si="82"/>
        <v>18.399999999999999</v>
      </c>
      <c r="S332" s="25">
        <f t="shared" si="79"/>
        <v>355</v>
      </c>
      <c r="T332" s="25">
        <f t="shared" si="80"/>
        <v>410</v>
      </c>
    </row>
    <row r="333" spans="1:20" x14ac:dyDescent="0.25">
      <c r="A333" s="2">
        <v>46084</v>
      </c>
      <c r="B333" s="100" t="s">
        <v>1016</v>
      </c>
      <c r="C333" s="76">
        <v>17.5</v>
      </c>
      <c r="D333" s="48">
        <f t="shared" si="85"/>
        <v>1</v>
      </c>
      <c r="E333" s="252">
        <v>404</v>
      </c>
      <c r="F333" s="253">
        <f t="shared" si="86"/>
        <v>1</v>
      </c>
      <c r="G333" s="76">
        <v>16.260000000000002</v>
      </c>
      <c r="H333" s="48">
        <f t="shared" si="88"/>
        <v>1</v>
      </c>
      <c r="I333" s="79">
        <f t="shared" si="87"/>
        <v>1</v>
      </c>
      <c r="N333" s="25" t="str">
        <f t="shared" si="71"/>
        <v>GU</v>
      </c>
      <c r="O333" s="25">
        <f t="shared" si="76"/>
        <v>17</v>
      </c>
      <c r="P333" s="25">
        <f t="shared" si="77"/>
        <v>17.54</v>
      </c>
      <c r="Q333" s="25">
        <f t="shared" si="78"/>
        <v>14</v>
      </c>
      <c r="R333" s="25">
        <f t="shared" si="82"/>
        <v>18.399999999999999</v>
      </c>
      <c r="S333" s="25">
        <f t="shared" si="79"/>
        <v>355</v>
      </c>
      <c r="T333" s="25">
        <f t="shared" si="80"/>
        <v>410</v>
      </c>
    </row>
    <row r="334" spans="1:20" x14ac:dyDescent="0.25">
      <c r="A334" s="2">
        <v>46084</v>
      </c>
      <c r="B334" s="100" t="s">
        <v>378</v>
      </c>
      <c r="C334" s="76">
        <v>17.399999999999999</v>
      </c>
      <c r="D334" s="48">
        <f t="shared" si="85"/>
        <v>1</v>
      </c>
      <c r="E334" s="252">
        <v>387</v>
      </c>
      <c r="F334" s="253">
        <f t="shared" si="86"/>
        <v>1</v>
      </c>
      <c r="G334" s="76">
        <v>15.46</v>
      </c>
      <c r="H334" s="48">
        <f t="shared" si="88"/>
        <v>1</v>
      </c>
      <c r="I334" s="79">
        <f t="shared" si="87"/>
        <v>1</v>
      </c>
      <c r="N334" s="25" t="str">
        <f t="shared" si="71"/>
        <v>GU</v>
      </c>
      <c r="O334" s="25">
        <f t="shared" si="76"/>
        <v>17</v>
      </c>
      <c r="P334" s="25">
        <f t="shared" si="77"/>
        <v>17.54</v>
      </c>
      <c r="Q334" s="25">
        <f t="shared" si="78"/>
        <v>14</v>
      </c>
      <c r="R334" s="25">
        <f t="shared" si="82"/>
        <v>18.399999999999999</v>
      </c>
      <c r="S334" s="25">
        <f t="shared" si="79"/>
        <v>355</v>
      </c>
      <c r="T334" s="25">
        <f t="shared" si="80"/>
        <v>410</v>
      </c>
    </row>
    <row r="335" spans="1:20" x14ac:dyDescent="0.25">
      <c r="A335" s="2">
        <v>46084</v>
      </c>
      <c r="B335" s="100" t="s">
        <v>379</v>
      </c>
      <c r="C335" s="76">
        <v>17.2</v>
      </c>
      <c r="D335" s="48">
        <f t="shared" si="85"/>
        <v>1</v>
      </c>
      <c r="E335" s="252">
        <v>436</v>
      </c>
      <c r="F335" s="253">
        <f t="shared" si="86"/>
        <v>0</v>
      </c>
      <c r="G335" s="76">
        <v>15.77</v>
      </c>
      <c r="H335" s="48">
        <f t="shared" si="88"/>
        <v>1</v>
      </c>
      <c r="I335" s="79">
        <f t="shared" si="87"/>
        <v>0</v>
      </c>
      <c r="N335" s="25" t="str">
        <f t="shared" si="71"/>
        <v>GU</v>
      </c>
      <c r="O335" s="25">
        <f t="shared" si="76"/>
        <v>17</v>
      </c>
      <c r="P335" s="25">
        <f t="shared" si="77"/>
        <v>17.54</v>
      </c>
      <c r="Q335" s="25">
        <f t="shared" si="78"/>
        <v>14</v>
      </c>
      <c r="R335" s="25">
        <f t="shared" si="82"/>
        <v>18.399999999999999</v>
      </c>
      <c r="S335" s="25">
        <f t="shared" si="79"/>
        <v>355</v>
      </c>
      <c r="T335" s="25">
        <f t="shared" si="80"/>
        <v>410</v>
      </c>
    </row>
    <row r="336" spans="1:20" x14ac:dyDescent="0.25">
      <c r="A336" s="2">
        <v>46084</v>
      </c>
      <c r="B336" s="100" t="s">
        <v>380</v>
      </c>
      <c r="C336" s="76">
        <v>17.5</v>
      </c>
      <c r="D336" s="48">
        <f t="shared" si="85"/>
        <v>1</v>
      </c>
      <c r="E336" s="252">
        <v>388</v>
      </c>
      <c r="F336" s="253">
        <f t="shared" si="86"/>
        <v>1</v>
      </c>
      <c r="G336" s="76">
        <v>15.7</v>
      </c>
      <c r="H336" s="48">
        <f t="shared" si="88"/>
        <v>1</v>
      </c>
      <c r="I336" s="79">
        <f t="shared" si="87"/>
        <v>1</v>
      </c>
      <c r="N336" s="25" t="str">
        <f t="shared" si="71"/>
        <v>GU</v>
      </c>
      <c r="O336" s="25">
        <f t="shared" si="76"/>
        <v>17</v>
      </c>
      <c r="P336" s="25">
        <f t="shared" si="77"/>
        <v>17.54</v>
      </c>
      <c r="Q336" s="25">
        <f t="shared" si="78"/>
        <v>14</v>
      </c>
      <c r="R336" s="25">
        <f t="shared" si="82"/>
        <v>18.399999999999999</v>
      </c>
      <c r="S336" s="25">
        <f t="shared" si="79"/>
        <v>355</v>
      </c>
      <c r="T336" s="25">
        <f t="shared" si="80"/>
        <v>410</v>
      </c>
    </row>
    <row r="337" spans="1:20" x14ac:dyDescent="0.25">
      <c r="A337" s="2">
        <v>46084</v>
      </c>
      <c r="B337" s="100" t="s">
        <v>381</v>
      </c>
      <c r="C337" s="76">
        <v>17.600000000000001</v>
      </c>
      <c r="D337" s="48">
        <f t="shared" si="85"/>
        <v>0</v>
      </c>
      <c r="E337" s="252">
        <v>403</v>
      </c>
      <c r="F337" s="253">
        <f t="shared" si="86"/>
        <v>1</v>
      </c>
      <c r="G337" s="76">
        <v>16.78</v>
      </c>
      <c r="H337" s="48">
        <f t="shared" si="88"/>
        <v>1</v>
      </c>
      <c r="I337" s="79">
        <f t="shared" si="87"/>
        <v>0</v>
      </c>
      <c r="N337" s="25" t="str">
        <f t="shared" si="71"/>
        <v>GU</v>
      </c>
      <c r="O337" s="25">
        <f t="shared" si="76"/>
        <v>17</v>
      </c>
      <c r="P337" s="25">
        <f t="shared" si="77"/>
        <v>17.54</v>
      </c>
      <c r="Q337" s="25">
        <f t="shared" si="78"/>
        <v>14</v>
      </c>
      <c r="R337" s="25">
        <f t="shared" si="82"/>
        <v>18.399999999999999</v>
      </c>
      <c r="S337" s="25">
        <f t="shared" si="79"/>
        <v>355</v>
      </c>
      <c r="T337" s="25">
        <f t="shared" si="80"/>
        <v>410</v>
      </c>
    </row>
    <row r="338" spans="1:20" x14ac:dyDescent="0.25">
      <c r="A338" s="2">
        <v>46084</v>
      </c>
      <c r="B338" s="100" t="s">
        <v>1017</v>
      </c>
      <c r="C338" s="76">
        <v>11.6</v>
      </c>
      <c r="D338" s="48">
        <f t="shared" si="85"/>
        <v>1</v>
      </c>
      <c r="E338" s="252">
        <v>374</v>
      </c>
      <c r="F338" s="253">
        <f t="shared" si="86"/>
        <v>1</v>
      </c>
      <c r="G338" s="76">
        <v>12.72</v>
      </c>
      <c r="H338" s="48">
        <f t="shared" si="88"/>
        <v>1</v>
      </c>
      <c r="I338" s="79">
        <f t="shared" si="87"/>
        <v>1</v>
      </c>
      <c r="N338" s="25" t="str">
        <f t="shared" si="71"/>
        <v>CA</v>
      </c>
      <c r="O338" s="25">
        <f t="shared" si="76"/>
        <v>11.6</v>
      </c>
      <c r="P338" s="25">
        <f t="shared" si="77"/>
        <v>12.04</v>
      </c>
      <c r="Q338" s="25">
        <f t="shared" si="78"/>
        <v>8</v>
      </c>
      <c r="R338" s="25">
        <f t="shared" si="82"/>
        <v>14.4</v>
      </c>
      <c r="S338" s="25">
        <f t="shared" si="79"/>
        <v>325</v>
      </c>
      <c r="T338" s="25">
        <f t="shared" si="80"/>
        <v>380</v>
      </c>
    </row>
    <row r="339" spans="1:20" x14ac:dyDescent="0.25">
      <c r="A339" s="2">
        <v>46084</v>
      </c>
      <c r="B339" s="100" t="s">
        <v>1018</v>
      </c>
      <c r="C339" s="76">
        <v>11.6</v>
      </c>
      <c r="D339" s="48">
        <f t="shared" si="85"/>
        <v>1</v>
      </c>
      <c r="E339" s="252">
        <v>375</v>
      </c>
      <c r="F339" s="253">
        <f t="shared" si="86"/>
        <v>1</v>
      </c>
      <c r="G339" s="76">
        <v>12.56</v>
      </c>
      <c r="H339" s="48">
        <f t="shared" si="88"/>
        <v>1</v>
      </c>
      <c r="I339" s="79">
        <f t="shared" si="87"/>
        <v>1</v>
      </c>
      <c r="N339" s="25" t="str">
        <f t="shared" si="71"/>
        <v>CA</v>
      </c>
      <c r="O339" s="25">
        <f t="shared" si="76"/>
        <v>11.6</v>
      </c>
      <c r="P339" s="25">
        <f t="shared" si="77"/>
        <v>12.04</v>
      </c>
      <c r="Q339" s="25">
        <f t="shared" si="78"/>
        <v>8</v>
      </c>
      <c r="R339" s="25">
        <f t="shared" si="82"/>
        <v>14.4</v>
      </c>
      <c r="S339" s="25">
        <f t="shared" si="79"/>
        <v>325</v>
      </c>
      <c r="T339" s="25">
        <f t="shared" si="80"/>
        <v>380</v>
      </c>
    </row>
    <row r="340" spans="1:20" x14ac:dyDescent="0.25">
      <c r="A340" s="2">
        <v>46084</v>
      </c>
      <c r="B340" s="100" t="s">
        <v>1019</v>
      </c>
      <c r="C340" s="76">
        <v>12</v>
      </c>
      <c r="D340" s="48">
        <f t="shared" si="85"/>
        <v>1</v>
      </c>
      <c r="E340" s="252">
        <v>381</v>
      </c>
      <c r="F340" s="253">
        <f t="shared" si="86"/>
        <v>0</v>
      </c>
      <c r="G340" s="76">
        <v>12.88</v>
      </c>
      <c r="H340" s="48">
        <f t="shared" si="88"/>
        <v>1</v>
      </c>
      <c r="I340" s="79">
        <f t="shared" si="87"/>
        <v>0</v>
      </c>
      <c r="N340" s="25" t="str">
        <f t="shared" si="71"/>
        <v>CA</v>
      </c>
      <c r="O340" s="25">
        <f t="shared" si="76"/>
        <v>11.6</v>
      </c>
      <c r="P340" s="25">
        <f t="shared" si="77"/>
        <v>12.04</v>
      </c>
      <c r="Q340" s="25">
        <f t="shared" si="78"/>
        <v>8</v>
      </c>
      <c r="R340" s="25">
        <f t="shared" si="82"/>
        <v>14.4</v>
      </c>
      <c r="S340" s="25">
        <f t="shared" si="79"/>
        <v>325</v>
      </c>
      <c r="T340" s="25">
        <f t="shared" si="80"/>
        <v>380</v>
      </c>
    </row>
    <row r="341" spans="1:20" x14ac:dyDescent="0.25">
      <c r="A341" s="2">
        <v>46085</v>
      </c>
      <c r="B341" s="100" t="s">
        <v>1020</v>
      </c>
      <c r="C341" s="76">
        <v>11.9</v>
      </c>
      <c r="D341" s="48">
        <f t="shared" si="85"/>
        <v>1</v>
      </c>
      <c r="E341" s="252">
        <v>375</v>
      </c>
      <c r="F341" s="253">
        <f t="shared" si="86"/>
        <v>1</v>
      </c>
      <c r="G341" s="76">
        <v>12.1</v>
      </c>
      <c r="H341" s="48">
        <f t="shared" si="88"/>
        <v>1</v>
      </c>
      <c r="I341" s="79">
        <f t="shared" si="87"/>
        <v>1</v>
      </c>
      <c r="N341" s="25" t="str">
        <f t="shared" ref="N341:N405" si="89">LEFT(B341,2)</f>
        <v>CA</v>
      </c>
      <c r="O341" s="25">
        <f t="shared" si="76"/>
        <v>11.6</v>
      </c>
      <c r="P341" s="25">
        <f t="shared" si="77"/>
        <v>12.04</v>
      </c>
      <c r="Q341" s="25">
        <f t="shared" si="78"/>
        <v>8</v>
      </c>
      <c r="R341" s="25">
        <f t="shared" si="82"/>
        <v>14.4</v>
      </c>
      <c r="S341" s="25">
        <f t="shared" si="79"/>
        <v>325</v>
      </c>
      <c r="T341" s="25">
        <f t="shared" si="80"/>
        <v>380</v>
      </c>
    </row>
    <row r="342" spans="1:20" x14ac:dyDescent="0.25">
      <c r="A342" s="2">
        <v>46085</v>
      </c>
      <c r="B342" s="100" t="s">
        <v>1021</v>
      </c>
      <c r="C342" s="76">
        <v>12</v>
      </c>
      <c r="D342" s="48">
        <f t="shared" si="85"/>
        <v>1</v>
      </c>
      <c r="E342" s="252">
        <v>360</v>
      </c>
      <c r="F342" s="253">
        <f t="shared" si="86"/>
        <v>1</v>
      </c>
      <c r="G342" s="84">
        <v>12.45</v>
      </c>
      <c r="H342" s="48">
        <f t="shared" ref="H342:H363" si="90">IF(+(IF(G342&lt;Q342,0,IF(G342&gt;R342,0,1)))=1,1,0)</f>
        <v>1</v>
      </c>
      <c r="I342" s="79">
        <f t="shared" ref="I342:I359" si="91">IF(+(IF(C342&lt;O342,0,IF(C342&gt;P342,0,1)))+(IF(E342&lt;S342,0,IF(E342&gt;T342,0,1)))+(IF(G342&lt;Q342,0,IF(G342&gt;R342,0,1)))=3,1,0)</f>
        <v>1</v>
      </c>
      <c r="N342" s="25" t="str">
        <f t="shared" si="89"/>
        <v>CA</v>
      </c>
      <c r="O342" s="25">
        <f t="shared" si="76"/>
        <v>11.6</v>
      </c>
      <c r="P342" s="25">
        <f t="shared" si="77"/>
        <v>12.04</v>
      </c>
      <c r="Q342" s="25">
        <f t="shared" si="78"/>
        <v>8</v>
      </c>
      <c r="R342" s="25">
        <f t="shared" si="82"/>
        <v>14.4</v>
      </c>
      <c r="S342" s="25">
        <f t="shared" si="79"/>
        <v>325</v>
      </c>
      <c r="T342" s="25">
        <f t="shared" si="80"/>
        <v>380</v>
      </c>
    </row>
    <row r="343" spans="1:20" x14ac:dyDescent="0.25">
      <c r="A343" s="2">
        <v>46085</v>
      </c>
      <c r="B343" s="100" t="s">
        <v>1022</v>
      </c>
      <c r="C343" s="76">
        <v>12</v>
      </c>
      <c r="D343" s="48">
        <f t="shared" si="85"/>
        <v>1</v>
      </c>
      <c r="E343" s="252">
        <v>363</v>
      </c>
      <c r="F343" s="253">
        <f t="shared" si="86"/>
        <v>1</v>
      </c>
      <c r="G343" s="84">
        <v>11.96</v>
      </c>
      <c r="H343" s="48">
        <f t="shared" si="90"/>
        <v>1</v>
      </c>
      <c r="I343" s="79">
        <f t="shared" si="91"/>
        <v>1</v>
      </c>
      <c r="N343" s="25" t="str">
        <f t="shared" si="89"/>
        <v>CA</v>
      </c>
      <c r="O343" s="25">
        <f t="shared" si="76"/>
        <v>11.6</v>
      </c>
      <c r="P343" s="25">
        <f t="shared" si="77"/>
        <v>12.04</v>
      </c>
      <c r="Q343" s="25">
        <f t="shared" si="78"/>
        <v>8</v>
      </c>
      <c r="R343" s="25">
        <f t="shared" si="82"/>
        <v>14.4</v>
      </c>
      <c r="S343" s="25">
        <f t="shared" si="79"/>
        <v>325</v>
      </c>
      <c r="T343" s="25">
        <f t="shared" si="80"/>
        <v>380</v>
      </c>
    </row>
    <row r="344" spans="1:20" x14ac:dyDescent="0.25">
      <c r="A344" s="2">
        <v>46085</v>
      </c>
      <c r="B344" s="100" t="s">
        <v>1023</v>
      </c>
      <c r="C344" s="76">
        <v>12</v>
      </c>
      <c r="D344" s="48">
        <f t="shared" si="85"/>
        <v>1</v>
      </c>
      <c r="E344" s="252">
        <v>355</v>
      </c>
      <c r="F344" s="253">
        <f t="shared" si="86"/>
        <v>1</v>
      </c>
      <c r="G344" s="84">
        <v>11.42</v>
      </c>
      <c r="H344" s="48">
        <f t="shared" si="90"/>
        <v>1</v>
      </c>
      <c r="I344" s="79">
        <f t="shared" si="91"/>
        <v>1</v>
      </c>
      <c r="N344" s="25" t="str">
        <f t="shared" si="89"/>
        <v>CA</v>
      </c>
      <c r="O344" s="25">
        <f t="shared" si="76"/>
        <v>11.6</v>
      </c>
      <c r="P344" s="25">
        <f t="shared" si="77"/>
        <v>12.04</v>
      </c>
      <c r="Q344" s="25">
        <f t="shared" si="78"/>
        <v>8</v>
      </c>
      <c r="R344" s="25">
        <f t="shared" si="82"/>
        <v>14.4</v>
      </c>
      <c r="S344" s="25">
        <f t="shared" si="79"/>
        <v>325</v>
      </c>
      <c r="T344" s="25">
        <f t="shared" si="80"/>
        <v>380</v>
      </c>
    </row>
    <row r="345" spans="1:20" x14ac:dyDescent="0.25">
      <c r="A345" s="2">
        <v>46085</v>
      </c>
      <c r="B345" s="100" t="s">
        <v>1024</v>
      </c>
      <c r="C345" s="76">
        <v>12.1</v>
      </c>
      <c r="D345" s="48">
        <f t="shared" si="85"/>
        <v>0</v>
      </c>
      <c r="E345" s="252">
        <v>348</v>
      </c>
      <c r="F345" s="253">
        <f t="shared" si="86"/>
        <v>1</v>
      </c>
      <c r="G345" s="84">
        <v>11.83</v>
      </c>
      <c r="H345" s="48">
        <f t="shared" si="90"/>
        <v>1</v>
      </c>
      <c r="I345" s="79">
        <f t="shared" si="91"/>
        <v>0</v>
      </c>
      <c r="N345" s="25" t="str">
        <f t="shared" si="89"/>
        <v>CA</v>
      </c>
      <c r="O345" s="25">
        <f t="shared" si="76"/>
        <v>11.6</v>
      </c>
      <c r="P345" s="25">
        <f t="shared" si="77"/>
        <v>12.04</v>
      </c>
      <c r="Q345" s="25">
        <f t="shared" si="78"/>
        <v>8</v>
      </c>
      <c r="R345" s="25">
        <f t="shared" si="82"/>
        <v>14.4</v>
      </c>
      <c r="S345" s="25">
        <f t="shared" si="79"/>
        <v>325</v>
      </c>
      <c r="T345" s="25">
        <f t="shared" si="80"/>
        <v>380</v>
      </c>
    </row>
    <row r="346" spans="1:20" x14ac:dyDescent="0.25">
      <c r="A346" s="2">
        <v>46085</v>
      </c>
      <c r="B346" s="100" t="s">
        <v>1025</v>
      </c>
      <c r="C346" s="76">
        <v>11.6</v>
      </c>
      <c r="D346" s="48">
        <f t="shared" si="85"/>
        <v>1</v>
      </c>
      <c r="E346" s="252">
        <v>362</v>
      </c>
      <c r="F346" s="253">
        <f t="shared" si="86"/>
        <v>1</v>
      </c>
      <c r="G346" s="84">
        <v>11.1</v>
      </c>
      <c r="H346" s="48">
        <f t="shared" si="90"/>
        <v>1</v>
      </c>
      <c r="I346" s="79">
        <f t="shared" si="91"/>
        <v>1</v>
      </c>
      <c r="N346" s="25" t="str">
        <f t="shared" si="89"/>
        <v>CA</v>
      </c>
      <c r="O346" s="25">
        <f t="shared" si="76"/>
        <v>11.6</v>
      </c>
      <c r="P346" s="25">
        <f t="shared" si="77"/>
        <v>12.04</v>
      </c>
      <c r="Q346" s="25">
        <f t="shared" si="78"/>
        <v>8</v>
      </c>
      <c r="R346" s="25">
        <f t="shared" si="82"/>
        <v>14.4</v>
      </c>
      <c r="S346" s="25">
        <f t="shared" si="79"/>
        <v>325</v>
      </c>
      <c r="T346" s="25">
        <f t="shared" si="80"/>
        <v>380</v>
      </c>
    </row>
    <row r="347" spans="1:20" x14ac:dyDescent="0.25">
      <c r="A347" s="2">
        <v>46085</v>
      </c>
      <c r="B347" s="100" t="s">
        <v>1026</v>
      </c>
      <c r="C347" s="76">
        <v>11.7</v>
      </c>
      <c r="D347" s="48">
        <f t="shared" si="85"/>
        <v>1</v>
      </c>
      <c r="E347" s="252">
        <v>358</v>
      </c>
      <c r="F347" s="253">
        <f t="shared" si="86"/>
        <v>1</v>
      </c>
      <c r="G347" s="84">
        <v>11.24</v>
      </c>
      <c r="H347" s="48">
        <f t="shared" si="90"/>
        <v>1</v>
      </c>
      <c r="I347" s="79">
        <f t="shared" si="91"/>
        <v>1</v>
      </c>
      <c r="N347" s="25" t="str">
        <f t="shared" si="89"/>
        <v>CA</v>
      </c>
      <c r="O347" s="25">
        <f t="shared" si="76"/>
        <v>11.6</v>
      </c>
      <c r="P347" s="25">
        <f t="shared" si="77"/>
        <v>12.04</v>
      </c>
      <c r="Q347" s="25">
        <f t="shared" si="78"/>
        <v>8</v>
      </c>
      <c r="R347" s="25">
        <f t="shared" si="82"/>
        <v>14.4</v>
      </c>
      <c r="S347" s="25">
        <f t="shared" si="79"/>
        <v>325</v>
      </c>
      <c r="T347" s="25">
        <f t="shared" si="80"/>
        <v>380</v>
      </c>
    </row>
    <row r="348" spans="1:20" x14ac:dyDescent="0.25">
      <c r="A348" s="2">
        <v>46085</v>
      </c>
      <c r="B348" s="100" t="s">
        <v>1027</v>
      </c>
      <c r="C348" s="76">
        <v>12</v>
      </c>
      <c r="D348" s="48">
        <f t="shared" si="85"/>
        <v>1</v>
      </c>
      <c r="E348" s="252">
        <v>346</v>
      </c>
      <c r="F348" s="253">
        <f t="shared" si="86"/>
        <v>1</v>
      </c>
      <c r="G348" s="84">
        <v>12.09</v>
      </c>
      <c r="H348" s="48">
        <f t="shared" si="90"/>
        <v>1</v>
      </c>
      <c r="I348" s="79">
        <f t="shared" si="91"/>
        <v>1</v>
      </c>
      <c r="N348" s="25" t="str">
        <f t="shared" si="89"/>
        <v>CA</v>
      </c>
      <c r="O348" s="25">
        <f t="shared" si="76"/>
        <v>11.6</v>
      </c>
      <c r="P348" s="25">
        <f t="shared" si="77"/>
        <v>12.04</v>
      </c>
      <c r="Q348" s="25">
        <f t="shared" si="78"/>
        <v>8</v>
      </c>
      <c r="R348" s="25">
        <f t="shared" si="82"/>
        <v>14.4</v>
      </c>
      <c r="S348" s="25">
        <f t="shared" si="79"/>
        <v>325</v>
      </c>
      <c r="T348" s="25">
        <f t="shared" si="80"/>
        <v>380</v>
      </c>
    </row>
    <row r="349" spans="1:20" x14ac:dyDescent="0.25">
      <c r="A349" s="2">
        <v>46085</v>
      </c>
      <c r="B349" s="100" t="s">
        <v>1028</v>
      </c>
      <c r="C349" s="76">
        <v>12</v>
      </c>
      <c r="D349" s="48">
        <f t="shared" si="85"/>
        <v>1</v>
      </c>
      <c r="E349" s="252">
        <v>372</v>
      </c>
      <c r="F349" s="253">
        <f t="shared" si="86"/>
        <v>1</v>
      </c>
      <c r="G349" s="84">
        <v>11.6</v>
      </c>
      <c r="H349" s="48">
        <f t="shared" si="90"/>
        <v>1</v>
      </c>
      <c r="I349" s="79">
        <f t="shared" si="91"/>
        <v>1</v>
      </c>
      <c r="N349" s="25" t="str">
        <f t="shared" si="89"/>
        <v>CA</v>
      </c>
      <c r="O349" s="25">
        <f t="shared" si="76"/>
        <v>11.6</v>
      </c>
      <c r="P349" s="25">
        <f t="shared" si="77"/>
        <v>12.04</v>
      </c>
      <c r="Q349" s="25">
        <f t="shared" si="78"/>
        <v>8</v>
      </c>
      <c r="R349" s="25">
        <f t="shared" si="82"/>
        <v>14.4</v>
      </c>
      <c r="S349" s="25">
        <f t="shared" si="79"/>
        <v>325</v>
      </c>
      <c r="T349" s="25">
        <f t="shared" si="80"/>
        <v>380</v>
      </c>
    </row>
    <row r="350" spans="1:20" x14ac:dyDescent="0.25">
      <c r="A350" s="2">
        <v>46086</v>
      </c>
      <c r="B350" s="100" t="s">
        <v>1029</v>
      </c>
      <c r="C350" s="76">
        <v>12</v>
      </c>
      <c r="D350" s="48">
        <f t="shared" si="85"/>
        <v>1</v>
      </c>
      <c r="E350" s="252">
        <v>356</v>
      </c>
      <c r="F350" s="253">
        <f t="shared" si="86"/>
        <v>1</v>
      </c>
      <c r="G350" s="84">
        <v>10.28</v>
      </c>
      <c r="H350" s="48">
        <f t="shared" si="90"/>
        <v>1</v>
      </c>
      <c r="I350" s="79">
        <f t="shared" si="91"/>
        <v>1</v>
      </c>
      <c r="N350" s="25" t="str">
        <f t="shared" si="89"/>
        <v>CA</v>
      </c>
      <c r="O350" s="25">
        <f t="shared" si="76"/>
        <v>11.6</v>
      </c>
      <c r="P350" s="25">
        <f t="shared" si="77"/>
        <v>12.04</v>
      </c>
      <c r="Q350" s="25">
        <f t="shared" si="78"/>
        <v>8</v>
      </c>
      <c r="R350" s="25">
        <f t="shared" si="82"/>
        <v>14.4</v>
      </c>
      <c r="S350" s="25">
        <f t="shared" si="79"/>
        <v>325</v>
      </c>
      <c r="T350" s="25">
        <f t="shared" si="80"/>
        <v>380</v>
      </c>
    </row>
    <row r="351" spans="1:20" x14ac:dyDescent="0.25">
      <c r="A351" s="2">
        <v>46086</v>
      </c>
      <c r="B351" s="100" t="s">
        <v>1030</v>
      </c>
      <c r="C351" s="76">
        <v>11.7</v>
      </c>
      <c r="D351" s="48">
        <f t="shared" si="85"/>
        <v>1</v>
      </c>
      <c r="E351" s="252">
        <v>393</v>
      </c>
      <c r="F351" s="253">
        <f t="shared" si="86"/>
        <v>0</v>
      </c>
      <c r="G351" s="84">
        <v>10.97</v>
      </c>
      <c r="H351" s="48">
        <f t="shared" si="90"/>
        <v>1</v>
      </c>
      <c r="I351" s="79">
        <f t="shared" si="91"/>
        <v>0</v>
      </c>
      <c r="N351" s="25" t="str">
        <f t="shared" si="89"/>
        <v>CA</v>
      </c>
      <c r="O351" s="25">
        <f t="shared" si="76"/>
        <v>11.6</v>
      </c>
      <c r="P351" s="25">
        <f t="shared" si="77"/>
        <v>12.04</v>
      </c>
      <c r="Q351" s="25">
        <f t="shared" si="78"/>
        <v>8</v>
      </c>
      <c r="R351" s="25">
        <f t="shared" si="82"/>
        <v>14.4</v>
      </c>
      <c r="S351" s="25">
        <f t="shared" si="79"/>
        <v>325</v>
      </c>
      <c r="T351" s="25">
        <f t="shared" si="80"/>
        <v>380</v>
      </c>
    </row>
    <row r="352" spans="1:20" x14ac:dyDescent="0.25">
      <c r="A352" s="2">
        <v>46086</v>
      </c>
      <c r="B352" s="100" t="s">
        <v>1031</v>
      </c>
      <c r="C352" s="76">
        <v>11.9</v>
      </c>
      <c r="D352" s="48">
        <f t="shared" si="85"/>
        <v>1</v>
      </c>
      <c r="E352" s="252">
        <v>377</v>
      </c>
      <c r="F352" s="253">
        <f t="shared" si="86"/>
        <v>1</v>
      </c>
      <c r="G352" s="84">
        <v>12.43</v>
      </c>
      <c r="H352" s="48">
        <f t="shared" si="90"/>
        <v>1</v>
      </c>
      <c r="I352" s="79">
        <f t="shared" si="91"/>
        <v>1</v>
      </c>
      <c r="N352" s="25" t="str">
        <f t="shared" si="89"/>
        <v>CA</v>
      </c>
      <c r="O352" s="25">
        <f t="shared" si="76"/>
        <v>11.6</v>
      </c>
      <c r="P352" s="25">
        <f t="shared" si="77"/>
        <v>12.04</v>
      </c>
      <c r="Q352" s="25">
        <f t="shared" si="78"/>
        <v>8</v>
      </c>
      <c r="R352" s="25">
        <f t="shared" si="82"/>
        <v>14.4</v>
      </c>
      <c r="S352" s="25">
        <f t="shared" si="79"/>
        <v>325</v>
      </c>
      <c r="T352" s="25">
        <f t="shared" si="80"/>
        <v>380</v>
      </c>
    </row>
    <row r="353" spans="1:20" x14ac:dyDescent="0.25">
      <c r="A353" s="2">
        <v>46086</v>
      </c>
      <c r="B353" s="100" t="s">
        <v>1032</v>
      </c>
      <c r="C353" s="76">
        <v>11.7</v>
      </c>
      <c r="D353" s="48">
        <f t="shared" si="85"/>
        <v>1</v>
      </c>
      <c r="E353" s="252">
        <v>374</v>
      </c>
      <c r="F353" s="253">
        <f t="shared" si="86"/>
        <v>1</v>
      </c>
      <c r="G353" s="84">
        <v>12.01</v>
      </c>
      <c r="H353" s="48">
        <f t="shared" si="90"/>
        <v>1</v>
      </c>
      <c r="I353" s="79">
        <f t="shared" si="91"/>
        <v>1</v>
      </c>
      <c r="N353" s="25" t="str">
        <f t="shared" si="89"/>
        <v>CA</v>
      </c>
      <c r="O353" s="25">
        <f t="shared" si="76"/>
        <v>11.6</v>
      </c>
      <c r="P353" s="25">
        <f t="shared" si="77"/>
        <v>12.04</v>
      </c>
      <c r="Q353" s="25">
        <f t="shared" si="78"/>
        <v>8</v>
      </c>
      <c r="R353" s="25">
        <f t="shared" si="82"/>
        <v>14.4</v>
      </c>
      <c r="S353" s="25">
        <f t="shared" si="79"/>
        <v>325</v>
      </c>
      <c r="T353" s="25">
        <f t="shared" si="80"/>
        <v>380</v>
      </c>
    </row>
    <row r="354" spans="1:20" x14ac:dyDescent="0.25">
      <c r="A354" s="2">
        <v>46086</v>
      </c>
      <c r="B354" s="100" t="s">
        <v>1033</v>
      </c>
      <c r="C354" s="76">
        <v>12</v>
      </c>
      <c r="D354" s="48">
        <f t="shared" si="85"/>
        <v>1</v>
      </c>
      <c r="E354" s="252">
        <v>420</v>
      </c>
      <c r="F354" s="253">
        <f t="shared" si="86"/>
        <v>0</v>
      </c>
      <c r="G354" s="84">
        <v>12</v>
      </c>
      <c r="H354" s="48">
        <f t="shared" si="90"/>
        <v>1</v>
      </c>
      <c r="I354" s="79">
        <f t="shared" si="91"/>
        <v>0</v>
      </c>
      <c r="N354" s="25" t="str">
        <f t="shared" si="89"/>
        <v>CA</v>
      </c>
      <c r="O354" s="25">
        <f t="shared" si="76"/>
        <v>11.6</v>
      </c>
      <c r="P354" s="25">
        <f t="shared" si="77"/>
        <v>12.04</v>
      </c>
      <c r="Q354" s="25">
        <f t="shared" si="78"/>
        <v>8</v>
      </c>
      <c r="R354" s="25">
        <f t="shared" si="82"/>
        <v>14.4</v>
      </c>
      <c r="S354" s="25">
        <f t="shared" si="79"/>
        <v>325</v>
      </c>
      <c r="T354" s="25">
        <f t="shared" si="80"/>
        <v>380</v>
      </c>
    </row>
    <row r="355" spans="1:20" x14ac:dyDescent="0.25">
      <c r="A355" s="2">
        <v>46086</v>
      </c>
      <c r="B355" s="100" t="s">
        <v>1034</v>
      </c>
      <c r="C355" s="76">
        <v>12</v>
      </c>
      <c r="D355" s="48">
        <f t="shared" si="85"/>
        <v>1</v>
      </c>
      <c r="E355" s="252">
        <v>358</v>
      </c>
      <c r="F355" s="253">
        <f t="shared" si="86"/>
        <v>1</v>
      </c>
      <c r="G355" s="84">
        <v>10.3</v>
      </c>
      <c r="H355" s="48">
        <f t="shared" si="90"/>
        <v>1</v>
      </c>
      <c r="I355" s="79">
        <f t="shared" si="91"/>
        <v>1</v>
      </c>
      <c r="N355" s="25" t="str">
        <f t="shared" si="89"/>
        <v>CA</v>
      </c>
      <c r="O355" s="25">
        <f t="shared" si="76"/>
        <v>11.6</v>
      </c>
      <c r="P355" s="25">
        <f t="shared" si="77"/>
        <v>12.04</v>
      </c>
      <c r="Q355" s="25">
        <f t="shared" si="78"/>
        <v>8</v>
      </c>
      <c r="R355" s="25">
        <f t="shared" si="82"/>
        <v>14.4</v>
      </c>
      <c r="S355" s="25">
        <f t="shared" si="79"/>
        <v>325</v>
      </c>
      <c r="T355" s="25">
        <f t="shared" si="80"/>
        <v>380</v>
      </c>
    </row>
    <row r="356" spans="1:20" x14ac:dyDescent="0.25">
      <c r="A356" s="2">
        <v>46086</v>
      </c>
      <c r="B356" s="100" t="s">
        <v>1035</v>
      </c>
      <c r="C356" s="76">
        <v>11.8</v>
      </c>
      <c r="D356" s="48">
        <f t="shared" si="85"/>
        <v>1</v>
      </c>
      <c r="E356" s="252">
        <v>358</v>
      </c>
      <c r="F356" s="253">
        <f t="shared" si="86"/>
        <v>1</v>
      </c>
      <c r="G356" s="84">
        <v>11.31</v>
      </c>
      <c r="H356" s="48">
        <f t="shared" si="90"/>
        <v>1</v>
      </c>
      <c r="I356" s="79">
        <f t="shared" si="91"/>
        <v>1</v>
      </c>
      <c r="N356" s="25" t="str">
        <f t="shared" si="89"/>
        <v>CA</v>
      </c>
      <c r="O356" s="25">
        <f t="shared" si="76"/>
        <v>11.6</v>
      </c>
      <c r="P356" s="25">
        <f t="shared" si="77"/>
        <v>12.04</v>
      </c>
      <c r="Q356" s="25">
        <f t="shared" si="78"/>
        <v>8</v>
      </c>
      <c r="R356" s="25">
        <f t="shared" si="82"/>
        <v>14.4</v>
      </c>
      <c r="S356" s="25">
        <f t="shared" si="79"/>
        <v>325</v>
      </c>
      <c r="T356" s="25">
        <f t="shared" si="80"/>
        <v>380</v>
      </c>
    </row>
    <row r="357" spans="1:20" x14ac:dyDescent="0.25">
      <c r="A357" s="2">
        <v>46086</v>
      </c>
      <c r="B357" s="100" t="s">
        <v>1036</v>
      </c>
      <c r="C357" s="76">
        <v>11.8</v>
      </c>
      <c r="D357" s="48">
        <f t="shared" si="85"/>
        <v>1</v>
      </c>
      <c r="E357" s="252">
        <v>363</v>
      </c>
      <c r="F357" s="253">
        <f t="shared" si="86"/>
        <v>1</v>
      </c>
      <c r="G357" s="84">
        <v>11.56</v>
      </c>
      <c r="H357" s="48">
        <f t="shared" si="90"/>
        <v>1</v>
      </c>
      <c r="I357" s="79">
        <f t="shared" si="91"/>
        <v>1</v>
      </c>
      <c r="N357" s="25" t="str">
        <f t="shared" si="89"/>
        <v>CA</v>
      </c>
      <c r="O357" s="25">
        <f t="shared" si="76"/>
        <v>11.6</v>
      </c>
      <c r="P357" s="25">
        <f t="shared" si="77"/>
        <v>12.04</v>
      </c>
      <c r="Q357" s="25">
        <f t="shared" si="78"/>
        <v>8</v>
      </c>
      <c r="R357" s="25">
        <f t="shared" si="82"/>
        <v>14.4</v>
      </c>
      <c r="S357" s="25">
        <f t="shared" si="79"/>
        <v>325</v>
      </c>
      <c r="T357" s="25">
        <f t="shared" si="80"/>
        <v>380</v>
      </c>
    </row>
    <row r="358" spans="1:20" x14ac:dyDescent="0.25">
      <c r="A358" s="2">
        <v>46087</v>
      </c>
      <c r="B358" s="100" t="s">
        <v>1037</v>
      </c>
      <c r="C358" s="76">
        <v>11.7</v>
      </c>
      <c r="D358" s="48">
        <f t="shared" si="85"/>
        <v>1</v>
      </c>
      <c r="E358" s="252">
        <v>400</v>
      </c>
      <c r="F358" s="253">
        <f t="shared" si="86"/>
        <v>0</v>
      </c>
      <c r="G358" s="84">
        <v>12.09</v>
      </c>
      <c r="H358" s="48">
        <f t="shared" si="90"/>
        <v>1</v>
      </c>
      <c r="I358" s="79">
        <f t="shared" si="91"/>
        <v>0</v>
      </c>
      <c r="N358" s="25" t="str">
        <f t="shared" si="89"/>
        <v>CA</v>
      </c>
      <c r="O358" s="25">
        <f t="shared" si="76"/>
        <v>11.6</v>
      </c>
      <c r="P358" s="25">
        <f t="shared" si="77"/>
        <v>12.04</v>
      </c>
      <c r="Q358" s="25">
        <f t="shared" si="78"/>
        <v>8</v>
      </c>
      <c r="R358" s="25">
        <f t="shared" si="82"/>
        <v>14.4</v>
      </c>
      <c r="S358" s="25">
        <f t="shared" si="79"/>
        <v>325</v>
      </c>
      <c r="T358" s="25">
        <f t="shared" si="80"/>
        <v>380</v>
      </c>
    </row>
    <row r="359" spans="1:20" x14ac:dyDescent="0.25">
      <c r="A359" s="2">
        <v>46087</v>
      </c>
      <c r="B359" s="100" t="s">
        <v>1038</v>
      </c>
      <c r="C359" s="76">
        <v>11.9</v>
      </c>
      <c r="D359" s="48">
        <f t="shared" si="85"/>
        <v>1</v>
      </c>
      <c r="E359" s="252">
        <v>459</v>
      </c>
      <c r="F359" s="253">
        <f t="shared" si="86"/>
        <v>0</v>
      </c>
      <c r="G359" s="84">
        <v>11.77</v>
      </c>
      <c r="H359" s="48">
        <f t="shared" si="90"/>
        <v>1</v>
      </c>
      <c r="I359" s="79">
        <f t="shared" si="91"/>
        <v>0</v>
      </c>
      <c r="N359" s="25" t="str">
        <f t="shared" si="89"/>
        <v>CA</v>
      </c>
      <c r="O359" s="25">
        <f t="shared" si="76"/>
        <v>11.6</v>
      </c>
      <c r="P359" s="25">
        <f t="shared" si="77"/>
        <v>12.04</v>
      </c>
      <c r="Q359" s="25">
        <f t="shared" si="78"/>
        <v>8</v>
      </c>
      <c r="R359" s="25">
        <f t="shared" si="82"/>
        <v>14.4</v>
      </c>
      <c r="S359" s="25">
        <f t="shared" si="79"/>
        <v>325</v>
      </c>
      <c r="T359" s="25">
        <f t="shared" si="80"/>
        <v>380</v>
      </c>
    </row>
    <row r="360" spans="1:20" x14ac:dyDescent="0.25">
      <c r="A360" s="2">
        <v>46087</v>
      </c>
      <c r="B360" s="100" t="s">
        <v>401</v>
      </c>
      <c r="C360" s="76">
        <v>12</v>
      </c>
      <c r="D360" s="48">
        <f t="shared" si="85"/>
        <v>1</v>
      </c>
      <c r="E360" s="252">
        <v>425</v>
      </c>
      <c r="F360" s="253">
        <f t="shared" si="86"/>
        <v>0</v>
      </c>
      <c r="G360" s="84">
        <v>12.29</v>
      </c>
      <c r="H360" s="48">
        <f t="shared" si="90"/>
        <v>1</v>
      </c>
      <c r="I360" s="79">
        <f>IF(+(IF(C360&lt;O360,0,IF(C360&gt;P360,0,1)))+(IF(E360&lt;S360,0,IF(E360&gt;T360,0,1)))+(IF(G360&lt;Q360,0,IF(G360&gt;R360,0,1)))=3,1,0)</f>
        <v>0</v>
      </c>
      <c r="N360" s="25" t="str">
        <f t="shared" si="89"/>
        <v>ST</v>
      </c>
      <c r="O360" s="25">
        <f t="shared" si="76"/>
        <v>11.6</v>
      </c>
      <c r="P360" s="25">
        <f t="shared" si="77"/>
        <v>12.04</v>
      </c>
      <c r="Q360" s="25">
        <f t="shared" si="78"/>
        <v>8</v>
      </c>
      <c r="R360" s="25">
        <f t="shared" si="82"/>
        <v>14.4</v>
      </c>
      <c r="S360" s="25">
        <f t="shared" si="79"/>
        <v>325</v>
      </c>
      <c r="T360" s="25">
        <f t="shared" si="80"/>
        <v>380</v>
      </c>
    </row>
    <row r="361" spans="1:20" x14ac:dyDescent="0.25">
      <c r="A361" s="2">
        <v>46087</v>
      </c>
      <c r="B361" s="100" t="s">
        <v>406</v>
      </c>
      <c r="C361" s="76">
        <v>12.3</v>
      </c>
      <c r="D361" s="48">
        <f t="shared" si="85"/>
        <v>0</v>
      </c>
      <c r="E361" s="252">
        <v>363</v>
      </c>
      <c r="F361" s="253">
        <f t="shared" si="86"/>
        <v>1</v>
      </c>
      <c r="G361" s="84">
        <v>11.12</v>
      </c>
      <c r="H361" s="48">
        <f t="shared" si="90"/>
        <v>1</v>
      </c>
      <c r="I361" s="79">
        <f t="shared" ref="I361:I424" si="92">IF(+(IF(C361&lt;O361,0,IF(C361&gt;P361,0,1)))+(IF(E361&lt;S361,0,IF(E361&gt;T361,0,1)))+(IF(G361&lt;Q361,0,IF(G361&gt;R361,0,1)))=3,1,0)</f>
        <v>0</v>
      </c>
      <c r="N361" s="25" t="str">
        <f t="shared" si="89"/>
        <v>ST</v>
      </c>
      <c r="O361" s="25">
        <f t="shared" si="76"/>
        <v>11.6</v>
      </c>
      <c r="P361" s="25">
        <f t="shared" si="77"/>
        <v>12.04</v>
      </c>
      <c r="Q361" s="25">
        <f t="shared" si="78"/>
        <v>8</v>
      </c>
      <c r="R361" s="25">
        <f t="shared" si="82"/>
        <v>14.4</v>
      </c>
      <c r="S361" s="25">
        <f t="shared" si="79"/>
        <v>325</v>
      </c>
      <c r="T361" s="25">
        <f t="shared" si="80"/>
        <v>380</v>
      </c>
    </row>
    <row r="362" spans="1:20" x14ac:dyDescent="0.25">
      <c r="A362" s="2">
        <v>46087</v>
      </c>
      <c r="B362" s="100" t="s">
        <v>407</v>
      </c>
      <c r="C362" s="76">
        <v>12</v>
      </c>
      <c r="D362" s="48">
        <f t="shared" si="85"/>
        <v>1</v>
      </c>
      <c r="E362" s="252">
        <v>366</v>
      </c>
      <c r="F362" s="253">
        <f t="shared" si="86"/>
        <v>1</v>
      </c>
      <c r="G362" s="84">
        <v>12.3</v>
      </c>
      <c r="H362" s="48">
        <f t="shared" si="90"/>
        <v>1</v>
      </c>
      <c r="I362" s="79">
        <f t="shared" si="92"/>
        <v>1</v>
      </c>
      <c r="N362" s="25" t="str">
        <f t="shared" si="89"/>
        <v>ST</v>
      </c>
      <c r="O362" s="25">
        <f t="shared" si="76"/>
        <v>11.6</v>
      </c>
      <c r="P362" s="25">
        <f t="shared" si="77"/>
        <v>12.04</v>
      </c>
      <c r="Q362" s="25">
        <f t="shared" si="78"/>
        <v>8</v>
      </c>
      <c r="R362" s="25">
        <f t="shared" si="82"/>
        <v>14.4</v>
      </c>
      <c r="S362" s="25">
        <f t="shared" si="79"/>
        <v>325</v>
      </c>
      <c r="T362" s="25">
        <f t="shared" si="80"/>
        <v>380</v>
      </c>
    </row>
    <row r="363" spans="1:20" x14ac:dyDescent="0.25">
      <c r="A363" s="2">
        <v>46087</v>
      </c>
      <c r="B363" s="100" t="s">
        <v>408</v>
      </c>
      <c r="C363" s="76">
        <v>12</v>
      </c>
      <c r="D363" s="48">
        <f t="shared" si="85"/>
        <v>1</v>
      </c>
      <c r="E363" s="252">
        <v>360</v>
      </c>
      <c r="F363" s="253">
        <f t="shared" si="86"/>
        <v>1</v>
      </c>
      <c r="G363" s="84">
        <v>12.21</v>
      </c>
      <c r="H363" s="48">
        <f t="shared" si="90"/>
        <v>1</v>
      </c>
      <c r="I363" s="79">
        <f t="shared" si="92"/>
        <v>1</v>
      </c>
      <c r="N363" s="25" t="str">
        <f t="shared" si="89"/>
        <v>ST</v>
      </c>
      <c r="O363" s="25">
        <f t="shared" si="76"/>
        <v>11.6</v>
      </c>
      <c r="P363" s="25">
        <f t="shared" si="77"/>
        <v>12.04</v>
      </c>
      <c r="Q363" s="25">
        <f t="shared" si="78"/>
        <v>8</v>
      </c>
      <c r="R363" s="25">
        <f t="shared" si="82"/>
        <v>14.4</v>
      </c>
      <c r="S363" s="25">
        <f t="shared" si="79"/>
        <v>325</v>
      </c>
      <c r="T363" s="25">
        <f t="shared" si="80"/>
        <v>380</v>
      </c>
    </row>
    <row r="364" spans="1:20" x14ac:dyDescent="0.25">
      <c r="A364" s="2">
        <v>46090</v>
      </c>
      <c r="B364" s="100" t="s">
        <v>409</v>
      </c>
      <c r="C364" s="76">
        <v>11.9</v>
      </c>
      <c r="D364" s="48">
        <f t="shared" si="85"/>
        <v>1</v>
      </c>
      <c r="E364" s="252">
        <v>388</v>
      </c>
      <c r="F364" s="253">
        <f t="shared" si="86"/>
        <v>0</v>
      </c>
      <c r="G364" s="84">
        <v>12.72</v>
      </c>
      <c r="H364" s="48">
        <f t="shared" ref="H364:H371" si="93">IF(+(IF(G364&lt;Q364,0,IF(G364&gt;R364,0,1)))=1,1,0)</f>
        <v>1</v>
      </c>
      <c r="I364" s="79">
        <f t="shared" si="92"/>
        <v>0</v>
      </c>
      <c r="N364" s="25" t="str">
        <f t="shared" si="89"/>
        <v>ST</v>
      </c>
      <c r="O364" s="25">
        <f t="shared" si="76"/>
        <v>11.6</v>
      </c>
      <c r="P364" s="25">
        <f t="shared" si="77"/>
        <v>12.04</v>
      </c>
      <c r="Q364" s="25">
        <f t="shared" si="78"/>
        <v>8</v>
      </c>
      <c r="R364" s="25">
        <f t="shared" si="82"/>
        <v>14.4</v>
      </c>
      <c r="S364" s="25">
        <f t="shared" si="79"/>
        <v>325</v>
      </c>
      <c r="T364" s="25">
        <f t="shared" si="80"/>
        <v>380</v>
      </c>
    </row>
    <row r="365" spans="1:20" x14ac:dyDescent="0.25">
      <c r="A365" s="2">
        <v>46090</v>
      </c>
      <c r="B365" s="100" t="s">
        <v>410</v>
      </c>
      <c r="C365" s="76">
        <v>12</v>
      </c>
      <c r="D365" s="48">
        <f t="shared" si="85"/>
        <v>1</v>
      </c>
      <c r="E365" s="252">
        <v>355</v>
      </c>
      <c r="F365" s="253">
        <f t="shared" si="86"/>
        <v>1</v>
      </c>
      <c r="G365" s="84">
        <v>12.54</v>
      </c>
      <c r="H365" s="48">
        <f t="shared" si="93"/>
        <v>1</v>
      </c>
      <c r="I365" s="79">
        <f t="shared" si="92"/>
        <v>1</v>
      </c>
      <c r="N365" s="25" t="str">
        <f t="shared" si="89"/>
        <v>ST</v>
      </c>
      <c r="O365" s="25">
        <f t="shared" si="76"/>
        <v>11.6</v>
      </c>
      <c r="P365" s="25">
        <f t="shared" si="77"/>
        <v>12.04</v>
      </c>
      <c r="Q365" s="25">
        <f t="shared" si="78"/>
        <v>8</v>
      </c>
      <c r="R365" s="25">
        <f t="shared" si="82"/>
        <v>14.4</v>
      </c>
      <c r="S365" s="25">
        <f t="shared" si="79"/>
        <v>325</v>
      </c>
      <c r="T365" s="25">
        <f t="shared" si="80"/>
        <v>380</v>
      </c>
    </row>
    <row r="366" spans="1:20" x14ac:dyDescent="0.25">
      <c r="A366" s="2">
        <v>46090</v>
      </c>
      <c r="B366" s="100" t="s">
        <v>411</v>
      </c>
      <c r="C366" s="76">
        <v>11.8</v>
      </c>
      <c r="D366" s="48">
        <f t="shared" si="85"/>
        <v>1</v>
      </c>
      <c r="E366" s="252">
        <v>385</v>
      </c>
      <c r="F366" s="253">
        <f t="shared" si="86"/>
        <v>0</v>
      </c>
      <c r="G366" s="84">
        <v>13.05</v>
      </c>
      <c r="H366" s="48">
        <f t="shared" si="93"/>
        <v>1</v>
      </c>
      <c r="I366" s="79">
        <f t="shared" si="92"/>
        <v>0</v>
      </c>
      <c r="N366" s="25" t="str">
        <f t="shared" si="89"/>
        <v>ST</v>
      </c>
      <c r="O366" s="25">
        <f t="shared" si="76"/>
        <v>11.6</v>
      </c>
      <c r="P366" s="25">
        <f t="shared" si="77"/>
        <v>12.04</v>
      </c>
      <c r="Q366" s="25">
        <f t="shared" si="78"/>
        <v>8</v>
      </c>
      <c r="R366" s="25">
        <f t="shared" si="82"/>
        <v>14.4</v>
      </c>
      <c r="S366" s="25">
        <f t="shared" si="79"/>
        <v>325</v>
      </c>
      <c r="T366" s="25">
        <f t="shared" si="80"/>
        <v>380</v>
      </c>
    </row>
    <row r="367" spans="1:20" x14ac:dyDescent="0.25">
      <c r="A367" s="2">
        <v>46090</v>
      </c>
      <c r="B367" s="100" t="s">
        <v>412</v>
      </c>
      <c r="C367" s="76">
        <v>11.8</v>
      </c>
      <c r="D367" s="48">
        <f t="shared" si="85"/>
        <v>1</v>
      </c>
      <c r="E367" s="252">
        <v>354</v>
      </c>
      <c r="F367" s="253">
        <f t="shared" si="86"/>
        <v>1</v>
      </c>
      <c r="G367" s="84">
        <v>13.16</v>
      </c>
      <c r="H367" s="48">
        <f t="shared" si="93"/>
        <v>1</v>
      </c>
      <c r="I367" s="79">
        <f t="shared" si="92"/>
        <v>1</v>
      </c>
      <c r="N367" s="25" t="str">
        <f t="shared" si="89"/>
        <v>ST</v>
      </c>
      <c r="O367" s="25">
        <f t="shared" si="76"/>
        <v>11.6</v>
      </c>
      <c r="P367" s="25">
        <f t="shared" si="77"/>
        <v>12.04</v>
      </c>
      <c r="Q367" s="25">
        <f t="shared" si="78"/>
        <v>8</v>
      </c>
      <c r="R367" s="25">
        <f t="shared" si="82"/>
        <v>14.4</v>
      </c>
      <c r="S367" s="25">
        <f t="shared" si="79"/>
        <v>325</v>
      </c>
      <c r="T367" s="25">
        <f t="shared" si="80"/>
        <v>380</v>
      </c>
    </row>
    <row r="368" spans="1:20" x14ac:dyDescent="0.25">
      <c r="A368" s="2">
        <v>46090</v>
      </c>
      <c r="B368" s="100" t="s">
        <v>413</v>
      </c>
      <c r="C368" s="76">
        <v>11.7</v>
      </c>
      <c r="D368" s="48">
        <f t="shared" si="85"/>
        <v>1</v>
      </c>
      <c r="E368" s="252">
        <v>368</v>
      </c>
      <c r="F368" s="253">
        <f t="shared" si="86"/>
        <v>1</v>
      </c>
      <c r="G368" s="84">
        <v>12.83</v>
      </c>
      <c r="H368" s="48">
        <f t="shared" si="93"/>
        <v>1</v>
      </c>
      <c r="I368" s="79">
        <f t="shared" si="92"/>
        <v>1</v>
      </c>
      <c r="N368" s="25" t="str">
        <f t="shared" si="89"/>
        <v>ST</v>
      </c>
      <c r="O368" s="25">
        <f t="shared" si="76"/>
        <v>11.6</v>
      </c>
      <c r="P368" s="25">
        <f t="shared" si="77"/>
        <v>12.04</v>
      </c>
      <c r="Q368" s="25">
        <f t="shared" si="78"/>
        <v>8</v>
      </c>
      <c r="R368" s="25">
        <f t="shared" si="82"/>
        <v>14.4</v>
      </c>
      <c r="S368" s="25">
        <f t="shared" si="79"/>
        <v>325</v>
      </c>
      <c r="T368" s="25">
        <f t="shared" si="80"/>
        <v>380</v>
      </c>
    </row>
    <row r="369" spans="1:20" x14ac:dyDescent="0.25">
      <c r="A369" s="2">
        <v>46090</v>
      </c>
      <c r="B369" s="100" t="s">
        <v>426</v>
      </c>
      <c r="C369" s="76">
        <v>11.7</v>
      </c>
      <c r="D369" s="48">
        <f t="shared" si="85"/>
        <v>1</v>
      </c>
      <c r="E369" s="252">
        <v>355</v>
      </c>
      <c r="F369" s="253">
        <f t="shared" si="86"/>
        <v>1</v>
      </c>
      <c r="G369" s="84">
        <v>12.2</v>
      </c>
      <c r="H369" s="48">
        <f t="shared" si="93"/>
        <v>1</v>
      </c>
      <c r="I369" s="79">
        <f t="shared" si="92"/>
        <v>1</v>
      </c>
      <c r="N369" s="25" t="str">
        <f t="shared" si="89"/>
        <v>ST</v>
      </c>
      <c r="O369" s="25">
        <f t="shared" si="76"/>
        <v>11.6</v>
      </c>
      <c r="P369" s="25">
        <f t="shared" si="77"/>
        <v>12.04</v>
      </c>
      <c r="Q369" s="25">
        <f t="shared" si="78"/>
        <v>8</v>
      </c>
      <c r="R369" s="25">
        <f t="shared" si="82"/>
        <v>14.4</v>
      </c>
      <c r="S369" s="25">
        <f t="shared" si="79"/>
        <v>325</v>
      </c>
      <c r="T369" s="25">
        <f t="shared" si="80"/>
        <v>380</v>
      </c>
    </row>
    <row r="370" spans="1:20" x14ac:dyDescent="0.25">
      <c r="A370" s="2">
        <v>46090</v>
      </c>
      <c r="B370" s="100" t="s">
        <v>427</v>
      </c>
      <c r="C370" s="76">
        <v>11.8</v>
      </c>
      <c r="D370" s="48">
        <f t="shared" si="85"/>
        <v>1</v>
      </c>
      <c r="E370" s="252">
        <v>414</v>
      </c>
      <c r="F370" s="253">
        <f t="shared" si="86"/>
        <v>0</v>
      </c>
      <c r="G370" s="130"/>
      <c r="H370" s="48"/>
      <c r="I370" s="79">
        <f t="shared" si="92"/>
        <v>0</v>
      </c>
      <c r="N370" s="25" t="str">
        <f t="shared" si="89"/>
        <v>ST</v>
      </c>
      <c r="O370" s="25">
        <f t="shared" si="76"/>
        <v>11.6</v>
      </c>
      <c r="P370" s="25">
        <f t="shared" si="77"/>
        <v>12.04</v>
      </c>
      <c r="Q370" s="25">
        <f t="shared" si="78"/>
        <v>8</v>
      </c>
      <c r="R370" s="25">
        <f t="shared" si="82"/>
        <v>14.4</v>
      </c>
      <c r="S370" s="25">
        <f t="shared" si="79"/>
        <v>325</v>
      </c>
      <c r="T370" s="25">
        <f t="shared" si="80"/>
        <v>380</v>
      </c>
    </row>
    <row r="371" spans="1:20" x14ac:dyDescent="0.25">
      <c r="A371" s="2">
        <v>46090</v>
      </c>
      <c r="B371" s="100" t="s">
        <v>428</v>
      </c>
      <c r="C371" s="76">
        <v>11.8</v>
      </c>
      <c r="D371" s="48">
        <f t="shared" si="85"/>
        <v>1</v>
      </c>
      <c r="E371" s="252">
        <v>440</v>
      </c>
      <c r="F371" s="253">
        <f t="shared" si="86"/>
        <v>0</v>
      </c>
      <c r="G371" s="84">
        <v>12.01</v>
      </c>
      <c r="H371" s="48">
        <f t="shared" si="93"/>
        <v>1</v>
      </c>
      <c r="I371" s="79">
        <f t="shared" si="92"/>
        <v>0</v>
      </c>
      <c r="N371" s="25" t="str">
        <f t="shared" si="89"/>
        <v>ST</v>
      </c>
      <c r="O371" s="25">
        <f t="shared" si="76"/>
        <v>11.6</v>
      </c>
      <c r="P371" s="25">
        <f t="shared" si="77"/>
        <v>12.04</v>
      </c>
      <c r="Q371" s="25">
        <f t="shared" si="78"/>
        <v>8</v>
      </c>
      <c r="R371" s="25">
        <f t="shared" si="82"/>
        <v>14.4</v>
      </c>
      <c r="S371" s="25">
        <f t="shared" si="79"/>
        <v>325</v>
      </c>
      <c r="T371" s="25">
        <f t="shared" si="80"/>
        <v>380</v>
      </c>
    </row>
    <row r="372" spans="1:20" x14ac:dyDescent="0.25">
      <c r="A372" s="2">
        <v>46091</v>
      </c>
      <c r="B372" s="100" t="s">
        <v>1039</v>
      </c>
      <c r="C372" s="76">
        <v>17</v>
      </c>
      <c r="D372" s="48">
        <f t="shared" si="85"/>
        <v>1</v>
      </c>
      <c r="E372" s="252">
        <v>431</v>
      </c>
      <c r="F372" s="253">
        <f t="shared" si="86"/>
        <v>1</v>
      </c>
      <c r="G372" s="84"/>
      <c r="H372" s="48"/>
      <c r="I372" s="79">
        <f t="shared" si="92"/>
        <v>1</v>
      </c>
      <c r="N372" s="25" t="str">
        <f t="shared" si="89"/>
        <v>SM</v>
      </c>
      <c r="O372" s="25">
        <f t="shared" si="76"/>
        <v>17</v>
      </c>
      <c r="P372" s="25">
        <f t="shared" si="77"/>
        <v>17.440000000000001</v>
      </c>
      <c r="Q372" s="25">
        <f t="shared" si="78"/>
        <v>0</v>
      </c>
      <c r="R372" s="25">
        <f t="shared" si="82"/>
        <v>0</v>
      </c>
      <c r="S372" s="25">
        <f t="shared" si="79"/>
        <v>395</v>
      </c>
      <c r="T372" s="25">
        <f t="shared" si="80"/>
        <v>445</v>
      </c>
    </row>
    <row r="373" spans="1:20" x14ac:dyDescent="0.25">
      <c r="A373" s="2">
        <v>46091</v>
      </c>
      <c r="B373" s="100" t="s">
        <v>1040</v>
      </c>
      <c r="C373" s="76">
        <v>17.399999999999999</v>
      </c>
      <c r="D373" s="48">
        <f t="shared" si="85"/>
        <v>1</v>
      </c>
      <c r="E373" s="252">
        <v>426</v>
      </c>
      <c r="F373" s="253">
        <f t="shared" si="86"/>
        <v>1</v>
      </c>
      <c r="G373" s="84"/>
      <c r="H373" s="48"/>
      <c r="I373" s="79">
        <f t="shared" si="92"/>
        <v>1</v>
      </c>
      <c r="N373" s="25" t="str">
        <f t="shared" si="89"/>
        <v>SM</v>
      </c>
      <c r="O373" s="25">
        <f t="shared" si="76"/>
        <v>17</v>
      </c>
      <c r="P373" s="25">
        <f t="shared" si="77"/>
        <v>17.440000000000001</v>
      </c>
      <c r="Q373" s="25">
        <f t="shared" si="78"/>
        <v>0</v>
      </c>
      <c r="R373" s="25">
        <f t="shared" si="82"/>
        <v>0</v>
      </c>
      <c r="S373" s="25">
        <f t="shared" si="79"/>
        <v>395</v>
      </c>
      <c r="T373" s="25">
        <f t="shared" si="80"/>
        <v>445</v>
      </c>
    </row>
    <row r="374" spans="1:20" x14ac:dyDescent="0.25">
      <c r="A374" s="2">
        <v>46091</v>
      </c>
      <c r="B374" s="100" t="s">
        <v>1041</v>
      </c>
      <c r="C374" s="76">
        <v>17.2</v>
      </c>
      <c r="D374" s="48">
        <f t="shared" si="85"/>
        <v>1</v>
      </c>
      <c r="E374" s="270">
        <v>491</v>
      </c>
      <c r="F374" s="253">
        <f t="shared" si="86"/>
        <v>0</v>
      </c>
      <c r="G374" s="84"/>
      <c r="H374" s="48"/>
      <c r="I374" s="79">
        <f t="shared" si="92"/>
        <v>0</v>
      </c>
      <c r="N374" s="25" t="str">
        <f t="shared" si="89"/>
        <v>SM</v>
      </c>
      <c r="O374" s="25">
        <f t="shared" si="76"/>
        <v>17</v>
      </c>
      <c r="P374" s="25">
        <f t="shared" si="77"/>
        <v>17.440000000000001</v>
      </c>
      <c r="Q374" s="25">
        <f t="shared" si="78"/>
        <v>0</v>
      </c>
      <c r="R374" s="25">
        <f t="shared" si="82"/>
        <v>0</v>
      </c>
      <c r="S374" s="25">
        <f t="shared" si="79"/>
        <v>395</v>
      </c>
      <c r="T374" s="25">
        <f t="shared" si="80"/>
        <v>445</v>
      </c>
    </row>
    <row r="375" spans="1:20" x14ac:dyDescent="0.25">
      <c r="A375" s="2">
        <v>46091</v>
      </c>
      <c r="B375" s="100" t="s">
        <v>1042</v>
      </c>
      <c r="C375" s="76">
        <v>17.3</v>
      </c>
      <c r="D375" s="48">
        <f t="shared" si="85"/>
        <v>1</v>
      </c>
      <c r="E375" s="252">
        <v>428</v>
      </c>
      <c r="F375" s="253">
        <f t="shared" si="86"/>
        <v>1</v>
      </c>
      <c r="G375" s="84"/>
      <c r="H375" s="48"/>
      <c r="I375" s="79">
        <f t="shared" si="92"/>
        <v>1</v>
      </c>
      <c r="N375" s="25" t="str">
        <f t="shared" si="89"/>
        <v>SM</v>
      </c>
      <c r="O375" s="25">
        <f t="shared" si="76"/>
        <v>17</v>
      </c>
      <c r="P375" s="25">
        <f t="shared" si="77"/>
        <v>17.440000000000001</v>
      </c>
      <c r="Q375" s="25">
        <f t="shared" si="78"/>
        <v>0</v>
      </c>
      <c r="R375" s="25">
        <f t="shared" si="82"/>
        <v>0</v>
      </c>
      <c r="S375" s="25">
        <f t="shared" si="79"/>
        <v>395</v>
      </c>
      <c r="T375" s="25">
        <f t="shared" si="80"/>
        <v>445</v>
      </c>
    </row>
    <row r="376" spans="1:20" x14ac:dyDescent="0.25">
      <c r="A376" s="2">
        <v>46091</v>
      </c>
      <c r="B376" s="100" t="s">
        <v>640</v>
      </c>
      <c r="C376" s="76">
        <v>17.3</v>
      </c>
      <c r="D376" s="48">
        <f t="shared" si="85"/>
        <v>1</v>
      </c>
      <c r="E376" s="252">
        <v>438</v>
      </c>
      <c r="F376" s="253">
        <f t="shared" si="86"/>
        <v>1</v>
      </c>
      <c r="G376" s="84"/>
      <c r="H376" s="48"/>
      <c r="I376" s="79">
        <f t="shared" si="92"/>
        <v>1</v>
      </c>
      <c r="N376" s="25" t="str">
        <f t="shared" si="89"/>
        <v>SM</v>
      </c>
      <c r="O376" s="25">
        <f t="shared" ref="O376:O440" si="94">VLOOKUP($N376,$N$3:$R$11,2,FALSE)</f>
        <v>17</v>
      </c>
      <c r="P376" s="25">
        <f t="shared" ref="P376:P440" si="95">VLOOKUP($N376,$N$3:$R$11,3,FALSE)</f>
        <v>17.440000000000001</v>
      </c>
      <c r="Q376" s="25">
        <f t="shared" ref="Q376:Q440" si="96">VLOOKUP($N376,$N$3:$R$11,4,FALSE)</f>
        <v>0</v>
      </c>
      <c r="R376" s="25">
        <f t="shared" si="82"/>
        <v>0</v>
      </c>
      <c r="S376" s="25">
        <f t="shared" ref="S376:S440" si="97">VLOOKUP($N376,$N$3:$T$11,6,FALSE)</f>
        <v>395</v>
      </c>
      <c r="T376" s="25">
        <f t="shared" ref="T376:T440" si="98">VLOOKUP($N376,$N$3:$T$11,7,FALSE)</f>
        <v>445</v>
      </c>
    </row>
    <row r="377" spans="1:20" x14ac:dyDescent="0.25">
      <c r="A377" s="2">
        <v>46091</v>
      </c>
      <c r="B377" s="100" t="s">
        <v>641</v>
      </c>
      <c r="C377" s="76">
        <v>17.2</v>
      </c>
      <c r="D377" s="48">
        <f t="shared" si="85"/>
        <v>1</v>
      </c>
      <c r="E377" s="252">
        <v>428</v>
      </c>
      <c r="F377" s="253">
        <f t="shared" si="86"/>
        <v>1</v>
      </c>
      <c r="G377" s="84"/>
      <c r="H377" s="48"/>
      <c r="I377" s="79">
        <f t="shared" si="92"/>
        <v>1</v>
      </c>
      <c r="N377" s="25" t="str">
        <f t="shared" si="89"/>
        <v>SM</v>
      </c>
      <c r="O377" s="25">
        <f t="shared" si="94"/>
        <v>17</v>
      </c>
      <c r="P377" s="25">
        <f t="shared" si="95"/>
        <v>17.440000000000001</v>
      </c>
      <c r="Q377" s="25">
        <f t="shared" si="96"/>
        <v>0</v>
      </c>
      <c r="R377" s="25">
        <f t="shared" si="82"/>
        <v>0</v>
      </c>
      <c r="S377" s="25">
        <f t="shared" si="97"/>
        <v>395</v>
      </c>
      <c r="T377" s="25">
        <f t="shared" si="98"/>
        <v>445</v>
      </c>
    </row>
    <row r="378" spans="1:20" x14ac:dyDescent="0.25">
      <c r="A378" s="2">
        <v>46091</v>
      </c>
      <c r="B378" s="100" t="s">
        <v>642</v>
      </c>
      <c r="C378" s="76">
        <v>17.2</v>
      </c>
      <c r="D378" s="48">
        <f t="shared" si="85"/>
        <v>1</v>
      </c>
      <c r="E378" s="252">
        <v>424</v>
      </c>
      <c r="F378" s="253">
        <f t="shared" si="86"/>
        <v>1</v>
      </c>
      <c r="G378" s="84"/>
      <c r="H378" s="48"/>
      <c r="I378" s="79">
        <f t="shared" si="92"/>
        <v>1</v>
      </c>
      <c r="N378" s="25" t="str">
        <f t="shared" si="89"/>
        <v>SM</v>
      </c>
      <c r="O378" s="25">
        <f t="shared" si="94"/>
        <v>17</v>
      </c>
      <c r="P378" s="25">
        <f t="shared" si="95"/>
        <v>17.440000000000001</v>
      </c>
      <c r="Q378" s="25">
        <f t="shared" si="96"/>
        <v>0</v>
      </c>
      <c r="R378" s="25">
        <f t="shared" si="82"/>
        <v>0</v>
      </c>
      <c r="S378" s="25">
        <f t="shared" si="97"/>
        <v>395</v>
      </c>
      <c r="T378" s="25">
        <f t="shared" si="98"/>
        <v>445</v>
      </c>
    </row>
    <row r="379" spans="1:20" x14ac:dyDescent="0.25">
      <c r="A379" s="2">
        <v>46091</v>
      </c>
      <c r="B379" s="100" t="s">
        <v>643</v>
      </c>
      <c r="C379" s="76">
        <v>17.399999999999999</v>
      </c>
      <c r="D379" s="48">
        <f t="shared" si="85"/>
        <v>1</v>
      </c>
      <c r="E379" s="252">
        <v>433</v>
      </c>
      <c r="F379" s="253">
        <f t="shared" si="86"/>
        <v>1</v>
      </c>
      <c r="G379" s="84"/>
      <c r="H379" s="48"/>
      <c r="I379" s="79">
        <f t="shared" si="92"/>
        <v>1</v>
      </c>
      <c r="N379" s="25" t="str">
        <f t="shared" si="89"/>
        <v>SM</v>
      </c>
      <c r="O379" s="25">
        <f t="shared" si="94"/>
        <v>17</v>
      </c>
      <c r="P379" s="25">
        <f t="shared" si="95"/>
        <v>17.440000000000001</v>
      </c>
      <c r="Q379" s="25">
        <f t="shared" si="96"/>
        <v>0</v>
      </c>
      <c r="R379" s="25">
        <f t="shared" si="82"/>
        <v>0</v>
      </c>
      <c r="S379" s="25">
        <f t="shared" si="97"/>
        <v>395</v>
      </c>
      <c r="T379" s="25">
        <f t="shared" si="98"/>
        <v>445</v>
      </c>
    </row>
    <row r="380" spans="1:20" x14ac:dyDescent="0.25">
      <c r="A380" s="2">
        <v>46091</v>
      </c>
      <c r="B380" s="100" t="s">
        <v>429</v>
      </c>
      <c r="C380" s="213">
        <v>12.1</v>
      </c>
      <c r="D380" s="48">
        <f t="shared" si="85"/>
        <v>0</v>
      </c>
      <c r="E380" s="252">
        <v>379</v>
      </c>
      <c r="F380" s="253">
        <f t="shared" si="86"/>
        <v>1</v>
      </c>
      <c r="G380" s="84">
        <v>12.8</v>
      </c>
      <c r="H380" s="48">
        <f t="shared" ref="H380" si="99">IF(+(IF(G380&lt;Q380,0,IF(G380&gt;R380,0,1)))=1,1,0)</f>
        <v>1</v>
      </c>
      <c r="I380" s="79">
        <f t="shared" si="92"/>
        <v>0</v>
      </c>
      <c r="N380" s="25" t="str">
        <f t="shared" si="89"/>
        <v>ST</v>
      </c>
      <c r="O380" s="25">
        <f t="shared" si="94"/>
        <v>11.6</v>
      </c>
      <c r="P380" s="25">
        <f t="shared" si="95"/>
        <v>12.04</v>
      </c>
      <c r="Q380" s="25">
        <f t="shared" si="96"/>
        <v>8</v>
      </c>
      <c r="R380" s="25">
        <f t="shared" ref="R380:R444" si="100">VLOOKUP($N380,$N$3:$R$11,5,FALSE)</f>
        <v>14.4</v>
      </c>
      <c r="S380" s="25">
        <f t="shared" si="97"/>
        <v>325</v>
      </c>
      <c r="T380" s="25">
        <f t="shared" si="98"/>
        <v>380</v>
      </c>
    </row>
    <row r="381" spans="1:20" x14ac:dyDescent="0.25">
      <c r="A381" s="2">
        <v>46092</v>
      </c>
      <c r="B381" s="100" t="s">
        <v>430</v>
      </c>
      <c r="C381" s="213">
        <v>12.1</v>
      </c>
      <c r="D381" s="48">
        <f t="shared" si="85"/>
        <v>0</v>
      </c>
      <c r="E381" s="252">
        <v>363</v>
      </c>
      <c r="F381" s="253">
        <f t="shared" si="86"/>
        <v>1</v>
      </c>
      <c r="G381" s="84">
        <v>13.3</v>
      </c>
      <c r="H381" s="48">
        <f t="shared" ref="H381:H399" si="101">IF(+(IF(G381&lt;Q381,0,IF(G381&gt;R381,0,1)))=1,1,0)</f>
        <v>1</v>
      </c>
      <c r="I381" s="79">
        <f t="shared" si="92"/>
        <v>0</v>
      </c>
      <c r="N381" s="25" t="str">
        <f t="shared" si="89"/>
        <v>ST</v>
      </c>
      <c r="O381" s="25">
        <f t="shared" si="94"/>
        <v>11.6</v>
      </c>
      <c r="P381" s="25">
        <f t="shared" si="95"/>
        <v>12.04</v>
      </c>
      <c r="Q381" s="25">
        <f t="shared" si="96"/>
        <v>8</v>
      </c>
      <c r="R381" s="25">
        <f t="shared" si="100"/>
        <v>14.4</v>
      </c>
      <c r="S381" s="25">
        <f t="shared" si="97"/>
        <v>325</v>
      </c>
      <c r="T381" s="25">
        <f t="shared" si="98"/>
        <v>380</v>
      </c>
    </row>
    <row r="382" spans="1:20" x14ac:dyDescent="0.25">
      <c r="A382" s="2">
        <v>46092</v>
      </c>
      <c r="B382" s="100" t="s">
        <v>1043</v>
      </c>
      <c r="C382" s="76">
        <v>11.7</v>
      </c>
      <c r="D382" s="48">
        <f t="shared" si="85"/>
        <v>1</v>
      </c>
      <c r="E382" s="252">
        <v>354</v>
      </c>
      <c r="F382" s="253">
        <f t="shared" si="86"/>
        <v>1</v>
      </c>
      <c r="G382" s="84">
        <v>12.99</v>
      </c>
      <c r="H382" s="48">
        <f t="shared" si="101"/>
        <v>1</v>
      </c>
      <c r="I382" s="79">
        <f t="shared" si="92"/>
        <v>1</v>
      </c>
      <c r="N382" s="25" t="str">
        <f t="shared" si="89"/>
        <v>ST</v>
      </c>
      <c r="O382" s="25">
        <f t="shared" si="94"/>
        <v>11.6</v>
      </c>
      <c r="P382" s="25">
        <f t="shared" si="95"/>
        <v>12.04</v>
      </c>
      <c r="Q382" s="25">
        <f t="shared" si="96"/>
        <v>8</v>
      </c>
      <c r="R382" s="25">
        <f t="shared" si="100"/>
        <v>14.4</v>
      </c>
      <c r="S382" s="25">
        <f t="shared" si="97"/>
        <v>325</v>
      </c>
      <c r="T382" s="25">
        <f t="shared" si="98"/>
        <v>380</v>
      </c>
    </row>
    <row r="383" spans="1:20" x14ac:dyDescent="0.25">
      <c r="A383" s="2">
        <v>46092</v>
      </c>
      <c r="B383" s="100" t="s">
        <v>1044</v>
      </c>
      <c r="C383" s="76">
        <v>11.8</v>
      </c>
      <c r="D383" s="48">
        <f t="shared" si="85"/>
        <v>1</v>
      </c>
      <c r="E383" s="252">
        <v>364</v>
      </c>
      <c r="F383" s="253">
        <f t="shared" si="86"/>
        <v>1</v>
      </c>
      <c r="G383" s="84">
        <v>13.29</v>
      </c>
      <c r="H383" s="48">
        <f t="shared" si="101"/>
        <v>1</v>
      </c>
      <c r="I383" s="79">
        <f t="shared" si="92"/>
        <v>1</v>
      </c>
      <c r="N383" s="25" t="str">
        <f t="shared" si="89"/>
        <v>ST</v>
      </c>
      <c r="O383" s="25">
        <f t="shared" si="94"/>
        <v>11.6</v>
      </c>
      <c r="P383" s="25">
        <f t="shared" si="95"/>
        <v>12.04</v>
      </c>
      <c r="Q383" s="25">
        <f t="shared" si="96"/>
        <v>8</v>
      </c>
      <c r="R383" s="25">
        <f t="shared" si="100"/>
        <v>14.4</v>
      </c>
      <c r="S383" s="25">
        <f t="shared" si="97"/>
        <v>325</v>
      </c>
      <c r="T383" s="25">
        <f t="shared" si="98"/>
        <v>380</v>
      </c>
    </row>
    <row r="384" spans="1:20" x14ac:dyDescent="0.25">
      <c r="A384" s="2">
        <v>46092</v>
      </c>
      <c r="B384" s="100" t="s">
        <v>1045</v>
      </c>
      <c r="C384" s="76">
        <v>11.9</v>
      </c>
      <c r="D384" s="48">
        <f t="shared" si="85"/>
        <v>1</v>
      </c>
      <c r="E384" s="252">
        <v>356</v>
      </c>
      <c r="F384" s="253">
        <f t="shared" si="86"/>
        <v>1</v>
      </c>
      <c r="G384" s="84">
        <v>13.28</v>
      </c>
      <c r="H384" s="48">
        <f t="shared" si="101"/>
        <v>1</v>
      </c>
      <c r="I384" s="79">
        <f t="shared" si="92"/>
        <v>1</v>
      </c>
      <c r="N384" s="25" t="str">
        <f t="shared" si="89"/>
        <v>CA</v>
      </c>
      <c r="O384" s="25">
        <f t="shared" si="94"/>
        <v>11.6</v>
      </c>
      <c r="P384" s="25">
        <f t="shared" si="95"/>
        <v>12.04</v>
      </c>
      <c r="Q384" s="25">
        <f t="shared" si="96"/>
        <v>8</v>
      </c>
      <c r="R384" s="25">
        <f t="shared" si="100"/>
        <v>14.4</v>
      </c>
      <c r="S384" s="25">
        <f t="shared" si="97"/>
        <v>325</v>
      </c>
      <c r="T384" s="25">
        <f t="shared" si="98"/>
        <v>380</v>
      </c>
    </row>
    <row r="385" spans="1:20" x14ac:dyDescent="0.25">
      <c r="A385" s="2">
        <v>46092</v>
      </c>
      <c r="B385" s="100" t="s">
        <v>1046</v>
      </c>
      <c r="C385" s="76">
        <v>11.8</v>
      </c>
      <c r="D385" s="48">
        <f t="shared" si="85"/>
        <v>1</v>
      </c>
      <c r="E385" s="252">
        <v>364</v>
      </c>
      <c r="F385" s="253">
        <f t="shared" si="86"/>
        <v>1</v>
      </c>
      <c r="G385" s="84">
        <v>12.33</v>
      </c>
      <c r="H385" s="48">
        <f t="shared" si="101"/>
        <v>1</v>
      </c>
      <c r="I385" s="79">
        <f t="shared" si="92"/>
        <v>1</v>
      </c>
      <c r="N385" s="25" t="str">
        <f t="shared" si="89"/>
        <v>CA</v>
      </c>
      <c r="O385" s="25">
        <f t="shared" si="94"/>
        <v>11.6</v>
      </c>
      <c r="P385" s="25">
        <f t="shared" si="95"/>
        <v>12.04</v>
      </c>
      <c r="Q385" s="25">
        <f t="shared" si="96"/>
        <v>8</v>
      </c>
      <c r="R385" s="25">
        <f t="shared" si="100"/>
        <v>14.4</v>
      </c>
      <c r="S385" s="25">
        <f t="shared" si="97"/>
        <v>325</v>
      </c>
      <c r="T385" s="25">
        <f t="shared" si="98"/>
        <v>380</v>
      </c>
    </row>
    <row r="386" spans="1:20" x14ac:dyDescent="0.25">
      <c r="A386" s="2">
        <v>46092</v>
      </c>
      <c r="B386" s="100" t="s">
        <v>1047</v>
      </c>
      <c r="C386" s="76">
        <v>11.7</v>
      </c>
      <c r="D386" s="48">
        <f t="shared" si="85"/>
        <v>1</v>
      </c>
      <c r="E386" s="252">
        <v>397</v>
      </c>
      <c r="F386" s="253">
        <f t="shared" si="86"/>
        <v>0</v>
      </c>
      <c r="G386" s="130"/>
      <c r="H386" s="48"/>
      <c r="I386" s="79">
        <f t="shared" si="92"/>
        <v>0</v>
      </c>
      <c r="N386" s="25" t="str">
        <f t="shared" si="89"/>
        <v>CA</v>
      </c>
      <c r="O386" s="25">
        <f t="shared" si="94"/>
        <v>11.6</v>
      </c>
      <c r="P386" s="25">
        <f t="shared" si="95"/>
        <v>12.04</v>
      </c>
      <c r="Q386" s="25">
        <f t="shared" si="96"/>
        <v>8</v>
      </c>
      <c r="R386" s="25">
        <f t="shared" si="100"/>
        <v>14.4</v>
      </c>
      <c r="S386" s="25">
        <f t="shared" si="97"/>
        <v>325</v>
      </c>
      <c r="T386" s="25">
        <f t="shared" si="98"/>
        <v>380</v>
      </c>
    </row>
    <row r="387" spans="1:20" x14ac:dyDescent="0.25">
      <c r="A387" s="2">
        <v>46092</v>
      </c>
      <c r="B387" s="100" t="s">
        <v>1048</v>
      </c>
      <c r="C387" s="76">
        <v>11.9</v>
      </c>
      <c r="D387" s="48">
        <f t="shared" ref="D387:D451" si="102">IF(+(IF(C387&lt;O387,0,IF(C387&gt;P387,0,1)))=1,1,0)</f>
        <v>1</v>
      </c>
      <c r="E387" s="252">
        <v>375</v>
      </c>
      <c r="F387" s="253">
        <f t="shared" si="86"/>
        <v>1</v>
      </c>
      <c r="G387" s="84">
        <v>12.84</v>
      </c>
      <c r="H387" s="48">
        <f t="shared" si="101"/>
        <v>1</v>
      </c>
      <c r="I387" s="79">
        <f t="shared" si="92"/>
        <v>1</v>
      </c>
      <c r="N387" s="25" t="str">
        <f t="shared" si="89"/>
        <v>CA</v>
      </c>
      <c r="O387" s="25">
        <f t="shared" si="94"/>
        <v>11.6</v>
      </c>
      <c r="P387" s="25">
        <f t="shared" si="95"/>
        <v>12.04</v>
      </c>
      <c r="Q387" s="25">
        <f t="shared" si="96"/>
        <v>8</v>
      </c>
      <c r="R387" s="25">
        <f t="shared" si="100"/>
        <v>14.4</v>
      </c>
      <c r="S387" s="25">
        <f t="shared" si="97"/>
        <v>325</v>
      </c>
      <c r="T387" s="25">
        <f t="shared" si="98"/>
        <v>380</v>
      </c>
    </row>
    <row r="388" spans="1:20" x14ac:dyDescent="0.25">
      <c r="A388" s="2">
        <v>46092</v>
      </c>
      <c r="B388" s="100" t="s">
        <v>1049</v>
      </c>
      <c r="C388" s="76">
        <v>12.2</v>
      </c>
      <c r="D388" s="48">
        <f t="shared" si="102"/>
        <v>0</v>
      </c>
      <c r="E388" s="252">
        <v>345</v>
      </c>
      <c r="F388" s="253">
        <f t="shared" si="86"/>
        <v>1</v>
      </c>
      <c r="G388" s="84">
        <v>12.01</v>
      </c>
      <c r="H388" s="48">
        <f t="shared" si="101"/>
        <v>1</v>
      </c>
      <c r="I388" s="79">
        <f t="shared" si="92"/>
        <v>0</v>
      </c>
      <c r="N388" s="25" t="str">
        <f t="shared" si="89"/>
        <v>CA</v>
      </c>
      <c r="O388" s="25">
        <f t="shared" si="94"/>
        <v>11.6</v>
      </c>
      <c r="P388" s="25">
        <f t="shared" si="95"/>
        <v>12.04</v>
      </c>
      <c r="Q388" s="25">
        <f t="shared" si="96"/>
        <v>8</v>
      </c>
      <c r="R388" s="25">
        <f t="shared" si="100"/>
        <v>14.4</v>
      </c>
      <c r="S388" s="25">
        <f t="shared" si="97"/>
        <v>325</v>
      </c>
      <c r="T388" s="25">
        <f t="shared" si="98"/>
        <v>380</v>
      </c>
    </row>
    <row r="389" spans="1:20" x14ac:dyDescent="0.25">
      <c r="A389" s="2">
        <v>46092</v>
      </c>
      <c r="B389" s="100" t="s">
        <v>1050</v>
      </c>
      <c r="C389" s="76">
        <v>11.8</v>
      </c>
      <c r="D389" s="48">
        <f t="shared" si="102"/>
        <v>1</v>
      </c>
      <c r="E389" s="252">
        <v>392</v>
      </c>
      <c r="F389" s="253">
        <f t="shared" si="86"/>
        <v>0</v>
      </c>
      <c r="G389" s="84">
        <v>11.21</v>
      </c>
      <c r="H389" s="48">
        <f t="shared" si="101"/>
        <v>1</v>
      </c>
      <c r="I389" s="79">
        <f t="shared" si="92"/>
        <v>0</v>
      </c>
      <c r="N389" s="25" t="str">
        <f t="shared" si="89"/>
        <v>CA</v>
      </c>
      <c r="O389" s="25">
        <f t="shared" si="94"/>
        <v>11.6</v>
      </c>
      <c r="P389" s="25">
        <f t="shared" si="95"/>
        <v>12.04</v>
      </c>
      <c r="Q389" s="25">
        <f t="shared" si="96"/>
        <v>8</v>
      </c>
      <c r="R389" s="25">
        <f t="shared" si="100"/>
        <v>14.4</v>
      </c>
      <c r="S389" s="25">
        <f t="shared" si="97"/>
        <v>325</v>
      </c>
      <c r="T389" s="25">
        <f t="shared" si="98"/>
        <v>380</v>
      </c>
    </row>
    <row r="390" spans="1:20" x14ac:dyDescent="0.25">
      <c r="A390" s="2">
        <v>46093</v>
      </c>
      <c r="B390" s="100" t="s">
        <v>1051</v>
      </c>
      <c r="C390" s="76">
        <v>11.7</v>
      </c>
      <c r="D390" s="48">
        <f t="shared" si="102"/>
        <v>1</v>
      </c>
      <c r="E390" s="252">
        <v>370</v>
      </c>
      <c r="F390" s="253">
        <f t="shared" si="86"/>
        <v>1</v>
      </c>
      <c r="G390" s="84">
        <v>11.88</v>
      </c>
      <c r="H390" s="48">
        <f t="shared" si="101"/>
        <v>1</v>
      </c>
      <c r="I390" s="79">
        <f t="shared" si="92"/>
        <v>1</v>
      </c>
      <c r="N390" s="25" t="str">
        <f t="shared" si="89"/>
        <v>CA</v>
      </c>
      <c r="O390" s="25">
        <f t="shared" si="94"/>
        <v>11.6</v>
      </c>
      <c r="P390" s="25">
        <f t="shared" si="95"/>
        <v>12.04</v>
      </c>
      <c r="Q390" s="25">
        <f t="shared" si="96"/>
        <v>8</v>
      </c>
      <c r="R390" s="25">
        <f t="shared" si="100"/>
        <v>14.4</v>
      </c>
      <c r="S390" s="25">
        <f t="shared" si="97"/>
        <v>325</v>
      </c>
      <c r="T390" s="25">
        <f t="shared" si="98"/>
        <v>380</v>
      </c>
    </row>
    <row r="391" spans="1:20" x14ac:dyDescent="0.25">
      <c r="A391" s="2">
        <v>46093</v>
      </c>
      <c r="B391" s="100" t="s">
        <v>1052</v>
      </c>
      <c r="C391" s="76">
        <v>11.9</v>
      </c>
      <c r="D391" s="48">
        <f t="shared" si="102"/>
        <v>1</v>
      </c>
      <c r="E391" s="252">
        <v>360</v>
      </c>
      <c r="F391" s="253">
        <f t="shared" si="86"/>
        <v>1</v>
      </c>
      <c r="G391" s="84">
        <v>11.52</v>
      </c>
      <c r="H391" s="48">
        <f t="shared" si="101"/>
        <v>1</v>
      </c>
      <c r="I391" s="79">
        <f t="shared" si="92"/>
        <v>1</v>
      </c>
      <c r="N391" s="25" t="str">
        <f t="shared" si="89"/>
        <v>CA</v>
      </c>
      <c r="O391" s="25">
        <f t="shared" si="94"/>
        <v>11.6</v>
      </c>
      <c r="P391" s="25">
        <f t="shared" si="95"/>
        <v>12.04</v>
      </c>
      <c r="Q391" s="25">
        <f t="shared" si="96"/>
        <v>8</v>
      </c>
      <c r="R391" s="25">
        <f t="shared" si="100"/>
        <v>14.4</v>
      </c>
      <c r="S391" s="25">
        <f t="shared" si="97"/>
        <v>325</v>
      </c>
      <c r="T391" s="25">
        <f t="shared" si="98"/>
        <v>380</v>
      </c>
    </row>
    <row r="392" spans="1:20" x14ac:dyDescent="0.25">
      <c r="A392" s="2">
        <v>46093</v>
      </c>
      <c r="B392" s="100" t="s">
        <v>1053</v>
      </c>
      <c r="C392" s="76">
        <v>11.7</v>
      </c>
      <c r="D392" s="48">
        <f t="shared" si="102"/>
        <v>1</v>
      </c>
      <c r="E392" s="252">
        <v>423</v>
      </c>
      <c r="F392" s="253">
        <f t="shared" si="86"/>
        <v>0</v>
      </c>
      <c r="G392" s="84">
        <v>11.73</v>
      </c>
      <c r="H392" s="48">
        <f t="shared" si="101"/>
        <v>1</v>
      </c>
      <c r="I392" s="79">
        <f t="shared" si="92"/>
        <v>0</v>
      </c>
      <c r="N392" s="25" t="str">
        <f t="shared" si="89"/>
        <v>CA</v>
      </c>
      <c r="O392" s="25">
        <f t="shared" si="94"/>
        <v>11.6</v>
      </c>
      <c r="P392" s="25">
        <f t="shared" si="95"/>
        <v>12.04</v>
      </c>
      <c r="Q392" s="25">
        <f t="shared" si="96"/>
        <v>8</v>
      </c>
      <c r="R392" s="25">
        <f t="shared" si="100"/>
        <v>14.4</v>
      </c>
      <c r="S392" s="25">
        <f t="shared" si="97"/>
        <v>325</v>
      </c>
      <c r="T392" s="25">
        <f t="shared" si="98"/>
        <v>380</v>
      </c>
    </row>
    <row r="393" spans="1:20" x14ac:dyDescent="0.25">
      <c r="A393" s="2">
        <v>46093</v>
      </c>
      <c r="B393" s="100" t="s">
        <v>1054</v>
      </c>
      <c r="C393" s="213">
        <v>12.1</v>
      </c>
      <c r="D393" s="48">
        <f t="shared" si="102"/>
        <v>0</v>
      </c>
      <c r="E393" s="252">
        <v>364</v>
      </c>
      <c r="F393" s="253">
        <f t="shared" si="86"/>
        <v>1</v>
      </c>
      <c r="G393" s="84">
        <v>11.21</v>
      </c>
      <c r="H393" s="48">
        <f t="shared" si="101"/>
        <v>1</v>
      </c>
      <c r="I393" s="79">
        <f t="shared" si="92"/>
        <v>0</v>
      </c>
      <c r="N393" s="25" t="str">
        <f t="shared" si="89"/>
        <v>CA</v>
      </c>
      <c r="O393" s="25">
        <f t="shared" si="94"/>
        <v>11.6</v>
      </c>
      <c r="P393" s="25">
        <f t="shared" si="95"/>
        <v>12.04</v>
      </c>
      <c r="Q393" s="25">
        <f t="shared" si="96"/>
        <v>8</v>
      </c>
      <c r="R393" s="25">
        <f t="shared" si="100"/>
        <v>14.4</v>
      </c>
      <c r="S393" s="25">
        <f t="shared" si="97"/>
        <v>325</v>
      </c>
      <c r="T393" s="25">
        <f t="shared" si="98"/>
        <v>380</v>
      </c>
    </row>
    <row r="394" spans="1:20" x14ac:dyDescent="0.25">
      <c r="A394" s="2">
        <v>46093</v>
      </c>
      <c r="B394" s="100" t="s">
        <v>1055</v>
      </c>
      <c r="C394" s="76">
        <v>11.9</v>
      </c>
      <c r="D394" s="48">
        <f t="shared" si="102"/>
        <v>1</v>
      </c>
      <c r="E394" s="252">
        <v>362</v>
      </c>
      <c r="F394" s="253">
        <f t="shared" si="86"/>
        <v>1</v>
      </c>
      <c r="G394" s="84">
        <v>12.08</v>
      </c>
      <c r="H394" s="48">
        <f t="shared" si="101"/>
        <v>1</v>
      </c>
      <c r="I394" s="79">
        <f t="shared" si="92"/>
        <v>1</v>
      </c>
      <c r="N394" s="25" t="str">
        <f t="shared" si="89"/>
        <v>CA</v>
      </c>
      <c r="O394" s="25">
        <f t="shared" si="94"/>
        <v>11.6</v>
      </c>
      <c r="P394" s="25">
        <f t="shared" si="95"/>
        <v>12.04</v>
      </c>
      <c r="Q394" s="25">
        <f t="shared" si="96"/>
        <v>8</v>
      </c>
      <c r="R394" s="25">
        <f t="shared" si="100"/>
        <v>14.4</v>
      </c>
      <c r="S394" s="25">
        <f t="shared" si="97"/>
        <v>325</v>
      </c>
      <c r="T394" s="25">
        <f t="shared" si="98"/>
        <v>380</v>
      </c>
    </row>
    <row r="395" spans="1:20" x14ac:dyDescent="0.25">
      <c r="A395" s="2">
        <v>46093</v>
      </c>
      <c r="B395" s="100" t="s">
        <v>1056</v>
      </c>
      <c r="C395" s="76">
        <v>11.9</v>
      </c>
      <c r="D395" s="48">
        <f t="shared" si="102"/>
        <v>1</v>
      </c>
      <c r="E395" s="252">
        <v>371</v>
      </c>
      <c r="F395" s="253">
        <f t="shared" si="86"/>
        <v>1</v>
      </c>
      <c r="G395" s="84">
        <v>11.82</v>
      </c>
      <c r="H395" s="48">
        <f t="shared" si="101"/>
        <v>1</v>
      </c>
      <c r="I395" s="79">
        <f t="shared" si="92"/>
        <v>1</v>
      </c>
      <c r="N395" s="25" t="str">
        <f t="shared" ref="N395" si="103">LEFT(B395,2)</f>
        <v>CA</v>
      </c>
      <c r="O395" s="25">
        <f t="shared" si="94"/>
        <v>11.6</v>
      </c>
      <c r="P395" s="25">
        <f t="shared" si="95"/>
        <v>12.04</v>
      </c>
      <c r="Q395" s="25">
        <f t="shared" si="96"/>
        <v>8</v>
      </c>
      <c r="R395" s="25">
        <f t="shared" si="100"/>
        <v>14.4</v>
      </c>
      <c r="S395" s="25">
        <f t="shared" si="97"/>
        <v>325</v>
      </c>
      <c r="T395" s="25">
        <f t="shared" si="98"/>
        <v>380</v>
      </c>
    </row>
    <row r="396" spans="1:20" x14ac:dyDescent="0.25">
      <c r="A396" s="2">
        <v>46093</v>
      </c>
      <c r="B396" s="100" t="s">
        <v>1057</v>
      </c>
      <c r="C396" s="76">
        <v>12</v>
      </c>
      <c r="D396" s="48">
        <f t="shared" si="102"/>
        <v>1</v>
      </c>
      <c r="E396" s="252">
        <v>342</v>
      </c>
      <c r="F396" s="253">
        <f t="shared" si="86"/>
        <v>1</v>
      </c>
      <c r="G396" s="84">
        <v>11</v>
      </c>
      <c r="H396" s="48">
        <f t="shared" si="101"/>
        <v>1</v>
      </c>
      <c r="I396" s="79">
        <f t="shared" si="92"/>
        <v>1</v>
      </c>
      <c r="N396" s="25" t="str">
        <f t="shared" si="89"/>
        <v>CA</v>
      </c>
      <c r="O396" s="25">
        <f t="shared" si="94"/>
        <v>11.6</v>
      </c>
      <c r="P396" s="25">
        <f t="shared" si="95"/>
        <v>12.04</v>
      </c>
      <c r="Q396" s="25">
        <f t="shared" si="96"/>
        <v>8</v>
      </c>
      <c r="R396" s="25">
        <f t="shared" si="100"/>
        <v>14.4</v>
      </c>
      <c r="S396" s="25">
        <f t="shared" si="97"/>
        <v>325</v>
      </c>
      <c r="T396" s="25">
        <f t="shared" si="98"/>
        <v>380</v>
      </c>
    </row>
    <row r="397" spans="1:20" x14ac:dyDescent="0.25">
      <c r="A397" s="2">
        <v>46093</v>
      </c>
      <c r="B397" s="100" t="s">
        <v>1058</v>
      </c>
      <c r="C397" s="76">
        <v>12</v>
      </c>
      <c r="D397" s="48">
        <f t="shared" si="102"/>
        <v>1</v>
      </c>
      <c r="E397" s="252">
        <v>341</v>
      </c>
      <c r="F397" s="253">
        <f t="shared" si="86"/>
        <v>1</v>
      </c>
      <c r="G397" s="84">
        <v>11.41</v>
      </c>
      <c r="H397" s="48">
        <f t="shared" si="101"/>
        <v>1</v>
      </c>
      <c r="I397" s="79">
        <f t="shared" si="92"/>
        <v>1</v>
      </c>
      <c r="N397" s="25" t="str">
        <f t="shared" si="89"/>
        <v>CA</v>
      </c>
      <c r="O397" s="25">
        <f t="shared" si="94"/>
        <v>11.6</v>
      </c>
      <c r="P397" s="25">
        <f t="shared" si="95"/>
        <v>12.04</v>
      </c>
      <c r="Q397" s="25">
        <f t="shared" si="96"/>
        <v>8</v>
      </c>
      <c r="R397" s="25">
        <f t="shared" si="100"/>
        <v>14.4</v>
      </c>
      <c r="S397" s="25">
        <f t="shared" si="97"/>
        <v>325</v>
      </c>
      <c r="T397" s="25">
        <f t="shared" si="98"/>
        <v>380</v>
      </c>
    </row>
    <row r="398" spans="1:20" x14ac:dyDescent="0.25">
      <c r="A398" s="2">
        <v>46093</v>
      </c>
      <c r="B398" s="100" t="s">
        <v>1059</v>
      </c>
      <c r="C398" s="213">
        <v>12.2</v>
      </c>
      <c r="D398" s="48">
        <f t="shared" si="102"/>
        <v>0</v>
      </c>
      <c r="E398" s="252">
        <v>341</v>
      </c>
      <c r="F398" s="253">
        <f t="shared" si="86"/>
        <v>1</v>
      </c>
      <c r="G398" s="84">
        <v>12.87</v>
      </c>
      <c r="H398" s="48">
        <f t="shared" si="101"/>
        <v>1</v>
      </c>
      <c r="I398" s="79">
        <f t="shared" si="92"/>
        <v>0</v>
      </c>
      <c r="N398" s="25" t="str">
        <f t="shared" si="89"/>
        <v>CA</v>
      </c>
      <c r="O398" s="25">
        <f t="shared" si="94"/>
        <v>11.6</v>
      </c>
      <c r="P398" s="25">
        <f t="shared" si="95"/>
        <v>12.04</v>
      </c>
      <c r="Q398" s="25">
        <f t="shared" si="96"/>
        <v>8</v>
      </c>
      <c r="R398" s="25">
        <f t="shared" si="100"/>
        <v>14.4</v>
      </c>
      <c r="S398" s="25">
        <f t="shared" si="97"/>
        <v>325</v>
      </c>
      <c r="T398" s="25">
        <f t="shared" si="98"/>
        <v>380</v>
      </c>
    </row>
    <row r="399" spans="1:20" x14ac:dyDescent="0.25">
      <c r="A399" s="2">
        <v>46094</v>
      </c>
      <c r="B399" s="100" t="s">
        <v>1060</v>
      </c>
      <c r="C399" s="76">
        <v>12</v>
      </c>
      <c r="D399" s="48">
        <f t="shared" si="102"/>
        <v>1</v>
      </c>
      <c r="E399" s="252">
        <v>349</v>
      </c>
      <c r="F399" s="253">
        <f t="shared" si="86"/>
        <v>1</v>
      </c>
      <c r="G399" s="84">
        <v>12.16</v>
      </c>
      <c r="H399" s="48">
        <f t="shared" si="101"/>
        <v>1</v>
      </c>
      <c r="I399" s="79">
        <f t="shared" si="92"/>
        <v>1</v>
      </c>
      <c r="N399" s="25" t="str">
        <f t="shared" si="89"/>
        <v>CA</v>
      </c>
      <c r="O399" s="25">
        <f t="shared" si="94"/>
        <v>11.6</v>
      </c>
      <c r="P399" s="25">
        <f t="shared" si="95"/>
        <v>12.04</v>
      </c>
      <c r="Q399" s="25">
        <f t="shared" si="96"/>
        <v>8</v>
      </c>
      <c r="R399" s="25">
        <f t="shared" si="100"/>
        <v>14.4</v>
      </c>
      <c r="S399" s="25">
        <f t="shared" si="97"/>
        <v>325</v>
      </c>
      <c r="T399" s="25">
        <f t="shared" si="98"/>
        <v>380</v>
      </c>
    </row>
    <row r="400" spans="1:20" x14ac:dyDescent="0.25">
      <c r="A400" s="2">
        <v>46094</v>
      </c>
      <c r="B400" s="100" t="s">
        <v>1061</v>
      </c>
      <c r="C400" s="76">
        <v>12</v>
      </c>
      <c r="D400" s="48">
        <f t="shared" si="102"/>
        <v>1</v>
      </c>
      <c r="E400" s="252">
        <v>348</v>
      </c>
      <c r="F400" s="253">
        <f t="shared" si="86"/>
        <v>1</v>
      </c>
      <c r="G400" s="84">
        <v>12.94</v>
      </c>
      <c r="H400" s="48">
        <f t="shared" ref="H400:H426" si="104">IF(+(IF(G400&lt;Q400,0,IF(G400&gt;R400,0,1)))=1,1,0)</f>
        <v>1</v>
      </c>
      <c r="I400" s="79">
        <f t="shared" si="92"/>
        <v>1</v>
      </c>
      <c r="N400" s="25" t="str">
        <f t="shared" si="89"/>
        <v>CA</v>
      </c>
      <c r="O400" s="25">
        <f t="shared" si="94"/>
        <v>11.6</v>
      </c>
      <c r="P400" s="25">
        <f t="shared" si="95"/>
        <v>12.04</v>
      </c>
      <c r="Q400" s="25">
        <f t="shared" si="96"/>
        <v>8</v>
      </c>
      <c r="R400" s="25">
        <f t="shared" si="100"/>
        <v>14.4</v>
      </c>
      <c r="S400" s="25">
        <f t="shared" si="97"/>
        <v>325</v>
      </c>
      <c r="T400" s="25">
        <f t="shared" si="98"/>
        <v>380</v>
      </c>
    </row>
    <row r="401" spans="1:20" x14ac:dyDescent="0.25">
      <c r="A401" s="2">
        <v>46094</v>
      </c>
      <c r="B401" s="100" t="s">
        <v>1062</v>
      </c>
      <c r="C401" s="76">
        <v>11.8</v>
      </c>
      <c r="D401" s="48">
        <f t="shared" si="102"/>
        <v>1</v>
      </c>
      <c r="E401" s="252">
        <v>358</v>
      </c>
      <c r="F401" s="253">
        <f t="shared" si="86"/>
        <v>1</v>
      </c>
      <c r="G401" s="84">
        <v>13.21</v>
      </c>
      <c r="H401" s="48">
        <f t="shared" si="104"/>
        <v>1</v>
      </c>
      <c r="I401" s="79">
        <f t="shared" si="92"/>
        <v>1</v>
      </c>
      <c r="N401" s="25" t="str">
        <f t="shared" si="89"/>
        <v>CA</v>
      </c>
      <c r="O401" s="25">
        <f t="shared" si="94"/>
        <v>11.6</v>
      </c>
      <c r="P401" s="25">
        <f t="shared" si="95"/>
        <v>12.04</v>
      </c>
      <c r="Q401" s="25">
        <f t="shared" si="96"/>
        <v>8</v>
      </c>
      <c r="R401" s="25">
        <f t="shared" si="100"/>
        <v>14.4</v>
      </c>
      <c r="S401" s="25">
        <f t="shared" si="97"/>
        <v>325</v>
      </c>
      <c r="T401" s="25">
        <f t="shared" si="98"/>
        <v>380</v>
      </c>
    </row>
    <row r="402" spans="1:20" x14ac:dyDescent="0.25">
      <c r="A402" s="2">
        <v>46094</v>
      </c>
      <c r="B402" s="100" t="s">
        <v>1063</v>
      </c>
      <c r="C402" s="76">
        <v>11.6</v>
      </c>
      <c r="D402" s="48">
        <f t="shared" si="102"/>
        <v>1</v>
      </c>
      <c r="E402" s="252">
        <v>355</v>
      </c>
      <c r="F402" s="253">
        <f t="shared" si="86"/>
        <v>1</v>
      </c>
      <c r="G402" s="84">
        <v>13.56</v>
      </c>
      <c r="H402" s="48">
        <f t="shared" si="104"/>
        <v>1</v>
      </c>
      <c r="I402" s="79">
        <f t="shared" si="92"/>
        <v>1</v>
      </c>
      <c r="N402" s="25" t="str">
        <f t="shared" si="89"/>
        <v>CA</v>
      </c>
      <c r="O402" s="25">
        <f t="shared" si="94"/>
        <v>11.6</v>
      </c>
      <c r="P402" s="25">
        <f t="shared" si="95"/>
        <v>12.04</v>
      </c>
      <c r="Q402" s="25">
        <f t="shared" si="96"/>
        <v>8</v>
      </c>
      <c r="R402" s="25">
        <f t="shared" si="100"/>
        <v>14.4</v>
      </c>
      <c r="S402" s="25">
        <f t="shared" si="97"/>
        <v>325</v>
      </c>
      <c r="T402" s="25">
        <f t="shared" si="98"/>
        <v>380</v>
      </c>
    </row>
    <row r="403" spans="1:20" x14ac:dyDescent="0.25">
      <c r="A403" s="2">
        <v>46094</v>
      </c>
      <c r="B403" s="100" t="s">
        <v>1064</v>
      </c>
      <c r="C403" s="76">
        <v>12</v>
      </c>
      <c r="D403" s="48">
        <f t="shared" si="102"/>
        <v>1</v>
      </c>
      <c r="E403" s="252">
        <v>353</v>
      </c>
      <c r="F403" s="253">
        <f t="shared" si="86"/>
        <v>1</v>
      </c>
      <c r="G403" s="130"/>
      <c r="H403" s="48">
        <f t="shared" si="104"/>
        <v>0</v>
      </c>
      <c r="I403" s="79">
        <f t="shared" si="92"/>
        <v>0</v>
      </c>
      <c r="N403" s="25" t="str">
        <f t="shared" si="89"/>
        <v>CA</v>
      </c>
      <c r="O403" s="25">
        <f t="shared" si="94"/>
        <v>11.6</v>
      </c>
      <c r="P403" s="25">
        <f t="shared" si="95"/>
        <v>12.04</v>
      </c>
      <c r="Q403" s="25">
        <f t="shared" si="96"/>
        <v>8</v>
      </c>
      <c r="R403" s="25">
        <f t="shared" si="100"/>
        <v>14.4</v>
      </c>
      <c r="S403" s="25">
        <f t="shared" si="97"/>
        <v>325</v>
      </c>
      <c r="T403" s="25">
        <f t="shared" si="98"/>
        <v>380</v>
      </c>
    </row>
    <row r="404" spans="1:20" x14ac:dyDescent="0.25">
      <c r="A404" s="2">
        <v>46094</v>
      </c>
      <c r="B404" s="100" t="s">
        <v>1065</v>
      </c>
      <c r="C404" s="76">
        <v>12</v>
      </c>
      <c r="D404" s="48">
        <f t="shared" si="102"/>
        <v>1</v>
      </c>
      <c r="E404" s="252">
        <v>364</v>
      </c>
      <c r="F404" s="253">
        <f t="shared" si="86"/>
        <v>1</v>
      </c>
      <c r="G404" s="84">
        <v>11.84</v>
      </c>
      <c r="H404" s="48">
        <f t="shared" si="104"/>
        <v>1</v>
      </c>
      <c r="I404" s="79">
        <f t="shared" si="92"/>
        <v>1</v>
      </c>
      <c r="N404" s="25" t="str">
        <f t="shared" si="89"/>
        <v>CA</v>
      </c>
      <c r="O404" s="25">
        <f t="shared" si="94"/>
        <v>11.6</v>
      </c>
      <c r="P404" s="25">
        <f t="shared" si="95"/>
        <v>12.04</v>
      </c>
      <c r="Q404" s="25">
        <f t="shared" si="96"/>
        <v>8</v>
      </c>
      <c r="R404" s="25">
        <f t="shared" si="100"/>
        <v>14.4</v>
      </c>
      <c r="S404" s="25">
        <f t="shared" si="97"/>
        <v>325</v>
      </c>
      <c r="T404" s="25">
        <f t="shared" si="98"/>
        <v>380</v>
      </c>
    </row>
    <row r="405" spans="1:20" x14ac:dyDescent="0.25">
      <c r="A405" s="2">
        <v>46094</v>
      </c>
      <c r="B405" s="100" t="s">
        <v>1066</v>
      </c>
      <c r="C405" s="76">
        <v>11.8</v>
      </c>
      <c r="D405" s="48">
        <f t="shared" si="102"/>
        <v>1</v>
      </c>
      <c r="E405" s="252">
        <v>347</v>
      </c>
      <c r="F405" s="253">
        <f t="shared" si="86"/>
        <v>1</v>
      </c>
      <c r="G405" s="84">
        <v>11.44</v>
      </c>
      <c r="H405" s="48">
        <f t="shared" si="104"/>
        <v>1</v>
      </c>
      <c r="I405" s="79">
        <f t="shared" si="92"/>
        <v>1</v>
      </c>
      <c r="N405" s="25" t="str">
        <f t="shared" si="89"/>
        <v>CA</v>
      </c>
      <c r="O405" s="25">
        <f t="shared" si="94"/>
        <v>11.6</v>
      </c>
      <c r="P405" s="25">
        <f t="shared" si="95"/>
        <v>12.04</v>
      </c>
      <c r="Q405" s="25">
        <f t="shared" si="96"/>
        <v>8</v>
      </c>
      <c r="R405" s="25">
        <f t="shared" si="100"/>
        <v>14.4</v>
      </c>
      <c r="S405" s="25">
        <f t="shared" si="97"/>
        <v>325</v>
      </c>
      <c r="T405" s="25">
        <f t="shared" si="98"/>
        <v>380</v>
      </c>
    </row>
    <row r="406" spans="1:20" x14ac:dyDescent="0.25">
      <c r="A406" s="2">
        <v>46094</v>
      </c>
      <c r="B406" s="100" t="s">
        <v>1067</v>
      </c>
      <c r="C406" s="76">
        <v>11.9</v>
      </c>
      <c r="D406" s="48">
        <f t="shared" si="102"/>
        <v>1</v>
      </c>
      <c r="E406" s="252">
        <v>363</v>
      </c>
      <c r="F406" s="253">
        <f t="shared" si="86"/>
        <v>1</v>
      </c>
      <c r="G406" s="84">
        <v>11.18</v>
      </c>
      <c r="H406" s="48">
        <f t="shared" si="104"/>
        <v>1</v>
      </c>
      <c r="I406" s="79">
        <f t="shared" si="92"/>
        <v>1</v>
      </c>
      <c r="N406" s="25" t="str">
        <f t="shared" ref="N406:N469" si="105">LEFT(B406,2)</f>
        <v>CA</v>
      </c>
      <c r="O406" s="25">
        <f t="shared" si="94"/>
        <v>11.6</v>
      </c>
      <c r="P406" s="25">
        <f t="shared" si="95"/>
        <v>12.04</v>
      </c>
      <c r="Q406" s="25">
        <f t="shared" si="96"/>
        <v>8</v>
      </c>
      <c r="R406" s="25">
        <f t="shared" si="100"/>
        <v>14.4</v>
      </c>
      <c r="S406" s="25">
        <f t="shared" si="97"/>
        <v>325</v>
      </c>
      <c r="T406" s="25">
        <f t="shared" si="98"/>
        <v>380</v>
      </c>
    </row>
    <row r="407" spans="1:20" x14ac:dyDescent="0.25">
      <c r="A407" s="2">
        <v>46094</v>
      </c>
      <c r="B407" s="100" t="s">
        <v>1068</v>
      </c>
      <c r="C407" s="76">
        <v>11.9</v>
      </c>
      <c r="D407" s="48">
        <f t="shared" si="102"/>
        <v>1</v>
      </c>
      <c r="E407" s="252">
        <v>379</v>
      </c>
      <c r="F407" s="253">
        <f t="shared" si="86"/>
        <v>1</v>
      </c>
      <c r="G407" s="84">
        <v>12.14</v>
      </c>
      <c r="H407" s="48">
        <f t="shared" si="104"/>
        <v>1</v>
      </c>
      <c r="I407" s="79">
        <f t="shared" si="92"/>
        <v>1</v>
      </c>
      <c r="N407" s="25" t="str">
        <f t="shared" si="105"/>
        <v>CA</v>
      </c>
      <c r="O407" s="25">
        <f t="shared" si="94"/>
        <v>11.6</v>
      </c>
      <c r="P407" s="25">
        <f t="shared" si="95"/>
        <v>12.04</v>
      </c>
      <c r="Q407" s="25">
        <f t="shared" si="96"/>
        <v>8</v>
      </c>
      <c r="R407" s="25">
        <f t="shared" si="100"/>
        <v>14.4</v>
      </c>
      <c r="S407" s="25">
        <f t="shared" si="97"/>
        <v>325</v>
      </c>
      <c r="T407" s="25">
        <f t="shared" si="98"/>
        <v>380</v>
      </c>
    </row>
    <row r="408" spans="1:20" x14ac:dyDescent="0.25">
      <c r="A408" s="2">
        <v>46094</v>
      </c>
      <c r="B408" s="100" t="s">
        <v>1069</v>
      </c>
      <c r="C408" s="76">
        <v>11.9</v>
      </c>
      <c r="D408" s="48">
        <f t="shared" si="102"/>
        <v>1</v>
      </c>
      <c r="E408" s="252">
        <v>399</v>
      </c>
      <c r="F408" s="253">
        <f t="shared" si="86"/>
        <v>0</v>
      </c>
      <c r="G408" s="84">
        <v>11.32</v>
      </c>
      <c r="H408" s="48">
        <f t="shared" si="104"/>
        <v>1</v>
      </c>
      <c r="I408" s="79">
        <f t="shared" si="92"/>
        <v>0</v>
      </c>
      <c r="N408" s="25" t="str">
        <f t="shared" si="105"/>
        <v>CA</v>
      </c>
      <c r="O408" s="25">
        <f t="shared" si="94"/>
        <v>11.6</v>
      </c>
      <c r="P408" s="25">
        <f t="shared" si="95"/>
        <v>12.04</v>
      </c>
      <c r="Q408" s="25">
        <f t="shared" si="96"/>
        <v>8</v>
      </c>
      <c r="R408" s="25">
        <f t="shared" si="100"/>
        <v>14.4</v>
      </c>
      <c r="S408" s="25">
        <f t="shared" si="97"/>
        <v>325</v>
      </c>
      <c r="T408" s="25">
        <f t="shared" si="98"/>
        <v>380</v>
      </c>
    </row>
    <row r="409" spans="1:20" x14ac:dyDescent="0.25">
      <c r="A409" s="2">
        <v>46095</v>
      </c>
      <c r="B409" s="100" t="s">
        <v>1070</v>
      </c>
      <c r="C409" s="76">
        <v>12</v>
      </c>
      <c r="D409" s="48">
        <f t="shared" si="102"/>
        <v>1</v>
      </c>
      <c r="E409" s="252">
        <v>489</v>
      </c>
      <c r="F409" s="253">
        <f t="shared" si="86"/>
        <v>0</v>
      </c>
      <c r="G409" s="84">
        <v>12.11</v>
      </c>
      <c r="H409" s="48">
        <f t="shared" si="104"/>
        <v>1</v>
      </c>
      <c r="I409" s="79">
        <f t="shared" si="92"/>
        <v>0</v>
      </c>
      <c r="N409" s="25" t="str">
        <f t="shared" si="105"/>
        <v>CA</v>
      </c>
      <c r="O409" s="25">
        <f t="shared" si="94"/>
        <v>11.6</v>
      </c>
      <c r="P409" s="25">
        <f t="shared" si="95"/>
        <v>12.04</v>
      </c>
      <c r="Q409" s="25">
        <f t="shared" si="96"/>
        <v>8</v>
      </c>
      <c r="R409" s="25">
        <f t="shared" si="100"/>
        <v>14.4</v>
      </c>
      <c r="S409" s="25">
        <f t="shared" si="97"/>
        <v>325</v>
      </c>
      <c r="T409" s="25">
        <f t="shared" si="98"/>
        <v>380</v>
      </c>
    </row>
    <row r="410" spans="1:20" x14ac:dyDescent="0.25">
      <c r="A410" s="2">
        <v>46095</v>
      </c>
      <c r="B410" s="100" t="s">
        <v>1071</v>
      </c>
      <c r="C410" s="76">
        <v>11.7</v>
      </c>
      <c r="D410" s="48">
        <f t="shared" si="102"/>
        <v>1</v>
      </c>
      <c r="E410" s="252">
        <v>374</v>
      </c>
      <c r="F410" s="253">
        <f t="shared" si="86"/>
        <v>1</v>
      </c>
      <c r="G410" s="84">
        <v>12.22</v>
      </c>
      <c r="H410" s="48">
        <f t="shared" si="104"/>
        <v>1</v>
      </c>
      <c r="I410" s="79">
        <f t="shared" si="92"/>
        <v>1</v>
      </c>
      <c r="N410" s="25" t="str">
        <f t="shared" si="105"/>
        <v>CA</v>
      </c>
      <c r="O410" s="25">
        <f t="shared" si="94"/>
        <v>11.6</v>
      </c>
      <c r="P410" s="25">
        <f t="shared" si="95"/>
        <v>12.04</v>
      </c>
      <c r="Q410" s="25">
        <f t="shared" si="96"/>
        <v>8</v>
      </c>
      <c r="R410" s="25">
        <f t="shared" si="100"/>
        <v>14.4</v>
      </c>
      <c r="S410" s="25">
        <f t="shared" si="97"/>
        <v>325</v>
      </c>
      <c r="T410" s="25">
        <f t="shared" si="98"/>
        <v>380</v>
      </c>
    </row>
    <row r="411" spans="1:20" x14ac:dyDescent="0.25">
      <c r="A411" s="2">
        <v>46095</v>
      </c>
      <c r="B411" s="100" t="s">
        <v>1072</v>
      </c>
      <c r="C411" s="76">
        <v>12</v>
      </c>
      <c r="D411" s="48">
        <f t="shared" si="102"/>
        <v>1</v>
      </c>
      <c r="E411" s="252">
        <v>388</v>
      </c>
      <c r="F411" s="253">
        <f t="shared" si="86"/>
        <v>0</v>
      </c>
      <c r="G411" s="130"/>
      <c r="H411" s="48">
        <f t="shared" si="104"/>
        <v>0</v>
      </c>
      <c r="I411" s="79">
        <f t="shared" si="92"/>
        <v>0</v>
      </c>
      <c r="N411" s="25" t="str">
        <f t="shared" si="105"/>
        <v>CA</v>
      </c>
      <c r="O411" s="25">
        <f t="shared" si="94"/>
        <v>11.6</v>
      </c>
      <c r="P411" s="25">
        <f t="shared" si="95"/>
        <v>12.04</v>
      </c>
      <c r="Q411" s="25">
        <f t="shared" si="96"/>
        <v>8</v>
      </c>
      <c r="R411" s="25">
        <f t="shared" si="100"/>
        <v>14.4</v>
      </c>
      <c r="S411" s="25">
        <f t="shared" si="97"/>
        <v>325</v>
      </c>
      <c r="T411" s="25">
        <f t="shared" si="98"/>
        <v>380</v>
      </c>
    </row>
    <row r="412" spans="1:20" x14ac:dyDescent="0.25">
      <c r="A412" s="2">
        <v>46095</v>
      </c>
      <c r="B412" s="100" t="s">
        <v>1073</v>
      </c>
      <c r="C412" s="76">
        <v>12</v>
      </c>
      <c r="D412" s="48">
        <f t="shared" si="102"/>
        <v>1</v>
      </c>
      <c r="E412" s="252">
        <v>356</v>
      </c>
      <c r="F412" s="253">
        <f t="shared" si="86"/>
        <v>1</v>
      </c>
      <c r="G412" s="84">
        <v>12.29</v>
      </c>
      <c r="H412" s="48">
        <f t="shared" si="104"/>
        <v>1</v>
      </c>
      <c r="I412" s="79">
        <f t="shared" si="92"/>
        <v>1</v>
      </c>
      <c r="N412" s="25" t="str">
        <f t="shared" si="105"/>
        <v>ST</v>
      </c>
      <c r="O412" s="25">
        <f t="shared" si="94"/>
        <v>11.6</v>
      </c>
      <c r="P412" s="25">
        <f t="shared" si="95"/>
        <v>12.04</v>
      </c>
      <c r="Q412" s="25">
        <f t="shared" si="96"/>
        <v>8</v>
      </c>
      <c r="R412" s="25">
        <f t="shared" si="100"/>
        <v>14.4</v>
      </c>
      <c r="S412" s="25">
        <f t="shared" si="97"/>
        <v>325</v>
      </c>
      <c r="T412" s="25">
        <f t="shared" si="98"/>
        <v>380</v>
      </c>
    </row>
    <row r="413" spans="1:20" x14ac:dyDescent="0.25">
      <c r="A413" s="2">
        <v>46095</v>
      </c>
      <c r="B413" s="100" t="s">
        <v>1074</v>
      </c>
      <c r="C413" s="76">
        <v>12</v>
      </c>
      <c r="D413" s="48">
        <f t="shared" si="102"/>
        <v>1</v>
      </c>
      <c r="E413" s="252">
        <v>360</v>
      </c>
      <c r="F413" s="253">
        <f t="shared" si="86"/>
        <v>1</v>
      </c>
      <c r="G413" s="84">
        <v>12.04</v>
      </c>
      <c r="H413" s="48">
        <f t="shared" si="104"/>
        <v>1</v>
      </c>
      <c r="I413" s="79">
        <f t="shared" si="92"/>
        <v>1</v>
      </c>
      <c r="N413" s="25" t="str">
        <f t="shared" si="105"/>
        <v>ST</v>
      </c>
      <c r="O413" s="25">
        <f t="shared" si="94"/>
        <v>11.6</v>
      </c>
      <c r="P413" s="25">
        <f t="shared" si="95"/>
        <v>12.04</v>
      </c>
      <c r="Q413" s="25">
        <f t="shared" si="96"/>
        <v>8</v>
      </c>
      <c r="R413" s="25">
        <f t="shared" si="100"/>
        <v>14.4</v>
      </c>
      <c r="S413" s="25">
        <f t="shared" si="97"/>
        <v>325</v>
      </c>
      <c r="T413" s="25">
        <f t="shared" si="98"/>
        <v>380</v>
      </c>
    </row>
    <row r="414" spans="1:20" x14ac:dyDescent="0.25">
      <c r="A414" s="2">
        <v>46095</v>
      </c>
      <c r="B414" s="100" t="s">
        <v>1075</v>
      </c>
      <c r="C414" s="76">
        <v>11.9</v>
      </c>
      <c r="D414" s="48">
        <f t="shared" si="102"/>
        <v>1</v>
      </c>
      <c r="E414" s="252">
        <v>361</v>
      </c>
      <c r="F414" s="253">
        <f t="shared" si="86"/>
        <v>1</v>
      </c>
      <c r="G414" s="84">
        <v>12.46</v>
      </c>
      <c r="H414" s="48">
        <f t="shared" si="104"/>
        <v>1</v>
      </c>
      <c r="I414" s="79">
        <f t="shared" si="92"/>
        <v>1</v>
      </c>
      <c r="N414" s="25" t="str">
        <f t="shared" si="105"/>
        <v>ST</v>
      </c>
      <c r="O414" s="25">
        <f t="shared" si="94"/>
        <v>11.6</v>
      </c>
      <c r="P414" s="25">
        <f t="shared" si="95"/>
        <v>12.04</v>
      </c>
      <c r="Q414" s="25">
        <f t="shared" si="96"/>
        <v>8</v>
      </c>
      <c r="R414" s="25">
        <f t="shared" si="100"/>
        <v>14.4</v>
      </c>
      <c r="S414" s="25">
        <f t="shared" si="97"/>
        <v>325</v>
      </c>
      <c r="T414" s="25">
        <f t="shared" si="98"/>
        <v>380</v>
      </c>
    </row>
    <row r="415" spans="1:20" x14ac:dyDescent="0.25">
      <c r="A415" s="2">
        <v>46095</v>
      </c>
      <c r="B415" s="100" t="s">
        <v>1076</v>
      </c>
      <c r="C415" s="76">
        <v>11.8</v>
      </c>
      <c r="D415" s="48">
        <f t="shared" si="102"/>
        <v>1</v>
      </c>
      <c r="E415" s="252">
        <v>366</v>
      </c>
      <c r="F415" s="253">
        <f t="shared" si="86"/>
        <v>1</v>
      </c>
      <c r="G415" s="84">
        <v>12.19</v>
      </c>
      <c r="H415" s="48">
        <f t="shared" si="104"/>
        <v>1</v>
      </c>
      <c r="I415" s="79">
        <f t="shared" si="92"/>
        <v>1</v>
      </c>
      <c r="N415" s="25" t="str">
        <f>LEFT(B415,2)</f>
        <v>ST</v>
      </c>
      <c r="O415" s="25">
        <f t="shared" si="94"/>
        <v>11.6</v>
      </c>
      <c r="P415" s="25">
        <f t="shared" si="95"/>
        <v>12.04</v>
      </c>
      <c r="Q415" s="25">
        <f t="shared" si="96"/>
        <v>8</v>
      </c>
      <c r="R415" s="25">
        <f t="shared" si="100"/>
        <v>14.4</v>
      </c>
      <c r="S415" s="25">
        <f t="shared" si="97"/>
        <v>325</v>
      </c>
      <c r="T415" s="25">
        <f t="shared" si="98"/>
        <v>380</v>
      </c>
    </row>
    <row r="416" spans="1:20" x14ac:dyDescent="0.25">
      <c r="A416" s="2">
        <v>46095</v>
      </c>
      <c r="B416" s="100" t="s">
        <v>1077</v>
      </c>
      <c r="C416" s="76">
        <v>11.8</v>
      </c>
      <c r="D416" s="48">
        <f t="shared" si="102"/>
        <v>1</v>
      </c>
      <c r="E416" s="252">
        <v>368</v>
      </c>
      <c r="F416" s="253">
        <f t="shared" si="86"/>
        <v>1</v>
      </c>
      <c r="G416" s="84">
        <v>12.21</v>
      </c>
      <c r="H416" s="48">
        <f t="shared" si="104"/>
        <v>1</v>
      </c>
      <c r="I416" s="79">
        <f t="shared" si="92"/>
        <v>1</v>
      </c>
      <c r="N416" s="25" t="str">
        <f>LEFT(B416,2)</f>
        <v>ST</v>
      </c>
      <c r="O416" s="25">
        <f t="shared" si="94"/>
        <v>11.6</v>
      </c>
      <c r="P416" s="25">
        <f t="shared" si="95"/>
        <v>12.04</v>
      </c>
      <c r="Q416" s="25">
        <f t="shared" si="96"/>
        <v>8</v>
      </c>
      <c r="R416" s="25">
        <f t="shared" si="100"/>
        <v>14.4</v>
      </c>
      <c r="S416" s="25">
        <f t="shared" si="97"/>
        <v>325</v>
      </c>
      <c r="T416" s="25">
        <f t="shared" si="98"/>
        <v>380</v>
      </c>
    </row>
    <row r="417" spans="1:20" x14ac:dyDescent="0.25">
      <c r="A417" s="2">
        <v>46095</v>
      </c>
      <c r="B417" s="100" t="s">
        <v>1078</v>
      </c>
      <c r="C417" s="76">
        <v>11.9</v>
      </c>
      <c r="D417" s="48">
        <f t="shared" si="102"/>
        <v>1</v>
      </c>
      <c r="E417" s="252">
        <v>372</v>
      </c>
      <c r="F417" s="253">
        <f t="shared" si="86"/>
        <v>1</v>
      </c>
      <c r="G417" s="84">
        <v>12.54</v>
      </c>
      <c r="H417" s="48">
        <f t="shared" si="104"/>
        <v>1</v>
      </c>
      <c r="I417" s="79">
        <f t="shared" si="92"/>
        <v>1</v>
      </c>
      <c r="N417" s="25" t="str">
        <f t="shared" si="105"/>
        <v>ST</v>
      </c>
      <c r="O417" s="25">
        <f t="shared" si="94"/>
        <v>11.6</v>
      </c>
      <c r="P417" s="25">
        <f t="shared" si="95"/>
        <v>12.04</v>
      </c>
      <c r="Q417" s="25">
        <f t="shared" si="96"/>
        <v>8</v>
      </c>
      <c r="R417" s="25">
        <f t="shared" si="100"/>
        <v>14.4</v>
      </c>
      <c r="S417" s="25">
        <f t="shared" si="97"/>
        <v>325</v>
      </c>
      <c r="T417" s="25">
        <f t="shared" si="98"/>
        <v>380</v>
      </c>
    </row>
    <row r="418" spans="1:20" x14ac:dyDescent="0.25">
      <c r="A418" s="2">
        <v>46096</v>
      </c>
      <c r="B418" s="100" t="s">
        <v>1079</v>
      </c>
      <c r="C418" s="76">
        <v>12</v>
      </c>
      <c r="D418" s="48">
        <f t="shared" si="102"/>
        <v>1</v>
      </c>
      <c r="E418" s="252">
        <v>374</v>
      </c>
      <c r="F418" s="253">
        <f t="shared" si="86"/>
        <v>1</v>
      </c>
      <c r="G418" s="84">
        <v>12.32</v>
      </c>
      <c r="H418" s="48">
        <f t="shared" si="104"/>
        <v>1</v>
      </c>
      <c r="I418" s="79">
        <f t="shared" si="92"/>
        <v>1</v>
      </c>
      <c r="N418" s="25" t="str">
        <f t="shared" si="105"/>
        <v>ST</v>
      </c>
      <c r="O418" s="25">
        <f t="shared" si="94"/>
        <v>11.6</v>
      </c>
      <c r="P418" s="25">
        <f t="shared" si="95"/>
        <v>12.04</v>
      </c>
      <c r="Q418" s="25">
        <f t="shared" si="96"/>
        <v>8</v>
      </c>
      <c r="R418" s="25">
        <f t="shared" si="100"/>
        <v>14.4</v>
      </c>
      <c r="S418" s="25">
        <f t="shared" si="97"/>
        <v>325</v>
      </c>
      <c r="T418" s="25">
        <f t="shared" si="98"/>
        <v>380</v>
      </c>
    </row>
    <row r="419" spans="1:20" x14ac:dyDescent="0.25">
      <c r="A419" s="2">
        <v>46096</v>
      </c>
      <c r="B419" s="100" t="s">
        <v>1080</v>
      </c>
      <c r="C419" s="76">
        <v>11.9</v>
      </c>
      <c r="D419" s="48">
        <f t="shared" si="102"/>
        <v>1</v>
      </c>
      <c r="E419" s="252">
        <v>370</v>
      </c>
      <c r="F419" s="253">
        <f t="shared" si="86"/>
        <v>1</v>
      </c>
      <c r="G419" s="84">
        <v>12.15</v>
      </c>
      <c r="H419" s="48">
        <f t="shared" si="104"/>
        <v>1</v>
      </c>
      <c r="I419" s="79">
        <f t="shared" si="92"/>
        <v>1</v>
      </c>
      <c r="N419" s="25" t="str">
        <f>LEFT(B419,2)</f>
        <v>ST</v>
      </c>
      <c r="O419" s="25">
        <f t="shared" si="94"/>
        <v>11.6</v>
      </c>
      <c r="P419" s="25">
        <f t="shared" si="95"/>
        <v>12.04</v>
      </c>
      <c r="Q419" s="25">
        <f t="shared" si="96"/>
        <v>8</v>
      </c>
      <c r="R419" s="25">
        <f t="shared" si="100"/>
        <v>14.4</v>
      </c>
      <c r="S419" s="25">
        <f t="shared" si="97"/>
        <v>325</v>
      </c>
      <c r="T419" s="25">
        <f t="shared" si="98"/>
        <v>380</v>
      </c>
    </row>
    <row r="420" spans="1:20" x14ac:dyDescent="0.25">
      <c r="A420" s="2">
        <v>46097</v>
      </c>
      <c r="B420" s="100" t="s">
        <v>1081</v>
      </c>
      <c r="C420" s="76">
        <v>11.6</v>
      </c>
      <c r="D420" s="48">
        <f t="shared" si="102"/>
        <v>1</v>
      </c>
      <c r="E420" s="252">
        <v>585</v>
      </c>
      <c r="F420" s="253">
        <f t="shared" si="86"/>
        <v>0</v>
      </c>
      <c r="G420" s="84">
        <v>11.28</v>
      </c>
      <c r="H420" s="48">
        <f t="shared" si="104"/>
        <v>1</v>
      </c>
      <c r="I420" s="79">
        <f t="shared" si="92"/>
        <v>0</v>
      </c>
      <c r="N420" s="25" t="str">
        <f>LEFT(B420,2)</f>
        <v>CA</v>
      </c>
      <c r="O420" s="25">
        <f t="shared" si="94"/>
        <v>11.6</v>
      </c>
      <c r="P420" s="25">
        <f t="shared" si="95"/>
        <v>12.04</v>
      </c>
      <c r="Q420" s="25">
        <f t="shared" si="96"/>
        <v>8</v>
      </c>
      <c r="R420" s="25">
        <f t="shared" si="100"/>
        <v>14.4</v>
      </c>
      <c r="S420" s="25">
        <f t="shared" si="97"/>
        <v>325</v>
      </c>
      <c r="T420" s="25">
        <f t="shared" si="98"/>
        <v>380</v>
      </c>
    </row>
    <row r="421" spans="1:20" x14ac:dyDescent="0.25">
      <c r="A421" s="2">
        <v>46097</v>
      </c>
      <c r="B421" s="100" t="s">
        <v>1082</v>
      </c>
      <c r="C421" s="76">
        <v>11.9</v>
      </c>
      <c r="D421" s="48">
        <f t="shared" si="102"/>
        <v>1</v>
      </c>
      <c r="E421" s="252">
        <v>624</v>
      </c>
      <c r="F421" s="253">
        <f t="shared" si="86"/>
        <v>0</v>
      </c>
      <c r="G421" s="84">
        <v>13.98</v>
      </c>
      <c r="H421" s="48">
        <f t="shared" si="104"/>
        <v>1</v>
      </c>
      <c r="I421" s="79">
        <f t="shared" si="92"/>
        <v>0</v>
      </c>
      <c r="N421" s="25" t="str">
        <f t="shared" si="105"/>
        <v>CA</v>
      </c>
      <c r="O421" s="25">
        <f t="shared" si="94"/>
        <v>11.6</v>
      </c>
      <c r="P421" s="25">
        <f t="shared" si="95"/>
        <v>12.04</v>
      </c>
      <c r="Q421" s="25">
        <f t="shared" si="96"/>
        <v>8</v>
      </c>
      <c r="R421" s="25">
        <f t="shared" si="100"/>
        <v>14.4</v>
      </c>
      <c r="S421" s="25">
        <f t="shared" si="97"/>
        <v>325</v>
      </c>
      <c r="T421" s="25">
        <f t="shared" si="98"/>
        <v>380</v>
      </c>
    </row>
    <row r="422" spans="1:20" x14ac:dyDescent="0.25">
      <c r="A422" s="2">
        <v>46097</v>
      </c>
      <c r="B422" s="100" t="s">
        <v>1083</v>
      </c>
      <c r="C422" s="76">
        <v>12.1</v>
      </c>
      <c r="D422" s="48">
        <f t="shared" si="102"/>
        <v>0</v>
      </c>
      <c r="E422" s="252">
        <v>382</v>
      </c>
      <c r="F422" s="253">
        <f t="shared" si="86"/>
        <v>0</v>
      </c>
      <c r="G422" s="84">
        <v>12.84</v>
      </c>
      <c r="H422" s="48">
        <f t="shared" si="104"/>
        <v>1</v>
      </c>
      <c r="I422" s="79">
        <f t="shared" si="92"/>
        <v>0</v>
      </c>
      <c r="N422" s="25" t="str">
        <f t="shared" si="105"/>
        <v>CA</v>
      </c>
      <c r="O422" s="25">
        <f t="shared" si="94"/>
        <v>11.6</v>
      </c>
      <c r="P422" s="25">
        <f t="shared" si="95"/>
        <v>12.04</v>
      </c>
      <c r="Q422" s="25">
        <f t="shared" si="96"/>
        <v>8</v>
      </c>
      <c r="R422" s="25">
        <f t="shared" si="100"/>
        <v>14.4</v>
      </c>
      <c r="S422" s="25">
        <f t="shared" si="97"/>
        <v>325</v>
      </c>
      <c r="T422" s="25">
        <f t="shared" si="98"/>
        <v>380</v>
      </c>
    </row>
    <row r="423" spans="1:20" x14ac:dyDescent="0.25">
      <c r="A423" s="2">
        <v>46097</v>
      </c>
      <c r="B423" s="100" t="s">
        <v>1084</v>
      </c>
      <c r="C423" s="76">
        <v>11.7</v>
      </c>
      <c r="D423" s="48">
        <f t="shared" si="102"/>
        <v>1</v>
      </c>
      <c r="E423" s="252">
        <v>352</v>
      </c>
      <c r="F423" s="253">
        <f t="shared" si="86"/>
        <v>1</v>
      </c>
      <c r="G423" s="84">
        <v>12.22</v>
      </c>
      <c r="H423" s="48">
        <f t="shared" si="104"/>
        <v>1</v>
      </c>
      <c r="I423" s="79">
        <f t="shared" si="92"/>
        <v>1</v>
      </c>
      <c r="N423" s="25" t="str">
        <f t="shared" si="105"/>
        <v>CA</v>
      </c>
      <c r="O423" s="25">
        <f t="shared" si="94"/>
        <v>11.6</v>
      </c>
      <c r="P423" s="25">
        <f t="shared" si="95"/>
        <v>12.04</v>
      </c>
      <c r="Q423" s="25">
        <f t="shared" si="96"/>
        <v>8</v>
      </c>
      <c r="R423" s="25">
        <f t="shared" si="100"/>
        <v>14.4</v>
      </c>
      <c r="S423" s="25">
        <f t="shared" si="97"/>
        <v>325</v>
      </c>
      <c r="T423" s="25">
        <f t="shared" si="98"/>
        <v>380</v>
      </c>
    </row>
    <row r="424" spans="1:20" x14ac:dyDescent="0.25">
      <c r="A424" s="2">
        <v>46099</v>
      </c>
      <c r="B424" s="100" t="s">
        <v>1085</v>
      </c>
      <c r="C424" s="76">
        <v>11.8</v>
      </c>
      <c r="D424" s="48">
        <f t="shared" si="102"/>
        <v>1</v>
      </c>
      <c r="E424" s="252">
        <v>371</v>
      </c>
      <c r="F424" s="253">
        <f t="shared" si="86"/>
        <v>1</v>
      </c>
      <c r="G424" s="84">
        <v>12.19</v>
      </c>
      <c r="H424" s="48">
        <f t="shared" si="104"/>
        <v>1</v>
      </c>
      <c r="I424" s="79">
        <f t="shared" si="92"/>
        <v>1</v>
      </c>
      <c r="N424" s="25" t="str">
        <f t="shared" si="105"/>
        <v>CA</v>
      </c>
      <c r="O424" s="25">
        <f t="shared" si="94"/>
        <v>11.6</v>
      </c>
      <c r="P424" s="25">
        <f t="shared" si="95"/>
        <v>12.04</v>
      </c>
      <c r="Q424" s="25">
        <f t="shared" si="96"/>
        <v>8</v>
      </c>
      <c r="R424" s="25">
        <f t="shared" si="100"/>
        <v>14.4</v>
      </c>
      <c r="S424" s="25">
        <f t="shared" si="97"/>
        <v>325</v>
      </c>
      <c r="T424" s="25">
        <f t="shared" si="98"/>
        <v>380</v>
      </c>
    </row>
    <row r="425" spans="1:20" x14ac:dyDescent="0.25">
      <c r="A425" s="2">
        <v>46099</v>
      </c>
      <c r="B425" s="100" t="s">
        <v>1086</v>
      </c>
      <c r="C425" s="76">
        <v>12</v>
      </c>
      <c r="D425" s="48">
        <f t="shared" si="102"/>
        <v>1</v>
      </c>
      <c r="E425" s="252">
        <v>375</v>
      </c>
      <c r="F425" s="253">
        <f t="shared" si="86"/>
        <v>1</v>
      </c>
      <c r="G425" s="84">
        <v>11.91</v>
      </c>
      <c r="H425" s="48">
        <f t="shared" si="104"/>
        <v>1</v>
      </c>
      <c r="I425" s="79">
        <f t="shared" ref="I425:I430" si="106">IF(+(IF(C425&lt;O425,0,IF(C425&gt;P425,0,1)))+(IF(E425&lt;S425,0,IF(E425&gt;T425,0,1)))+(IF(G425&lt;Q425,0,IF(G425&gt;R425,0,1)))=3,1,0)</f>
        <v>1</v>
      </c>
      <c r="N425" s="25" t="str">
        <f t="shared" si="105"/>
        <v>CA</v>
      </c>
      <c r="O425" s="25">
        <f t="shared" si="94"/>
        <v>11.6</v>
      </c>
      <c r="P425" s="25">
        <f t="shared" si="95"/>
        <v>12.04</v>
      </c>
      <c r="Q425" s="25">
        <f t="shared" si="96"/>
        <v>8</v>
      </c>
      <c r="R425" s="25">
        <f t="shared" si="100"/>
        <v>14.4</v>
      </c>
      <c r="S425" s="25">
        <f t="shared" si="97"/>
        <v>325</v>
      </c>
      <c r="T425" s="25">
        <f t="shared" si="98"/>
        <v>380</v>
      </c>
    </row>
    <row r="426" spans="1:20" x14ac:dyDescent="0.25">
      <c r="A426" s="2">
        <v>46100</v>
      </c>
      <c r="B426" s="100" t="s">
        <v>1087</v>
      </c>
      <c r="C426" s="76">
        <v>11.8</v>
      </c>
      <c r="D426" s="48">
        <f t="shared" si="102"/>
        <v>1</v>
      </c>
      <c r="E426" s="252">
        <v>389</v>
      </c>
      <c r="F426" s="253">
        <f t="shared" si="86"/>
        <v>0</v>
      </c>
      <c r="G426" s="84">
        <v>12.37</v>
      </c>
      <c r="H426" s="48">
        <f t="shared" si="104"/>
        <v>1</v>
      </c>
      <c r="I426" s="79">
        <f t="shared" si="106"/>
        <v>0</v>
      </c>
      <c r="N426" s="25" t="str">
        <f t="shared" si="105"/>
        <v>CA</v>
      </c>
      <c r="O426" s="25">
        <f t="shared" si="94"/>
        <v>11.6</v>
      </c>
      <c r="P426" s="25">
        <f t="shared" si="95"/>
        <v>12.04</v>
      </c>
      <c r="Q426" s="25">
        <f t="shared" si="96"/>
        <v>8</v>
      </c>
      <c r="R426" s="25">
        <f t="shared" si="100"/>
        <v>14.4</v>
      </c>
      <c r="S426" s="25">
        <f t="shared" si="97"/>
        <v>325</v>
      </c>
      <c r="T426" s="25">
        <f t="shared" si="98"/>
        <v>380</v>
      </c>
    </row>
    <row r="427" spans="1:20" x14ac:dyDescent="0.25">
      <c r="A427" s="2">
        <v>46100</v>
      </c>
      <c r="B427" s="100" t="s">
        <v>1088</v>
      </c>
      <c r="C427" s="76">
        <v>11.8</v>
      </c>
      <c r="D427" s="48">
        <f t="shared" si="102"/>
        <v>1</v>
      </c>
      <c r="E427" s="252">
        <v>369</v>
      </c>
      <c r="F427" s="253">
        <f t="shared" si="86"/>
        <v>1</v>
      </c>
      <c r="G427" s="84">
        <v>12.12</v>
      </c>
      <c r="H427" s="48">
        <f t="shared" ref="H427:H451" si="107">IF(+(IF(G427&lt;Q427,0,IF(G427&gt;R427,0,1)))=1,1,0)</f>
        <v>1</v>
      </c>
      <c r="I427" s="79">
        <f t="shared" si="106"/>
        <v>1</v>
      </c>
      <c r="N427" s="25" t="str">
        <f t="shared" si="105"/>
        <v>CA</v>
      </c>
      <c r="O427" s="25">
        <f t="shared" si="94"/>
        <v>11.6</v>
      </c>
      <c r="P427" s="25">
        <f t="shared" si="95"/>
        <v>12.04</v>
      </c>
      <c r="Q427" s="25">
        <f t="shared" si="96"/>
        <v>8</v>
      </c>
      <c r="R427" s="25">
        <f t="shared" si="100"/>
        <v>14.4</v>
      </c>
      <c r="S427" s="25">
        <f t="shared" si="97"/>
        <v>325</v>
      </c>
      <c r="T427" s="25">
        <f t="shared" si="98"/>
        <v>380</v>
      </c>
    </row>
    <row r="428" spans="1:20" x14ac:dyDescent="0.25">
      <c r="A428" s="2">
        <v>46100</v>
      </c>
      <c r="B428" s="100" t="s">
        <v>1089</v>
      </c>
      <c r="C428" s="76">
        <v>11.9</v>
      </c>
      <c r="D428" s="48">
        <f t="shared" si="102"/>
        <v>1</v>
      </c>
      <c r="E428" s="252">
        <v>391</v>
      </c>
      <c r="F428" s="253">
        <f t="shared" si="86"/>
        <v>0</v>
      </c>
      <c r="G428" s="84">
        <v>12.01</v>
      </c>
      <c r="H428" s="48">
        <f t="shared" si="107"/>
        <v>1</v>
      </c>
      <c r="I428" s="79">
        <f t="shared" si="106"/>
        <v>0</v>
      </c>
      <c r="N428" s="25" t="str">
        <f t="shared" si="105"/>
        <v>CA</v>
      </c>
      <c r="O428" s="25">
        <f t="shared" si="94"/>
        <v>11.6</v>
      </c>
      <c r="P428" s="25">
        <f t="shared" si="95"/>
        <v>12.04</v>
      </c>
      <c r="Q428" s="25">
        <f t="shared" si="96"/>
        <v>8</v>
      </c>
      <c r="R428" s="25">
        <f t="shared" si="100"/>
        <v>14.4</v>
      </c>
      <c r="S428" s="25">
        <f t="shared" si="97"/>
        <v>325</v>
      </c>
      <c r="T428" s="25">
        <f t="shared" si="98"/>
        <v>380</v>
      </c>
    </row>
    <row r="429" spans="1:20" x14ac:dyDescent="0.25">
      <c r="A429" s="2">
        <v>46100</v>
      </c>
      <c r="B429" s="100" t="s">
        <v>1090</v>
      </c>
      <c r="C429" s="76">
        <v>12</v>
      </c>
      <c r="D429" s="48">
        <f t="shared" si="102"/>
        <v>1</v>
      </c>
      <c r="E429" s="252">
        <v>366</v>
      </c>
      <c r="F429" s="253">
        <f t="shared" si="86"/>
        <v>1</v>
      </c>
      <c r="G429" s="84">
        <v>12.08</v>
      </c>
      <c r="H429" s="48">
        <f t="shared" si="107"/>
        <v>1</v>
      </c>
      <c r="I429" s="79">
        <f t="shared" si="106"/>
        <v>1</v>
      </c>
      <c r="N429" s="25" t="str">
        <f t="shared" si="105"/>
        <v>CA</v>
      </c>
      <c r="O429" s="25">
        <f t="shared" si="94"/>
        <v>11.6</v>
      </c>
      <c r="P429" s="25">
        <f t="shared" si="95"/>
        <v>12.04</v>
      </c>
      <c r="Q429" s="25">
        <f t="shared" si="96"/>
        <v>8</v>
      </c>
      <c r="R429" s="25">
        <f t="shared" si="100"/>
        <v>14.4</v>
      </c>
      <c r="S429" s="25">
        <f t="shared" si="97"/>
        <v>325</v>
      </c>
      <c r="T429" s="25">
        <f t="shared" si="98"/>
        <v>380</v>
      </c>
    </row>
    <row r="430" spans="1:20" x14ac:dyDescent="0.25">
      <c r="A430" s="2">
        <v>46100</v>
      </c>
      <c r="B430" s="100" t="s">
        <v>1091</v>
      </c>
      <c r="C430" s="76">
        <v>11.9</v>
      </c>
      <c r="D430" s="48">
        <f t="shared" si="102"/>
        <v>1</v>
      </c>
      <c r="E430" s="252">
        <v>364</v>
      </c>
      <c r="F430" s="253">
        <f t="shared" si="86"/>
        <v>1</v>
      </c>
      <c r="G430" s="84">
        <v>12.08</v>
      </c>
      <c r="H430" s="48">
        <f t="shared" si="107"/>
        <v>1</v>
      </c>
      <c r="I430" s="79">
        <f t="shared" si="106"/>
        <v>1</v>
      </c>
      <c r="N430" s="25" t="str">
        <f t="shared" si="105"/>
        <v>CA</v>
      </c>
      <c r="O430" s="25">
        <f t="shared" si="94"/>
        <v>11.6</v>
      </c>
      <c r="P430" s="25">
        <f t="shared" si="95"/>
        <v>12.04</v>
      </c>
      <c r="Q430" s="25">
        <f t="shared" si="96"/>
        <v>8</v>
      </c>
      <c r="R430" s="25">
        <f t="shared" si="100"/>
        <v>14.4</v>
      </c>
      <c r="S430" s="25">
        <f t="shared" si="97"/>
        <v>325</v>
      </c>
      <c r="T430" s="25">
        <f t="shared" si="98"/>
        <v>380</v>
      </c>
    </row>
    <row r="431" spans="1:20" x14ac:dyDescent="0.25">
      <c r="A431" s="2">
        <v>46100</v>
      </c>
      <c r="B431" s="100" t="s">
        <v>1092</v>
      </c>
      <c r="C431" s="76">
        <v>11.6</v>
      </c>
      <c r="D431" s="48">
        <f t="shared" si="102"/>
        <v>1</v>
      </c>
      <c r="E431" s="252">
        <v>352</v>
      </c>
      <c r="F431" s="253">
        <f t="shared" si="86"/>
        <v>1</v>
      </c>
      <c r="G431" s="84">
        <v>12.19</v>
      </c>
      <c r="H431" s="48">
        <f t="shared" si="107"/>
        <v>1</v>
      </c>
      <c r="I431" s="79">
        <f>IF(+(IF(C431&lt;O431,0,IF(C431&gt;P431,0,1)))+(IF(E431&lt;S431,0,IF(E431&gt;T431,0,1)))+(IF(G431&lt;Q431,0,IF(G431&gt;R431,0,1)))=3,1,0)</f>
        <v>1</v>
      </c>
      <c r="N431" s="25" t="str">
        <f t="shared" si="105"/>
        <v>CA</v>
      </c>
      <c r="O431" s="25">
        <f t="shared" si="94"/>
        <v>11.6</v>
      </c>
      <c r="P431" s="25">
        <f t="shared" si="95"/>
        <v>12.04</v>
      </c>
      <c r="Q431" s="25">
        <f t="shared" si="96"/>
        <v>8</v>
      </c>
      <c r="R431" s="25">
        <f t="shared" si="100"/>
        <v>14.4</v>
      </c>
      <c r="S431" s="25">
        <f t="shared" si="97"/>
        <v>325</v>
      </c>
      <c r="T431" s="25">
        <f t="shared" si="98"/>
        <v>380</v>
      </c>
    </row>
    <row r="432" spans="1:20" x14ac:dyDescent="0.25">
      <c r="A432" s="2">
        <v>46100</v>
      </c>
      <c r="B432" s="100" t="s">
        <v>1093</v>
      </c>
      <c r="C432" s="76">
        <v>11.5</v>
      </c>
      <c r="D432" s="48">
        <f t="shared" si="102"/>
        <v>0</v>
      </c>
      <c r="E432" s="252">
        <v>349</v>
      </c>
      <c r="F432" s="253">
        <f t="shared" si="86"/>
        <v>1</v>
      </c>
      <c r="G432" s="84">
        <v>11.78</v>
      </c>
      <c r="H432" s="48">
        <f t="shared" si="107"/>
        <v>1</v>
      </c>
      <c r="I432" s="79">
        <f t="shared" ref="I432:I487" si="108">IF(+(IF(C432&lt;O432,0,IF(C432&gt;P432,0,1)))+(IF(E432&lt;S432,0,IF(E432&gt;T432,0,1)))+(IF(G432&lt;Q432,0,IF(G432&gt;R432,0,1)))=3,1,0)</f>
        <v>0</v>
      </c>
      <c r="N432" s="25" t="str">
        <f t="shared" si="105"/>
        <v>CA</v>
      </c>
      <c r="O432" s="25">
        <f t="shared" si="94"/>
        <v>11.6</v>
      </c>
      <c r="P432" s="25">
        <f t="shared" si="95"/>
        <v>12.04</v>
      </c>
      <c r="Q432" s="25">
        <f t="shared" si="96"/>
        <v>8</v>
      </c>
      <c r="R432" s="25">
        <f t="shared" si="100"/>
        <v>14.4</v>
      </c>
      <c r="S432" s="25">
        <f t="shared" si="97"/>
        <v>325</v>
      </c>
      <c r="T432" s="25">
        <f t="shared" si="98"/>
        <v>380</v>
      </c>
    </row>
    <row r="433" spans="1:20" x14ac:dyDescent="0.25">
      <c r="A433" s="2">
        <v>46100</v>
      </c>
      <c r="B433" s="100" t="s">
        <v>1094</v>
      </c>
      <c r="C433" s="76">
        <v>11.9</v>
      </c>
      <c r="D433" s="48">
        <f t="shared" si="102"/>
        <v>1</v>
      </c>
      <c r="E433" s="252">
        <v>351</v>
      </c>
      <c r="F433" s="253">
        <f t="shared" si="86"/>
        <v>1</v>
      </c>
      <c r="G433" s="84">
        <v>12.38</v>
      </c>
      <c r="H433" s="48">
        <f t="shared" si="107"/>
        <v>1</v>
      </c>
      <c r="I433" s="79">
        <f t="shared" si="108"/>
        <v>1</v>
      </c>
      <c r="N433" s="25" t="str">
        <f t="shared" si="105"/>
        <v>CA</v>
      </c>
      <c r="O433" s="25">
        <f t="shared" si="94"/>
        <v>11.6</v>
      </c>
      <c r="P433" s="25">
        <f t="shared" si="95"/>
        <v>12.04</v>
      </c>
      <c r="Q433" s="25">
        <f t="shared" si="96"/>
        <v>8</v>
      </c>
      <c r="R433" s="25">
        <f t="shared" si="100"/>
        <v>14.4</v>
      </c>
      <c r="S433" s="25">
        <f t="shared" si="97"/>
        <v>325</v>
      </c>
      <c r="T433" s="25">
        <f t="shared" si="98"/>
        <v>380</v>
      </c>
    </row>
    <row r="434" spans="1:20" x14ac:dyDescent="0.25">
      <c r="A434" s="2">
        <v>46100</v>
      </c>
      <c r="B434" s="100" t="s">
        <v>1095</v>
      </c>
      <c r="C434" s="76">
        <v>11.9</v>
      </c>
      <c r="D434" s="48">
        <f t="shared" si="102"/>
        <v>1</v>
      </c>
      <c r="E434" s="252">
        <v>374</v>
      </c>
      <c r="F434" s="253">
        <f t="shared" si="86"/>
        <v>1</v>
      </c>
      <c r="G434" s="84">
        <v>12.74</v>
      </c>
      <c r="H434" s="48">
        <f t="shared" si="107"/>
        <v>1</v>
      </c>
      <c r="I434" s="79">
        <f t="shared" si="108"/>
        <v>1</v>
      </c>
      <c r="N434" s="25" t="str">
        <f t="shared" si="105"/>
        <v>CA</v>
      </c>
      <c r="O434" s="25">
        <f t="shared" si="94"/>
        <v>11.6</v>
      </c>
      <c r="P434" s="25">
        <f t="shared" si="95"/>
        <v>12.04</v>
      </c>
      <c r="Q434" s="25">
        <f t="shared" si="96"/>
        <v>8</v>
      </c>
      <c r="R434" s="25">
        <f t="shared" si="100"/>
        <v>14.4</v>
      </c>
      <c r="S434" s="25">
        <f t="shared" si="97"/>
        <v>325</v>
      </c>
      <c r="T434" s="25">
        <f t="shared" si="98"/>
        <v>380</v>
      </c>
    </row>
    <row r="435" spans="1:20" x14ac:dyDescent="0.25">
      <c r="A435" s="2">
        <v>46101</v>
      </c>
      <c r="B435" s="100" t="s">
        <v>1096</v>
      </c>
      <c r="C435" s="76">
        <v>11.7</v>
      </c>
      <c r="D435" s="48">
        <f t="shared" si="102"/>
        <v>1</v>
      </c>
      <c r="E435" s="252">
        <v>393</v>
      </c>
      <c r="F435" s="253">
        <f t="shared" si="86"/>
        <v>0</v>
      </c>
      <c r="G435" s="84">
        <v>11.41</v>
      </c>
      <c r="H435" s="48">
        <f t="shared" si="107"/>
        <v>1</v>
      </c>
      <c r="I435" s="79">
        <f t="shared" si="108"/>
        <v>0</v>
      </c>
      <c r="N435" s="25" t="str">
        <f t="shared" si="105"/>
        <v>CA</v>
      </c>
      <c r="O435" s="25">
        <f t="shared" si="94"/>
        <v>11.6</v>
      </c>
      <c r="P435" s="25">
        <f t="shared" si="95"/>
        <v>12.04</v>
      </c>
      <c r="Q435" s="25">
        <f t="shared" si="96"/>
        <v>8</v>
      </c>
      <c r="R435" s="25">
        <f t="shared" si="100"/>
        <v>14.4</v>
      </c>
      <c r="S435" s="25">
        <f t="shared" si="97"/>
        <v>325</v>
      </c>
      <c r="T435" s="25">
        <f t="shared" si="98"/>
        <v>380</v>
      </c>
    </row>
    <row r="436" spans="1:20" x14ac:dyDescent="0.25">
      <c r="A436" s="2">
        <v>46101</v>
      </c>
      <c r="B436" s="100" t="s">
        <v>1097</v>
      </c>
      <c r="C436" s="76">
        <v>11.8</v>
      </c>
      <c r="D436" s="48">
        <f t="shared" si="102"/>
        <v>1</v>
      </c>
      <c r="E436" s="252">
        <v>374</v>
      </c>
      <c r="F436" s="253">
        <f t="shared" si="86"/>
        <v>1</v>
      </c>
      <c r="G436" s="84">
        <v>11.18</v>
      </c>
      <c r="H436" s="48">
        <f t="shared" si="107"/>
        <v>1</v>
      </c>
      <c r="I436" s="79">
        <f t="shared" si="108"/>
        <v>1</v>
      </c>
      <c r="N436" s="25" t="str">
        <f t="shared" si="105"/>
        <v>CA</v>
      </c>
      <c r="O436" s="25">
        <f t="shared" si="94"/>
        <v>11.6</v>
      </c>
      <c r="P436" s="25">
        <f t="shared" si="95"/>
        <v>12.04</v>
      </c>
      <c r="Q436" s="25">
        <f t="shared" si="96"/>
        <v>8</v>
      </c>
      <c r="R436" s="25">
        <f t="shared" si="100"/>
        <v>14.4</v>
      </c>
      <c r="S436" s="25">
        <f t="shared" si="97"/>
        <v>325</v>
      </c>
      <c r="T436" s="25">
        <f t="shared" si="98"/>
        <v>380</v>
      </c>
    </row>
    <row r="437" spans="1:20" x14ac:dyDescent="0.25">
      <c r="A437" s="2">
        <v>46101</v>
      </c>
      <c r="B437" s="100" t="s">
        <v>1098</v>
      </c>
      <c r="C437" s="76">
        <v>11.9</v>
      </c>
      <c r="D437" s="48">
        <f t="shared" si="102"/>
        <v>1</v>
      </c>
      <c r="E437" s="252">
        <v>367</v>
      </c>
      <c r="F437" s="253">
        <f t="shared" si="86"/>
        <v>1</v>
      </c>
      <c r="G437" s="84">
        <v>12.48</v>
      </c>
      <c r="H437" s="48">
        <f t="shared" si="107"/>
        <v>1</v>
      </c>
      <c r="I437" s="79">
        <f t="shared" si="108"/>
        <v>1</v>
      </c>
      <c r="N437" s="25" t="str">
        <f t="shared" si="105"/>
        <v>CA</v>
      </c>
      <c r="O437" s="25">
        <f t="shared" si="94"/>
        <v>11.6</v>
      </c>
      <c r="P437" s="25">
        <f t="shared" si="95"/>
        <v>12.04</v>
      </c>
      <c r="Q437" s="25">
        <f t="shared" si="96"/>
        <v>8</v>
      </c>
      <c r="R437" s="25">
        <f t="shared" si="100"/>
        <v>14.4</v>
      </c>
      <c r="S437" s="25">
        <f t="shared" si="97"/>
        <v>325</v>
      </c>
      <c r="T437" s="25">
        <f t="shared" si="98"/>
        <v>380</v>
      </c>
    </row>
    <row r="438" spans="1:20" x14ac:dyDescent="0.25">
      <c r="A438" s="2">
        <v>46101</v>
      </c>
      <c r="B438" s="100" t="s">
        <v>1099</v>
      </c>
      <c r="C438" s="76">
        <v>12</v>
      </c>
      <c r="D438" s="48">
        <f t="shared" si="102"/>
        <v>1</v>
      </c>
      <c r="E438" s="252">
        <v>329</v>
      </c>
      <c r="F438" s="253">
        <f t="shared" si="86"/>
        <v>1</v>
      </c>
      <c r="G438" s="84">
        <v>11.83</v>
      </c>
      <c r="H438" s="48">
        <f t="shared" si="107"/>
        <v>1</v>
      </c>
      <c r="I438" s="79">
        <f t="shared" si="108"/>
        <v>1</v>
      </c>
      <c r="N438" s="25" t="str">
        <f t="shared" si="105"/>
        <v>CA</v>
      </c>
      <c r="O438" s="25">
        <f t="shared" si="94"/>
        <v>11.6</v>
      </c>
      <c r="P438" s="25">
        <f t="shared" si="95"/>
        <v>12.04</v>
      </c>
      <c r="Q438" s="25">
        <f t="shared" si="96"/>
        <v>8</v>
      </c>
      <c r="R438" s="25">
        <f t="shared" si="100"/>
        <v>14.4</v>
      </c>
      <c r="S438" s="25">
        <f t="shared" si="97"/>
        <v>325</v>
      </c>
      <c r="T438" s="25">
        <f t="shared" si="98"/>
        <v>380</v>
      </c>
    </row>
    <row r="439" spans="1:20" x14ac:dyDescent="0.25">
      <c r="A439" s="2">
        <v>46101</v>
      </c>
      <c r="B439" s="100" t="s">
        <v>1100</v>
      </c>
      <c r="C439" s="76">
        <v>11.7</v>
      </c>
      <c r="D439" s="48">
        <f t="shared" si="102"/>
        <v>1</v>
      </c>
      <c r="E439" s="252">
        <v>367</v>
      </c>
      <c r="F439" s="253">
        <f t="shared" si="86"/>
        <v>1</v>
      </c>
      <c r="G439" s="84">
        <v>11.56</v>
      </c>
      <c r="H439" s="48">
        <f t="shared" si="107"/>
        <v>1</v>
      </c>
      <c r="I439" s="79">
        <f t="shared" si="108"/>
        <v>1</v>
      </c>
      <c r="N439" s="25" t="str">
        <f t="shared" si="105"/>
        <v>CA</v>
      </c>
      <c r="O439" s="25">
        <f t="shared" si="94"/>
        <v>11.6</v>
      </c>
      <c r="P439" s="25">
        <f t="shared" si="95"/>
        <v>12.04</v>
      </c>
      <c r="Q439" s="25">
        <f t="shared" si="96"/>
        <v>8</v>
      </c>
      <c r="R439" s="25">
        <f t="shared" si="100"/>
        <v>14.4</v>
      </c>
      <c r="S439" s="25">
        <f t="shared" si="97"/>
        <v>325</v>
      </c>
      <c r="T439" s="25">
        <f t="shared" si="98"/>
        <v>380</v>
      </c>
    </row>
    <row r="440" spans="1:20" x14ac:dyDescent="0.25">
      <c r="A440" s="2">
        <v>46101</v>
      </c>
      <c r="B440" s="100" t="s">
        <v>1101</v>
      </c>
      <c r="C440" s="76">
        <v>11.8</v>
      </c>
      <c r="D440" s="48">
        <f t="shared" si="102"/>
        <v>1</v>
      </c>
      <c r="E440" s="252">
        <v>371</v>
      </c>
      <c r="F440" s="253">
        <f t="shared" si="86"/>
        <v>1</v>
      </c>
      <c r="G440" s="84">
        <v>12.64</v>
      </c>
      <c r="H440" s="48">
        <f t="shared" si="107"/>
        <v>1</v>
      </c>
      <c r="I440" s="79">
        <f t="shared" si="108"/>
        <v>1</v>
      </c>
      <c r="N440" s="25" t="str">
        <f t="shared" si="105"/>
        <v>ST</v>
      </c>
      <c r="O440" s="25">
        <f t="shared" si="94"/>
        <v>11.6</v>
      </c>
      <c r="P440" s="25">
        <f t="shared" si="95"/>
        <v>12.04</v>
      </c>
      <c r="Q440" s="25">
        <f t="shared" si="96"/>
        <v>8</v>
      </c>
      <c r="R440" s="25">
        <f t="shared" si="100"/>
        <v>14.4</v>
      </c>
      <c r="S440" s="25">
        <f t="shared" si="97"/>
        <v>325</v>
      </c>
      <c r="T440" s="25">
        <f t="shared" si="98"/>
        <v>380</v>
      </c>
    </row>
    <row r="441" spans="1:20" x14ac:dyDescent="0.25">
      <c r="A441" s="2">
        <v>46101</v>
      </c>
      <c r="B441" s="100" t="s">
        <v>1102</v>
      </c>
      <c r="C441" s="76">
        <v>12</v>
      </c>
      <c r="D441" s="48">
        <f t="shared" si="102"/>
        <v>1</v>
      </c>
      <c r="E441" s="252">
        <v>400</v>
      </c>
      <c r="F441" s="253">
        <f t="shared" si="86"/>
        <v>0</v>
      </c>
      <c r="G441" s="84">
        <v>11.93</v>
      </c>
      <c r="H441" s="48">
        <f t="shared" si="107"/>
        <v>1</v>
      </c>
      <c r="I441" s="79">
        <f t="shared" si="108"/>
        <v>0</v>
      </c>
      <c r="N441" s="25" t="str">
        <f t="shared" si="105"/>
        <v>ST</v>
      </c>
      <c r="O441" s="25">
        <f t="shared" ref="O441:O531" si="109">VLOOKUP($N441,$N$3:$R$11,2,FALSE)</f>
        <v>11.6</v>
      </c>
      <c r="P441" s="25">
        <f t="shared" ref="P441:P531" si="110">VLOOKUP($N441,$N$3:$R$11,3,FALSE)</f>
        <v>12.04</v>
      </c>
      <c r="Q441" s="25">
        <f t="shared" ref="Q441:Q531" si="111">VLOOKUP($N441,$N$3:$R$11,4,FALSE)</f>
        <v>8</v>
      </c>
      <c r="R441" s="25">
        <f t="shared" si="100"/>
        <v>14.4</v>
      </c>
      <c r="S441" s="25">
        <f t="shared" ref="S441:S531" si="112">VLOOKUP($N441,$N$3:$T$11,6,FALSE)</f>
        <v>325</v>
      </c>
      <c r="T441" s="25">
        <f t="shared" ref="T441:T531" si="113">VLOOKUP($N441,$N$3:$T$11,7,FALSE)</f>
        <v>380</v>
      </c>
    </row>
    <row r="442" spans="1:20" x14ac:dyDescent="0.25">
      <c r="A442" s="2">
        <v>46101</v>
      </c>
      <c r="B442" s="100" t="s">
        <v>1103</v>
      </c>
      <c r="C442" s="76">
        <v>11.9</v>
      </c>
      <c r="D442" s="48">
        <f t="shared" si="102"/>
        <v>1</v>
      </c>
      <c r="E442" s="252">
        <v>415</v>
      </c>
      <c r="F442" s="253">
        <f t="shared" si="86"/>
        <v>0</v>
      </c>
      <c r="G442" s="84">
        <v>11.44</v>
      </c>
      <c r="H442" s="48">
        <f t="shared" si="107"/>
        <v>1</v>
      </c>
      <c r="I442" s="79">
        <f t="shared" si="108"/>
        <v>0</v>
      </c>
      <c r="N442" s="25" t="str">
        <f t="shared" si="105"/>
        <v>ST</v>
      </c>
      <c r="O442" s="25">
        <f t="shared" si="109"/>
        <v>11.6</v>
      </c>
      <c r="P442" s="25">
        <f t="shared" si="110"/>
        <v>12.04</v>
      </c>
      <c r="Q442" s="25">
        <f t="shared" si="111"/>
        <v>8</v>
      </c>
      <c r="R442" s="25">
        <f t="shared" si="100"/>
        <v>14.4</v>
      </c>
      <c r="S442" s="25">
        <f t="shared" si="112"/>
        <v>325</v>
      </c>
      <c r="T442" s="25">
        <f t="shared" si="113"/>
        <v>380</v>
      </c>
    </row>
    <row r="443" spans="1:20" x14ac:dyDescent="0.25">
      <c r="A443" s="2">
        <v>46101</v>
      </c>
      <c r="B443" s="100" t="s">
        <v>1104</v>
      </c>
      <c r="C443" s="76">
        <v>11.8</v>
      </c>
      <c r="D443" s="48">
        <f t="shared" si="102"/>
        <v>1</v>
      </c>
      <c r="E443" s="252">
        <v>386</v>
      </c>
      <c r="F443" s="253">
        <f t="shared" si="86"/>
        <v>0</v>
      </c>
      <c r="G443" s="84">
        <v>12.14</v>
      </c>
      <c r="H443" s="48">
        <f t="shared" si="107"/>
        <v>1</v>
      </c>
      <c r="I443" s="79">
        <f t="shared" si="108"/>
        <v>0</v>
      </c>
      <c r="N443" s="25" t="str">
        <f t="shared" si="105"/>
        <v>ST</v>
      </c>
      <c r="O443" s="25">
        <f t="shared" si="109"/>
        <v>11.6</v>
      </c>
      <c r="P443" s="25">
        <f t="shared" si="110"/>
        <v>12.04</v>
      </c>
      <c r="Q443" s="25">
        <f t="shared" si="111"/>
        <v>8</v>
      </c>
      <c r="R443" s="25">
        <f t="shared" si="100"/>
        <v>14.4</v>
      </c>
      <c r="S443" s="25">
        <f t="shared" si="112"/>
        <v>325</v>
      </c>
      <c r="T443" s="25">
        <f t="shared" si="113"/>
        <v>380</v>
      </c>
    </row>
    <row r="444" spans="1:20" x14ac:dyDescent="0.25">
      <c r="A444" s="2">
        <v>46102</v>
      </c>
      <c r="B444" s="100" t="s">
        <v>1105</v>
      </c>
      <c r="C444" s="76">
        <v>12</v>
      </c>
      <c r="D444" s="48">
        <f t="shared" si="102"/>
        <v>1</v>
      </c>
      <c r="E444" s="252">
        <v>365</v>
      </c>
      <c r="F444" s="253">
        <f t="shared" si="86"/>
        <v>1</v>
      </c>
      <c r="G444" s="84">
        <v>11.91</v>
      </c>
      <c r="H444" s="48">
        <f t="shared" si="107"/>
        <v>1</v>
      </c>
      <c r="I444" s="79">
        <f t="shared" si="108"/>
        <v>1</v>
      </c>
      <c r="N444" s="25" t="str">
        <f t="shared" si="105"/>
        <v>ST</v>
      </c>
      <c r="O444" s="25">
        <f t="shared" si="109"/>
        <v>11.6</v>
      </c>
      <c r="P444" s="25">
        <f t="shared" si="110"/>
        <v>12.04</v>
      </c>
      <c r="Q444" s="25">
        <f t="shared" si="111"/>
        <v>8</v>
      </c>
      <c r="R444" s="25">
        <f t="shared" si="100"/>
        <v>14.4</v>
      </c>
      <c r="S444" s="25">
        <f t="shared" si="112"/>
        <v>325</v>
      </c>
      <c r="T444" s="25">
        <f t="shared" si="113"/>
        <v>380</v>
      </c>
    </row>
    <row r="445" spans="1:20" x14ac:dyDescent="0.25">
      <c r="A445" s="2">
        <v>46102</v>
      </c>
      <c r="B445" s="100" t="s">
        <v>1106</v>
      </c>
      <c r="C445" s="76">
        <v>11.7</v>
      </c>
      <c r="D445" s="48">
        <f t="shared" si="102"/>
        <v>1</v>
      </c>
      <c r="E445" s="252">
        <v>400</v>
      </c>
      <c r="F445" s="253">
        <f t="shared" si="86"/>
        <v>0</v>
      </c>
      <c r="G445" s="84">
        <v>12.05</v>
      </c>
      <c r="H445" s="48">
        <f t="shared" si="107"/>
        <v>1</v>
      </c>
      <c r="I445" s="79">
        <f t="shared" si="108"/>
        <v>0</v>
      </c>
      <c r="N445" s="25" t="str">
        <f t="shared" si="105"/>
        <v>ST</v>
      </c>
      <c r="O445" s="25">
        <f t="shared" si="109"/>
        <v>11.6</v>
      </c>
      <c r="P445" s="25">
        <f t="shared" si="110"/>
        <v>12.04</v>
      </c>
      <c r="Q445" s="25">
        <f t="shared" si="111"/>
        <v>8</v>
      </c>
      <c r="R445" s="25">
        <f t="shared" ref="R445:R535" si="114">VLOOKUP($N445,$N$3:$R$11,5,FALSE)</f>
        <v>14.4</v>
      </c>
      <c r="S445" s="25">
        <f t="shared" si="112"/>
        <v>325</v>
      </c>
      <c r="T445" s="25">
        <f t="shared" si="113"/>
        <v>380</v>
      </c>
    </row>
    <row r="446" spans="1:20" x14ac:dyDescent="0.25">
      <c r="A446" s="2">
        <v>46102</v>
      </c>
      <c r="B446" s="100" t="s">
        <v>1107</v>
      </c>
      <c r="C446" s="76">
        <v>11.7</v>
      </c>
      <c r="D446" s="48">
        <f t="shared" si="102"/>
        <v>1</v>
      </c>
      <c r="E446" s="252">
        <v>377</v>
      </c>
      <c r="F446" s="253">
        <f t="shared" si="86"/>
        <v>1</v>
      </c>
      <c r="G446" s="84">
        <v>12.44</v>
      </c>
      <c r="H446" s="48">
        <f t="shared" si="107"/>
        <v>1</v>
      </c>
      <c r="I446" s="79">
        <f t="shared" si="108"/>
        <v>1</v>
      </c>
      <c r="N446" s="25" t="str">
        <f t="shared" si="105"/>
        <v>ST</v>
      </c>
      <c r="O446" s="25">
        <f t="shared" si="109"/>
        <v>11.6</v>
      </c>
      <c r="P446" s="25">
        <f t="shared" si="110"/>
        <v>12.04</v>
      </c>
      <c r="Q446" s="25">
        <f t="shared" si="111"/>
        <v>8</v>
      </c>
      <c r="R446" s="25">
        <f t="shared" si="114"/>
        <v>14.4</v>
      </c>
      <c r="S446" s="25">
        <f t="shared" si="112"/>
        <v>325</v>
      </c>
      <c r="T446" s="25">
        <f t="shared" si="113"/>
        <v>380</v>
      </c>
    </row>
    <row r="447" spans="1:20" x14ac:dyDescent="0.25">
      <c r="A447" s="2">
        <v>46102</v>
      </c>
      <c r="B447" s="100" t="s">
        <v>1108</v>
      </c>
      <c r="C447" s="76">
        <v>11.8</v>
      </c>
      <c r="D447" s="48">
        <f t="shared" si="102"/>
        <v>1</v>
      </c>
      <c r="E447" s="252">
        <v>372</v>
      </c>
      <c r="F447" s="253">
        <f t="shared" si="86"/>
        <v>1</v>
      </c>
      <c r="G447" s="84">
        <v>12.77</v>
      </c>
      <c r="H447" s="48">
        <f t="shared" si="107"/>
        <v>1</v>
      </c>
      <c r="I447" s="79">
        <f t="shared" si="108"/>
        <v>1</v>
      </c>
      <c r="N447" s="25" t="str">
        <f t="shared" si="105"/>
        <v>ST</v>
      </c>
      <c r="O447" s="25">
        <f t="shared" si="109"/>
        <v>11.6</v>
      </c>
      <c r="P447" s="25">
        <f t="shared" si="110"/>
        <v>12.04</v>
      </c>
      <c r="Q447" s="25">
        <f t="shared" si="111"/>
        <v>8</v>
      </c>
      <c r="R447" s="25">
        <f t="shared" si="114"/>
        <v>14.4</v>
      </c>
      <c r="S447" s="25">
        <f t="shared" si="112"/>
        <v>325</v>
      </c>
      <c r="T447" s="25">
        <f t="shared" si="113"/>
        <v>380</v>
      </c>
    </row>
    <row r="448" spans="1:20" x14ac:dyDescent="0.25">
      <c r="A448" s="2">
        <v>46102</v>
      </c>
      <c r="B448" s="100" t="s">
        <v>1109</v>
      </c>
      <c r="C448" s="76">
        <v>11.9</v>
      </c>
      <c r="D448" s="48">
        <f t="shared" si="102"/>
        <v>1</v>
      </c>
      <c r="E448" s="252">
        <v>427</v>
      </c>
      <c r="F448" s="253">
        <f t="shared" si="86"/>
        <v>0</v>
      </c>
      <c r="G448" s="84">
        <v>12.99</v>
      </c>
      <c r="H448" s="48">
        <f t="shared" si="107"/>
        <v>1</v>
      </c>
      <c r="I448" s="79">
        <f t="shared" si="108"/>
        <v>0</v>
      </c>
      <c r="N448" s="25" t="str">
        <f t="shared" si="105"/>
        <v>ST</v>
      </c>
      <c r="O448" s="25">
        <f t="shared" si="109"/>
        <v>11.6</v>
      </c>
      <c r="P448" s="25">
        <f t="shared" si="110"/>
        <v>12.04</v>
      </c>
      <c r="Q448" s="25">
        <f t="shared" si="111"/>
        <v>8</v>
      </c>
      <c r="R448" s="25">
        <f t="shared" si="114"/>
        <v>14.4</v>
      </c>
      <c r="S448" s="25">
        <f t="shared" si="112"/>
        <v>325</v>
      </c>
      <c r="T448" s="25">
        <f t="shared" si="113"/>
        <v>380</v>
      </c>
    </row>
    <row r="449" spans="1:20" x14ac:dyDescent="0.25">
      <c r="A449" s="2">
        <v>46102</v>
      </c>
      <c r="B449" s="100" t="s">
        <v>1110</v>
      </c>
      <c r="C449" s="76">
        <v>11.9</v>
      </c>
      <c r="D449" s="48">
        <f t="shared" si="102"/>
        <v>1</v>
      </c>
      <c r="E449" s="252">
        <v>459</v>
      </c>
      <c r="F449" s="253">
        <f t="shared" si="86"/>
        <v>0</v>
      </c>
      <c r="G449" s="84">
        <v>12.69</v>
      </c>
      <c r="H449" s="48">
        <f t="shared" si="107"/>
        <v>1</v>
      </c>
      <c r="I449" s="79">
        <f t="shared" si="108"/>
        <v>0</v>
      </c>
      <c r="N449" s="25" t="str">
        <f t="shared" si="105"/>
        <v>ST</v>
      </c>
      <c r="O449" s="25">
        <f t="shared" si="109"/>
        <v>11.6</v>
      </c>
      <c r="P449" s="25">
        <f t="shared" si="110"/>
        <v>12.04</v>
      </c>
      <c r="Q449" s="25">
        <f t="shared" si="111"/>
        <v>8</v>
      </c>
      <c r="R449" s="25">
        <f t="shared" si="114"/>
        <v>14.4</v>
      </c>
      <c r="S449" s="25">
        <f t="shared" si="112"/>
        <v>325</v>
      </c>
      <c r="T449" s="25">
        <f t="shared" si="113"/>
        <v>380</v>
      </c>
    </row>
    <row r="450" spans="1:20" x14ac:dyDescent="0.25">
      <c r="A450" s="2">
        <v>46102</v>
      </c>
      <c r="B450" s="100" t="s">
        <v>1111</v>
      </c>
      <c r="C450" s="76">
        <v>11.6</v>
      </c>
      <c r="D450" s="48">
        <f t="shared" si="102"/>
        <v>1</v>
      </c>
      <c r="E450" s="252">
        <v>409</v>
      </c>
      <c r="F450" s="253">
        <f t="shared" ref="F450:F500" si="115">IF(+(IF(E450&lt;S450,0,IF(E450&gt;T450,0,1)))=1,1,0)</f>
        <v>0</v>
      </c>
      <c r="G450" s="84">
        <v>12.53</v>
      </c>
      <c r="H450" s="48">
        <f t="shared" si="107"/>
        <v>1</v>
      </c>
      <c r="I450" s="79">
        <f t="shared" si="108"/>
        <v>0</v>
      </c>
      <c r="N450" s="25" t="str">
        <f t="shared" si="105"/>
        <v>ST</v>
      </c>
      <c r="O450" s="25">
        <f t="shared" si="109"/>
        <v>11.6</v>
      </c>
      <c r="P450" s="25">
        <f t="shared" si="110"/>
        <v>12.04</v>
      </c>
      <c r="Q450" s="25">
        <f t="shared" si="111"/>
        <v>8</v>
      </c>
      <c r="R450" s="25">
        <f t="shared" si="114"/>
        <v>14.4</v>
      </c>
      <c r="S450" s="25">
        <f t="shared" si="112"/>
        <v>325</v>
      </c>
      <c r="T450" s="25">
        <f t="shared" si="113"/>
        <v>380</v>
      </c>
    </row>
    <row r="451" spans="1:20" x14ac:dyDescent="0.25">
      <c r="A451" s="2">
        <v>46102</v>
      </c>
      <c r="B451" s="100" t="s">
        <v>1112</v>
      </c>
      <c r="C451" s="76">
        <v>11.6</v>
      </c>
      <c r="D451" s="48">
        <f t="shared" si="102"/>
        <v>1</v>
      </c>
      <c r="E451" s="252">
        <v>356</v>
      </c>
      <c r="F451" s="253">
        <f t="shared" si="115"/>
        <v>1</v>
      </c>
      <c r="G451" s="84">
        <v>12.82</v>
      </c>
      <c r="H451" s="48">
        <f t="shared" si="107"/>
        <v>1</v>
      </c>
      <c r="I451" s="79">
        <f t="shared" si="108"/>
        <v>1</v>
      </c>
      <c r="N451" s="25" t="str">
        <f t="shared" si="105"/>
        <v>ST</v>
      </c>
      <c r="O451" s="25">
        <f t="shared" si="109"/>
        <v>11.6</v>
      </c>
      <c r="P451" s="25">
        <f t="shared" si="110"/>
        <v>12.04</v>
      </c>
      <c r="Q451" s="25">
        <f t="shared" si="111"/>
        <v>8</v>
      </c>
      <c r="R451" s="25">
        <f t="shared" si="114"/>
        <v>14.4</v>
      </c>
      <c r="S451" s="25">
        <f t="shared" si="112"/>
        <v>325</v>
      </c>
      <c r="T451" s="25">
        <f t="shared" si="113"/>
        <v>380</v>
      </c>
    </row>
    <row r="452" spans="1:20" x14ac:dyDescent="0.25">
      <c r="A452" s="2">
        <v>46103</v>
      </c>
      <c r="B452" s="100" t="s">
        <v>674</v>
      </c>
      <c r="C452" s="76">
        <v>17.600000000000001</v>
      </c>
      <c r="D452" s="48">
        <f t="shared" ref="D452:D500" si="116">IF(+(IF(C452&lt;O452,0,IF(C452&gt;P452,0,1)))=1,1,0)</f>
        <v>0</v>
      </c>
      <c r="E452" s="252">
        <v>467</v>
      </c>
      <c r="F452" s="253">
        <f t="shared" si="115"/>
        <v>0</v>
      </c>
      <c r="G452" s="84"/>
      <c r="H452" s="48"/>
      <c r="I452" s="79">
        <f t="shared" si="108"/>
        <v>0</v>
      </c>
      <c r="N452" s="25" t="str">
        <f t="shared" ref="N452:N461" si="117">LEFT(B452,2)</f>
        <v>SM</v>
      </c>
      <c r="O452" s="25">
        <f t="shared" si="109"/>
        <v>17</v>
      </c>
      <c r="P452" s="25">
        <f t="shared" si="110"/>
        <v>17.440000000000001</v>
      </c>
      <c r="Q452" s="25">
        <f t="shared" si="111"/>
        <v>0</v>
      </c>
      <c r="R452" s="25">
        <f t="shared" si="114"/>
        <v>0</v>
      </c>
      <c r="S452" s="25">
        <f t="shared" si="112"/>
        <v>395</v>
      </c>
      <c r="T452" s="25">
        <f t="shared" si="113"/>
        <v>445</v>
      </c>
    </row>
    <row r="453" spans="1:20" x14ac:dyDescent="0.25">
      <c r="A453" s="2">
        <v>46103</v>
      </c>
      <c r="B453" s="100" t="s">
        <v>675</v>
      </c>
      <c r="C453" s="76">
        <v>17.5</v>
      </c>
      <c r="D453" s="48">
        <f t="shared" si="116"/>
        <v>0</v>
      </c>
      <c r="E453" s="252">
        <v>458</v>
      </c>
      <c r="F453" s="253">
        <f t="shared" si="115"/>
        <v>0</v>
      </c>
      <c r="G453" s="84"/>
      <c r="H453" s="48"/>
      <c r="I453" s="79">
        <f t="shared" si="108"/>
        <v>0</v>
      </c>
      <c r="N453" s="25" t="str">
        <f t="shared" si="117"/>
        <v>SM</v>
      </c>
      <c r="O453" s="25">
        <f t="shared" si="109"/>
        <v>17</v>
      </c>
      <c r="P453" s="25">
        <f t="shared" si="110"/>
        <v>17.440000000000001</v>
      </c>
      <c r="Q453" s="25">
        <f t="shared" si="111"/>
        <v>0</v>
      </c>
      <c r="R453" s="25">
        <f t="shared" si="114"/>
        <v>0</v>
      </c>
      <c r="S453" s="25">
        <f t="shared" si="112"/>
        <v>395</v>
      </c>
      <c r="T453" s="25">
        <f t="shared" si="113"/>
        <v>445</v>
      </c>
    </row>
    <row r="454" spans="1:20" x14ac:dyDescent="0.25">
      <c r="A454" s="2">
        <v>46103</v>
      </c>
      <c r="B454" s="100" t="s">
        <v>676</v>
      </c>
      <c r="C454" s="76">
        <v>17.2</v>
      </c>
      <c r="D454" s="48">
        <f t="shared" si="116"/>
        <v>1</v>
      </c>
      <c r="E454" s="252">
        <v>445</v>
      </c>
      <c r="F454" s="253">
        <f t="shared" si="115"/>
        <v>1</v>
      </c>
      <c r="G454" s="84"/>
      <c r="H454" s="48"/>
      <c r="I454" s="79">
        <f t="shared" si="108"/>
        <v>1</v>
      </c>
      <c r="N454" s="25" t="str">
        <f t="shared" si="117"/>
        <v>SM</v>
      </c>
      <c r="O454" s="25">
        <f t="shared" si="109"/>
        <v>17</v>
      </c>
      <c r="P454" s="25">
        <f t="shared" si="110"/>
        <v>17.440000000000001</v>
      </c>
      <c r="Q454" s="25">
        <f t="shared" si="111"/>
        <v>0</v>
      </c>
      <c r="R454" s="25">
        <f t="shared" si="114"/>
        <v>0</v>
      </c>
      <c r="S454" s="25">
        <f t="shared" si="112"/>
        <v>395</v>
      </c>
      <c r="T454" s="25">
        <f t="shared" si="113"/>
        <v>445</v>
      </c>
    </row>
    <row r="455" spans="1:20" x14ac:dyDescent="0.25">
      <c r="A455" s="2">
        <v>46103</v>
      </c>
      <c r="B455" s="100" t="s">
        <v>677</v>
      </c>
      <c r="C455" s="76">
        <v>17.399999999999999</v>
      </c>
      <c r="D455" s="48">
        <f t="shared" si="116"/>
        <v>1</v>
      </c>
      <c r="E455" s="252">
        <v>438</v>
      </c>
      <c r="F455" s="253">
        <f t="shared" si="115"/>
        <v>1</v>
      </c>
      <c r="G455" s="84"/>
      <c r="H455" s="48"/>
      <c r="I455" s="79">
        <f t="shared" si="108"/>
        <v>1</v>
      </c>
      <c r="N455" s="25" t="str">
        <f t="shared" si="117"/>
        <v>SM</v>
      </c>
      <c r="O455" s="25">
        <f t="shared" si="109"/>
        <v>17</v>
      </c>
      <c r="P455" s="25">
        <f t="shared" si="110"/>
        <v>17.440000000000001</v>
      </c>
      <c r="Q455" s="25">
        <f t="shared" si="111"/>
        <v>0</v>
      </c>
      <c r="R455" s="25">
        <f t="shared" si="114"/>
        <v>0</v>
      </c>
      <c r="S455" s="25">
        <f t="shared" si="112"/>
        <v>395</v>
      </c>
      <c r="T455" s="25">
        <f t="shared" si="113"/>
        <v>445</v>
      </c>
    </row>
    <row r="456" spans="1:20" x14ac:dyDescent="0.25">
      <c r="A456" s="2">
        <v>46103</v>
      </c>
      <c r="B456" s="100" t="s">
        <v>678</v>
      </c>
      <c r="C456" s="76">
        <v>17.399999999999999</v>
      </c>
      <c r="D456" s="48">
        <f t="shared" si="116"/>
        <v>1</v>
      </c>
      <c r="E456" s="252">
        <v>462</v>
      </c>
      <c r="F456" s="253">
        <f t="shared" si="115"/>
        <v>0</v>
      </c>
      <c r="G456" s="84"/>
      <c r="H456" s="48"/>
      <c r="I456" s="79">
        <f t="shared" si="108"/>
        <v>0</v>
      </c>
      <c r="N456" s="25" t="str">
        <f t="shared" si="117"/>
        <v>SM</v>
      </c>
      <c r="O456" s="25">
        <f t="shared" si="109"/>
        <v>17</v>
      </c>
      <c r="P456" s="25">
        <f t="shared" si="110"/>
        <v>17.440000000000001</v>
      </c>
      <c r="Q456" s="25">
        <f t="shared" si="111"/>
        <v>0</v>
      </c>
      <c r="R456" s="25">
        <f t="shared" si="114"/>
        <v>0</v>
      </c>
      <c r="S456" s="25">
        <f t="shared" si="112"/>
        <v>395</v>
      </c>
      <c r="T456" s="25">
        <f t="shared" si="113"/>
        <v>445</v>
      </c>
    </row>
    <row r="457" spans="1:20" x14ac:dyDescent="0.25">
      <c r="A457" s="2">
        <v>46103</v>
      </c>
      <c r="B457" s="100" t="s">
        <v>679</v>
      </c>
      <c r="C457" s="76">
        <v>17.100000000000001</v>
      </c>
      <c r="D457" s="48">
        <f t="shared" si="116"/>
        <v>1</v>
      </c>
      <c r="E457" s="252">
        <v>451</v>
      </c>
      <c r="F457" s="253">
        <f t="shared" si="115"/>
        <v>0</v>
      </c>
      <c r="G457" s="84"/>
      <c r="H457" s="48"/>
      <c r="I457" s="79">
        <f t="shared" si="108"/>
        <v>0</v>
      </c>
      <c r="N457" s="25" t="str">
        <f t="shared" si="117"/>
        <v>SM</v>
      </c>
      <c r="O457" s="25">
        <f t="shared" si="109"/>
        <v>17</v>
      </c>
      <c r="P457" s="25">
        <f t="shared" si="110"/>
        <v>17.440000000000001</v>
      </c>
      <c r="Q457" s="25">
        <f t="shared" si="111"/>
        <v>0</v>
      </c>
      <c r="R457" s="25">
        <f t="shared" si="114"/>
        <v>0</v>
      </c>
      <c r="S457" s="25">
        <f t="shared" si="112"/>
        <v>395</v>
      </c>
      <c r="T457" s="25">
        <f t="shared" si="113"/>
        <v>445</v>
      </c>
    </row>
    <row r="458" spans="1:20" x14ac:dyDescent="0.25">
      <c r="A458" s="2">
        <v>46104</v>
      </c>
      <c r="B458" s="100" t="s">
        <v>680</v>
      </c>
      <c r="C458" s="76">
        <v>17.5</v>
      </c>
      <c r="D458" s="48">
        <f t="shared" si="116"/>
        <v>0</v>
      </c>
      <c r="E458" s="252">
        <v>475</v>
      </c>
      <c r="F458" s="253">
        <f t="shared" si="115"/>
        <v>0</v>
      </c>
      <c r="G458" s="84"/>
      <c r="H458" s="48"/>
      <c r="I458" s="79">
        <f t="shared" si="108"/>
        <v>0</v>
      </c>
      <c r="N458" s="25" t="str">
        <f t="shared" si="117"/>
        <v>SM</v>
      </c>
      <c r="O458" s="25">
        <f t="shared" si="109"/>
        <v>17</v>
      </c>
      <c r="P458" s="25">
        <f t="shared" si="110"/>
        <v>17.440000000000001</v>
      </c>
      <c r="Q458" s="25">
        <f t="shared" si="111"/>
        <v>0</v>
      </c>
      <c r="R458" s="25">
        <f t="shared" si="114"/>
        <v>0</v>
      </c>
      <c r="S458" s="25">
        <f t="shared" si="112"/>
        <v>395</v>
      </c>
      <c r="T458" s="25">
        <f t="shared" si="113"/>
        <v>445</v>
      </c>
    </row>
    <row r="459" spans="1:20" x14ac:dyDescent="0.25">
      <c r="A459" s="2">
        <v>46104</v>
      </c>
      <c r="B459" s="100" t="s">
        <v>681</v>
      </c>
      <c r="C459" s="76">
        <v>17</v>
      </c>
      <c r="D459" s="48">
        <f t="shared" si="116"/>
        <v>1</v>
      </c>
      <c r="E459" s="252">
        <v>492</v>
      </c>
      <c r="F459" s="253">
        <f t="shared" si="115"/>
        <v>0</v>
      </c>
      <c r="G459" s="84"/>
      <c r="H459" s="48"/>
      <c r="I459" s="79">
        <f t="shared" si="108"/>
        <v>0</v>
      </c>
      <c r="N459" s="25" t="str">
        <f t="shared" si="117"/>
        <v>SM</v>
      </c>
      <c r="O459" s="25">
        <f t="shared" si="109"/>
        <v>17</v>
      </c>
      <c r="P459" s="25">
        <f t="shared" si="110"/>
        <v>17.440000000000001</v>
      </c>
      <c r="Q459" s="25">
        <f t="shared" si="111"/>
        <v>0</v>
      </c>
      <c r="R459" s="25">
        <f t="shared" si="114"/>
        <v>0</v>
      </c>
      <c r="S459" s="25">
        <f t="shared" si="112"/>
        <v>395</v>
      </c>
      <c r="T459" s="25">
        <f t="shared" si="113"/>
        <v>445</v>
      </c>
    </row>
    <row r="460" spans="1:20" x14ac:dyDescent="0.25">
      <c r="A460" s="2">
        <v>46104</v>
      </c>
      <c r="B460" s="100" t="s">
        <v>711</v>
      </c>
      <c r="C460" s="76">
        <v>17</v>
      </c>
      <c r="D460" s="48">
        <f t="shared" si="116"/>
        <v>1</v>
      </c>
      <c r="E460" s="252">
        <v>443</v>
      </c>
      <c r="F460" s="253">
        <f>IF(+(IF(E460&lt;S460,0,IF(E460&gt;T460,0,1)))=1,1,0)</f>
        <v>1</v>
      </c>
      <c r="G460" s="84"/>
      <c r="H460" s="48"/>
      <c r="I460" s="79">
        <f t="shared" si="108"/>
        <v>1</v>
      </c>
      <c r="N460" s="25" t="str">
        <f t="shared" si="117"/>
        <v>SM</v>
      </c>
      <c r="O460" s="25">
        <f t="shared" si="109"/>
        <v>17</v>
      </c>
      <c r="P460" s="25">
        <f t="shared" si="110"/>
        <v>17.440000000000001</v>
      </c>
      <c r="Q460" s="25">
        <f t="shared" si="111"/>
        <v>0</v>
      </c>
      <c r="R460" s="25">
        <f t="shared" si="114"/>
        <v>0</v>
      </c>
      <c r="S460" s="25">
        <f t="shared" si="112"/>
        <v>395</v>
      </c>
      <c r="T460" s="25">
        <f t="shared" si="113"/>
        <v>445</v>
      </c>
    </row>
    <row r="461" spans="1:20" x14ac:dyDescent="0.25">
      <c r="A461" s="2">
        <v>46104</v>
      </c>
      <c r="B461" s="100" t="s">
        <v>712</v>
      </c>
      <c r="C461" s="76">
        <v>17.3</v>
      </c>
      <c r="D461" s="48">
        <f t="shared" si="116"/>
        <v>1</v>
      </c>
      <c r="E461" s="252">
        <v>441</v>
      </c>
      <c r="F461" s="253">
        <f t="shared" si="115"/>
        <v>1</v>
      </c>
      <c r="G461" s="84"/>
      <c r="H461" s="48"/>
      <c r="I461" s="79">
        <f t="shared" si="108"/>
        <v>1</v>
      </c>
      <c r="N461" s="25" t="str">
        <f t="shared" si="117"/>
        <v>SM</v>
      </c>
      <c r="O461" s="25">
        <f t="shared" si="109"/>
        <v>17</v>
      </c>
      <c r="P461" s="25">
        <f t="shared" si="110"/>
        <v>17.440000000000001</v>
      </c>
      <c r="Q461" s="25">
        <f t="shared" si="111"/>
        <v>0</v>
      </c>
      <c r="R461" s="25">
        <f t="shared" si="114"/>
        <v>0</v>
      </c>
      <c r="S461" s="25">
        <f t="shared" si="112"/>
        <v>395</v>
      </c>
      <c r="T461" s="25">
        <f t="shared" si="113"/>
        <v>445</v>
      </c>
    </row>
    <row r="462" spans="1:20" x14ac:dyDescent="0.25">
      <c r="A462" s="2">
        <v>46104</v>
      </c>
      <c r="B462" s="100" t="s">
        <v>1113</v>
      </c>
      <c r="C462" s="76">
        <v>11.5</v>
      </c>
      <c r="D462" s="48">
        <f t="shared" si="116"/>
        <v>0</v>
      </c>
      <c r="E462" s="252">
        <v>345</v>
      </c>
      <c r="F462" s="253">
        <f t="shared" si="115"/>
        <v>1</v>
      </c>
      <c r="G462" s="84">
        <v>10.18</v>
      </c>
      <c r="H462" s="48">
        <f t="shared" ref="H462:H478" si="118">IF(+(IF(G462&lt;Q462,0,IF(G462&gt;R462,0,1)))=1,1,0)</f>
        <v>1</v>
      </c>
      <c r="I462" s="79">
        <f t="shared" si="108"/>
        <v>0</v>
      </c>
      <c r="N462" s="25" t="str">
        <f t="shared" si="105"/>
        <v>CA</v>
      </c>
      <c r="O462" s="25">
        <f t="shared" si="109"/>
        <v>11.6</v>
      </c>
      <c r="P462" s="25">
        <f t="shared" si="110"/>
        <v>12.04</v>
      </c>
      <c r="Q462" s="25">
        <f t="shared" si="111"/>
        <v>8</v>
      </c>
      <c r="R462" s="25">
        <f t="shared" si="114"/>
        <v>14.4</v>
      </c>
      <c r="S462" s="25">
        <f t="shared" si="112"/>
        <v>325</v>
      </c>
      <c r="T462" s="25">
        <f t="shared" si="113"/>
        <v>380</v>
      </c>
    </row>
    <row r="463" spans="1:20" x14ac:dyDescent="0.25">
      <c r="A463" s="2">
        <v>46104</v>
      </c>
      <c r="B463" s="100" t="s">
        <v>1114</v>
      </c>
      <c r="C463" s="221">
        <v>12.1</v>
      </c>
      <c r="D463" s="128">
        <v>1</v>
      </c>
      <c r="E463" s="252">
        <v>348</v>
      </c>
      <c r="F463" s="253">
        <f t="shared" si="115"/>
        <v>1</v>
      </c>
      <c r="G463" s="130"/>
      <c r="H463" s="48"/>
      <c r="I463" s="219">
        <v>1</v>
      </c>
      <c r="N463" s="25" t="str">
        <f t="shared" si="105"/>
        <v>CA</v>
      </c>
      <c r="O463" s="25">
        <f t="shared" si="109"/>
        <v>11.6</v>
      </c>
      <c r="P463" s="25">
        <f t="shared" si="110"/>
        <v>12.04</v>
      </c>
      <c r="Q463" s="25">
        <f t="shared" si="111"/>
        <v>8</v>
      </c>
      <c r="R463" s="25">
        <f t="shared" si="114"/>
        <v>14.4</v>
      </c>
      <c r="S463" s="25">
        <f t="shared" si="112"/>
        <v>325</v>
      </c>
      <c r="T463" s="25">
        <f t="shared" si="113"/>
        <v>380</v>
      </c>
    </row>
    <row r="464" spans="1:20" x14ac:dyDescent="0.25">
      <c r="A464" s="2">
        <v>46104</v>
      </c>
      <c r="B464" s="100" t="s">
        <v>1115</v>
      </c>
      <c r="C464" s="76">
        <v>11.6</v>
      </c>
      <c r="D464" s="48">
        <f t="shared" si="116"/>
        <v>1</v>
      </c>
      <c r="E464" s="252">
        <v>357</v>
      </c>
      <c r="F464" s="253">
        <f t="shared" si="115"/>
        <v>1</v>
      </c>
      <c r="G464" s="84">
        <v>12.65</v>
      </c>
      <c r="H464" s="48">
        <f t="shared" si="118"/>
        <v>1</v>
      </c>
      <c r="I464" s="79">
        <f t="shared" si="108"/>
        <v>1</v>
      </c>
      <c r="N464" s="25" t="str">
        <f t="shared" si="105"/>
        <v>CA</v>
      </c>
      <c r="O464" s="25">
        <f t="shared" si="109"/>
        <v>11.6</v>
      </c>
      <c r="P464" s="25">
        <f t="shared" si="110"/>
        <v>12.04</v>
      </c>
      <c r="Q464" s="25">
        <f t="shared" si="111"/>
        <v>8</v>
      </c>
      <c r="R464" s="25">
        <f t="shared" si="114"/>
        <v>14.4</v>
      </c>
      <c r="S464" s="25">
        <f t="shared" si="112"/>
        <v>325</v>
      </c>
      <c r="T464" s="25">
        <f t="shared" si="113"/>
        <v>380</v>
      </c>
    </row>
    <row r="465" spans="1:20" x14ac:dyDescent="0.25">
      <c r="A465" s="2">
        <v>46104</v>
      </c>
      <c r="B465" s="100" t="s">
        <v>1116</v>
      </c>
      <c r="C465" s="76">
        <v>11.9</v>
      </c>
      <c r="D465" s="48">
        <f t="shared" si="116"/>
        <v>1</v>
      </c>
      <c r="E465" s="252">
        <v>356</v>
      </c>
      <c r="F465" s="253">
        <f t="shared" si="115"/>
        <v>1</v>
      </c>
      <c r="G465" s="84">
        <v>12.91</v>
      </c>
      <c r="H465" s="48">
        <f t="shared" si="118"/>
        <v>1</v>
      </c>
      <c r="I465" s="79">
        <f t="shared" si="108"/>
        <v>1</v>
      </c>
      <c r="N465" s="25" t="str">
        <f t="shared" si="105"/>
        <v>CA</v>
      </c>
      <c r="O465" s="25">
        <f t="shared" si="109"/>
        <v>11.6</v>
      </c>
      <c r="P465" s="25">
        <f t="shared" si="110"/>
        <v>12.04</v>
      </c>
      <c r="Q465" s="25">
        <f t="shared" si="111"/>
        <v>8</v>
      </c>
      <c r="R465" s="25">
        <f t="shared" si="114"/>
        <v>14.4</v>
      </c>
      <c r="S465" s="25">
        <f t="shared" si="112"/>
        <v>325</v>
      </c>
      <c r="T465" s="25">
        <f t="shared" si="113"/>
        <v>380</v>
      </c>
    </row>
    <row r="466" spans="1:20" x14ac:dyDescent="0.25">
      <c r="A466" s="2">
        <v>46104</v>
      </c>
      <c r="B466" s="100" t="s">
        <v>1117</v>
      </c>
      <c r="C466" s="76">
        <v>11.7</v>
      </c>
      <c r="D466" s="48">
        <f t="shared" si="116"/>
        <v>1</v>
      </c>
      <c r="E466" s="252">
        <v>357</v>
      </c>
      <c r="F466" s="253">
        <f t="shared" si="115"/>
        <v>1</v>
      </c>
      <c r="G466" s="84">
        <v>12.63</v>
      </c>
      <c r="H466" s="48">
        <f t="shared" si="118"/>
        <v>1</v>
      </c>
      <c r="I466" s="79">
        <f t="shared" si="108"/>
        <v>1</v>
      </c>
      <c r="N466" s="25" t="str">
        <f t="shared" si="105"/>
        <v>CA</v>
      </c>
      <c r="O466" s="25">
        <f t="shared" si="109"/>
        <v>11.6</v>
      </c>
      <c r="P466" s="25">
        <f t="shared" si="110"/>
        <v>12.04</v>
      </c>
      <c r="Q466" s="25">
        <f t="shared" si="111"/>
        <v>8</v>
      </c>
      <c r="R466" s="25">
        <f t="shared" si="114"/>
        <v>14.4</v>
      </c>
      <c r="S466" s="25">
        <f t="shared" si="112"/>
        <v>325</v>
      </c>
      <c r="T466" s="25">
        <f t="shared" si="113"/>
        <v>380</v>
      </c>
    </row>
    <row r="467" spans="1:20" x14ac:dyDescent="0.25">
      <c r="A467" s="2">
        <v>46105</v>
      </c>
      <c r="B467" s="100" t="s">
        <v>1118</v>
      </c>
      <c r="C467" s="76">
        <v>11.6</v>
      </c>
      <c r="D467" s="48">
        <f t="shared" si="116"/>
        <v>1</v>
      </c>
      <c r="E467" s="252">
        <v>363</v>
      </c>
      <c r="F467" s="253">
        <f t="shared" si="115"/>
        <v>1</v>
      </c>
      <c r="G467" s="84">
        <v>12.44</v>
      </c>
      <c r="H467" s="48">
        <f t="shared" si="118"/>
        <v>1</v>
      </c>
      <c r="I467" s="79">
        <f t="shared" si="108"/>
        <v>1</v>
      </c>
      <c r="N467" s="25" t="str">
        <f t="shared" si="105"/>
        <v>CA</v>
      </c>
      <c r="O467" s="25">
        <f t="shared" si="109"/>
        <v>11.6</v>
      </c>
      <c r="P467" s="25">
        <f t="shared" si="110"/>
        <v>12.04</v>
      </c>
      <c r="Q467" s="25">
        <f t="shared" si="111"/>
        <v>8</v>
      </c>
      <c r="R467" s="25">
        <f t="shared" si="114"/>
        <v>14.4</v>
      </c>
      <c r="S467" s="25">
        <f t="shared" si="112"/>
        <v>325</v>
      </c>
      <c r="T467" s="25">
        <f t="shared" si="113"/>
        <v>380</v>
      </c>
    </row>
    <row r="468" spans="1:20" x14ac:dyDescent="0.25">
      <c r="A468" s="2">
        <v>46105</v>
      </c>
      <c r="B468" s="100" t="s">
        <v>1119</v>
      </c>
      <c r="C468" s="76">
        <v>11.7</v>
      </c>
      <c r="D468" s="48">
        <f t="shared" si="116"/>
        <v>1</v>
      </c>
      <c r="E468" s="252">
        <v>434</v>
      </c>
      <c r="F468" s="253">
        <f t="shared" si="115"/>
        <v>0</v>
      </c>
      <c r="G468" s="84">
        <v>12.75</v>
      </c>
      <c r="H468" s="48">
        <f t="shared" si="118"/>
        <v>1</v>
      </c>
      <c r="I468" s="79">
        <f t="shared" si="108"/>
        <v>0</v>
      </c>
      <c r="N468" s="25" t="str">
        <f t="shared" si="105"/>
        <v>CA</v>
      </c>
      <c r="O468" s="25">
        <f t="shared" si="109"/>
        <v>11.6</v>
      </c>
      <c r="P468" s="25">
        <f t="shared" si="110"/>
        <v>12.04</v>
      </c>
      <c r="Q468" s="25">
        <f t="shared" si="111"/>
        <v>8</v>
      </c>
      <c r="R468" s="25">
        <f t="shared" si="114"/>
        <v>14.4</v>
      </c>
      <c r="S468" s="25">
        <f t="shared" si="112"/>
        <v>325</v>
      </c>
      <c r="T468" s="25">
        <f t="shared" si="113"/>
        <v>380</v>
      </c>
    </row>
    <row r="469" spans="1:20" x14ac:dyDescent="0.25">
      <c r="A469" s="2">
        <v>46105</v>
      </c>
      <c r="B469" s="100" t="s">
        <v>1120</v>
      </c>
      <c r="C469" s="76">
        <v>11.8</v>
      </c>
      <c r="D469" s="48">
        <f t="shared" si="116"/>
        <v>1</v>
      </c>
      <c r="E469" s="252">
        <v>499</v>
      </c>
      <c r="F469" s="253">
        <f t="shared" si="115"/>
        <v>0</v>
      </c>
      <c r="G469" s="84">
        <v>11.25</v>
      </c>
      <c r="H469" s="48">
        <f t="shared" si="118"/>
        <v>1</v>
      </c>
      <c r="I469" s="79">
        <f t="shared" si="108"/>
        <v>0</v>
      </c>
      <c r="N469" s="25" t="str">
        <f t="shared" si="105"/>
        <v>CA</v>
      </c>
      <c r="O469" s="25">
        <f t="shared" si="109"/>
        <v>11.6</v>
      </c>
      <c r="P469" s="25">
        <f t="shared" si="110"/>
        <v>12.04</v>
      </c>
      <c r="Q469" s="25">
        <f t="shared" si="111"/>
        <v>8</v>
      </c>
      <c r="R469" s="25">
        <f t="shared" si="114"/>
        <v>14.4</v>
      </c>
      <c r="S469" s="25">
        <f t="shared" si="112"/>
        <v>325</v>
      </c>
      <c r="T469" s="25">
        <f t="shared" si="113"/>
        <v>380</v>
      </c>
    </row>
    <row r="470" spans="1:20" x14ac:dyDescent="0.25">
      <c r="A470" s="2">
        <v>46105</v>
      </c>
      <c r="B470" s="100" t="s">
        <v>1121</v>
      </c>
      <c r="C470" s="76">
        <v>11.7</v>
      </c>
      <c r="D470" s="48">
        <f t="shared" si="116"/>
        <v>1</v>
      </c>
      <c r="E470" s="252">
        <v>338</v>
      </c>
      <c r="F470" s="253">
        <f t="shared" si="115"/>
        <v>1</v>
      </c>
      <c r="G470" s="84">
        <v>11.81</v>
      </c>
      <c r="H470" s="48">
        <f t="shared" si="118"/>
        <v>1</v>
      </c>
      <c r="I470" s="79">
        <f t="shared" si="108"/>
        <v>1</v>
      </c>
      <c r="N470" s="25" t="str">
        <f t="shared" ref="N470:N560" si="119">LEFT(B470,2)</f>
        <v>CA</v>
      </c>
      <c r="O470" s="25">
        <f t="shared" si="109"/>
        <v>11.6</v>
      </c>
      <c r="P470" s="25">
        <f t="shared" si="110"/>
        <v>12.04</v>
      </c>
      <c r="Q470" s="25">
        <f t="shared" si="111"/>
        <v>8</v>
      </c>
      <c r="R470" s="25">
        <f t="shared" si="114"/>
        <v>14.4</v>
      </c>
      <c r="S470" s="25">
        <f t="shared" si="112"/>
        <v>325</v>
      </c>
      <c r="T470" s="25">
        <f t="shared" si="113"/>
        <v>380</v>
      </c>
    </row>
    <row r="471" spans="1:20" x14ac:dyDescent="0.25">
      <c r="A471" s="2">
        <v>46105</v>
      </c>
      <c r="B471" s="100" t="s">
        <v>1122</v>
      </c>
      <c r="C471" s="76">
        <v>11.9</v>
      </c>
      <c r="D471" s="48">
        <f t="shared" si="116"/>
        <v>1</v>
      </c>
      <c r="E471" s="252">
        <v>340</v>
      </c>
      <c r="F471" s="253">
        <f t="shared" si="115"/>
        <v>1</v>
      </c>
      <c r="G471" s="84">
        <v>12.13</v>
      </c>
      <c r="H471" s="48">
        <f t="shared" si="118"/>
        <v>1</v>
      </c>
      <c r="I471" s="79">
        <f t="shared" si="108"/>
        <v>1</v>
      </c>
      <c r="N471" s="25" t="str">
        <f t="shared" si="119"/>
        <v>CA</v>
      </c>
      <c r="O471" s="25">
        <f t="shared" si="109"/>
        <v>11.6</v>
      </c>
      <c r="P471" s="25">
        <f t="shared" si="110"/>
        <v>12.04</v>
      </c>
      <c r="Q471" s="25">
        <f t="shared" si="111"/>
        <v>8</v>
      </c>
      <c r="R471" s="25">
        <f t="shared" si="114"/>
        <v>14.4</v>
      </c>
      <c r="S471" s="25">
        <f t="shared" si="112"/>
        <v>325</v>
      </c>
      <c r="T471" s="25">
        <f t="shared" si="113"/>
        <v>380</v>
      </c>
    </row>
    <row r="472" spans="1:20" x14ac:dyDescent="0.25">
      <c r="A472" s="2">
        <v>46105</v>
      </c>
      <c r="B472" s="100" t="s">
        <v>1123</v>
      </c>
      <c r="C472" s="76">
        <v>11.9</v>
      </c>
      <c r="D472" s="48">
        <f t="shared" si="116"/>
        <v>1</v>
      </c>
      <c r="E472" s="252">
        <v>340</v>
      </c>
      <c r="F472" s="253">
        <f t="shared" si="115"/>
        <v>1</v>
      </c>
      <c r="G472" s="84">
        <v>13.71</v>
      </c>
      <c r="H472" s="48">
        <f t="shared" si="118"/>
        <v>1</v>
      </c>
      <c r="I472" s="79">
        <f t="shared" si="108"/>
        <v>1</v>
      </c>
      <c r="N472" s="25" t="str">
        <f t="shared" si="119"/>
        <v>CA</v>
      </c>
      <c r="O472" s="25">
        <f t="shared" si="109"/>
        <v>11.6</v>
      </c>
      <c r="P472" s="25">
        <f t="shared" si="110"/>
        <v>12.04</v>
      </c>
      <c r="Q472" s="25">
        <f t="shared" si="111"/>
        <v>8</v>
      </c>
      <c r="R472" s="25">
        <f t="shared" si="114"/>
        <v>14.4</v>
      </c>
      <c r="S472" s="25">
        <f t="shared" si="112"/>
        <v>325</v>
      </c>
      <c r="T472" s="25">
        <f t="shared" si="113"/>
        <v>380</v>
      </c>
    </row>
    <row r="473" spans="1:20" x14ac:dyDescent="0.25">
      <c r="A473" s="2">
        <v>46105</v>
      </c>
      <c r="B473" s="100" t="s">
        <v>1124</v>
      </c>
      <c r="C473" s="76">
        <v>12</v>
      </c>
      <c r="D473" s="48">
        <f t="shared" si="116"/>
        <v>1</v>
      </c>
      <c r="E473" s="252">
        <v>355</v>
      </c>
      <c r="F473" s="253">
        <f t="shared" si="115"/>
        <v>1</v>
      </c>
      <c r="G473" s="84">
        <v>12.23</v>
      </c>
      <c r="H473" s="48">
        <f t="shared" si="118"/>
        <v>1</v>
      </c>
      <c r="I473" s="79">
        <f t="shared" si="108"/>
        <v>1</v>
      </c>
      <c r="N473" s="25" t="str">
        <f t="shared" si="119"/>
        <v>CA</v>
      </c>
      <c r="O473" s="25">
        <f t="shared" si="109"/>
        <v>11.6</v>
      </c>
      <c r="P473" s="25">
        <f t="shared" si="110"/>
        <v>12.04</v>
      </c>
      <c r="Q473" s="25">
        <f t="shared" si="111"/>
        <v>8</v>
      </c>
      <c r="R473" s="25">
        <f t="shared" si="114"/>
        <v>14.4</v>
      </c>
      <c r="S473" s="25">
        <f t="shared" si="112"/>
        <v>325</v>
      </c>
      <c r="T473" s="25">
        <f t="shared" si="113"/>
        <v>380</v>
      </c>
    </row>
    <row r="474" spans="1:20" x14ac:dyDescent="0.25">
      <c r="A474" s="2">
        <v>46105</v>
      </c>
      <c r="B474" s="100" t="s">
        <v>632</v>
      </c>
      <c r="C474" s="76">
        <v>11.6</v>
      </c>
      <c r="D474" s="48">
        <f t="shared" si="116"/>
        <v>1</v>
      </c>
      <c r="E474" s="252">
        <v>352</v>
      </c>
      <c r="F474" s="253">
        <f t="shared" si="115"/>
        <v>1</v>
      </c>
      <c r="G474" s="84">
        <v>12.39</v>
      </c>
      <c r="H474" s="48">
        <f t="shared" si="118"/>
        <v>1</v>
      </c>
      <c r="I474" s="79">
        <f t="shared" si="108"/>
        <v>1</v>
      </c>
      <c r="N474" s="25" t="str">
        <f t="shared" si="119"/>
        <v>CA</v>
      </c>
      <c r="O474" s="25">
        <f t="shared" si="109"/>
        <v>11.6</v>
      </c>
      <c r="P474" s="25">
        <f t="shared" si="110"/>
        <v>12.04</v>
      </c>
      <c r="Q474" s="25">
        <f t="shared" si="111"/>
        <v>8</v>
      </c>
      <c r="R474" s="25">
        <f t="shared" si="114"/>
        <v>14.4</v>
      </c>
      <c r="S474" s="25">
        <f t="shared" si="112"/>
        <v>325</v>
      </c>
      <c r="T474" s="25">
        <f t="shared" si="113"/>
        <v>380</v>
      </c>
    </row>
    <row r="475" spans="1:20" x14ac:dyDescent="0.25">
      <c r="A475" s="2">
        <v>46106</v>
      </c>
      <c r="B475" s="100" t="s">
        <v>633</v>
      </c>
      <c r="C475" s="76">
        <v>11.6</v>
      </c>
      <c r="D475" s="48">
        <f t="shared" si="116"/>
        <v>1</v>
      </c>
      <c r="E475" s="252">
        <v>364</v>
      </c>
      <c r="F475" s="253">
        <f t="shared" si="115"/>
        <v>1</v>
      </c>
      <c r="G475" s="84">
        <v>12.54</v>
      </c>
      <c r="H475" s="48">
        <f t="shared" si="118"/>
        <v>1</v>
      </c>
      <c r="I475" s="79">
        <f t="shared" si="108"/>
        <v>1</v>
      </c>
      <c r="N475" s="25" t="str">
        <f t="shared" ref="N475:N483" si="120">LEFT(B475,2)</f>
        <v>CA</v>
      </c>
      <c r="O475" s="25">
        <f t="shared" si="109"/>
        <v>11.6</v>
      </c>
      <c r="P475" s="25">
        <f t="shared" si="110"/>
        <v>12.04</v>
      </c>
      <c r="Q475" s="25">
        <f t="shared" si="111"/>
        <v>8</v>
      </c>
      <c r="R475" s="25">
        <f t="shared" si="114"/>
        <v>14.4</v>
      </c>
      <c r="S475" s="25">
        <f t="shared" si="112"/>
        <v>325</v>
      </c>
      <c r="T475" s="25">
        <f t="shared" si="113"/>
        <v>380</v>
      </c>
    </row>
    <row r="476" spans="1:20" x14ac:dyDescent="0.25">
      <c r="A476" s="2">
        <v>46106</v>
      </c>
      <c r="B476" s="100" t="s">
        <v>634</v>
      </c>
      <c r="C476" s="76">
        <v>12</v>
      </c>
      <c r="D476" s="48">
        <f t="shared" si="116"/>
        <v>1</v>
      </c>
      <c r="E476" s="252">
        <v>377</v>
      </c>
      <c r="F476" s="253">
        <f t="shared" si="115"/>
        <v>1</v>
      </c>
      <c r="G476" s="84">
        <v>12.31</v>
      </c>
      <c r="H476" s="48">
        <f t="shared" si="118"/>
        <v>1</v>
      </c>
      <c r="I476" s="79">
        <f t="shared" si="108"/>
        <v>1</v>
      </c>
      <c r="N476" s="25" t="str">
        <f t="shared" si="120"/>
        <v>CA</v>
      </c>
      <c r="O476" s="25">
        <f t="shared" si="109"/>
        <v>11.6</v>
      </c>
      <c r="P476" s="25">
        <f t="shared" si="110"/>
        <v>12.04</v>
      </c>
      <c r="Q476" s="25">
        <f t="shared" si="111"/>
        <v>8</v>
      </c>
      <c r="R476" s="25">
        <f t="shared" si="114"/>
        <v>14.4</v>
      </c>
      <c r="S476" s="25">
        <f t="shared" si="112"/>
        <v>325</v>
      </c>
      <c r="T476" s="25">
        <f t="shared" si="113"/>
        <v>380</v>
      </c>
    </row>
    <row r="477" spans="1:20" x14ac:dyDescent="0.25">
      <c r="A477" s="2">
        <v>46106</v>
      </c>
      <c r="B477" s="100" t="s">
        <v>635</v>
      </c>
      <c r="C477" s="76">
        <v>11.7</v>
      </c>
      <c r="D477" s="48">
        <f t="shared" si="116"/>
        <v>1</v>
      </c>
      <c r="E477" s="252">
        <v>343</v>
      </c>
      <c r="F477" s="253">
        <f t="shared" si="115"/>
        <v>1</v>
      </c>
      <c r="G477" s="84">
        <v>11.24</v>
      </c>
      <c r="H477" s="48">
        <f t="shared" si="118"/>
        <v>1</v>
      </c>
      <c r="I477" s="79">
        <f t="shared" si="108"/>
        <v>1</v>
      </c>
      <c r="N477" s="25" t="str">
        <f t="shared" si="120"/>
        <v>CA</v>
      </c>
      <c r="O477" s="25">
        <f t="shared" si="109"/>
        <v>11.6</v>
      </c>
      <c r="P477" s="25">
        <f t="shared" si="110"/>
        <v>12.04</v>
      </c>
      <c r="Q477" s="25">
        <f t="shared" si="111"/>
        <v>8</v>
      </c>
      <c r="R477" s="25">
        <f t="shared" si="114"/>
        <v>14.4</v>
      </c>
      <c r="S477" s="25">
        <f t="shared" si="112"/>
        <v>325</v>
      </c>
      <c r="T477" s="25">
        <f t="shared" si="113"/>
        <v>380</v>
      </c>
    </row>
    <row r="478" spans="1:20" x14ac:dyDescent="0.25">
      <c r="A478" s="2">
        <v>46106</v>
      </c>
      <c r="B478" s="100" t="s">
        <v>636</v>
      </c>
      <c r="C478" s="76">
        <v>11.6</v>
      </c>
      <c r="D478" s="48">
        <f t="shared" si="116"/>
        <v>1</v>
      </c>
      <c r="E478" s="252">
        <v>415</v>
      </c>
      <c r="F478" s="253">
        <f t="shared" si="115"/>
        <v>0</v>
      </c>
      <c r="G478" s="84">
        <v>12.01</v>
      </c>
      <c r="H478" s="48">
        <f t="shared" si="118"/>
        <v>1</v>
      </c>
      <c r="I478" s="79">
        <f>IF(+(IF(C478&lt;O478,0,IF(C478&gt;P478,0,1)))+(IF(E478&lt;S478,0,IF(E478&gt;T478,0,1)))+(IF(G478&lt;Q478,0,IF(G478&gt;R478,0,1)))=3,1,0)</f>
        <v>0</v>
      </c>
      <c r="N478" s="25" t="str">
        <f t="shared" si="120"/>
        <v>CA</v>
      </c>
      <c r="O478" s="25">
        <f t="shared" si="109"/>
        <v>11.6</v>
      </c>
      <c r="P478" s="25">
        <f t="shared" si="110"/>
        <v>12.04</v>
      </c>
      <c r="Q478" s="25">
        <f t="shared" si="111"/>
        <v>8</v>
      </c>
      <c r="R478" s="25">
        <f t="shared" si="114"/>
        <v>14.4</v>
      </c>
      <c r="S478" s="25">
        <f t="shared" si="112"/>
        <v>325</v>
      </c>
      <c r="T478" s="25">
        <f t="shared" si="113"/>
        <v>380</v>
      </c>
    </row>
    <row r="479" spans="1:20" x14ac:dyDescent="0.25">
      <c r="A479" s="2">
        <v>46106</v>
      </c>
      <c r="B479" s="100" t="s">
        <v>392</v>
      </c>
      <c r="C479" s="76">
        <v>14.3</v>
      </c>
      <c r="D479" s="48">
        <f t="shared" si="116"/>
        <v>1</v>
      </c>
      <c r="E479" s="252">
        <v>438</v>
      </c>
      <c r="F479" s="253">
        <f t="shared" si="115"/>
        <v>0</v>
      </c>
      <c r="G479" s="84"/>
      <c r="H479" s="48"/>
      <c r="I479" s="79">
        <f t="shared" si="108"/>
        <v>0</v>
      </c>
      <c r="N479" s="25" t="str">
        <f t="shared" si="120"/>
        <v>VM</v>
      </c>
      <c r="O479" s="25">
        <f t="shared" si="109"/>
        <v>14.2</v>
      </c>
      <c r="P479" s="25">
        <f t="shared" si="110"/>
        <v>14.64</v>
      </c>
      <c r="Q479" s="25">
        <f t="shared" si="111"/>
        <v>0</v>
      </c>
      <c r="R479" s="25">
        <f t="shared" si="114"/>
        <v>0</v>
      </c>
      <c r="S479" s="25">
        <f t="shared" si="112"/>
        <v>375</v>
      </c>
      <c r="T479" s="25">
        <f t="shared" si="113"/>
        <v>425</v>
      </c>
    </row>
    <row r="480" spans="1:20" x14ac:dyDescent="0.25">
      <c r="A480" s="2">
        <v>46106</v>
      </c>
      <c r="B480" s="100" t="s">
        <v>393</v>
      </c>
      <c r="C480" s="76">
        <v>14.5</v>
      </c>
      <c r="D480" s="48">
        <f t="shared" si="116"/>
        <v>1</v>
      </c>
      <c r="E480" s="252">
        <v>453</v>
      </c>
      <c r="F480" s="253">
        <f t="shared" si="115"/>
        <v>0</v>
      </c>
      <c r="G480" s="84"/>
      <c r="H480" s="48"/>
      <c r="I480" s="79">
        <f t="shared" si="108"/>
        <v>0</v>
      </c>
      <c r="N480" s="25" t="str">
        <f t="shared" si="120"/>
        <v>VM</v>
      </c>
      <c r="O480" s="25">
        <f t="shared" si="109"/>
        <v>14.2</v>
      </c>
      <c r="P480" s="25">
        <f t="shared" si="110"/>
        <v>14.64</v>
      </c>
      <c r="Q480" s="25">
        <f t="shared" si="111"/>
        <v>0</v>
      </c>
      <c r="R480" s="25">
        <f t="shared" si="114"/>
        <v>0</v>
      </c>
      <c r="S480" s="25">
        <f t="shared" si="112"/>
        <v>375</v>
      </c>
      <c r="T480" s="25">
        <f t="shared" si="113"/>
        <v>425</v>
      </c>
    </row>
    <row r="481" spans="1:20" x14ac:dyDescent="0.25">
      <c r="A481" s="2">
        <v>46106</v>
      </c>
      <c r="B481" s="100" t="s">
        <v>654</v>
      </c>
      <c r="C481" s="76">
        <v>14.4</v>
      </c>
      <c r="D481" s="48">
        <f t="shared" si="116"/>
        <v>1</v>
      </c>
      <c r="E481" s="252">
        <v>412</v>
      </c>
      <c r="F481" s="253">
        <f t="shared" si="115"/>
        <v>1</v>
      </c>
      <c r="G481" s="84"/>
      <c r="H481" s="48"/>
      <c r="I481" s="79">
        <f t="shared" si="108"/>
        <v>1</v>
      </c>
      <c r="N481" s="25" t="str">
        <f t="shared" si="120"/>
        <v>VM</v>
      </c>
      <c r="O481" s="25">
        <f t="shared" si="109"/>
        <v>14.2</v>
      </c>
      <c r="P481" s="25">
        <f t="shared" si="110"/>
        <v>14.64</v>
      </c>
      <c r="Q481" s="25">
        <f t="shared" si="111"/>
        <v>0</v>
      </c>
      <c r="R481" s="25">
        <f t="shared" si="114"/>
        <v>0</v>
      </c>
      <c r="S481" s="25">
        <f t="shared" si="112"/>
        <v>375</v>
      </c>
      <c r="T481" s="25">
        <f t="shared" si="113"/>
        <v>425</v>
      </c>
    </row>
    <row r="482" spans="1:20" x14ac:dyDescent="0.25">
      <c r="A482" s="2">
        <v>46106</v>
      </c>
      <c r="B482" s="100" t="s">
        <v>655</v>
      </c>
      <c r="C482" s="76">
        <v>14.3</v>
      </c>
      <c r="D482" s="48">
        <f t="shared" si="116"/>
        <v>1</v>
      </c>
      <c r="E482" s="252">
        <v>452</v>
      </c>
      <c r="F482" s="253">
        <f t="shared" si="115"/>
        <v>0</v>
      </c>
      <c r="G482" s="84"/>
      <c r="H482" s="48"/>
      <c r="I482" s="79">
        <f t="shared" si="108"/>
        <v>0</v>
      </c>
      <c r="N482" s="25" t="str">
        <f t="shared" si="120"/>
        <v>VM</v>
      </c>
      <c r="O482" s="25">
        <f t="shared" si="109"/>
        <v>14.2</v>
      </c>
      <c r="P482" s="25">
        <f t="shared" si="110"/>
        <v>14.64</v>
      </c>
      <c r="Q482" s="25">
        <f t="shared" si="111"/>
        <v>0</v>
      </c>
      <c r="R482" s="25">
        <f t="shared" si="114"/>
        <v>0</v>
      </c>
      <c r="S482" s="25">
        <f t="shared" si="112"/>
        <v>375</v>
      </c>
      <c r="T482" s="25">
        <f t="shared" si="113"/>
        <v>425</v>
      </c>
    </row>
    <row r="483" spans="1:20" x14ac:dyDescent="0.25">
      <c r="A483" s="2">
        <v>46107</v>
      </c>
      <c r="B483" s="100" t="s">
        <v>656</v>
      </c>
      <c r="C483" s="76">
        <v>14.2</v>
      </c>
      <c r="D483" s="48">
        <f t="shared" si="116"/>
        <v>1</v>
      </c>
      <c r="E483" s="252">
        <v>430</v>
      </c>
      <c r="F483" s="253">
        <f t="shared" si="115"/>
        <v>0</v>
      </c>
      <c r="G483" s="84"/>
      <c r="H483" s="48"/>
      <c r="I483" s="79">
        <f t="shared" si="108"/>
        <v>0</v>
      </c>
      <c r="N483" s="25" t="str">
        <f t="shared" si="120"/>
        <v>VM</v>
      </c>
      <c r="O483" s="25">
        <f t="shared" si="109"/>
        <v>14.2</v>
      </c>
      <c r="P483" s="25">
        <f t="shared" si="110"/>
        <v>14.64</v>
      </c>
      <c r="Q483" s="25">
        <f t="shared" si="111"/>
        <v>0</v>
      </c>
      <c r="R483" s="25">
        <f t="shared" si="114"/>
        <v>0</v>
      </c>
      <c r="S483" s="25">
        <f t="shared" si="112"/>
        <v>375</v>
      </c>
      <c r="T483" s="25">
        <f t="shared" si="113"/>
        <v>425</v>
      </c>
    </row>
    <row r="484" spans="1:20" x14ac:dyDescent="0.25">
      <c r="A484" s="2">
        <v>46107</v>
      </c>
      <c r="B484" s="100" t="s">
        <v>657</v>
      </c>
      <c r="C484" s="76">
        <v>14.3</v>
      </c>
      <c r="D484" s="48">
        <f t="shared" si="116"/>
        <v>1</v>
      </c>
      <c r="E484" s="252">
        <v>440</v>
      </c>
      <c r="F484" s="253">
        <f t="shared" si="115"/>
        <v>0</v>
      </c>
      <c r="G484" s="84"/>
      <c r="H484" s="48"/>
      <c r="I484" s="79">
        <f t="shared" si="108"/>
        <v>0</v>
      </c>
      <c r="N484" s="25" t="str">
        <f t="shared" ref="N484:N505" si="121">LEFT(B484,2)</f>
        <v>VM</v>
      </c>
      <c r="O484" s="25">
        <f t="shared" si="109"/>
        <v>14.2</v>
      </c>
      <c r="P484" s="25">
        <f t="shared" si="110"/>
        <v>14.64</v>
      </c>
      <c r="Q484" s="25">
        <f t="shared" si="111"/>
        <v>0</v>
      </c>
      <c r="R484" s="25">
        <f t="shared" si="114"/>
        <v>0</v>
      </c>
      <c r="S484" s="25">
        <f t="shared" si="112"/>
        <v>375</v>
      </c>
      <c r="T484" s="25">
        <f t="shared" si="113"/>
        <v>425</v>
      </c>
    </row>
    <row r="485" spans="1:20" x14ac:dyDescent="0.25">
      <c r="A485" s="2">
        <v>46107</v>
      </c>
      <c r="B485" s="100" t="s">
        <v>694</v>
      </c>
      <c r="C485" s="76">
        <v>14.3</v>
      </c>
      <c r="D485" s="48">
        <f t="shared" si="116"/>
        <v>1</v>
      </c>
      <c r="E485" s="252">
        <v>419</v>
      </c>
      <c r="F485" s="253">
        <f t="shared" si="115"/>
        <v>1</v>
      </c>
      <c r="G485" s="84"/>
      <c r="H485" s="48"/>
      <c r="I485" s="79">
        <f t="shared" si="108"/>
        <v>1</v>
      </c>
      <c r="N485" s="25" t="str">
        <f t="shared" si="121"/>
        <v>VM</v>
      </c>
      <c r="O485" s="25">
        <f t="shared" si="109"/>
        <v>14.2</v>
      </c>
      <c r="P485" s="25">
        <f t="shared" si="110"/>
        <v>14.64</v>
      </c>
      <c r="Q485" s="25">
        <f t="shared" si="111"/>
        <v>0</v>
      </c>
      <c r="R485" s="25">
        <f t="shared" si="114"/>
        <v>0</v>
      </c>
      <c r="S485" s="25">
        <f t="shared" si="112"/>
        <v>375</v>
      </c>
      <c r="T485" s="25">
        <f t="shared" si="113"/>
        <v>425</v>
      </c>
    </row>
    <row r="486" spans="1:20" x14ac:dyDescent="0.25">
      <c r="A486" s="2">
        <v>46107</v>
      </c>
      <c r="B486" s="100" t="s">
        <v>695</v>
      </c>
      <c r="C486" s="76">
        <v>14.2</v>
      </c>
      <c r="D486" s="48">
        <f t="shared" si="116"/>
        <v>1</v>
      </c>
      <c r="E486" s="252">
        <v>399</v>
      </c>
      <c r="F486" s="253">
        <f t="shared" si="115"/>
        <v>1</v>
      </c>
      <c r="G486" s="84"/>
      <c r="H486" s="48"/>
      <c r="I486" s="79">
        <f t="shared" si="108"/>
        <v>1</v>
      </c>
      <c r="N486" s="25" t="str">
        <f t="shared" si="121"/>
        <v>VM</v>
      </c>
      <c r="O486" s="25">
        <f t="shared" si="109"/>
        <v>14.2</v>
      </c>
      <c r="P486" s="25">
        <f t="shared" si="110"/>
        <v>14.64</v>
      </c>
      <c r="Q486" s="25">
        <f t="shared" si="111"/>
        <v>0</v>
      </c>
      <c r="R486" s="25">
        <f t="shared" si="114"/>
        <v>0</v>
      </c>
      <c r="S486" s="25">
        <f t="shared" si="112"/>
        <v>375</v>
      </c>
      <c r="T486" s="25">
        <f t="shared" si="113"/>
        <v>425</v>
      </c>
    </row>
    <row r="487" spans="1:20" x14ac:dyDescent="0.25">
      <c r="A487" s="2">
        <v>46108</v>
      </c>
      <c r="B487" s="100" t="s">
        <v>637</v>
      </c>
      <c r="C487" s="76">
        <v>11.7</v>
      </c>
      <c r="D487" s="48">
        <f t="shared" si="116"/>
        <v>1</v>
      </c>
      <c r="E487" s="252">
        <v>374</v>
      </c>
      <c r="F487" s="253">
        <f t="shared" si="115"/>
        <v>1</v>
      </c>
      <c r="G487" s="84">
        <v>12.2</v>
      </c>
      <c r="H487" s="48">
        <f t="shared" ref="H487" si="122">IF(+(IF(G487&lt;Q487,0,IF(G487&gt;R487,0,1)))=1,1,0)</f>
        <v>1</v>
      </c>
      <c r="I487" s="79">
        <f t="shared" si="108"/>
        <v>1</v>
      </c>
      <c r="N487" s="25" t="str">
        <f t="shared" si="121"/>
        <v>CA</v>
      </c>
      <c r="O487" s="25">
        <f t="shared" si="109"/>
        <v>11.6</v>
      </c>
      <c r="P487" s="25">
        <f t="shared" si="110"/>
        <v>12.04</v>
      </c>
      <c r="Q487" s="25">
        <f t="shared" si="111"/>
        <v>8</v>
      </c>
      <c r="R487" s="25">
        <f t="shared" si="114"/>
        <v>14.4</v>
      </c>
      <c r="S487" s="25">
        <f t="shared" si="112"/>
        <v>325</v>
      </c>
      <c r="T487" s="25">
        <f t="shared" si="113"/>
        <v>380</v>
      </c>
    </row>
    <row r="488" spans="1:20" x14ac:dyDescent="0.25">
      <c r="A488" s="2">
        <v>46111</v>
      </c>
      <c r="B488" s="100" t="s">
        <v>1125</v>
      </c>
      <c r="C488" s="76">
        <v>12</v>
      </c>
      <c r="D488" s="48">
        <f t="shared" si="116"/>
        <v>1</v>
      </c>
      <c r="E488" s="252">
        <v>357</v>
      </c>
      <c r="F488" s="253">
        <f t="shared" si="115"/>
        <v>1</v>
      </c>
      <c r="G488" s="84">
        <v>12.1</v>
      </c>
      <c r="H488" s="48">
        <f t="shared" ref="H488:H490" si="123">IF(+(IF(G488&lt;Q488,0,IF(G488&gt;R488,0,1)))=1,1,0)</f>
        <v>1</v>
      </c>
      <c r="I488" s="79">
        <f t="shared" ref="I488:I500" si="124">IF(+(IF(C488&lt;O488,0,IF(C488&gt;P488,0,1)))+(IF(E488&lt;S488,0,IF(E488&gt;T488,0,1)))+(IF(G488&lt;Q488,0,IF(G488&gt;R488,0,1)))=3,1,0)</f>
        <v>1</v>
      </c>
      <c r="N488" s="25" t="str">
        <f t="shared" ref="N488:N490" si="125">LEFT(B488,2)</f>
        <v>ST</v>
      </c>
      <c r="O488" s="25">
        <f t="shared" si="109"/>
        <v>11.6</v>
      </c>
      <c r="P488" s="25">
        <f t="shared" si="110"/>
        <v>12.04</v>
      </c>
      <c r="Q488" s="25">
        <f t="shared" si="111"/>
        <v>8</v>
      </c>
      <c r="R488" s="25">
        <f t="shared" si="114"/>
        <v>14.4</v>
      </c>
      <c r="S488" s="25">
        <f t="shared" si="112"/>
        <v>325</v>
      </c>
      <c r="T488" s="25">
        <f t="shared" si="113"/>
        <v>380</v>
      </c>
    </row>
    <row r="489" spans="1:20" x14ac:dyDescent="0.25">
      <c r="A489" s="2">
        <v>46111</v>
      </c>
      <c r="B489" s="100" t="s">
        <v>1126</v>
      </c>
      <c r="C489" s="76">
        <v>12</v>
      </c>
      <c r="D489" s="48">
        <f t="shared" si="116"/>
        <v>1</v>
      </c>
      <c r="E489" s="252">
        <v>378</v>
      </c>
      <c r="F489" s="253">
        <f t="shared" si="115"/>
        <v>1</v>
      </c>
      <c r="G489" s="84">
        <v>12.1</v>
      </c>
      <c r="H489" s="48">
        <f t="shared" si="123"/>
        <v>1</v>
      </c>
      <c r="I489" s="79">
        <f t="shared" si="124"/>
        <v>1</v>
      </c>
      <c r="N489" s="25" t="str">
        <f t="shared" si="125"/>
        <v>ST</v>
      </c>
      <c r="O489" s="25">
        <f t="shared" si="109"/>
        <v>11.6</v>
      </c>
      <c r="P489" s="25">
        <f t="shared" si="110"/>
        <v>12.04</v>
      </c>
      <c r="Q489" s="25">
        <f t="shared" si="111"/>
        <v>8</v>
      </c>
      <c r="R489" s="25">
        <f t="shared" si="114"/>
        <v>14.4</v>
      </c>
      <c r="S489" s="25">
        <f t="shared" si="112"/>
        <v>325</v>
      </c>
      <c r="T489" s="25">
        <f t="shared" si="113"/>
        <v>380</v>
      </c>
    </row>
    <row r="490" spans="1:20" x14ac:dyDescent="0.25">
      <c r="A490" s="2">
        <v>46111</v>
      </c>
      <c r="B490" s="100" t="s">
        <v>1127</v>
      </c>
      <c r="C490" s="76">
        <v>12</v>
      </c>
      <c r="D490" s="48">
        <f t="shared" si="116"/>
        <v>1</v>
      </c>
      <c r="E490" s="252">
        <v>371</v>
      </c>
      <c r="F490" s="253">
        <f t="shared" si="115"/>
        <v>1</v>
      </c>
      <c r="G490" s="84">
        <v>12.38</v>
      </c>
      <c r="H490" s="48">
        <f t="shared" si="123"/>
        <v>1</v>
      </c>
      <c r="I490" s="79">
        <f t="shared" si="124"/>
        <v>1</v>
      </c>
      <c r="N490" s="25" t="str">
        <f t="shared" si="125"/>
        <v>ST</v>
      </c>
      <c r="O490" s="25">
        <f t="shared" si="109"/>
        <v>11.6</v>
      </c>
      <c r="P490" s="25">
        <f t="shared" si="110"/>
        <v>12.04</v>
      </c>
      <c r="Q490" s="25">
        <f t="shared" si="111"/>
        <v>8</v>
      </c>
      <c r="R490" s="25">
        <f t="shared" si="114"/>
        <v>14.4</v>
      </c>
      <c r="S490" s="25">
        <f t="shared" si="112"/>
        <v>325</v>
      </c>
      <c r="T490" s="25">
        <f t="shared" si="113"/>
        <v>380</v>
      </c>
    </row>
    <row r="491" spans="1:20" x14ac:dyDescent="0.25">
      <c r="A491" s="2">
        <v>46112</v>
      </c>
      <c r="B491" s="100" t="s">
        <v>1128</v>
      </c>
      <c r="C491" s="76">
        <v>11.9</v>
      </c>
      <c r="D491" s="48">
        <f t="shared" si="116"/>
        <v>1</v>
      </c>
      <c r="E491" s="252">
        <v>354</v>
      </c>
      <c r="F491" s="253">
        <f t="shared" si="115"/>
        <v>1</v>
      </c>
      <c r="G491" s="84">
        <v>12.01</v>
      </c>
      <c r="H491" s="48">
        <f t="shared" ref="H491:H500" si="126">IF(+(IF(G491&lt;Q491,0,IF(G491&gt;R491,0,1)))=1,1,0)</f>
        <v>1</v>
      </c>
      <c r="I491" s="79">
        <f t="shared" si="124"/>
        <v>1</v>
      </c>
      <c r="N491" s="25" t="str">
        <f t="shared" ref="N491:N503" si="127">LEFT(B491,2)</f>
        <v>ST</v>
      </c>
      <c r="O491" s="25">
        <f t="shared" si="109"/>
        <v>11.6</v>
      </c>
      <c r="P491" s="25">
        <f t="shared" si="110"/>
        <v>12.04</v>
      </c>
      <c r="Q491" s="25">
        <f t="shared" si="111"/>
        <v>8</v>
      </c>
      <c r="R491" s="25">
        <f t="shared" si="114"/>
        <v>14.4</v>
      </c>
      <c r="S491" s="25">
        <f t="shared" si="112"/>
        <v>325</v>
      </c>
      <c r="T491" s="25">
        <f t="shared" si="113"/>
        <v>380</v>
      </c>
    </row>
    <row r="492" spans="1:20" x14ac:dyDescent="0.25">
      <c r="A492" s="2">
        <v>46112</v>
      </c>
      <c r="B492" s="100" t="s">
        <v>1129</v>
      </c>
      <c r="C492" s="76">
        <v>11.8</v>
      </c>
      <c r="D492" s="48">
        <f t="shared" si="116"/>
        <v>1</v>
      </c>
      <c r="E492" s="252">
        <v>341</v>
      </c>
      <c r="F492" s="253">
        <f t="shared" si="115"/>
        <v>1</v>
      </c>
      <c r="G492" s="84">
        <v>13.45</v>
      </c>
      <c r="H492" s="48">
        <f t="shared" si="126"/>
        <v>1</v>
      </c>
      <c r="I492" s="79">
        <f t="shared" si="124"/>
        <v>1</v>
      </c>
      <c r="N492" s="25" t="str">
        <f t="shared" si="127"/>
        <v>ST</v>
      </c>
      <c r="O492" s="25">
        <f t="shared" si="109"/>
        <v>11.6</v>
      </c>
      <c r="P492" s="25">
        <f t="shared" si="110"/>
        <v>12.04</v>
      </c>
      <c r="Q492" s="25">
        <f t="shared" si="111"/>
        <v>8</v>
      </c>
      <c r="R492" s="25">
        <f t="shared" si="114"/>
        <v>14.4</v>
      </c>
      <c r="S492" s="25">
        <f t="shared" si="112"/>
        <v>325</v>
      </c>
      <c r="T492" s="25">
        <f t="shared" si="113"/>
        <v>380</v>
      </c>
    </row>
    <row r="493" spans="1:20" x14ac:dyDescent="0.25">
      <c r="A493" s="2">
        <v>46112</v>
      </c>
      <c r="B493" s="100" t="s">
        <v>1130</v>
      </c>
      <c r="C493" s="76">
        <v>11.8</v>
      </c>
      <c r="D493" s="48">
        <f t="shared" si="116"/>
        <v>1</v>
      </c>
      <c r="E493" s="252">
        <v>354</v>
      </c>
      <c r="F493" s="253">
        <f t="shared" si="115"/>
        <v>1</v>
      </c>
      <c r="G493" s="84">
        <v>12.98</v>
      </c>
      <c r="H493" s="48">
        <f t="shared" si="126"/>
        <v>1</v>
      </c>
      <c r="I493" s="79">
        <f t="shared" si="124"/>
        <v>1</v>
      </c>
      <c r="N493" s="25" t="str">
        <f t="shared" si="127"/>
        <v>ST</v>
      </c>
      <c r="O493" s="25">
        <f t="shared" si="109"/>
        <v>11.6</v>
      </c>
      <c r="P493" s="25">
        <f t="shared" si="110"/>
        <v>12.04</v>
      </c>
      <c r="Q493" s="25">
        <f t="shared" si="111"/>
        <v>8</v>
      </c>
      <c r="R493" s="25">
        <f t="shared" si="114"/>
        <v>14.4</v>
      </c>
      <c r="S493" s="25">
        <f t="shared" si="112"/>
        <v>325</v>
      </c>
      <c r="T493" s="25">
        <f t="shared" si="113"/>
        <v>380</v>
      </c>
    </row>
    <row r="494" spans="1:20" x14ac:dyDescent="0.25">
      <c r="A494" s="2">
        <v>46112</v>
      </c>
      <c r="B494" s="100" t="s">
        <v>1131</v>
      </c>
      <c r="C494" s="76">
        <v>11.8</v>
      </c>
      <c r="D494" s="48">
        <f t="shared" si="116"/>
        <v>1</v>
      </c>
      <c r="E494" s="252">
        <v>367</v>
      </c>
      <c r="F494" s="253">
        <f t="shared" si="115"/>
        <v>1</v>
      </c>
      <c r="G494" s="84">
        <v>12.83</v>
      </c>
      <c r="H494" s="48">
        <f t="shared" si="126"/>
        <v>1</v>
      </c>
      <c r="I494" s="79">
        <f t="shared" si="124"/>
        <v>1</v>
      </c>
      <c r="N494" s="25" t="str">
        <f t="shared" si="127"/>
        <v>ST</v>
      </c>
      <c r="O494" s="25">
        <f t="shared" si="109"/>
        <v>11.6</v>
      </c>
      <c r="P494" s="25">
        <f t="shared" si="110"/>
        <v>12.04</v>
      </c>
      <c r="Q494" s="25">
        <f t="shared" si="111"/>
        <v>8</v>
      </c>
      <c r="R494" s="25">
        <f t="shared" si="114"/>
        <v>14.4</v>
      </c>
      <c r="S494" s="25">
        <f t="shared" si="112"/>
        <v>325</v>
      </c>
      <c r="T494" s="25">
        <f t="shared" si="113"/>
        <v>380</v>
      </c>
    </row>
    <row r="495" spans="1:20" x14ac:dyDescent="0.25">
      <c r="A495" s="2">
        <v>46112</v>
      </c>
      <c r="B495" s="100" t="s">
        <v>631</v>
      </c>
      <c r="C495" s="76">
        <v>11.8</v>
      </c>
      <c r="D495" s="48">
        <f t="shared" si="116"/>
        <v>1</v>
      </c>
      <c r="E495" s="252">
        <v>366</v>
      </c>
      <c r="F495" s="253">
        <f t="shared" si="115"/>
        <v>1</v>
      </c>
      <c r="G495" s="130"/>
      <c r="H495" s="48"/>
      <c r="I495" s="219">
        <v>1</v>
      </c>
      <c r="N495" s="25" t="str">
        <f t="shared" si="127"/>
        <v>ST</v>
      </c>
      <c r="O495" s="25">
        <f t="shared" si="109"/>
        <v>11.6</v>
      </c>
      <c r="P495" s="25">
        <f t="shared" si="110"/>
        <v>12.04</v>
      </c>
      <c r="Q495" s="25">
        <f t="shared" si="111"/>
        <v>8</v>
      </c>
      <c r="R495" s="25">
        <f t="shared" si="114"/>
        <v>14.4</v>
      </c>
      <c r="S495" s="25">
        <f t="shared" si="112"/>
        <v>325</v>
      </c>
      <c r="T495" s="25">
        <f t="shared" si="113"/>
        <v>380</v>
      </c>
    </row>
    <row r="496" spans="1:20" x14ac:dyDescent="0.25">
      <c r="A496" s="2">
        <v>46112</v>
      </c>
      <c r="B496" s="100" t="s">
        <v>638</v>
      </c>
      <c r="C496" s="76">
        <v>11.9</v>
      </c>
      <c r="D496" s="48">
        <f t="shared" si="116"/>
        <v>1</v>
      </c>
      <c r="E496" s="252">
        <v>353</v>
      </c>
      <c r="F496" s="253">
        <f t="shared" si="115"/>
        <v>1</v>
      </c>
      <c r="G496" s="84">
        <v>14.1</v>
      </c>
      <c r="H496" s="48">
        <f t="shared" si="126"/>
        <v>1</v>
      </c>
      <c r="I496" s="79">
        <f t="shared" si="124"/>
        <v>1</v>
      </c>
      <c r="N496" s="25" t="str">
        <f t="shared" si="127"/>
        <v>CA</v>
      </c>
      <c r="O496" s="25">
        <f t="shared" si="109"/>
        <v>11.6</v>
      </c>
      <c r="P496" s="25">
        <f t="shared" si="110"/>
        <v>12.04</v>
      </c>
      <c r="Q496" s="25">
        <f t="shared" si="111"/>
        <v>8</v>
      </c>
      <c r="R496" s="25">
        <f t="shared" si="114"/>
        <v>14.4</v>
      </c>
      <c r="S496" s="25">
        <f t="shared" si="112"/>
        <v>325</v>
      </c>
      <c r="T496" s="25">
        <f t="shared" si="113"/>
        <v>380</v>
      </c>
    </row>
    <row r="497" spans="1:20" x14ac:dyDescent="0.25">
      <c r="A497" s="2">
        <v>46112</v>
      </c>
      <c r="B497" s="100" t="s">
        <v>639</v>
      </c>
      <c r="C497" s="76">
        <v>11.7</v>
      </c>
      <c r="D497" s="48">
        <f t="shared" si="116"/>
        <v>1</v>
      </c>
      <c r="E497" s="252">
        <v>367</v>
      </c>
      <c r="F497" s="253">
        <f t="shared" si="115"/>
        <v>1</v>
      </c>
      <c r="G497" s="84">
        <v>13.06</v>
      </c>
      <c r="H497" s="48">
        <f t="shared" si="126"/>
        <v>1</v>
      </c>
      <c r="I497" s="79">
        <f t="shared" si="124"/>
        <v>1</v>
      </c>
      <c r="N497" s="25" t="str">
        <f t="shared" si="127"/>
        <v>CA</v>
      </c>
      <c r="O497" s="25">
        <f t="shared" si="109"/>
        <v>11.6</v>
      </c>
      <c r="P497" s="25">
        <f t="shared" si="110"/>
        <v>12.04</v>
      </c>
      <c r="Q497" s="25">
        <f t="shared" si="111"/>
        <v>8</v>
      </c>
      <c r="R497" s="25">
        <f t="shared" si="114"/>
        <v>14.4</v>
      </c>
      <c r="S497" s="25">
        <f t="shared" si="112"/>
        <v>325</v>
      </c>
      <c r="T497" s="25">
        <f t="shared" si="113"/>
        <v>380</v>
      </c>
    </row>
    <row r="498" spans="1:20" x14ac:dyDescent="0.25">
      <c r="A498" s="2">
        <v>46112</v>
      </c>
      <c r="B498" s="100" t="s">
        <v>644</v>
      </c>
      <c r="C498" s="76">
        <v>12</v>
      </c>
      <c r="D498" s="48">
        <f t="shared" si="116"/>
        <v>1</v>
      </c>
      <c r="E498" s="252">
        <v>376</v>
      </c>
      <c r="F498" s="253">
        <f t="shared" si="115"/>
        <v>1</v>
      </c>
      <c r="G498" s="84">
        <v>12.34</v>
      </c>
      <c r="H498" s="48">
        <f t="shared" si="126"/>
        <v>1</v>
      </c>
      <c r="I498" s="79">
        <f t="shared" si="124"/>
        <v>1</v>
      </c>
      <c r="N498" s="25" t="str">
        <f t="shared" si="127"/>
        <v>CA</v>
      </c>
      <c r="O498" s="25">
        <f t="shared" si="109"/>
        <v>11.6</v>
      </c>
      <c r="P498" s="25">
        <f t="shared" si="110"/>
        <v>12.04</v>
      </c>
      <c r="Q498" s="25">
        <f t="shared" si="111"/>
        <v>8</v>
      </c>
      <c r="R498" s="25">
        <f t="shared" si="114"/>
        <v>14.4</v>
      </c>
      <c r="S498" s="25">
        <f t="shared" si="112"/>
        <v>325</v>
      </c>
      <c r="T498" s="25">
        <f t="shared" si="113"/>
        <v>380</v>
      </c>
    </row>
    <row r="499" spans="1:20" x14ac:dyDescent="0.25">
      <c r="A499" s="2">
        <v>46112</v>
      </c>
      <c r="B499" s="100" t="s">
        <v>645</v>
      </c>
      <c r="C499" s="76">
        <v>11.6</v>
      </c>
      <c r="D499" s="48">
        <f t="shared" si="116"/>
        <v>1</v>
      </c>
      <c r="E499" s="252">
        <v>369</v>
      </c>
      <c r="F499" s="253">
        <f t="shared" si="115"/>
        <v>1</v>
      </c>
      <c r="G499" s="84">
        <v>11.81</v>
      </c>
      <c r="H499" s="48">
        <f t="shared" si="126"/>
        <v>1</v>
      </c>
      <c r="I499" s="79">
        <f t="shared" si="124"/>
        <v>1</v>
      </c>
      <c r="N499" s="25" t="str">
        <f t="shared" si="127"/>
        <v>CA</v>
      </c>
      <c r="O499" s="25">
        <f t="shared" si="109"/>
        <v>11.6</v>
      </c>
      <c r="P499" s="25">
        <f t="shared" si="110"/>
        <v>12.04</v>
      </c>
      <c r="Q499" s="25">
        <f t="shared" si="111"/>
        <v>8</v>
      </c>
      <c r="R499" s="25">
        <f t="shared" si="114"/>
        <v>14.4</v>
      </c>
      <c r="S499" s="25">
        <f t="shared" si="112"/>
        <v>325</v>
      </c>
      <c r="T499" s="25">
        <f t="shared" si="113"/>
        <v>380</v>
      </c>
    </row>
    <row r="500" spans="1:20" x14ac:dyDescent="0.25">
      <c r="A500" s="2">
        <v>46112</v>
      </c>
      <c r="B500" s="100" t="s">
        <v>646</v>
      </c>
      <c r="C500" s="76">
        <v>12</v>
      </c>
      <c r="D500" s="48">
        <f t="shared" si="116"/>
        <v>1</v>
      </c>
      <c r="E500" s="252">
        <v>342</v>
      </c>
      <c r="F500" s="253">
        <f t="shared" si="115"/>
        <v>1</v>
      </c>
      <c r="G500" s="84">
        <v>11.42</v>
      </c>
      <c r="H500" s="48">
        <f t="shared" si="126"/>
        <v>1</v>
      </c>
      <c r="I500" s="79">
        <f t="shared" si="124"/>
        <v>1</v>
      </c>
      <c r="N500" s="25" t="str">
        <f t="shared" si="127"/>
        <v>CA</v>
      </c>
      <c r="O500" s="25">
        <f t="shared" si="109"/>
        <v>11.6</v>
      </c>
      <c r="P500" s="25">
        <f t="shared" si="110"/>
        <v>12.04</v>
      </c>
      <c r="Q500" s="25">
        <f t="shared" si="111"/>
        <v>8</v>
      </c>
      <c r="R500" s="25">
        <f t="shared" si="114"/>
        <v>14.4</v>
      </c>
      <c r="S500" s="25">
        <f t="shared" si="112"/>
        <v>325</v>
      </c>
      <c r="T500" s="25">
        <f t="shared" si="113"/>
        <v>380</v>
      </c>
    </row>
    <row r="501" spans="1:20" x14ac:dyDescent="0.25">
      <c r="A501" s="2"/>
      <c r="B501" s="100"/>
      <c r="C501" s="76"/>
      <c r="D501" s="48"/>
      <c r="E501" s="252"/>
      <c r="F501" s="253"/>
      <c r="G501" s="84"/>
      <c r="H501" s="48"/>
      <c r="I501" s="79"/>
      <c r="N501" s="25" t="str">
        <f t="shared" si="127"/>
        <v/>
      </c>
      <c r="O501" s="25" t="e">
        <f t="shared" si="109"/>
        <v>#N/A</v>
      </c>
      <c r="P501" s="25" t="e">
        <f t="shared" si="110"/>
        <v>#N/A</v>
      </c>
      <c r="Q501" s="25" t="e">
        <f t="shared" si="111"/>
        <v>#N/A</v>
      </c>
      <c r="R501" s="25" t="e">
        <f t="shared" si="114"/>
        <v>#N/A</v>
      </c>
      <c r="S501" s="25" t="e">
        <f t="shared" si="112"/>
        <v>#N/A</v>
      </c>
      <c r="T501" s="25" t="e">
        <f t="shared" si="113"/>
        <v>#N/A</v>
      </c>
    </row>
    <row r="502" spans="1:20" x14ac:dyDescent="0.25">
      <c r="A502" s="2"/>
      <c r="B502" s="100"/>
      <c r="C502" s="76"/>
      <c r="D502" s="48"/>
      <c r="E502" s="252"/>
      <c r="F502" s="253"/>
      <c r="G502" s="84"/>
      <c r="H502" s="48"/>
      <c r="I502" s="79"/>
      <c r="N502" s="25" t="str">
        <f t="shared" si="127"/>
        <v/>
      </c>
      <c r="O502" s="25" t="e">
        <f t="shared" si="109"/>
        <v>#N/A</v>
      </c>
      <c r="P502" s="25" t="e">
        <f t="shared" si="110"/>
        <v>#N/A</v>
      </c>
      <c r="Q502" s="25" t="e">
        <f t="shared" si="111"/>
        <v>#N/A</v>
      </c>
      <c r="R502" s="25" t="e">
        <f t="shared" si="114"/>
        <v>#N/A</v>
      </c>
      <c r="S502" s="25" t="e">
        <f t="shared" si="112"/>
        <v>#N/A</v>
      </c>
      <c r="T502" s="25" t="e">
        <f t="shared" si="113"/>
        <v>#N/A</v>
      </c>
    </row>
    <row r="503" spans="1:20" x14ac:dyDescent="0.25">
      <c r="A503" s="2"/>
      <c r="B503" s="100"/>
      <c r="C503" s="76"/>
      <c r="D503" s="48"/>
      <c r="E503" s="252"/>
      <c r="F503" s="253"/>
      <c r="G503" s="84"/>
      <c r="H503" s="48"/>
      <c r="I503" s="79"/>
      <c r="N503" s="25" t="str">
        <f t="shared" si="127"/>
        <v/>
      </c>
      <c r="O503" s="25" t="e">
        <f t="shared" si="109"/>
        <v>#N/A</v>
      </c>
      <c r="P503" s="25" t="e">
        <f t="shared" si="110"/>
        <v>#N/A</v>
      </c>
      <c r="Q503" s="25" t="e">
        <f t="shared" si="111"/>
        <v>#N/A</v>
      </c>
      <c r="R503" s="25" t="e">
        <f t="shared" si="114"/>
        <v>#N/A</v>
      </c>
      <c r="S503" s="25" t="e">
        <f t="shared" si="112"/>
        <v>#N/A</v>
      </c>
      <c r="T503" s="25" t="e">
        <f t="shared" si="113"/>
        <v>#N/A</v>
      </c>
    </row>
    <row r="504" spans="1:20" s="1" customFormat="1" x14ac:dyDescent="0.25">
      <c r="B504" s="1">
        <f>COUNTA(B323:B503)</f>
        <v>178</v>
      </c>
      <c r="C504" s="258">
        <f>((COUNTA(C323:C503))-COUNTIF(D323:D503,"&lt;1"))/(COUNTA(C323:C503))</f>
        <v>0.9157303370786517</v>
      </c>
      <c r="E504" s="258">
        <f>((COUNTA(E323:E503))-COUNTIF(F323:F503,"&lt;1"))/(COUNTA(E323:E503))</f>
        <v>0.7078651685393258</v>
      </c>
      <c r="G504" s="258">
        <f>((COUNTA(G323:G503))-COUNTIF(H323:H503,"&lt;1"))/(COUNTA(G323:G503))</f>
        <v>0.98561151079136688</v>
      </c>
      <c r="H504" s="82"/>
      <c r="I504" s="259">
        <f>AVERAGE(I323:I503)</f>
        <v>0.6460674157303371</v>
      </c>
      <c r="N504" s="25" t="str">
        <f t="shared" si="121"/>
        <v>17</v>
      </c>
      <c r="O504" s="25" t="e">
        <f t="shared" si="109"/>
        <v>#N/A</v>
      </c>
      <c r="P504" s="25" t="e">
        <f t="shared" si="110"/>
        <v>#N/A</v>
      </c>
      <c r="Q504" s="25" t="e">
        <f t="shared" si="111"/>
        <v>#N/A</v>
      </c>
      <c r="R504" s="25" t="e">
        <f t="shared" si="114"/>
        <v>#N/A</v>
      </c>
      <c r="S504" s="25" t="e">
        <f t="shared" si="112"/>
        <v>#N/A</v>
      </c>
      <c r="T504" s="25" t="e">
        <f t="shared" si="113"/>
        <v>#N/A</v>
      </c>
    </row>
    <row r="505" spans="1:20" x14ac:dyDescent="0.25">
      <c r="N505" s="25" t="str">
        <f t="shared" si="121"/>
        <v/>
      </c>
      <c r="O505" s="25" t="e">
        <f t="shared" si="109"/>
        <v>#N/A</v>
      </c>
      <c r="P505" s="25" t="e">
        <f t="shared" si="110"/>
        <v>#N/A</v>
      </c>
      <c r="Q505" s="25" t="e">
        <f t="shared" si="111"/>
        <v>#N/A</v>
      </c>
      <c r="R505" s="25" t="e">
        <f t="shared" si="114"/>
        <v>#N/A</v>
      </c>
      <c r="S505" s="25" t="e">
        <f t="shared" si="112"/>
        <v>#N/A</v>
      </c>
      <c r="T505" s="25" t="e">
        <f t="shared" si="113"/>
        <v>#N/A</v>
      </c>
    </row>
    <row r="506" spans="1:20" x14ac:dyDescent="0.25">
      <c r="N506" s="25" t="str">
        <f t="shared" si="119"/>
        <v/>
      </c>
      <c r="O506" s="25" t="e">
        <f t="shared" si="109"/>
        <v>#N/A</v>
      </c>
      <c r="P506" s="25" t="e">
        <f t="shared" si="110"/>
        <v>#N/A</v>
      </c>
      <c r="Q506" s="25" t="e">
        <f t="shared" si="111"/>
        <v>#N/A</v>
      </c>
      <c r="R506" s="25" t="e">
        <f t="shared" si="114"/>
        <v>#N/A</v>
      </c>
      <c r="S506" s="25" t="e">
        <f t="shared" si="112"/>
        <v>#N/A</v>
      </c>
      <c r="T506" s="25" t="e">
        <f t="shared" si="113"/>
        <v>#N/A</v>
      </c>
    </row>
    <row r="507" spans="1:20" x14ac:dyDescent="0.25">
      <c r="A507" s="7" t="s">
        <v>18</v>
      </c>
      <c r="B507" s="99" t="s">
        <v>19</v>
      </c>
      <c r="C507" s="17" t="s">
        <v>10</v>
      </c>
      <c r="D507" s="48"/>
      <c r="E507" s="250" t="s">
        <v>9</v>
      </c>
      <c r="F507" s="251"/>
      <c r="G507" s="67" t="s">
        <v>11</v>
      </c>
      <c r="H507" s="70"/>
      <c r="I507" s="78" t="s">
        <v>20</v>
      </c>
      <c r="N507" s="25" t="str">
        <f t="shared" si="119"/>
        <v>ID</v>
      </c>
      <c r="O507" s="25" t="e">
        <f t="shared" si="109"/>
        <v>#N/A</v>
      </c>
      <c r="P507" s="25" t="e">
        <f t="shared" si="110"/>
        <v>#N/A</v>
      </c>
      <c r="Q507" s="25" t="e">
        <f t="shared" si="111"/>
        <v>#N/A</v>
      </c>
      <c r="R507" s="25" t="e">
        <f t="shared" si="114"/>
        <v>#N/A</v>
      </c>
      <c r="S507" s="25" t="e">
        <f t="shared" si="112"/>
        <v>#N/A</v>
      </c>
      <c r="T507" s="25" t="e">
        <f t="shared" si="113"/>
        <v>#N/A</v>
      </c>
    </row>
    <row r="508" spans="1:20" x14ac:dyDescent="0.25">
      <c r="A508" s="2">
        <v>46113</v>
      </c>
      <c r="B508" s="100" t="s">
        <v>647</v>
      </c>
      <c r="C508" s="76">
        <v>11.7</v>
      </c>
      <c r="D508" s="48">
        <f t="shared" ref="D508:D572" si="128">IF(+(IF(C508&lt;O508,0,IF(C508&gt;P508,0,1)))=1,1,0)</f>
        <v>1</v>
      </c>
      <c r="E508" s="270">
        <v>392</v>
      </c>
      <c r="F508" s="253">
        <f t="shared" ref="F508:F572" si="129">IF(+(IF(E508&lt;S508,0,IF(E508&gt;T508,0,1)))=1,1,0)</f>
        <v>0</v>
      </c>
      <c r="G508" s="84">
        <v>11.37</v>
      </c>
      <c r="H508" s="48">
        <f t="shared" ref="H508" si="130">IF(+(IF(G508&lt;Q508,0,IF(G508&gt;R508,0,1)))=1,1,0)</f>
        <v>1</v>
      </c>
      <c r="I508" s="79">
        <f t="shared" ref="I508" si="131">IF(+(IF(C508&lt;O508,0,IF(C508&gt;P508,0,1)))+(IF(E508&lt;S508,0,IF(E508&gt;T508,0,1)))+(IF(G508&lt;Q508,0,IF(G508&gt;R508,0,1)))=3,1,0)</f>
        <v>0</v>
      </c>
      <c r="N508" s="25" t="str">
        <f t="shared" si="119"/>
        <v>CA</v>
      </c>
      <c r="O508" s="25">
        <f t="shared" si="109"/>
        <v>11.6</v>
      </c>
      <c r="P508" s="25">
        <f t="shared" si="110"/>
        <v>12.04</v>
      </c>
      <c r="Q508" s="25">
        <f t="shared" si="111"/>
        <v>8</v>
      </c>
      <c r="R508" s="25">
        <f t="shared" si="114"/>
        <v>14.4</v>
      </c>
      <c r="S508" s="25">
        <f t="shared" si="112"/>
        <v>325</v>
      </c>
      <c r="T508" s="25">
        <f t="shared" si="113"/>
        <v>380</v>
      </c>
    </row>
    <row r="509" spans="1:20" x14ac:dyDescent="0.25">
      <c r="A509" s="2">
        <v>46113</v>
      </c>
      <c r="B509" s="100" t="s">
        <v>648</v>
      </c>
      <c r="C509" s="76">
        <v>11.5</v>
      </c>
      <c r="D509" s="48">
        <f t="shared" si="128"/>
        <v>0</v>
      </c>
      <c r="E509" s="252">
        <v>374</v>
      </c>
      <c r="F509" s="253">
        <f t="shared" si="129"/>
        <v>1</v>
      </c>
      <c r="G509" s="84">
        <v>11.58</v>
      </c>
      <c r="H509" s="48">
        <f t="shared" ref="H509:H510" si="132">IF(+(IF(G509&lt;Q509,0,IF(G509&gt;R509,0,1)))=1,1,0)</f>
        <v>1</v>
      </c>
      <c r="I509" s="79">
        <f t="shared" ref="I509:I510" si="133">IF(+(IF(C509&lt;O509,0,IF(C509&gt;P509,0,1)))+(IF(E509&lt;S509,0,IF(E509&gt;T509,0,1)))+(IF(G509&lt;Q509,0,IF(G509&gt;R509,0,1)))=3,1,0)</f>
        <v>0</v>
      </c>
      <c r="N509" s="25" t="str">
        <f t="shared" si="119"/>
        <v>CA</v>
      </c>
      <c r="O509" s="25">
        <f t="shared" si="109"/>
        <v>11.6</v>
      </c>
      <c r="P509" s="25">
        <f t="shared" si="110"/>
        <v>12.04</v>
      </c>
      <c r="Q509" s="25">
        <f t="shared" si="111"/>
        <v>8</v>
      </c>
      <c r="R509" s="25">
        <f t="shared" si="114"/>
        <v>14.4</v>
      </c>
      <c r="S509" s="25">
        <f t="shared" si="112"/>
        <v>325</v>
      </c>
      <c r="T509" s="25">
        <f t="shared" si="113"/>
        <v>380</v>
      </c>
    </row>
    <row r="510" spans="1:20" x14ac:dyDescent="0.25">
      <c r="A510" s="2">
        <v>46113</v>
      </c>
      <c r="B510" s="100" t="s">
        <v>649</v>
      </c>
      <c r="C510" s="76">
        <v>12</v>
      </c>
      <c r="D510" s="48">
        <f t="shared" si="128"/>
        <v>1</v>
      </c>
      <c r="E510" s="252">
        <v>360</v>
      </c>
      <c r="F510" s="253">
        <f t="shared" si="129"/>
        <v>1</v>
      </c>
      <c r="G510" s="84">
        <v>12.99</v>
      </c>
      <c r="H510" s="48">
        <f t="shared" si="132"/>
        <v>1</v>
      </c>
      <c r="I510" s="79">
        <f t="shared" si="133"/>
        <v>1</v>
      </c>
      <c r="N510" s="25" t="str">
        <f t="shared" si="119"/>
        <v>CA</v>
      </c>
      <c r="O510" s="25">
        <f t="shared" si="109"/>
        <v>11.6</v>
      </c>
      <c r="P510" s="25">
        <f t="shared" si="110"/>
        <v>12.04</v>
      </c>
      <c r="Q510" s="25">
        <f t="shared" si="111"/>
        <v>8</v>
      </c>
      <c r="R510" s="25">
        <f t="shared" si="114"/>
        <v>14.4</v>
      </c>
      <c r="S510" s="25">
        <f t="shared" si="112"/>
        <v>325</v>
      </c>
      <c r="T510" s="25">
        <f t="shared" si="113"/>
        <v>380</v>
      </c>
    </row>
    <row r="511" spans="1:20" x14ac:dyDescent="0.25">
      <c r="A511" s="2">
        <v>46113</v>
      </c>
      <c r="B511" s="100" t="s">
        <v>650</v>
      </c>
      <c r="C511" s="76">
        <v>11.8</v>
      </c>
      <c r="D511" s="48">
        <f t="shared" si="128"/>
        <v>1</v>
      </c>
      <c r="E511" s="252">
        <v>342</v>
      </c>
      <c r="F511" s="253">
        <f t="shared" si="129"/>
        <v>1</v>
      </c>
      <c r="G511" s="84">
        <v>12.27</v>
      </c>
      <c r="H511" s="48">
        <f t="shared" ref="H511:H539" si="134">IF(+(IF(G511&lt;Q511,0,IF(G511&gt;R511,0,1)))=1,1,0)</f>
        <v>1</v>
      </c>
      <c r="I511" s="79">
        <f t="shared" ref="I511:I539" si="135">IF(+(IF(C511&lt;O511,0,IF(C511&gt;P511,0,1)))+(IF(E511&lt;S511,0,IF(E511&gt;T511,0,1)))+(IF(G511&lt;Q511,0,IF(G511&gt;R511,0,1)))=3,1,0)</f>
        <v>1</v>
      </c>
      <c r="N511" s="25" t="str">
        <f t="shared" si="119"/>
        <v>CA</v>
      </c>
      <c r="O511" s="25">
        <f t="shared" si="109"/>
        <v>11.6</v>
      </c>
      <c r="P511" s="25">
        <f t="shared" si="110"/>
        <v>12.04</v>
      </c>
      <c r="Q511" s="25">
        <f t="shared" si="111"/>
        <v>8</v>
      </c>
      <c r="R511" s="25">
        <f t="shared" si="114"/>
        <v>14.4</v>
      </c>
      <c r="S511" s="25">
        <f t="shared" si="112"/>
        <v>325</v>
      </c>
      <c r="T511" s="25">
        <f t="shared" si="113"/>
        <v>380</v>
      </c>
    </row>
    <row r="512" spans="1:20" x14ac:dyDescent="0.25">
      <c r="A512" s="2">
        <v>46113</v>
      </c>
      <c r="B512" s="100" t="s">
        <v>651</v>
      </c>
      <c r="C512" s="76">
        <v>11.9</v>
      </c>
      <c r="D512" s="48">
        <f t="shared" si="128"/>
        <v>1</v>
      </c>
      <c r="E512" s="252">
        <v>340</v>
      </c>
      <c r="F512" s="253">
        <f t="shared" si="129"/>
        <v>1</v>
      </c>
      <c r="G512" s="84">
        <v>12.2</v>
      </c>
      <c r="H512" s="48">
        <f t="shared" si="134"/>
        <v>1</v>
      </c>
      <c r="I512" s="79">
        <f t="shared" si="135"/>
        <v>1</v>
      </c>
      <c r="N512" s="25" t="str">
        <f t="shared" si="119"/>
        <v>CA</v>
      </c>
      <c r="O512" s="25">
        <f t="shared" si="109"/>
        <v>11.6</v>
      </c>
      <c r="P512" s="25">
        <f t="shared" si="110"/>
        <v>12.04</v>
      </c>
      <c r="Q512" s="25">
        <f t="shared" si="111"/>
        <v>8</v>
      </c>
      <c r="R512" s="25">
        <f t="shared" si="114"/>
        <v>14.4</v>
      </c>
      <c r="S512" s="25">
        <f t="shared" si="112"/>
        <v>325</v>
      </c>
      <c r="T512" s="25">
        <f t="shared" si="113"/>
        <v>380</v>
      </c>
    </row>
    <row r="513" spans="1:20" x14ac:dyDescent="0.25">
      <c r="A513" s="2">
        <v>46113</v>
      </c>
      <c r="B513" s="100" t="s">
        <v>652</v>
      </c>
      <c r="C513" s="76">
        <v>12</v>
      </c>
      <c r="D513" s="48">
        <f t="shared" si="128"/>
        <v>1</v>
      </c>
      <c r="E513" s="252">
        <v>377</v>
      </c>
      <c r="F513" s="253">
        <f t="shared" si="129"/>
        <v>1</v>
      </c>
      <c r="G513" s="84">
        <v>12.31</v>
      </c>
      <c r="H513" s="48">
        <f t="shared" si="134"/>
        <v>1</v>
      </c>
      <c r="I513" s="79">
        <f t="shared" si="135"/>
        <v>1</v>
      </c>
      <c r="N513" s="25" t="str">
        <f t="shared" si="119"/>
        <v>CA</v>
      </c>
      <c r="O513" s="25">
        <f t="shared" si="109"/>
        <v>11.6</v>
      </c>
      <c r="P513" s="25">
        <f t="shared" si="110"/>
        <v>12.04</v>
      </c>
      <c r="Q513" s="25">
        <f t="shared" si="111"/>
        <v>8</v>
      </c>
      <c r="R513" s="25">
        <f t="shared" si="114"/>
        <v>14.4</v>
      </c>
      <c r="S513" s="25">
        <f t="shared" si="112"/>
        <v>325</v>
      </c>
      <c r="T513" s="25">
        <f t="shared" si="113"/>
        <v>380</v>
      </c>
    </row>
    <row r="514" spans="1:20" x14ac:dyDescent="0.25">
      <c r="A514" s="2">
        <v>46113</v>
      </c>
      <c r="B514" s="100" t="s">
        <v>653</v>
      </c>
      <c r="C514" s="76">
        <v>11.9</v>
      </c>
      <c r="D514" s="48">
        <f t="shared" si="128"/>
        <v>1</v>
      </c>
      <c r="E514" s="270">
        <v>400</v>
      </c>
      <c r="F514" s="253">
        <f t="shared" si="129"/>
        <v>0</v>
      </c>
      <c r="G514" s="84">
        <v>12.3</v>
      </c>
      <c r="H514" s="48">
        <f t="shared" si="134"/>
        <v>1</v>
      </c>
      <c r="I514" s="79">
        <f t="shared" si="135"/>
        <v>0</v>
      </c>
      <c r="N514" s="25" t="str">
        <f t="shared" si="119"/>
        <v>CA</v>
      </c>
      <c r="O514" s="25">
        <f t="shared" si="109"/>
        <v>11.6</v>
      </c>
      <c r="P514" s="25">
        <f t="shared" si="110"/>
        <v>12.04</v>
      </c>
      <c r="Q514" s="25">
        <f t="shared" si="111"/>
        <v>8</v>
      </c>
      <c r="R514" s="25">
        <f t="shared" si="114"/>
        <v>14.4</v>
      </c>
      <c r="S514" s="25">
        <f t="shared" si="112"/>
        <v>325</v>
      </c>
      <c r="T514" s="25">
        <f t="shared" si="113"/>
        <v>380</v>
      </c>
    </row>
    <row r="515" spans="1:20" x14ac:dyDescent="0.25">
      <c r="A515" s="2">
        <v>46114</v>
      </c>
      <c r="B515" s="100" t="s">
        <v>1132</v>
      </c>
      <c r="C515" s="76">
        <v>11.6</v>
      </c>
      <c r="D515" s="48">
        <f t="shared" si="128"/>
        <v>1</v>
      </c>
      <c r="E515" s="252">
        <v>365</v>
      </c>
      <c r="F515" s="253">
        <f t="shared" si="129"/>
        <v>1</v>
      </c>
      <c r="G515" s="84">
        <v>12.74</v>
      </c>
      <c r="H515" s="48">
        <f t="shared" si="134"/>
        <v>1</v>
      </c>
      <c r="I515" s="79">
        <f t="shared" si="135"/>
        <v>1</v>
      </c>
      <c r="N515" s="25" t="str">
        <f t="shared" si="119"/>
        <v>CA</v>
      </c>
      <c r="O515" s="25">
        <f t="shared" si="109"/>
        <v>11.6</v>
      </c>
      <c r="P515" s="25">
        <f t="shared" si="110"/>
        <v>12.04</v>
      </c>
      <c r="Q515" s="25">
        <f t="shared" si="111"/>
        <v>8</v>
      </c>
      <c r="R515" s="25">
        <f t="shared" si="114"/>
        <v>14.4</v>
      </c>
      <c r="S515" s="25">
        <f t="shared" si="112"/>
        <v>325</v>
      </c>
      <c r="T515" s="25">
        <f t="shared" si="113"/>
        <v>380</v>
      </c>
    </row>
    <row r="516" spans="1:20" x14ac:dyDescent="0.25">
      <c r="A516" s="2">
        <v>46114</v>
      </c>
      <c r="B516" s="100" t="s">
        <v>1133</v>
      </c>
      <c r="C516" s="76">
        <v>12</v>
      </c>
      <c r="D516" s="48">
        <f t="shared" si="128"/>
        <v>1</v>
      </c>
      <c r="E516" s="252">
        <v>340</v>
      </c>
      <c r="F516" s="253">
        <f t="shared" si="129"/>
        <v>1</v>
      </c>
      <c r="G516" s="84">
        <v>12.82</v>
      </c>
      <c r="H516" s="48">
        <f t="shared" si="134"/>
        <v>1</v>
      </c>
      <c r="I516" s="79">
        <f t="shared" si="135"/>
        <v>1</v>
      </c>
      <c r="N516" s="25" t="str">
        <f t="shared" si="119"/>
        <v>CA</v>
      </c>
      <c r="O516" s="25">
        <f t="shared" si="109"/>
        <v>11.6</v>
      </c>
      <c r="P516" s="25">
        <f t="shared" si="110"/>
        <v>12.04</v>
      </c>
      <c r="Q516" s="25">
        <f t="shared" si="111"/>
        <v>8</v>
      </c>
      <c r="R516" s="25">
        <f t="shared" si="114"/>
        <v>14.4</v>
      </c>
      <c r="S516" s="25">
        <f t="shared" si="112"/>
        <v>325</v>
      </c>
      <c r="T516" s="25">
        <f t="shared" si="113"/>
        <v>380</v>
      </c>
    </row>
    <row r="517" spans="1:20" x14ac:dyDescent="0.25">
      <c r="A517" s="2">
        <v>46114</v>
      </c>
      <c r="B517" s="100" t="s">
        <v>1134</v>
      </c>
      <c r="C517" s="76">
        <v>11.7</v>
      </c>
      <c r="D517" s="48">
        <f t="shared" si="128"/>
        <v>1</v>
      </c>
      <c r="E517" s="252">
        <v>366</v>
      </c>
      <c r="F517" s="253">
        <f t="shared" si="129"/>
        <v>1</v>
      </c>
      <c r="G517" s="84">
        <v>12.77</v>
      </c>
      <c r="H517" s="48">
        <f t="shared" si="134"/>
        <v>1</v>
      </c>
      <c r="I517" s="79">
        <f t="shared" si="135"/>
        <v>1</v>
      </c>
      <c r="N517" s="25" t="str">
        <f t="shared" si="119"/>
        <v>CA</v>
      </c>
      <c r="O517" s="25">
        <f t="shared" si="109"/>
        <v>11.6</v>
      </c>
      <c r="P517" s="25">
        <f t="shared" si="110"/>
        <v>12.04</v>
      </c>
      <c r="Q517" s="25">
        <f t="shared" si="111"/>
        <v>8</v>
      </c>
      <c r="R517" s="25">
        <f t="shared" si="114"/>
        <v>14.4</v>
      </c>
      <c r="S517" s="25">
        <f t="shared" si="112"/>
        <v>325</v>
      </c>
      <c r="T517" s="25">
        <f t="shared" si="113"/>
        <v>380</v>
      </c>
    </row>
    <row r="518" spans="1:20" x14ac:dyDescent="0.25">
      <c r="A518" s="2">
        <v>46114</v>
      </c>
      <c r="B518" s="100" t="s">
        <v>1135</v>
      </c>
      <c r="C518" s="76">
        <v>11.7</v>
      </c>
      <c r="D518" s="48">
        <f t="shared" si="128"/>
        <v>1</v>
      </c>
      <c r="E518" s="252">
        <v>366</v>
      </c>
      <c r="F518" s="253">
        <f t="shared" si="129"/>
        <v>1</v>
      </c>
      <c r="G518" s="84">
        <v>12.9</v>
      </c>
      <c r="H518" s="48">
        <f t="shared" si="134"/>
        <v>1</v>
      </c>
      <c r="I518" s="79">
        <f t="shared" si="135"/>
        <v>1</v>
      </c>
      <c r="N518" s="25" t="str">
        <f t="shared" si="119"/>
        <v>CA</v>
      </c>
      <c r="O518" s="25">
        <f t="shared" si="109"/>
        <v>11.6</v>
      </c>
      <c r="P518" s="25">
        <f t="shared" si="110"/>
        <v>12.04</v>
      </c>
      <c r="Q518" s="25">
        <f t="shared" si="111"/>
        <v>8</v>
      </c>
      <c r="R518" s="25">
        <f t="shared" si="114"/>
        <v>14.4</v>
      </c>
      <c r="S518" s="25">
        <f t="shared" si="112"/>
        <v>325</v>
      </c>
      <c r="T518" s="25">
        <f t="shared" si="113"/>
        <v>380</v>
      </c>
    </row>
    <row r="519" spans="1:20" x14ac:dyDescent="0.25">
      <c r="A519" s="2">
        <v>46119</v>
      </c>
      <c r="B519" s="100" t="s">
        <v>382</v>
      </c>
      <c r="C519" s="76">
        <v>17.100000000000001</v>
      </c>
      <c r="D519" s="48">
        <f t="shared" si="128"/>
        <v>1</v>
      </c>
      <c r="E519" s="252">
        <v>398</v>
      </c>
      <c r="F519" s="253">
        <f t="shared" si="129"/>
        <v>1</v>
      </c>
      <c r="G519" s="84">
        <v>16.87</v>
      </c>
      <c r="H519" s="48">
        <f t="shared" si="134"/>
        <v>1</v>
      </c>
      <c r="I519" s="79">
        <f t="shared" si="135"/>
        <v>1</v>
      </c>
      <c r="N519" s="25" t="str">
        <f t="shared" si="119"/>
        <v>GU</v>
      </c>
      <c r="O519" s="25">
        <f t="shared" si="109"/>
        <v>17</v>
      </c>
      <c r="P519" s="25">
        <f t="shared" si="110"/>
        <v>17.54</v>
      </c>
      <c r="Q519" s="25">
        <f t="shared" si="111"/>
        <v>14</v>
      </c>
      <c r="R519" s="25">
        <f t="shared" si="114"/>
        <v>18.399999999999999</v>
      </c>
      <c r="S519" s="25">
        <f t="shared" si="112"/>
        <v>355</v>
      </c>
      <c r="T519" s="25">
        <f t="shared" si="113"/>
        <v>410</v>
      </c>
    </row>
    <row r="520" spans="1:20" x14ac:dyDescent="0.25">
      <c r="A520" s="2">
        <v>46119</v>
      </c>
      <c r="B520" s="100" t="s">
        <v>383</v>
      </c>
      <c r="C520" s="76">
        <v>17.399999999999999</v>
      </c>
      <c r="D520" s="48">
        <f t="shared" si="128"/>
        <v>1</v>
      </c>
      <c r="E520" s="252">
        <v>409</v>
      </c>
      <c r="F520" s="253">
        <f t="shared" si="129"/>
        <v>1</v>
      </c>
      <c r="G520" s="84">
        <v>17.41</v>
      </c>
      <c r="H520" s="48">
        <f t="shared" si="134"/>
        <v>1</v>
      </c>
      <c r="I520" s="79">
        <f t="shared" si="135"/>
        <v>1</v>
      </c>
      <c r="N520" s="25" t="str">
        <f t="shared" si="119"/>
        <v>GU</v>
      </c>
      <c r="O520" s="25">
        <f t="shared" si="109"/>
        <v>17</v>
      </c>
      <c r="P520" s="25">
        <f t="shared" si="110"/>
        <v>17.54</v>
      </c>
      <c r="Q520" s="25">
        <f t="shared" si="111"/>
        <v>14</v>
      </c>
      <c r="R520" s="25">
        <f t="shared" si="114"/>
        <v>18.399999999999999</v>
      </c>
      <c r="S520" s="25">
        <f t="shared" si="112"/>
        <v>355</v>
      </c>
      <c r="T520" s="25">
        <f t="shared" si="113"/>
        <v>410</v>
      </c>
    </row>
    <row r="521" spans="1:20" x14ac:dyDescent="0.25">
      <c r="A521" s="2">
        <v>46119</v>
      </c>
      <c r="B521" s="100" t="s">
        <v>384</v>
      </c>
      <c r="C521" s="76">
        <v>17.399999999999999</v>
      </c>
      <c r="D521" s="48">
        <f t="shared" si="128"/>
        <v>1</v>
      </c>
      <c r="E521" s="252">
        <v>393</v>
      </c>
      <c r="F521" s="253">
        <f t="shared" si="129"/>
        <v>1</v>
      </c>
      <c r="G521" s="84">
        <v>17.489999999999998</v>
      </c>
      <c r="H521" s="48">
        <f t="shared" si="134"/>
        <v>1</v>
      </c>
      <c r="I521" s="79">
        <f t="shared" si="135"/>
        <v>1</v>
      </c>
      <c r="N521" s="25" t="str">
        <f t="shared" si="119"/>
        <v>GU</v>
      </c>
      <c r="O521" s="25">
        <f t="shared" si="109"/>
        <v>17</v>
      </c>
      <c r="P521" s="25">
        <f t="shared" si="110"/>
        <v>17.54</v>
      </c>
      <c r="Q521" s="25">
        <f t="shared" si="111"/>
        <v>14</v>
      </c>
      <c r="R521" s="25">
        <f t="shared" si="114"/>
        <v>18.399999999999999</v>
      </c>
      <c r="S521" s="25">
        <f t="shared" si="112"/>
        <v>355</v>
      </c>
      <c r="T521" s="25">
        <f t="shared" si="113"/>
        <v>410</v>
      </c>
    </row>
    <row r="522" spans="1:20" x14ac:dyDescent="0.25">
      <c r="A522" s="2">
        <v>46119</v>
      </c>
      <c r="B522" s="100" t="s">
        <v>385</v>
      </c>
      <c r="C522" s="76">
        <v>17.3</v>
      </c>
      <c r="D522" s="48">
        <f t="shared" si="128"/>
        <v>1</v>
      </c>
      <c r="E522" s="252">
        <v>386</v>
      </c>
      <c r="F522" s="253">
        <f t="shared" si="129"/>
        <v>1</v>
      </c>
      <c r="G522" s="84">
        <v>17.809999999999999</v>
      </c>
      <c r="H522" s="48">
        <f t="shared" si="134"/>
        <v>1</v>
      </c>
      <c r="I522" s="79">
        <f t="shared" si="135"/>
        <v>1</v>
      </c>
      <c r="N522" s="25" t="str">
        <f t="shared" si="119"/>
        <v>GU</v>
      </c>
      <c r="O522" s="25">
        <f t="shared" si="109"/>
        <v>17</v>
      </c>
      <c r="P522" s="25">
        <f t="shared" si="110"/>
        <v>17.54</v>
      </c>
      <c r="Q522" s="25">
        <f t="shared" si="111"/>
        <v>14</v>
      </c>
      <c r="R522" s="25">
        <f t="shared" si="114"/>
        <v>18.399999999999999</v>
      </c>
      <c r="S522" s="25">
        <f t="shared" si="112"/>
        <v>355</v>
      </c>
      <c r="T522" s="25">
        <f t="shared" si="113"/>
        <v>410</v>
      </c>
    </row>
    <row r="523" spans="1:20" x14ac:dyDescent="0.25">
      <c r="A523" s="2">
        <v>46119</v>
      </c>
      <c r="B523" s="100" t="s">
        <v>1136</v>
      </c>
      <c r="C523" s="76">
        <v>17</v>
      </c>
      <c r="D523" s="48">
        <f t="shared" si="128"/>
        <v>1</v>
      </c>
      <c r="E523" s="252">
        <v>393</v>
      </c>
      <c r="F523" s="253">
        <f t="shared" si="129"/>
        <v>1</v>
      </c>
      <c r="G523" s="84">
        <v>17.91</v>
      </c>
      <c r="H523" s="48">
        <f t="shared" si="134"/>
        <v>1</v>
      </c>
      <c r="I523" s="79">
        <f t="shared" si="135"/>
        <v>1</v>
      </c>
      <c r="N523" s="25" t="str">
        <f t="shared" si="119"/>
        <v>GU</v>
      </c>
      <c r="O523" s="25">
        <f t="shared" si="109"/>
        <v>17</v>
      </c>
      <c r="P523" s="25">
        <f t="shared" si="110"/>
        <v>17.54</v>
      </c>
      <c r="Q523" s="25">
        <f t="shared" si="111"/>
        <v>14</v>
      </c>
      <c r="R523" s="25">
        <f t="shared" si="114"/>
        <v>18.399999999999999</v>
      </c>
      <c r="S523" s="25">
        <f t="shared" si="112"/>
        <v>355</v>
      </c>
      <c r="T523" s="25">
        <f t="shared" si="113"/>
        <v>410</v>
      </c>
    </row>
    <row r="524" spans="1:20" x14ac:dyDescent="0.25">
      <c r="A524" s="2">
        <v>46119</v>
      </c>
      <c r="B524" s="100" t="s">
        <v>1137</v>
      </c>
      <c r="C524" s="76">
        <v>17.2</v>
      </c>
      <c r="D524" s="48">
        <f t="shared" si="128"/>
        <v>1</v>
      </c>
      <c r="E524" s="252">
        <v>404</v>
      </c>
      <c r="F524" s="253">
        <f t="shared" si="129"/>
        <v>1</v>
      </c>
      <c r="G524" s="84">
        <v>17.989999999999998</v>
      </c>
      <c r="H524" s="48">
        <f t="shared" si="134"/>
        <v>1</v>
      </c>
      <c r="I524" s="79">
        <f t="shared" si="135"/>
        <v>1</v>
      </c>
      <c r="N524" s="25" t="str">
        <f t="shared" si="119"/>
        <v>GU</v>
      </c>
      <c r="O524" s="25">
        <f t="shared" si="109"/>
        <v>17</v>
      </c>
      <c r="P524" s="25">
        <f t="shared" si="110"/>
        <v>17.54</v>
      </c>
      <c r="Q524" s="25">
        <f t="shared" si="111"/>
        <v>14</v>
      </c>
      <c r="R524" s="25">
        <f t="shared" si="114"/>
        <v>18.399999999999999</v>
      </c>
      <c r="S524" s="25">
        <f t="shared" si="112"/>
        <v>355</v>
      </c>
      <c r="T524" s="25">
        <f t="shared" si="113"/>
        <v>410</v>
      </c>
    </row>
    <row r="525" spans="1:20" x14ac:dyDescent="0.25">
      <c r="A525" s="2">
        <v>46119</v>
      </c>
      <c r="B525" s="100" t="s">
        <v>1138</v>
      </c>
      <c r="C525" s="76">
        <v>17.399999999999999</v>
      </c>
      <c r="D525" s="48">
        <f t="shared" si="128"/>
        <v>1</v>
      </c>
      <c r="E525" s="252">
        <v>402</v>
      </c>
      <c r="F525" s="253">
        <f t="shared" si="129"/>
        <v>1</v>
      </c>
      <c r="G525" s="84">
        <v>16.93</v>
      </c>
      <c r="H525" s="48">
        <f t="shared" si="134"/>
        <v>1</v>
      </c>
      <c r="I525" s="79">
        <f t="shared" si="135"/>
        <v>1</v>
      </c>
      <c r="N525" s="25" t="str">
        <f t="shared" si="119"/>
        <v>GU</v>
      </c>
      <c r="O525" s="25">
        <f t="shared" si="109"/>
        <v>17</v>
      </c>
      <c r="P525" s="25">
        <f t="shared" si="110"/>
        <v>17.54</v>
      </c>
      <c r="Q525" s="25">
        <f t="shared" si="111"/>
        <v>14</v>
      </c>
      <c r="R525" s="25">
        <f t="shared" si="114"/>
        <v>18.399999999999999</v>
      </c>
      <c r="S525" s="25">
        <f t="shared" si="112"/>
        <v>355</v>
      </c>
      <c r="T525" s="25">
        <f t="shared" si="113"/>
        <v>410</v>
      </c>
    </row>
    <row r="526" spans="1:20" x14ac:dyDescent="0.25">
      <c r="A526" s="2">
        <v>46119</v>
      </c>
      <c r="B526" s="100" t="s">
        <v>1139</v>
      </c>
      <c r="C526" s="76">
        <v>17.3</v>
      </c>
      <c r="D526" s="48">
        <f t="shared" si="128"/>
        <v>1</v>
      </c>
      <c r="E526" s="252">
        <v>379</v>
      </c>
      <c r="F526" s="253">
        <f t="shared" si="129"/>
        <v>1</v>
      </c>
      <c r="G526" s="84">
        <v>17.13</v>
      </c>
      <c r="H526" s="48">
        <f t="shared" si="134"/>
        <v>1</v>
      </c>
      <c r="I526" s="79">
        <f t="shared" si="135"/>
        <v>1</v>
      </c>
      <c r="N526" s="25" t="str">
        <f t="shared" si="119"/>
        <v>GU</v>
      </c>
      <c r="O526" s="25">
        <f t="shared" si="109"/>
        <v>17</v>
      </c>
      <c r="P526" s="25">
        <f t="shared" si="110"/>
        <v>17.54</v>
      </c>
      <c r="Q526" s="25">
        <f t="shared" si="111"/>
        <v>14</v>
      </c>
      <c r="R526" s="25">
        <f t="shared" si="114"/>
        <v>18.399999999999999</v>
      </c>
      <c r="S526" s="25">
        <f t="shared" si="112"/>
        <v>355</v>
      </c>
      <c r="T526" s="25">
        <f t="shared" si="113"/>
        <v>410</v>
      </c>
    </row>
    <row r="527" spans="1:20" x14ac:dyDescent="0.25">
      <c r="A527" s="2">
        <v>46120</v>
      </c>
      <c r="B527" s="100" t="s">
        <v>1140</v>
      </c>
      <c r="C527" s="76">
        <v>11.8</v>
      </c>
      <c r="D527" s="48">
        <f t="shared" si="128"/>
        <v>1</v>
      </c>
      <c r="E527" s="252">
        <v>355</v>
      </c>
      <c r="F527" s="253">
        <f t="shared" si="129"/>
        <v>1</v>
      </c>
      <c r="G527" s="84">
        <v>12.37</v>
      </c>
      <c r="H527" s="48">
        <f t="shared" si="134"/>
        <v>1</v>
      </c>
      <c r="I527" s="79">
        <f t="shared" si="135"/>
        <v>1</v>
      </c>
      <c r="N527" s="25" t="str">
        <f t="shared" si="119"/>
        <v>ST</v>
      </c>
      <c r="O527" s="25">
        <f t="shared" si="109"/>
        <v>11.6</v>
      </c>
      <c r="P527" s="25">
        <f t="shared" si="110"/>
        <v>12.04</v>
      </c>
      <c r="Q527" s="25">
        <f t="shared" si="111"/>
        <v>8</v>
      </c>
      <c r="R527" s="25">
        <f t="shared" si="114"/>
        <v>14.4</v>
      </c>
      <c r="S527" s="25">
        <f t="shared" si="112"/>
        <v>325</v>
      </c>
      <c r="T527" s="25">
        <f t="shared" si="113"/>
        <v>380</v>
      </c>
    </row>
    <row r="528" spans="1:20" x14ac:dyDescent="0.25">
      <c r="A528" s="2">
        <v>46120</v>
      </c>
      <c r="B528" s="100" t="s">
        <v>1141</v>
      </c>
      <c r="C528" s="76">
        <v>12</v>
      </c>
      <c r="D528" s="48">
        <f t="shared" si="128"/>
        <v>1</v>
      </c>
      <c r="E528" s="252">
        <v>352</v>
      </c>
      <c r="F528" s="253">
        <f t="shared" si="129"/>
        <v>1</v>
      </c>
      <c r="G528" s="84">
        <v>12.03</v>
      </c>
      <c r="H528" s="48">
        <f t="shared" si="134"/>
        <v>1</v>
      </c>
      <c r="I528" s="79">
        <f t="shared" si="135"/>
        <v>1</v>
      </c>
      <c r="N528" s="25" t="str">
        <f t="shared" si="119"/>
        <v>ST</v>
      </c>
      <c r="O528" s="25">
        <f t="shared" si="109"/>
        <v>11.6</v>
      </c>
      <c r="P528" s="25">
        <f t="shared" si="110"/>
        <v>12.04</v>
      </c>
      <c r="Q528" s="25">
        <f t="shared" si="111"/>
        <v>8</v>
      </c>
      <c r="R528" s="25">
        <f t="shared" si="114"/>
        <v>14.4</v>
      </c>
      <c r="S528" s="25">
        <f t="shared" si="112"/>
        <v>325</v>
      </c>
      <c r="T528" s="25">
        <f t="shared" si="113"/>
        <v>380</v>
      </c>
    </row>
    <row r="529" spans="1:20" x14ac:dyDescent="0.25">
      <c r="A529" s="2">
        <v>46120</v>
      </c>
      <c r="B529" s="100" t="s">
        <v>1142</v>
      </c>
      <c r="C529" s="76">
        <v>12</v>
      </c>
      <c r="D529" s="48">
        <f t="shared" si="128"/>
        <v>1</v>
      </c>
      <c r="E529" s="252">
        <v>357</v>
      </c>
      <c r="F529" s="253">
        <f t="shared" si="129"/>
        <v>1</v>
      </c>
      <c r="G529" s="84">
        <v>11.89</v>
      </c>
      <c r="H529" s="48">
        <f t="shared" si="134"/>
        <v>1</v>
      </c>
      <c r="I529" s="79">
        <f t="shared" si="135"/>
        <v>1</v>
      </c>
      <c r="N529" s="25" t="str">
        <f t="shared" si="119"/>
        <v>ST</v>
      </c>
      <c r="O529" s="25">
        <f t="shared" si="109"/>
        <v>11.6</v>
      </c>
      <c r="P529" s="25">
        <f t="shared" si="110"/>
        <v>12.04</v>
      </c>
      <c r="Q529" s="25">
        <f t="shared" si="111"/>
        <v>8</v>
      </c>
      <c r="R529" s="25">
        <f t="shared" si="114"/>
        <v>14.4</v>
      </c>
      <c r="S529" s="25">
        <f t="shared" si="112"/>
        <v>325</v>
      </c>
      <c r="T529" s="25">
        <f t="shared" si="113"/>
        <v>380</v>
      </c>
    </row>
    <row r="530" spans="1:20" ht="15.75" customHeight="1" x14ac:dyDescent="0.25">
      <c r="A530" s="2">
        <v>46121</v>
      </c>
      <c r="B530" s="100" t="s">
        <v>1143</v>
      </c>
      <c r="C530" s="76">
        <v>11.8</v>
      </c>
      <c r="D530" s="48">
        <f t="shared" si="128"/>
        <v>1</v>
      </c>
      <c r="E530" s="252">
        <v>372</v>
      </c>
      <c r="F530" s="253">
        <f t="shared" si="129"/>
        <v>1</v>
      </c>
      <c r="G530" s="84">
        <v>13.49</v>
      </c>
      <c r="H530" s="48">
        <f t="shared" si="134"/>
        <v>1</v>
      </c>
      <c r="I530" s="79">
        <f t="shared" si="135"/>
        <v>1</v>
      </c>
      <c r="N530" s="25" t="str">
        <f t="shared" si="119"/>
        <v>ST</v>
      </c>
      <c r="O530" s="25">
        <f t="shared" si="109"/>
        <v>11.6</v>
      </c>
      <c r="P530" s="25">
        <f t="shared" si="110"/>
        <v>12.04</v>
      </c>
      <c r="Q530" s="25">
        <f t="shared" si="111"/>
        <v>8</v>
      </c>
      <c r="R530" s="25">
        <f t="shared" si="114"/>
        <v>14.4</v>
      </c>
      <c r="S530" s="25">
        <f t="shared" si="112"/>
        <v>325</v>
      </c>
      <c r="T530" s="25">
        <f t="shared" si="113"/>
        <v>380</v>
      </c>
    </row>
    <row r="531" spans="1:20" x14ac:dyDescent="0.25">
      <c r="A531" s="2">
        <v>46121</v>
      </c>
      <c r="B531" s="100" t="s">
        <v>1144</v>
      </c>
      <c r="C531" s="76">
        <v>12</v>
      </c>
      <c r="D531" s="48">
        <f t="shared" si="128"/>
        <v>1</v>
      </c>
      <c r="E531" s="252">
        <v>362</v>
      </c>
      <c r="F531" s="253">
        <f t="shared" si="129"/>
        <v>1</v>
      </c>
      <c r="G531" s="84">
        <v>11.82</v>
      </c>
      <c r="H531" s="48">
        <f t="shared" si="134"/>
        <v>1</v>
      </c>
      <c r="I531" s="79">
        <f t="shared" si="135"/>
        <v>1</v>
      </c>
      <c r="N531" s="25" t="str">
        <f t="shared" si="119"/>
        <v>ST</v>
      </c>
      <c r="O531" s="25">
        <f t="shared" si="109"/>
        <v>11.6</v>
      </c>
      <c r="P531" s="25">
        <f t="shared" si="110"/>
        <v>12.04</v>
      </c>
      <c r="Q531" s="25">
        <f t="shared" si="111"/>
        <v>8</v>
      </c>
      <c r="R531" s="25">
        <f t="shared" si="114"/>
        <v>14.4</v>
      </c>
      <c r="S531" s="25">
        <f t="shared" si="112"/>
        <v>325</v>
      </c>
      <c r="T531" s="25">
        <f t="shared" si="113"/>
        <v>380</v>
      </c>
    </row>
    <row r="532" spans="1:20" x14ac:dyDescent="0.25">
      <c r="A532" s="2">
        <v>46121</v>
      </c>
      <c r="B532" s="100" t="s">
        <v>1145</v>
      </c>
      <c r="C532" s="76">
        <v>11.8</v>
      </c>
      <c r="D532" s="48">
        <f t="shared" si="128"/>
        <v>1</v>
      </c>
      <c r="E532" s="252">
        <v>360</v>
      </c>
      <c r="F532" s="253">
        <f t="shared" si="129"/>
        <v>1</v>
      </c>
      <c r="G532" s="84">
        <v>11.3</v>
      </c>
      <c r="H532" s="48">
        <f t="shared" si="134"/>
        <v>1</v>
      </c>
      <c r="I532" s="79">
        <f t="shared" si="135"/>
        <v>1</v>
      </c>
      <c r="N532" s="25" t="str">
        <f t="shared" si="119"/>
        <v>ST</v>
      </c>
      <c r="O532" s="25">
        <f t="shared" ref="O532:O595" si="136">VLOOKUP($N532,$N$3:$R$11,2,FALSE)</f>
        <v>11.6</v>
      </c>
      <c r="P532" s="25">
        <f t="shared" ref="P532:P595" si="137">VLOOKUP($N532,$N$3:$R$11,3,FALSE)</f>
        <v>12.04</v>
      </c>
      <c r="Q532" s="25">
        <f t="shared" ref="Q532:Q595" si="138">VLOOKUP($N532,$N$3:$R$11,4,FALSE)</f>
        <v>8</v>
      </c>
      <c r="R532" s="25">
        <f t="shared" si="114"/>
        <v>14.4</v>
      </c>
      <c r="S532" s="25">
        <f t="shared" ref="S532:S595" si="139">VLOOKUP($N532,$N$3:$T$11,6,FALSE)</f>
        <v>325</v>
      </c>
      <c r="T532" s="25">
        <f t="shared" ref="T532:T595" si="140">VLOOKUP($N532,$N$3:$T$11,7,FALSE)</f>
        <v>380</v>
      </c>
    </row>
    <row r="533" spans="1:20" x14ac:dyDescent="0.25">
      <c r="A533" s="2">
        <v>46121</v>
      </c>
      <c r="B533" s="100" t="s">
        <v>1146</v>
      </c>
      <c r="C533" s="76">
        <v>11.8</v>
      </c>
      <c r="D533" s="48">
        <f t="shared" si="128"/>
        <v>1</v>
      </c>
      <c r="E533" s="252">
        <v>359</v>
      </c>
      <c r="F533" s="253">
        <f t="shared" si="129"/>
        <v>1</v>
      </c>
      <c r="G533" s="84">
        <v>11.2</v>
      </c>
      <c r="H533" s="48">
        <f t="shared" si="134"/>
        <v>1</v>
      </c>
      <c r="I533" s="79">
        <f t="shared" si="135"/>
        <v>1</v>
      </c>
      <c r="N533" s="25" t="str">
        <f t="shared" ref="N533:N536" si="141">LEFT(B533,2)</f>
        <v>ST</v>
      </c>
      <c r="O533" s="25">
        <f t="shared" si="136"/>
        <v>11.6</v>
      </c>
      <c r="P533" s="25">
        <f t="shared" si="137"/>
        <v>12.04</v>
      </c>
      <c r="Q533" s="25">
        <f t="shared" si="138"/>
        <v>8</v>
      </c>
      <c r="R533" s="25">
        <f t="shared" si="114"/>
        <v>14.4</v>
      </c>
      <c r="S533" s="25">
        <f t="shared" si="139"/>
        <v>325</v>
      </c>
      <c r="T533" s="25">
        <f t="shared" si="140"/>
        <v>380</v>
      </c>
    </row>
    <row r="534" spans="1:20" x14ac:dyDescent="0.25">
      <c r="A534" s="2">
        <v>46121</v>
      </c>
      <c r="B534" s="100" t="s">
        <v>1147</v>
      </c>
      <c r="C534" s="76">
        <v>11.9</v>
      </c>
      <c r="D534" s="48">
        <f t="shared" si="128"/>
        <v>1</v>
      </c>
      <c r="E534" s="252">
        <v>358</v>
      </c>
      <c r="F534" s="253">
        <f t="shared" si="129"/>
        <v>1</v>
      </c>
      <c r="G534" s="84">
        <v>11.49</v>
      </c>
      <c r="H534" s="48">
        <f t="shared" si="134"/>
        <v>1</v>
      </c>
      <c r="I534" s="79">
        <f t="shared" si="135"/>
        <v>1</v>
      </c>
      <c r="N534" s="25" t="str">
        <f t="shared" si="141"/>
        <v>ST</v>
      </c>
      <c r="O534" s="25">
        <f t="shared" si="136"/>
        <v>11.6</v>
      </c>
      <c r="P534" s="25">
        <f t="shared" si="137"/>
        <v>12.04</v>
      </c>
      <c r="Q534" s="25">
        <f t="shared" si="138"/>
        <v>8</v>
      </c>
      <c r="R534" s="25">
        <f t="shared" si="114"/>
        <v>14.4</v>
      </c>
      <c r="S534" s="25">
        <f t="shared" si="139"/>
        <v>325</v>
      </c>
      <c r="T534" s="25">
        <f t="shared" si="140"/>
        <v>380</v>
      </c>
    </row>
    <row r="535" spans="1:20" x14ac:dyDescent="0.25">
      <c r="A535" s="2">
        <v>46121</v>
      </c>
      <c r="B535" s="100" t="s">
        <v>1148</v>
      </c>
      <c r="C535" s="76">
        <v>11.8</v>
      </c>
      <c r="D535" s="48">
        <f t="shared" si="128"/>
        <v>1</v>
      </c>
      <c r="E535" s="252">
        <v>371</v>
      </c>
      <c r="F535" s="253">
        <f t="shared" si="129"/>
        <v>1</v>
      </c>
      <c r="G535" s="84">
        <v>11.97</v>
      </c>
      <c r="H535" s="48">
        <f t="shared" si="134"/>
        <v>1</v>
      </c>
      <c r="I535" s="79">
        <f t="shared" si="135"/>
        <v>1</v>
      </c>
      <c r="N535" s="25" t="str">
        <f t="shared" si="141"/>
        <v>ST</v>
      </c>
      <c r="O535" s="25">
        <f t="shared" si="136"/>
        <v>11.6</v>
      </c>
      <c r="P535" s="25">
        <f t="shared" si="137"/>
        <v>12.04</v>
      </c>
      <c r="Q535" s="25">
        <f t="shared" si="138"/>
        <v>8</v>
      </c>
      <c r="R535" s="25">
        <f t="shared" si="114"/>
        <v>14.4</v>
      </c>
      <c r="S535" s="25">
        <f t="shared" si="139"/>
        <v>325</v>
      </c>
      <c r="T535" s="25">
        <f t="shared" si="140"/>
        <v>380</v>
      </c>
    </row>
    <row r="536" spans="1:20" x14ac:dyDescent="0.25">
      <c r="A536" s="2">
        <v>46121</v>
      </c>
      <c r="B536" s="100" t="s">
        <v>1149</v>
      </c>
      <c r="C536" s="76">
        <v>11.9</v>
      </c>
      <c r="D536" s="48">
        <f t="shared" si="128"/>
        <v>1</v>
      </c>
      <c r="E536" s="252">
        <v>368</v>
      </c>
      <c r="F536" s="253">
        <f t="shared" si="129"/>
        <v>1</v>
      </c>
      <c r="G536" s="84">
        <v>12.11</v>
      </c>
      <c r="H536" s="48">
        <f t="shared" si="134"/>
        <v>1</v>
      </c>
      <c r="I536" s="79">
        <f t="shared" si="135"/>
        <v>1</v>
      </c>
      <c r="N536" s="25" t="str">
        <f t="shared" si="141"/>
        <v>ST</v>
      </c>
      <c r="O536" s="25">
        <f t="shared" si="136"/>
        <v>11.6</v>
      </c>
      <c r="P536" s="25">
        <f t="shared" si="137"/>
        <v>12.04</v>
      </c>
      <c r="Q536" s="25">
        <f t="shared" si="138"/>
        <v>8</v>
      </c>
      <c r="R536" s="25">
        <f t="shared" ref="R536" si="142">VLOOKUP($N536,$N$3:$R$11,5,FALSE)</f>
        <v>14.4</v>
      </c>
      <c r="S536" s="25">
        <f t="shared" si="139"/>
        <v>325</v>
      </c>
      <c r="T536" s="25">
        <f t="shared" si="140"/>
        <v>380</v>
      </c>
    </row>
    <row r="537" spans="1:20" x14ac:dyDescent="0.25">
      <c r="A537" s="2">
        <v>46121</v>
      </c>
      <c r="B537" s="100" t="s">
        <v>1150</v>
      </c>
      <c r="C537" s="76">
        <v>11.7</v>
      </c>
      <c r="D537" s="48">
        <f t="shared" si="128"/>
        <v>1</v>
      </c>
      <c r="E537" s="252">
        <v>368</v>
      </c>
      <c r="F537" s="253">
        <f t="shared" si="129"/>
        <v>1</v>
      </c>
      <c r="G537" s="84">
        <v>13.29</v>
      </c>
      <c r="H537" s="48">
        <f t="shared" si="134"/>
        <v>1</v>
      </c>
      <c r="I537" s="79">
        <f t="shared" si="135"/>
        <v>1</v>
      </c>
      <c r="N537" s="25" t="str">
        <f t="shared" si="119"/>
        <v>CA</v>
      </c>
      <c r="O537" s="25">
        <f t="shared" si="136"/>
        <v>11.6</v>
      </c>
      <c r="P537" s="25">
        <f t="shared" si="137"/>
        <v>12.04</v>
      </c>
      <c r="Q537" s="25">
        <f t="shared" si="138"/>
        <v>8</v>
      </c>
      <c r="R537" s="25">
        <f t="shared" ref="R537:R599" si="143">VLOOKUP($N537,$N$3:$R$11,5,FALSE)</f>
        <v>14.4</v>
      </c>
      <c r="S537" s="25">
        <f t="shared" si="139"/>
        <v>325</v>
      </c>
      <c r="T537" s="25">
        <f t="shared" si="140"/>
        <v>380</v>
      </c>
    </row>
    <row r="538" spans="1:20" x14ac:dyDescent="0.25">
      <c r="A538" s="2">
        <v>46121</v>
      </c>
      <c r="B538" s="100" t="s">
        <v>1151</v>
      </c>
      <c r="C538" s="76">
        <v>11.6</v>
      </c>
      <c r="D538" s="48">
        <f t="shared" si="128"/>
        <v>1</v>
      </c>
      <c r="E538" s="252">
        <v>360</v>
      </c>
      <c r="F538" s="253">
        <f t="shared" si="129"/>
        <v>1</v>
      </c>
      <c r="G538" s="84">
        <v>12.91</v>
      </c>
      <c r="H538" s="48">
        <f t="shared" si="134"/>
        <v>1</v>
      </c>
      <c r="I538" s="79">
        <f t="shared" si="135"/>
        <v>1</v>
      </c>
      <c r="N538" s="25" t="str">
        <f t="shared" si="119"/>
        <v>CA</v>
      </c>
      <c r="O538" s="25">
        <f t="shared" si="136"/>
        <v>11.6</v>
      </c>
      <c r="P538" s="25">
        <f t="shared" si="137"/>
        <v>12.04</v>
      </c>
      <c r="Q538" s="25">
        <f t="shared" si="138"/>
        <v>8</v>
      </c>
      <c r="R538" s="25">
        <f t="shared" si="143"/>
        <v>14.4</v>
      </c>
      <c r="S538" s="25">
        <f t="shared" si="139"/>
        <v>325</v>
      </c>
      <c r="T538" s="25">
        <f t="shared" si="140"/>
        <v>380</v>
      </c>
    </row>
    <row r="539" spans="1:20" x14ac:dyDescent="0.25">
      <c r="A539" s="2">
        <v>46122</v>
      </c>
      <c r="B539" s="100" t="s">
        <v>1152</v>
      </c>
      <c r="C539" s="76">
        <v>12</v>
      </c>
      <c r="D539" s="48">
        <f t="shared" si="128"/>
        <v>1</v>
      </c>
      <c r="E539" s="270">
        <v>678</v>
      </c>
      <c r="F539" s="253">
        <f t="shared" si="129"/>
        <v>0</v>
      </c>
      <c r="G539" s="84">
        <v>13.78</v>
      </c>
      <c r="H539" s="48">
        <f t="shared" si="134"/>
        <v>1</v>
      </c>
      <c r="I539" s="79">
        <f t="shared" si="135"/>
        <v>0</v>
      </c>
      <c r="N539" s="25" t="str">
        <f t="shared" si="119"/>
        <v>CA</v>
      </c>
      <c r="O539" s="25">
        <f t="shared" si="136"/>
        <v>11.6</v>
      </c>
      <c r="P539" s="25">
        <f t="shared" si="137"/>
        <v>12.04</v>
      </c>
      <c r="Q539" s="25">
        <f t="shared" si="138"/>
        <v>8</v>
      </c>
      <c r="R539" s="25">
        <f t="shared" si="143"/>
        <v>14.4</v>
      </c>
      <c r="S539" s="25">
        <f t="shared" si="139"/>
        <v>325</v>
      </c>
      <c r="T539" s="25">
        <f t="shared" si="140"/>
        <v>380</v>
      </c>
    </row>
    <row r="540" spans="1:20" x14ac:dyDescent="0.25">
      <c r="A540" s="2">
        <v>46122</v>
      </c>
      <c r="B540" s="100" t="s">
        <v>1153</v>
      </c>
      <c r="C540" s="76">
        <v>11.7</v>
      </c>
      <c r="D540" s="48">
        <f t="shared" si="128"/>
        <v>1</v>
      </c>
      <c r="E540" s="270">
        <v>384</v>
      </c>
      <c r="F540" s="253">
        <f t="shared" si="129"/>
        <v>0</v>
      </c>
      <c r="G540" s="84">
        <v>12.41</v>
      </c>
      <c r="H540" s="48">
        <f t="shared" ref="H540:H564" si="144">IF(+(IF(G540&lt;Q540,0,IF(G540&gt;R540,0,1)))=1,1,0)</f>
        <v>1</v>
      </c>
      <c r="I540" s="79">
        <f t="shared" ref="I540:I564" si="145">IF(+(IF(C540&lt;O540,0,IF(C540&gt;P540,0,1)))+(IF(E540&lt;S540,0,IF(E540&gt;T540,0,1)))+(IF(G540&lt;Q540,0,IF(G540&gt;R540,0,1)))=3,1,0)</f>
        <v>0</v>
      </c>
      <c r="N540" s="25" t="str">
        <f t="shared" si="119"/>
        <v>CA</v>
      </c>
      <c r="O540" s="25">
        <f t="shared" si="136"/>
        <v>11.6</v>
      </c>
      <c r="P540" s="25">
        <f t="shared" si="137"/>
        <v>12.04</v>
      </c>
      <c r="Q540" s="25">
        <f t="shared" si="138"/>
        <v>8</v>
      </c>
      <c r="R540" s="25">
        <f t="shared" si="143"/>
        <v>14.4</v>
      </c>
      <c r="S540" s="25">
        <f t="shared" si="139"/>
        <v>325</v>
      </c>
      <c r="T540" s="25">
        <f t="shared" si="140"/>
        <v>380</v>
      </c>
    </row>
    <row r="541" spans="1:20" x14ac:dyDescent="0.25">
      <c r="A541" s="2">
        <v>46122</v>
      </c>
      <c r="B541" s="100" t="s">
        <v>1154</v>
      </c>
      <c r="C541" s="76">
        <v>11.6</v>
      </c>
      <c r="D541" s="48">
        <f t="shared" si="128"/>
        <v>1</v>
      </c>
      <c r="E541" s="252">
        <v>376</v>
      </c>
      <c r="F541" s="253">
        <f t="shared" si="129"/>
        <v>1</v>
      </c>
      <c r="G541" s="84">
        <v>12.19</v>
      </c>
      <c r="H541" s="48">
        <f t="shared" si="144"/>
        <v>1</v>
      </c>
      <c r="I541" s="79">
        <f t="shared" si="145"/>
        <v>1</v>
      </c>
      <c r="N541" s="25" t="str">
        <f t="shared" si="119"/>
        <v>CA</v>
      </c>
      <c r="O541" s="25">
        <f t="shared" si="136"/>
        <v>11.6</v>
      </c>
      <c r="P541" s="25">
        <f t="shared" si="137"/>
        <v>12.04</v>
      </c>
      <c r="Q541" s="25">
        <f t="shared" si="138"/>
        <v>8</v>
      </c>
      <c r="R541" s="25">
        <f t="shared" si="143"/>
        <v>14.4</v>
      </c>
      <c r="S541" s="25">
        <f t="shared" si="139"/>
        <v>325</v>
      </c>
      <c r="T541" s="25">
        <f t="shared" si="140"/>
        <v>380</v>
      </c>
    </row>
    <row r="542" spans="1:20" x14ac:dyDescent="0.25">
      <c r="A542" s="2">
        <v>46122</v>
      </c>
      <c r="B542" s="100" t="s">
        <v>1155</v>
      </c>
      <c r="C542" s="76">
        <v>11.7</v>
      </c>
      <c r="D542" s="48">
        <f t="shared" si="128"/>
        <v>1</v>
      </c>
      <c r="E542" s="270">
        <v>388</v>
      </c>
      <c r="F542" s="253">
        <f t="shared" si="129"/>
        <v>0</v>
      </c>
      <c r="G542" s="84">
        <v>12.34</v>
      </c>
      <c r="H542" s="48">
        <f t="shared" si="144"/>
        <v>1</v>
      </c>
      <c r="I542" s="79">
        <f t="shared" si="145"/>
        <v>0</v>
      </c>
      <c r="N542" s="25" t="str">
        <f t="shared" si="119"/>
        <v>CA</v>
      </c>
      <c r="O542" s="25">
        <f t="shared" si="136"/>
        <v>11.6</v>
      </c>
      <c r="P542" s="25">
        <f t="shared" si="137"/>
        <v>12.04</v>
      </c>
      <c r="Q542" s="25">
        <f t="shared" si="138"/>
        <v>8</v>
      </c>
      <c r="R542" s="25">
        <f t="shared" si="143"/>
        <v>14.4</v>
      </c>
      <c r="S542" s="25">
        <f t="shared" si="139"/>
        <v>325</v>
      </c>
      <c r="T542" s="25">
        <f t="shared" si="140"/>
        <v>380</v>
      </c>
    </row>
    <row r="543" spans="1:20" x14ac:dyDescent="0.25">
      <c r="A543" s="2">
        <v>46122</v>
      </c>
      <c r="B543" s="100" t="s">
        <v>1156</v>
      </c>
      <c r="C543" s="76">
        <v>12.1</v>
      </c>
      <c r="D543" s="48">
        <f t="shared" si="128"/>
        <v>0</v>
      </c>
      <c r="E543" s="252">
        <v>367</v>
      </c>
      <c r="F543" s="253">
        <f t="shared" si="129"/>
        <v>1</v>
      </c>
      <c r="G543" s="84">
        <v>12.59</v>
      </c>
      <c r="H543" s="48">
        <f t="shared" si="144"/>
        <v>1</v>
      </c>
      <c r="I543" s="79">
        <f t="shared" si="145"/>
        <v>0</v>
      </c>
      <c r="N543" s="25" t="str">
        <f t="shared" si="119"/>
        <v>CA</v>
      </c>
      <c r="O543" s="25">
        <f t="shared" si="136"/>
        <v>11.6</v>
      </c>
      <c r="P543" s="25">
        <f t="shared" si="137"/>
        <v>12.04</v>
      </c>
      <c r="Q543" s="25">
        <f t="shared" si="138"/>
        <v>8</v>
      </c>
      <c r="R543" s="25">
        <f t="shared" si="143"/>
        <v>14.4</v>
      </c>
      <c r="S543" s="25">
        <f t="shared" si="139"/>
        <v>325</v>
      </c>
      <c r="T543" s="25">
        <f t="shared" si="140"/>
        <v>380</v>
      </c>
    </row>
    <row r="544" spans="1:20" x14ac:dyDescent="0.25">
      <c r="A544" s="2">
        <v>46122</v>
      </c>
      <c r="B544" s="100" t="s">
        <v>1157</v>
      </c>
      <c r="C544" s="76">
        <v>11.9</v>
      </c>
      <c r="D544" s="48">
        <f t="shared" si="128"/>
        <v>1</v>
      </c>
      <c r="E544" s="252">
        <v>355</v>
      </c>
      <c r="F544" s="253">
        <f t="shared" si="129"/>
        <v>1</v>
      </c>
      <c r="G544" s="84">
        <v>12.98</v>
      </c>
      <c r="H544" s="48">
        <f t="shared" si="144"/>
        <v>1</v>
      </c>
      <c r="I544" s="79">
        <f t="shared" si="145"/>
        <v>1</v>
      </c>
      <c r="N544" s="25" t="str">
        <f t="shared" si="119"/>
        <v>CA</v>
      </c>
      <c r="O544" s="25">
        <f t="shared" si="136"/>
        <v>11.6</v>
      </c>
      <c r="P544" s="25">
        <f t="shared" si="137"/>
        <v>12.04</v>
      </c>
      <c r="Q544" s="25">
        <f t="shared" si="138"/>
        <v>8</v>
      </c>
      <c r="R544" s="25">
        <f t="shared" si="143"/>
        <v>14.4</v>
      </c>
      <c r="S544" s="25">
        <f t="shared" si="139"/>
        <v>325</v>
      </c>
      <c r="T544" s="25">
        <f t="shared" si="140"/>
        <v>380</v>
      </c>
    </row>
    <row r="545" spans="1:20" ht="14.25" customHeight="1" x14ac:dyDescent="0.25">
      <c r="A545" s="2">
        <v>46125</v>
      </c>
      <c r="B545" s="100" t="s">
        <v>1158</v>
      </c>
      <c r="C545" s="76">
        <v>12</v>
      </c>
      <c r="D545" s="48">
        <f t="shared" si="128"/>
        <v>1</v>
      </c>
      <c r="E545" s="252">
        <v>363</v>
      </c>
      <c r="F545" s="253">
        <f t="shared" si="129"/>
        <v>1</v>
      </c>
      <c r="G545" s="84">
        <v>12.75</v>
      </c>
      <c r="H545" s="48">
        <f t="shared" si="144"/>
        <v>1</v>
      </c>
      <c r="I545" s="79">
        <f t="shared" si="145"/>
        <v>1</v>
      </c>
      <c r="N545" s="25" t="str">
        <f t="shared" si="119"/>
        <v>ST</v>
      </c>
      <c r="O545" s="25">
        <f t="shared" si="136"/>
        <v>11.6</v>
      </c>
      <c r="P545" s="25">
        <f t="shared" si="137"/>
        <v>12.04</v>
      </c>
      <c r="Q545" s="25">
        <f t="shared" si="138"/>
        <v>8</v>
      </c>
      <c r="R545" s="25">
        <f t="shared" si="143"/>
        <v>14.4</v>
      </c>
      <c r="S545" s="25">
        <f t="shared" si="139"/>
        <v>325</v>
      </c>
      <c r="T545" s="25">
        <f t="shared" si="140"/>
        <v>380</v>
      </c>
    </row>
    <row r="546" spans="1:20" x14ac:dyDescent="0.25">
      <c r="A546" s="2">
        <v>46125</v>
      </c>
      <c r="B546" s="100" t="s">
        <v>1159</v>
      </c>
      <c r="C546" s="76">
        <v>11.9</v>
      </c>
      <c r="D546" s="48">
        <f t="shared" si="128"/>
        <v>1</v>
      </c>
      <c r="E546" s="252">
        <v>368</v>
      </c>
      <c r="F546" s="253">
        <f t="shared" si="129"/>
        <v>1</v>
      </c>
      <c r="G546" s="84">
        <v>13.37</v>
      </c>
      <c r="H546" s="48">
        <f t="shared" si="144"/>
        <v>1</v>
      </c>
      <c r="I546" s="79">
        <f t="shared" si="145"/>
        <v>1</v>
      </c>
      <c r="N546" s="25" t="str">
        <f t="shared" si="119"/>
        <v>ST</v>
      </c>
      <c r="O546" s="25">
        <f t="shared" si="136"/>
        <v>11.6</v>
      </c>
      <c r="P546" s="25">
        <f t="shared" si="137"/>
        <v>12.04</v>
      </c>
      <c r="Q546" s="25">
        <f t="shared" si="138"/>
        <v>8</v>
      </c>
      <c r="R546" s="25">
        <f t="shared" si="143"/>
        <v>14.4</v>
      </c>
      <c r="S546" s="25">
        <f t="shared" si="139"/>
        <v>325</v>
      </c>
      <c r="T546" s="25">
        <f t="shared" si="140"/>
        <v>380</v>
      </c>
    </row>
    <row r="547" spans="1:20" x14ac:dyDescent="0.25">
      <c r="A547" s="2">
        <v>46125</v>
      </c>
      <c r="B547" s="100" t="s">
        <v>1160</v>
      </c>
      <c r="C547" s="76">
        <v>11.9</v>
      </c>
      <c r="D547" s="48">
        <f t="shared" si="128"/>
        <v>1</v>
      </c>
      <c r="E547" s="270">
        <v>390</v>
      </c>
      <c r="F547" s="253">
        <f t="shared" si="129"/>
        <v>0</v>
      </c>
      <c r="G547" s="84">
        <v>12.93</v>
      </c>
      <c r="H547" s="48">
        <f t="shared" si="144"/>
        <v>1</v>
      </c>
      <c r="I547" s="79">
        <f t="shared" si="145"/>
        <v>0</v>
      </c>
      <c r="N547" s="25" t="str">
        <f t="shared" si="119"/>
        <v>ST</v>
      </c>
      <c r="O547" s="25">
        <f t="shared" si="136"/>
        <v>11.6</v>
      </c>
      <c r="P547" s="25">
        <f t="shared" si="137"/>
        <v>12.04</v>
      </c>
      <c r="Q547" s="25">
        <f t="shared" si="138"/>
        <v>8</v>
      </c>
      <c r="R547" s="25">
        <f t="shared" si="143"/>
        <v>14.4</v>
      </c>
      <c r="S547" s="25">
        <f t="shared" si="139"/>
        <v>325</v>
      </c>
      <c r="T547" s="25">
        <f t="shared" si="140"/>
        <v>380</v>
      </c>
    </row>
    <row r="548" spans="1:20" x14ac:dyDescent="0.25">
      <c r="A548" s="2">
        <v>46125</v>
      </c>
      <c r="B548" s="100" t="s">
        <v>1161</v>
      </c>
      <c r="C548" s="76">
        <v>11.9</v>
      </c>
      <c r="D548" s="48">
        <f t="shared" si="128"/>
        <v>1</v>
      </c>
      <c r="E548" s="252">
        <v>370</v>
      </c>
      <c r="F548" s="253">
        <f t="shared" si="129"/>
        <v>1</v>
      </c>
      <c r="G548" s="84">
        <v>12</v>
      </c>
      <c r="H548" s="48">
        <f t="shared" si="144"/>
        <v>1</v>
      </c>
      <c r="I548" s="79">
        <f t="shared" si="145"/>
        <v>1</v>
      </c>
      <c r="N548" s="25" t="str">
        <f t="shared" si="119"/>
        <v>ST</v>
      </c>
      <c r="O548" s="25">
        <f t="shared" si="136"/>
        <v>11.6</v>
      </c>
      <c r="P548" s="25">
        <f t="shared" si="137"/>
        <v>12.04</v>
      </c>
      <c r="Q548" s="25">
        <f t="shared" si="138"/>
        <v>8</v>
      </c>
      <c r="R548" s="25">
        <f t="shared" si="143"/>
        <v>14.4</v>
      </c>
      <c r="S548" s="25">
        <f t="shared" si="139"/>
        <v>325</v>
      </c>
      <c r="T548" s="25">
        <f t="shared" si="140"/>
        <v>380</v>
      </c>
    </row>
    <row r="549" spans="1:20" x14ac:dyDescent="0.25">
      <c r="A549" s="2">
        <v>46125</v>
      </c>
      <c r="B549" s="100" t="s">
        <v>1162</v>
      </c>
      <c r="C549" s="76">
        <v>11.9</v>
      </c>
      <c r="D549" s="48">
        <f t="shared" si="128"/>
        <v>1</v>
      </c>
      <c r="E549" s="252">
        <v>366</v>
      </c>
      <c r="F549" s="253">
        <f t="shared" si="129"/>
        <v>1</v>
      </c>
      <c r="G549" s="84">
        <v>12</v>
      </c>
      <c r="H549" s="48">
        <f t="shared" si="144"/>
        <v>1</v>
      </c>
      <c r="I549" s="79">
        <f t="shared" si="145"/>
        <v>1</v>
      </c>
      <c r="N549" s="25" t="str">
        <f t="shared" si="119"/>
        <v>ST</v>
      </c>
      <c r="O549" s="25">
        <f t="shared" si="136"/>
        <v>11.6</v>
      </c>
      <c r="P549" s="25">
        <f t="shared" si="137"/>
        <v>12.04</v>
      </c>
      <c r="Q549" s="25">
        <f t="shared" si="138"/>
        <v>8</v>
      </c>
      <c r="R549" s="25">
        <f t="shared" si="143"/>
        <v>14.4</v>
      </c>
      <c r="S549" s="25">
        <f t="shared" si="139"/>
        <v>325</v>
      </c>
      <c r="T549" s="25">
        <f t="shared" si="140"/>
        <v>380</v>
      </c>
    </row>
    <row r="550" spans="1:20" x14ac:dyDescent="0.25">
      <c r="A550" s="2">
        <v>46125</v>
      </c>
      <c r="B550" s="100" t="s">
        <v>1163</v>
      </c>
      <c r="C550" s="76">
        <v>12</v>
      </c>
      <c r="D550" s="48">
        <f t="shared" si="128"/>
        <v>1</v>
      </c>
      <c r="E550" s="270">
        <v>381</v>
      </c>
      <c r="F550" s="253">
        <f t="shared" si="129"/>
        <v>0</v>
      </c>
      <c r="G550" s="84">
        <v>12.12</v>
      </c>
      <c r="H550" s="48">
        <f t="shared" si="144"/>
        <v>1</v>
      </c>
      <c r="I550" s="79">
        <f t="shared" si="145"/>
        <v>0</v>
      </c>
      <c r="N550" s="25" t="str">
        <f t="shared" si="119"/>
        <v>ST</v>
      </c>
      <c r="O550" s="25">
        <f t="shared" si="136"/>
        <v>11.6</v>
      </c>
      <c r="P550" s="25">
        <f t="shared" si="137"/>
        <v>12.04</v>
      </c>
      <c r="Q550" s="25">
        <f t="shared" si="138"/>
        <v>8</v>
      </c>
      <c r="R550" s="25">
        <f t="shared" si="143"/>
        <v>14.4</v>
      </c>
      <c r="S550" s="25">
        <f t="shared" si="139"/>
        <v>325</v>
      </c>
      <c r="T550" s="25">
        <f t="shared" si="140"/>
        <v>380</v>
      </c>
    </row>
    <row r="551" spans="1:20" x14ac:dyDescent="0.25">
      <c r="A551" s="2">
        <v>46125</v>
      </c>
      <c r="B551" s="100" t="s">
        <v>1164</v>
      </c>
      <c r="C551" s="76">
        <v>12</v>
      </c>
      <c r="D551" s="48">
        <f t="shared" si="128"/>
        <v>1</v>
      </c>
      <c r="E551" s="252">
        <v>380</v>
      </c>
      <c r="F551" s="253">
        <f t="shared" si="129"/>
        <v>1</v>
      </c>
      <c r="G551" s="84">
        <v>12.11</v>
      </c>
      <c r="H551" s="48">
        <f t="shared" si="144"/>
        <v>1</v>
      </c>
      <c r="I551" s="79">
        <f t="shared" si="145"/>
        <v>1</v>
      </c>
      <c r="N551" s="25" t="str">
        <f t="shared" si="119"/>
        <v>ST</v>
      </c>
      <c r="O551" s="25">
        <f t="shared" si="136"/>
        <v>11.6</v>
      </c>
      <c r="P551" s="25">
        <f t="shared" si="137"/>
        <v>12.04</v>
      </c>
      <c r="Q551" s="25">
        <f t="shared" si="138"/>
        <v>8</v>
      </c>
      <c r="R551" s="25">
        <f t="shared" si="143"/>
        <v>14.4</v>
      </c>
      <c r="S551" s="25">
        <f t="shared" si="139"/>
        <v>325</v>
      </c>
      <c r="T551" s="25">
        <f t="shared" si="140"/>
        <v>380</v>
      </c>
    </row>
    <row r="552" spans="1:20" x14ac:dyDescent="0.25">
      <c r="A552" s="2">
        <v>46125</v>
      </c>
      <c r="B552" s="100" t="s">
        <v>1165</v>
      </c>
      <c r="C552" s="76">
        <v>12.5</v>
      </c>
      <c r="D552" s="48">
        <f t="shared" si="128"/>
        <v>0</v>
      </c>
      <c r="E552" s="270">
        <v>395</v>
      </c>
      <c r="F552" s="253">
        <f t="shared" si="129"/>
        <v>0</v>
      </c>
      <c r="G552" s="84">
        <v>12.15</v>
      </c>
      <c r="H552" s="48">
        <f t="shared" si="144"/>
        <v>1</v>
      </c>
      <c r="I552" s="79">
        <f t="shared" si="145"/>
        <v>0</v>
      </c>
      <c r="N552" s="25" t="str">
        <f t="shared" si="119"/>
        <v>ST</v>
      </c>
      <c r="O552" s="25">
        <f t="shared" si="136"/>
        <v>11.6</v>
      </c>
      <c r="P552" s="25">
        <f t="shared" si="137"/>
        <v>12.04</v>
      </c>
      <c r="Q552" s="25">
        <f t="shared" si="138"/>
        <v>8</v>
      </c>
      <c r="R552" s="25">
        <f t="shared" si="143"/>
        <v>14.4</v>
      </c>
      <c r="S552" s="25">
        <f t="shared" si="139"/>
        <v>325</v>
      </c>
      <c r="T552" s="25">
        <f t="shared" si="140"/>
        <v>380</v>
      </c>
    </row>
    <row r="553" spans="1:20" x14ac:dyDescent="0.25">
      <c r="A553" s="2">
        <v>46126</v>
      </c>
      <c r="B553" s="100" t="s">
        <v>1166</v>
      </c>
      <c r="C553" s="76">
        <v>11.6</v>
      </c>
      <c r="D553" s="48">
        <f t="shared" si="128"/>
        <v>1</v>
      </c>
      <c r="E553" s="252">
        <v>364</v>
      </c>
      <c r="F553" s="253">
        <f t="shared" si="129"/>
        <v>1</v>
      </c>
      <c r="G553" s="84">
        <v>12.08</v>
      </c>
      <c r="H553" s="48">
        <f t="shared" si="144"/>
        <v>1</v>
      </c>
      <c r="I553" s="79">
        <f t="shared" si="145"/>
        <v>1</v>
      </c>
      <c r="N553" s="25" t="str">
        <f t="shared" si="119"/>
        <v>CA</v>
      </c>
      <c r="O553" s="25">
        <f t="shared" si="136"/>
        <v>11.6</v>
      </c>
      <c r="P553" s="25">
        <f t="shared" si="137"/>
        <v>12.04</v>
      </c>
      <c r="Q553" s="25">
        <f t="shared" si="138"/>
        <v>8</v>
      </c>
      <c r="R553" s="25">
        <f t="shared" si="143"/>
        <v>14.4</v>
      </c>
      <c r="S553" s="25">
        <f t="shared" si="139"/>
        <v>325</v>
      </c>
      <c r="T553" s="25">
        <f t="shared" si="140"/>
        <v>380</v>
      </c>
    </row>
    <row r="554" spans="1:20" x14ac:dyDescent="0.25">
      <c r="A554" s="2">
        <v>46126</v>
      </c>
      <c r="B554" s="100" t="s">
        <v>1167</v>
      </c>
      <c r="C554" s="76">
        <v>12</v>
      </c>
      <c r="D554" s="48">
        <f t="shared" si="128"/>
        <v>1</v>
      </c>
      <c r="E554" s="252">
        <v>367</v>
      </c>
      <c r="F554" s="253">
        <f t="shared" si="129"/>
        <v>1</v>
      </c>
      <c r="G554" s="84">
        <v>13.21</v>
      </c>
      <c r="H554" s="48">
        <f t="shared" si="144"/>
        <v>1</v>
      </c>
      <c r="I554" s="79">
        <f t="shared" si="145"/>
        <v>1</v>
      </c>
      <c r="N554" s="25" t="str">
        <f t="shared" si="119"/>
        <v>CA</v>
      </c>
      <c r="O554" s="25">
        <f t="shared" si="136"/>
        <v>11.6</v>
      </c>
      <c r="P554" s="25">
        <f t="shared" si="137"/>
        <v>12.04</v>
      </c>
      <c r="Q554" s="25">
        <f t="shared" si="138"/>
        <v>8</v>
      </c>
      <c r="R554" s="25">
        <f t="shared" si="143"/>
        <v>14.4</v>
      </c>
      <c r="S554" s="25">
        <f t="shared" si="139"/>
        <v>325</v>
      </c>
      <c r="T554" s="25">
        <f t="shared" si="140"/>
        <v>380</v>
      </c>
    </row>
    <row r="555" spans="1:20" x14ac:dyDescent="0.25">
      <c r="A555" s="2">
        <v>46126</v>
      </c>
      <c r="B555" s="100" t="s">
        <v>1168</v>
      </c>
      <c r="C555" s="76">
        <v>11.6</v>
      </c>
      <c r="D555" s="48">
        <f t="shared" si="128"/>
        <v>1</v>
      </c>
      <c r="E555" s="252">
        <v>348</v>
      </c>
      <c r="F555" s="253">
        <f t="shared" si="129"/>
        <v>1</v>
      </c>
      <c r="G555" s="84">
        <v>13</v>
      </c>
      <c r="H555" s="48">
        <f t="shared" si="144"/>
        <v>1</v>
      </c>
      <c r="I555" s="79">
        <f t="shared" si="145"/>
        <v>1</v>
      </c>
      <c r="N555" s="25" t="str">
        <f t="shared" si="119"/>
        <v>CA</v>
      </c>
      <c r="O555" s="25">
        <f t="shared" si="136"/>
        <v>11.6</v>
      </c>
      <c r="P555" s="25">
        <f t="shared" si="137"/>
        <v>12.04</v>
      </c>
      <c r="Q555" s="25">
        <f t="shared" si="138"/>
        <v>8</v>
      </c>
      <c r="R555" s="25">
        <f t="shared" si="143"/>
        <v>14.4</v>
      </c>
      <c r="S555" s="25">
        <f t="shared" si="139"/>
        <v>325</v>
      </c>
      <c r="T555" s="25">
        <f t="shared" si="140"/>
        <v>380</v>
      </c>
    </row>
    <row r="556" spans="1:20" x14ac:dyDescent="0.25">
      <c r="A556" s="2">
        <v>46126</v>
      </c>
      <c r="B556" s="100" t="s">
        <v>1169</v>
      </c>
      <c r="C556" s="76">
        <v>12</v>
      </c>
      <c r="D556" s="48">
        <f t="shared" si="128"/>
        <v>1</v>
      </c>
      <c r="E556" s="252">
        <v>351</v>
      </c>
      <c r="F556" s="253">
        <f t="shared" si="129"/>
        <v>1</v>
      </c>
      <c r="G556" s="84">
        <v>12.53</v>
      </c>
      <c r="H556" s="48">
        <f t="shared" si="144"/>
        <v>1</v>
      </c>
      <c r="I556" s="79">
        <f t="shared" si="145"/>
        <v>1</v>
      </c>
      <c r="N556" s="25" t="str">
        <f t="shared" si="119"/>
        <v>CA</v>
      </c>
      <c r="O556" s="25">
        <f t="shared" si="136"/>
        <v>11.6</v>
      </c>
      <c r="P556" s="25">
        <f t="shared" si="137"/>
        <v>12.04</v>
      </c>
      <c r="Q556" s="25">
        <f t="shared" si="138"/>
        <v>8</v>
      </c>
      <c r="R556" s="25">
        <f t="shared" si="143"/>
        <v>14.4</v>
      </c>
      <c r="S556" s="25">
        <f t="shared" si="139"/>
        <v>325</v>
      </c>
      <c r="T556" s="25">
        <f t="shared" si="140"/>
        <v>380</v>
      </c>
    </row>
    <row r="557" spans="1:20" x14ac:dyDescent="0.25">
      <c r="A557" s="2">
        <v>46126</v>
      </c>
      <c r="B557" s="100" t="s">
        <v>1170</v>
      </c>
      <c r="C557" s="76">
        <v>12</v>
      </c>
      <c r="D557" s="48">
        <f t="shared" si="128"/>
        <v>1</v>
      </c>
      <c r="E557" s="252">
        <v>366</v>
      </c>
      <c r="F557" s="253">
        <f t="shared" si="129"/>
        <v>1</v>
      </c>
      <c r="G557" s="84">
        <v>13.42</v>
      </c>
      <c r="H557" s="48">
        <f t="shared" si="144"/>
        <v>1</v>
      </c>
      <c r="I557" s="79">
        <f t="shared" si="145"/>
        <v>1</v>
      </c>
      <c r="N557" s="25" t="str">
        <f t="shared" si="119"/>
        <v>CA</v>
      </c>
      <c r="O557" s="25">
        <f t="shared" si="136"/>
        <v>11.6</v>
      </c>
      <c r="P557" s="25">
        <f t="shared" si="137"/>
        <v>12.04</v>
      </c>
      <c r="Q557" s="25">
        <f t="shared" si="138"/>
        <v>8</v>
      </c>
      <c r="R557" s="25">
        <f t="shared" si="143"/>
        <v>14.4</v>
      </c>
      <c r="S557" s="25">
        <f t="shared" si="139"/>
        <v>325</v>
      </c>
      <c r="T557" s="25">
        <f t="shared" si="140"/>
        <v>380</v>
      </c>
    </row>
    <row r="558" spans="1:20" x14ac:dyDescent="0.25">
      <c r="A558" s="2">
        <v>46126</v>
      </c>
      <c r="B558" s="100" t="s">
        <v>1171</v>
      </c>
      <c r="C558" s="76">
        <v>11.6</v>
      </c>
      <c r="D558" s="48">
        <f t="shared" si="128"/>
        <v>1</v>
      </c>
      <c r="E558" s="252">
        <v>375</v>
      </c>
      <c r="F558" s="253">
        <f t="shared" si="129"/>
        <v>1</v>
      </c>
      <c r="G558" s="84">
        <v>12.21</v>
      </c>
      <c r="H558" s="48">
        <f t="shared" si="144"/>
        <v>1</v>
      </c>
      <c r="I558" s="79">
        <f t="shared" si="145"/>
        <v>1</v>
      </c>
      <c r="N558" s="25" t="str">
        <f t="shared" si="119"/>
        <v>CA</v>
      </c>
      <c r="O558" s="25">
        <f t="shared" si="136"/>
        <v>11.6</v>
      </c>
      <c r="P558" s="25">
        <f t="shared" si="137"/>
        <v>12.04</v>
      </c>
      <c r="Q558" s="25">
        <f t="shared" si="138"/>
        <v>8</v>
      </c>
      <c r="R558" s="25">
        <f t="shared" si="143"/>
        <v>14.4</v>
      </c>
      <c r="S558" s="25">
        <f t="shared" si="139"/>
        <v>325</v>
      </c>
      <c r="T558" s="25">
        <f t="shared" si="140"/>
        <v>380</v>
      </c>
    </row>
    <row r="559" spans="1:20" x14ac:dyDescent="0.25">
      <c r="A559" s="2">
        <v>46126</v>
      </c>
      <c r="B559" s="100" t="s">
        <v>1172</v>
      </c>
      <c r="C559" s="76">
        <v>11.9</v>
      </c>
      <c r="D559" s="48">
        <f t="shared" si="128"/>
        <v>1</v>
      </c>
      <c r="E559" s="252">
        <v>371</v>
      </c>
      <c r="F559" s="253">
        <f t="shared" si="129"/>
        <v>1</v>
      </c>
      <c r="G559" s="84">
        <v>12.44</v>
      </c>
      <c r="H559" s="48">
        <f t="shared" si="144"/>
        <v>1</v>
      </c>
      <c r="I559" s="79">
        <f t="shared" si="145"/>
        <v>1</v>
      </c>
      <c r="N559" s="25" t="str">
        <f t="shared" si="119"/>
        <v>CA</v>
      </c>
      <c r="O559" s="25">
        <f t="shared" si="136"/>
        <v>11.6</v>
      </c>
      <c r="P559" s="25">
        <f t="shared" si="137"/>
        <v>12.04</v>
      </c>
      <c r="Q559" s="25">
        <f t="shared" si="138"/>
        <v>8</v>
      </c>
      <c r="R559" s="25">
        <f t="shared" si="143"/>
        <v>14.4</v>
      </c>
      <c r="S559" s="25">
        <f t="shared" si="139"/>
        <v>325</v>
      </c>
      <c r="T559" s="25">
        <f t="shared" si="140"/>
        <v>380</v>
      </c>
    </row>
    <row r="560" spans="1:20" x14ac:dyDescent="0.25">
      <c r="A560" s="2">
        <v>46126</v>
      </c>
      <c r="B560" s="100" t="s">
        <v>1173</v>
      </c>
      <c r="C560" s="76">
        <v>11.8</v>
      </c>
      <c r="D560" s="48">
        <f t="shared" si="128"/>
        <v>1</v>
      </c>
      <c r="E560" s="252">
        <v>358</v>
      </c>
      <c r="F560" s="253">
        <f t="shared" si="129"/>
        <v>1</v>
      </c>
      <c r="G560" s="84">
        <v>11.16</v>
      </c>
      <c r="H560" s="48">
        <f t="shared" si="144"/>
        <v>1</v>
      </c>
      <c r="I560" s="79">
        <f t="shared" si="145"/>
        <v>1</v>
      </c>
      <c r="N560" s="25" t="str">
        <f t="shared" si="119"/>
        <v>CA</v>
      </c>
      <c r="O560" s="25">
        <f t="shared" si="136"/>
        <v>11.6</v>
      </c>
      <c r="P560" s="25">
        <f t="shared" si="137"/>
        <v>12.04</v>
      </c>
      <c r="Q560" s="25">
        <f t="shared" si="138"/>
        <v>8</v>
      </c>
      <c r="R560" s="25">
        <f t="shared" si="143"/>
        <v>14.4</v>
      </c>
      <c r="S560" s="25">
        <f t="shared" si="139"/>
        <v>325</v>
      </c>
      <c r="T560" s="25">
        <f t="shared" si="140"/>
        <v>380</v>
      </c>
    </row>
    <row r="561" spans="1:20" x14ac:dyDescent="0.25">
      <c r="A561" s="2">
        <v>46126</v>
      </c>
      <c r="B561" s="100" t="s">
        <v>1174</v>
      </c>
      <c r="C561" s="76">
        <v>11.6</v>
      </c>
      <c r="D561" s="48">
        <f t="shared" si="128"/>
        <v>1</v>
      </c>
      <c r="E561" s="252">
        <v>361</v>
      </c>
      <c r="F561" s="253">
        <f t="shared" si="129"/>
        <v>1</v>
      </c>
      <c r="G561" s="84">
        <v>12.76</v>
      </c>
      <c r="H561" s="48">
        <f t="shared" si="144"/>
        <v>1</v>
      </c>
      <c r="I561" s="79">
        <f t="shared" si="145"/>
        <v>1</v>
      </c>
      <c r="N561" s="25" t="str">
        <f t="shared" ref="N561:N624" si="146">LEFT(B561,2)</f>
        <v>CA</v>
      </c>
      <c r="O561" s="25">
        <f t="shared" si="136"/>
        <v>11.6</v>
      </c>
      <c r="P561" s="25">
        <f t="shared" si="137"/>
        <v>12.04</v>
      </c>
      <c r="Q561" s="25">
        <f t="shared" si="138"/>
        <v>8</v>
      </c>
      <c r="R561" s="25">
        <f t="shared" si="143"/>
        <v>14.4</v>
      </c>
      <c r="S561" s="25">
        <f t="shared" si="139"/>
        <v>325</v>
      </c>
      <c r="T561" s="25">
        <f t="shared" si="140"/>
        <v>380</v>
      </c>
    </row>
    <row r="562" spans="1:20" x14ac:dyDescent="0.25">
      <c r="A562" s="2">
        <v>46127</v>
      </c>
      <c r="B562" s="100" t="s">
        <v>1175</v>
      </c>
      <c r="C562" s="76">
        <v>11.9</v>
      </c>
      <c r="D562" s="48">
        <f t="shared" si="128"/>
        <v>1</v>
      </c>
      <c r="E562" s="252">
        <v>356</v>
      </c>
      <c r="F562" s="253">
        <f t="shared" si="129"/>
        <v>1</v>
      </c>
      <c r="G562" s="84">
        <v>12.16</v>
      </c>
      <c r="H562" s="48">
        <f t="shared" si="144"/>
        <v>1</v>
      </c>
      <c r="I562" s="79">
        <f t="shared" si="145"/>
        <v>1</v>
      </c>
      <c r="N562" s="25" t="str">
        <f t="shared" si="146"/>
        <v>CA</v>
      </c>
      <c r="O562" s="25">
        <f t="shared" si="136"/>
        <v>11.6</v>
      </c>
      <c r="P562" s="25">
        <f t="shared" si="137"/>
        <v>12.04</v>
      </c>
      <c r="Q562" s="25">
        <f t="shared" si="138"/>
        <v>8</v>
      </c>
      <c r="R562" s="25">
        <f t="shared" si="143"/>
        <v>14.4</v>
      </c>
      <c r="S562" s="25">
        <f t="shared" si="139"/>
        <v>325</v>
      </c>
      <c r="T562" s="25">
        <f t="shared" si="140"/>
        <v>380</v>
      </c>
    </row>
    <row r="563" spans="1:20" x14ac:dyDescent="0.25">
      <c r="A563" s="2">
        <v>46127</v>
      </c>
      <c r="B563" s="100" t="s">
        <v>1176</v>
      </c>
      <c r="C563" s="76">
        <v>11.8</v>
      </c>
      <c r="D563" s="48">
        <f t="shared" si="128"/>
        <v>1</v>
      </c>
      <c r="E563" s="252">
        <v>348</v>
      </c>
      <c r="F563" s="253">
        <f t="shared" si="129"/>
        <v>1</v>
      </c>
      <c r="G563" s="84">
        <v>11.85</v>
      </c>
      <c r="H563" s="48">
        <f t="shared" si="144"/>
        <v>1</v>
      </c>
      <c r="I563" s="79">
        <f t="shared" si="145"/>
        <v>1</v>
      </c>
      <c r="N563" s="25" t="str">
        <f t="shared" si="146"/>
        <v>CA</v>
      </c>
      <c r="O563" s="25">
        <f t="shared" si="136"/>
        <v>11.6</v>
      </c>
      <c r="P563" s="25">
        <f t="shared" si="137"/>
        <v>12.04</v>
      </c>
      <c r="Q563" s="25">
        <f t="shared" si="138"/>
        <v>8</v>
      </c>
      <c r="R563" s="25">
        <f t="shared" si="143"/>
        <v>14.4</v>
      </c>
      <c r="S563" s="25">
        <f t="shared" si="139"/>
        <v>325</v>
      </c>
      <c r="T563" s="25">
        <f t="shared" si="140"/>
        <v>380</v>
      </c>
    </row>
    <row r="564" spans="1:20" x14ac:dyDescent="0.25">
      <c r="A564" s="2">
        <v>46127</v>
      </c>
      <c r="B564" s="100" t="s">
        <v>1177</v>
      </c>
      <c r="C564" s="76">
        <v>11.7</v>
      </c>
      <c r="D564" s="48">
        <f t="shared" si="128"/>
        <v>1</v>
      </c>
      <c r="E564" s="252">
        <v>335</v>
      </c>
      <c r="F564" s="253">
        <f t="shared" si="129"/>
        <v>1</v>
      </c>
      <c r="G564" s="84">
        <v>12.32</v>
      </c>
      <c r="H564" s="48">
        <f t="shared" si="144"/>
        <v>1</v>
      </c>
      <c r="I564" s="79">
        <f t="shared" si="145"/>
        <v>1</v>
      </c>
      <c r="N564" s="25" t="str">
        <f t="shared" si="146"/>
        <v>CA</v>
      </c>
      <c r="O564" s="25">
        <f t="shared" si="136"/>
        <v>11.6</v>
      </c>
      <c r="P564" s="25">
        <f t="shared" si="137"/>
        <v>12.04</v>
      </c>
      <c r="Q564" s="25">
        <f t="shared" si="138"/>
        <v>8</v>
      </c>
      <c r="R564" s="25">
        <f t="shared" si="143"/>
        <v>14.4</v>
      </c>
      <c r="S564" s="25">
        <f t="shared" si="139"/>
        <v>325</v>
      </c>
      <c r="T564" s="25">
        <f t="shared" si="140"/>
        <v>380</v>
      </c>
    </row>
    <row r="565" spans="1:20" x14ac:dyDescent="0.25">
      <c r="A565" s="2">
        <v>46127</v>
      </c>
      <c r="B565" s="100" t="s">
        <v>1178</v>
      </c>
      <c r="C565" s="76">
        <v>11.6</v>
      </c>
      <c r="D565" s="48">
        <f t="shared" si="128"/>
        <v>1</v>
      </c>
      <c r="E565" s="252">
        <v>373</v>
      </c>
      <c r="F565" s="253">
        <f t="shared" si="129"/>
        <v>1</v>
      </c>
      <c r="G565" s="130"/>
      <c r="H565" s="48"/>
      <c r="I565" s="219">
        <v>1</v>
      </c>
      <c r="N565" s="25" t="str">
        <f t="shared" si="146"/>
        <v>CA</v>
      </c>
      <c r="O565" s="25">
        <f t="shared" si="136"/>
        <v>11.6</v>
      </c>
      <c r="P565" s="25">
        <f t="shared" si="137"/>
        <v>12.04</v>
      </c>
      <c r="Q565" s="25">
        <f t="shared" si="138"/>
        <v>8</v>
      </c>
      <c r="R565" s="25">
        <f t="shared" si="143"/>
        <v>14.4</v>
      </c>
      <c r="S565" s="25">
        <f t="shared" si="139"/>
        <v>325</v>
      </c>
      <c r="T565" s="25">
        <f t="shared" si="140"/>
        <v>380</v>
      </c>
    </row>
    <row r="566" spans="1:20" x14ac:dyDescent="0.25">
      <c r="A566" s="2">
        <v>46127</v>
      </c>
      <c r="B566" s="100" t="s">
        <v>1179</v>
      </c>
      <c r="C566" s="76">
        <v>11.8</v>
      </c>
      <c r="D566" s="48">
        <f t="shared" si="128"/>
        <v>1</v>
      </c>
      <c r="E566" s="252">
        <v>366</v>
      </c>
      <c r="F566" s="253">
        <f t="shared" si="129"/>
        <v>1</v>
      </c>
      <c r="G566" s="84">
        <v>12.01</v>
      </c>
      <c r="H566" s="48">
        <f t="shared" ref="H566:H588" si="147">IF(+(IF(G566&lt;Q566,0,IF(G566&gt;R566,0,1)))=1,1,0)</f>
        <v>1</v>
      </c>
      <c r="I566" s="79">
        <f t="shared" ref="I566:I596" si="148">IF(+(IF(C566&lt;O566,0,IF(C566&gt;P566,0,1)))+(IF(E566&lt;S566,0,IF(E566&gt;T566,0,1)))+(IF(G566&lt;Q566,0,IF(G566&gt;R566,0,1)))=3,1,0)</f>
        <v>1</v>
      </c>
      <c r="N566" s="25" t="str">
        <f t="shared" si="146"/>
        <v>CA</v>
      </c>
      <c r="O566" s="25">
        <f t="shared" si="136"/>
        <v>11.6</v>
      </c>
      <c r="P566" s="25">
        <f t="shared" si="137"/>
        <v>12.04</v>
      </c>
      <c r="Q566" s="25">
        <f t="shared" si="138"/>
        <v>8</v>
      </c>
      <c r="R566" s="25">
        <f t="shared" si="143"/>
        <v>14.4</v>
      </c>
      <c r="S566" s="25">
        <f t="shared" si="139"/>
        <v>325</v>
      </c>
      <c r="T566" s="25">
        <f t="shared" si="140"/>
        <v>380</v>
      </c>
    </row>
    <row r="567" spans="1:20" x14ac:dyDescent="0.25">
      <c r="A567" s="2">
        <v>46127</v>
      </c>
      <c r="B567" s="100" t="s">
        <v>1180</v>
      </c>
      <c r="C567" s="76">
        <v>11.9</v>
      </c>
      <c r="D567" s="48">
        <f t="shared" si="128"/>
        <v>1</v>
      </c>
      <c r="E567" s="252">
        <v>355</v>
      </c>
      <c r="F567" s="253">
        <f t="shared" si="129"/>
        <v>1</v>
      </c>
      <c r="G567" s="84">
        <v>12.31</v>
      </c>
      <c r="H567" s="48">
        <f t="shared" si="147"/>
        <v>1</v>
      </c>
      <c r="I567" s="79">
        <f t="shared" si="148"/>
        <v>1</v>
      </c>
      <c r="N567" s="25" t="str">
        <f t="shared" si="146"/>
        <v>CA</v>
      </c>
      <c r="O567" s="25">
        <f t="shared" si="136"/>
        <v>11.6</v>
      </c>
      <c r="P567" s="25">
        <f t="shared" si="137"/>
        <v>12.04</v>
      </c>
      <c r="Q567" s="25">
        <f t="shared" si="138"/>
        <v>8</v>
      </c>
      <c r="R567" s="25">
        <f t="shared" si="143"/>
        <v>14.4</v>
      </c>
      <c r="S567" s="25">
        <f t="shared" si="139"/>
        <v>325</v>
      </c>
      <c r="T567" s="25">
        <f t="shared" si="140"/>
        <v>380</v>
      </c>
    </row>
    <row r="568" spans="1:20" x14ac:dyDescent="0.25">
      <c r="A568" s="2">
        <v>46127</v>
      </c>
      <c r="B568" s="100" t="s">
        <v>1181</v>
      </c>
      <c r="C568" s="76">
        <v>11.7</v>
      </c>
      <c r="D568" s="48">
        <f t="shared" si="128"/>
        <v>1</v>
      </c>
      <c r="E568" s="252">
        <v>364</v>
      </c>
      <c r="F568" s="253">
        <f t="shared" si="129"/>
        <v>1</v>
      </c>
      <c r="G568" s="84">
        <v>12.08</v>
      </c>
      <c r="H568" s="48">
        <f t="shared" si="147"/>
        <v>1</v>
      </c>
      <c r="I568" s="79">
        <f t="shared" si="148"/>
        <v>1</v>
      </c>
      <c r="N568" s="25" t="str">
        <f t="shared" si="146"/>
        <v>CA</v>
      </c>
      <c r="O568" s="25">
        <f t="shared" si="136"/>
        <v>11.6</v>
      </c>
      <c r="P568" s="25">
        <f t="shared" si="137"/>
        <v>12.04</v>
      </c>
      <c r="Q568" s="25">
        <f t="shared" si="138"/>
        <v>8</v>
      </c>
      <c r="R568" s="25">
        <f t="shared" si="143"/>
        <v>14.4</v>
      </c>
      <c r="S568" s="25">
        <f t="shared" si="139"/>
        <v>325</v>
      </c>
      <c r="T568" s="25">
        <f t="shared" si="140"/>
        <v>380</v>
      </c>
    </row>
    <row r="569" spans="1:20" x14ac:dyDescent="0.25">
      <c r="A569" s="2">
        <v>46127</v>
      </c>
      <c r="B569" s="100" t="s">
        <v>1182</v>
      </c>
      <c r="C569" s="76">
        <v>11.6</v>
      </c>
      <c r="D569" s="48">
        <f t="shared" si="128"/>
        <v>1</v>
      </c>
      <c r="E569" s="252">
        <v>349</v>
      </c>
      <c r="F569" s="253">
        <f t="shared" si="129"/>
        <v>1</v>
      </c>
      <c r="G569" s="84">
        <v>11.33</v>
      </c>
      <c r="H569" s="48">
        <f t="shared" si="147"/>
        <v>1</v>
      </c>
      <c r="I569" s="79">
        <f t="shared" si="148"/>
        <v>1</v>
      </c>
      <c r="N569" s="25" t="str">
        <f t="shared" si="146"/>
        <v>CA</v>
      </c>
      <c r="O569" s="25">
        <f t="shared" si="136"/>
        <v>11.6</v>
      </c>
      <c r="P569" s="25">
        <f t="shared" si="137"/>
        <v>12.04</v>
      </c>
      <c r="Q569" s="25">
        <f t="shared" si="138"/>
        <v>8</v>
      </c>
      <c r="R569" s="25">
        <f t="shared" si="143"/>
        <v>14.4</v>
      </c>
      <c r="S569" s="25">
        <f t="shared" si="139"/>
        <v>325</v>
      </c>
      <c r="T569" s="25">
        <f t="shared" si="140"/>
        <v>380</v>
      </c>
    </row>
    <row r="570" spans="1:20" x14ac:dyDescent="0.25">
      <c r="A570" s="2">
        <v>46127</v>
      </c>
      <c r="B570" s="100" t="s">
        <v>1183</v>
      </c>
      <c r="C570" s="76">
        <v>12</v>
      </c>
      <c r="D570" s="48">
        <f t="shared" si="128"/>
        <v>1</v>
      </c>
      <c r="E570" s="252">
        <v>341</v>
      </c>
      <c r="F570" s="253">
        <f t="shared" si="129"/>
        <v>1</v>
      </c>
      <c r="G570" s="84">
        <v>11.28</v>
      </c>
      <c r="H570" s="48">
        <f t="shared" si="147"/>
        <v>1</v>
      </c>
      <c r="I570" s="79">
        <f t="shared" si="148"/>
        <v>1</v>
      </c>
      <c r="N570" s="25" t="str">
        <f t="shared" si="146"/>
        <v>CA</v>
      </c>
      <c r="O570" s="25">
        <f t="shared" si="136"/>
        <v>11.6</v>
      </c>
      <c r="P570" s="25">
        <f t="shared" si="137"/>
        <v>12.04</v>
      </c>
      <c r="Q570" s="25">
        <f t="shared" si="138"/>
        <v>8</v>
      </c>
      <c r="R570" s="25">
        <f t="shared" si="143"/>
        <v>14.4</v>
      </c>
      <c r="S570" s="25">
        <f t="shared" si="139"/>
        <v>325</v>
      </c>
      <c r="T570" s="25">
        <f t="shared" si="140"/>
        <v>380</v>
      </c>
    </row>
    <row r="571" spans="1:20" x14ac:dyDescent="0.25">
      <c r="A571" s="2">
        <v>46127</v>
      </c>
      <c r="B571" s="100" t="s">
        <v>1184</v>
      </c>
      <c r="C571" s="76">
        <v>12</v>
      </c>
      <c r="D571" s="48">
        <f t="shared" si="128"/>
        <v>1</v>
      </c>
      <c r="E571" s="270">
        <v>398</v>
      </c>
      <c r="F571" s="253">
        <f t="shared" si="129"/>
        <v>0</v>
      </c>
      <c r="G571" s="84">
        <v>11.97</v>
      </c>
      <c r="H571" s="48">
        <f t="shared" si="147"/>
        <v>1</v>
      </c>
      <c r="I571" s="79">
        <f t="shared" si="148"/>
        <v>0</v>
      </c>
      <c r="N571" s="25" t="str">
        <f t="shared" si="146"/>
        <v>CA</v>
      </c>
      <c r="O571" s="25">
        <f t="shared" si="136"/>
        <v>11.6</v>
      </c>
      <c r="P571" s="25">
        <f t="shared" si="137"/>
        <v>12.04</v>
      </c>
      <c r="Q571" s="25">
        <f t="shared" si="138"/>
        <v>8</v>
      </c>
      <c r="R571" s="25">
        <f t="shared" si="143"/>
        <v>14.4</v>
      </c>
      <c r="S571" s="25">
        <f t="shared" si="139"/>
        <v>325</v>
      </c>
      <c r="T571" s="25">
        <f t="shared" si="140"/>
        <v>380</v>
      </c>
    </row>
    <row r="572" spans="1:20" x14ac:dyDescent="0.25">
      <c r="A572" s="2">
        <v>46128</v>
      </c>
      <c r="B572" s="100" t="s">
        <v>1185</v>
      </c>
      <c r="C572" s="76">
        <v>11.7</v>
      </c>
      <c r="D572" s="48">
        <f t="shared" si="128"/>
        <v>1</v>
      </c>
      <c r="E572" s="252">
        <v>353</v>
      </c>
      <c r="F572" s="253">
        <f t="shared" si="129"/>
        <v>1</v>
      </c>
      <c r="G572" s="84">
        <v>12.21</v>
      </c>
      <c r="H572" s="48">
        <f t="shared" si="147"/>
        <v>1</v>
      </c>
      <c r="I572" s="79">
        <f t="shared" si="148"/>
        <v>1</v>
      </c>
      <c r="N572" s="25" t="str">
        <f t="shared" si="146"/>
        <v>CA</v>
      </c>
      <c r="O572" s="25">
        <f t="shared" si="136"/>
        <v>11.6</v>
      </c>
      <c r="P572" s="25">
        <f t="shared" si="137"/>
        <v>12.04</v>
      </c>
      <c r="Q572" s="25">
        <f t="shared" si="138"/>
        <v>8</v>
      </c>
      <c r="R572" s="25">
        <f t="shared" si="143"/>
        <v>14.4</v>
      </c>
      <c r="S572" s="25">
        <f t="shared" si="139"/>
        <v>325</v>
      </c>
      <c r="T572" s="25">
        <f t="shared" si="140"/>
        <v>380</v>
      </c>
    </row>
    <row r="573" spans="1:20" x14ac:dyDescent="0.25">
      <c r="A573" s="2">
        <v>46128</v>
      </c>
      <c r="B573" s="100" t="s">
        <v>1186</v>
      </c>
      <c r="C573" s="76">
        <v>11.6</v>
      </c>
      <c r="D573" s="48">
        <f t="shared" ref="D573:D636" si="149">IF(+(IF(C573&lt;O573,0,IF(C573&gt;P573,0,1)))=1,1,0)</f>
        <v>1</v>
      </c>
      <c r="E573" s="252">
        <v>373</v>
      </c>
      <c r="F573" s="253">
        <f t="shared" ref="F573:F653" si="150">IF(+(IF(E573&lt;S573,0,IF(E573&gt;T573,0,1)))=1,1,0)</f>
        <v>1</v>
      </c>
      <c r="G573" s="84">
        <v>12.07</v>
      </c>
      <c r="H573" s="48">
        <f t="shared" si="147"/>
        <v>1</v>
      </c>
      <c r="I573" s="79">
        <f t="shared" si="148"/>
        <v>1</v>
      </c>
      <c r="N573" s="25" t="str">
        <f t="shared" si="146"/>
        <v>CA</v>
      </c>
      <c r="O573" s="25">
        <f t="shared" si="136"/>
        <v>11.6</v>
      </c>
      <c r="P573" s="25">
        <f t="shared" si="137"/>
        <v>12.04</v>
      </c>
      <c r="Q573" s="25">
        <f t="shared" si="138"/>
        <v>8</v>
      </c>
      <c r="R573" s="25">
        <f t="shared" si="143"/>
        <v>14.4</v>
      </c>
      <c r="S573" s="25">
        <f t="shared" si="139"/>
        <v>325</v>
      </c>
      <c r="T573" s="25">
        <f t="shared" si="140"/>
        <v>380</v>
      </c>
    </row>
    <row r="574" spans="1:20" x14ac:dyDescent="0.25">
      <c r="A574" s="2">
        <v>46128</v>
      </c>
      <c r="B574" s="100" t="s">
        <v>1187</v>
      </c>
      <c r="C574" s="221"/>
      <c r="D574" s="48"/>
      <c r="E574" s="270">
        <v>399</v>
      </c>
      <c r="F574" s="253">
        <f t="shared" si="150"/>
        <v>0</v>
      </c>
      <c r="G574" s="84">
        <v>11.82</v>
      </c>
      <c r="H574" s="48">
        <f t="shared" si="147"/>
        <v>1</v>
      </c>
      <c r="I574" s="79">
        <f t="shared" si="148"/>
        <v>0</v>
      </c>
      <c r="N574" s="25" t="str">
        <f t="shared" si="146"/>
        <v>CA</v>
      </c>
      <c r="O574" s="25">
        <f t="shared" si="136"/>
        <v>11.6</v>
      </c>
      <c r="P574" s="25">
        <f t="shared" si="137"/>
        <v>12.04</v>
      </c>
      <c r="Q574" s="25">
        <f t="shared" si="138"/>
        <v>8</v>
      </c>
      <c r="R574" s="25">
        <f t="shared" si="143"/>
        <v>14.4</v>
      </c>
      <c r="S574" s="25">
        <f t="shared" si="139"/>
        <v>325</v>
      </c>
      <c r="T574" s="25">
        <f t="shared" si="140"/>
        <v>380</v>
      </c>
    </row>
    <row r="575" spans="1:20" x14ac:dyDescent="0.25">
      <c r="A575" s="2">
        <v>46128</v>
      </c>
      <c r="B575" s="100" t="s">
        <v>1188</v>
      </c>
      <c r="C575" s="76">
        <v>12</v>
      </c>
      <c r="D575" s="48">
        <f t="shared" si="149"/>
        <v>1</v>
      </c>
      <c r="E575" s="252">
        <v>359</v>
      </c>
      <c r="F575" s="253">
        <f t="shared" si="150"/>
        <v>1</v>
      </c>
      <c r="G575" s="84">
        <v>11.68</v>
      </c>
      <c r="H575" s="48">
        <f t="shared" si="147"/>
        <v>1</v>
      </c>
      <c r="I575" s="79">
        <f t="shared" si="148"/>
        <v>1</v>
      </c>
      <c r="N575" s="25" t="str">
        <f t="shared" si="146"/>
        <v>CA</v>
      </c>
      <c r="O575" s="25">
        <f t="shared" si="136"/>
        <v>11.6</v>
      </c>
      <c r="P575" s="25">
        <f t="shared" si="137"/>
        <v>12.04</v>
      </c>
      <c r="Q575" s="25">
        <f t="shared" si="138"/>
        <v>8</v>
      </c>
      <c r="R575" s="25">
        <f t="shared" si="143"/>
        <v>14.4</v>
      </c>
      <c r="S575" s="25">
        <f t="shared" si="139"/>
        <v>325</v>
      </c>
      <c r="T575" s="25">
        <f t="shared" si="140"/>
        <v>380</v>
      </c>
    </row>
    <row r="576" spans="1:20" x14ac:dyDescent="0.25">
      <c r="A576" s="2">
        <v>46128</v>
      </c>
      <c r="B576" s="100" t="s">
        <v>1189</v>
      </c>
      <c r="C576" s="76">
        <v>11.6</v>
      </c>
      <c r="D576" s="48">
        <f t="shared" si="149"/>
        <v>1</v>
      </c>
      <c r="E576" s="252">
        <v>358</v>
      </c>
      <c r="F576" s="253">
        <f t="shared" si="150"/>
        <v>1</v>
      </c>
      <c r="G576" s="84">
        <v>12.14</v>
      </c>
      <c r="H576" s="48">
        <f t="shared" si="147"/>
        <v>1</v>
      </c>
      <c r="I576" s="79">
        <f t="shared" si="148"/>
        <v>1</v>
      </c>
      <c r="N576" s="25" t="str">
        <f t="shared" si="146"/>
        <v>CA</v>
      </c>
      <c r="O576" s="25">
        <f t="shared" si="136"/>
        <v>11.6</v>
      </c>
      <c r="P576" s="25">
        <f t="shared" si="137"/>
        <v>12.04</v>
      </c>
      <c r="Q576" s="25">
        <f t="shared" si="138"/>
        <v>8</v>
      </c>
      <c r="R576" s="25">
        <f t="shared" si="143"/>
        <v>14.4</v>
      </c>
      <c r="S576" s="25">
        <f t="shared" si="139"/>
        <v>325</v>
      </c>
      <c r="T576" s="25">
        <f t="shared" si="140"/>
        <v>380</v>
      </c>
    </row>
    <row r="577" spans="1:20" x14ac:dyDescent="0.25">
      <c r="A577" s="2">
        <v>46128</v>
      </c>
      <c r="B577" s="100" t="s">
        <v>1190</v>
      </c>
      <c r="C577" s="76">
        <v>11.7</v>
      </c>
      <c r="D577" s="48">
        <f t="shared" si="149"/>
        <v>1</v>
      </c>
      <c r="E577" s="252">
        <v>349</v>
      </c>
      <c r="F577" s="253">
        <f t="shared" si="150"/>
        <v>1</v>
      </c>
      <c r="G577" s="84">
        <v>12.58</v>
      </c>
      <c r="H577" s="48">
        <f t="shared" si="147"/>
        <v>1</v>
      </c>
      <c r="I577" s="79">
        <f t="shared" si="148"/>
        <v>1</v>
      </c>
      <c r="N577" s="25" t="str">
        <f t="shared" si="146"/>
        <v>CA</v>
      </c>
      <c r="O577" s="25">
        <f t="shared" si="136"/>
        <v>11.6</v>
      </c>
      <c r="P577" s="25">
        <f t="shared" si="137"/>
        <v>12.04</v>
      </c>
      <c r="Q577" s="25">
        <f t="shared" si="138"/>
        <v>8</v>
      </c>
      <c r="R577" s="25">
        <f t="shared" si="143"/>
        <v>14.4</v>
      </c>
      <c r="S577" s="25">
        <f t="shared" si="139"/>
        <v>325</v>
      </c>
      <c r="T577" s="25">
        <f t="shared" si="140"/>
        <v>380</v>
      </c>
    </row>
    <row r="578" spans="1:20" x14ac:dyDescent="0.25">
      <c r="A578" s="2">
        <v>46128</v>
      </c>
      <c r="B578" s="100" t="s">
        <v>1191</v>
      </c>
      <c r="C578" s="76">
        <v>11.7</v>
      </c>
      <c r="D578" s="48">
        <f t="shared" si="149"/>
        <v>1</v>
      </c>
      <c r="E578" s="252">
        <v>346</v>
      </c>
      <c r="F578" s="253">
        <f t="shared" si="150"/>
        <v>1</v>
      </c>
      <c r="G578" s="84">
        <v>12.43</v>
      </c>
      <c r="H578" s="48">
        <f t="shared" si="147"/>
        <v>1</v>
      </c>
      <c r="I578" s="79">
        <f t="shared" si="148"/>
        <v>1</v>
      </c>
      <c r="N578" s="25" t="str">
        <f t="shared" si="146"/>
        <v>CA</v>
      </c>
      <c r="O578" s="25">
        <f t="shared" si="136"/>
        <v>11.6</v>
      </c>
      <c r="P578" s="25">
        <f t="shared" si="137"/>
        <v>12.04</v>
      </c>
      <c r="Q578" s="25">
        <f t="shared" si="138"/>
        <v>8</v>
      </c>
      <c r="R578" s="25">
        <f t="shared" si="143"/>
        <v>14.4</v>
      </c>
      <c r="S578" s="25">
        <f t="shared" si="139"/>
        <v>325</v>
      </c>
      <c r="T578" s="25">
        <f t="shared" si="140"/>
        <v>380</v>
      </c>
    </row>
    <row r="579" spans="1:20" x14ac:dyDescent="0.25">
      <c r="A579" s="2">
        <v>46128</v>
      </c>
      <c r="B579" s="100" t="s">
        <v>1192</v>
      </c>
      <c r="C579" s="76">
        <v>11.8</v>
      </c>
      <c r="D579" s="48">
        <f t="shared" si="149"/>
        <v>1</v>
      </c>
      <c r="E579" s="252">
        <v>361</v>
      </c>
      <c r="F579" s="253">
        <f t="shared" si="150"/>
        <v>1</v>
      </c>
      <c r="G579" s="84">
        <v>12.56</v>
      </c>
      <c r="H579" s="48">
        <f t="shared" si="147"/>
        <v>1</v>
      </c>
      <c r="I579" s="79">
        <f t="shared" si="148"/>
        <v>1</v>
      </c>
      <c r="N579" s="25" t="str">
        <f t="shared" si="146"/>
        <v>CA</v>
      </c>
      <c r="O579" s="25">
        <f t="shared" si="136"/>
        <v>11.6</v>
      </c>
      <c r="P579" s="25">
        <f t="shared" si="137"/>
        <v>12.04</v>
      </c>
      <c r="Q579" s="25">
        <f t="shared" si="138"/>
        <v>8</v>
      </c>
      <c r="R579" s="25">
        <f t="shared" si="143"/>
        <v>14.4</v>
      </c>
      <c r="S579" s="25">
        <f t="shared" si="139"/>
        <v>325</v>
      </c>
      <c r="T579" s="25">
        <f t="shared" si="140"/>
        <v>380</v>
      </c>
    </row>
    <row r="580" spans="1:20" x14ac:dyDescent="0.25">
      <c r="A580" s="2">
        <v>46128</v>
      </c>
      <c r="B580" s="100" t="s">
        <v>1193</v>
      </c>
      <c r="C580" s="76">
        <v>11.8</v>
      </c>
      <c r="D580" s="48">
        <f t="shared" si="149"/>
        <v>1</v>
      </c>
      <c r="E580" s="252">
        <v>375</v>
      </c>
      <c r="F580" s="253">
        <f t="shared" si="150"/>
        <v>1</v>
      </c>
      <c r="G580" s="84">
        <v>12.89</v>
      </c>
      <c r="H580" s="48">
        <f t="shared" si="147"/>
        <v>1</v>
      </c>
      <c r="I580" s="79">
        <f t="shared" si="148"/>
        <v>1</v>
      </c>
      <c r="N580" s="25" t="str">
        <f t="shared" si="146"/>
        <v>CA</v>
      </c>
      <c r="O580" s="25">
        <f t="shared" si="136"/>
        <v>11.6</v>
      </c>
      <c r="P580" s="25">
        <f t="shared" si="137"/>
        <v>12.04</v>
      </c>
      <c r="Q580" s="25">
        <f t="shared" si="138"/>
        <v>8</v>
      </c>
      <c r="R580" s="25">
        <f t="shared" si="143"/>
        <v>14.4</v>
      </c>
      <c r="S580" s="25">
        <f t="shared" si="139"/>
        <v>325</v>
      </c>
      <c r="T580" s="25">
        <f t="shared" si="140"/>
        <v>380</v>
      </c>
    </row>
    <row r="581" spans="1:20" x14ac:dyDescent="0.25">
      <c r="A581" s="2">
        <v>46132</v>
      </c>
      <c r="B581" s="100" t="s">
        <v>1194</v>
      </c>
      <c r="C581" s="76">
        <v>11.8</v>
      </c>
      <c r="D581" s="48">
        <f t="shared" si="149"/>
        <v>1</v>
      </c>
      <c r="E581" s="252">
        <v>367</v>
      </c>
      <c r="F581" s="253">
        <f t="shared" si="150"/>
        <v>1</v>
      </c>
      <c r="G581" s="385">
        <v>14.9</v>
      </c>
      <c r="H581" s="48">
        <f t="shared" si="147"/>
        <v>0</v>
      </c>
      <c r="I581" s="79">
        <f t="shared" si="148"/>
        <v>0</v>
      </c>
      <c r="N581" s="25" t="str">
        <f t="shared" si="146"/>
        <v>ST</v>
      </c>
      <c r="O581" s="25">
        <f t="shared" si="136"/>
        <v>11.6</v>
      </c>
      <c r="P581" s="25">
        <f t="shared" si="137"/>
        <v>12.04</v>
      </c>
      <c r="Q581" s="25">
        <f t="shared" si="138"/>
        <v>8</v>
      </c>
      <c r="R581" s="25">
        <f t="shared" si="143"/>
        <v>14.4</v>
      </c>
      <c r="S581" s="25">
        <f t="shared" si="139"/>
        <v>325</v>
      </c>
      <c r="T581" s="25">
        <f t="shared" si="140"/>
        <v>380</v>
      </c>
    </row>
    <row r="582" spans="1:20" x14ac:dyDescent="0.25">
      <c r="A582" s="2">
        <v>46132</v>
      </c>
      <c r="B582" s="100" t="s">
        <v>1195</v>
      </c>
      <c r="C582" s="76">
        <v>11.8</v>
      </c>
      <c r="D582" s="48">
        <f t="shared" si="149"/>
        <v>1</v>
      </c>
      <c r="E582" s="270">
        <v>390</v>
      </c>
      <c r="F582" s="253">
        <f t="shared" si="150"/>
        <v>0</v>
      </c>
      <c r="G582" s="84">
        <v>12.4</v>
      </c>
      <c r="H582" s="48">
        <f t="shared" si="147"/>
        <v>1</v>
      </c>
      <c r="I582" s="79">
        <f t="shared" si="148"/>
        <v>0</v>
      </c>
      <c r="N582" s="25" t="str">
        <f t="shared" si="146"/>
        <v>ST</v>
      </c>
      <c r="O582" s="25">
        <f t="shared" si="136"/>
        <v>11.6</v>
      </c>
      <c r="P582" s="25">
        <f t="shared" si="137"/>
        <v>12.04</v>
      </c>
      <c r="Q582" s="25">
        <f t="shared" si="138"/>
        <v>8</v>
      </c>
      <c r="R582" s="25">
        <f t="shared" si="143"/>
        <v>14.4</v>
      </c>
      <c r="S582" s="25">
        <f t="shared" si="139"/>
        <v>325</v>
      </c>
      <c r="T582" s="25">
        <f t="shared" si="140"/>
        <v>380</v>
      </c>
    </row>
    <row r="583" spans="1:20" x14ac:dyDescent="0.25">
      <c r="A583" s="2">
        <v>46132</v>
      </c>
      <c r="B583" s="100" t="s">
        <v>1196</v>
      </c>
      <c r="C583" s="76">
        <v>11.9</v>
      </c>
      <c r="D583" s="48">
        <f t="shared" si="149"/>
        <v>1</v>
      </c>
      <c r="E583" s="252">
        <v>380</v>
      </c>
      <c r="F583" s="253">
        <f t="shared" si="150"/>
        <v>1</v>
      </c>
      <c r="G583" s="84">
        <v>12.21</v>
      </c>
      <c r="H583" s="48">
        <f t="shared" si="147"/>
        <v>1</v>
      </c>
      <c r="I583" s="79">
        <f t="shared" si="148"/>
        <v>1</v>
      </c>
      <c r="N583" s="25" t="str">
        <f t="shared" si="146"/>
        <v>ST</v>
      </c>
      <c r="O583" s="25">
        <f t="shared" si="136"/>
        <v>11.6</v>
      </c>
      <c r="P583" s="25">
        <f t="shared" si="137"/>
        <v>12.04</v>
      </c>
      <c r="Q583" s="25">
        <f t="shared" si="138"/>
        <v>8</v>
      </c>
      <c r="R583" s="25">
        <f t="shared" si="143"/>
        <v>14.4</v>
      </c>
      <c r="S583" s="25">
        <f t="shared" si="139"/>
        <v>325</v>
      </c>
      <c r="T583" s="25">
        <f t="shared" si="140"/>
        <v>380</v>
      </c>
    </row>
    <row r="584" spans="1:20" x14ac:dyDescent="0.25">
      <c r="A584" s="2">
        <v>46132</v>
      </c>
      <c r="B584" s="100" t="s">
        <v>1197</v>
      </c>
      <c r="C584" s="76">
        <v>11.8</v>
      </c>
      <c r="D584" s="48">
        <f t="shared" si="149"/>
        <v>1</v>
      </c>
      <c r="E584" s="252">
        <v>373</v>
      </c>
      <c r="F584" s="253">
        <f t="shared" si="150"/>
        <v>1</v>
      </c>
      <c r="G584" s="84">
        <v>12.78</v>
      </c>
      <c r="H584" s="48">
        <f t="shared" si="147"/>
        <v>1</v>
      </c>
      <c r="I584" s="79">
        <f t="shared" si="148"/>
        <v>1</v>
      </c>
      <c r="N584" s="25" t="str">
        <f t="shared" si="146"/>
        <v>ST</v>
      </c>
      <c r="O584" s="25">
        <f t="shared" si="136"/>
        <v>11.6</v>
      </c>
      <c r="P584" s="25">
        <f t="shared" si="137"/>
        <v>12.04</v>
      </c>
      <c r="Q584" s="25">
        <f t="shared" si="138"/>
        <v>8</v>
      </c>
      <c r="R584" s="25">
        <f t="shared" si="143"/>
        <v>14.4</v>
      </c>
      <c r="S584" s="25">
        <f t="shared" si="139"/>
        <v>325</v>
      </c>
      <c r="T584" s="25">
        <f t="shared" si="140"/>
        <v>380</v>
      </c>
    </row>
    <row r="585" spans="1:20" x14ac:dyDescent="0.25">
      <c r="A585" s="2">
        <v>46132</v>
      </c>
      <c r="B585" s="100" t="s">
        <v>1198</v>
      </c>
      <c r="C585" s="76">
        <v>11.9</v>
      </c>
      <c r="D585" s="48">
        <f t="shared" si="149"/>
        <v>1</v>
      </c>
      <c r="E585" s="270">
        <v>417</v>
      </c>
      <c r="F585" s="253">
        <f t="shared" si="150"/>
        <v>0</v>
      </c>
      <c r="G585" s="84">
        <v>11.51</v>
      </c>
      <c r="H585" s="48">
        <f t="shared" si="147"/>
        <v>1</v>
      </c>
      <c r="I585" s="79">
        <f t="shared" si="148"/>
        <v>0</v>
      </c>
      <c r="N585" s="25" t="str">
        <f t="shared" si="146"/>
        <v>ST</v>
      </c>
      <c r="O585" s="25">
        <f t="shared" si="136"/>
        <v>11.6</v>
      </c>
      <c r="P585" s="25">
        <f t="shared" si="137"/>
        <v>12.04</v>
      </c>
      <c r="Q585" s="25">
        <f t="shared" si="138"/>
        <v>8</v>
      </c>
      <c r="R585" s="25">
        <f t="shared" si="143"/>
        <v>14.4</v>
      </c>
      <c r="S585" s="25">
        <f t="shared" si="139"/>
        <v>325</v>
      </c>
      <c r="T585" s="25">
        <f t="shared" si="140"/>
        <v>380</v>
      </c>
    </row>
    <row r="586" spans="1:20" x14ac:dyDescent="0.25">
      <c r="A586" s="2">
        <v>46132</v>
      </c>
      <c r="B586" s="100" t="s">
        <v>1199</v>
      </c>
      <c r="C586" s="76">
        <v>11.8</v>
      </c>
      <c r="D586" s="48">
        <f t="shared" si="149"/>
        <v>1</v>
      </c>
      <c r="E586" s="252">
        <v>379</v>
      </c>
      <c r="F586" s="253">
        <f t="shared" si="150"/>
        <v>1</v>
      </c>
      <c r="G586" s="84">
        <v>11.73</v>
      </c>
      <c r="H586" s="48">
        <f t="shared" si="147"/>
        <v>1</v>
      </c>
      <c r="I586" s="79">
        <f t="shared" si="148"/>
        <v>1</v>
      </c>
      <c r="N586" s="25" t="str">
        <f t="shared" si="146"/>
        <v>ST</v>
      </c>
      <c r="O586" s="25">
        <f t="shared" si="136"/>
        <v>11.6</v>
      </c>
      <c r="P586" s="25">
        <f t="shared" si="137"/>
        <v>12.04</v>
      </c>
      <c r="Q586" s="25">
        <f t="shared" si="138"/>
        <v>8</v>
      </c>
      <c r="R586" s="25">
        <f t="shared" si="143"/>
        <v>14.4</v>
      </c>
      <c r="S586" s="25">
        <f t="shared" si="139"/>
        <v>325</v>
      </c>
      <c r="T586" s="25">
        <f t="shared" si="140"/>
        <v>380</v>
      </c>
    </row>
    <row r="587" spans="1:20" x14ac:dyDescent="0.25">
      <c r="A587" s="2">
        <v>46132</v>
      </c>
      <c r="B587" s="100" t="s">
        <v>1200</v>
      </c>
      <c r="C587" s="76">
        <v>11.8</v>
      </c>
      <c r="D587" s="48">
        <f t="shared" si="149"/>
        <v>1</v>
      </c>
      <c r="E587" s="270">
        <v>406</v>
      </c>
      <c r="F587" s="253">
        <f t="shared" si="150"/>
        <v>0</v>
      </c>
      <c r="G587" s="84">
        <v>11.68</v>
      </c>
      <c r="H587" s="48">
        <f t="shared" si="147"/>
        <v>1</v>
      </c>
      <c r="I587" s="79">
        <f t="shared" si="148"/>
        <v>0</v>
      </c>
      <c r="N587" s="25" t="str">
        <f t="shared" si="146"/>
        <v>ST</v>
      </c>
      <c r="O587" s="25">
        <f t="shared" si="136"/>
        <v>11.6</v>
      </c>
      <c r="P587" s="25">
        <f t="shared" si="137"/>
        <v>12.04</v>
      </c>
      <c r="Q587" s="25">
        <f t="shared" si="138"/>
        <v>8</v>
      </c>
      <c r="R587" s="25">
        <f t="shared" si="143"/>
        <v>14.4</v>
      </c>
      <c r="S587" s="25">
        <f t="shared" si="139"/>
        <v>325</v>
      </c>
      <c r="T587" s="25">
        <f t="shared" si="140"/>
        <v>380</v>
      </c>
    </row>
    <row r="588" spans="1:20" x14ac:dyDescent="0.25">
      <c r="A588" s="2">
        <v>46132</v>
      </c>
      <c r="B588" s="100" t="s">
        <v>1201</v>
      </c>
      <c r="C588" s="76">
        <v>12</v>
      </c>
      <c r="D588" s="48">
        <f t="shared" si="149"/>
        <v>1</v>
      </c>
      <c r="E588" s="252">
        <v>377</v>
      </c>
      <c r="F588" s="253">
        <f t="shared" si="150"/>
        <v>1</v>
      </c>
      <c r="G588" s="84">
        <v>12.01</v>
      </c>
      <c r="H588" s="48">
        <f t="shared" si="147"/>
        <v>1</v>
      </c>
      <c r="I588" s="79">
        <f t="shared" si="148"/>
        <v>1</v>
      </c>
      <c r="N588" s="25" t="str">
        <f t="shared" si="146"/>
        <v>ST</v>
      </c>
      <c r="O588" s="25">
        <f t="shared" si="136"/>
        <v>11.6</v>
      </c>
      <c r="P588" s="25">
        <f t="shared" si="137"/>
        <v>12.04</v>
      </c>
      <c r="Q588" s="25">
        <f t="shared" si="138"/>
        <v>8</v>
      </c>
      <c r="R588" s="25">
        <f t="shared" si="143"/>
        <v>14.4</v>
      </c>
      <c r="S588" s="25">
        <f t="shared" si="139"/>
        <v>325</v>
      </c>
      <c r="T588" s="25">
        <f t="shared" si="140"/>
        <v>380</v>
      </c>
    </row>
    <row r="589" spans="1:20" x14ac:dyDescent="0.25">
      <c r="A589" s="2">
        <v>46133</v>
      </c>
      <c r="B589" s="100" t="s">
        <v>713</v>
      </c>
      <c r="C589" s="76">
        <v>17.3</v>
      </c>
      <c r="D589" s="48">
        <f t="shared" si="149"/>
        <v>1</v>
      </c>
      <c r="E589" s="270">
        <v>474</v>
      </c>
      <c r="F589" s="253">
        <f t="shared" si="150"/>
        <v>0</v>
      </c>
      <c r="G589" s="84"/>
      <c r="H589" s="48"/>
      <c r="I589" s="79">
        <f t="shared" si="148"/>
        <v>0</v>
      </c>
      <c r="N589" s="25" t="str">
        <f t="shared" si="146"/>
        <v>SM</v>
      </c>
      <c r="O589" s="25">
        <f t="shared" si="136"/>
        <v>17</v>
      </c>
      <c r="P589" s="25">
        <f t="shared" si="137"/>
        <v>17.440000000000001</v>
      </c>
      <c r="Q589" s="25">
        <f t="shared" si="138"/>
        <v>0</v>
      </c>
      <c r="R589" s="25">
        <f t="shared" si="143"/>
        <v>0</v>
      </c>
      <c r="S589" s="25">
        <f t="shared" si="139"/>
        <v>395</v>
      </c>
      <c r="T589" s="25">
        <f t="shared" si="140"/>
        <v>445</v>
      </c>
    </row>
    <row r="590" spans="1:20" x14ac:dyDescent="0.25">
      <c r="A590" s="2">
        <v>46133</v>
      </c>
      <c r="B590" s="100" t="s">
        <v>714</v>
      </c>
      <c r="C590" s="76">
        <v>17.399999999999999</v>
      </c>
      <c r="D590" s="48">
        <f t="shared" si="149"/>
        <v>1</v>
      </c>
      <c r="E590" s="252">
        <v>407</v>
      </c>
      <c r="F590" s="253">
        <f t="shared" si="150"/>
        <v>1</v>
      </c>
      <c r="G590" s="84"/>
      <c r="H590" s="48"/>
      <c r="I590" s="79">
        <f t="shared" si="148"/>
        <v>1</v>
      </c>
      <c r="N590" s="25" t="str">
        <f t="shared" si="146"/>
        <v>SM</v>
      </c>
      <c r="O590" s="25">
        <f t="shared" si="136"/>
        <v>17</v>
      </c>
      <c r="P590" s="25">
        <f t="shared" si="137"/>
        <v>17.440000000000001</v>
      </c>
      <c r="Q590" s="25">
        <f t="shared" si="138"/>
        <v>0</v>
      </c>
      <c r="R590" s="25">
        <f t="shared" si="143"/>
        <v>0</v>
      </c>
      <c r="S590" s="25">
        <f t="shared" si="139"/>
        <v>395</v>
      </c>
      <c r="T590" s="25">
        <f t="shared" si="140"/>
        <v>445</v>
      </c>
    </row>
    <row r="591" spans="1:20" x14ac:dyDescent="0.25">
      <c r="A591" s="2">
        <v>46133</v>
      </c>
      <c r="B591" s="100" t="s">
        <v>715</v>
      </c>
      <c r="C591" s="76">
        <v>17.2</v>
      </c>
      <c r="D591" s="48">
        <f t="shared" si="149"/>
        <v>1</v>
      </c>
      <c r="E591" s="252">
        <v>435</v>
      </c>
      <c r="F591" s="253">
        <f t="shared" si="150"/>
        <v>1</v>
      </c>
      <c r="G591" s="84"/>
      <c r="H591" s="48"/>
      <c r="I591" s="79">
        <f t="shared" si="148"/>
        <v>1</v>
      </c>
      <c r="N591" s="25" t="str">
        <f t="shared" si="146"/>
        <v>SM</v>
      </c>
      <c r="O591" s="25">
        <f t="shared" si="136"/>
        <v>17</v>
      </c>
      <c r="P591" s="25">
        <f t="shared" si="137"/>
        <v>17.440000000000001</v>
      </c>
      <c r="Q591" s="25">
        <f t="shared" si="138"/>
        <v>0</v>
      </c>
      <c r="R591" s="25">
        <f t="shared" si="143"/>
        <v>0</v>
      </c>
      <c r="S591" s="25">
        <f t="shared" si="139"/>
        <v>395</v>
      </c>
      <c r="T591" s="25">
        <f t="shared" si="140"/>
        <v>445</v>
      </c>
    </row>
    <row r="592" spans="1:20" x14ac:dyDescent="0.25">
      <c r="A592" s="2">
        <v>46133</v>
      </c>
      <c r="B592" s="100" t="s">
        <v>716</v>
      </c>
      <c r="C592" s="76">
        <v>17</v>
      </c>
      <c r="D592" s="48">
        <f t="shared" si="149"/>
        <v>1</v>
      </c>
      <c r="E592" s="252">
        <v>427</v>
      </c>
      <c r="F592" s="253">
        <f t="shared" si="150"/>
        <v>1</v>
      </c>
      <c r="G592" s="84"/>
      <c r="H592" s="48"/>
      <c r="I592" s="79">
        <f t="shared" si="148"/>
        <v>1</v>
      </c>
      <c r="N592" s="25" t="str">
        <f t="shared" si="146"/>
        <v>SM</v>
      </c>
      <c r="O592" s="25">
        <f t="shared" si="136"/>
        <v>17</v>
      </c>
      <c r="P592" s="25">
        <f t="shared" si="137"/>
        <v>17.440000000000001</v>
      </c>
      <c r="Q592" s="25">
        <f t="shared" si="138"/>
        <v>0</v>
      </c>
      <c r="R592" s="25">
        <f t="shared" si="143"/>
        <v>0</v>
      </c>
      <c r="S592" s="25">
        <f t="shared" si="139"/>
        <v>395</v>
      </c>
      <c r="T592" s="25">
        <f t="shared" si="140"/>
        <v>445</v>
      </c>
    </row>
    <row r="593" spans="1:20" x14ac:dyDescent="0.25">
      <c r="A593" s="2">
        <v>46133</v>
      </c>
      <c r="B593" s="100" t="s">
        <v>729</v>
      </c>
      <c r="C593" s="76">
        <v>17</v>
      </c>
      <c r="D593" s="48">
        <f t="shared" si="149"/>
        <v>1</v>
      </c>
      <c r="E593" s="270">
        <v>451</v>
      </c>
      <c r="F593" s="253">
        <f t="shared" si="150"/>
        <v>0</v>
      </c>
      <c r="G593" s="84"/>
      <c r="H593" s="48"/>
      <c r="I593" s="79">
        <f t="shared" si="148"/>
        <v>0</v>
      </c>
      <c r="N593" s="25" t="str">
        <f t="shared" si="146"/>
        <v>SM</v>
      </c>
      <c r="O593" s="25">
        <f t="shared" si="136"/>
        <v>17</v>
      </c>
      <c r="P593" s="25">
        <f t="shared" si="137"/>
        <v>17.440000000000001</v>
      </c>
      <c r="Q593" s="25">
        <f t="shared" si="138"/>
        <v>0</v>
      </c>
      <c r="R593" s="25">
        <f t="shared" si="143"/>
        <v>0</v>
      </c>
      <c r="S593" s="25">
        <f t="shared" si="139"/>
        <v>395</v>
      </c>
      <c r="T593" s="25">
        <f t="shared" si="140"/>
        <v>445</v>
      </c>
    </row>
    <row r="594" spans="1:20" x14ac:dyDescent="0.25">
      <c r="A594" s="2">
        <v>46133</v>
      </c>
      <c r="B594" s="100" t="s">
        <v>730</v>
      </c>
      <c r="C594" s="76">
        <v>17</v>
      </c>
      <c r="D594" s="48">
        <f t="shared" si="149"/>
        <v>1</v>
      </c>
      <c r="E594" s="252">
        <v>417</v>
      </c>
      <c r="F594" s="253">
        <f t="shared" si="150"/>
        <v>1</v>
      </c>
      <c r="G594" s="84"/>
      <c r="H594" s="48"/>
      <c r="I594" s="79">
        <f t="shared" si="148"/>
        <v>1</v>
      </c>
      <c r="N594" s="25" t="str">
        <f t="shared" si="146"/>
        <v>SM</v>
      </c>
      <c r="O594" s="25">
        <f t="shared" si="136"/>
        <v>17</v>
      </c>
      <c r="P594" s="25">
        <f t="shared" si="137"/>
        <v>17.440000000000001</v>
      </c>
      <c r="Q594" s="25">
        <f t="shared" si="138"/>
        <v>0</v>
      </c>
      <c r="R594" s="25">
        <f t="shared" si="143"/>
        <v>0</v>
      </c>
      <c r="S594" s="25">
        <f t="shared" si="139"/>
        <v>395</v>
      </c>
      <c r="T594" s="25">
        <f t="shared" si="140"/>
        <v>445</v>
      </c>
    </row>
    <row r="595" spans="1:20" x14ac:dyDescent="0.25">
      <c r="A595" s="2">
        <v>46133</v>
      </c>
      <c r="B595" s="100" t="s">
        <v>731</v>
      </c>
      <c r="C595" s="76">
        <v>17.2</v>
      </c>
      <c r="D595" s="48">
        <f t="shared" si="149"/>
        <v>1</v>
      </c>
      <c r="E595" s="252">
        <v>433</v>
      </c>
      <c r="F595" s="253">
        <f t="shared" si="150"/>
        <v>1</v>
      </c>
      <c r="G595" s="84"/>
      <c r="H595" s="48"/>
      <c r="I595" s="79">
        <f t="shared" si="148"/>
        <v>1</v>
      </c>
      <c r="N595" s="25" t="str">
        <f t="shared" si="146"/>
        <v>SM</v>
      </c>
      <c r="O595" s="25">
        <f t="shared" si="136"/>
        <v>17</v>
      </c>
      <c r="P595" s="25">
        <f t="shared" si="137"/>
        <v>17.440000000000001</v>
      </c>
      <c r="Q595" s="25">
        <f t="shared" si="138"/>
        <v>0</v>
      </c>
      <c r="R595" s="25">
        <f t="shared" si="143"/>
        <v>0</v>
      </c>
      <c r="S595" s="25">
        <f t="shared" si="139"/>
        <v>395</v>
      </c>
      <c r="T595" s="25">
        <f t="shared" si="140"/>
        <v>445</v>
      </c>
    </row>
    <row r="596" spans="1:20" x14ac:dyDescent="0.25">
      <c r="A596" s="2">
        <v>46133</v>
      </c>
      <c r="B596" s="100" t="s">
        <v>732</v>
      </c>
      <c r="C596" s="76">
        <v>17</v>
      </c>
      <c r="D596" s="48">
        <f t="shared" si="149"/>
        <v>1</v>
      </c>
      <c r="E596" s="252">
        <v>422</v>
      </c>
      <c r="F596" s="253">
        <f t="shared" si="150"/>
        <v>1</v>
      </c>
      <c r="G596" s="84"/>
      <c r="H596" s="48"/>
      <c r="I596" s="79">
        <f t="shared" si="148"/>
        <v>1</v>
      </c>
      <c r="N596" s="25" t="str">
        <f t="shared" si="146"/>
        <v>SM</v>
      </c>
      <c r="O596" s="25">
        <f t="shared" ref="O596:O663" si="151">VLOOKUP($N596,$N$3:$R$11,2,FALSE)</f>
        <v>17</v>
      </c>
      <c r="P596" s="25">
        <f t="shared" ref="P596:P663" si="152">VLOOKUP($N596,$N$3:$R$11,3,FALSE)</f>
        <v>17.440000000000001</v>
      </c>
      <c r="Q596" s="25">
        <f t="shared" ref="Q596:Q663" si="153">VLOOKUP($N596,$N$3:$R$11,4,FALSE)</f>
        <v>0</v>
      </c>
      <c r="R596" s="25">
        <f t="shared" si="143"/>
        <v>0</v>
      </c>
      <c r="S596" s="25">
        <f t="shared" ref="S596:S663" si="154">VLOOKUP($N596,$N$3:$T$11,6,FALSE)</f>
        <v>395</v>
      </c>
      <c r="T596" s="25">
        <f t="shared" ref="T596:T663" si="155">VLOOKUP($N596,$N$3:$T$11,7,FALSE)</f>
        <v>445</v>
      </c>
    </row>
    <row r="597" spans="1:20" x14ac:dyDescent="0.25">
      <c r="A597" s="2">
        <v>46133</v>
      </c>
      <c r="B597" s="100" t="s">
        <v>1202</v>
      </c>
      <c r="C597" s="76">
        <v>11.7</v>
      </c>
      <c r="D597" s="48">
        <f t="shared" si="149"/>
        <v>1</v>
      </c>
      <c r="E597" s="252">
        <v>342</v>
      </c>
      <c r="F597" s="253">
        <f t="shared" si="150"/>
        <v>1</v>
      </c>
      <c r="G597" s="84">
        <v>11.24</v>
      </c>
      <c r="H597" s="48">
        <f t="shared" ref="H597" si="156">IF(+(IF(G597&lt;Q597,0,IF(G597&gt;R597,0,1)))=1,1,0)</f>
        <v>1</v>
      </c>
      <c r="I597" s="79">
        <f t="shared" ref="I597" si="157">IF(+(IF(C597&lt;O597,0,IF(C597&gt;P597,0,1)))+(IF(E597&lt;S597,0,IF(E597&gt;T597,0,1)))+(IF(G597&lt;Q597,0,IF(G597&gt;R597,0,1)))=3,1,0)</f>
        <v>1</v>
      </c>
      <c r="N597" s="25" t="str">
        <f t="shared" si="146"/>
        <v>CA</v>
      </c>
      <c r="O597" s="25">
        <f t="shared" si="151"/>
        <v>11.6</v>
      </c>
      <c r="P597" s="25">
        <f t="shared" si="152"/>
        <v>12.04</v>
      </c>
      <c r="Q597" s="25">
        <f t="shared" si="153"/>
        <v>8</v>
      </c>
      <c r="R597" s="25">
        <f t="shared" si="143"/>
        <v>14.4</v>
      </c>
      <c r="S597" s="25">
        <f t="shared" si="154"/>
        <v>325</v>
      </c>
      <c r="T597" s="25">
        <f t="shared" si="155"/>
        <v>380</v>
      </c>
    </row>
    <row r="598" spans="1:20" x14ac:dyDescent="0.25">
      <c r="A598" s="2">
        <v>46134</v>
      </c>
      <c r="B598" s="100" t="s">
        <v>1203</v>
      </c>
      <c r="C598" s="76">
        <v>11.6</v>
      </c>
      <c r="D598" s="48">
        <f t="shared" si="149"/>
        <v>1</v>
      </c>
      <c r="E598" s="270">
        <v>449</v>
      </c>
      <c r="F598" s="253">
        <f t="shared" si="150"/>
        <v>0</v>
      </c>
      <c r="G598" s="84">
        <v>12.01</v>
      </c>
      <c r="H598" s="48">
        <f t="shared" ref="H598:H646" si="158">IF(+(IF(G598&lt;Q598,0,IF(G598&gt;R598,0,1)))=1,1,0)</f>
        <v>1</v>
      </c>
      <c r="I598" s="79">
        <f t="shared" ref="I598:I653" si="159">IF(+(IF(C598&lt;O598,0,IF(C598&gt;P598,0,1)))+(IF(E598&lt;S598,0,IF(E598&gt;T598,0,1)))+(IF(G598&lt;Q598,0,IF(G598&gt;R598,0,1)))=3,1,0)</f>
        <v>0</v>
      </c>
      <c r="N598" s="25" t="str">
        <f t="shared" si="146"/>
        <v>CA</v>
      </c>
      <c r="O598" s="25">
        <f t="shared" si="151"/>
        <v>11.6</v>
      </c>
      <c r="P598" s="25">
        <f t="shared" si="152"/>
        <v>12.04</v>
      </c>
      <c r="Q598" s="25">
        <f t="shared" si="153"/>
        <v>8</v>
      </c>
      <c r="R598" s="25">
        <f t="shared" si="143"/>
        <v>14.4</v>
      </c>
      <c r="S598" s="25">
        <f t="shared" si="154"/>
        <v>325</v>
      </c>
      <c r="T598" s="25">
        <f t="shared" si="155"/>
        <v>380</v>
      </c>
    </row>
    <row r="599" spans="1:20" x14ac:dyDescent="0.25">
      <c r="A599" s="2">
        <v>46134</v>
      </c>
      <c r="B599" s="100" t="s">
        <v>1204</v>
      </c>
      <c r="C599" s="76">
        <v>11.7</v>
      </c>
      <c r="D599" s="48">
        <f t="shared" si="149"/>
        <v>1</v>
      </c>
      <c r="E599" s="252">
        <v>378</v>
      </c>
      <c r="F599" s="253">
        <f t="shared" si="150"/>
        <v>1</v>
      </c>
      <c r="G599" s="84">
        <v>12.29</v>
      </c>
      <c r="H599" s="48">
        <f t="shared" si="158"/>
        <v>1</v>
      </c>
      <c r="I599" s="79">
        <f t="shared" si="159"/>
        <v>1</v>
      </c>
      <c r="N599" s="25" t="str">
        <f t="shared" si="146"/>
        <v>CA</v>
      </c>
      <c r="O599" s="25">
        <f t="shared" si="151"/>
        <v>11.6</v>
      </c>
      <c r="P599" s="25">
        <f t="shared" si="152"/>
        <v>12.04</v>
      </c>
      <c r="Q599" s="25">
        <f t="shared" si="153"/>
        <v>8</v>
      </c>
      <c r="R599" s="25">
        <f t="shared" si="143"/>
        <v>14.4</v>
      </c>
      <c r="S599" s="25">
        <f t="shared" si="154"/>
        <v>325</v>
      </c>
      <c r="T599" s="25">
        <f t="shared" si="155"/>
        <v>380</v>
      </c>
    </row>
    <row r="600" spans="1:20" x14ac:dyDescent="0.25">
      <c r="A600" s="2">
        <v>46134</v>
      </c>
      <c r="B600" s="100" t="s">
        <v>1205</v>
      </c>
      <c r="C600" s="76">
        <v>11.8</v>
      </c>
      <c r="D600" s="48">
        <f t="shared" si="149"/>
        <v>1</v>
      </c>
      <c r="E600" s="252">
        <v>346</v>
      </c>
      <c r="F600" s="253">
        <f t="shared" si="150"/>
        <v>1</v>
      </c>
      <c r="G600" s="84">
        <v>11.75</v>
      </c>
      <c r="H600" s="48">
        <f t="shared" si="158"/>
        <v>1</v>
      </c>
      <c r="I600" s="79">
        <f t="shared" si="159"/>
        <v>1</v>
      </c>
      <c r="N600" s="25" t="str">
        <f t="shared" si="146"/>
        <v>CA</v>
      </c>
      <c r="O600" s="25">
        <f t="shared" si="151"/>
        <v>11.6</v>
      </c>
      <c r="P600" s="25">
        <f t="shared" si="152"/>
        <v>12.04</v>
      </c>
      <c r="Q600" s="25">
        <f t="shared" si="153"/>
        <v>8</v>
      </c>
      <c r="R600" s="25">
        <f t="shared" ref="R600:R667" si="160">VLOOKUP($N600,$N$3:$R$11,5,FALSE)</f>
        <v>14.4</v>
      </c>
      <c r="S600" s="25">
        <f t="shared" si="154"/>
        <v>325</v>
      </c>
      <c r="T600" s="25">
        <f t="shared" si="155"/>
        <v>380</v>
      </c>
    </row>
    <row r="601" spans="1:20" x14ac:dyDescent="0.25">
      <c r="A601" s="2">
        <v>46134</v>
      </c>
      <c r="B601" s="100" t="s">
        <v>1206</v>
      </c>
      <c r="C601" s="76">
        <v>11.6</v>
      </c>
      <c r="D601" s="48">
        <f t="shared" si="149"/>
        <v>1</v>
      </c>
      <c r="E601" s="252">
        <v>343</v>
      </c>
      <c r="F601" s="253">
        <f t="shared" si="150"/>
        <v>1</v>
      </c>
      <c r="G601" s="84">
        <v>11.15</v>
      </c>
      <c r="H601" s="48">
        <f t="shared" si="158"/>
        <v>1</v>
      </c>
      <c r="I601" s="79">
        <f t="shared" si="159"/>
        <v>1</v>
      </c>
      <c r="N601" s="25" t="str">
        <f t="shared" si="146"/>
        <v>CA</v>
      </c>
      <c r="O601" s="25">
        <f t="shared" si="151"/>
        <v>11.6</v>
      </c>
      <c r="P601" s="25">
        <f t="shared" si="152"/>
        <v>12.04</v>
      </c>
      <c r="Q601" s="25">
        <f t="shared" si="153"/>
        <v>8</v>
      </c>
      <c r="R601" s="25">
        <f t="shared" si="160"/>
        <v>14.4</v>
      </c>
      <c r="S601" s="25">
        <f t="shared" si="154"/>
        <v>325</v>
      </c>
      <c r="T601" s="25">
        <f t="shared" si="155"/>
        <v>380</v>
      </c>
    </row>
    <row r="602" spans="1:20" x14ac:dyDescent="0.25">
      <c r="A602" s="2">
        <v>46134</v>
      </c>
      <c r="B602" s="100" t="s">
        <v>1207</v>
      </c>
      <c r="C602" s="76">
        <v>11.6</v>
      </c>
      <c r="D602" s="48">
        <f t="shared" si="149"/>
        <v>1</v>
      </c>
      <c r="E602" s="252">
        <v>375</v>
      </c>
      <c r="F602" s="253">
        <f t="shared" si="150"/>
        <v>1</v>
      </c>
      <c r="G602" s="84">
        <v>11.64</v>
      </c>
      <c r="H602" s="48">
        <f t="shared" si="158"/>
        <v>1</v>
      </c>
      <c r="I602" s="79">
        <f t="shared" si="159"/>
        <v>1</v>
      </c>
      <c r="N602" s="25" t="str">
        <f t="shared" si="146"/>
        <v>CA</v>
      </c>
      <c r="O602" s="25">
        <f t="shared" si="151"/>
        <v>11.6</v>
      </c>
      <c r="P602" s="25">
        <f t="shared" si="152"/>
        <v>12.04</v>
      </c>
      <c r="Q602" s="25">
        <f t="shared" si="153"/>
        <v>8</v>
      </c>
      <c r="R602" s="25">
        <f t="shared" si="160"/>
        <v>14.4</v>
      </c>
      <c r="S602" s="25">
        <f t="shared" si="154"/>
        <v>325</v>
      </c>
      <c r="T602" s="25">
        <f t="shared" si="155"/>
        <v>380</v>
      </c>
    </row>
    <row r="603" spans="1:20" x14ac:dyDescent="0.25">
      <c r="A603" s="2">
        <v>46134</v>
      </c>
      <c r="B603" s="100" t="s">
        <v>1208</v>
      </c>
      <c r="C603" s="76">
        <v>11.8</v>
      </c>
      <c r="D603" s="48">
        <f t="shared" si="149"/>
        <v>1</v>
      </c>
      <c r="E603" s="252">
        <v>370</v>
      </c>
      <c r="F603" s="253">
        <f t="shared" si="150"/>
        <v>1</v>
      </c>
      <c r="G603" s="84">
        <v>11.28</v>
      </c>
      <c r="H603" s="48">
        <f t="shared" si="158"/>
        <v>1</v>
      </c>
      <c r="I603" s="79">
        <f t="shared" si="159"/>
        <v>1</v>
      </c>
      <c r="N603" s="25" t="str">
        <f t="shared" si="146"/>
        <v>CA</v>
      </c>
      <c r="O603" s="25">
        <f t="shared" si="151"/>
        <v>11.6</v>
      </c>
      <c r="P603" s="25">
        <f t="shared" si="152"/>
        <v>12.04</v>
      </c>
      <c r="Q603" s="25">
        <f t="shared" si="153"/>
        <v>8</v>
      </c>
      <c r="R603" s="25">
        <f t="shared" si="160"/>
        <v>14.4</v>
      </c>
      <c r="S603" s="25">
        <f t="shared" si="154"/>
        <v>325</v>
      </c>
      <c r="T603" s="25">
        <f t="shared" si="155"/>
        <v>380</v>
      </c>
    </row>
    <row r="604" spans="1:20" x14ac:dyDescent="0.25">
      <c r="A604" s="2">
        <v>46134</v>
      </c>
      <c r="B604" s="100" t="s">
        <v>1209</v>
      </c>
      <c r="C604" s="76">
        <v>11.6</v>
      </c>
      <c r="D604" s="48">
        <f t="shared" si="149"/>
        <v>1</v>
      </c>
      <c r="E604" s="252">
        <v>377</v>
      </c>
      <c r="F604" s="253">
        <f t="shared" si="150"/>
        <v>1</v>
      </c>
      <c r="G604" s="84">
        <v>12.08</v>
      </c>
      <c r="H604" s="48">
        <f t="shared" si="158"/>
        <v>1</v>
      </c>
      <c r="I604" s="79">
        <f t="shared" si="159"/>
        <v>1</v>
      </c>
      <c r="N604" s="25" t="str">
        <f t="shared" si="146"/>
        <v>CA</v>
      </c>
      <c r="O604" s="25">
        <f t="shared" si="151"/>
        <v>11.6</v>
      </c>
      <c r="P604" s="25">
        <f t="shared" si="152"/>
        <v>12.04</v>
      </c>
      <c r="Q604" s="25">
        <f t="shared" si="153"/>
        <v>8</v>
      </c>
      <c r="R604" s="25">
        <f t="shared" si="160"/>
        <v>14.4</v>
      </c>
      <c r="S604" s="25">
        <f t="shared" si="154"/>
        <v>325</v>
      </c>
      <c r="T604" s="25">
        <f t="shared" si="155"/>
        <v>380</v>
      </c>
    </row>
    <row r="605" spans="1:20" x14ac:dyDescent="0.25">
      <c r="A605" s="2">
        <v>46134</v>
      </c>
      <c r="B605" s="100" t="s">
        <v>658</v>
      </c>
      <c r="C605" s="76">
        <v>11.8</v>
      </c>
      <c r="D605" s="48">
        <f t="shared" si="149"/>
        <v>1</v>
      </c>
      <c r="E605" s="252">
        <v>360</v>
      </c>
      <c r="F605" s="253">
        <f t="shared" si="150"/>
        <v>1</v>
      </c>
      <c r="G605" s="84">
        <v>12.22</v>
      </c>
      <c r="H605" s="48">
        <f t="shared" si="158"/>
        <v>1</v>
      </c>
      <c r="I605" s="79">
        <f t="shared" si="159"/>
        <v>1</v>
      </c>
      <c r="N605" s="25" t="str">
        <f t="shared" si="146"/>
        <v>CA</v>
      </c>
      <c r="O605" s="25">
        <f t="shared" si="151"/>
        <v>11.6</v>
      </c>
      <c r="P605" s="25">
        <f t="shared" si="152"/>
        <v>12.04</v>
      </c>
      <c r="Q605" s="25">
        <f t="shared" si="153"/>
        <v>8</v>
      </c>
      <c r="R605" s="25">
        <f t="shared" si="160"/>
        <v>14.4</v>
      </c>
      <c r="S605" s="25">
        <f t="shared" si="154"/>
        <v>325</v>
      </c>
      <c r="T605" s="25">
        <f t="shared" si="155"/>
        <v>380</v>
      </c>
    </row>
    <row r="606" spans="1:20" x14ac:dyDescent="0.25">
      <c r="A606" s="2">
        <v>46134</v>
      </c>
      <c r="B606" s="100" t="s">
        <v>659</v>
      </c>
      <c r="C606" s="76">
        <v>11.7</v>
      </c>
      <c r="D606" s="48">
        <f t="shared" si="149"/>
        <v>1</v>
      </c>
      <c r="E606" s="270">
        <v>2764</v>
      </c>
      <c r="F606" s="253">
        <f t="shared" si="150"/>
        <v>0</v>
      </c>
      <c r="G606" s="84">
        <v>12.1</v>
      </c>
      <c r="H606" s="48">
        <f t="shared" si="158"/>
        <v>1</v>
      </c>
      <c r="I606" s="79">
        <f t="shared" si="159"/>
        <v>0</v>
      </c>
      <c r="N606" s="25" t="str">
        <f t="shared" si="146"/>
        <v>CA</v>
      </c>
      <c r="O606" s="25">
        <f t="shared" si="151"/>
        <v>11.6</v>
      </c>
      <c r="P606" s="25">
        <f t="shared" si="152"/>
        <v>12.04</v>
      </c>
      <c r="Q606" s="25">
        <f t="shared" si="153"/>
        <v>8</v>
      </c>
      <c r="R606" s="25">
        <f t="shared" si="160"/>
        <v>14.4</v>
      </c>
      <c r="S606" s="25">
        <f t="shared" si="154"/>
        <v>325</v>
      </c>
      <c r="T606" s="25">
        <f t="shared" si="155"/>
        <v>380</v>
      </c>
    </row>
    <row r="607" spans="1:20" x14ac:dyDescent="0.25">
      <c r="A607" s="2">
        <v>46135</v>
      </c>
      <c r="B607" s="100" t="s">
        <v>660</v>
      </c>
      <c r="C607" s="76">
        <v>11.6</v>
      </c>
      <c r="D607" s="48">
        <f t="shared" si="149"/>
        <v>1</v>
      </c>
      <c r="E607" s="270">
        <v>1310</v>
      </c>
      <c r="F607" s="253">
        <f t="shared" si="150"/>
        <v>0</v>
      </c>
      <c r="G607" s="84">
        <v>11.42</v>
      </c>
      <c r="H607" s="48">
        <f t="shared" si="158"/>
        <v>1</v>
      </c>
      <c r="I607" s="79">
        <f t="shared" si="159"/>
        <v>0</v>
      </c>
      <c r="N607" s="25" t="str">
        <f t="shared" si="146"/>
        <v>CA</v>
      </c>
      <c r="O607" s="25">
        <f t="shared" si="151"/>
        <v>11.6</v>
      </c>
      <c r="P607" s="25">
        <f t="shared" si="152"/>
        <v>12.04</v>
      </c>
      <c r="Q607" s="25">
        <f t="shared" si="153"/>
        <v>8</v>
      </c>
      <c r="R607" s="25">
        <f t="shared" si="160"/>
        <v>14.4</v>
      </c>
      <c r="S607" s="25">
        <f t="shared" si="154"/>
        <v>325</v>
      </c>
      <c r="T607" s="25">
        <f t="shared" si="155"/>
        <v>380</v>
      </c>
    </row>
    <row r="608" spans="1:20" x14ac:dyDescent="0.25">
      <c r="A608" s="2">
        <v>46135</v>
      </c>
      <c r="B608" s="100" t="s">
        <v>661</v>
      </c>
      <c r="C608" s="76">
        <v>11.9</v>
      </c>
      <c r="D608" s="48">
        <f t="shared" si="149"/>
        <v>1</v>
      </c>
      <c r="E608" s="252">
        <v>362</v>
      </c>
      <c r="F608" s="253">
        <f t="shared" si="150"/>
        <v>1</v>
      </c>
      <c r="G608" s="84">
        <v>11.21</v>
      </c>
      <c r="H608" s="48">
        <f t="shared" si="158"/>
        <v>1</v>
      </c>
      <c r="I608" s="79">
        <f t="shared" si="159"/>
        <v>1</v>
      </c>
      <c r="N608" s="25" t="str">
        <f t="shared" si="146"/>
        <v>CA</v>
      </c>
      <c r="O608" s="25">
        <f t="shared" si="151"/>
        <v>11.6</v>
      </c>
      <c r="P608" s="25">
        <f t="shared" si="152"/>
        <v>12.04</v>
      </c>
      <c r="Q608" s="25">
        <f t="shared" si="153"/>
        <v>8</v>
      </c>
      <c r="R608" s="25">
        <f t="shared" si="160"/>
        <v>14.4</v>
      </c>
      <c r="S608" s="25">
        <f t="shared" si="154"/>
        <v>325</v>
      </c>
      <c r="T608" s="25">
        <f t="shared" si="155"/>
        <v>380</v>
      </c>
    </row>
    <row r="609" spans="1:20" x14ac:dyDescent="0.25">
      <c r="A609" s="2">
        <v>46136</v>
      </c>
      <c r="B609" s="100" t="s">
        <v>1210</v>
      </c>
      <c r="C609" s="76">
        <v>11.7</v>
      </c>
      <c r="D609" s="48">
        <f t="shared" si="149"/>
        <v>1</v>
      </c>
      <c r="E609" s="270">
        <v>423</v>
      </c>
      <c r="F609" s="253">
        <f t="shared" si="150"/>
        <v>0</v>
      </c>
      <c r="G609" s="84">
        <v>12.11</v>
      </c>
      <c r="H609" s="48">
        <f t="shared" si="158"/>
        <v>1</v>
      </c>
      <c r="I609" s="79">
        <f t="shared" si="159"/>
        <v>0</v>
      </c>
      <c r="N609" s="25" t="str">
        <f t="shared" si="146"/>
        <v>ST</v>
      </c>
      <c r="O609" s="25">
        <f t="shared" si="151"/>
        <v>11.6</v>
      </c>
      <c r="P609" s="25">
        <f t="shared" si="152"/>
        <v>12.04</v>
      </c>
      <c r="Q609" s="25">
        <f t="shared" si="153"/>
        <v>8</v>
      </c>
      <c r="R609" s="25">
        <f t="shared" si="160"/>
        <v>14.4</v>
      </c>
      <c r="S609" s="25">
        <f t="shared" si="154"/>
        <v>325</v>
      </c>
      <c r="T609" s="25">
        <f t="shared" si="155"/>
        <v>380</v>
      </c>
    </row>
    <row r="610" spans="1:20" x14ac:dyDescent="0.25">
      <c r="A610" s="2">
        <v>46136</v>
      </c>
      <c r="B610" s="100" t="s">
        <v>1211</v>
      </c>
      <c r="C610" s="76">
        <v>11.6</v>
      </c>
      <c r="D610" s="48">
        <f t="shared" si="149"/>
        <v>1</v>
      </c>
      <c r="E610" s="270">
        <v>417</v>
      </c>
      <c r="F610" s="253">
        <f t="shared" si="150"/>
        <v>0</v>
      </c>
      <c r="G610" s="84">
        <v>12.94</v>
      </c>
      <c r="H610" s="48">
        <f t="shared" si="158"/>
        <v>1</v>
      </c>
      <c r="I610" s="79">
        <f t="shared" si="159"/>
        <v>0</v>
      </c>
      <c r="N610" s="25" t="str">
        <f t="shared" si="146"/>
        <v>ST</v>
      </c>
      <c r="O610" s="25">
        <f t="shared" si="151"/>
        <v>11.6</v>
      </c>
      <c r="P610" s="25">
        <f t="shared" si="152"/>
        <v>12.04</v>
      </c>
      <c r="Q610" s="25">
        <f t="shared" si="153"/>
        <v>8</v>
      </c>
      <c r="R610" s="25">
        <f t="shared" si="160"/>
        <v>14.4</v>
      </c>
      <c r="S610" s="25">
        <f t="shared" si="154"/>
        <v>325</v>
      </c>
      <c r="T610" s="25">
        <f t="shared" si="155"/>
        <v>380</v>
      </c>
    </row>
    <row r="611" spans="1:20" x14ac:dyDescent="0.25">
      <c r="A611" s="2">
        <v>46136</v>
      </c>
      <c r="B611" s="100" t="s">
        <v>1212</v>
      </c>
      <c r="C611" s="76">
        <v>11.6</v>
      </c>
      <c r="D611" s="48">
        <f t="shared" si="149"/>
        <v>1</v>
      </c>
      <c r="E611" s="270">
        <v>394</v>
      </c>
      <c r="F611" s="253">
        <f t="shared" si="150"/>
        <v>0</v>
      </c>
      <c r="G611" s="84">
        <v>12.99</v>
      </c>
      <c r="H611" s="48">
        <f t="shared" si="158"/>
        <v>1</v>
      </c>
      <c r="I611" s="79">
        <f t="shared" si="159"/>
        <v>0</v>
      </c>
      <c r="N611" s="25" t="str">
        <f t="shared" si="146"/>
        <v>ST</v>
      </c>
      <c r="O611" s="25">
        <f t="shared" si="151"/>
        <v>11.6</v>
      </c>
      <c r="P611" s="25">
        <f t="shared" si="152"/>
        <v>12.04</v>
      </c>
      <c r="Q611" s="25">
        <f t="shared" si="153"/>
        <v>8</v>
      </c>
      <c r="R611" s="25">
        <f t="shared" si="160"/>
        <v>14.4</v>
      </c>
      <c r="S611" s="25">
        <f t="shared" si="154"/>
        <v>325</v>
      </c>
      <c r="T611" s="25">
        <f t="shared" si="155"/>
        <v>380</v>
      </c>
    </row>
    <row r="612" spans="1:20" x14ac:dyDescent="0.25">
      <c r="A612" s="2">
        <v>46136</v>
      </c>
      <c r="B612" s="100" t="s">
        <v>1213</v>
      </c>
      <c r="C612" s="76">
        <v>11.7</v>
      </c>
      <c r="D612" s="48">
        <f t="shared" si="149"/>
        <v>1</v>
      </c>
      <c r="E612" s="252">
        <v>368</v>
      </c>
      <c r="F612" s="253">
        <f t="shared" si="150"/>
        <v>1</v>
      </c>
      <c r="G612" s="84">
        <v>13.45</v>
      </c>
      <c r="H612" s="48">
        <f t="shared" si="158"/>
        <v>1</v>
      </c>
      <c r="I612" s="79">
        <f t="shared" si="159"/>
        <v>1</v>
      </c>
      <c r="N612" s="25" t="str">
        <f t="shared" si="146"/>
        <v>ST</v>
      </c>
      <c r="O612" s="25">
        <f t="shared" si="151"/>
        <v>11.6</v>
      </c>
      <c r="P612" s="25">
        <f t="shared" si="152"/>
        <v>12.04</v>
      </c>
      <c r="Q612" s="25">
        <f t="shared" si="153"/>
        <v>8</v>
      </c>
      <c r="R612" s="25">
        <f t="shared" si="160"/>
        <v>14.4</v>
      </c>
      <c r="S612" s="25">
        <f t="shared" si="154"/>
        <v>325</v>
      </c>
      <c r="T612" s="25">
        <f t="shared" si="155"/>
        <v>380</v>
      </c>
    </row>
    <row r="613" spans="1:20" x14ac:dyDescent="0.25">
      <c r="A613" s="2">
        <v>46136</v>
      </c>
      <c r="B613" s="100" t="s">
        <v>1214</v>
      </c>
      <c r="C613" s="76">
        <v>11.7</v>
      </c>
      <c r="D613" s="48">
        <f t="shared" si="149"/>
        <v>1</v>
      </c>
      <c r="E613" s="252">
        <v>372</v>
      </c>
      <c r="F613" s="253">
        <f t="shared" si="150"/>
        <v>1</v>
      </c>
      <c r="G613" s="84">
        <v>12.94</v>
      </c>
      <c r="H613" s="48">
        <f t="shared" si="158"/>
        <v>1</v>
      </c>
      <c r="I613" s="79">
        <f t="shared" si="159"/>
        <v>1</v>
      </c>
      <c r="N613" s="25" t="str">
        <f t="shared" si="146"/>
        <v>ST</v>
      </c>
      <c r="O613" s="25">
        <f t="shared" si="151"/>
        <v>11.6</v>
      </c>
      <c r="P613" s="25">
        <f t="shared" si="152"/>
        <v>12.04</v>
      </c>
      <c r="Q613" s="25">
        <f t="shared" si="153"/>
        <v>8</v>
      </c>
      <c r="R613" s="25">
        <f t="shared" si="160"/>
        <v>14.4</v>
      </c>
      <c r="S613" s="25">
        <f t="shared" si="154"/>
        <v>325</v>
      </c>
      <c r="T613" s="25">
        <f t="shared" si="155"/>
        <v>380</v>
      </c>
    </row>
    <row r="614" spans="1:20" x14ac:dyDescent="0.25">
      <c r="A614" s="2">
        <v>46136</v>
      </c>
      <c r="B614" s="100" t="s">
        <v>1215</v>
      </c>
      <c r="C614" s="76">
        <v>11.9</v>
      </c>
      <c r="D614" s="48">
        <f t="shared" si="149"/>
        <v>1</v>
      </c>
      <c r="E614" s="252">
        <v>365</v>
      </c>
      <c r="F614" s="253">
        <f t="shared" si="150"/>
        <v>1</v>
      </c>
      <c r="G614" s="84">
        <v>13.41</v>
      </c>
      <c r="H614" s="48">
        <f t="shared" si="158"/>
        <v>1</v>
      </c>
      <c r="I614" s="79">
        <f t="shared" si="159"/>
        <v>1</v>
      </c>
      <c r="N614" s="25" t="str">
        <f t="shared" si="146"/>
        <v>ST</v>
      </c>
      <c r="O614" s="25">
        <f t="shared" si="151"/>
        <v>11.6</v>
      </c>
      <c r="P614" s="25">
        <f t="shared" si="152"/>
        <v>12.04</v>
      </c>
      <c r="Q614" s="25">
        <f t="shared" si="153"/>
        <v>8</v>
      </c>
      <c r="R614" s="25">
        <f t="shared" si="160"/>
        <v>14.4</v>
      </c>
      <c r="S614" s="25">
        <f t="shared" si="154"/>
        <v>325</v>
      </c>
      <c r="T614" s="25">
        <f t="shared" si="155"/>
        <v>380</v>
      </c>
    </row>
    <row r="615" spans="1:20" x14ac:dyDescent="0.25">
      <c r="A615" s="2">
        <v>46136</v>
      </c>
      <c r="B615" s="100" t="s">
        <v>1216</v>
      </c>
      <c r="C615" s="76">
        <v>11.8</v>
      </c>
      <c r="D615" s="48">
        <f t="shared" si="149"/>
        <v>1</v>
      </c>
      <c r="E615" s="252">
        <v>358</v>
      </c>
      <c r="F615" s="253">
        <f t="shared" si="150"/>
        <v>1</v>
      </c>
      <c r="G615" s="84">
        <v>13.03</v>
      </c>
      <c r="H615" s="48">
        <f t="shared" si="158"/>
        <v>1</v>
      </c>
      <c r="I615" s="79">
        <f t="shared" si="159"/>
        <v>1</v>
      </c>
      <c r="N615" s="25" t="str">
        <f t="shared" si="146"/>
        <v>ST</v>
      </c>
      <c r="O615" s="25">
        <f t="shared" si="151"/>
        <v>11.6</v>
      </c>
      <c r="P615" s="25">
        <f t="shared" si="152"/>
        <v>12.04</v>
      </c>
      <c r="Q615" s="25">
        <f t="shared" si="153"/>
        <v>8</v>
      </c>
      <c r="R615" s="25">
        <f t="shared" si="160"/>
        <v>14.4</v>
      </c>
      <c r="S615" s="25">
        <f t="shared" si="154"/>
        <v>325</v>
      </c>
      <c r="T615" s="25">
        <f t="shared" si="155"/>
        <v>380</v>
      </c>
    </row>
    <row r="616" spans="1:20" x14ac:dyDescent="0.25">
      <c r="A616" s="2">
        <v>46137</v>
      </c>
      <c r="B616" s="100" t="s">
        <v>1217</v>
      </c>
      <c r="C616" s="101">
        <v>11.6</v>
      </c>
      <c r="D616" s="48">
        <f>IF(+(IF(C616&lt;O616,0,IF(C616&gt;P616,0,1)))=1,1,0)</f>
        <v>1</v>
      </c>
      <c r="E616" s="252">
        <v>375</v>
      </c>
      <c r="F616" s="253">
        <f t="shared" si="150"/>
        <v>1</v>
      </c>
      <c r="G616" s="84">
        <v>12.58</v>
      </c>
      <c r="H616" s="48">
        <f t="shared" si="158"/>
        <v>1</v>
      </c>
      <c r="I616" s="79">
        <f t="shared" si="159"/>
        <v>1</v>
      </c>
      <c r="N616" s="25" t="str">
        <f t="shared" si="146"/>
        <v>ST</v>
      </c>
      <c r="O616" s="25">
        <f t="shared" si="151"/>
        <v>11.6</v>
      </c>
      <c r="P616" s="25">
        <f t="shared" si="152"/>
        <v>12.04</v>
      </c>
      <c r="Q616" s="25">
        <f t="shared" si="153"/>
        <v>8</v>
      </c>
      <c r="R616" s="25">
        <f t="shared" si="160"/>
        <v>14.4</v>
      </c>
      <c r="S616" s="25">
        <f t="shared" si="154"/>
        <v>325</v>
      </c>
      <c r="T616" s="25">
        <f t="shared" si="155"/>
        <v>380</v>
      </c>
    </row>
    <row r="617" spans="1:20" x14ac:dyDescent="0.25">
      <c r="A617" s="2">
        <v>46137</v>
      </c>
      <c r="B617" s="100" t="s">
        <v>662</v>
      </c>
      <c r="C617" s="76">
        <v>11.7</v>
      </c>
      <c r="D617" s="48">
        <f t="shared" si="149"/>
        <v>1</v>
      </c>
      <c r="E617" s="270">
        <v>416</v>
      </c>
      <c r="F617" s="253">
        <f t="shared" si="150"/>
        <v>0</v>
      </c>
      <c r="G617" s="84">
        <v>12.17</v>
      </c>
      <c r="H617" s="48">
        <f t="shared" si="158"/>
        <v>1</v>
      </c>
      <c r="I617" s="79">
        <f t="shared" si="159"/>
        <v>0</v>
      </c>
      <c r="N617" s="25" t="str">
        <f t="shared" si="146"/>
        <v>CA</v>
      </c>
      <c r="O617" s="25">
        <f t="shared" si="151"/>
        <v>11.6</v>
      </c>
      <c r="P617" s="25">
        <f t="shared" si="152"/>
        <v>12.04</v>
      </c>
      <c r="Q617" s="25">
        <f t="shared" si="153"/>
        <v>8</v>
      </c>
      <c r="R617" s="25">
        <f t="shared" si="160"/>
        <v>14.4</v>
      </c>
      <c r="S617" s="25">
        <f t="shared" si="154"/>
        <v>325</v>
      </c>
      <c r="T617" s="25">
        <f t="shared" si="155"/>
        <v>380</v>
      </c>
    </row>
    <row r="618" spans="1:20" x14ac:dyDescent="0.25">
      <c r="A618" s="2">
        <v>46137</v>
      </c>
      <c r="B618" s="100" t="s">
        <v>663</v>
      </c>
      <c r="C618" s="76">
        <v>11.8</v>
      </c>
      <c r="D618" s="48">
        <f t="shared" si="149"/>
        <v>1</v>
      </c>
      <c r="E618" s="270">
        <v>391</v>
      </c>
      <c r="F618" s="253">
        <f t="shared" si="150"/>
        <v>0</v>
      </c>
      <c r="G618" s="84">
        <v>13.41</v>
      </c>
      <c r="H618" s="48">
        <f t="shared" si="158"/>
        <v>1</v>
      </c>
      <c r="I618" s="79">
        <f t="shared" si="159"/>
        <v>0</v>
      </c>
      <c r="N618" s="25" t="str">
        <f t="shared" si="146"/>
        <v>CA</v>
      </c>
      <c r="O618" s="25">
        <f t="shared" si="151"/>
        <v>11.6</v>
      </c>
      <c r="P618" s="25">
        <f t="shared" si="152"/>
        <v>12.04</v>
      </c>
      <c r="Q618" s="25">
        <f t="shared" si="153"/>
        <v>8</v>
      </c>
      <c r="R618" s="25">
        <f t="shared" si="160"/>
        <v>14.4</v>
      </c>
      <c r="S618" s="25">
        <f t="shared" si="154"/>
        <v>325</v>
      </c>
      <c r="T618" s="25">
        <f t="shared" si="155"/>
        <v>380</v>
      </c>
    </row>
    <row r="619" spans="1:20" x14ac:dyDescent="0.25">
      <c r="A619" s="2">
        <v>46137</v>
      </c>
      <c r="B619" s="100" t="s">
        <v>664</v>
      </c>
      <c r="C619" s="76">
        <v>11.6</v>
      </c>
      <c r="D619" s="48">
        <f t="shared" si="149"/>
        <v>1</v>
      </c>
      <c r="E619" s="252">
        <v>379</v>
      </c>
      <c r="F619" s="253">
        <f t="shared" si="150"/>
        <v>1</v>
      </c>
      <c r="G619" s="84">
        <v>13.26</v>
      </c>
      <c r="H619" s="48">
        <f t="shared" si="158"/>
        <v>1</v>
      </c>
      <c r="I619" s="79">
        <f t="shared" si="159"/>
        <v>1</v>
      </c>
      <c r="N619" s="25" t="str">
        <f t="shared" si="146"/>
        <v>CA</v>
      </c>
      <c r="O619" s="25">
        <f t="shared" si="151"/>
        <v>11.6</v>
      </c>
      <c r="P619" s="25">
        <f t="shared" si="152"/>
        <v>12.04</v>
      </c>
      <c r="Q619" s="25">
        <f t="shared" si="153"/>
        <v>8</v>
      </c>
      <c r="R619" s="25">
        <f t="shared" si="160"/>
        <v>14.4</v>
      </c>
      <c r="S619" s="25">
        <f t="shared" si="154"/>
        <v>325</v>
      </c>
      <c r="T619" s="25">
        <f t="shared" si="155"/>
        <v>380</v>
      </c>
    </row>
    <row r="620" spans="1:20" x14ac:dyDescent="0.25">
      <c r="A620" s="2">
        <v>46137</v>
      </c>
      <c r="B620" s="100" t="s">
        <v>665</v>
      </c>
      <c r="C620" s="76">
        <v>11.6</v>
      </c>
      <c r="D620" s="48">
        <f t="shared" si="149"/>
        <v>1</v>
      </c>
      <c r="E620" s="270">
        <v>395</v>
      </c>
      <c r="F620" s="253">
        <f t="shared" si="150"/>
        <v>0</v>
      </c>
      <c r="G620" s="84">
        <v>13.47</v>
      </c>
      <c r="H620" s="48">
        <f t="shared" si="158"/>
        <v>1</v>
      </c>
      <c r="I620" s="79">
        <f t="shared" si="159"/>
        <v>0</v>
      </c>
      <c r="N620" s="25" t="str">
        <f t="shared" si="146"/>
        <v>CA</v>
      </c>
      <c r="O620" s="25">
        <f t="shared" si="151"/>
        <v>11.6</v>
      </c>
      <c r="P620" s="25">
        <f t="shared" si="152"/>
        <v>12.04</v>
      </c>
      <c r="Q620" s="25">
        <f t="shared" si="153"/>
        <v>8</v>
      </c>
      <c r="R620" s="25">
        <f t="shared" si="160"/>
        <v>14.4</v>
      </c>
      <c r="S620" s="25">
        <f t="shared" si="154"/>
        <v>325</v>
      </c>
      <c r="T620" s="25">
        <f t="shared" si="155"/>
        <v>380</v>
      </c>
    </row>
    <row r="621" spans="1:20" x14ac:dyDescent="0.25">
      <c r="A621" s="2">
        <v>46137</v>
      </c>
      <c r="B621" s="100" t="s">
        <v>666</v>
      </c>
      <c r="C621" s="76">
        <v>11.8</v>
      </c>
      <c r="D621" s="48">
        <f t="shared" si="149"/>
        <v>1</v>
      </c>
      <c r="E621" s="252">
        <v>368</v>
      </c>
      <c r="F621" s="253">
        <f t="shared" si="150"/>
        <v>1</v>
      </c>
      <c r="G621" s="84">
        <v>12.63</v>
      </c>
      <c r="H621" s="48">
        <f t="shared" si="158"/>
        <v>1</v>
      </c>
      <c r="I621" s="79">
        <f t="shared" si="159"/>
        <v>1</v>
      </c>
      <c r="N621" s="25" t="str">
        <f t="shared" si="146"/>
        <v>CA</v>
      </c>
      <c r="O621" s="25">
        <f t="shared" si="151"/>
        <v>11.6</v>
      </c>
      <c r="P621" s="25">
        <f t="shared" si="152"/>
        <v>12.04</v>
      </c>
      <c r="Q621" s="25">
        <f t="shared" si="153"/>
        <v>8</v>
      </c>
      <c r="R621" s="25">
        <f t="shared" si="160"/>
        <v>14.4</v>
      </c>
      <c r="S621" s="25">
        <f t="shared" si="154"/>
        <v>325</v>
      </c>
      <c r="T621" s="25">
        <f t="shared" si="155"/>
        <v>380</v>
      </c>
    </row>
    <row r="622" spans="1:20" x14ac:dyDescent="0.25">
      <c r="A622" s="2">
        <v>46137</v>
      </c>
      <c r="B622" s="100" t="s">
        <v>667</v>
      </c>
      <c r="C622" s="76">
        <v>11.8</v>
      </c>
      <c r="D622" s="48">
        <f t="shared" si="149"/>
        <v>1</v>
      </c>
      <c r="E622" s="252">
        <v>379</v>
      </c>
      <c r="F622" s="253">
        <f t="shared" si="150"/>
        <v>1</v>
      </c>
      <c r="G622" s="84">
        <v>12.52</v>
      </c>
      <c r="H622" s="48">
        <f>IF(+(IF(G622&lt;Q622,0,IF(G622&gt;R622,0,1)))=1,1,0)</f>
        <v>1</v>
      </c>
      <c r="I622" s="79">
        <f t="shared" si="159"/>
        <v>1</v>
      </c>
      <c r="N622" s="25" t="str">
        <f t="shared" si="146"/>
        <v>CA</v>
      </c>
      <c r="O622" s="25">
        <f t="shared" si="151"/>
        <v>11.6</v>
      </c>
      <c r="P622" s="25">
        <f t="shared" si="152"/>
        <v>12.04</v>
      </c>
      <c r="Q622" s="25">
        <f t="shared" si="153"/>
        <v>8</v>
      </c>
      <c r="R622" s="25">
        <f t="shared" si="160"/>
        <v>14.4</v>
      </c>
      <c r="S622" s="25">
        <f t="shared" si="154"/>
        <v>325</v>
      </c>
      <c r="T622" s="25">
        <f t="shared" si="155"/>
        <v>380</v>
      </c>
    </row>
    <row r="623" spans="1:20" x14ac:dyDescent="0.25">
      <c r="A623" s="2">
        <v>46138</v>
      </c>
      <c r="B623" s="100" t="s">
        <v>668</v>
      </c>
      <c r="C623" s="76">
        <v>11.8</v>
      </c>
      <c r="D623" s="48">
        <f t="shared" si="149"/>
        <v>1</v>
      </c>
      <c r="E623" s="270">
        <v>387</v>
      </c>
      <c r="F623" s="253">
        <f t="shared" si="150"/>
        <v>0</v>
      </c>
      <c r="G623" s="84">
        <v>12.44</v>
      </c>
      <c r="H623" s="48">
        <f t="shared" si="158"/>
        <v>1</v>
      </c>
      <c r="I623" s="79">
        <f t="shared" si="159"/>
        <v>0</v>
      </c>
      <c r="N623" s="25" t="str">
        <f t="shared" si="146"/>
        <v>CA</v>
      </c>
      <c r="O623" s="25">
        <f t="shared" si="151"/>
        <v>11.6</v>
      </c>
      <c r="P623" s="25">
        <f t="shared" si="152"/>
        <v>12.04</v>
      </c>
      <c r="Q623" s="25">
        <f t="shared" si="153"/>
        <v>8</v>
      </c>
      <c r="R623" s="25">
        <f t="shared" si="160"/>
        <v>14.4</v>
      </c>
      <c r="S623" s="25">
        <f t="shared" si="154"/>
        <v>325</v>
      </c>
      <c r="T623" s="25">
        <f t="shared" si="155"/>
        <v>380</v>
      </c>
    </row>
    <row r="624" spans="1:20" x14ac:dyDescent="0.25">
      <c r="A624" s="2">
        <v>46138</v>
      </c>
      <c r="B624" s="100" t="s">
        <v>669</v>
      </c>
      <c r="C624" s="76">
        <v>11.8</v>
      </c>
      <c r="D624" s="48">
        <f t="shared" si="149"/>
        <v>1</v>
      </c>
      <c r="E624" s="270">
        <v>469</v>
      </c>
      <c r="F624" s="253">
        <f t="shared" si="150"/>
        <v>0</v>
      </c>
      <c r="G624" s="84">
        <v>12.39</v>
      </c>
      <c r="H624" s="48">
        <f t="shared" si="158"/>
        <v>1</v>
      </c>
      <c r="I624" s="79">
        <f t="shared" si="159"/>
        <v>0</v>
      </c>
      <c r="N624" s="25" t="str">
        <f t="shared" si="146"/>
        <v>CA</v>
      </c>
      <c r="O624" s="25">
        <f t="shared" si="151"/>
        <v>11.6</v>
      </c>
      <c r="P624" s="25">
        <f t="shared" si="152"/>
        <v>12.04</v>
      </c>
      <c r="Q624" s="25">
        <f t="shared" si="153"/>
        <v>8</v>
      </c>
      <c r="R624" s="25">
        <f t="shared" si="160"/>
        <v>14.4</v>
      </c>
      <c r="S624" s="25">
        <f t="shared" si="154"/>
        <v>325</v>
      </c>
      <c r="T624" s="25">
        <f t="shared" si="155"/>
        <v>380</v>
      </c>
    </row>
    <row r="625" spans="1:20" x14ac:dyDescent="0.25">
      <c r="A625" s="2">
        <v>46139</v>
      </c>
      <c r="B625" s="100" t="s">
        <v>670</v>
      </c>
      <c r="C625" s="76">
        <v>11.9</v>
      </c>
      <c r="D625" s="48">
        <f t="shared" si="149"/>
        <v>1</v>
      </c>
      <c r="E625" s="252">
        <v>364</v>
      </c>
      <c r="F625" s="253">
        <f t="shared" si="150"/>
        <v>1</v>
      </c>
      <c r="G625" s="84">
        <v>13.89</v>
      </c>
      <c r="H625" s="48">
        <f t="shared" si="158"/>
        <v>1</v>
      </c>
      <c r="I625" s="79">
        <f t="shared" si="159"/>
        <v>1</v>
      </c>
      <c r="N625" s="25" t="str">
        <f t="shared" ref="N625" si="161">LEFT(B625,2)</f>
        <v>CA</v>
      </c>
      <c r="O625" s="25">
        <f t="shared" si="151"/>
        <v>11.6</v>
      </c>
      <c r="P625" s="25">
        <f t="shared" si="152"/>
        <v>12.04</v>
      </c>
      <c r="Q625" s="25">
        <f t="shared" si="153"/>
        <v>8</v>
      </c>
      <c r="R625" s="25">
        <f t="shared" si="160"/>
        <v>14.4</v>
      </c>
      <c r="S625" s="25">
        <f t="shared" si="154"/>
        <v>325</v>
      </c>
      <c r="T625" s="25">
        <f t="shared" si="155"/>
        <v>380</v>
      </c>
    </row>
    <row r="626" spans="1:20" x14ac:dyDescent="0.25">
      <c r="A626" s="2">
        <v>46139</v>
      </c>
      <c r="B626" s="100" t="s">
        <v>671</v>
      </c>
      <c r="C626" s="76">
        <v>11.7</v>
      </c>
      <c r="D626" s="48">
        <f t="shared" si="149"/>
        <v>1</v>
      </c>
      <c r="E626" s="270">
        <v>383</v>
      </c>
      <c r="F626" s="253">
        <f t="shared" si="150"/>
        <v>0</v>
      </c>
      <c r="G626" s="84">
        <v>12.14</v>
      </c>
      <c r="H626" s="48">
        <f t="shared" si="158"/>
        <v>1</v>
      </c>
      <c r="I626" s="79">
        <f t="shared" si="159"/>
        <v>0</v>
      </c>
      <c r="N626" s="25" t="str">
        <f t="shared" ref="N626" si="162">LEFT(B627,2)</f>
        <v>CA</v>
      </c>
      <c r="O626" s="25">
        <f t="shared" si="151"/>
        <v>11.6</v>
      </c>
      <c r="P626" s="25">
        <f t="shared" si="152"/>
        <v>12.04</v>
      </c>
      <c r="Q626" s="25">
        <f t="shared" si="153"/>
        <v>8</v>
      </c>
      <c r="R626" s="25">
        <f t="shared" si="160"/>
        <v>14.4</v>
      </c>
      <c r="S626" s="25">
        <f t="shared" si="154"/>
        <v>325</v>
      </c>
      <c r="T626" s="25">
        <f t="shared" si="155"/>
        <v>380</v>
      </c>
    </row>
    <row r="627" spans="1:20" x14ac:dyDescent="0.25">
      <c r="A627" s="2">
        <v>46139</v>
      </c>
      <c r="B627" s="100" t="s">
        <v>672</v>
      </c>
      <c r="C627" s="76">
        <v>11.7</v>
      </c>
      <c r="D627" s="48">
        <f t="shared" si="149"/>
        <v>1</v>
      </c>
      <c r="E627" s="270">
        <v>386</v>
      </c>
      <c r="F627" s="253">
        <f t="shared" si="150"/>
        <v>0</v>
      </c>
      <c r="G627" s="84">
        <v>11.82</v>
      </c>
      <c r="H627" s="48">
        <f t="shared" si="158"/>
        <v>1</v>
      </c>
      <c r="I627" s="79">
        <f t="shared" si="159"/>
        <v>0</v>
      </c>
      <c r="N627" s="25" t="str">
        <f t="shared" ref="N627:N675" si="163">LEFT(B627,2)</f>
        <v>CA</v>
      </c>
      <c r="O627" s="25">
        <f t="shared" si="151"/>
        <v>11.6</v>
      </c>
      <c r="P627" s="25">
        <f t="shared" si="152"/>
        <v>12.04</v>
      </c>
      <c r="Q627" s="25">
        <f t="shared" si="153"/>
        <v>8</v>
      </c>
      <c r="R627" s="25">
        <f t="shared" si="160"/>
        <v>14.4</v>
      </c>
      <c r="S627" s="25">
        <f t="shared" si="154"/>
        <v>325</v>
      </c>
      <c r="T627" s="25">
        <f t="shared" si="155"/>
        <v>380</v>
      </c>
    </row>
    <row r="628" spans="1:20" x14ac:dyDescent="0.25">
      <c r="A628" s="2">
        <v>46139</v>
      </c>
      <c r="B628" s="100" t="s">
        <v>673</v>
      </c>
      <c r="C628" s="76">
        <v>11.7</v>
      </c>
      <c r="D628" s="48">
        <f t="shared" si="149"/>
        <v>1</v>
      </c>
      <c r="E628" s="270">
        <v>405</v>
      </c>
      <c r="F628" s="253">
        <f t="shared" si="150"/>
        <v>0</v>
      </c>
      <c r="G628" s="84">
        <v>11.1</v>
      </c>
      <c r="H628" s="48">
        <f t="shared" si="158"/>
        <v>1</v>
      </c>
      <c r="I628" s="79">
        <f t="shared" si="159"/>
        <v>0</v>
      </c>
      <c r="N628" s="25" t="str">
        <f t="shared" si="163"/>
        <v>CA</v>
      </c>
      <c r="O628" s="25">
        <f t="shared" si="151"/>
        <v>11.6</v>
      </c>
      <c r="P628" s="25">
        <f t="shared" si="152"/>
        <v>12.04</v>
      </c>
      <c r="Q628" s="25">
        <f t="shared" si="153"/>
        <v>8</v>
      </c>
      <c r="R628" s="25">
        <f t="shared" si="160"/>
        <v>14.4</v>
      </c>
      <c r="S628" s="25">
        <f t="shared" si="154"/>
        <v>325</v>
      </c>
      <c r="T628" s="25">
        <f t="shared" si="155"/>
        <v>380</v>
      </c>
    </row>
    <row r="629" spans="1:20" x14ac:dyDescent="0.25">
      <c r="A629" s="2">
        <v>46139</v>
      </c>
      <c r="B629" s="100" t="s">
        <v>686</v>
      </c>
      <c r="C629" s="76">
        <v>11.6</v>
      </c>
      <c r="D629" s="48">
        <f t="shared" si="149"/>
        <v>1</v>
      </c>
      <c r="E629" s="270">
        <v>397</v>
      </c>
      <c r="F629" s="253">
        <f t="shared" si="150"/>
        <v>0</v>
      </c>
      <c r="G629" s="130"/>
      <c r="H629" s="48"/>
      <c r="I629" s="79">
        <f t="shared" si="159"/>
        <v>0</v>
      </c>
      <c r="N629" s="25" t="str">
        <f t="shared" si="163"/>
        <v>CA</v>
      </c>
      <c r="O629" s="25">
        <f t="shared" si="151"/>
        <v>11.6</v>
      </c>
      <c r="P629" s="25">
        <f t="shared" si="152"/>
        <v>12.04</v>
      </c>
      <c r="Q629" s="25">
        <f t="shared" si="153"/>
        <v>8</v>
      </c>
      <c r="R629" s="25">
        <f t="shared" si="160"/>
        <v>14.4</v>
      </c>
      <c r="S629" s="25">
        <f t="shared" si="154"/>
        <v>325</v>
      </c>
      <c r="T629" s="25">
        <f t="shared" si="155"/>
        <v>380</v>
      </c>
    </row>
    <row r="630" spans="1:20" x14ac:dyDescent="0.25">
      <c r="A630" s="2">
        <v>46139</v>
      </c>
      <c r="B630" s="100" t="s">
        <v>687</v>
      </c>
      <c r="C630" s="76">
        <v>11.7</v>
      </c>
      <c r="D630" s="48">
        <f t="shared" si="149"/>
        <v>1</v>
      </c>
      <c r="E630" s="270">
        <v>405</v>
      </c>
      <c r="F630" s="253">
        <f t="shared" si="150"/>
        <v>0</v>
      </c>
      <c r="G630" s="130"/>
      <c r="H630" s="48"/>
      <c r="I630" s="79">
        <f t="shared" si="159"/>
        <v>0</v>
      </c>
      <c r="N630" s="25" t="str">
        <f t="shared" si="163"/>
        <v>CA</v>
      </c>
      <c r="O630" s="25">
        <f t="shared" si="151"/>
        <v>11.6</v>
      </c>
      <c r="P630" s="25">
        <f t="shared" si="152"/>
        <v>12.04</v>
      </c>
      <c r="Q630" s="25">
        <f t="shared" si="153"/>
        <v>8</v>
      </c>
      <c r="R630" s="25">
        <f t="shared" si="160"/>
        <v>14.4</v>
      </c>
      <c r="S630" s="25">
        <f t="shared" si="154"/>
        <v>325</v>
      </c>
      <c r="T630" s="25">
        <f t="shared" si="155"/>
        <v>380</v>
      </c>
    </row>
    <row r="631" spans="1:20" x14ac:dyDescent="0.25">
      <c r="A631" s="2">
        <v>46139</v>
      </c>
      <c r="B631" s="100" t="s">
        <v>688</v>
      </c>
      <c r="C631" s="76">
        <v>11.7</v>
      </c>
      <c r="D631" s="48">
        <f t="shared" si="149"/>
        <v>1</v>
      </c>
      <c r="E631" s="270">
        <v>397</v>
      </c>
      <c r="F631" s="253">
        <f t="shared" si="150"/>
        <v>0</v>
      </c>
      <c r="G631" s="84">
        <v>12.11</v>
      </c>
      <c r="H631" s="48">
        <f t="shared" si="158"/>
        <v>1</v>
      </c>
      <c r="I631" s="79">
        <f t="shared" si="159"/>
        <v>0</v>
      </c>
      <c r="N631" s="25" t="str">
        <f t="shared" si="163"/>
        <v>CA</v>
      </c>
      <c r="O631" s="25">
        <f t="shared" si="151"/>
        <v>11.6</v>
      </c>
      <c r="P631" s="25">
        <f t="shared" si="152"/>
        <v>12.04</v>
      </c>
      <c r="Q631" s="25">
        <f t="shared" si="153"/>
        <v>8</v>
      </c>
      <c r="R631" s="25">
        <f t="shared" si="160"/>
        <v>14.4</v>
      </c>
      <c r="S631" s="25">
        <f t="shared" si="154"/>
        <v>325</v>
      </c>
      <c r="T631" s="25">
        <f t="shared" si="155"/>
        <v>380</v>
      </c>
    </row>
    <row r="632" spans="1:20" x14ac:dyDescent="0.25">
      <c r="A632" s="2">
        <v>46139</v>
      </c>
      <c r="B632" s="100" t="s">
        <v>689</v>
      </c>
      <c r="C632" s="76">
        <v>11.7</v>
      </c>
      <c r="D632" s="48">
        <f t="shared" si="149"/>
        <v>1</v>
      </c>
      <c r="E632" s="270">
        <v>409</v>
      </c>
      <c r="F632" s="253">
        <f t="shared" si="150"/>
        <v>0</v>
      </c>
      <c r="G632" s="84">
        <v>13.47</v>
      </c>
      <c r="H632" s="48">
        <f t="shared" si="158"/>
        <v>1</v>
      </c>
      <c r="I632" s="79">
        <f t="shared" si="159"/>
        <v>0</v>
      </c>
      <c r="N632" s="25" t="str">
        <f t="shared" si="163"/>
        <v>CA</v>
      </c>
      <c r="O632" s="25">
        <f t="shared" si="151"/>
        <v>11.6</v>
      </c>
      <c r="P632" s="25">
        <f t="shared" si="152"/>
        <v>12.04</v>
      </c>
      <c r="Q632" s="25">
        <f t="shared" si="153"/>
        <v>8</v>
      </c>
      <c r="R632" s="25">
        <f t="shared" si="160"/>
        <v>14.4</v>
      </c>
      <c r="S632" s="25">
        <f t="shared" si="154"/>
        <v>325</v>
      </c>
      <c r="T632" s="25">
        <f t="shared" si="155"/>
        <v>380</v>
      </c>
    </row>
    <row r="633" spans="1:20" x14ac:dyDescent="0.25">
      <c r="A633" s="2">
        <v>46139</v>
      </c>
      <c r="B633" s="100" t="s">
        <v>690</v>
      </c>
      <c r="C633" s="76">
        <v>11.9</v>
      </c>
      <c r="D633" s="48">
        <f t="shared" si="149"/>
        <v>1</v>
      </c>
      <c r="E633" s="270">
        <v>447</v>
      </c>
      <c r="F633" s="253">
        <f t="shared" si="150"/>
        <v>0</v>
      </c>
      <c r="G633" s="84">
        <v>12.7</v>
      </c>
      <c r="H633" s="48">
        <f t="shared" si="158"/>
        <v>1</v>
      </c>
      <c r="I633" s="79">
        <f t="shared" si="159"/>
        <v>0</v>
      </c>
      <c r="N633" s="25" t="str">
        <f t="shared" si="163"/>
        <v>CA</v>
      </c>
      <c r="O633" s="25">
        <f t="shared" si="151"/>
        <v>11.6</v>
      </c>
      <c r="P633" s="25">
        <f t="shared" si="152"/>
        <v>12.04</v>
      </c>
      <c r="Q633" s="25">
        <f t="shared" si="153"/>
        <v>8</v>
      </c>
      <c r="R633" s="25">
        <f t="shared" si="160"/>
        <v>14.4</v>
      </c>
      <c r="S633" s="25">
        <f t="shared" si="154"/>
        <v>325</v>
      </c>
      <c r="T633" s="25">
        <f t="shared" si="155"/>
        <v>380</v>
      </c>
    </row>
    <row r="634" spans="1:20" x14ac:dyDescent="0.25">
      <c r="A634" s="2">
        <v>46140</v>
      </c>
      <c r="B634" s="100" t="s">
        <v>691</v>
      </c>
      <c r="C634" s="76">
        <v>12</v>
      </c>
      <c r="D634" s="48">
        <f t="shared" si="149"/>
        <v>1</v>
      </c>
      <c r="E634" s="270">
        <v>386</v>
      </c>
      <c r="F634" s="253">
        <f t="shared" si="150"/>
        <v>0</v>
      </c>
      <c r="G634" s="84">
        <v>11.81</v>
      </c>
      <c r="H634" s="48">
        <f t="shared" si="158"/>
        <v>1</v>
      </c>
      <c r="I634" s="79">
        <f t="shared" si="159"/>
        <v>0</v>
      </c>
      <c r="N634" s="25" t="str">
        <f t="shared" si="163"/>
        <v>CA</v>
      </c>
      <c r="O634" s="25">
        <f t="shared" si="151"/>
        <v>11.6</v>
      </c>
      <c r="P634" s="25">
        <f t="shared" si="152"/>
        <v>12.04</v>
      </c>
      <c r="Q634" s="25">
        <f t="shared" si="153"/>
        <v>8</v>
      </c>
      <c r="R634" s="25">
        <f t="shared" si="160"/>
        <v>14.4</v>
      </c>
      <c r="S634" s="25">
        <f t="shared" si="154"/>
        <v>325</v>
      </c>
      <c r="T634" s="25">
        <f t="shared" si="155"/>
        <v>380</v>
      </c>
    </row>
    <row r="635" spans="1:20" x14ac:dyDescent="0.25">
      <c r="A635" s="2">
        <v>46140</v>
      </c>
      <c r="B635" s="100" t="s">
        <v>692</v>
      </c>
      <c r="C635" s="76">
        <v>11.8</v>
      </c>
      <c r="D635" s="48">
        <f t="shared" si="149"/>
        <v>1</v>
      </c>
      <c r="E635" s="270">
        <v>410</v>
      </c>
      <c r="F635" s="253">
        <f t="shared" si="150"/>
        <v>0</v>
      </c>
      <c r="G635" s="84">
        <v>11.45</v>
      </c>
      <c r="H635" s="48">
        <f t="shared" si="158"/>
        <v>1</v>
      </c>
      <c r="I635" s="79">
        <f t="shared" si="159"/>
        <v>0</v>
      </c>
      <c r="N635" s="25" t="str">
        <f t="shared" si="163"/>
        <v>CA</v>
      </c>
      <c r="O635" s="25">
        <f t="shared" si="151"/>
        <v>11.6</v>
      </c>
      <c r="P635" s="25">
        <f t="shared" si="152"/>
        <v>12.04</v>
      </c>
      <c r="Q635" s="25">
        <f t="shared" si="153"/>
        <v>8</v>
      </c>
      <c r="R635" s="25">
        <f t="shared" si="160"/>
        <v>14.4</v>
      </c>
      <c r="S635" s="25">
        <f t="shared" si="154"/>
        <v>325</v>
      </c>
      <c r="T635" s="25">
        <f t="shared" si="155"/>
        <v>380</v>
      </c>
    </row>
    <row r="636" spans="1:20" x14ac:dyDescent="0.25">
      <c r="A636" s="2">
        <v>46140</v>
      </c>
      <c r="B636" s="100" t="s">
        <v>693</v>
      </c>
      <c r="C636" s="76">
        <v>11.8</v>
      </c>
      <c r="D636" s="48">
        <f t="shared" si="149"/>
        <v>1</v>
      </c>
      <c r="E636" s="270">
        <v>394</v>
      </c>
      <c r="F636" s="253">
        <f t="shared" si="150"/>
        <v>0</v>
      </c>
      <c r="G636" s="84">
        <v>11.27</v>
      </c>
      <c r="H636" s="48">
        <f t="shared" si="158"/>
        <v>1</v>
      </c>
      <c r="I636" s="79">
        <f t="shared" si="159"/>
        <v>0</v>
      </c>
      <c r="N636" s="25" t="str">
        <f t="shared" si="163"/>
        <v>CA</v>
      </c>
      <c r="O636" s="25">
        <f t="shared" si="151"/>
        <v>11.6</v>
      </c>
      <c r="P636" s="25">
        <f t="shared" si="152"/>
        <v>12.04</v>
      </c>
      <c r="Q636" s="25">
        <f t="shared" si="153"/>
        <v>8</v>
      </c>
      <c r="R636" s="25">
        <f t="shared" si="160"/>
        <v>14.4</v>
      </c>
      <c r="S636" s="25">
        <f t="shared" si="154"/>
        <v>325</v>
      </c>
      <c r="T636" s="25">
        <f t="shared" si="155"/>
        <v>380</v>
      </c>
    </row>
    <row r="637" spans="1:20" x14ac:dyDescent="0.25">
      <c r="A637" s="2">
        <v>46140</v>
      </c>
      <c r="B637" s="100" t="s">
        <v>1218</v>
      </c>
      <c r="C637" s="76">
        <v>16.600000000000001</v>
      </c>
      <c r="D637" s="48">
        <f t="shared" ref="D637:D653" si="164">IF(+(IF(C637&lt;O637,0,IF(C637&gt;P637,0,1)))=1,1,0)</f>
        <v>0</v>
      </c>
      <c r="E637" s="270">
        <v>432</v>
      </c>
      <c r="F637" s="253">
        <f t="shared" si="150"/>
        <v>0</v>
      </c>
      <c r="G637" s="84">
        <v>15.04</v>
      </c>
      <c r="H637" s="48">
        <f t="shared" si="158"/>
        <v>1</v>
      </c>
      <c r="I637" s="79">
        <f t="shared" si="159"/>
        <v>0</v>
      </c>
      <c r="N637" s="25" t="str">
        <f t="shared" si="163"/>
        <v>GU</v>
      </c>
      <c r="O637" s="25">
        <f t="shared" si="151"/>
        <v>17</v>
      </c>
      <c r="P637" s="25">
        <f t="shared" si="152"/>
        <v>17.54</v>
      </c>
      <c r="Q637" s="25">
        <f t="shared" si="153"/>
        <v>14</v>
      </c>
      <c r="R637" s="25">
        <f t="shared" si="160"/>
        <v>18.399999999999999</v>
      </c>
      <c r="S637" s="25">
        <f t="shared" si="154"/>
        <v>355</v>
      </c>
      <c r="T637" s="25">
        <f t="shared" si="155"/>
        <v>410</v>
      </c>
    </row>
    <row r="638" spans="1:20" x14ac:dyDescent="0.25">
      <c r="A638" s="2">
        <v>46140</v>
      </c>
      <c r="B638" s="100" t="s">
        <v>1219</v>
      </c>
      <c r="C638" s="76">
        <v>17.2</v>
      </c>
      <c r="D638" s="48">
        <f t="shared" si="164"/>
        <v>1</v>
      </c>
      <c r="E638" s="270">
        <v>436</v>
      </c>
      <c r="F638" s="253">
        <f t="shared" si="150"/>
        <v>0</v>
      </c>
      <c r="G638" s="84">
        <v>15.53</v>
      </c>
      <c r="H638" s="48">
        <f t="shared" si="158"/>
        <v>1</v>
      </c>
      <c r="I638" s="79">
        <f t="shared" si="159"/>
        <v>0</v>
      </c>
      <c r="N638" s="25" t="str">
        <f t="shared" si="163"/>
        <v>GU</v>
      </c>
      <c r="O638" s="25">
        <f t="shared" si="151"/>
        <v>17</v>
      </c>
      <c r="P638" s="25">
        <f t="shared" si="152"/>
        <v>17.54</v>
      </c>
      <c r="Q638" s="25">
        <f t="shared" si="153"/>
        <v>14</v>
      </c>
      <c r="R638" s="25">
        <f t="shared" si="160"/>
        <v>18.399999999999999</v>
      </c>
      <c r="S638" s="25">
        <f t="shared" si="154"/>
        <v>355</v>
      </c>
      <c r="T638" s="25">
        <f t="shared" si="155"/>
        <v>410</v>
      </c>
    </row>
    <row r="639" spans="1:20" x14ac:dyDescent="0.25">
      <c r="A639" s="2">
        <v>46140</v>
      </c>
      <c r="B639" s="100" t="s">
        <v>1220</v>
      </c>
      <c r="C639" s="76">
        <v>17.399999999999999</v>
      </c>
      <c r="D639" s="48">
        <f t="shared" si="164"/>
        <v>1</v>
      </c>
      <c r="E639" s="270">
        <v>417</v>
      </c>
      <c r="F639" s="253">
        <f t="shared" si="150"/>
        <v>0</v>
      </c>
      <c r="G639" s="84">
        <v>14.92</v>
      </c>
      <c r="H639" s="48">
        <f t="shared" si="158"/>
        <v>1</v>
      </c>
      <c r="I639" s="79">
        <f t="shared" si="159"/>
        <v>0</v>
      </c>
      <c r="N639" s="25" t="str">
        <f t="shared" si="163"/>
        <v>GU</v>
      </c>
      <c r="O639" s="25">
        <f t="shared" si="151"/>
        <v>17</v>
      </c>
      <c r="P639" s="25">
        <f t="shared" si="152"/>
        <v>17.54</v>
      </c>
      <c r="Q639" s="25">
        <f t="shared" si="153"/>
        <v>14</v>
      </c>
      <c r="R639" s="25">
        <f t="shared" si="160"/>
        <v>18.399999999999999</v>
      </c>
      <c r="S639" s="25">
        <f t="shared" si="154"/>
        <v>355</v>
      </c>
      <c r="T639" s="25">
        <f t="shared" si="155"/>
        <v>410</v>
      </c>
    </row>
    <row r="640" spans="1:20" x14ac:dyDescent="0.25">
      <c r="A640" s="2">
        <v>46140</v>
      </c>
      <c r="B640" s="100" t="s">
        <v>1221</v>
      </c>
      <c r="C640" s="76">
        <v>17.3</v>
      </c>
      <c r="D640" s="48">
        <f t="shared" si="164"/>
        <v>1</v>
      </c>
      <c r="E640" s="270">
        <v>414</v>
      </c>
      <c r="F640" s="253">
        <f t="shared" si="150"/>
        <v>0</v>
      </c>
      <c r="G640" s="84">
        <v>15.22</v>
      </c>
      <c r="H640" s="48">
        <f t="shared" si="158"/>
        <v>1</v>
      </c>
      <c r="I640" s="79">
        <f t="shared" si="159"/>
        <v>0</v>
      </c>
      <c r="N640" s="25" t="str">
        <f t="shared" si="163"/>
        <v>GU</v>
      </c>
      <c r="O640" s="25">
        <f t="shared" si="151"/>
        <v>17</v>
      </c>
      <c r="P640" s="25">
        <f t="shared" si="152"/>
        <v>17.54</v>
      </c>
      <c r="Q640" s="25">
        <f t="shared" si="153"/>
        <v>14</v>
      </c>
      <c r="R640" s="25">
        <f t="shared" si="160"/>
        <v>18.399999999999999</v>
      </c>
      <c r="S640" s="25">
        <f t="shared" si="154"/>
        <v>355</v>
      </c>
      <c r="T640" s="25">
        <f t="shared" si="155"/>
        <v>410</v>
      </c>
    </row>
    <row r="641" spans="1:20" x14ac:dyDescent="0.25">
      <c r="A641" s="2">
        <v>46140</v>
      </c>
      <c r="B641" s="100" t="s">
        <v>1222</v>
      </c>
      <c r="C641" s="76">
        <v>17.3</v>
      </c>
      <c r="D641" s="48">
        <f t="shared" si="164"/>
        <v>1</v>
      </c>
      <c r="E641" s="252">
        <v>387</v>
      </c>
      <c r="F641" s="253">
        <f t="shared" si="150"/>
        <v>1</v>
      </c>
      <c r="G641" s="84">
        <v>15.11</v>
      </c>
      <c r="H641" s="48">
        <f t="shared" si="158"/>
        <v>1</v>
      </c>
      <c r="I641" s="79">
        <f t="shared" si="159"/>
        <v>1</v>
      </c>
      <c r="N641" s="25" t="str">
        <f t="shared" si="163"/>
        <v>GU</v>
      </c>
      <c r="O641" s="25">
        <f t="shared" si="151"/>
        <v>17</v>
      </c>
      <c r="P641" s="25">
        <f t="shared" si="152"/>
        <v>17.54</v>
      </c>
      <c r="Q641" s="25">
        <f t="shared" si="153"/>
        <v>14</v>
      </c>
      <c r="R641" s="25">
        <f t="shared" si="160"/>
        <v>18.399999999999999</v>
      </c>
      <c r="S641" s="25">
        <f t="shared" si="154"/>
        <v>355</v>
      </c>
      <c r="T641" s="25">
        <f t="shared" si="155"/>
        <v>410</v>
      </c>
    </row>
    <row r="642" spans="1:20" x14ac:dyDescent="0.25">
      <c r="A642" s="2">
        <v>46141</v>
      </c>
      <c r="B642" s="100" t="s">
        <v>1223</v>
      </c>
      <c r="C642" s="76">
        <v>17.2</v>
      </c>
      <c r="D642" s="48">
        <f t="shared" si="164"/>
        <v>1</v>
      </c>
      <c r="E642" s="270">
        <v>416</v>
      </c>
      <c r="F642" s="253">
        <f t="shared" si="150"/>
        <v>0</v>
      </c>
      <c r="G642" s="84">
        <v>15.72</v>
      </c>
      <c r="H642" s="48">
        <f t="shared" si="158"/>
        <v>1</v>
      </c>
      <c r="I642" s="79">
        <f t="shared" si="159"/>
        <v>0</v>
      </c>
      <c r="N642" s="25" t="str">
        <f t="shared" si="163"/>
        <v>GU</v>
      </c>
      <c r="O642" s="25">
        <f t="shared" si="151"/>
        <v>17</v>
      </c>
      <c r="P642" s="25">
        <f t="shared" si="152"/>
        <v>17.54</v>
      </c>
      <c r="Q642" s="25">
        <f t="shared" si="153"/>
        <v>14</v>
      </c>
      <c r="R642" s="25">
        <f t="shared" si="160"/>
        <v>18.399999999999999</v>
      </c>
      <c r="S642" s="25">
        <f t="shared" si="154"/>
        <v>355</v>
      </c>
      <c r="T642" s="25">
        <f t="shared" si="155"/>
        <v>410</v>
      </c>
    </row>
    <row r="643" spans="1:20" x14ac:dyDescent="0.25">
      <c r="A643" s="2">
        <v>46141</v>
      </c>
      <c r="B643" s="100" t="s">
        <v>1224</v>
      </c>
      <c r="C643" s="76">
        <v>17</v>
      </c>
      <c r="D643" s="48">
        <f t="shared" si="164"/>
        <v>1</v>
      </c>
      <c r="E643" s="270">
        <v>415</v>
      </c>
      <c r="F643" s="253">
        <f t="shared" si="150"/>
        <v>0</v>
      </c>
      <c r="G643" s="84">
        <v>15.08</v>
      </c>
      <c r="H643" s="48">
        <f t="shared" si="158"/>
        <v>1</v>
      </c>
      <c r="I643" s="79">
        <f t="shared" si="159"/>
        <v>0</v>
      </c>
      <c r="N643" s="25" t="str">
        <f t="shared" si="163"/>
        <v>GU</v>
      </c>
      <c r="O643" s="25">
        <f t="shared" si="151"/>
        <v>17</v>
      </c>
      <c r="P643" s="25">
        <f t="shared" si="152"/>
        <v>17.54</v>
      </c>
      <c r="Q643" s="25">
        <f t="shared" si="153"/>
        <v>14</v>
      </c>
      <c r="R643" s="25">
        <f t="shared" si="160"/>
        <v>18.399999999999999</v>
      </c>
      <c r="S643" s="25">
        <f t="shared" si="154"/>
        <v>355</v>
      </c>
      <c r="T643" s="25">
        <f t="shared" si="155"/>
        <v>410</v>
      </c>
    </row>
    <row r="644" spans="1:20" x14ac:dyDescent="0.25">
      <c r="A644" s="2">
        <v>46141</v>
      </c>
      <c r="B644" s="100" t="s">
        <v>682</v>
      </c>
      <c r="C644" s="76">
        <v>17.399999999999999</v>
      </c>
      <c r="D644" s="48">
        <f t="shared" si="164"/>
        <v>1</v>
      </c>
      <c r="E644" s="252">
        <v>408</v>
      </c>
      <c r="F644" s="253">
        <f t="shared" si="150"/>
        <v>1</v>
      </c>
      <c r="G644" s="84">
        <v>15.28</v>
      </c>
      <c r="H644" s="48">
        <f t="shared" si="158"/>
        <v>1</v>
      </c>
      <c r="I644" s="79">
        <f t="shared" si="159"/>
        <v>1</v>
      </c>
      <c r="N644" s="25" t="str">
        <f t="shared" si="163"/>
        <v>GU</v>
      </c>
      <c r="O644" s="25">
        <f t="shared" si="151"/>
        <v>17</v>
      </c>
      <c r="P644" s="25">
        <f t="shared" si="152"/>
        <v>17.54</v>
      </c>
      <c r="Q644" s="25">
        <f t="shared" si="153"/>
        <v>14</v>
      </c>
      <c r="R644" s="25">
        <f t="shared" si="160"/>
        <v>18.399999999999999</v>
      </c>
      <c r="S644" s="25">
        <f t="shared" si="154"/>
        <v>355</v>
      </c>
      <c r="T644" s="25">
        <f t="shared" si="155"/>
        <v>410</v>
      </c>
    </row>
    <row r="645" spans="1:20" x14ac:dyDescent="0.25">
      <c r="A645" s="2">
        <v>46141</v>
      </c>
      <c r="B645" s="100" t="s">
        <v>683</v>
      </c>
      <c r="C645" s="76">
        <v>17</v>
      </c>
      <c r="D645" s="48">
        <f t="shared" si="164"/>
        <v>1</v>
      </c>
      <c r="E645" s="270">
        <v>498</v>
      </c>
      <c r="F645" s="253">
        <f t="shared" si="150"/>
        <v>0</v>
      </c>
      <c r="G645" s="84">
        <v>16.98</v>
      </c>
      <c r="H645" s="48">
        <f t="shared" si="158"/>
        <v>1</v>
      </c>
      <c r="I645" s="79">
        <f t="shared" si="159"/>
        <v>0</v>
      </c>
      <c r="N645" s="25" t="str">
        <f t="shared" si="163"/>
        <v>GU</v>
      </c>
      <c r="O645" s="25">
        <f t="shared" si="151"/>
        <v>17</v>
      </c>
      <c r="P645" s="25">
        <f t="shared" si="152"/>
        <v>17.54</v>
      </c>
      <c r="Q645" s="25">
        <f t="shared" si="153"/>
        <v>14</v>
      </c>
      <c r="R645" s="25">
        <f t="shared" si="160"/>
        <v>18.399999999999999</v>
      </c>
      <c r="S645" s="25">
        <f t="shared" si="154"/>
        <v>355</v>
      </c>
      <c r="T645" s="25">
        <f t="shared" si="155"/>
        <v>410</v>
      </c>
    </row>
    <row r="646" spans="1:20" x14ac:dyDescent="0.25">
      <c r="A646" s="2">
        <v>46141</v>
      </c>
      <c r="B646" s="100" t="s">
        <v>685</v>
      </c>
      <c r="C646" s="76">
        <v>17.100000000000001</v>
      </c>
      <c r="D646" s="48">
        <f t="shared" si="164"/>
        <v>1</v>
      </c>
      <c r="E646" s="270">
        <v>490</v>
      </c>
      <c r="F646" s="253">
        <f t="shared" si="150"/>
        <v>0</v>
      </c>
      <c r="G646" s="84">
        <v>16.72</v>
      </c>
      <c r="H646" s="48">
        <f t="shared" si="158"/>
        <v>1</v>
      </c>
      <c r="I646" s="79">
        <f t="shared" si="159"/>
        <v>0</v>
      </c>
      <c r="N646" s="25" t="str">
        <f t="shared" si="163"/>
        <v>GU</v>
      </c>
      <c r="O646" s="25">
        <f t="shared" si="151"/>
        <v>17</v>
      </c>
      <c r="P646" s="25">
        <f t="shared" si="152"/>
        <v>17.54</v>
      </c>
      <c r="Q646" s="25">
        <f t="shared" si="153"/>
        <v>14</v>
      </c>
      <c r="R646" s="25">
        <f t="shared" si="160"/>
        <v>18.399999999999999</v>
      </c>
      <c r="S646" s="25">
        <f t="shared" si="154"/>
        <v>355</v>
      </c>
      <c r="T646" s="25">
        <f t="shared" si="155"/>
        <v>410</v>
      </c>
    </row>
    <row r="647" spans="1:20" x14ac:dyDescent="0.25">
      <c r="A647" s="2">
        <v>46141</v>
      </c>
      <c r="B647" s="247" t="s">
        <v>696</v>
      </c>
      <c r="C647" s="26">
        <v>14.5</v>
      </c>
      <c r="D647" s="48">
        <f t="shared" si="164"/>
        <v>1</v>
      </c>
      <c r="E647" s="270">
        <v>592</v>
      </c>
      <c r="F647" s="253">
        <f t="shared" si="150"/>
        <v>0</v>
      </c>
      <c r="G647" s="26"/>
      <c r="H647" s="48"/>
      <c r="I647" s="79">
        <f t="shared" si="159"/>
        <v>0</v>
      </c>
      <c r="N647" s="25" t="str">
        <f t="shared" si="163"/>
        <v>VM</v>
      </c>
      <c r="O647" s="25">
        <f t="shared" si="151"/>
        <v>14.2</v>
      </c>
      <c r="P647" s="25">
        <f t="shared" si="152"/>
        <v>14.64</v>
      </c>
      <c r="Q647" s="25">
        <f t="shared" si="153"/>
        <v>0</v>
      </c>
      <c r="R647" s="25">
        <f t="shared" si="160"/>
        <v>0</v>
      </c>
      <c r="S647" s="25">
        <f t="shared" si="154"/>
        <v>375</v>
      </c>
      <c r="T647" s="25">
        <f t="shared" si="155"/>
        <v>425</v>
      </c>
    </row>
    <row r="648" spans="1:20" x14ac:dyDescent="0.25">
      <c r="A648" s="2">
        <v>46142</v>
      </c>
      <c r="B648" s="247" t="s">
        <v>697</v>
      </c>
      <c r="C648" s="26">
        <v>14.6</v>
      </c>
      <c r="D648" s="48">
        <f t="shared" si="164"/>
        <v>1</v>
      </c>
      <c r="E648" s="270">
        <v>450</v>
      </c>
      <c r="F648" s="253">
        <f t="shared" si="150"/>
        <v>0</v>
      </c>
      <c r="G648" s="26"/>
      <c r="H648" s="48"/>
      <c r="I648" s="79">
        <f t="shared" si="159"/>
        <v>0</v>
      </c>
      <c r="N648" s="25" t="str">
        <f t="shared" ref="N648:N655" si="165">LEFT(B648,2)</f>
        <v>VM</v>
      </c>
      <c r="O648" s="25">
        <f t="shared" si="151"/>
        <v>14.2</v>
      </c>
      <c r="P648" s="25">
        <f t="shared" si="152"/>
        <v>14.64</v>
      </c>
      <c r="Q648" s="25">
        <f t="shared" si="153"/>
        <v>0</v>
      </c>
      <c r="R648" s="25">
        <f t="shared" si="160"/>
        <v>0</v>
      </c>
      <c r="S648" s="25">
        <f t="shared" si="154"/>
        <v>375</v>
      </c>
      <c r="T648" s="25">
        <f t="shared" si="155"/>
        <v>425</v>
      </c>
    </row>
    <row r="649" spans="1:20" x14ac:dyDescent="0.25">
      <c r="A649" s="2">
        <v>46142</v>
      </c>
      <c r="B649" s="247" t="s">
        <v>698</v>
      </c>
      <c r="C649" s="26">
        <v>14.2</v>
      </c>
      <c r="D649" s="48">
        <f t="shared" si="164"/>
        <v>1</v>
      </c>
      <c r="E649" s="270">
        <v>475</v>
      </c>
      <c r="F649" s="253">
        <f t="shared" si="150"/>
        <v>0</v>
      </c>
      <c r="G649" s="26"/>
      <c r="H649" s="48"/>
      <c r="I649" s="79">
        <f t="shared" si="159"/>
        <v>0</v>
      </c>
      <c r="N649" s="25" t="str">
        <f t="shared" si="165"/>
        <v>VM</v>
      </c>
      <c r="O649" s="25">
        <f t="shared" si="151"/>
        <v>14.2</v>
      </c>
      <c r="P649" s="25">
        <f t="shared" si="152"/>
        <v>14.64</v>
      </c>
      <c r="Q649" s="25">
        <f t="shared" si="153"/>
        <v>0</v>
      </c>
      <c r="R649" s="25">
        <f t="shared" si="160"/>
        <v>0</v>
      </c>
      <c r="S649" s="25">
        <f t="shared" si="154"/>
        <v>375</v>
      </c>
      <c r="T649" s="25">
        <f t="shared" si="155"/>
        <v>425</v>
      </c>
    </row>
    <row r="650" spans="1:20" x14ac:dyDescent="0.25">
      <c r="A650" s="2">
        <v>46142</v>
      </c>
      <c r="B650" s="247" t="s">
        <v>699</v>
      </c>
      <c r="C650" s="26">
        <v>14.2</v>
      </c>
      <c r="D650" s="48">
        <f t="shared" si="164"/>
        <v>1</v>
      </c>
      <c r="E650" s="270">
        <v>463</v>
      </c>
      <c r="F650" s="253">
        <f t="shared" si="150"/>
        <v>0</v>
      </c>
      <c r="G650" s="26"/>
      <c r="H650" s="48"/>
      <c r="I650" s="79">
        <f t="shared" si="159"/>
        <v>0</v>
      </c>
      <c r="N650" s="25" t="str">
        <f t="shared" si="165"/>
        <v>VM</v>
      </c>
      <c r="O650" s="25">
        <f t="shared" si="151"/>
        <v>14.2</v>
      </c>
      <c r="P650" s="25">
        <f t="shared" si="152"/>
        <v>14.64</v>
      </c>
      <c r="Q650" s="25">
        <f t="shared" si="153"/>
        <v>0</v>
      </c>
      <c r="R650" s="25">
        <f t="shared" si="160"/>
        <v>0</v>
      </c>
      <c r="S650" s="25">
        <f t="shared" si="154"/>
        <v>375</v>
      </c>
      <c r="T650" s="25">
        <f t="shared" si="155"/>
        <v>425</v>
      </c>
    </row>
    <row r="651" spans="1:20" x14ac:dyDescent="0.25">
      <c r="A651" s="2">
        <v>46142</v>
      </c>
      <c r="B651" s="247" t="s">
        <v>708</v>
      </c>
      <c r="C651" s="26">
        <v>14.2</v>
      </c>
      <c r="D651" s="48">
        <f t="shared" si="164"/>
        <v>1</v>
      </c>
      <c r="E651" s="270">
        <v>453</v>
      </c>
      <c r="F651" s="253">
        <f t="shared" si="150"/>
        <v>0</v>
      </c>
      <c r="G651" s="26"/>
      <c r="H651" s="48"/>
      <c r="I651" s="79">
        <f t="shared" si="159"/>
        <v>0</v>
      </c>
      <c r="N651" s="25" t="str">
        <f t="shared" si="165"/>
        <v>VM</v>
      </c>
      <c r="O651" s="25">
        <f t="shared" si="151"/>
        <v>14.2</v>
      </c>
      <c r="P651" s="25">
        <f t="shared" si="152"/>
        <v>14.64</v>
      </c>
      <c r="Q651" s="25">
        <f t="shared" si="153"/>
        <v>0</v>
      </c>
      <c r="R651" s="25">
        <f t="shared" si="160"/>
        <v>0</v>
      </c>
      <c r="S651" s="25">
        <f t="shared" si="154"/>
        <v>375</v>
      </c>
      <c r="T651" s="25">
        <f t="shared" si="155"/>
        <v>425</v>
      </c>
    </row>
    <row r="652" spans="1:20" x14ac:dyDescent="0.25">
      <c r="A652" s="2">
        <v>46142</v>
      </c>
      <c r="B652" s="247" t="s">
        <v>709</v>
      </c>
      <c r="C652" s="26">
        <v>14.3</v>
      </c>
      <c r="D652" s="48">
        <f t="shared" si="164"/>
        <v>1</v>
      </c>
      <c r="E652" s="270">
        <v>441</v>
      </c>
      <c r="F652" s="253">
        <f t="shared" si="150"/>
        <v>0</v>
      </c>
      <c r="G652" s="26"/>
      <c r="H652" s="48"/>
      <c r="I652" s="247">
        <f t="shared" si="159"/>
        <v>0</v>
      </c>
      <c r="N652" s="25" t="str">
        <f t="shared" si="165"/>
        <v>VM</v>
      </c>
      <c r="O652" s="25">
        <f t="shared" si="151"/>
        <v>14.2</v>
      </c>
      <c r="P652" s="25">
        <f t="shared" si="152"/>
        <v>14.64</v>
      </c>
      <c r="Q652" s="25">
        <f t="shared" si="153"/>
        <v>0</v>
      </c>
      <c r="R652" s="25">
        <f t="shared" si="160"/>
        <v>0</v>
      </c>
      <c r="S652" s="25">
        <f t="shared" si="154"/>
        <v>375</v>
      </c>
      <c r="T652" s="25">
        <f t="shared" si="155"/>
        <v>425</v>
      </c>
    </row>
    <row r="653" spans="1:20" x14ac:dyDescent="0.25">
      <c r="A653" s="2">
        <v>46142</v>
      </c>
      <c r="B653" s="247" t="s">
        <v>710</v>
      </c>
      <c r="C653" s="76">
        <v>13.8</v>
      </c>
      <c r="D653" s="48">
        <f t="shared" si="164"/>
        <v>0</v>
      </c>
      <c r="E653" s="270">
        <v>435</v>
      </c>
      <c r="F653" s="253">
        <f t="shared" si="150"/>
        <v>0</v>
      </c>
      <c r="G653" s="26"/>
      <c r="H653" s="48"/>
      <c r="I653" s="247">
        <f t="shared" si="159"/>
        <v>0</v>
      </c>
      <c r="N653" s="25" t="str">
        <f t="shared" si="165"/>
        <v>VM</v>
      </c>
      <c r="O653" s="25">
        <f t="shared" si="151"/>
        <v>14.2</v>
      </c>
      <c r="P653" s="25">
        <f t="shared" si="152"/>
        <v>14.64</v>
      </c>
      <c r="Q653" s="25">
        <f t="shared" si="153"/>
        <v>0</v>
      </c>
      <c r="R653" s="25">
        <f t="shared" si="160"/>
        <v>0</v>
      </c>
      <c r="S653" s="25">
        <f t="shared" si="154"/>
        <v>375</v>
      </c>
      <c r="T653" s="25">
        <f t="shared" si="155"/>
        <v>425</v>
      </c>
    </row>
    <row r="654" spans="1:20" x14ac:dyDescent="0.25">
      <c r="A654" s="2"/>
      <c r="B654" s="247"/>
      <c r="C654" s="26"/>
      <c r="D654" s="48"/>
      <c r="E654" s="256"/>
      <c r="F654" s="253"/>
      <c r="G654" s="26"/>
      <c r="H654" s="48"/>
      <c r="I654" s="247"/>
      <c r="N654" s="25" t="str">
        <f t="shared" si="165"/>
        <v/>
      </c>
      <c r="O654" s="25" t="e">
        <f t="shared" si="151"/>
        <v>#N/A</v>
      </c>
      <c r="P654" s="25" t="e">
        <f t="shared" si="152"/>
        <v>#N/A</v>
      </c>
      <c r="Q654" s="25" t="e">
        <f t="shared" si="153"/>
        <v>#N/A</v>
      </c>
      <c r="R654" s="25" t="e">
        <f t="shared" si="160"/>
        <v>#N/A</v>
      </c>
      <c r="S654" s="25" t="e">
        <f t="shared" si="154"/>
        <v>#N/A</v>
      </c>
      <c r="T654" s="25" t="e">
        <f t="shared" si="155"/>
        <v>#N/A</v>
      </c>
    </row>
    <row r="655" spans="1:20" x14ac:dyDescent="0.25">
      <c r="A655" s="2"/>
      <c r="B655" s="247"/>
      <c r="C655" s="26"/>
      <c r="D655" s="48"/>
      <c r="E655" s="256"/>
      <c r="F655" s="253"/>
      <c r="G655" s="26"/>
      <c r="H655" s="48"/>
      <c r="I655" s="247"/>
      <c r="N655" s="25" t="str">
        <f t="shared" si="165"/>
        <v/>
      </c>
      <c r="O655" s="25" t="e">
        <f t="shared" si="151"/>
        <v>#N/A</v>
      </c>
      <c r="P655" s="25" t="e">
        <f t="shared" si="152"/>
        <v>#N/A</v>
      </c>
      <c r="Q655" s="25" t="e">
        <f t="shared" si="153"/>
        <v>#N/A</v>
      </c>
      <c r="R655" s="25" t="e">
        <f t="shared" si="160"/>
        <v>#N/A</v>
      </c>
      <c r="S655" s="25" t="e">
        <f t="shared" si="154"/>
        <v>#N/A</v>
      </c>
      <c r="T655" s="25" t="e">
        <f t="shared" si="155"/>
        <v>#N/A</v>
      </c>
    </row>
    <row r="656" spans="1:20" x14ac:dyDescent="0.25">
      <c r="A656" s="1"/>
      <c r="B656" s="1">
        <f>COUNTA(B508:B655)</f>
        <v>146</v>
      </c>
      <c r="C656" s="258">
        <f>((COUNTA(C508:C655))-COUNTIF(D508:D655,"&lt;1"))/(COUNTA(C508:C655))</f>
        <v>0.96551724137931039</v>
      </c>
      <c r="D656" s="82"/>
      <c r="E656" s="258">
        <f>((COUNTA(E508:E655))-COUNTIF(F508:F655,"&lt;1"))/(COUNTA(E508:E655))</f>
        <v>0.64383561643835618</v>
      </c>
      <c r="F656" s="1"/>
      <c r="G656" s="258">
        <f>((COUNTA(G508:G655))-COUNTIF(H508:H655,"&lt;1"))/(COUNTA(G508:G655))</f>
        <v>0.9921875</v>
      </c>
      <c r="H656" s="82"/>
      <c r="I656" s="259">
        <f>AVERAGE(I508:I655)</f>
        <v>0.62328767123287676</v>
      </c>
      <c r="N656" s="25" t="str">
        <f t="shared" si="163"/>
        <v>14</v>
      </c>
      <c r="O656" s="25" t="e">
        <f t="shared" si="151"/>
        <v>#N/A</v>
      </c>
      <c r="P656" s="25" t="e">
        <f t="shared" si="152"/>
        <v>#N/A</v>
      </c>
      <c r="Q656" s="25" t="e">
        <f t="shared" si="153"/>
        <v>#N/A</v>
      </c>
      <c r="R656" s="25" t="e">
        <f t="shared" si="160"/>
        <v>#N/A</v>
      </c>
      <c r="S656" s="25" t="e">
        <f t="shared" si="154"/>
        <v>#N/A</v>
      </c>
      <c r="T656" s="25" t="e">
        <f t="shared" si="155"/>
        <v>#N/A</v>
      </c>
    </row>
    <row r="657" spans="1:20" x14ac:dyDescent="0.25">
      <c r="A657" s="1"/>
      <c r="B657" s="1"/>
      <c r="C657" s="301"/>
      <c r="D657" s="82"/>
      <c r="E657" s="301"/>
      <c r="F657" s="1"/>
      <c r="G657" s="301"/>
      <c r="H657" s="82"/>
      <c r="I657" s="258"/>
      <c r="N657" s="25" t="str">
        <f t="shared" si="163"/>
        <v/>
      </c>
      <c r="O657" s="25" t="e">
        <f t="shared" si="151"/>
        <v>#N/A</v>
      </c>
      <c r="P657" s="25" t="e">
        <f t="shared" si="152"/>
        <v>#N/A</v>
      </c>
      <c r="Q657" s="25" t="e">
        <f t="shared" si="153"/>
        <v>#N/A</v>
      </c>
      <c r="R657" s="25" t="e">
        <f t="shared" si="160"/>
        <v>#N/A</v>
      </c>
      <c r="S657" s="25" t="e">
        <f t="shared" si="154"/>
        <v>#N/A</v>
      </c>
      <c r="T657" s="25" t="e">
        <f t="shared" si="155"/>
        <v>#N/A</v>
      </c>
    </row>
    <row r="658" spans="1:20" x14ac:dyDescent="0.25">
      <c r="A658" s="1"/>
      <c r="B658" s="1"/>
      <c r="C658" s="301"/>
      <c r="D658" s="82"/>
      <c r="E658" s="301"/>
      <c r="F658" s="1"/>
      <c r="G658" s="301"/>
      <c r="H658" s="82"/>
      <c r="I658" s="258"/>
      <c r="N658" s="25" t="str">
        <f t="shared" si="163"/>
        <v/>
      </c>
      <c r="O658" s="25" t="e">
        <f t="shared" si="151"/>
        <v>#N/A</v>
      </c>
      <c r="P658" s="25" t="e">
        <f t="shared" si="152"/>
        <v>#N/A</v>
      </c>
      <c r="Q658" s="25" t="e">
        <f t="shared" si="153"/>
        <v>#N/A</v>
      </c>
      <c r="R658" s="25" t="e">
        <f t="shared" si="160"/>
        <v>#N/A</v>
      </c>
      <c r="S658" s="25" t="e">
        <f t="shared" si="154"/>
        <v>#N/A</v>
      </c>
      <c r="T658" s="25" t="e">
        <f t="shared" si="155"/>
        <v>#N/A</v>
      </c>
    </row>
    <row r="659" spans="1:20" x14ac:dyDescent="0.25">
      <c r="A659" s="1"/>
      <c r="B659" s="1"/>
      <c r="C659" s="301"/>
      <c r="D659" s="82"/>
      <c r="E659" s="301"/>
      <c r="F659" s="1"/>
      <c r="G659" s="301"/>
      <c r="H659" s="82"/>
      <c r="I659" s="258"/>
      <c r="N659" s="25" t="str">
        <f t="shared" si="163"/>
        <v/>
      </c>
      <c r="O659" s="25" t="e">
        <f t="shared" si="151"/>
        <v>#N/A</v>
      </c>
      <c r="P659" s="25" t="e">
        <f t="shared" si="152"/>
        <v>#N/A</v>
      </c>
      <c r="Q659" s="25" t="e">
        <f t="shared" si="153"/>
        <v>#N/A</v>
      </c>
      <c r="R659" s="25" t="e">
        <f t="shared" si="160"/>
        <v>#N/A</v>
      </c>
      <c r="S659" s="25" t="e">
        <f t="shared" si="154"/>
        <v>#N/A</v>
      </c>
      <c r="T659" s="25" t="e">
        <f t="shared" si="155"/>
        <v>#N/A</v>
      </c>
    </row>
    <row r="660" spans="1:20" x14ac:dyDescent="0.25">
      <c r="D660" s="82"/>
      <c r="E660" s="301"/>
      <c r="F660" s="1"/>
      <c r="H660" s="82"/>
      <c r="N660" s="25" t="str">
        <f t="shared" si="163"/>
        <v/>
      </c>
      <c r="O660" s="25" t="e">
        <f t="shared" si="151"/>
        <v>#N/A</v>
      </c>
      <c r="P660" s="25" t="e">
        <f t="shared" si="152"/>
        <v>#N/A</v>
      </c>
      <c r="Q660" s="25" t="e">
        <f t="shared" si="153"/>
        <v>#N/A</v>
      </c>
      <c r="R660" s="25" t="e">
        <f t="shared" si="160"/>
        <v>#N/A</v>
      </c>
      <c r="S660" s="25" t="e">
        <f t="shared" si="154"/>
        <v>#N/A</v>
      </c>
      <c r="T660" s="25" t="e">
        <f t="shared" si="155"/>
        <v>#N/A</v>
      </c>
    </row>
    <row r="661" spans="1:20" x14ac:dyDescent="0.25">
      <c r="A661" s="7" t="s">
        <v>18</v>
      </c>
      <c r="B661" s="99" t="s">
        <v>19</v>
      </c>
      <c r="C661" s="17" t="s">
        <v>10</v>
      </c>
      <c r="D661" s="48"/>
      <c r="E661" s="250" t="s">
        <v>9</v>
      </c>
      <c r="F661" s="251"/>
      <c r="G661" s="67" t="s">
        <v>11</v>
      </c>
      <c r="H661" s="70"/>
      <c r="I661" s="78" t="s">
        <v>20</v>
      </c>
      <c r="N661" s="25" t="str">
        <f t="shared" si="163"/>
        <v>ID</v>
      </c>
      <c r="O661" s="25" t="e">
        <f t="shared" si="151"/>
        <v>#N/A</v>
      </c>
      <c r="P661" s="25" t="e">
        <f t="shared" si="152"/>
        <v>#N/A</v>
      </c>
      <c r="Q661" s="25" t="e">
        <f t="shared" si="153"/>
        <v>#N/A</v>
      </c>
      <c r="R661" s="25" t="e">
        <f t="shared" si="160"/>
        <v>#N/A</v>
      </c>
      <c r="S661" s="25" t="e">
        <f t="shared" si="154"/>
        <v>#N/A</v>
      </c>
      <c r="T661" s="25" t="e">
        <f t="shared" si="155"/>
        <v>#N/A</v>
      </c>
    </row>
    <row r="662" spans="1:20" x14ac:dyDescent="0.25">
      <c r="A662" s="2">
        <v>46146</v>
      </c>
      <c r="B662" s="100" t="s">
        <v>700</v>
      </c>
      <c r="C662" s="76">
        <v>11.9</v>
      </c>
      <c r="D662" s="48">
        <f t="shared" ref="D662:D707" si="166">IF(+(IF(C662&lt;O662,0,IF(C662&gt;P662,0,1)))=1,1,0)</f>
        <v>1</v>
      </c>
      <c r="E662" s="270">
        <v>397</v>
      </c>
      <c r="F662" s="253">
        <f t="shared" ref="F662:F721" si="167">IF(+(IF(E662&lt;S662,0,IF(E662&gt;T662,0,1)))=1,1,0)</f>
        <v>0</v>
      </c>
      <c r="G662" s="26">
        <v>11.27</v>
      </c>
      <c r="H662" s="48">
        <f t="shared" ref="H662:H686" si="168">IF(+(IF(G662&lt;Q662,0,IF(G662&gt;R662,0,1)))=1,1,0)</f>
        <v>1</v>
      </c>
      <c r="I662" s="79">
        <f t="shared" ref="I662:I686" si="169">IF(+(IF(C662&lt;O662,0,IF(C662&gt;P662,0,1)))+(IF(E662&lt;S662,0,IF(E662&gt;T662,0,1)))+(IF(G662&lt;Q662,0,IF(G662&gt;R662,0,1)))=3,1,0)</f>
        <v>0</v>
      </c>
      <c r="N662" s="25" t="str">
        <f t="shared" si="163"/>
        <v>CA</v>
      </c>
      <c r="O662" s="25">
        <f t="shared" si="151"/>
        <v>11.6</v>
      </c>
      <c r="P662" s="25">
        <f t="shared" si="152"/>
        <v>12.04</v>
      </c>
      <c r="Q662" s="25">
        <f t="shared" si="153"/>
        <v>8</v>
      </c>
      <c r="R662" s="25">
        <f t="shared" si="160"/>
        <v>14.4</v>
      </c>
      <c r="S662" s="25">
        <f t="shared" si="154"/>
        <v>325</v>
      </c>
      <c r="T662" s="25">
        <f t="shared" si="155"/>
        <v>380</v>
      </c>
    </row>
    <row r="663" spans="1:20" x14ac:dyDescent="0.25">
      <c r="A663" s="2">
        <v>46146</v>
      </c>
      <c r="B663" s="100" t="s">
        <v>701</v>
      </c>
      <c r="C663" s="76">
        <v>11.2</v>
      </c>
      <c r="D663" s="48">
        <f t="shared" si="166"/>
        <v>0</v>
      </c>
      <c r="E663" s="270">
        <v>403</v>
      </c>
      <c r="F663" s="253">
        <f t="shared" si="167"/>
        <v>0</v>
      </c>
      <c r="G663" s="26">
        <v>10.99</v>
      </c>
      <c r="H663" s="48">
        <f t="shared" si="168"/>
        <v>1</v>
      </c>
      <c r="I663" s="79">
        <f t="shared" si="169"/>
        <v>0</v>
      </c>
      <c r="N663" s="25" t="str">
        <f t="shared" si="163"/>
        <v>CA</v>
      </c>
      <c r="O663" s="25">
        <f t="shared" si="151"/>
        <v>11.6</v>
      </c>
      <c r="P663" s="25">
        <f t="shared" si="152"/>
        <v>12.04</v>
      </c>
      <c r="Q663" s="25">
        <f t="shared" si="153"/>
        <v>8</v>
      </c>
      <c r="R663" s="25">
        <f t="shared" si="160"/>
        <v>14.4</v>
      </c>
      <c r="S663" s="25">
        <f t="shared" si="154"/>
        <v>325</v>
      </c>
      <c r="T663" s="25">
        <f t="shared" si="155"/>
        <v>380</v>
      </c>
    </row>
    <row r="664" spans="1:20" x14ac:dyDescent="0.25">
      <c r="A664" s="2">
        <v>46146</v>
      </c>
      <c r="B664" s="100" t="s">
        <v>702</v>
      </c>
      <c r="C664" s="221">
        <v>12.3</v>
      </c>
      <c r="D664" s="128">
        <v>1</v>
      </c>
      <c r="E664" s="270">
        <v>502</v>
      </c>
      <c r="F664" s="253">
        <f t="shared" si="167"/>
        <v>0</v>
      </c>
      <c r="G664" s="26">
        <v>11.01</v>
      </c>
      <c r="H664" s="48">
        <f t="shared" si="168"/>
        <v>1</v>
      </c>
      <c r="I664" s="79">
        <f t="shared" si="169"/>
        <v>0</v>
      </c>
      <c r="N664" s="25" t="str">
        <f t="shared" si="163"/>
        <v>CA</v>
      </c>
      <c r="O664" s="25">
        <f t="shared" ref="O664:O727" si="170">VLOOKUP($N664,$N$3:$R$11,2,FALSE)</f>
        <v>11.6</v>
      </c>
      <c r="P664" s="25">
        <f t="shared" ref="P664:P727" si="171">VLOOKUP($N664,$N$3:$R$11,3,FALSE)</f>
        <v>12.04</v>
      </c>
      <c r="Q664" s="25">
        <f t="shared" ref="Q664:Q727" si="172">VLOOKUP($N664,$N$3:$R$11,4,FALSE)</f>
        <v>8</v>
      </c>
      <c r="R664" s="25">
        <f t="shared" si="160"/>
        <v>14.4</v>
      </c>
      <c r="S664" s="25">
        <f t="shared" ref="S664:S727" si="173">VLOOKUP($N664,$N$3:$T$11,6,FALSE)</f>
        <v>325</v>
      </c>
      <c r="T664" s="25">
        <f t="shared" ref="T664:T727" si="174">VLOOKUP($N664,$N$3:$T$11,7,FALSE)</f>
        <v>380</v>
      </c>
    </row>
    <row r="665" spans="1:20" x14ac:dyDescent="0.25">
      <c r="A665" s="2">
        <v>46146</v>
      </c>
      <c r="B665" s="100" t="s">
        <v>703</v>
      </c>
      <c r="C665" s="76">
        <v>11.9</v>
      </c>
      <c r="D665" s="48">
        <f t="shared" si="166"/>
        <v>1</v>
      </c>
      <c r="E665" s="252">
        <v>373</v>
      </c>
      <c r="F665" s="253">
        <f t="shared" si="167"/>
        <v>1</v>
      </c>
      <c r="G665" s="26">
        <v>12.28</v>
      </c>
      <c r="H665" s="48">
        <f t="shared" si="168"/>
        <v>1</v>
      </c>
      <c r="I665" s="79">
        <f t="shared" si="169"/>
        <v>1</v>
      </c>
      <c r="N665" s="25" t="str">
        <f t="shared" si="163"/>
        <v>CA</v>
      </c>
      <c r="O665" s="25">
        <f t="shared" si="170"/>
        <v>11.6</v>
      </c>
      <c r="P665" s="25">
        <f t="shared" si="171"/>
        <v>12.04</v>
      </c>
      <c r="Q665" s="25">
        <f t="shared" si="172"/>
        <v>8</v>
      </c>
      <c r="R665" s="25">
        <f t="shared" si="160"/>
        <v>14.4</v>
      </c>
      <c r="S665" s="25">
        <f t="shared" si="173"/>
        <v>325</v>
      </c>
      <c r="T665" s="25">
        <f t="shared" si="174"/>
        <v>380</v>
      </c>
    </row>
    <row r="666" spans="1:20" x14ac:dyDescent="0.25">
      <c r="A666" s="2">
        <v>46146</v>
      </c>
      <c r="B666" s="100" t="s">
        <v>704</v>
      </c>
      <c r="C666" s="76">
        <v>11.7</v>
      </c>
      <c r="D666" s="48">
        <f t="shared" si="166"/>
        <v>1</v>
      </c>
      <c r="E666" s="270">
        <v>397</v>
      </c>
      <c r="F666" s="253">
        <f t="shared" si="167"/>
        <v>0</v>
      </c>
      <c r="G666" s="26">
        <v>11.81</v>
      </c>
      <c r="H666" s="48">
        <f t="shared" si="168"/>
        <v>1</v>
      </c>
      <c r="I666" s="79">
        <f t="shared" si="169"/>
        <v>0</v>
      </c>
      <c r="N666" s="25" t="str">
        <f t="shared" si="163"/>
        <v>CA</v>
      </c>
      <c r="O666" s="25">
        <f t="shared" si="170"/>
        <v>11.6</v>
      </c>
      <c r="P666" s="25">
        <f t="shared" si="171"/>
        <v>12.04</v>
      </c>
      <c r="Q666" s="25">
        <f t="shared" si="172"/>
        <v>8</v>
      </c>
      <c r="R666" s="25">
        <f t="shared" si="160"/>
        <v>14.4</v>
      </c>
      <c r="S666" s="25">
        <f t="shared" si="173"/>
        <v>325</v>
      </c>
      <c r="T666" s="25">
        <f t="shared" si="174"/>
        <v>380</v>
      </c>
    </row>
    <row r="667" spans="1:20" x14ac:dyDescent="0.25">
      <c r="A667" s="2">
        <v>46146</v>
      </c>
      <c r="B667" s="100" t="s">
        <v>705</v>
      </c>
      <c r="C667" s="76">
        <v>11.9</v>
      </c>
      <c r="D667" s="48">
        <f t="shared" si="166"/>
        <v>1</v>
      </c>
      <c r="E667" s="270">
        <v>397</v>
      </c>
      <c r="F667" s="253">
        <f t="shared" si="167"/>
        <v>0</v>
      </c>
      <c r="G667" s="26">
        <v>13.19</v>
      </c>
      <c r="H667" s="48">
        <f t="shared" si="168"/>
        <v>1</v>
      </c>
      <c r="I667" s="79">
        <f t="shared" si="169"/>
        <v>0</v>
      </c>
      <c r="N667" s="25" t="str">
        <f t="shared" si="163"/>
        <v>CA</v>
      </c>
      <c r="O667" s="25">
        <f t="shared" si="170"/>
        <v>11.6</v>
      </c>
      <c r="P667" s="25">
        <f t="shared" si="171"/>
        <v>12.04</v>
      </c>
      <c r="Q667" s="25">
        <f t="shared" si="172"/>
        <v>8</v>
      </c>
      <c r="R667" s="25">
        <f t="shared" si="160"/>
        <v>14.4</v>
      </c>
      <c r="S667" s="25">
        <f t="shared" si="173"/>
        <v>325</v>
      </c>
      <c r="T667" s="25">
        <f t="shared" si="174"/>
        <v>380</v>
      </c>
    </row>
    <row r="668" spans="1:20" x14ac:dyDescent="0.25">
      <c r="A668" s="2">
        <v>46146</v>
      </c>
      <c r="B668" s="100" t="s">
        <v>706</v>
      </c>
      <c r="C668" s="76">
        <v>11.8</v>
      </c>
      <c r="D668" s="48">
        <f t="shared" si="166"/>
        <v>1</v>
      </c>
      <c r="E668" s="270">
        <v>388</v>
      </c>
      <c r="F668" s="253">
        <f t="shared" si="167"/>
        <v>0</v>
      </c>
      <c r="G668" s="26">
        <v>11.96</v>
      </c>
      <c r="H668" s="48">
        <f t="shared" si="168"/>
        <v>1</v>
      </c>
      <c r="I668" s="79">
        <f t="shared" si="169"/>
        <v>0</v>
      </c>
      <c r="N668" s="25" t="str">
        <f t="shared" si="163"/>
        <v>CA</v>
      </c>
      <c r="O668" s="25">
        <f t="shared" si="170"/>
        <v>11.6</v>
      </c>
      <c r="P668" s="25">
        <f t="shared" si="171"/>
        <v>12.04</v>
      </c>
      <c r="Q668" s="25">
        <f t="shared" si="172"/>
        <v>8</v>
      </c>
      <c r="R668" s="25">
        <f t="shared" ref="R668:R731" si="175">VLOOKUP($N668,$N$3:$R$11,5,FALSE)</f>
        <v>14.4</v>
      </c>
      <c r="S668" s="25">
        <f t="shared" si="173"/>
        <v>325</v>
      </c>
      <c r="T668" s="25">
        <f t="shared" si="174"/>
        <v>380</v>
      </c>
    </row>
    <row r="669" spans="1:20" x14ac:dyDescent="0.25">
      <c r="A669" s="2">
        <v>46146</v>
      </c>
      <c r="B669" s="100" t="s">
        <v>707</v>
      </c>
      <c r="C669" s="76">
        <v>11.7</v>
      </c>
      <c r="D669" s="48">
        <f t="shared" si="166"/>
        <v>1</v>
      </c>
      <c r="E669" s="270">
        <v>461</v>
      </c>
      <c r="F669" s="253">
        <f t="shared" si="167"/>
        <v>0</v>
      </c>
      <c r="G669" s="26">
        <v>12.97</v>
      </c>
      <c r="H669" s="48">
        <f t="shared" si="168"/>
        <v>1</v>
      </c>
      <c r="I669" s="79">
        <f t="shared" si="169"/>
        <v>0</v>
      </c>
      <c r="N669" s="25" t="str">
        <f t="shared" si="163"/>
        <v>CA</v>
      </c>
      <c r="O669" s="25">
        <f t="shared" si="170"/>
        <v>11.6</v>
      </c>
      <c r="P669" s="25">
        <f t="shared" si="171"/>
        <v>12.04</v>
      </c>
      <c r="Q669" s="25">
        <f t="shared" si="172"/>
        <v>8</v>
      </c>
      <c r="R669" s="25">
        <f t="shared" si="175"/>
        <v>14.4</v>
      </c>
      <c r="S669" s="25">
        <f t="shared" si="173"/>
        <v>325</v>
      </c>
      <c r="T669" s="25">
        <f t="shared" si="174"/>
        <v>380</v>
      </c>
    </row>
    <row r="670" spans="1:20" x14ac:dyDescent="0.25">
      <c r="A670" s="2">
        <v>46147</v>
      </c>
      <c r="B670" s="100" t="s">
        <v>1225</v>
      </c>
      <c r="C670" s="76">
        <v>12</v>
      </c>
      <c r="D670" s="48">
        <f t="shared" si="166"/>
        <v>1</v>
      </c>
      <c r="E670" s="270">
        <v>557</v>
      </c>
      <c r="F670" s="253">
        <f t="shared" si="167"/>
        <v>0</v>
      </c>
      <c r="G670" s="26">
        <v>11.95</v>
      </c>
      <c r="H670" s="48">
        <f t="shared" si="168"/>
        <v>1</v>
      </c>
      <c r="I670" s="247">
        <f t="shared" si="169"/>
        <v>0</v>
      </c>
      <c r="N670" s="25" t="str">
        <f t="shared" si="163"/>
        <v>ST</v>
      </c>
      <c r="O670" s="25">
        <f t="shared" si="170"/>
        <v>11.6</v>
      </c>
      <c r="P670" s="25">
        <f t="shared" si="171"/>
        <v>12.04</v>
      </c>
      <c r="Q670" s="25">
        <f t="shared" si="172"/>
        <v>8</v>
      </c>
      <c r="R670" s="25">
        <f t="shared" si="175"/>
        <v>14.4</v>
      </c>
      <c r="S670" s="25">
        <f t="shared" si="173"/>
        <v>325</v>
      </c>
      <c r="T670" s="25">
        <f t="shared" si="174"/>
        <v>380</v>
      </c>
    </row>
    <row r="671" spans="1:20" x14ac:dyDescent="0.25">
      <c r="A671" s="2">
        <v>46147</v>
      </c>
      <c r="B671" s="100" t="s">
        <v>1226</v>
      </c>
      <c r="C671" s="76">
        <v>11.7</v>
      </c>
      <c r="D671" s="48">
        <f t="shared" si="166"/>
        <v>1</v>
      </c>
      <c r="E671" s="270">
        <v>572</v>
      </c>
      <c r="F671" s="253">
        <f t="shared" si="167"/>
        <v>0</v>
      </c>
      <c r="G671" s="26">
        <v>12.17</v>
      </c>
      <c r="H671" s="48">
        <f t="shared" si="168"/>
        <v>1</v>
      </c>
      <c r="I671" s="247">
        <f t="shared" si="169"/>
        <v>0</v>
      </c>
      <c r="N671" s="25" t="str">
        <f t="shared" si="163"/>
        <v>ST</v>
      </c>
      <c r="O671" s="25">
        <f t="shared" si="170"/>
        <v>11.6</v>
      </c>
      <c r="P671" s="25">
        <f t="shared" si="171"/>
        <v>12.04</v>
      </c>
      <c r="Q671" s="25">
        <f t="shared" si="172"/>
        <v>8</v>
      </c>
      <c r="R671" s="25">
        <f t="shared" si="175"/>
        <v>14.4</v>
      </c>
      <c r="S671" s="25">
        <f t="shared" si="173"/>
        <v>325</v>
      </c>
      <c r="T671" s="25">
        <f t="shared" si="174"/>
        <v>380</v>
      </c>
    </row>
    <row r="672" spans="1:20" x14ac:dyDescent="0.25">
      <c r="A672" s="2">
        <v>46148</v>
      </c>
      <c r="B672" s="100" t="s">
        <v>1227</v>
      </c>
      <c r="C672" s="76">
        <v>11.6</v>
      </c>
      <c r="D672" s="48">
        <f t="shared" si="166"/>
        <v>1</v>
      </c>
      <c r="E672" s="270">
        <v>396</v>
      </c>
      <c r="F672" s="253">
        <f t="shared" si="167"/>
        <v>0</v>
      </c>
      <c r="G672" s="26">
        <v>12.49</v>
      </c>
      <c r="H672" s="48">
        <f t="shared" si="168"/>
        <v>1</v>
      </c>
      <c r="I672" s="247">
        <f t="shared" si="169"/>
        <v>0</v>
      </c>
      <c r="N672" s="25" t="str">
        <f t="shared" si="163"/>
        <v>ST</v>
      </c>
      <c r="O672" s="25">
        <f t="shared" si="170"/>
        <v>11.6</v>
      </c>
      <c r="P672" s="25">
        <f t="shared" si="171"/>
        <v>12.04</v>
      </c>
      <c r="Q672" s="25">
        <f t="shared" si="172"/>
        <v>8</v>
      </c>
      <c r="R672" s="25">
        <f t="shared" si="175"/>
        <v>14.4</v>
      </c>
      <c r="S672" s="25">
        <f t="shared" si="173"/>
        <v>325</v>
      </c>
      <c r="T672" s="25">
        <f t="shared" si="174"/>
        <v>380</v>
      </c>
    </row>
    <row r="673" spans="1:20" x14ac:dyDescent="0.25">
      <c r="A673" s="2">
        <v>46148</v>
      </c>
      <c r="B673" s="100" t="s">
        <v>1229</v>
      </c>
      <c r="C673" s="76">
        <v>11.7</v>
      </c>
      <c r="D673" s="48">
        <f t="shared" si="166"/>
        <v>1</v>
      </c>
      <c r="E673" s="270">
        <v>400</v>
      </c>
      <c r="F673" s="253">
        <f t="shared" si="167"/>
        <v>0</v>
      </c>
      <c r="G673" s="26">
        <v>12.1</v>
      </c>
      <c r="H673" s="48">
        <f t="shared" si="168"/>
        <v>1</v>
      </c>
      <c r="I673" s="247">
        <f t="shared" si="169"/>
        <v>0</v>
      </c>
      <c r="N673" s="25" t="str">
        <f t="shared" si="163"/>
        <v>ST</v>
      </c>
      <c r="O673" s="25">
        <f t="shared" si="170"/>
        <v>11.6</v>
      </c>
      <c r="P673" s="25">
        <f t="shared" si="171"/>
        <v>12.04</v>
      </c>
      <c r="Q673" s="25">
        <f t="shared" si="172"/>
        <v>8</v>
      </c>
      <c r="R673" s="25">
        <f t="shared" si="175"/>
        <v>14.4</v>
      </c>
      <c r="S673" s="25">
        <f t="shared" si="173"/>
        <v>325</v>
      </c>
      <c r="T673" s="25">
        <f t="shared" si="174"/>
        <v>380</v>
      </c>
    </row>
    <row r="674" spans="1:20" x14ac:dyDescent="0.25">
      <c r="A674" s="2">
        <v>46148</v>
      </c>
      <c r="B674" s="100" t="s">
        <v>1230</v>
      </c>
      <c r="C674" s="76">
        <v>11.9</v>
      </c>
      <c r="D674" s="48">
        <f t="shared" si="166"/>
        <v>1</v>
      </c>
      <c r="E674" s="270">
        <v>429</v>
      </c>
      <c r="F674" s="253">
        <f t="shared" si="167"/>
        <v>0</v>
      </c>
      <c r="G674" s="26">
        <v>12.24</v>
      </c>
      <c r="H674" s="48">
        <f t="shared" si="168"/>
        <v>1</v>
      </c>
      <c r="I674" s="247">
        <f t="shared" si="169"/>
        <v>0</v>
      </c>
      <c r="N674" s="25" t="str">
        <f t="shared" si="163"/>
        <v>ST</v>
      </c>
      <c r="O674" s="25">
        <f t="shared" si="170"/>
        <v>11.6</v>
      </c>
      <c r="P674" s="25">
        <f t="shared" si="171"/>
        <v>12.04</v>
      </c>
      <c r="Q674" s="25">
        <f t="shared" si="172"/>
        <v>8</v>
      </c>
      <c r="R674" s="25">
        <f t="shared" si="175"/>
        <v>14.4</v>
      </c>
      <c r="S674" s="25">
        <f t="shared" si="173"/>
        <v>325</v>
      </c>
      <c r="T674" s="25">
        <f t="shared" si="174"/>
        <v>380</v>
      </c>
    </row>
    <row r="675" spans="1:20" x14ac:dyDescent="0.25">
      <c r="A675" s="2">
        <v>46148</v>
      </c>
      <c r="B675" s="100" t="s">
        <v>1231</v>
      </c>
      <c r="C675" s="76">
        <v>11.8</v>
      </c>
      <c r="D675" s="48">
        <f t="shared" si="166"/>
        <v>1</v>
      </c>
      <c r="E675" s="270">
        <v>408</v>
      </c>
      <c r="F675" s="253">
        <f t="shared" si="167"/>
        <v>0</v>
      </c>
      <c r="G675" s="26">
        <v>12.73</v>
      </c>
      <c r="H675" s="48">
        <f t="shared" si="168"/>
        <v>1</v>
      </c>
      <c r="I675" s="247">
        <f t="shared" si="169"/>
        <v>0</v>
      </c>
      <c r="N675" s="25" t="str">
        <f t="shared" si="163"/>
        <v>ST</v>
      </c>
      <c r="O675" s="25">
        <f t="shared" si="170"/>
        <v>11.6</v>
      </c>
      <c r="P675" s="25">
        <f t="shared" si="171"/>
        <v>12.04</v>
      </c>
      <c r="Q675" s="25">
        <f t="shared" si="172"/>
        <v>8</v>
      </c>
      <c r="R675" s="25">
        <f t="shared" si="175"/>
        <v>14.4</v>
      </c>
      <c r="S675" s="25">
        <f t="shared" si="173"/>
        <v>325</v>
      </c>
      <c r="T675" s="25">
        <f t="shared" si="174"/>
        <v>380</v>
      </c>
    </row>
    <row r="676" spans="1:20" x14ac:dyDescent="0.25">
      <c r="A676" s="2">
        <v>46148</v>
      </c>
      <c r="B676" s="100" t="s">
        <v>1232</v>
      </c>
      <c r="C676" s="76">
        <v>11.8</v>
      </c>
      <c r="D676" s="48">
        <f t="shared" si="166"/>
        <v>1</v>
      </c>
      <c r="E676" s="270">
        <v>411</v>
      </c>
      <c r="F676" s="253">
        <f t="shared" si="167"/>
        <v>0</v>
      </c>
      <c r="G676" s="26">
        <v>11.2</v>
      </c>
      <c r="H676" s="48">
        <f t="shared" si="168"/>
        <v>1</v>
      </c>
      <c r="I676" s="247">
        <f t="shared" si="169"/>
        <v>0</v>
      </c>
      <c r="N676" s="25" t="str">
        <f t="shared" ref="N676:N681" si="176">LEFT(B676,2)</f>
        <v>ST</v>
      </c>
      <c r="O676" s="25">
        <f t="shared" si="170"/>
        <v>11.6</v>
      </c>
      <c r="P676" s="25">
        <f t="shared" si="171"/>
        <v>12.04</v>
      </c>
      <c r="Q676" s="25">
        <f t="shared" si="172"/>
        <v>8</v>
      </c>
      <c r="R676" s="25">
        <f t="shared" si="175"/>
        <v>14.4</v>
      </c>
      <c r="S676" s="25">
        <f t="shared" si="173"/>
        <v>325</v>
      </c>
      <c r="T676" s="25">
        <f t="shared" si="174"/>
        <v>380</v>
      </c>
    </row>
    <row r="677" spans="1:20" x14ac:dyDescent="0.25">
      <c r="A677" s="2">
        <v>46148</v>
      </c>
      <c r="B677" s="100" t="s">
        <v>1233</v>
      </c>
      <c r="C677" s="76">
        <v>11.9</v>
      </c>
      <c r="D677" s="48">
        <f t="shared" si="166"/>
        <v>1</v>
      </c>
      <c r="E677" s="256">
        <v>375</v>
      </c>
      <c r="F677" s="253">
        <f t="shared" si="167"/>
        <v>1</v>
      </c>
      <c r="G677" s="26">
        <v>11.48</v>
      </c>
      <c r="H677" s="48">
        <f t="shared" si="168"/>
        <v>1</v>
      </c>
      <c r="I677" s="247">
        <f t="shared" si="169"/>
        <v>1</v>
      </c>
      <c r="N677" s="25" t="str">
        <f t="shared" si="176"/>
        <v>ST</v>
      </c>
      <c r="O677" s="25">
        <f t="shared" si="170"/>
        <v>11.6</v>
      </c>
      <c r="P677" s="25">
        <f t="shared" si="171"/>
        <v>12.04</v>
      </c>
      <c r="Q677" s="25">
        <f t="shared" si="172"/>
        <v>8</v>
      </c>
      <c r="R677" s="25">
        <f t="shared" si="175"/>
        <v>14.4</v>
      </c>
      <c r="S677" s="25">
        <f t="shared" si="173"/>
        <v>325</v>
      </c>
      <c r="T677" s="25">
        <f t="shared" si="174"/>
        <v>380</v>
      </c>
    </row>
    <row r="678" spans="1:20" x14ac:dyDescent="0.25">
      <c r="A678" s="2">
        <v>46149</v>
      </c>
      <c r="B678" s="100" t="s">
        <v>1234</v>
      </c>
      <c r="C678" s="76">
        <v>12</v>
      </c>
      <c r="D678" s="48">
        <f t="shared" si="166"/>
        <v>1</v>
      </c>
      <c r="E678" s="256">
        <v>376</v>
      </c>
      <c r="F678" s="253">
        <f t="shared" si="167"/>
        <v>1</v>
      </c>
      <c r="G678" s="84">
        <v>12.41</v>
      </c>
      <c r="H678" s="48">
        <f t="shared" si="168"/>
        <v>1</v>
      </c>
      <c r="I678" s="247">
        <f t="shared" si="169"/>
        <v>1</v>
      </c>
      <c r="N678" s="25" t="str">
        <f t="shared" si="176"/>
        <v>ST</v>
      </c>
      <c r="O678" s="25">
        <f t="shared" si="170"/>
        <v>11.6</v>
      </c>
      <c r="P678" s="25">
        <f t="shared" si="171"/>
        <v>12.04</v>
      </c>
      <c r="Q678" s="25">
        <f t="shared" si="172"/>
        <v>8</v>
      </c>
      <c r="R678" s="25">
        <f t="shared" si="175"/>
        <v>14.4</v>
      </c>
      <c r="S678" s="25">
        <f t="shared" si="173"/>
        <v>325</v>
      </c>
      <c r="T678" s="25">
        <f t="shared" si="174"/>
        <v>380</v>
      </c>
    </row>
    <row r="679" spans="1:20" x14ac:dyDescent="0.25">
      <c r="A679" s="2">
        <v>46149</v>
      </c>
      <c r="B679" s="100" t="s">
        <v>1235</v>
      </c>
      <c r="C679" s="76">
        <v>11.8</v>
      </c>
      <c r="D679" s="48">
        <f t="shared" si="166"/>
        <v>1</v>
      </c>
      <c r="E679" s="270">
        <v>382</v>
      </c>
      <c r="F679" s="253">
        <f t="shared" si="167"/>
        <v>0</v>
      </c>
      <c r="G679" s="84">
        <v>12.19</v>
      </c>
      <c r="H679" s="48">
        <f t="shared" si="168"/>
        <v>1</v>
      </c>
      <c r="I679" s="247">
        <f t="shared" si="169"/>
        <v>0</v>
      </c>
      <c r="N679" s="25" t="str">
        <f t="shared" si="176"/>
        <v>ST</v>
      </c>
      <c r="O679" s="25">
        <f t="shared" si="170"/>
        <v>11.6</v>
      </c>
      <c r="P679" s="25">
        <f t="shared" si="171"/>
        <v>12.04</v>
      </c>
      <c r="Q679" s="25">
        <f t="shared" si="172"/>
        <v>8</v>
      </c>
      <c r="R679" s="25">
        <f t="shared" si="175"/>
        <v>14.4</v>
      </c>
      <c r="S679" s="25">
        <f t="shared" si="173"/>
        <v>325</v>
      </c>
      <c r="T679" s="25">
        <f t="shared" si="174"/>
        <v>380</v>
      </c>
    </row>
    <row r="680" spans="1:20" x14ac:dyDescent="0.25">
      <c r="A680" s="2">
        <v>46149</v>
      </c>
      <c r="B680" s="100" t="s">
        <v>1236</v>
      </c>
      <c r="C680" s="76">
        <v>11.8</v>
      </c>
      <c r="D680" s="48">
        <f t="shared" si="166"/>
        <v>1</v>
      </c>
      <c r="E680" s="270">
        <v>386</v>
      </c>
      <c r="F680" s="253">
        <f t="shared" si="167"/>
        <v>0</v>
      </c>
      <c r="G680" s="84">
        <v>10.210000000000001</v>
      </c>
      <c r="H680" s="48">
        <f t="shared" si="168"/>
        <v>1</v>
      </c>
      <c r="I680" s="247">
        <f t="shared" si="169"/>
        <v>0</v>
      </c>
      <c r="N680" s="25" t="str">
        <f t="shared" si="176"/>
        <v>ST</v>
      </c>
      <c r="O680" s="25">
        <f t="shared" si="170"/>
        <v>11.6</v>
      </c>
      <c r="P680" s="25">
        <f t="shared" si="171"/>
        <v>12.04</v>
      </c>
      <c r="Q680" s="25">
        <f t="shared" si="172"/>
        <v>8</v>
      </c>
      <c r="R680" s="25">
        <f t="shared" si="175"/>
        <v>14.4</v>
      </c>
      <c r="S680" s="25">
        <f t="shared" si="173"/>
        <v>325</v>
      </c>
      <c r="T680" s="25">
        <f t="shared" si="174"/>
        <v>380</v>
      </c>
    </row>
    <row r="681" spans="1:20" x14ac:dyDescent="0.25">
      <c r="A681" s="2">
        <v>46149</v>
      </c>
      <c r="B681" s="100" t="s">
        <v>1237</v>
      </c>
      <c r="C681" s="76">
        <v>12</v>
      </c>
      <c r="D681" s="48">
        <f t="shared" si="166"/>
        <v>1</v>
      </c>
      <c r="E681" s="270">
        <v>387</v>
      </c>
      <c r="F681" s="253">
        <f t="shared" si="167"/>
        <v>0</v>
      </c>
      <c r="G681" s="84">
        <v>11.21</v>
      </c>
      <c r="H681" s="48">
        <f t="shared" si="168"/>
        <v>1</v>
      </c>
      <c r="I681" s="247">
        <f t="shared" si="169"/>
        <v>0</v>
      </c>
      <c r="N681" s="25" t="str">
        <f t="shared" si="176"/>
        <v>ST</v>
      </c>
      <c r="O681" s="25">
        <f t="shared" si="170"/>
        <v>11.6</v>
      </c>
      <c r="P681" s="25">
        <f t="shared" si="171"/>
        <v>12.04</v>
      </c>
      <c r="Q681" s="25">
        <f t="shared" si="172"/>
        <v>8</v>
      </c>
      <c r="R681" s="25">
        <f t="shared" si="175"/>
        <v>14.4</v>
      </c>
      <c r="S681" s="25">
        <f t="shared" si="173"/>
        <v>325</v>
      </c>
      <c r="T681" s="25">
        <f t="shared" si="174"/>
        <v>380</v>
      </c>
    </row>
    <row r="682" spans="1:20" x14ac:dyDescent="0.25">
      <c r="A682" s="2">
        <v>46149</v>
      </c>
      <c r="B682" s="100" t="s">
        <v>1238</v>
      </c>
      <c r="C682" s="76">
        <v>11.9</v>
      </c>
      <c r="D682" s="48">
        <f t="shared" si="166"/>
        <v>1</v>
      </c>
      <c r="E682" s="270">
        <v>384</v>
      </c>
      <c r="F682" s="253">
        <f t="shared" si="167"/>
        <v>0</v>
      </c>
      <c r="G682" s="84">
        <v>11.54</v>
      </c>
      <c r="H682" s="48">
        <f t="shared" si="168"/>
        <v>1</v>
      </c>
      <c r="I682" s="247">
        <f t="shared" si="169"/>
        <v>0</v>
      </c>
      <c r="N682" s="25" t="str">
        <f t="shared" ref="N682:N745" si="177">LEFT(B682,2)</f>
        <v>ST</v>
      </c>
      <c r="O682" s="25">
        <f t="shared" si="170"/>
        <v>11.6</v>
      </c>
      <c r="P682" s="25">
        <f t="shared" si="171"/>
        <v>12.04</v>
      </c>
      <c r="Q682" s="25">
        <f t="shared" si="172"/>
        <v>8</v>
      </c>
      <c r="R682" s="25">
        <f t="shared" si="175"/>
        <v>14.4</v>
      </c>
      <c r="S682" s="25">
        <f t="shared" si="173"/>
        <v>325</v>
      </c>
      <c r="T682" s="25">
        <f t="shared" si="174"/>
        <v>380</v>
      </c>
    </row>
    <row r="683" spans="1:20" x14ac:dyDescent="0.25">
      <c r="A683" s="2">
        <v>46149</v>
      </c>
      <c r="B683" s="100" t="s">
        <v>1239</v>
      </c>
      <c r="C683" s="76">
        <v>11.8</v>
      </c>
      <c r="D683" s="48">
        <f t="shared" si="166"/>
        <v>1</v>
      </c>
      <c r="E683" s="256">
        <v>380</v>
      </c>
      <c r="F683" s="253">
        <f t="shared" si="167"/>
        <v>1</v>
      </c>
      <c r="G683" s="84">
        <v>12.5</v>
      </c>
      <c r="H683" s="48">
        <f t="shared" si="168"/>
        <v>1</v>
      </c>
      <c r="I683" s="247">
        <f t="shared" si="169"/>
        <v>1</v>
      </c>
      <c r="N683" s="25" t="str">
        <f t="shared" si="177"/>
        <v>ST</v>
      </c>
      <c r="O683" s="25">
        <f t="shared" si="170"/>
        <v>11.6</v>
      </c>
      <c r="P683" s="25">
        <f t="shared" si="171"/>
        <v>12.04</v>
      </c>
      <c r="Q683" s="25">
        <f t="shared" si="172"/>
        <v>8</v>
      </c>
      <c r="R683" s="25">
        <f t="shared" si="175"/>
        <v>14.4</v>
      </c>
      <c r="S683" s="25">
        <f t="shared" si="173"/>
        <v>325</v>
      </c>
      <c r="T683" s="25">
        <f t="shared" si="174"/>
        <v>380</v>
      </c>
    </row>
    <row r="684" spans="1:20" x14ac:dyDescent="0.25">
      <c r="A684" s="2">
        <v>46149</v>
      </c>
      <c r="B684" s="100" t="s">
        <v>1240</v>
      </c>
      <c r="C684" s="76">
        <v>11.7</v>
      </c>
      <c r="D684" s="48">
        <f t="shared" si="166"/>
        <v>1</v>
      </c>
      <c r="E684" s="256">
        <v>371</v>
      </c>
      <c r="F684" s="253">
        <f t="shared" si="167"/>
        <v>1</v>
      </c>
      <c r="G684" s="84">
        <v>13.6</v>
      </c>
      <c r="H684" s="48">
        <f t="shared" si="168"/>
        <v>1</v>
      </c>
      <c r="I684" s="247">
        <f t="shared" si="169"/>
        <v>1</v>
      </c>
      <c r="N684" s="25" t="str">
        <f t="shared" si="177"/>
        <v>ST</v>
      </c>
      <c r="O684" s="25">
        <f t="shared" si="170"/>
        <v>11.6</v>
      </c>
      <c r="P684" s="25">
        <f t="shared" si="171"/>
        <v>12.04</v>
      </c>
      <c r="Q684" s="25">
        <f t="shared" si="172"/>
        <v>8</v>
      </c>
      <c r="R684" s="25">
        <f t="shared" si="175"/>
        <v>14.4</v>
      </c>
      <c r="S684" s="25">
        <f t="shared" si="173"/>
        <v>325</v>
      </c>
      <c r="T684" s="25">
        <f t="shared" si="174"/>
        <v>380</v>
      </c>
    </row>
    <row r="685" spans="1:20" x14ac:dyDescent="0.25">
      <c r="A685" s="2">
        <v>46149</v>
      </c>
      <c r="B685" s="100" t="s">
        <v>1241</v>
      </c>
      <c r="C685" s="76">
        <v>11.7</v>
      </c>
      <c r="D685" s="48">
        <f t="shared" si="166"/>
        <v>1</v>
      </c>
      <c r="E685" s="270">
        <v>398</v>
      </c>
      <c r="F685" s="253">
        <f t="shared" si="167"/>
        <v>0</v>
      </c>
      <c r="G685" s="84">
        <v>13.58</v>
      </c>
      <c r="H685" s="48">
        <f t="shared" si="168"/>
        <v>1</v>
      </c>
      <c r="I685" s="247">
        <f t="shared" si="169"/>
        <v>0</v>
      </c>
      <c r="N685" s="25" t="str">
        <f t="shared" si="177"/>
        <v>ST</v>
      </c>
      <c r="O685" s="25">
        <f t="shared" si="170"/>
        <v>11.6</v>
      </c>
      <c r="P685" s="25">
        <f t="shared" si="171"/>
        <v>12.04</v>
      </c>
      <c r="Q685" s="25">
        <f t="shared" si="172"/>
        <v>8</v>
      </c>
      <c r="R685" s="25">
        <f t="shared" si="175"/>
        <v>14.4</v>
      </c>
      <c r="S685" s="25">
        <f t="shared" si="173"/>
        <v>325</v>
      </c>
      <c r="T685" s="25">
        <f t="shared" si="174"/>
        <v>380</v>
      </c>
    </row>
    <row r="686" spans="1:20" x14ac:dyDescent="0.25">
      <c r="A686" s="2">
        <v>46149</v>
      </c>
      <c r="B686" s="100" t="s">
        <v>1242</v>
      </c>
      <c r="C686" s="76">
        <v>11.5</v>
      </c>
      <c r="D686" s="48">
        <f t="shared" si="166"/>
        <v>0</v>
      </c>
      <c r="E686" s="270">
        <v>398</v>
      </c>
      <c r="F686" s="253">
        <f t="shared" si="167"/>
        <v>0</v>
      </c>
      <c r="G686" s="84">
        <v>11.87</v>
      </c>
      <c r="H686" s="48">
        <f t="shared" si="168"/>
        <v>1</v>
      </c>
      <c r="I686" s="247">
        <f t="shared" si="169"/>
        <v>0</v>
      </c>
      <c r="N686" s="25" t="str">
        <f t="shared" si="177"/>
        <v>CA</v>
      </c>
      <c r="O686" s="25">
        <f t="shared" si="170"/>
        <v>11.6</v>
      </c>
      <c r="P686" s="25">
        <f t="shared" si="171"/>
        <v>12.04</v>
      </c>
      <c r="Q686" s="25">
        <f t="shared" si="172"/>
        <v>8</v>
      </c>
      <c r="R686" s="25">
        <f t="shared" si="175"/>
        <v>14.4</v>
      </c>
      <c r="S686" s="25">
        <f t="shared" si="173"/>
        <v>325</v>
      </c>
      <c r="T686" s="25">
        <f t="shared" si="174"/>
        <v>380</v>
      </c>
    </row>
    <row r="687" spans="1:20" ht="15.75" customHeight="1" x14ac:dyDescent="0.25">
      <c r="A687" s="2">
        <v>46150</v>
      </c>
      <c r="B687" s="100" t="s">
        <v>1243</v>
      </c>
      <c r="C687" s="76">
        <v>11.7</v>
      </c>
      <c r="D687" s="48">
        <f t="shared" si="166"/>
        <v>1</v>
      </c>
      <c r="E687" s="270">
        <v>418</v>
      </c>
      <c r="F687" s="253">
        <f t="shared" si="167"/>
        <v>0</v>
      </c>
      <c r="G687" s="84">
        <v>12.09</v>
      </c>
      <c r="H687" s="48">
        <f t="shared" ref="H687:H705" si="178">IF(+(IF(G687&lt;Q687,0,IF(G687&gt;R687,0,1)))=1,1,0)</f>
        <v>1</v>
      </c>
      <c r="I687" s="247">
        <f t="shared" ref="I687:I747" si="179">IF(+(IF(C687&lt;O687,0,IF(C687&gt;P687,0,1)))+(IF(E687&lt;S687,0,IF(E687&gt;T687,0,1)))+(IF(G687&lt;Q687,0,IF(G687&gt;R687,0,1)))=3,1,0)</f>
        <v>0</v>
      </c>
      <c r="N687" s="25" t="str">
        <f t="shared" si="177"/>
        <v>CA</v>
      </c>
      <c r="O687" s="25">
        <f t="shared" si="170"/>
        <v>11.6</v>
      </c>
      <c r="P687" s="25">
        <f t="shared" si="171"/>
        <v>12.04</v>
      </c>
      <c r="Q687" s="25">
        <f t="shared" si="172"/>
        <v>8</v>
      </c>
      <c r="R687" s="25">
        <f t="shared" si="175"/>
        <v>14.4</v>
      </c>
      <c r="S687" s="25">
        <f t="shared" si="173"/>
        <v>325</v>
      </c>
      <c r="T687" s="25">
        <f t="shared" si="174"/>
        <v>380</v>
      </c>
    </row>
    <row r="688" spans="1:20" x14ac:dyDescent="0.25">
      <c r="A688" s="2">
        <v>46150</v>
      </c>
      <c r="B688" s="100" t="s">
        <v>1244</v>
      </c>
      <c r="C688" s="76">
        <v>11.7</v>
      </c>
      <c r="D688" s="48">
        <f t="shared" si="166"/>
        <v>1</v>
      </c>
      <c r="E688" s="270">
        <v>402</v>
      </c>
      <c r="F688" s="253">
        <f t="shared" si="167"/>
        <v>0</v>
      </c>
      <c r="G688" s="130"/>
      <c r="H688" s="48"/>
      <c r="I688" s="247">
        <f t="shared" si="179"/>
        <v>0</v>
      </c>
      <c r="N688" s="25" t="str">
        <f t="shared" si="177"/>
        <v>CA</v>
      </c>
      <c r="O688" s="25">
        <f t="shared" si="170"/>
        <v>11.6</v>
      </c>
      <c r="P688" s="25">
        <f t="shared" si="171"/>
        <v>12.04</v>
      </c>
      <c r="Q688" s="25">
        <f t="shared" si="172"/>
        <v>8</v>
      </c>
      <c r="R688" s="25">
        <f t="shared" si="175"/>
        <v>14.4</v>
      </c>
      <c r="S688" s="25">
        <f t="shared" si="173"/>
        <v>325</v>
      </c>
      <c r="T688" s="25">
        <f t="shared" si="174"/>
        <v>380</v>
      </c>
    </row>
    <row r="689" spans="1:20" x14ac:dyDescent="0.25">
      <c r="A689" s="2">
        <v>46150</v>
      </c>
      <c r="B689" s="100" t="s">
        <v>1245</v>
      </c>
      <c r="C689" s="76">
        <v>11.6</v>
      </c>
      <c r="D689" s="48">
        <f t="shared" si="166"/>
        <v>1</v>
      </c>
      <c r="E689" s="270">
        <v>412</v>
      </c>
      <c r="F689" s="253">
        <f t="shared" si="167"/>
        <v>0</v>
      </c>
      <c r="G689" s="84">
        <v>11.89</v>
      </c>
      <c r="H689" s="48">
        <f t="shared" si="178"/>
        <v>1</v>
      </c>
      <c r="I689" s="247">
        <f t="shared" si="179"/>
        <v>0</v>
      </c>
      <c r="N689" s="25" t="str">
        <f t="shared" si="177"/>
        <v>CA</v>
      </c>
      <c r="O689" s="25">
        <f t="shared" si="170"/>
        <v>11.6</v>
      </c>
      <c r="P689" s="25">
        <f t="shared" si="171"/>
        <v>12.04</v>
      </c>
      <c r="Q689" s="25">
        <f t="shared" si="172"/>
        <v>8</v>
      </c>
      <c r="R689" s="25">
        <f t="shared" si="175"/>
        <v>14.4</v>
      </c>
      <c r="S689" s="25">
        <f t="shared" si="173"/>
        <v>325</v>
      </c>
      <c r="T689" s="25">
        <f t="shared" si="174"/>
        <v>380</v>
      </c>
    </row>
    <row r="690" spans="1:20" x14ac:dyDescent="0.25">
      <c r="A690" s="2">
        <v>46150</v>
      </c>
      <c r="B690" s="100" t="s">
        <v>1246</v>
      </c>
      <c r="C690" s="76">
        <v>11.7</v>
      </c>
      <c r="D690" s="48">
        <f t="shared" si="166"/>
        <v>1</v>
      </c>
      <c r="E690" s="270">
        <v>430</v>
      </c>
      <c r="F690" s="253">
        <f t="shared" si="167"/>
        <v>0</v>
      </c>
      <c r="G690" s="84">
        <v>10.98</v>
      </c>
      <c r="H690" s="48">
        <f t="shared" si="178"/>
        <v>1</v>
      </c>
      <c r="I690" s="247">
        <f t="shared" si="179"/>
        <v>0</v>
      </c>
      <c r="N690" s="25" t="str">
        <f t="shared" si="177"/>
        <v>CA</v>
      </c>
      <c r="O690" s="25">
        <f t="shared" si="170"/>
        <v>11.6</v>
      </c>
      <c r="P690" s="25">
        <f t="shared" si="171"/>
        <v>12.04</v>
      </c>
      <c r="Q690" s="25">
        <f t="shared" si="172"/>
        <v>8</v>
      </c>
      <c r="R690" s="25">
        <f t="shared" si="175"/>
        <v>14.4</v>
      </c>
      <c r="S690" s="25">
        <f t="shared" si="173"/>
        <v>325</v>
      </c>
      <c r="T690" s="25">
        <f t="shared" si="174"/>
        <v>380</v>
      </c>
    </row>
    <row r="691" spans="1:20" x14ac:dyDescent="0.25">
      <c r="A691" s="2">
        <v>46150</v>
      </c>
      <c r="B691" s="100" t="s">
        <v>1247</v>
      </c>
      <c r="C691" s="76">
        <v>11.6</v>
      </c>
      <c r="D691" s="48">
        <f t="shared" si="166"/>
        <v>1</v>
      </c>
      <c r="E691" s="270">
        <v>429</v>
      </c>
      <c r="F691" s="253">
        <f t="shared" si="167"/>
        <v>0</v>
      </c>
      <c r="G691" s="84">
        <v>12.3</v>
      </c>
      <c r="H691" s="48">
        <f t="shared" si="178"/>
        <v>1</v>
      </c>
      <c r="I691" s="247">
        <f t="shared" si="179"/>
        <v>0</v>
      </c>
      <c r="N691" s="25" t="str">
        <f t="shared" si="177"/>
        <v>CA</v>
      </c>
      <c r="O691" s="25">
        <f t="shared" si="170"/>
        <v>11.6</v>
      </c>
      <c r="P691" s="25">
        <f t="shared" si="171"/>
        <v>12.04</v>
      </c>
      <c r="Q691" s="25">
        <f t="shared" si="172"/>
        <v>8</v>
      </c>
      <c r="R691" s="25">
        <f t="shared" si="175"/>
        <v>14.4</v>
      </c>
      <c r="S691" s="25">
        <f t="shared" si="173"/>
        <v>325</v>
      </c>
      <c r="T691" s="25">
        <f t="shared" si="174"/>
        <v>380</v>
      </c>
    </row>
    <row r="692" spans="1:20" x14ac:dyDescent="0.25">
      <c r="A692" s="2">
        <v>46150</v>
      </c>
      <c r="B692" s="100" t="s">
        <v>1248</v>
      </c>
      <c r="C692" s="76">
        <v>11.6</v>
      </c>
      <c r="D692" s="48">
        <f t="shared" si="166"/>
        <v>1</v>
      </c>
      <c r="E692" s="270">
        <v>573</v>
      </c>
      <c r="F692" s="253">
        <f t="shared" si="167"/>
        <v>0</v>
      </c>
      <c r="G692" s="84">
        <v>11.98</v>
      </c>
      <c r="H692" s="48">
        <f t="shared" si="178"/>
        <v>1</v>
      </c>
      <c r="I692" s="247">
        <f t="shared" si="179"/>
        <v>0</v>
      </c>
      <c r="N692" s="25" t="str">
        <f t="shared" si="177"/>
        <v>CA</v>
      </c>
      <c r="O692" s="25">
        <f t="shared" si="170"/>
        <v>11.6</v>
      </c>
      <c r="P692" s="25">
        <f t="shared" si="171"/>
        <v>12.04</v>
      </c>
      <c r="Q692" s="25">
        <f t="shared" si="172"/>
        <v>8</v>
      </c>
      <c r="R692" s="25">
        <f t="shared" si="175"/>
        <v>14.4</v>
      </c>
      <c r="S692" s="25">
        <f t="shared" si="173"/>
        <v>325</v>
      </c>
      <c r="T692" s="25">
        <f t="shared" si="174"/>
        <v>380</v>
      </c>
    </row>
    <row r="693" spans="1:20" x14ac:dyDescent="0.25">
      <c r="A693" s="2">
        <v>46150</v>
      </c>
      <c r="B693" s="100" t="s">
        <v>1249</v>
      </c>
      <c r="C693" s="76">
        <v>11.5</v>
      </c>
      <c r="D693" s="48">
        <f t="shared" si="166"/>
        <v>0</v>
      </c>
      <c r="E693" s="270">
        <v>545</v>
      </c>
      <c r="F693" s="253">
        <f t="shared" si="167"/>
        <v>0</v>
      </c>
      <c r="G693" s="84">
        <v>11.33</v>
      </c>
      <c r="H693" s="48">
        <f t="shared" si="178"/>
        <v>1</v>
      </c>
      <c r="I693" s="247">
        <f t="shared" si="179"/>
        <v>0</v>
      </c>
      <c r="N693" s="25" t="str">
        <f t="shared" si="177"/>
        <v>CA</v>
      </c>
      <c r="O693" s="25">
        <f t="shared" si="170"/>
        <v>11.6</v>
      </c>
      <c r="P693" s="25">
        <f t="shared" si="171"/>
        <v>12.04</v>
      </c>
      <c r="Q693" s="25">
        <f t="shared" si="172"/>
        <v>8</v>
      </c>
      <c r="R693" s="25">
        <f t="shared" si="175"/>
        <v>14.4</v>
      </c>
      <c r="S693" s="25">
        <f t="shared" si="173"/>
        <v>325</v>
      </c>
      <c r="T693" s="25">
        <f t="shared" si="174"/>
        <v>380</v>
      </c>
    </row>
    <row r="694" spans="1:20" x14ac:dyDescent="0.25">
      <c r="A694" s="2">
        <v>46151</v>
      </c>
      <c r="B694" s="100" t="s">
        <v>229</v>
      </c>
      <c r="C694" s="76">
        <v>13.4</v>
      </c>
      <c r="D694" s="48">
        <f t="shared" si="166"/>
        <v>1</v>
      </c>
      <c r="E694" s="270">
        <v>640</v>
      </c>
      <c r="F694" s="253">
        <f t="shared" si="167"/>
        <v>0</v>
      </c>
      <c r="G694" s="84">
        <v>13.4</v>
      </c>
      <c r="H694" s="48">
        <f t="shared" si="178"/>
        <v>1</v>
      </c>
      <c r="I694" s="247">
        <f t="shared" si="179"/>
        <v>0</v>
      </c>
      <c r="N694" s="25" t="str">
        <f t="shared" si="177"/>
        <v>MK</v>
      </c>
      <c r="O694" s="25">
        <f t="shared" si="170"/>
        <v>13.3</v>
      </c>
      <c r="P694" s="25">
        <f t="shared" si="171"/>
        <v>13.54</v>
      </c>
      <c r="Q694" s="25">
        <f t="shared" si="172"/>
        <v>8</v>
      </c>
      <c r="R694" s="25">
        <f t="shared" si="175"/>
        <v>14.4</v>
      </c>
      <c r="S694" s="25">
        <f t="shared" si="173"/>
        <v>395</v>
      </c>
      <c r="T694" s="25">
        <f t="shared" si="174"/>
        <v>435</v>
      </c>
    </row>
    <row r="695" spans="1:20" x14ac:dyDescent="0.25">
      <c r="A695" s="2">
        <v>46151</v>
      </c>
      <c r="B695" s="100" t="s">
        <v>230</v>
      </c>
      <c r="C695" s="76">
        <v>13.3</v>
      </c>
      <c r="D695" s="48">
        <f t="shared" si="166"/>
        <v>1</v>
      </c>
      <c r="E695" s="270">
        <v>657</v>
      </c>
      <c r="F695" s="253">
        <f t="shared" si="167"/>
        <v>0</v>
      </c>
      <c r="G695" s="84">
        <v>13.05</v>
      </c>
      <c r="H695" s="48">
        <f t="shared" si="178"/>
        <v>1</v>
      </c>
      <c r="I695" s="247">
        <f t="shared" si="179"/>
        <v>0</v>
      </c>
      <c r="N695" s="25" t="str">
        <f t="shared" si="177"/>
        <v>MK</v>
      </c>
      <c r="O695" s="25">
        <f t="shared" si="170"/>
        <v>13.3</v>
      </c>
      <c r="P695" s="25">
        <f t="shared" si="171"/>
        <v>13.54</v>
      </c>
      <c r="Q695" s="25">
        <f t="shared" si="172"/>
        <v>8</v>
      </c>
      <c r="R695" s="25">
        <f t="shared" si="175"/>
        <v>14.4</v>
      </c>
      <c r="S695" s="25">
        <f t="shared" si="173"/>
        <v>395</v>
      </c>
      <c r="T695" s="25">
        <f t="shared" si="174"/>
        <v>435</v>
      </c>
    </row>
    <row r="696" spans="1:20" x14ac:dyDescent="0.25">
      <c r="A696" s="2">
        <v>46151</v>
      </c>
      <c r="B696" s="100" t="s">
        <v>231</v>
      </c>
      <c r="C696" s="76">
        <v>13.3</v>
      </c>
      <c r="D696" s="48">
        <f t="shared" si="166"/>
        <v>1</v>
      </c>
      <c r="E696" s="256">
        <v>416</v>
      </c>
      <c r="F696" s="253">
        <f t="shared" si="167"/>
        <v>1</v>
      </c>
      <c r="G696" s="84">
        <v>13.07</v>
      </c>
      <c r="H696" s="48">
        <f t="shared" si="178"/>
        <v>1</v>
      </c>
      <c r="I696" s="247">
        <f t="shared" si="179"/>
        <v>1</v>
      </c>
      <c r="N696" s="25" t="str">
        <f t="shared" si="177"/>
        <v>MK</v>
      </c>
      <c r="O696" s="25">
        <f t="shared" si="170"/>
        <v>13.3</v>
      </c>
      <c r="P696" s="25">
        <f t="shared" si="171"/>
        <v>13.54</v>
      </c>
      <c r="Q696" s="25">
        <f t="shared" si="172"/>
        <v>8</v>
      </c>
      <c r="R696" s="25">
        <f t="shared" si="175"/>
        <v>14.4</v>
      </c>
      <c r="S696" s="25">
        <f t="shared" si="173"/>
        <v>395</v>
      </c>
      <c r="T696" s="25">
        <f t="shared" si="174"/>
        <v>435</v>
      </c>
    </row>
    <row r="697" spans="1:20" x14ac:dyDescent="0.25">
      <c r="A697" s="2">
        <v>46151</v>
      </c>
      <c r="B697" s="100" t="s">
        <v>340</v>
      </c>
      <c r="C697" s="76">
        <v>13.2</v>
      </c>
      <c r="D697" s="48">
        <f t="shared" si="166"/>
        <v>0</v>
      </c>
      <c r="E697" s="270">
        <v>379</v>
      </c>
      <c r="F697" s="253">
        <f>IF(+(IF(E697&lt;S697,0,IF(E697&gt;T697,0,1)))=1,1,0)</f>
        <v>0</v>
      </c>
      <c r="G697" s="84">
        <v>12.95</v>
      </c>
      <c r="H697" s="48">
        <f t="shared" si="178"/>
        <v>1</v>
      </c>
      <c r="I697" s="247">
        <f t="shared" si="179"/>
        <v>0</v>
      </c>
      <c r="N697" s="25" t="str">
        <f t="shared" si="177"/>
        <v>MK</v>
      </c>
      <c r="O697" s="25">
        <f t="shared" si="170"/>
        <v>13.3</v>
      </c>
      <c r="P697" s="25">
        <f t="shared" si="171"/>
        <v>13.54</v>
      </c>
      <c r="Q697" s="25">
        <f t="shared" si="172"/>
        <v>8</v>
      </c>
      <c r="R697" s="25">
        <f t="shared" si="175"/>
        <v>14.4</v>
      </c>
      <c r="S697" s="25">
        <f t="shared" si="173"/>
        <v>395</v>
      </c>
      <c r="T697" s="25">
        <f t="shared" si="174"/>
        <v>435</v>
      </c>
    </row>
    <row r="698" spans="1:20" x14ac:dyDescent="0.25">
      <c r="A698" s="2">
        <v>46153</v>
      </c>
      <c r="B698" s="100" t="s">
        <v>1250</v>
      </c>
      <c r="C698" s="76">
        <v>11.6</v>
      </c>
      <c r="D698" s="48">
        <f t="shared" si="166"/>
        <v>1</v>
      </c>
      <c r="E698" s="270">
        <v>390</v>
      </c>
      <c r="F698" s="253">
        <f t="shared" si="167"/>
        <v>0</v>
      </c>
      <c r="G698" s="84">
        <v>12.55</v>
      </c>
      <c r="H698" s="48">
        <f t="shared" si="178"/>
        <v>1</v>
      </c>
      <c r="I698" s="247">
        <f t="shared" si="179"/>
        <v>0</v>
      </c>
      <c r="N698" s="25" t="str">
        <f t="shared" si="177"/>
        <v>CA</v>
      </c>
      <c r="O698" s="25">
        <f t="shared" si="170"/>
        <v>11.6</v>
      </c>
      <c r="P698" s="25">
        <f t="shared" si="171"/>
        <v>12.04</v>
      </c>
      <c r="Q698" s="25">
        <f t="shared" si="172"/>
        <v>8</v>
      </c>
      <c r="R698" s="25">
        <f t="shared" si="175"/>
        <v>14.4</v>
      </c>
      <c r="S698" s="25">
        <f t="shared" si="173"/>
        <v>325</v>
      </c>
      <c r="T698" s="25">
        <f t="shared" si="174"/>
        <v>380</v>
      </c>
    </row>
    <row r="699" spans="1:20" x14ac:dyDescent="0.25">
      <c r="A699" s="2">
        <v>46153</v>
      </c>
      <c r="B699" s="100" t="s">
        <v>1251</v>
      </c>
      <c r="C699" s="76">
        <v>11.7</v>
      </c>
      <c r="D699" s="48">
        <f t="shared" si="166"/>
        <v>1</v>
      </c>
      <c r="E699" s="270">
        <v>399</v>
      </c>
      <c r="F699" s="253">
        <f t="shared" si="167"/>
        <v>0</v>
      </c>
      <c r="G699" s="84">
        <v>12.8</v>
      </c>
      <c r="H699" s="48">
        <f t="shared" si="178"/>
        <v>1</v>
      </c>
      <c r="I699" s="247">
        <f t="shared" si="179"/>
        <v>0</v>
      </c>
      <c r="N699" s="25" t="str">
        <f t="shared" si="177"/>
        <v>CA</v>
      </c>
      <c r="O699" s="25">
        <f t="shared" si="170"/>
        <v>11.6</v>
      </c>
      <c r="P699" s="25">
        <f t="shared" si="171"/>
        <v>12.04</v>
      </c>
      <c r="Q699" s="25">
        <f t="shared" si="172"/>
        <v>8</v>
      </c>
      <c r="R699" s="25">
        <f t="shared" si="175"/>
        <v>14.4</v>
      </c>
      <c r="S699" s="25">
        <f t="shared" si="173"/>
        <v>325</v>
      </c>
      <c r="T699" s="25">
        <f t="shared" si="174"/>
        <v>380</v>
      </c>
    </row>
    <row r="700" spans="1:20" x14ac:dyDescent="0.25">
      <c r="A700" s="2">
        <v>46153</v>
      </c>
      <c r="B700" s="100" t="s">
        <v>1252</v>
      </c>
      <c r="C700" s="76">
        <v>11.6</v>
      </c>
      <c r="D700" s="48">
        <f t="shared" si="166"/>
        <v>1</v>
      </c>
      <c r="E700" s="270">
        <v>414</v>
      </c>
      <c r="F700" s="253">
        <f t="shared" si="167"/>
        <v>0</v>
      </c>
      <c r="G700" s="84">
        <v>12.28</v>
      </c>
      <c r="H700" s="48">
        <f t="shared" si="178"/>
        <v>1</v>
      </c>
      <c r="I700" s="247">
        <f t="shared" si="179"/>
        <v>0</v>
      </c>
      <c r="N700" s="25" t="str">
        <f t="shared" si="177"/>
        <v>CA</v>
      </c>
      <c r="O700" s="25">
        <f t="shared" si="170"/>
        <v>11.6</v>
      </c>
      <c r="P700" s="25">
        <f t="shared" si="171"/>
        <v>12.04</v>
      </c>
      <c r="Q700" s="25">
        <f t="shared" si="172"/>
        <v>8</v>
      </c>
      <c r="R700" s="25">
        <f t="shared" si="175"/>
        <v>14.4</v>
      </c>
      <c r="S700" s="25">
        <f t="shared" si="173"/>
        <v>325</v>
      </c>
      <c r="T700" s="25">
        <f t="shared" si="174"/>
        <v>380</v>
      </c>
    </row>
    <row r="701" spans="1:20" x14ac:dyDescent="0.25">
      <c r="A701" s="2">
        <v>46153</v>
      </c>
      <c r="B701" s="100" t="s">
        <v>1253</v>
      </c>
      <c r="C701" s="76">
        <v>11.6</v>
      </c>
      <c r="D701" s="48">
        <f t="shared" si="166"/>
        <v>1</v>
      </c>
      <c r="E701" s="270">
        <v>397</v>
      </c>
      <c r="F701" s="253">
        <f t="shared" si="167"/>
        <v>0</v>
      </c>
      <c r="G701" s="84">
        <v>13.17</v>
      </c>
      <c r="H701" s="48">
        <f t="shared" si="178"/>
        <v>1</v>
      </c>
      <c r="I701" s="247">
        <f t="shared" si="179"/>
        <v>0</v>
      </c>
      <c r="N701" s="25" t="str">
        <f t="shared" si="177"/>
        <v>CA</v>
      </c>
      <c r="O701" s="25">
        <f t="shared" si="170"/>
        <v>11.6</v>
      </c>
      <c r="P701" s="25">
        <f t="shared" si="171"/>
        <v>12.04</v>
      </c>
      <c r="Q701" s="25">
        <f t="shared" si="172"/>
        <v>8</v>
      </c>
      <c r="R701" s="25">
        <f t="shared" si="175"/>
        <v>14.4</v>
      </c>
      <c r="S701" s="25">
        <f t="shared" si="173"/>
        <v>325</v>
      </c>
      <c r="T701" s="25">
        <f t="shared" si="174"/>
        <v>380</v>
      </c>
    </row>
    <row r="702" spans="1:20" x14ac:dyDescent="0.25">
      <c r="A702" s="2">
        <v>46153</v>
      </c>
      <c r="B702" s="100" t="s">
        <v>1254</v>
      </c>
      <c r="C702" s="76">
        <v>11.7</v>
      </c>
      <c r="D702" s="48">
        <f t="shared" si="166"/>
        <v>1</v>
      </c>
      <c r="E702" s="270">
        <v>415</v>
      </c>
      <c r="F702" s="253">
        <f t="shared" si="167"/>
        <v>0</v>
      </c>
      <c r="G702" s="84">
        <v>12.07</v>
      </c>
      <c r="H702" s="48">
        <f t="shared" si="178"/>
        <v>1</v>
      </c>
      <c r="I702" s="247">
        <f t="shared" si="179"/>
        <v>0</v>
      </c>
      <c r="N702" s="25" t="str">
        <f t="shared" si="177"/>
        <v>CA</v>
      </c>
      <c r="O702" s="25">
        <f t="shared" si="170"/>
        <v>11.6</v>
      </c>
      <c r="P702" s="25">
        <f t="shared" si="171"/>
        <v>12.04</v>
      </c>
      <c r="Q702" s="25">
        <f t="shared" si="172"/>
        <v>8</v>
      </c>
      <c r="R702" s="25">
        <f t="shared" si="175"/>
        <v>14.4</v>
      </c>
      <c r="S702" s="25">
        <f t="shared" si="173"/>
        <v>325</v>
      </c>
      <c r="T702" s="25">
        <f t="shared" si="174"/>
        <v>380</v>
      </c>
    </row>
    <row r="703" spans="1:20" x14ac:dyDescent="0.25">
      <c r="A703" s="2">
        <v>46153</v>
      </c>
      <c r="B703" s="100" t="s">
        <v>1255</v>
      </c>
      <c r="C703" s="76">
        <v>11.7</v>
      </c>
      <c r="D703" s="48">
        <f t="shared" si="166"/>
        <v>1</v>
      </c>
      <c r="E703" s="270">
        <v>432</v>
      </c>
      <c r="F703" s="253">
        <f t="shared" si="167"/>
        <v>0</v>
      </c>
      <c r="G703" s="84">
        <v>12.12</v>
      </c>
      <c r="H703" s="48">
        <f t="shared" si="178"/>
        <v>1</v>
      </c>
      <c r="I703" s="247">
        <f t="shared" si="179"/>
        <v>0</v>
      </c>
      <c r="N703" s="25" t="str">
        <f t="shared" si="177"/>
        <v>CA</v>
      </c>
      <c r="O703" s="25">
        <f t="shared" si="170"/>
        <v>11.6</v>
      </c>
      <c r="P703" s="25">
        <f t="shared" si="171"/>
        <v>12.04</v>
      </c>
      <c r="Q703" s="25">
        <f t="shared" si="172"/>
        <v>8</v>
      </c>
      <c r="R703" s="25">
        <f t="shared" si="175"/>
        <v>14.4</v>
      </c>
      <c r="S703" s="25">
        <f t="shared" si="173"/>
        <v>325</v>
      </c>
      <c r="T703" s="25">
        <f t="shared" si="174"/>
        <v>380</v>
      </c>
    </row>
    <row r="704" spans="1:20" x14ac:dyDescent="0.25">
      <c r="A704" s="2">
        <v>46153</v>
      </c>
      <c r="B704" s="100" t="s">
        <v>1256</v>
      </c>
      <c r="C704" s="76">
        <v>11.8</v>
      </c>
      <c r="D704" s="48">
        <f t="shared" si="166"/>
        <v>1</v>
      </c>
      <c r="E704" s="270">
        <v>396</v>
      </c>
      <c r="F704" s="253">
        <f t="shared" si="167"/>
        <v>0</v>
      </c>
      <c r="G704" s="84">
        <v>11.38</v>
      </c>
      <c r="H704" s="48">
        <f t="shared" si="178"/>
        <v>1</v>
      </c>
      <c r="I704" s="247">
        <f t="shared" si="179"/>
        <v>0</v>
      </c>
      <c r="N704" s="25" t="str">
        <f t="shared" si="177"/>
        <v>CA</v>
      </c>
      <c r="O704" s="25">
        <f t="shared" si="170"/>
        <v>11.6</v>
      </c>
      <c r="P704" s="25">
        <f t="shared" si="171"/>
        <v>12.04</v>
      </c>
      <c r="Q704" s="25">
        <f t="shared" si="172"/>
        <v>8</v>
      </c>
      <c r="R704" s="25">
        <f t="shared" si="175"/>
        <v>14.4</v>
      </c>
      <c r="S704" s="25">
        <f t="shared" si="173"/>
        <v>325</v>
      </c>
      <c r="T704" s="25">
        <f t="shared" si="174"/>
        <v>380</v>
      </c>
    </row>
    <row r="705" spans="1:20" x14ac:dyDescent="0.25">
      <c r="A705" s="2">
        <v>46154</v>
      </c>
      <c r="B705" s="100" t="s">
        <v>1257</v>
      </c>
      <c r="C705" s="76">
        <v>11.8</v>
      </c>
      <c r="D705" s="48">
        <f t="shared" si="166"/>
        <v>1</v>
      </c>
      <c r="E705" s="371">
        <v>435</v>
      </c>
      <c r="F705" s="253">
        <f t="shared" si="167"/>
        <v>0</v>
      </c>
      <c r="G705" s="84">
        <v>13.44</v>
      </c>
      <c r="H705" s="48">
        <f t="shared" si="178"/>
        <v>1</v>
      </c>
      <c r="I705" s="247">
        <f t="shared" si="179"/>
        <v>0</v>
      </c>
      <c r="N705" s="25" t="str">
        <f t="shared" si="177"/>
        <v>CA</v>
      </c>
      <c r="O705" s="25">
        <f t="shared" si="170"/>
        <v>11.6</v>
      </c>
      <c r="P705" s="25">
        <f t="shared" si="171"/>
        <v>12.04</v>
      </c>
      <c r="Q705" s="25">
        <f t="shared" si="172"/>
        <v>8</v>
      </c>
      <c r="R705" s="25">
        <f t="shared" si="175"/>
        <v>14.4</v>
      </c>
      <c r="S705" s="25">
        <f t="shared" si="173"/>
        <v>325</v>
      </c>
      <c r="T705" s="25">
        <f t="shared" si="174"/>
        <v>380</v>
      </c>
    </row>
    <row r="706" spans="1:20" x14ac:dyDescent="0.25">
      <c r="A706" s="2">
        <v>46154</v>
      </c>
      <c r="B706" s="100" t="s">
        <v>1258</v>
      </c>
      <c r="C706" s="76">
        <v>11.2</v>
      </c>
      <c r="D706" s="48">
        <f t="shared" si="166"/>
        <v>0</v>
      </c>
      <c r="E706" s="371">
        <v>463</v>
      </c>
      <c r="F706" s="253">
        <f t="shared" si="167"/>
        <v>0</v>
      </c>
      <c r="G706" s="84"/>
      <c r="H706" s="48"/>
      <c r="I706" s="247">
        <f t="shared" si="179"/>
        <v>0</v>
      </c>
      <c r="N706" s="25" t="str">
        <f t="shared" si="177"/>
        <v>VM</v>
      </c>
      <c r="O706" s="25">
        <f t="shared" si="170"/>
        <v>14.2</v>
      </c>
      <c r="P706" s="25">
        <f t="shared" si="171"/>
        <v>14.64</v>
      </c>
      <c r="Q706" s="25">
        <f t="shared" si="172"/>
        <v>0</v>
      </c>
      <c r="R706" s="25">
        <f t="shared" si="175"/>
        <v>0</v>
      </c>
      <c r="S706" s="25">
        <f t="shared" si="173"/>
        <v>375</v>
      </c>
      <c r="T706" s="25">
        <f t="shared" si="174"/>
        <v>425</v>
      </c>
    </row>
    <row r="707" spans="1:20" x14ac:dyDescent="0.25">
      <c r="A707" s="2">
        <v>46154</v>
      </c>
      <c r="B707" s="100" t="s">
        <v>1259</v>
      </c>
      <c r="C707" s="76">
        <v>11.9</v>
      </c>
      <c r="D707" s="48">
        <f t="shared" si="166"/>
        <v>0</v>
      </c>
      <c r="E707" s="371">
        <v>537</v>
      </c>
      <c r="F707" s="253">
        <f t="shared" si="167"/>
        <v>0</v>
      </c>
      <c r="G707" s="84"/>
      <c r="H707" s="48"/>
      <c r="I707" s="247">
        <f t="shared" si="179"/>
        <v>0</v>
      </c>
      <c r="N707" s="25" t="str">
        <f t="shared" si="177"/>
        <v>VM</v>
      </c>
      <c r="O707" s="25">
        <f t="shared" si="170"/>
        <v>14.2</v>
      </c>
      <c r="P707" s="25">
        <f t="shared" si="171"/>
        <v>14.64</v>
      </c>
      <c r="Q707" s="25">
        <f t="shared" si="172"/>
        <v>0</v>
      </c>
      <c r="R707" s="25">
        <f t="shared" si="175"/>
        <v>0</v>
      </c>
      <c r="S707" s="25">
        <f t="shared" si="173"/>
        <v>375</v>
      </c>
      <c r="T707" s="25">
        <f t="shared" si="174"/>
        <v>425</v>
      </c>
    </row>
    <row r="708" spans="1:20" x14ac:dyDescent="0.25">
      <c r="A708" s="2">
        <v>46154</v>
      </c>
      <c r="B708" s="100" t="s">
        <v>1260</v>
      </c>
      <c r="C708" s="221">
        <v>14.7</v>
      </c>
      <c r="D708" s="128">
        <v>1</v>
      </c>
      <c r="E708" s="371">
        <v>1194</v>
      </c>
      <c r="F708" s="253">
        <f t="shared" si="167"/>
        <v>0</v>
      </c>
      <c r="G708" s="84"/>
      <c r="H708" s="48"/>
      <c r="I708" s="247">
        <f t="shared" si="179"/>
        <v>0</v>
      </c>
      <c r="N708" s="25" t="str">
        <f t="shared" si="177"/>
        <v>VM</v>
      </c>
      <c r="O708" s="25">
        <f t="shared" si="170"/>
        <v>14.2</v>
      </c>
      <c r="P708" s="25">
        <f t="shared" si="171"/>
        <v>14.64</v>
      </c>
      <c r="Q708" s="25">
        <f t="shared" si="172"/>
        <v>0</v>
      </c>
      <c r="R708" s="25">
        <f t="shared" si="175"/>
        <v>0</v>
      </c>
      <c r="S708" s="25">
        <f t="shared" si="173"/>
        <v>375</v>
      </c>
      <c r="T708" s="25">
        <f t="shared" si="174"/>
        <v>425</v>
      </c>
    </row>
    <row r="709" spans="1:20" x14ac:dyDescent="0.25">
      <c r="A709" s="2">
        <v>46154</v>
      </c>
      <c r="B709" s="100" t="s">
        <v>733</v>
      </c>
      <c r="C709" s="221">
        <v>15.9</v>
      </c>
      <c r="D709" s="128">
        <v>1</v>
      </c>
      <c r="E709" s="371">
        <v>1433</v>
      </c>
      <c r="F709" s="253">
        <f t="shared" si="167"/>
        <v>0</v>
      </c>
      <c r="G709" s="84"/>
      <c r="H709" s="48"/>
      <c r="I709" s="247">
        <f t="shared" si="179"/>
        <v>0</v>
      </c>
      <c r="N709" s="25" t="str">
        <f t="shared" si="177"/>
        <v>VM</v>
      </c>
      <c r="O709" s="25">
        <f t="shared" si="170"/>
        <v>14.2</v>
      </c>
      <c r="P709" s="25">
        <f t="shared" si="171"/>
        <v>14.64</v>
      </c>
      <c r="Q709" s="25">
        <f t="shared" si="172"/>
        <v>0</v>
      </c>
      <c r="R709" s="25">
        <f t="shared" si="175"/>
        <v>0</v>
      </c>
      <c r="S709" s="25">
        <f t="shared" si="173"/>
        <v>375</v>
      </c>
      <c r="T709" s="25">
        <f t="shared" si="174"/>
        <v>425</v>
      </c>
    </row>
    <row r="710" spans="1:20" x14ac:dyDescent="0.25">
      <c r="A710" s="2">
        <v>46155</v>
      </c>
      <c r="B710" s="100" t="s">
        <v>734</v>
      </c>
      <c r="C710" s="221">
        <v>15.5</v>
      </c>
      <c r="D710" s="128">
        <v>1</v>
      </c>
      <c r="E710" s="371">
        <v>445</v>
      </c>
      <c r="F710" s="253">
        <f t="shared" si="167"/>
        <v>0</v>
      </c>
      <c r="G710" s="84"/>
      <c r="H710" s="48"/>
      <c r="I710" s="79">
        <f t="shared" si="179"/>
        <v>0</v>
      </c>
      <c r="N710" s="25" t="str">
        <f t="shared" si="177"/>
        <v>VM</v>
      </c>
      <c r="O710" s="25">
        <f t="shared" si="170"/>
        <v>14.2</v>
      </c>
      <c r="P710" s="25">
        <f t="shared" si="171"/>
        <v>14.64</v>
      </c>
      <c r="Q710" s="25">
        <f t="shared" si="172"/>
        <v>0</v>
      </c>
      <c r="R710" s="25">
        <f t="shared" si="175"/>
        <v>0</v>
      </c>
      <c r="S710" s="25">
        <f t="shared" si="173"/>
        <v>375</v>
      </c>
      <c r="T710" s="25">
        <f t="shared" si="174"/>
        <v>425</v>
      </c>
    </row>
    <row r="711" spans="1:20" x14ac:dyDescent="0.25">
      <c r="A711" s="2">
        <v>46155</v>
      </c>
      <c r="B711" s="100" t="s">
        <v>735</v>
      </c>
      <c r="C711" s="221">
        <v>16.399999999999999</v>
      </c>
      <c r="D711" s="128">
        <v>1</v>
      </c>
      <c r="E711" s="371">
        <v>432</v>
      </c>
      <c r="F711" s="253">
        <f t="shared" si="167"/>
        <v>0</v>
      </c>
      <c r="G711" s="84"/>
      <c r="H711" s="48"/>
      <c r="I711" s="79">
        <f t="shared" si="179"/>
        <v>0</v>
      </c>
      <c r="N711" s="25" t="str">
        <f t="shared" si="177"/>
        <v>VM</v>
      </c>
      <c r="O711" s="25">
        <f t="shared" si="170"/>
        <v>14.2</v>
      </c>
      <c r="P711" s="25">
        <f t="shared" si="171"/>
        <v>14.64</v>
      </c>
      <c r="Q711" s="25">
        <f t="shared" si="172"/>
        <v>0</v>
      </c>
      <c r="R711" s="25">
        <f t="shared" si="175"/>
        <v>0</v>
      </c>
      <c r="S711" s="25">
        <f t="shared" si="173"/>
        <v>375</v>
      </c>
      <c r="T711" s="25">
        <f t="shared" si="174"/>
        <v>425</v>
      </c>
    </row>
    <row r="712" spans="1:20" x14ac:dyDescent="0.25">
      <c r="A712" s="2">
        <v>46155</v>
      </c>
      <c r="B712" s="100" t="s">
        <v>736</v>
      </c>
      <c r="C712" s="221">
        <v>15.5</v>
      </c>
      <c r="D712" s="128">
        <v>1</v>
      </c>
      <c r="E712" s="371">
        <v>531</v>
      </c>
      <c r="F712" s="253">
        <f t="shared" si="167"/>
        <v>0</v>
      </c>
      <c r="G712" s="84"/>
      <c r="H712" s="48"/>
      <c r="I712" s="79">
        <f t="shared" si="179"/>
        <v>0</v>
      </c>
      <c r="N712" s="25" t="str">
        <f t="shared" si="177"/>
        <v>VM</v>
      </c>
      <c r="O712" s="25">
        <f t="shared" si="170"/>
        <v>14.2</v>
      </c>
      <c r="P712" s="25">
        <f t="shared" si="171"/>
        <v>14.64</v>
      </c>
      <c r="Q712" s="25">
        <f t="shared" si="172"/>
        <v>0</v>
      </c>
      <c r="R712" s="25">
        <f t="shared" si="175"/>
        <v>0</v>
      </c>
      <c r="S712" s="25">
        <f t="shared" si="173"/>
        <v>375</v>
      </c>
      <c r="T712" s="25">
        <f t="shared" si="174"/>
        <v>425</v>
      </c>
    </row>
    <row r="713" spans="1:20" x14ac:dyDescent="0.25">
      <c r="A713" s="2">
        <v>46156</v>
      </c>
      <c r="B713" s="100" t="s">
        <v>737</v>
      </c>
      <c r="C713" s="221">
        <v>15.4</v>
      </c>
      <c r="D713" s="128">
        <v>1</v>
      </c>
      <c r="E713" s="371">
        <v>526</v>
      </c>
      <c r="F713" s="253">
        <f t="shared" si="167"/>
        <v>0</v>
      </c>
      <c r="G713" s="84"/>
      <c r="H713" s="48"/>
      <c r="I713" s="79">
        <f t="shared" si="179"/>
        <v>0</v>
      </c>
      <c r="N713" s="25" t="str">
        <f t="shared" si="177"/>
        <v>VM</v>
      </c>
      <c r="O713" s="25">
        <f t="shared" si="170"/>
        <v>14.2</v>
      </c>
      <c r="P713" s="25">
        <f t="shared" si="171"/>
        <v>14.64</v>
      </c>
      <c r="Q713" s="25">
        <f t="shared" si="172"/>
        <v>0</v>
      </c>
      <c r="R713" s="25">
        <f t="shared" si="175"/>
        <v>0</v>
      </c>
      <c r="S713" s="25">
        <f t="shared" si="173"/>
        <v>375</v>
      </c>
      <c r="T713" s="25">
        <f t="shared" si="174"/>
        <v>425</v>
      </c>
    </row>
    <row r="714" spans="1:20" x14ac:dyDescent="0.25">
      <c r="A714" s="2">
        <v>46156</v>
      </c>
      <c r="B714" s="100" t="s">
        <v>739</v>
      </c>
      <c r="C714" s="76">
        <v>17.399999999999999</v>
      </c>
      <c r="D714" s="48">
        <f t="shared" ref="D714:D721" si="180">IF(+(IF(C714&lt;O714,0,IF(C714&gt;P714,0,1)))=1,1,0)</f>
        <v>1</v>
      </c>
      <c r="E714" s="371">
        <v>535</v>
      </c>
      <c r="F714" s="253">
        <f t="shared" si="167"/>
        <v>0</v>
      </c>
      <c r="G714" s="84"/>
      <c r="H714" s="48"/>
      <c r="I714" s="79">
        <f t="shared" si="179"/>
        <v>0</v>
      </c>
      <c r="N714" s="25" t="str">
        <f t="shared" si="177"/>
        <v>SM</v>
      </c>
      <c r="O714" s="25">
        <f t="shared" si="170"/>
        <v>17</v>
      </c>
      <c r="P714" s="25">
        <f t="shared" si="171"/>
        <v>17.440000000000001</v>
      </c>
      <c r="Q714" s="25">
        <f t="shared" si="172"/>
        <v>0</v>
      </c>
      <c r="R714" s="25">
        <f t="shared" si="175"/>
        <v>0</v>
      </c>
      <c r="S714" s="25">
        <f t="shared" si="173"/>
        <v>395</v>
      </c>
      <c r="T714" s="25">
        <f t="shared" si="174"/>
        <v>445</v>
      </c>
    </row>
    <row r="715" spans="1:20" x14ac:dyDescent="0.25">
      <c r="A715" s="2">
        <v>46157</v>
      </c>
      <c r="B715" s="100" t="s">
        <v>740</v>
      </c>
      <c r="C715" s="76">
        <v>17.399999999999999</v>
      </c>
      <c r="D715" s="48">
        <f t="shared" si="180"/>
        <v>1</v>
      </c>
      <c r="E715" s="371">
        <v>1139</v>
      </c>
      <c r="F715" s="253">
        <f t="shared" si="167"/>
        <v>0</v>
      </c>
      <c r="G715" s="84"/>
      <c r="H715" s="48"/>
      <c r="I715" s="79">
        <f t="shared" si="179"/>
        <v>0</v>
      </c>
      <c r="N715" s="25" t="str">
        <f t="shared" si="177"/>
        <v>SM</v>
      </c>
      <c r="O715" s="25">
        <f t="shared" si="170"/>
        <v>17</v>
      </c>
      <c r="P715" s="25">
        <f t="shared" si="171"/>
        <v>17.440000000000001</v>
      </c>
      <c r="Q715" s="25">
        <f t="shared" si="172"/>
        <v>0</v>
      </c>
      <c r="R715" s="25">
        <f t="shared" si="175"/>
        <v>0</v>
      </c>
      <c r="S715" s="25">
        <f t="shared" si="173"/>
        <v>395</v>
      </c>
      <c r="T715" s="25">
        <f t="shared" si="174"/>
        <v>445</v>
      </c>
    </row>
    <row r="716" spans="1:20" x14ac:dyDescent="0.25">
      <c r="A716" s="2">
        <v>46157</v>
      </c>
      <c r="B716" s="100" t="s">
        <v>741</v>
      </c>
      <c r="C716" s="76">
        <v>17.100000000000001</v>
      </c>
      <c r="D716" s="48">
        <f t="shared" si="180"/>
        <v>1</v>
      </c>
      <c r="E716" s="371">
        <v>419</v>
      </c>
      <c r="F716" s="253">
        <f t="shared" si="167"/>
        <v>1</v>
      </c>
      <c r="G716" s="84"/>
      <c r="H716" s="48"/>
      <c r="I716" s="79">
        <f t="shared" si="179"/>
        <v>1</v>
      </c>
      <c r="N716" s="25" t="str">
        <f t="shared" si="177"/>
        <v>SM</v>
      </c>
      <c r="O716" s="25">
        <f t="shared" si="170"/>
        <v>17</v>
      </c>
      <c r="P716" s="25">
        <f t="shared" si="171"/>
        <v>17.440000000000001</v>
      </c>
      <c r="Q716" s="25">
        <f t="shared" si="172"/>
        <v>0</v>
      </c>
      <c r="R716" s="25">
        <f t="shared" si="175"/>
        <v>0</v>
      </c>
      <c r="S716" s="25">
        <f t="shared" si="173"/>
        <v>395</v>
      </c>
      <c r="T716" s="25">
        <f t="shared" si="174"/>
        <v>445</v>
      </c>
    </row>
    <row r="717" spans="1:20" x14ac:dyDescent="0.25">
      <c r="A717" s="2">
        <v>46157</v>
      </c>
      <c r="B717" s="100" t="s">
        <v>742</v>
      </c>
      <c r="C717" s="76">
        <v>17</v>
      </c>
      <c r="D717" s="48">
        <f t="shared" si="180"/>
        <v>1</v>
      </c>
      <c r="E717" s="371">
        <v>451</v>
      </c>
      <c r="F717" s="253">
        <f t="shared" si="167"/>
        <v>0</v>
      </c>
      <c r="G717" s="84"/>
      <c r="H717" s="48"/>
      <c r="I717" s="79">
        <f t="shared" si="179"/>
        <v>0</v>
      </c>
      <c r="N717" s="25" t="str">
        <f t="shared" si="177"/>
        <v>SM</v>
      </c>
      <c r="O717" s="25">
        <f t="shared" si="170"/>
        <v>17</v>
      </c>
      <c r="P717" s="25">
        <f t="shared" si="171"/>
        <v>17.440000000000001</v>
      </c>
      <c r="Q717" s="25">
        <f t="shared" si="172"/>
        <v>0</v>
      </c>
      <c r="R717" s="25">
        <f t="shared" si="175"/>
        <v>0</v>
      </c>
      <c r="S717" s="25">
        <f t="shared" si="173"/>
        <v>395</v>
      </c>
      <c r="T717" s="25">
        <f t="shared" si="174"/>
        <v>445</v>
      </c>
    </row>
    <row r="718" spans="1:20" x14ac:dyDescent="0.25">
      <c r="A718" s="2">
        <v>46157</v>
      </c>
      <c r="B718" s="100" t="s">
        <v>743</v>
      </c>
      <c r="C718" s="76">
        <v>17</v>
      </c>
      <c r="D718" s="48">
        <f t="shared" si="180"/>
        <v>1</v>
      </c>
      <c r="E718" s="256">
        <v>475</v>
      </c>
      <c r="F718" s="253">
        <f t="shared" si="167"/>
        <v>0</v>
      </c>
      <c r="G718" s="84"/>
      <c r="H718" s="48"/>
      <c r="I718" s="79">
        <f t="shared" si="179"/>
        <v>0</v>
      </c>
      <c r="N718" s="25" t="str">
        <f t="shared" si="177"/>
        <v>SM</v>
      </c>
      <c r="O718" s="25">
        <f t="shared" si="170"/>
        <v>17</v>
      </c>
      <c r="P718" s="25">
        <f t="shared" si="171"/>
        <v>17.440000000000001</v>
      </c>
      <c r="Q718" s="25">
        <f t="shared" si="172"/>
        <v>0</v>
      </c>
      <c r="R718" s="25">
        <f t="shared" si="175"/>
        <v>0</v>
      </c>
      <c r="S718" s="25">
        <f t="shared" si="173"/>
        <v>395</v>
      </c>
      <c r="T718" s="25">
        <f t="shared" si="174"/>
        <v>445</v>
      </c>
    </row>
    <row r="719" spans="1:20" x14ac:dyDescent="0.25">
      <c r="A719" s="2">
        <v>46157</v>
      </c>
      <c r="B719" s="100" t="s">
        <v>744</v>
      </c>
      <c r="C719" s="76">
        <v>17.7</v>
      </c>
      <c r="D719" s="48">
        <f t="shared" si="180"/>
        <v>0</v>
      </c>
      <c r="E719" s="371">
        <v>465</v>
      </c>
      <c r="F719" s="253">
        <f t="shared" si="167"/>
        <v>0</v>
      </c>
      <c r="G719" s="84"/>
      <c r="H719" s="48"/>
      <c r="I719" s="79">
        <f t="shared" si="179"/>
        <v>0</v>
      </c>
      <c r="N719" s="25" t="str">
        <f t="shared" si="177"/>
        <v>SM</v>
      </c>
      <c r="O719" s="25">
        <f t="shared" si="170"/>
        <v>17</v>
      </c>
      <c r="P719" s="25">
        <f t="shared" si="171"/>
        <v>17.440000000000001</v>
      </c>
      <c r="Q719" s="25">
        <f t="shared" si="172"/>
        <v>0</v>
      </c>
      <c r="R719" s="25">
        <f t="shared" si="175"/>
        <v>0</v>
      </c>
      <c r="S719" s="25">
        <f t="shared" si="173"/>
        <v>395</v>
      </c>
      <c r="T719" s="25">
        <f t="shared" si="174"/>
        <v>445</v>
      </c>
    </row>
    <row r="720" spans="1:20" x14ac:dyDescent="0.25">
      <c r="A720" s="2">
        <v>46157</v>
      </c>
      <c r="B720" s="100" t="s">
        <v>745</v>
      </c>
      <c r="C720" s="76">
        <v>17</v>
      </c>
      <c r="D720" s="48">
        <f t="shared" si="180"/>
        <v>1</v>
      </c>
      <c r="E720" s="371">
        <v>503</v>
      </c>
      <c r="F720" s="253">
        <f t="shared" si="167"/>
        <v>0</v>
      </c>
      <c r="G720" s="84"/>
      <c r="H720" s="48"/>
      <c r="I720" s="79">
        <f t="shared" si="179"/>
        <v>0</v>
      </c>
      <c r="N720" s="25" t="str">
        <f t="shared" si="177"/>
        <v>SM</v>
      </c>
      <c r="O720" s="25">
        <f t="shared" si="170"/>
        <v>17</v>
      </c>
      <c r="P720" s="25">
        <f t="shared" si="171"/>
        <v>17.440000000000001</v>
      </c>
      <c r="Q720" s="25">
        <f t="shared" si="172"/>
        <v>0</v>
      </c>
      <c r="R720" s="25">
        <f t="shared" si="175"/>
        <v>0</v>
      </c>
      <c r="S720" s="25">
        <f t="shared" si="173"/>
        <v>395</v>
      </c>
      <c r="T720" s="25">
        <f t="shared" si="174"/>
        <v>445</v>
      </c>
    </row>
    <row r="721" spans="1:20" x14ac:dyDescent="0.25">
      <c r="A721" s="2">
        <v>46157</v>
      </c>
      <c r="B721" s="100" t="s">
        <v>746</v>
      </c>
      <c r="C721" s="76">
        <v>17.100000000000001</v>
      </c>
      <c r="D721" s="48">
        <f t="shared" si="180"/>
        <v>1</v>
      </c>
      <c r="E721" s="371">
        <v>505</v>
      </c>
      <c r="F721" s="253">
        <f t="shared" si="167"/>
        <v>0</v>
      </c>
      <c r="G721" s="84"/>
      <c r="H721" s="48"/>
      <c r="I721" s="79">
        <f t="shared" si="179"/>
        <v>0</v>
      </c>
      <c r="N721" s="25" t="str">
        <f t="shared" si="177"/>
        <v>SM</v>
      </c>
      <c r="O721" s="25">
        <f t="shared" si="170"/>
        <v>17</v>
      </c>
      <c r="P721" s="25">
        <f t="shared" si="171"/>
        <v>17.440000000000001</v>
      </c>
      <c r="Q721" s="25">
        <f t="shared" si="172"/>
        <v>0</v>
      </c>
      <c r="R721" s="25">
        <f t="shared" si="175"/>
        <v>0</v>
      </c>
      <c r="S721" s="25">
        <f t="shared" si="173"/>
        <v>395</v>
      </c>
      <c r="T721" s="25">
        <f t="shared" si="174"/>
        <v>445</v>
      </c>
    </row>
    <row r="722" spans="1:20" x14ac:dyDescent="0.25">
      <c r="A722" s="2">
        <v>46160</v>
      </c>
      <c r="B722" s="100" t="s">
        <v>1261</v>
      </c>
      <c r="C722" s="76">
        <v>11.6</v>
      </c>
      <c r="D722" s="48">
        <f t="shared" ref="D722:D781" si="181">IF(+(IF(C722&lt;O722,0,IF(C722&gt;P722,0,1)))=1,1,0)</f>
        <v>1</v>
      </c>
      <c r="E722" s="371">
        <v>393</v>
      </c>
      <c r="F722" s="253">
        <f t="shared" ref="F722:F780" si="182">IF(+(IF(E722&lt;S722,0,IF(E722&gt;T722,0,1)))=1,1,0)</f>
        <v>0</v>
      </c>
      <c r="G722" s="84">
        <v>13.82</v>
      </c>
      <c r="H722" s="48">
        <f t="shared" ref="H722:H747" si="183">IF(+(IF(G722&lt;Q722,0,IF(G722&gt;R722,0,1)))=1,1,0)</f>
        <v>1</v>
      </c>
      <c r="I722" s="79">
        <f t="shared" si="179"/>
        <v>0</v>
      </c>
      <c r="N722" s="25" t="str">
        <f t="shared" si="177"/>
        <v>ST</v>
      </c>
      <c r="O722" s="25">
        <f t="shared" si="170"/>
        <v>11.6</v>
      </c>
      <c r="P722" s="25">
        <f t="shared" si="171"/>
        <v>12.04</v>
      </c>
      <c r="Q722" s="25">
        <f t="shared" si="172"/>
        <v>8</v>
      </c>
      <c r="R722" s="25">
        <f t="shared" si="175"/>
        <v>14.4</v>
      </c>
      <c r="S722" s="25">
        <f t="shared" si="173"/>
        <v>325</v>
      </c>
      <c r="T722" s="25">
        <f t="shared" si="174"/>
        <v>380</v>
      </c>
    </row>
    <row r="723" spans="1:20" x14ac:dyDescent="0.25">
      <c r="A723" s="2">
        <v>46160</v>
      </c>
      <c r="B723" s="100" t="s">
        <v>1262</v>
      </c>
      <c r="C723" s="76">
        <v>11.8</v>
      </c>
      <c r="D723" s="48">
        <f t="shared" si="181"/>
        <v>1</v>
      </c>
      <c r="E723" s="256">
        <v>377</v>
      </c>
      <c r="F723" s="253">
        <f t="shared" si="182"/>
        <v>1</v>
      </c>
      <c r="G723" s="84">
        <v>12.24</v>
      </c>
      <c r="H723" s="48">
        <f t="shared" si="183"/>
        <v>1</v>
      </c>
      <c r="I723" s="79">
        <f t="shared" si="179"/>
        <v>1</v>
      </c>
      <c r="N723" s="25" t="str">
        <f t="shared" si="177"/>
        <v>ST</v>
      </c>
      <c r="O723" s="25">
        <f t="shared" si="170"/>
        <v>11.6</v>
      </c>
      <c r="P723" s="25">
        <f t="shared" si="171"/>
        <v>12.04</v>
      </c>
      <c r="Q723" s="25">
        <f t="shared" si="172"/>
        <v>8</v>
      </c>
      <c r="R723" s="25">
        <f t="shared" si="175"/>
        <v>14.4</v>
      </c>
      <c r="S723" s="25">
        <f t="shared" si="173"/>
        <v>325</v>
      </c>
      <c r="T723" s="25">
        <f t="shared" si="174"/>
        <v>380</v>
      </c>
    </row>
    <row r="724" spans="1:20" x14ac:dyDescent="0.25">
      <c r="A724" s="2">
        <v>46160</v>
      </c>
      <c r="B724" s="100" t="s">
        <v>1263</v>
      </c>
      <c r="C724" s="76">
        <v>11.8</v>
      </c>
      <c r="D724" s="48">
        <f t="shared" si="181"/>
        <v>1</v>
      </c>
      <c r="E724" s="256">
        <v>373</v>
      </c>
      <c r="F724" s="253">
        <f t="shared" si="182"/>
        <v>1</v>
      </c>
      <c r="G724" s="84">
        <v>11.41</v>
      </c>
      <c r="H724" s="48">
        <f t="shared" si="183"/>
        <v>1</v>
      </c>
      <c r="I724" s="79">
        <f t="shared" si="179"/>
        <v>1</v>
      </c>
      <c r="N724" s="25" t="str">
        <f t="shared" si="177"/>
        <v>ST</v>
      </c>
      <c r="O724" s="25">
        <f t="shared" si="170"/>
        <v>11.6</v>
      </c>
      <c r="P724" s="25">
        <f t="shared" si="171"/>
        <v>12.04</v>
      </c>
      <c r="Q724" s="25">
        <f t="shared" si="172"/>
        <v>8</v>
      </c>
      <c r="R724" s="25">
        <f t="shared" si="175"/>
        <v>14.4</v>
      </c>
      <c r="S724" s="25">
        <f t="shared" si="173"/>
        <v>325</v>
      </c>
      <c r="T724" s="25">
        <f t="shared" si="174"/>
        <v>380</v>
      </c>
    </row>
    <row r="725" spans="1:20" x14ac:dyDescent="0.25">
      <c r="A725" s="2">
        <v>46160</v>
      </c>
      <c r="B725" s="100" t="s">
        <v>1264</v>
      </c>
      <c r="C725" s="76">
        <v>11.7</v>
      </c>
      <c r="D725" s="48">
        <f t="shared" si="181"/>
        <v>1</v>
      </c>
      <c r="E725" s="371">
        <v>387</v>
      </c>
      <c r="F725" s="253">
        <f t="shared" si="182"/>
        <v>0</v>
      </c>
      <c r="G725" s="84">
        <v>12.12</v>
      </c>
      <c r="H725" s="48">
        <f t="shared" si="183"/>
        <v>1</v>
      </c>
      <c r="I725" s="79">
        <f t="shared" si="179"/>
        <v>0</v>
      </c>
      <c r="N725" s="25" t="str">
        <f t="shared" si="177"/>
        <v>ST</v>
      </c>
      <c r="O725" s="25">
        <f t="shared" si="170"/>
        <v>11.6</v>
      </c>
      <c r="P725" s="25">
        <f t="shared" si="171"/>
        <v>12.04</v>
      </c>
      <c r="Q725" s="25">
        <f t="shared" si="172"/>
        <v>8</v>
      </c>
      <c r="R725" s="25">
        <f t="shared" si="175"/>
        <v>14.4</v>
      </c>
      <c r="S725" s="25">
        <f t="shared" si="173"/>
        <v>325</v>
      </c>
      <c r="T725" s="25">
        <f t="shared" si="174"/>
        <v>380</v>
      </c>
    </row>
    <row r="726" spans="1:20" x14ac:dyDescent="0.25">
      <c r="A726" s="2">
        <v>46160</v>
      </c>
      <c r="B726" s="100" t="s">
        <v>1265</v>
      </c>
      <c r="C726" s="76">
        <v>11.7</v>
      </c>
      <c r="D726" s="48">
        <f t="shared" si="181"/>
        <v>1</v>
      </c>
      <c r="E726" s="256">
        <v>378</v>
      </c>
      <c r="F726" s="253">
        <f t="shared" si="182"/>
        <v>1</v>
      </c>
      <c r="G726" s="84">
        <v>12.15</v>
      </c>
      <c r="H726" s="48">
        <f t="shared" si="183"/>
        <v>1</v>
      </c>
      <c r="I726" s="79">
        <f t="shared" si="179"/>
        <v>1</v>
      </c>
      <c r="N726" s="25" t="str">
        <f t="shared" si="177"/>
        <v>ST</v>
      </c>
      <c r="O726" s="25">
        <f t="shared" si="170"/>
        <v>11.6</v>
      </c>
      <c r="P726" s="25">
        <f t="shared" si="171"/>
        <v>12.04</v>
      </c>
      <c r="Q726" s="25">
        <f t="shared" si="172"/>
        <v>8</v>
      </c>
      <c r="R726" s="25">
        <f t="shared" si="175"/>
        <v>14.4</v>
      </c>
      <c r="S726" s="25">
        <f t="shared" si="173"/>
        <v>325</v>
      </c>
      <c r="T726" s="25">
        <f t="shared" si="174"/>
        <v>380</v>
      </c>
    </row>
    <row r="727" spans="1:20" x14ac:dyDescent="0.25">
      <c r="A727" s="2">
        <v>46160</v>
      </c>
      <c r="B727" s="100" t="s">
        <v>1266</v>
      </c>
      <c r="C727" s="76">
        <v>11.8</v>
      </c>
      <c r="D727" s="48">
        <f t="shared" si="181"/>
        <v>1</v>
      </c>
      <c r="E727" s="256">
        <v>374</v>
      </c>
      <c r="F727" s="253">
        <f t="shared" si="182"/>
        <v>1</v>
      </c>
      <c r="G727" s="84">
        <v>11.52</v>
      </c>
      <c r="H727" s="48">
        <f t="shared" si="183"/>
        <v>1</v>
      </c>
      <c r="I727" s="79">
        <f t="shared" si="179"/>
        <v>1</v>
      </c>
      <c r="N727" s="25" t="str">
        <f t="shared" si="177"/>
        <v>ST</v>
      </c>
      <c r="O727" s="25">
        <f t="shared" si="170"/>
        <v>11.6</v>
      </c>
      <c r="P727" s="25">
        <f t="shared" si="171"/>
        <v>12.04</v>
      </c>
      <c r="Q727" s="25">
        <f t="shared" si="172"/>
        <v>8</v>
      </c>
      <c r="R727" s="25">
        <f t="shared" si="175"/>
        <v>14.4</v>
      </c>
      <c r="S727" s="25">
        <f t="shared" si="173"/>
        <v>325</v>
      </c>
      <c r="T727" s="25">
        <f t="shared" si="174"/>
        <v>380</v>
      </c>
    </row>
    <row r="728" spans="1:20" x14ac:dyDescent="0.25">
      <c r="A728" s="2">
        <v>46160</v>
      </c>
      <c r="B728" s="100" t="s">
        <v>1267</v>
      </c>
      <c r="C728" s="76">
        <v>11.6</v>
      </c>
      <c r="D728" s="48">
        <f t="shared" si="181"/>
        <v>1</v>
      </c>
      <c r="E728" s="256">
        <v>343</v>
      </c>
      <c r="F728" s="253">
        <f t="shared" si="182"/>
        <v>1</v>
      </c>
      <c r="G728" s="84">
        <v>11.33</v>
      </c>
      <c r="H728" s="48">
        <f t="shared" si="183"/>
        <v>1</v>
      </c>
      <c r="I728" s="79">
        <f t="shared" si="179"/>
        <v>1</v>
      </c>
      <c r="N728" s="25" t="str">
        <f t="shared" si="177"/>
        <v>ST</v>
      </c>
      <c r="O728" s="25">
        <f t="shared" ref="O728:O791" si="184">VLOOKUP($N728,$N$3:$R$11,2,FALSE)</f>
        <v>11.6</v>
      </c>
      <c r="P728" s="25">
        <f t="shared" ref="P728:P791" si="185">VLOOKUP($N728,$N$3:$R$11,3,FALSE)</f>
        <v>12.04</v>
      </c>
      <c r="Q728" s="25">
        <f t="shared" ref="Q728:Q791" si="186">VLOOKUP($N728,$N$3:$R$11,4,FALSE)</f>
        <v>8</v>
      </c>
      <c r="R728" s="25">
        <f t="shared" si="175"/>
        <v>14.4</v>
      </c>
      <c r="S728" s="25">
        <f t="shared" ref="S728:S791" si="187">VLOOKUP($N728,$N$3:$T$11,6,FALSE)</f>
        <v>325</v>
      </c>
      <c r="T728" s="25">
        <f t="shared" ref="T728:T791" si="188">VLOOKUP($N728,$N$3:$T$11,7,FALSE)</f>
        <v>380</v>
      </c>
    </row>
    <row r="729" spans="1:20" x14ac:dyDescent="0.25">
      <c r="A729" s="2">
        <v>46160</v>
      </c>
      <c r="B729" s="100" t="s">
        <v>1268</v>
      </c>
      <c r="C729" s="76">
        <v>11.7</v>
      </c>
      <c r="D729" s="48">
        <f t="shared" si="181"/>
        <v>1</v>
      </c>
      <c r="E729" s="371">
        <v>403</v>
      </c>
      <c r="F729" s="253">
        <f t="shared" si="182"/>
        <v>0</v>
      </c>
      <c r="G729" s="84">
        <v>11.41</v>
      </c>
      <c r="H729" s="48">
        <f t="shared" si="183"/>
        <v>1</v>
      </c>
      <c r="I729" s="79">
        <f t="shared" si="179"/>
        <v>0</v>
      </c>
      <c r="N729" s="25" t="str">
        <f t="shared" si="177"/>
        <v>ST</v>
      </c>
      <c r="O729" s="25">
        <f t="shared" si="184"/>
        <v>11.6</v>
      </c>
      <c r="P729" s="25">
        <f t="shared" si="185"/>
        <v>12.04</v>
      </c>
      <c r="Q729" s="25">
        <f t="shared" si="186"/>
        <v>8</v>
      </c>
      <c r="R729" s="25">
        <f t="shared" si="175"/>
        <v>14.4</v>
      </c>
      <c r="S729" s="25">
        <f t="shared" si="187"/>
        <v>325</v>
      </c>
      <c r="T729" s="25">
        <f t="shared" si="188"/>
        <v>380</v>
      </c>
    </row>
    <row r="730" spans="1:20" x14ac:dyDescent="0.25">
      <c r="A730" s="2">
        <v>46160</v>
      </c>
      <c r="B730" s="100" t="s">
        <v>1269</v>
      </c>
      <c r="C730" s="76">
        <v>11.6</v>
      </c>
      <c r="D730" s="48">
        <f t="shared" si="181"/>
        <v>1</v>
      </c>
      <c r="E730" s="371">
        <v>396</v>
      </c>
      <c r="F730" s="253">
        <f t="shared" si="182"/>
        <v>0</v>
      </c>
      <c r="G730" s="84">
        <v>12.07</v>
      </c>
      <c r="H730" s="48">
        <f t="shared" si="183"/>
        <v>1</v>
      </c>
      <c r="I730" s="79">
        <f t="shared" si="179"/>
        <v>0</v>
      </c>
      <c r="N730" s="25" t="str">
        <f t="shared" si="177"/>
        <v>ST</v>
      </c>
      <c r="O730" s="25">
        <f t="shared" si="184"/>
        <v>11.6</v>
      </c>
      <c r="P730" s="25">
        <f t="shared" si="185"/>
        <v>12.04</v>
      </c>
      <c r="Q730" s="25">
        <f t="shared" si="186"/>
        <v>8</v>
      </c>
      <c r="R730" s="25">
        <f t="shared" si="175"/>
        <v>14.4</v>
      </c>
      <c r="S730" s="25">
        <f t="shared" si="187"/>
        <v>325</v>
      </c>
      <c r="T730" s="25">
        <f t="shared" si="188"/>
        <v>380</v>
      </c>
    </row>
    <row r="731" spans="1:20" x14ac:dyDescent="0.25">
      <c r="A731" s="2">
        <v>46161</v>
      </c>
      <c r="B731" s="100" t="s">
        <v>1270</v>
      </c>
      <c r="C731" s="76">
        <v>11.7</v>
      </c>
      <c r="D731" s="48">
        <f t="shared" si="181"/>
        <v>1</v>
      </c>
      <c r="E731" s="256">
        <v>370</v>
      </c>
      <c r="F731" s="253">
        <f t="shared" si="182"/>
        <v>1</v>
      </c>
      <c r="G731" s="84">
        <v>11.34</v>
      </c>
      <c r="H731" s="48">
        <f t="shared" si="183"/>
        <v>1</v>
      </c>
      <c r="I731" s="79">
        <f t="shared" si="179"/>
        <v>1</v>
      </c>
      <c r="N731" s="25" t="str">
        <f t="shared" si="177"/>
        <v>CA</v>
      </c>
      <c r="O731" s="25">
        <f t="shared" si="184"/>
        <v>11.6</v>
      </c>
      <c r="P731" s="25">
        <f t="shared" si="185"/>
        <v>12.04</v>
      </c>
      <c r="Q731" s="25">
        <f t="shared" si="186"/>
        <v>8</v>
      </c>
      <c r="R731" s="25">
        <f t="shared" si="175"/>
        <v>14.4</v>
      </c>
      <c r="S731" s="25">
        <f t="shared" si="187"/>
        <v>325</v>
      </c>
      <c r="T731" s="25">
        <f t="shared" si="188"/>
        <v>380</v>
      </c>
    </row>
    <row r="732" spans="1:20" x14ac:dyDescent="0.25">
      <c r="A732" s="2">
        <v>46161</v>
      </c>
      <c r="B732" s="100" t="s">
        <v>1271</v>
      </c>
      <c r="C732" s="76">
        <v>11.9</v>
      </c>
      <c r="D732" s="48">
        <f t="shared" si="181"/>
        <v>1</v>
      </c>
      <c r="E732" s="256">
        <v>368</v>
      </c>
      <c r="F732" s="253">
        <f t="shared" si="182"/>
        <v>1</v>
      </c>
      <c r="G732" s="84">
        <v>11.44</v>
      </c>
      <c r="H732" s="48">
        <f t="shared" si="183"/>
        <v>1</v>
      </c>
      <c r="I732" s="79">
        <f t="shared" si="179"/>
        <v>1</v>
      </c>
      <c r="N732" s="25" t="str">
        <f t="shared" si="177"/>
        <v>CA</v>
      </c>
      <c r="O732" s="25">
        <f t="shared" si="184"/>
        <v>11.6</v>
      </c>
      <c r="P732" s="25">
        <f t="shared" si="185"/>
        <v>12.04</v>
      </c>
      <c r="Q732" s="25">
        <f t="shared" si="186"/>
        <v>8</v>
      </c>
      <c r="R732" s="25">
        <f t="shared" ref="R732:R795" si="189">VLOOKUP($N732,$N$3:$R$11,5,FALSE)</f>
        <v>14.4</v>
      </c>
      <c r="S732" s="25">
        <f t="shared" si="187"/>
        <v>325</v>
      </c>
      <c r="T732" s="25">
        <f t="shared" si="188"/>
        <v>380</v>
      </c>
    </row>
    <row r="733" spans="1:20" x14ac:dyDescent="0.25">
      <c r="A733" s="2">
        <v>46161</v>
      </c>
      <c r="B733" s="100" t="s">
        <v>1272</v>
      </c>
      <c r="C733" s="76">
        <v>11.8</v>
      </c>
      <c r="D733" s="48">
        <f t="shared" si="181"/>
        <v>1</v>
      </c>
      <c r="E733" s="256">
        <v>355</v>
      </c>
      <c r="F733" s="253">
        <f t="shared" si="182"/>
        <v>1</v>
      </c>
      <c r="G733" s="84">
        <v>12.75</v>
      </c>
      <c r="H733" s="48">
        <f t="shared" si="183"/>
        <v>1</v>
      </c>
      <c r="I733" s="79">
        <f t="shared" si="179"/>
        <v>1</v>
      </c>
      <c r="N733" s="25" t="str">
        <f t="shared" si="177"/>
        <v>CA</v>
      </c>
      <c r="O733" s="25">
        <f t="shared" si="184"/>
        <v>11.6</v>
      </c>
      <c r="P733" s="25">
        <f t="shared" si="185"/>
        <v>12.04</v>
      </c>
      <c r="Q733" s="25">
        <f t="shared" si="186"/>
        <v>8</v>
      </c>
      <c r="R733" s="25">
        <f t="shared" si="189"/>
        <v>14.4</v>
      </c>
      <c r="S733" s="25">
        <f t="shared" si="187"/>
        <v>325</v>
      </c>
      <c r="T733" s="25">
        <f t="shared" si="188"/>
        <v>380</v>
      </c>
    </row>
    <row r="734" spans="1:20" x14ac:dyDescent="0.25">
      <c r="A734" s="2">
        <v>46161</v>
      </c>
      <c r="B734" s="100" t="s">
        <v>1273</v>
      </c>
      <c r="C734" s="76">
        <v>11.9</v>
      </c>
      <c r="D734" s="48">
        <f t="shared" si="181"/>
        <v>1</v>
      </c>
      <c r="E734" s="371">
        <v>386</v>
      </c>
      <c r="F734" s="253">
        <f t="shared" si="182"/>
        <v>0</v>
      </c>
      <c r="G734" s="84">
        <v>12.32</v>
      </c>
      <c r="H734" s="48">
        <f t="shared" si="183"/>
        <v>1</v>
      </c>
      <c r="I734" s="79">
        <f t="shared" si="179"/>
        <v>0</v>
      </c>
      <c r="N734" s="25" t="str">
        <f t="shared" si="177"/>
        <v>CA</v>
      </c>
      <c r="O734" s="25">
        <f t="shared" si="184"/>
        <v>11.6</v>
      </c>
      <c r="P734" s="25">
        <f t="shared" si="185"/>
        <v>12.04</v>
      </c>
      <c r="Q734" s="25">
        <f t="shared" si="186"/>
        <v>8</v>
      </c>
      <c r="R734" s="25">
        <f t="shared" si="189"/>
        <v>14.4</v>
      </c>
      <c r="S734" s="25">
        <f t="shared" si="187"/>
        <v>325</v>
      </c>
      <c r="T734" s="25">
        <f t="shared" si="188"/>
        <v>380</v>
      </c>
    </row>
    <row r="735" spans="1:20" x14ac:dyDescent="0.25">
      <c r="A735" s="2">
        <v>46161</v>
      </c>
      <c r="B735" s="100" t="s">
        <v>1274</v>
      </c>
      <c r="C735" s="76">
        <v>11.9</v>
      </c>
      <c r="D735" s="48">
        <f t="shared" si="181"/>
        <v>1</v>
      </c>
      <c r="E735" s="371">
        <v>414</v>
      </c>
      <c r="F735" s="253">
        <f t="shared" si="182"/>
        <v>0</v>
      </c>
      <c r="G735" s="84">
        <v>11.69</v>
      </c>
      <c r="H735" s="48">
        <f t="shared" si="183"/>
        <v>1</v>
      </c>
      <c r="I735" s="79">
        <f t="shared" si="179"/>
        <v>0</v>
      </c>
      <c r="N735" s="25" t="str">
        <f t="shared" si="177"/>
        <v>CA</v>
      </c>
      <c r="O735" s="25">
        <f t="shared" si="184"/>
        <v>11.6</v>
      </c>
      <c r="P735" s="25">
        <f t="shared" si="185"/>
        <v>12.04</v>
      </c>
      <c r="Q735" s="25">
        <f t="shared" si="186"/>
        <v>8</v>
      </c>
      <c r="R735" s="25">
        <f t="shared" si="189"/>
        <v>14.4</v>
      </c>
      <c r="S735" s="25">
        <f t="shared" si="187"/>
        <v>325</v>
      </c>
      <c r="T735" s="25">
        <f t="shared" si="188"/>
        <v>380</v>
      </c>
    </row>
    <row r="736" spans="1:20" x14ac:dyDescent="0.25">
      <c r="A736" s="2">
        <v>46161</v>
      </c>
      <c r="B736" s="100" t="s">
        <v>1275</v>
      </c>
      <c r="C736" s="76">
        <v>11.6</v>
      </c>
      <c r="D736" s="48">
        <f t="shared" si="181"/>
        <v>1</v>
      </c>
      <c r="E736" s="371">
        <v>408</v>
      </c>
      <c r="F736" s="253">
        <f t="shared" si="182"/>
        <v>0</v>
      </c>
      <c r="G736" s="84">
        <v>12.87</v>
      </c>
      <c r="H736" s="48">
        <f t="shared" si="183"/>
        <v>1</v>
      </c>
      <c r="I736" s="79">
        <f t="shared" si="179"/>
        <v>0</v>
      </c>
      <c r="N736" s="25" t="str">
        <f t="shared" si="177"/>
        <v>CA</v>
      </c>
      <c r="O736" s="25">
        <f t="shared" si="184"/>
        <v>11.6</v>
      </c>
      <c r="P736" s="25">
        <f t="shared" si="185"/>
        <v>12.04</v>
      </c>
      <c r="Q736" s="25">
        <f t="shared" si="186"/>
        <v>8</v>
      </c>
      <c r="R736" s="25">
        <f t="shared" si="189"/>
        <v>14.4</v>
      </c>
      <c r="S736" s="25">
        <f t="shared" si="187"/>
        <v>325</v>
      </c>
      <c r="T736" s="25">
        <f t="shared" si="188"/>
        <v>380</v>
      </c>
    </row>
    <row r="737" spans="1:20" x14ac:dyDescent="0.25">
      <c r="A737" s="2">
        <v>46161</v>
      </c>
      <c r="B737" s="100" t="s">
        <v>1276</v>
      </c>
      <c r="C737" s="76">
        <v>11.7</v>
      </c>
      <c r="D737" s="48">
        <f t="shared" si="181"/>
        <v>1</v>
      </c>
      <c r="E737" s="371">
        <v>462</v>
      </c>
      <c r="F737" s="253">
        <f t="shared" si="182"/>
        <v>0</v>
      </c>
      <c r="G737" s="84">
        <v>12.72</v>
      </c>
      <c r="H737" s="48">
        <f t="shared" si="183"/>
        <v>1</v>
      </c>
      <c r="I737" s="79">
        <f t="shared" si="179"/>
        <v>0</v>
      </c>
      <c r="N737" s="25" t="str">
        <f t="shared" si="177"/>
        <v>CA</v>
      </c>
      <c r="O737" s="25">
        <f t="shared" si="184"/>
        <v>11.6</v>
      </c>
      <c r="P737" s="25">
        <f t="shared" si="185"/>
        <v>12.04</v>
      </c>
      <c r="Q737" s="25">
        <f t="shared" si="186"/>
        <v>8</v>
      </c>
      <c r="R737" s="25">
        <f t="shared" si="189"/>
        <v>14.4</v>
      </c>
      <c r="S737" s="25">
        <f t="shared" si="187"/>
        <v>325</v>
      </c>
      <c r="T737" s="25">
        <f t="shared" si="188"/>
        <v>380</v>
      </c>
    </row>
    <row r="738" spans="1:20" x14ac:dyDescent="0.25">
      <c r="A738" s="2">
        <v>46161</v>
      </c>
      <c r="B738" s="100" t="s">
        <v>1277</v>
      </c>
      <c r="C738" s="76">
        <v>11.6</v>
      </c>
      <c r="D738" s="48">
        <f t="shared" si="181"/>
        <v>1</v>
      </c>
      <c r="E738" s="256">
        <v>374</v>
      </c>
      <c r="F738" s="253">
        <f t="shared" si="182"/>
        <v>1</v>
      </c>
      <c r="G738" s="84">
        <v>12.58</v>
      </c>
      <c r="H738" s="48">
        <f t="shared" si="183"/>
        <v>1</v>
      </c>
      <c r="I738" s="79">
        <f t="shared" si="179"/>
        <v>1</v>
      </c>
      <c r="N738" s="25" t="str">
        <f t="shared" si="177"/>
        <v>CA</v>
      </c>
      <c r="O738" s="25">
        <f t="shared" si="184"/>
        <v>11.6</v>
      </c>
      <c r="P738" s="25">
        <f t="shared" si="185"/>
        <v>12.04</v>
      </c>
      <c r="Q738" s="25">
        <f t="shared" si="186"/>
        <v>8</v>
      </c>
      <c r="R738" s="25">
        <f t="shared" si="189"/>
        <v>14.4</v>
      </c>
      <c r="S738" s="25">
        <f t="shared" si="187"/>
        <v>325</v>
      </c>
      <c r="T738" s="25">
        <f t="shared" si="188"/>
        <v>380</v>
      </c>
    </row>
    <row r="739" spans="1:20" x14ac:dyDescent="0.25">
      <c r="A739" s="2">
        <v>46162</v>
      </c>
      <c r="B739" s="100" t="s">
        <v>1278</v>
      </c>
      <c r="C739" s="76">
        <v>11.6</v>
      </c>
      <c r="D739" s="48">
        <f t="shared" si="181"/>
        <v>1</v>
      </c>
      <c r="E739" s="256">
        <v>367</v>
      </c>
      <c r="F739" s="253">
        <f t="shared" si="182"/>
        <v>1</v>
      </c>
      <c r="G739" s="84">
        <v>12.66</v>
      </c>
      <c r="H739" s="48">
        <f t="shared" si="183"/>
        <v>1</v>
      </c>
      <c r="I739" s="79">
        <f t="shared" si="179"/>
        <v>1</v>
      </c>
      <c r="N739" s="25" t="str">
        <f t="shared" si="177"/>
        <v>CA</v>
      </c>
      <c r="O739" s="25">
        <f t="shared" si="184"/>
        <v>11.6</v>
      </c>
      <c r="P739" s="25">
        <f t="shared" si="185"/>
        <v>12.04</v>
      </c>
      <c r="Q739" s="25">
        <f t="shared" si="186"/>
        <v>8</v>
      </c>
      <c r="R739" s="25">
        <f t="shared" si="189"/>
        <v>14.4</v>
      </c>
      <c r="S739" s="25">
        <f t="shared" si="187"/>
        <v>325</v>
      </c>
      <c r="T739" s="25">
        <f t="shared" si="188"/>
        <v>380</v>
      </c>
    </row>
    <row r="740" spans="1:20" x14ac:dyDescent="0.25">
      <c r="A740" s="2">
        <v>46162</v>
      </c>
      <c r="B740" s="100" t="s">
        <v>1279</v>
      </c>
      <c r="C740" s="76">
        <v>11.9</v>
      </c>
      <c r="D740" s="48">
        <f t="shared" si="181"/>
        <v>1</v>
      </c>
      <c r="E740" s="371">
        <v>395</v>
      </c>
      <c r="F740" s="253">
        <f t="shared" si="182"/>
        <v>0</v>
      </c>
      <c r="G740" s="84">
        <v>11.31</v>
      </c>
      <c r="H740" s="48">
        <f t="shared" si="183"/>
        <v>1</v>
      </c>
      <c r="I740" s="79">
        <f t="shared" si="179"/>
        <v>0</v>
      </c>
      <c r="N740" s="25" t="str">
        <f t="shared" si="177"/>
        <v>CA</v>
      </c>
      <c r="O740" s="25">
        <f t="shared" si="184"/>
        <v>11.6</v>
      </c>
      <c r="P740" s="25">
        <f t="shared" si="185"/>
        <v>12.04</v>
      </c>
      <c r="Q740" s="25">
        <f t="shared" si="186"/>
        <v>8</v>
      </c>
      <c r="R740" s="25">
        <f t="shared" si="189"/>
        <v>14.4</v>
      </c>
      <c r="S740" s="25">
        <f t="shared" si="187"/>
        <v>325</v>
      </c>
      <c r="T740" s="25">
        <f t="shared" si="188"/>
        <v>380</v>
      </c>
    </row>
    <row r="741" spans="1:20" x14ac:dyDescent="0.25">
      <c r="A741" s="2">
        <v>46162</v>
      </c>
      <c r="B741" s="100" t="s">
        <v>1280</v>
      </c>
      <c r="C741" s="76">
        <v>11.8</v>
      </c>
      <c r="D741" s="48">
        <f t="shared" si="181"/>
        <v>1</v>
      </c>
      <c r="E741" s="371">
        <v>382</v>
      </c>
      <c r="F741" s="253">
        <f t="shared" si="182"/>
        <v>0</v>
      </c>
      <c r="G741" s="84">
        <v>12.01</v>
      </c>
      <c r="H741" s="48">
        <f t="shared" si="183"/>
        <v>1</v>
      </c>
      <c r="I741" s="79">
        <f t="shared" si="179"/>
        <v>0</v>
      </c>
      <c r="N741" s="25" t="str">
        <f t="shared" si="177"/>
        <v>CA</v>
      </c>
      <c r="O741" s="25">
        <f t="shared" si="184"/>
        <v>11.6</v>
      </c>
      <c r="P741" s="25">
        <f t="shared" si="185"/>
        <v>12.04</v>
      </c>
      <c r="Q741" s="25">
        <f t="shared" si="186"/>
        <v>8</v>
      </c>
      <c r="R741" s="25">
        <f t="shared" si="189"/>
        <v>14.4</v>
      </c>
      <c r="S741" s="25">
        <f t="shared" si="187"/>
        <v>325</v>
      </c>
      <c r="T741" s="25">
        <f t="shared" si="188"/>
        <v>380</v>
      </c>
    </row>
    <row r="742" spans="1:20" x14ac:dyDescent="0.25">
      <c r="A742" s="2">
        <v>46162</v>
      </c>
      <c r="B742" s="100" t="s">
        <v>1281</v>
      </c>
      <c r="C742" s="76">
        <v>11.7</v>
      </c>
      <c r="D742" s="48">
        <f t="shared" si="181"/>
        <v>1</v>
      </c>
      <c r="E742" s="256">
        <v>353</v>
      </c>
      <c r="F742" s="253">
        <f t="shared" si="182"/>
        <v>1</v>
      </c>
      <c r="G742" s="84">
        <v>12.24</v>
      </c>
      <c r="H742" s="48">
        <f t="shared" si="183"/>
        <v>1</v>
      </c>
      <c r="I742" s="79">
        <f t="shared" si="179"/>
        <v>1</v>
      </c>
      <c r="N742" s="25" t="str">
        <f t="shared" si="177"/>
        <v>CA</v>
      </c>
      <c r="O742" s="25">
        <f t="shared" si="184"/>
        <v>11.6</v>
      </c>
      <c r="P742" s="25">
        <f t="shared" si="185"/>
        <v>12.04</v>
      </c>
      <c r="Q742" s="25">
        <f t="shared" si="186"/>
        <v>8</v>
      </c>
      <c r="R742" s="25">
        <f t="shared" si="189"/>
        <v>14.4</v>
      </c>
      <c r="S742" s="25">
        <f t="shared" si="187"/>
        <v>325</v>
      </c>
      <c r="T742" s="25">
        <f t="shared" si="188"/>
        <v>380</v>
      </c>
    </row>
    <row r="743" spans="1:20" x14ac:dyDescent="0.25">
      <c r="A743" s="2">
        <v>46162</v>
      </c>
      <c r="B743" s="100" t="s">
        <v>1282</v>
      </c>
      <c r="C743" s="76">
        <v>11.7</v>
      </c>
      <c r="D743" s="48">
        <f t="shared" si="181"/>
        <v>1</v>
      </c>
      <c r="E743" s="371">
        <v>385</v>
      </c>
      <c r="F743" s="253">
        <f t="shared" si="182"/>
        <v>0</v>
      </c>
      <c r="G743" s="84">
        <v>10.52</v>
      </c>
      <c r="H743" s="48">
        <f t="shared" si="183"/>
        <v>1</v>
      </c>
      <c r="I743" s="79">
        <f t="shared" si="179"/>
        <v>0</v>
      </c>
      <c r="N743" s="25" t="str">
        <f t="shared" si="177"/>
        <v>CA</v>
      </c>
      <c r="O743" s="25">
        <f t="shared" si="184"/>
        <v>11.6</v>
      </c>
      <c r="P743" s="25">
        <f t="shared" si="185"/>
        <v>12.04</v>
      </c>
      <c r="Q743" s="25">
        <f t="shared" si="186"/>
        <v>8</v>
      </c>
      <c r="R743" s="25">
        <f t="shared" si="189"/>
        <v>14.4</v>
      </c>
      <c r="S743" s="25">
        <f t="shared" si="187"/>
        <v>325</v>
      </c>
      <c r="T743" s="25">
        <f t="shared" si="188"/>
        <v>380</v>
      </c>
    </row>
    <row r="744" spans="1:20" x14ac:dyDescent="0.25">
      <c r="A744" s="2">
        <v>46162</v>
      </c>
      <c r="B744" s="100" t="s">
        <v>1283</v>
      </c>
      <c r="C744" s="76">
        <v>11.7</v>
      </c>
      <c r="D744" s="48">
        <f t="shared" si="181"/>
        <v>1</v>
      </c>
      <c r="E744" s="371">
        <v>420</v>
      </c>
      <c r="F744" s="253">
        <f t="shared" si="182"/>
        <v>0</v>
      </c>
      <c r="G744" s="84">
        <v>11.09</v>
      </c>
      <c r="H744" s="48">
        <f t="shared" si="183"/>
        <v>1</v>
      </c>
      <c r="I744" s="79">
        <f t="shared" si="179"/>
        <v>0</v>
      </c>
      <c r="N744" s="25" t="str">
        <f t="shared" si="177"/>
        <v>CA</v>
      </c>
      <c r="O744" s="25">
        <f t="shared" si="184"/>
        <v>11.6</v>
      </c>
      <c r="P744" s="25">
        <f t="shared" si="185"/>
        <v>12.04</v>
      </c>
      <c r="Q744" s="25">
        <f t="shared" si="186"/>
        <v>8</v>
      </c>
      <c r="R744" s="25">
        <f t="shared" si="189"/>
        <v>14.4</v>
      </c>
      <c r="S744" s="25">
        <f t="shared" si="187"/>
        <v>325</v>
      </c>
      <c r="T744" s="25">
        <f t="shared" si="188"/>
        <v>380</v>
      </c>
    </row>
    <row r="745" spans="1:20" x14ac:dyDescent="0.25">
      <c r="A745" s="2">
        <v>46162</v>
      </c>
      <c r="B745" s="100" t="s">
        <v>1284</v>
      </c>
      <c r="C745" s="76">
        <v>11.9</v>
      </c>
      <c r="D745" s="48">
        <f t="shared" si="181"/>
        <v>1</v>
      </c>
      <c r="E745" s="256">
        <v>368</v>
      </c>
      <c r="F745" s="253">
        <f t="shared" si="182"/>
        <v>1</v>
      </c>
      <c r="G745" s="84">
        <v>11.23</v>
      </c>
      <c r="H745" s="48">
        <f t="shared" si="183"/>
        <v>1</v>
      </c>
      <c r="I745" s="79">
        <f t="shared" si="179"/>
        <v>1</v>
      </c>
      <c r="N745" s="25" t="str">
        <f t="shared" si="177"/>
        <v>CA</v>
      </c>
      <c r="O745" s="25">
        <f t="shared" si="184"/>
        <v>11.6</v>
      </c>
      <c r="P745" s="25">
        <f t="shared" si="185"/>
        <v>12.04</v>
      </c>
      <c r="Q745" s="25">
        <f t="shared" si="186"/>
        <v>8</v>
      </c>
      <c r="R745" s="25">
        <f t="shared" si="189"/>
        <v>14.4</v>
      </c>
      <c r="S745" s="25">
        <f t="shared" si="187"/>
        <v>325</v>
      </c>
      <c r="T745" s="25">
        <f t="shared" si="188"/>
        <v>380</v>
      </c>
    </row>
    <row r="746" spans="1:20" x14ac:dyDescent="0.25">
      <c r="A746" s="2">
        <v>46162</v>
      </c>
      <c r="B746" s="100" t="s">
        <v>1285</v>
      </c>
      <c r="C746" s="76">
        <v>11.8</v>
      </c>
      <c r="D746" s="48">
        <f t="shared" si="181"/>
        <v>1</v>
      </c>
      <c r="E746" s="256">
        <v>371</v>
      </c>
      <c r="F746" s="253">
        <f t="shared" si="182"/>
        <v>1</v>
      </c>
      <c r="G746" s="84">
        <v>11.67</v>
      </c>
      <c r="H746" s="48">
        <f t="shared" si="183"/>
        <v>1</v>
      </c>
      <c r="I746" s="79">
        <f t="shared" si="179"/>
        <v>1</v>
      </c>
      <c r="N746" s="25" t="str">
        <f t="shared" ref="N746:N801" si="190">LEFT(B746,2)</f>
        <v>CA</v>
      </c>
      <c r="O746" s="25">
        <f t="shared" si="184"/>
        <v>11.6</v>
      </c>
      <c r="P746" s="25">
        <f t="shared" si="185"/>
        <v>12.04</v>
      </c>
      <c r="Q746" s="25">
        <f t="shared" si="186"/>
        <v>8</v>
      </c>
      <c r="R746" s="25">
        <f t="shared" si="189"/>
        <v>14.4</v>
      </c>
      <c r="S746" s="25">
        <f t="shared" si="187"/>
        <v>325</v>
      </c>
      <c r="T746" s="25">
        <f t="shared" si="188"/>
        <v>380</v>
      </c>
    </row>
    <row r="747" spans="1:20" x14ac:dyDescent="0.25">
      <c r="A747" s="2">
        <v>46162</v>
      </c>
      <c r="B747" s="100" t="s">
        <v>1286</v>
      </c>
      <c r="C747" s="76">
        <v>12</v>
      </c>
      <c r="D747" s="48">
        <f t="shared" si="181"/>
        <v>1</v>
      </c>
      <c r="E747" s="371">
        <v>382</v>
      </c>
      <c r="F747" s="253">
        <f t="shared" si="182"/>
        <v>0</v>
      </c>
      <c r="G747" s="84">
        <v>12.1</v>
      </c>
      <c r="H747" s="48">
        <f t="shared" si="183"/>
        <v>1</v>
      </c>
      <c r="I747" s="79">
        <f t="shared" si="179"/>
        <v>0</v>
      </c>
      <c r="N747" s="25" t="str">
        <f t="shared" si="190"/>
        <v>ST</v>
      </c>
      <c r="O747" s="25">
        <f t="shared" si="184"/>
        <v>11.6</v>
      </c>
      <c r="P747" s="25">
        <f t="shared" si="185"/>
        <v>12.04</v>
      </c>
      <c r="Q747" s="25">
        <f t="shared" si="186"/>
        <v>8</v>
      </c>
      <c r="R747" s="25">
        <f t="shared" si="189"/>
        <v>14.4</v>
      </c>
      <c r="S747" s="25">
        <f t="shared" si="187"/>
        <v>325</v>
      </c>
      <c r="T747" s="25">
        <f t="shared" si="188"/>
        <v>380</v>
      </c>
    </row>
    <row r="748" spans="1:20" x14ac:dyDescent="0.25">
      <c r="A748" s="2">
        <v>46163</v>
      </c>
      <c r="B748" s="100" t="s">
        <v>1287</v>
      </c>
      <c r="C748" s="76">
        <v>12</v>
      </c>
      <c r="D748" s="48">
        <f t="shared" si="181"/>
        <v>1</v>
      </c>
      <c r="E748" s="256">
        <v>375</v>
      </c>
      <c r="F748" s="253">
        <f t="shared" si="182"/>
        <v>1</v>
      </c>
      <c r="G748" s="84">
        <v>11.34</v>
      </c>
      <c r="H748" s="48">
        <f t="shared" ref="H748:H751" si="191">IF(+(IF(G748&lt;Q748,0,IF(G748&gt;R748,0,1)))=1,1,0)</f>
        <v>1</v>
      </c>
      <c r="I748" s="79">
        <f t="shared" ref="I748:I753" si="192">IF(+(IF(C748&lt;O748,0,IF(C748&gt;P748,0,1)))+(IF(E748&lt;S748,0,IF(E748&gt;T748,0,1)))+(IF(G748&lt;Q748,0,IF(G748&gt;R748,0,1)))=3,1,0)</f>
        <v>1</v>
      </c>
      <c r="N748" s="25" t="str">
        <f t="shared" si="190"/>
        <v>ST</v>
      </c>
      <c r="O748" s="25">
        <f t="shared" si="184"/>
        <v>11.6</v>
      </c>
      <c r="P748" s="25">
        <f t="shared" si="185"/>
        <v>12.04</v>
      </c>
      <c r="Q748" s="25">
        <f t="shared" si="186"/>
        <v>8</v>
      </c>
      <c r="R748" s="25">
        <f t="shared" si="189"/>
        <v>14.4</v>
      </c>
      <c r="S748" s="25">
        <f t="shared" si="187"/>
        <v>325</v>
      </c>
      <c r="T748" s="25">
        <f t="shared" si="188"/>
        <v>380</v>
      </c>
    </row>
    <row r="749" spans="1:20" x14ac:dyDescent="0.25">
      <c r="A749" s="2">
        <v>46163</v>
      </c>
      <c r="B749" s="100" t="s">
        <v>1288</v>
      </c>
      <c r="C749" s="76">
        <v>11.9</v>
      </c>
      <c r="D749" s="48">
        <f t="shared" si="181"/>
        <v>1</v>
      </c>
      <c r="E749" s="371">
        <v>388</v>
      </c>
      <c r="F749" s="253">
        <f t="shared" si="182"/>
        <v>0</v>
      </c>
      <c r="G749" s="84">
        <v>11.99</v>
      </c>
      <c r="H749" s="48">
        <f t="shared" si="191"/>
        <v>1</v>
      </c>
      <c r="I749" s="79">
        <f t="shared" si="192"/>
        <v>0</v>
      </c>
      <c r="N749" s="25" t="str">
        <f t="shared" si="190"/>
        <v>ST</v>
      </c>
      <c r="O749" s="25">
        <f t="shared" si="184"/>
        <v>11.6</v>
      </c>
      <c r="P749" s="25">
        <f t="shared" si="185"/>
        <v>12.04</v>
      </c>
      <c r="Q749" s="25">
        <f t="shared" si="186"/>
        <v>8</v>
      </c>
      <c r="R749" s="25">
        <f t="shared" si="189"/>
        <v>14.4</v>
      </c>
      <c r="S749" s="25">
        <f t="shared" si="187"/>
        <v>325</v>
      </c>
      <c r="T749" s="25">
        <f t="shared" si="188"/>
        <v>380</v>
      </c>
    </row>
    <row r="750" spans="1:20" x14ac:dyDescent="0.25">
      <c r="A750" s="2">
        <v>46163</v>
      </c>
      <c r="B750" s="100" t="s">
        <v>1289</v>
      </c>
      <c r="C750" s="76">
        <v>12</v>
      </c>
      <c r="D750" s="48">
        <f t="shared" si="181"/>
        <v>1</v>
      </c>
      <c r="E750" s="371">
        <v>586</v>
      </c>
      <c r="F750" s="253">
        <f t="shared" si="182"/>
        <v>0</v>
      </c>
      <c r="G750" s="84">
        <v>12.42</v>
      </c>
      <c r="H750" s="48">
        <f t="shared" si="191"/>
        <v>1</v>
      </c>
      <c r="I750" s="79">
        <f t="shared" si="192"/>
        <v>0</v>
      </c>
      <c r="N750" s="25" t="str">
        <f t="shared" si="190"/>
        <v>ST</v>
      </c>
      <c r="O750" s="25">
        <f t="shared" si="184"/>
        <v>11.6</v>
      </c>
      <c r="P750" s="25">
        <f t="shared" si="185"/>
        <v>12.04</v>
      </c>
      <c r="Q750" s="25">
        <f t="shared" si="186"/>
        <v>8</v>
      </c>
      <c r="R750" s="25">
        <f t="shared" si="189"/>
        <v>14.4</v>
      </c>
      <c r="S750" s="25">
        <f t="shared" si="187"/>
        <v>325</v>
      </c>
      <c r="T750" s="25">
        <f t="shared" si="188"/>
        <v>380</v>
      </c>
    </row>
    <row r="751" spans="1:20" x14ac:dyDescent="0.25">
      <c r="A751" s="2">
        <v>46163</v>
      </c>
      <c r="B751" s="100" t="s">
        <v>1290</v>
      </c>
      <c r="C751" s="76">
        <v>11.9</v>
      </c>
      <c r="D751" s="48">
        <f t="shared" si="181"/>
        <v>1</v>
      </c>
      <c r="E751" s="371">
        <v>425</v>
      </c>
      <c r="F751" s="253">
        <f t="shared" si="182"/>
        <v>0</v>
      </c>
      <c r="G751" s="84">
        <v>12.56</v>
      </c>
      <c r="H751" s="48">
        <f t="shared" si="191"/>
        <v>1</v>
      </c>
      <c r="I751" s="79">
        <f t="shared" si="192"/>
        <v>0</v>
      </c>
      <c r="N751" s="25" t="str">
        <f t="shared" si="190"/>
        <v>ST</v>
      </c>
      <c r="O751" s="25">
        <f t="shared" si="184"/>
        <v>11.6</v>
      </c>
      <c r="P751" s="25">
        <f t="shared" si="185"/>
        <v>12.04</v>
      </c>
      <c r="Q751" s="25">
        <f t="shared" si="186"/>
        <v>8</v>
      </c>
      <c r="R751" s="25">
        <f t="shared" si="189"/>
        <v>14.4</v>
      </c>
      <c r="S751" s="25">
        <f t="shared" si="187"/>
        <v>325</v>
      </c>
      <c r="T751" s="25">
        <f t="shared" si="188"/>
        <v>380</v>
      </c>
    </row>
    <row r="752" spans="1:20" x14ac:dyDescent="0.25">
      <c r="A752" s="2">
        <v>46163</v>
      </c>
      <c r="B752" s="100" t="s">
        <v>1291</v>
      </c>
      <c r="C752" s="76">
        <v>12</v>
      </c>
      <c r="D752" s="48">
        <f t="shared" si="181"/>
        <v>1</v>
      </c>
      <c r="E752" s="371">
        <v>420</v>
      </c>
      <c r="F752" s="253">
        <f t="shared" si="182"/>
        <v>0</v>
      </c>
      <c r="G752" s="130"/>
      <c r="H752" s="48"/>
      <c r="I752" s="79">
        <f t="shared" si="192"/>
        <v>0</v>
      </c>
      <c r="N752" s="25" t="str">
        <f t="shared" si="190"/>
        <v>CA</v>
      </c>
      <c r="O752" s="25">
        <f t="shared" si="184"/>
        <v>11.6</v>
      </c>
      <c r="P752" s="25">
        <f t="shared" si="185"/>
        <v>12.04</v>
      </c>
      <c r="Q752" s="25">
        <f t="shared" si="186"/>
        <v>8</v>
      </c>
      <c r="R752" s="25">
        <f t="shared" si="189"/>
        <v>14.4</v>
      </c>
      <c r="S752" s="25">
        <f t="shared" si="187"/>
        <v>325</v>
      </c>
      <c r="T752" s="25">
        <f t="shared" si="188"/>
        <v>380</v>
      </c>
    </row>
    <row r="753" spans="1:20" x14ac:dyDescent="0.25">
      <c r="A753" s="2">
        <v>46163</v>
      </c>
      <c r="B753" s="100" t="s">
        <v>1292</v>
      </c>
      <c r="C753" s="76">
        <v>12.1</v>
      </c>
      <c r="D753" s="48">
        <f t="shared" si="181"/>
        <v>0</v>
      </c>
      <c r="E753" s="371">
        <v>399</v>
      </c>
      <c r="F753" s="253">
        <f t="shared" si="182"/>
        <v>0</v>
      </c>
      <c r="G753" s="130"/>
      <c r="H753" s="48"/>
      <c r="I753" s="79">
        <f t="shared" si="192"/>
        <v>0</v>
      </c>
      <c r="N753" s="25" t="str">
        <f t="shared" si="190"/>
        <v>CA</v>
      </c>
      <c r="O753" s="25">
        <f t="shared" si="184"/>
        <v>11.6</v>
      </c>
      <c r="P753" s="25">
        <f t="shared" si="185"/>
        <v>12.04</v>
      </c>
      <c r="Q753" s="25">
        <f t="shared" si="186"/>
        <v>8</v>
      </c>
      <c r="R753" s="25">
        <f t="shared" si="189"/>
        <v>14.4</v>
      </c>
      <c r="S753" s="25">
        <f t="shared" si="187"/>
        <v>325</v>
      </c>
      <c r="T753" s="25">
        <f t="shared" si="188"/>
        <v>380</v>
      </c>
    </row>
    <row r="754" spans="1:20" x14ac:dyDescent="0.25">
      <c r="A754" s="2">
        <v>46163</v>
      </c>
      <c r="B754" s="100" t="s">
        <v>1293</v>
      </c>
      <c r="C754" s="76">
        <v>12</v>
      </c>
      <c r="D754" s="48">
        <f t="shared" si="181"/>
        <v>1</v>
      </c>
      <c r="E754" s="256">
        <v>369</v>
      </c>
      <c r="F754" s="253">
        <f t="shared" si="182"/>
        <v>1</v>
      </c>
      <c r="G754" s="130"/>
      <c r="H754" s="48"/>
      <c r="I754" s="219">
        <v>1</v>
      </c>
      <c r="N754" s="25" t="str">
        <f t="shared" si="190"/>
        <v>CA</v>
      </c>
      <c r="O754" s="25">
        <f t="shared" si="184"/>
        <v>11.6</v>
      </c>
      <c r="P754" s="25">
        <f t="shared" si="185"/>
        <v>12.04</v>
      </c>
      <c r="Q754" s="25">
        <f t="shared" si="186"/>
        <v>8</v>
      </c>
      <c r="R754" s="25">
        <f t="shared" si="189"/>
        <v>14.4</v>
      </c>
      <c r="S754" s="25">
        <f t="shared" si="187"/>
        <v>325</v>
      </c>
      <c r="T754" s="25">
        <f t="shared" si="188"/>
        <v>380</v>
      </c>
    </row>
    <row r="755" spans="1:20" x14ac:dyDescent="0.25">
      <c r="A755" s="2">
        <v>46163</v>
      </c>
      <c r="B755" s="100" t="s">
        <v>1294</v>
      </c>
      <c r="C755" s="76">
        <v>11.8</v>
      </c>
      <c r="D755" s="48">
        <f t="shared" si="181"/>
        <v>1</v>
      </c>
      <c r="E755" s="256">
        <v>370</v>
      </c>
      <c r="F755" s="253">
        <f t="shared" si="182"/>
        <v>1</v>
      </c>
      <c r="G755" s="130"/>
      <c r="H755" s="48"/>
      <c r="I755" s="219">
        <v>1</v>
      </c>
      <c r="N755" s="25" t="str">
        <f t="shared" si="190"/>
        <v>CA</v>
      </c>
      <c r="O755" s="25">
        <f t="shared" si="184"/>
        <v>11.6</v>
      </c>
      <c r="P755" s="25">
        <f t="shared" si="185"/>
        <v>12.04</v>
      </c>
      <c r="Q755" s="25">
        <f t="shared" si="186"/>
        <v>8</v>
      </c>
      <c r="R755" s="25">
        <f t="shared" si="189"/>
        <v>14.4</v>
      </c>
      <c r="S755" s="25">
        <f t="shared" si="187"/>
        <v>325</v>
      </c>
      <c r="T755" s="25">
        <f t="shared" si="188"/>
        <v>380</v>
      </c>
    </row>
    <row r="756" spans="1:20" x14ac:dyDescent="0.25">
      <c r="A756" s="2">
        <v>46165</v>
      </c>
      <c r="B756" s="100" t="s">
        <v>747</v>
      </c>
      <c r="C756" s="76">
        <v>17.2</v>
      </c>
      <c r="D756" s="48">
        <f t="shared" si="181"/>
        <v>1</v>
      </c>
      <c r="E756" s="256">
        <v>435</v>
      </c>
      <c r="F756" s="253">
        <f t="shared" si="182"/>
        <v>1</v>
      </c>
      <c r="G756" s="84"/>
      <c r="H756" s="48"/>
      <c r="I756" s="79">
        <f t="shared" ref="I756:I780" si="193">IF(+(IF(C756&lt;O756,0,IF(C756&gt;P756,0,1)))+(IF(E756&lt;S756,0,IF(E756&gt;T756,0,1)))+(IF(G756&lt;Q756,0,IF(G756&gt;R756,0,1)))=3,1,0)</f>
        <v>1</v>
      </c>
      <c r="N756" s="25" t="str">
        <f t="shared" si="190"/>
        <v>SM</v>
      </c>
      <c r="O756" s="25">
        <f t="shared" si="184"/>
        <v>17</v>
      </c>
      <c r="P756" s="25">
        <f t="shared" si="185"/>
        <v>17.440000000000001</v>
      </c>
      <c r="Q756" s="25">
        <f t="shared" si="186"/>
        <v>0</v>
      </c>
      <c r="R756" s="25">
        <f t="shared" si="189"/>
        <v>0</v>
      </c>
      <c r="S756" s="25">
        <f t="shared" si="187"/>
        <v>395</v>
      </c>
      <c r="T756" s="25">
        <f t="shared" si="188"/>
        <v>445</v>
      </c>
    </row>
    <row r="757" spans="1:20" x14ac:dyDescent="0.25">
      <c r="A757" s="2">
        <v>46165</v>
      </c>
      <c r="B757" s="100" t="s">
        <v>748</v>
      </c>
      <c r="C757" s="76">
        <v>17.5</v>
      </c>
      <c r="D757" s="48">
        <f t="shared" si="181"/>
        <v>0</v>
      </c>
      <c r="E757" s="256">
        <v>444</v>
      </c>
      <c r="F757" s="253">
        <f t="shared" si="182"/>
        <v>1</v>
      </c>
      <c r="G757" s="84"/>
      <c r="H757" s="48"/>
      <c r="I757" s="79">
        <f t="shared" si="193"/>
        <v>0</v>
      </c>
      <c r="N757" s="25" t="str">
        <f t="shared" si="190"/>
        <v>SM</v>
      </c>
      <c r="O757" s="25">
        <f t="shared" si="184"/>
        <v>17</v>
      </c>
      <c r="P757" s="25">
        <f t="shared" si="185"/>
        <v>17.440000000000001</v>
      </c>
      <c r="Q757" s="25">
        <f t="shared" si="186"/>
        <v>0</v>
      </c>
      <c r="R757" s="25">
        <f t="shared" si="189"/>
        <v>0</v>
      </c>
      <c r="S757" s="25">
        <f t="shared" si="187"/>
        <v>395</v>
      </c>
      <c r="T757" s="25">
        <f t="shared" si="188"/>
        <v>445</v>
      </c>
    </row>
    <row r="758" spans="1:20" x14ac:dyDescent="0.25">
      <c r="A758" s="2">
        <v>46165</v>
      </c>
      <c r="B758" s="100" t="s">
        <v>756</v>
      </c>
      <c r="C758" s="76">
        <v>17.3</v>
      </c>
      <c r="D758" s="48">
        <f t="shared" si="181"/>
        <v>1</v>
      </c>
      <c r="E758" s="256">
        <v>438</v>
      </c>
      <c r="F758" s="253">
        <f t="shared" si="182"/>
        <v>1</v>
      </c>
      <c r="G758" s="84"/>
      <c r="H758" s="48"/>
      <c r="I758" s="79">
        <f t="shared" si="193"/>
        <v>1</v>
      </c>
      <c r="N758" s="25" t="str">
        <f t="shared" si="190"/>
        <v>SM</v>
      </c>
      <c r="O758" s="25">
        <f t="shared" si="184"/>
        <v>17</v>
      </c>
      <c r="P758" s="25">
        <f t="shared" si="185"/>
        <v>17.440000000000001</v>
      </c>
      <c r="Q758" s="25">
        <f t="shared" si="186"/>
        <v>0</v>
      </c>
      <c r="R758" s="25">
        <f t="shared" si="189"/>
        <v>0</v>
      </c>
      <c r="S758" s="25">
        <f t="shared" si="187"/>
        <v>395</v>
      </c>
      <c r="T758" s="25">
        <f t="shared" si="188"/>
        <v>445</v>
      </c>
    </row>
    <row r="759" spans="1:20" x14ac:dyDescent="0.25">
      <c r="A759" s="2">
        <v>46165</v>
      </c>
      <c r="B759" s="100" t="s">
        <v>757</v>
      </c>
      <c r="C759" s="76">
        <v>17.3</v>
      </c>
      <c r="D759" s="48">
        <f t="shared" si="181"/>
        <v>1</v>
      </c>
      <c r="E759" s="256">
        <v>435</v>
      </c>
      <c r="F759" s="253">
        <f t="shared" si="182"/>
        <v>1</v>
      </c>
      <c r="G759" s="84"/>
      <c r="H759" s="48"/>
      <c r="I759" s="79">
        <f t="shared" si="193"/>
        <v>1</v>
      </c>
      <c r="N759" s="25" t="str">
        <f t="shared" si="190"/>
        <v>SM</v>
      </c>
      <c r="O759" s="25">
        <f t="shared" si="184"/>
        <v>17</v>
      </c>
      <c r="P759" s="25">
        <f t="shared" si="185"/>
        <v>17.440000000000001</v>
      </c>
      <c r="Q759" s="25">
        <f t="shared" si="186"/>
        <v>0</v>
      </c>
      <c r="R759" s="25">
        <f t="shared" si="189"/>
        <v>0</v>
      </c>
      <c r="S759" s="25">
        <f t="shared" si="187"/>
        <v>395</v>
      </c>
      <c r="T759" s="25">
        <f t="shared" si="188"/>
        <v>445</v>
      </c>
    </row>
    <row r="760" spans="1:20" x14ac:dyDescent="0.25">
      <c r="A760" s="2">
        <v>46168</v>
      </c>
      <c r="B760" s="100" t="s">
        <v>1295</v>
      </c>
      <c r="C760" s="213">
        <v>12.2</v>
      </c>
      <c r="D760" s="48">
        <f t="shared" si="181"/>
        <v>0</v>
      </c>
      <c r="E760" s="371">
        <v>411</v>
      </c>
      <c r="F760" s="253">
        <f t="shared" si="182"/>
        <v>0</v>
      </c>
      <c r="G760" s="84">
        <v>12.1</v>
      </c>
      <c r="H760" s="48">
        <f t="shared" ref="H760:H781" si="194">IF(+(IF(G760&lt;Q760,0,IF(G760&gt;R760,0,1)))=1,1,0)</f>
        <v>1</v>
      </c>
      <c r="I760" s="79">
        <f t="shared" si="193"/>
        <v>0</v>
      </c>
      <c r="N760" s="25" t="str">
        <f t="shared" si="190"/>
        <v>CA</v>
      </c>
      <c r="O760" s="25">
        <f t="shared" si="184"/>
        <v>11.6</v>
      </c>
      <c r="P760" s="25">
        <f t="shared" si="185"/>
        <v>12.04</v>
      </c>
      <c r="Q760" s="25">
        <f t="shared" si="186"/>
        <v>8</v>
      </c>
      <c r="R760" s="25">
        <f t="shared" si="189"/>
        <v>14.4</v>
      </c>
      <c r="S760" s="25">
        <f t="shared" si="187"/>
        <v>325</v>
      </c>
      <c r="T760" s="25">
        <f t="shared" si="188"/>
        <v>380</v>
      </c>
    </row>
    <row r="761" spans="1:20" x14ac:dyDescent="0.25">
      <c r="A761" s="2">
        <v>46168</v>
      </c>
      <c r="B761" s="100" t="s">
        <v>1296</v>
      </c>
      <c r="C761" s="213">
        <v>12.1</v>
      </c>
      <c r="D761" s="48">
        <f t="shared" si="181"/>
        <v>0</v>
      </c>
      <c r="E761" s="371">
        <v>467</v>
      </c>
      <c r="F761" s="253">
        <f t="shared" si="182"/>
        <v>0</v>
      </c>
      <c r="G761" s="84">
        <v>11.91</v>
      </c>
      <c r="H761" s="48">
        <f t="shared" si="194"/>
        <v>1</v>
      </c>
      <c r="I761" s="79">
        <f t="shared" si="193"/>
        <v>0</v>
      </c>
      <c r="N761" s="25" t="str">
        <f t="shared" si="190"/>
        <v>CA</v>
      </c>
      <c r="O761" s="25">
        <f t="shared" si="184"/>
        <v>11.6</v>
      </c>
      <c r="P761" s="25">
        <f t="shared" si="185"/>
        <v>12.04</v>
      </c>
      <c r="Q761" s="25">
        <f t="shared" si="186"/>
        <v>8</v>
      </c>
      <c r="R761" s="25">
        <f t="shared" si="189"/>
        <v>14.4</v>
      </c>
      <c r="S761" s="25">
        <f t="shared" si="187"/>
        <v>325</v>
      </c>
      <c r="T761" s="25">
        <f t="shared" si="188"/>
        <v>380</v>
      </c>
    </row>
    <row r="762" spans="1:20" x14ac:dyDescent="0.25">
      <c r="A762" s="2">
        <v>46168</v>
      </c>
      <c r="B762" s="100" t="s">
        <v>1297</v>
      </c>
      <c r="C762" s="76">
        <v>12</v>
      </c>
      <c r="D762" s="48">
        <f t="shared" si="181"/>
        <v>1</v>
      </c>
      <c r="E762" s="371">
        <v>391</v>
      </c>
      <c r="F762" s="253">
        <f t="shared" si="182"/>
        <v>0</v>
      </c>
      <c r="G762" s="84">
        <v>13.05</v>
      </c>
      <c r="H762" s="48">
        <f t="shared" si="194"/>
        <v>1</v>
      </c>
      <c r="I762" s="79">
        <f t="shared" si="193"/>
        <v>0</v>
      </c>
      <c r="N762" s="25" t="str">
        <f t="shared" si="190"/>
        <v>CA</v>
      </c>
      <c r="O762" s="25">
        <f t="shared" si="184"/>
        <v>11.6</v>
      </c>
      <c r="P762" s="25">
        <f t="shared" si="185"/>
        <v>12.04</v>
      </c>
      <c r="Q762" s="25">
        <f t="shared" si="186"/>
        <v>8</v>
      </c>
      <c r="R762" s="25">
        <f t="shared" si="189"/>
        <v>14.4</v>
      </c>
      <c r="S762" s="25">
        <f t="shared" si="187"/>
        <v>325</v>
      </c>
      <c r="T762" s="25">
        <f t="shared" si="188"/>
        <v>380</v>
      </c>
    </row>
    <row r="763" spans="1:20" x14ac:dyDescent="0.25">
      <c r="A763" s="2">
        <v>46168</v>
      </c>
      <c r="B763" s="100" t="s">
        <v>1298</v>
      </c>
      <c r="C763" s="76">
        <v>11.9</v>
      </c>
      <c r="D763" s="48">
        <f t="shared" si="181"/>
        <v>1</v>
      </c>
      <c r="E763" s="371">
        <v>399</v>
      </c>
      <c r="F763" s="253">
        <f t="shared" si="182"/>
        <v>0</v>
      </c>
      <c r="G763" s="84">
        <v>12.84</v>
      </c>
      <c r="H763" s="48">
        <f t="shared" si="194"/>
        <v>1</v>
      </c>
      <c r="I763" s="79">
        <f t="shared" si="193"/>
        <v>0</v>
      </c>
      <c r="N763" s="25" t="str">
        <f t="shared" si="190"/>
        <v>CA</v>
      </c>
      <c r="O763" s="25">
        <f t="shared" si="184"/>
        <v>11.6</v>
      </c>
      <c r="P763" s="25">
        <f t="shared" si="185"/>
        <v>12.04</v>
      </c>
      <c r="Q763" s="25">
        <f t="shared" si="186"/>
        <v>8</v>
      </c>
      <c r="R763" s="25">
        <f t="shared" si="189"/>
        <v>14.4</v>
      </c>
      <c r="S763" s="25">
        <f t="shared" si="187"/>
        <v>325</v>
      </c>
      <c r="T763" s="25">
        <f t="shared" si="188"/>
        <v>380</v>
      </c>
    </row>
    <row r="764" spans="1:20" x14ac:dyDescent="0.25">
      <c r="A764" s="2">
        <v>46168</v>
      </c>
      <c r="B764" s="100" t="s">
        <v>1299</v>
      </c>
      <c r="C764" s="76">
        <v>11.8</v>
      </c>
      <c r="D764" s="48">
        <f t="shared" si="181"/>
        <v>1</v>
      </c>
      <c r="E764" s="256">
        <v>359</v>
      </c>
      <c r="F764" s="253">
        <f t="shared" si="182"/>
        <v>1</v>
      </c>
      <c r="G764" s="84">
        <v>12.91</v>
      </c>
      <c r="H764" s="48">
        <f t="shared" si="194"/>
        <v>1</v>
      </c>
      <c r="I764" s="79">
        <f t="shared" si="193"/>
        <v>1</v>
      </c>
      <c r="N764" s="25" t="str">
        <f t="shared" si="190"/>
        <v>CA</v>
      </c>
      <c r="O764" s="25">
        <f t="shared" si="184"/>
        <v>11.6</v>
      </c>
      <c r="P764" s="25">
        <f t="shared" si="185"/>
        <v>12.04</v>
      </c>
      <c r="Q764" s="25">
        <f t="shared" si="186"/>
        <v>8</v>
      </c>
      <c r="R764" s="25">
        <f t="shared" si="189"/>
        <v>14.4</v>
      </c>
      <c r="S764" s="25">
        <f t="shared" si="187"/>
        <v>325</v>
      </c>
      <c r="T764" s="25">
        <f t="shared" si="188"/>
        <v>380</v>
      </c>
    </row>
    <row r="765" spans="1:20" x14ac:dyDescent="0.25">
      <c r="A765" s="2">
        <v>46169</v>
      </c>
      <c r="B765" s="100" t="s">
        <v>1300</v>
      </c>
      <c r="C765" s="76">
        <v>11.9</v>
      </c>
      <c r="D765" s="48">
        <f t="shared" si="181"/>
        <v>1</v>
      </c>
      <c r="E765" s="371">
        <v>384</v>
      </c>
      <c r="F765" s="253">
        <f t="shared" si="182"/>
        <v>0</v>
      </c>
      <c r="G765" s="84">
        <v>13.17</v>
      </c>
      <c r="H765" s="48">
        <f t="shared" si="194"/>
        <v>1</v>
      </c>
      <c r="I765" s="79">
        <f t="shared" si="193"/>
        <v>0</v>
      </c>
      <c r="N765" s="25" t="str">
        <f t="shared" si="190"/>
        <v>CA</v>
      </c>
      <c r="O765" s="25">
        <f t="shared" si="184"/>
        <v>11.6</v>
      </c>
      <c r="P765" s="25">
        <f t="shared" si="185"/>
        <v>12.04</v>
      </c>
      <c r="Q765" s="25">
        <f t="shared" si="186"/>
        <v>8</v>
      </c>
      <c r="R765" s="25">
        <f t="shared" si="189"/>
        <v>14.4</v>
      </c>
      <c r="S765" s="25">
        <f t="shared" si="187"/>
        <v>325</v>
      </c>
      <c r="T765" s="25">
        <f t="shared" si="188"/>
        <v>380</v>
      </c>
    </row>
    <row r="766" spans="1:20" x14ac:dyDescent="0.25">
      <c r="A766" s="2">
        <v>46169</v>
      </c>
      <c r="B766" s="100" t="s">
        <v>464</v>
      </c>
      <c r="C766" s="76">
        <v>11.9</v>
      </c>
      <c r="D766" s="48">
        <f t="shared" si="181"/>
        <v>1</v>
      </c>
      <c r="E766" s="256">
        <v>366</v>
      </c>
      <c r="F766" s="253">
        <f t="shared" si="182"/>
        <v>1</v>
      </c>
      <c r="G766" s="84">
        <v>12.87</v>
      </c>
      <c r="H766" s="48">
        <f t="shared" si="194"/>
        <v>1</v>
      </c>
      <c r="I766" s="79">
        <f t="shared" si="193"/>
        <v>1</v>
      </c>
      <c r="N766" s="25" t="str">
        <f t="shared" si="190"/>
        <v>CA</v>
      </c>
      <c r="O766" s="25">
        <f t="shared" si="184"/>
        <v>11.6</v>
      </c>
      <c r="P766" s="25">
        <f t="shared" si="185"/>
        <v>12.04</v>
      </c>
      <c r="Q766" s="25">
        <f t="shared" si="186"/>
        <v>8</v>
      </c>
      <c r="R766" s="25">
        <f t="shared" si="189"/>
        <v>14.4</v>
      </c>
      <c r="S766" s="25">
        <f t="shared" si="187"/>
        <v>325</v>
      </c>
      <c r="T766" s="25">
        <f t="shared" si="188"/>
        <v>380</v>
      </c>
    </row>
    <row r="767" spans="1:20" x14ac:dyDescent="0.25">
      <c r="A767" s="2">
        <v>46169</v>
      </c>
      <c r="B767" s="100" t="s">
        <v>465</v>
      </c>
      <c r="C767" s="76">
        <v>11.9</v>
      </c>
      <c r="D767" s="48">
        <f t="shared" si="181"/>
        <v>1</v>
      </c>
      <c r="E767" s="256">
        <v>343</v>
      </c>
      <c r="F767" s="253">
        <f t="shared" si="182"/>
        <v>1</v>
      </c>
      <c r="G767" s="84">
        <v>13.18</v>
      </c>
      <c r="H767" s="48">
        <f t="shared" si="194"/>
        <v>1</v>
      </c>
      <c r="I767" s="79">
        <f t="shared" si="193"/>
        <v>1</v>
      </c>
      <c r="N767" s="25" t="str">
        <f t="shared" si="190"/>
        <v>CA</v>
      </c>
      <c r="O767" s="25">
        <f t="shared" si="184"/>
        <v>11.6</v>
      </c>
      <c r="P767" s="25">
        <f t="shared" si="185"/>
        <v>12.04</v>
      </c>
      <c r="Q767" s="25">
        <f t="shared" si="186"/>
        <v>8</v>
      </c>
      <c r="R767" s="25">
        <f t="shared" si="189"/>
        <v>14.4</v>
      </c>
      <c r="S767" s="25">
        <f t="shared" si="187"/>
        <v>325</v>
      </c>
      <c r="T767" s="25">
        <f t="shared" si="188"/>
        <v>380</v>
      </c>
    </row>
    <row r="768" spans="1:20" x14ac:dyDescent="0.25">
      <c r="A768" s="2">
        <v>46169</v>
      </c>
      <c r="B768" s="100" t="s">
        <v>717</v>
      </c>
      <c r="C768" s="76">
        <v>11.9</v>
      </c>
      <c r="D768" s="48">
        <f t="shared" si="181"/>
        <v>1</v>
      </c>
      <c r="E768" s="256">
        <v>347</v>
      </c>
      <c r="F768" s="253">
        <f t="shared" si="182"/>
        <v>1</v>
      </c>
      <c r="G768" s="84">
        <v>11.58</v>
      </c>
      <c r="H768" s="48">
        <f t="shared" si="194"/>
        <v>1</v>
      </c>
      <c r="I768" s="79">
        <f t="shared" si="193"/>
        <v>1</v>
      </c>
      <c r="N768" s="25" t="str">
        <f t="shared" si="190"/>
        <v>CA</v>
      </c>
      <c r="O768" s="25">
        <f t="shared" si="184"/>
        <v>11.6</v>
      </c>
      <c r="P768" s="25">
        <f t="shared" si="185"/>
        <v>12.04</v>
      </c>
      <c r="Q768" s="25">
        <f t="shared" si="186"/>
        <v>8</v>
      </c>
      <c r="R768" s="25">
        <f t="shared" si="189"/>
        <v>14.4</v>
      </c>
      <c r="S768" s="25">
        <f t="shared" si="187"/>
        <v>325</v>
      </c>
      <c r="T768" s="25">
        <f t="shared" si="188"/>
        <v>380</v>
      </c>
    </row>
    <row r="769" spans="1:20" x14ac:dyDescent="0.25">
      <c r="A769" s="2">
        <v>46169</v>
      </c>
      <c r="B769" s="100" t="s">
        <v>718</v>
      </c>
      <c r="C769" s="76">
        <v>12</v>
      </c>
      <c r="D769" s="48">
        <f t="shared" si="181"/>
        <v>1</v>
      </c>
      <c r="E769" s="256">
        <v>371</v>
      </c>
      <c r="F769" s="253">
        <f t="shared" si="182"/>
        <v>1</v>
      </c>
      <c r="G769" s="84">
        <v>11.32</v>
      </c>
      <c r="H769" s="48">
        <f t="shared" si="194"/>
        <v>1</v>
      </c>
      <c r="I769" s="79">
        <f t="shared" si="193"/>
        <v>1</v>
      </c>
      <c r="N769" s="25" t="str">
        <f t="shared" si="190"/>
        <v>CA</v>
      </c>
      <c r="O769" s="25">
        <f t="shared" si="184"/>
        <v>11.6</v>
      </c>
      <c r="P769" s="25">
        <f t="shared" si="185"/>
        <v>12.04</v>
      </c>
      <c r="Q769" s="25">
        <f t="shared" si="186"/>
        <v>8</v>
      </c>
      <c r="R769" s="25">
        <f t="shared" si="189"/>
        <v>14.4</v>
      </c>
      <c r="S769" s="25">
        <f t="shared" si="187"/>
        <v>325</v>
      </c>
      <c r="T769" s="25">
        <f t="shared" si="188"/>
        <v>380</v>
      </c>
    </row>
    <row r="770" spans="1:20" x14ac:dyDescent="0.25">
      <c r="A770" s="2">
        <v>46169</v>
      </c>
      <c r="B770" s="100" t="s">
        <v>719</v>
      </c>
      <c r="C770" s="76">
        <v>12</v>
      </c>
      <c r="D770" s="48">
        <f t="shared" si="181"/>
        <v>1</v>
      </c>
      <c r="E770" s="256">
        <v>376</v>
      </c>
      <c r="F770" s="253">
        <f t="shared" si="182"/>
        <v>1</v>
      </c>
      <c r="G770" s="84">
        <v>11.91</v>
      </c>
      <c r="H770" s="48">
        <f t="shared" si="194"/>
        <v>1</v>
      </c>
      <c r="I770" s="79">
        <f t="shared" si="193"/>
        <v>1</v>
      </c>
      <c r="N770" s="25" t="str">
        <f t="shared" si="190"/>
        <v>CA</v>
      </c>
      <c r="O770" s="25">
        <f t="shared" si="184"/>
        <v>11.6</v>
      </c>
      <c r="P770" s="25">
        <f t="shared" si="185"/>
        <v>12.04</v>
      </c>
      <c r="Q770" s="25">
        <f t="shared" si="186"/>
        <v>8</v>
      </c>
      <c r="R770" s="25">
        <f t="shared" si="189"/>
        <v>14.4</v>
      </c>
      <c r="S770" s="25">
        <f t="shared" si="187"/>
        <v>325</v>
      </c>
      <c r="T770" s="25">
        <f t="shared" si="188"/>
        <v>380</v>
      </c>
    </row>
    <row r="771" spans="1:20" x14ac:dyDescent="0.25">
      <c r="A771" s="2">
        <v>46170</v>
      </c>
      <c r="B771" s="100" t="s">
        <v>720</v>
      </c>
      <c r="C771" s="76">
        <v>12</v>
      </c>
      <c r="D771" s="48">
        <f t="shared" si="181"/>
        <v>1</v>
      </c>
      <c r="E771" s="371">
        <v>412</v>
      </c>
      <c r="F771" s="253">
        <f t="shared" si="182"/>
        <v>0</v>
      </c>
      <c r="G771" s="84">
        <v>11.85</v>
      </c>
      <c r="H771" s="48">
        <f t="shared" si="194"/>
        <v>1</v>
      </c>
      <c r="I771" s="79">
        <f t="shared" si="193"/>
        <v>0</v>
      </c>
      <c r="N771" s="25" t="str">
        <f t="shared" si="190"/>
        <v>CA</v>
      </c>
      <c r="O771" s="25">
        <f t="shared" si="184"/>
        <v>11.6</v>
      </c>
      <c r="P771" s="25">
        <f t="shared" si="185"/>
        <v>12.04</v>
      </c>
      <c r="Q771" s="25">
        <f t="shared" si="186"/>
        <v>8</v>
      </c>
      <c r="R771" s="25">
        <f t="shared" si="189"/>
        <v>14.4</v>
      </c>
      <c r="S771" s="25">
        <f t="shared" si="187"/>
        <v>325</v>
      </c>
      <c r="T771" s="25">
        <f t="shared" si="188"/>
        <v>380</v>
      </c>
    </row>
    <row r="772" spans="1:20" x14ac:dyDescent="0.25">
      <c r="A772" s="2">
        <v>46170</v>
      </c>
      <c r="B772" s="100" t="s">
        <v>721</v>
      </c>
      <c r="C772" s="76">
        <v>11.9</v>
      </c>
      <c r="D772" s="48">
        <f t="shared" si="181"/>
        <v>1</v>
      </c>
      <c r="E772" s="371">
        <v>432</v>
      </c>
      <c r="F772" s="253">
        <f t="shared" si="182"/>
        <v>0</v>
      </c>
      <c r="G772" s="84">
        <v>11.93</v>
      </c>
      <c r="H772" s="48">
        <f t="shared" si="194"/>
        <v>1</v>
      </c>
      <c r="I772" s="79">
        <f t="shared" si="193"/>
        <v>0</v>
      </c>
      <c r="N772" s="25" t="str">
        <f t="shared" si="190"/>
        <v>CA</v>
      </c>
      <c r="O772" s="25">
        <f t="shared" si="184"/>
        <v>11.6</v>
      </c>
      <c r="P772" s="25">
        <f t="shared" si="185"/>
        <v>12.04</v>
      </c>
      <c r="Q772" s="25">
        <f t="shared" si="186"/>
        <v>8</v>
      </c>
      <c r="R772" s="25">
        <f t="shared" si="189"/>
        <v>14.4</v>
      </c>
      <c r="S772" s="25">
        <f t="shared" si="187"/>
        <v>325</v>
      </c>
      <c r="T772" s="25">
        <f t="shared" si="188"/>
        <v>380</v>
      </c>
    </row>
    <row r="773" spans="1:20" x14ac:dyDescent="0.25">
      <c r="A773" s="2">
        <v>46170</v>
      </c>
      <c r="B773" s="100" t="s">
        <v>722</v>
      </c>
      <c r="C773" s="76">
        <v>11.8</v>
      </c>
      <c r="D773" s="48">
        <f t="shared" si="181"/>
        <v>1</v>
      </c>
      <c r="E773" s="256">
        <v>378</v>
      </c>
      <c r="F773" s="253">
        <f t="shared" si="182"/>
        <v>1</v>
      </c>
      <c r="G773" s="84">
        <v>12.17</v>
      </c>
      <c r="H773" s="48">
        <f t="shared" si="194"/>
        <v>1</v>
      </c>
      <c r="I773" s="79">
        <f t="shared" si="193"/>
        <v>1</v>
      </c>
      <c r="N773" s="25" t="str">
        <f t="shared" si="190"/>
        <v>CA</v>
      </c>
      <c r="O773" s="25">
        <f t="shared" si="184"/>
        <v>11.6</v>
      </c>
      <c r="P773" s="25">
        <f t="shared" si="185"/>
        <v>12.04</v>
      </c>
      <c r="Q773" s="25">
        <f t="shared" si="186"/>
        <v>8</v>
      </c>
      <c r="R773" s="25">
        <f t="shared" si="189"/>
        <v>14.4</v>
      </c>
      <c r="S773" s="25">
        <f t="shared" si="187"/>
        <v>325</v>
      </c>
      <c r="T773" s="25">
        <f t="shared" si="188"/>
        <v>380</v>
      </c>
    </row>
    <row r="774" spans="1:20" x14ac:dyDescent="0.25">
      <c r="A774" s="2">
        <v>46170</v>
      </c>
      <c r="B774" s="100" t="s">
        <v>723</v>
      </c>
      <c r="C774" s="76">
        <v>11.9</v>
      </c>
      <c r="D774" s="48">
        <f t="shared" si="181"/>
        <v>1</v>
      </c>
      <c r="E774" s="371">
        <v>426</v>
      </c>
      <c r="F774" s="253">
        <f t="shared" si="182"/>
        <v>0</v>
      </c>
      <c r="G774" s="84">
        <v>11.82</v>
      </c>
      <c r="H774" s="48">
        <f t="shared" si="194"/>
        <v>1</v>
      </c>
      <c r="I774" s="79">
        <f t="shared" si="193"/>
        <v>0</v>
      </c>
      <c r="N774" s="25" t="str">
        <f t="shared" si="190"/>
        <v>CA</v>
      </c>
      <c r="O774" s="25">
        <f t="shared" si="184"/>
        <v>11.6</v>
      </c>
      <c r="P774" s="25">
        <f t="shared" si="185"/>
        <v>12.04</v>
      </c>
      <c r="Q774" s="25">
        <f t="shared" si="186"/>
        <v>8</v>
      </c>
      <c r="R774" s="25">
        <f t="shared" si="189"/>
        <v>14.4</v>
      </c>
      <c r="S774" s="25">
        <f t="shared" si="187"/>
        <v>325</v>
      </c>
      <c r="T774" s="25">
        <f t="shared" si="188"/>
        <v>380</v>
      </c>
    </row>
    <row r="775" spans="1:20" x14ac:dyDescent="0.25">
      <c r="A775" s="2">
        <v>46170</v>
      </c>
      <c r="B775" s="100" t="s">
        <v>724</v>
      </c>
      <c r="C775" s="76">
        <v>11.9</v>
      </c>
      <c r="D775" s="48">
        <f t="shared" si="181"/>
        <v>1</v>
      </c>
      <c r="E775" s="256">
        <v>361</v>
      </c>
      <c r="F775" s="253">
        <f t="shared" si="182"/>
        <v>1</v>
      </c>
      <c r="G775" s="84">
        <v>12.34</v>
      </c>
      <c r="H775" s="48">
        <f t="shared" si="194"/>
        <v>1</v>
      </c>
      <c r="I775" s="79">
        <f t="shared" si="193"/>
        <v>1</v>
      </c>
      <c r="N775" s="25" t="str">
        <f t="shared" si="190"/>
        <v>CA</v>
      </c>
      <c r="O775" s="25">
        <f t="shared" si="184"/>
        <v>11.6</v>
      </c>
      <c r="P775" s="25">
        <f t="shared" si="185"/>
        <v>12.04</v>
      </c>
      <c r="Q775" s="25">
        <f t="shared" si="186"/>
        <v>8</v>
      </c>
      <c r="R775" s="25">
        <f t="shared" si="189"/>
        <v>14.4</v>
      </c>
      <c r="S775" s="25">
        <f t="shared" si="187"/>
        <v>325</v>
      </c>
      <c r="T775" s="25">
        <f t="shared" si="188"/>
        <v>380</v>
      </c>
    </row>
    <row r="776" spans="1:20" x14ac:dyDescent="0.25">
      <c r="A776" s="2">
        <v>46170</v>
      </c>
      <c r="B776" s="100" t="s">
        <v>1301</v>
      </c>
      <c r="C776" s="76">
        <v>11.9</v>
      </c>
      <c r="D776" s="48">
        <f t="shared" si="181"/>
        <v>1</v>
      </c>
      <c r="E776" s="371">
        <v>405</v>
      </c>
      <c r="F776" s="253">
        <f t="shared" si="182"/>
        <v>0</v>
      </c>
      <c r="G776" s="84">
        <v>12.12</v>
      </c>
      <c r="H776" s="48">
        <f t="shared" si="194"/>
        <v>1</v>
      </c>
      <c r="I776" s="79">
        <f t="shared" si="193"/>
        <v>0</v>
      </c>
      <c r="N776" s="25" t="str">
        <f t="shared" si="190"/>
        <v>ST</v>
      </c>
      <c r="O776" s="25">
        <f t="shared" si="184"/>
        <v>11.6</v>
      </c>
      <c r="P776" s="25">
        <f t="shared" si="185"/>
        <v>12.04</v>
      </c>
      <c r="Q776" s="25">
        <f t="shared" si="186"/>
        <v>8</v>
      </c>
      <c r="R776" s="25">
        <f t="shared" si="189"/>
        <v>14.4</v>
      </c>
      <c r="S776" s="25">
        <f t="shared" si="187"/>
        <v>325</v>
      </c>
      <c r="T776" s="25">
        <f t="shared" si="188"/>
        <v>380</v>
      </c>
    </row>
    <row r="777" spans="1:20" x14ac:dyDescent="0.25">
      <c r="A777" s="2">
        <v>46171</v>
      </c>
      <c r="B777" s="100" t="s">
        <v>1302</v>
      </c>
      <c r="C777" s="213">
        <v>12.1</v>
      </c>
      <c r="D777" s="48">
        <f t="shared" si="181"/>
        <v>0</v>
      </c>
      <c r="E777" s="371">
        <v>381</v>
      </c>
      <c r="F777" s="253">
        <f t="shared" si="182"/>
        <v>0</v>
      </c>
      <c r="G777" s="84">
        <v>12.27</v>
      </c>
      <c r="H777" s="48">
        <f t="shared" si="194"/>
        <v>1</v>
      </c>
      <c r="I777" s="79">
        <f t="shared" si="193"/>
        <v>0</v>
      </c>
      <c r="N777" s="25" t="str">
        <f t="shared" si="190"/>
        <v>ST</v>
      </c>
      <c r="O777" s="25">
        <f t="shared" si="184"/>
        <v>11.6</v>
      </c>
      <c r="P777" s="25">
        <f t="shared" si="185"/>
        <v>12.04</v>
      </c>
      <c r="Q777" s="25">
        <f t="shared" si="186"/>
        <v>8</v>
      </c>
      <c r="R777" s="25">
        <f t="shared" si="189"/>
        <v>14.4</v>
      </c>
      <c r="S777" s="25">
        <f t="shared" si="187"/>
        <v>325</v>
      </c>
      <c r="T777" s="25">
        <f t="shared" si="188"/>
        <v>380</v>
      </c>
    </row>
    <row r="778" spans="1:20" x14ac:dyDescent="0.25">
      <c r="A778" s="2">
        <v>46171</v>
      </c>
      <c r="B778" s="100" t="s">
        <v>1303</v>
      </c>
      <c r="C778" s="76">
        <v>12</v>
      </c>
      <c r="D778" s="48">
        <f t="shared" si="181"/>
        <v>1</v>
      </c>
      <c r="E778" s="371">
        <v>424</v>
      </c>
      <c r="F778" s="253">
        <f t="shared" si="182"/>
        <v>0</v>
      </c>
      <c r="G778" s="84">
        <v>12.48</v>
      </c>
      <c r="H778" s="48">
        <f t="shared" si="194"/>
        <v>1</v>
      </c>
      <c r="I778" s="79">
        <f t="shared" si="193"/>
        <v>0</v>
      </c>
      <c r="N778" s="25" t="str">
        <f t="shared" si="190"/>
        <v>ST</v>
      </c>
      <c r="O778" s="25">
        <f t="shared" si="184"/>
        <v>11.6</v>
      </c>
      <c r="P778" s="25">
        <f t="shared" si="185"/>
        <v>12.04</v>
      </c>
      <c r="Q778" s="25">
        <f t="shared" si="186"/>
        <v>8</v>
      </c>
      <c r="R778" s="25">
        <f t="shared" si="189"/>
        <v>14.4</v>
      </c>
      <c r="S778" s="25">
        <f t="shared" si="187"/>
        <v>325</v>
      </c>
      <c r="T778" s="25">
        <f t="shared" si="188"/>
        <v>380</v>
      </c>
    </row>
    <row r="779" spans="1:20" x14ac:dyDescent="0.25">
      <c r="A779" s="2">
        <v>46171</v>
      </c>
      <c r="B779" s="100" t="s">
        <v>1304</v>
      </c>
      <c r="C779" s="76">
        <v>12</v>
      </c>
      <c r="D779" s="48">
        <f t="shared" si="181"/>
        <v>1</v>
      </c>
      <c r="E779" s="371">
        <v>406</v>
      </c>
      <c r="F779" s="253">
        <f t="shared" si="182"/>
        <v>0</v>
      </c>
      <c r="G779" s="84">
        <v>12.12</v>
      </c>
      <c r="H779" s="48">
        <f t="shared" si="194"/>
        <v>1</v>
      </c>
      <c r="I779" s="79">
        <f t="shared" si="193"/>
        <v>0</v>
      </c>
      <c r="N779" s="25" t="str">
        <f t="shared" si="190"/>
        <v>ST</v>
      </c>
      <c r="O779" s="25">
        <f t="shared" si="184"/>
        <v>11.6</v>
      </c>
      <c r="P779" s="25">
        <f t="shared" si="185"/>
        <v>12.04</v>
      </c>
      <c r="Q779" s="25">
        <f t="shared" si="186"/>
        <v>8</v>
      </c>
      <c r="R779" s="25">
        <f t="shared" si="189"/>
        <v>14.4</v>
      </c>
      <c r="S779" s="25">
        <f t="shared" si="187"/>
        <v>325</v>
      </c>
      <c r="T779" s="25">
        <f t="shared" si="188"/>
        <v>380</v>
      </c>
    </row>
    <row r="780" spans="1:20" x14ac:dyDescent="0.25">
      <c r="A780" s="2">
        <v>46171</v>
      </c>
      <c r="B780" s="100" t="s">
        <v>1305</v>
      </c>
      <c r="C780" s="76">
        <v>12</v>
      </c>
      <c r="D780" s="48">
        <f t="shared" si="181"/>
        <v>1</v>
      </c>
      <c r="E780" s="371">
        <v>416</v>
      </c>
      <c r="F780" s="253">
        <f t="shared" si="182"/>
        <v>0</v>
      </c>
      <c r="G780" s="84">
        <v>12.2</v>
      </c>
      <c r="H780" s="48">
        <f t="shared" si="194"/>
        <v>1</v>
      </c>
      <c r="I780" s="79">
        <f t="shared" si="193"/>
        <v>0</v>
      </c>
      <c r="N780" s="25" t="str">
        <f t="shared" si="190"/>
        <v>ST</v>
      </c>
      <c r="O780" s="25">
        <f t="shared" si="184"/>
        <v>11.6</v>
      </c>
      <c r="P780" s="25">
        <f t="shared" si="185"/>
        <v>12.04</v>
      </c>
      <c r="Q780" s="25">
        <f t="shared" si="186"/>
        <v>8</v>
      </c>
      <c r="R780" s="25">
        <f t="shared" si="189"/>
        <v>14.4</v>
      </c>
      <c r="S780" s="25">
        <f t="shared" si="187"/>
        <v>325</v>
      </c>
      <c r="T780" s="25">
        <f t="shared" si="188"/>
        <v>380</v>
      </c>
    </row>
    <row r="781" spans="1:20" x14ac:dyDescent="0.25">
      <c r="A781" s="2">
        <v>46171</v>
      </c>
      <c r="B781" s="100" t="s">
        <v>1306</v>
      </c>
      <c r="C781" s="76">
        <v>11.9</v>
      </c>
      <c r="D781" s="48">
        <f t="shared" si="181"/>
        <v>1</v>
      </c>
      <c r="E781" s="392"/>
      <c r="F781" s="253"/>
      <c r="G781" s="84">
        <v>12.1</v>
      </c>
      <c r="H781" s="48">
        <f t="shared" si="194"/>
        <v>1</v>
      </c>
      <c r="I781" s="79"/>
      <c r="N781" s="25" t="str">
        <f t="shared" si="190"/>
        <v>ST</v>
      </c>
      <c r="O781" s="25">
        <f t="shared" si="184"/>
        <v>11.6</v>
      </c>
      <c r="P781" s="25">
        <f t="shared" si="185"/>
        <v>12.04</v>
      </c>
      <c r="Q781" s="25">
        <f t="shared" si="186"/>
        <v>8</v>
      </c>
      <c r="R781" s="25">
        <f t="shared" si="189"/>
        <v>14.4</v>
      </c>
      <c r="S781" s="25">
        <f t="shared" si="187"/>
        <v>325</v>
      </c>
      <c r="T781" s="25">
        <f t="shared" si="188"/>
        <v>380</v>
      </c>
    </row>
    <row r="782" spans="1:20" x14ac:dyDescent="0.25">
      <c r="A782" s="2"/>
      <c r="B782" s="100"/>
      <c r="C782" s="76"/>
      <c r="D782" s="48"/>
      <c r="E782" s="256"/>
      <c r="F782" s="253"/>
      <c r="G782" s="84"/>
      <c r="H782" s="48"/>
      <c r="I782" s="79"/>
      <c r="N782" s="25" t="str">
        <f t="shared" si="190"/>
        <v/>
      </c>
      <c r="O782" s="25" t="e">
        <f t="shared" si="184"/>
        <v>#N/A</v>
      </c>
      <c r="P782" s="25" t="e">
        <f t="shared" si="185"/>
        <v>#N/A</v>
      </c>
      <c r="Q782" s="25" t="e">
        <f t="shared" si="186"/>
        <v>#N/A</v>
      </c>
      <c r="R782" s="25" t="e">
        <f t="shared" si="189"/>
        <v>#N/A</v>
      </c>
      <c r="S782" s="25" t="e">
        <f t="shared" si="187"/>
        <v>#N/A</v>
      </c>
      <c r="T782" s="25" t="e">
        <f t="shared" si="188"/>
        <v>#N/A</v>
      </c>
    </row>
    <row r="783" spans="1:20" x14ac:dyDescent="0.25">
      <c r="A783" s="2"/>
      <c r="B783" s="100"/>
      <c r="C783" s="76"/>
      <c r="D783" s="48"/>
      <c r="E783" s="256"/>
      <c r="F783" s="253"/>
      <c r="G783" s="84"/>
      <c r="H783" s="48"/>
      <c r="I783" s="79"/>
      <c r="N783" s="25" t="str">
        <f t="shared" si="190"/>
        <v/>
      </c>
      <c r="O783" s="25" t="e">
        <f t="shared" si="184"/>
        <v>#N/A</v>
      </c>
      <c r="P783" s="25" t="e">
        <f t="shared" si="185"/>
        <v>#N/A</v>
      </c>
      <c r="Q783" s="25" t="e">
        <f t="shared" si="186"/>
        <v>#N/A</v>
      </c>
      <c r="R783" s="25" t="e">
        <f t="shared" si="189"/>
        <v>#N/A</v>
      </c>
      <c r="S783" s="25" t="e">
        <f t="shared" si="187"/>
        <v>#N/A</v>
      </c>
      <c r="T783" s="25" t="e">
        <f t="shared" si="188"/>
        <v>#N/A</v>
      </c>
    </row>
    <row r="784" spans="1:20" hidden="1" x14ac:dyDescent="0.25">
      <c r="A784" s="2"/>
      <c r="B784" s="100"/>
      <c r="C784" s="76"/>
      <c r="D784" s="48"/>
      <c r="E784" s="256"/>
      <c r="F784" s="253"/>
      <c r="G784" s="84"/>
      <c r="H784" s="48"/>
      <c r="I784" s="79"/>
      <c r="N784" s="25" t="str">
        <f t="shared" si="190"/>
        <v/>
      </c>
      <c r="O784" s="25" t="e">
        <f t="shared" si="184"/>
        <v>#N/A</v>
      </c>
      <c r="P784" s="25" t="e">
        <f t="shared" si="185"/>
        <v>#N/A</v>
      </c>
      <c r="Q784" s="25" t="e">
        <f t="shared" si="186"/>
        <v>#N/A</v>
      </c>
      <c r="R784" s="25" t="e">
        <f t="shared" si="189"/>
        <v>#N/A</v>
      </c>
      <c r="S784" s="25" t="e">
        <f t="shared" si="187"/>
        <v>#N/A</v>
      </c>
      <c r="T784" s="25" t="e">
        <f t="shared" si="188"/>
        <v>#N/A</v>
      </c>
    </row>
    <row r="785" spans="1:20" hidden="1" x14ac:dyDescent="0.25">
      <c r="A785" s="2"/>
      <c r="B785" s="100"/>
      <c r="C785" s="76"/>
      <c r="D785" s="48"/>
      <c r="E785" s="256"/>
      <c r="F785" s="253"/>
      <c r="G785" s="84"/>
      <c r="H785" s="48"/>
      <c r="I785" s="79"/>
      <c r="N785" s="25" t="str">
        <f t="shared" si="190"/>
        <v/>
      </c>
      <c r="O785" s="25" t="e">
        <f t="shared" si="184"/>
        <v>#N/A</v>
      </c>
      <c r="P785" s="25" t="e">
        <f t="shared" si="185"/>
        <v>#N/A</v>
      </c>
      <c r="Q785" s="25" t="e">
        <f t="shared" si="186"/>
        <v>#N/A</v>
      </c>
      <c r="R785" s="25" t="e">
        <f t="shared" si="189"/>
        <v>#N/A</v>
      </c>
      <c r="S785" s="25" t="e">
        <f t="shared" si="187"/>
        <v>#N/A</v>
      </c>
      <c r="T785" s="25" t="e">
        <f t="shared" si="188"/>
        <v>#N/A</v>
      </c>
    </row>
    <row r="786" spans="1:20" hidden="1" x14ac:dyDescent="0.25">
      <c r="A786" s="2"/>
      <c r="B786" s="100"/>
      <c r="C786" s="76"/>
      <c r="D786" s="48"/>
      <c r="E786" s="256"/>
      <c r="F786" s="253"/>
      <c r="G786" s="84"/>
      <c r="H786" s="48"/>
      <c r="I786" s="79"/>
      <c r="N786" s="25" t="str">
        <f t="shared" si="190"/>
        <v/>
      </c>
      <c r="O786" s="25" t="e">
        <f t="shared" si="184"/>
        <v>#N/A</v>
      </c>
      <c r="P786" s="25" t="e">
        <f t="shared" si="185"/>
        <v>#N/A</v>
      </c>
      <c r="Q786" s="25" t="e">
        <f t="shared" si="186"/>
        <v>#N/A</v>
      </c>
      <c r="R786" s="25" t="e">
        <f t="shared" si="189"/>
        <v>#N/A</v>
      </c>
      <c r="S786" s="25" t="e">
        <f t="shared" si="187"/>
        <v>#N/A</v>
      </c>
      <c r="T786" s="25" t="e">
        <f t="shared" si="188"/>
        <v>#N/A</v>
      </c>
    </row>
    <row r="787" spans="1:20" hidden="1" x14ac:dyDescent="0.25">
      <c r="A787" s="2"/>
      <c r="B787" s="100"/>
      <c r="C787" s="76"/>
      <c r="D787" s="48"/>
      <c r="E787" s="256"/>
      <c r="F787" s="253"/>
      <c r="G787" s="84"/>
      <c r="H787" s="48"/>
      <c r="I787" s="79"/>
      <c r="N787" s="25" t="str">
        <f t="shared" si="190"/>
        <v/>
      </c>
      <c r="O787" s="25" t="e">
        <f t="shared" si="184"/>
        <v>#N/A</v>
      </c>
      <c r="P787" s="25" t="e">
        <f t="shared" si="185"/>
        <v>#N/A</v>
      </c>
      <c r="Q787" s="25" t="e">
        <f t="shared" si="186"/>
        <v>#N/A</v>
      </c>
      <c r="R787" s="25" t="e">
        <f t="shared" si="189"/>
        <v>#N/A</v>
      </c>
      <c r="S787" s="25" t="e">
        <f t="shared" si="187"/>
        <v>#N/A</v>
      </c>
      <c r="T787" s="25" t="e">
        <f t="shared" si="188"/>
        <v>#N/A</v>
      </c>
    </row>
    <row r="788" spans="1:20" hidden="1" x14ac:dyDescent="0.25">
      <c r="A788" s="2"/>
      <c r="B788" s="100"/>
      <c r="C788" s="76"/>
      <c r="D788" s="48"/>
      <c r="E788" s="256"/>
      <c r="F788" s="253"/>
      <c r="G788" s="84"/>
      <c r="H788" s="48"/>
      <c r="I788" s="79"/>
      <c r="N788" s="25" t="str">
        <f t="shared" si="190"/>
        <v/>
      </c>
      <c r="O788" s="25" t="e">
        <f t="shared" si="184"/>
        <v>#N/A</v>
      </c>
      <c r="P788" s="25" t="e">
        <f t="shared" si="185"/>
        <v>#N/A</v>
      </c>
      <c r="Q788" s="25" t="e">
        <f t="shared" si="186"/>
        <v>#N/A</v>
      </c>
      <c r="R788" s="25" t="e">
        <f t="shared" si="189"/>
        <v>#N/A</v>
      </c>
      <c r="S788" s="25" t="e">
        <f t="shared" si="187"/>
        <v>#N/A</v>
      </c>
      <c r="T788" s="25" t="e">
        <f t="shared" si="188"/>
        <v>#N/A</v>
      </c>
    </row>
    <row r="789" spans="1:20" hidden="1" x14ac:dyDescent="0.25">
      <c r="A789" s="2"/>
      <c r="B789" s="100"/>
      <c r="C789" s="76"/>
      <c r="D789" s="48"/>
      <c r="E789" s="256"/>
      <c r="F789" s="253"/>
      <c r="G789" s="84"/>
      <c r="H789" s="48"/>
      <c r="I789" s="79"/>
      <c r="N789" s="25" t="str">
        <f t="shared" si="190"/>
        <v/>
      </c>
      <c r="O789" s="25" t="e">
        <f t="shared" si="184"/>
        <v>#N/A</v>
      </c>
      <c r="P789" s="25" t="e">
        <f t="shared" si="185"/>
        <v>#N/A</v>
      </c>
      <c r="Q789" s="25" t="e">
        <f t="shared" si="186"/>
        <v>#N/A</v>
      </c>
      <c r="R789" s="25" t="e">
        <f t="shared" si="189"/>
        <v>#N/A</v>
      </c>
      <c r="S789" s="25" t="e">
        <f t="shared" si="187"/>
        <v>#N/A</v>
      </c>
      <c r="T789" s="25" t="e">
        <f t="shared" si="188"/>
        <v>#N/A</v>
      </c>
    </row>
    <row r="790" spans="1:20" hidden="1" x14ac:dyDescent="0.25">
      <c r="A790" s="2"/>
      <c r="B790" s="100"/>
      <c r="C790" s="76"/>
      <c r="D790" s="48"/>
      <c r="E790" s="371"/>
      <c r="F790" s="253"/>
      <c r="G790" s="84"/>
      <c r="H790" s="48"/>
      <c r="I790" s="79"/>
      <c r="N790" s="25" t="str">
        <f t="shared" si="190"/>
        <v/>
      </c>
      <c r="O790" s="25" t="e">
        <f t="shared" si="184"/>
        <v>#N/A</v>
      </c>
      <c r="P790" s="25" t="e">
        <f t="shared" si="185"/>
        <v>#N/A</v>
      </c>
      <c r="Q790" s="25" t="e">
        <f t="shared" si="186"/>
        <v>#N/A</v>
      </c>
      <c r="R790" s="25" t="e">
        <f t="shared" si="189"/>
        <v>#N/A</v>
      </c>
      <c r="S790" s="25" t="e">
        <f t="shared" si="187"/>
        <v>#N/A</v>
      </c>
      <c r="T790" s="25" t="e">
        <f t="shared" si="188"/>
        <v>#N/A</v>
      </c>
    </row>
    <row r="791" spans="1:20" hidden="1" x14ac:dyDescent="0.25">
      <c r="A791" s="2"/>
      <c r="B791" s="100"/>
      <c r="C791" s="76"/>
      <c r="D791" s="48"/>
      <c r="E791" s="371"/>
      <c r="F791" s="253"/>
      <c r="G791" s="84"/>
      <c r="H791" s="48"/>
      <c r="I791" s="79"/>
      <c r="N791" s="25" t="str">
        <f t="shared" si="190"/>
        <v/>
      </c>
      <c r="O791" s="25" t="e">
        <f t="shared" si="184"/>
        <v>#N/A</v>
      </c>
      <c r="P791" s="25" t="e">
        <f t="shared" si="185"/>
        <v>#N/A</v>
      </c>
      <c r="Q791" s="25" t="e">
        <f t="shared" si="186"/>
        <v>#N/A</v>
      </c>
      <c r="R791" s="25" t="e">
        <f t="shared" si="189"/>
        <v>#N/A</v>
      </c>
      <c r="S791" s="25" t="e">
        <f t="shared" si="187"/>
        <v>#N/A</v>
      </c>
      <c r="T791" s="25" t="e">
        <f t="shared" si="188"/>
        <v>#N/A</v>
      </c>
    </row>
    <row r="792" spans="1:20" hidden="1" x14ac:dyDescent="0.25">
      <c r="A792" s="2"/>
      <c r="B792" s="100"/>
      <c r="C792" s="76"/>
      <c r="D792" s="48"/>
      <c r="E792" s="371"/>
      <c r="F792" s="253"/>
      <c r="G792" s="84"/>
      <c r="H792" s="48"/>
      <c r="I792" s="79"/>
      <c r="N792" s="25" t="str">
        <f t="shared" si="190"/>
        <v/>
      </c>
      <c r="O792" s="25" t="e">
        <f t="shared" ref="O792:O801" si="195">VLOOKUP($N792,$N$3:$R$11,2,FALSE)</f>
        <v>#N/A</v>
      </c>
      <c r="P792" s="25" t="e">
        <f t="shared" ref="P792:P801" si="196">VLOOKUP($N792,$N$3:$R$11,3,FALSE)</f>
        <v>#N/A</v>
      </c>
      <c r="Q792" s="25" t="e">
        <f t="shared" ref="Q792:Q801" si="197">VLOOKUP($N792,$N$3:$R$11,4,FALSE)</f>
        <v>#N/A</v>
      </c>
      <c r="R792" s="25" t="e">
        <f t="shared" si="189"/>
        <v>#N/A</v>
      </c>
      <c r="S792" s="25" t="e">
        <f t="shared" ref="S792:S801" si="198">VLOOKUP($N792,$N$3:$T$11,6,FALSE)</f>
        <v>#N/A</v>
      </c>
      <c r="T792" s="25" t="e">
        <f t="shared" ref="T792:T801" si="199">VLOOKUP($N792,$N$3:$T$11,7,FALSE)</f>
        <v>#N/A</v>
      </c>
    </row>
    <row r="793" spans="1:20" hidden="1" x14ac:dyDescent="0.25">
      <c r="A793" s="2"/>
      <c r="B793" s="100"/>
      <c r="C793" s="76"/>
      <c r="D793" s="48"/>
      <c r="E793" s="371"/>
      <c r="F793" s="253"/>
      <c r="G793" s="84"/>
      <c r="H793" s="48"/>
      <c r="I793" s="79"/>
      <c r="N793" s="25" t="str">
        <f t="shared" si="190"/>
        <v/>
      </c>
      <c r="O793" s="25" t="e">
        <f t="shared" si="195"/>
        <v>#N/A</v>
      </c>
      <c r="P793" s="25" t="e">
        <f t="shared" si="196"/>
        <v>#N/A</v>
      </c>
      <c r="Q793" s="25" t="e">
        <f t="shared" si="197"/>
        <v>#N/A</v>
      </c>
      <c r="R793" s="25" t="e">
        <f t="shared" si="189"/>
        <v>#N/A</v>
      </c>
      <c r="S793" s="25" t="e">
        <f t="shared" si="198"/>
        <v>#N/A</v>
      </c>
      <c r="T793" s="25" t="e">
        <f t="shared" si="199"/>
        <v>#N/A</v>
      </c>
    </row>
    <row r="794" spans="1:20" hidden="1" x14ac:dyDescent="0.25">
      <c r="A794" s="2"/>
      <c r="B794" s="100"/>
      <c r="C794" s="76"/>
      <c r="D794" s="48"/>
      <c r="E794" s="371"/>
      <c r="F794" s="253"/>
      <c r="G794" s="84"/>
      <c r="H794" s="48"/>
      <c r="I794" s="79"/>
      <c r="N794" s="25" t="str">
        <f t="shared" si="190"/>
        <v/>
      </c>
      <c r="O794" s="25" t="e">
        <f t="shared" si="195"/>
        <v>#N/A</v>
      </c>
      <c r="P794" s="25" t="e">
        <f t="shared" si="196"/>
        <v>#N/A</v>
      </c>
      <c r="Q794" s="25" t="e">
        <f t="shared" si="197"/>
        <v>#N/A</v>
      </c>
      <c r="R794" s="25" t="e">
        <f t="shared" si="189"/>
        <v>#N/A</v>
      </c>
      <c r="S794" s="25" t="e">
        <f t="shared" si="198"/>
        <v>#N/A</v>
      </c>
      <c r="T794" s="25" t="e">
        <f t="shared" si="199"/>
        <v>#N/A</v>
      </c>
    </row>
    <row r="795" spans="1:20" hidden="1" x14ac:dyDescent="0.25">
      <c r="A795" s="2"/>
      <c r="B795" s="100"/>
      <c r="C795" s="76"/>
      <c r="D795" s="48"/>
      <c r="E795" s="371"/>
      <c r="F795" s="253"/>
      <c r="G795" s="84"/>
      <c r="H795" s="48"/>
      <c r="I795" s="79"/>
      <c r="N795" s="25" t="str">
        <f t="shared" si="190"/>
        <v/>
      </c>
      <c r="O795" s="25" t="e">
        <f t="shared" si="195"/>
        <v>#N/A</v>
      </c>
      <c r="P795" s="25" t="e">
        <f t="shared" si="196"/>
        <v>#N/A</v>
      </c>
      <c r="Q795" s="25" t="e">
        <f t="shared" si="197"/>
        <v>#N/A</v>
      </c>
      <c r="R795" s="25" t="e">
        <f t="shared" si="189"/>
        <v>#N/A</v>
      </c>
      <c r="S795" s="25" t="e">
        <f t="shared" si="198"/>
        <v>#N/A</v>
      </c>
      <c r="T795" s="25" t="e">
        <f t="shared" si="199"/>
        <v>#N/A</v>
      </c>
    </row>
    <row r="796" spans="1:20" hidden="1" x14ac:dyDescent="0.25">
      <c r="A796" s="2"/>
      <c r="B796" s="100"/>
      <c r="C796" s="76"/>
      <c r="D796" s="48"/>
      <c r="E796" s="371"/>
      <c r="F796" s="253"/>
      <c r="G796" s="84"/>
      <c r="H796" s="48"/>
      <c r="I796" s="79"/>
      <c r="N796" s="25" t="str">
        <f t="shared" si="190"/>
        <v/>
      </c>
      <c r="O796" s="25" t="e">
        <f t="shared" si="195"/>
        <v>#N/A</v>
      </c>
      <c r="P796" s="25" t="e">
        <f t="shared" si="196"/>
        <v>#N/A</v>
      </c>
      <c r="Q796" s="25" t="e">
        <f t="shared" si="197"/>
        <v>#N/A</v>
      </c>
      <c r="R796" s="25" t="e">
        <f t="shared" ref="R796:R801" si="200">VLOOKUP($N796,$N$3:$R$11,5,FALSE)</f>
        <v>#N/A</v>
      </c>
      <c r="S796" s="25" t="e">
        <f t="shared" si="198"/>
        <v>#N/A</v>
      </c>
      <c r="T796" s="25" t="e">
        <f t="shared" si="199"/>
        <v>#N/A</v>
      </c>
    </row>
    <row r="797" spans="1:20" hidden="1" x14ac:dyDescent="0.25">
      <c r="A797" s="2"/>
      <c r="B797" s="100"/>
      <c r="C797" s="76"/>
      <c r="D797" s="48"/>
      <c r="E797" s="371"/>
      <c r="F797" s="253"/>
      <c r="G797" s="84"/>
      <c r="H797" s="48"/>
      <c r="I797" s="79"/>
      <c r="N797" s="25" t="str">
        <f t="shared" si="190"/>
        <v/>
      </c>
      <c r="O797" s="25" t="e">
        <f t="shared" si="195"/>
        <v>#N/A</v>
      </c>
      <c r="P797" s="25" t="e">
        <f t="shared" si="196"/>
        <v>#N/A</v>
      </c>
      <c r="Q797" s="25" t="e">
        <f t="shared" si="197"/>
        <v>#N/A</v>
      </c>
      <c r="R797" s="25" t="e">
        <f t="shared" si="200"/>
        <v>#N/A</v>
      </c>
      <c r="S797" s="25" t="e">
        <f t="shared" si="198"/>
        <v>#N/A</v>
      </c>
      <c r="T797" s="25" t="e">
        <f t="shared" si="199"/>
        <v>#N/A</v>
      </c>
    </row>
    <row r="798" spans="1:20" hidden="1" x14ac:dyDescent="0.25">
      <c r="A798" s="2"/>
      <c r="B798" s="100"/>
      <c r="C798" s="76"/>
      <c r="D798" s="48"/>
      <c r="E798" s="376"/>
      <c r="F798" s="253"/>
      <c r="G798" s="84"/>
      <c r="H798" s="48"/>
      <c r="I798" s="79"/>
      <c r="N798" s="25" t="str">
        <f t="shared" si="190"/>
        <v/>
      </c>
      <c r="O798" s="25" t="e">
        <f t="shared" si="195"/>
        <v>#N/A</v>
      </c>
      <c r="P798" s="25" t="e">
        <f t="shared" si="196"/>
        <v>#N/A</v>
      </c>
      <c r="Q798" s="25" t="e">
        <f t="shared" si="197"/>
        <v>#N/A</v>
      </c>
      <c r="R798" s="25" t="e">
        <f t="shared" si="200"/>
        <v>#N/A</v>
      </c>
      <c r="S798" s="25" t="e">
        <f t="shared" si="198"/>
        <v>#N/A</v>
      </c>
      <c r="T798" s="25" t="e">
        <f t="shared" si="199"/>
        <v>#N/A</v>
      </c>
    </row>
    <row r="799" spans="1:20" hidden="1" x14ac:dyDescent="0.25">
      <c r="A799" s="2"/>
      <c r="B799" s="100"/>
      <c r="C799" s="76"/>
      <c r="D799" s="48"/>
      <c r="E799" s="376"/>
      <c r="F799" s="253"/>
      <c r="G799" s="84"/>
      <c r="H799" s="48"/>
      <c r="I799" s="79"/>
      <c r="N799" s="25" t="str">
        <f t="shared" si="190"/>
        <v/>
      </c>
      <c r="O799" s="25" t="e">
        <f t="shared" si="195"/>
        <v>#N/A</v>
      </c>
      <c r="P799" s="25" t="e">
        <f t="shared" si="196"/>
        <v>#N/A</v>
      </c>
      <c r="Q799" s="25" t="e">
        <f t="shared" si="197"/>
        <v>#N/A</v>
      </c>
      <c r="R799" s="25" t="e">
        <f t="shared" si="200"/>
        <v>#N/A</v>
      </c>
      <c r="S799" s="25" t="e">
        <f t="shared" si="198"/>
        <v>#N/A</v>
      </c>
      <c r="T799" s="25" t="e">
        <f t="shared" si="199"/>
        <v>#N/A</v>
      </c>
    </row>
    <row r="800" spans="1:20" hidden="1" x14ac:dyDescent="0.25">
      <c r="A800" s="2"/>
      <c r="B800" s="100"/>
      <c r="C800" s="76"/>
      <c r="D800" s="48"/>
      <c r="E800" s="376"/>
      <c r="F800" s="253"/>
      <c r="G800" s="84"/>
      <c r="H800" s="48"/>
      <c r="I800" s="79"/>
      <c r="N800" s="25" t="str">
        <f t="shared" si="190"/>
        <v/>
      </c>
      <c r="O800" s="25" t="e">
        <f t="shared" si="195"/>
        <v>#N/A</v>
      </c>
      <c r="P800" s="25" t="e">
        <f t="shared" si="196"/>
        <v>#N/A</v>
      </c>
      <c r="Q800" s="25" t="e">
        <f t="shared" si="197"/>
        <v>#N/A</v>
      </c>
      <c r="R800" s="25" t="e">
        <f t="shared" si="200"/>
        <v>#N/A</v>
      </c>
      <c r="S800" s="25" t="e">
        <f t="shared" si="198"/>
        <v>#N/A</v>
      </c>
      <c r="T800" s="25" t="e">
        <f t="shared" si="199"/>
        <v>#N/A</v>
      </c>
    </row>
    <row r="801" spans="1:20" hidden="1" x14ac:dyDescent="0.25">
      <c r="A801" s="2"/>
      <c r="B801" s="100"/>
      <c r="C801" s="76"/>
      <c r="D801" s="48"/>
      <c r="E801" s="376"/>
      <c r="F801" s="253"/>
      <c r="G801" s="84"/>
      <c r="H801" s="48"/>
      <c r="I801" s="79"/>
      <c r="N801" s="25" t="str">
        <f t="shared" si="190"/>
        <v/>
      </c>
      <c r="O801" s="25" t="e">
        <f t="shared" si="195"/>
        <v>#N/A</v>
      </c>
      <c r="P801" s="25" t="e">
        <f t="shared" si="196"/>
        <v>#N/A</v>
      </c>
      <c r="Q801" s="25" t="e">
        <f t="shared" si="197"/>
        <v>#N/A</v>
      </c>
      <c r="R801" s="25" t="e">
        <f t="shared" si="200"/>
        <v>#N/A</v>
      </c>
      <c r="S801" s="25" t="e">
        <f t="shared" si="198"/>
        <v>#N/A</v>
      </c>
      <c r="T801" s="25" t="e">
        <f t="shared" si="199"/>
        <v>#N/A</v>
      </c>
    </row>
    <row r="802" spans="1:20" hidden="1" x14ac:dyDescent="0.25">
      <c r="A802" s="2"/>
      <c r="B802" s="100"/>
      <c r="C802" s="76"/>
      <c r="D802" s="48"/>
      <c r="E802" s="376"/>
      <c r="F802" s="253"/>
      <c r="G802" s="84"/>
      <c r="H802" s="48"/>
      <c r="I802" s="79"/>
      <c r="N802" s="25" t="str">
        <f t="shared" ref="N802:N803" si="201">LEFT(B802,2)</f>
        <v/>
      </c>
      <c r="O802" s="25" t="e">
        <f t="shared" ref="O802:O855" si="202">VLOOKUP($N802,$N$3:$R$11,2,FALSE)</f>
        <v>#N/A</v>
      </c>
      <c r="P802" s="25" t="e">
        <f t="shared" ref="P802:P855" si="203">VLOOKUP($N802,$N$3:$R$11,3,FALSE)</f>
        <v>#N/A</v>
      </c>
      <c r="Q802" s="25" t="e">
        <f t="shared" ref="Q802:Q855" si="204">VLOOKUP($N802,$N$3:$R$11,4,FALSE)</f>
        <v>#N/A</v>
      </c>
      <c r="R802" s="25" t="e">
        <f t="shared" ref="R802:R859" si="205">VLOOKUP($N802,$N$3:$R$11,5,FALSE)</f>
        <v>#N/A</v>
      </c>
      <c r="S802" s="25" t="e">
        <f t="shared" ref="S802:S855" si="206">VLOOKUP($N802,$N$3:$T$11,6,FALSE)</f>
        <v>#N/A</v>
      </c>
      <c r="T802" s="25" t="e">
        <f t="shared" ref="T802:T855" si="207">VLOOKUP($N802,$N$3:$T$11,7,FALSE)</f>
        <v>#N/A</v>
      </c>
    </row>
    <row r="803" spans="1:20" hidden="1" x14ac:dyDescent="0.25">
      <c r="A803" s="2"/>
      <c r="B803" s="100"/>
      <c r="C803" s="76"/>
      <c r="D803" s="48"/>
      <c r="E803" s="376"/>
      <c r="F803" s="253"/>
      <c r="G803" s="84"/>
      <c r="H803" s="48"/>
      <c r="I803" s="79"/>
      <c r="N803" s="25" t="str">
        <f t="shared" si="201"/>
        <v/>
      </c>
      <c r="O803" s="25" t="e">
        <f t="shared" si="202"/>
        <v>#N/A</v>
      </c>
      <c r="P803" s="25" t="e">
        <f t="shared" si="203"/>
        <v>#N/A</v>
      </c>
      <c r="Q803" s="25" t="e">
        <f t="shared" si="204"/>
        <v>#N/A</v>
      </c>
      <c r="R803" s="25" t="e">
        <f t="shared" si="205"/>
        <v>#N/A</v>
      </c>
      <c r="S803" s="25" t="e">
        <f t="shared" si="206"/>
        <v>#N/A</v>
      </c>
      <c r="T803" s="25" t="e">
        <f t="shared" si="207"/>
        <v>#N/A</v>
      </c>
    </row>
    <row r="804" spans="1:20" hidden="1" x14ac:dyDescent="0.25">
      <c r="A804" s="2"/>
      <c r="B804" s="100"/>
      <c r="C804" s="76"/>
      <c r="D804" s="48"/>
      <c r="E804" s="376"/>
      <c r="F804" s="253"/>
      <c r="G804" s="84"/>
      <c r="H804" s="48"/>
      <c r="I804" s="79"/>
      <c r="N804" s="25" t="str">
        <f t="shared" ref="N804:N867" si="208">LEFT(B804,2)</f>
        <v/>
      </c>
      <c r="O804" s="25" t="e">
        <f t="shared" si="202"/>
        <v>#N/A</v>
      </c>
      <c r="P804" s="25" t="e">
        <f t="shared" si="203"/>
        <v>#N/A</v>
      </c>
      <c r="Q804" s="25" t="e">
        <f t="shared" si="204"/>
        <v>#N/A</v>
      </c>
      <c r="R804" s="25" t="e">
        <f t="shared" si="205"/>
        <v>#N/A</v>
      </c>
      <c r="S804" s="25" t="e">
        <f t="shared" si="206"/>
        <v>#N/A</v>
      </c>
      <c r="T804" s="25" t="e">
        <f t="shared" si="207"/>
        <v>#N/A</v>
      </c>
    </row>
    <row r="805" spans="1:20" hidden="1" x14ac:dyDescent="0.25">
      <c r="A805" s="2"/>
      <c r="B805" s="100"/>
      <c r="C805" s="76"/>
      <c r="D805" s="48"/>
      <c r="E805" s="371"/>
      <c r="F805" s="253"/>
      <c r="G805" s="84"/>
      <c r="H805" s="48"/>
      <c r="I805" s="79"/>
      <c r="N805" s="25" t="str">
        <f t="shared" si="208"/>
        <v/>
      </c>
      <c r="O805" s="25" t="e">
        <f t="shared" si="202"/>
        <v>#N/A</v>
      </c>
      <c r="P805" s="25" t="e">
        <f t="shared" si="203"/>
        <v>#N/A</v>
      </c>
      <c r="Q805" s="25" t="e">
        <f t="shared" si="204"/>
        <v>#N/A</v>
      </c>
      <c r="R805" s="25" t="e">
        <f t="shared" si="205"/>
        <v>#N/A</v>
      </c>
      <c r="S805" s="25" t="e">
        <f t="shared" si="206"/>
        <v>#N/A</v>
      </c>
      <c r="T805" s="25" t="e">
        <f t="shared" si="207"/>
        <v>#N/A</v>
      </c>
    </row>
    <row r="806" spans="1:20" hidden="1" x14ac:dyDescent="0.25">
      <c r="A806" s="2"/>
      <c r="B806" s="100"/>
      <c r="C806" s="213"/>
      <c r="D806" s="48"/>
      <c r="E806" s="376"/>
      <c r="F806" s="253"/>
      <c r="G806" s="84"/>
      <c r="H806" s="48"/>
      <c r="I806" s="79"/>
      <c r="N806" s="25" t="str">
        <f t="shared" si="208"/>
        <v/>
      </c>
      <c r="O806" s="25" t="e">
        <f t="shared" si="202"/>
        <v>#N/A</v>
      </c>
      <c r="P806" s="25" t="e">
        <f t="shared" si="203"/>
        <v>#N/A</v>
      </c>
      <c r="Q806" s="25" t="e">
        <f t="shared" si="204"/>
        <v>#N/A</v>
      </c>
      <c r="R806" s="25" t="e">
        <f t="shared" si="205"/>
        <v>#N/A</v>
      </c>
      <c r="S806" s="25" t="e">
        <f t="shared" si="206"/>
        <v>#N/A</v>
      </c>
      <c r="T806" s="25" t="e">
        <f t="shared" si="207"/>
        <v>#N/A</v>
      </c>
    </row>
    <row r="807" spans="1:20" hidden="1" x14ac:dyDescent="0.25">
      <c r="A807" s="2"/>
      <c r="B807" s="100"/>
      <c r="C807" s="76"/>
      <c r="D807" s="48"/>
      <c r="E807" s="376"/>
      <c r="F807" s="253"/>
      <c r="G807" s="84"/>
      <c r="H807" s="48"/>
      <c r="I807" s="79"/>
      <c r="N807" s="25" t="str">
        <f t="shared" si="208"/>
        <v/>
      </c>
      <c r="O807" s="25" t="e">
        <f t="shared" si="202"/>
        <v>#N/A</v>
      </c>
      <c r="P807" s="25" t="e">
        <f t="shared" si="203"/>
        <v>#N/A</v>
      </c>
      <c r="Q807" s="25" t="e">
        <f t="shared" si="204"/>
        <v>#N/A</v>
      </c>
      <c r="R807" s="25" t="e">
        <f t="shared" si="205"/>
        <v>#N/A</v>
      </c>
      <c r="S807" s="25" t="e">
        <f t="shared" si="206"/>
        <v>#N/A</v>
      </c>
      <c r="T807" s="25" t="e">
        <f t="shared" si="207"/>
        <v>#N/A</v>
      </c>
    </row>
    <row r="808" spans="1:20" hidden="1" x14ac:dyDescent="0.25">
      <c r="A808" s="2"/>
      <c r="B808" s="100"/>
      <c r="C808" s="213"/>
      <c r="D808" s="48"/>
      <c r="E808" s="376"/>
      <c r="F808" s="253"/>
      <c r="G808" s="84"/>
      <c r="H808" s="48"/>
      <c r="I808" s="79"/>
      <c r="N808" s="25" t="str">
        <f t="shared" si="208"/>
        <v/>
      </c>
      <c r="O808" s="25" t="e">
        <f t="shared" si="202"/>
        <v>#N/A</v>
      </c>
      <c r="P808" s="25" t="e">
        <f t="shared" si="203"/>
        <v>#N/A</v>
      </c>
      <c r="Q808" s="25" t="e">
        <f t="shared" si="204"/>
        <v>#N/A</v>
      </c>
      <c r="R808" s="25" t="e">
        <f t="shared" si="205"/>
        <v>#N/A</v>
      </c>
      <c r="S808" s="25" t="e">
        <f t="shared" si="206"/>
        <v>#N/A</v>
      </c>
      <c r="T808" s="25" t="e">
        <f t="shared" si="207"/>
        <v>#N/A</v>
      </c>
    </row>
    <row r="809" spans="1:20" hidden="1" x14ac:dyDescent="0.25">
      <c r="A809" s="2"/>
      <c r="B809" s="100"/>
      <c r="C809" s="76"/>
      <c r="D809" s="48"/>
      <c r="E809" s="376"/>
      <c r="F809" s="253"/>
      <c r="G809" s="84"/>
      <c r="H809" s="48"/>
      <c r="I809" s="79"/>
      <c r="N809" s="25" t="str">
        <f t="shared" si="208"/>
        <v/>
      </c>
      <c r="O809" s="25" t="e">
        <f t="shared" si="202"/>
        <v>#N/A</v>
      </c>
      <c r="P809" s="25" t="e">
        <f t="shared" si="203"/>
        <v>#N/A</v>
      </c>
      <c r="Q809" s="25" t="e">
        <f t="shared" si="204"/>
        <v>#N/A</v>
      </c>
      <c r="R809" s="25" t="e">
        <f t="shared" si="205"/>
        <v>#N/A</v>
      </c>
      <c r="S809" s="25" t="e">
        <f t="shared" si="206"/>
        <v>#N/A</v>
      </c>
      <c r="T809" s="25" t="e">
        <f t="shared" si="207"/>
        <v>#N/A</v>
      </c>
    </row>
    <row r="810" spans="1:20" hidden="1" x14ac:dyDescent="0.25">
      <c r="A810" s="2"/>
      <c r="B810" s="100"/>
      <c r="C810" s="213"/>
      <c r="D810" s="48"/>
      <c r="E810" s="371"/>
      <c r="F810" s="253"/>
      <c r="G810" s="84"/>
      <c r="H810" s="48"/>
      <c r="I810" s="79"/>
      <c r="N810" s="25" t="str">
        <f t="shared" si="208"/>
        <v/>
      </c>
      <c r="O810" s="25" t="e">
        <f t="shared" si="202"/>
        <v>#N/A</v>
      </c>
      <c r="P810" s="25" t="e">
        <f t="shared" si="203"/>
        <v>#N/A</v>
      </c>
      <c r="Q810" s="25" t="e">
        <f t="shared" si="204"/>
        <v>#N/A</v>
      </c>
      <c r="R810" s="25" t="e">
        <f t="shared" si="205"/>
        <v>#N/A</v>
      </c>
      <c r="S810" s="25" t="e">
        <f t="shared" si="206"/>
        <v>#N/A</v>
      </c>
      <c r="T810" s="25" t="e">
        <f t="shared" si="207"/>
        <v>#N/A</v>
      </c>
    </row>
    <row r="811" spans="1:20" hidden="1" x14ac:dyDescent="0.25">
      <c r="A811" s="2"/>
      <c r="B811" s="100"/>
      <c r="C811" s="213"/>
      <c r="D811" s="48"/>
      <c r="E811" s="371"/>
      <c r="F811" s="253"/>
      <c r="G811" s="84"/>
      <c r="H811" s="48"/>
      <c r="I811" s="79"/>
      <c r="N811" s="25" t="str">
        <f t="shared" si="208"/>
        <v/>
      </c>
      <c r="O811" s="25" t="e">
        <f t="shared" si="202"/>
        <v>#N/A</v>
      </c>
      <c r="P811" s="25" t="e">
        <f t="shared" si="203"/>
        <v>#N/A</v>
      </c>
      <c r="Q811" s="25" t="e">
        <f t="shared" si="204"/>
        <v>#N/A</v>
      </c>
      <c r="R811" s="25" t="e">
        <f t="shared" si="205"/>
        <v>#N/A</v>
      </c>
      <c r="S811" s="25" t="e">
        <f t="shared" si="206"/>
        <v>#N/A</v>
      </c>
      <c r="T811" s="25" t="e">
        <f t="shared" si="207"/>
        <v>#N/A</v>
      </c>
    </row>
    <row r="812" spans="1:20" hidden="1" x14ac:dyDescent="0.25">
      <c r="A812" s="2"/>
      <c r="B812" s="100"/>
      <c r="C812" s="76"/>
      <c r="D812" s="48"/>
      <c r="E812" s="252"/>
      <c r="F812" s="253"/>
      <c r="G812" s="84"/>
      <c r="H812" s="48"/>
      <c r="I812" s="79"/>
      <c r="N812" s="25" t="str">
        <f t="shared" si="208"/>
        <v/>
      </c>
      <c r="O812" s="25" t="e">
        <f t="shared" si="202"/>
        <v>#N/A</v>
      </c>
      <c r="P812" s="25" t="e">
        <f t="shared" si="203"/>
        <v>#N/A</v>
      </c>
      <c r="Q812" s="25" t="e">
        <f t="shared" si="204"/>
        <v>#N/A</v>
      </c>
      <c r="R812" s="25" t="e">
        <f t="shared" si="205"/>
        <v>#N/A</v>
      </c>
      <c r="S812" s="25" t="e">
        <f t="shared" si="206"/>
        <v>#N/A</v>
      </c>
      <c r="T812" s="25" t="e">
        <f t="shared" si="207"/>
        <v>#N/A</v>
      </c>
    </row>
    <row r="813" spans="1:20" hidden="1" x14ac:dyDescent="0.25">
      <c r="A813" s="2"/>
      <c r="B813" s="100"/>
      <c r="C813" s="76"/>
      <c r="D813" s="48"/>
      <c r="E813" s="252"/>
      <c r="F813" s="253"/>
      <c r="G813" s="84"/>
      <c r="H813" s="48"/>
      <c r="I813" s="79"/>
      <c r="N813" s="25" t="str">
        <f t="shared" si="208"/>
        <v/>
      </c>
      <c r="O813" s="25" t="e">
        <f t="shared" si="202"/>
        <v>#N/A</v>
      </c>
      <c r="P813" s="25" t="e">
        <f t="shared" si="203"/>
        <v>#N/A</v>
      </c>
      <c r="Q813" s="25" t="e">
        <f t="shared" si="204"/>
        <v>#N/A</v>
      </c>
      <c r="R813" s="25" t="e">
        <f t="shared" si="205"/>
        <v>#N/A</v>
      </c>
      <c r="S813" s="25" t="e">
        <f t="shared" si="206"/>
        <v>#N/A</v>
      </c>
      <c r="T813" s="25" t="e">
        <f t="shared" si="207"/>
        <v>#N/A</v>
      </c>
    </row>
    <row r="814" spans="1:20" hidden="1" x14ac:dyDescent="0.25">
      <c r="A814" s="2"/>
      <c r="B814" s="100"/>
      <c r="C814" s="76"/>
      <c r="D814" s="48"/>
      <c r="E814" s="252"/>
      <c r="F814" s="253"/>
      <c r="G814" s="84"/>
      <c r="H814" s="48"/>
      <c r="I814" s="79"/>
      <c r="N814" s="25" t="str">
        <f t="shared" si="208"/>
        <v/>
      </c>
      <c r="O814" s="25" t="e">
        <f t="shared" si="202"/>
        <v>#N/A</v>
      </c>
      <c r="P814" s="25" t="e">
        <f t="shared" si="203"/>
        <v>#N/A</v>
      </c>
      <c r="Q814" s="25" t="e">
        <f t="shared" si="204"/>
        <v>#N/A</v>
      </c>
      <c r="R814" s="25" t="e">
        <f t="shared" si="205"/>
        <v>#N/A</v>
      </c>
      <c r="S814" s="25" t="e">
        <f t="shared" si="206"/>
        <v>#N/A</v>
      </c>
      <c r="T814" s="25" t="e">
        <f t="shared" si="207"/>
        <v>#N/A</v>
      </c>
    </row>
    <row r="815" spans="1:20" hidden="1" x14ac:dyDescent="0.25">
      <c r="A815" s="2"/>
      <c r="B815" s="100"/>
      <c r="C815" s="76"/>
      <c r="D815" s="48"/>
      <c r="E815" s="371"/>
      <c r="F815" s="253"/>
      <c r="G815" s="84"/>
      <c r="H815" s="48"/>
      <c r="I815" s="79"/>
      <c r="N815" s="25" t="str">
        <f t="shared" si="208"/>
        <v/>
      </c>
      <c r="O815" s="25" t="e">
        <f t="shared" si="202"/>
        <v>#N/A</v>
      </c>
      <c r="P815" s="25" t="e">
        <f t="shared" si="203"/>
        <v>#N/A</v>
      </c>
      <c r="Q815" s="25" t="e">
        <f t="shared" si="204"/>
        <v>#N/A</v>
      </c>
      <c r="R815" s="25" t="e">
        <f t="shared" si="205"/>
        <v>#N/A</v>
      </c>
      <c r="S815" s="25" t="e">
        <f t="shared" si="206"/>
        <v>#N/A</v>
      </c>
      <c r="T815" s="25" t="e">
        <f t="shared" si="207"/>
        <v>#N/A</v>
      </c>
    </row>
    <row r="816" spans="1:20" hidden="1" x14ac:dyDescent="0.25">
      <c r="A816" s="2"/>
      <c r="B816" s="100"/>
      <c r="C816" s="76"/>
      <c r="D816" s="48"/>
      <c r="E816" s="371"/>
      <c r="F816" s="253"/>
      <c r="G816" s="84"/>
      <c r="H816" s="48"/>
      <c r="I816" s="79"/>
      <c r="N816" s="25" t="str">
        <f t="shared" si="208"/>
        <v/>
      </c>
      <c r="O816" s="25" t="e">
        <f t="shared" si="202"/>
        <v>#N/A</v>
      </c>
      <c r="P816" s="25" t="e">
        <f t="shared" si="203"/>
        <v>#N/A</v>
      </c>
      <c r="Q816" s="25" t="e">
        <f t="shared" si="204"/>
        <v>#N/A</v>
      </c>
      <c r="R816" s="25" t="e">
        <f t="shared" si="205"/>
        <v>#N/A</v>
      </c>
      <c r="S816" s="25" t="e">
        <f t="shared" si="206"/>
        <v>#N/A</v>
      </c>
      <c r="T816" s="25" t="e">
        <f t="shared" si="207"/>
        <v>#N/A</v>
      </c>
    </row>
    <row r="817" spans="1:20" hidden="1" x14ac:dyDescent="0.25">
      <c r="A817" s="2"/>
      <c r="B817" s="100"/>
      <c r="C817" s="76"/>
      <c r="D817" s="48"/>
      <c r="E817" s="252"/>
      <c r="F817" s="253"/>
      <c r="G817" s="84"/>
      <c r="H817" s="48"/>
      <c r="I817" s="79"/>
      <c r="N817" s="25" t="str">
        <f t="shared" si="208"/>
        <v/>
      </c>
      <c r="O817" s="25" t="e">
        <f t="shared" si="202"/>
        <v>#N/A</v>
      </c>
      <c r="P817" s="25" t="e">
        <f t="shared" si="203"/>
        <v>#N/A</v>
      </c>
      <c r="Q817" s="25" t="e">
        <f t="shared" si="204"/>
        <v>#N/A</v>
      </c>
      <c r="R817" s="25" t="e">
        <f t="shared" si="205"/>
        <v>#N/A</v>
      </c>
      <c r="S817" s="25" t="e">
        <f t="shared" si="206"/>
        <v>#N/A</v>
      </c>
      <c r="T817" s="25" t="e">
        <f t="shared" si="207"/>
        <v>#N/A</v>
      </c>
    </row>
    <row r="818" spans="1:20" hidden="1" x14ac:dyDescent="0.25">
      <c r="A818" s="2"/>
      <c r="B818" s="100"/>
      <c r="C818" s="76"/>
      <c r="D818" s="48"/>
      <c r="E818" s="252"/>
      <c r="F818" s="253"/>
      <c r="G818" s="84"/>
      <c r="H818" s="48"/>
      <c r="I818" s="79"/>
      <c r="N818" s="25" t="str">
        <f t="shared" si="208"/>
        <v/>
      </c>
      <c r="O818" s="25" t="e">
        <f t="shared" si="202"/>
        <v>#N/A</v>
      </c>
      <c r="P818" s="25" t="e">
        <f t="shared" si="203"/>
        <v>#N/A</v>
      </c>
      <c r="Q818" s="25" t="e">
        <f t="shared" si="204"/>
        <v>#N/A</v>
      </c>
      <c r="R818" s="25" t="e">
        <f t="shared" si="205"/>
        <v>#N/A</v>
      </c>
      <c r="S818" s="25" t="e">
        <f t="shared" si="206"/>
        <v>#N/A</v>
      </c>
      <c r="T818" s="25" t="e">
        <f t="shared" si="207"/>
        <v>#N/A</v>
      </c>
    </row>
    <row r="819" spans="1:20" hidden="1" x14ac:dyDescent="0.25">
      <c r="A819" s="2"/>
      <c r="B819" s="100"/>
      <c r="C819" s="76"/>
      <c r="D819" s="48"/>
      <c r="E819" s="371"/>
      <c r="F819" s="253"/>
      <c r="G819" s="84"/>
      <c r="H819" s="48"/>
      <c r="I819" s="79"/>
      <c r="N819" s="25" t="str">
        <f t="shared" si="208"/>
        <v/>
      </c>
      <c r="O819" s="25" t="e">
        <f t="shared" si="202"/>
        <v>#N/A</v>
      </c>
      <c r="P819" s="25" t="e">
        <f t="shared" si="203"/>
        <v>#N/A</v>
      </c>
      <c r="Q819" s="25" t="e">
        <f t="shared" si="204"/>
        <v>#N/A</v>
      </c>
      <c r="R819" s="25" t="e">
        <f t="shared" si="205"/>
        <v>#N/A</v>
      </c>
      <c r="S819" s="25" t="e">
        <f t="shared" si="206"/>
        <v>#N/A</v>
      </c>
      <c r="T819" s="25" t="e">
        <f t="shared" si="207"/>
        <v>#N/A</v>
      </c>
    </row>
    <row r="820" spans="1:20" hidden="1" x14ac:dyDescent="0.25">
      <c r="A820" s="2"/>
      <c r="B820" s="100"/>
      <c r="C820" s="76"/>
      <c r="D820" s="48"/>
      <c r="E820" s="376"/>
      <c r="F820" s="253"/>
      <c r="G820" s="84"/>
      <c r="H820" s="48"/>
      <c r="I820" s="79"/>
      <c r="N820" s="25" t="str">
        <f t="shared" si="208"/>
        <v/>
      </c>
      <c r="O820" s="25" t="e">
        <f t="shared" si="202"/>
        <v>#N/A</v>
      </c>
      <c r="P820" s="25" t="e">
        <f t="shared" si="203"/>
        <v>#N/A</v>
      </c>
      <c r="Q820" s="25" t="e">
        <f t="shared" si="204"/>
        <v>#N/A</v>
      </c>
      <c r="R820" s="25" t="e">
        <f t="shared" si="205"/>
        <v>#N/A</v>
      </c>
      <c r="S820" s="25" t="e">
        <f t="shared" si="206"/>
        <v>#N/A</v>
      </c>
      <c r="T820" s="25" t="e">
        <f t="shared" si="207"/>
        <v>#N/A</v>
      </c>
    </row>
    <row r="821" spans="1:20" hidden="1" x14ac:dyDescent="0.25">
      <c r="A821" s="2"/>
      <c r="B821" s="100"/>
      <c r="C821" s="76"/>
      <c r="D821" s="48"/>
      <c r="E821" s="376"/>
      <c r="F821" s="253"/>
      <c r="G821" s="84"/>
      <c r="H821" s="48"/>
      <c r="I821" s="79"/>
      <c r="N821" s="25" t="str">
        <f t="shared" si="208"/>
        <v/>
      </c>
      <c r="O821" s="25" t="e">
        <f t="shared" si="202"/>
        <v>#N/A</v>
      </c>
      <c r="P821" s="25" t="e">
        <f t="shared" si="203"/>
        <v>#N/A</v>
      </c>
      <c r="Q821" s="25" t="e">
        <f t="shared" si="204"/>
        <v>#N/A</v>
      </c>
      <c r="R821" s="25" t="e">
        <f t="shared" si="205"/>
        <v>#N/A</v>
      </c>
      <c r="S821" s="25" t="e">
        <f t="shared" si="206"/>
        <v>#N/A</v>
      </c>
      <c r="T821" s="25" t="e">
        <f t="shared" si="207"/>
        <v>#N/A</v>
      </c>
    </row>
    <row r="822" spans="1:20" hidden="1" x14ac:dyDescent="0.25">
      <c r="A822" s="2"/>
      <c r="B822" s="100"/>
      <c r="C822" s="213"/>
      <c r="D822" s="48"/>
      <c r="E822" s="376"/>
      <c r="F822" s="253"/>
      <c r="G822" s="84"/>
      <c r="H822" s="48"/>
      <c r="I822" s="79"/>
      <c r="N822" s="25" t="str">
        <f t="shared" si="208"/>
        <v/>
      </c>
      <c r="O822" s="25" t="e">
        <f t="shared" si="202"/>
        <v>#N/A</v>
      </c>
      <c r="P822" s="25" t="e">
        <f t="shared" si="203"/>
        <v>#N/A</v>
      </c>
      <c r="Q822" s="25" t="e">
        <f t="shared" si="204"/>
        <v>#N/A</v>
      </c>
      <c r="R822" s="25" t="e">
        <f t="shared" si="205"/>
        <v>#N/A</v>
      </c>
      <c r="S822" s="25" t="e">
        <f t="shared" si="206"/>
        <v>#N/A</v>
      </c>
      <c r="T822" s="25" t="e">
        <f t="shared" si="207"/>
        <v>#N/A</v>
      </c>
    </row>
    <row r="823" spans="1:20" hidden="1" x14ac:dyDescent="0.25">
      <c r="A823" s="2"/>
      <c r="B823" s="100"/>
      <c r="C823" s="76"/>
      <c r="D823" s="48"/>
      <c r="E823" s="376"/>
      <c r="F823" s="253"/>
      <c r="G823" s="84"/>
      <c r="H823" s="48"/>
      <c r="I823" s="79"/>
      <c r="N823" s="25" t="str">
        <f t="shared" si="208"/>
        <v/>
      </c>
      <c r="O823" s="25" t="e">
        <f t="shared" si="202"/>
        <v>#N/A</v>
      </c>
      <c r="P823" s="25" t="e">
        <f t="shared" si="203"/>
        <v>#N/A</v>
      </c>
      <c r="Q823" s="25" t="e">
        <f t="shared" si="204"/>
        <v>#N/A</v>
      </c>
      <c r="R823" s="25" t="e">
        <f t="shared" si="205"/>
        <v>#N/A</v>
      </c>
      <c r="S823" s="25" t="e">
        <f t="shared" si="206"/>
        <v>#N/A</v>
      </c>
      <c r="T823" s="25" t="e">
        <f t="shared" si="207"/>
        <v>#N/A</v>
      </c>
    </row>
    <row r="824" spans="1:20" hidden="1" x14ac:dyDescent="0.25">
      <c r="A824" s="2"/>
      <c r="B824" s="100"/>
      <c r="C824" s="76"/>
      <c r="D824" s="48"/>
      <c r="E824" s="376"/>
      <c r="F824" s="253"/>
      <c r="G824" s="84"/>
      <c r="H824" s="48"/>
      <c r="I824" s="79"/>
      <c r="N824" s="25" t="str">
        <f t="shared" si="208"/>
        <v/>
      </c>
      <c r="O824" s="25" t="e">
        <f t="shared" si="202"/>
        <v>#N/A</v>
      </c>
      <c r="P824" s="25" t="e">
        <f t="shared" si="203"/>
        <v>#N/A</v>
      </c>
      <c r="Q824" s="25" t="e">
        <f t="shared" si="204"/>
        <v>#N/A</v>
      </c>
      <c r="R824" s="25" t="e">
        <f t="shared" si="205"/>
        <v>#N/A</v>
      </c>
      <c r="S824" s="25" t="e">
        <f t="shared" si="206"/>
        <v>#N/A</v>
      </c>
      <c r="T824" s="25" t="e">
        <f t="shared" si="207"/>
        <v>#N/A</v>
      </c>
    </row>
    <row r="825" spans="1:20" hidden="1" x14ac:dyDescent="0.25">
      <c r="A825" s="2"/>
      <c r="B825" s="100"/>
      <c r="C825" s="76"/>
      <c r="D825" s="48"/>
      <c r="E825" s="371"/>
      <c r="F825" s="253"/>
      <c r="G825" s="84"/>
      <c r="H825" s="48"/>
      <c r="I825" s="79"/>
      <c r="N825" s="25" t="str">
        <f t="shared" si="208"/>
        <v/>
      </c>
      <c r="O825" s="25" t="e">
        <f t="shared" si="202"/>
        <v>#N/A</v>
      </c>
      <c r="P825" s="25" t="e">
        <f t="shared" si="203"/>
        <v>#N/A</v>
      </c>
      <c r="Q825" s="25" t="e">
        <f t="shared" si="204"/>
        <v>#N/A</v>
      </c>
      <c r="R825" s="25" t="e">
        <f t="shared" si="205"/>
        <v>#N/A</v>
      </c>
      <c r="S825" s="25" t="e">
        <f t="shared" si="206"/>
        <v>#N/A</v>
      </c>
      <c r="T825" s="25" t="e">
        <f t="shared" si="207"/>
        <v>#N/A</v>
      </c>
    </row>
    <row r="826" spans="1:20" hidden="1" x14ac:dyDescent="0.25">
      <c r="A826" s="2"/>
      <c r="B826" s="100"/>
      <c r="C826" s="76"/>
      <c r="D826" s="48"/>
      <c r="E826" s="371"/>
      <c r="F826" s="253"/>
      <c r="G826" s="84"/>
      <c r="H826" s="48"/>
      <c r="I826" s="79"/>
      <c r="N826" s="25" t="str">
        <f t="shared" si="208"/>
        <v/>
      </c>
      <c r="O826" s="25" t="e">
        <f t="shared" si="202"/>
        <v>#N/A</v>
      </c>
      <c r="P826" s="25" t="e">
        <f t="shared" si="203"/>
        <v>#N/A</v>
      </c>
      <c r="Q826" s="25" t="e">
        <f t="shared" si="204"/>
        <v>#N/A</v>
      </c>
      <c r="R826" s="25" t="e">
        <f t="shared" si="205"/>
        <v>#N/A</v>
      </c>
      <c r="S826" s="25" t="e">
        <f t="shared" si="206"/>
        <v>#N/A</v>
      </c>
      <c r="T826" s="25" t="e">
        <f t="shared" si="207"/>
        <v>#N/A</v>
      </c>
    </row>
    <row r="827" spans="1:20" hidden="1" x14ac:dyDescent="0.25">
      <c r="A827" s="2"/>
      <c r="B827" s="100"/>
      <c r="C827" s="213"/>
      <c r="D827" s="48"/>
      <c r="E827" s="371"/>
      <c r="F827" s="253"/>
      <c r="G827" s="84"/>
      <c r="H827" s="48"/>
      <c r="I827" s="79"/>
      <c r="N827" s="25" t="str">
        <f t="shared" si="208"/>
        <v/>
      </c>
      <c r="O827" s="25" t="e">
        <f t="shared" si="202"/>
        <v>#N/A</v>
      </c>
      <c r="P827" s="25" t="e">
        <f t="shared" si="203"/>
        <v>#N/A</v>
      </c>
      <c r="Q827" s="25" t="e">
        <f t="shared" si="204"/>
        <v>#N/A</v>
      </c>
      <c r="R827" s="25" t="e">
        <f t="shared" si="205"/>
        <v>#N/A</v>
      </c>
      <c r="S827" s="25" t="e">
        <f t="shared" si="206"/>
        <v>#N/A</v>
      </c>
      <c r="T827" s="25" t="e">
        <f t="shared" si="207"/>
        <v>#N/A</v>
      </c>
    </row>
    <row r="828" spans="1:20" ht="15.75" hidden="1" x14ac:dyDescent="0.25">
      <c r="A828" s="2"/>
      <c r="B828" s="100"/>
      <c r="C828" s="76"/>
      <c r="D828" s="48"/>
      <c r="E828" s="378"/>
      <c r="F828" s="253"/>
      <c r="G828" s="84"/>
      <c r="H828" s="48"/>
      <c r="I828" s="79"/>
      <c r="N828" s="25" t="str">
        <f t="shared" si="208"/>
        <v/>
      </c>
      <c r="O828" s="25" t="e">
        <f t="shared" si="202"/>
        <v>#N/A</v>
      </c>
      <c r="P828" s="25" t="e">
        <f t="shared" si="203"/>
        <v>#N/A</v>
      </c>
      <c r="Q828" s="25" t="e">
        <f t="shared" si="204"/>
        <v>#N/A</v>
      </c>
      <c r="R828" s="25" t="e">
        <f t="shared" si="205"/>
        <v>#N/A</v>
      </c>
      <c r="S828" s="25" t="e">
        <f t="shared" si="206"/>
        <v>#N/A</v>
      </c>
      <c r="T828" s="25" t="e">
        <f t="shared" si="207"/>
        <v>#N/A</v>
      </c>
    </row>
    <row r="829" spans="1:20" hidden="1" x14ac:dyDescent="0.25">
      <c r="A829" s="2"/>
      <c r="B829" s="100"/>
      <c r="C829" s="76"/>
      <c r="D829" s="48"/>
      <c r="E829" s="252"/>
      <c r="F829" s="253"/>
      <c r="G829" s="84"/>
      <c r="H829" s="48"/>
      <c r="I829" s="79"/>
      <c r="N829" s="25" t="str">
        <f t="shared" si="208"/>
        <v/>
      </c>
      <c r="O829" s="25" t="e">
        <f t="shared" si="202"/>
        <v>#N/A</v>
      </c>
      <c r="P829" s="25" t="e">
        <f t="shared" si="203"/>
        <v>#N/A</v>
      </c>
      <c r="Q829" s="25" t="e">
        <f t="shared" si="204"/>
        <v>#N/A</v>
      </c>
      <c r="R829" s="25" t="e">
        <f t="shared" si="205"/>
        <v>#N/A</v>
      </c>
      <c r="S829" s="25" t="e">
        <f t="shared" si="206"/>
        <v>#N/A</v>
      </c>
      <c r="T829" s="25" t="e">
        <f t="shared" si="207"/>
        <v>#N/A</v>
      </c>
    </row>
    <row r="830" spans="1:20" hidden="1" x14ac:dyDescent="0.25">
      <c r="A830" s="2"/>
      <c r="B830" s="100"/>
      <c r="C830" s="76"/>
      <c r="D830" s="48"/>
      <c r="E830" s="252"/>
      <c r="F830" s="253"/>
      <c r="G830" s="84"/>
      <c r="H830" s="48"/>
      <c r="I830" s="79"/>
      <c r="N830" s="25" t="str">
        <f t="shared" si="208"/>
        <v/>
      </c>
      <c r="O830" s="25" t="e">
        <f t="shared" si="202"/>
        <v>#N/A</v>
      </c>
      <c r="P830" s="25" t="e">
        <f t="shared" si="203"/>
        <v>#N/A</v>
      </c>
      <c r="Q830" s="25" t="e">
        <f t="shared" si="204"/>
        <v>#N/A</v>
      </c>
      <c r="R830" s="25" t="e">
        <f t="shared" si="205"/>
        <v>#N/A</v>
      </c>
      <c r="S830" s="25" t="e">
        <f t="shared" si="206"/>
        <v>#N/A</v>
      </c>
      <c r="T830" s="25" t="e">
        <f t="shared" si="207"/>
        <v>#N/A</v>
      </c>
    </row>
    <row r="831" spans="1:20" hidden="1" x14ac:dyDescent="0.25">
      <c r="A831" s="2"/>
      <c r="B831" s="100"/>
      <c r="C831" s="76"/>
      <c r="D831" s="48"/>
      <c r="E831" s="252"/>
      <c r="F831" s="253"/>
      <c r="G831" s="84"/>
      <c r="H831" s="48"/>
      <c r="I831" s="79"/>
      <c r="N831" s="25" t="str">
        <f t="shared" si="208"/>
        <v/>
      </c>
      <c r="O831" s="25" t="e">
        <f t="shared" si="202"/>
        <v>#N/A</v>
      </c>
      <c r="P831" s="25" t="e">
        <f t="shared" si="203"/>
        <v>#N/A</v>
      </c>
      <c r="Q831" s="25" t="e">
        <f t="shared" si="204"/>
        <v>#N/A</v>
      </c>
      <c r="R831" s="25" t="e">
        <f t="shared" si="205"/>
        <v>#N/A</v>
      </c>
      <c r="S831" s="25" t="e">
        <f t="shared" si="206"/>
        <v>#N/A</v>
      </c>
      <c r="T831" s="25" t="e">
        <f t="shared" si="207"/>
        <v>#N/A</v>
      </c>
    </row>
    <row r="832" spans="1:20" hidden="1" x14ac:dyDescent="0.25">
      <c r="A832" s="2"/>
      <c r="B832" s="100"/>
      <c r="C832" s="76"/>
      <c r="D832" s="48"/>
      <c r="E832" s="252"/>
      <c r="F832" s="253"/>
      <c r="G832" s="84"/>
      <c r="H832" s="48"/>
      <c r="I832" s="79"/>
      <c r="N832" s="25" t="str">
        <f t="shared" si="208"/>
        <v/>
      </c>
      <c r="O832" s="25" t="e">
        <f t="shared" si="202"/>
        <v>#N/A</v>
      </c>
      <c r="P832" s="25" t="e">
        <f t="shared" si="203"/>
        <v>#N/A</v>
      </c>
      <c r="Q832" s="25" t="e">
        <f t="shared" si="204"/>
        <v>#N/A</v>
      </c>
      <c r="R832" s="25" t="e">
        <f t="shared" si="205"/>
        <v>#N/A</v>
      </c>
      <c r="S832" s="25" t="e">
        <f t="shared" si="206"/>
        <v>#N/A</v>
      </c>
      <c r="T832" s="25" t="e">
        <f t="shared" si="207"/>
        <v>#N/A</v>
      </c>
    </row>
    <row r="833" spans="1:20" hidden="1" x14ac:dyDescent="0.25">
      <c r="A833" s="2"/>
      <c r="B833" s="100"/>
      <c r="C833" s="76"/>
      <c r="D833" s="48"/>
      <c r="E833" s="252"/>
      <c r="F833" s="253"/>
      <c r="G833" s="84"/>
      <c r="H833" s="48"/>
      <c r="I833" s="79"/>
      <c r="N833" s="25" t="str">
        <f t="shared" si="208"/>
        <v/>
      </c>
      <c r="O833" s="25" t="e">
        <f t="shared" si="202"/>
        <v>#N/A</v>
      </c>
      <c r="P833" s="25" t="e">
        <f t="shared" si="203"/>
        <v>#N/A</v>
      </c>
      <c r="Q833" s="25" t="e">
        <f t="shared" si="204"/>
        <v>#N/A</v>
      </c>
      <c r="R833" s="25" t="e">
        <f t="shared" si="205"/>
        <v>#N/A</v>
      </c>
      <c r="S833" s="25" t="e">
        <f t="shared" si="206"/>
        <v>#N/A</v>
      </c>
      <c r="T833" s="25" t="e">
        <f t="shared" si="207"/>
        <v>#N/A</v>
      </c>
    </row>
    <row r="834" spans="1:20" hidden="1" x14ac:dyDescent="0.25">
      <c r="A834" s="2"/>
      <c r="B834" s="100"/>
      <c r="C834" s="76"/>
      <c r="D834" s="48"/>
      <c r="E834" s="252"/>
      <c r="F834" s="253"/>
      <c r="G834" s="84"/>
      <c r="H834" s="48"/>
      <c r="I834" s="79"/>
      <c r="N834" s="25" t="str">
        <f t="shared" si="208"/>
        <v/>
      </c>
      <c r="O834" s="25" t="e">
        <f t="shared" si="202"/>
        <v>#N/A</v>
      </c>
      <c r="P834" s="25" t="e">
        <f t="shared" si="203"/>
        <v>#N/A</v>
      </c>
      <c r="Q834" s="25" t="e">
        <f t="shared" si="204"/>
        <v>#N/A</v>
      </c>
      <c r="R834" s="25" t="e">
        <f t="shared" si="205"/>
        <v>#N/A</v>
      </c>
      <c r="S834" s="25" t="e">
        <f t="shared" si="206"/>
        <v>#N/A</v>
      </c>
      <c r="T834" s="25" t="e">
        <f t="shared" si="207"/>
        <v>#N/A</v>
      </c>
    </row>
    <row r="835" spans="1:20" hidden="1" x14ac:dyDescent="0.25">
      <c r="A835" s="2"/>
      <c r="B835" s="100"/>
      <c r="C835" s="76"/>
      <c r="D835" s="48"/>
      <c r="E835" s="252"/>
      <c r="F835" s="253"/>
      <c r="G835" s="84"/>
      <c r="H835" s="48"/>
      <c r="I835" s="79"/>
      <c r="N835" s="25" t="str">
        <f t="shared" si="208"/>
        <v/>
      </c>
      <c r="O835" s="25" t="e">
        <f t="shared" si="202"/>
        <v>#N/A</v>
      </c>
      <c r="P835" s="25" t="e">
        <f t="shared" si="203"/>
        <v>#N/A</v>
      </c>
      <c r="Q835" s="25" t="e">
        <f t="shared" si="204"/>
        <v>#N/A</v>
      </c>
      <c r="R835" s="25" t="e">
        <f t="shared" si="205"/>
        <v>#N/A</v>
      </c>
      <c r="S835" s="25" t="e">
        <f t="shared" si="206"/>
        <v>#N/A</v>
      </c>
      <c r="T835" s="25" t="e">
        <f t="shared" si="207"/>
        <v>#N/A</v>
      </c>
    </row>
    <row r="836" spans="1:20" hidden="1" x14ac:dyDescent="0.25">
      <c r="A836" s="2"/>
      <c r="B836" s="100"/>
      <c r="C836" s="76"/>
      <c r="D836" s="48"/>
      <c r="E836" s="252"/>
      <c r="F836" s="253"/>
      <c r="G836" s="84"/>
      <c r="H836" s="48"/>
      <c r="I836" s="79"/>
      <c r="N836" s="25" t="str">
        <f t="shared" si="208"/>
        <v/>
      </c>
      <c r="O836" s="25" t="e">
        <f t="shared" si="202"/>
        <v>#N/A</v>
      </c>
      <c r="P836" s="25" t="e">
        <f t="shared" si="203"/>
        <v>#N/A</v>
      </c>
      <c r="Q836" s="25" t="e">
        <f t="shared" si="204"/>
        <v>#N/A</v>
      </c>
      <c r="R836" s="25" t="e">
        <f t="shared" si="205"/>
        <v>#N/A</v>
      </c>
      <c r="S836" s="25" t="e">
        <f t="shared" si="206"/>
        <v>#N/A</v>
      </c>
      <c r="T836" s="25" t="e">
        <f t="shared" si="207"/>
        <v>#N/A</v>
      </c>
    </row>
    <row r="837" spans="1:20" hidden="1" x14ac:dyDescent="0.25">
      <c r="A837" s="2"/>
      <c r="B837" s="100"/>
      <c r="C837" s="76"/>
      <c r="D837" s="48"/>
      <c r="E837" s="252"/>
      <c r="F837" s="253"/>
      <c r="G837" s="84"/>
      <c r="H837" s="48"/>
      <c r="I837" s="79"/>
      <c r="N837" s="25" t="str">
        <f t="shared" si="208"/>
        <v/>
      </c>
      <c r="O837" s="25" t="e">
        <f t="shared" si="202"/>
        <v>#N/A</v>
      </c>
      <c r="P837" s="25" t="e">
        <f t="shared" si="203"/>
        <v>#N/A</v>
      </c>
      <c r="Q837" s="25" t="e">
        <f t="shared" si="204"/>
        <v>#N/A</v>
      </c>
      <c r="R837" s="25" t="e">
        <f t="shared" si="205"/>
        <v>#N/A</v>
      </c>
      <c r="S837" s="25" t="e">
        <f t="shared" si="206"/>
        <v>#N/A</v>
      </c>
      <c r="T837" s="25" t="e">
        <f t="shared" si="207"/>
        <v>#N/A</v>
      </c>
    </row>
    <row r="838" spans="1:20" hidden="1" x14ac:dyDescent="0.25">
      <c r="A838" s="2"/>
      <c r="B838" s="100"/>
      <c r="C838" s="76"/>
      <c r="D838" s="48"/>
      <c r="E838" s="252"/>
      <c r="F838" s="253"/>
      <c r="G838" s="84"/>
      <c r="H838" s="48"/>
      <c r="I838" s="79"/>
      <c r="N838" s="25" t="str">
        <f t="shared" si="208"/>
        <v/>
      </c>
      <c r="O838" s="25" t="e">
        <f t="shared" si="202"/>
        <v>#N/A</v>
      </c>
      <c r="P838" s="25" t="e">
        <f t="shared" si="203"/>
        <v>#N/A</v>
      </c>
      <c r="Q838" s="25" t="e">
        <f t="shared" si="204"/>
        <v>#N/A</v>
      </c>
      <c r="R838" s="25" t="e">
        <f t="shared" si="205"/>
        <v>#N/A</v>
      </c>
      <c r="S838" s="25" t="e">
        <f t="shared" si="206"/>
        <v>#N/A</v>
      </c>
      <c r="T838" s="25" t="e">
        <f t="shared" si="207"/>
        <v>#N/A</v>
      </c>
    </row>
    <row r="839" spans="1:20" hidden="1" x14ac:dyDescent="0.25">
      <c r="A839" s="2"/>
      <c r="B839" s="100"/>
      <c r="C839" s="76"/>
      <c r="D839" s="48"/>
      <c r="E839" s="252"/>
      <c r="F839" s="253"/>
      <c r="G839" s="84"/>
      <c r="H839" s="48"/>
      <c r="I839" s="79"/>
      <c r="N839" s="25" t="str">
        <f t="shared" si="208"/>
        <v/>
      </c>
      <c r="O839" s="25" t="e">
        <f t="shared" si="202"/>
        <v>#N/A</v>
      </c>
      <c r="P839" s="25" t="e">
        <f t="shared" si="203"/>
        <v>#N/A</v>
      </c>
      <c r="Q839" s="25" t="e">
        <f t="shared" si="204"/>
        <v>#N/A</v>
      </c>
      <c r="R839" s="25" t="e">
        <f t="shared" si="205"/>
        <v>#N/A</v>
      </c>
      <c r="S839" s="25" t="e">
        <f t="shared" si="206"/>
        <v>#N/A</v>
      </c>
      <c r="T839" s="25" t="e">
        <f t="shared" si="207"/>
        <v>#N/A</v>
      </c>
    </row>
    <row r="840" spans="1:20" hidden="1" x14ac:dyDescent="0.25">
      <c r="A840" s="2"/>
      <c r="B840" s="100"/>
      <c r="C840" s="76"/>
      <c r="D840" s="48"/>
      <c r="E840" s="252"/>
      <c r="F840" s="253"/>
      <c r="G840" s="84"/>
      <c r="H840" s="48"/>
      <c r="I840" s="79"/>
      <c r="N840" s="25" t="str">
        <f t="shared" si="208"/>
        <v/>
      </c>
      <c r="O840" s="25" t="e">
        <f t="shared" si="202"/>
        <v>#N/A</v>
      </c>
      <c r="P840" s="25" t="e">
        <f t="shared" si="203"/>
        <v>#N/A</v>
      </c>
      <c r="Q840" s="25" t="e">
        <f t="shared" si="204"/>
        <v>#N/A</v>
      </c>
      <c r="R840" s="25" t="e">
        <f t="shared" si="205"/>
        <v>#N/A</v>
      </c>
      <c r="S840" s="25" t="e">
        <f t="shared" si="206"/>
        <v>#N/A</v>
      </c>
      <c r="T840" s="25" t="e">
        <f t="shared" si="207"/>
        <v>#N/A</v>
      </c>
    </row>
    <row r="841" spans="1:20" hidden="1" x14ac:dyDescent="0.25">
      <c r="A841" s="2"/>
      <c r="B841" s="100"/>
      <c r="C841" s="76"/>
      <c r="D841" s="48"/>
      <c r="E841" s="252"/>
      <c r="F841" s="253"/>
      <c r="G841" s="84"/>
      <c r="H841" s="48"/>
      <c r="I841" s="79"/>
      <c r="N841" s="25" t="str">
        <f t="shared" si="208"/>
        <v/>
      </c>
      <c r="O841" s="25" t="e">
        <f t="shared" si="202"/>
        <v>#N/A</v>
      </c>
      <c r="P841" s="25" t="e">
        <f t="shared" si="203"/>
        <v>#N/A</v>
      </c>
      <c r="Q841" s="25" t="e">
        <f t="shared" si="204"/>
        <v>#N/A</v>
      </c>
      <c r="R841" s="25" t="e">
        <f t="shared" si="205"/>
        <v>#N/A</v>
      </c>
      <c r="S841" s="25" t="e">
        <f t="shared" si="206"/>
        <v>#N/A</v>
      </c>
      <c r="T841" s="25" t="e">
        <f t="shared" si="207"/>
        <v>#N/A</v>
      </c>
    </row>
    <row r="842" spans="1:20" hidden="1" x14ac:dyDescent="0.25">
      <c r="A842" s="2"/>
      <c r="B842" s="100"/>
      <c r="C842" s="76"/>
      <c r="D842" s="48"/>
      <c r="E842" s="252"/>
      <c r="F842" s="253"/>
      <c r="G842" s="84"/>
      <c r="H842" s="48"/>
      <c r="I842" s="79"/>
      <c r="N842" s="25" t="str">
        <f t="shared" si="208"/>
        <v/>
      </c>
      <c r="O842" s="25" t="e">
        <f t="shared" si="202"/>
        <v>#N/A</v>
      </c>
      <c r="P842" s="25" t="e">
        <f t="shared" si="203"/>
        <v>#N/A</v>
      </c>
      <c r="Q842" s="25" t="e">
        <f t="shared" si="204"/>
        <v>#N/A</v>
      </c>
      <c r="R842" s="25" t="e">
        <f t="shared" si="205"/>
        <v>#N/A</v>
      </c>
      <c r="S842" s="25" t="e">
        <f t="shared" si="206"/>
        <v>#N/A</v>
      </c>
      <c r="T842" s="25" t="e">
        <f t="shared" si="207"/>
        <v>#N/A</v>
      </c>
    </row>
    <row r="843" spans="1:20" hidden="1" x14ac:dyDescent="0.25">
      <c r="A843" s="2"/>
      <c r="B843" s="100"/>
      <c r="C843" s="76"/>
      <c r="D843" s="48"/>
      <c r="E843" s="252"/>
      <c r="F843" s="253"/>
      <c r="G843" s="84"/>
      <c r="H843" s="48"/>
      <c r="I843" s="79"/>
      <c r="N843" s="25" t="str">
        <f t="shared" si="208"/>
        <v/>
      </c>
      <c r="O843" s="25" t="e">
        <f t="shared" si="202"/>
        <v>#N/A</v>
      </c>
      <c r="P843" s="25" t="e">
        <f t="shared" si="203"/>
        <v>#N/A</v>
      </c>
      <c r="Q843" s="25" t="e">
        <f t="shared" si="204"/>
        <v>#N/A</v>
      </c>
      <c r="R843" s="25" t="e">
        <f t="shared" si="205"/>
        <v>#N/A</v>
      </c>
      <c r="S843" s="25" t="e">
        <f t="shared" si="206"/>
        <v>#N/A</v>
      </c>
      <c r="T843" s="25" t="e">
        <f t="shared" si="207"/>
        <v>#N/A</v>
      </c>
    </row>
    <row r="844" spans="1:20" hidden="1" x14ac:dyDescent="0.25">
      <c r="A844" s="2"/>
      <c r="B844" s="100"/>
      <c r="C844" s="76"/>
      <c r="D844" s="48"/>
      <c r="E844" s="252"/>
      <c r="F844" s="253"/>
      <c r="G844" s="84"/>
      <c r="H844" s="48"/>
      <c r="I844" s="79"/>
      <c r="N844" s="25" t="str">
        <f t="shared" si="208"/>
        <v/>
      </c>
      <c r="O844" s="25" t="e">
        <f t="shared" si="202"/>
        <v>#N/A</v>
      </c>
      <c r="P844" s="25" t="e">
        <f t="shared" si="203"/>
        <v>#N/A</v>
      </c>
      <c r="Q844" s="25" t="e">
        <f t="shared" si="204"/>
        <v>#N/A</v>
      </c>
      <c r="R844" s="25" t="e">
        <f t="shared" si="205"/>
        <v>#N/A</v>
      </c>
      <c r="S844" s="25" t="e">
        <f t="shared" si="206"/>
        <v>#N/A</v>
      </c>
      <c r="T844" s="25" t="e">
        <f t="shared" si="207"/>
        <v>#N/A</v>
      </c>
    </row>
    <row r="845" spans="1:20" hidden="1" x14ac:dyDescent="0.25">
      <c r="A845" s="2"/>
      <c r="B845" s="100"/>
      <c r="C845" s="76"/>
      <c r="D845" s="48"/>
      <c r="E845" s="252"/>
      <c r="F845" s="253"/>
      <c r="G845" s="84"/>
      <c r="H845" s="48"/>
      <c r="I845" s="79"/>
      <c r="N845" s="25" t="str">
        <f t="shared" si="208"/>
        <v/>
      </c>
      <c r="O845" s="25" t="e">
        <f t="shared" si="202"/>
        <v>#N/A</v>
      </c>
      <c r="P845" s="25" t="e">
        <f t="shared" si="203"/>
        <v>#N/A</v>
      </c>
      <c r="Q845" s="25" t="e">
        <f t="shared" si="204"/>
        <v>#N/A</v>
      </c>
      <c r="R845" s="25" t="e">
        <f t="shared" si="205"/>
        <v>#N/A</v>
      </c>
      <c r="S845" s="25" t="e">
        <f t="shared" si="206"/>
        <v>#N/A</v>
      </c>
      <c r="T845" s="25" t="e">
        <f t="shared" si="207"/>
        <v>#N/A</v>
      </c>
    </row>
    <row r="846" spans="1:20" ht="15.75" hidden="1" x14ac:dyDescent="0.25">
      <c r="A846" s="2"/>
      <c r="B846" s="100"/>
      <c r="C846" s="76"/>
      <c r="D846" s="48"/>
      <c r="E846" s="272"/>
      <c r="F846" s="253"/>
      <c r="G846" s="84"/>
      <c r="H846" s="48"/>
      <c r="I846" s="79"/>
      <c r="N846" s="25" t="str">
        <f t="shared" si="208"/>
        <v/>
      </c>
      <c r="O846" s="25" t="e">
        <f t="shared" si="202"/>
        <v>#N/A</v>
      </c>
      <c r="P846" s="25" t="e">
        <f t="shared" si="203"/>
        <v>#N/A</v>
      </c>
      <c r="Q846" s="25" t="e">
        <f t="shared" si="204"/>
        <v>#N/A</v>
      </c>
      <c r="R846" s="25" t="e">
        <f t="shared" si="205"/>
        <v>#N/A</v>
      </c>
      <c r="S846" s="25" t="e">
        <f t="shared" si="206"/>
        <v>#N/A</v>
      </c>
      <c r="T846" s="25" t="e">
        <f t="shared" si="207"/>
        <v>#N/A</v>
      </c>
    </row>
    <row r="847" spans="1:20" hidden="1" x14ac:dyDescent="0.25">
      <c r="A847" s="2"/>
      <c r="B847" s="100"/>
      <c r="C847" s="76"/>
      <c r="D847" s="48"/>
      <c r="E847" s="252"/>
      <c r="F847" s="253"/>
      <c r="G847" s="84"/>
      <c r="H847" s="48"/>
      <c r="I847" s="79"/>
      <c r="N847" s="25" t="str">
        <f t="shared" si="208"/>
        <v/>
      </c>
      <c r="O847" s="25" t="e">
        <f t="shared" si="202"/>
        <v>#N/A</v>
      </c>
      <c r="P847" s="25" t="e">
        <f t="shared" si="203"/>
        <v>#N/A</v>
      </c>
      <c r="Q847" s="25" t="e">
        <f t="shared" si="204"/>
        <v>#N/A</v>
      </c>
      <c r="R847" s="25" t="e">
        <f t="shared" si="205"/>
        <v>#N/A</v>
      </c>
      <c r="S847" s="25" t="e">
        <f t="shared" si="206"/>
        <v>#N/A</v>
      </c>
      <c r="T847" s="25" t="e">
        <f t="shared" si="207"/>
        <v>#N/A</v>
      </c>
    </row>
    <row r="848" spans="1:20" hidden="1" x14ac:dyDescent="0.25">
      <c r="A848" s="2"/>
      <c r="B848" s="100"/>
      <c r="C848" s="76"/>
      <c r="D848" s="48"/>
      <c r="E848" s="252"/>
      <c r="F848" s="253"/>
      <c r="G848" s="84"/>
      <c r="H848" s="48"/>
      <c r="I848" s="79"/>
      <c r="N848" s="25" t="str">
        <f t="shared" si="208"/>
        <v/>
      </c>
      <c r="O848" s="25" t="e">
        <f t="shared" si="202"/>
        <v>#N/A</v>
      </c>
      <c r="P848" s="25" t="e">
        <f t="shared" si="203"/>
        <v>#N/A</v>
      </c>
      <c r="Q848" s="25" t="e">
        <f t="shared" si="204"/>
        <v>#N/A</v>
      </c>
      <c r="R848" s="25" t="e">
        <f t="shared" si="205"/>
        <v>#N/A</v>
      </c>
      <c r="S848" s="25" t="e">
        <f t="shared" si="206"/>
        <v>#N/A</v>
      </c>
      <c r="T848" s="25" t="e">
        <f t="shared" si="207"/>
        <v>#N/A</v>
      </c>
    </row>
    <row r="849" spans="1:20" hidden="1" x14ac:dyDescent="0.25">
      <c r="A849" s="2"/>
      <c r="B849" s="100"/>
      <c r="C849" s="76"/>
      <c r="D849" s="48"/>
      <c r="E849" s="252"/>
      <c r="F849" s="253"/>
      <c r="G849" s="84"/>
      <c r="H849" s="48"/>
      <c r="I849" s="79"/>
      <c r="N849" s="25" t="str">
        <f t="shared" si="208"/>
        <v/>
      </c>
      <c r="O849" s="25" t="e">
        <f t="shared" si="202"/>
        <v>#N/A</v>
      </c>
      <c r="P849" s="25" t="e">
        <f t="shared" si="203"/>
        <v>#N/A</v>
      </c>
      <c r="Q849" s="25" t="e">
        <f t="shared" si="204"/>
        <v>#N/A</v>
      </c>
      <c r="R849" s="25" t="e">
        <f t="shared" si="205"/>
        <v>#N/A</v>
      </c>
      <c r="S849" s="25" t="e">
        <f t="shared" si="206"/>
        <v>#N/A</v>
      </c>
      <c r="T849" s="25" t="e">
        <f t="shared" si="207"/>
        <v>#N/A</v>
      </c>
    </row>
    <row r="850" spans="1:20" hidden="1" x14ac:dyDescent="0.25">
      <c r="A850" s="2"/>
      <c r="B850" s="100"/>
      <c r="C850" s="76"/>
      <c r="D850" s="48"/>
      <c r="E850" s="252"/>
      <c r="F850" s="253"/>
      <c r="G850" s="84"/>
      <c r="H850" s="48"/>
      <c r="I850" s="79"/>
      <c r="N850" s="25" t="str">
        <f t="shared" si="208"/>
        <v/>
      </c>
      <c r="O850" s="25" t="e">
        <f t="shared" si="202"/>
        <v>#N/A</v>
      </c>
      <c r="P850" s="25" t="e">
        <f t="shared" si="203"/>
        <v>#N/A</v>
      </c>
      <c r="Q850" s="25" t="e">
        <f t="shared" si="204"/>
        <v>#N/A</v>
      </c>
      <c r="R850" s="25" t="e">
        <f t="shared" si="205"/>
        <v>#N/A</v>
      </c>
      <c r="S850" s="25" t="e">
        <f t="shared" si="206"/>
        <v>#N/A</v>
      </c>
      <c r="T850" s="25" t="e">
        <f t="shared" si="207"/>
        <v>#N/A</v>
      </c>
    </row>
    <row r="851" spans="1:20" hidden="1" x14ac:dyDescent="0.25">
      <c r="A851" s="2"/>
      <c r="B851" s="100"/>
      <c r="C851" s="76"/>
      <c r="D851" s="48"/>
      <c r="E851" s="252"/>
      <c r="F851" s="253"/>
      <c r="G851" s="84"/>
      <c r="H851" s="48"/>
      <c r="I851" s="79"/>
      <c r="N851" s="25" t="str">
        <f t="shared" si="208"/>
        <v/>
      </c>
      <c r="O851" s="25" t="e">
        <f t="shared" si="202"/>
        <v>#N/A</v>
      </c>
      <c r="P851" s="25" t="e">
        <f t="shared" si="203"/>
        <v>#N/A</v>
      </c>
      <c r="Q851" s="25" t="e">
        <f t="shared" si="204"/>
        <v>#N/A</v>
      </c>
      <c r="R851" s="25" t="e">
        <f t="shared" si="205"/>
        <v>#N/A</v>
      </c>
      <c r="S851" s="25" t="e">
        <f t="shared" si="206"/>
        <v>#N/A</v>
      </c>
      <c r="T851" s="25" t="e">
        <f t="shared" si="207"/>
        <v>#N/A</v>
      </c>
    </row>
    <row r="852" spans="1:20" hidden="1" x14ac:dyDescent="0.25">
      <c r="A852" s="2"/>
      <c r="B852" s="100"/>
      <c r="C852" s="76"/>
      <c r="D852" s="48"/>
      <c r="E852" s="252"/>
      <c r="F852" s="253"/>
      <c r="G852" s="84"/>
      <c r="H852" s="48"/>
      <c r="I852" s="79"/>
      <c r="N852" s="25" t="str">
        <f t="shared" si="208"/>
        <v/>
      </c>
      <c r="O852" s="25" t="e">
        <f t="shared" si="202"/>
        <v>#N/A</v>
      </c>
      <c r="P852" s="25" t="e">
        <f t="shared" si="203"/>
        <v>#N/A</v>
      </c>
      <c r="Q852" s="25" t="e">
        <f t="shared" si="204"/>
        <v>#N/A</v>
      </c>
      <c r="R852" s="25" t="e">
        <f t="shared" si="205"/>
        <v>#N/A</v>
      </c>
      <c r="S852" s="25" t="e">
        <f t="shared" si="206"/>
        <v>#N/A</v>
      </c>
      <c r="T852" s="25" t="e">
        <f t="shared" si="207"/>
        <v>#N/A</v>
      </c>
    </row>
    <row r="853" spans="1:20" hidden="1" x14ac:dyDescent="0.25">
      <c r="A853" s="2"/>
      <c r="B853" s="100"/>
      <c r="C853" s="76"/>
      <c r="D853" s="48"/>
      <c r="E853" s="252"/>
      <c r="F853" s="253"/>
      <c r="G853" s="84"/>
      <c r="H853" s="48"/>
      <c r="I853" s="79"/>
      <c r="N853" s="25" t="str">
        <f t="shared" si="208"/>
        <v/>
      </c>
      <c r="O853" s="25" t="e">
        <f t="shared" si="202"/>
        <v>#N/A</v>
      </c>
      <c r="P853" s="25" t="e">
        <f t="shared" si="203"/>
        <v>#N/A</v>
      </c>
      <c r="Q853" s="25" t="e">
        <f t="shared" si="204"/>
        <v>#N/A</v>
      </c>
      <c r="R853" s="25" t="e">
        <f t="shared" si="205"/>
        <v>#N/A</v>
      </c>
      <c r="S853" s="25" t="e">
        <f t="shared" si="206"/>
        <v>#N/A</v>
      </c>
      <c r="T853" s="25" t="e">
        <f t="shared" si="207"/>
        <v>#N/A</v>
      </c>
    </row>
    <row r="854" spans="1:20" hidden="1" x14ac:dyDescent="0.25">
      <c r="A854" s="2"/>
      <c r="B854" s="100"/>
      <c r="C854" s="76"/>
      <c r="D854" s="48"/>
      <c r="E854" s="252"/>
      <c r="F854" s="253"/>
      <c r="G854" s="84"/>
      <c r="H854" s="48"/>
      <c r="I854" s="79"/>
      <c r="N854" s="25" t="str">
        <f t="shared" si="208"/>
        <v/>
      </c>
      <c r="O854" s="25" t="e">
        <f t="shared" si="202"/>
        <v>#N/A</v>
      </c>
      <c r="P854" s="25" t="e">
        <f t="shared" si="203"/>
        <v>#N/A</v>
      </c>
      <c r="Q854" s="25" t="e">
        <f t="shared" si="204"/>
        <v>#N/A</v>
      </c>
      <c r="R854" s="25" t="e">
        <f t="shared" si="205"/>
        <v>#N/A</v>
      </c>
      <c r="S854" s="25" t="e">
        <f t="shared" si="206"/>
        <v>#N/A</v>
      </c>
      <c r="T854" s="25" t="e">
        <f t="shared" si="207"/>
        <v>#N/A</v>
      </c>
    </row>
    <row r="855" spans="1:20" hidden="1" x14ac:dyDescent="0.25">
      <c r="A855" s="2"/>
      <c r="B855" s="100"/>
      <c r="C855" s="76"/>
      <c r="D855" s="48"/>
      <c r="E855" s="252"/>
      <c r="F855" s="253"/>
      <c r="G855" s="84"/>
      <c r="H855" s="48"/>
      <c r="I855" s="79"/>
      <c r="N855" s="25" t="str">
        <f t="shared" si="208"/>
        <v/>
      </c>
      <c r="O855" s="25" t="e">
        <f t="shared" si="202"/>
        <v>#N/A</v>
      </c>
      <c r="P855" s="25" t="e">
        <f t="shared" si="203"/>
        <v>#N/A</v>
      </c>
      <c r="Q855" s="25" t="e">
        <f t="shared" si="204"/>
        <v>#N/A</v>
      </c>
      <c r="R855" s="25" t="e">
        <f t="shared" si="205"/>
        <v>#N/A</v>
      </c>
      <c r="S855" s="25" t="e">
        <f t="shared" si="206"/>
        <v>#N/A</v>
      </c>
      <c r="T855" s="25" t="e">
        <f t="shared" si="207"/>
        <v>#N/A</v>
      </c>
    </row>
    <row r="856" spans="1:20" hidden="1" x14ac:dyDescent="0.25">
      <c r="A856" s="2"/>
      <c r="B856" s="100"/>
      <c r="C856" s="76"/>
      <c r="D856" s="48"/>
      <c r="E856" s="252"/>
      <c r="F856" s="253"/>
      <c r="G856" s="84"/>
      <c r="H856" s="48"/>
      <c r="I856" s="79"/>
      <c r="N856" s="25" t="str">
        <f t="shared" si="208"/>
        <v/>
      </c>
      <c r="O856" s="25" t="e">
        <f t="shared" ref="O856:O919" si="209">VLOOKUP($N856,$N$3:$R$11,2,FALSE)</f>
        <v>#N/A</v>
      </c>
      <c r="P856" s="25" t="e">
        <f t="shared" ref="P856:P919" si="210">VLOOKUP($N856,$N$3:$R$11,3,FALSE)</f>
        <v>#N/A</v>
      </c>
      <c r="Q856" s="25" t="e">
        <f t="shared" ref="Q856:Q919" si="211">VLOOKUP($N856,$N$3:$R$11,4,FALSE)</f>
        <v>#N/A</v>
      </c>
      <c r="R856" s="25" t="e">
        <f t="shared" si="205"/>
        <v>#N/A</v>
      </c>
      <c r="S856" s="25" t="e">
        <f t="shared" ref="S856:S919" si="212">VLOOKUP($N856,$N$3:$T$11,6,FALSE)</f>
        <v>#N/A</v>
      </c>
      <c r="T856" s="25" t="e">
        <f t="shared" ref="T856:T919" si="213">VLOOKUP($N856,$N$3:$T$11,7,FALSE)</f>
        <v>#N/A</v>
      </c>
    </row>
    <row r="857" spans="1:20" hidden="1" x14ac:dyDescent="0.25">
      <c r="A857" s="2"/>
      <c r="B857" s="100"/>
      <c r="C857" s="76"/>
      <c r="D857" s="48"/>
      <c r="E857" s="252"/>
      <c r="F857" s="253"/>
      <c r="G857" s="84"/>
      <c r="H857" s="48"/>
      <c r="I857" s="79"/>
      <c r="N857" s="25" t="str">
        <f t="shared" si="208"/>
        <v/>
      </c>
      <c r="O857" s="25" t="e">
        <f t="shared" si="209"/>
        <v>#N/A</v>
      </c>
      <c r="P857" s="25" t="e">
        <f t="shared" si="210"/>
        <v>#N/A</v>
      </c>
      <c r="Q857" s="25" t="e">
        <f t="shared" si="211"/>
        <v>#N/A</v>
      </c>
      <c r="R857" s="25" t="e">
        <f t="shared" si="205"/>
        <v>#N/A</v>
      </c>
      <c r="S857" s="25" t="e">
        <f t="shared" si="212"/>
        <v>#N/A</v>
      </c>
      <c r="T857" s="25" t="e">
        <f t="shared" si="213"/>
        <v>#N/A</v>
      </c>
    </row>
    <row r="858" spans="1:20" hidden="1" x14ac:dyDescent="0.25">
      <c r="A858" s="2"/>
      <c r="B858" s="100"/>
      <c r="C858" s="76"/>
      <c r="D858" s="48"/>
      <c r="E858" s="252"/>
      <c r="F858" s="253"/>
      <c r="G858" s="84"/>
      <c r="H858" s="48"/>
      <c r="I858" s="79"/>
      <c r="N858" s="25" t="str">
        <f t="shared" si="208"/>
        <v/>
      </c>
      <c r="O858" s="25" t="e">
        <f t="shared" si="209"/>
        <v>#N/A</v>
      </c>
      <c r="P858" s="25" t="e">
        <f t="shared" si="210"/>
        <v>#N/A</v>
      </c>
      <c r="Q858" s="25" t="e">
        <f t="shared" si="211"/>
        <v>#N/A</v>
      </c>
      <c r="R858" s="25" t="e">
        <f t="shared" si="205"/>
        <v>#N/A</v>
      </c>
      <c r="S858" s="25" t="e">
        <f t="shared" si="212"/>
        <v>#N/A</v>
      </c>
      <c r="T858" s="25" t="e">
        <f t="shared" si="213"/>
        <v>#N/A</v>
      </c>
    </row>
    <row r="859" spans="1:20" hidden="1" x14ac:dyDescent="0.25">
      <c r="A859" s="2"/>
      <c r="B859" s="100"/>
      <c r="C859" s="76"/>
      <c r="D859" s="48"/>
      <c r="E859" s="252"/>
      <c r="F859" s="253"/>
      <c r="G859" s="84"/>
      <c r="H859" s="48"/>
      <c r="I859" s="79"/>
      <c r="N859" s="25" t="str">
        <f t="shared" si="208"/>
        <v/>
      </c>
      <c r="O859" s="25" t="e">
        <f t="shared" si="209"/>
        <v>#N/A</v>
      </c>
      <c r="P859" s="25" t="e">
        <f t="shared" si="210"/>
        <v>#N/A</v>
      </c>
      <c r="Q859" s="25" t="e">
        <f t="shared" si="211"/>
        <v>#N/A</v>
      </c>
      <c r="R859" s="25" t="e">
        <f t="shared" si="205"/>
        <v>#N/A</v>
      </c>
      <c r="S859" s="25" t="e">
        <f t="shared" si="212"/>
        <v>#N/A</v>
      </c>
      <c r="T859" s="25" t="e">
        <f t="shared" si="213"/>
        <v>#N/A</v>
      </c>
    </row>
    <row r="860" spans="1:20" hidden="1" x14ac:dyDescent="0.25">
      <c r="A860" s="2"/>
      <c r="B860" s="100"/>
      <c r="C860" s="76"/>
      <c r="D860" s="48"/>
      <c r="E860" s="252"/>
      <c r="F860" s="253"/>
      <c r="G860" s="84"/>
      <c r="H860" s="48"/>
      <c r="I860" s="79"/>
      <c r="N860" s="25" t="str">
        <f t="shared" si="208"/>
        <v/>
      </c>
      <c r="O860" s="25" t="e">
        <f t="shared" si="209"/>
        <v>#N/A</v>
      </c>
      <c r="P860" s="25" t="e">
        <f t="shared" si="210"/>
        <v>#N/A</v>
      </c>
      <c r="Q860" s="25" t="e">
        <f t="shared" si="211"/>
        <v>#N/A</v>
      </c>
      <c r="R860" s="25" t="e">
        <f t="shared" ref="R860:R923" si="214">VLOOKUP($N860,$N$3:$R$11,5,FALSE)</f>
        <v>#N/A</v>
      </c>
      <c r="S860" s="25" t="e">
        <f t="shared" si="212"/>
        <v>#N/A</v>
      </c>
      <c r="T860" s="25" t="e">
        <f t="shared" si="213"/>
        <v>#N/A</v>
      </c>
    </row>
    <row r="861" spans="1:20" hidden="1" x14ac:dyDescent="0.25">
      <c r="A861" s="2"/>
      <c r="B861" s="100"/>
      <c r="C861" s="76"/>
      <c r="D861" s="48"/>
      <c r="E861" s="252"/>
      <c r="F861" s="253"/>
      <c r="G861" s="84"/>
      <c r="H861" s="48"/>
      <c r="I861" s="79"/>
      <c r="N861" s="25" t="str">
        <f t="shared" si="208"/>
        <v/>
      </c>
      <c r="O861" s="25" t="e">
        <f t="shared" si="209"/>
        <v>#N/A</v>
      </c>
      <c r="P861" s="25" t="e">
        <f t="shared" si="210"/>
        <v>#N/A</v>
      </c>
      <c r="Q861" s="25" t="e">
        <f t="shared" si="211"/>
        <v>#N/A</v>
      </c>
      <c r="R861" s="25" t="e">
        <f t="shared" si="214"/>
        <v>#N/A</v>
      </c>
      <c r="S861" s="25" t="e">
        <f t="shared" si="212"/>
        <v>#N/A</v>
      </c>
      <c r="T861" s="25" t="e">
        <f t="shared" si="213"/>
        <v>#N/A</v>
      </c>
    </row>
    <row r="862" spans="1:20" hidden="1" x14ac:dyDescent="0.25">
      <c r="A862" s="2"/>
      <c r="B862" s="100"/>
      <c r="C862" s="76"/>
      <c r="D862" s="48"/>
      <c r="E862" s="252"/>
      <c r="F862" s="253"/>
      <c r="G862" s="84"/>
      <c r="H862" s="48"/>
      <c r="I862" s="79"/>
      <c r="N862" s="25" t="str">
        <f t="shared" si="208"/>
        <v/>
      </c>
      <c r="O862" s="25" t="e">
        <f t="shared" si="209"/>
        <v>#N/A</v>
      </c>
      <c r="P862" s="25" t="e">
        <f t="shared" si="210"/>
        <v>#N/A</v>
      </c>
      <c r="Q862" s="25" t="e">
        <f t="shared" si="211"/>
        <v>#N/A</v>
      </c>
      <c r="R862" s="25" t="e">
        <f t="shared" si="214"/>
        <v>#N/A</v>
      </c>
      <c r="S862" s="25" t="e">
        <f t="shared" si="212"/>
        <v>#N/A</v>
      </c>
      <c r="T862" s="25" t="e">
        <f t="shared" si="213"/>
        <v>#N/A</v>
      </c>
    </row>
    <row r="863" spans="1:20" hidden="1" x14ac:dyDescent="0.25">
      <c r="A863" s="2"/>
      <c r="B863" s="100"/>
      <c r="C863" s="76"/>
      <c r="D863" s="48"/>
      <c r="E863" s="252"/>
      <c r="F863" s="253"/>
      <c r="G863" s="84"/>
      <c r="H863" s="48"/>
      <c r="I863" s="79"/>
      <c r="N863" s="25" t="str">
        <f t="shared" si="208"/>
        <v/>
      </c>
      <c r="O863" s="25" t="e">
        <f t="shared" si="209"/>
        <v>#N/A</v>
      </c>
      <c r="P863" s="25" t="e">
        <f t="shared" si="210"/>
        <v>#N/A</v>
      </c>
      <c r="Q863" s="25" t="e">
        <f t="shared" si="211"/>
        <v>#N/A</v>
      </c>
      <c r="R863" s="25" t="e">
        <f t="shared" si="214"/>
        <v>#N/A</v>
      </c>
      <c r="S863" s="25" t="e">
        <f t="shared" si="212"/>
        <v>#N/A</v>
      </c>
      <c r="T863" s="25" t="e">
        <f t="shared" si="213"/>
        <v>#N/A</v>
      </c>
    </row>
    <row r="864" spans="1:20" hidden="1" x14ac:dyDescent="0.25">
      <c r="A864" s="2"/>
      <c r="B864" s="100"/>
      <c r="C864" s="76"/>
      <c r="D864" s="48"/>
      <c r="E864" s="252"/>
      <c r="F864" s="253"/>
      <c r="G864" s="84"/>
      <c r="H864" s="48"/>
      <c r="I864" s="79"/>
      <c r="N864" s="25" t="str">
        <f t="shared" si="208"/>
        <v/>
      </c>
      <c r="O864" s="25" t="e">
        <f t="shared" si="209"/>
        <v>#N/A</v>
      </c>
      <c r="P864" s="25" t="e">
        <f t="shared" si="210"/>
        <v>#N/A</v>
      </c>
      <c r="Q864" s="25" t="e">
        <f t="shared" si="211"/>
        <v>#N/A</v>
      </c>
      <c r="R864" s="25" t="e">
        <f t="shared" si="214"/>
        <v>#N/A</v>
      </c>
      <c r="S864" s="25" t="e">
        <f t="shared" si="212"/>
        <v>#N/A</v>
      </c>
      <c r="T864" s="25" t="e">
        <f t="shared" si="213"/>
        <v>#N/A</v>
      </c>
    </row>
    <row r="865" spans="1:20" hidden="1" x14ac:dyDescent="0.25">
      <c r="A865" s="2"/>
      <c r="B865" s="100"/>
      <c r="C865" s="76"/>
      <c r="D865" s="48"/>
      <c r="E865" s="252"/>
      <c r="F865" s="253"/>
      <c r="G865" s="84"/>
      <c r="H865" s="48"/>
      <c r="I865" s="79"/>
      <c r="N865" s="25" t="str">
        <f t="shared" si="208"/>
        <v/>
      </c>
      <c r="O865" s="25" t="e">
        <f t="shared" si="209"/>
        <v>#N/A</v>
      </c>
      <c r="P865" s="25" t="e">
        <f t="shared" si="210"/>
        <v>#N/A</v>
      </c>
      <c r="Q865" s="25" t="e">
        <f t="shared" si="211"/>
        <v>#N/A</v>
      </c>
      <c r="R865" s="25" t="e">
        <f t="shared" si="214"/>
        <v>#N/A</v>
      </c>
      <c r="S865" s="25" t="e">
        <f t="shared" si="212"/>
        <v>#N/A</v>
      </c>
      <c r="T865" s="25" t="e">
        <f t="shared" si="213"/>
        <v>#N/A</v>
      </c>
    </row>
    <row r="866" spans="1:20" hidden="1" x14ac:dyDescent="0.25">
      <c r="A866" s="2"/>
      <c r="B866" s="100"/>
      <c r="C866" s="76"/>
      <c r="D866" s="48"/>
      <c r="E866" s="252"/>
      <c r="F866" s="253"/>
      <c r="G866" s="84"/>
      <c r="H866" s="48"/>
      <c r="I866" s="79"/>
      <c r="N866" s="25" t="str">
        <f t="shared" si="208"/>
        <v/>
      </c>
      <c r="O866" s="25" t="e">
        <f t="shared" si="209"/>
        <v>#N/A</v>
      </c>
      <c r="P866" s="25" t="e">
        <f t="shared" si="210"/>
        <v>#N/A</v>
      </c>
      <c r="Q866" s="25" t="e">
        <f t="shared" si="211"/>
        <v>#N/A</v>
      </c>
      <c r="R866" s="25" t="e">
        <f t="shared" si="214"/>
        <v>#N/A</v>
      </c>
      <c r="S866" s="25" t="e">
        <f t="shared" si="212"/>
        <v>#N/A</v>
      </c>
      <c r="T866" s="25" t="e">
        <f t="shared" si="213"/>
        <v>#N/A</v>
      </c>
    </row>
    <row r="867" spans="1:20" hidden="1" x14ac:dyDescent="0.25">
      <c r="A867" s="2"/>
      <c r="B867" s="100"/>
      <c r="C867" s="76"/>
      <c r="D867" s="48"/>
      <c r="E867" s="252"/>
      <c r="F867" s="253"/>
      <c r="G867" s="84"/>
      <c r="H867" s="48"/>
      <c r="I867" s="79"/>
      <c r="N867" s="25" t="str">
        <f t="shared" si="208"/>
        <v/>
      </c>
      <c r="O867" s="25" t="e">
        <f t="shared" si="209"/>
        <v>#N/A</v>
      </c>
      <c r="P867" s="25" t="e">
        <f t="shared" si="210"/>
        <v>#N/A</v>
      </c>
      <c r="Q867" s="25" t="e">
        <f t="shared" si="211"/>
        <v>#N/A</v>
      </c>
      <c r="R867" s="25" t="e">
        <f t="shared" si="214"/>
        <v>#N/A</v>
      </c>
      <c r="S867" s="25" t="e">
        <f t="shared" si="212"/>
        <v>#N/A</v>
      </c>
      <c r="T867" s="25" t="e">
        <f t="shared" si="213"/>
        <v>#N/A</v>
      </c>
    </row>
    <row r="868" spans="1:20" hidden="1" x14ac:dyDescent="0.25">
      <c r="A868" s="2"/>
      <c r="B868" s="100"/>
      <c r="C868" s="76"/>
      <c r="D868" s="48"/>
      <c r="E868" s="252"/>
      <c r="F868" s="253"/>
      <c r="G868" s="84"/>
      <c r="H868" s="48"/>
      <c r="I868" s="79"/>
      <c r="N868" s="25" t="str">
        <f t="shared" ref="N868:N931" si="215">LEFT(B868,2)</f>
        <v/>
      </c>
      <c r="O868" s="25" t="e">
        <f t="shared" si="209"/>
        <v>#N/A</v>
      </c>
      <c r="P868" s="25" t="e">
        <f t="shared" si="210"/>
        <v>#N/A</v>
      </c>
      <c r="Q868" s="25" t="e">
        <f t="shared" si="211"/>
        <v>#N/A</v>
      </c>
      <c r="R868" s="25" t="e">
        <f t="shared" si="214"/>
        <v>#N/A</v>
      </c>
      <c r="S868" s="25" t="e">
        <f t="shared" si="212"/>
        <v>#N/A</v>
      </c>
      <c r="T868" s="25" t="e">
        <f t="shared" si="213"/>
        <v>#N/A</v>
      </c>
    </row>
    <row r="869" spans="1:20" hidden="1" x14ac:dyDescent="0.25">
      <c r="A869" s="2"/>
      <c r="B869" s="100"/>
      <c r="C869" s="76"/>
      <c r="D869" s="48"/>
      <c r="E869" s="252"/>
      <c r="F869" s="253"/>
      <c r="G869" s="84"/>
      <c r="H869" s="48"/>
      <c r="I869" s="79"/>
      <c r="N869" s="25" t="str">
        <f t="shared" si="215"/>
        <v/>
      </c>
      <c r="O869" s="25" t="e">
        <f t="shared" si="209"/>
        <v>#N/A</v>
      </c>
      <c r="P869" s="25" t="e">
        <f t="shared" si="210"/>
        <v>#N/A</v>
      </c>
      <c r="Q869" s="25" t="e">
        <f t="shared" si="211"/>
        <v>#N/A</v>
      </c>
      <c r="R869" s="25" t="e">
        <f t="shared" si="214"/>
        <v>#N/A</v>
      </c>
      <c r="S869" s="25" t="e">
        <f t="shared" si="212"/>
        <v>#N/A</v>
      </c>
      <c r="T869" s="25" t="e">
        <f t="shared" si="213"/>
        <v>#N/A</v>
      </c>
    </row>
    <row r="870" spans="1:20" hidden="1" x14ac:dyDescent="0.25">
      <c r="A870" s="2"/>
      <c r="B870" s="100"/>
      <c r="C870" s="76"/>
      <c r="D870" s="48"/>
      <c r="E870" s="252"/>
      <c r="F870" s="253"/>
      <c r="G870" s="84"/>
      <c r="H870" s="48"/>
      <c r="I870" s="79"/>
      <c r="N870" s="25" t="str">
        <f t="shared" si="215"/>
        <v/>
      </c>
      <c r="O870" s="25" t="e">
        <f t="shared" si="209"/>
        <v>#N/A</v>
      </c>
      <c r="P870" s="25" t="e">
        <f t="shared" si="210"/>
        <v>#N/A</v>
      </c>
      <c r="Q870" s="25" t="e">
        <f t="shared" si="211"/>
        <v>#N/A</v>
      </c>
      <c r="R870" s="25" t="e">
        <f t="shared" si="214"/>
        <v>#N/A</v>
      </c>
      <c r="S870" s="25" t="e">
        <f t="shared" si="212"/>
        <v>#N/A</v>
      </c>
      <c r="T870" s="25" t="e">
        <f t="shared" si="213"/>
        <v>#N/A</v>
      </c>
    </row>
    <row r="871" spans="1:20" hidden="1" x14ac:dyDescent="0.25">
      <c r="A871" s="2"/>
      <c r="B871" s="100"/>
      <c r="C871" s="76"/>
      <c r="D871" s="48"/>
      <c r="E871" s="252"/>
      <c r="F871" s="253"/>
      <c r="G871" s="84"/>
      <c r="H871" s="48"/>
      <c r="I871" s="79"/>
      <c r="N871" s="25" t="str">
        <f t="shared" si="215"/>
        <v/>
      </c>
      <c r="O871" s="25" t="e">
        <f t="shared" si="209"/>
        <v>#N/A</v>
      </c>
      <c r="P871" s="25" t="e">
        <f t="shared" si="210"/>
        <v>#N/A</v>
      </c>
      <c r="Q871" s="25" t="e">
        <f t="shared" si="211"/>
        <v>#N/A</v>
      </c>
      <c r="R871" s="25" t="e">
        <f t="shared" si="214"/>
        <v>#N/A</v>
      </c>
      <c r="S871" s="25" t="e">
        <f t="shared" si="212"/>
        <v>#N/A</v>
      </c>
      <c r="T871" s="25" t="e">
        <f t="shared" si="213"/>
        <v>#N/A</v>
      </c>
    </row>
    <row r="872" spans="1:20" hidden="1" x14ac:dyDescent="0.25">
      <c r="A872" s="2"/>
      <c r="B872" s="100"/>
      <c r="C872" s="76"/>
      <c r="D872" s="48"/>
      <c r="E872" s="252"/>
      <c r="F872" s="253"/>
      <c r="G872" s="84"/>
      <c r="H872" s="48"/>
      <c r="I872" s="79"/>
      <c r="N872" s="25" t="str">
        <f t="shared" si="215"/>
        <v/>
      </c>
      <c r="O872" s="25" t="e">
        <f t="shared" si="209"/>
        <v>#N/A</v>
      </c>
      <c r="P872" s="25" t="e">
        <f t="shared" si="210"/>
        <v>#N/A</v>
      </c>
      <c r="Q872" s="25" t="e">
        <f t="shared" si="211"/>
        <v>#N/A</v>
      </c>
      <c r="R872" s="25" t="e">
        <f t="shared" si="214"/>
        <v>#N/A</v>
      </c>
      <c r="S872" s="25" t="e">
        <f t="shared" si="212"/>
        <v>#N/A</v>
      </c>
      <c r="T872" s="25" t="e">
        <f t="shared" si="213"/>
        <v>#N/A</v>
      </c>
    </row>
    <row r="873" spans="1:20" hidden="1" x14ac:dyDescent="0.25">
      <c r="A873" s="2"/>
      <c r="B873" s="100"/>
      <c r="C873" s="76"/>
      <c r="D873" s="48"/>
      <c r="E873" s="252"/>
      <c r="F873" s="253"/>
      <c r="G873" s="84"/>
      <c r="H873" s="48"/>
      <c r="I873" s="79"/>
      <c r="N873" s="25" t="str">
        <f t="shared" si="215"/>
        <v/>
      </c>
      <c r="O873" s="25" t="e">
        <f t="shared" si="209"/>
        <v>#N/A</v>
      </c>
      <c r="P873" s="25" t="e">
        <f t="shared" si="210"/>
        <v>#N/A</v>
      </c>
      <c r="Q873" s="25" t="e">
        <f t="shared" si="211"/>
        <v>#N/A</v>
      </c>
      <c r="R873" s="25" t="e">
        <f t="shared" si="214"/>
        <v>#N/A</v>
      </c>
      <c r="S873" s="25" t="e">
        <f t="shared" si="212"/>
        <v>#N/A</v>
      </c>
      <c r="T873" s="25" t="e">
        <f t="shared" si="213"/>
        <v>#N/A</v>
      </c>
    </row>
    <row r="874" spans="1:20" hidden="1" x14ac:dyDescent="0.25">
      <c r="A874" s="2"/>
      <c r="B874" s="100"/>
      <c r="C874" s="76"/>
      <c r="D874" s="48"/>
      <c r="E874" s="252"/>
      <c r="F874" s="253"/>
      <c r="G874" s="84"/>
      <c r="H874" s="48"/>
      <c r="I874" s="79"/>
      <c r="N874" s="25" t="str">
        <f t="shared" si="215"/>
        <v/>
      </c>
      <c r="O874" s="25" t="e">
        <f t="shared" si="209"/>
        <v>#N/A</v>
      </c>
      <c r="P874" s="25" t="e">
        <f t="shared" si="210"/>
        <v>#N/A</v>
      </c>
      <c r="Q874" s="25" t="e">
        <f t="shared" si="211"/>
        <v>#N/A</v>
      </c>
      <c r="R874" s="25" t="e">
        <f t="shared" si="214"/>
        <v>#N/A</v>
      </c>
      <c r="S874" s="25" t="e">
        <f t="shared" si="212"/>
        <v>#N/A</v>
      </c>
      <c r="T874" s="25" t="e">
        <f t="shared" si="213"/>
        <v>#N/A</v>
      </c>
    </row>
    <row r="875" spans="1:20" hidden="1" x14ac:dyDescent="0.25">
      <c r="A875" s="2"/>
      <c r="B875" s="100"/>
      <c r="C875" s="76"/>
      <c r="D875" s="48"/>
      <c r="E875" s="252"/>
      <c r="F875" s="253"/>
      <c r="G875" s="84"/>
      <c r="H875" s="48"/>
      <c r="I875" s="79"/>
      <c r="N875" s="25" t="str">
        <f t="shared" si="215"/>
        <v/>
      </c>
      <c r="O875" s="25" t="e">
        <f t="shared" si="209"/>
        <v>#N/A</v>
      </c>
      <c r="P875" s="25" t="e">
        <f t="shared" si="210"/>
        <v>#N/A</v>
      </c>
      <c r="Q875" s="25" t="e">
        <f t="shared" si="211"/>
        <v>#N/A</v>
      </c>
      <c r="R875" s="25" t="e">
        <f t="shared" si="214"/>
        <v>#N/A</v>
      </c>
      <c r="S875" s="25" t="e">
        <f t="shared" si="212"/>
        <v>#N/A</v>
      </c>
      <c r="T875" s="25" t="e">
        <f t="shared" si="213"/>
        <v>#N/A</v>
      </c>
    </row>
    <row r="876" spans="1:20" hidden="1" x14ac:dyDescent="0.25">
      <c r="A876" s="2"/>
      <c r="B876" s="100"/>
      <c r="C876" s="76"/>
      <c r="D876" s="48"/>
      <c r="E876" s="252"/>
      <c r="F876" s="253"/>
      <c r="G876" s="84"/>
      <c r="H876" s="48"/>
      <c r="I876" s="79"/>
      <c r="N876" s="25" t="str">
        <f t="shared" si="215"/>
        <v/>
      </c>
      <c r="O876" s="25" t="e">
        <f t="shared" si="209"/>
        <v>#N/A</v>
      </c>
      <c r="P876" s="25" t="e">
        <f t="shared" si="210"/>
        <v>#N/A</v>
      </c>
      <c r="Q876" s="25" t="e">
        <f t="shared" si="211"/>
        <v>#N/A</v>
      </c>
      <c r="R876" s="25" t="e">
        <f t="shared" si="214"/>
        <v>#N/A</v>
      </c>
      <c r="S876" s="25" t="e">
        <f t="shared" si="212"/>
        <v>#N/A</v>
      </c>
      <c r="T876" s="25" t="e">
        <f t="shared" si="213"/>
        <v>#N/A</v>
      </c>
    </row>
    <row r="877" spans="1:20" hidden="1" x14ac:dyDescent="0.25">
      <c r="A877" s="2"/>
      <c r="B877" s="100"/>
      <c r="C877" s="76"/>
      <c r="D877" s="48"/>
      <c r="E877" s="252"/>
      <c r="F877" s="253"/>
      <c r="G877" s="84"/>
      <c r="H877" s="48"/>
      <c r="I877" s="79"/>
      <c r="N877" s="25" t="str">
        <f t="shared" si="215"/>
        <v/>
      </c>
      <c r="O877" s="25" t="e">
        <f t="shared" si="209"/>
        <v>#N/A</v>
      </c>
      <c r="P877" s="25" t="e">
        <f t="shared" si="210"/>
        <v>#N/A</v>
      </c>
      <c r="Q877" s="25" t="e">
        <f t="shared" si="211"/>
        <v>#N/A</v>
      </c>
      <c r="R877" s="25" t="e">
        <f t="shared" si="214"/>
        <v>#N/A</v>
      </c>
      <c r="S877" s="25" t="e">
        <f t="shared" si="212"/>
        <v>#N/A</v>
      </c>
      <c r="T877" s="25" t="e">
        <f t="shared" si="213"/>
        <v>#N/A</v>
      </c>
    </row>
    <row r="878" spans="1:20" hidden="1" x14ac:dyDescent="0.25">
      <c r="A878" s="2"/>
      <c r="B878" s="100"/>
      <c r="C878" s="76"/>
      <c r="D878" s="48"/>
      <c r="E878" s="252"/>
      <c r="F878" s="253"/>
      <c r="G878" s="84"/>
      <c r="H878" s="48"/>
      <c r="I878" s="79"/>
      <c r="N878" s="25" t="str">
        <f t="shared" si="215"/>
        <v/>
      </c>
      <c r="O878" s="25" t="e">
        <f t="shared" si="209"/>
        <v>#N/A</v>
      </c>
      <c r="P878" s="25" t="e">
        <f t="shared" si="210"/>
        <v>#N/A</v>
      </c>
      <c r="Q878" s="25" t="e">
        <f t="shared" si="211"/>
        <v>#N/A</v>
      </c>
      <c r="R878" s="25" t="e">
        <f t="shared" si="214"/>
        <v>#N/A</v>
      </c>
      <c r="S878" s="25" t="e">
        <f t="shared" si="212"/>
        <v>#N/A</v>
      </c>
      <c r="T878" s="25" t="e">
        <f t="shared" si="213"/>
        <v>#N/A</v>
      </c>
    </row>
    <row r="879" spans="1:20" hidden="1" x14ac:dyDescent="0.25">
      <c r="A879" s="2"/>
      <c r="B879" s="100"/>
      <c r="C879" s="76"/>
      <c r="D879" s="48"/>
      <c r="E879" s="252"/>
      <c r="F879" s="253"/>
      <c r="G879" s="84"/>
      <c r="H879" s="48"/>
      <c r="I879" s="79"/>
      <c r="N879" s="25" t="str">
        <f t="shared" si="215"/>
        <v/>
      </c>
      <c r="O879" s="25" t="e">
        <f t="shared" si="209"/>
        <v>#N/A</v>
      </c>
      <c r="P879" s="25" t="e">
        <f t="shared" si="210"/>
        <v>#N/A</v>
      </c>
      <c r="Q879" s="25" t="e">
        <f t="shared" si="211"/>
        <v>#N/A</v>
      </c>
      <c r="R879" s="25" t="e">
        <f t="shared" si="214"/>
        <v>#N/A</v>
      </c>
      <c r="S879" s="25" t="e">
        <f t="shared" si="212"/>
        <v>#N/A</v>
      </c>
      <c r="T879" s="25" t="e">
        <f t="shared" si="213"/>
        <v>#N/A</v>
      </c>
    </row>
    <row r="880" spans="1:20" hidden="1" x14ac:dyDescent="0.25">
      <c r="A880" s="2"/>
      <c r="B880" s="100"/>
      <c r="C880" s="76"/>
      <c r="D880" s="48"/>
      <c r="E880" s="252"/>
      <c r="F880" s="253"/>
      <c r="G880" s="84"/>
      <c r="H880" s="48"/>
      <c r="I880" s="79"/>
      <c r="N880" s="25" t="str">
        <f t="shared" si="215"/>
        <v/>
      </c>
      <c r="O880" s="25" t="e">
        <f t="shared" si="209"/>
        <v>#N/A</v>
      </c>
      <c r="P880" s="25" t="e">
        <f t="shared" si="210"/>
        <v>#N/A</v>
      </c>
      <c r="Q880" s="25" t="e">
        <f t="shared" si="211"/>
        <v>#N/A</v>
      </c>
      <c r="R880" s="25" t="e">
        <f t="shared" si="214"/>
        <v>#N/A</v>
      </c>
      <c r="S880" s="25" t="e">
        <f t="shared" si="212"/>
        <v>#N/A</v>
      </c>
      <c r="T880" s="25" t="e">
        <f t="shared" si="213"/>
        <v>#N/A</v>
      </c>
    </row>
    <row r="881" spans="1:20" hidden="1" x14ac:dyDescent="0.25">
      <c r="A881" s="2"/>
      <c r="B881" s="100"/>
      <c r="C881" s="76"/>
      <c r="D881" s="48"/>
      <c r="E881" s="252"/>
      <c r="F881" s="253"/>
      <c r="G881" s="84"/>
      <c r="H881" s="48"/>
      <c r="I881" s="79"/>
      <c r="N881" s="25" t="str">
        <f t="shared" si="215"/>
        <v/>
      </c>
      <c r="O881" s="25" t="e">
        <f t="shared" si="209"/>
        <v>#N/A</v>
      </c>
      <c r="P881" s="25" t="e">
        <f t="shared" si="210"/>
        <v>#N/A</v>
      </c>
      <c r="Q881" s="25" t="e">
        <f t="shared" si="211"/>
        <v>#N/A</v>
      </c>
      <c r="R881" s="25" t="e">
        <f t="shared" si="214"/>
        <v>#N/A</v>
      </c>
      <c r="S881" s="25" t="e">
        <f t="shared" si="212"/>
        <v>#N/A</v>
      </c>
      <c r="T881" s="25" t="e">
        <f t="shared" si="213"/>
        <v>#N/A</v>
      </c>
    </row>
    <row r="882" spans="1:20" hidden="1" x14ac:dyDescent="0.25">
      <c r="A882" s="2"/>
      <c r="B882" s="100"/>
      <c r="C882" s="76"/>
      <c r="D882" s="48"/>
      <c r="E882" s="252"/>
      <c r="F882" s="253"/>
      <c r="G882" s="84"/>
      <c r="H882" s="48"/>
      <c r="I882" s="79"/>
      <c r="N882" s="25" t="str">
        <f t="shared" si="215"/>
        <v/>
      </c>
      <c r="O882" s="25" t="e">
        <f t="shared" si="209"/>
        <v>#N/A</v>
      </c>
      <c r="P882" s="25" t="e">
        <f t="shared" si="210"/>
        <v>#N/A</v>
      </c>
      <c r="Q882" s="25" t="e">
        <f t="shared" si="211"/>
        <v>#N/A</v>
      </c>
      <c r="R882" s="25" t="e">
        <f t="shared" si="214"/>
        <v>#N/A</v>
      </c>
      <c r="S882" s="25" t="e">
        <f t="shared" si="212"/>
        <v>#N/A</v>
      </c>
      <c r="T882" s="25" t="e">
        <f t="shared" si="213"/>
        <v>#N/A</v>
      </c>
    </row>
    <row r="883" spans="1:20" hidden="1" x14ac:dyDescent="0.25">
      <c r="A883" s="2"/>
      <c r="B883" s="100"/>
      <c r="C883" s="76"/>
      <c r="D883" s="48"/>
      <c r="E883" s="252"/>
      <c r="F883" s="253"/>
      <c r="G883" s="84"/>
      <c r="H883" s="48"/>
      <c r="I883" s="79"/>
      <c r="N883" s="25" t="str">
        <f t="shared" si="215"/>
        <v/>
      </c>
      <c r="O883" s="25" t="e">
        <f t="shared" si="209"/>
        <v>#N/A</v>
      </c>
      <c r="P883" s="25" t="e">
        <f t="shared" si="210"/>
        <v>#N/A</v>
      </c>
      <c r="Q883" s="25" t="e">
        <f t="shared" si="211"/>
        <v>#N/A</v>
      </c>
      <c r="R883" s="25" t="e">
        <f t="shared" si="214"/>
        <v>#N/A</v>
      </c>
      <c r="S883" s="25" t="e">
        <f t="shared" si="212"/>
        <v>#N/A</v>
      </c>
      <c r="T883" s="25" t="e">
        <f t="shared" si="213"/>
        <v>#N/A</v>
      </c>
    </row>
    <row r="884" spans="1:20" hidden="1" x14ac:dyDescent="0.25">
      <c r="A884" s="2"/>
      <c r="B884" s="100"/>
      <c r="C884" s="76"/>
      <c r="D884" s="48"/>
      <c r="E884" s="252"/>
      <c r="F884" s="253"/>
      <c r="G884" s="84"/>
      <c r="H884" s="48"/>
      <c r="I884" s="79"/>
      <c r="N884" s="25" t="str">
        <f t="shared" si="215"/>
        <v/>
      </c>
      <c r="O884" s="25" t="e">
        <f t="shared" si="209"/>
        <v>#N/A</v>
      </c>
      <c r="P884" s="25" t="e">
        <f t="shared" si="210"/>
        <v>#N/A</v>
      </c>
      <c r="Q884" s="25" t="e">
        <f t="shared" si="211"/>
        <v>#N/A</v>
      </c>
      <c r="R884" s="25" t="e">
        <f t="shared" si="214"/>
        <v>#N/A</v>
      </c>
      <c r="S884" s="25" t="e">
        <f t="shared" si="212"/>
        <v>#N/A</v>
      </c>
      <c r="T884" s="25" t="e">
        <f t="shared" si="213"/>
        <v>#N/A</v>
      </c>
    </row>
    <row r="885" spans="1:20" hidden="1" x14ac:dyDescent="0.25">
      <c r="A885" s="2"/>
      <c r="B885" s="100"/>
      <c r="C885" s="76"/>
      <c r="D885" s="48"/>
      <c r="E885" s="252"/>
      <c r="F885" s="253"/>
      <c r="G885" s="84"/>
      <c r="H885" s="48"/>
      <c r="I885" s="79"/>
      <c r="N885" s="25" t="str">
        <f t="shared" si="215"/>
        <v/>
      </c>
      <c r="O885" s="25" t="e">
        <f t="shared" si="209"/>
        <v>#N/A</v>
      </c>
      <c r="P885" s="25" t="e">
        <f t="shared" si="210"/>
        <v>#N/A</v>
      </c>
      <c r="Q885" s="25" t="e">
        <f t="shared" si="211"/>
        <v>#N/A</v>
      </c>
      <c r="R885" s="25" t="e">
        <f t="shared" si="214"/>
        <v>#N/A</v>
      </c>
      <c r="S885" s="25" t="e">
        <f t="shared" si="212"/>
        <v>#N/A</v>
      </c>
      <c r="T885" s="25" t="e">
        <f t="shared" si="213"/>
        <v>#N/A</v>
      </c>
    </row>
    <row r="886" spans="1:20" hidden="1" x14ac:dyDescent="0.25">
      <c r="A886" s="2"/>
      <c r="B886" s="100"/>
      <c r="C886" s="76"/>
      <c r="D886" s="48"/>
      <c r="E886" s="252"/>
      <c r="F886" s="253"/>
      <c r="G886" s="84"/>
      <c r="H886" s="48"/>
      <c r="I886" s="79"/>
      <c r="N886" s="25" t="str">
        <f t="shared" si="215"/>
        <v/>
      </c>
      <c r="O886" s="25" t="e">
        <f t="shared" si="209"/>
        <v>#N/A</v>
      </c>
      <c r="P886" s="25" t="e">
        <f t="shared" si="210"/>
        <v>#N/A</v>
      </c>
      <c r="Q886" s="25" t="e">
        <f t="shared" si="211"/>
        <v>#N/A</v>
      </c>
      <c r="R886" s="25" t="e">
        <f t="shared" si="214"/>
        <v>#N/A</v>
      </c>
      <c r="S886" s="25" t="e">
        <f t="shared" si="212"/>
        <v>#N/A</v>
      </c>
      <c r="T886" s="25" t="e">
        <f t="shared" si="213"/>
        <v>#N/A</v>
      </c>
    </row>
    <row r="887" spans="1:20" hidden="1" x14ac:dyDescent="0.25">
      <c r="A887" s="2"/>
      <c r="B887" s="100"/>
      <c r="C887" s="76"/>
      <c r="D887" s="48"/>
      <c r="E887" s="252"/>
      <c r="F887" s="253"/>
      <c r="G887" s="84"/>
      <c r="H887" s="48"/>
      <c r="I887" s="79"/>
      <c r="N887" s="25" t="str">
        <f t="shared" si="215"/>
        <v/>
      </c>
      <c r="O887" s="25" t="e">
        <f t="shared" si="209"/>
        <v>#N/A</v>
      </c>
      <c r="P887" s="25" t="e">
        <f t="shared" si="210"/>
        <v>#N/A</v>
      </c>
      <c r="Q887" s="25" t="e">
        <f t="shared" si="211"/>
        <v>#N/A</v>
      </c>
      <c r="R887" s="25" t="e">
        <f t="shared" si="214"/>
        <v>#N/A</v>
      </c>
      <c r="S887" s="25" t="e">
        <f t="shared" si="212"/>
        <v>#N/A</v>
      </c>
      <c r="T887" s="25" t="e">
        <f t="shared" si="213"/>
        <v>#N/A</v>
      </c>
    </row>
    <row r="888" spans="1:20" hidden="1" x14ac:dyDescent="0.25">
      <c r="A888" s="2"/>
      <c r="B888" s="100"/>
      <c r="C888" s="76"/>
      <c r="D888" s="48"/>
      <c r="E888" s="252"/>
      <c r="F888" s="253"/>
      <c r="G888" s="84"/>
      <c r="H888" s="48"/>
      <c r="I888" s="79"/>
      <c r="N888" s="25" t="str">
        <f t="shared" si="215"/>
        <v/>
      </c>
      <c r="O888" s="25" t="e">
        <f t="shared" si="209"/>
        <v>#N/A</v>
      </c>
      <c r="P888" s="25" t="e">
        <f t="shared" si="210"/>
        <v>#N/A</v>
      </c>
      <c r="Q888" s="25" t="e">
        <f t="shared" si="211"/>
        <v>#N/A</v>
      </c>
      <c r="R888" s="25" t="e">
        <f t="shared" si="214"/>
        <v>#N/A</v>
      </c>
      <c r="S888" s="25" t="e">
        <f t="shared" si="212"/>
        <v>#N/A</v>
      </c>
      <c r="T888" s="25" t="e">
        <f t="shared" si="213"/>
        <v>#N/A</v>
      </c>
    </row>
    <row r="889" spans="1:20" hidden="1" x14ac:dyDescent="0.25">
      <c r="A889" s="2"/>
      <c r="B889" s="100"/>
      <c r="C889" s="76"/>
      <c r="D889" s="48"/>
      <c r="E889" s="252"/>
      <c r="F889" s="253"/>
      <c r="G889" s="84"/>
      <c r="H889" s="48"/>
      <c r="I889" s="79"/>
      <c r="N889" s="25" t="str">
        <f t="shared" si="215"/>
        <v/>
      </c>
      <c r="O889" s="25" t="e">
        <f t="shared" si="209"/>
        <v>#N/A</v>
      </c>
      <c r="P889" s="25" t="e">
        <f t="shared" si="210"/>
        <v>#N/A</v>
      </c>
      <c r="Q889" s="25" t="e">
        <f t="shared" si="211"/>
        <v>#N/A</v>
      </c>
      <c r="R889" s="25" t="e">
        <f t="shared" si="214"/>
        <v>#N/A</v>
      </c>
      <c r="S889" s="25" t="e">
        <f t="shared" si="212"/>
        <v>#N/A</v>
      </c>
      <c r="T889" s="25" t="e">
        <f t="shared" si="213"/>
        <v>#N/A</v>
      </c>
    </row>
    <row r="890" spans="1:20" hidden="1" x14ac:dyDescent="0.25">
      <c r="A890" s="2"/>
      <c r="B890" s="100"/>
      <c r="C890" s="76"/>
      <c r="D890" s="48"/>
      <c r="E890" s="252"/>
      <c r="F890" s="253"/>
      <c r="G890" s="84"/>
      <c r="H890" s="48"/>
      <c r="I890" s="79"/>
      <c r="N890" s="25" t="str">
        <f t="shared" si="215"/>
        <v/>
      </c>
      <c r="O890" s="25" t="e">
        <f t="shared" si="209"/>
        <v>#N/A</v>
      </c>
      <c r="P890" s="25" t="e">
        <f t="shared" si="210"/>
        <v>#N/A</v>
      </c>
      <c r="Q890" s="25" t="e">
        <f t="shared" si="211"/>
        <v>#N/A</v>
      </c>
      <c r="R890" s="25" t="e">
        <f t="shared" si="214"/>
        <v>#N/A</v>
      </c>
      <c r="S890" s="25" t="e">
        <f t="shared" si="212"/>
        <v>#N/A</v>
      </c>
      <c r="T890" s="25" t="e">
        <f t="shared" si="213"/>
        <v>#N/A</v>
      </c>
    </row>
    <row r="891" spans="1:20" hidden="1" x14ac:dyDescent="0.25">
      <c r="A891" s="2"/>
      <c r="B891" s="100"/>
      <c r="C891" s="76"/>
      <c r="D891" s="48"/>
      <c r="E891" s="252"/>
      <c r="F891" s="253"/>
      <c r="G891" s="84"/>
      <c r="H891" s="48"/>
      <c r="I891" s="79"/>
      <c r="N891" s="25" t="str">
        <f t="shared" si="215"/>
        <v/>
      </c>
      <c r="O891" s="25" t="e">
        <f t="shared" si="209"/>
        <v>#N/A</v>
      </c>
      <c r="P891" s="25" t="e">
        <f t="shared" si="210"/>
        <v>#N/A</v>
      </c>
      <c r="Q891" s="25" t="e">
        <f t="shared" si="211"/>
        <v>#N/A</v>
      </c>
      <c r="R891" s="25" t="e">
        <f t="shared" si="214"/>
        <v>#N/A</v>
      </c>
      <c r="S891" s="25" t="e">
        <f t="shared" si="212"/>
        <v>#N/A</v>
      </c>
      <c r="T891" s="25" t="e">
        <f t="shared" si="213"/>
        <v>#N/A</v>
      </c>
    </row>
    <row r="892" spans="1:20" hidden="1" x14ac:dyDescent="0.25">
      <c r="A892" s="2"/>
      <c r="B892" s="100"/>
      <c r="C892" s="76"/>
      <c r="D892" s="48"/>
      <c r="E892" s="252"/>
      <c r="F892" s="253"/>
      <c r="G892" s="84"/>
      <c r="H892" s="48"/>
      <c r="I892" s="79"/>
      <c r="N892" s="25" t="str">
        <f t="shared" si="215"/>
        <v/>
      </c>
      <c r="O892" s="25" t="e">
        <f t="shared" si="209"/>
        <v>#N/A</v>
      </c>
      <c r="P892" s="25" t="e">
        <f t="shared" si="210"/>
        <v>#N/A</v>
      </c>
      <c r="Q892" s="25" t="e">
        <f t="shared" si="211"/>
        <v>#N/A</v>
      </c>
      <c r="R892" s="25" t="e">
        <f t="shared" si="214"/>
        <v>#N/A</v>
      </c>
      <c r="S892" s="25" t="e">
        <f t="shared" si="212"/>
        <v>#N/A</v>
      </c>
      <c r="T892" s="25" t="e">
        <f t="shared" si="213"/>
        <v>#N/A</v>
      </c>
    </row>
    <row r="893" spans="1:20" hidden="1" x14ac:dyDescent="0.25">
      <c r="A893" s="2"/>
      <c r="B893" s="100"/>
      <c r="C893" s="76"/>
      <c r="D893" s="48"/>
      <c r="E893" s="252"/>
      <c r="F893" s="253"/>
      <c r="G893" s="84"/>
      <c r="H893" s="48"/>
      <c r="I893" s="79"/>
      <c r="N893" s="25" t="str">
        <f t="shared" si="215"/>
        <v/>
      </c>
      <c r="O893" s="25" t="e">
        <f t="shared" si="209"/>
        <v>#N/A</v>
      </c>
      <c r="P893" s="25" t="e">
        <f t="shared" si="210"/>
        <v>#N/A</v>
      </c>
      <c r="Q893" s="25" t="e">
        <f t="shared" si="211"/>
        <v>#N/A</v>
      </c>
      <c r="R893" s="25" t="e">
        <f t="shared" si="214"/>
        <v>#N/A</v>
      </c>
      <c r="S893" s="25" t="e">
        <f t="shared" si="212"/>
        <v>#N/A</v>
      </c>
      <c r="T893" s="25" t="e">
        <f t="shared" si="213"/>
        <v>#N/A</v>
      </c>
    </row>
    <row r="894" spans="1:20" hidden="1" x14ac:dyDescent="0.25">
      <c r="A894" s="2"/>
      <c r="B894" s="100"/>
      <c r="C894" s="76"/>
      <c r="D894" s="48"/>
      <c r="E894" s="252"/>
      <c r="F894" s="253"/>
      <c r="G894" s="84"/>
      <c r="H894" s="48"/>
      <c r="I894" s="79"/>
      <c r="N894" s="25" t="str">
        <f t="shared" si="215"/>
        <v/>
      </c>
      <c r="O894" s="25" t="e">
        <f t="shared" si="209"/>
        <v>#N/A</v>
      </c>
      <c r="P894" s="25" t="e">
        <f t="shared" si="210"/>
        <v>#N/A</v>
      </c>
      <c r="Q894" s="25" t="e">
        <f t="shared" si="211"/>
        <v>#N/A</v>
      </c>
      <c r="R894" s="25" t="e">
        <f t="shared" si="214"/>
        <v>#N/A</v>
      </c>
      <c r="S894" s="25" t="e">
        <f t="shared" si="212"/>
        <v>#N/A</v>
      </c>
      <c r="T894" s="25" t="e">
        <f t="shared" si="213"/>
        <v>#N/A</v>
      </c>
    </row>
    <row r="895" spans="1:20" hidden="1" x14ac:dyDescent="0.25">
      <c r="A895" s="2"/>
      <c r="B895" s="100"/>
      <c r="C895" s="76"/>
      <c r="D895" s="48"/>
      <c r="E895" s="252"/>
      <c r="F895" s="253"/>
      <c r="G895" s="84"/>
      <c r="H895" s="48"/>
      <c r="I895" s="79"/>
      <c r="N895" s="25" t="str">
        <f t="shared" si="215"/>
        <v/>
      </c>
      <c r="O895" s="25" t="e">
        <f t="shared" si="209"/>
        <v>#N/A</v>
      </c>
      <c r="P895" s="25" t="e">
        <f t="shared" si="210"/>
        <v>#N/A</v>
      </c>
      <c r="Q895" s="25" t="e">
        <f t="shared" si="211"/>
        <v>#N/A</v>
      </c>
      <c r="R895" s="25" t="e">
        <f t="shared" si="214"/>
        <v>#N/A</v>
      </c>
      <c r="S895" s="25" t="e">
        <f t="shared" si="212"/>
        <v>#N/A</v>
      </c>
      <c r="T895" s="25" t="e">
        <f t="shared" si="213"/>
        <v>#N/A</v>
      </c>
    </row>
    <row r="896" spans="1:20" hidden="1" x14ac:dyDescent="0.25">
      <c r="A896" s="2"/>
      <c r="B896" s="100"/>
      <c r="C896" s="76"/>
      <c r="D896" s="48"/>
      <c r="E896" s="252"/>
      <c r="F896" s="253"/>
      <c r="G896" s="84"/>
      <c r="H896" s="48"/>
      <c r="I896" s="79"/>
      <c r="N896" s="25" t="str">
        <f t="shared" si="215"/>
        <v/>
      </c>
      <c r="O896" s="25" t="e">
        <f t="shared" si="209"/>
        <v>#N/A</v>
      </c>
      <c r="P896" s="25" t="e">
        <f t="shared" si="210"/>
        <v>#N/A</v>
      </c>
      <c r="Q896" s="25" t="e">
        <f t="shared" si="211"/>
        <v>#N/A</v>
      </c>
      <c r="R896" s="25" t="e">
        <f t="shared" si="214"/>
        <v>#N/A</v>
      </c>
      <c r="S896" s="25" t="e">
        <f t="shared" si="212"/>
        <v>#N/A</v>
      </c>
      <c r="T896" s="25" t="e">
        <f t="shared" si="213"/>
        <v>#N/A</v>
      </c>
    </row>
    <row r="897" spans="1:20" hidden="1" x14ac:dyDescent="0.25">
      <c r="A897" s="2"/>
      <c r="B897" s="100"/>
      <c r="C897" s="76"/>
      <c r="D897" s="48"/>
      <c r="E897" s="252"/>
      <c r="F897" s="253"/>
      <c r="G897" s="84"/>
      <c r="H897" s="48"/>
      <c r="I897" s="79"/>
      <c r="N897" s="25" t="str">
        <f t="shared" si="215"/>
        <v/>
      </c>
      <c r="O897" s="25" t="e">
        <f t="shared" si="209"/>
        <v>#N/A</v>
      </c>
      <c r="P897" s="25" t="e">
        <f t="shared" si="210"/>
        <v>#N/A</v>
      </c>
      <c r="Q897" s="25" t="e">
        <f t="shared" si="211"/>
        <v>#N/A</v>
      </c>
      <c r="R897" s="25" t="e">
        <f t="shared" si="214"/>
        <v>#N/A</v>
      </c>
      <c r="S897" s="25" t="e">
        <f t="shared" si="212"/>
        <v>#N/A</v>
      </c>
      <c r="T897" s="25" t="e">
        <f t="shared" si="213"/>
        <v>#N/A</v>
      </c>
    </row>
    <row r="898" spans="1:20" hidden="1" x14ac:dyDescent="0.25">
      <c r="A898" s="2"/>
      <c r="B898" s="100"/>
      <c r="C898" s="76"/>
      <c r="D898" s="48"/>
      <c r="E898" s="252"/>
      <c r="F898" s="253"/>
      <c r="G898" s="84"/>
      <c r="H898" s="48"/>
      <c r="I898" s="79"/>
      <c r="N898" s="25" t="str">
        <f t="shared" si="215"/>
        <v/>
      </c>
      <c r="O898" s="25" t="e">
        <f t="shared" si="209"/>
        <v>#N/A</v>
      </c>
      <c r="P898" s="25" t="e">
        <f t="shared" si="210"/>
        <v>#N/A</v>
      </c>
      <c r="Q898" s="25" t="e">
        <f t="shared" si="211"/>
        <v>#N/A</v>
      </c>
      <c r="R898" s="25" t="e">
        <f t="shared" si="214"/>
        <v>#N/A</v>
      </c>
      <c r="S898" s="25" t="e">
        <f t="shared" si="212"/>
        <v>#N/A</v>
      </c>
      <c r="T898" s="25" t="e">
        <f t="shared" si="213"/>
        <v>#N/A</v>
      </c>
    </row>
    <row r="899" spans="1:20" hidden="1" x14ac:dyDescent="0.25">
      <c r="A899" s="2"/>
      <c r="B899" s="100"/>
      <c r="C899" s="76"/>
      <c r="D899" s="48"/>
      <c r="E899" s="252"/>
      <c r="F899" s="253"/>
      <c r="G899" s="84"/>
      <c r="H899" s="48"/>
      <c r="I899" s="79"/>
      <c r="N899" s="25" t="str">
        <f t="shared" si="215"/>
        <v/>
      </c>
      <c r="O899" s="25" t="e">
        <f t="shared" si="209"/>
        <v>#N/A</v>
      </c>
      <c r="P899" s="25" t="e">
        <f t="shared" si="210"/>
        <v>#N/A</v>
      </c>
      <c r="Q899" s="25" t="e">
        <f t="shared" si="211"/>
        <v>#N/A</v>
      </c>
      <c r="R899" s="25" t="e">
        <f t="shared" si="214"/>
        <v>#N/A</v>
      </c>
      <c r="S899" s="25" t="e">
        <f t="shared" si="212"/>
        <v>#N/A</v>
      </c>
      <c r="T899" s="25" t="e">
        <f t="shared" si="213"/>
        <v>#N/A</v>
      </c>
    </row>
    <row r="900" spans="1:20" hidden="1" x14ac:dyDescent="0.25">
      <c r="A900" s="2"/>
      <c r="B900" s="100"/>
      <c r="C900" s="76"/>
      <c r="D900" s="48"/>
      <c r="E900" s="252"/>
      <c r="F900" s="253"/>
      <c r="G900" s="84"/>
      <c r="H900" s="48"/>
      <c r="I900" s="79"/>
      <c r="N900" s="25" t="str">
        <f t="shared" si="215"/>
        <v/>
      </c>
      <c r="O900" s="25" t="e">
        <f t="shared" si="209"/>
        <v>#N/A</v>
      </c>
      <c r="P900" s="25" t="e">
        <f t="shared" si="210"/>
        <v>#N/A</v>
      </c>
      <c r="Q900" s="25" t="e">
        <f t="shared" si="211"/>
        <v>#N/A</v>
      </c>
      <c r="R900" s="25" t="e">
        <f t="shared" si="214"/>
        <v>#N/A</v>
      </c>
      <c r="S900" s="25" t="e">
        <f t="shared" si="212"/>
        <v>#N/A</v>
      </c>
      <c r="T900" s="25" t="e">
        <f t="shared" si="213"/>
        <v>#N/A</v>
      </c>
    </row>
    <row r="901" spans="1:20" hidden="1" x14ac:dyDescent="0.25">
      <c r="A901" s="2"/>
      <c r="B901" s="100"/>
      <c r="C901" s="76"/>
      <c r="D901" s="48"/>
      <c r="E901" s="252"/>
      <c r="F901" s="253"/>
      <c r="G901" s="84"/>
      <c r="H901" s="48"/>
      <c r="I901" s="79"/>
      <c r="N901" s="25" t="str">
        <f t="shared" si="215"/>
        <v/>
      </c>
      <c r="O901" s="25" t="e">
        <f t="shared" si="209"/>
        <v>#N/A</v>
      </c>
      <c r="P901" s="25" t="e">
        <f t="shared" si="210"/>
        <v>#N/A</v>
      </c>
      <c r="Q901" s="25" t="e">
        <f t="shared" si="211"/>
        <v>#N/A</v>
      </c>
      <c r="R901" s="25" t="e">
        <f t="shared" si="214"/>
        <v>#N/A</v>
      </c>
      <c r="S901" s="25" t="e">
        <f t="shared" si="212"/>
        <v>#N/A</v>
      </c>
      <c r="T901" s="25" t="e">
        <f t="shared" si="213"/>
        <v>#N/A</v>
      </c>
    </row>
    <row r="902" spans="1:20" hidden="1" x14ac:dyDescent="0.25">
      <c r="A902" s="2"/>
      <c r="B902" s="100"/>
      <c r="C902" s="76"/>
      <c r="D902" s="48"/>
      <c r="E902" s="252"/>
      <c r="F902" s="253"/>
      <c r="G902" s="84"/>
      <c r="H902" s="48"/>
      <c r="I902" s="79"/>
      <c r="N902" s="25" t="str">
        <f t="shared" si="215"/>
        <v/>
      </c>
      <c r="O902" s="25" t="e">
        <f t="shared" si="209"/>
        <v>#N/A</v>
      </c>
      <c r="P902" s="25" t="e">
        <f t="shared" si="210"/>
        <v>#N/A</v>
      </c>
      <c r="Q902" s="25" t="e">
        <f t="shared" si="211"/>
        <v>#N/A</v>
      </c>
      <c r="R902" s="25" t="e">
        <f t="shared" si="214"/>
        <v>#N/A</v>
      </c>
      <c r="S902" s="25" t="e">
        <f t="shared" si="212"/>
        <v>#N/A</v>
      </c>
      <c r="T902" s="25" t="e">
        <f t="shared" si="213"/>
        <v>#N/A</v>
      </c>
    </row>
    <row r="903" spans="1:20" hidden="1" x14ac:dyDescent="0.25">
      <c r="A903" s="2"/>
      <c r="B903" s="100"/>
      <c r="C903" s="76"/>
      <c r="D903" s="48"/>
      <c r="E903" s="252"/>
      <c r="F903" s="253"/>
      <c r="G903" s="84"/>
      <c r="H903" s="48"/>
      <c r="I903" s="79"/>
      <c r="N903" s="25" t="str">
        <f t="shared" si="215"/>
        <v/>
      </c>
      <c r="O903" s="25" t="e">
        <f t="shared" si="209"/>
        <v>#N/A</v>
      </c>
      <c r="P903" s="25" t="e">
        <f t="shared" si="210"/>
        <v>#N/A</v>
      </c>
      <c r="Q903" s="25" t="e">
        <f t="shared" si="211"/>
        <v>#N/A</v>
      </c>
      <c r="R903" s="25" t="e">
        <f t="shared" si="214"/>
        <v>#N/A</v>
      </c>
      <c r="S903" s="25" t="e">
        <f t="shared" si="212"/>
        <v>#N/A</v>
      </c>
      <c r="T903" s="25" t="e">
        <f t="shared" si="213"/>
        <v>#N/A</v>
      </c>
    </row>
    <row r="904" spans="1:20" hidden="1" x14ac:dyDescent="0.25">
      <c r="A904" s="2"/>
      <c r="B904" s="100"/>
      <c r="C904" s="76"/>
      <c r="D904" s="48"/>
      <c r="E904" s="252"/>
      <c r="F904" s="253"/>
      <c r="G904" s="84"/>
      <c r="H904" s="48"/>
      <c r="I904" s="79"/>
      <c r="N904" s="25" t="str">
        <f t="shared" si="215"/>
        <v/>
      </c>
      <c r="O904" s="25" t="e">
        <f t="shared" si="209"/>
        <v>#N/A</v>
      </c>
      <c r="P904" s="25" t="e">
        <f t="shared" si="210"/>
        <v>#N/A</v>
      </c>
      <c r="Q904" s="25" t="e">
        <f t="shared" si="211"/>
        <v>#N/A</v>
      </c>
      <c r="R904" s="25" t="e">
        <f t="shared" si="214"/>
        <v>#N/A</v>
      </c>
      <c r="S904" s="25" t="e">
        <f t="shared" si="212"/>
        <v>#N/A</v>
      </c>
      <c r="T904" s="25" t="e">
        <f t="shared" si="213"/>
        <v>#N/A</v>
      </c>
    </row>
    <row r="905" spans="1:20" hidden="1" x14ac:dyDescent="0.25">
      <c r="A905" s="2"/>
      <c r="B905" s="100"/>
      <c r="C905" s="76"/>
      <c r="D905" s="48"/>
      <c r="E905" s="252"/>
      <c r="F905" s="253"/>
      <c r="G905" s="84"/>
      <c r="H905" s="48"/>
      <c r="I905" s="79"/>
      <c r="N905" s="25" t="str">
        <f t="shared" si="215"/>
        <v/>
      </c>
      <c r="O905" s="25" t="e">
        <f t="shared" si="209"/>
        <v>#N/A</v>
      </c>
      <c r="P905" s="25" t="e">
        <f t="shared" si="210"/>
        <v>#N/A</v>
      </c>
      <c r="Q905" s="25" t="e">
        <f t="shared" si="211"/>
        <v>#N/A</v>
      </c>
      <c r="R905" s="25" t="e">
        <f t="shared" si="214"/>
        <v>#N/A</v>
      </c>
      <c r="S905" s="25" t="e">
        <f t="shared" si="212"/>
        <v>#N/A</v>
      </c>
      <c r="T905" s="25" t="e">
        <f t="shared" si="213"/>
        <v>#N/A</v>
      </c>
    </row>
    <row r="906" spans="1:20" hidden="1" x14ac:dyDescent="0.25">
      <c r="A906" s="2"/>
      <c r="B906" s="100"/>
      <c r="C906" s="76"/>
      <c r="D906" s="48"/>
      <c r="E906" s="252"/>
      <c r="F906" s="253"/>
      <c r="G906" s="84"/>
      <c r="H906" s="48"/>
      <c r="I906" s="79"/>
      <c r="N906" s="25" t="str">
        <f t="shared" si="215"/>
        <v/>
      </c>
      <c r="O906" s="25" t="e">
        <f t="shared" si="209"/>
        <v>#N/A</v>
      </c>
      <c r="P906" s="25" t="e">
        <f t="shared" si="210"/>
        <v>#N/A</v>
      </c>
      <c r="Q906" s="25" t="e">
        <f t="shared" si="211"/>
        <v>#N/A</v>
      </c>
      <c r="R906" s="25" t="e">
        <f t="shared" si="214"/>
        <v>#N/A</v>
      </c>
      <c r="S906" s="25" t="e">
        <f t="shared" si="212"/>
        <v>#N/A</v>
      </c>
      <c r="T906" s="25" t="e">
        <f t="shared" si="213"/>
        <v>#N/A</v>
      </c>
    </row>
    <row r="907" spans="1:20" hidden="1" x14ac:dyDescent="0.25">
      <c r="A907" s="2"/>
      <c r="B907" s="100"/>
      <c r="C907" s="76"/>
      <c r="D907" s="48"/>
      <c r="E907" s="252"/>
      <c r="F907" s="253"/>
      <c r="G907" s="84"/>
      <c r="H907" s="48"/>
      <c r="I907" s="79"/>
      <c r="N907" s="25" t="str">
        <f t="shared" si="215"/>
        <v/>
      </c>
      <c r="O907" s="25" t="e">
        <f t="shared" si="209"/>
        <v>#N/A</v>
      </c>
      <c r="P907" s="25" t="e">
        <f t="shared" si="210"/>
        <v>#N/A</v>
      </c>
      <c r="Q907" s="25" t="e">
        <f t="shared" si="211"/>
        <v>#N/A</v>
      </c>
      <c r="R907" s="25" t="e">
        <f t="shared" si="214"/>
        <v>#N/A</v>
      </c>
      <c r="S907" s="25" t="e">
        <f t="shared" si="212"/>
        <v>#N/A</v>
      </c>
      <c r="T907" s="25" t="e">
        <f t="shared" si="213"/>
        <v>#N/A</v>
      </c>
    </row>
    <row r="908" spans="1:20" hidden="1" x14ac:dyDescent="0.25">
      <c r="A908" s="2"/>
      <c r="B908" s="100"/>
      <c r="C908" s="76"/>
      <c r="D908" s="48"/>
      <c r="E908" s="252"/>
      <c r="F908" s="253"/>
      <c r="G908" s="84"/>
      <c r="H908" s="48"/>
      <c r="I908" s="79"/>
      <c r="N908" s="25" t="str">
        <f t="shared" si="215"/>
        <v/>
      </c>
      <c r="O908" s="25" t="e">
        <f t="shared" si="209"/>
        <v>#N/A</v>
      </c>
      <c r="P908" s="25" t="e">
        <f t="shared" si="210"/>
        <v>#N/A</v>
      </c>
      <c r="Q908" s="25" t="e">
        <f t="shared" si="211"/>
        <v>#N/A</v>
      </c>
      <c r="R908" s="25" t="e">
        <f t="shared" si="214"/>
        <v>#N/A</v>
      </c>
      <c r="S908" s="25" t="e">
        <f t="shared" si="212"/>
        <v>#N/A</v>
      </c>
      <c r="T908" s="25" t="e">
        <f t="shared" si="213"/>
        <v>#N/A</v>
      </c>
    </row>
    <row r="909" spans="1:20" hidden="1" x14ac:dyDescent="0.25">
      <c r="A909" s="2"/>
      <c r="B909" s="100"/>
      <c r="C909" s="76"/>
      <c r="D909" s="48"/>
      <c r="E909" s="252"/>
      <c r="F909" s="253"/>
      <c r="G909" s="84"/>
      <c r="H909" s="48"/>
      <c r="I909" s="79"/>
      <c r="N909" s="25" t="str">
        <f t="shared" si="215"/>
        <v/>
      </c>
      <c r="O909" s="25" t="e">
        <f t="shared" si="209"/>
        <v>#N/A</v>
      </c>
      <c r="P909" s="25" t="e">
        <f t="shared" si="210"/>
        <v>#N/A</v>
      </c>
      <c r="Q909" s="25" t="e">
        <f t="shared" si="211"/>
        <v>#N/A</v>
      </c>
      <c r="R909" s="25" t="e">
        <f t="shared" si="214"/>
        <v>#N/A</v>
      </c>
      <c r="S909" s="25" t="e">
        <f t="shared" si="212"/>
        <v>#N/A</v>
      </c>
      <c r="T909" s="25" t="e">
        <f t="shared" si="213"/>
        <v>#N/A</v>
      </c>
    </row>
    <row r="910" spans="1:20" hidden="1" x14ac:dyDescent="0.25">
      <c r="A910" s="2"/>
      <c r="B910" s="100"/>
      <c r="C910" s="76"/>
      <c r="D910" s="48"/>
      <c r="E910" s="252"/>
      <c r="F910" s="253"/>
      <c r="G910" s="84"/>
      <c r="H910" s="48"/>
      <c r="I910" s="79"/>
      <c r="N910" s="25" t="str">
        <f t="shared" si="215"/>
        <v/>
      </c>
      <c r="O910" s="25" t="e">
        <f t="shared" si="209"/>
        <v>#N/A</v>
      </c>
      <c r="P910" s="25" t="e">
        <f t="shared" si="210"/>
        <v>#N/A</v>
      </c>
      <c r="Q910" s="25" t="e">
        <f t="shared" si="211"/>
        <v>#N/A</v>
      </c>
      <c r="R910" s="25" t="e">
        <f t="shared" si="214"/>
        <v>#N/A</v>
      </c>
      <c r="S910" s="25" t="e">
        <f t="shared" si="212"/>
        <v>#N/A</v>
      </c>
      <c r="T910" s="25" t="e">
        <f t="shared" si="213"/>
        <v>#N/A</v>
      </c>
    </row>
    <row r="911" spans="1:20" hidden="1" x14ac:dyDescent="0.25">
      <c r="A911" s="2"/>
      <c r="B911" s="100"/>
      <c r="C911" s="76"/>
      <c r="D911" s="48"/>
      <c r="E911" s="252"/>
      <c r="F911" s="253"/>
      <c r="G911" s="84"/>
      <c r="H911" s="48"/>
      <c r="I911" s="79"/>
      <c r="N911" s="25" t="str">
        <f t="shared" si="215"/>
        <v/>
      </c>
      <c r="O911" s="25" t="e">
        <f t="shared" si="209"/>
        <v>#N/A</v>
      </c>
      <c r="P911" s="25" t="e">
        <f t="shared" si="210"/>
        <v>#N/A</v>
      </c>
      <c r="Q911" s="25" t="e">
        <f t="shared" si="211"/>
        <v>#N/A</v>
      </c>
      <c r="R911" s="25" t="e">
        <f t="shared" si="214"/>
        <v>#N/A</v>
      </c>
      <c r="S911" s="25" t="e">
        <f t="shared" si="212"/>
        <v>#N/A</v>
      </c>
      <c r="T911" s="25" t="e">
        <f t="shared" si="213"/>
        <v>#N/A</v>
      </c>
    </row>
    <row r="912" spans="1:20" hidden="1" x14ac:dyDescent="0.25">
      <c r="A912" s="2"/>
      <c r="B912" s="100"/>
      <c r="C912" s="76"/>
      <c r="D912" s="48"/>
      <c r="E912" s="252"/>
      <c r="F912" s="253"/>
      <c r="G912" s="84"/>
      <c r="H912" s="48"/>
      <c r="I912" s="79"/>
      <c r="N912" s="25" t="str">
        <f t="shared" si="215"/>
        <v/>
      </c>
      <c r="O912" s="25" t="e">
        <f t="shared" si="209"/>
        <v>#N/A</v>
      </c>
      <c r="P912" s="25" t="e">
        <f t="shared" si="210"/>
        <v>#N/A</v>
      </c>
      <c r="Q912" s="25" t="e">
        <f t="shared" si="211"/>
        <v>#N/A</v>
      </c>
      <c r="R912" s="25" t="e">
        <f t="shared" si="214"/>
        <v>#N/A</v>
      </c>
      <c r="S912" s="25" t="e">
        <f t="shared" si="212"/>
        <v>#N/A</v>
      </c>
      <c r="T912" s="25" t="e">
        <f t="shared" si="213"/>
        <v>#N/A</v>
      </c>
    </row>
    <row r="913" spans="1:20" hidden="1" x14ac:dyDescent="0.25">
      <c r="A913" s="2"/>
      <c r="B913" s="100"/>
      <c r="C913" s="76"/>
      <c r="D913" s="48"/>
      <c r="E913" s="252"/>
      <c r="F913" s="253"/>
      <c r="G913" s="84"/>
      <c r="H913" s="48"/>
      <c r="I913" s="79"/>
      <c r="N913" s="25" t="str">
        <f t="shared" si="215"/>
        <v/>
      </c>
      <c r="O913" s="25" t="e">
        <f t="shared" si="209"/>
        <v>#N/A</v>
      </c>
      <c r="P913" s="25" t="e">
        <f t="shared" si="210"/>
        <v>#N/A</v>
      </c>
      <c r="Q913" s="25" t="e">
        <f t="shared" si="211"/>
        <v>#N/A</v>
      </c>
      <c r="R913" s="25" t="e">
        <f t="shared" si="214"/>
        <v>#N/A</v>
      </c>
      <c r="S913" s="25" t="e">
        <f t="shared" si="212"/>
        <v>#N/A</v>
      </c>
      <c r="T913" s="25" t="e">
        <f t="shared" si="213"/>
        <v>#N/A</v>
      </c>
    </row>
    <row r="914" spans="1:20" hidden="1" x14ac:dyDescent="0.25">
      <c r="A914" s="2"/>
      <c r="B914" s="100"/>
      <c r="C914" s="76"/>
      <c r="D914" s="48"/>
      <c r="E914" s="252"/>
      <c r="F914" s="253"/>
      <c r="G914" s="84"/>
      <c r="H914" s="48"/>
      <c r="I914" s="79"/>
      <c r="N914" s="25" t="str">
        <f t="shared" si="215"/>
        <v/>
      </c>
      <c r="O914" s="25" t="e">
        <f t="shared" si="209"/>
        <v>#N/A</v>
      </c>
      <c r="P914" s="25" t="e">
        <f t="shared" si="210"/>
        <v>#N/A</v>
      </c>
      <c r="Q914" s="25" t="e">
        <f t="shared" si="211"/>
        <v>#N/A</v>
      </c>
      <c r="R914" s="25" t="e">
        <f t="shared" si="214"/>
        <v>#N/A</v>
      </c>
      <c r="S914" s="25" t="e">
        <f t="shared" si="212"/>
        <v>#N/A</v>
      </c>
      <c r="T914" s="25" t="e">
        <f t="shared" si="213"/>
        <v>#N/A</v>
      </c>
    </row>
    <row r="915" spans="1:20" hidden="1" x14ac:dyDescent="0.25">
      <c r="A915" s="2"/>
      <c r="B915" s="100"/>
      <c r="C915" s="76"/>
      <c r="D915" s="48"/>
      <c r="E915" s="252"/>
      <c r="F915" s="253"/>
      <c r="G915" s="84"/>
      <c r="H915" s="48"/>
      <c r="I915" s="79"/>
      <c r="N915" s="25" t="str">
        <f t="shared" si="215"/>
        <v/>
      </c>
      <c r="O915" s="25" t="e">
        <f t="shared" si="209"/>
        <v>#N/A</v>
      </c>
      <c r="P915" s="25" t="e">
        <f t="shared" si="210"/>
        <v>#N/A</v>
      </c>
      <c r="Q915" s="25" t="e">
        <f t="shared" si="211"/>
        <v>#N/A</v>
      </c>
      <c r="R915" s="25" t="e">
        <f t="shared" si="214"/>
        <v>#N/A</v>
      </c>
      <c r="S915" s="25" t="e">
        <f t="shared" si="212"/>
        <v>#N/A</v>
      </c>
      <c r="T915" s="25" t="e">
        <f t="shared" si="213"/>
        <v>#N/A</v>
      </c>
    </row>
    <row r="916" spans="1:20" hidden="1" x14ac:dyDescent="0.25">
      <c r="A916" s="2"/>
      <c r="B916" s="100"/>
      <c r="C916" s="76"/>
      <c r="D916" s="48"/>
      <c r="E916" s="252"/>
      <c r="F916" s="253"/>
      <c r="G916" s="84"/>
      <c r="H916" s="48"/>
      <c r="I916" s="79"/>
      <c r="N916" s="25" t="str">
        <f t="shared" si="215"/>
        <v/>
      </c>
      <c r="O916" s="25" t="e">
        <f t="shared" si="209"/>
        <v>#N/A</v>
      </c>
      <c r="P916" s="25" t="e">
        <f t="shared" si="210"/>
        <v>#N/A</v>
      </c>
      <c r="Q916" s="25" t="e">
        <f t="shared" si="211"/>
        <v>#N/A</v>
      </c>
      <c r="R916" s="25" t="e">
        <f t="shared" si="214"/>
        <v>#N/A</v>
      </c>
      <c r="S916" s="25" t="e">
        <f t="shared" si="212"/>
        <v>#N/A</v>
      </c>
      <c r="T916" s="25" t="e">
        <f t="shared" si="213"/>
        <v>#N/A</v>
      </c>
    </row>
    <row r="917" spans="1:20" hidden="1" x14ac:dyDescent="0.25">
      <c r="A917" s="2"/>
      <c r="B917" s="100"/>
      <c r="C917" s="76"/>
      <c r="D917" s="48"/>
      <c r="E917" s="252"/>
      <c r="F917" s="253"/>
      <c r="G917" s="84"/>
      <c r="H917" s="48"/>
      <c r="I917" s="79"/>
      <c r="N917" s="25" t="str">
        <f t="shared" si="215"/>
        <v/>
      </c>
      <c r="O917" s="25" t="e">
        <f t="shared" si="209"/>
        <v>#N/A</v>
      </c>
      <c r="P917" s="25" t="e">
        <f t="shared" si="210"/>
        <v>#N/A</v>
      </c>
      <c r="Q917" s="25" t="e">
        <f t="shared" si="211"/>
        <v>#N/A</v>
      </c>
      <c r="R917" s="25" t="e">
        <f t="shared" si="214"/>
        <v>#N/A</v>
      </c>
      <c r="S917" s="25" t="e">
        <f t="shared" si="212"/>
        <v>#N/A</v>
      </c>
      <c r="T917" s="25" t="e">
        <f t="shared" si="213"/>
        <v>#N/A</v>
      </c>
    </row>
    <row r="918" spans="1:20" hidden="1" x14ac:dyDescent="0.25">
      <c r="A918" s="2"/>
      <c r="B918" s="100"/>
      <c r="C918" s="76"/>
      <c r="D918" s="48"/>
      <c r="E918" s="252"/>
      <c r="F918" s="253"/>
      <c r="G918" s="84"/>
      <c r="H918" s="48"/>
      <c r="I918" s="79"/>
      <c r="N918" s="25" t="str">
        <f t="shared" si="215"/>
        <v/>
      </c>
      <c r="O918" s="25" t="e">
        <f t="shared" si="209"/>
        <v>#N/A</v>
      </c>
      <c r="P918" s="25" t="e">
        <f t="shared" si="210"/>
        <v>#N/A</v>
      </c>
      <c r="Q918" s="25" t="e">
        <f t="shared" si="211"/>
        <v>#N/A</v>
      </c>
      <c r="R918" s="25" t="e">
        <f t="shared" si="214"/>
        <v>#N/A</v>
      </c>
      <c r="S918" s="25" t="e">
        <f t="shared" si="212"/>
        <v>#N/A</v>
      </c>
      <c r="T918" s="25" t="e">
        <f t="shared" si="213"/>
        <v>#N/A</v>
      </c>
    </row>
    <row r="919" spans="1:20" hidden="1" x14ac:dyDescent="0.25">
      <c r="A919" s="2"/>
      <c r="B919" s="100"/>
      <c r="C919" s="76"/>
      <c r="D919" s="48"/>
      <c r="E919" s="252"/>
      <c r="F919" s="253"/>
      <c r="G919" s="84"/>
      <c r="H919" s="48"/>
      <c r="I919" s="79"/>
      <c r="N919" s="25" t="str">
        <f t="shared" si="215"/>
        <v/>
      </c>
      <c r="O919" s="25" t="e">
        <f t="shared" si="209"/>
        <v>#N/A</v>
      </c>
      <c r="P919" s="25" t="e">
        <f t="shared" si="210"/>
        <v>#N/A</v>
      </c>
      <c r="Q919" s="25" t="e">
        <f t="shared" si="211"/>
        <v>#N/A</v>
      </c>
      <c r="R919" s="25" t="e">
        <f t="shared" si="214"/>
        <v>#N/A</v>
      </c>
      <c r="S919" s="25" t="e">
        <f t="shared" si="212"/>
        <v>#N/A</v>
      </c>
      <c r="T919" s="25" t="e">
        <f t="shared" si="213"/>
        <v>#N/A</v>
      </c>
    </row>
    <row r="920" spans="1:20" hidden="1" x14ac:dyDescent="0.25">
      <c r="A920" s="2"/>
      <c r="B920" s="100"/>
      <c r="C920" s="76"/>
      <c r="D920" s="48"/>
      <c r="E920" s="252"/>
      <c r="F920" s="253"/>
      <c r="G920" s="84"/>
      <c r="H920" s="48"/>
      <c r="I920" s="79"/>
      <c r="N920" s="25" t="str">
        <f t="shared" si="215"/>
        <v/>
      </c>
      <c r="O920" s="25" t="e">
        <f t="shared" ref="O920:O983" si="216">VLOOKUP($N920,$N$3:$R$11,2,FALSE)</f>
        <v>#N/A</v>
      </c>
      <c r="P920" s="25" t="e">
        <f t="shared" ref="P920:P983" si="217">VLOOKUP($N920,$N$3:$R$11,3,FALSE)</f>
        <v>#N/A</v>
      </c>
      <c r="Q920" s="25" t="e">
        <f t="shared" ref="Q920:Q983" si="218">VLOOKUP($N920,$N$3:$R$11,4,FALSE)</f>
        <v>#N/A</v>
      </c>
      <c r="R920" s="25" t="e">
        <f t="shared" si="214"/>
        <v>#N/A</v>
      </c>
      <c r="S920" s="25" t="e">
        <f t="shared" ref="S920:S983" si="219">VLOOKUP($N920,$N$3:$T$11,6,FALSE)</f>
        <v>#N/A</v>
      </c>
      <c r="T920" s="25" t="e">
        <f t="shared" ref="T920:T983" si="220">VLOOKUP($N920,$N$3:$T$11,7,FALSE)</f>
        <v>#N/A</v>
      </c>
    </row>
    <row r="921" spans="1:20" hidden="1" x14ac:dyDescent="0.25">
      <c r="A921" s="2"/>
      <c r="B921" s="100"/>
      <c r="C921" s="76"/>
      <c r="D921" s="48"/>
      <c r="E921" s="252"/>
      <c r="F921" s="253"/>
      <c r="G921" s="84"/>
      <c r="H921" s="48"/>
      <c r="I921" s="79"/>
      <c r="N921" s="25" t="str">
        <f t="shared" si="215"/>
        <v/>
      </c>
      <c r="O921" s="25" t="e">
        <f t="shared" si="216"/>
        <v>#N/A</v>
      </c>
      <c r="P921" s="25" t="e">
        <f t="shared" si="217"/>
        <v>#N/A</v>
      </c>
      <c r="Q921" s="25" t="e">
        <f t="shared" si="218"/>
        <v>#N/A</v>
      </c>
      <c r="R921" s="25" t="e">
        <f t="shared" si="214"/>
        <v>#N/A</v>
      </c>
      <c r="S921" s="25" t="e">
        <f t="shared" si="219"/>
        <v>#N/A</v>
      </c>
      <c r="T921" s="25" t="e">
        <f t="shared" si="220"/>
        <v>#N/A</v>
      </c>
    </row>
    <row r="922" spans="1:20" hidden="1" x14ac:dyDescent="0.25">
      <c r="A922" s="2"/>
      <c r="B922" s="100"/>
      <c r="C922" s="76"/>
      <c r="D922" s="48"/>
      <c r="E922" s="252"/>
      <c r="F922" s="253"/>
      <c r="G922" s="84"/>
      <c r="H922" s="48"/>
      <c r="I922" s="79"/>
      <c r="N922" s="25" t="str">
        <f t="shared" si="215"/>
        <v/>
      </c>
      <c r="O922" s="25" t="e">
        <f t="shared" si="216"/>
        <v>#N/A</v>
      </c>
      <c r="P922" s="25" t="e">
        <f t="shared" si="217"/>
        <v>#N/A</v>
      </c>
      <c r="Q922" s="25" t="e">
        <f t="shared" si="218"/>
        <v>#N/A</v>
      </c>
      <c r="R922" s="25" t="e">
        <f t="shared" si="214"/>
        <v>#N/A</v>
      </c>
      <c r="S922" s="25" t="e">
        <f t="shared" si="219"/>
        <v>#N/A</v>
      </c>
      <c r="T922" s="25" t="e">
        <f t="shared" si="220"/>
        <v>#N/A</v>
      </c>
    </row>
    <row r="923" spans="1:20" hidden="1" x14ac:dyDescent="0.25">
      <c r="A923" s="2"/>
      <c r="B923" s="100"/>
      <c r="C923" s="76"/>
      <c r="D923" s="48"/>
      <c r="E923" s="252"/>
      <c r="F923" s="253"/>
      <c r="G923" s="84"/>
      <c r="H923" s="48"/>
      <c r="I923" s="79"/>
      <c r="N923" s="25" t="str">
        <f t="shared" si="215"/>
        <v/>
      </c>
      <c r="O923" s="25" t="e">
        <f t="shared" si="216"/>
        <v>#N/A</v>
      </c>
      <c r="P923" s="25" t="e">
        <f t="shared" si="217"/>
        <v>#N/A</v>
      </c>
      <c r="Q923" s="25" t="e">
        <f t="shared" si="218"/>
        <v>#N/A</v>
      </c>
      <c r="R923" s="25" t="e">
        <f t="shared" si="214"/>
        <v>#N/A</v>
      </c>
      <c r="S923" s="25" t="e">
        <f t="shared" si="219"/>
        <v>#N/A</v>
      </c>
      <c r="T923" s="25" t="e">
        <f t="shared" si="220"/>
        <v>#N/A</v>
      </c>
    </row>
    <row r="924" spans="1:20" hidden="1" x14ac:dyDescent="0.25">
      <c r="A924" s="2"/>
      <c r="B924" s="100"/>
      <c r="C924" s="76"/>
      <c r="D924" s="48"/>
      <c r="E924" s="252"/>
      <c r="F924" s="253"/>
      <c r="G924" s="84"/>
      <c r="H924" s="48"/>
      <c r="I924" s="79"/>
      <c r="N924" s="25" t="str">
        <f t="shared" si="215"/>
        <v/>
      </c>
      <c r="O924" s="25" t="e">
        <f t="shared" si="216"/>
        <v>#N/A</v>
      </c>
      <c r="P924" s="25" t="e">
        <f t="shared" si="217"/>
        <v>#N/A</v>
      </c>
      <c r="Q924" s="25" t="e">
        <f t="shared" si="218"/>
        <v>#N/A</v>
      </c>
      <c r="R924" s="25" t="e">
        <f t="shared" ref="R924:R987" si="221">VLOOKUP($N924,$N$3:$R$11,5,FALSE)</f>
        <v>#N/A</v>
      </c>
      <c r="S924" s="25" t="e">
        <f t="shared" si="219"/>
        <v>#N/A</v>
      </c>
      <c r="T924" s="25" t="e">
        <f t="shared" si="220"/>
        <v>#N/A</v>
      </c>
    </row>
    <row r="925" spans="1:20" hidden="1" x14ac:dyDescent="0.25">
      <c r="A925" s="2"/>
      <c r="B925" s="100"/>
      <c r="C925" s="76"/>
      <c r="D925" s="48"/>
      <c r="E925" s="252"/>
      <c r="F925" s="253"/>
      <c r="G925" s="84"/>
      <c r="H925" s="48"/>
      <c r="I925" s="79"/>
      <c r="N925" s="25" t="str">
        <f t="shared" si="215"/>
        <v/>
      </c>
      <c r="O925" s="25" t="e">
        <f t="shared" si="216"/>
        <v>#N/A</v>
      </c>
      <c r="P925" s="25" t="e">
        <f t="shared" si="217"/>
        <v>#N/A</v>
      </c>
      <c r="Q925" s="25" t="e">
        <f t="shared" si="218"/>
        <v>#N/A</v>
      </c>
      <c r="R925" s="25" t="e">
        <f t="shared" si="221"/>
        <v>#N/A</v>
      </c>
      <c r="S925" s="25" t="e">
        <f t="shared" si="219"/>
        <v>#N/A</v>
      </c>
      <c r="T925" s="25" t="e">
        <f t="shared" si="220"/>
        <v>#N/A</v>
      </c>
    </row>
    <row r="926" spans="1:20" x14ac:dyDescent="0.25">
      <c r="A926" s="1"/>
      <c r="B926" s="1">
        <f>COUNTA(B662:B925)</f>
        <v>120</v>
      </c>
      <c r="C926" s="258">
        <f>((COUNTA(C662:C925))-COUNTIF(D662:D925,"&lt;1"))/(COUNTA(C662:C925))</f>
        <v>0.9</v>
      </c>
      <c r="D926" s="1"/>
      <c r="E926" s="258">
        <f>((COUNTA(E662:E925))-COUNTIF(F662:F925,"&lt;1"))/(COUNTA(E662:E925))</f>
        <v>0.29411764705882354</v>
      </c>
      <c r="F926" s="1"/>
      <c r="G926" s="258">
        <f>((COUNTA(G662:G925))-COUNTIF(H662:H925,"&lt;1"))/(COUNTA(G662:G925))</f>
        <v>1</v>
      </c>
      <c r="H926" s="82"/>
      <c r="I926" s="259">
        <f>AVERAGE(I662:I925)</f>
        <v>0.2857142857142857</v>
      </c>
      <c r="N926" s="25" t="str">
        <f t="shared" si="215"/>
        <v>12</v>
      </c>
      <c r="O926" s="25" t="e">
        <f t="shared" si="216"/>
        <v>#N/A</v>
      </c>
      <c r="P926" s="25" t="e">
        <f t="shared" si="217"/>
        <v>#N/A</v>
      </c>
      <c r="Q926" s="25" t="e">
        <f t="shared" si="218"/>
        <v>#N/A</v>
      </c>
      <c r="R926" s="25" t="e">
        <f t="shared" si="221"/>
        <v>#N/A</v>
      </c>
      <c r="S926" s="25" t="e">
        <f t="shared" si="219"/>
        <v>#N/A</v>
      </c>
      <c r="T926" s="25" t="e">
        <f t="shared" si="220"/>
        <v>#N/A</v>
      </c>
    </row>
    <row r="927" spans="1:20" x14ac:dyDescent="0.25">
      <c r="N927" s="25" t="str">
        <f t="shared" si="215"/>
        <v/>
      </c>
      <c r="O927" s="25" t="e">
        <f t="shared" si="216"/>
        <v>#N/A</v>
      </c>
      <c r="P927" s="25" t="e">
        <f t="shared" si="217"/>
        <v>#N/A</v>
      </c>
      <c r="Q927" s="25" t="e">
        <f t="shared" si="218"/>
        <v>#N/A</v>
      </c>
      <c r="R927" s="25" t="e">
        <f t="shared" si="221"/>
        <v>#N/A</v>
      </c>
      <c r="S927" s="25" t="e">
        <f t="shared" si="219"/>
        <v>#N/A</v>
      </c>
      <c r="T927" s="25" t="e">
        <f t="shared" si="220"/>
        <v>#N/A</v>
      </c>
    </row>
    <row r="928" spans="1:20" x14ac:dyDescent="0.25">
      <c r="N928" s="25" t="str">
        <f t="shared" si="215"/>
        <v/>
      </c>
      <c r="O928" s="25" t="e">
        <f t="shared" si="216"/>
        <v>#N/A</v>
      </c>
      <c r="P928" s="25" t="e">
        <f t="shared" si="217"/>
        <v>#N/A</v>
      </c>
      <c r="Q928" s="25" t="e">
        <f t="shared" si="218"/>
        <v>#N/A</v>
      </c>
      <c r="R928" s="25" t="e">
        <f t="shared" si="221"/>
        <v>#N/A</v>
      </c>
      <c r="S928" s="25" t="e">
        <f t="shared" si="219"/>
        <v>#N/A</v>
      </c>
      <c r="T928" s="25" t="e">
        <f t="shared" si="220"/>
        <v>#N/A</v>
      </c>
    </row>
    <row r="929" spans="1:20" x14ac:dyDescent="0.25">
      <c r="N929" s="25" t="str">
        <f t="shared" si="215"/>
        <v/>
      </c>
      <c r="O929" s="25" t="e">
        <f t="shared" si="216"/>
        <v>#N/A</v>
      </c>
      <c r="P929" s="25" t="e">
        <f t="shared" si="217"/>
        <v>#N/A</v>
      </c>
      <c r="Q929" s="25" t="e">
        <f t="shared" si="218"/>
        <v>#N/A</v>
      </c>
      <c r="R929" s="25" t="e">
        <f t="shared" si="221"/>
        <v>#N/A</v>
      </c>
      <c r="S929" s="25" t="e">
        <f t="shared" si="219"/>
        <v>#N/A</v>
      </c>
      <c r="T929" s="25" t="e">
        <f t="shared" si="220"/>
        <v>#N/A</v>
      </c>
    </row>
    <row r="930" spans="1:20" x14ac:dyDescent="0.25">
      <c r="A930" s="7" t="s">
        <v>18</v>
      </c>
      <c r="B930" s="99" t="s">
        <v>19</v>
      </c>
      <c r="C930" s="17" t="s">
        <v>10</v>
      </c>
      <c r="D930" s="48"/>
      <c r="E930" s="250" t="s">
        <v>9</v>
      </c>
      <c r="F930" s="251"/>
      <c r="G930" s="67" t="s">
        <v>11</v>
      </c>
      <c r="H930" s="70"/>
      <c r="I930" s="78" t="s">
        <v>20</v>
      </c>
      <c r="N930" s="25" t="str">
        <f t="shared" si="215"/>
        <v>ID</v>
      </c>
      <c r="O930" s="25" t="e">
        <f t="shared" si="216"/>
        <v>#N/A</v>
      </c>
      <c r="P930" s="25" t="e">
        <f t="shared" si="217"/>
        <v>#N/A</v>
      </c>
      <c r="Q930" s="25" t="e">
        <f t="shared" si="218"/>
        <v>#N/A</v>
      </c>
      <c r="R930" s="25" t="e">
        <f t="shared" si="221"/>
        <v>#N/A</v>
      </c>
      <c r="S930" s="25" t="e">
        <f t="shared" si="219"/>
        <v>#N/A</v>
      </c>
      <c r="T930" s="25" t="e">
        <f t="shared" si="220"/>
        <v>#N/A</v>
      </c>
    </row>
    <row r="931" spans="1:20" x14ac:dyDescent="0.25">
      <c r="A931" s="2">
        <v>46174</v>
      </c>
      <c r="B931" s="100" t="s">
        <v>725</v>
      </c>
      <c r="C931" s="76">
        <v>12</v>
      </c>
      <c r="D931" s="48">
        <f t="shared" ref="D931:D994" si="222">IF(+(IF(C931&lt;O931,0,IF(C931&gt;P931,0,1)))=1,1,0)</f>
        <v>1</v>
      </c>
      <c r="E931" s="371">
        <v>473</v>
      </c>
      <c r="F931" s="253">
        <f t="shared" ref="F931:F978" si="223">IF(+(IF(E931&lt;S931,0,IF(E931&gt;T931,0,1)))=1,1,0)</f>
        <v>0</v>
      </c>
      <c r="G931" s="84">
        <v>12.2</v>
      </c>
      <c r="H931" s="48">
        <f t="shared" ref="H931:H994" si="224">IF(+(IF(G931&lt;Q931,0,IF(G931&gt;R931,0,1)))=1,1,0)</f>
        <v>1</v>
      </c>
      <c r="I931" s="79">
        <f t="shared" ref="I931:I988" si="225">IF(+(IF(C931&lt;O931,0,IF(C931&gt;P931,0,1)))+(IF(E931&lt;S931,0,IF(E931&gt;T931,0,1)))+(IF(G931&lt;Q931,0,IF(G931&gt;R931,0,1)))=3,1,0)</f>
        <v>0</v>
      </c>
      <c r="N931" s="25" t="str">
        <f t="shared" si="215"/>
        <v>CA</v>
      </c>
      <c r="O931" s="25">
        <f t="shared" si="216"/>
        <v>11.6</v>
      </c>
      <c r="P931" s="25">
        <f t="shared" si="217"/>
        <v>12.04</v>
      </c>
      <c r="Q931" s="25">
        <f t="shared" si="218"/>
        <v>8</v>
      </c>
      <c r="R931" s="25">
        <f t="shared" si="221"/>
        <v>14.4</v>
      </c>
      <c r="S931" s="25">
        <f t="shared" si="219"/>
        <v>325</v>
      </c>
      <c r="T931" s="25">
        <f t="shared" si="220"/>
        <v>380</v>
      </c>
    </row>
    <row r="932" spans="1:20" x14ac:dyDescent="0.25">
      <c r="A932" s="2">
        <v>46174</v>
      </c>
      <c r="B932" s="100" t="s">
        <v>726</v>
      </c>
      <c r="C932" s="76">
        <v>12</v>
      </c>
      <c r="D932" s="48">
        <f t="shared" si="222"/>
        <v>1</v>
      </c>
      <c r="E932" s="371">
        <v>382</v>
      </c>
      <c r="F932" s="253">
        <f t="shared" si="223"/>
        <v>0</v>
      </c>
      <c r="G932" s="84">
        <v>12.04</v>
      </c>
      <c r="H932" s="48">
        <f t="shared" si="224"/>
        <v>1</v>
      </c>
      <c r="I932" s="79">
        <f t="shared" si="225"/>
        <v>0</v>
      </c>
      <c r="N932" s="25" t="str">
        <f t="shared" ref="N932:N995" si="226">LEFT(B932,2)</f>
        <v>CA</v>
      </c>
      <c r="O932" s="25">
        <f t="shared" si="216"/>
        <v>11.6</v>
      </c>
      <c r="P932" s="25">
        <f t="shared" si="217"/>
        <v>12.04</v>
      </c>
      <c r="Q932" s="25">
        <f t="shared" si="218"/>
        <v>8</v>
      </c>
      <c r="R932" s="25">
        <f t="shared" si="221"/>
        <v>14.4</v>
      </c>
      <c r="S932" s="25">
        <f t="shared" si="219"/>
        <v>325</v>
      </c>
      <c r="T932" s="25">
        <f t="shared" si="220"/>
        <v>380</v>
      </c>
    </row>
    <row r="933" spans="1:20" x14ac:dyDescent="0.25">
      <c r="A933" s="2">
        <v>46174</v>
      </c>
      <c r="B933" s="100" t="s">
        <v>727</v>
      </c>
      <c r="C933" s="76">
        <v>12</v>
      </c>
      <c r="D933" s="48">
        <f t="shared" si="222"/>
        <v>1</v>
      </c>
      <c r="E933" s="376">
        <v>370</v>
      </c>
      <c r="F933" s="253">
        <f t="shared" si="223"/>
        <v>1</v>
      </c>
      <c r="G933" s="84">
        <v>12.96</v>
      </c>
      <c r="H933" s="48">
        <f t="shared" si="224"/>
        <v>1</v>
      </c>
      <c r="I933" s="79">
        <f t="shared" si="225"/>
        <v>1</v>
      </c>
      <c r="N933" s="25" t="str">
        <f t="shared" si="226"/>
        <v>CA</v>
      </c>
      <c r="O933" s="25">
        <f t="shared" si="216"/>
        <v>11.6</v>
      </c>
      <c r="P933" s="25">
        <f t="shared" si="217"/>
        <v>12.04</v>
      </c>
      <c r="Q933" s="25">
        <f t="shared" si="218"/>
        <v>8</v>
      </c>
      <c r="R933" s="25">
        <f t="shared" si="221"/>
        <v>14.4</v>
      </c>
      <c r="S933" s="25">
        <f t="shared" si="219"/>
        <v>325</v>
      </c>
      <c r="T933" s="25">
        <f t="shared" si="220"/>
        <v>380</v>
      </c>
    </row>
    <row r="934" spans="1:20" x14ac:dyDescent="0.25">
      <c r="A934" s="2">
        <v>46175</v>
      </c>
      <c r="B934" s="100" t="s">
        <v>728</v>
      </c>
      <c r="C934" s="76">
        <v>11.9</v>
      </c>
      <c r="D934" s="48">
        <f t="shared" si="222"/>
        <v>1</v>
      </c>
      <c r="E934" s="376">
        <v>350</v>
      </c>
      <c r="F934" s="253">
        <f t="shared" si="223"/>
        <v>1</v>
      </c>
      <c r="G934" s="84">
        <v>12.52</v>
      </c>
      <c r="H934" s="48">
        <f t="shared" si="224"/>
        <v>1</v>
      </c>
      <c r="I934" s="79">
        <f t="shared" si="225"/>
        <v>1</v>
      </c>
      <c r="N934" s="25" t="str">
        <f t="shared" si="226"/>
        <v>CA</v>
      </c>
      <c r="O934" s="25">
        <f t="shared" si="216"/>
        <v>11.6</v>
      </c>
      <c r="P934" s="25">
        <f t="shared" si="217"/>
        <v>12.04</v>
      </c>
      <c r="Q934" s="25">
        <f t="shared" si="218"/>
        <v>8</v>
      </c>
      <c r="R934" s="25">
        <f t="shared" si="221"/>
        <v>14.4</v>
      </c>
      <c r="S934" s="25">
        <f t="shared" si="219"/>
        <v>325</v>
      </c>
      <c r="T934" s="25">
        <f t="shared" si="220"/>
        <v>380</v>
      </c>
    </row>
    <row r="935" spans="1:20" x14ac:dyDescent="0.25">
      <c r="A935" s="2">
        <v>46175</v>
      </c>
      <c r="B935" s="100" t="s">
        <v>1307</v>
      </c>
      <c r="C935" s="76">
        <v>11.9</v>
      </c>
      <c r="D935" s="48">
        <f t="shared" si="222"/>
        <v>1</v>
      </c>
      <c r="E935" s="376">
        <v>372</v>
      </c>
      <c r="F935" s="253">
        <f t="shared" si="223"/>
        <v>1</v>
      </c>
      <c r="G935" s="84">
        <v>10.88</v>
      </c>
      <c r="H935" s="48">
        <f t="shared" si="224"/>
        <v>1</v>
      </c>
      <c r="I935" s="79">
        <f t="shared" si="225"/>
        <v>1</v>
      </c>
      <c r="N935" s="25" t="str">
        <f t="shared" si="226"/>
        <v>CA</v>
      </c>
      <c r="O935" s="25">
        <f t="shared" si="216"/>
        <v>11.6</v>
      </c>
      <c r="P935" s="25">
        <f t="shared" si="217"/>
        <v>12.04</v>
      </c>
      <c r="Q935" s="25">
        <f t="shared" si="218"/>
        <v>8</v>
      </c>
      <c r="R935" s="25">
        <f t="shared" si="221"/>
        <v>14.4</v>
      </c>
      <c r="S935" s="25">
        <f t="shared" si="219"/>
        <v>325</v>
      </c>
      <c r="T935" s="25">
        <f t="shared" si="220"/>
        <v>380</v>
      </c>
    </row>
    <row r="936" spans="1:20" x14ac:dyDescent="0.25">
      <c r="A936" s="2">
        <v>46175</v>
      </c>
      <c r="B936" s="100" t="s">
        <v>1308</v>
      </c>
      <c r="C936" s="76">
        <v>12</v>
      </c>
      <c r="D936" s="48">
        <f t="shared" si="222"/>
        <v>1</v>
      </c>
      <c r="E936" s="252">
        <v>379</v>
      </c>
      <c r="F936" s="253">
        <f t="shared" si="223"/>
        <v>1</v>
      </c>
      <c r="G936" s="84">
        <v>11.47</v>
      </c>
      <c r="H936" s="48">
        <f t="shared" si="224"/>
        <v>1</v>
      </c>
      <c r="I936" s="79">
        <f t="shared" si="225"/>
        <v>1</v>
      </c>
      <c r="N936" s="25" t="str">
        <f t="shared" si="226"/>
        <v>CA</v>
      </c>
      <c r="O936" s="25">
        <f t="shared" si="216"/>
        <v>11.6</v>
      </c>
      <c r="P936" s="25">
        <f t="shared" si="217"/>
        <v>12.04</v>
      </c>
      <c r="Q936" s="25">
        <f t="shared" si="218"/>
        <v>8</v>
      </c>
      <c r="R936" s="25">
        <f t="shared" si="221"/>
        <v>14.4</v>
      </c>
      <c r="S936" s="25">
        <f t="shared" si="219"/>
        <v>325</v>
      </c>
      <c r="T936" s="25">
        <f t="shared" si="220"/>
        <v>380</v>
      </c>
    </row>
    <row r="937" spans="1:20" s="14" customFormat="1" x14ac:dyDescent="0.25">
      <c r="A937" s="2">
        <v>46175</v>
      </c>
      <c r="B937" s="100" t="s">
        <v>1309</v>
      </c>
      <c r="C937" s="76">
        <v>11.6</v>
      </c>
      <c r="D937" s="48">
        <f t="shared" si="222"/>
        <v>1</v>
      </c>
      <c r="E937" s="371">
        <v>441</v>
      </c>
      <c r="F937" s="253">
        <f t="shared" si="223"/>
        <v>0</v>
      </c>
      <c r="G937" s="84">
        <v>12.51</v>
      </c>
      <c r="H937" s="48">
        <f t="shared" si="224"/>
        <v>1</v>
      </c>
      <c r="I937" s="79">
        <f t="shared" si="225"/>
        <v>0</v>
      </c>
      <c r="J937"/>
      <c r="K937"/>
      <c r="L937"/>
      <c r="M937"/>
      <c r="N937" s="25" t="str">
        <f t="shared" si="226"/>
        <v>CA</v>
      </c>
      <c r="O937" s="25">
        <f t="shared" si="216"/>
        <v>11.6</v>
      </c>
      <c r="P937" s="25">
        <f t="shared" si="217"/>
        <v>12.04</v>
      </c>
      <c r="Q937" s="25">
        <f t="shared" si="218"/>
        <v>8</v>
      </c>
      <c r="R937" s="25">
        <f t="shared" si="221"/>
        <v>14.4</v>
      </c>
      <c r="S937" s="25">
        <f t="shared" si="219"/>
        <v>325</v>
      </c>
      <c r="T937" s="25">
        <f t="shared" si="220"/>
        <v>380</v>
      </c>
    </row>
    <row r="938" spans="1:20" s="14" customFormat="1" x14ac:dyDescent="0.25">
      <c r="A938" s="2">
        <v>46175</v>
      </c>
      <c r="B938" s="100" t="s">
        <v>1310</v>
      </c>
      <c r="C938" s="76">
        <v>11.8</v>
      </c>
      <c r="D938" s="48">
        <f t="shared" si="222"/>
        <v>1</v>
      </c>
      <c r="E938" s="371">
        <v>396</v>
      </c>
      <c r="F938" s="253">
        <f t="shared" si="223"/>
        <v>0</v>
      </c>
      <c r="G938" s="84">
        <v>12.17</v>
      </c>
      <c r="H938" s="48">
        <f t="shared" si="224"/>
        <v>1</v>
      </c>
      <c r="I938" s="79">
        <f t="shared" si="225"/>
        <v>0</v>
      </c>
      <c r="J938"/>
      <c r="K938"/>
      <c r="L938"/>
      <c r="M938"/>
      <c r="N938" s="25" t="str">
        <f t="shared" si="226"/>
        <v>CA</v>
      </c>
      <c r="O938" s="25">
        <f t="shared" si="216"/>
        <v>11.6</v>
      </c>
      <c r="P938" s="25">
        <f t="shared" si="217"/>
        <v>12.04</v>
      </c>
      <c r="Q938" s="25">
        <f t="shared" si="218"/>
        <v>8</v>
      </c>
      <c r="R938" s="25">
        <f t="shared" si="221"/>
        <v>14.4</v>
      </c>
      <c r="S938" s="25">
        <f t="shared" si="219"/>
        <v>325</v>
      </c>
      <c r="T938" s="25">
        <f t="shared" si="220"/>
        <v>380</v>
      </c>
    </row>
    <row r="939" spans="1:20" x14ac:dyDescent="0.25">
      <c r="A939" s="2">
        <v>46175</v>
      </c>
      <c r="B939" s="100" t="s">
        <v>1311</v>
      </c>
      <c r="C939" s="76">
        <v>17.399999999999999</v>
      </c>
      <c r="D939" s="48">
        <f t="shared" si="222"/>
        <v>1</v>
      </c>
      <c r="E939" s="252">
        <v>400</v>
      </c>
      <c r="F939" s="253">
        <f t="shared" si="223"/>
        <v>1</v>
      </c>
      <c r="G939" s="130"/>
      <c r="H939" s="48"/>
      <c r="I939" s="219">
        <v>1</v>
      </c>
      <c r="N939" s="25" t="str">
        <f t="shared" si="226"/>
        <v>GU</v>
      </c>
      <c r="O939" s="25">
        <f t="shared" si="216"/>
        <v>17</v>
      </c>
      <c r="P939" s="25">
        <f t="shared" si="217"/>
        <v>17.54</v>
      </c>
      <c r="Q939" s="25">
        <f t="shared" si="218"/>
        <v>14</v>
      </c>
      <c r="R939" s="25">
        <f t="shared" si="221"/>
        <v>18.399999999999999</v>
      </c>
      <c r="S939" s="25">
        <f t="shared" si="219"/>
        <v>355</v>
      </c>
      <c r="T939" s="25">
        <f t="shared" si="220"/>
        <v>410</v>
      </c>
    </row>
    <row r="940" spans="1:20" x14ac:dyDescent="0.25">
      <c r="A940" s="2">
        <v>46175</v>
      </c>
      <c r="B940" s="100" t="s">
        <v>1312</v>
      </c>
      <c r="C940" s="76">
        <v>17.399999999999999</v>
      </c>
      <c r="D940" s="48">
        <f t="shared" si="222"/>
        <v>1</v>
      </c>
      <c r="E940" s="252">
        <v>399</v>
      </c>
      <c r="F940" s="253">
        <f t="shared" si="223"/>
        <v>1</v>
      </c>
      <c r="G940" s="84">
        <v>16.07</v>
      </c>
      <c r="H940" s="48">
        <f t="shared" si="224"/>
        <v>1</v>
      </c>
      <c r="I940" s="79">
        <f t="shared" si="225"/>
        <v>1</v>
      </c>
      <c r="N940" s="25" t="str">
        <f t="shared" si="226"/>
        <v>GU</v>
      </c>
      <c r="O940" s="25">
        <f t="shared" si="216"/>
        <v>17</v>
      </c>
      <c r="P940" s="25">
        <f t="shared" si="217"/>
        <v>17.54</v>
      </c>
      <c r="Q940" s="25">
        <f t="shared" si="218"/>
        <v>14</v>
      </c>
      <c r="R940" s="25">
        <f t="shared" si="221"/>
        <v>18.399999999999999</v>
      </c>
      <c r="S940" s="25">
        <f t="shared" si="219"/>
        <v>355</v>
      </c>
      <c r="T940" s="25">
        <f t="shared" si="220"/>
        <v>410</v>
      </c>
    </row>
    <row r="941" spans="1:20" x14ac:dyDescent="0.25">
      <c r="A941" s="2">
        <v>46175</v>
      </c>
      <c r="B941" s="100" t="s">
        <v>1313</v>
      </c>
      <c r="C941" s="76">
        <v>17.399999999999999</v>
      </c>
      <c r="D941" s="48">
        <f t="shared" si="222"/>
        <v>1</v>
      </c>
      <c r="E941" s="252">
        <v>395</v>
      </c>
      <c r="F941" s="253">
        <f t="shared" si="223"/>
        <v>1</v>
      </c>
      <c r="G941" s="84">
        <v>15.84</v>
      </c>
      <c r="H941" s="48">
        <f t="shared" si="224"/>
        <v>1</v>
      </c>
      <c r="I941" s="79">
        <f t="shared" si="225"/>
        <v>1</v>
      </c>
      <c r="N941" s="25" t="str">
        <f t="shared" si="226"/>
        <v>GU</v>
      </c>
      <c r="O941" s="25">
        <f t="shared" si="216"/>
        <v>17</v>
      </c>
      <c r="P941" s="25">
        <f t="shared" si="217"/>
        <v>17.54</v>
      </c>
      <c r="Q941" s="25">
        <f t="shared" si="218"/>
        <v>14</v>
      </c>
      <c r="R941" s="25">
        <f t="shared" si="221"/>
        <v>18.399999999999999</v>
      </c>
      <c r="S941" s="25">
        <f t="shared" si="219"/>
        <v>355</v>
      </c>
      <c r="T941" s="25">
        <f t="shared" si="220"/>
        <v>410</v>
      </c>
    </row>
    <row r="942" spans="1:20" x14ac:dyDescent="0.25">
      <c r="A942" s="2">
        <v>46176</v>
      </c>
      <c r="B942" s="100" t="s">
        <v>1314</v>
      </c>
      <c r="C942" s="76">
        <v>17.2</v>
      </c>
      <c r="D942" s="48">
        <f t="shared" si="222"/>
        <v>1</v>
      </c>
      <c r="E942" s="252">
        <v>395</v>
      </c>
      <c r="F942" s="253">
        <f t="shared" si="223"/>
        <v>1</v>
      </c>
      <c r="G942" s="84">
        <v>16.010000000000002</v>
      </c>
      <c r="H942" s="48">
        <f t="shared" si="224"/>
        <v>1</v>
      </c>
      <c r="I942" s="79">
        <f t="shared" si="225"/>
        <v>1</v>
      </c>
      <c r="N942" s="25" t="str">
        <f t="shared" si="226"/>
        <v>GU</v>
      </c>
      <c r="O942" s="25">
        <f t="shared" si="216"/>
        <v>17</v>
      </c>
      <c r="P942" s="25">
        <f t="shared" si="217"/>
        <v>17.54</v>
      </c>
      <c r="Q942" s="25">
        <f t="shared" si="218"/>
        <v>14</v>
      </c>
      <c r="R942" s="25">
        <f t="shared" si="221"/>
        <v>18.399999999999999</v>
      </c>
      <c r="S942" s="25">
        <f t="shared" si="219"/>
        <v>355</v>
      </c>
      <c r="T942" s="25">
        <f t="shared" si="220"/>
        <v>410</v>
      </c>
    </row>
    <row r="943" spans="1:20" x14ac:dyDescent="0.25">
      <c r="A943" s="2">
        <v>46176</v>
      </c>
      <c r="B943" s="100" t="s">
        <v>1315</v>
      </c>
      <c r="C943" s="76">
        <v>17.5</v>
      </c>
      <c r="D943" s="48">
        <f t="shared" si="222"/>
        <v>1</v>
      </c>
      <c r="E943" s="252">
        <v>394</v>
      </c>
      <c r="F943" s="253">
        <f t="shared" si="223"/>
        <v>1</v>
      </c>
      <c r="G943" s="84">
        <v>17.23</v>
      </c>
      <c r="H943" s="48">
        <f t="shared" si="224"/>
        <v>1</v>
      </c>
      <c r="I943" s="79">
        <f t="shared" si="225"/>
        <v>1</v>
      </c>
      <c r="N943" s="25" t="str">
        <f t="shared" si="226"/>
        <v>GU</v>
      </c>
      <c r="O943" s="25">
        <f t="shared" si="216"/>
        <v>17</v>
      </c>
      <c r="P943" s="25">
        <f t="shared" si="217"/>
        <v>17.54</v>
      </c>
      <c r="Q943" s="25">
        <f t="shared" si="218"/>
        <v>14</v>
      </c>
      <c r="R943" s="25">
        <f t="shared" si="221"/>
        <v>18.399999999999999</v>
      </c>
      <c r="S943" s="25">
        <f t="shared" si="219"/>
        <v>355</v>
      </c>
      <c r="T943" s="25">
        <f t="shared" si="220"/>
        <v>410</v>
      </c>
    </row>
    <row r="944" spans="1:20" x14ac:dyDescent="0.25">
      <c r="A944" s="2">
        <v>46176</v>
      </c>
      <c r="B944" s="100" t="s">
        <v>1316</v>
      </c>
      <c r="C944" s="76">
        <v>17.3</v>
      </c>
      <c r="D944" s="48">
        <f t="shared" si="222"/>
        <v>1</v>
      </c>
      <c r="E944" s="371">
        <v>435</v>
      </c>
      <c r="F944" s="253">
        <f t="shared" si="223"/>
        <v>0</v>
      </c>
      <c r="G944" s="84">
        <v>17.91</v>
      </c>
      <c r="H944" s="48">
        <f t="shared" si="224"/>
        <v>1</v>
      </c>
      <c r="I944" s="79">
        <f t="shared" si="225"/>
        <v>0</v>
      </c>
      <c r="N944" s="25" t="str">
        <f t="shared" si="226"/>
        <v>GU</v>
      </c>
      <c r="O944" s="25">
        <f t="shared" si="216"/>
        <v>17</v>
      </c>
      <c r="P944" s="25">
        <f t="shared" si="217"/>
        <v>17.54</v>
      </c>
      <c r="Q944" s="25">
        <f t="shared" si="218"/>
        <v>14</v>
      </c>
      <c r="R944" s="25">
        <f t="shared" si="221"/>
        <v>18.399999999999999</v>
      </c>
      <c r="S944" s="25">
        <f t="shared" si="219"/>
        <v>355</v>
      </c>
      <c r="T944" s="25">
        <f t="shared" si="220"/>
        <v>410</v>
      </c>
    </row>
    <row r="945" spans="1:20" x14ac:dyDescent="0.25">
      <c r="A945" s="2">
        <v>46176</v>
      </c>
      <c r="B945" s="100" t="s">
        <v>1317</v>
      </c>
      <c r="C945" s="76">
        <v>17.2</v>
      </c>
      <c r="D945" s="48">
        <f t="shared" si="222"/>
        <v>1</v>
      </c>
      <c r="E945" s="371">
        <v>423</v>
      </c>
      <c r="F945" s="253">
        <f t="shared" si="223"/>
        <v>0</v>
      </c>
      <c r="G945" s="84">
        <v>17.079999999999998</v>
      </c>
      <c r="H945" s="48">
        <f t="shared" si="224"/>
        <v>1</v>
      </c>
      <c r="I945" s="79">
        <f t="shared" si="225"/>
        <v>0</v>
      </c>
      <c r="N945" s="25" t="str">
        <f t="shared" si="226"/>
        <v>GU</v>
      </c>
      <c r="O945" s="25">
        <f t="shared" si="216"/>
        <v>17</v>
      </c>
      <c r="P945" s="25">
        <f t="shared" si="217"/>
        <v>17.54</v>
      </c>
      <c r="Q945" s="25">
        <f t="shared" si="218"/>
        <v>14</v>
      </c>
      <c r="R945" s="25">
        <f t="shared" si="221"/>
        <v>18.399999999999999</v>
      </c>
      <c r="S945" s="25">
        <f t="shared" si="219"/>
        <v>355</v>
      </c>
      <c r="T945" s="25">
        <f t="shared" si="220"/>
        <v>410</v>
      </c>
    </row>
    <row r="946" spans="1:20" x14ac:dyDescent="0.25">
      <c r="A946" s="2">
        <v>46176</v>
      </c>
      <c r="B946" s="100" t="s">
        <v>1318</v>
      </c>
      <c r="C946" s="76">
        <v>17.3</v>
      </c>
      <c r="D946" s="48">
        <f t="shared" si="222"/>
        <v>1</v>
      </c>
      <c r="E946" s="252">
        <v>386</v>
      </c>
      <c r="F946" s="253">
        <f t="shared" si="223"/>
        <v>1</v>
      </c>
      <c r="G946" s="84">
        <v>17.55</v>
      </c>
      <c r="H946" s="48">
        <f t="shared" si="224"/>
        <v>1</v>
      </c>
      <c r="I946" s="79">
        <f t="shared" si="225"/>
        <v>1</v>
      </c>
      <c r="N946" s="25" t="str">
        <f t="shared" si="226"/>
        <v>GU</v>
      </c>
      <c r="O946" s="25">
        <f t="shared" si="216"/>
        <v>17</v>
      </c>
      <c r="P946" s="25">
        <f t="shared" si="217"/>
        <v>17.54</v>
      </c>
      <c r="Q946" s="25">
        <f t="shared" si="218"/>
        <v>14</v>
      </c>
      <c r="R946" s="25">
        <f t="shared" si="221"/>
        <v>18.399999999999999</v>
      </c>
      <c r="S946" s="25">
        <f t="shared" si="219"/>
        <v>355</v>
      </c>
      <c r="T946" s="25">
        <f t="shared" si="220"/>
        <v>410</v>
      </c>
    </row>
    <row r="947" spans="1:20" x14ac:dyDescent="0.25">
      <c r="A947" s="2">
        <v>46178</v>
      </c>
      <c r="B947" s="100" t="s">
        <v>1319</v>
      </c>
      <c r="C947" s="76">
        <v>11.9</v>
      </c>
      <c r="D947" s="48">
        <f t="shared" si="222"/>
        <v>1</v>
      </c>
      <c r="E947" s="371">
        <v>409</v>
      </c>
      <c r="F947" s="253">
        <f t="shared" si="223"/>
        <v>0</v>
      </c>
      <c r="G947" s="130"/>
      <c r="H947" s="48"/>
      <c r="I947" s="79">
        <f t="shared" si="225"/>
        <v>0</v>
      </c>
      <c r="N947" s="25" t="str">
        <f t="shared" si="226"/>
        <v>ST</v>
      </c>
      <c r="O947" s="25">
        <f t="shared" si="216"/>
        <v>11.6</v>
      </c>
      <c r="P947" s="25">
        <f t="shared" si="217"/>
        <v>12.04</v>
      </c>
      <c r="Q947" s="25">
        <f t="shared" si="218"/>
        <v>8</v>
      </c>
      <c r="R947" s="25">
        <f t="shared" si="221"/>
        <v>14.4</v>
      </c>
      <c r="S947" s="25">
        <f t="shared" si="219"/>
        <v>325</v>
      </c>
      <c r="T947" s="25">
        <f t="shared" si="220"/>
        <v>380</v>
      </c>
    </row>
    <row r="948" spans="1:20" x14ac:dyDescent="0.25">
      <c r="A948" s="2">
        <v>46178</v>
      </c>
      <c r="B948" s="100" t="s">
        <v>1320</v>
      </c>
      <c r="C948" s="76">
        <v>12</v>
      </c>
      <c r="D948" s="48">
        <f t="shared" si="222"/>
        <v>1</v>
      </c>
      <c r="E948" s="371">
        <v>435</v>
      </c>
      <c r="F948" s="253">
        <f t="shared" si="223"/>
        <v>0</v>
      </c>
      <c r="G948" s="84">
        <v>12.73</v>
      </c>
      <c r="H948" s="48">
        <f t="shared" si="224"/>
        <v>1</v>
      </c>
      <c r="I948" s="79">
        <f t="shared" si="225"/>
        <v>0</v>
      </c>
      <c r="N948" s="25" t="str">
        <f t="shared" si="226"/>
        <v>ST</v>
      </c>
      <c r="O948" s="25">
        <f t="shared" si="216"/>
        <v>11.6</v>
      </c>
      <c r="P948" s="25">
        <f t="shared" si="217"/>
        <v>12.04</v>
      </c>
      <c r="Q948" s="25">
        <f t="shared" si="218"/>
        <v>8</v>
      </c>
      <c r="R948" s="25">
        <f t="shared" si="221"/>
        <v>14.4</v>
      </c>
      <c r="S948" s="25">
        <f t="shared" si="219"/>
        <v>325</v>
      </c>
      <c r="T948" s="25">
        <f t="shared" si="220"/>
        <v>380</v>
      </c>
    </row>
    <row r="949" spans="1:20" x14ac:dyDescent="0.25">
      <c r="A949" s="2">
        <v>46178</v>
      </c>
      <c r="B949" s="100" t="s">
        <v>1321</v>
      </c>
      <c r="C949" s="76">
        <v>11.8</v>
      </c>
      <c r="D949" s="48">
        <f t="shared" si="222"/>
        <v>1</v>
      </c>
      <c r="E949" s="252">
        <v>347</v>
      </c>
      <c r="F949" s="253">
        <f t="shared" si="223"/>
        <v>1</v>
      </c>
      <c r="G949" s="130"/>
      <c r="H949" s="48"/>
      <c r="I949" s="219">
        <v>1</v>
      </c>
      <c r="N949" s="25" t="str">
        <f t="shared" si="226"/>
        <v>ST</v>
      </c>
      <c r="O949" s="25">
        <f t="shared" si="216"/>
        <v>11.6</v>
      </c>
      <c r="P949" s="25">
        <f t="shared" si="217"/>
        <v>12.04</v>
      </c>
      <c r="Q949" s="25">
        <f t="shared" si="218"/>
        <v>8</v>
      </c>
      <c r="R949" s="25">
        <f t="shared" si="221"/>
        <v>14.4</v>
      </c>
      <c r="S949" s="25">
        <f t="shared" si="219"/>
        <v>325</v>
      </c>
      <c r="T949" s="25">
        <f t="shared" si="220"/>
        <v>380</v>
      </c>
    </row>
    <row r="950" spans="1:20" x14ac:dyDescent="0.25">
      <c r="A950" s="2">
        <v>46181</v>
      </c>
      <c r="B950" s="100" t="s">
        <v>1322</v>
      </c>
      <c r="C950" s="76">
        <v>11.8</v>
      </c>
      <c r="D950" s="48">
        <f t="shared" si="222"/>
        <v>1</v>
      </c>
      <c r="E950" s="371">
        <v>382</v>
      </c>
      <c r="F950" s="253">
        <f t="shared" si="223"/>
        <v>0</v>
      </c>
      <c r="G950" s="84">
        <v>12.24</v>
      </c>
      <c r="H950" s="48">
        <f t="shared" si="224"/>
        <v>1</v>
      </c>
      <c r="I950" s="79">
        <f t="shared" si="225"/>
        <v>0</v>
      </c>
      <c r="N950" s="25" t="str">
        <f t="shared" si="226"/>
        <v>ST</v>
      </c>
      <c r="O950" s="25">
        <f t="shared" si="216"/>
        <v>11.6</v>
      </c>
      <c r="P950" s="25">
        <f t="shared" si="217"/>
        <v>12.04</v>
      </c>
      <c r="Q950" s="25">
        <f t="shared" si="218"/>
        <v>8</v>
      </c>
      <c r="R950" s="25">
        <f t="shared" si="221"/>
        <v>14.4</v>
      </c>
      <c r="S950" s="25">
        <f t="shared" si="219"/>
        <v>325</v>
      </c>
      <c r="T950" s="25">
        <f t="shared" si="220"/>
        <v>380</v>
      </c>
    </row>
    <row r="951" spans="1:20" x14ac:dyDescent="0.25">
      <c r="A951" s="2">
        <v>46181</v>
      </c>
      <c r="B951" s="100" t="s">
        <v>1323</v>
      </c>
      <c r="C951" s="76">
        <v>12</v>
      </c>
      <c r="D951" s="48">
        <f t="shared" si="222"/>
        <v>1</v>
      </c>
      <c r="E951" s="371">
        <v>423</v>
      </c>
      <c r="F951" s="253">
        <f t="shared" si="223"/>
        <v>0</v>
      </c>
      <c r="G951" s="84">
        <v>11.74</v>
      </c>
      <c r="H951" s="48">
        <f t="shared" si="224"/>
        <v>1</v>
      </c>
      <c r="I951" s="79">
        <f t="shared" si="225"/>
        <v>0</v>
      </c>
      <c r="N951" s="25" t="str">
        <f t="shared" si="226"/>
        <v>ST</v>
      </c>
      <c r="O951" s="25">
        <f t="shared" si="216"/>
        <v>11.6</v>
      </c>
      <c r="P951" s="25">
        <f t="shared" si="217"/>
        <v>12.04</v>
      </c>
      <c r="Q951" s="25">
        <f t="shared" si="218"/>
        <v>8</v>
      </c>
      <c r="R951" s="25">
        <f t="shared" si="221"/>
        <v>14.4</v>
      </c>
      <c r="S951" s="25">
        <f t="shared" si="219"/>
        <v>325</v>
      </c>
      <c r="T951" s="25">
        <f t="shared" si="220"/>
        <v>380</v>
      </c>
    </row>
    <row r="952" spans="1:20" x14ac:dyDescent="0.25">
      <c r="A952" s="2">
        <v>46181</v>
      </c>
      <c r="B952" s="100" t="s">
        <v>1324</v>
      </c>
      <c r="C952" s="76">
        <v>11.9</v>
      </c>
      <c r="D952" s="48">
        <f t="shared" si="222"/>
        <v>1</v>
      </c>
      <c r="E952" s="371">
        <v>395</v>
      </c>
      <c r="F952" s="253">
        <f t="shared" si="223"/>
        <v>0</v>
      </c>
      <c r="G952" s="84">
        <v>12.23</v>
      </c>
      <c r="H952" s="48">
        <f t="shared" si="224"/>
        <v>1</v>
      </c>
      <c r="I952" s="79">
        <f t="shared" si="225"/>
        <v>0</v>
      </c>
      <c r="N952" s="25" t="str">
        <f t="shared" si="226"/>
        <v>ST</v>
      </c>
      <c r="O952" s="25">
        <f t="shared" si="216"/>
        <v>11.6</v>
      </c>
      <c r="P952" s="25">
        <f t="shared" si="217"/>
        <v>12.04</v>
      </c>
      <c r="Q952" s="25">
        <f t="shared" si="218"/>
        <v>8</v>
      </c>
      <c r="R952" s="25">
        <f t="shared" si="221"/>
        <v>14.4</v>
      </c>
      <c r="S952" s="25">
        <f t="shared" si="219"/>
        <v>325</v>
      </c>
      <c r="T952" s="25">
        <f t="shared" si="220"/>
        <v>380</v>
      </c>
    </row>
    <row r="953" spans="1:20" x14ac:dyDescent="0.25">
      <c r="A953" s="2">
        <v>46181</v>
      </c>
      <c r="B953" s="100" t="s">
        <v>1325</v>
      </c>
      <c r="C953" s="76">
        <v>11.9</v>
      </c>
      <c r="D953" s="48">
        <f t="shared" si="222"/>
        <v>1</v>
      </c>
      <c r="E953" s="371">
        <v>393</v>
      </c>
      <c r="F953" s="253">
        <f t="shared" si="223"/>
        <v>0</v>
      </c>
      <c r="G953" s="84">
        <v>12.84</v>
      </c>
      <c r="H953" s="48">
        <f t="shared" si="224"/>
        <v>1</v>
      </c>
      <c r="I953" s="79">
        <f t="shared" si="225"/>
        <v>0</v>
      </c>
      <c r="N953" s="25" t="str">
        <f t="shared" si="226"/>
        <v>ST</v>
      </c>
      <c r="O953" s="25">
        <f t="shared" si="216"/>
        <v>11.6</v>
      </c>
      <c r="P953" s="25">
        <f t="shared" si="217"/>
        <v>12.04</v>
      </c>
      <c r="Q953" s="25">
        <f t="shared" si="218"/>
        <v>8</v>
      </c>
      <c r="R953" s="25">
        <f t="shared" si="221"/>
        <v>14.4</v>
      </c>
      <c r="S953" s="25">
        <f t="shared" si="219"/>
        <v>325</v>
      </c>
      <c r="T953" s="25">
        <f t="shared" si="220"/>
        <v>380</v>
      </c>
    </row>
    <row r="954" spans="1:20" x14ac:dyDescent="0.25">
      <c r="A954" s="2">
        <v>46181</v>
      </c>
      <c r="B954" s="100" t="s">
        <v>1326</v>
      </c>
      <c r="C954" s="76">
        <v>11.7</v>
      </c>
      <c r="D954" s="48">
        <f t="shared" si="222"/>
        <v>1</v>
      </c>
      <c r="E954" s="252">
        <v>380</v>
      </c>
      <c r="F954" s="253">
        <f t="shared" si="223"/>
        <v>1</v>
      </c>
      <c r="G954" s="84">
        <v>12.91</v>
      </c>
      <c r="H954" s="48">
        <f t="shared" si="224"/>
        <v>1</v>
      </c>
      <c r="I954" s="79">
        <f t="shared" si="225"/>
        <v>1</v>
      </c>
      <c r="N954" s="25" t="str">
        <f t="shared" si="226"/>
        <v>ST</v>
      </c>
      <c r="O954" s="25">
        <f t="shared" si="216"/>
        <v>11.6</v>
      </c>
      <c r="P954" s="25">
        <f t="shared" si="217"/>
        <v>12.04</v>
      </c>
      <c r="Q954" s="25">
        <f t="shared" si="218"/>
        <v>8</v>
      </c>
      <c r="R954" s="25">
        <f t="shared" si="221"/>
        <v>14.4</v>
      </c>
      <c r="S954" s="25">
        <f t="shared" si="219"/>
        <v>325</v>
      </c>
      <c r="T954" s="25">
        <f t="shared" si="220"/>
        <v>380</v>
      </c>
    </row>
    <row r="955" spans="1:20" x14ac:dyDescent="0.25">
      <c r="A955" s="2">
        <v>46181</v>
      </c>
      <c r="B955" s="100" t="s">
        <v>1327</v>
      </c>
      <c r="C955" s="76">
        <v>12</v>
      </c>
      <c r="D955" s="48">
        <f t="shared" si="222"/>
        <v>1</v>
      </c>
      <c r="E955" s="252">
        <v>378</v>
      </c>
      <c r="F955" s="253">
        <f t="shared" si="223"/>
        <v>1</v>
      </c>
      <c r="G955" s="84">
        <v>12.98</v>
      </c>
      <c r="H955" s="48">
        <f t="shared" si="224"/>
        <v>1</v>
      </c>
      <c r="I955" s="79">
        <f t="shared" si="225"/>
        <v>1</v>
      </c>
      <c r="N955" s="25" t="str">
        <f t="shared" si="226"/>
        <v>ST</v>
      </c>
      <c r="O955" s="25">
        <f t="shared" si="216"/>
        <v>11.6</v>
      </c>
      <c r="P955" s="25">
        <f t="shared" si="217"/>
        <v>12.04</v>
      </c>
      <c r="Q955" s="25">
        <f t="shared" si="218"/>
        <v>8</v>
      </c>
      <c r="R955" s="25">
        <f t="shared" si="221"/>
        <v>14.4</v>
      </c>
      <c r="S955" s="25">
        <f t="shared" si="219"/>
        <v>325</v>
      </c>
      <c r="T955" s="25">
        <f t="shared" si="220"/>
        <v>380</v>
      </c>
    </row>
    <row r="956" spans="1:20" x14ac:dyDescent="0.25">
      <c r="A956" s="2">
        <v>46181</v>
      </c>
      <c r="B956" s="100" t="s">
        <v>1328</v>
      </c>
      <c r="C956" s="76">
        <v>11.7</v>
      </c>
      <c r="D956" s="48">
        <f t="shared" si="222"/>
        <v>1</v>
      </c>
      <c r="E956" s="371">
        <v>427</v>
      </c>
      <c r="F956" s="253">
        <f t="shared" si="223"/>
        <v>0</v>
      </c>
      <c r="G956" s="84">
        <v>12.94</v>
      </c>
      <c r="H956" s="48">
        <f t="shared" si="224"/>
        <v>1</v>
      </c>
      <c r="I956" s="79">
        <f t="shared" si="225"/>
        <v>0</v>
      </c>
      <c r="N956" s="25" t="str">
        <f t="shared" si="226"/>
        <v>ST</v>
      </c>
      <c r="O956" s="25">
        <f t="shared" si="216"/>
        <v>11.6</v>
      </c>
      <c r="P956" s="25">
        <f t="shared" si="217"/>
        <v>12.04</v>
      </c>
      <c r="Q956" s="25">
        <f t="shared" si="218"/>
        <v>8</v>
      </c>
      <c r="R956" s="25">
        <f t="shared" si="221"/>
        <v>14.4</v>
      </c>
      <c r="S956" s="25">
        <f t="shared" si="219"/>
        <v>325</v>
      </c>
      <c r="T956" s="25">
        <f t="shared" si="220"/>
        <v>380</v>
      </c>
    </row>
    <row r="957" spans="1:20" x14ac:dyDescent="0.25">
      <c r="A957" s="2">
        <v>46181</v>
      </c>
      <c r="B957" s="100" t="s">
        <v>1329</v>
      </c>
      <c r="C957" s="76">
        <v>11.8</v>
      </c>
      <c r="D957" s="48">
        <f t="shared" si="222"/>
        <v>1</v>
      </c>
      <c r="E957" s="252">
        <v>353</v>
      </c>
      <c r="F957" s="253">
        <f t="shared" si="223"/>
        <v>1</v>
      </c>
      <c r="G957" s="84">
        <v>12.52</v>
      </c>
      <c r="H957" s="48">
        <f t="shared" si="224"/>
        <v>1</v>
      </c>
      <c r="I957" s="79">
        <f t="shared" si="225"/>
        <v>1</v>
      </c>
      <c r="N957" s="25" t="str">
        <f t="shared" si="226"/>
        <v>ST</v>
      </c>
      <c r="O957" s="25">
        <f t="shared" si="216"/>
        <v>11.6</v>
      </c>
      <c r="P957" s="25">
        <f t="shared" si="217"/>
        <v>12.04</v>
      </c>
      <c r="Q957" s="25">
        <f t="shared" si="218"/>
        <v>8</v>
      </c>
      <c r="R957" s="25">
        <f t="shared" si="221"/>
        <v>14.4</v>
      </c>
      <c r="S957" s="25">
        <f t="shared" si="219"/>
        <v>325</v>
      </c>
      <c r="T957" s="25">
        <f t="shared" si="220"/>
        <v>380</v>
      </c>
    </row>
    <row r="958" spans="1:20" x14ac:dyDescent="0.25">
      <c r="A958" s="2">
        <v>46182</v>
      </c>
      <c r="B958" s="100" t="s">
        <v>1330</v>
      </c>
      <c r="C958" s="76">
        <v>12</v>
      </c>
      <c r="D958" s="48">
        <f t="shared" si="222"/>
        <v>1</v>
      </c>
      <c r="E958" s="371">
        <v>401</v>
      </c>
      <c r="F958" s="253">
        <f t="shared" si="223"/>
        <v>0</v>
      </c>
      <c r="G958" s="84">
        <v>10.41</v>
      </c>
      <c r="H958" s="48">
        <f t="shared" si="224"/>
        <v>1</v>
      </c>
      <c r="I958" s="79">
        <f t="shared" si="225"/>
        <v>0</v>
      </c>
      <c r="N958" s="25" t="str">
        <f t="shared" si="226"/>
        <v>CA</v>
      </c>
      <c r="O958" s="25">
        <f t="shared" si="216"/>
        <v>11.6</v>
      </c>
      <c r="P958" s="25">
        <f t="shared" si="217"/>
        <v>12.04</v>
      </c>
      <c r="Q958" s="25">
        <f t="shared" si="218"/>
        <v>8</v>
      </c>
      <c r="R958" s="25">
        <f t="shared" si="221"/>
        <v>14.4</v>
      </c>
      <c r="S958" s="25">
        <f t="shared" si="219"/>
        <v>325</v>
      </c>
      <c r="T958" s="25">
        <f t="shared" si="220"/>
        <v>380</v>
      </c>
    </row>
    <row r="959" spans="1:20" x14ac:dyDescent="0.25">
      <c r="A959" s="2">
        <v>46182</v>
      </c>
      <c r="B959" s="100" t="s">
        <v>1331</v>
      </c>
      <c r="C959" s="76">
        <v>12</v>
      </c>
      <c r="D959" s="48">
        <f t="shared" si="222"/>
        <v>1</v>
      </c>
      <c r="E959" s="371">
        <v>426</v>
      </c>
      <c r="F959" s="253">
        <f t="shared" si="223"/>
        <v>0</v>
      </c>
      <c r="G959" s="130"/>
      <c r="H959" s="48"/>
      <c r="I959" s="79">
        <f t="shared" si="225"/>
        <v>0</v>
      </c>
      <c r="N959" s="25" t="str">
        <f t="shared" si="226"/>
        <v>CA</v>
      </c>
      <c r="O959" s="25">
        <f t="shared" si="216"/>
        <v>11.6</v>
      </c>
      <c r="P959" s="25">
        <f t="shared" si="217"/>
        <v>12.04</v>
      </c>
      <c r="Q959" s="25">
        <f t="shared" si="218"/>
        <v>8</v>
      </c>
      <c r="R959" s="25">
        <f t="shared" si="221"/>
        <v>14.4</v>
      </c>
      <c r="S959" s="25">
        <f t="shared" si="219"/>
        <v>325</v>
      </c>
      <c r="T959" s="25">
        <f t="shared" si="220"/>
        <v>380</v>
      </c>
    </row>
    <row r="960" spans="1:20" x14ac:dyDescent="0.25">
      <c r="A960" s="2">
        <v>46182</v>
      </c>
      <c r="B960" s="100" t="s">
        <v>1332</v>
      </c>
      <c r="C960" s="76">
        <v>12</v>
      </c>
      <c r="D960" s="48">
        <f t="shared" si="222"/>
        <v>1</v>
      </c>
      <c r="E960" s="371">
        <v>410</v>
      </c>
      <c r="F960" s="253">
        <f t="shared" si="223"/>
        <v>0</v>
      </c>
      <c r="G960" s="84">
        <v>11.21</v>
      </c>
      <c r="H960" s="48">
        <f t="shared" si="224"/>
        <v>1</v>
      </c>
      <c r="I960" s="79">
        <f t="shared" si="225"/>
        <v>0</v>
      </c>
      <c r="N960" s="25" t="str">
        <f t="shared" si="226"/>
        <v>CA</v>
      </c>
      <c r="O960" s="25">
        <f t="shared" si="216"/>
        <v>11.6</v>
      </c>
      <c r="P960" s="25">
        <f t="shared" si="217"/>
        <v>12.04</v>
      </c>
      <c r="Q960" s="25">
        <f t="shared" si="218"/>
        <v>8</v>
      </c>
      <c r="R960" s="25">
        <f t="shared" si="221"/>
        <v>14.4</v>
      </c>
      <c r="S960" s="25">
        <f t="shared" si="219"/>
        <v>325</v>
      </c>
      <c r="T960" s="25">
        <f t="shared" si="220"/>
        <v>380</v>
      </c>
    </row>
    <row r="961" spans="1:20" x14ac:dyDescent="0.25">
      <c r="A961" s="2">
        <v>46182</v>
      </c>
      <c r="B961" s="100" t="s">
        <v>1333</v>
      </c>
      <c r="C961" s="76">
        <v>11.9</v>
      </c>
      <c r="D961" s="48">
        <f t="shared" si="222"/>
        <v>1</v>
      </c>
      <c r="E961" s="252">
        <v>348</v>
      </c>
      <c r="F961" s="253">
        <f t="shared" si="223"/>
        <v>1</v>
      </c>
      <c r="G961" s="84">
        <v>10.88</v>
      </c>
      <c r="H961" s="48">
        <f t="shared" si="224"/>
        <v>1</v>
      </c>
      <c r="I961" s="79">
        <f t="shared" si="225"/>
        <v>1</v>
      </c>
      <c r="N961" s="25" t="str">
        <f t="shared" si="226"/>
        <v>CA</v>
      </c>
      <c r="O961" s="25">
        <f t="shared" si="216"/>
        <v>11.6</v>
      </c>
      <c r="P961" s="25">
        <f t="shared" si="217"/>
        <v>12.04</v>
      </c>
      <c r="Q961" s="25">
        <f t="shared" si="218"/>
        <v>8</v>
      </c>
      <c r="R961" s="25">
        <f t="shared" si="221"/>
        <v>14.4</v>
      </c>
      <c r="S961" s="25">
        <f t="shared" si="219"/>
        <v>325</v>
      </c>
      <c r="T961" s="25">
        <f t="shared" si="220"/>
        <v>380</v>
      </c>
    </row>
    <row r="962" spans="1:20" x14ac:dyDescent="0.25">
      <c r="A962" s="2">
        <v>46182</v>
      </c>
      <c r="B962" s="100" t="s">
        <v>1334</v>
      </c>
      <c r="C962" s="76">
        <v>11.6</v>
      </c>
      <c r="D962" s="48">
        <f t="shared" si="222"/>
        <v>1</v>
      </c>
      <c r="E962" s="252">
        <v>355</v>
      </c>
      <c r="F962" s="253">
        <f t="shared" si="223"/>
        <v>1</v>
      </c>
      <c r="G962" s="84">
        <v>11.09</v>
      </c>
      <c r="H962" s="48">
        <f t="shared" si="224"/>
        <v>1</v>
      </c>
      <c r="I962" s="79">
        <f t="shared" si="225"/>
        <v>1</v>
      </c>
      <c r="N962" s="25" t="str">
        <f t="shared" si="226"/>
        <v>CA</v>
      </c>
      <c r="O962" s="25">
        <f t="shared" si="216"/>
        <v>11.6</v>
      </c>
      <c r="P962" s="25">
        <f t="shared" si="217"/>
        <v>12.04</v>
      </c>
      <c r="Q962" s="25">
        <f t="shared" si="218"/>
        <v>8</v>
      </c>
      <c r="R962" s="25">
        <f t="shared" si="221"/>
        <v>14.4</v>
      </c>
      <c r="S962" s="25">
        <f t="shared" si="219"/>
        <v>325</v>
      </c>
      <c r="T962" s="25">
        <f t="shared" si="220"/>
        <v>380</v>
      </c>
    </row>
    <row r="963" spans="1:20" x14ac:dyDescent="0.25">
      <c r="A963" s="2">
        <v>46182</v>
      </c>
      <c r="B963" s="100" t="s">
        <v>1335</v>
      </c>
      <c r="C963" s="76">
        <v>11.7</v>
      </c>
      <c r="D963" s="48">
        <f t="shared" si="222"/>
        <v>1</v>
      </c>
      <c r="E963" s="371">
        <v>425</v>
      </c>
      <c r="F963" s="253">
        <f t="shared" si="223"/>
        <v>0</v>
      </c>
      <c r="G963" s="84">
        <v>12.12</v>
      </c>
      <c r="H963" s="48">
        <f t="shared" si="224"/>
        <v>1</v>
      </c>
      <c r="I963" s="79">
        <f t="shared" si="225"/>
        <v>0</v>
      </c>
      <c r="N963" s="25" t="str">
        <f t="shared" si="226"/>
        <v>CA</v>
      </c>
      <c r="O963" s="25">
        <f t="shared" si="216"/>
        <v>11.6</v>
      </c>
      <c r="P963" s="25">
        <f t="shared" si="217"/>
        <v>12.04</v>
      </c>
      <c r="Q963" s="25">
        <f t="shared" si="218"/>
        <v>8</v>
      </c>
      <c r="R963" s="25">
        <f t="shared" si="221"/>
        <v>14.4</v>
      </c>
      <c r="S963" s="25">
        <f t="shared" si="219"/>
        <v>325</v>
      </c>
      <c r="T963" s="25">
        <f t="shared" si="220"/>
        <v>380</v>
      </c>
    </row>
    <row r="964" spans="1:20" x14ac:dyDescent="0.25">
      <c r="A964" s="2">
        <v>46182</v>
      </c>
      <c r="B964" s="100" t="s">
        <v>1336</v>
      </c>
      <c r="C964" s="76">
        <v>11.7</v>
      </c>
      <c r="D964" s="48">
        <f t="shared" si="222"/>
        <v>1</v>
      </c>
      <c r="E964" s="252">
        <v>376</v>
      </c>
      <c r="F964" s="253">
        <f t="shared" si="223"/>
        <v>1</v>
      </c>
      <c r="G964" s="84">
        <v>12.34</v>
      </c>
      <c r="H964" s="48">
        <f t="shared" si="224"/>
        <v>1</v>
      </c>
      <c r="I964" s="79">
        <f t="shared" si="225"/>
        <v>1</v>
      </c>
      <c r="N964" s="25" t="str">
        <f t="shared" si="226"/>
        <v>CA</v>
      </c>
      <c r="O964" s="25">
        <f t="shared" si="216"/>
        <v>11.6</v>
      </c>
      <c r="P964" s="25">
        <f t="shared" si="217"/>
        <v>12.04</v>
      </c>
      <c r="Q964" s="25">
        <f t="shared" si="218"/>
        <v>8</v>
      </c>
      <c r="R964" s="25">
        <f t="shared" si="221"/>
        <v>14.4</v>
      </c>
      <c r="S964" s="25">
        <f t="shared" si="219"/>
        <v>325</v>
      </c>
      <c r="T964" s="25">
        <f t="shared" si="220"/>
        <v>380</v>
      </c>
    </row>
    <row r="965" spans="1:20" x14ac:dyDescent="0.25">
      <c r="A965" s="2">
        <v>46182</v>
      </c>
      <c r="B965" s="100" t="s">
        <v>1337</v>
      </c>
      <c r="C965" s="76">
        <v>11.8</v>
      </c>
      <c r="D965" s="48">
        <f t="shared" si="222"/>
        <v>1</v>
      </c>
      <c r="E965" s="252">
        <v>344</v>
      </c>
      <c r="F965" s="253">
        <f t="shared" si="223"/>
        <v>1</v>
      </c>
      <c r="G965" s="84">
        <v>12.79</v>
      </c>
      <c r="H965" s="48">
        <f t="shared" si="224"/>
        <v>1</v>
      </c>
      <c r="I965" s="79">
        <f t="shared" si="225"/>
        <v>1</v>
      </c>
      <c r="N965" s="25" t="str">
        <f t="shared" si="226"/>
        <v>CA</v>
      </c>
      <c r="O965" s="25">
        <f t="shared" si="216"/>
        <v>11.6</v>
      </c>
      <c r="P965" s="25">
        <f t="shared" si="217"/>
        <v>12.04</v>
      </c>
      <c r="Q965" s="25">
        <f t="shared" si="218"/>
        <v>8</v>
      </c>
      <c r="R965" s="25">
        <f t="shared" si="221"/>
        <v>14.4</v>
      </c>
      <c r="S965" s="25">
        <f t="shared" si="219"/>
        <v>325</v>
      </c>
      <c r="T965" s="25">
        <f t="shared" si="220"/>
        <v>380</v>
      </c>
    </row>
    <row r="966" spans="1:20" x14ac:dyDescent="0.25">
      <c r="A966" s="2">
        <v>46188</v>
      </c>
      <c r="B966" s="100" t="s">
        <v>758</v>
      </c>
      <c r="C966" s="213">
        <v>17.899999999999999</v>
      </c>
      <c r="D966" s="48">
        <f t="shared" si="222"/>
        <v>0</v>
      </c>
      <c r="E966" s="371">
        <v>485</v>
      </c>
      <c r="F966" s="253">
        <f t="shared" si="223"/>
        <v>0</v>
      </c>
      <c r="G966" s="385"/>
      <c r="H966" s="48"/>
      <c r="I966" s="79">
        <f t="shared" si="225"/>
        <v>0</v>
      </c>
      <c r="N966" s="25" t="str">
        <f t="shared" si="226"/>
        <v>SM</v>
      </c>
      <c r="O966" s="25">
        <f t="shared" si="216"/>
        <v>17</v>
      </c>
      <c r="P966" s="25">
        <f t="shared" si="217"/>
        <v>17.440000000000001</v>
      </c>
      <c r="Q966" s="25">
        <f t="shared" si="218"/>
        <v>0</v>
      </c>
      <c r="R966" s="25">
        <f t="shared" si="221"/>
        <v>0</v>
      </c>
      <c r="S966" s="25">
        <f t="shared" si="219"/>
        <v>395</v>
      </c>
      <c r="T966" s="25">
        <f t="shared" si="220"/>
        <v>445</v>
      </c>
    </row>
    <row r="967" spans="1:20" x14ac:dyDescent="0.25">
      <c r="A967" s="2">
        <v>46188</v>
      </c>
      <c r="B967" s="100" t="s">
        <v>759</v>
      </c>
      <c r="C967" s="213">
        <v>16.899999999999999</v>
      </c>
      <c r="D967" s="48">
        <f t="shared" si="222"/>
        <v>0</v>
      </c>
      <c r="E967" s="371">
        <v>520</v>
      </c>
      <c r="F967" s="253">
        <f t="shared" si="223"/>
        <v>0</v>
      </c>
      <c r="G967" s="84"/>
      <c r="H967" s="48"/>
      <c r="I967" s="79">
        <f t="shared" si="225"/>
        <v>0</v>
      </c>
      <c r="N967" s="25" t="str">
        <f t="shared" si="226"/>
        <v>SM</v>
      </c>
      <c r="O967" s="25">
        <f t="shared" si="216"/>
        <v>17</v>
      </c>
      <c r="P967" s="25">
        <f t="shared" si="217"/>
        <v>17.440000000000001</v>
      </c>
      <c r="Q967" s="25">
        <f t="shared" si="218"/>
        <v>0</v>
      </c>
      <c r="R967" s="25">
        <f t="shared" si="221"/>
        <v>0</v>
      </c>
      <c r="S967" s="25">
        <f t="shared" si="219"/>
        <v>395</v>
      </c>
      <c r="T967" s="25">
        <f t="shared" si="220"/>
        <v>445</v>
      </c>
    </row>
    <row r="968" spans="1:20" x14ac:dyDescent="0.25">
      <c r="A968" s="2">
        <v>46188</v>
      </c>
      <c r="B968" s="100" t="s">
        <v>760</v>
      </c>
      <c r="C968" s="76">
        <v>17.399999999999999</v>
      </c>
      <c r="D968" s="48">
        <f t="shared" si="222"/>
        <v>1</v>
      </c>
      <c r="E968" s="252">
        <v>445</v>
      </c>
      <c r="F968" s="253">
        <f t="shared" si="223"/>
        <v>1</v>
      </c>
      <c r="G968" s="84"/>
      <c r="H968" s="48"/>
      <c r="I968" s="79">
        <f t="shared" si="225"/>
        <v>1</v>
      </c>
      <c r="N968" s="25" t="str">
        <f t="shared" si="226"/>
        <v>SM</v>
      </c>
      <c r="O968" s="25">
        <f t="shared" si="216"/>
        <v>17</v>
      </c>
      <c r="P968" s="25">
        <f t="shared" si="217"/>
        <v>17.440000000000001</v>
      </c>
      <c r="Q968" s="25">
        <f t="shared" si="218"/>
        <v>0</v>
      </c>
      <c r="R968" s="25">
        <f t="shared" si="221"/>
        <v>0</v>
      </c>
      <c r="S968" s="25">
        <f t="shared" si="219"/>
        <v>395</v>
      </c>
      <c r="T968" s="25">
        <f t="shared" si="220"/>
        <v>445</v>
      </c>
    </row>
    <row r="969" spans="1:20" x14ac:dyDescent="0.25">
      <c r="A969" s="2">
        <v>46188</v>
      </c>
      <c r="B969" s="100" t="s">
        <v>761</v>
      </c>
      <c r="C969" s="76">
        <v>17.399999999999999</v>
      </c>
      <c r="D969" s="48">
        <f t="shared" si="222"/>
        <v>1</v>
      </c>
      <c r="E969" s="252">
        <v>432</v>
      </c>
      <c r="F969" s="253">
        <f t="shared" si="223"/>
        <v>1</v>
      </c>
      <c r="G969" s="84"/>
      <c r="H969" s="48"/>
      <c r="I969" s="79">
        <f t="shared" si="225"/>
        <v>1</v>
      </c>
      <c r="N969" s="25" t="str">
        <f t="shared" si="226"/>
        <v>SM</v>
      </c>
      <c r="O969" s="25">
        <f t="shared" si="216"/>
        <v>17</v>
      </c>
      <c r="P969" s="25">
        <f t="shared" si="217"/>
        <v>17.440000000000001</v>
      </c>
      <c r="Q969" s="25">
        <f t="shared" si="218"/>
        <v>0</v>
      </c>
      <c r="R969" s="25">
        <f t="shared" si="221"/>
        <v>0</v>
      </c>
      <c r="S969" s="25">
        <f t="shared" si="219"/>
        <v>395</v>
      </c>
      <c r="T969" s="25">
        <f t="shared" si="220"/>
        <v>445</v>
      </c>
    </row>
    <row r="970" spans="1:20" x14ac:dyDescent="0.25">
      <c r="A970" s="2">
        <v>46188</v>
      </c>
      <c r="B970" s="100" t="s">
        <v>762</v>
      </c>
      <c r="C970" s="213">
        <v>16.600000000000001</v>
      </c>
      <c r="D970" s="48">
        <f t="shared" si="222"/>
        <v>0</v>
      </c>
      <c r="E970" s="252">
        <v>439</v>
      </c>
      <c r="F970" s="253">
        <f t="shared" si="223"/>
        <v>1</v>
      </c>
      <c r="G970" s="84"/>
      <c r="H970" s="48"/>
      <c r="I970" s="79">
        <f t="shared" si="225"/>
        <v>0</v>
      </c>
      <c r="N970" s="25" t="str">
        <f t="shared" si="226"/>
        <v>SM</v>
      </c>
      <c r="O970" s="25">
        <f t="shared" si="216"/>
        <v>17</v>
      </c>
      <c r="P970" s="25">
        <f t="shared" si="217"/>
        <v>17.440000000000001</v>
      </c>
      <c r="Q970" s="25">
        <f t="shared" si="218"/>
        <v>0</v>
      </c>
      <c r="R970" s="25">
        <f t="shared" si="221"/>
        <v>0</v>
      </c>
      <c r="S970" s="25">
        <f t="shared" si="219"/>
        <v>395</v>
      </c>
      <c r="T970" s="25">
        <f t="shared" si="220"/>
        <v>445</v>
      </c>
    </row>
    <row r="971" spans="1:20" x14ac:dyDescent="0.25">
      <c r="A971" s="2">
        <v>46188</v>
      </c>
      <c r="B971" s="100" t="s">
        <v>763</v>
      </c>
      <c r="C971" s="213">
        <v>17.5</v>
      </c>
      <c r="D971" s="48">
        <f t="shared" si="222"/>
        <v>0</v>
      </c>
      <c r="E971" s="371">
        <v>525</v>
      </c>
      <c r="F971" s="253">
        <f t="shared" si="223"/>
        <v>0</v>
      </c>
      <c r="G971" s="84"/>
      <c r="H971" s="48"/>
      <c r="I971" s="79">
        <f t="shared" si="225"/>
        <v>0</v>
      </c>
      <c r="N971" s="25" t="str">
        <f t="shared" si="226"/>
        <v>SM</v>
      </c>
      <c r="O971" s="25">
        <f t="shared" si="216"/>
        <v>17</v>
      </c>
      <c r="P971" s="25">
        <f t="shared" si="217"/>
        <v>17.440000000000001</v>
      </c>
      <c r="Q971" s="25">
        <f t="shared" si="218"/>
        <v>0</v>
      </c>
      <c r="R971" s="25">
        <f t="shared" si="221"/>
        <v>0</v>
      </c>
      <c r="S971" s="25">
        <f t="shared" si="219"/>
        <v>395</v>
      </c>
      <c r="T971" s="25">
        <f t="shared" si="220"/>
        <v>445</v>
      </c>
    </row>
    <row r="972" spans="1:20" x14ac:dyDescent="0.25">
      <c r="A972" s="2">
        <v>46188</v>
      </c>
      <c r="B972" s="100" t="s">
        <v>772</v>
      </c>
      <c r="C972" s="76">
        <v>17.100000000000001</v>
      </c>
      <c r="D972" s="48">
        <f t="shared" si="222"/>
        <v>1</v>
      </c>
      <c r="E972" s="371">
        <v>486</v>
      </c>
      <c r="F972" s="253">
        <f t="shared" si="223"/>
        <v>0</v>
      </c>
      <c r="G972" s="84"/>
      <c r="H972" s="48"/>
      <c r="I972" s="79">
        <f t="shared" si="225"/>
        <v>0</v>
      </c>
      <c r="N972" s="25" t="str">
        <f t="shared" si="226"/>
        <v>SM</v>
      </c>
      <c r="O972" s="25">
        <f t="shared" si="216"/>
        <v>17</v>
      </c>
      <c r="P972" s="25">
        <f t="shared" si="217"/>
        <v>17.440000000000001</v>
      </c>
      <c r="Q972" s="25">
        <f t="shared" si="218"/>
        <v>0</v>
      </c>
      <c r="R972" s="25">
        <f t="shared" si="221"/>
        <v>0</v>
      </c>
      <c r="S972" s="25">
        <f t="shared" si="219"/>
        <v>395</v>
      </c>
      <c r="T972" s="25">
        <f t="shared" si="220"/>
        <v>445</v>
      </c>
    </row>
    <row r="973" spans="1:20" x14ac:dyDescent="0.25">
      <c r="A973" s="2">
        <v>46189</v>
      </c>
      <c r="B973" s="100" t="s">
        <v>1338</v>
      </c>
      <c r="C973" s="76">
        <v>11.9</v>
      </c>
      <c r="D973" s="48">
        <f t="shared" si="222"/>
        <v>1</v>
      </c>
      <c r="E973" s="371">
        <v>753</v>
      </c>
      <c r="F973" s="253">
        <f t="shared" si="223"/>
        <v>0</v>
      </c>
      <c r="G973" s="84">
        <v>10.81</v>
      </c>
      <c r="H973" s="48">
        <f t="shared" si="224"/>
        <v>1</v>
      </c>
      <c r="I973" s="79">
        <f t="shared" si="225"/>
        <v>0</v>
      </c>
      <c r="N973" s="25" t="str">
        <f t="shared" si="226"/>
        <v>ST</v>
      </c>
      <c r="O973" s="25">
        <f t="shared" si="216"/>
        <v>11.6</v>
      </c>
      <c r="P973" s="25">
        <f t="shared" si="217"/>
        <v>12.04</v>
      </c>
      <c r="Q973" s="25">
        <f t="shared" si="218"/>
        <v>8</v>
      </c>
      <c r="R973" s="25">
        <f t="shared" si="221"/>
        <v>14.4</v>
      </c>
      <c r="S973" s="25">
        <f t="shared" si="219"/>
        <v>325</v>
      </c>
      <c r="T973" s="25">
        <f t="shared" si="220"/>
        <v>380</v>
      </c>
    </row>
    <row r="974" spans="1:20" x14ac:dyDescent="0.25">
      <c r="A974" s="2">
        <v>46189</v>
      </c>
      <c r="B974" s="100" t="s">
        <v>1339</v>
      </c>
      <c r="C974" s="76">
        <v>12</v>
      </c>
      <c r="D974" s="48">
        <f t="shared" si="222"/>
        <v>1</v>
      </c>
      <c r="E974" s="252">
        <v>369</v>
      </c>
      <c r="F974" s="253">
        <f t="shared" si="223"/>
        <v>1</v>
      </c>
      <c r="G974" s="84">
        <v>10.210000000000001</v>
      </c>
      <c r="H974" s="48">
        <f t="shared" si="224"/>
        <v>1</v>
      </c>
      <c r="I974" s="79">
        <f t="shared" si="225"/>
        <v>1</v>
      </c>
      <c r="N974" s="25" t="str">
        <f t="shared" si="226"/>
        <v>ST</v>
      </c>
      <c r="O974" s="25">
        <f t="shared" si="216"/>
        <v>11.6</v>
      </c>
      <c r="P974" s="25">
        <f t="shared" si="217"/>
        <v>12.04</v>
      </c>
      <c r="Q974" s="25">
        <f t="shared" si="218"/>
        <v>8</v>
      </c>
      <c r="R974" s="25">
        <f t="shared" si="221"/>
        <v>14.4</v>
      </c>
      <c r="S974" s="25">
        <f t="shared" si="219"/>
        <v>325</v>
      </c>
      <c r="T974" s="25">
        <f t="shared" si="220"/>
        <v>380</v>
      </c>
    </row>
    <row r="975" spans="1:20" x14ac:dyDescent="0.25">
      <c r="A975" s="2">
        <v>46189</v>
      </c>
      <c r="B975" s="100" t="s">
        <v>1340</v>
      </c>
      <c r="C975" s="76">
        <v>11.9</v>
      </c>
      <c r="D975" s="48">
        <f t="shared" si="222"/>
        <v>1</v>
      </c>
      <c r="E975" s="252">
        <v>355</v>
      </c>
      <c r="F975" s="253">
        <f t="shared" si="223"/>
        <v>1</v>
      </c>
      <c r="G975" s="84">
        <v>10.35</v>
      </c>
      <c r="H975" s="48">
        <f t="shared" si="224"/>
        <v>1</v>
      </c>
      <c r="I975" s="79">
        <f t="shared" si="225"/>
        <v>1</v>
      </c>
      <c r="N975" s="25" t="str">
        <f t="shared" si="226"/>
        <v>ST</v>
      </c>
      <c r="O975" s="25">
        <f t="shared" si="216"/>
        <v>11.6</v>
      </c>
      <c r="P975" s="25">
        <f t="shared" si="217"/>
        <v>12.04</v>
      </c>
      <c r="Q975" s="25">
        <f t="shared" si="218"/>
        <v>8</v>
      </c>
      <c r="R975" s="25">
        <f t="shared" si="221"/>
        <v>14.4</v>
      </c>
      <c r="S975" s="25">
        <f t="shared" si="219"/>
        <v>325</v>
      </c>
      <c r="T975" s="25">
        <f t="shared" si="220"/>
        <v>380</v>
      </c>
    </row>
    <row r="976" spans="1:20" x14ac:dyDescent="0.25">
      <c r="A976" s="2">
        <v>46189</v>
      </c>
      <c r="B976" s="100" t="s">
        <v>1341</v>
      </c>
      <c r="C976" s="76">
        <v>11.7</v>
      </c>
      <c r="D976" s="48">
        <f t="shared" si="222"/>
        <v>1</v>
      </c>
      <c r="E976" s="371">
        <v>390</v>
      </c>
      <c r="F976" s="253">
        <f t="shared" si="223"/>
        <v>0</v>
      </c>
      <c r="G976" s="84">
        <v>11.11</v>
      </c>
      <c r="H976" s="48">
        <f t="shared" si="224"/>
        <v>1</v>
      </c>
      <c r="I976" s="79">
        <f t="shared" si="225"/>
        <v>0</v>
      </c>
      <c r="N976" s="25" t="str">
        <f t="shared" si="226"/>
        <v>ST</v>
      </c>
      <c r="O976" s="25">
        <f t="shared" si="216"/>
        <v>11.6</v>
      </c>
      <c r="P976" s="25">
        <f t="shared" si="217"/>
        <v>12.04</v>
      </c>
      <c r="Q976" s="25">
        <f t="shared" si="218"/>
        <v>8</v>
      </c>
      <c r="R976" s="25">
        <f t="shared" si="221"/>
        <v>14.4</v>
      </c>
      <c r="S976" s="25">
        <f t="shared" si="219"/>
        <v>325</v>
      </c>
      <c r="T976" s="25">
        <f t="shared" si="220"/>
        <v>380</v>
      </c>
    </row>
    <row r="977" spans="1:20" x14ac:dyDescent="0.25">
      <c r="A977" s="2">
        <v>46190</v>
      </c>
      <c r="B977" s="100" t="s">
        <v>1342</v>
      </c>
      <c r="C977" s="76">
        <v>11.9</v>
      </c>
      <c r="D977" s="48">
        <f t="shared" si="222"/>
        <v>1</v>
      </c>
      <c r="E977" s="252">
        <v>368</v>
      </c>
      <c r="F977" s="253">
        <f t="shared" si="223"/>
        <v>1</v>
      </c>
      <c r="G977" s="84">
        <v>11.47</v>
      </c>
      <c r="H977" s="48">
        <f t="shared" si="224"/>
        <v>1</v>
      </c>
      <c r="I977" s="79">
        <f t="shared" si="225"/>
        <v>1</v>
      </c>
      <c r="N977" s="25" t="str">
        <f t="shared" si="226"/>
        <v>ST</v>
      </c>
      <c r="O977" s="25">
        <f t="shared" si="216"/>
        <v>11.6</v>
      </c>
      <c r="P977" s="25">
        <f t="shared" si="217"/>
        <v>12.04</v>
      </c>
      <c r="Q977" s="25">
        <f t="shared" si="218"/>
        <v>8</v>
      </c>
      <c r="R977" s="25">
        <f t="shared" si="221"/>
        <v>14.4</v>
      </c>
      <c r="S977" s="25">
        <f t="shared" si="219"/>
        <v>325</v>
      </c>
      <c r="T977" s="25">
        <f t="shared" si="220"/>
        <v>380</v>
      </c>
    </row>
    <row r="978" spans="1:20" x14ac:dyDescent="0.25">
      <c r="A978" s="2">
        <v>46190</v>
      </c>
      <c r="B978" s="100" t="s">
        <v>1343</v>
      </c>
      <c r="C978" s="76">
        <v>11.8</v>
      </c>
      <c r="D978" s="48">
        <f t="shared" si="222"/>
        <v>1</v>
      </c>
      <c r="E978" s="252">
        <v>374</v>
      </c>
      <c r="F978" s="253">
        <f t="shared" si="223"/>
        <v>1</v>
      </c>
      <c r="G978" s="84">
        <v>11.64</v>
      </c>
      <c r="H978" s="48">
        <f t="shared" si="224"/>
        <v>1</v>
      </c>
      <c r="I978" s="79">
        <f t="shared" si="225"/>
        <v>1</v>
      </c>
      <c r="N978" s="25" t="str">
        <f t="shared" si="226"/>
        <v>ST</v>
      </c>
      <c r="O978" s="25">
        <f t="shared" si="216"/>
        <v>11.6</v>
      </c>
      <c r="P978" s="25">
        <f t="shared" si="217"/>
        <v>12.04</v>
      </c>
      <c r="Q978" s="25">
        <f t="shared" si="218"/>
        <v>8</v>
      </c>
      <c r="R978" s="25">
        <f t="shared" si="221"/>
        <v>14.4</v>
      </c>
      <c r="S978" s="25">
        <f t="shared" si="219"/>
        <v>325</v>
      </c>
      <c r="T978" s="25">
        <f t="shared" si="220"/>
        <v>380</v>
      </c>
    </row>
    <row r="979" spans="1:20" x14ac:dyDescent="0.25">
      <c r="A979" s="2">
        <v>46190</v>
      </c>
      <c r="B979" s="100" t="s">
        <v>1344</v>
      </c>
      <c r="C979" s="76">
        <v>11.6</v>
      </c>
      <c r="D979" s="48">
        <f t="shared" si="222"/>
        <v>1</v>
      </c>
      <c r="E979" s="371">
        <v>399</v>
      </c>
      <c r="F979" s="253">
        <f>IF(+(IF(E979&lt;S979,0,IF(E979&gt;T979,0,1)))=1,1,0)</f>
        <v>0</v>
      </c>
      <c r="G979" s="84">
        <v>12.84</v>
      </c>
      <c r="H979" s="48">
        <f t="shared" si="224"/>
        <v>1</v>
      </c>
      <c r="I979" s="79">
        <f t="shared" si="225"/>
        <v>0</v>
      </c>
      <c r="N979" s="25" t="str">
        <f t="shared" si="226"/>
        <v>ST</v>
      </c>
      <c r="O979" s="25">
        <f t="shared" si="216"/>
        <v>11.6</v>
      </c>
      <c r="P979" s="25">
        <f t="shared" si="217"/>
        <v>12.04</v>
      </c>
      <c r="Q979" s="25">
        <f t="shared" si="218"/>
        <v>8</v>
      </c>
      <c r="R979" s="25">
        <f t="shared" si="221"/>
        <v>14.4</v>
      </c>
      <c r="S979" s="25">
        <f t="shared" si="219"/>
        <v>325</v>
      </c>
      <c r="T979" s="25">
        <f t="shared" si="220"/>
        <v>380</v>
      </c>
    </row>
    <row r="980" spans="1:20" x14ac:dyDescent="0.25">
      <c r="A980" s="2">
        <v>46190</v>
      </c>
      <c r="B980" s="100" t="s">
        <v>1345</v>
      </c>
      <c r="C980" s="76">
        <v>11.6</v>
      </c>
      <c r="D980" s="48">
        <f t="shared" si="222"/>
        <v>1</v>
      </c>
      <c r="E980" s="371">
        <v>448</v>
      </c>
      <c r="F980" s="253">
        <f t="shared" ref="F980:F1050" si="227">IF(+(IF(E980&lt;S980,0,IF(E980&gt;T980,0,1)))=1,1,0)</f>
        <v>0</v>
      </c>
      <c r="G980" s="84">
        <v>11.02</v>
      </c>
      <c r="H980" s="48">
        <f t="shared" si="224"/>
        <v>1</v>
      </c>
      <c r="I980" s="79">
        <f t="shared" si="225"/>
        <v>0</v>
      </c>
      <c r="N980" s="25" t="str">
        <f t="shared" si="226"/>
        <v>ST</v>
      </c>
      <c r="O980" s="25">
        <f t="shared" si="216"/>
        <v>11.6</v>
      </c>
      <c r="P980" s="25">
        <f t="shared" si="217"/>
        <v>12.04</v>
      </c>
      <c r="Q980" s="25">
        <f t="shared" si="218"/>
        <v>8</v>
      </c>
      <c r="R980" s="25">
        <f t="shared" si="221"/>
        <v>14.4</v>
      </c>
      <c r="S980" s="25">
        <f t="shared" si="219"/>
        <v>325</v>
      </c>
      <c r="T980" s="25">
        <f t="shared" si="220"/>
        <v>380</v>
      </c>
    </row>
    <row r="981" spans="1:20" x14ac:dyDescent="0.25">
      <c r="A981" s="2">
        <v>46190</v>
      </c>
      <c r="B981" s="100" t="s">
        <v>1346</v>
      </c>
      <c r="C981" s="76">
        <v>12</v>
      </c>
      <c r="D981" s="48">
        <f t="shared" si="222"/>
        <v>1</v>
      </c>
      <c r="E981" s="252">
        <v>362</v>
      </c>
      <c r="F981" s="253">
        <f t="shared" si="227"/>
        <v>1</v>
      </c>
      <c r="G981" s="84">
        <v>12.62</v>
      </c>
      <c r="H981" s="48">
        <f t="shared" si="224"/>
        <v>1</v>
      </c>
      <c r="I981" s="79">
        <f t="shared" si="225"/>
        <v>1</v>
      </c>
      <c r="N981" s="25" t="str">
        <f t="shared" si="226"/>
        <v>ST</v>
      </c>
      <c r="O981" s="25">
        <f t="shared" si="216"/>
        <v>11.6</v>
      </c>
      <c r="P981" s="25">
        <f t="shared" si="217"/>
        <v>12.04</v>
      </c>
      <c r="Q981" s="25">
        <f t="shared" si="218"/>
        <v>8</v>
      </c>
      <c r="R981" s="25">
        <f t="shared" si="221"/>
        <v>14.4</v>
      </c>
      <c r="S981" s="25">
        <f t="shared" si="219"/>
        <v>325</v>
      </c>
      <c r="T981" s="25">
        <f t="shared" si="220"/>
        <v>380</v>
      </c>
    </row>
    <row r="982" spans="1:20" x14ac:dyDescent="0.25">
      <c r="A982" s="2">
        <v>46190</v>
      </c>
      <c r="B982" s="100" t="s">
        <v>1347</v>
      </c>
      <c r="C982" s="76">
        <v>12</v>
      </c>
      <c r="D982" s="48">
        <f t="shared" si="222"/>
        <v>1</v>
      </c>
      <c r="E982" s="252">
        <v>352</v>
      </c>
      <c r="F982" s="253">
        <f t="shared" si="227"/>
        <v>1</v>
      </c>
      <c r="G982" s="1">
        <v>12.55</v>
      </c>
      <c r="H982" s="48">
        <f t="shared" si="224"/>
        <v>1</v>
      </c>
      <c r="I982" s="79">
        <f t="shared" si="225"/>
        <v>1</v>
      </c>
      <c r="N982" s="25" t="str">
        <f t="shared" si="226"/>
        <v>ST</v>
      </c>
      <c r="O982" s="25">
        <f t="shared" si="216"/>
        <v>11.6</v>
      </c>
      <c r="P982" s="25">
        <f t="shared" si="217"/>
        <v>12.04</v>
      </c>
      <c r="Q982" s="25">
        <f t="shared" si="218"/>
        <v>8</v>
      </c>
      <c r="R982" s="25">
        <f t="shared" si="221"/>
        <v>14.4</v>
      </c>
      <c r="S982" s="25">
        <f t="shared" si="219"/>
        <v>325</v>
      </c>
      <c r="T982" s="25">
        <f t="shared" si="220"/>
        <v>380</v>
      </c>
    </row>
    <row r="983" spans="1:20" x14ac:dyDescent="0.25">
      <c r="A983" s="2">
        <v>46190</v>
      </c>
      <c r="B983" s="100" t="s">
        <v>1348</v>
      </c>
      <c r="C983" s="76">
        <v>11.8</v>
      </c>
      <c r="D983" s="48">
        <f t="shared" si="222"/>
        <v>1</v>
      </c>
      <c r="E983" s="252">
        <v>351</v>
      </c>
      <c r="F983" s="253">
        <f t="shared" si="227"/>
        <v>1</v>
      </c>
      <c r="G983" s="84">
        <v>12.81</v>
      </c>
      <c r="H983" s="48">
        <f t="shared" si="224"/>
        <v>1</v>
      </c>
      <c r="I983" s="79">
        <f t="shared" si="225"/>
        <v>1</v>
      </c>
      <c r="N983" s="25" t="str">
        <f t="shared" si="226"/>
        <v>ST</v>
      </c>
      <c r="O983" s="25">
        <f t="shared" si="216"/>
        <v>11.6</v>
      </c>
      <c r="P983" s="25">
        <f t="shared" si="217"/>
        <v>12.04</v>
      </c>
      <c r="Q983" s="25">
        <f t="shared" si="218"/>
        <v>8</v>
      </c>
      <c r="R983" s="25">
        <f t="shared" si="221"/>
        <v>14.4</v>
      </c>
      <c r="S983" s="25">
        <f t="shared" si="219"/>
        <v>325</v>
      </c>
      <c r="T983" s="25">
        <f t="shared" si="220"/>
        <v>380</v>
      </c>
    </row>
    <row r="984" spans="1:20" x14ac:dyDescent="0.25">
      <c r="A984" s="2">
        <v>46190</v>
      </c>
      <c r="B984" s="100" t="s">
        <v>1349</v>
      </c>
      <c r="C984" s="76">
        <v>11.9</v>
      </c>
      <c r="D984" s="48">
        <f t="shared" si="222"/>
        <v>1</v>
      </c>
      <c r="E984" s="252">
        <v>357</v>
      </c>
      <c r="F984" s="253">
        <f t="shared" si="227"/>
        <v>1</v>
      </c>
      <c r="G984" s="84">
        <v>13.91</v>
      </c>
      <c r="H984" s="48">
        <f t="shared" si="224"/>
        <v>1</v>
      </c>
      <c r="I984" s="79">
        <f t="shared" si="225"/>
        <v>1</v>
      </c>
      <c r="N984" s="25" t="str">
        <f t="shared" si="226"/>
        <v>ST</v>
      </c>
      <c r="O984" s="25">
        <f t="shared" ref="O984:O1047" si="228">VLOOKUP($N984,$N$3:$R$11,2,FALSE)</f>
        <v>11.6</v>
      </c>
      <c r="P984" s="25">
        <f t="shared" ref="P984:P1047" si="229">VLOOKUP($N984,$N$3:$R$11,3,FALSE)</f>
        <v>12.04</v>
      </c>
      <c r="Q984" s="25">
        <f t="shared" ref="Q984:Q1047" si="230">VLOOKUP($N984,$N$3:$R$11,4,FALSE)</f>
        <v>8</v>
      </c>
      <c r="R984" s="25">
        <f t="shared" si="221"/>
        <v>14.4</v>
      </c>
      <c r="S984" s="25">
        <f t="shared" ref="S984:S1047" si="231">VLOOKUP($N984,$N$3:$T$11,6,FALSE)</f>
        <v>325</v>
      </c>
      <c r="T984" s="25">
        <f t="shared" ref="T984:T1047" si="232">VLOOKUP($N984,$N$3:$T$11,7,FALSE)</f>
        <v>380</v>
      </c>
    </row>
    <row r="985" spans="1:20" x14ac:dyDescent="0.25">
      <c r="A985" s="2">
        <v>46191</v>
      </c>
      <c r="B985" s="100" t="s">
        <v>1350</v>
      </c>
      <c r="C985" s="76">
        <v>11.9</v>
      </c>
      <c r="D985" s="48">
        <f t="shared" si="222"/>
        <v>1</v>
      </c>
      <c r="E985" s="252">
        <v>367</v>
      </c>
      <c r="F985" s="253">
        <f t="shared" si="227"/>
        <v>1</v>
      </c>
      <c r="G985" s="84">
        <v>12.36</v>
      </c>
      <c r="H985" s="48">
        <f t="shared" si="224"/>
        <v>1</v>
      </c>
      <c r="I985" s="79">
        <f t="shared" si="225"/>
        <v>1</v>
      </c>
      <c r="N985" s="25" t="str">
        <f t="shared" si="226"/>
        <v>CA</v>
      </c>
      <c r="O985" s="25">
        <f t="shared" si="228"/>
        <v>11.6</v>
      </c>
      <c r="P985" s="25">
        <f t="shared" si="229"/>
        <v>12.04</v>
      </c>
      <c r="Q985" s="25">
        <f t="shared" si="230"/>
        <v>8</v>
      </c>
      <c r="R985" s="25">
        <f t="shared" si="221"/>
        <v>14.4</v>
      </c>
      <c r="S985" s="25">
        <f t="shared" si="231"/>
        <v>325</v>
      </c>
      <c r="T985" s="25">
        <f t="shared" si="232"/>
        <v>380</v>
      </c>
    </row>
    <row r="986" spans="1:20" x14ac:dyDescent="0.25">
      <c r="A986" s="2">
        <v>46191</v>
      </c>
      <c r="B986" s="100" t="s">
        <v>1351</v>
      </c>
      <c r="C986" s="76">
        <v>11.6</v>
      </c>
      <c r="D986" s="48">
        <f t="shared" si="222"/>
        <v>1</v>
      </c>
      <c r="E986" s="252">
        <v>362</v>
      </c>
      <c r="F986" s="253">
        <f t="shared" si="227"/>
        <v>1</v>
      </c>
      <c r="G986" s="84">
        <v>12.63</v>
      </c>
      <c r="H986" s="48">
        <f t="shared" si="224"/>
        <v>1</v>
      </c>
      <c r="I986" s="79">
        <f t="shared" si="225"/>
        <v>1</v>
      </c>
      <c r="N986" s="25" t="str">
        <f t="shared" si="226"/>
        <v>CA</v>
      </c>
      <c r="O986" s="25">
        <f t="shared" si="228"/>
        <v>11.6</v>
      </c>
      <c r="P986" s="25">
        <f t="shared" si="229"/>
        <v>12.04</v>
      </c>
      <c r="Q986" s="25">
        <f t="shared" si="230"/>
        <v>8</v>
      </c>
      <c r="R986" s="25">
        <f t="shared" si="221"/>
        <v>14.4</v>
      </c>
      <c r="S986" s="25">
        <f t="shared" si="231"/>
        <v>325</v>
      </c>
      <c r="T986" s="25">
        <f t="shared" si="232"/>
        <v>380</v>
      </c>
    </row>
    <row r="987" spans="1:20" x14ac:dyDescent="0.25">
      <c r="A987" s="2">
        <v>46191</v>
      </c>
      <c r="B987" s="100" t="s">
        <v>1352</v>
      </c>
      <c r="C987" s="76">
        <v>11.8</v>
      </c>
      <c r="D987" s="48">
        <f t="shared" si="222"/>
        <v>1</v>
      </c>
      <c r="E987" s="252">
        <v>361</v>
      </c>
      <c r="F987" s="253">
        <f t="shared" si="227"/>
        <v>1</v>
      </c>
      <c r="G987" s="84">
        <v>12.82</v>
      </c>
      <c r="H987" s="48">
        <f t="shared" si="224"/>
        <v>1</v>
      </c>
      <c r="I987" s="79">
        <f t="shared" si="225"/>
        <v>1</v>
      </c>
      <c r="N987" s="25" t="str">
        <f t="shared" si="226"/>
        <v>CA</v>
      </c>
      <c r="O987" s="25">
        <f t="shared" si="228"/>
        <v>11.6</v>
      </c>
      <c r="P987" s="25">
        <f t="shared" si="229"/>
        <v>12.04</v>
      </c>
      <c r="Q987" s="25">
        <f t="shared" si="230"/>
        <v>8</v>
      </c>
      <c r="R987" s="25">
        <f t="shared" si="221"/>
        <v>14.4</v>
      </c>
      <c r="S987" s="25">
        <f t="shared" si="231"/>
        <v>325</v>
      </c>
      <c r="T987" s="25">
        <f t="shared" si="232"/>
        <v>380</v>
      </c>
    </row>
    <row r="988" spans="1:20" x14ac:dyDescent="0.25">
      <c r="A988" s="2">
        <v>46191</v>
      </c>
      <c r="B988" s="100" t="s">
        <v>1353</v>
      </c>
      <c r="C988" s="76">
        <v>11.8</v>
      </c>
      <c r="D988" s="48">
        <f t="shared" si="222"/>
        <v>1</v>
      </c>
      <c r="E988" s="371">
        <v>396</v>
      </c>
      <c r="F988" s="253">
        <f t="shared" si="227"/>
        <v>0</v>
      </c>
      <c r="G988" s="84">
        <v>12.98</v>
      </c>
      <c r="H988" s="48">
        <f t="shared" si="224"/>
        <v>1</v>
      </c>
      <c r="I988" s="79">
        <f t="shared" si="225"/>
        <v>0</v>
      </c>
      <c r="N988" s="25" t="str">
        <f t="shared" si="226"/>
        <v>CA</v>
      </c>
      <c r="O988" s="25">
        <f t="shared" si="228"/>
        <v>11.6</v>
      </c>
      <c r="P988" s="25">
        <f t="shared" si="229"/>
        <v>12.04</v>
      </c>
      <c r="Q988" s="25">
        <f t="shared" si="230"/>
        <v>8</v>
      </c>
      <c r="R988" s="25">
        <f t="shared" ref="R988:R1051" si="233">VLOOKUP($N988,$N$3:$R$11,5,FALSE)</f>
        <v>14.4</v>
      </c>
      <c r="S988" s="25">
        <f t="shared" si="231"/>
        <v>325</v>
      </c>
      <c r="T988" s="25">
        <f t="shared" si="232"/>
        <v>380</v>
      </c>
    </row>
    <row r="989" spans="1:20" x14ac:dyDescent="0.25">
      <c r="A989" s="2">
        <v>46191</v>
      </c>
      <c r="B989" s="100" t="s">
        <v>1354</v>
      </c>
      <c r="C989" s="76">
        <v>12</v>
      </c>
      <c r="D989" s="48">
        <f t="shared" si="222"/>
        <v>1</v>
      </c>
      <c r="E989" s="252">
        <v>354</v>
      </c>
      <c r="F989" s="253">
        <f t="shared" si="227"/>
        <v>1</v>
      </c>
      <c r="G989" s="84">
        <v>11.8</v>
      </c>
      <c r="H989" s="48">
        <f t="shared" si="224"/>
        <v>1</v>
      </c>
      <c r="I989" s="79">
        <f t="shared" ref="I989:I1052" si="234">IF(+(IF(C989&lt;O989,0,IF(C989&gt;P989,0,1)))+(IF(E989&lt;S989,0,IF(E989&gt;T989,0,1)))+(IF(G989&lt;Q989,0,IF(G989&gt;R989,0,1)))=3,1,0)</f>
        <v>1</v>
      </c>
      <c r="N989" s="25" t="str">
        <f t="shared" si="226"/>
        <v>CA</v>
      </c>
      <c r="O989" s="25">
        <f t="shared" si="228"/>
        <v>11.6</v>
      </c>
      <c r="P989" s="25">
        <f t="shared" si="229"/>
        <v>12.04</v>
      </c>
      <c r="Q989" s="25">
        <f t="shared" si="230"/>
        <v>8</v>
      </c>
      <c r="R989" s="25">
        <f t="shared" si="233"/>
        <v>14.4</v>
      </c>
      <c r="S989" s="25">
        <f t="shared" si="231"/>
        <v>325</v>
      </c>
      <c r="T989" s="25">
        <f t="shared" si="232"/>
        <v>380</v>
      </c>
    </row>
    <row r="990" spans="1:20" x14ac:dyDescent="0.25">
      <c r="A990" s="2">
        <v>46191</v>
      </c>
      <c r="B990" s="100" t="s">
        <v>1355</v>
      </c>
      <c r="C990" s="76">
        <v>11.9</v>
      </c>
      <c r="D990" s="48">
        <f t="shared" si="222"/>
        <v>1</v>
      </c>
      <c r="E990" s="252">
        <v>344</v>
      </c>
      <c r="F990" s="253">
        <f t="shared" si="227"/>
        <v>1</v>
      </c>
      <c r="G990" s="84">
        <v>13.89</v>
      </c>
      <c r="H990" s="48">
        <f t="shared" si="224"/>
        <v>1</v>
      </c>
      <c r="I990" s="79">
        <f t="shared" si="234"/>
        <v>1</v>
      </c>
      <c r="N990" s="25" t="str">
        <f t="shared" si="226"/>
        <v>CA</v>
      </c>
      <c r="O990" s="25">
        <f t="shared" si="228"/>
        <v>11.6</v>
      </c>
      <c r="P990" s="25">
        <f t="shared" si="229"/>
        <v>12.04</v>
      </c>
      <c r="Q990" s="25">
        <f t="shared" si="230"/>
        <v>8</v>
      </c>
      <c r="R990" s="25">
        <f t="shared" si="233"/>
        <v>14.4</v>
      </c>
      <c r="S990" s="25">
        <f t="shared" si="231"/>
        <v>325</v>
      </c>
      <c r="T990" s="25">
        <f t="shared" si="232"/>
        <v>380</v>
      </c>
    </row>
    <row r="991" spans="1:20" x14ac:dyDescent="0.25">
      <c r="A991" s="2">
        <v>46191</v>
      </c>
      <c r="B991" s="100" t="s">
        <v>1356</v>
      </c>
      <c r="C991" s="76">
        <v>11.9</v>
      </c>
      <c r="D991" s="48">
        <f t="shared" si="222"/>
        <v>1</v>
      </c>
      <c r="E991" s="252">
        <v>374</v>
      </c>
      <c r="F991" s="253">
        <f t="shared" si="227"/>
        <v>1</v>
      </c>
      <c r="G991" s="84">
        <v>10.119999999999999</v>
      </c>
      <c r="H991" s="48">
        <f t="shared" si="224"/>
        <v>1</v>
      </c>
      <c r="I991" s="79">
        <f t="shared" si="234"/>
        <v>1</v>
      </c>
      <c r="N991" s="25" t="str">
        <f t="shared" si="226"/>
        <v>CA</v>
      </c>
      <c r="O991" s="25">
        <f t="shared" si="228"/>
        <v>11.6</v>
      </c>
      <c r="P991" s="25">
        <f t="shared" si="229"/>
        <v>12.04</v>
      </c>
      <c r="Q991" s="25">
        <f t="shared" si="230"/>
        <v>8</v>
      </c>
      <c r="R991" s="25">
        <f t="shared" si="233"/>
        <v>14.4</v>
      </c>
      <c r="S991" s="25">
        <f t="shared" si="231"/>
        <v>325</v>
      </c>
      <c r="T991" s="25">
        <f t="shared" si="232"/>
        <v>380</v>
      </c>
    </row>
    <row r="992" spans="1:20" x14ac:dyDescent="0.25">
      <c r="A992" s="2">
        <v>46191</v>
      </c>
      <c r="B992" s="100" t="s">
        <v>1357</v>
      </c>
      <c r="C992" s="76">
        <v>11.8</v>
      </c>
      <c r="D992" s="48">
        <f t="shared" si="222"/>
        <v>1</v>
      </c>
      <c r="E992" s="252">
        <v>340</v>
      </c>
      <c r="F992" s="253">
        <f t="shared" si="227"/>
        <v>1</v>
      </c>
      <c r="G992" s="84">
        <v>10.89</v>
      </c>
      <c r="H992" s="48">
        <f t="shared" si="224"/>
        <v>1</v>
      </c>
      <c r="I992" s="79">
        <f t="shared" si="234"/>
        <v>1</v>
      </c>
      <c r="N992" s="25" t="str">
        <f t="shared" si="226"/>
        <v>CA</v>
      </c>
      <c r="O992" s="25">
        <f t="shared" si="228"/>
        <v>11.6</v>
      </c>
      <c r="P992" s="25">
        <f t="shared" si="229"/>
        <v>12.04</v>
      </c>
      <c r="Q992" s="25">
        <f t="shared" si="230"/>
        <v>8</v>
      </c>
      <c r="R992" s="25">
        <f t="shared" si="233"/>
        <v>14.4</v>
      </c>
      <c r="S992" s="25">
        <f t="shared" si="231"/>
        <v>325</v>
      </c>
      <c r="T992" s="25">
        <f t="shared" si="232"/>
        <v>380</v>
      </c>
    </row>
    <row r="993" spans="1:20" x14ac:dyDescent="0.25">
      <c r="A993" s="2">
        <v>46195</v>
      </c>
      <c r="B993" s="100" t="s">
        <v>1358</v>
      </c>
      <c r="C993" s="76">
        <v>11.9</v>
      </c>
      <c r="D993" s="48">
        <f t="shared" si="222"/>
        <v>1</v>
      </c>
      <c r="E993" s="252">
        <v>445</v>
      </c>
      <c r="F993" s="253">
        <f t="shared" si="227"/>
        <v>0</v>
      </c>
      <c r="G993" s="84">
        <v>12.1</v>
      </c>
      <c r="H993" s="48">
        <f t="shared" si="224"/>
        <v>1</v>
      </c>
      <c r="I993" s="79">
        <f t="shared" si="234"/>
        <v>0</v>
      </c>
      <c r="N993" s="25" t="str">
        <f t="shared" si="226"/>
        <v>CA</v>
      </c>
      <c r="O993" s="25">
        <f t="shared" si="228"/>
        <v>11.6</v>
      </c>
      <c r="P993" s="25">
        <f t="shared" si="229"/>
        <v>12.04</v>
      </c>
      <c r="Q993" s="25">
        <f t="shared" si="230"/>
        <v>8</v>
      </c>
      <c r="R993" s="25">
        <f t="shared" si="233"/>
        <v>14.4</v>
      </c>
      <c r="S993" s="25">
        <f t="shared" si="231"/>
        <v>325</v>
      </c>
      <c r="T993" s="25">
        <f t="shared" si="232"/>
        <v>380</v>
      </c>
    </row>
    <row r="994" spans="1:20" x14ac:dyDescent="0.25">
      <c r="A994" s="2">
        <v>46195</v>
      </c>
      <c r="B994" s="100" t="s">
        <v>1359</v>
      </c>
      <c r="C994" s="76">
        <v>11.9</v>
      </c>
      <c r="D994" s="48">
        <f t="shared" si="222"/>
        <v>1</v>
      </c>
      <c r="E994" s="252">
        <v>383</v>
      </c>
      <c r="F994" s="253">
        <f t="shared" si="227"/>
        <v>0</v>
      </c>
      <c r="G994" s="84">
        <v>11.97</v>
      </c>
      <c r="H994" s="48">
        <f t="shared" si="224"/>
        <v>1</v>
      </c>
      <c r="I994" s="79">
        <f t="shared" si="234"/>
        <v>0</v>
      </c>
      <c r="N994" s="25" t="str">
        <f t="shared" si="226"/>
        <v>CA</v>
      </c>
      <c r="O994" s="25">
        <f t="shared" si="228"/>
        <v>11.6</v>
      </c>
      <c r="P994" s="25">
        <f t="shared" si="229"/>
        <v>12.04</v>
      </c>
      <c r="Q994" s="25">
        <f t="shared" si="230"/>
        <v>8</v>
      </c>
      <c r="R994" s="25">
        <f t="shared" si="233"/>
        <v>14.4</v>
      </c>
      <c r="S994" s="25">
        <f t="shared" si="231"/>
        <v>325</v>
      </c>
      <c r="T994" s="25">
        <f t="shared" si="232"/>
        <v>380</v>
      </c>
    </row>
    <row r="995" spans="1:20" x14ac:dyDescent="0.25">
      <c r="A995" s="2">
        <v>46195</v>
      </c>
      <c r="B995" s="100" t="s">
        <v>1360</v>
      </c>
      <c r="C995" s="76">
        <v>11.7</v>
      </c>
      <c r="D995" s="48">
        <f t="shared" ref="D995:D1053" si="235">IF(+(IF(C995&lt;O995,0,IF(C995&gt;P995,0,1)))=1,1,0)</f>
        <v>1</v>
      </c>
      <c r="E995" s="371">
        <v>348</v>
      </c>
      <c r="F995" s="253">
        <f t="shared" si="227"/>
        <v>1</v>
      </c>
      <c r="G995" s="84">
        <v>10.68</v>
      </c>
      <c r="H995" s="48">
        <f t="shared" ref="H995:H1023" si="236">IF(+(IF(G995&lt;Q995,0,IF(G995&gt;R995,0,1)))=1,1,0)</f>
        <v>1</v>
      </c>
      <c r="I995" s="79">
        <f t="shared" si="234"/>
        <v>1</v>
      </c>
      <c r="N995" s="25" t="str">
        <f t="shared" si="226"/>
        <v>CA</v>
      </c>
      <c r="O995" s="25">
        <f t="shared" si="228"/>
        <v>11.6</v>
      </c>
      <c r="P995" s="25">
        <f t="shared" si="229"/>
        <v>12.04</v>
      </c>
      <c r="Q995" s="25">
        <f t="shared" si="230"/>
        <v>8</v>
      </c>
      <c r="R995" s="25">
        <f t="shared" si="233"/>
        <v>14.4</v>
      </c>
      <c r="S995" s="25">
        <f t="shared" si="231"/>
        <v>325</v>
      </c>
      <c r="T995" s="25">
        <f t="shared" si="232"/>
        <v>380</v>
      </c>
    </row>
    <row r="996" spans="1:20" x14ac:dyDescent="0.25">
      <c r="A996" s="2">
        <v>46195</v>
      </c>
      <c r="B996" s="100" t="s">
        <v>1361</v>
      </c>
      <c r="C996" s="76">
        <v>11.7</v>
      </c>
      <c r="D996" s="48">
        <f t="shared" si="235"/>
        <v>1</v>
      </c>
      <c r="E996" s="371">
        <v>355</v>
      </c>
      <c r="F996" s="253">
        <f t="shared" si="227"/>
        <v>1</v>
      </c>
      <c r="G996" s="84">
        <v>11.27</v>
      </c>
      <c r="H996" s="48">
        <f t="shared" si="236"/>
        <v>1</v>
      </c>
      <c r="I996" s="79">
        <f t="shared" si="234"/>
        <v>1</v>
      </c>
      <c r="N996" s="25" t="str">
        <f t="shared" ref="N996:N1059" si="237">LEFT(B996,2)</f>
        <v>CA</v>
      </c>
      <c r="O996" s="25">
        <f t="shared" si="228"/>
        <v>11.6</v>
      </c>
      <c r="P996" s="25">
        <f t="shared" si="229"/>
        <v>12.04</v>
      </c>
      <c r="Q996" s="25">
        <f t="shared" si="230"/>
        <v>8</v>
      </c>
      <c r="R996" s="25">
        <f t="shared" si="233"/>
        <v>14.4</v>
      </c>
      <c r="S996" s="25">
        <f t="shared" si="231"/>
        <v>325</v>
      </c>
      <c r="T996" s="25">
        <f t="shared" si="232"/>
        <v>380</v>
      </c>
    </row>
    <row r="997" spans="1:20" x14ac:dyDescent="0.25">
      <c r="A997" s="2">
        <v>46195</v>
      </c>
      <c r="B997" s="100" t="s">
        <v>1362</v>
      </c>
      <c r="C997" s="76">
        <v>12</v>
      </c>
      <c r="D997" s="48">
        <f t="shared" si="235"/>
        <v>1</v>
      </c>
      <c r="E997" s="371">
        <v>354</v>
      </c>
      <c r="F997" s="253">
        <f t="shared" si="227"/>
        <v>1</v>
      </c>
      <c r="G997" s="84">
        <v>11.08</v>
      </c>
      <c r="H997" s="48">
        <f t="shared" si="236"/>
        <v>1</v>
      </c>
      <c r="I997" s="79">
        <f t="shared" si="234"/>
        <v>1</v>
      </c>
      <c r="N997" s="25" t="str">
        <f t="shared" si="237"/>
        <v>CA</v>
      </c>
      <c r="O997" s="25">
        <f t="shared" si="228"/>
        <v>11.6</v>
      </c>
      <c r="P997" s="25">
        <f t="shared" si="229"/>
        <v>12.04</v>
      </c>
      <c r="Q997" s="25">
        <f t="shared" si="230"/>
        <v>8</v>
      </c>
      <c r="R997" s="25">
        <f t="shared" si="233"/>
        <v>14.4</v>
      </c>
      <c r="S997" s="25">
        <f t="shared" si="231"/>
        <v>325</v>
      </c>
      <c r="T997" s="25">
        <f t="shared" si="232"/>
        <v>380</v>
      </c>
    </row>
    <row r="998" spans="1:20" x14ac:dyDescent="0.25">
      <c r="A998" s="2">
        <v>46195</v>
      </c>
      <c r="B998" s="100" t="s">
        <v>1363</v>
      </c>
      <c r="C998" s="76">
        <v>12</v>
      </c>
      <c r="D998" s="48">
        <f t="shared" si="235"/>
        <v>1</v>
      </c>
      <c r="E998" s="371">
        <v>390</v>
      </c>
      <c r="F998" s="253">
        <f t="shared" si="227"/>
        <v>0</v>
      </c>
      <c r="G998" s="84">
        <v>12.44</v>
      </c>
      <c r="H998" s="48">
        <f t="shared" si="236"/>
        <v>1</v>
      </c>
      <c r="I998" s="79">
        <f t="shared" si="234"/>
        <v>0</v>
      </c>
      <c r="N998" s="25" t="str">
        <f t="shared" si="237"/>
        <v>CA</v>
      </c>
      <c r="O998" s="25">
        <f t="shared" si="228"/>
        <v>11.6</v>
      </c>
      <c r="P998" s="25">
        <f t="shared" si="229"/>
        <v>12.04</v>
      </c>
      <c r="Q998" s="25">
        <f t="shared" si="230"/>
        <v>8</v>
      </c>
      <c r="R998" s="25">
        <f t="shared" si="233"/>
        <v>14.4</v>
      </c>
      <c r="S998" s="25">
        <f t="shared" si="231"/>
        <v>325</v>
      </c>
      <c r="T998" s="25">
        <f t="shared" si="232"/>
        <v>380</v>
      </c>
    </row>
    <row r="999" spans="1:20" x14ac:dyDescent="0.25">
      <c r="A999" s="2">
        <v>46196</v>
      </c>
      <c r="B999" s="100" t="s">
        <v>1369</v>
      </c>
      <c r="C999" s="76">
        <v>11.9</v>
      </c>
      <c r="D999" s="48">
        <f t="shared" si="235"/>
        <v>1</v>
      </c>
      <c r="E999" s="371">
        <v>750</v>
      </c>
      <c r="F999" s="253">
        <f t="shared" si="227"/>
        <v>0</v>
      </c>
      <c r="G999" s="84">
        <v>12.03</v>
      </c>
      <c r="H999" s="48">
        <f t="shared" si="236"/>
        <v>1</v>
      </c>
      <c r="I999" s="79">
        <f>IF(+(IF(C999&lt;O999,0,IF(C999&gt;P999,0,1)))+(IF(E999&lt;S999,0,IF(E999&gt;T999,0,1)))+(IF(G999&lt;Q999,0,IF(G999&gt;R999,0,1)))=3,1,0)</f>
        <v>0</v>
      </c>
      <c r="N999" s="25" t="str">
        <f t="shared" si="237"/>
        <v>CA</v>
      </c>
      <c r="O999" s="25">
        <f t="shared" si="228"/>
        <v>11.6</v>
      </c>
      <c r="P999" s="25">
        <f t="shared" si="229"/>
        <v>12.04</v>
      </c>
      <c r="Q999" s="25">
        <f t="shared" si="230"/>
        <v>8</v>
      </c>
      <c r="R999" s="25">
        <f t="shared" si="233"/>
        <v>14.4</v>
      </c>
      <c r="S999" s="25">
        <f t="shared" si="231"/>
        <v>325</v>
      </c>
      <c r="T999" s="25">
        <f t="shared" si="232"/>
        <v>380</v>
      </c>
    </row>
    <row r="1000" spans="1:20" x14ac:dyDescent="0.25">
      <c r="A1000" s="2">
        <v>46196</v>
      </c>
      <c r="B1000" s="100" t="s">
        <v>1370</v>
      </c>
      <c r="C1000" s="213">
        <v>11.4</v>
      </c>
      <c r="D1000" s="48">
        <f t="shared" si="235"/>
        <v>0</v>
      </c>
      <c r="E1000" s="252">
        <v>356</v>
      </c>
      <c r="F1000" s="253">
        <f t="shared" si="227"/>
        <v>1</v>
      </c>
      <c r="G1000" s="84">
        <v>12.17</v>
      </c>
      <c r="H1000" s="48">
        <f t="shared" si="236"/>
        <v>1</v>
      </c>
      <c r="I1000" s="79">
        <f t="shared" si="234"/>
        <v>0</v>
      </c>
      <c r="N1000" s="25" t="str">
        <f t="shared" si="237"/>
        <v>CA</v>
      </c>
      <c r="O1000" s="25">
        <f t="shared" si="228"/>
        <v>11.6</v>
      </c>
      <c r="P1000" s="25">
        <f t="shared" si="229"/>
        <v>12.04</v>
      </c>
      <c r="Q1000" s="25">
        <f t="shared" si="230"/>
        <v>8</v>
      </c>
      <c r="R1000" s="25">
        <f t="shared" si="233"/>
        <v>14.4</v>
      </c>
      <c r="S1000" s="25">
        <f t="shared" si="231"/>
        <v>325</v>
      </c>
      <c r="T1000" s="25">
        <f t="shared" si="232"/>
        <v>380</v>
      </c>
    </row>
    <row r="1001" spans="1:20" x14ac:dyDescent="0.25">
      <c r="A1001" s="2">
        <v>46196</v>
      </c>
      <c r="B1001" s="100" t="s">
        <v>1364</v>
      </c>
      <c r="C1001" s="76">
        <v>11.9</v>
      </c>
      <c r="D1001" s="48">
        <f t="shared" si="235"/>
        <v>1</v>
      </c>
      <c r="E1001" s="252">
        <v>378</v>
      </c>
      <c r="F1001" s="253">
        <f t="shared" si="227"/>
        <v>1</v>
      </c>
      <c r="G1001" s="84">
        <v>12.12</v>
      </c>
      <c r="H1001" s="48">
        <f t="shared" si="236"/>
        <v>1</v>
      </c>
      <c r="I1001" s="79">
        <f t="shared" si="234"/>
        <v>1</v>
      </c>
      <c r="N1001" s="25" t="str">
        <f t="shared" si="237"/>
        <v>ST</v>
      </c>
      <c r="O1001" s="25">
        <f t="shared" si="228"/>
        <v>11.6</v>
      </c>
      <c r="P1001" s="25">
        <f t="shared" si="229"/>
        <v>12.04</v>
      </c>
      <c r="Q1001" s="25">
        <f t="shared" si="230"/>
        <v>8</v>
      </c>
      <c r="R1001" s="25">
        <f t="shared" si="233"/>
        <v>14.4</v>
      </c>
      <c r="S1001" s="25">
        <f t="shared" si="231"/>
        <v>325</v>
      </c>
      <c r="T1001" s="25">
        <f t="shared" si="232"/>
        <v>380</v>
      </c>
    </row>
    <row r="1002" spans="1:20" x14ac:dyDescent="0.25">
      <c r="A1002" s="2">
        <v>46196</v>
      </c>
      <c r="B1002" s="100" t="s">
        <v>1365</v>
      </c>
      <c r="C1002" s="213">
        <v>12.1</v>
      </c>
      <c r="D1002" s="48">
        <f t="shared" si="235"/>
        <v>0</v>
      </c>
      <c r="E1002" s="371">
        <v>382</v>
      </c>
      <c r="F1002" s="253">
        <f t="shared" si="227"/>
        <v>0</v>
      </c>
      <c r="G1002" s="84">
        <v>12.57</v>
      </c>
      <c r="H1002" s="48">
        <f t="shared" si="236"/>
        <v>1</v>
      </c>
      <c r="I1002" s="79">
        <f t="shared" si="234"/>
        <v>0</v>
      </c>
      <c r="N1002" s="25" t="str">
        <f t="shared" si="237"/>
        <v>ST</v>
      </c>
      <c r="O1002" s="25">
        <f t="shared" si="228"/>
        <v>11.6</v>
      </c>
      <c r="P1002" s="25">
        <f t="shared" si="229"/>
        <v>12.04</v>
      </c>
      <c r="Q1002" s="25">
        <f t="shared" si="230"/>
        <v>8</v>
      </c>
      <c r="R1002" s="25">
        <f t="shared" si="233"/>
        <v>14.4</v>
      </c>
      <c r="S1002" s="25">
        <f t="shared" si="231"/>
        <v>325</v>
      </c>
      <c r="T1002" s="25">
        <f t="shared" si="232"/>
        <v>380</v>
      </c>
    </row>
    <row r="1003" spans="1:20" x14ac:dyDescent="0.25">
      <c r="A1003" s="2">
        <v>46196</v>
      </c>
      <c r="B1003" s="100" t="s">
        <v>1366</v>
      </c>
      <c r="C1003" s="76">
        <v>11.9</v>
      </c>
      <c r="D1003" s="48">
        <f t="shared" si="235"/>
        <v>1</v>
      </c>
      <c r="E1003" s="252">
        <v>375</v>
      </c>
      <c r="F1003" s="253">
        <f t="shared" si="227"/>
        <v>1</v>
      </c>
      <c r="G1003" s="84">
        <v>11.62</v>
      </c>
      <c r="H1003" s="48">
        <f t="shared" si="236"/>
        <v>1</v>
      </c>
      <c r="I1003" s="79">
        <f t="shared" si="234"/>
        <v>1</v>
      </c>
      <c r="N1003" s="25" t="str">
        <f t="shared" si="237"/>
        <v>ST</v>
      </c>
      <c r="O1003" s="25">
        <f t="shared" si="228"/>
        <v>11.6</v>
      </c>
      <c r="P1003" s="25">
        <f t="shared" si="229"/>
        <v>12.04</v>
      </c>
      <c r="Q1003" s="25">
        <f t="shared" si="230"/>
        <v>8</v>
      </c>
      <c r="R1003" s="25">
        <f t="shared" si="233"/>
        <v>14.4</v>
      </c>
      <c r="S1003" s="25">
        <f t="shared" si="231"/>
        <v>325</v>
      </c>
      <c r="T1003" s="25">
        <f t="shared" si="232"/>
        <v>380</v>
      </c>
    </row>
    <row r="1004" spans="1:20" x14ac:dyDescent="0.25">
      <c r="A1004" s="2">
        <v>46196</v>
      </c>
      <c r="B1004" s="100" t="s">
        <v>1367</v>
      </c>
      <c r="C1004" s="76">
        <v>11.9</v>
      </c>
      <c r="D1004" s="48">
        <f t="shared" si="235"/>
        <v>1</v>
      </c>
      <c r="E1004" s="371">
        <v>385</v>
      </c>
      <c r="F1004" s="253">
        <f t="shared" si="227"/>
        <v>0</v>
      </c>
      <c r="G1004" s="84">
        <v>13.41</v>
      </c>
      <c r="H1004" s="48">
        <f t="shared" si="236"/>
        <v>1</v>
      </c>
      <c r="I1004" s="79">
        <f t="shared" si="234"/>
        <v>0</v>
      </c>
      <c r="N1004" s="25" t="str">
        <f t="shared" si="237"/>
        <v>ST</v>
      </c>
      <c r="O1004" s="25">
        <f t="shared" si="228"/>
        <v>11.6</v>
      </c>
      <c r="P1004" s="25">
        <f t="shared" si="229"/>
        <v>12.04</v>
      </c>
      <c r="Q1004" s="25">
        <f t="shared" si="230"/>
        <v>8</v>
      </c>
      <c r="R1004" s="25">
        <f t="shared" si="233"/>
        <v>14.4</v>
      </c>
      <c r="S1004" s="25">
        <f t="shared" si="231"/>
        <v>325</v>
      </c>
      <c r="T1004" s="25">
        <f t="shared" si="232"/>
        <v>380</v>
      </c>
    </row>
    <row r="1005" spans="1:20" x14ac:dyDescent="0.25">
      <c r="A1005" s="2">
        <v>46196</v>
      </c>
      <c r="B1005" s="100" t="s">
        <v>1368</v>
      </c>
      <c r="C1005" s="76">
        <v>11.9</v>
      </c>
      <c r="D1005" s="48">
        <f t="shared" si="235"/>
        <v>1</v>
      </c>
      <c r="E1005" s="252">
        <v>374</v>
      </c>
      <c r="F1005" s="253">
        <f t="shared" si="227"/>
        <v>1</v>
      </c>
      <c r="G1005" s="84">
        <v>12.13</v>
      </c>
      <c r="H1005" s="48">
        <f t="shared" si="236"/>
        <v>1</v>
      </c>
      <c r="I1005" s="79">
        <f t="shared" si="234"/>
        <v>1</v>
      </c>
      <c r="N1005" s="25" t="str">
        <f t="shared" si="237"/>
        <v>ST</v>
      </c>
      <c r="O1005" s="25">
        <f t="shared" si="228"/>
        <v>11.6</v>
      </c>
      <c r="P1005" s="25">
        <f t="shared" si="229"/>
        <v>12.04</v>
      </c>
      <c r="Q1005" s="25">
        <f t="shared" si="230"/>
        <v>8</v>
      </c>
      <c r="R1005" s="25">
        <f t="shared" si="233"/>
        <v>14.4</v>
      </c>
      <c r="S1005" s="25">
        <f t="shared" si="231"/>
        <v>325</v>
      </c>
      <c r="T1005" s="25">
        <f t="shared" si="232"/>
        <v>380</v>
      </c>
    </row>
    <row r="1006" spans="1:20" x14ac:dyDescent="0.25">
      <c r="A1006" s="2">
        <v>46197</v>
      </c>
      <c r="B1006" s="100" t="s">
        <v>1371</v>
      </c>
      <c r="C1006" s="76">
        <v>11.6</v>
      </c>
      <c r="D1006" s="48">
        <f t="shared" si="235"/>
        <v>1</v>
      </c>
      <c r="E1006" s="371">
        <v>401</v>
      </c>
      <c r="F1006" s="253">
        <f t="shared" si="227"/>
        <v>0</v>
      </c>
      <c r="G1006" s="84">
        <v>13.28</v>
      </c>
      <c r="H1006" s="48">
        <f t="shared" si="236"/>
        <v>1</v>
      </c>
      <c r="I1006" s="79">
        <f t="shared" si="234"/>
        <v>0</v>
      </c>
      <c r="N1006" s="25" t="str">
        <f t="shared" si="237"/>
        <v>ST</v>
      </c>
      <c r="O1006" s="25">
        <f t="shared" si="228"/>
        <v>11.6</v>
      </c>
      <c r="P1006" s="25">
        <f t="shared" si="229"/>
        <v>12.04</v>
      </c>
      <c r="Q1006" s="25">
        <f t="shared" si="230"/>
        <v>8</v>
      </c>
      <c r="R1006" s="25">
        <f t="shared" si="233"/>
        <v>14.4</v>
      </c>
      <c r="S1006" s="25">
        <f t="shared" si="231"/>
        <v>325</v>
      </c>
      <c r="T1006" s="25">
        <f t="shared" si="232"/>
        <v>380</v>
      </c>
    </row>
    <row r="1007" spans="1:20" x14ac:dyDescent="0.25">
      <c r="A1007" s="2">
        <v>46197</v>
      </c>
      <c r="B1007" s="100" t="s">
        <v>1372</v>
      </c>
      <c r="C1007" s="76">
        <v>12</v>
      </c>
      <c r="D1007" s="48">
        <f t="shared" si="235"/>
        <v>1</v>
      </c>
      <c r="E1007" s="371">
        <v>415</v>
      </c>
      <c r="F1007" s="253">
        <f t="shared" si="227"/>
        <v>0</v>
      </c>
      <c r="G1007" s="84">
        <v>12.87</v>
      </c>
      <c r="H1007" s="48">
        <f t="shared" si="236"/>
        <v>1</v>
      </c>
      <c r="I1007" s="79">
        <f t="shared" si="234"/>
        <v>0</v>
      </c>
      <c r="N1007" s="25" t="str">
        <f t="shared" si="237"/>
        <v>ST</v>
      </c>
      <c r="O1007" s="25">
        <f t="shared" si="228"/>
        <v>11.6</v>
      </c>
      <c r="P1007" s="25">
        <f t="shared" si="229"/>
        <v>12.04</v>
      </c>
      <c r="Q1007" s="25">
        <f t="shared" si="230"/>
        <v>8</v>
      </c>
      <c r="R1007" s="25">
        <f t="shared" si="233"/>
        <v>14.4</v>
      </c>
      <c r="S1007" s="25">
        <f t="shared" si="231"/>
        <v>325</v>
      </c>
      <c r="T1007" s="25">
        <f t="shared" si="232"/>
        <v>380</v>
      </c>
    </row>
    <row r="1008" spans="1:20" x14ac:dyDescent="0.25">
      <c r="A1008" s="2">
        <v>46197</v>
      </c>
      <c r="B1008" s="100" t="s">
        <v>1373</v>
      </c>
      <c r="C1008" s="76">
        <v>12</v>
      </c>
      <c r="D1008" s="48">
        <f t="shared" si="235"/>
        <v>1</v>
      </c>
      <c r="E1008" s="371">
        <v>465</v>
      </c>
      <c r="F1008" s="253">
        <f t="shared" si="227"/>
        <v>0</v>
      </c>
      <c r="G1008" s="84">
        <v>12.91</v>
      </c>
      <c r="H1008" s="48">
        <f t="shared" si="236"/>
        <v>1</v>
      </c>
      <c r="I1008" s="79">
        <f t="shared" si="234"/>
        <v>0</v>
      </c>
      <c r="N1008" s="25" t="str">
        <f t="shared" si="237"/>
        <v>ST</v>
      </c>
      <c r="O1008" s="25">
        <f t="shared" si="228"/>
        <v>11.6</v>
      </c>
      <c r="P1008" s="25">
        <f t="shared" si="229"/>
        <v>12.04</v>
      </c>
      <c r="Q1008" s="25">
        <f t="shared" si="230"/>
        <v>8</v>
      </c>
      <c r="R1008" s="25">
        <f t="shared" si="233"/>
        <v>14.4</v>
      </c>
      <c r="S1008" s="25">
        <f t="shared" si="231"/>
        <v>325</v>
      </c>
      <c r="T1008" s="25">
        <f t="shared" si="232"/>
        <v>380</v>
      </c>
    </row>
    <row r="1009" spans="1:20" x14ac:dyDescent="0.25">
      <c r="A1009" s="2">
        <v>46197</v>
      </c>
      <c r="B1009" s="100" t="s">
        <v>1376</v>
      </c>
      <c r="C1009" s="76">
        <v>11.8</v>
      </c>
      <c r="D1009" s="48">
        <f t="shared" ref="D1009:D1015" si="238">IF(+(IF(C1009&lt;O1009,0,IF(C1009&gt;P1009,0,1)))=1,1,0)</f>
        <v>1</v>
      </c>
      <c r="E1009" s="371">
        <v>440</v>
      </c>
      <c r="F1009" s="253">
        <f t="shared" ref="F1009:F1015" si="239">IF(+(IF(E1009&lt;S1009,0,IF(E1009&gt;T1009,0,1)))=1,1,0)</f>
        <v>0</v>
      </c>
      <c r="G1009" s="130"/>
      <c r="H1009" s="48"/>
      <c r="I1009" s="79">
        <f t="shared" ref="I1009:I1015" si="240">IF(+(IF(C1009&lt;O1009,0,IF(C1009&gt;P1009,0,1)))+(IF(E1009&lt;S1009,0,IF(E1009&gt;T1009,0,1)))+(IF(G1009&lt;Q1009,0,IF(G1009&gt;R1009,0,1)))=3,1,0)</f>
        <v>0</v>
      </c>
      <c r="N1009" s="25" t="str">
        <f t="shared" ref="N1009:N1015" si="241">LEFT(B1009,2)</f>
        <v>CA</v>
      </c>
      <c r="O1009" s="25">
        <f t="shared" ref="O1009:O1015" si="242">VLOOKUP($N1009,$N$3:$R$11,2,FALSE)</f>
        <v>11.6</v>
      </c>
      <c r="P1009" s="25">
        <f t="shared" ref="P1009:P1015" si="243">VLOOKUP($N1009,$N$3:$R$11,3,FALSE)</f>
        <v>12.04</v>
      </c>
      <c r="Q1009" s="25">
        <f t="shared" ref="Q1009:Q1015" si="244">VLOOKUP($N1009,$N$3:$R$11,4,FALSE)</f>
        <v>8</v>
      </c>
      <c r="R1009" s="25">
        <f t="shared" ref="R1009:R1015" si="245">VLOOKUP($N1009,$N$3:$R$11,5,FALSE)</f>
        <v>14.4</v>
      </c>
      <c r="S1009" s="25">
        <f t="shared" ref="S1009:S1015" si="246">VLOOKUP($N1009,$N$3:$T$11,6,FALSE)</f>
        <v>325</v>
      </c>
      <c r="T1009" s="25">
        <f t="shared" ref="T1009:T1015" si="247">VLOOKUP($N1009,$N$3:$T$11,7,FALSE)</f>
        <v>380</v>
      </c>
    </row>
    <row r="1010" spans="1:20" x14ac:dyDescent="0.25">
      <c r="A1010" s="2">
        <v>46198</v>
      </c>
      <c r="B1010" s="100" t="s">
        <v>1377</v>
      </c>
      <c r="C1010" s="76">
        <v>11.9</v>
      </c>
      <c r="D1010" s="48">
        <f t="shared" si="238"/>
        <v>1</v>
      </c>
      <c r="E1010" s="371">
        <v>404</v>
      </c>
      <c r="F1010" s="253">
        <f t="shared" si="239"/>
        <v>0</v>
      </c>
      <c r="G1010" s="84">
        <v>12.24</v>
      </c>
      <c r="H1010" s="48">
        <f t="shared" ref="H1010:H1015" si="248">IF(+(IF(G1010&lt;Q1010,0,IF(G1010&gt;R1010,0,1)))=1,1,0)</f>
        <v>1</v>
      </c>
      <c r="I1010" s="79">
        <f t="shared" si="240"/>
        <v>0</v>
      </c>
      <c r="N1010" s="25" t="str">
        <f t="shared" si="241"/>
        <v>CA</v>
      </c>
      <c r="O1010" s="25">
        <f t="shared" si="242"/>
        <v>11.6</v>
      </c>
      <c r="P1010" s="25">
        <f t="shared" si="243"/>
        <v>12.04</v>
      </c>
      <c r="Q1010" s="25">
        <f t="shared" si="244"/>
        <v>8</v>
      </c>
      <c r="R1010" s="25">
        <f t="shared" si="245"/>
        <v>14.4</v>
      </c>
      <c r="S1010" s="25">
        <f t="shared" si="246"/>
        <v>325</v>
      </c>
      <c r="T1010" s="25">
        <f t="shared" si="247"/>
        <v>380</v>
      </c>
    </row>
    <row r="1011" spans="1:20" x14ac:dyDescent="0.25">
      <c r="A1011" s="2">
        <v>46198</v>
      </c>
      <c r="B1011" s="100" t="s">
        <v>1378</v>
      </c>
      <c r="C1011" s="76">
        <v>11.9</v>
      </c>
      <c r="D1011" s="48">
        <f t="shared" si="238"/>
        <v>1</v>
      </c>
      <c r="E1011" s="252">
        <v>376</v>
      </c>
      <c r="F1011" s="253">
        <f t="shared" si="239"/>
        <v>1</v>
      </c>
      <c r="G1011" s="84">
        <v>10.130000000000001</v>
      </c>
      <c r="H1011" s="48">
        <f t="shared" si="248"/>
        <v>1</v>
      </c>
      <c r="I1011" s="79">
        <f t="shared" si="240"/>
        <v>1</v>
      </c>
      <c r="N1011" s="25" t="str">
        <f t="shared" si="241"/>
        <v>CA</v>
      </c>
      <c r="O1011" s="25">
        <f t="shared" si="242"/>
        <v>11.6</v>
      </c>
      <c r="P1011" s="25">
        <f t="shared" si="243"/>
        <v>12.04</v>
      </c>
      <c r="Q1011" s="25">
        <f t="shared" si="244"/>
        <v>8</v>
      </c>
      <c r="R1011" s="25">
        <f t="shared" si="245"/>
        <v>14.4</v>
      </c>
      <c r="S1011" s="25">
        <f t="shared" si="246"/>
        <v>325</v>
      </c>
      <c r="T1011" s="25">
        <f t="shared" si="247"/>
        <v>380</v>
      </c>
    </row>
    <row r="1012" spans="1:20" x14ac:dyDescent="0.25">
      <c r="A1012" s="2">
        <v>46198</v>
      </c>
      <c r="B1012" s="100" t="s">
        <v>1379</v>
      </c>
      <c r="C1012" s="76">
        <v>11.6</v>
      </c>
      <c r="D1012" s="48">
        <f t="shared" si="238"/>
        <v>1</v>
      </c>
      <c r="E1012" s="252">
        <v>362</v>
      </c>
      <c r="F1012" s="253">
        <f t="shared" si="239"/>
        <v>1</v>
      </c>
      <c r="G1012" s="84">
        <v>11.71</v>
      </c>
      <c r="H1012" s="48">
        <f t="shared" si="248"/>
        <v>1</v>
      </c>
      <c r="I1012" s="79">
        <f t="shared" si="240"/>
        <v>1</v>
      </c>
      <c r="N1012" s="25" t="str">
        <f t="shared" si="241"/>
        <v>CA</v>
      </c>
      <c r="O1012" s="25">
        <f t="shared" si="242"/>
        <v>11.6</v>
      </c>
      <c r="P1012" s="25">
        <f t="shared" si="243"/>
        <v>12.04</v>
      </c>
      <c r="Q1012" s="25">
        <f t="shared" si="244"/>
        <v>8</v>
      </c>
      <c r="R1012" s="25">
        <f t="shared" si="245"/>
        <v>14.4</v>
      </c>
      <c r="S1012" s="25">
        <f t="shared" si="246"/>
        <v>325</v>
      </c>
      <c r="T1012" s="25">
        <f t="shared" si="247"/>
        <v>380</v>
      </c>
    </row>
    <row r="1013" spans="1:20" x14ac:dyDescent="0.25">
      <c r="A1013" s="2">
        <v>46198</v>
      </c>
      <c r="B1013" s="100" t="s">
        <v>1380</v>
      </c>
      <c r="C1013" s="76">
        <v>11.8</v>
      </c>
      <c r="D1013" s="48">
        <f t="shared" si="238"/>
        <v>1</v>
      </c>
      <c r="E1013" s="252">
        <v>347</v>
      </c>
      <c r="F1013" s="253">
        <f t="shared" si="239"/>
        <v>1</v>
      </c>
      <c r="G1013" s="130"/>
      <c r="H1013" s="48"/>
      <c r="I1013" s="219">
        <v>1</v>
      </c>
      <c r="N1013" s="25" t="str">
        <f t="shared" si="241"/>
        <v>CA</v>
      </c>
      <c r="O1013" s="25">
        <f t="shared" si="242"/>
        <v>11.6</v>
      </c>
      <c r="P1013" s="25">
        <f t="shared" si="243"/>
        <v>12.04</v>
      </c>
      <c r="Q1013" s="25">
        <f t="shared" si="244"/>
        <v>8</v>
      </c>
      <c r="R1013" s="25">
        <f t="shared" si="245"/>
        <v>14.4</v>
      </c>
      <c r="S1013" s="25">
        <f t="shared" si="246"/>
        <v>325</v>
      </c>
      <c r="T1013" s="25">
        <f t="shared" si="247"/>
        <v>380</v>
      </c>
    </row>
    <row r="1014" spans="1:20" x14ac:dyDescent="0.25">
      <c r="A1014" s="2">
        <v>46198</v>
      </c>
      <c r="B1014" s="100" t="s">
        <v>1381</v>
      </c>
      <c r="C1014" s="76">
        <v>11.7</v>
      </c>
      <c r="D1014" s="48">
        <f t="shared" si="238"/>
        <v>1</v>
      </c>
      <c r="E1014" s="252">
        <v>357</v>
      </c>
      <c r="F1014" s="253">
        <f t="shared" si="239"/>
        <v>1</v>
      </c>
      <c r="G1014" s="84">
        <v>12.1</v>
      </c>
      <c r="H1014" s="48">
        <f t="shared" si="248"/>
        <v>1</v>
      </c>
      <c r="I1014" s="79">
        <f t="shared" si="240"/>
        <v>1</v>
      </c>
      <c r="N1014" s="25" t="str">
        <f t="shared" si="241"/>
        <v>CA</v>
      </c>
      <c r="O1014" s="25">
        <f t="shared" si="242"/>
        <v>11.6</v>
      </c>
      <c r="P1014" s="25">
        <f t="shared" si="243"/>
        <v>12.04</v>
      </c>
      <c r="Q1014" s="25">
        <f t="shared" si="244"/>
        <v>8</v>
      </c>
      <c r="R1014" s="25">
        <f t="shared" si="245"/>
        <v>14.4</v>
      </c>
      <c r="S1014" s="25">
        <f t="shared" si="246"/>
        <v>325</v>
      </c>
      <c r="T1014" s="25">
        <f t="shared" si="247"/>
        <v>380</v>
      </c>
    </row>
    <row r="1015" spans="1:20" x14ac:dyDescent="0.25">
      <c r="A1015" s="2">
        <v>46198</v>
      </c>
      <c r="B1015" s="100" t="s">
        <v>1382</v>
      </c>
      <c r="C1015" s="76">
        <v>11.9</v>
      </c>
      <c r="D1015" s="48">
        <f t="shared" si="238"/>
        <v>1</v>
      </c>
      <c r="E1015" s="252">
        <v>348</v>
      </c>
      <c r="F1015" s="253">
        <f t="shared" si="239"/>
        <v>1</v>
      </c>
      <c r="G1015" s="84">
        <v>11.97</v>
      </c>
      <c r="H1015" s="48">
        <f t="shared" si="248"/>
        <v>1</v>
      </c>
      <c r="I1015" s="79">
        <f t="shared" si="240"/>
        <v>1</v>
      </c>
      <c r="N1015" s="25" t="str">
        <f t="shared" si="241"/>
        <v>CA</v>
      </c>
      <c r="O1015" s="25">
        <f t="shared" si="242"/>
        <v>11.6</v>
      </c>
      <c r="P1015" s="25">
        <f t="shared" si="243"/>
        <v>12.04</v>
      </c>
      <c r="Q1015" s="25">
        <f t="shared" si="244"/>
        <v>8</v>
      </c>
      <c r="R1015" s="25">
        <f t="shared" si="245"/>
        <v>14.4</v>
      </c>
      <c r="S1015" s="25">
        <f t="shared" si="246"/>
        <v>325</v>
      </c>
      <c r="T1015" s="25">
        <f t="shared" si="247"/>
        <v>380</v>
      </c>
    </row>
    <row r="1016" spans="1:20" x14ac:dyDescent="0.25">
      <c r="A1016" s="2">
        <v>46198</v>
      </c>
      <c r="B1016" s="100" t="s">
        <v>1374</v>
      </c>
      <c r="C1016" s="76">
        <v>12</v>
      </c>
      <c r="D1016" s="48">
        <f t="shared" si="235"/>
        <v>1</v>
      </c>
      <c r="E1016" s="371">
        <v>388</v>
      </c>
      <c r="F1016" s="253">
        <f t="shared" si="227"/>
        <v>0</v>
      </c>
      <c r="G1016" s="84">
        <v>12.42</v>
      </c>
      <c r="H1016" s="48">
        <f t="shared" si="236"/>
        <v>1</v>
      </c>
      <c r="I1016" s="79">
        <f t="shared" si="234"/>
        <v>0</v>
      </c>
      <c r="N1016" s="25" t="str">
        <f t="shared" si="237"/>
        <v>ST</v>
      </c>
      <c r="O1016" s="25">
        <f t="shared" si="228"/>
        <v>11.6</v>
      </c>
      <c r="P1016" s="25">
        <f t="shared" si="229"/>
        <v>12.04</v>
      </c>
      <c r="Q1016" s="25">
        <f t="shared" si="230"/>
        <v>8</v>
      </c>
      <c r="R1016" s="25">
        <f t="shared" si="233"/>
        <v>14.4</v>
      </c>
      <c r="S1016" s="25">
        <f t="shared" si="231"/>
        <v>325</v>
      </c>
      <c r="T1016" s="25">
        <f t="shared" si="232"/>
        <v>380</v>
      </c>
    </row>
    <row r="1017" spans="1:20" x14ac:dyDescent="0.25">
      <c r="A1017" s="2">
        <v>46198</v>
      </c>
      <c r="B1017" s="100" t="s">
        <v>1375</v>
      </c>
      <c r="C1017" s="213">
        <v>12.1</v>
      </c>
      <c r="D1017" s="48">
        <f t="shared" si="235"/>
        <v>0</v>
      </c>
      <c r="E1017" s="252">
        <v>372</v>
      </c>
      <c r="F1017" s="253">
        <f t="shared" si="227"/>
        <v>1</v>
      </c>
      <c r="G1017" s="84">
        <v>12.38</v>
      </c>
      <c r="H1017" s="48">
        <f t="shared" si="236"/>
        <v>1</v>
      </c>
      <c r="I1017" s="79">
        <f t="shared" si="234"/>
        <v>0</v>
      </c>
      <c r="N1017" s="25" t="str">
        <f t="shared" si="237"/>
        <v>ST</v>
      </c>
      <c r="O1017" s="25">
        <f t="shared" si="228"/>
        <v>11.6</v>
      </c>
      <c r="P1017" s="25">
        <f t="shared" si="229"/>
        <v>12.04</v>
      </c>
      <c r="Q1017" s="25">
        <f t="shared" si="230"/>
        <v>8</v>
      </c>
      <c r="R1017" s="25">
        <f t="shared" si="233"/>
        <v>14.4</v>
      </c>
      <c r="S1017" s="25">
        <f t="shared" si="231"/>
        <v>325</v>
      </c>
      <c r="T1017" s="25">
        <f t="shared" si="232"/>
        <v>380</v>
      </c>
    </row>
    <row r="1018" spans="1:20" x14ac:dyDescent="0.25">
      <c r="A1018" s="2">
        <v>46199</v>
      </c>
      <c r="B1018" s="100" t="s">
        <v>1383</v>
      </c>
      <c r="C1018" s="76">
        <v>12</v>
      </c>
      <c r="D1018" s="48">
        <f t="shared" si="235"/>
        <v>1</v>
      </c>
      <c r="E1018" s="371">
        <v>408</v>
      </c>
      <c r="F1018" s="253">
        <f t="shared" si="227"/>
        <v>0</v>
      </c>
      <c r="G1018" s="84">
        <v>11.98</v>
      </c>
      <c r="H1018" s="48">
        <f t="shared" si="236"/>
        <v>1</v>
      </c>
      <c r="I1018" s="79">
        <f t="shared" si="234"/>
        <v>0</v>
      </c>
      <c r="N1018" s="25" t="str">
        <f t="shared" si="237"/>
        <v>ST</v>
      </c>
      <c r="O1018" s="25">
        <f t="shared" si="228"/>
        <v>11.6</v>
      </c>
      <c r="P1018" s="25">
        <f t="shared" si="229"/>
        <v>12.04</v>
      </c>
      <c r="Q1018" s="25">
        <f t="shared" si="230"/>
        <v>8</v>
      </c>
      <c r="R1018" s="25">
        <f t="shared" si="233"/>
        <v>14.4</v>
      </c>
      <c r="S1018" s="25">
        <f t="shared" si="231"/>
        <v>325</v>
      </c>
      <c r="T1018" s="25">
        <f t="shared" si="232"/>
        <v>380</v>
      </c>
    </row>
    <row r="1019" spans="1:20" x14ac:dyDescent="0.25">
      <c r="A1019" s="2">
        <v>46199</v>
      </c>
      <c r="B1019" s="100" t="s">
        <v>1384</v>
      </c>
      <c r="C1019" s="76">
        <v>11.8</v>
      </c>
      <c r="D1019" s="48">
        <f t="shared" si="235"/>
        <v>1</v>
      </c>
      <c r="E1019" s="371">
        <v>396</v>
      </c>
      <c r="F1019" s="253">
        <f t="shared" si="227"/>
        <v>0</v>
      </c>
      <c r="G1019" s="84">
        <v>12.15</v>
      </c>
      <c r="H1019" s="48">
        <f t="shared" si="236"/>
        <v>1</v>
      </c>
      <c r="I1019" s="79">
        <f t="shared" si="234"/>
        <v>0</v>
      </c>
      <c r="N1019" s="25" t="str">
        <f t="shared" si="237"/>
        <v>ST</v>
      </c>
      <c r="O1019" s="25">
        <f t="shared" si="228"/>
        <v>11.6</v>
      </c>
      <c r="P1019" s="25">
        <f t="shared" si="229"/>
        <v>12.04</v>
      </c>
      <c r="Q1019" s="25">
        <f t="shared" si="230"/>
        <v>8</v>
      </c>
      <c r="R1019" s="25">
        <f t="shared" si="233"/>
        <v>14.4</v>
      </c>
      <c r="S1019" s="25">
        <f t="shared" si="231"/>
        <v>325</v>
      </c>
      <c r="T1019" s="25">
        <f t="shared" si="232"/>
        <v>380</v>
      </c>
    </row>
    <row r="1020" spans="1:20" x14ac:dyDescent="0.25">
      <c r="A1020" s="2">
        <v>46199</v>
      </c>
      <c r="B1020" s="100" t="s">
        <v>1385</v>
      </c>
      <c r="C1020" s="76">
        <v>11.9</v>
      </c>
      <c r="D1020" s="48">
        <f t="shared" si="235"/>
        <v>1</v>
      </c>
      <c r="E1020" s="252">
        <v>368</v>
      </c>
      <c r="F1020" s="253">
        <f t="shared" si="227"/>
        <v>1</v>
      </c>
      <c r="G1020" s="84">
        <v>12.09</v>
      </c>
      <c r="H1020" s="48">
        <f t="shared" si="236"/>
        <v>1</v>
      </c>
      <c r="I1020" s="79">
        <f t="shared" si="234"/>
        <v>1</v>
      </c>
      <c r="N1020" s="25" t="str">
        <f t="shared" si="237"/>
        <v>ST</v>
      </c>
      <c r="O1020" s="25">
        <f t="shared" si="228"/>
        <v>11.6</v>
      </c>
      <c r="P1020" s="25">
        <f t="shared" si="229"/>
        <v>12.04</v>
      </c>
      <c r="Q1020" s="25">
        <f t="shared" si="230"/>
        <v>8</v>
      </c>
      <c r="R1020" s="25">
        <f t="shared" si="233"/>
        <v>14.4</v>
      </c>
      <c r="S1020" s="25">
        <f t="shared" si="231"/>
        <v>325</v>
      </c>
      <c r="T1020" s="25">
        <f t="shared" si="232"/>
        <v>380</v>
      </c>
    </row>
    <row r="1021" spans="1:20" x14ac:dyDescent="0.25">
      <c r="A1021" s="2">
        <v>46199</v>
      </c>
      <c r="B1021" s="100" t="s">
        <v>1386</v>
      </c>
      <c r="C1021" s="76">
        <v>11.9</v>
      </c>
      <c r="D1021" s="48">
        <f t="shared" si="235"/>
        <v>1</v>
      </c>
      <c r="E1021" s="252">
        <v>354</v>
      </c>
      <c r="F1021" s="253">
        <f t="shared" si="227"/>
        <v>1</v>
      </c>
      <c r="G1021" s="84">
        <v>11.2</v>
      </c>
      <c r="H1021" s="48">
        <f t="shared" si="236"/>
        <v>1</v>
      </c>
      <c r="I1021" s="79">
        <f t="shared" si="234"/>
        <v>1</v>
      </c>
      <c r="N1021" s="25" t="str">
        <f t="shared" si="237"/>
        <v>ST</v>
      </c>
      <c r="O1021" s="25">
        <f t="shared" si="228"/>
        <v>11.6</v>
      </c>
      <c r="P1021" s="25">
        <f t="shared" si="229"/>
        <v>12.04</v>
      </c>
      <c r="Q1021" s="25">
        <f t="shared" si="230"/>
        <v>8</v>
      </c>
      <c r="R1021" s="25">
        <f t="shared" si="233"/>
        <v>14.4</v>
      </c>
      <c r="S1021" s="25">
        <f t="shared" si="231"/>
        <v>325</v>
      </c>
      <c r="T1021" s="25">
        <f t="shared" si="232"/>
        <v>380</v>
      </c>
    </row>
    <row r="1022" spans="1:20" x14ac:dyDescent="0.25">
      <c r="A1022" s="2">
        <v>46199</v>
      </c>
      <c r="B1022" s="100" t="s">
        <v>1387</v>
      </c>
      <c r="C1022" s="76">
        <v>11.8</v>
      </c>
      <c r="D1022" s="48">
        <f t="shared" si="235"/>
        <v>1</v>
      </c>
      <c r="E1022" s="252">
        <v>363</v>
      </c>
      <c r="F1022" s="253">
        <f t="shared" si="227"/>
        <v>1</v>
      </c>
      <c r="G1022" s="84">
        <v>12.07</v>
      </c>
      <c r="H1022" s="48">
        <f t="shared" si="236"/>
        <v>1</v>
      </c>
      <c r="I1022" s="79">
        <f t="shared" si="234"/>
        <v>1</v>
      </c>
      <c r="N1022" s="25" t="str">
        <f t="shared" si="237"/>
        <v>ST</v>
      </c>
      <c r="O1022" s="25">
        <f t="shared" si="228"/>
        <v>11.6</v>
      </c>
      <c r="P1022" s="25">
        <f t="shared" si="229"/>
        <v>12.04</v>
      </c>
      <c r="Q1022" s="25">
        <f t="shared" si="230"/>
        <v>8</v>
      </c>
      <c r="R1022" s="25">
        <f t="shared" si="233"/>
        <v>14.4</v>
      </c>
      <c r="S1022" s="25">
        <f t="shared" si="231"/>
        <v>325</v>
      </c>
      <c r="T1022" s="25">
        <f t="shared" si="232"/>
        <v>380</v>
      </c>
    </row>
    <row r="1023" spans="1:20" x14ac:dyDescent="0.25">
      <c r="A1023" s="2">
        <v>46199</v>
      </c>
      <c r="B1023" s="100" t="s">
        <v>1388</v>
      </c>
      <c r="C1023" s="76">
        <v>11.8</v>
      </c>
      <c r="D1023" s="48">
        <f t="shared" si="235"/>
        <v>1</v>
      </c>
      <c r="E1023" s="252">
        <v>356</v>
      </c>
      <c r="F1023" s="253">
        <f t="shared" si="227"/>
        <v>1</v>
      </c>
      <c r="G1023" s="84">
        <v>12.24</v>
      </c>
      <c r="H1023" s="48">
        <f t="shared" si="236"/>
        <v>1</v>
      </c>
      <c r="I1023" s="79">
        <f t="shared" si="234"/>
        <v>1</v>
      </c>
      <c r="N1023" s="25" t="str">
        <f t="shared" si="237"/>
        <v>ST</v>
      </c>
      <c r="O1023" s="25">
        <f t="shared" si="228"/>
        <v>11.6</v>
      </c>
      <c r="P1023" s="25">
        <f t="shared" si="229"/>
        <v>12.04</v>
      </c>
      <c r="Q1023" s="25">
        <f t="shared" si="230"/>
        <v>8</v>
      </c>
      <c r="R1023" s="25">
        <f t="shared" si="233"/>
        <v>14.4</v>
      </c>
      <c r="S1023" s="25">
        <f t="shared" si="231"/>
        <v>325</v>
      </c>
      <c r="T1023" s="25">
        <f t="shared" si="232"/>
        <v>380</v>
      </c>
    </row>
    <row r="1024" spans="1:20" x14ac:dyDescent="0.25">
      <c r="A1024" s="2">
        <v>46200</v>
      </c>
      <c r="B1024" s="100" t="s">
        <v>1389</v>
      </c>
      <c r="C1024" s="76">
        <v>11.6</v>
      </c>
      <c r="D1024" s="48">
        <f t="shared" si="235"/>
        <v>1</v>
      </c>
      <c r="E1024" s="371">
        <v>397</v>
      </c>
      <c r="F1024" s="253">
        <f t="shared" si="227"/>
        <v>0</v>
      </c>
      <c r="G1024" s="130"/>
      <c r="H1024" s="48"/>
      <c r="I1024" s="79">
        <f t="shared" si="234"/>
        <v>0</v>
      </c>
      <c r="N1024" s="25" t="str">
        <f t="shared" si="237"/>
        <v>CA</v>
      </c>
      <c r="O1024" s="25">
        <f t="shared" si="228"/>
        <v>11.6</v>
      </c>
      <c r="P1024" s="25">
        <f t="shared" si="229"/>
        <v>12.04</v>
      </c>
      <c r="Q1024" s="25">
        <f t="shared" si="230"/>
        <v>8</v>
      </c>
      <c r="R1024" s="25">
        <f t="shared" si="233"/>
        <v>14.4</v>
      </c>
      <c r="S1024" s="25">
        <f t="shared" si="231"/>
        <v>325</v>
      </c>
      <c r="T1024" s="25">
        <f t="shared" si="232"/>
        <v>380</v>
      </c>
    </row>
    <row r="1025" spans="1:20" x14ac:dyDescent="0.25">
      <c r="A1025" s="2">
        <v>46200</v>
      </c>
      <c r="B1025" s="100" t="s">
        <v>1390</v>
      </c>
      <c r="C1025" s="213">
        <v>14.8</v>
      </c>
      <c r="D1025" s="48">
        <f t="shared" si="235"/>
        <v>0</v>
      </c>
      <c r="E1025" s="371">
        <v>430</v>
      </c>
      <c r="F1025" s="253">
        <f t="shared" si="227"/>
        <v>0</v>
      </c>
      <c r="G1025" s="84"/>
      <c r="H1025" s="48"/>
      <c r="I1025" s="79">
        <f t="shared" si="234"/>
        <v>0</v>
      </c>
      <c r="N1025" s="25" t="str">
        <f t="shared" si="237"/>
        <v>VM</v>
      </c>
      <c r="O1025" s="25">
        <f t="shared" si="228"/>
        <v>14.2</v>
      </c>
      <c r="P1025" s="25">
        <f t="shared" si="229"/>
        <v>14.64</v>
      </c>
      <c r="Q1025" s="25">
        <f t="shared" si="230"/>
        <v>0</v>
      </c>
      <c r="R1025" s="25">
        <f t="shared" si="233"/>
        <v>0</v>
      </c>
      <c r="S1025" s="25">
        <f t="shared" si="231"/>
        <v>375</v>
      </c>
      <c r="T1025" s="25">
        <f t="shared" si="232"/>
        <v>425</v>
      </c>
    </row>
    <row r="1026" spans="1:20" x14ac:dyDescent="0.25">
      <c r="A1026" s="2">
        <v>46200</v>
      </c>
      <c r="B1026" s="100" t="s">
        <v>749</v>
      </c>
      <c r="C1026" s="76">
        <v>14.5</v>
      </c>
      <c r="D1026" s="48">
        <f t="shared" si="235"/>
        <v>1</v>
      </c>
      <c r="E1026" s="371">
        <v>437</v>
      </c>
      <c r="F1026" s="253">
        <f t="shared" si="227"/>
        <v>0</v>
      </c>
      <c r="G1026" s="84"/>
      <c r="H1026" s="48"/>
      <c r="I1026" s="79">
        <f t="shared" si="234"/>
        <v>0</v>
      </c>
      <c r="N1026" s="25" t="str">
        <f t="shared" si="237"/>
        <v>VM</v>
      </c>
      <c r="O1026" s="25">
        <f t="shared" si="228"/>
        <v>14.2</v>
      </c>
      <c r="P1026" s="25">
        <f t="shared" si="229"/>
        <v>14.64</v>
      </c>
      <c r="Q1026" s="25">
        <f t="shared" si="230"/>
        <v>0</v>
      </c>
      <c r="R1026" s="25">
        <f t="shared" si="233"/>
        <v>0</v>
      </c>
      <c r="S1026" s="25">
        <f t="shared" si="231"/>
        <v>375</v>
      </c>
      <c r="T1026" s="25">
        <f t="shared" si="232"/>
        <v>425</v>
      </c>
    </row>
    <row r="1027" spans="1:20" x14ac:dyDescent="0.25">
      <c r="A1027" s="2">
        <v>46200</v>
      </c>
      <c r="B1027" s="100" t="s">
        <v>750</v>
      </c>
      <c r="C1027" s="76">
        <v>14.5</v>
      </c>
      <c r="D1027" s="48">
        <f t="shared" si="235"/>
        <v>1</v>
      </c>
      <c r="E1027" s="371">
        <v>419</v>
      </c>
      <c r="F1027" s="253">
        <f t="shared" si="227"/>
        <v>1</v>
      </c>
      <c r="G1027" s="84"/>
      <c r="H1027" s="48"/>
      <c r="I1027" s="79">
        <f t="shared" si="234"/>
        <v>1</v>
      </c>
      <c r="N1027" s="25" t="str">
        <f t="shared" si="237"/>
        <v>VM</v>
      </c>
      <c r="O1027" s="25">
        <f t="shared" si="228"/>
        <v>14.2</v>
      </c>
      <c r="P1027" s="25">
        <f t="shared" si="229"/>
        <v>14.64</v>
      </c>
      <c r="Q1027" s="25">
        <f t="shared" si="230"/>
        <v>0</v>
      </c>
      <c r="R1027" s="25">
        <f t="shared" si="233"/>
        <v>0</v>
      </c>
      <c r="S1027" s="25">
        <f t="shared" si="231"/>
        <v>375</v>
      </c>
      <c r="T1027" s="25">
        <f t="shared" si="232"/>
        <v>425</v>
      </c>
    </row>
    <row r="1028" spans="1:20" x14ac:dyDescent="0.25">
      <c r="A1028" s="2">
        <v>46200</v>
      </c>
      <c r="B1028" s="100" t="s">
        <v>751</v>
      </c>
      <c r="C1028" s="76">
        <v>14.6</v>
      </c>
      <c r="D1028" s="48">
        <f t="shared" si="235"/>
        <v>1</v>
      </c>
      <c r="E1028" s="371">
        <v>412</v>
      </c>
      <c r="F1028" s="253">
        <f t="shared" si="227"/>
        <v>1</v>
      </c>
      <c r="G1028" s="84"/>
      <c r="H1028" s="48"/>
      <c r="I1028" s="79">
        <f t="shared" si="234"/>
        <v>1</v>
      </c>
      <c r="N1028" s="25" t="str">
        <f t="shared" si="237"/>
        <v>VM</v>
      </c>
      <c r="O1028" s="25">
        <f t="shared" si="228"/>
        <v>14.2</v>
      </c>
      <c r="P1028" s="25">
        <f t="shared" si="229"/>
        <v>14.64</v>
      </c>
      <c r="Q1028" s="25">
        <f t="shared" si="230"/>
        <v>0</v>
      </c>
      <c r="R1028" s="25">
        <f t="shared" si="233"/>
        <v>0</v>
      </c>
      <c r="S1028" s="25">
        <f t="shared" si="231"/>
        <v>375</v>
      </c>
      <c r="T1028" s="25">
        <f t="shared" si="232"/>
        <v>425</v>
      </c>
    </row>
    <row r="1029" spans="1:20" x14ac:dyDescent="0.25">
      <c r="A1029" s="2">
        <v>46200</v>
      </c>
      <c r="B1029" s="100" t="s">
        <v>752</v>
      </c>
      <c r="C1029" s="213">
        <v>14.7</v>
      </c>
      <c r="D1029" s="48">
        <f t="shared" si="235"/>
        <v>0</v>
      </c>
      <c r="E1029" s="371">
        <v>418</v>
      </c>
      <c r="F1029" s="253">
        <f t="shared" si="227"/>
        <v>1</v>
      </c>
      <c r="G1029" s="84"/>
      <c r="H1029" s="48"/>
      <c r="I1029" s="79">
        <f t="shared" si="234"/>
        <v>0</v>
      </c>
      <c r="N1029" s="25" t="str">
        <f t="shared" si="237"/>
        <v>VM</v>
      </c>
      <c r="O1029" s="25">
        <f t="shared" si="228"/>
        <v>14.2</v>
      </c>
      <c r="P1029" s="25">
        <f t="shared" si="229"/>
        <v>14.64</v>
      </c>
      <c r="Q1029" s="25">
        <f t="shared" si="230"/>
        <v>0</v>
      </c>
      <c r="R1029" s="25">
        <f t="shared" si="233"/>
        <v>0</v>
      </c>
      <c r="S1029" s="25">
        <f t="shared" si="231"/>
        <v>375</v>
      </c>
      <c r="T1029" s="25">
        <f t="shared" si="232"/>
        <v>425</v>
      </c>
    </row>
    <row r="1030" spans="1:20" x14ac:dyDescent="0.25">
      <c r="A1030" s="2">
        <v>46201</v>
      </c>
      <c r="B1030" s="100" t="s">
        <v>753</v>
      </c>
      <c r="C1030" s="76">
        <v>14.4</v>
      </c>
      <c r="D1030" s="48">
        <f t="shared" si="235"/>
        <v>1</v>
      </c>
      <c r="E1030" s="371">
        <v>460</v>
      </c>
      <c r="F1030" s="253">
        <f t="shared" si="227"/>
        <v>0</v>
      </c>
      <c r="G1030" s="84"/>
      <c r="H1030" s="48"/>
      <c r="I1030" s="79">
        <f t="shared" si="234"/>
        <v>0</v>
      </c>
      <c r="N1030" s="25" t="str">
        <f t="shared" si="237"/>
        <v>VM</v>
      </c>
      <c r="O1030" s="25">
        <f t="shared" si="228"/>
        <v>14.2</v>
      </c>
      <c r="P1030" s="25">
        <f t="shared" si="229"/>
        <v>14.64</v>
      </c>
      <c r="Q1030" s="25">
        <f t="shared" si="230"/>
        <v>0</v>
      </c>
      <c r="R1030" s="25">
        <f t="shared" si="233"/>
        <v>0</v>
      </c>
      <c r="S1030" s="25">
        <f t="shared" si="231"/>
        <v>375</v>
      </c>
      <c r="T1030" s="25">
        <f t="shared" si="232"/>
        <v>425</v>
      </c>
    </row>
    <row r="1031" spans="1:20" x14ac:dyDescent="0.25">
      <c r="A1031" s="2">
        <v>46201</v>
      </c>
      <c r="B1031" s="100" t="s">
        <v>754</v>
      </c>
      <c r="C1031" s="76">
        <v>14.4</v>
      </c>
      <c r="D1031" s="48">
        <f t="shared" si="235"/>
        <v>1</v>
      </c>
      <c r="E1031" s="371">
        <v>509</v>
      </c>
      <c r="F1031" s="253">
        <f t="shared" si="227"/>
        <v>0</v>
      </c>
      <c r="G1031" s="84"/>
      <c r="H1031" s="48"/>
      <c r="I1031" s="79">
        <f t="shared" si="234"/>
        <v>0</v>
      </c>
      <c r="N1031" s="25" t="str">
        <f t="shared" si="237"/>
        <v>VM</v>
      </c>
      <c r="O1031" s="25">
        <f t="shared" si="228"/>
        <v>14.2</v>
      </c>
      <c r="P1031" s="25">
        <f t="shared" si="229"/>
        <v>14.64</v>
      </c>
      <c r="Q1031" s="25">
        <f t="shared" si="230"/>
        <v>0</v>
      </c>
      <c r="R1031" s="25">
        <f t="shared" si="233"/>
        <v>0</v>
      </c>
      <c r="S1031" s="25">
        <f t="shared" si="231"/>
        <v>375</v>
      </c>
      <c r="T1031" s="25">
        <f t="shared" si="232"/>
        <v>425</v>
      </c>
    </row>
    <row r="1032" spans="1:20" x14ac:dyDescent="0.25">
      <c r="A1032" s="2">
        <v>46201</v>
      </c>
      <c r="B1032" s="100" t="s">
        <v>755</v>
      </c>
      <c r="C1032" s="213">
        <v>14.8</v>
      </c>
      <c r="D1032" s="48">
        <f t="shared" si="235"/>
        <v>0</v>
      </c>
      <c r="E1032" s="371">
        <v>494</v>
      </c>
      <c r="F1032" s="253">
        <f t="shared" si="227"/>
        <v>0</v>
      </c>
      <c r="G1032" s="84"/>
      <c r="H1032" s="48"/>
      <c r="I1032" s="79">
        <f t="shared" si="234"/>
        <v>0</v>
      </c>
      <c r="N1032" s="25" t="str">
        <f t="shared" si="237"/>
        <v>VM</v>
      </c>
      <c r="O1032" s="25">
        <f t="shared" si="228"/>
        <v>14.2</v>
      </c>
      <c r="P1032" s="25">
        <f t="shared" si="229"/>
        <v>14.64</v>
      </c>
      <c r="Q1032" s="25">
        <f t="shared" si="230"/>
        <v>0</v>
      </c>
      <c r="R1032" s="25">
        <f t="shared" si="233"/>
        <v>0</v>
      </c>
      <c r="S1032" s="25">
        <f t="shared" si="231"/>
        <v>375</v>
      </c>
      <c r="T1032" s="25">
        <f t="shared" si="232"/>
        <v>425</v>
      </c>
    </row>
    <row r="1033" spans="1:20" x14ac:dyDescent="0.25">
      <c r="A1033" s="2">
        <v>46201</v>
      </c>
      <c r="B1033" s="100" t="s">
        <v>1391</v>
      </c>
      <c r="C1033" s="76">
        <v>12</v>
      </c>
      <c r="D1033" s="48">
        <f t="shared" si="235"/>
        <v>1</v>
      </c>
      <c r="E1033" s="252">
        <v>344</v>
      </c>
      <c r="F1033" s="253">
        <f t="shared" si="227"/>
        <v>1</v>
      </c>
      <c r="G1033" s="84">
        <v>12.72</v>
      </c>
      <c r="H1033" s="48">
        <f t="shared" ref="H1033:H1053" si="249">IF(+(IF(G1033&lt;Q1033,0,IF(G1033&gt;R1033,0,1)))=1,1,0)</f>
        <v>1</v>
      </c>
      <c r="I1033" s="79">
        <f t="shared" si="234"/>
        <v>1</v>
      </c>
      <c r="N1033" s="25" t="str">
        <f t="shared" si="237"/>
        <v>CA</v>
      </c>
      <c r="O1033" s="25">
        <f t="shared" si="228"/>
        <v>11.6</v>
      </c>
      <c r="P1033" s="25">
        <f t="shared" si="229"/>
        <v>12.04</v>
      </c>
      <c r="Q1033" s="25">
        <f t="shared" si="230"/>
        <v>8</v>
      </c>
      <c r="R1033" s="25">
        <f t="shared" si="233"/>
        <v>14.4</v>
      </c>
      <c r="S1033" s="25">
        <f t="shared" si="231"/>
        <v>325</v>
      </c>
      <c r="T1033" s="25">
        <f t="shared" si="232"/>
        <v>380</v>
      </c>
    </row>
    <row r="1034" spans="1:20" x14ac:dyDescent="0.25">
      <c r="A1034" s="2">
        <v>46201</v>
      </c>
      <c r="B1034" s="100" t="s">
        <v>1392</v>
      </c>
      <c r="C1034" s="76">
        <v>11.8</v>
      </c>
      <c r="D1034" s="48">
        <f t="shared" si="235"/>
        <v>1</v>
      </c>
      <c r="E1034" s="252">
        <v>343</v>
      </c>
      <c r="F1034" s="253">
        <f t="shared" si="227"/>
        <v>1</v>
      </c>
      <c r="G1034" s="84">
        <v>12.56</v>
      </c>
      <c r="H1034" s="48">
        <f t="shared" si="249"/>
        <v>1</v>
      </c>
      <c r="I1034" s="79">
        <f t="shared" si="234"/>
        <v>1</v>
      </c>
      <c r="N1034" s="25" t="str">
        <f t="shared" si="237"/>
        <v>CA</v>
      </c>
      <c r="O1034" s="25">
        <f t="shared" si="228"/>
        <v>11.6</v>
      </c>
      <c r="P1034" s="25">
        <f t="shared" si="229"/>
        <v>12.04</v>
      </c>
      <c r="Q1034" s="25">
        <f t="shared" si="230"/>
        <v>8</v>
      </c>
      <c r="R1034" s="25">
        <f t="shared" si="233"/>
        <v>14.4</v>
      </c>
      <c r="S1034" s="25">
        <f t="shared" si="231"/>
        <v>325</v>
      </c>
      <c r="T1034" s="25">
        <f t="shared" si="232"/>
        <v>380</v>
      </c>
    </row>
    <row r="1035" spans="1:20" x14ac:dyDescent="0.25">
      <c r="A1035" s="2">
        <v>46201</v>
      </c>
      <c r="B1035" s="100" t="s">
        <v>1393</v>
      </c>
      <c r="C1035" s="76">
        <v>11.8</v>
      </c>
      <c r="D1035" s="48">
        <f t="shared" si="235"/>
        <v>1</v>
      </c>
      <c r="E1035" s="252">
        <v>363</v>
      </c>
      <c r="F1035" s="253">
        <f t="shared" si="227"/>
        <v>1</v>
      </c>
      <c r="G1035" s="84">
        <v>12.37</v>
      </c>
      <c r="H1035" s="48">
        <f t="shared" si="249"/>
        <v>1</v>
      </c>
      <c r="I1035" s="79">
        <f t="shared" si="234"/>
        <v>1</v>
      </c>
      <c r="N1035" s="25" t="str">
        <f t="shared" si="237"/>
        <v>CA</v>
      </c>
      <c r="O1035" s="25">
        <f t="shared" si="228"/>
        <v>11.6</v>
      </c>
      <c r="P1035" s="25">
        <f t="shared" si="229"/>
        <v>12.04</v>
      </c>
      <c r="Q1035" s="25">
        <f t="shared" si="230"/>
        <v>8</v>
      </c>
      <c r="R1035" s="25">
        <f t="shared" si="233"/>
        <v>14.4</v>
      </c>
      <c r="S1035" s="25">
        <f t="shared" si="231"/>
        <v>325</v>
      </c>
      <c r="T1035" s="25">
        <f t="shared" si="232"/>
        <v>380</v>
      </c>
    </row>
    <row r="1036" spans="1:20" x14ac:dyDescent="0.25">
      <c r="A1036" s="2">
        <v>46201</v>
      </c>
      <c r="B1036" s="100" t="s">
        <v>1394</v>
      </c>
      <c r="C1036" s="76">
        <v>11.8</v>
      </c>
      <c r="D1036" s="48">
        <f t="shared" si="235"/>
        <v>1</v>
      </c>
      <c r="E1036" s="252">
        <v>349</v>
      </c>
      <c r="F1036" s="253">
        <f t="shared" si="227"/>
        <v>1</v>
      </c>
      <c r="G1036" s="84">
        <v>11.49</v>
      </c>
      <c r="H1036" s="48">
        <f t="shared" si="249"/>
        <v>1</v>
      </c>
      <c r="I1036" s="79">
        <f t="shared" si="234"/>
        <v>1</v>
      </c>
      <c r="N1036" s="25" t="str">
        <f t="shared" si="237"/>
        <v>CA</v>
      </c>
      <c r="O1036" s="25">
        <f t="shared" si="228"/>
        <v>11.6</v>
      </c>
      <c r="P1036" s="25">
        <f t="shared" si="229"/>
        <v>12.04</v>
      </c>
      <c r="Q1036" s="25">
        <f t="shared" si="230"/>
        <v>8</v>
      </c>
      <c r="R1036" s="25">
        <f t="shared" si="233"/>
        <v>14.4</v>
      </c>
      <c r="S1036" s="25">
        <f t="shared" si="231"/>
        <v>325</v>
      </c>
      <c r="T1036" s="25">
        <f t="shared" si="232"/>
        <v>380</v>
      </c>
    </row>
    <row r="1037" spans="1:20" x14ac:dyDescent="0.25">
      <c r="A1037" s="2">
        <v>46202</v>
      </c>
      <c r="B1037" s="100" t="s">
        <v>1395</v>
      </c>
      <c r="C1037" s="76">
        <v>12</v>
      </c>
      <c r="D1037" s="48">
        <f t="shared" si="235"/>
        <v>1</v>
      </c>
      <c r="E1037" s="371">
        <v>383</v>
      </c>
      <c r="F1037" s="253">
        <f t="shared" si="227"/>
        <v>0</v>
      </c>
      <c r="G1037" s="84">
        <v>11.2</v>
      </c>
      <c r="H1037" s="48">
        <f t="shared" si="249"/>
        <v>1</v>
      </c>
      <c r="I1037" s="79">
        <f t="shared" si="234"/>
        <v>0</v>
      </c>
      <c r="N1037" s="25" t="str">
        <f t="shared" si="237"/>
        <v>CA</v>
      </c>
      <c r="O1037" s="25">
        <f t="shared" si="228"/>
        <v>11.6</v>
      </c>
      <c r="P1037" s="25">
        <f t="shared" si="229"/>
        <v>12.04</v>
      </c>
      <c r="Q1037" s="25">
        <f t="shared" si="230"/>
        <v>8</v>
      </c>
      <c r="R1037" s="25">
        <f t="shared" si="233"/>
        <v>14.4</v>
      </c>
      <c r="S1037" s="25">
        <f t="shared" si="231"/>
        <v>325</v>
      </c>
      <c r="T1037" s="25">
        <f t="shared" si="232"/>
        <v>380</v>
      </c>
    </row>
    <row r="1038" spans="1:20" x14ac:dyDescent="0.25">
      <c r="A1038" s="2">
        <v>46202</v>
      </c>
      <c r="B1038" s="100" t="s">
        <v>1396</v>
      </c>
      <c r="C1038" s="76">
        <v>11.8</v>
      </c>
      <c r="D1038" s="48">
        <f t="shared" si="235"/>
        <v>1</v>
      </c>
      <c r="E1038" s="371">
        <v>406</v>
      </c>
      <c r="F1038" s="253">
        <f t="shared" si="227"/>
        <v>0</v>
      </c>
      <c r="G1038" s="84">
        <v>12.01</v>
      </c>
      <c r="H1038" s="48">
        <f t="shared" si="249"/>
        <v>1</v>
      </c>
      <c r="I1038" s="79">
        <f t="shared" si="234"/>
        <v>0</v>
      </c>
      <c r="N1038" s="25" t="str">
        <f t="shared" si="237"/>
        <v>CA</v>
      </c>
      <c r="O1038" s="25">
        <f t="shared" si="228"/>
        <v>11.6</v>
      </c>
      <c r="P1038" s="25">
        <f t="shared" si="229"/>
        <v>12.04</v>
      </c>
      <c r="Q1038" s="25">
        <f t="shared" si="230"/>
        <v>8</v>
      </c>
      <c r="R1038" s="25">
        <f t="shared" si="233"/>
        <v>14.4</v>
      </c>
      <c r="S1038" s="25">
        <f t="shared" si="231"/>
        <v>325</v>
      </c>
      <c r="T1038" s="25">
        <f t="shared" si="232"/>
        <v>380</v>
      </c>
    </row>
    <row r="1039" spans="1:20" x14ac:dyDescent="0.25">
      <c r="A1039" s="2">
        <v>46202</v>
      </c>
      <c r="B1039" s="100" t="s">
        <v>1397</v>
      </c>
      <c r="C1039" s="76">
        <v>11.8</v>
      </c>
      <c r="D1039" s="48">
        <f t="shared" si="235"/>
        <v>1</v>
      </c>
      <c r="E1039" s="252">
        <v>362</v>
      </c>
      <c r="F1039" s="253">
        <f t="shared" si="227"/>
        <v>1</v>
      </c>
      <c r="G1039" s="84">
        <v>10.210000000000001</v>
      </c>
      <c r="H1039" s="48">
        <f t="shared" si="249"/>
        <v>1</v>
      </c>
      <c r="I1039" s="79">
        <f t="shared" si="234"/>
        <v>1</v>
      </c>
      <c r="N1039" s="25" t="str">
        <f t="shared" si="237"/>
        <v>CA</v>
      </c>
      <c r="O1039" s="25">
        <f t="shared" si="228"/>
        <v>11.6</v>
      </c>
      <c r="P1039" s="25">
        <f t="shared" si="229"/>
        <v>12.04</v>
      </c>
      <c r="Q1039" s="25">
        <f t="shared" si="230"/>
        <v>8</v>
      </c>
      <c r="R1039" s="25">
        <f t="shared" si="233"/>
        <v>14.4</v>
      </c>
      <c r="S1039" s="25">
        <f t="shared" si="231"/>
        <v>325</v>
      </c>
      <c r="T1039" s="25">
        <f t="shared" si="232"/>
        <v>380</v>
      </c>
    </row>
    <row r="1040" spans="1:20" x14ac:dyDescent="0.25">
      <c r="A1040" s="2">
        <v>46202</v>
      </c>
      <c r="B1040" s="100" t="s">
        <v>1398</v>
      </c>
      <c r="C1040" s="76">
        <v>11.8</v>
      </c>
      <c r="D1040" s="48">
        <f t="shared" si="235"/>
        <v>1</v>
      </c>
      <c r="E1040" s="252">
        <v>345</v>
      </c>
      <c r="F1040" s="253">
        <f t="shared" si="227"/>
        <v>1</v>
      </c>
      <c r="G1040" s="84">
        <v>11.24</v>
      </c>
      <c r="H1040" s="48">
        <f t="shared" si="249"/>
        <v>1</v>
      </c>
      <c r="I1040" s="79">
        <f t="shared" si="234"/>
        <v>1</v>
      </c>
      <c r="N1040" s="25" t="str">
        <f t="shared" si="237"/>
        <v>CA</v>
      </c>
      <c r="O1040" s="25">
        <f t="shared" si="228"/>
        <v>11.6</v>
      </c>
      <c r="P1040" s="25">
        <f t="shared" si="229"/>
        <v>12.04</v>
      </c>
      <c r="Q1040" s="25">
        <f t="shared" si="230"/>
        <v>8</v>
      </c>
      <c r="R1040" s="25">
        <f t="shared" si="233"/>
        <v>14.4</v>
      </c>
      <c r="S1040" s="25">
        <f t="shared" si="231"/>
        <v>325</v>
      </c>
      <c r="T1040" s="25">
        <f t="shared" si="232"/>
        <v>380</v>
      </c>
    </row>
    <row r="1041" spans="1:20" x14ac:dyDescent="0.25">
      <c r="A1041" s="2">
        <v>46202</v>
      </c>
      <c r="B1041" s="100" t="s">
        <v>1399</v>
      </c>
      <c r="C1041" s="76">
        <v>11.6</v>
      </c>
      <c r="D1041" s="48">
        <f t="shared" si="235"/>
        <v>1</v>
      </c>
      <c r="E1041" s="252">
        <v>357</v>
      </c>
      <c r="F1041" s="253">
        <f t="shared" si="227"/>
        <v>1</v>
      </c>
      <c r="G1041" s="84">
        <v>11.36</v>
      </c>
      <c r="H1041" s="48">
        <f t="shared" si="249"/>
        <v>1</v>
      </c>
      <c r="I1041" s="79">
        <f t="shared" si="234"/>
        <v>1</v>
      </c>
      <c r="N1041" s="25" t="str">
        <f t="shared" si="237"/>
        <v>CA</v>
      </c>
      <c r="O1041" s="25">
        <f t="shared" si="228"/>
        <v>11.6</v>
      </c>
      <c r="P1041" s="25">
        <f t="shared" si="229"/>
        <v>12.04</v>
      </c>
      <c r="Q1041" s="25">
        <f t="shared" si="230"/>
        <v>8</v>
      </c>
      <c r="R1041" s="25">
        <f t="shared" si="233"/>
        <v>14.4</v>
      </c>
      <c r="S1041" s="25">
        <f t="shared" si="231"/>
        <v>325</v>
      </c>
      <c r="T1041" s="25">
        <f t="shared" si="232"/>
        <v>380</v>
      </c>
    </row>
    <row r="1042" spans="1:20" x14ac:dyDescent="0.25">
      <c r="A1042" s="2">
        <v>46202</v>
      </c>
      <c r="B1042" s="100" t="s">
        <v>1400</v>
      </c>
      <c r="C1042" s="76">
        <v>11.7</v>
      </c>
      <c r="D1042" s="48">
        <f t="shared" si="235"/>
        <v>1</v>
      </c>
      <c r="E1042" s="252">
        <v>343</v>
      </c>
      <c r="F1042" s="253">
        <f t="shared" si="227"/>
        <v>1</v>
      </c>
      <c r="G1042" s="84">
        <v>13.16</v>
      </c>
      <c r="H1042" s="48">
        <f t="shared" si="249"/>
        <v>1</v>
      </c>
      <c r="I1042" s="79">
        <f t="shared" si="234"/>
        <v>1</v>
      </c>
      <c r="N1042" s="25" t="str">
        <f t="shared" si="237"/>
        <v>CA</v>
      </c>
      <c r="O1042" s="25">
        <f t="shared" si="228"/>
        <v>11.6</v>
      </c>
      <c r="P1042" s="25">
        <f t="shared" si="229"/>
        <v>12.04</v>
      </c>
      <c r="Q1042" s="25">
        <f t="shared" si="230"/>
        <v>8</v>
      </c>
      <c r="R1042" s="25">
        <f t="shared" si="233"/>
        <v>14.4</v>
      </c>
      <c r="S1042" s="25">
        <f t="shared" si="231"/>
        <v>325</v>
      </c>
      <c r="T1042" s="25">
        <f t="shared" si="232"/>
        <v>380</v>
      </c>
    </row>
    <row r="1043" spans="1:20" x14ac:dyDescent="0.25">
      <c r="A1043" s="2">
        <v>46202</v>
      </c>
      <c r="B1043" s="100" t="s">
        <v>1401</v>
      </c>
      <c r="C1043" s="76">
        <v>11.7</v>
      </c>
      <c r="D1043" s="48">
        <f t="shared" si="235"/>
        <v>1</v>
      </c>
      <c r="E1043" s="252">
        <v>358</v>
      </c>
      <c r="F1043" s="253">
        <f t="shared" si="227"/>
        <v>1</v>
      </c>
      <c r="G1043" s="84">
        <v>12.97</v>
      </c>
      <c r="H1043" s="48">
        <f t="shared" si="249"/>
        <v>1</v>
      </c>
      <c r="I1043" s="79">
        <f t="shared" si="234"/>
        <v>1</v>
      </c>
      <c r="N1043" s="25" t="str">
        <f t="shared" si="237"/>
        <v>CA</v>
      </c>
      <c r="O1043" s="25">
        <f t="shared" si="228"/>
        <v>11.6</v>
      </c>
      <c r="P1043" s="25">
        <f t="shared" si="229"/>
        <v>12.04</v>
      </c>
      <c r="Q1043" s="25">
        <f t="shared" si="230"/>
        <v>8</v>
      </c>
      <c r="R1043" s="25">
        <f t="shared" si="233"/>
        <v>14.4</v>
      </c>
      <c r="S1043" s="25">
        <f t="shared" si="231"/>
        <v>325</v>
      </c>
      <c r="T1043" s="25">
        <f t="shared" si="232"/>
        <v>380</v>
      </c>
    </row>
    <row r="1044" spans="1:20" x14ac:dyDescent="0.25">
      <c r="A1044" s="2">
        <v>46202</v>
      </c>
      <c r="B1044" s="100" t="s">
        <v>1402</v>
      </c>
      <c r="C1044" s="76">
        <v>11.7</v>
      </c>
      <c r="D1044" s="48">
        <f t="shared" si="235"/>
        <v>1</v>
      </c>
      <c r="E1044" s="270">
        <v>390</v>
      </c>
      <c r="F1044" s="253">
        <f t="shared" si="227"/>
        <v>0</v>
      </c>
      <c r="G1044" s="84">
        <v>13.96</v>
      </c>
      <c r="H1044" s="48">
        <f t="shared" si="249"/>
        <v>1</v>
      </c>
      <c r="I1044" s="79">
        <f t="shared" si="234"/>
        <v>0</v>
      </c>
      <c r="N1044" s="25" t="str">
        <f t="shared" si="237"/>
        <v>CA</v>
      </c>
      <c r="O1044" s="25">
        <f t="shared" si="228"/>
        <v>11.6</v>
      </c>
      <c r="P1044" s="25">
        <f t="shared" si="229"/>
        <v>12.04</v>
      </c>
      <c r="Q1044" s="25">
        <f t="shared" si="230"/>
        <v>8</v>
      </c>
      <c r="R1044" s="25">
        <f t="shared" si="233"/>
        <v>14.4</v>
      </c>
      <c r="S1044" s="25">
        <f t="shared" si="231"/>
        <v>325</v>
      </c>
      <c r="T1044" s="25">
        <f t="shared" si="232"/>
        <v>380</v>
      </c>
    </row>
    <row r="1045" spans="1:20" x14ac:dyDescent="0.25">
      <c r="A1045" s="2">
        <v>46202</v>
      </c>
      <c r="B1045" s="100" t="s">
        <v>1403</v>
      </c>
      <c r="C1045" s="76">
        <v>12</v>
      </c>
      <c r="D1045" s="48">
        <f t="shared" si="235"/>
        <v>1</v>
      </c>
      <c r="E1045" s="252">
        <v>356</v>
      </c>
      <c r="F1045" s="253">
        <f t="shared" si="227"/>
        <v>1</v>
      </c>
      <c r="G1045" s="84">
        <v>12.53</v>
      </c>
      <c r="H1045" s="48">
        <f t="shared" si="249"/>
        <v>1</v>
      </c>
      <c r="I1045" s="79">
        <f t="shared" si="234"/>
        <v>1</v>
      </c>
      <c r="N1045" s="25" t="str">
        <f t="shared" si="237"/>
        <v>ST</v>
      </c>
      <c r="O1045" s="25">
        <f t="shared" si="228"/>
        <v>11.6</v>
      </c>
      <c r="P1045" s="25">
        <f t="shared" si="229"/>
        <v>12.04</v>
      </c>
      <c r="Q1045" s="25">
        <f t="shared" si="230"/>
        <v>8</v>
      </c>
      <c r="R1045" s="25">
        <f t="shared" si="233"/>
        <v>14.4</v>
      </c>
      <c r="S1045" s="25">
        <f t="shared" si="231"/>
        <v>325</v>
      </c>
      <c r="T1045" s="25">
        <f t="shared" si="232"/>
        <v>380</v>
      </c>
    </row>
    <row r="1046" spans="1:20" x14ac:dyDescent="0.25">
      <c r="A1046" s="2">
        <v>46203</v>
      </c>
      <c r="B1046" s="100" t="s">
        <v>1404</v>
      </c>
      <c r="C1046" s="76">
        <v>12</v>
      </c>
      <c r="D1046" s="48">
        <f t="shared" si="235"/>
        <v>1</v>
      </c>
      <c r="E1046" s="270">
        <v>383</v>
      </c>
      <c r="F1046" s="253">
        <f t="shared" si="227"/>
        <v>0</v>
      </c>
      <c r="G1046" s="84">
        <v>11.92</v>
      </c>
      <c r="H1046" s="48">
        <f t="shared" si="249"/>
        <v>1</v>
      </c>
      <c r="I1046" s="79">
        <f t="shared" si="234"/>
        <v>0</v>
      </c>
      <c r="N1046" s="25" t="str">
        <f t="shared" si="237"/>
        <v>ST</v>
      </c>
      <c r="O1046" s="25">
        <f t="shared" si="228"/>
        <v>11.6</v>
      </c>
      <c r="P1046" s="25">
        <f t="shared" si="229"/>
        <v>12.04</v>
      </c>
      <c r="Q1046" s="25">
        <f t="shared" si="230"/>
        <v>8</v>
      </c>
      <c r="R1046" s="25">
        <f t="shared" si="233"/>
        <v>14.4</v>
      </c>
      <c r="S1046" s="25">
        <f t="shared" si="231"/>
        <v>325</v>
      </c>
      <c r="T1046" s="25">
        <f t="shared" si="232"/>
        <v>380</v>
      </c>
    </row>
    <row r="1047" spans="1:20" x14ac:dyDescent="0.25">
      <c r="A1047" s="2">
        <v>46203</v>
      </c>
      <c r="B1047" s="100" t="s">
        <v>1405</v>
      </c>
      <c r="C1047" s="76">
        <v>11.8</v>
      </c>
      <c r="D1047" s="48">
        <f t="shared" si="235"/>
        <v>1</v>
      </c>
      <c r="E1047" s="252">
        <v>371</v>
      </c>
      <c r="F1047" s="253">
        <f t="shared" si="227"/>
        <v>1</v>
      </c>
      <c r="G1047" s="84">
        <v>11.45</v>
      </c>
      <c r="H1047" s="48">
        <f t="shared" si="249"/>
        <v>1</v>
      </c>
      <c r="I1047" s="79">
        <f t="shared" si="234"/>
        <v>1</v>
      </c>
      <c r="N1047" s="25" t="str">
        <f t="shared" si="237"/>
        <v>ST</v>
      </c>
      <c r="O1047" s="25">
        <f t="shared" si="228"/>
        <v>11.6</v>
      </c>
      <c r="P1047" s="25">
        <f t="shared" si="229"/>
        <v>12.04</v>
      </c>
      <c r="Q1047" s="25">
        <f t="shared" si="230"/>
        <v>8</v>
      </c>
      <c r="R1047" s="25">
        <f t="shared" si="233"/>
        <v>14.4</v>
      </c>
      <c r="S1047" s="25">
        <f t="shared" si="231"/>
        <v>325</v>
      </c>
      <c r="T1047" s="25">
        <f t="shared" si="232"/>
        <v>380</v>
      </c>
    </row>
    <row r="1048" spans="1:20" x14ac:dyDescent="0.25">
      <c r="A1048" s="2">
        <v>46203</v>
      </c>
      <c r="B1048" s="100" t="s">
        <v>1406</v>
      </c>
      <c r="C1048" s="76">
        <v>11.9</v>
      </c>
      <c r="D1048" s="48">
        <f t="shared" si="235"/>
        <v>1</v>
      </c>
      <c r="E1048" s="252">
        <v>366</v>
      </c>
      <c r="F1048" s="253">
        <f t="shared" si="227"/>
        <v>1</v>
      </c>
      <c r="G1048" s="84">
        <v>11.24</v>
      </c>
      <c r="H1048" s="48">
        <f t="shared" si="249"/>
        <v>1</v>
      </c>
      <c r="I1048" s="79">
        <f t="shared" si="234"/>
        <v>1</v>
      </c>
      <c r="N1048" s="25" t="str">
        <f t="shared" si="237"/>
        <v>ST</v>
      </c>
      <c r="O1048" s="25">
        <f t="shared" ref="O1048:O1111" si="250">VLOOKUP($N1048,$N$3:$R$11,2,FALSE)</f>
        <v>11.6</v>
      </c>
      <c r="P1048" s="25">
        <f t="shared" ref="P1048:P1111" si="251">VLOOKUP($N1048,$N$3:$R$11,3,FALSE)</f>
        <v>12.04</v>
      </c>
      <c r="Q1048" s="25">
        <f t="shared" ref="Q1048:Q1111" si="252">VLOOKUP($N1048,$N$3:$R$11,4,FALSE)</f>
        <v>8</v>
      </c>
      <c r="R1048" s="25">
        <f t="shared" si="233"/>
        <v>14.4</v>
      </c>
      <c r="S1048" s="25">
        <f t="shared" ref="S1048:S1111" si="253">VLOOKUP($N1048,$N$3:$T$11,6,FALSE)</f>
        <v>325</v>
      </c>
      <c r="T1048" s="25">
        <f t="shared" ref="T1048:T1111" si="254">VLOOKUP($N1048,$N$3:$T$11,7,FALSE)</f>
        <v>380</v>
      </c>
    </row>
    <row r="1049" spans="1:20" x14ac:dyDescent="0.25">
      <c r="A1049" s="2">
        <v>46203</v>
      </c>
      <c r="B1049" s="100" t="s">
        <v>1407</v>
      </c>
      <c r="C1049" s="76">
        <v>11.6</v>
      </c>
      <c r="D1049" s="48">
        <f t="shared" si="235"/>
        <v>1</v>
      </c>
      <c r="E1049" s="252">
        <v>357</v>
      </c>
      <c r="F1049" s="253">
        <f t="shared" si="227"/>
        <v>1</v>
      </c>
      <c r="G1049" s="84">
        <v>12.11</v>
      </c>
      <c r="H1049" s="48">
        <f t="shared" si="249"/>
        <v>1</v>
      </c>
      <c r="I1049" s="79">
        <f t="shared" si="234"/>
        <v>1</v>
      </c>
      <c r="N1049" s="25" t="str">
        <f t="shared" si="237"/>
        <v>CA</v>
      </c>
      <c r="O1049" s="25">
        <f t="shared" si="250"/>
        <v>11.6</v>
      </c>
      <c r="P1049" s="25">
        <f t="shared" si="251"/>
        <v>12.04</v>
      </c>
      <c r="Q1049" s="25">
        <f t="shared" si="252"/>
        <v>8</v>
      </c>
      <c r="R1049" s="25">
        <f t="shared" si="233"/>
        <v>14.4</v>
      </c>
      <c r="S1049" s="25">
        <f t="shared" si="253"/>
        <v>325</v>
      </c>
      <c r="T1049" s="25">
        <f t="shared" si="254"/>
        <v>380</v>
      </c>
    </row>
    <row r="1050" spans="1:20" x14ac:dyDescent="0.25">
      <c r="A1050" s="2">
        <v>46203</v>
      </c>
      <c r="B1050" s="100" t="s">
        <v>1408</v>
      </c>
      <c r="C1050" s="76">
        <v>11.6</v>
      </c>
      <c r="D1050" s="48">
        <f t="shared" si="235"/>
        <v>1</v>
      </c>
      <c r="E1050" s="252">
        <v>379</v>
      </c>
      <c r="F1050" s="253">
        <f t="shared" si="227"/>
        <v>1</v>
      </c>
      <c r="G1050" s="84">
        <v>12.24</v>
      </c>
      <c r="H1050" s="48">
        <f t="shared" si="249"/>
        <v>1</v>
      </c>
      <c r="I1050" s="79">
        <f t="shared" si="234"/>
        <v>1</v>
      </c>
      <c r="N1050" s="25" t="str">
        <f t="shared" si="237"/>
        <v>CA</v>
      </c>
      <c r="O1050" s="25">
        <f t="shared" si="250"/>
        <v>11.6</v>
      </c>
      <c r="P1050" s="25">
        <f t="shared" si="251"/>
        <v>12.04</v>
      </c>
      <c r="Q1050" s="25">
        <f t="shared" si="252"/>
        <v>8</v>
      </c>
      <c r="R1050" s="25">
        <f t="shared" si="233"/>
        <v>14.4</v>
      </c>
      <c r="S1050" s="25">
        <f t="shared" si="253"/>
        <v>325</v>
      </c>
      <c r="T1050" s="25">
        <f t="shared" si="254"/>
        <v>380</v>
      </c>
    </row>
    <row r="1051" spans="1:20" x14ac:dyDescent="0.25">
      <c r="A1051" s="2">
        <v>46203</v>
      </c>
      <c r="B1051" s="100" t="s">
        <v>1409</v>
      </c>
      <c r="C1051" s="76">
        <v>11.9</v>
      </c>
      <c r="D1051" s="48">
        <f t="shared" si="235"/>
        <v>1</v>
      </c>
      <c r="E1051" s="252">
        <v>365</v>
      </c>
      <c r="F1051" s="253">
        <f t="shared" ref="F1051:F1053" si="255">IF(+(IF(E1051&lt;S1051,0,IF(E1051&gt;T1051,0,1)))=1,1,0)</f>
        <v>1</v>
      </c>
      <c r="G1051" s="84">
        <v>12.53</v>
      </c>
      <c r="H1051" s="48">
        <f t="shared" si="249"/>
        <v>1</v>
      </c>
      <c r="I1051" s="79">
        <f t="shared" si="234"/>
        <v>1</v>
      </c>
      <c r="N1051" s="25" t="str">
        <f t="shared" si="237"/>
        <v>CA</v>
      </c>
      <c r="O1051" s="25">
        <f t="shared" si="250"/>
        <v>11.6</v>
      </c>
      <c r="P1051" s="25">
        <f t="shared" si="251"/>
        <v>12.04</v>
      </c>
      <c r="Q1051" s="25">
        <f t="shared" si="252"/>
        <v>8</v>
      </c>
      <c r="R1051" s="25">
        <f t="shared" si="233"/>
        <v>14.4</v>
      </c>
      <c r="S1051" s="25">
        <f t="shared" si="253"/>
        <v>325</v>
      </c>
      <c r="T1051" s="25">
        <f t="shared" si="254"/>
        <v>380</v>
      </c>
    </row>
    <row r="1052" spans="1:20" x14ac:dyDescent="0.25">
      <c r="A1052" s="2">
        <v>46203</v>
      </c>
      <c r="B1052" s="100" t="s">
        <v>1410</v>
      </c>
      <c r="C1052" s="76">
        <v>12</v>
      </c>
      <c r="D1052" s="48">
        <f t="shared" si="235"/>
        <v>1</v>
      </c>
      <c r="E1052" s="252">
        <v>372</v>
      </c>
      <c r="F1052" s="253">
        <f t="shared" si="255"/>
        <v>1</v>
      </c>
      <c r="G1052" s="84">
        <v>12.19</v>
      </c>
      <c r="H1052" s="48">
        <f t="shared" si="249"/>
        <v>1</v>
      </c>
      <c r="I1052" s="79">
        <f t="shared" si="234"/>
        <v>1</v>
      </c>
      <c r="N1052" s="25" t="str">
        <f t="shared" si="237"/>
        <v>CA</v>
      </c>
      <c r="O1052" s="25">
        <f t="shared" si="250"/>
        <v>11.6</v>
      </c>
      <c r="P1052" s="25">
        <f t="shared" si="251"/>
        <v>12.04</v>
      </c>
      <c r="Q1052" s="25">
        <f t="shared" si="252"/>
        <v>8</v>
      </c>
      <c r="R1052" s="25">
        <f t="shared" ref="R1052:R1115" si="256">VLOOKUP($N1052,$N$3:$R$11,5,FALSE)</f>
        <v>14.4</v>
      </c>
      <c r="S1052" s="25">
        <f t="shared" si="253"/>
        <v>325</v>
      </c>
      <c r="T1052" s="25">
        <f t="shared" si="254"/>
        <v>380</v>
      </c>
    </row>
    <row r="1053" spans="1:20" x14ac:dyDescent="0.25">
      <c r="A1053" s="2">
        <v>46203</v>
      </c>
      <c r="B1053" s="100" t="s">
        <v>1411</v>
      </c>
      <c r="C1053" s="76">
        <v>11.8</v>
      </c>
      <c r="D1053" s="48">
        <f t="shared" si="235"/>
        <v>1</v>
      </c>
      <c r="E1053" s="252">
        <v>345</v>
      </c>
      <c r="F1053" s="253">
        <f t="shared" si="255"/>
        <v>1</v>
      </c>
      <c r="G1053" s="84">
        <v>12.41</v>
      </c>
      <c r="H1053" s="48">
        <f t="shared" si="249"/>
        <v>1</v>
      </c>
      <c r="I1053" s="79">
        <f t="shared" ref="I1053" si="257">IF(+(IF(C1053&lt;O1053,0,IF(C1053&gt;P1053,0,1)))+(IF(E1053&lt;S1053,0,IF(E1053&gt;T1053,0,1)))+(IF(G1053&lt;Q1053,0,IF(G1053&gt;R1053,0,1)))=3,1,0)</f>
        <v>1</v>
      </c>
      <c r="N1053" s="25" t="str">
        <f t="shared" si="237"/>
        <v>CA</v>
      </c>
      <c r="O1053" s="25">
        <f t="shared" si="250"/>
        <v>11.6</v>
      </c>
      <c r="P1053" s="25">
        <f t="shared" si="251"/>
        <v>12.04</v>
      </c>
      <c r="Q1053" s="25">
        <f t="shared" si="252"/>
        <v>8</v>
      </c>
      <c r="R1053" s="25">
        <f t="shared" si="256"/>
        <v>14.4</v>
      </c>
      <c r="S1053" s="25">
        <f t="shared" si="253"/>
        <v>325</v>
      </c>
      <c r="T1053" s="25">
        <f t="shared" si="254"/>
        <v>380</v>
      </c>
    </row>
    <row r="1054" spans="1:20" x14ac:dyDescent="0.25">
      <c r="A1054" s="2"/>
      <c r="B1054" s="100"/>
      <c r="C1054" s="76"/>
      <c r="D1054" s="48"/>
      <c r="E1054" s="270"/>
      <c r="F1054" s="253"/>
      <c r="G1054" s="84"/>
      <c r="H1054" s="48"/>
      <c r="I1054" s="79"/>
      <c r="N1054" s="25" t="str">
        <f t="shared" si="237"/>
        <v/>
      </c>
      <c r="O1054" s="25" t="e">
        <f t="shared" si="250"/>
        <v>#N/A</v>
      </c>
      <c r="P1054" s="25" t="e">
        <f t="shared" si="251"/>
        <v>#N/A</v>
      </c>
      <c r="Q1054" s="25" t="e">
        <f t="shared" si="252"/>
        <v>#N/A</v>
      </c>
      <c r="R1054" s="25" t="e">
        <f t="shared" si="256"/>
        <v>#N/A</v>
      </c>
      <c r="S1054" s="25" t="e">
        <f t="shared" si="253"/>
        <v>#N/A</v>
      </c>
      <c r="T1054" s="25" t="e">
        <f t="shared" si="254"/>
        <v>#N/A</v>
      </c>
    </row>
    <row r="1055" spans="1:20" x14ac:dyDescent="0.25">
      <c r="A1055" s="2"/>
      <c r="B1055" s="100"/>
      <c r="C1055" s="213"/>
      <c r="D1055" s="48"/>
      <c r="E1055" s="270"/>
      <c r="F1055" s="253"/>
      <c r="G1055" s="84"/>
      <c r="H1055" s="48"/>
      <c r="I1055" s="79"/>
      <c r="N1055" s="25" t="str">
        <f t="shared" si="237"/>
        <v/>
      </c>
      <c r="O1055" s="25" t="e">
        <f t="shared" si="250"/>
        <v>#N/A</v>
      </c>
      <c r="P1055" s="25" t="e">
        <f t="shared" si="251"/>
        <v>#N/A</v>
      </c>
      <c r="Q1055" s="25" t="e">
        <f t="shared" si="252"/>
        <v>#N/A</v>
      </c>
      <c r="R1055" s="25" t="e">
        <f t="shared" si="256"/>
        <v>#N/A</v>
      </c>
      <c r="S1055" s="25" t="e">
        <f t="shared" si="253"/>
        <v>#N/A</v>
      </c>
      <c r="T1055" s="25" t="e">
        <f t="shared" si="254"/>
        <v>#N/A</v>
      </c>
    </row>
    <row r="1056" spans="1:20" hidden="1" x14ac:dyDescent="0.25">
      <c r="A1056" s="2"/>
      <c r="B1056" s="100"/>
      <c r="C1056" s="76"/>
      <c r="D1056" s="48"/>
      <c r="E1056" s="309"/>
      <c r="F1056" s="253"/>
      <c r="G1056" s="84"/>
      <c r="H1056" s="48"/>
      <c r="I1056" s="79"/>
      <c r="N1056" s="25" t="str">
        <f t="shared" si="237"/>
        <v/>
      </c>
      <c r="O1056" s="25" t="e">
        <f t="shared" si="250"/>
        <v>#N/A</v>
      </c>
      <c r="P1056" s="25" t="e">
        <f t="shared" si="251"/>
        <v>#N/A</v>
      </c>
      <c r="Q1056" s="25" t="e">
        <f t="shared" si="252"/>
        <v>#N/A</v>
      </c>
      <c r="R1056" s="25" t="e">
        <f t="shared" si="256"/>
        <v>#N/A</v>
      </c>
      <c r="S1056" s="25" t="e">
        <f t="shared" si="253"/>
        <v>#N/A</v>
      </c>
      <c r="T1056" s="25" t="e">
        <f t="shared" si="254"/>
        <v>#N/A</v>
      </c>
    </row>
    <row r="1057" spans="1:20" hidden="1" x14ac:dyDescent="0.25">
      <c r="A1057" s="2"/>
      <c r="B1057" s="100"/>
      <c r="C1057" s="76"/>
      <c r="D1057" s="48"/>
      <c r="E1057" s="309"/>
      <c r="F1057" s="253"/>
      <c r="G1057" s="84"/>
      <c r="H1057" s="48"/>
      <c r="I1057" s="79"/>
      <c r="N1057" s="25" t="str">
        <f t="shared" si="237"/>
        <v/>
      </c>
      <c r="O1057" s="25" t="e">
        <f t="shared" si="250"/>
        <v>#N/A</v>
      </c>
      <c r="P1057" s="25" t="e">
        <f t="shared" si="251"/>
        <v>#N/A</v>
      </c>
      <c r="Q1057" s="25" t="e">
        <f t="shared" si="252"/>
        <v>#N/A</v>
      </c>
      <c r="R1057" s="25" t="e">
        <f t="shared" si="256"/>
        <v>#N/A</v>
      </c>
      <c r="S1057" s="25" t="e">
        <f t="shared" si="253"/>
        <v>#N/A</v>
      </c>
      <c r="T1057" s="25" t="e">
        <f t="shared" si="254"/>
        <v>#N/A</v>
      </c>
    </row>
    <row r="1058" spans="1:20" hidden="1" x14ac:dyDescent="0.25">
      <c r="A1058" s="2"/>
      <c r="B1058" s="100"/>
      <c r="C1058" s="76"/>
      <c r="D1058" s="48"/>
      <c r="E1058" s="309"/>
      <c r="F1058" s="253"/>
      <c r="G1058" s="84"/>
      <c r="H1058" s="48"/>
      <c r="I1058" s="79"/>
      <c r="N1058" s="25" t="str">
        <f t="shared" si="237"/>
        <v/>
      </c>
      <c r="O1058" s="25" t="e">
        <f t="shared" si="250"/>
        <v>#N/A</v>
      </c>
      <c r="P1058" s="25" t="e">
        <f t="shared" si="251"/>
        <v>#N/A</v>
      </c>
      <c r="Q1058" s="25" t="e">
        <f t="shared" si="252"/>
        <v>#N/A</v>
      </c>
      <c r="R1058" s="25" t="e">
        <f t="shared" si="256"/>
        <v>#N/A</v>
      </c>
      <c r="S1058" s="25" t="e">
        <f t="shared" si="253"/>
        <v>#N/A</v>
      </c>
      <c r="T1058" s="25" t="e">
        <f t="shared" si="254"/>
        <v>#N/A</v>
      </c>
    </row>
    <row r="1059" spans="1:20" hidden="1" x14ac:dyDescent="0.25">
      <c r="A1059" s="2"/>
      <c r="B1059" s="100"/>
      <c r="C1059" s="213"/>
      <c r="D1059" s="48"/>
      <c r="E1059" s="309"/>
      <c r="F1059" s="253"/>
      <c r="G1059" s="84"/>
      <c r="H1059" s="48"/>
      <c r="I1059" s="79"/>
      <c r="N1059" s="25" t="str">
        <f t="shared" si="237"/>
        <v/>
      </c>
      <c r="O1059" s="25" t="e">
        <f t="shared" si="250"/>
        <v>#N/A</v>
      </c>
      <c r="P1059" s="25" t="e">
        <f t="shared" si="251"/>
        <v>#N/A</v>
      </c>
      <c r="Q1059" s="25" t="e">
        <f t="shared" si="252"/>
        <v>#N/A</v>
      </c>
      <c r="R1059" s="25" t="e">
        <f t="shared" si="256"/>
        <v>#N/A</v>
      </c>
      <c r="S1059" s="25" t="e">
        <f t="shared" si="253"/>
        <v>#N/A</v>
      </c>
      <c r="T1059" s="25" t="e">
        <f t="shared" si="254"/>
        <v>#N/A</v>
      </c>
    </row>
    <row r="1060" spans="1:20" hidden="1" x14ac:dyDescent="0.25">
      <c r="A1060" s="2"/>
      <c r="B1060" s="100"/>
      <c r="C1060" s="76"/>
      <c r="D1060" s="48"/>
      <c r="E1060" s="270"/>
      <c r="F1060" s="253"/>
      <c r="G1060" s="84"/>
      <c r="H1060" s="48"/>
      <c r="I1060" s="79"/>
      <c r="N1060" s="25" t="str">
        <f t="shared" ref="N1060:N1123" si="258">LEFT(B1060,2)</f>
        <v/>
      </c>
      <c r="O1060" s="25" t="e">
        <f t="shared" si="250"/>
        <v>#N/A</v>
      </c>
      <c r="P1060" s="25" t="e">
        <f t="shared" si="251"/>
        <v>#N/A</v>
      </c>
      <c r="Q1060" s="25" t="e">
        <f t="shared" si="252"/>
        <v>#N/A</v>
      </c>
      <c r="R1060" s="25" t="e">
        <f t="shared" si="256"/>
        <v>#N/A</v>
      </c>
      <c r="S1060" s="25" t="e">
        <f t="shared" si="253"/>
        <v>#N/A</v>
      </c>
      <c r="T1060" s="25" t="e">
        <f t="shared" si="254"/>
        <v>#N/A</v>
      </c>
    </row>
    <row r="1061" spans="1:20" hidden="1" x14ac:dyDescent="0.25">
      <c r="A1061" s="2"/>
      <c r="B1061" s="100"/>
      <c r="C1061" s="76"/>
      <c r="D1061" s="48"/>
      <c r="E1061" s="270"/>
      <c r="F1061" s="253"/>
      <c r="G1061" s="84"/>
      <c r="H1061" s="48"/>
      <c r="I1061" s="79"/>
      <c r="N1061" s="25" t="str">
        <f t="shared" si="258"/>
        <v/>
      </c>
      <c r="O1061" s="25" t="e">
        <f t="shared" si="250"/>
        <v>#N/A</v>
      </c>
      <c r="P1061" s="25" t="e">
        <f t="shared" si="251"/>
        <v>#N/A</v>
      </c>
      <c r="Q1061" s="25" t="e">
        <f t="shared" si="252"/>
        <v>#N/A</v>
      </c>
      <c r="R1061" s="25" t="e">
        <f t="shared" si="256"/>
        <v>#N/A</v>
      </c>
      <c r="S1061" s="25" t="e">
        <f t="shared" si="253"/>
        <v>#N/A</v>
      </c>
      <c r="T1061" s="25" t="e">
        <f t="shared" si="254"/>
        <v>#N/A</v>
      </c>
    </row>
    <row r="1062" spans="1:20" hidden="1" x14ac:dyDescent="0.25">
      <c r="A1062" s="2"/>
      <c r="B1062" s="100"/>
      <c r="C1062" s="76"/>
      <c r="D1062" s="48"/>
      <c r="E1062" s="270"/>
      <c r="F1062" s="253"/>
      <c r="G1062" s="84"/>
      <c r="H1062" s="48"/>
      <c r="I1062" s="79"/>
      <c r="N1062" s="25" t="str">
        <f t="shared" si="258"/>
        <v/>
      </c>
      <c r="O1062" s="25" t="e">
        <f t="shared" si="250"/>
        <v>#N/A</v>
      </c>
      <c r="P1062" s="25" t="e">
        <f t="shared" si="251"/>
        <v>#N/A</v>
      </c>
      <c r="Q1062" s="25" t="e">
        <f t="shared" si="252"/>
        <v>#N/A</v>
      </c>
      <c r="R1062" s="25" t="e">
        <f t="shared" si="256"/>
        <v>#N/A</v>
      </c>
      <c r="S1062" s="25" t="e">
        <f t="shared" si="253"/>
        <v>#N/A</v>
      </c>
      <c r="T1062" s="25" t="e">
        <f t="shared" si="254"/>
        <v>#N/A</v>
      </c>
    </row>
    <row r="1063" spans="1:20" hidden="1" x14ac:dyDescent="0.25">
      <c r="A1063" s="2"/>
      <c r="B1063" s="100"/>
      <c r="C1063" s="76"/>
      <c r="D1063" s="48"/>
      <c r="E1063" s="309"/>
      <c r="F1063" s="253"/>
      <c r="G1063" s="84"/>
      <c r="H1063" s="48"/>
      <c r="I1063" s="79"/>
      <c r="N1063" s="25" t="str">
        <f t="shared" si="258"/>
        <v/>
      </c>
      <c r="O1063" s="25" t="e">
        <f t="shared" si="250"/>
        <v>#N/A</v>
      </c>
      <c r="P1063" s="25" t="e">
        <f t="shared" si="251"/>
        <v>#N/A</v>
      </c>
      <c r="Q1063" s="25" t="e">
        <f t="shared" si="252"/>
        <v>#N/A</v>
      </c>
      <c r="R1063" s="25" t="e">
        <f t="shared" si="256"/>
        <v>#N/A</v>
      </c>
      <c r="S1063" s="25" t="e">
        <f t="shared" si="253"/>
        <v>#N/A</v>
      </c>
      <c r="T1063" s="25" t="e">
        <f t="shared" si="254"/>
        <v>#N/A</v>
      </c>
    </row>
    <row r="1064" spans="1:20" hidden="1" x14ac:dyDescent="0.25">
      <c r="A1064" s="2"/>
      <c r="B1064" s="100"/>
      <c r="C1064" s="76"/>
      <c r="D1064" s="48"/>
      <c r="E1064" s="309"/>
      <c r="F1064" s="253"/>
      <c r="G1064" s="84"/>
      <c r="H1064" s="48"/>
      <c r="I1064" s="79"/>
      <c r="N1064" s="25" t="str">
        <f t="shared" si="258"/>
        <v/>
      </c>
      <c r="O1064" s="25" t="e">
        <f t="shared" si="250"/>
        <v>#N/A</v>
      </c>
      <c r="P1064" s="25" t="e">
        <f t="shared" si="251"/>
        <v>#N/A</v>
      </c>
      <c r="Q1064" s="25" t="e">
        <f t="shared" si="252"/>
        <v>#N/A</v>
      </c>
      <c r="R1064" s="25" t="e">
        <f t="shared" si="256"/>
        <v>#N/A</v>
      </c>
      <c r="S1064" s="25" t="e">
        <f t="shared" si="253"/>
        <v>#N/A</v>
      </c>
      <c r="T1064" s="25" t="e">
        <f t="shared" si="254"/>
        <v>#N/A</v>
      </c>
    </row>
    <row r="1065" spans="1:20" hidden="1" x14ac:dyDescent="0.25">
      <c r="A1065" s="2"/>
      <c r="B1065" s="100"/>
      <c r="C1065" s="76"/>
      <c r="D1065" s="48"/>
      <c r="E1065" s="309"/>
      <c r="F1065" s="253"/>
      <c r="G1065" s="84"/>
      <c r="H1065" s="48"/>
      <c r="I1065" s="79"/>
      <c r="N1065" s="25" t="str">
        <f t="shared" si="258"/>
        <v/>
      </c>
      <c r="O1065" s="25" t="e">
        <f t="shared" si="250"/>
        <v>#N/A</v>
      </c>
      <c r="P1065" s="25" t="e">
        <f t="shared" si="251"/>
        <v>#N/A</v>
      </c>
      <c r="Q1065" s="25" t="e">
        <f t="shared" si="252"/>
        <v>#N/A</v>
      </c>
      <c r="R1065" s="25" t="e">
        <f t="shared" si="256"/>
        <v>#N/A</v>
      </c>
      <c r="S1065" s="25" t="e">
        <f t="shared" si="253"/>
        <v>#N/A</v>
      </c>
      <c r="T1065" s="25" t="e">
        <f t="shared" si="254"/>
        <v>#N/A</v>
      </c>
    </row>
    <row r="1066" spans="1:20" hidden="1" x14ac:dyDescent="0.25">
      <c r="A1066" s="2"/>
      <c r="B1066" s="100"/>
      <c r="C1066" s="76"/>
      <c r="D1066" s="48"/>
      <c r="E1066" s="309"/>
      <c r="F1066" s="253"/>
      <c r="G1066" s="84"/>
      <c r="H1066" s="48"/>
      <c r="I1066" s="79"/>
      <c r="N1066" s="25" t="str">
        <f t="shared" si="258"/>
        <v/>
      </c>
      <c r="O1066" s="25" t="e">
        <f t="shared" si="250"/>
        <v>#N/A</v>
      </c>
      <c r="P1066" s="25" t="e">
        <f t="shared" si="251"/>
        <v>#N/A</v>
      </c>
      <c r="Q1066" s="25" t="e">
        <f t="shared" si="252"/>
        <v>#N/A</v>
      </c>
      <c r="R1066" s="25" t="e">
        <f t="shared" si="256"/>
        <v>#N/A</v>
      </c>
      <c r="S1066" s="25" t="e">
        <f t="shared" si="253"/>
        <v>#N/A</v>
      </c>
      <c r="T1066" s="25" t="e">
        <f t="shared" si="254"/>
        <v>#N/A</v>
      </c>
    </row>
    <row r="1067" spans="1:20" hidden="1" x14ac:dyDescent="0.25">
      <c r="A1067" s="2"/>
      <c r="B1067" s="100"/>
      <c r="C1067" s="76"/>
      <c r="D1067" s="48"/>
      <c r="E1067" s="309"/>
      <c r="F1067" s="253"/>
      <c r="G1067" s="84"/>
      <c r="H1067" s="48"/>
      <c r="I1067" s="79"/>
      <c r="N1067" s="25" t="str">
        <f t="shared" si="258"/>
        <v/>
      </c>
      <c r="O1067" s="25" t="e">
        <f t="shared" si="250"/>
        <v>#N/A</v>
      </c>
      <c r="P1067" s="25" t="e">
        <f t="shared" si="251"/>
        <v>#N/A</v>
      </c>
      <c r="Q1067" s="25" t="e">
        <f t="shared" si="252"/>
        <v>#N/A</v>
      </c>
      <c r="R1067" s="25" t="e">
        <f t="shared" si="256"/>
        <v>#N/A</v>
      </c>
      <c r="S1067" s="25" t="e">
        <f t="shared" si="253"/>
        <v>#N/A</v>
      </c>
      <c r="T1067" s="25" t="e">
        <f t="shared" si="254"/>
        <v>#N/A</v>
      </c>
    </row>
    <row r="1068" spans="1:20" hidden="1" x14ac:dyDescent="0.25">
      <c r="A1068" s="2"/>
      <c r="B1068" s="100"/>
      <c r="C1068" s="76"/>
      <c r="D1068" s="48"/>
      <c r="E1068" s="309"/>
      <c r="F1068" s="253"/>
      <c r="G1068" s="84"/>
      <c r="H1068" s="48"/>
      <c r="I1068" s="79"/>
      <c r="N1068" s="25" t="str">
        <f t="shared" si="258"/>
        <v/>
      </c>
      <c r="O1068" s="25" t="e">
        <f t="shared" si="250"/>
        <v>#N/A</v>
      </c>
      <c r="P1068" s="25" t="e">
        <f t="shared" si="251"/>
        <v>#N/A</v>
      </c>
      <c r="Q1068" s="25" t="e">
        <f t="shared" si="252"/>
        <v>#N/A</v>
      </c>
      <c r="R1068" s="25" t="e">
        <f t="shared" si="256"/>
        <v>#N/A</v>
      </c>
      <c r="S1068" s="25" t="e">
        <f t="shared" si="253"/>
        <v>#N/A</v>
      </c>
      <c r="T1068" s="25" t="e">
        <f t="shared" si="254"/>
        <v>#N/A</v>
      </c>
    </row>
    <row r="1069" spans="1:20" hidden="1" x14ac:dyDescent="0.25">
      <c r="A1069" s="2"/>
      <c r="B1069" s="100"/>
      <c r="C1069" s="76"/>
      <c r="D1069" s="48"/>
      <c r="E1069" s="309"/>
      <c r="F1069" s="253"/>
      <c r="G1069" s="84"/>
      <c r="H1069" s="48"/>
      <c r="I1069" s="79"/>
      <c r="N1069" s="25" t="str">
        <f t="shared" si="258"/>
        <v/>
      </c>
      <c r="O1069" s="25" t="e">
        <f t="shared" si="250"/>
        <v>#N/A</v>
      </c>
      <c r="P1069" s="25" t="e">
        <f t="shared" si="251"/>
        <v>#N/A</v>
      </c>
      <c r="Q1069" s="25" t="e">
        <f t="shared" si="252"/>
        <v>#N/A</v>
      </c>
      <c r="R1069" s="25" t="e">
        <f t="shared" si="256"/>
        <v>#N/A</v>
      </c>
      <c r="S1069" s="25" t="e">
        <f t="shared" si="253"/>
        <v>#N/A</v>
      </c>
      <c r="T1069" s="25" t="e">
        <f t="shared" si="254"/>
        <v>#N/A</v>
      </c>
    </row>
    <row r="1070" spans="1:20" hidden="1" x14ac:dyDescent="0.25">
      <c r="A1070" s="2"/>
      <c r="B1070" s="100"/>
      <c r="C1070" s="76"/>
      <c r="D1070" s="48"/>
      <c r="E1070" s="309"/>
      <c r="F1070" s="253"/>
      <c r="G1070" s="84"/>
      <c r="H1070" s="48"/>
      <c r="I1070" s="79"/>
      <c r="N1070" s="25" t="str">
        <f t="shared" si="258"/>
        <v/>
      </c>
      <c r="O1070" s="25" t="e">
        <f t="shared" si="250"/>
        <v>#N/A</v>
      </c>
      <c r="P1070" s="25" t="e">
        <f t="shared" si="251"/>
        <v>#N/A</v>
      </c>
      <c r="Q1070" s="25" t="e">
        <f t="shared" si="252"/>
        <v>#N/A</v>
      </c>
      <c r="R1070" s="25" t="e">
        <f t="shared" si="256"/>
        <v>#N/A</v>
      </c>
      <c r="S1070" s="25" t="e">
        <f t="shared" si="253"/>
        <v>#N/A</v>
      </c>
      <c r="T1070" s="25" t="e">
        <f t="shared" si="254"/>
        <v>#N/A</v>
      </c>
    </row>
    <row r="1071" spans="1:20" hidden="1" x14ac:dyDescent="0.25">
      <c r="A1071" s="2"/>
      <c r="B1071" s="100"/>
      <c r="C1071" s="76"/>
      <c r="D1071" s="48"/>
      <c r="E1071" s="270"/>
      <c r="F1071" s="253"/>
      <c r="G1071" s="84"/>
      <c r="H1071" s="48"/>
      <c r="I1071" s="79"/>
      <c r="N1071" s="25" t="str">
        <f t="shared" si="258"/>
        <v/>
      </c>
      <c r="O1071" s="25" t="e">
        <f t="shared" si="250"/>
        <v>#N/A</v>
      </c>
      <c r="P1071" s="25" t="e">
        <f t="shared" si="251"/>
        <v>#N/A</v>
      </c>
      <c r="Q1071" s="25" t="e">
        <f t="shared" si="252"/>
        <v>#N/A</v>
      </c>
      <c r="R1071" s="25" t="e">
        <f t="shared" si="256"/>
        <v>#N/A</v>
      </c>
      <c r="S1071" s="25" t="e">
        <f t="shared" si="253"/>
        <v>#N/A</v>
      </c>
      <c r="T1071" s="25" t="e">
        <f t="shared" si="254"/>
        <v>#N/A</v>
      </c>
    </row>
    <row r="1072" spans="1:20" hidden="1" x14ac:dyDescent="0.25">
      <c r="A1072" s="2"/>
      <c r="B1072" s="100"/>
      <c r="C1072" s="76"/>
      <c r="D1072" s="48"/>
      <c r="E1072" s="309"/>
      <c r="F1072" s="253"/>
      <c r="G1072" s="84"/>
      <c r="H1072" s="48"/>
      <c r="I1072" s="79"/>
      <c r="N1072" s="25" t="str">
        <f t="shared" si="258"/>
        <v/>
      </c>
      <c r="O1072" s="25" t="e">
        <f t="shared" si="250"/>
        <v>#N/A</v>
      </c>
      <c r="P1072" s="25" t="e">
        <f t="shared" si="251"/>
        <v>#N/A</v>
      </c>
      <c r="Q1072" s="25" t="e">
        <f t="shared" si="252"/>
        <v>#N/A</v>
      </c>
      <c r="R1072" s="25" t="e">
        <f t="shared" si="256"/>
        <v>#N/A</v>
      </c>
      <c r="S1072" s="25" t="e">
        <f t="shared" si="253"/>
        <v>#N/A</v>
      </c>
      <c r="T1072" s="25" t="e">
        <f t="shared" si="254"/>
        <v>#N/A</v>
      </c>
    </row>
    <row r="1073" spans="1:20" hidden="1" x14ac:dyDescent="0.25">
      <c r="A1073" s="2"/>
      <c r="B1073" s="100"/>
      <c r="C1073" s="76"/>
      <c r="D1073" s="48"/>
      <c r="E1073" s="309"/>
      <c r="F1073" s="253"/>
      <c r="G1073" s="84"/>
      <c r="H1073" s="48"/>
      <c r="I1073" s="79"/>
      <c r="N1073" s="25" t="str">
        <f t="shared" si="258"/>
        <v/>
      </c>
      <c r="O1073" s="25" t="e">
        <f t="shared" si="250"/>
        <v>#N/A</v>
      </c>
      <c r="P1073" s="25" t="e">
        <f t="shared" si="251"/>
        <v>#N/A</v>
      </c>
      <c r="Q1073" s="25" t="e">
        <f t="shared" si="252"/>
        <v>#N/A</v>
      </c>
      <c r="R1073" s="25" t="e">
        <f t="shared" si="256"/>
        <v>#N/A</v>
      </c>
      <c r="S1073" s="25" t="e">
        <f t="shared" si="253"/>
        <v>#N/A</v>
      </c>
      <c r="T1073" s="25" t="e">
        <f t="shared" si="254"/>
        <v>#N/A</v>
      </c>
    </row>
    <row r="1074" spans="1:20" hidden="1" x14ac:dyDescent="0.25">
      <c r="A1074" s="2"/>
      <c r="B1074" s="100"/>
      <c r="C1074" s="76"/>
      <c r="D1074" s="48"/>
      <c r="E1074" s="309"/>
      <c r="F1074" s="253"/>
      <c r="G1074" s="84"/>
      <c r="H1074" s="48"/>
      <c r="I1074" s="79"/>
      <c r="N1074" s="25" t="str">
        <f t="shared" si="258"/>
        <v/>
      </c>
      <c r="O1074" s="25" t="e">
        <f t="shared" si="250"/>
        <v>#N/A</v>
      </c>
      <c r="P1074" s="25" t="e">
        <f t="shared" si="251"/>
        <v>#N/A</v>
      </c>
      <c r="Q1074" s="25" t="e">
        <f t="shared" si="252"/>
        <v>#N/A</v>
      </c>
      <c r="R1074" s="25" t="e">
        <f t="shared" si="256"/>
        <v>#N/A</v>
      </c>
      <c r="S1074" s="25" t="e">
        <f t="shared" si="253"/>
        <v>#N/A</v>
      </c>
      <c r="T1074" s="25" t="e">
        <f t="shared" si="254"/>
        <v>#N/A</v>
      </c>
    </row>
    <row r="1075" spans="1:20" hidden="1" x14ac:dyDescent="0.25">
      <c r="A1075" s="2"/>
      <c r="B1075" s="100"/>
      <c r="C1075" s="76"/>
      <c r="D1075" s="48"/>
      <c r="E1075" s="309"/>
      <c r="F1075" s="253"/>
      <c r="G1075" s="84"/>
      <c r="H1075" s="48"/>
      <c r="I1075" s="79"/>
      <c r="N1075" s="25" t="str">
        <f t="shared" si="258"/>
        <v/>
      </c>
      <c r="O1075" s="25" t="e">
        <f t="shared" si="250"/>
        <v>#N/A</v>
      </c>
      <c r="P1075" s="25" t="e">
        <f t="shared" si="251"/>
        <v>#N/A</v>
      </c>
      <c r="Q1075" s="25" t="e">
        <f t="shared" si="252"/>
        <v>#N/A</v>
      </c>
      <c r="R1075" s="25" t="e">
        <f t="shared" si="256"/>
        <v>#N/A</v>
      </c>
      <c r="S1075" s="25" t="e">
        <f t="shared" si="253"/>
        <v>#N/A</v>
      </c>
      <c r="T1075" s="25" t="e">
        <f t="shared" si="254"/>
        <v>#N/A</v>
      </c>
    </row>
    <row r="1076" spans="1:20" hidden="1" x14ac:dyDescent="0.25">
      <c r="A1076" s="2"/>
      <c r="B1076" s="100"/>
      <c r="C1076" s="76"/>
      <c r="D1076" s="48"/>
      <c r="E1076" s="309"/>
      <c r="F1076" s="253"/>
      <c r="G1076" s="84"/>
      <c r="H1076" s="48"/>
      <c r="I1076" s="79"/>
      <c r="N1076" s="25" t="str">
        <f t="shared" si="258"/>
        <v/>
      </c>
      <c r="O1076" s="25" t="e">
        <f t="shared" si="250"/>
        <v>#N/A</v>
      </c>
      <c r="P1076" s="25" t="e">
        <f t="shared" si="251"/>
        <v>#N/A</v>
      </c>
      <c r="Q1076" s="25" t="e">
        <f t="shared" si="252"/>
        <v>#N/A</v>
      </c>
      <c r="R1076" s="25" t="e">
        <f t="shared" si="256"/>
        <v>#N/A</v>
      </c>
      <c r="S1076" s="25" t="e">
        <f t="shared" si="253"/>
        <v>#N/A</v>
      </c>
      <c r="T1076" s="25" t="e">
        <f t="shared" si="254"/>
        <v>#N/A</v>
      </c>
    </row>
    <row r="1077" spans="1:20" hidden="1" x14ac:dyDescent="0.25">
      <c r="A1077" s="2"/>
      <c r="B1077" s="100"/>
      <c r="C1077" s="76"/>
      <c r="D1077" s="48"/>
      <c r="E1077" s="270"/>
      <c r="F1077" s="253"/>
      <c r="G1077" s="84"/>
      <c r="H1077" s="48"/>
      <c r="I1077" s="79"/>
      <c r="N1077" s="25" t="str">
        <f t="shared" si="258"/>
        <v/>
      </c>
      <c r="O1077" s="25" t="e">
        <f t="shared" si="250"/>
        <v>#N/A</v>
      </c>
      <c r="P1077" s="25" t="e">
        <f t="shared" si="251"/>
        <v>#N/A</v>
      </c>
      <c r="Q1077" s="25" t="e">
        <f t="shared" si="252"/>
        <v>#N/A</v>
      </c>
      <c r="R1077" s="25" t="e">
        <f t="shared" si="256"/>
        <v>#N/A</v>
      </c>
      <c r="S1077" s="25" t="e">
        <f t="shared" si="253"/>
        <v>#N/A</v>
      </c>
      <c r="T1077" s="25" t="e">
        <f t="shared" si="254"/>
        <v>#N/A</v>
      </c>
    </row>
    <row r="1078" spans="1:20" hidden="1" x14ac:dyDescent="0.25">
      <c r="A1078" s="2"/>
      <c r="B1078" s="100"/>
      <c r="C1078" s="76"/>
      <c r="D1078" s="48"/>
      <c r="E1078" s="309"/>
      <c r="F1078" s="253"/>
      <c r="G1078" s="84"/>
      <c r="H1078" s="48"/>
      <c r="I1078" s="79"/>
      <c r="N1078" s="25" t="str">
        <f t="shared" si="258"/>
        <v/>
      </c>
      <c r="O1078" s="25" t="e">
        <f t="shared" si="250"/>
        <v>#N/A</v>
      </c>
      <c r="P1078" s="25" t="e">
        <f t="shared" si="251"/>
        <v>#N/A</v>
      </c>
      <c r="Q1078" s="25" t="e">
        <f t="shared" si="252"/>
        <v>#N/A</v>
      </c>
      <c r="R1078" s="25" t="e">
        <f t="shared" si="256"/>
        <v>#N/A</v>
      </c>
      <c r="S1078" s="25" t="e">
        <f t="shared" si="253"/>
        <v>#N/A</v>
      </c>
      <c r="T1078" s="25" t="e">
        <f t="shared" si="254"/>
        <v>#N/A</v>
      </c>
    </row>
    <row r="1079" spans="1:20" hidden="1" x14ac:dyDescent="0.25">
      <c r="A1079" s="2"/>
      <c r="B1079" s="100"/>
      <c r="C1079" s="76"/>
      <c r="D1079" s="48"/>
      <c r="E1079" s="252"/>
      <c r="F1079" s="253"/>
      <c r="G1079" s="84"/>
      <c r="H1079" s="48"/>
      <c r="I1079" s="79"/>
      <c r="N1079" s="25" t="str">
        <f t="shared" si="258"/>
        <v/>
      </c>
      <c r="O1079" s="25" t="e">
        <f t="shared" si="250"/>
        <v>#N/A</v>
      </c>
      <c r="P1079" s="25" t="e">
        <f t="shared" si="251"/>
        <v>#N/A</v>
      </c>
      <c r="Q1079" s="25" t="e">
        <f t="shared" si="252"/>
        <v>#N/A</v>
      </c>
      <c r="R1079" s="25" t="e">
        <f t="shared" si="256"/>
        <v>#N/A</v>
      </c>
      <c r="S1079" s="25" t="e">
        <f t="shared" si="253"/>
        <v>#N/A</v>
      </c>
      <c r="T1079" s="25" t="e">
        <f t="shared" si="254"/>
        <v>#N/A</v>
      </c>
    </row>
    <row r="1080" spans="1:20" hidden="1" x14ac:dyDescent="0.25">
      <c r="A1080" s="2"/>
      <c r="B1080" s="100"/>
      <c r="C1080" s="76"/>
      <c r="D1080" s="48"/>
      <c r="E1080" s="252"/>
      <c r="F1080" s="253"/>
      <c r="G1080" s="84"/>
      <c r="H1080" s="48"/>
      <c r="I1080" s="79"/>
      <c r="N1080" s="25" t="str">
        <f t="shared" si="258"/>
        <v/>
      </c>
      <c r="O1080" s="25" t="e">
        <f t="shared" si="250"/>
        <v>#N/A</v>
      </c>
      <c r="P1080" s="25" t="e">
        <f t="shared" si="251"/>
        <v>#N/A</v>
      </c>
      <c r="Q1080" s="25" t="e">
        <f t="shared" si="252"/>
        <v>#N/A</v>
      </c>
      <c r="R1080" s="25" t="e">
        <f t="shared" si="256"/>
        <v>#N/A</v>
      </c>
      <c r="S1080" s="25" t="e">
        <f t="shared" si="253"/>
        <v>#N/A</v>
      </c>
      <c r="T1080" s="25" t="e">
        <f t="shared" si="254"/>
        <v>#N/A</v>
      </c>
    </row>
    <row r="1081" spans="1:20" hidden="1" x14ac:dyDescent="0.25">
      <c r="A1081" s="2"/>
      <c r="B1081" s="100"/>
      <c r="C1081" s="76"/>
      <c r="D1081" s="48"/>
      <c r="E1081" s="252"/>
      <c r="F1081" s="253"/>
      <c r="G1081" s="84"/>
      <c r="H1081" s="48"/>
      <c r="I1081" s="79"/>
      <c r="N1081" s="25" t="str">
        <f t="shared" si="258"/>
        <v/>
      </c>
      <c r="O1081" s="25" t="e">
        <f t="shared" si="250"/>
        <v>#N/A</v>
      </c>
      <c r="P1081" s="25" t="e">
        <f t="shared" si="251"/>
        <v>#N/A</v>
      </c>
      <c r="Q1081" s="25" t="e">
        <f t="shared" si="252"/>
        <v>#N/A</v>
      </c>
      <c r="R1081" s="25" t="e">
        <f t="shared" si="256"/>
        <v>#N/A</v>
      </c>
      <c r="S1081" s="25" t="e">
        <f t="shared" si="253"/>
        <v>#N/A</v>
      </c>
      <c r="T1081" s="25" t="e">
        <f t="shared" si="254"/>
        <v>#N/A</v>
      </c>
    </row>
    <row r="1082" spans="1:20" hidden="1" x14ac:dyDescent="0.25">
      <c r="A1082" s="2"/>
      <c r="B1082" s="100"/>
      <c r="C1082" s="76"/>
      <c r="D1082" s="48"/>
      <c r="E1082" s="252"/>
      <c r="F1082" s="253"/>
      <c r="G1082" s="84"/>
      <c r="H1082" s="48"/>
      <c r="I1082" s="79"/>
      <c r="N1082" s="25" t="str">
        <f t="shared" si="258"/>
        <v/>
      </c>
      <c r="O1082" s="25" t="e">
        <f t="shared" si="250"/>
        <v>#N/A</v>
      </c>
      <c r="P1082" s="25" t="e">
        <f t="shared" si="251"/>
        <v>#N/A</v>
      </c>
      <c r="Q1082" s="25" t="e">
        <f t="shared" si="252"/>
        <v>#N/A</v>
      </c>
      <c r="R1082" s="25" t="e">
        <f t="shared" si="256"/>
        <v>#N/A</v>
      </c>
      <c r="S1082" s="25" t="e">
        <f t="shared" si="253"/>
        <v>#N/A</v>
      </c>
      <c r="T1082" s="25" t="e">
        <f t="shared" si="254"/>
        <v>#N/A</v>
      </c>
    </row>
    <row r="1083" spans="1:20" hidden="1" x14ac:dyDescent="0.25">
      <c r="A1083" s="2"/>
      <c r="B1083" s="100"/>
      <c r="C1083" s="76"/>
      <c r="D1083" s="48"/>
      <c r="E1083" s="252"/>
      <c r="F1083" s="253"/>
      <c r="G1083" s="84"/>
      <c r="H1083" s="48"/>
      <c r="I1083" s="79"/>
      <c r="N1083" s="25" t="str">
        <f t="shared" si="258"/>
        <v/>
      </c>
      <c r="O1083" s="25" t="e">
        <f t="shared" si="250"/>
        <v>#N/A</v>
      </c>
      <c r="P1083" s="25" t="e">
        <f t="shared" si="251"/>
        <v>#N/A</v>
      </c>
      <c r="Q1083" s="25" t="e">
        <f t="shared" si="252"/>
        <v>#N/A</v>
      </c>
      <c r="R1083" s="25" t="e">
        <f t="shared" si="256"/>
        <v>#N/A</v>
      </c>
      <c r="S1083" s="25" t="e">
        <f t="shared" si="253"/>
        <v>#N/A</v>
      </c>
      <c r="T1083" s="25" t="e">
        <f t="shared" si="254"/>
        <v>#N/A</v>
      </c>
    </row>
    <row r="1084" spans="1:20" hidden="1" x14ac:dyDescent="0.25">
      <c r="A1084" s="2"/>
      <c r="B1084" s="100"/>
      <c r="C1084" s="76"/>
      <c r="D1084" s="48"/>
      <c r="E1084" s="252"/>
      <c r="F1084" s="253"/>
      <c r="G1084" s="84"/>
      <c r="H1084" s="48"/>
      <c r="I1084" s="79"/>
      <c r="N1084" s="25" t="str">
        <f t="shared" si="258"/>
        <v/>
      </c>
      <c r="O1084" s="25" t="e">
        <f t="shared" si="250"/>
        <v>#N/A</v>
      </c>
      <c r="P1084" s="25" t="e">
        <f t="shared" si="251"/>
        <v>#N/A</v>
      </c>
      <c r="Q1084" s="25" t="e">
        <f t="shared" si="252"/>
        <v>#N/A</v>
      </c>
      <c r="R1084" s="25" t="e">
        <f t="shared" si="256"/>
        <v>#N/A</v>
      </c>
      <c r="S1084" s="25" t="e">
        <f t="shared" si="253"/>
        <v>#N/A</v>
      </c>
      <c r="T1084" s="25" t="e">
        <f t="shared" si="254"/>
        <v>#N/A</v>
      </c>
    </row>
    <row r="1085" spans="1:20" hidden="1" x14ac:dyDescent="0.25">
      <c r="A1085" s="2"/>
      <c r="B1085" s="100"/>
      <c r="C1085" s="76"/>
      <c r="D1085" s="48"/>
      <c r="E1085" s="252"/>
      <c r="F1085" s="253"/>
      <c r="G1085" s="84"/>
      <c r="H1085" s="48"/>
      <c r="I1085" s="79"/>
      <c r="N1085" s="25" t="str">
        <f t="shared" si="258"/>
        <v/>
      </c>
      <c r="O1085" s="25" t="e">
        <f t="shared" si="250"/>
        <v>#N/A</v>
      </c>
      <c r="P1085" s="25" t="e">
        <f t="shared" si="251"/>
        <v>#N/A</v>
      </c>
      <c r="Q1085" s="25" t="e">
        <f t="shared" si="252"/>
        <v>#N/A</v>
      </c>
      <c r="R1085" s="25" t="e">
        <f t="shared" si="256"/>
        <v>#N/A</v>
      </c>
      <c r="S1085" s="25" t="e">
        <f t="shared" si="253"/>
        <v>#N/A</v>
      </c>
      <c r="T1085" s="25" t="e">
        <f t="shared" si="254"/>
        <v>#N/A</v>
      </c>
    </row>
    <row r="1086" spans="1:20" x14ac:dyDescent="0.25">
      <c r="A1086" s="1"/>
      <c r="B1086" s="1">
        <f>COUNTA(B931:B1085)</f>
        <v>123</v>
      </c>
      <c r="C1086" s="258">
        <f>((COUNTA(C931:C1085))-COUNTIF(D931:D1085,"&lt;1"))/(COUNTA(C931:C1085))</f>
        <v>0.91869918699186992</v>
      </c>
      <c r="D1086" s="1"/>
      <c r="E1086" s="258">
        <f>((COUNTA(E931:E1085))-COUNTIF(F931:F1085,"&lt;1"))/(COUNTA(E931:E1085))</f>
        <v>0.5934959349593496</v>
      </c>
      <c r="F1086" s="1"/>
      <c r="G1086" s="258">
        <f>((COUNTA(G931:G1085))-COUNTIF(H931:H1085,"&lt;1"))/(COUNTA(G931:G1085))</f>
        <v>1</v>
      </c>
      <c r="H1086" s="82"/>
      <c r="I1086" s="259">
        <f>AVERAGE(I931:I1085)</f>
        <v>0.56097560975609762</v>
      </c>
      <c r="N1086" s="25" t="str">
        <f t="shared" si="258"/>
        <v>12</v>
      </c>
      <c r="O1086" s="25" t="e">
        <f t="shared" si="250"/>
        <v>#N/A</v>
      </c>
      <c r="P1086" s="25" t="e">
        <f t="shared" si="251"/>
        <v>#N/A</v>
      </c>
      <c r="Q1086" s="25" t="e">
        <f t="shared" si="252"/>
        <v>#N/A</v>
      </c>
      <c r="R1086" s="25" t="e">
        <f t="shared" si="256"/>
        <v>#N/A</v>
      </c>
      <c r="S1086" s="25" t="e">
        <f t="shared" si="253"/>
        <v>#N/A</v>
      </c>
      <c r="T1086" s="25" t="e">
        <f t="shared" si="254"/>
        <v>#N/A</v>
      </c>
    </row>
    <row r="1087" spans="1:20" x14ac:dyDescent="0.25">
      <c r="N1087" s="25" t="str">
        <f t="shared" si="258"/>
        <v/>
      </c>
      <c r="O1087" s="25" t="e">
        <f t="shared" si="250"/>
        <v>#N/A</v>
      </c>
      <c r="P1087" s="25" t="e">
        <f t="shared" si="251"/>
        <v>#N/A</v>
      </c>
      <c r="Q1087" s="25" t="e">
        <f t="shared" si="252"/>
        <v>#N/A</v>
      </c>
      <c r="R1087" s="25" t="e">
        <f t="shared" si="256"/>
        <v>#N/A</v>
      </c>
      <c r="S1087" s="25" t="e">
        <f t="shared" si="253"/>
        <v>#N/A</v>
      </c>
      <c r="T1087" s="25" t="e">
        <f t="shared" si="254"/>
        <v>#N/A</v>
      </c>
    </row>
    <row r="1088" spans="1:20" x14ac:dyDescent="0.25">
      <c r="A1088" s="7" t="s">
        <v>18</v>
      </c>
      <c r="B1088" s="99" t="s">
        <v>19</v>
      </c>
      <c r="C1088" s="17" t="s">
        <v>10</v>
      </c>
      <c r="D1088" s="48"/>
      <c r="E1088" s="250" t="s">
        <v>9</v>
      </c>
      <c r="F1088" s="251"/>
      <c r="G1088" s="67" t="s">
        <v>11</v>
      </c>
      <c r="H1088" s="70"/>
      <c r="I1088" s="78" t="s">
        <v>20</v>
      </c>
      <c r="N1088" s="25" t="str">
        <f t="shared" si="258"/>
        <v>ID</v>
      </c>
      <c r="O1088" s="25" t="e">
        <f t="shared" si="250"/>
        <v>#N/A</v>
      </c>
      <c r="P1088" s="25" t="e">
        <f t="shared" si="251"/>
        <v>#N/A</v>
      </c>
      <c r="Q1088" s="25" t="e">
        <f t="shared" si="252"/>
        <v>#N/A</v>
      </c>
      <c r="R1088" s="25" t="e">
        <f t="shared" si="256"/>
        <v>#N/A</v>
      </c>
      <c r="S1088" s="25" t="e">
        <f t="shared" si="253"/>
        <v>#N/A</v>
      </c>
      <c r="T1088" s="25" t="e">
        <f t="shared" si="254"/>
        <v>#N/A</v>
      </c>
    </row>
    <row r="1089" spans="1:20" x14ac:dyDescent="0.25">
      <c r="A1089" s="2">
        <v>46204</v>
      </c>
      <c r="B1089" s="100" t="s">
        <v>1413</v>
      </c>
      <c r="C1089" s="76">
        <v>12</v>
      </c>
      <c r="D1089" s="48">
        <f t="shared" ref="D1089:D1154" si="259">IF(+(IF(C1089&lt;O1089,0,IF(C1089&gt;P1089,0,1)))=1,1,0)</f>
        <v>1</v>
      </c>
      <c r="E1089" s="252">
        <v>369</v>
      </c>
      <c r="F1089" s="253">
        <f t="shared" ref="F1089:F1162" si="260">IF(+(IF(E1089&lt;S1089,0,IF(E1089&gt;T1089,0,1)))=1,1,0)</f>
        <v>1</v>
      </c>
      <c r="G1089" s="84">
        <v>12.39</v>
      </c>
      <c r="H1089" s="48">
        <f t="shared" ref="H1089:H1102" si="261">IF(+(IF(G1089&lt;Q1089,0,IF(G1089&gt;R1089,0,1)))=1,1,0)</f>
        <v>1</v>
      </c>
      <c r="I1089" s="79">
        <f t="shared" ref="I1089:I1102" si="262">IF(+(IF(C1089&lt;O1089,0,IF(C1089&gt;P1089,0,1)))+(IF(E1089&lt;S1089,0,IF(E1089&gt;T1089,0,1)))+(IF(G1089&lt;Q1089,0,IF(G1089&gt;R1089,0,1)))=3,1,0)</f>
        <v>1</v>
      </c>
      <c r="N1089" s="25" t="str">
        <f t="shared" si="258"/>
        <v>CA</v>
      </c>
      <c r="O1089" s="25">
        <f t="shared" si="250"/>
        <v>11.6</v>
      </c>
      <c r="P1089" s="25">
        <f t="shared" si="251"/>
        <v>12.04</v>
      </c>
      <c r="Q1089" s="25">
        <f t="shared" si="252"/>
        <v>8</v>
      </c>
      <c r="R1089" s="25">
        <f t="shared" si="256"/>
        <v>14.4</v>
      </c>
      <c r="S1089" s="25">
        <f t="shared" si="253"/>
        <v>325</v>
      </c>
      <c r="T1089" s="25">
        <f t="shared" si="254"/>
        <v>380</v>
      </c>
    </row>
    <row r="1090" spans="1:20" x14ac:dyDescent="0.25">
      <c r="A1090" s="2">
        <v>46204</v>
      </c>
      <c r="B1090" s="100" t="s">
        <v>1414</v>
      </c>
      <c r="C1090" s="76">
        <v>11.7</v>
      </c>
      <c r="D1090" s="48">
        <f t="shared" si="259"/>
        <v>1</v>
      </c>
      <c r="E1090" s="252">
        <v>365</v>
      </c>
      <c r="F1090" s="253">
        <f t="shared" si="260"/>
        <v>1</v>
      </c>
      <c r="G1090" s="84">
        <v>12.01</v>
      </c>
      <c r="H1090" s="48">
        <f t="shared" si="261"/>
        <v>1</v>
      </c>
      <c r="I1090" s="79">
        <f t="shared" si="262"/>
        <v>1</v>
      </c>
      <c r="N1090" s="25" t="str">
        <f t="shared" si="258"/>
        <v>CA</v>
      </c>
      <c r="O1090" s="25">
        <f t="shared" si="250"/>
        <v>11.6</v>
      </c>
      <c r="P1090" s="25">
        <f t="shared" si="251"/>
        <v>12.04</v>
      </c>
      <c r="Q1090" s="25">
        <f t="shared" si="252"/>
        <v>8</v>
      </c>
      <c r="R1090" s="25">
        <f t="shared" si="256"/>
        <v>14.4</v>
      </c>
      <c r="S1090" s="25">
        <f t="shared" si="253"/>
        <v>325</v>
      </c>
      <c r="T1090" s="25">
        <f t="shared" si="254"/>
        <v>380</v>
      </c>
    </row>
    <row r="1091" spans="1:20" x14ac:dyDescent="0.25">
      <c r="A1091" s="2">
        <v>46204</v>
      </c>
      <c r="B1091" s="100" t="s">
        <v>1415</v>
      </c>
      <c r="C1091" s="76">
        <v>11.9</v>
      </c>
      <c r="D1091" s="48">
        <f t="shared" si="259"/>
        <v>1</v>
      </c>
      <c r="E1091" s="270">
        <v>434</v>
      </c>
      <c r="F1091" s="253">
        <f t="shared" si="260"/>
        <v>0</v>
      </c>
      <c r="G1091" s="84">
        <v>11.72</v>
      </c>
      <c r="H1091" s="48">
        <f t="shared" si="261"/>
        <v>1</v>
      </c>
      <c r="I1091" s="79">
        <f t="shared" si="262"/>
        <v>0</v>
      </c>
      <c r="N1091" s="25" t="str">
        <f t="shared" si="258"/>
        <v>CA</v>
      </c>
      <c r="O1091" s="25">
        <f t="shared" si="250"/>
        <v>11.6</v>
      </c>
      <c r="P1091" s="25">
        <f t="shared" si="251"/>
        <v>12.04</v>
      </c>
      <c r="Q1091" s="25">
        <f t="shared" si="252"/>
        <v>8</v>
      </c>
      <c r="R1091" s="25">
        <f t="shared" si="256"/>
        <v>14.4</v>
      </c>
      <c r="S1091" s="25">
        <f t="shared" si="253"/>
        <v>325</v>
      </c>
      <c r="T1091" s="25">
        <f t="shared" si="254"/>
        <v>380</v>
      </c>
    </row>
    <row r="1092" spans="1:20" x14ac:dyDescent="0.25">
      <c r="A1092" s="2">
        <v>46204</v>
      </c>
      <c r="B1092" s="100" t="s">
        <v>339</v>
      </c>
      <c r="C1092" s="76">
        <v>13.7</v>
      </c>
      <c r="D1092" s="48">
        <f t="shared" si="259"/>
        <v>0</v>
      </c>
      <c r="E1092" s="270">
        <v>458</v>
      </c>
      <c r="F1092" s="253">
        <f t="shared" si="260"/>
        <v>0</v>
      </c>
      <c r="G1092" s="84">
        <v>12.15</v>
      </c>
      <c r="H1092" s="48">
        <f t="shared" si="261"/>
        <v>1</v>
      </c>
      <c r="I1092" s="79">
        <f t="shared" si="262"/>
        <v>0</v>
      </c>
      <c r="N1092" s="25" t="str">
        <f t="shared" si="258"/>
        <v>MK</v>
      </c>
      <c r="O1092" s="25">
        <f t="shared" si="250"/>
        <v>13.3</v>
      </c>
      <c r="P1092" s="25">
        <f t="shared" si="251"/>
        <v>13.54</v>
      </c>
      <c r="Q1092" s="25">
        <f t="shared" si="252"/>
        <v>8</v>
      </c>
      <c r="R1092" s="25">
        <f t="shared" si="256"/>
        <v>14.4</v>
      </c>
      <c r="S1092" s="25">
        <f t="shared" si="253"/>
        <v>395</v>
      </c>
      <c r="T1092" s="25">
        <f t="shared" si="254"/>
        <v>435</v>
      </c>
    </row>
    <row r="1093" spans="1:20" x14ac:dyDescent="0.25">
      <c r="A1093" s="2">
        <v>46204</v>
      </c>
      <c r="B1093" s="100" t="s">
        <v>341</v>
      </c>
      <c r="C1093" s="76">
        <v>13.4</v>
      </c>
      <c r="D1093" s="48">
        <f t="shared" si="259"/>
        <v>1</v>
      </c>
      <c r="E1093" s="252">
        <v>413</v>
      </c>
      <c r="F1093" s="253">
        <f t="shared" si="260"/>
        <v>1</v>
      </c>
      <c r="G1093" s="84">
        <v>12.91</v>
      </c>
      <c r="H1093" s="48">
        <f t="shared" si="261"/>
        <v>1</v>
      </c>
      <c r="I1093" s="79">
        <f t="shared" si="262"/>
        <v>1</v>
      </c>
      <c r="N1093" s="25" t="str">
        <f t="shared" si="258"/>
        <v>MK</v>
      </c>
      <c r="O1093" s="25">
        <f t="shared" si="250"/>
        <v>13.3</v>
      </c>
      <c r="P1093" s="25">
        <f t="shared" si="251"/>
        <v>13.54</v>
      </c>
      <c r="Q1093" s="25">
        <f t="shared" si="252"/>
        <v>8</v>
      </c>
      <c r="R1093" s="25">
        <f t="shared" si="256"/>
        <v>14.4</v>
      </c>
      <c r="S1093" s="25">
        <f t="shared" si="253"/>
        <v>395</v>
      </c>
      <c r="T1093" s="25">
        <f t="shared" si="254"/>
        <v>435</v>
      </c>
    </row>
    <row r="1094" spans="1:20" x14ac:dyDescent="0.25">
      <c r="A1094" s="2">
        <v>46204</v>
      </c>
      <c r="B1094" s="100" t="s">
        <v>342</v>
      </c>
      <c r="C1094" s="213">
        <v>13.6</v>
      </c>
      <c r="D1094" s="48">
        <f t="shared" si="259"/>
        <v>0</v>
      </c>
      <c r="E1094" s="270">
        <v>440</v>
      </c>
      <c r="F1094" s="253">
        <f t="shared" si="260"/>
        <v>0</v>
      </c>
      <c r="G1094" s="84">
        <v>13.11</v>
      </c>
      <c r="H1094" s="48">
        <f t="shared" si="261"/>
        <v>1</v>
      </c>
      <c r="I1094" s="79">
        <f t="shared" si="262"/>
        <v>0</v>
      </c>
      <c r="N1094" s="25" t="str">
        <f t="shared" si="258"/>
        <v>MK</v>
      </c>
      <c r="O1094" s="25">
        <f t="shared" si="250"/>
        <v>13.3</v>
      </c>
      <c r="P1094" s="25">
        <f t="shared" si="251"/>
        <v>13.54</v>
      </c>
      <c r="Q1094" s="25">
        <f t="shared" si="252"/>
        <v>8</v>
      </c>
      <c r="R1094" s="25">
        <f t="shared" si="256"/>
        <v>14.4</v>
      </c>
      <c r="S1094" s="25">
        <f t="shared" si="253"/>
        <v>395</v>
      </c>
      <c r="T1094" s="25">
        <f t="shared" si="254"/>
        <v>435</v>
      </c>
    </row>
    <row r="1095" spans="1:20" x14ac:dyDescent="0.25">
      <c r="A1095" s="2">
        <v>46204</v>
      </c>
      <c r="B1095" s="100" t="s">
        <v>343</v>
      </c>
      <c r="C1095" s="76">
        <v>13.3</v>
      </c>
      <c r="D1095" s="48">
        <f t="shared" si="259"/>
        <v>1</v>
      </c>
      <c r="E1095" s="252">
        <v>419</v>
      </c>
      <c r="F1095" s="253">
        <f t="shared" si="260"/>
        <v>1</v>
      </c>
      <c r="G1095" s="84">
        <v>13.29</v>
      </c>
      <c r="H1095" s="48">
        <f t="shared" si="261"/>
        <v>1</v>
      </c>
      <c r="I1095" s="79">
        <f t="shared" si="262"/>
        <v>1</v>
      </c>
      <c r="N1095" s="25" t="str">
        <f t="shared" si="258"/>
        <v>MK</v>
      </c>
      <c r="O1095" s="25">
        <f t="shared" si="250"/>
        <v>13.3</v>
      </c>
      <c r="P1095" s="25">
        <f t="shared" si="251"/>
        <v>13.54</v>
      </c>
      <c r="Q1095" s="25">
        <f t="shared" si="252"/>
        <v>8</v>
      </c>
      <c r="R1095" s="25">
        <f t="shared" si="256"/>
        <v>14.4</v>
      </c>
      <c r="S1095" s="25">
        <f t="shared" si="253"/>
        <v>395</v>
      </c>
      <c r="T1095" s="25">
        <f t="shared" si="254"/>
        <v>435</v>
      </c>
    </row>
    <row r="1096" spans="1:20" x14ac:dyDescent="0.25">
      <c r="A1096" s="2">
        <v>46205</v>
      </c>
      <c r="B1096" s="100" t="s">
        <v>1416</v>
      </c>
      <c r="C1096" s="213">
        <v>16.8</v>
      </c>
      <c r="D1096" s="48">
        <f t="shared" si="259"/>
        <v>0</v>
      </c>
      <c r="E1096" s="270">
        <v>413</v>
      </c>
      <c r="F1096" s="253">
        <f t="shared" si="260"/>
        <v>0</v>
      </c>
      <c r="G1096" s="84">
        <v>16.32</v>
      </c>
      <c r="H1096" s="48">
        <f t="shared" si="261"/>
        <v>1</v>
      </c>
      <c r="I1096" s="79">
        <f t="shared" si="262"/>
        <v>0</v>
      </c>
      <c r="N1096" s="25" t="str">
        <f t="shared" si="258"/>
        <v>GU</v>
      </c>
      <c r="O1096" s="25">
        <f t="shared" si="250"/>
        <v>17</v>
      </c>
      <c r="P1096" s="25">
        <f t="shared" si="251"/>
        <v>17.54</v>
      </c>
      <c r="Q1096" s="25">
        <f t="shared" si="252"/>
        <v>14</v>
      </c>
      <c r="R1096" s="25">
        <f t="shared" si="256"/>
        <v>18.399999999999999</v>
      </c>
      <c r="S1096" s="25">
        <f t="shared" si="253"/>
        <v>355</v>
      </c>
      <c r="T1096" s="25">
        <f t="shared" si="254"/>
        <v>410</v>
      </c>
    </row>
    <row r="1097" spans="1:20" x14ac:dyDescent="0.25">
      <c r="A1097" s="2">
        <v>46205</v>
      </c>
      <c r="B1097" s="100" t="s">
        <v>1417</v>
      </c>
      <c r="C1097" s="76">
        <v>17.399999999999999</v>
      </c>
      <c r="D1097" s="48">
        <f t="shared" si="259"/>
        <v>1</v>
      </c>
      <c r="E1097" s="270">
        <v>457</v>
      </c>
      <c r="F1097" s="253">
        <f t="shared" si="260"/>
        <v>0</v>
      </c>
      <c r="G1097" s="84">
        <v>15.42</v>
      </c>
      <c r="H1097" s="48">
        <f t="shared" si="261"/>
        <v>1</v>
      </c>
      <c r="I1097" s="79">
        <f t="shared" si="262"/>
        <v>0</v>
      </c>
      <c r="N1097" s="25" t="str">
        <f t="shared" si="258"/>
        <v>GU</v>
      </c>
      <c r="O1097" s="25">
        <f t="shared" si="250"/>
        <v>17</v>
      </c>
      <c r="P1097" s="25">
        <f t="shared" si="251"/>
        <v>17.54</v>
      </c>
      <c r="Q1097" s="25">
        <f t="shared" si="252"/>
        <v>14</v>
      </c>
      <c r="R1097" s="25">
        <f t="shared" si="256"/>
        <v>18.399999999999999</v>
      </c>
      <c r="S1097" s="25">
        <f t="shared" si="253"/>
        <v>355</v>
      </c>
      <c r="T1097" s="25">
        <f t="shared" si="254"/>
        <v>410</v>
      </c>
    </row>
    <row r="1098" spans="1:20" x14ac:dyDescent="0.25">
      <c r="A1098" s="2">
        <v>46205</v>
      </c>
      <c r="B1098" s="100" t="s">
        <v>1418</v>
      </c>
      <c r="C1098" s="387">
        <v>17.7</v>
      </c>
      <c r="D1098" s="128">
        <v>1</v>
      </c>
      <c r="E1098" s="252">
        <v>389</v>
      </c>
      <c r="F1098" s="253">
        <f t="shared" si="260"/>
        <v>1</v>
      </c>
      <c r="G1098" s="84">
        <v>16.2</v>
      </c>
      <c r="H1098" s="48">
        <f t="shared" si="261"/>
        <v>1</v>
      </c>
      <c r="I1098" s="219">
        <v>1</v>
      </c>
      <c r="N1098" s="25" t="str">
        <f t="shared" si="258"/>
        <v>GU</v>
      </c>
      <c r="O1098" s="25">
        <f t="shared" si="250"/>
        <v>17</v>
      </c>
      <c r="P1098" s="25">
        <f t="shared" si="251"/>
        <v>17.54</v>
      </c>
      <c r="Q1098" s="25">
        <f t="shared" si="252"/>
        <v>14</v>
      </c>
      <c r="R1098" s="25">
        <f t="shared" si="256"/>
        <v>18.399999999999999</v>
      </c>
      <c r="S1098" s="25">
        <f t="shared" si="253"/>
        <v>355</v>
      </c>
      <c r="T1098" s="25">
        <f t="shared" si="254"/>
        <v>410</v>
      </c>
    </row>
    <row r="1099" spans="1:20" x14ac:dyDescent="0.25">
      <c r="A1099" s="2">
        <v>46205</v>
      </c>
      <c r="B1099" s="100" t="s">
        <v>1419</v>
      </c>
      <c r="C1099" s="76">
        <v>17.399999999999999</v>
      </c>
      <c r="D1099" s="48">
        <f t="shared" si="259"/>
        <v>1</v>
      </c>
      <c r="E1099" s="252">
        <v>376</v>
      </c>
      <c r="F1099" s="253">
        <f t="shared" si="260"/>
        <v>1</v>
      </c>
      <c r="G1099" s="84">
        <v>15.96</v>
      </c>
      <c r="H1099" s="48">
        <f t="shared" si="261"/>
        <v>1</v>
      </c>
      <c r="I1099" s="79">
        <f t="shared" si="262"/>
        <v>1</v>
      </c>
      <c r="N1099" s="25" t="str">
        <f t="shared" si="258"/>
        <v>GU</v>
      </c>
      <c r="O1099" s="25">
        <f t="shared" si="250"/>
        <v>17</v>
      </c>
      <c r="P1099" s="25">
        <f t="shared" si="251"/>
        <v>17.54</v>
      </c>
      <c r="Q1099" s="25">
        <f t="shared" si="252"/>
        <v>14</v>
      </c>
      <c r="R1099" s="25">
        <f t="shared" si="256"/>
        <v>18.399999999999999</v>
      </c>
      <c r="S1099" s="25">
        <f t="shared" si="253"/>
        <v>355</v>
      </c>
      <c r="T1099" s="25">
        <f t="shared" si="254"/>
        <v>410</v>
      </c>
    </row>
    <row r="1100" spans="1:20" x14ac:dyDescent="0.25">
      <c r="A1100" s="2">
        <v>46205</v>
      </c>
      <c r="B1100" s="100" t="s">
        <v>1420</v>
      </c>
      <c r="C1100" s="76">
        <v>17</v>
      </c>
      <c r="D1100" s="48">
        <f t="shared" si="259"/>
        <v>1</v>
      </c>
      <c r="E1100" s="252">
        <v>381</v>
      </c>
      <c r="F1100" s="253">
        <f t="shared" si="260"/>
        <v>1</v>
      </c>
      <c r="G1100" s="84">
        <v>16.010000000000002</v>
      </c>
      <c r="H1100" s="48">
        <f t="shared" si="261"/>
        <v>1</v>
      </c>
      <c r="I1100" s="79">
        <f t="shared" si="262"/>
        <v>1</v>
      </c>
      <c r="N1100" s="25" t="str">
        <f t="shared" si="258"/>
        <v>GU</v>
      </c>
      <c r="O1100" s="25">
        <f t="shared" si="250"/>
        <v>17</v>
      </c>
      <c r="P1100" s="25">
        <f t="shared" si="251"/>
        <v>17.54</v>
      </c>
      <c r="Q1100" s="25">
        <f t="shared" si="252"/>
        <v>14</v>
      </c>
      <c r="R1100" s="25">
        <f t="shared" si="256"/>
        <v>18.399999999999999</v>
      </c>
      <c r="S1100" s="25">
        <f t="shared" si="253"/>
        <v>355</v>
      </c>
      <c r="T1100" s="25">
        <f t="shared" si="254"/>
        <v>410</v>
      </c>
    </row>
    <row r="1101" spans="1:20" x14ac:dyDescent="0.25">
      <c r="A1101" s="2">
        <v>46205</v>
      </c>
      <c r="B1101" s="100" t="s">
        <v>1421</v>
      </c>
      <c r="C1101" s="76">
        <v>17.100000000000001</v>
      </c>
      <c r="D1101" s="48">
        <f t="shared" si="259"/>
        <v>1</v>
      </c>
      <c r="E1101" s="252">
        <v>408</v>
      </c>
      <c r="F1101" s="253">
        <f t="shared" si="260"/>
        <v>1</v>
      </c>
      <c r="G1101" s="84">
        <v>15.58</v>
      </c>
      <c r="H1101" s="48">
        <f t="shared" si="261"/>
        <v>1</v>
      </c>
      <c r="I1101" s="79">
        <f t="shared" si="262"/>
        <v>1</v>
      </c>
      <c r="N1101" s="25" t="str">
        <f t="shared" si="258"/>
        <v>GU</v>
      </c>
      <c r="O1101" s="25">
        <f t="shared" si="250"/>
        <v>17</v>
      </c>
      <c r="P1101" s="25">
        <f t="shared" si="251"/>
        <v>17.54</v>
      </c>
      <c r="Q1101" s="25">
        <f t="shared" si="252"/>
        <v>14</v>
      </c>
      <c r="R1101" s="25">
        <f t="shared" si="256"/>
        <v>18.399999999999999</v>
      </c>
      <c r="S1101" s="25">
        <f t="shared" si="253"/>
        <v>355</v>
      </c>
      <c r="T1101" s="25">
        <f t="shared" si="254"/>
        <v>410</v>
      </c>
    </row>
    <row r="1102" spans="1:20" x14ac:dyDescent="0.25">
      <c r="A1102" s="2">
        <v>46205</v>
      </c>
      <c r="B1102" s="100" t="s">
        <v>1422</v>
      </c>
      <c r="C1102" s="76">
        <v>17.5</v>
      </c>
      <c r="D1102" s="48">
        <f t="shared" si="259"/>
        <v>1</v>
      </c>
      <c r="E1102" s="270">
        <v>463</v>
      </c>
      <c r="F1102" s="253">
        <f t="shared" si="260"/>
        <v>0</v>
      </c>
      <c r="G1102" s="84">
        <v>16.93</v>
      </c>
      <c r="H1102" s="48">
        <f t="shared" si="261"/>
        <v>1</v>
      </c>
      <c r="I1102" s="79">
        <f t="shared" si="262"/>
        <v>0</v>
      </c>
      <c r="N1102" s="25" t="str">
        <f t="shared" si="258"/>
        <v>GU</v>
      </c>
      <c r="O1102" s="25">
        <f t="shared" si="250"/>
        <v>17</v>
      </c>
      <c r="P1102" s="25">
        <f t="shared" si="251"/>
        <v>17.54</v>
      </c>
      <c r="Q1102" s="25">
        <f t="shared" si="252"/>
        <v>14</v>
      </c>
      <c r="R1102" s="25">
        <f t="shared" si="256"/>
        <v>18.399999999999999</v>
      </c>
      <c r="S1102" s="25">
        <f t="shared" si="253"/>
        <v>355</v>
      </c>
      <c r="T1102" s="25">
        <f t="shared" si="254"/>
        <v>410</v>
      </c>
    </row>
    <row r="1103" spans="1:20" x14ac:dyDescent="0.25">
      <c r="A1103" s="2">
        <v>46206</v>
      </c>
      <c r="B1103" s="100" t="s">
        <v>1424</v>
      </c>
      <c r="C1103" s="76">
        <v>17.3</v>
      </c>
      <c r="D1103" s="48">
        <f t="shared" si="259"/>
        <v>1</v>
      </c>
      <c r="E1103" s="270">
        <v>471</v>
      </c>
      <c r="F1103" s="253">
        <f t="shared" si="260"/>
        <v>0</v>
      </c>
      <c r="G1103" s="84">
        <v>15.94</v>
      </c>
      <c r="H1103" s="48">
        <f t="shared" ref="H1103:H1113" si="263">IF(+(IF(G1103&lt;Q1103,0,IF(G1103&gt;R1103,0,1)))=1,1,0)</f>
        <v>1</v>
      </c>
      <c r="I1103" s="79">
        <f t="shared" ref="I1103:I1113" si="264">IF(+(IF(C1103&lt;O1103,0,IF(C1103&gt;P1103,0,1)))+(IF(E1103&lt;S1103,0,IF(E1103&gt;T1103,0,1)))+(IF(G1103&lt;Q1103,0,IF(G1103&gt;R1103,0,1)))=3,1,0)</f>
        <v>0</v>
      </c>
      <c r="N1103" s="25" t="str">
        <f t="shared" si="258"/>
        <v>GU</v>
      </c>
      <c r="O1103" s="25">
        <f t="shared" si="250"/>
        <v>17</v>
      </c>
      <c r="P1103" s="25">
        <f t="shared" si="251"/>
        <v>17.54</v>
      </c>
      <c r="Q1103" s="25">
        <f t="shared" si="252"/>
        <v>14</v>
      </c>
      <c r="R1103" s="25">
        <f t="shared" si="256"/>
        <v>18.399999999999999</v>
      </c>
      <c r="S1103" s="25">
        <f t="shared" si="253"/>
        <v>355</v>
      </c>
      <c r="T1103" s="25">
        <f t="shared" si="254"/>
        <v>410</v>
      </c>
    </row>
    <row r="1104" spans="1:20" x14ac:dyDescent="0.25">
      <c r="A1104" s="2">
        <v>46206</v>
      </c>
      <c r="B1104" s="100" t="s">
        <v>1425</v>
      </c>
      <c r="C1104" s="76">
        <v>17.5</v>
      </c>
      <c r="D1104" s="48">
        <f t="shared" si="259"/>
        <v>1</v>
      </c>
      <c r="E1104" s="270">
        <v>464</v>
      </c>
      <c r="F1104" s="253">
        <f t="shared" si="260"/>
        <v>0</v>
      </c>
      <c r="G1104" s="84">
        <v>15.21</v>
      </c>
      <c r="H1104" s="48">
        <f t="shared" si="263"/>
        <v>1</v>
      </c>
      <c r="I1104" s="79">
        <f t="shared" si="264"/>
        <v>0</v>
      </c>
      <c r="N1104" s="25" t="str">
        <f t="shared" si="258"/>
        <v>GU</v>
      </c>
      <c r="O1104" s="25">
        <f t="shared" si="250"/>
        <v>17</v>
      </c>
      <c r="P1104" s="25">
        <f t="shared" si="251"/>
        <v>17.54</v>
      </c>
      <c r="Q1104" s="25">
        <f t="shared" si="252"/>
        <v>14</v>
      </c>
      <c r="R1104" s="25">
        <f t="shared" si="256"/>
        <v>18.399999999999999</v>
      </c>
      <c r="S1104" s="25">
        <f t="shared" si="253"/>
        <v>355</v>
      </c>
      <c r="T1104" s="25">
        <f t="shared" si="254"/>
        <v>410</v>
      </c>
    </row>
    <row r="1105" spans="1:20" x14ac:dyDescent="0.25">
      <c r="A1105" s="2">
        <v>46206</v>
      </c>
      <c r="B1105" s="100" t="s">
        <v>1426</v>
      </c>
      <c r="C1105" s="76">
        <v>17</v>
      </c>
      <c r="D1105" s="48">
        <f t="shared" si="259"/>
        <v>1</v>
      </c>
      <c r="E1105" s="252">
        <v>398</v>
      </c>
      <c r="F1105" s="253">
        <f t="shared" si="260"/>
        <v>1</v>
      </c>
      <c r="G1105" s="84">
        <v>14.98</v>
      </c>
      <c r="H1105" s="48">
        <f t="shared" si="263"/>
        <v>1</v>
      </c>
      <c r="I1105" s="79">
        <f t="shared" si="264"/>
        <v>1</v>
      </c>
      <c r="N1105" s="25" t="str">
        <f t="shared" si="258"/>
        <v>GU</v>
      </c>
      <c r="O1105" s="25">
        <f t="shared" si="250"/>
        <v>17</v>
      </c>
      <c r="P1105" s="25">
        <f t="shared" si="251"/>
        <v>17.54</v>
      </c>
      <c r="Q1105" s="25">
        <f t="shared" si="252"/>
        <v>14</v>
      </c>
      <c r="R1105" s="25">
        <f t="shared" si="256"/>
        <v>18.399999999999999</v>
      </c>
      <c r="S1105" s="25">
        <f t="shared" si="253"/>
        <v>355</v>
      </c>
      <c r="T1105" s="25">
        <f t="shared" si="254"/>
        <v>410</v>
      </c>
    </row>
    <row r="1106" spans="1:20" x14ac:dyDescent="0.25">
      <c r="A1106" s="2">
        <v>46206</v>
      </c>
      <c r="B1106" s="100" t="s">
        <v>1427</v>
      </c>
      <c r="C1106" s="213">
        <v>12.2</v>
      </c>
      <c r="D1106" s="48">
        <f t="shared" si="259"/>
        <v>0</v>
      </c>
      <c r="E1106" s="252">
        <v>373</v>
      </c>
      <c r="F1106" s="253">
        <f t="shared" si="260"/>
        <v>1</v>
      </c>
      <c r="G1106" s="84">
        <v>12.28</v>
      </c>
      <c r="H1106" s="48">
        <f t="shared" si="263"/>
        <v>1</v>
      </c>
      <c r="I1106" s="79">
        <f t="shared" si="264"/>
        <v>0</v>
      </c>
      <c r="N1106" s="25" t="str">
        <f t="shared" si="258"/>
        <v>CA</v>
      </c>
      <c r="O1106" s="25">
        <f t="shared" si="250"/>
        <v>11.6</v>
      </c>
      <c r="P1106" s="25">
        <f t="shared" si="251"/>
        <v>12.04</v>
      </c>
      <c r="Q1106" s="25">
        <f t="shared" si="252"/>
        <v>8</v>
      </c>
      <c r="R1106" s="25">
        <f t="shared" si="256"/>
        <v>14.4</v>
      </c>
      <c r="S1106" s="25">
        <f t="shared" si="253"/>
        <v>325</v>
      </c>
      <c r="T1106" s="25">
        <f t="shared" si="254"/>
        <v>380</v>
      </c>
    </row>
    <row r="1107" spans="1:20" x14ac:dyDescent="0.25">
      <c r="A1107" s="2">
        <v>46206</v>
      </c>
      <c r="B1107" s="100" t="s">
        <v>1428</v>
      </c>
      <c r="C1107" s="76">
        <v>11.6</v>
      </c>
      <c r="D1107" s="48">
        <f t="shared" si="259"/>
        <v>1</v>
      </c>
      <c r="E1107" s="270">
        <v>387</v>
      </c>
      <c r="F1107" s="253">
        <f t="shared" si="260"/>
        <v>0</v>
      </c>
      <c r="G1107" s="84">
        <v>12.57</v>
      </c>
      <c r="H1107" s="48">
        <f t="shared" si="263"/>
        <v>1</v>
      </c>
      <c r="I1107" s="79">
        <f t="shared" si="264"/>
        <v>0</v>
      </c>
      <c r="N1107" s="25" t="str">
        <f t="shared" si="258"/>
        <v>CA</v>
      </c>
      <c r="O1107" s="25">
        <f t="shared" si="250"/>
        <v>11.6</v>
      </c>
      <c r="P1107" s="25">
        <f t="shared" si="251"/>
        <v>12.04</v>
      </c>
      <c r="Q1107" s="25">
        <f t="shared" si="252"/>
        <v>8</v>
      </c>
      <c r="R1107" s="25">
        <f t="shared" si="256"/>
        <v>14.4</v>
      </c>
      <c r="S1107" s="25">
        <f t="shared" si="253"/>
        <v>325</v>
      </c>
      <c r="T1107" s="25">
        <f t="shared" si="254"/>
        <v>380</v>
      </c>
    </row>
    <row r="1108" spans="1:20" x14ac:dyDescent="0.25">
      <c r="A1108" s="2">
        <v>46206</v>
      </c>
      <c r="B1108" s="100" t="s">
        <v>1429</v>
      </c>
      <c r="C1108" s="213">
        <v>11.3</v>
      </c>
      <c r="D1108" s="48">
        <f t="shared" si="259"/>
        <v>0</v>
      </c>
      <c r="E1108" s="270">
        <v>396</v>
      </c>
      <c r="F1108" s="253">
        <f t="shared" si="260"/>
        <v>0</v>
      </c>
      <c r="G1108" s="84">
        <v>11.88</v>
      </c>
      <c r="H1108" s="48">
        <f t="shared" si="263"/>
        <v>1</v>
      </c>
      <c r="I1108" s="79">
        <f t="shared" si="264"/>
        <v>0</v>
      </c>
      <c r="N1108" s="25" t="str">
        <f t="shared" si="258"/>
        <v>CA</v>
      </c>
      <c r="O1108" s="25">
        <f t="shared" si="250"/>
        <v>11.6</v>
      </c>
      <c r="P1108" s="25">
        <f t="shared" si="251"/>
        <v>12.04</v>
      </c>
      <c r="Q1108" s="25">
        <f t="shared" si="252"/>
        <v>8</v>
      </c>
      <c r="R1108" s="25">
        <f t="shared" si="256"/>
        <v>14.4</v>
      </c>
      <c r="S1108" s="25">
        <f t="shared" si="253"/>
        <v>325</v>
      </c>
      <c r="T1108" s="25">
        <f t="shared" si="254"/>
        <v>380</v>
      </c>
    </row>
    <row r="1109" spans="1:20" x14ac:dyDescent="0.25">
      <c r="A1109" s="2">
        <v>46206</v>
      </c>
      <c r="B1109" s="100" t="s">
        <v>1430</v>
      </c>
      <c r="C1109" s="76">
        <v>11.7</v>
      </c>
      <c r="D1109" s="48">
        <f t="shared" si="259"/>
        <v>1</v>
      </c>
      <c r="E1109" s="252">
        <v>372</v>
      </c>
      <c r="F1109" s="253">
        <f t="shared" si="260"/>
        <v>1</v>
      </c>
      <c r="G1109" s="84">
        <v>12.41</v>
      </c>
      <c r="H1109" s="48">
        <f t="shared" si="263"/>
        <v>1</v>
      </c>
      <c r="I1109" s="79">
        <f t="shared" si="264"/>
        <v>1</v>
      </c>
      <c r="N1109" s="25" t="str">
        <f t="shared" si="258"/>
        <v>CA</v>
      </c>
      <c r="O1109" s="25">
        <f t="shared" si="250"/>
        <v>11.6</v>
      </c>
      <c r="P1109" s="25">
        <f t="shared" si="251"/>
        <v>12.04</v>
      </c>
      <c r="Q1109" s="25">
        <f t="shared" si="252"/>
        <v>8</v>
      </c>
      <c r="R1109" s="25">
        <f t="shared" si="256"/>
        <v>14.4</v>
      </c>
      <c r="S1109" s="25">
        <f t="shared" si="253"/>
        <v>325</v>
      </c>
      <c r="T1109" s="25">
        <f t="shared" si="254"/>
        <v>380</v>
      </c>
    </row>
    <row r="1110" spans="1:20" x14ac:dyDescent="0.25">
      <c r="A1110" s="2">
        <v>46209</v>
      </c>
      <c r="B1110" s="100" t="s">
        <v>1431</v>
      </c>
      <c r="C1110" s="76">
        <v>11.6</v>
      </c>
      <c r="D1110" s="48">
        <f t="shared" si="259"/>
        <v>1</v>
      </c>
      <c r="E1110" s="270">
        <v>535</v>
      </c>
      <c r="F1110" s="253">
        <f t="shared" si="260"/>
        <v>0</v>
      </c>
      <c r="G1110" s="84">
        <v>11.32</v>
      </c>
      <c r="H1110" s="48">
        <f t="shared" si="263"/>
        <v>1</v>
      </c>
      <c r="I1110" s="79">
        <f t="shared" si="264"/>
        <v>0</v>
      </c>
      <c r="N1110" s="25" t="str">
        <f t="shared" si="258"/>
        <v>CA</v>
      </c>
      <c r="O1110" s="25">
        <f t="shared" si="250"/>
        <v>11.6</v>
      </c>
      <c r="P1110" s="25">
        <f t="shared" si="251"/>
        <v>12.04</v>
      </c>
      <c r="Q1110" s="25">
        <f t="shared" si="252"/>
        <v>8</v>
      </c>
      <c r="R1110" s="25">
        <f t="shared" si="256"/>
        <v>14.4</v>
      </c>
      <c r="S1110" s="25">
        <f t="shared" si="253"/>
        <v>325</v>
      </c>
      <c r="T1110" s="25">
        <f t="shared" si="254"/>
        <v>380</v>
      </c>
    </row>
    <row r="1111" spans="1:20" x14ac:dyDescent="0.25">
      <c r="A1111" s="2">
        <v>46209</v>
      </c>
      <c r="B1111" s="100" t="s">
        <v>1432</v>
      </c>
      <c r="C1111" s="76">
        <v>11.8</v>
      </c>
      <c r="D1111" s="48">
        <f t="shared" si="259"/>
        <v>1</v>
      </c>
      <c r="E1111" s="252">
        <v>369</v>
      </c>
      <c r="F1111" s="253">
        <f t="shared" si="260"/>
        <v>1</v>
      </c>
      <c r="G1111" s="84">
        <v>12.12</v>
      </c>
      <c r="H1111" s="48">
        <f t="shared" si="263"/>
        <v>1</v>
      </c>
      <c r="I1111" s="79">
        <f t="shared" si="264"/>
        <v>1</v>
      </c>
      <c r="N1111" s="25" t="str">
        <f t="shared" si="258"/>
        <v>CA</v>
      </c>
      <c r="O1111" s="25">
        <f t="shared" si="250"/>
        <v>11.6</v>
      </c>
      <c r="P1111" s="25">
        <f t="shared" si="251"/>
        <v>12.04</v>
      </c>
      <c r="Q1111" s="25">
        <f t="shared" si="252"/>
        <v>8</v>
      </c>
      <c r="R1111" s="25">
        <f t="shared" si="256"/>
        <v>14.4</v>
      </c>
      <c r="S1111" s="25">
        <f t="shared" si="253"/>
        <v>325</v>
      </c>
      <c r="T1111" s="25">
        <f t="shared" si="254"/>
        <v>380</v>
      </c>
    </row>
    <row r="1112" spans="1:20" x14ac:dyDescent="0.25">
      <c r="A1112" s="2">
        <v>46209</v>
      </c>
      <c r="B1112" s="100" t="s">
        <v>1433</v>
      </c>
      <c r="C1112" s="76">
        <v>11.8</v>
      </c>
      <c r="D1112" s="48">
        <f t="shared" si="259"/>
        <v>1</v>
      </c>
      <c r="E1112" s="252">
        <v>350</v>
      </c>
      <c r="F1112" s="253">
        <f t="shared" si="260"/>
        <v>1</v>
      </c>
      <c r="G1112" s="84">
        <v>12.41</v>
      </c>
      <c r="H1112" s="48">
        <f t="shared" si="263"/>
        <v>1</v>
      </c>
      <c r="I1112" s="79">
        <f t="shared" si="264"/>
        <v>1</v>
      </c>
      <c r="N1112" s="25" t="str">
        <f t="shared" si="258"/>
        <v>CA</v>
      </c>
      <c r="O1112" s="25">
        <f t="shared" ref="O1112:O1175" si="265">VLOOKUP($N1112,$N$3:$R$11,2,FALSE)</f>
        <v>11.6</v>
      </c>
      <c r="P1112" s="25">
        <f t="shared" ref="P1112:P1175" si="266">VLOOKUP($N1112,$N$3:$R$11,3,FALSE)</f>
        <v>12.04</v>
      </c>
      <c r="Q1112" s="25">
        <f t="shared" ref="Q1112:Q1175" si="267">VLOOKUP($N1112,$N$3:$R$11,4,FALSE)</f>
        <v>8</v>
      </c>
      <c r="R1112" s="25">
        <f t="shared" si="256"/>
        <v>14.4</v>
      </c>
      <c r="S1112" s="25">
        <f t="shared" ref="S1112:S1175" si="268">VLOOKUP($N1112,$N$3:$T$11,6,FALSE)</f>
        <v>325</v>
      </c>
      <c r="T1112" s="25">
        <f t="shared" ref="T1112:T1175" si="269">VLOOKUP($N1112,$N$3:$T$11,7,FALSE)</f>
        <v>380</v>
      </c>
    </row>
    <row r="1113" spans="1:20" x14ac:dyDescent="0.25">
      <c r="A1113" s="2">
        <v>46209</v>
      </c>
      <c r="B1113" s="100" t="s">
        <v>1434</v>
      </c>
      <c r="C1113" s="76">
        <v>11.6</v>
      </c>
      <c r="D1113" s="48">
        <f t="shared" si="259"/>
        <v>1</v>
      </c>
      <c r="E1113" s="252">
        <v>362</v>
      </c>
      <c r="F1113" s="253">
        <f t="shared" si="260"/>
        <v>1</v>
      </c>
      <c r="G1113" s="84">
        <v>12.81</v>
      </c>
      <c r="H1113" s="48">
        <f t="shared" si="263"/>
        <v>1</v>
      </c>
      <c r="I1113" s="79">
        <f t="shared" si="264"/>
        <v>1</v>
      </c>
      <c r="N1113" s="25" t="str">
        <f t="shared" si="258"/>
        <v>CA</v>
      </c>
      <c r="O1113" s="25">
        <f t="shared" si="265"/>
        <v>11.6</v>
      </c>
      <c r="P1113" s="25">
        <f t="shared" si="266"/>
        <v>12.04</v>
      </c>
      <c r="Q1113" s="25">
        <f t="shared" si="267"/>
        <v>8</v>
      </c>
      <c r="R1113" s="25">
        <f t="shared" si="256"/>
        <v>14.4</v>
      </c>
      <c r="S1113" s="25">
        <f t="shared" si="268"/>
        <v>325</v>
      </c>
      <c r="T1113" s="25">
        <f t="shared" si="269"/>
        <v>380</v>
      </c>
    </row>
    <row r="1114" spans="1:20" x14ac:dyDescent="0.25">
      <c r="A1114" s="2">
        <v>46210</v>
      </c>
      <c r="B1114" s="100" t="s">
        <v>1435</v>
      </c>
      <c r="C1114" s="76">
        <v>11.8</v>
      </c>
      <c r="D1114" s="48">
        <f t="shared" si="259"/>
        <v>1</v>
      </c>
      <c r="E1114" s="252">
        <v>362</v>
      </c>
      <c r="F1114" s="253">
        <f t="shared" si="260"/>
        <v>1</v>
      </c>
      <c r="G1114" s="84">
        <v>12.28</v>
      </c>
      <c r="H1114" s="48">
        <f t="shared" ref="H1114:H1152" si="270">IF(+(IF(G1114&lt;Q1114,0,IF(G1114&gt;R1114,0,1)))=1,1,0)</f>
        <v>1</v>
      </c>
      <c r="I1114" s="79">
        <f t="shared" ref="I1114:I1186" si="271">IF(+(IF(C1114&lt;O1114,0,IF(C1114&gt;P1114,0,1)))+(IF(E1114&lt;S1114,0,IF(E1114&gt;T1114,0,1)))+(IF(G1114&lt;Q1114,0,IF(G1114&gt;R1114,0,1)))=3,1,0)</f>
        <v>1</v>
      </c>
      <c r="N1114" s="25" t="str">
        <f t="shared" si="258"/>
        <v>CA</v>
      </c>
      <c r="O1114" s="25">
        <f t="shared" si="265"/>
        <v>11.6</v>
      </c>
      <c r="P1114" s="25">
        <f t="shared" si="266"/>
        <v>12.04</v>
      </c>
      <c r="Q1114" s="25">
        <f t="shared" si="267"/>
        <v>8</v>
      </c>
      <c r="R1114" s="25">
        <f t="shared" si="256"/>
        <v>14.4</v>
      </c>
      <c r="S1114" s="25">
        <f t="shared" si="268"/>
        <v>325</v>
      </c>
      <c r="T1114" s="25">
        <f t="shared" si="269"/>
        <v>380</v>
      </c>
    </row>
    <row r="1115" spans="1:20" x14ac:dyDescent="0.25">
      <c r="A1115" s="2">
        <v>46210</v>
      </c>
      <c r="B1115" s="100" t="s">
        <v>1436</v>
      </c>
      <c r="C1115" s="76">
        <v>11.7</v>
      </c>
      <c r="D1115" s="48">
        <f t="shared" si="259"/>
        <v>1</v>
      </c>
      <c r="E1115" s="252">
        <v>355</v>
      </c>
      <c r="F1115" s="253">
        <f t="shared" si="260"/>
        <v>1</v>
      </c>
      <c r="G1115" s="84">
        <v>11.57</v>
      </c>
      <c r="H1115" s="48">
        <f t="shared" si="270"/>
        <v>1</v>
      </c>
      <c r="I1115" s="79">
        <f t="shared" si="271"/>
        <v>1</v>
      </c>
      <c r="N1115" s="25" t="str">
        <f t="shared" si="258"/>
        <v>CA</v>
      </c>
      <c r="O1115" s="25">
        <f t="shared" si="265"/>
        <v>11.6</v>
      </c>
      <c r="P1115" s="25">
        <f t="shared" si="266"/>
        <v>12.04</v>
      </c>
      <c r="Q1115" s="25">
        <f t="shared" si="267"/>
        <v>8</v>
      </c>
      <c r="R1115" s="25">
        <f t="shared" si="256"/>
        <v>14.4</v>
      </c>
      <c r="S1115" s="25">
        <f t="shared" si="268"/>
        <v>325</v>
      </c>
      <c r="T1115" s="25">
        <f t="shared" si="269"/>
        <v>380</v>
      </c>
    </row>
    <row r="1116" spans="1:20" x14ac:dyDescent="0.25">
      <c r="A1116" s="2">
        <v>46210</v>
      </c>
      <c r="B1116" s="100" t="s">
        <v>1437</v>
      </c>
      <c r="C1116" s="76">
        <v>11.8</v>
      </c>
      <c r="D1116" s="48">
        <f t="shared" si="259"/>
        <v>1</v>
      </c>
      <c r="E1116" s="391">
        <v>548</v>
      </c>
      <c r="F1116" s="253">
        <f t="shared" si="260"/>
        <v>0</v>
      </c>
      <c r="G1116" s="84">
        <v>12.55</v>
      </c>
      <c r="H1116" s="48">
        <f t="shared" si="270"/>
        <v>1</v>
      </c>
      <c r="I1116" s="79">
        <f t="shared" si="271"/>
        <v>0</v>
      </c>
      <c r="N1116" s="25" t="str">
        <f t="shared" si="258"/>
        <v>CA</v>
      </c>
      <c r="O1116" s="25">
        <f t="shared" si="265"/>
        <v>11.6</v>
      </c>
      <c r="P1116" s="25">
        <f t="shared" si="266"/>
        <v>12.04</v>
      </c>
      <c r="Q1116" s="25">
        <f t="shared" si="267"/>
        <v>8</v>
      </c>
      <c r="R1116" s="25">
        <f t="shared" ref="R1116:R1179" si="272">VLOOKUP($N1116,$N$3:$R$11,5,FALSE)</f>
        <v>14.4</v>
      </c>
      <c r="S1116" s="25">
        <f t="shared" si="268"/>
        <v>325</v>
      </c>
      <c r="T1116" s="25">
        <f t="shared" si="269"/>
        <v>380</v>
      </c>
    </row>
    <row r="1117" spans="1:20" x14ac:dyDescent="0.25">
      <c r="A1117" s="2">
        <v>46210</v>
      </c>
      <c r="B1117" s="100" t="s">
        <v>1438</v>
      </c>
      <c r="C1117" s="76">
        <v>11.9</v>
      </c>
      <c r="D1117" s="48">
        <f t="shared" si="259"/>
        <v>1</v>
      </c>
      <c r="E1117" s="391">
        <v>413</v>
      </c>
      <c r="F1117" s="253">
        <f t="shared" si="260"/>
        <v>0</v>
      </c>
      <c r="G1117" s="84">
        <v>12.3</v>
      </c>
      <c r="H1117" s="48">
        <f t="shared" si="270"/>
        <v>1</v>
      </c>
      <c r="I1117" s="79">
        <f t="shared" si="271"/>
        <v>0</v>
      </c>
      <c r="N1117" s="25" t="str">
        <f t="shared" si="258"/>
        <v>CA</v>
      </c>
      <c r="O1117" s="25">
        <f t="shared" si="265"/>
        <v>11.6</v>
      </c>
      <c r="P1117" s="25">
        <f t="shared" si="266"/>
        <v>12.04</v>
      </c>
      <c r="Q1117" s="25">
        <f t="shared" si="267"/>
        <v>8</v>
      </c>
      <c r="R1117" s="25">
        <f t="shared" si="272"/>
        <v>14.4</v>
      </c>
      <c r="S1117" s="25">
        <f t="shared" si="268"/>
        <v>325</v>
      </c>
      <c r="T1117" s="25">
        <f t="shared" si="269"/>
        <v>380</v>
      </c>
    </row>
    <row r="1118" spans="1:20" x14ac:dyDescent="0.25">
      <c r="A1118" s="2">
        <v>46210</v>
      </c>
      <c r="B1118" s="100" t="s">
        <v>1439</v>
      </c>
      <c r="C1118" s="76">
        <v>11.7</v>
      </c>
      <c r="D1118" s="48">
        <f t="shared" si="259"/>
        <v>1</v>
      </c>
      <c r="E1118" s="252">
        <v>344</v>
      </c>
      <c r="F1118" s="253">
        <f t="shared" si="260"/>
        <v>1</v>
      </c>
      <c r="G1118" s="84">
        <v>12.01</v>
      </c>
      <c r="H1118" s="48">
        <f t="shared" si="270"/>
        <v>1</v>
      </c>
      <c r="I1118" s="79">
        <f t="shared" si="271"/>
        <v>1</v>
      </c>
      <c r="N1118" s="25" t="str">
        <f t="shared" si="258"/>
        <v>CA</v>
      </c>
      <c r="O1118" s="25">
        <f t="shared" si="265"/>
        <v>11.6</v>
      </c>
      <c r="P1118" s="25">
        <f t="shared" si="266"/>
        <v>12.04</v>
      </c>
      <c r="Q1118" s="25">
        <f t="shared" si="267"/>
        <v>8</v>
      </c>
      <c r="R1118" s="25">
        <f t="shared" si="272"/>
        <v>14.4</v>
      </c>
      <c r="S1118" s="25">
        <f t="shared" si="268"/>
        <v>325</v>
      </c>
      <c r="T1118" s="25">
        <f t="shared" si="269"/>
        <v>380</v>
      </c>
    </row>
    <row r="1119" spans="1:20" x14ac:dyDescent="0.25">
      <c r="A1119" s="2">
        <v>46210</v>
      </c>
      <c r="B1119" s="100" t="s">
        <v>1440</v>
      </c>
      <c r="C1119" s="76">
        <v>11.9</v>
      </c>
      <c r="D1119" s="48">
        <f t="shared" si="259"/>
        <v>1</v>
      </c>
      <c r="E1119" s="391">
        <v>355</v>
      </c>
      <c r="F1119" s="253">
        <f t="shared" si="260"/>
        <v>1</v>
      </c>
      <c r="G1119" s="84">
        <v>13.09</v>
      </c>
      <c r="H1119" s="48">
        <f t="shared" si="270"/>
        <v>1</v>
      </c>
      <c r="I1119" s="79">
        <f t="shared" si="271"/>
        <v>1</v>
      </c>
      <c r="N1119" s="25" t="str">
        <f t="shared" si="258"/>
        <v>CA</v>
      </c>
      <c r="O1119" s="25">
        <f t="shared" si="265"/>
        <v>11.6</v>
      </c>
      <c r="P1119" s="25">
        <f t="shared" si="266"/>
        <v>12.04</v>
      </c>
      <c r="Q1119" s="25">
        <f t="shared" si="267"/>
        <v>8</v>
      </c>
      <c r="R1119" s="25">
        <f t="shared" si="272"/>
        <v>14.4</v>
      </c>
      <c r="S1119" s="25">
        <f t="shared" si="268"/>
        <v>325</v>
      </c>
      <c r="T1119" s="25">
        <f t="shared" si="269"/>
        <v>380</v>
      </c>
    </row>
    <row r="1120" spans="1:20" x14ac:dyDescent="0.25">
      <c r="A1120" s="2">
        <v>46210</v>
      </c>
      <c r="B1120" s="100" t="s">
        <v>1441</v>
      </c>
      <c r="C1120" s="213">
        <v>11.5</v>
      </c>
      <c r="D1120" s="48">
        <f t="shared" si="259"/>
        <v>0</v>
      </c>
      <c r="E1120" s="252">
        <v>370</v>
      </c>
      <c r="F1120" s="253">
        <f t="shared" si="260"/>
        <v>1</v>
      </c>
      <c r="G1120" s="84">
        <v>12.83</v>
      </c>
      <c r="H1120" s="48">
        <f t="shared" si="270"/>
        <v>1</v>
      </c>
      <c r="I1120" s="79">
        <f t="shared" si="271"/>
        <v>0</v>
      </c>
      <c r="N1120" s="25" t="str">
        <f t="shared" si="258"/>
        <v>CA</v>
      </c>
      <c r="O1120" s="25">
        <f t="shared" si="265"/>
        <v>11.6</v>
      </c>
      <c r="P1120" s="25">
        <f t="shared" si="266"/>
        <v>12.04</v>
      </c>
      <c r="Q1120" s="25">
        <f t="shared" si="267"/>
        <v>8</v>
      </c>
      <c r="R1120" s="25">
        <f t="shared" si="272"/>
        <v>14.4</v>
      </c>
      <c r="S1120" s="25">
        <f t="shared" si="268"/>
        <v>325</v>
      </c>
      <c r="T1120" s="25">
        <f t="shared" si="269"/>
        <v>380</v>
      </c>
    </row>
    <row r="1121" spans="1:20" x14ac:dyDescent="0.25">
      <c r="A1121" s="2">
        <v>46211</v>
      </c>
      <c r="B1121" s="100" t="s">
        <v>1442</v>
      </c>
      <c r="C1121" s="76">
        <v>11.8</v>
      </c>
      <c r="D1121" s="48">
        <f t="shared" si="259"/>
        <v>1</v>
      </c>
      <c r="E1121" s="252">
        <v>350</v>
      </c>
      <c r="F1121" s="253">
        <f t="shared" si="260"/>
        <v>1</v>
      </c>
      <c r="G1121" s="84">
        <v>12.97</v>
      </c>
      <c r="H1121" s="48">
        <f t="shared" si="270"/>
        <v>1</v>
      </c>
      <c r="I1121" s="79">
        <f t="shared" si="271"/>
        <v>1</v>
      </c>
      <c r="N1121" s="25" t="str">
        <f t="shared" si="258"/>
        <v>CA</v>
      </c>
      <c r="O1121" s="25">
        <f t="shared" si="265"/>
        <v>11.6</v>
      </c>
      <c r="P1121" s="25">
        <f t="shared" si="266"/>
        <v>12.04</v>
      </c>
      <c r="Q1121" s="25">
        <f t="shared" si="267"/>
        <v>8</v>
      </c>
      <c r="R1121" s="25">
        <f t="shared" si="272"/>
        <v>14.4</v>
      </c>
      <c r="S1121" s="25">
        <f t="shared" si="268"/>
        <v>325</v>
      </c>
      <c r="T1121" s="25">
        <f t="shared" si="269"/>
        <v>380</v>
      </c>
    </row>
    <row r="1122" spans="1:20" x14ac:dyDescent="0.25">
      <c r="A1122" s="2">
        <v>46211</v>
      </c>
      <c r="B1122" s="100" t="s">
        <v>1443</v>
      </c>
      <c r="C1122" s="76">
        <v>11.7</v>
      </c>
      <c r="D1122" s="48">
        <f t="shared" si="259"/>
        <v>1</v>
      </c>
      <c r="E1122" s="391">
        <v>384</v>
      </c>
      <c r="F1122" s="253">
        <f t="shared" si="260"/>
        <v>0</v>
      </c>
      <c r="G1122" s="84">
        <v>13.14</v>
      </c>
      <c r="H1122" s="48">
        <f t="shared" si="270"/>
        <v>1</v>
      </c>
      <c r="I1122" s="79">
        <f t="shared" si="271"/>
        <v>0</v>
      </c>
      <c r="N1122" s="25" t="str">
        <f t="shared" si="258"/>
        <v>CA</v>
      </c>
      <c r="O1122" s="25">
        <f t="shared" si="265"/>
        <v>11.6</v>
      </c>
      <c r="P1122" s="25">
        <f t="shared" si="266"/>
        <v>12.04</v>
      </c>
      <c r="Q1122" s="25">
        <f t="shared" si="267"/>
        <v>8</v>
      </c>
      <c r="R1122" s="25">
        <f t="shared" si="272"/>
        <v>14.4</v>
      </c>
      <c r="S1122" s="25">
        <f t="shared" si="268"/>
        <v>325</v>
      </c>
      <c r="T1122" s="25">
        <f t="shared" si="269"/>
        <v>380</v>
      </c>
    </row>
    <row r="1123" spans="1:20" x14ac:dyDescent="0.25">
      <c r="A1123" s="2">
        <v>46211</v>
      </c>
      <c r="B1123" s="100" t="s">
        <v>1444</v>
      </c>
      <c r="C1123" s="76">
        <v>11.7</v>
      </c>
      <c r="D1123" s="48">
        <f t="shared" si="259"/>
        <v>1</v>
      </c>
      <c r="E1123" s="252">
        <v>367</v>
      </c>
      <c r="F1123" s="253">
        <f t="shared" si="260"/>
        <v>1</v>
      </c>
      <c r="G1123" s="84">
        <v>12.54</v>
      </c>
      <c r="H1123" s="48">
        <f t="shared" si="270"/>
        <v>1</v>
      </c>
      <c r="I1123" s="79">
        <f t="shared" si="271"/>
        <v>1</v>
      </c>
      <c r="N1123" s="25" t="str">
        <f t="shared" si="258"/>
        <v>CA</v>
      </c>
      <c r="O1123" s="25">
        <f t="shared" si="265"/>
        <v>11.6</v>
      </c>
      <c r="P1123" s="25">
        <f t="shared" si="266"/>
        <v>12.04</v>
      </c>
      <c r="Q1123" s="25">
        <f t="shared" si="267"/>
        <v>8</v>
      </c>
      <c r="R1123" s="25">
        <f t="shared" si="272"/>
        <v>14.4</v>
      </c>
      <c r="S1123" s="25">
        <f t="shared" si="268"/>
        <v>325</v>
      </c>
      <c r="T1123" s="25">
        <f t="shared" si="269"/>
        <v>380</v>
      </c>
    </row>
    <row r="1124" spans="1:20" x14ac:dyDescent="0.25">
      <c r="A1124" s="2">
        <v>46211</v>
      </c>
      <c r="B1124" s="100" t="s">
        <v>1445</v>
      </c>
      <c r="C1124" s="221"/>
      <c r="D1124" s="48"/>
      <c r="E1124" s="252">
        <v>346</v>
      </c>
      <c r="F1124" s="253">
        <f t="shared" si="260"/>
        <v>1</v>
      </c>
      <c r="G1124" s="84">
        <v>13.37</v>
      </c>
      <c r="H1124" s="48">
        <f t="shared" si="270"/>
        <v>1</v>
      </c>
      <c r="I1124" s="79">
        <f t="shared" si="271"/>
        <v>0</v>
      </c>
      <c r="N1124" s="25" t="str">
        <f t="shared" ref="N1124:N1187" si="273">LEFT(B1124,2)</f>
        <v>CA</v>
      </c>
      <c r="O1124" s="25">
        <f t="shared" si="265"/>
        <v>11.6</v>
      </c>
      <c r="P1124" s="25">
        <f t="shared" si="266"/>
        <v>12.04</v>
      </c>
      <c r="Q1124" s="25">
        <f t="shared" si="267"/>
        <v>8</v>
      </c>
      <c r="R1124" s="25">
        <f t="shared" si="272"/>
        <v>14.4</v>
      </c>
      <c r="S1124" s="25">
        <f t="shared" si="268"/>
        <v>325</v>
      </c>
      <c r="T1124" s="25">
        <f t="shared" si="269"/>
        <v>380</v>
      </c>
    </row>
    <row r="1125" spans="1:20" x14ac:dyDescent="0.25">
      <c r="A1125" s="2">
        <v>46211</v>
      </c>
      <c r="B1125" s="100" t="s">
        <v>1446</v>
      </c>
      <c r="C1125" s="76">
        <v>12</v>
      </c>
      <c r="D1125" s="48">
        <f t="shared" si="259"/>
        <v>1</v>
      </c>
      <c r="E1125" s="391">
        <v>417</v>
      </c>
      <c r="F1125" s="253">
        <f t="shared" si="260"/>
        <v>0</v>
      </c>
      <c r="G1125" s="84">
        <v>10.23</v>
      </c>
      <c r="H1125" s="48">
        <f t="shared" si="270"/>
        <v>1</v>
      </c>
      <c r="I1125" s="79">
        <f t="shared" si="271"/>
        <v>0</v>
      </c>
      <c r="N1125" s="25" t="str">
        <f t="shared" si="273"/>
        <v>CA</v>
      </c>
      <c r="O1125" s="25">
        <f t="shared" si="265"/>
        <v>11.6</v>
      </c>
      <c r="P1125" s="25">
        <f t="shared" si="266"/>
        <v>12.04</v>
      </c>
      <c r="Q1125" s="25">
        <f t="shared" si="267"/>
        <v>8</v>
      </c>
      <c r="R1125" s="25">
        <f t="shared" si="272"/>
        <v>14.4</v>
      </c>
      <c r="S1125" s="25">
        <f t="shared" si="268"/>
        <v>325</v>
      </c>
      <c r="T1125" s="25">
        <f t="shared" si="269"/>
        <v>380</v>
      </c>
    </row>
    <row r="1126" spans="1:20" x14ac:dyDescent="0.25">
      <c r="A1126" s="2">
        <v>46211</v>
      </c>
      <c r="B1126" s="100" t="s">
        <v>1447</v>
      </c>
      <c r="C1126" s="76">
        <v>11.9</v>
      </c>
      <c r="D1126" s="48">
        <f t="shared" si="259"/>
        <v>1</v>
      </c>
      <c r="E1126" s="252">
        <v>352</v>
      </c>
      <c r="F1126" s="253">
        <f t="shared" si="260"/>
        <v>1</v>
      </c>
      <c r="G1126" s="84">
        <v>12.77</v>
      </c>
      <c r="H1126" s="48">
        <f t="shared" si="270"/>
        <v>1</v>
      </c>
      <c r="I1126" s="79">
        <f t="shared" si="271"/>
        <v>1</v>
      </c>
      <c r="N1126" s="25" t="str">
        <f t="shared" si="273"/>
        <v>CA</v>
      </c>
      <c r="O1126" s="25">
        <f t="shared" si="265"/>
        <v>11.6</v>
      </c>
      <c r="P1126" s="25">
        <f t="shared" si="266"/>
        <v>12.04</v>
      </c>
      <c r="Q1126" s="25">
        <f t="shared" si="267"/>
        <v>8</v>
      </c>
      <c r="R1126" s="25">
        <f t="shared" si="272"/>
        <v>14.4</v>
      </c>
      <c r="S1126" s="25">
        <f t="shared" si="268"/>
        <v>325</v>
      </c>
      <c r="T1126" s="25">
        <f t="shared" si="269"/>
        <v>380</v>
      </c>
    </row>
    <row r="1127" spans="1:20" x14ac:dyDescent="0.25">
      <c r="A1127" s="2">
        <v>46211</v>
      </c>
      <c r="B1127" s="100" t="s">
        <v>1448</v>
      </c>
      <c r="C1127" s="76">
        <v>11.9</v>
      </c>
      <c r="D1127" s="48">
        <f t="shared" si="259"/>
        <v>1</v>
      </c>
      <c r="E1127" s="252">
        <v>345</v>
      </c>
      <c r="F1127" s="253">
        <f t="shared" si="260"/>
        <v>1</v>
      </c>
      <c r="G1127" s="84">
        <v>12.52</v>
      </c>
      <c r="H1127" s="48">
        <f t="shared" si="270"/>
        <v>1</v>
      </c>
      <c r="I1127" s="79">
        <f t="shared" si="271"/>
        <v>1</v>
      </c>
      <c r="N1127" s="25" t="str">
        <f t="shared" si="273"/>
        <v>CA</v>
      </c>
      <c r="O1127" s="25">
        <f t="shared" si="265"/>
        <v>11.6</v>
      </c>
      <c r="P1127" s="25">
        <f t="shared" si="266"/>
        <v>12.04</v>
      </c>
      <c r="Q1127" s="25">
        <f t="shared" si="267"/>
        <v>8</v>
      </c>
      <c r="R1127" s="25">
        <f t="shared" si="272"/>
        <v>14.4</v>
      </c>
      <c r="S1127" s="25">
        <f t="shared" si="268"/>
        <v>325</v>
      </c>
      <c r="T1127" s="25">
        <f t="shared" si="269"/>
        <v>380</v>
      </c>
    </row>
    <row r="1128" spans="1:20" x14ac:dyDescent="0.25">
      <c r="A1128" s="2">
        <v>46211</v>
      </c>
      <c r="B1128" s="100" t="s">
        <v>1449</v>
      </c>
      <c r="C1128" s="76">
        <v>11.8</v>
      </c>
      <c r="D1128" s="48">
        <f t="shared" si="259"/>
        <v>1</v>
      </c>
      <c r="E1128" s="252">
        <v>358</v>
      </c>
      <c r="F1128" s="253">
        <f t="shared" si="260"/>
        <v>1</v>
      </c>
      <c r="G1128" s="84">
        <v>12.39</v>
      </c>
      <c r="H1128" s="48">
        <f t="shared" si="270"/>
        <v>1</v>
      </c>
      <c r="I1128" s="79">
        <f t="shared" si="271"/>
        <v>1</v>
      </c>
      <c r="N1128" s="25" t="str">
        <f t="shared" si="273"/>
        <v>CA</v>
      </c>
      <c r="O1128" s="25">
        <f t="shared" si="265"/>
        <v>11.6</v>
      </c>
      <c r="P1128" s="25">
        <f t="shared" si="266"/>
        <v>12.04</v>
      </c>
      <c r="Q1128" s="25">
        <f t="shared" si="267"/>
        <v>8</v>
      </c>
      <c r="R1128" s="25">
        <f t="shared" si="272"/>
        <v>14.4</v>
      </c>
      <c r="S1128" s="25">
        <f t="shared" si="268"/>
        <v>325</v>
      </c>
      <c r="T1128" s="25">
        <f t="shared" si="269"/>
        <v>380</v>
      </c>
    </row>
    <row r="1129" spans="1:20" x14ac:dyDescent="0.25">
      <c r="A1129" s="2">
        <v>46211</v>
      </c>
      <c r="B1129" s="100" t="s">
        <v>1450</v>
      </c>
      <c r="C1129" s="76">
        <v>11.9</v>
      </c>
      <c r="D1129" s="48">
        <f t="shared" si="259"/>
        <v>1</v>
      </c>
      <c r="E1129" s="252">
        <v>355</v>
      </c>
      <c r="F1129" s="253">
        <f t="shared" si="260"/>
        <v>1</v>
      </c>
      <c r="G1129" s="84">
        <v>12.46</v>
      </c>
      <c r="H1129" s="48">
        <f t="shared" si="270"/>
        <v>1</v>
      </c>
      <c r="I1129" s="79">
        <f t="shared" si="271"/>
        <v>1</v>
      </c>
      <c r="N1129" s="25" t="str">
        <f t="shared" si="273"/>
        <v>CA</v>
      </c>
      <c r="O1129" s="25">
        <f t="shared" si="265"/>
        <v>11.6</v>
      </c>
      <c r="P1129" s="25">
        <f t="shared" si="266"/>
        <v>12.04</v>
      </c>
      <c r="Q1129" s="25">
        <f t="shared" si="267"/>
        <v>8</v>
      </c>
      <c r="R1129" s="25">
        <f t="shared" si="272"/>
        <v>14.4</v>
      </c>
      <c r="S1129" s="25">
        <f t="shared" si="268"/>
        <v>325</v>
      </c>
      <c r="T1129" s="25">
        <f t="shared" si="269"/>
        <v>380</v>
      </c>
    </row>
    <row r="1130" spans="1:20" x14ac:dyDescent="0.25">
      <c r="A1130" s="2">
        <v>46213</v>
      </c>
      <c r="B1130" s="100" t="s">
        <v>1451</v>
      </c>
      <c r="C1130" s="76">
        <v>11.9</v>
      </c>
      <c r="D1130" s="48">
        <f t="shared" si="259"/>
        <v>1</v>
      </c>
      <c r="E1130" s="391">
        <v>467</v>
      </c>
      <c r="F1130" s="253">
        <f t="shared" si="260"/>
        <v>0</v>
      </c>
      <c r="G1130" s="84">
        <v>12.41</v>
      </c>
      <c r="H1130" s="48">
        <f t="shared" si="270"/>
        <v>1</v>
      </c>
      <c r="I1130" s="79">
        <f t="shared" si="271"/>
        <v>0</v>
      </c>
      <c r="N1130" s="25" t="str">
        <f t="shared" si="273"/>
        <v>CA</v>
      </c>
      <c r="O1130" s="25">
        <f t="shared" si="265"/>
        <v>11.6</v>
      </c>
      <c r="P1130" s="25">
        <f t="shared" si="266"/>
        <v>12.04</v>
      </c>
      <c r="Q1130" s="25">
        <f t="shared" si="267"/>
        <v>8</v>
      </c>
      <c r="R1130" s="25">
        <f t="shared" si="272"/>
        <v>14.4</v>
      </c>
      <c r="S1130" s="25">
        <f t="shared" si="268"/>
        <v>325</v>
      </c>
      <c r="T1130" s="25">
        <f t="shared" si="269"/>
        <v>380</v>
      </c>
    </row>
    <row r="1131" spans="1:20" x14ac:dyDescent="0.25">
      <c r="A1131" s="2">
        <v>46213</v>
      </c>
      <c r="B1131" s="100" t="s">
        <v>1452</v>
      </c>
      <c r="C1131" s="76">
        <v>11.9</v>
      </c>
      <c r="D1131" s="48">
        <f t="shared" si="259"/>
        <v>1</v>
      </c>
      <c r="E1131" s="391">
        <v>472</v>
      </c>
      <c r="F1131" s="253">
        <f t="shared" si="260"/>
        <v>0</v>
      </c>
      <c r="G1131" s="84">
        <v>10.41</v>
      </c>
      <c r="H1131" s="48">
        <f t="shared" si="270"/>
        <v>1</v>
      </c>
      <c r="I1131" s="79">
        <f t="shared" si="271"/>
        <v>0</v>
      </c>
      <c r="N1131" s="25" t="str">
        <f t="shared" si="273"/>
        <v>CA</v>
      </c>
      <c r="O1131" s="25">
        <f t="shared" si="265"/>
        <v>11.6</v>
      </c>
      <c r="P1131" s="25">
        <f t="shared" si="266"/>
        <v>12.04</v>
      </c>
      <c r="Q1131" s="25">
        <f t="shared" si="267"/>
        <v>8</v>
      </c>
      <c r="R1131" s="25">
        <f t="shared" si="272"/>
        <v>14.4</v>
      </c>
      <c r="S1131" s="25">
        <f t="shared" si="268"/>
        <v>325</v>
      </c>
      <c r="T1131" s="25">
        <f t="shared" si="269"/>
        <v>380</v>
      </c>
    </row>
    <row r="1132" spans="1:20" x14ac:dyDescent="0.25">
      <c r="A1132" s="2">
        <v>46213</v>
      </c>
      <c r="B1132" s="100" t="s">
        <v>1453</v>
      </c>
      <c r="C1132" s="76">
        <v>11.8</v>
      </c>
      <c r="D1132" s="48">
        <f t="shared" si="259"/>
        <v>1</v>
      </c>
      <c r="E1132" s="391">
        <v>504</v>
      </c>
      <c r="F1132" s="253">
        <f t="shared" si="260"/>
        <v>0</v>
      </c>
      <c r="G1132" s="84">
        <v>11.28</v>
      </c>
      <c r="H1132" s="48">
        <f t="shared" si="270"/>
        <v>1</v>
      </c>
      <c r="I1132" s="79">
        <f t="shared" si="271"/>
        <v>0</v>
      </c>
      <c r="N1132" s="25" t="str">
        <f t="shared" si="273"/>
        <v>CA</v>
      </c>
      <c r="O1132" s="25">
        <f t="shared" si="265"/>
        <v>11.6</v>
      </c>
      <c r="P1132" s="25">
        <f t="shared" si="266"/>
        <v>12.04</v>
      </c>
      <c r="Q1132" s="25">
        <f t="shared" si="267"/>
        <v>8</v>
      </c>
      <c r="R1132" s="25">
        <f t="shared" si="272"/>
        <v>14.4</v>
      </c>
      <c r="S1132" s="25">
        <f t="shared" si="268"/>
        <v>325</v>
      </c>
      <c r="T1132" s="25">
        <f t="shared" si="269"/>
        <v>380</v>
      </c>
    </row>
    <row r="1133" spans="1:20" x14ac:dyDescent="0.25">
      <c r="A1133" s="2">
        <v>46213</v>
      </c>
      <c r="B1133" s="100" t="s">
        <v>1454</v>
      </c>
      <c r="C1133" s="76">
        <v>11.6</v>
      </c>
      <c r="D1133" s="48">
        <f t="shared" si="259"/>
        <v>1</v>
      </c>
      <c r="E1133" s="391">
        <v>385</v>
      </c>
      <c r="F1133" s="253">
        <f t="shared" si="260"/>
        <v>0</v>
      </c>
      <c r="G1133" s="84">
        <v>11.41</v>
      </c>
      <c r="H1133" s="48">
        <f t="shared" si="270"/>
        <v>1</v>
      </c>
      <c r="I1133" s="79">
        <f t="shared" si="271"/>
        <v>0</v>
      </c>
      <c r="N1133" s="25" t="str">
        <f t="shared" si="273"/>
        <v>CA</v>
      </c>
      <c r="O1133" s="25">
        <f t="shared" si="265"/>
        <v>11.6</v>
      </c>
      <c r="P1133" s="25">
        <f t="shared" si="266"/>
        <v>12.04</v>
      </c>
      <c r="Q1133" s="25">
        <f t="shared" si="267"/>
        <v>8</v>
      </c>
      <c r="R1133" s="25">
        <f t="shared" si="272"/>
        <v>14.4</v>
      </c>
      <c r="S1133" s="25">
        <f t="shared" si="268"/>
        <v>325</v>
      </c>
      <c r="T1133" s="25">
        <f t="shared" si="269"/>
        <v>380</v>
      </c>
    </row>
    <row r="1134" spans="1:20" x14ac:dyDescent="0.25">
      <c r="A1134" s="2">
        <v>46214</v>
      </c>
      <c r="B1134" s="100" t="s">
        <v>1455</v>
      </c>
      <c r="C1134" s="76">
        <v>11.7</v>
      </c>
      <c r="D1134" s="48">
        <f t="shared" si="259"/>
        <v>1</v>
      </c>
      <c r="E1134" s="391">
        <v>420</v>
      </c>
      <c r="F1134" s="253">
        <f t="shared" si="260"/>
        <v>0</v>
      </c>
      <c r="G1134" s="84">
        <v>13.12</v>
      </c>
      <c r="H1134" s="48">
        <f t="shared" si="270"/>
        <v>1</v>
      </c>
      <c r="I1134" s="79">
        <f t="shared" si="271"/>
        <v>0</v>
      </c>
      <c r="N1134" s="25" t="str">
        <f t="shared" si="273"/>
        <v>ST</v>
      </c>
      <c r="O1134" s="25">
        <f t="shared" si="265"/>
        <v>11.6</v>
      </c>
      <c r="P1134" s="25">
        <f t="shared" si="266"/>
        <v>12.04</v>
      </c>
      <c r="Q1134" s="25">
        <f t="shared" si="267"/>
        <v>8</v>
      </c>
      <c r="R1134" s="25">
        <f t="shared" si="272"/>
        <v>14.4</v>
      </c>
      <c r="S1134" s="25">
        <f t="shared" si="268"/>
        <v>325</v>
      </c>
      <c r="T1134" s="25">
        <f t="shared" si="269"/>
        <v>380</v>
      </c>
    </row>
    <row r="1135" spans="1:20" x14ac:dyDescent="0.25">
      <c r="A1135" s="2">
        <v>46214</v>
      </c>
      <c r="B1135" s="100" t="s">
        <v>1456</v>
      </c>
      <c r="C1135" s="76">
        <v>11.6</v>
      </c>
      <c r="D1135" s="48">
        <f t="shared" si="259"/>
        <v>1</v>
      </c>
      <c r="E1135" s="391">
        <v>393</v>
      </c>
      <c r="F1135" s="253">
        <f t="shared" si="260"/>
        <v>0</v>
      </c>
      <c r="G1135" s="84">
        <v>12.18</v>
      </c>
      <c r="H1135" s="48">
        <f t="shared" si="270"/>
        <v>1</v>
      </c>
      <c r="I1135" s="79">
        <f t="shared" si="271"/>
        <v>0</v>
      </c>
      <c r="N1135" s="25" t="str">
        <f t="shared" si="273"/>
        <v>ST</v>
      </c>
      <c r="O1135" s="25">
        <f t="shared" si="265"/>
        <v>11.6</v>
      </c>
      <c r="P1135" s="25">
        <f t="shared" si="266"/>
        <v>12.04</v>
      </c>
      <c r="Q1135" s="25">
        <f t="shared" si="267"/>
        <v>8</v>
      </c>
      <c r="R1135" s="25">
        <f t="shared" si="272"/>
        <v>14.4</v>
      </c>
      <c r="S1135" s="25">
        <f t="shared" si="268"/>
        <v>325</v>
      </c>
      <c r="T1135" s="25">
        <f t="shared" si="269"/>
        <v>380</v>
      </c>
    </row>
    <row r="1136" spans="1:20" x14ac:dyDescent="0.25">
      <c r="A1136" s="2">
        <v>46214</v>
      </c>
      <c r="B1136" s="100" t="s">
        <v>1457</v>
      </c>
      <c r="C1136" s="76">
        <v>11.8</v>
      </c>
      <c r="D1136" s="48">
        <f t="shared" si="259"/>
        <v>1</v>
      </c>
      <c r="E1136" s="391">
        <v>404</v>
      </c>
      <c r="F1136" s="253">
        <f t="shared" si="260"/>
        <v>0</v>
      </c>
      <c r="G1136" s="84">
        <v>13.41</v>
      </c>
      <c r="H1136" s="48">
        <f t="shared" si="270"/>
        <v>1</v>
      </c>
      <c r="I1136" s="79">
        <f t="shared" si="271"/>
        <v>0</v>
      </c>
      <c r="N1136" s="25" t="str">
        <f t="shared" si="273"/>
        <v>ST</v>
      </c>
      <c r="O1136" s="25">
        <f t="shared" si="265"/>
        <v>11.6</v>
      </c>
      <c r="P1136" s="25">
        <f t="shared" si="266"/>
        <v>12.04</v>
      </c>
      <c r="Q1136" s="25">
        <f t="shared" si="267"/>
        <v>8</v>
      </c>
      <c r="R1136" s="25">
        <f t="shared" si="272"/>
        <v>14.4</v>
      </c>
      <c r="S1136" s="25">
        <f t="shared" si="268"/>
        <v>325</v>
      </c>
      <c r="T1136" s="25">
        <f t="shared" si="269"/>
        <v>380</v>
      </c>
    </row>
    <row r="1137" spans="1:20" x14ac:dyDescent="0.25">
      <c r="A1137" s="2">
        <v>46214</v>
      </c>
      <c r="B1137" s="100" t="s">
        <v>1458</v>
      </c>
      <c r="C1137" s="76">
        <v>11.7</v>
      </c>
      <c r="D1137" s="48">
        <f t="shared" si="259"/>
        <v>1</v>
      </c>
      <c r="E1137" s="391">
        <v>453</v>
      </c>
      <c r="F1137" s="253">
        <f t="shared" si="260"/>
        <v>0</v>
      </c>
      <c r="G1137" s="84">
        <v>12.36</v>
      </c>
      <c r="H1137" s="48">
        <f t="shared" si="270"/>
        <v>1</v>
      </c>
      <c r="I1137" s="79">
        <f t="shared" si="271"/>
        <v>0</v>
      </c>
      <c r="N1137" s="25" t="str">
        <f t="shared" si="273"/>
        <v>ST</v>
      </c>
      <c r="O1137" s="25">
        <f t="shared" si="265"/>
        <v>11.6</v>
      </c>
      <c r="P1137" s="25">
        <f t="shared" si="266"/>
        <v>12.04</v>
      </c>
      <c r="Q1137" s="25">
        <f t="shared" si="267"/>
        <v>8</v>
      </c>
      <c r="R1137" s="25">
        <f t="shared" si="272"/>
        <v>14.4</v>
      </c>
      <c r="S1137" s="25">
        <f t="shared" si="268"/>
        <v>325</v>
      </c>
      <c r="T1137" s="25">
        <f t="shared" si="269"/>
        <v>380</v>
      </c>
    </row>
    <row r="1138" spans="1:20" x14ac:dyDescent="0.25">
      <c r="A1138" s="2">
        <v>46214</v>
      </c>
      <c r="B1138" s="100" t="s">
        <v>1459</v>
      </c>
      <c r="C1138" s="76">
        <v>11.7</v>
      </c>
      <c r="D1138" s="48">
        <f t="shared" si="259"/>
        <v>1</v>
      </c>
      <c r="E1138" s="391">
        <v>525</v>
      </c>
      <c r="F1138" s="253">
        <f t="shared" si="260"/>
        <v>0</v>
      </c>
      <c r="G1138" s="84">
        <v>12.52</v>
      </c>
      <c r="H1138" s="48">
        <f t="shared" si="270"/>
        <v>1</v>
      </c>
      <c r="I1138" s="79">
        <f t="shared" si="271"/>
        <v>0</v>
      </c>
      <c r="N1138" s="25" t="str">
        <f t="shared" si="273"/>
        <v>ST</v>
      </c>
      <c r="O1138" s="25">
        <f t="shared" si="265"/>
        <v>11.6</v>
      </c>
      <c r="P1138" s="25">
        <f t="shared" si="266"/>
        <v>12.04</v>
      </c>
      <c r="Q1138" s="25">
        <f t="shared" si="267"/>
        <v>8</v>
      </c>
      <c r="R1138" s="25">
        <f t="shared" si="272"/>
        <v>14.4</v>
      </c>
      <c r="S1138" s="25">
        <f t="shared" si="268"/>
        <v>325</v>
      </c>
      <c r="T1138" s="25">
        <f t="shared" si="269"/>
        <v>380</v>
      </c>
    </row>
    <row r="1139" spans="1:20" x14ac:dyDescent="0.25">
      <c r="A1139" s="2">
        <v>46214</v>
      </c>
      <c r="B1139" s="100" t="s">
        <v>1460</v>
      </c>
      <c r="C1139" s="76">
        <v>11.6</v>
      </c>
      <c r="D1139" s="48">
        <f t="shared" si="259"/>
        <v>1</v>
      </c>
      <c r="E1139" s="391">
        <v>388</v>
      </c>
      <c r="F1139" s="253">
        <f t="shared" si="260"/>
        <v>0</v>
      </c>
      <c r="G1139" s="84">
        <v>12.75</v>
      </c>
      <c r="H1139" s="48">
        <f t="shared" si="270"/>
        <v>1</v>
      </c>
      <c r="I1139" s="79">
        <f t="shared" si="271"/>
        <v>0</v>
      </c>
      <c r="N1139" s="25" t="str">
        <f t="shared" si="273"/>
        <v>ST</v>
      </c>
      <c r="O1139" s="25">
        <f t="shared" si="265"/>
        <v>11.6</v>
      </c>
      <c r="P1139" s="25">
        <f t="shared" si="266"/>
        <v>12.04</v>
      </c>
      <c r="Q1139" s="25">
        <f t="shared" si="267"/>
        <v>8</v>
      </c>
      <c r="R1139" s="25">
        <f t="shared" si="272"/>
        <v>14.4</v>
      </c>
      <c r="S1139" s="25">
        <f t="shared" si="268"/>
        <v>325</v>
      </c>
      <c r="T1139" s="25">
        <f t="shared" si="269"/>
        <v>380</v>
      </c>
    </row>
    <row r="1140" spans="1:20" x14ac:dyDescent="0.25">
      <c r="A1140" s="2">
        <v>46215</v>
      </c>
      <c r="B1140" s="100" t="s">
        <v>1461</v>
      </c>
      <c r="C1140" s="76">
        <v>11.8</v>
      </c>
      <c r="D1140" s="48">
        <f t="shared" si="259"/>
        <v>1</v>
      </c>
      <c r="E1140" s="391">
        <v>457</v>
      </c>
      <c r="F1140" s="253">
        <f t="shared" si="260"/>
        <v>0</v>
      </c>
      <c r="G1140" s="84">
        <v>12.88</v>
      </c>
      <c r="H1140" s="48">
        <f t="shared" si="270"/>
        <v>1</v>
      </c>
      <c r="I1140" s="79">
        <f t="shared" si="271"/>
        <v>0</v>
      </c>
      <c r="N1140" s="25" t="str">
        <f t="shared" si="273"/>
        <v>ST</v>
      </c>
      <c r="O1140" s="25">
        <f t="shared" si="265"/>
        <v>11.6</v>
      </c>
      <c r="P1140" s="25">
        <f t="shared" si="266"/>
        <v>12.04</v>
      </c>
      <c r="Q1140" s="25">
        <f t="shared" si="267"/>
        <v>8</v>
      </c>
      <c r="R1140" s="25">
        <f t="shared" si="272"/>
        <v>14.4</v>
      </c>
      <c r="S1140" s="25">
        <f t="shared" si="268"/>
        <v>325</v>
      </c>
      <c r="T1140" s="25">
        <f t="shared" si="269"/>
        <v>380</v>
      </c>
    </row>
    <row r="1141" spans="1:20" x14ac:dyDescent="0.25">
      <c r="A1141" s="2">
        <v>46215</v>
      </c>
      <c r="B1141" s="100" t="s">
        <v>1462</v>
      </c>
      <c r="C1141" s="76">
        <v>11.6</v>
      </c>
      <c r="D1141" s="48">
        <f t="shared" si="259"/>
        <v>1</v>
      </c>
      <c r="E1141" s="391">
        <v>438</v>
      </c>
      <c r="F1141" s="253">
        <f t="shared" si="260"/>
        <v>0</v>
      </c>
      <c r="G1141" s="84">
        <v>12.72</v>
      </c>
      <c r="H1141" s="48">
        <f t="shared" si="270"/>
        <v>1</v>
      </c>
      <c r="I1141" s="79">
        <f t="shared" si="271"/>
        <v>0</v>
      </c>
      <c r="N1141" s="25" t="str">
        <f t="shared" si="273"/>
        <v>ST</v>
      </c>
      <c r="O1141" s="25">
        <f t="shared" si="265"/>
        <v>11.6</v>
      </c>
      <c r="P1141" s="25">
        <f t="shared" si="266"/>
        <v>12.04</v>
      </c>
      <c r="Q1141" s="25">
        <f t="shared" si="267"/>
        <v>8</v>
      </c>
      <c r="R1141" s="25">
        <f t="shared" si="272"/>
        <v>14.4</v>
      </c>
      <c r="S1141" s="25">
        <f t="shared" si="268"/>
        <v>325</v>
      </c>
      <c r="T1141" s="25">
        <f t="shared" si="269"/>
        <v>380</v>
      </c>
    </row>
    <row r="1142" spans="1:20" x14ac:dyDescent="0.25">
      <c r="A1142" s="2">
        <v>46216</v>
      </c>
      <c r="B1142" s="100" t="s">
        <v>1463</v>
      </c>
      <c r="C1142" s="76">
        <v>11.7</v>
      </c>
      <c r="D1142" s="48">
        <f t="shared" si="259"/>
        <v>1</v>
      </c>
      <c r="E1142" s="391">
        <v>410</v>
      </c>
      <c r="F1142" s="253">
        <f t="shared" si="260"/>
        <v>0</v>
      </c>
      <c r="G1142" s="84">
        <v>11.52</v>
      </c>
      <c r="H1142" s="48">
        <f t="shared" si="270"/>
        <v>1</v>
      </c>
      <c r="I1142" s="79">
        <f t="shared" si="271"/>
        <v>0</v>
      </c>
      <c r="N1142" s="25" t="str">
        <f t="shared" si="273"/>
        <v>ST</v>
      </c>
      <c r="O1142" s="25">
        <f t="shared" si="265"/>
        <v>11.6</v>
      </c>
      <c r="P1142" s="25">
        <f t="shared" si="266"/>
        <v>12.04</v>
      </c>
      <c r="Q1142" s="25">
        <f t="shared" si="267"/>
        <v>8</v>
      </c>
      <c r="R1142" s="25">
        <f t="shared" si="272"/>
        <v>14.4</v>
      </c>
      <c r="S1142" s="25">
        <f t="shared" si="268"/>
        <v>325</v>
      </c>
      <c r="T1142" s="25">
        <f t="shared" si="269"/>
        <v>380</v>
      </c>
    </row>
    <row r="1143" spans="1:20" x14ac:dyDescent="0.25">
      <c r="A1143" s="2">
        <v>46217</v>
      </c>
      <c r="B1143" s="100" t="s">
        <v>1464</v>
      </c>
      <c r="C1143" s="76">
        <v>11.7</v>
      </c>
      <c r="D1143" s="48">
        <f t="shared" si="259"/>
        <v>1</v>
      </c>
      <c r="E1143" s="391">
        <v>391</v>
      </c>
      <c r="F1143" s="253">
        <f t="shared" si="260"/>
        <v>0</v>
      </c>
      <c r="G1143" s="84">
        <v>12.16</v>
      </c>
      <c r="H1143" s="48">
        <f t="shared" si="270"/>
        <v>1</v>
      </c>
      <c r="I1143" s="79">
        <f t="shared" si="271"/>
        <v>0</v>
      </c>
      <c r="N1143" s="25" t="str">
        <f t="shared" si="273"/>
        <v>ST</v>
      </c>
      <c r="O1143" s="25">
        <f t="shared" si="265"/>
        <v>11.6</v>
      </c>
      <c r="P1143" s="25">
        <f t="shared" si="266"/>
        <v>12.04</v>
      </c>
      <c r="Q1143" s="25">
        <f t="shared" si="267"/>
        <v>8</v>
      </c>
      <c r="R1143" s="25">
        <f t="shared" si="272"/>
        <v>14.4</v>
      </c>
      <c r="S1143" s="25">
        <f t="shared" si="268"/>
        <v>325</v>
      </c>
      <c r="T1143" s="25">
        <f t="shared" si="269"/>
        <v>380</v>
      </c>
    </row>
    <row r="1144" spans="1:20" x14ac:dyDescent="0.25">
      <c r="A1144" s="2">
        <v>46217</v>
      </c>
      <c r="B1144" s="100" t="s">
        <v>1465</v>
      </c>
      <c r="C1144" s="76">
        <v>11.6</v>
      </c>
      <c r="D1144" s="48">
        <f t="shared" si="259"/>
        <v>1</v>
      </c>
      <c r="E1144" s="391">
        <v>415</v>
      </c>
      <c r="F1144" s="253">
        <f t="shared" si="260"/>
        <v>0</v>
      </c>
      <c r="G1144" s="84">
        <v>12.21</v>
      </c>
      <c r="H1144" s="48">
        <f t="shared" si="270"/>
        <v>1</v>
      </c>
      <c r="I1144" s="79">
        <f t="shared" si="271"/>
        <v>0</v>
      </c>
      <c r="N1144" s="25" t="str">
        <f t="shared" si="273"/>
        <v>ST</v>
      </c>
      <c r="O1144" s="25">
        <f t="shared" si="265"/>
        <v>11.6</v>
      </c>
      <c r="P1144" s="25">
        <f t="shared" si="266"/>
        <v>12.04</v>
      </c>
      <c r="Q1144" s="25">
        <f t="shared" si="267"/>
        <v>8</v>
      </c>
      <c r="R1144" s="25">
        <f t="shared" si="272"/>
        <v>14.4</v>
      </c>
      <c r="S1144" s="25">
        <f t="shared" si="268"/>
        <v>325</v>
      </c>
      <c r="T1144" s="25">
        <f t="shared" si="269"/>
        <v>380</v>
      </c>
    </row>
    <row r="1145" spans="1:20" x14ac:dyDescent="0.25">
      <c r="A1145" s="2">
        <v>46217</v>
      </c>
      <c r="B1145" s="100" t="s">
        <v>1466</v>
      </c>
      <c r="C1145" s="76">
        <v>11.7</v>
      </c>
      <c r="D1145" s="48">
        <f t="shared" si="259"/>
        <v>1</v>
      </c>
      <c r="E1145" s="391">
        <v>386</v>
      </c>
      <c r="F1145" s="253">
        <f t="shared" si="260"/>
        <v>0</v>
      </c>
      <c r="G1145" s="84">
        <v>12.48</v>
      </c>
      <c r="H1145" s="48">
        <f t="shared" si="270"/>
        <v>1</v>
      </c>
      <c r="I1145" s="79">
        <f t="shared" si="271"/>
        <v>0</v>
      </c>
      <c r="N1145" s="25" t="str">
        <f t="shared" si="273"/>
        <v>ST</v>
      </c>
      <c r="O1145" s="25">
        <f t="shared" si="265"/>
        <v>11.6</v>
      </c>
      <c r="P1145" s="25">
        <f t="shared" si="266"/>
        <v>12.04</v>
      </c>
      <c r="Q1145" s="25">
        <f t="shared" si="267"/>
        <v>8</v>
      </c>
      <c r="R1145" s="25">
        <f t="shared" si="272"/>
        <v>14.4</v>
      </c>
      <c r="S1145" s="25">
        <f t="shared" si="268"/>
        <v>325</v>
      </c>
      <c r="T1145" s="25">
        <f t="shared" si="269"/>
        <v>380</v>
      </c>
    </row>
    <row r="1146" spans="1:20" x14ac:dyDescent="0.25">
      <c r="A1146" s="2">
        <v>46217</v>
      </c>
      <c r="B1146" s="100" t="s">
        <v>1467</v>
      </c>
      <c r="C1146" s="76">
        <v>11.8</v>
      </c>
      <c r="D1146" s="48">
        <f t="shared" si="259"/>
        <v>1</v>
      </c>
      <c r="E1146" s="391">
        <v>393</v>
      </c>
      <c r="F1146" s="253">
        <f t="shared" si="260"/>
        <v>0</v>
      </c>
      <c r="G1146" s="84">
        <v>12.13</v>
      </c>
      <c r="H1146" s="48">
        <f t="shared" si="270"/>
        <v>1</v>
      </c>
      <c r="I1146" s="79">
        <f t="shared" si="271"/>
        <v>0</v>
      </c>
      <c r="N1146" s="25" t="str">
        <f t="shared" si="273"/>
        <v>ST</v>
      </c>
      <c r="O1146" s="25">
        <f t="shared" si="265"/>
        <v>11.6</v>
      </c>
      <c r="P1146" s="25">
        <f t="shared" si="266"/>
        <v>12.04</v>
      </c>
      <c r="Q1146" s="25">
        <f t="shared" si="267"/>
        <v>8</v>
      </c>
      <c r="R1146" s="25">
        <f t="shared" si="272"/>
        <v>14.4</v>
      </c>
      <c r="S1146" s="25">
        <f t="shared" si="268"/>
        <v>325</v>
      </c>
      <c r="T1146" s="25">
        <f t="shared" si="269"/>
        <v>380</v>
      </c>
    </row>
    <row r="1147" spans="1:20" x14ac:dyDescent="0.25">
      <c r="A1147" s="2">
        <v>46217</v>
      </c>
      <c r="B1147" s="100" t="s">
        <v>1468</v>
      </c>
      <c r="C1147" s="76">
        <v>11.8</v>
      </c>
      <c r="D1147" s="48">
        <f t="shared" si="259"/>
        <v>1</v>
      </c>
      <c r="E1147" s="309">
        <v>378</v>
      </c>
      <c r="F1147" s="253">
        <f t="shared" si="260"/>
        <v>1</v>
      </c>
      <c r="G1147" s="84">
        <v>12.01</v>
      </c>
      <c r="H1147" s="48">
        <f t="shared" si="270"/>
        <v>1</v>
      </c>
      <c r="I1147" s="79">
        <f t="shared" si="271"/>
        <v>1</v>
      </c>
      <c r="N1147" s="25" t="str">
        <f t="shared" si="273"/>
        <v>ST</v>
      </c>
      <c r="O1147" s="25">
        <f t="shared" si="265"/>
        <v>11.6</v>
      </c>
      <c r="P1147" s="25">
        <f t="shared" si="266"/>
        <v>12.04</v>
      </c>
      <c r="Q1147" s="25">
        <f t="shared" si="267"/>
        <v>8</v>
      </c>
      <c r="R1147" s="25">
        <f t="shared" si="272"/>
        <v>14.4</v>
      </c>
      <c r="S1147" s="25">
        <f t="shared" si="268"/>
        <v>325</v>
      </c>
      <c r="T1147" s="25">
        <f t="shared" si="269"/>
        <v>380</v>
      </c>
    </row>
    <row r="1148" spans="1:20" x14ac:dyDescent="0.25">
      <c r="A1148" s="2">
        <v>46217</v>
      </c>
      <c r="B1148" s="100" t="s">
        <v>1469</v>
      </c>
      <c r="C1148" s="76">
        <v>11.8</v>
      </c>
      <c r="D1148" s="48">
        <f t="shared" si="259"/>
        <v>1</v>
      </c>
      <c r="E1148" s="391">
        <v>407</v>
      </c>
      <c r="F1148" s="253">
        <f t="shared" si="260"/>
        <v>0</v>
      </c>
      <c r="G1148" s="84">
        <v>12.12</v>
      </c>
      <c r="H1148" s="48">
        <f t="shared" si="270"/>
        <v>1</v>
      </c>
      <c r="I1148" s="79">
        <f t="shared" si="271"/>
        <v>0</v>
      </c>
      <c r="N1148" s="25" t="str">
        <f t="shared" si="273"/>
        <v>ST</v>
      </c>
      <c r="O1148" s="25">
        <f t="shared" si="265"/>
        <v>11.6</v>
      </c>
      <c r="P1148" s="25">
        <f t="shared" si="266"/>
        <v>12.04</v>
      </c>
      <c r="Q1148" s="25">
        <f t="shared" si="267"/>
        <v>8</v>
      </c>
      <c r="R1148" s="25">
        <f t="shared" si="272"/>
        <v>14.4</v>
      </c>
      <c r="S1148" s="25">
        <f t="shared" si="268"/>
        <v>325</v>
      </c>
      <c r="T1148" s="25">
        <f t="shared" si="269"/>
        <v>380</v>
      </c>
    </row>
    <row r="1149" spans="1:20" x14ac:dyDescent="0.25">
      <c r="A1149" s="2">
        <v>46217</v>
      </c>
      <c r="B1149" s="100" t="s">
        <v>1470</v>
      </c>
      <c r="C1149" s="76">
        <v>11.9</v>
      </c>
      <c r="D1149" s="48">
        <f t="shared" si="259"/>
        <v>1</v>
      </c>
      <c r="E1149" s="391">
        <v>386</v>
      </c>
      <c r="F1149" s="253">
        <f t="shared" si="260"/>
        <v>0</v>
      </c>
      <c r="G1149" s="84">
        <v>12.28</v>
      </c>
      <c r="H1149" s="48">
        <f t="shared" si="270"/>
        <v>1</v>
      </c>
      <c r="I1149" s="79">
        <f t="shared" si="271"/>
        <v>0</v>
      </c>
      <c r="N1149" s="25" t="str">
        <f t="shared" si="273"/>
        <v>ST</v>
      </c>
      <c r="O1149" s="25">
        <f t="shared" si="265"/>
        <v>11.6</v>
      </c>
      <c r="P1149" s="25">
        <f t="shared" si="266"/>
        <v>12.04</v>
      </c>
      <c r="Q1149" s="25">
        <f t="shared" si="267"/>
        <v>8</v>
      </c>
      <c r="R1149" s="25">
        <f t="shared" si="272"/>
        <v>14.4</v>
      </c>
      <c r="S1149" s="25">
        <f t="shared" si="268"/>
        <v>325</v>
      </c>
      <c r="T1149" s="25">
        <f t="shared" si="269"/>
        <v>380</v>
      </c>
    </row>
    <row r="1150" spans="1:20" x14ac:dyDescent="0.25">
      <c r="A1150" s="2">
        <v>46217</v>
      </c>
      <c r="B1150" s="100" t="s">
        <v>1471</v>
      </c>
      <c r="C1150" s="101">
        <v>11.6</v>
      </c>
      <c r="D1150" s="48">
        <f t="shared" si="259"/>
        <v>1</v>
      </c>
      <c r="E1150" s="391">
        <v>418</v>
      </c>
      <c r="F1150" s="253">
        <f t="shared" si="260"/>
        <v>0</v>
      </c>
      <c r="G1150" s="84">
        <v>12.21</v>
      </c>
      <c r="H1150" s="48">
        <f t="shared" si="270"/>
        <v>1</v>
      </c>
      <c r="I1150" s="79">
        <f t="shared" si="271"/>
        <v>0</v>
      </c>
      <c r="N1150" s="25" t="str">
        <f t="shared" si="273"/>
        <v>CA</v>
      </c>
      <c r="O1150" s="25">
        <f t="shared" si="265"/>
        <v>11.6</v>
      </c>
      <c r="P1150" s="25">
        <f t="shared" si="266"/>
        <v>12.04</v>
      </c>
      <c r="Q1150" s="25">
        <f t="shared" si="267"/>
        <v>8</v>
      </c>
      <c r="R1150" s="25">
        <f t="shared" si="272"/>
        <v>14.4</v>
      </c>
      <c r="S1150" s="25">
        <f t="shared" si="268"/>
        <v>325</v>
      </c>
      <c r="T1150" s="25">
        <f t="shared" si="269"/>
        <v>380</v>
      </c>
    </row>
    <row r="1151" spans="1:20" x14ac:dyDescent="0.25">
      <c r="A1151" s="2">
        <v>46217</v>
      </c>
      <c r="B1151" s="100" t="s">
        <v>1472</v>
      </c>
      <c r="C1151" s="76">
        <v>12</v>
      </c>
      <c r="D1151" s="48">
        <f t="shared" si="259"/>
        <v>1</v>
      </c>
      <c r="E1151" s="391">
        <v>410</v>
      </c>
      <c r="F1151" s="253">
        <f t="shared" si="260"/>
        <v>0</v>
      </c>
      <c r="G1151" s="84">
        <v>13.88</v>
      </c>
      <c r="H1151" s="48">
        <f t="shared" si="270"/>
        <v>1</v>
      </c>
      <c r="I1151" s="79">
        <f t="shared" si="271"/>
        <v>0</v>
      </c>
      <c r="N1151" s="25" t="str">
        <f t="shared" si="273"/>
        <v>CA</v>
      </c>
      <c r="O1151" s="25">
        <f t="shared" si="265"/>
        <v>11.6</v>
      </c>
      <c r="P1151" s="25">
        <f t="shared" si="266"/>
        <v>12.04</v>
      </c>
      <c r="Q1151" s="25">
        <f t="shared" si="267"/>
        <v>8</v>
      </c>
      <c r="R1151" s="25">
        <f t="shared" si="272"/>
        <v>14.4</v>
      </c>
      <c r="S1151" s="25">
        <f t="shared" si="268"/>
        <v>325</v>
      </c>
      <c r="T1151" s="25">
        <f t="shared" si="269"/>
        <v>380</v>
      </c>
    </row>
    <row r="1152" spans="1:20" x14ac:dyDescent="0.25">
      <c r="A1152" s="2">
        <v>46218</v>
      </c>
      <c r="B1152" s="100" t="s">
        <v>1473</v>
      </c>
      <c r="C1152" s="76">
        <v>11.7</v>
      </c>
      <c r="D1152" s="48">
        <f t="shared" si="259"/>
        <v>1</v>
      </c>
      <c r="E1152" s="391">
        <v>473</v>
      </c>
      <c r="F1152" s="253">
        <f t="shared" si="260"/>
        <v>0</v>
      </c>
      <c r="G1152" s="84">
        <v>13</v>
      </c>
      <c r="H1152" s="48">
        <f t="shared" si="270"/>
        <v>1</v>
      </c>
      <c r="I1152" s="79">
        <f t="shared" si="271"/>
        <v>0</v>
      </c>
      <c r="N1152" s="25" t="str">
        <f t="shared" si="273"/>
        <v>CA</v>
      </c>
      <c r="O1152" s="25">
        <f t="shared" si="265"/>
        <v>11.6</v>
      </c>
      <c r="P1152" s="25">
        <f t="shared" si="266"/>
        <v>12.04</v>
      </c>
      <c r="Q1152" s="25">
        <f t="shared" si="267"/>
        <v>8</v>
      </c>
      <c r="R1152" s="25">
        <f t="shared" si="272"/>
        <v>14.4</v>
      </c>
      <c r="S1152" s="25">
        <f t="shared" si="268"/>
        <v>325</v>
      </c>
      <c r="T1152" s="25">
        <f t="shared" si="269"/>
        <v>380</v>
      </c>
    </row>
    <row r="1153" spans="1:20" x14ac:dyDescent="0.25">
      <c r="A1153" s="2">
        <v>46219</v>
      </c>
      <c r="B1153" s="100" t="s">
        <v>773</v>
      </c>
      <c r="C1153" s="76">
        <v>17.3</v>
      </c>
      <c r="D1153" s="48">
        <f t="shared" si="259"/>
        <v>1</v>
      </c>
      <c r="E1153" s="391">
        <v>458</v>
      </c>
      <c r="F1153" s="253">
        <f t="shared" si="260"/>
        <v>0</v>
      </c>
      <c r="G1153" s="84"/>
      <c r="H1153" s="48"/>
      <c r="I1153" s="79">
        <f t="shared" si="271"/>
        <v>0</v>
      </c>
      <c r="N1153" s="25" t="str">
        <f t="shared" si="273"/>
        <v>SM</v>
      </c>
      <c r="O1153" s="25">
        <f t="shared" si="265"/>
        <v>17</v>
      </c>
      <c r="P1153" s="25">
        <f t="shared" si="266"/>
        <v>17.440000000000001</v>
      </c>
      <c r="Q1153" s="25">
        <f t="shared" si="267"/>
        <v>0</v>
      </c>
      <c r="R1153" s="25">
        <f t="shared" si="272"/>
        <v>0</v>
      </c>
      <c r="S1153" s="25">
        <f t="shared" si="268"/>
        <v>395</v>
      </c>
      <c r="T1153" s="25">
        <f t="shared" si="269"/>
        <v>445</v>
      </c>
    </row>
    <row r="1154" spans="1:20" x14ac:dyDescent="0.25">
      <c r="A1154" s="2">
        <v>46220</v>
      </c>
      <c r="B1154" s="100" t="s">
        <v>774</v>
      </c>
      <c r="C1154" s="76">
        <v>17.2</v>
      </c>
      <c r="D1154" s="48">
        <f t="shared" si="259"/>
        <v>1</v>
      </c>
      <c r="E1154" s="391">
        <v>498</v>
      </c>
      <c r="F1154" s="253">
        <f t="shared" si="260"/>
        <v>0</v>
      </c>
      <c r="G1154" s="84"/>
      <c r="H1154" s="48"/>
      <c r="I1154" s="79">
        <f t="shared" si="271"/>
        <v>0</v>
      </c>
      <c r="N1154" s="25" t="str">
        <f t="shared" si="273"/>
        <v>SM</v>
      </c>
      <c r="O1154" s="25">
        <f t="shared" si="265"/>
        <v>17</v>
      </c>
      <c r="P1154" s="25">
        <f t="shared" si="266"/>
        <v>17.440000000000001</v>
      </c>
      <c r="Q1154" s="25">
        <f t="shared" si="267"/>
        <v>0</v>
      </c>
      <c r="R1154" s="25">
        <f t="shared" si="272"/>
        <v>0</v>
      </c>
      <c r="S1154" s="25">
        <f t="shared" si="268"/>
        <v>395</v>
      </c>
      <c r="T1154" s="25">
        <f t="shared" si="269"/>
        <v>445</v>
      </c>
    </row>
    <row r="1155" spans="1:20" x14ac:dyDescent="0.25">
      <c r="A1155" s="2">
        <v>46220</v>
      </c>
      <c r="B1155" s="100" t="s">
        <v>775</v>
      </c>
      <c r="C1155" s="76">
        <v>17.3</v>
      </c>
      <c r="D1155" s="48">
        <f t="shared" ref="D1155:D1218" si="274">IF(+(IF(C1155&lt;O1155,0,IF(C1155&gt;P1155,0,1)))=1,1,0)</f>
        <v>1</v>
      </c>
      <c r="E1155" s="391">
        <v>486</v>
      </c>
      <c r="F1155" s="253">
        <f t="shared" si="260"/>
        <v>0</v>
      </c>
      <c r="G1155" s="84"/>
      <c r="H1155" s="48"/>
      <c r="I1155" s="79">
        <f t="shared" si="271"/>
        <v>0</v>
      </c>
      <c r="N1155" s="25" t="str">
        <f t="shared" si="273"/>
        <v>SM</v>
      </c>
      <c r="O1155" s="25">
        <f t="shared" si="265"/>
        <v>17</v>
      </c>
      <c r="P1155" s="25">
        <f t="shared" si="266"/>
        <v>17.440000000000001</v>
      </c>
      <c r="Q1155" s="25">
        <f t="shared" si="267"/>
        <v>0</v>
      </c>
      <c r="R1155" s="25">
        <f t="shared" si="272"/>
        <v>0</v>
      </c>
      <c r="S1155" s="25">
        <f t="shared" si="268"/>
        <v>395</v>
      </c>
      <c r="T1155" s="25">
        <f t="shared" si="269"/>
        <v>445</v>
      </c>
    </row>
    <row r="1156" spans="1:20" x14ac:dyDescent="0.25">
      <c r="A1156" s="2">
        <v>46220</v>
      </c>
      <c r="B1156" s="100" t="s">
        <v>776</v>
      </c>
      <c r="C1156" s="76">
        <v>17.399999999999999</v>
      </c>
      <c r="D1156" s="48">
        <f t="shared" si="274"/>
        <v>1</v>
      </c>
      <c r="E1156" s="391">
        <v>486</v>
      </c>
      <c r="F1156" s="253">
        <f t="shared" si="260"/>
        <v>0</v>
      </c>
      <c r="G1156" s="84"/>
      <c r="H1156" s="48"/>
      <c r="I1156" s="79">
        <f t="shared" si="271"/>
        <v>0</v>
      </c>
      <c r="N1156" s="25" t="str">
        <f t="shared" si="273"/>
        <v>SM</v>
      </c>
      <c r="O1156" s="25">
        <f t="shared" si="265"/>
        <v>17</v>
      </c>
      <c r="P1156" s="25">
        <f t="shared" si="266"/>
        <v>17.440000000000001</v>
      </c>
      <c r="Q1156" s="25">
        <f t="shared" si="267"/>
        <v>0</v>
      </c>
      <c r="R1156" s="25">
        <f t="shared" si="272"/>
        <v>0</v>
      </c>
      <c r="S1156" s="25">
        <f t="shared" si="268"/>
        <v>395</v>
      </c>
      <c r="T1156" s="25">
        <f t="shared" si="269"/>
        <v>445</v>
      </c>
    </row>
    <row r="1157" spans="1:20" x14ac:dyDescent="0.25">
      <c r="A1157" s="2">
        <v>46220</v>
      </c>
      <c r="B1157" s="100" t="s">
        <v>777</v>
      </c>
      <c r="C1157" s="213">
        <v>16.899999999999999</v>
      </c>
      <c r="D1157" s="48">
        <f t="shared" si="274"/>
        <v>0</v>
      </c>
      <c r="E1157" s="309">
        <v>444</v>
      </c>
      <c r="F1157" s="253">
        <f t="shared" si="260"/>
        <v>1</v>
      </c>
      <c r="G1157" s="84"/>
      <c r="H1157" s="48"/>
      <c r="I1157" s="79">
        <f t="shared" si="271"/>
        <v>0</v>
      </c>
      <c r="N1157" s="25" t="str">
        <f t="shared" si="273"/>
        <v>SM</v>
      </c>
      <c r="O1157" s="25">
        <f t="shared" si="265"/>
        <v>17</v>
      </c>
      <c r="P1157" s="25">
        <f t="shared" si="266"/>
        <v>17.440000000000001</v>
      </c>
      <c r="Q1157" s="25">
        <f t="shared" si="267"/>
        <v>0</v>
      </c>
      <c r="R1157" s="25">
        <f t="shared" si="272"/>
        <v>0</v>
      </c>
      <c r="S1157" s="25">
        <f t="shared" si="268"/>
        <v>395</v>
      </c>
      <c r="T1157" s="25">
        <f t="shared" si="269"/>
        <v>445</v>
      </c>
    </row>
    <row r="1158" spans="1:20" x14ac:dyDescent="0.25">
      <c r="A1158" s="2">
        <v>46220</v>
      </c>
      <c r="B1158" s="100" t="s">
        <v>778</v>
      </c>
      <c r="C1158" s="213">
        <v>17.7</v>
      </c>
      <c r="D1158" s="48">
        <f t="shared" si="274"/>
        <v>0</v>
      </c>
      <c r="E1158" s="309">
        <v>434</v>
      </c>
      <c r="F1158" s="253">
        <f t="shared" si="260"/>
        <v>1</v>
      </c>
      <c r="G1158" s="84"/>
      <c r="H1158" s="48"/>
      <c r="I1158" s="79">
        <f t="shared" si="271"/>
        <v>0</v>
      </c>
      <c r="N1158" s="25" t="str">
        <f t="shared" si="273"/>
        <v>SM</v>
      </c>
      <c r="O1158" s="25">
        <f t="shared" si="265"/>
        <v>17</v>
      </c>
      <c r="P1158" s="25">
        <f t="shared" si="266"/>
        <v>17.440000000000001</v>
      </c>
      <c r="Q1158" s="25">
        <f t="shared" si="267"/>
        <v>0</v>
      </c>
      <c r="R1158" s="25">
        <f t="shared" si="272"/>
        <v>0</v>
      </c>
      <c r="S1158" s="25">
        <f t="shared" si="268"/>
        <v>395</v>
      </c>
      <c r="T1158" s="25">
        <f t="shared" si="269"/>
        <v>445</v>
      </c>
    </row>
    <row r="1159" spans="1:20" x14ac:dyDescent="0.25">
      <c r="A1159" s="2">
        <v>46220</v>
      </c>
      <c r="B1159" s="247" t="s">
        <v>791</v>
      </c>
      <c r="C1159" s="135">
        <v>17.2</v>
      </c>
      <c r="D1159" s="48">
        <f t="shared" si="274"/>
        <v>1</v>
      </c>
      <c r="E1159" s="252">
        <v>440</v>
      </c>
      <c r="F1159" s="253">
        <f t="shared" si="260"/>
        <v>1</v>
      </c>
      <c r="G1159" s="84"/>
      <c r="H1159" s="48"/>
      <c r="I1159" s="79">
        <f t="shared" si="271"/>
        <v>1</v>
      </c>
      <c r="N1159" s="25" t="str">
        <f t="shared" si="273"/>
        <v>SM</v>
      </c>
      <c r="O1159" s="25">
        <f t="shared" si="265"/>
        <v>17</v>
      </c>
      <c r="P1159" s="25">
        <f t="shared" si="266"/>
        <v>17.440000000000001</v>
      </c>
      <c r="Q1159" s="25">
        <f t="shared" si="267"/>
        <v>0</v>
      </c>
      <c r="R1159" s="25">
        <f t="shared" si="272"/>
        <v>0</v>
      </c>
      <c r="S1159" s="25">
        <f t="shared" si="268"/>
        <v>395</v>
      </c>
      <c r="T1159" s="25">
        <f t="shared" si="269"/>
        <v>445</v>
      </c>
    </row>
    <row r="1160" spans="1:20" x14ac:dyDescent="0.25">
      <c r="A1160" s="2">
        <v>46220</v>
      </c>
      <c r="B1160" s="247" t="s">
        <v>792</v>
      </c>
      <c r="C1160" s="135">
        <v>17.100000000000001</v>
      </c>
      <c r="D1160" s="48">
        <f t="shared" si="274"/>
        <v>1</v>
      </c>
      <c r="E1160" s="252">
        <v>429</v>
      </c>
      <c r="F1160" s="253">
        <f t="shared" si="260"/>
        <v>1</v>
      </c>
      <c r="G1160" s="84"/>
      <c r="H1160" s="48"/>
      <c r="I1160" s="79">
        <f t="shared" si="271"/>
        <v>1</v>
      </c>
      <c r="N1160" s="25" t="str">
        <f t="shared" si="273"/>
        <v>SM</v>
      </c>
      <c r="O1160" s="25">
        <f t="shared" si="265"/>
        <v>17</v>
      </c>
      <c r="P1160" s="25">
        <f t="shared" si="266"/>
        <v>17.440000000000001</v>
      </c>
      <c r="Q1160" s="25">
        <f t="shared" si="267"/>
        <v>0</v>
      </c>
      <c r="R1160" s="25">
        <f t="shared" si="272"/>
        <v>0</v>
      </c>
      <c r="S1160" s="25">
        <f t="shared" si="268"/>
        <v>395</v>
      </c>
      <c r="T1160" s="25">
        <f t="shared" si="269"/>
        <v>445</v>
      </c>
    </row>
    <row r="1161" spans="1:20" x14ac:dyDescent="0.25">
      <c r="A1161" s="2">
        <v>46221</v>
      </c>
      <c r="B1161" s="100" t="s">
        <v>1474</v>
      </c>
      <c r="C1161" s="135">
        <v>17</v>
      </c>
      <c r="D1161" s="48">
        <f t="shared" si="274"/>
        <v>1</v>
      </c>
      <c r="E1161" s="391">
        <v>459</v>
      </c>
      <c r="F1161" s="253">
        <f t="shared" si="260"/>
        <v>0</v>
      </c>
      <c r="G1161" s="84">
        <v>14.85</v>
      </c>
      <c r="H1161" s="48">
        <f t="shared" ref="H1161" si="275">IF(+(IF(G1161&lt;Q1161,0,IF(G1161&gt;R1161,0,1)))=1,1,0)</f>
        <v>1</v>
      </c>
      <c r="I1161" s="79">
        <f t="shared" si="271"/>
        <v>0</v>
      </c>
      <c r="N1161" s="25" t="str">
        <f t="shared" si="273"/>
        <v>GU</v>
      </c>
      <c r="O1161" s="25">
        <f t="shared" si="265"/>
        <v>17</v>
      </c>
      <c r="P1161" s="25">
        <f t="shared" si="266"/>
        <v>17.54</v>
      </c>
      <c r="Q1161" s="25">
        <f t="shared" si="267"/>
        <v>14</v>
      </c>
      <c r="R1161" s="25">
        <f t="shared" si="272"/>
        <v>18.399999999999999</v>
      </c>
      <c r="S1161" s="25">
        <f t="shared" si="268"/>
        <v>355</v>
      </c>
      <c r="T1161" s="25">
        <f t="shared" si="269"/>
        <v>410</v>
      </c>
    </row>
    <row r="1162" spans="1:20" x14ac:dyDescent="0.25">
      <c r="A1162" s="2">
        <v>46222</v>
      </c>
      <c r="B1162" s="100" t="s">
        <v>1475</v>
      </c>
      <c r="C1162" s="101">
        <v>17.100000000000001</v>
      </c>
      <c r="D1162" s="48">
        <f t="shared" si="274"/>
        <v>1</v>
      </c>
      <c r="E1162" s="391">
        <v>411</v>
      </c>
      <c r="F1162" s="253">
        <f t="shared" si="260"/>
        <v>0</v>
      </c>
      <c r="G1162" s="213">
        <v>13.92</v>
      </c>
      <c r="H1162" s="48">
        <f>IF(+(IF(G1162&lt;Q1162,0,IF(G1162&gt;R1162,0,1)))=1,1,0)</f>
        <v>0</v>
      </c>
      <c r="I1162" s="79">
        <f t="shared" si="271"/>
        <v>0</v>
      </c>
      <c r="N1162" s="25" t="str">
        <f t="shared" si="273"/>
        <v>GU</v>
      </c>
      <c r="O1162" s="25">
        <f t="shared" si="265"/>
        <v>17</v>
      </c>
      <c r="P1162" s="25">
        <f t="shared" si="266"/>
        <v>17.54</v>
      </c>
      <c r="Q1162" s="25">
        <f t="shared" si="267"/>
        <v>14</v>
      </c>
      <c r="R1162" s="25">
        <f t="shared" si="272"/>
        <v>18.399999999999999</v>
      </c>
      <c r="S1162" s="25">
        <f t="shared" si="268"/>
        <v>355</v>
      </c>
      <c r="T1162" s="25">
        <f t="shared" si="269"/>
        <v>410</v>
      </c>
    </row>
    <row r="1163" spans="1:20" x14ac:dyDescent="0.25">
      <c r="A1163" s="2">
        <v>46222</v>
      </c>
      <c r="B1163" s="100" t="s">
        <v>1476</v>
      </c>
      <c r="C1163" s="76">
        <v>17.399999999999999</v>
      </c>
      <c r="D1163" s="48">
        <f t="shared" si="274"/>
        <v>1</v>
      </c>
      <c r="E1163" s="391">
        <v>421</v>
      </c>
      <c r="F1163" s="253">
        <f t="shared" ref="F1163:F1226" si="276">IF(+(IF(E1163&lt;S1163,0,IF(E1163&gt;T1163,0,1)))=1,1,0)</f>
        <v>0</v>
      </c>
      <c r="G1163" s="213">
        <v>12.68</v>
      </c>
      <c r="H1163" s="48">
        <f t="shared" ref="H1163:H1186" si="277">IF(+(IF(G1163&lt;Q1163,0,IF(G1163&gt;R1163,0,1)))=1,1,0)</f>
        <v>0</v>
      </c>
      <c r="I1163" s="79">
        <f t="shared" si="271"/>
        <v>0</v>
      </c>
      <c r="N1163" s="25" t="str">
        <f t="shared" si="273"/>
        <v>GU</v>
      </c>
      <c r="O1163" s="25">
        <f t="shared" si="265"/>
        <v>17</v>
      </c>
      <c r="P1163" s="25">
        <f t="shared" si="266"/>
        <v>17.54</v>
      </c>
      <c r="Q1163" s="25">
        <f t="shared" si="267"/>
        <v>14</v>
      </c>
      <c r="R1163" s="25">
        <f t="shared" si="272"/>
        <v>18.399999999999999</v>
      </c>
      <c r="S1163" s="25">
        <f t="shared" si="268"/>
        <v>355</v>
      </c>
      <c r="T1163" s="25">
        <f t="shared" si="269"/>
        <v>410</v>
      </c>
    </row>
    <row r="1164" spans="1:20" x14ac:dyDescent="0.25">
      <c r="A1164" s="2">
        <v>46222</v>
      </c>
      <c r="B1164" s="100" t="s">
        <v>1477</v>
      </c>
      <c r="C1164" s="76">
        <v>17.399999999999999</v>
      </c>
      <c r="D1164" s="48">
        <f t="shared" si="274"/>
        <v>1</v>
      </c>
      <c r="E1164" s="391">
        <v>411</v>
      </c>
      <c r="F1164" s="253">
        <f t="shared" si="276"/>
        <v>0</v>
      </c>
      <c r="G1164" s="130"/>
      <c r="H1164" s="48"/>
      <c r="I1164" s="79">
        <f t="shared" si="271"/>
        <v>0</v>
      </c>
      <c r="N1164" s="25" t="str">
        <f t="shared" si="273"/>
        <v>GU</v>
      </c>
      <c r="O1164" s="25">
        <f t="shared" si="265"/>
        <v>17</v>
      </c>
      <c r="P1164" s="25">
        <f t="shared" si="266"/>
        <v>17.54</v>
      </c>
      <c r="Q1164" s="25">
        <f t="shared" si="267"/>
        <v>14</v>
      </c>
      <c r="R1164" s="25">
        <f t="shared" si="272"/>
        <v>18.399999999999999</v>
      </c>
      <c r="S1164" s="25">
        <f t="shared" si="268"/>
        <v>355</v>
      </c>
      <c r="T1164" s="25">
        <f t="shared" si="269"/>
        <v>410</v>
      </c>
    </row>
    <row r="1165" spans="1:20" x14ac:dyDescent="0.25">
      <c r="A1165" s="2">
        <v>46223</v>
      </c>
      <c r="B1165" s="100" t="s">
        <v>1478</v>
      </c>
      <c r="C1165" s="76">
        <v>17.2</v>
      </c>
      <c r="D1165" s="48">
        <f t="shared" si="274"/>
        <v>1</v>
      </c>
      <c r="E1165" s="391">
        <v>416</v>
      </c>
      <c r="F1165" s="253">
        <f t="shared" si="276"/>
        <v>0</v>
      </c>
      <c r="G1165" s="84">
        <v>16.5</v>
      </c>
      <c r="H1165" s="48">
        <f t="shared" si="277"/>
        <v>1</v>
      </c>
      <c r="I1165" s="79">
        <f t="shared" si="271"/>
        <v>0</v>
      </c>
      <c r="N1165" s="25" t="str">
        <f t="shared" si="273"/>
        <v>GU</v>
      </c>
      <c r="O1165" s="25">
        <f t="shared" si="265"/>
        <v>17</v>
      </c>
      <c r="P1165" s="25">
        <f t="shared" si="266"/>
        <v>17.54</v>
      </c>
      <c r="Q1165" s="25">
        <f t="shared" si="267"/>
        <v>14</v>
      </c>
      <c r="R1165" s="25">
        <f t="shared" si="272"/>
        <v>18.399999999999999</v>
      </c>
      <c r="S1165" s="25">
        <f t="shared" si="268"/>
        <v>355</v>
      </c>
      <c r="T1165" s="25">
        <f t="shared" si="269"/>
        <v>410</v>
      </c>
    </row>
    <row r="1166" spans="1:20" x14ac:dyDescent="0.25">
      <c r="A1166" s="2">
        <v>46223</v>
      </c>
      <c r="B1166" s="100" t="s">
        <v>1479</v>
      </c>
      <c r="C1166" s="76">
        <v>17.100000000000001</v>
      </c>
      <c r="D1166" s="48">
        <f t="shared" si="274"/>
        <v>1</v>
      </c>
      <c r="E1166" s="252">
        <v>399</v>
      </c>
      <c r="F1166" s="253">
        <f t="shared" si="276"/>
        <v>1</v>
      </c>
      <c r="G1166" s="84">
        <v>17.52</v>
      </c>
      <c r="H1166" s="48">
        <f t="shared" si="277"/>
        <v>1</v>
      </c>
      <c r="I1166" s="79">
        <f t="shared" si="271"/>
        <v>1</v>
      </c>
      <c r="N1166" s="25" t="str">
        <f t="shared" si="273"/>
        <v>GU</v>
      </c>
      <c r="O1166" s="25">
        <f t="shared" si="265"/>
        <v>17</v>
      </c>
      <c r="P1166" s="25">
        <f t="shared" si="266"/>
        <v>17.54</v>
      </c>
      <c r="Q1166" s="25">
        <f t="shared" si="267"/>
        <v>14</v>
      </c>
      <c r="R1166" s="25">
        <f t="shared" si="272"/>
        <v>18.399999999999999</v>
      </c>
      <c r="S1166" s="25">
        <f t="shared" si="268"/>
        <v>355</v>
      </c>
      <c r="T1166" s="25">
        <f t="shared" si="269"/>
        <v>410</v>
      </c>
    </row>
    <row r="1167" spans="1:20" x14ac:dyDescent="0.25">
      <c r="A1167" s="2">
        <v>46223</v>
      </c>
      <c r="B1167" s="100" t="s">
        <v>1480</v>
      </c>
      <c r="C1167" s="76">
        <v>17.399999999999999</v>
      </c>
      <c r="D1167" s="48">
        <f t="shared" si="274"/>
        <v>1</v>
      </c>
      <c r="E1167" s="252">
        <v>393</v>
      </c>
      <c r="F1167" s="253">
        <f t="shared" si="276"/>
        <v>1</v>
      </c>
      <c r="G1167" s="84">
        <v>17</v>
      </c>
      <c r="H1167" s="48">
        <f t="shared" si="277"/>
        <v>1</v>
      </c>
      <c r="I1167" s="79">
        <f t="shared" si="271"/>
        <v>1</v>
      </c>
      <c r="N1167" s="25" t="str">
        <f t="shared" si="273"/>
        <v>GU</v>
      </c>
      <c r="O1167" s="25">
        <f t="shared" si="265"/>
        <v>17</v>
      </c>
      <c r="P1167" s="25">
        <f t="shared" si="266"/>
        <v>17.54</v>
      </c>
      <c r="Q1167" s="25">
        <f t="shared" si="267"/>
        <v>14</v>
      </c>
      <c r="R1167" s="25">
        <f t="shared" si="272"/>
        <v>18.399999999999999</v>
      </c>
      <c r="S1167" s="25">
        <f t="shared" si="268"/>
        <v>355</v>
      </c>
      <c r="T1167" s="25">
        <f t="shared" si="269"/>
        <v>410</v>
      </c>
    </row>
    <row r="1168" spans="1:20" x14ac:dyDescent="0.25">
      <c r="A1168" s="2">
        <v>46223</v>
      </c>
      <c r="B1168" s="100" t="s">
        <v>1481</v>
      </c>
      <c r="C1168" s="76">
        <v>17.399999999999999</v>
      </c>
      <c r="D1168" s="48">
        <f t="shared" si="274"/>
        <v>1</v>
      </c>
      <c r="E1168" s="252">
        <v>370</v>
      </c>
      <c r="F1168" s="253">
        <f t="shared" si="276"/>
        <v>1</v>
      </c>
      <c r="G1168" s="84">
        <v>16.98</v>
      </c>
      <c r="H1168" s="48">
        <f t="shared" si="277"/>
        <v>1</v>
      </c>
      <c r="I1168" s="79">
        <f t="shared" si="271"/>
        <v>1</v>
      </c>
      <c r="N1168" s="25" t="str">
        <f t="shared" si="273"/>
        <v>GU</v>
      </c>
      <c r="O1168" s="25">
        <f t="shared" si="265"/>
        <v>17</v>
      </c>
      <c r="P1168" s="25">
        <f t="shared" si="266"/>
        <v>17.54</v>
      </c>
      <c r="Q1168" s="25">
        <f t="shared" si="267"/>
        <v>14</v>
      </c>
      <c r="R1168" s="25">
        <f t="shared" si="272"/>
        <v>18.399999999999999</v>
      </c>
      <c r="S1168" s="25">
        <f t="shared" si="268"/>
        <v>355</v>
      </c>
      <c r="T1168" s="25">
        <f t="shared" si="269"/>
        <v>410</v>
      </c>
    </row>
    <row r="1169" spans="1:20" x14ac:dyDescent="0.25">
      <c r="A1169" s="2">
        <v>46223</v>
      </c>
      <c r="B1169" s="100" t="s">
        <v>1482</v>
      </c>
      <c r="C1169" s="76">
        <v>11.6</v>
      </c>
      <c r="D1169" s="48">
        <f t="shared" si="274"/>
        <v>1</v>
      </c>
      <c r="E1169" s="252">
        <v>364</v>
      </c>
      <c r="F1169" s="253">
        <f t="shared" si="276"/>
        <v>1</v>
      </c>
      <c r="G1169" s="84">
        <v>12.24</v>
      </c>
      <c r="H1169" s="48">
        <f t="shared" si="277"/>
        <v>1</v>
      </c>
      <c r="I1169" s="79">
        <f t="shared" si="271"/>
        <v>1</v>
      </c>
      <c r="N1169" s="25" t="str">
        <f t="shared" si="273"/>
        <v>CA</v>
      </c>
      <c r="O1169" s="25">
        <f t="shared" si="265"/>
        <v>11.6</v>
      </c>
      <c r="P1169" s="25">
        <f t="shared" si="266"/>
        <v>12.04</v>
      </c>
      <c r="Q1169" s="25">
        <f t="shared" si="267"/>
        <v>8</v>
      </c>
      <c r="R1169" s="25">
        <f t="shared" si="272"/>
        <v>14.4</v>
      </c>
      <c r="S1169" s="25">
        <f t="shared" si="268"/>
        <v>325</v>
      </c>
      <c r="T1169" s="25">
        <f t="shared" si="269"/>
        <v>380</v>
      </c>
    </row>
    <row r="1170" spans="1:20" x14ac:dyDescent="0.25">
      <c r="A1170" s="2">
        <v>46223</v>
      </c>
      <c r="B1170" s="100" t="s">
        <v>1483</v>
      </c>
      <c r="C1170" s="76">
        <v>11.8</v>
      </c>
      <c r="D1170" s="48">
        <f t="shared" si="274"/>
        <v>1</v>
      </c>
      <c r="E1170" s="252">
        <v>363</v>
      </c>
      <c r="F1170" s="253">
        <f t="shared" si="276"/>
        <v>1</v>
      </c>
      <c r="G1170" s="84">
        <v>13.72</v>
      </c>
      <c r="H1170" s="48">
        <f t="shared" si="277"/>
        <v>1</v>
      </c>
      <c r="I1170" s="79">
        <f t="shared" si="271"/>
        <v>1</v>
      </c>
      <c r="N1170" s="25" t="str">
        <f t="shared" si="273"/>
        <v>CA</v>
      </c>
      <c r="O1170" s="25">
        <f t="shared" si="265"/>
        <v>11.6</v>
      </c>
      <c r="P1170" s="25">
        <f t="shared" si="266"/>
        <v>12.04</v>
      </c>
      <c r="Q1170" s="25">
        <f t="shared" si="267"/>
        <v>8</v>
      </c>
      <c r="R1170" s="25">
        <f t="shared" si="272"/>
        <v>14.4</v>
      </c>
      <c r="S1170" s="25">
        <f t="shared" si="268"/>
        <v>325</v>
      </c>
      <c r="T1170" s="25">
        <f t="shared" si="269"/>
        <v>380</v>
      </c>
    </row>
    <row r="1171" spans="1:20" x14ac:dyDescent="0.25">
      <c r="A1171" s="2">
        <v>46224</v>
      </c>
      <c r="B1171" s="100" t="s">
        <v>1484</v>
      </c>
      <c r="C1171" s="76">
        <v>11.9</v>
      </c>
      <c r="D1171" s="48">
        <f t="shared" si="274"/>
        <v>1</v>
      </c>
      <c r="E1171" s="252">
        <v>372</v>
      </c>
      <c r="F1171" s="253">
        <f t="shared" si="276"/>
        <v>1</v>
      </c>
      <c r="G1171" s="84">
        <v>13.07</v>
      </c>
      <c r="H1171" s="48">
        <f t="shared" si="277"/>
        <v>1</v>
      </c>
      <c r="I1171" s="79">
        <f t="shared" si="271"/>
        <v>1</v>
      </c>
      <c r="N1171" s="25" t="str">
        <f t="shared" si="273"/>
        <v>CA</v>
      </c>
      <c r="O1171" s="25">
        <f t="shared" si="265"/>
        <v>11.6</v>
      </c>
      <c r="P1171" s="25">
        <f t="shared" si="266"/>
        <v>12.04</v>
      </c>
      <c r="Q1171" s="25">
        <f t="shared" si="267"/>
        <v>8</v>
      </c>
      <c r="R1171" s="25">
        <f t="shared" si="272"/>
        <v>14.4</v>
      </c>
      <c r="S1171" s="25">
        <f t="shared" si="268"/>
        <v>325</v>
      </c>
      <c r="T1171" s="25">
        <f t="shared" si="269"/>
        <v>380</v>
      </c>
    </row>
    <row r="1172" spans="1:20" x14ac:dyDescent="0.25">
      <c r="A1172" s="2">
        <v>46224</v>
      </c>
      <c r="B1172" s="100" t="s">
        <v>1485</v>
      </c>
      <c r="C1172" s="76">
        <v>11.8</v>
      </c>
      <c r="D1172" s="48">
        <f t="shared" si="274"/>
        <v>1</v>
      </c>
      <c r="E1172" s="252">
        <v>371</v>
      </c>
      <c r="F1172" s="253">
        <f t="shared" si="276"/>
        <v>1</v>
      </c>
      <c r="G1172" s="84">
        <v>11.44</v>
      </c>
      <c r="H1172" s="48">
        <f t="shared" si="277"/>
        <v>1</v>
      </c>
      <c r="I1172" s="79">
        <f t="shared" si="271"/>
        <v>1</v>
      </c>
      <c r="N1172" s="25" t="str">
        <f t="shared" si="273"/>
        <v>CA</v>
      </c>
      <c r="O1172" s="25">
        <f t="shared" si="265"/>
        <v>11.6</v>
      </c>
      <c r="P1172" s="25">
        <f t="shared" si="266"/>
        <v>12.04</v>
      </c>
      <c r="Q1172" s="25">
        <f t="shared" si="267"/>
        <v>8</v>
      </c>
      <c r="R1172" s="25">
        <f t="shared" si="272"/>
        <v>14.4</v>
      </c>
      <c r="S1172" s="25">
        <f t="shared" si="268"/>
        <v>325</v>
      </c>
      <c r="T1172" s="25">
        <f t="shared" si="269"/>
        <v>380</v>
      </c>
    </row>
    <row r="1173" spans="1:20" x14ac:dyDescent="0.25">
      <c r="A1173" s="2">
        <v>46224</v>
      </c>
      <c r="B1173" s="100" t="s">
        <v>1486</v>
      </c>
      <c r="C1173" s="76">
        <v>11.6</v>
      </c>
      <c r="D1173" s="48">
        <f t="shared" si="274"/>
        <v>1</v>
      </c>
      <c r="E1173" s="252">
        <v>356</v>
      </c>
      <c r="F1173" s="253">
        <f t="shared" si="276"/>
        <v>1</v>
      </c>
      <c r="G1173" s="84">
        <v>13.56</v>
      </c>
      <c r="H1173" s="48">
        <f t="shared" si="277"/>
        <v>1</v>
      </c>
      <c r="I1173" s="79">
        <f t="shared" si="271"/>
        <v>1</v>
      </c>
      <c r="N1173" s="25" t="str">
        <f t="shared" si="273"/>
        <v>CA</v>
      </c>
      <c r="O1173" s="25">
        <f t="shared" si="265"/>
        <v>11.6</v>
      </c>
      <c r="P1173" s="25">
        <f t="shared" si="266"/>
        <v>12.04</v>
      </c>
      <c r="Q1173" s="25">
        <f t="shared" si="267"/>
        <v>8</v>
      </c>
      <c r="R1173" s="25">
        <f t="shared" si="272"/>
        <v>14.4</v>
      </c>
      <c r="S1173" s="25">
        <f t="shared" si="268"/>
        <v>325</v>
      </c>
      <c r="T1173" s="25">
        <f t="shared" si="269"/>
        <v>380</v>
      </c>
    </row>
    <row r="1174" spans="1:20" x14ac:dyDescent="0.25">
      <c r="A1174" s="2">
        <v>46224</v>
      </c>
      <c r="B1174" s="100" t="s">
        <v>1487</v>
      </c>
      <c r="C1174" s="76">
        <v>11.7</v>
      </c>
      <c r="D1174" s="48">
        <f t="shared" si="274"/>
        <v>1</v>
      </c>
      <c r="E1174" s="252">
        <v>366</v>
      </c>
      <c r="F1174" s="253">
        <f t="shared" si="276"/>
        <v>1</v>
      </c>
      <c r="G1174" s="84">
        <v>11.52</v>
      </c>
      <c r="H1174" s="48">
        <f t="shared" si="277"/>
        <v>1</v>
      </c>
      <c r="I1174" s="79">
        <f t="shared" si="271"/>
        <v>1</v>
      </c>
      <c r="N1174" s="25" t="str">
        <f t="shared" si="273"/>
        <v>CA</v>
      </c>
      <c r="O1174" s="25">
        <f t="shared" si="265"/>
        <v>11.6</v>
      </c>
      <c r="P1174" s="25">
        <f t="shared" si="266"/>
        <v>12.04</v>
      </c>
      <c r="Q1174" s="25">
        <f t="shared" si="267"/>
        <v>8</v>
      </c>
      <c r="R1174" s="25">
        <f t="shared" si="272"/>
        <v>14.4</v>
      </c>
      <c r="S1174" s="25">
        <f t="shared" si="268"/>
        <v>325</v>
      </c>
      <c r="T1174" s="25">
        <f t="shared" si="269"/>
        <v>380</v>
      </c>
    </row>
    <row r="1175" spans="1:20" x14ac:dyDescent="0.25">
      <c r="A1175" s="2">
        <v>46224</v>
      </c>
      <c r="B1175" s="100" t="s">
        <v>1488</v>
      </c>
      <c r="C1175" s="76">
        <v>11.7</v>
      </c>
      <c r="D1175" s="48">
        <f t="shared" si="274"/>
        <v>1</v>
      </c>
      <c r="E1175" s="252">
        <v>380</v>
      </c>
      <c r="F1175" s="253">
        <f t="shared" si="276"/>
        <v>1</v>
      </c>
      <c r="G1175" s="84">
        <v>11.68</v>
      </c>
      <c r="H1175" s="48">
        <f t="shared" si="277"/>
        <v>1</v>
      </c>
      <c r="I1175" s="79">
        <f t="shared" si="271"/>
        <v>1</v>
      </c>
      <c r="N1175" s="25" t="str">
        <f t="shared" si="273"/>
        <v>CA</v>
      </c>
      <c r="O1175" s="25">
        <f t="shared" si="265"/>
        <v>11.6</v>
      </c>
      <c r="P1175" s="25">
        <f t="shared" si="266"/>
        <v>12.04</v>
      </c>
      <c r="Q1175" s="25">
        <f t="shared" si="267"/>
        <v>8</v>
      </c>
      <c r="R1175" s="25">
        <f t="shared" si="272"/>
        <v>14.4</v>
      </c>
      <c r="S1175" s="25">
        <f t="shared" si="268"/>
        <v>325</v>
      </c>
      <c r="T1175" s="25">
        <f t="shared" si="269"/>
        <v>380</v>
      </c>
    </row>
    <row r="1176" spans="1:20" x14ac:dyDescent="0.25">
      <c r="A1176" s="2">
        <v>46224</v>
      </c>
      <c r="B1176" s="100" t="s">
        <v>1489</v>
      </c>
      <c r="C1176" s="76">
        <v>11.8</v>
      </c>
      <c r="D1176" s="48">
        <f t="shared" si="274"/>
        <v>1</v>
      </c>
      <c r="E1176" s="252">
        <v>367</v>
      </c>
      <c r="F1176" s="253">
        <f t="shared" si="276"/>
        <v>1</v>
      </c>
      <c r="G1176" s="84">
        <v>12.09</v>
      </c>
      <c r="H1176" s="48">
        <f t="shared" si="277"/>
        <v>1</v>
      </c>
      <c r="I1176" s="79">
        <f t="shared" si="271"/>
        <v>1</v>
      </c>
      <c r="N1176" s="25" t="str">
        <f t="shared" si="273"/>
        <v>CA</v>
      </c>
      <c r="O1176" s="25">
        <f t="shared" ref="O1176:O1272" si="278">VLOOKUP($N1176,$N$3:$R$11,2,FALSE)</f>
        <v>11.6</v>
      </c>
      <c r="P1176" s="25">
        <f t="shared" ref="P1176:P1272" si="279">VLOOKUP($N1176,$N$3:$R$11,3,FALSE)</f>
        <v>12.04</v>
      </c>
      <c r="Q1176" s="25">
        <f t="shared" ref="Q1176:Q1272" si="280">VLOOKUP($N1176,$N$3:$R$11,4,FALSE)</f>
        <v>8</v>
      </c>
      <c r="R1176" s="25">
        <f t="shared" si="272"/>
        <v>14.4</v>
      </c>
      <c r="S1176" s="25">
        <f t="shared" ref="S1176:S1272" si="281">VLOOKUP($N1176,$N$3:$T$11,6,FALSE)</f>
        <v>325</v>
      </c>
      <c r="T1176" s="25">
        <f t="shared" ref="T1176:T1272" si="282">VLOOKUP($N1176,$N$3:$T$11,7,FALSE)</f>
        <v>380</v>
      </c>
    </row>
    <row r="1177" spans="1:20" x14ac:dyDescent="0.25">
      <c r="A1177" s="2">
        <v>46224</v>
      </c>
      <c r="B1177" s="100" t="s">
        <v>1490</v>
      </c>
      <c r="C1177" s="76">
        <v>11.8</v>
      </c>
      <c r="D1177" s="48">
        <f t="shared" si="274"/>
        <v>1</v>
      </c>
      <c r="E1177" s="252">
        <v>361</v>
      </c>
      <c r="F1177" s="253">
        <f t="shared" si="276"/>
        <v>1</v>
      </c>
      <c r="G1177" s="84">
        <v>13.84</v>
      </c>
      <c r="H1177" s="48">
        <f t="shared" si="277"/>
        <v>1</v>
      </c>
      <c r="I1177" s="79">
        <f t="shared" si="271"/>
        <v>1</v>
      </c>
      <c r="N1177" s="25" t="str">
        <f t="shared" si="273"/>
        <v>CA</v>
      </c>
      <c r="O1177" s="25">
        <f t="shared" si="278"/>
        <v>11.6</v>
      </c>
      <c r="P1177" s="25">
        <f t="shared" si="279"/>
        <v>12.04</v>
      </c>
      <c r="Q1177" s="25">
        <f t="shared" si="280"/>
        <v>8</v>
      </c>
      <c r="R1177" s="25">
        <f t="shared" si="272"/>
        <v>14.4</v>
      </c>
      <c r="S1177" s="25">
        <f t="shared" si="281"/>
        <v>325</v>
      </c>
      <c r="T1177" s="25">
        <f t="shared" si="282"/>
        <v>380</v>
      </c>
    </row>
    <row r="1178" spans="1:20" x14ac:dyDescent="0.25">
      <c r="A1178" s="2">
        <v>46224</v>
      </c>
      <c r="B1178" s="100" t="s">
        <v>1491</v>
      </c>
      <c r="C1178" s="76">
        <v>11.7</v>
      </c>
      <c r="D1178" s="48">
        <f t="shared" si="274"/>
        <v>1</v>
      </c>
      <c r="E1178" s="252">
        <v>365</v>
      </c>
      <c r="F1178" s="253">
        <f t="shared" si="276"/>
        <v>1</v>
      </c>
      <c r="G1178" s="84">
        <v>12.87</v>
      </c>
      <c r="H1178" s="48">
        <f t="shared" si="277"/>
        <v>1</v>
      </c>
      <c r="I1178" s="79">
        <f t="shared" si="271"/>
        <v>1</v>
      </c>
      <c r="N1178" s="25" t="str">
        <f t="shared" si="273"/>
        <v>CA</v>
      </c>
      <c r="O1178" s="25">
        <f t="shared" si="278"/>
        <v>11.6</v>
      </c>
      <c r="P1178" s="25">
        <f t="shared" si="279"/>
        <v>12.04</v>
      </c>
      <c r="Q1178" s="25">
        <f t="shared" si="280"/>
        <v>8</v>
      </c>
      <c r="R1178" s="25">
        <f t="shared" si="272"/>
        <v>14.4</v>
      </c>
      <c r="S1178" s="25">
        <f t="shared" si="281"/>
        <v>325</v>
      </c>
      <c r="T1178" s="25">
        <f t="shared" si="282"/>
        <v>380</v>
      </c>
    </row>
    <row r="1179" spans="1:20" x14ac:dyDescent="0.25">
      <c r="A1179" s="2">
        <v>46224</v>
      </c>
      <c r="B1179" s="100" t="s">
        <v>1492</v>
      </c>
      <c r="C1179" s="76">
        <v>12</v>
      </c>
      <c r="D1179" s="48">
        <f t="shared" si="274"/>
        <v>1</v>
      </c>
      <c r="E1179" s="252">
        <v>370</v>
      </c>
      <c r="F1179" s="253">
        <f t="shared" si="276"/>
        <v>1</v>
      </c>
      <c r="G1179" s="84">
        <v>13.22</v>
      </c>
      <c r="H1179" s="48">
        <f t="shared" si="277"/>
        <v>1</v>
      </c>
      <c r="I1179" s="79">
        <f t="shared" si="271"/>
        <v>1</v>
      </c>
      <c r="N1179" s="25" t="str">
        <f t="shared" si="273"/>
        <v>CA</v>
      </c>
      <c r="O1179" s="25">
        <f t="shared" si="278"/>
        <v>11.6</v>
      </c>
      <c r="P1179" s="25">
        <f t="shared" si="279"/>
        <v>12.04</v>
      </c>
      <c r="Q1179" s="25">
        <f t="shared" si="280"/>
        <v>8</v>
      </c>
      <c r="R1179" s="25">
        <f t="shared" si="272"/>
        <v>14.4</v>
      </c>
      <c r="S1179" s="25">
        <f t="shared" si="281"/>
        <v>325</v>
      </c>
      <c r="T1179" s="25">
        <f t="shared" si="282"/>
        <v>380</v>
      </c>
    </row>
    <row r="1180" spans="1:20" x14ac:dyDescent="0.25">
      <c r="A1180" s="2">
        <v>46225</v>
      </c>
      <c r="B1180" s="100" t="s">
        <v>1493</v>
      </c>
      <c r="C1180" s="76">
        <v>12</v>
      </c>
      <c r="D1180" s="48">
        <f t="shared" si="274"/>
        <v>1</v>
      </c>
      <c r="E1180" s="252">
        <v>367</v>
      </c>
      <c r="F1180" s="253">
        <f t="shared" si="276"/>
        <v>1</v>
      </c>
      <c r="G1180" s="84">
        <v>12.26</v>
      </c>
      <c r="H1180" s="48">
        <f t="shared" si="277"/>
        <v>1</v>
      </c>
      <c r="I1180" s="79">
        <f t="shared" si="271"/>
        <v>1</v>
      </c>
      <c r="N1180" s="25" t="str">
        <f t="shared" si="273"/>
        <v>CA</v>
      </c>
      <c r="O1180" s="25">
        <f t="shared" si="278"/>
        <v>11.6</v>
      </c>
      <c r="P1180" s="25">
        <f t="shared" si="279"/>
        <v>12.04</v>
      </c>
      <c r="Q1180" s="25">
        <f t="shared" si="280"/>
        <v>8</v>
      </c>
      <c r="R1180" s="25">
        <f t="shared" ref="R1180:R1276" si="283">VLOOKUP($N1180,$N$3:$R$11,5,FALSE)</f>
        <v>14.4</v>
      </c>
      <c r="S1180" s="25">
        <f t="shared" si="281"/>
        <v>325</v>
      </c>
      <c r="T1180" s="25">
        <f t="shared" si="282"/>
        <v>380</v>
      </c>
    </row>
    <row r="1181" spans="1:20" x14ac:dyDescent="0.25">
      <c r="A1181" s="2">
        <v>46225</v>
      </c>
      <c r="B1181" s="100" t="s">
        <v>1494</v>
      </c>
      <c r="C1181" s="76">
        <v>11.8</v>
      </c>
      <c r="D1181" s="48">
        <f t="shared" si="274"/>
        <v>1</v>
      </c>
      <c r="E1181" s="252">
        <v>325</v>
      </c>
      <c r="F1181" s="253">
        <f t="shared" si="276"/>
        <v>1</v>
      </c>
      <c r="G1181" s="84">
        <v>12.51</v>
      </c>
      <c r="H1181" s="48">
        <f t="shared" si="277"/>
        <v>1</v>
      </c>
      <c r="I1181" s="79">
        <f t="shared" si="271"/>
        <v>1</v>
      </c>
      <c r="N1181" s="25" t="str">
        <f t="shared" si="273"/>
        <v>CA</v>
      </c>
      <c r="O1181" s="25">
        <f t="shared" si="278"/>
        <v>11.6</v>
      </c>
      <c r="P1181" s="25">
        <f t="shared" si="279"/>
        <v>12.04</v>
      </c>
      <c r="Q1181" s="25">
        <f t="shared" si="280"/>
        <v>8</v>
      </c>
      <c r="R1181" s="25">
        <f t="shared" si="283"/>
        <v>14.4</v>
      </c>
      <c r="S1181" s="25">
        <f t="shared" si="281"/>
        <v>325</v>
      </c>
      <c r="T1181" s="25">
        <f t="shared" si="282"/>
        <v>380</v>
      </c>
    </row>
    <row r="1182" spans="1:20" x14ac:dyDescent="0.25">
      <c r="A1182" s="2">
        <v>46225</v>
      </c>
      <c r="B1182" s="100" t="s">
        <v>1495</v>
      </c>
      <c r="C1182" s="76">
        <v>11.7</v>
      </c>
      <c r="D1182" s="48">
        <f t="shared" si="274"/>
        <v>1</v>
      </c>
      <c r="E1182" s="391">
        <v>409</v>
      </c>
      <c r="F1182" s="253">
        <f t="shared" si="276"/>
        <v>0</v>
      </c>
      <c r="G1182" s="84">
        <v>12.28</v>
      </c>
      <c r="H1182" s="48">
        <f t="shared" si="277"/>
        <v>1</v>
      </c>
      <c r="I1182" s="79">
        <f t="shared" si="271"/>
        <v>0</v>
      </c>
      <c r="N1182" s="25" t="str">
        <f t="shared" si="273"/>
        <v>CA</v>
      </c>
      <c r="O1182" s="25">
        <f t="shared" si="278"/>
        <v>11.6</v>
      </c>
      <c r="P1182" s="25">
        <f t="shared" si="279"/>
        <v>12.04</v>
      </c>
      <c r="Q1182" s="25">
        <f t="shared" si="280"/>
        <v>8</v>
      </c>
      <c r="R1182" s="25">
        <f t="shared" si="283"/>
        <v>14.4</v>
      </c>
      <c r="S1182" s="25">
        <f t="shared" si="281"/>
        <v>325</v>
      </c>
      <c r="T1182" s="25">
        <f t="shared" si="282"/>
        <v>380</v>
      </c>
    </row>
    <row r="1183" spans="1:20" x14ac:dyDescent="0.25">
      <c r="A1183" s="2">
        <v>46225</v>
      </c>
      <c r="B1183" s="100" t="s">
        <v>1496</v>
      </c>
      <c r="C1183" s="76">
        <v>11.8</v>
      </c>
      <c r="D1183" s="48">
        <f t="shared" si="274"/>
        <v>1</v>
      </c>
      <c r="E1183" s="391">
        <v>413</v>
      </c>
      <c r="F1183" s="253">
        <f t="shared" si="276"/>
        <v>0</v>
      </c>
      <c r="G1183" s="84">
        <v>12.01</v>
      </c>
      <c r="H1183" s="48">
        <f t="shared" si="277"/>
        <v>1</v>
      </c>
      <c r="I1183" s="79">
        <f t="shared" si="271"/>
        <v>0</v>
      </c>
      <c r="N1183" s="25" t="str">
        <f t="shared" si="273"/>
        <v>CA</v>
      </c>
      <c r="O1183" s="25">
        <f t="shared" si="278"/>
        <v>11.6</v>
      </c>
      <c r="P1183" s="25">
        <f t="shared" si="279"/>
        <v>12.04</v>
      </c>
      <c r="Q1183" s="25">
        <f t="shared" si="280"/>
        <v>8</v>
      </c>
      <c r="R1183" s="25">
        <f t="shared" si="283"/>
        <v>14.4</v>
      </c>
      <c r="S1183" s="25">
        <f t="shared" si="281"/>
        <v>325</v>
      </c>
      <c r="T1183" s="25">
        <f t="shared" si="282"/>
        <v>380</v>
      </c>
    </row>
    <row r="1184" spans="1:20" x14ac:dyDescent="0.25">
      <c r="A1184" s="2">
        <v>46225</v>
      </c>
      <c r="B1184" s="100" t="s">
        <v>1497</v>
      </c>
      <c r="C1184" s="76">
        <v>11.8</v>
      </c>
      <c r="D1184" s="48">
        <f t="shared" si="274"/>
        <v>1</v>
      </c>
      <c r="E1184" s="391">
        <v>411</v>
      </c>
      <c r="F1184" s="253">
        <f t="shared" si="276"/>
        <v>0</v>
      </c>
      <c r="G1184" s="84">
        <v>12.3</v>
      </c>
      <c r="H1184" s="48">
        <f t="shared" si="277"/>
        <v>1</v>
      </c>
      <c r="I1184" s="79">
        <f t="shared" si="271"/>
        <v>0</v>
      </c>
      <c r="N1184" s="25" t="str">
        <f t="shared" si="273"/>
        <v>CA</v>
      </c>
      <c r="O1184" s="25">
        <f t="shared" si="278"/>
        <v>11.6</v>
      </c>
      <c r="P1184" s="25">
        <f t="shared" si="279"/>
        <v>12.04</v>
      </c>
      <c r="Q1184" s="25">
        <f t="shared" si="280"/>
        <v>8</v>
      </c>
      <c r="R1184" s="25">
        <f t="shared" si="283"/>
        <v>14.4</v>
      </c>
      <c r="S1184" s="25">
        <f t="shared" si="281"/>
        <v>325</v>
      </c>
      <c r="T1184" s="25">
        <f t="shared" si="282"/>
        <v>380</v>
      </c>
    </row>
    <row r="1185" spans="1:20" x14ac:dyDescent="0.25">
      <c r="A1185" s="2">
        <v>46225</v>
      </c>
      <c r="B1185" s="100" t="s">
        <v>1498</v>
      </c>
      <c r="C1185" s="76">
        <v>12</v>
      </c>
      <c r="D1185" s="48">
        <f t="shared" si="274"/>
        <v>1</v>
      </c>
      <c r="E1185" s="391">
        <v>404</v>
      </c>
      <c r="F1185" s="253">
        <f t="shared" si="276"/>
        <v>0</v>
      </c>
      <c r="G1185" s="84">
        <v>10.220000000000001</v>
      </c>
      <c r="H1185" s="48">
        <f t="shared" si="277"/>
        <v>1</v>
      </c>
      <c r="I1185" s="79">
        <f t="shared" si="271"/>
        <v>0</v>
      </c>
      <c r="N1185" s="25" t="str">
        <f t="shared" si="273"/>
        <v>CA</v>
      </c>
      <c r="O1185" s="25">
        <f t="shared" si="278"/>
        <v>11.6</v>
      </c>
      <c r="P1185" s="25">
        <f t="shared" si="279"/>
        <v>12.04</v>
      </c>
      <c r="Q1185" s="25">
        <f t="shared" si="280"/>
        <v>8</v>
      </c>
      <c r="R1185" s="25">
        <f t="shared" si="283"/>
        <v>14.4</v>
      </c>
      <c r="S1185" s="25">
        <f t="shared" si="281"/>
        <v>325</v>
      </c>
      <c r="T1185" s="25">
        <f t="shared" si="282"/>
        <v>380</v>
      </c>
    </row>
    <row r="1186" spans="1:20" x14ac:dyDescent="0.25">
      <c r="A1186" s="2">
        <v>46225</v>
      </c>
      <c r="B1186" s="100" t="s">
        <v>1499</v>
      </c>
      <c r="C1186" s="76">
        <v>11.9</v>
      </c>
      <c r="D1186" s="48">
        <f t="shared" si="274"/>
        <v>1</v>
      </c>
      <c r="E1186" s="391">
        <v>410</v>
      </c>
      <c r="F1186" s="253">
        <f t="shared" si="276"/>
        <v>0</v>
      </c>
      <c r="G1186" s="84">
        <v>12.84</v>
      </c>
      <c r="H1186" s="48">
        <f t="shared" si="277"/>
        <v>1</v>
      </c>
      <c r="I1186" s="79">
        <f t="shared" si="271"/>
        <v>0</v>
      </c>
      <c r="N1186" s="25" t="str">
        <f t="shared" si="273"/>
        <v>CA</v>
      </c>
      <c r="O1186" s="25">
        <f t="shared" si="278"/>
        <v>11.6</v>
      </c>
      <c r="P1186" s="25">
        <f t="shared" si="279"/>
        <v>12.04</v>
      </c>
      <c r="Q1186" s="25">
        <f t="shared" si="280"/>
        <v>8</v>
      </c>
      <c r="R1186" s="25">
        <f t="shared" si="283"/>
        <v>14.4</v>
      </c>
      <c r="S1186" s="25">
        <f t="shared" si="281"/>
        <v>325</v>
      </c>
      <c r="T1186" s="25">
        <f t="shared" si="282"/>
        <v>380</v>
      </c>
    </row>
    <row r="1187" spans="1:20" x14ac:dyDescent="0.25">
      <c r="A1187" s="2">
        <v>46225</v>
      </c>
      <c r="B1187" s="100" t="s">
        <v>1500</v>
      </c>
      <c r="C1187" s="76">
        <v>11.7</v>
      </c>
      <c r="D1187" s="48">
        <f t="shared" si="274"/>
        <v>1</v>
      </c>
      <c r="E1187" s="391">
        <v>408</v>
      </c>
      <c r="F1187" s="253">
        <f t="shared" si="276"/>
        <v>0</v>
      </c>
      <c r="G1187" s="130"/>
      <c r="H1187" s="48"/>
      <c r="I1187" s="79">
        <f t="shared" ref="I1187:I1206" si="284">IF(+(IF(C1187&lt;O1187,0,IF(C1187&gt;P1187,0,1)))+(IF(E1187&lt;S1187,0,IF(E1187&gt;T1187,0,1)))+(IF(G1187&lt;Q1187,0,IF(G1187&gt;R1187,0,1)))=3,1,0)</f>
        <v>0</v>
      </c>
      <c r="N1187" s="25" t="str">
        <f t="shared" si="273"/>
        <v>CA</v>
      </c>
      <c r="O1187" s="25">
        <f t="shared" si="278"/>
        <v>11.6</v>
      </c>
      <c r="P1187" s="25">
        <f t="shared" si="279"/>
        <v>12.04</v>
      </c>
      <c r="Q1187" s="25">
        <f t="shared" si="280"/>
        <v>8</v>
      </c>
      <c r="R1187" s="25">
        <f t="shared" si="283"/>
        <v>14.4</v>
      </c>
      <c r="S1187" s="25">
        <f t="shared" si="281"/>
        <v>325</v>
      </c>
      <c r="T1187" s="25">
        <f t="shared" si="282"/>
        <v>380</v>
      </c>
    </row>
    <row r="1188" spans="1:20" x14ac:dyDescent="0.25">
      <c r="A1188" s="2">
        <v>46225</v>
      </c>
      <c r="B1188" s="100" t="s">
        <v>1501</v>
      </c>
      <c r="C1188" s="76">
        <v>11.9</v>
      </c>
      <c r="D1188" s="48">
        <f t="shared" si="274"/>
        <v>1</v>
      </c>
      <c r="E1188" s="252">
        <v>355</v>
      </c>
      <c r="F1188" s="253">
        <f t="shared" si="276"/>
        <v>1</v>
      </c>
      <c r="G1188" s="84">
        <v>11.98</v>
      </c>
      <c r="H1188" s="48">
        <f t="shared" ref="H1188:H1197" si="285">IF(+(IF(G1188&lt;Q1188,0,IF(G1188&gt;R1188,0,1)))=1,1,0)</f>
        <v>1</v>
      </c>
      <c r="I1188" s="79">
        <f t="shared" si="284"/>
        <v>1</v>
      </c>
      <c r="N1188" s="25" t="str">
        <f t="shared" ref="N1188:N1203" si="286">LEFT(B1188,2)</f>
        <v>CA</v>
      </c>
      <c r="O1188" s="25">
        <f t="shared" si="278"/>
        <v>11.6</v>
      </c>
      <c r="P1188" s="25">
        <f t="shared" si="279"/>
        <v>12.04</v>
      </c>
      <c r="Q1188" s="25">
        <f t="shared" si="280"/>
        <v>8</v>
      </c>
      <c r="R1188" s="25">
        <f t="shared" si="283"/>
        <v>14.4</v>
      </c>
      <c r="S1188" s="25">
        <f t="shared" si="281"/>
        <v>325</v>
      </c>
      <c r="T1188" s="25">
        <f t="shared" si="282"/>
        <v>380</v>
      </c>
    </row>
    <row r="1189" spans="1:20" x14ac:dyDescent="0.25">
      <c r="A1189" s="2">
        <v>46226</v>
      </c>
      <c r="B1189" s="100" t="s">
        <v>1502</v>
      </c>
      <c r="C1189" s="76">
        <v>11.6</v>
      </c>
      <c r="D1189" s="48">
        <f t="shared" si="274"/>
        <v>1</v>
      </c>
      <c r="E1189" s="252">
        <v>368</v>
      </c>
      <c r="F1189" s="253">
        <f t="shared" si="276"/>
        <v>1</v>
      </c>
      <c r="G1189" s="84">
        <v>12.15</v>
      </c>
      <c r="H1189" s="48">
        <f t="shared" si="285"/>
        <v>1</v>
      </c>
      <c r="I1189" s="79">
        <f t="shared" si="284"/>
        <v>1</v>
      </c>
      <c r="N1189" s="25" t="str">
        <f t="shared" si="286"/>
        <v>CA</v>
      </c>
      <c r="O1189" s="25">
        <f t="shared" si="278"/>
        <v>11.6</v>
      </c>
      <c r="P1189" s="25">
        <f t="shared" si="279"/>
        <v>12.04</v>
      </c>
      <c r="Q1189" s="25">
        <f t="shared" si="280"/>
        <v>8</v>
      </c>
      <c r="R1189" s="25">
        <f t="shared" si="283"/>
        <v>14.4</v>
      </c>
      <c r="S1189" s="25">
        <f t="shared" si="281"/>
        <v>325</v>
      </c>
      <c r="T1189" s="25">
        <f t="shared" si="282"/>
        <v>380</v>
      </c>
    </row>
    <row r="1190" spans="1:20" x14ac:dyDescent="0.25">
      <c r="A1190" s="2">
        <v>46226</v>
      </c>
      <c r="B1190" s="100" t="s">
        <v>1503</v>
      </c>
      <c r="C1190" s="76">
        <v>11.8</v>
      </c>
      <c r="D1190" s="48">
        <f t="shared" si="274"/>
        <v>1</v>
      </c>
      <c r="E1190" s="252">
        <v>372</v>
      </c>
      <c r="F1190" s="253">
        <f t="shared" si="276"/>
        <v>1</v>
      </c>
      <c r="G1190" s="84">
        <v>10.42</v>
      </c>
      <c r="H1190" s="48">
        <f t="shared" si="285"/>
        <v>1</v>
      </c>
      <c r="I1190" s="79">
        <f t="shared" si="284"/>
        <v>1</v>
      </c>
      <c r="N1190" s="25" t="str">
        <f t="shared" si="286"/>
        <v>CA</v>
      </c>
      <c r="O1190" s="25">
        <f t="shared" si="278"/>
        <v>11.6</v>
      </c>
      <c r="P1190" s="25">
        <f t="shared" si="279"/>
        <v>12.04</v>
      </c>
      <c r="Q1190" s="25">
        <f t="shared" si="280"/>
        <v>8</v>
      </c>
      <c r="R1190" s="25">
        <f t="shared" si="283"/>
        <v>14.4</v>
      </c>
      <c r="S1190" s="25">
        <f t="shared" si="281"/>
        <v>325</v>
      </c>
      <c r="T1190" s="25">
        <f t="shared" si="282"/>
        <v>380</v>
      </c>
    </row>
    <row r="1191" spans="1:20" x14ac:dyDescent="0.25">
      <c r="A1191" s="2">
        <v>46226</v>
      </c>
      <c r="B1191" s="100" t="s">
        <v>1504</v>
      </c>
      <c r="C1191" s="76">
        <v>11.7</v>
      </c>
      <c r="D1191" s="48">
        <f t="shared" si="274"/>
        <v>1</v>
      </c>
      <c r="E1191" s="391">
        <v>396</v>
      </c>
      <c r="F1191" s="253">
        <f t="shared" si="276"/>
        <v>0</v>
      </c>
      <c r="G1191" s="84">
        <v>11.24</v>
      </c>
      <c r="H1191" s="48">
        <f t="shared" si="285"/>
        <v>1</v>
      </c>
      <c r="I1191" s="79">
        <f t="shared" si="284"/>
        <v>0</v>
      </c>
      <c r="N1191" s="25" t="str">
        <f t="shared" si="286"/>
        <v>CA</v>
      </c>
      <c r="O1191" s="25">
        <f t="shared" si="278"/>
        <v>11.6</v>
      </c>
      <c r="P1191" s="25">
        <f t="shared" si="279"/>
        <v>12.04</v>
      </c>
      <c r="Q1191" s="25">
        <f t="shared" si="280"/>
        <v>8</v>
      </c>
      <c r="R1191" s="25">
        <f t="shared" si="283"/>
        <v>14.4</v>
      </c>
      <c r="S1191" s="25">
        <f t="shared" si="281"/>
        <v>325</v>
      </c>
      <c r="T1191" s="25">
        <f t="shared" si="282"/>
        <v>380</v>
      </c>
    </row>
    <row r="1192" spans="1:20" x14ac:dyDescent="0.25">
      <c r="A1192" s="2">
        <v>46226</v>
      </c>
      <c r="B1192" s="100" t="s">
        <v>1505</v>
      </c>
      <c r="C1192" s="213">
        <v>12.1</v>
      </c>
      <c r="D1192" s="48">
        <f t="shared" si="274"/>
        <v>0</v>
      </c>
      <c r="E1192" s="391">
        <v>401</v>
      </c>
      <c r="F1192" s="253">
        <f t="shared" si="276"/>
        <v>0</v>
      </c>
      <c r="G1192" s="84">
        <v>12.01</v>
      </c>
      <c r="H1192" s="48">
        <f t="shared" si="285"/>
        <v>1</v>
      </c>
      <c r="I1192" s="79">
        <f t="shared" si="284"/>
        <v>0</v>
      </c>
      <c r="N1192" s="25" t="str">
        <f t="shared" si="286"/>
        <v>CA</v>
      </c>
      <c r="O1192" s="25">
        <f t="shared" si="278"/>
        <v>11.6</v>
      </c>
      <c r="P1192" s="25">
        <f t="shared" si="279"/>
        <v>12.04</v>
      </c>
      <c r="Q1192" s="25">
        <f t="shared" si="280"/>
        <v>8</v>
      </c>
      <c r="R1192" s="25">
        <f t="shared" si="283"/>
        <v>14.4</v>
      </c>
      <c r="S1192" s="25">
        <f t="shared" si="281"/>
        <v>325</v>
      </c>
      <c r="T1192" s="25">
        <f t="shared" si="282"/>
        <v>380</v>
      </c>
    </row>
    <row r="1193" spans="1:20" x14ac:dyDescent="0.25">
      <c r="A1193" s="2">
        <v>46226</v>
      </c>
      <c r="B1193" s="100" t="s">
        <v>1506</v>
      </c>
      <c r="C1193" s="76">
        <v>11.7</v>
      </c>
      <c r="D1193" s="48">
        <f t="shared" si="274"/>
        <v>1</v>
      </c>
      <c r="E1193" s="391">
        <v>382</v>
      </c>
      <c r="F1193" s="253">
        <f t="shared" si="276"/>
        <v>0</v>
      </c>
      <c r="G1193" s="84">
        <v>12.51</v>
      </c>
      <c r="H1193" s="48">
        <f t="shared" si="285"/>
        <v>1</v>
      </c>
      <c r="I1193" s="79">
        <f t="shared" si="284"/>
        <v>0</v>
      </c>
      <c r="N1193" s="25" t="str">
        <f t="shared" si="286"/>
        <v>ST</v>
      </c>
      <c r="O1193" s="25">
        <f t="shared" si="278"/>
        <v>11.6</v>
      </c>
      <c r="P1193" s="25">
        <f t="shared" si="279"/>
        <v>12.04</v>
      </c>
      <c r="Q1193" s="25">
        <f t="shared" si="280"/>
        <v>8</v>
      </c>
      <c r="R1193" s="25">
        <f t="shared" si="283"/>
        <v>14.4</v>
      </c>
      <c r="S1193" s="25">
        <f t="shared" si="281"/>
        <v>325</v>
      </c>
      <c r="T1193" s="25">
        <f t="shared" si="282"/>
        <v>380</v>
      </c>
    </row>
    <row r="1194" spans="1:20" x14ac:dyDescent="0.25">
      <c r="A1194" s="2">
        <v>46226</v>
      </c>
      <c r="B1194" s="100" t="s">
        <v>1507</v>
      </c>
      <c r="C1194" s="76">
        <v>12</v>
      </c>
      <c r="D1194" s="48">
        <f t="shared" si="274"/>
        <v>1</v>
      </c>
      <c r="E1194" s="252">
        <v>378</v>
      </c>
      <c r="F1194" s="253">
        <f t="shared" si="276"/>
        <v>1</v>
      </c>
      <c r="G1194" s="84">
        <v>12.79</v>
      </c>
      <c r="H1194" s="48">
        <f t="shared" si="285"/>
        <v>1</v>
      </c>
      <c r="I1194" s="79">
        <f t="shared" si="284"/>
        <v>1</v>
      </c>
      <c r="N1194" s="25" t="str">
        <f t="shared" si="286"/>
        <v>ST</v>
      </c>
      <c r="O1194" s="25">
        <f t="shared" si="278"/>
        <v>11.6</v>
      </c>
      <c r="P1194" s="25">
        <f t="shared" si="279"/>
        <v>12.04</v>
      </c>
      <c r="Q1194" s="25">
        <f t="shared" si="280"/>
        <v>8</v>
      </c>
      <c r="R1194" s="25">
        <f t="shared" si="283"/>
        <v>14.4</v>
      </c>
      <c r="S1194" s="25">
        <f t="shared" si="281"/>
        <v>325</v>
      </c>
      <c r="T1194" s="25">
        <f t="shared" si="282"/>
        <v>380</v>
      </c>
    </row>
    <row r="1195" spans="1:20" x14ac:dyDescent="0.25">
      <c r="A1195" s="2">
        <v>46226</v>
      </c>
      <c r="B1195" s="100" t="s">
        <v>1508</v>
      </c>
      <c r="C1195" s="213">
        <v>12.1</v>
      </c>
      <c r="D1195" s="48">
        <f t="shared" si="274"/>
        <v>0</v>
      </c>
      <c r="E1195" s="252">
        <v>375</v>
      </c>
      <c r="F1195" s="253">
        <f t="shared" si="276"/>
        <v>1</v>
      </c>
      <c r="G1195" s="84">
        <v>13.01</v>
      </c>
      <c r="H1195" s="48">
        <f t="shared" si="285"/>
        <v>1</v>
      </c>
      <c r="I1195" s="79">
        <f t="shared" si="284"/>
        <v>0</v>
      </c>
      <c r="N1195" s="25" t="str">
        <f t="shared" si="286"/>
        <v>ST</v>
      </c>
      <c r="O1195" s="25">
        <f t="shared" si="278"/>
        <v>11.6</v>
      </c>
      <c r="P1195" s="25">
        <f t="shared" si="279"/>
        <v>12.04</v>
      </c>
      <c r="Q1195" s="25">
        <f t="shared" si="280"/>
        <v>8</v>
      </c>
      <c r="R1195" s="25">
        <f t="shared" si="283"/>
        <v>14.4</v>
      </c>
      <c r="S1195" s="25">
        <f t="shared" si="281"/>
        <v>325</v>
      </c>
      <c r="T1195" s="25">
        <f t="shared" si="282"/>
        <v>380</v>
      </c>
    </row>
    <row r="1196" spans="1:20" x14ac:dyDescent="0.25">
      <c r="A1196" s="2">
        <v>46226</v>
      </c>
      <c r="B1196" s="100" t="s">
        <v>1509</v>
      </c>
      <c r="C1196" s="76">
        <v>11.7</v>
      </c>
      <c r="D1196" s="48">
        <f t="shared" si="274"/>
        <v>1</v>
      </c>
      <c r="E1196" s="252">
        <v>368</v>
      </c>
      <c r="F1196" s="253">
        <f t="shared" si="276"/>
        <v>1</v>
      </c>
      <c r="G1196" s="84">
        <v>13.28</v>
      </c>
      <c r="H1196" s="48">
        <f t="shared" si="285"/>
        <v>1</v>
      </c>
      <c r="I1196" s="79">
        <f t="shared" si="284"/>
        <v>1</v>
      </c>
      <c r="N1196" s="25" t="str">
        <f t="shared" si="286"/>
        <v>ST</v>
      </c>
      <c r="O1196" s="25">
        <f t="shared" si="278"/>
        <v>11.6</v>
      </c>
      <c r="P1196" s="25">
        <f t="shared" si="279"/>
        <v>12.04</v>
      </c>
      <c r="Q1196" s="25">
        <f t="shared" si="280"/>
        <v>8</v>
      </c>
      <c r="R1196" s="25">
        <f t="shared" si="283"/>
        <v>14.4</v>
      </c>
      <c r="S1196" s="25">
        <f t="shared" si="281"/>
        <v>325</v>
      </c>
      <c r="T1196" s="25">
        <f t="shared" si="282"/>
        <v>380</v>
      </c>
    </row>
    <row r="1197" spans="1:20" x14ac:dyDescent="0.25">
      <c r="A1197" s="2">
        <v>46226</v>
      </c>
      <c r="B1197" s="100" t="s">
        <v>1510</v>
      </c>
      <c r="C1197" s="76">
        <v>12</v>
      </c>
      <c r="D1197" s="48">
        <f t="shared" si="274"/>
        <v>1</v>
      </c>
      <c r="E1197" s="252">
        <v>359</v>
      </c>
      <c r="F1197" s="253">
        <f t="shared" si="276"/>
        <v>1</v>
      </c>
      <c r="G1197" s="84">
        <v>12.42</v>
      </c>
      <c r="H1197" s="48">
        <f t="shared" si="285"/>
        <v>1</v>
      </c>
      <c r="I1197" s="79">
        <f t="shared" si="284"/>
        <v>1</v>
      </c>
      <c r="N1197" s="25" t="str">
        <f t="shared" si="286"/>
        <v>ST</v>
      </c>
      <c r="O1197" s="25">
        <f t="shared" si="278"/>
        <v>11.6</v>
      </c>
      <c r="P1197" s="25">
        <f t="shared" si="279"/>
        <v>12.04</v>
      </c>
      <c r="Q1197" s="25">
        <f t="shared" si="280"/>
        <v>8</v>
      </c>
      <c r="R1197" s="25">
        <f t="shared" si="283"/>
        <v>14.4</v>
      </c>
      <c r="S1197" s="25">
        <f t="shared" si="281"/>
        <v>325</v>
      </c>
      <c r="T1197" s="25">
        <f t="shared" si="282"/>
        <v>380</v>
      </c>
    </row>
    <row r="1198" spans="1:20" x14ac:dyDescent="0.25">
      <c r="A1198" s="2">
        <v>46226</v>
      </c>
      <c r="B1198" s="100" t="s">
        <v>1511</v>
      </c>
      <c r="C1198" s="76">
        <v>12</v>
      </c>
      <c r="D1198" s="48">
        <f t="shared" si="274"/>
        <v>1</v>
      </c>
      <c r="E1198" s="252">
        <v>356</v>
      </c>
      <c r="F1198" s="253">
        <f t="shared" si="276"/>
        <v>1</v>
      </c>
      <c r="G1198" s="130"/>
      <c r="H1198" s="48"/>
      <c r="I1198" s="219">
        <v>1</v>
      </c>
      <c r="N1198" s="25" t="str">
        <f t="shared" si="286"/>
        <v>ST</v>
      </c>
      <c r="O1198" s="25">
        <f t="shared" si="278"/>
        <v>11.6</v>
      </c>
      <c r="P1198" s="25">
        <f t="shared" si="279"/>
        <v>12.04</v>
      </c>
      <c r="Q1198" s="25">
        <f t="shared" si="280"/>
        <v>8</v>
      </c>
      <c r="R1198" s="25">
        <f t="shared" si="283"/>
        <v>14.4</v>
      </c>
      <c r="S1198" s="25">
        <f t="shared" si="281"/>
        <v>325</v>
      </c>
      <c r="T1198" s="25">
        <f t="shared" si="282"/>
        <v>380</v>
      </c>
    </row>
    <row r="1199" spans="1:20" x14ac:dyDescent="0.25">
      <c r="A1199" s="2">
        <v>46227</v>
      </c>
      <c r="B1199" s="100" t="s">
        <v>1512</v>
      </c>
      <c r="C1199" s="76">
        <v>14.3</v>
      </c>
      <c r="D1199" s="48">
        <f t="shared" si="274"/>
        <v>1</v>
      </c>
      <c r="E1199" s="270">
        <v>449</v>
      </c>
      <c r="F1199" s="253">
        <f t="shared" si="276"/>
        <v>0</v>
      </c>
      <c r="G1199" s="84"/>
      <c r="H1199" s="48"/>
      <c r="I1199" s="79">
        <f t="shared" si="284"/>
        <v>0</v>
      </c>
      <c r="N1199" s="25" t="str">
        <f t="shared" si="286"/>
        <v>VM</v>
      </c>
      <c r="O1199" s="25">
        <f t="shared" si="278"/>
        <v>14.2</v>
      </c>
      <c r="P1199" s="25">
        <f t="shared" si="279"/>
        <v>14.64</v>
      </c>
      <c r="Q1199" s="25">
        <f t="shared" si="280"/>
        <v>0</v>
      </c>
      <c r="R1199" s="25">
        <f t="shared" si="283"/>
        <v>0</v>
      </c>
      <c r="S1199" s="25">
        <f t="shared" si="281"/>
        <v>375</v>
      </c>
      <c r="T1199" s="25">
        <f t="shared" si="282"/>
        <v>425</v>
      </c>
    </row>
    <row r="1200" spans="1:20" x14ac:dyDescent="0.25">
      <c r="A1200" s="2">
        <v>46227</v>
      </c>
      <c r="B1200" s="100" t="s">
        <v>764</v>
      </c>
      <c r="C1200" s="76">
        <v>14.3</v>
      </c>
      <c r="D1200" s="48">
        <f t="shared" si="274"/>
        <v>1</v>
      </c>
      <c r="E1200" s="270">
        <v>462</v>
      </c>
      <c r="F1200" s="253">
        <f t="shared" si="276"/>
        <v>0</v>
      </c>
      <c r="G1200" s="84"/>
      <c r="H1200" s="48"/>
      <c r="I1200" s="79">
        <f t="shared" si="284"/>
        <v>0</v>
      </c>
      <c r="N1200" s="25" t="str">
        <f t="shared" si="286"/>
        <v>VM</v>
      </c>
      <c r="O1200" s="25">
        <f t="shared" si="278"/>
        <v>14.2</v>
      </c>
      <c r="P1200" s="25">
        <f t="shared" si="279"/>
        <v>14.64</v>
      </c>
      <c r="Q1200" s="25">
        <f t="shared" si="280"/>
        <v>0</v>
      </c>
      <c r="R1200" s="25">
        <f t="shared" si="283"/>
        <v>0</v>
      </c>
      <c r="S1200" s="25">
        <f t="shared" si="281"/>
        <v>375</v>
      </c>
      <c r="T1200" s="25">
        <f t="shared" si="282"/>
        <v>425</v>
      </c>
    </row>
    <row r="1201" spans="1:20" x14ac:dyDescent="0.25">
      <c r="A1201" s="2">
        <v>46227</v>
      </c>
      <c r="B1201" s="100" t="s">
        <v>765</v>
      </c>
      <c r="C1201" s="76">
        <v>14.6</v>
      </c>
      <c r="D1201" s="48">
        <f t="shared" si="274"/>
        <v>1</v>
      </c>
      <c r="E1201" s="270">
        <v>456</v>
      </c>
      <c r="F1201" s="253">
        <f t="shared" si="276"/>
        <v>0</v>
      </c>
      <c r="G1201" s="84"/>
      <c r="H1201" s="48"/>
      <c r="I1201" s="79">
        <f t="shared" si="284"/>
        <v>0</v>
      </c>
      <c r="N1201" s="25" t="str">
        <f t="shared" si="286"/>
        <v>VM</v>
      </c>
      <c r="O1201" s="25">
        <f t="shared" si="278"/>
        <v>14.2</v>
      </c>
      <c r="P1201" s="25">
        <f t="shared" si="279"/>
        <v>14.64</v>
      </c>
      <c r="Q1201" s="25">
        <f t="shared" si="280"/>
        <v>0</v>
      </c>
      <c r="R1201" s="25">
        <f t="shared" si="283"/>
        <v>0</v>
      </c>
      <c r="S1201" s="25">
        <f t="shared" si="281"/>
        <v>375</v>
      </c>
      <c r="T1201" s="25">
        <f t="shared" si="282"/>
        <v>425</v>
      </c>
    </row>
    <row r="1202" spans="1:20" x14ac:dyDescent="0.25">
      <c r="A1202" s="2">
        <v>46227</v>
      </c>
      <c r="B1202" s="100" t="s">
        <v>766</v>
      </c>
      <c r="C1202" s="76">
        <v>14.4</v>
      </c>
      <c r="D1202" s="48">
        <f t="shared" si="274"/>
        <v>1</v>
      </c>
      <c r="E1202" s="252">
        <v>421</v>
      </c>
      <c r="F1202" s="253">
        <f t="shared" si="276"/>
        <v>1</v>
      </c>
      <c r="G1202" s="84"/>
      <c r="H1202" s="48"/>
      <c r="I1202" s="79">
        <f t="shared" si="284"/>
        <v>1</v>
      </c>
      <c r="N1202" s="25" t="str">
        <f t="shared" si="286"/>
        <v>VM</v>
      </c>
      <c r="O1202" s="25">
        <f t="shared" si="278"/>
        <v>14.2</v>
      </c>
      <c r="P1202" s="25">
        <f t="shared" si="279"/>
        <v>14.64</v>
      </c>
      <c r="Q1202" s="25">
        <f t="shared" si="280"/>
        <v>0</v>
      </c>
      <c r="R1202" s="25">
        <f t="shared" si="283"/>
        <v>0</v>
      </c>
      <c r="S1202" s="25">
        <f t="shared" si="281"/>
        <v>375</v>
      </c>
      <c r="T1202" s="25">
        <f t="shared" si="282"/>
        <v>425</v>
      </c>
    </row>
    <row r="1203" spans="1:20" x14ac:dyDescent="0.25">
      <c r="A1203" s="2">
        <v>46227</v>
      </c>
      <c r="B1203" s="100" t="s">
        <v>767</v>
      </c>
      <c r="C1203" s="76">
        <v>14.5</v>
      </c>
      <c r="D1203" s="48">
        <f t="shared" si="274"/>
        <v>1</v>
      </c>
      <c r="E1203" s="270">
        <v>426</v>
      </c>
      <c r="F1203" s="253">
        <f t="shared" si="276"/>
        <v>0</v>
      </c>
      <c r="G1203" s="84"/>
      <c r="H1203" s="48"/>
      <c r="I1203" s="79">
        <f t="shared" si="284"/>
        <v>0</v>
      </c>
      <c r="N1203" s="25" t="str">
        <f t="shared" si="286"/>
        <v>VM</v>
      </c>
      <c r="O1203" s="25">
        <f t="shared" si="278"/>
        <v>14.2</v>
      </c>
      <c r="P1203" s="25">
        <f t="shared" si="279"/>
        <v>14.64</v>
      </c>
      <c r="Q1203" s="25">
        <f t="shared" si="280"/>
        <v>0</v>
      </c>
      <c r="R1203" s="25">
        <f t="shared" si="283"/>
        <v>0</v>
      </c>
      <c r="S1203" s="25">
        <f t="shared" si="281"/>
        <v>375</v>
      </c>
      <c r="T1203" s="25">
        <f t="shared" si="282"/>
        <v>425</v>
      </c>
    </row>
    <row r="1204" spans="1:20" x14ac:dyDescent="0.25">
      <c r="A1204" s="2">
        <v>46227</v>
      </c>
      <c r="B1204" s="100" t="s">
        <v>769</v>
      </c>
      <c r="C1204" s="76">
        <v>14.6</v>
      </c>
      <c r="D1204" s="48">
        <f t="shared" si="274"/>
        <v>1</v>
      </c>
      <c r="E1204" s="270">
        <v>482</v>
      </c>
      <c r="F1204" s="253">
        <f t="shared" si="276"/>
        <v>0</v>
      </c>
      <c r="G1204" s="84"/>
      <c r="H1204" s="48"/>
      <c r="I1204" s="79">
        <f t="shared" si="284"/>
        <v>0</v>
      </c>
      <c r="N1204" s="25" t="str">
        <f t="shared" ref="N1204:N1207" si="287">LEFT(B1204,2)</f>
        <v>VM</v>
      </c>
      <c r="O1204" s="25">
        <f t="shared" si="278"/>
        <v>14.2</v>
      </c>
      <c r="P1204" s="25">
        <f t="shared" si="279"/>
        <v>14.64</v>
      </c>
      <c r="Q1204" s="25">
        <f t="shared" si="280"/>
        <v>0</v>
      </c>
      <c r="R1204" s="25">
        <f t="shared" si="283"/>
        <v>0</v>
      </c>
      <c r="S1204" s="25">
        <f t="shared" si="281"/>
        <v>375</v>
      </c>
      <c r="T1204" s="25">
        <f t="shared" si="282"/>
        <v>425</v>
      </c>
    </row>
    <row r="1205" spans="1:20" x14ac:dyDescent="0.25">
      <c r="A1205" s="2">
        <v>46230</v>
      </c>
      <c r="B1205" s="100" t="s">
        <v>770</v>
      </c>
      <c r="C1205" s="76">
        <v>14.6</v>
      </c>
      <c r="D1205" s="48">
        <f t="shared" si="274"/>
        <v>1</v>
      </c>
      <c r="E1205" s="270">
        <v>487</v>
      </c>
      <c r="F1205" s="253">
        <f t="shared" si="276"/>
        <v>0</v>
      </c>
      <c r="G1205" s="84"/>
      <c r="H1205" s="48"/>
      <c r="I1205" s="79">
        <f t="shared" si="284"/>
        <v>0</v>
      </c>
      <c r="N1205" s="25" t="str">
        <f t="shared" si="287"/>
        <v>VM</v>
      </c>
      <c r="O1205" s="25">
        <f t="shared" si="278"/>
        <v>14.2</v>
      </c>
      <c r="P1205" s="25">
        <f t="shared" si="279"/>
        <v>14.64</v>
      </c>
      <c r="Q1205" s="25">
        <f t="shared" si="280"/>
        <v>0</v>
      </c>
      <c r="R1205" s="25">
        <f t="shared" si="283"/>
        <v>0</v>
      </c>
      <c r="S1205" s="25">
        <f t="shared" si="281"/>
        <v>375</v>
      </c>
      <c r="T1205" s="25">
        <f t="shared" si="282"/>
        <v>425</v>
      </c>
    </row>
    <row r="1206" spans="1:20" x14ac:dyDescent="0.25">
      <c r="A1206" s="2">
        <v>46230</v>
      </c>
      <c r="B1206" s="100" t="s">
        <v>771</v>
      </c>
      <c r="C1206" s="76">
        <v>14.4</v>
      </c>
      <c r="D1206" s="48">
        <f t="shared" si="274"/>
        <v>1</v>
      </c>
      <c r="E1206" s="270">
        <v>475</v>
      </c>
      <c r="F1206" s="253">
        <f t="shared" si="276"/>
        <v>0</v>
      </c>
      <c r="G1206" s="84"/>
      <c r="H1206" s="48"/>
      <c r="I1206" s="79">
        <f t="shared" si="284"/>
        <v>0</v>
      </c>
      <c r="N1206" s="25" t="str">
        <f t="shared" si="287"/>
        <v>VM</v>
      </c>
      <c r="O1206" s="25">
        <f t="shared" si="278"/>
        <v>14.2</v>
      </c>
      <c r="P1206" s="25">
        <f t="shared" si="279"/>
        <v>14.64</v>
      </c>
      <c r="Q1206" s="25">
        <f t="shared" si="280"/>
        <v>0</v>
      </c>
      <c r="R1206" s="25">
        <f t="shared" si="283"/>
        <v>0</v>
      </c>
      <c r="S1206" s="25">
        <f t="shared" si="281"/>
        <v>375</v>
      </c>
      <c r="T1206" s="25">
        <f t="shared" si="282"/>
        <v>425</v>
      </c>
    </row>
    <row r="1207" spans="1:20" x14ac:dyDescent="0.25">
      <c r="A1207" s="2">
        <v>46231</v>
      </c>
      <c r="B1207" s="100" t="s">
        <v>1513</v>
      </c>
      <c r="C1207" s="76">
        <v>11.9</v>
      </c>
      <c r="D1207" s="48">
        <f t="shared" si="274"/>
        <v>1</v>
      </c>
      <c r="E1207" s="270">
        <v>385</v>
      </c>
      <c r="F1207" s="253">
        <f t="shared" si="276"/>
        <v>0</v>
      </c>
      <c r="G1207" s="84">
        <v>13.09</v>
      </c>
      <c r="H1207" s="48">
        <f t="shared" ref="H1207" si="288">IF(+(IF(G1207&lt;Q1207,0,IF(G1207&gt;R1207,0,1)))=1,1,0)</f>
        <v>1</v>
      </c>
      <c r="I1207" s="79">
        <f t="shared" ref="I1207" si="289">IF(+(IF(C1207&lt;O1207,0,IF(C1207&gt;P1207,0,1)))+(IF(E1207&lt;S1207,0,IF(E1207&gt;T1207,0,1)))+(IF(G1207&lt;Q1207,0,IF(G1207&gt;R1207,0,1)))=3,1,0)</f>
        <v>0</v>
      </c>
      <c r="N1207" s="25" t="str">
        <f t="shared" si="287"/>
        <v>ST</v>
      </c>
      <c r="O1207" s="25">
        <f t="shared" si="278"/>
        <v>11.6</v>
      </c>
      <c r="P1207" s="25">
        <f t="shared" si="279"/>
        <v>12.04</v>
      </c>
      <c r="Q1207" s="25">
        <f t="shared" si="280"/>
        <v>8</v>
      </c>
      <c r="R1207" s="25">
        <f t="shared" si="283"/>
        <v>14.4</v>
      </c>
      <c r="S1207" s="25">
        <f t="shared" si="281"/>
        <v>325</v>
      </c>
      <c r="T1207" s="25">
        <f t="shared" si="282"/>
        <v>380</v>
      </c>
    </row>
    <row r="1208" spans="1:20" x14ac:dyDescent="0.25">
      <c r="A1208" s="2">
        <v>46231</v>
      </c>
      <c r="B1208" s="100" t="s">
        <v>1514</v>
      </c>
      <c r="C1208" s="76">
        <v>11.8</v>
      </c>
      <c r="D1208" s="48">
        <f t="shared" si="274"/>
        <v>1</v>
      </c>
      <c r="E1208" s="270">
        <v>381</v>
      </c>
      <c r="F1208" s="253">
        <f t="shared" si="276"/>
        <v>0</v>
      </c>
      <c r="G1208" s="84">
        <v>12.97</v>
      </c>
      <c r="H1208" s="48">
        <f t="shared" ref="H1208:H1239" si="290">IF(+(IF(G1208&lt;Q1208,0,IF(G1208&gt;R1208,0,1)))=1,1,0)</f>
        <v>1</v>
      </c>
      <c r="I1208" s="79">
        <f t="shared" ref="I1208:I1239" si="291">IF(+(IF(C1208&lt;O1208,0,IF(C1208&gt;P1208,0,1)))+(IF(E1208&lt;S1208,0,IF(E1208&gt;T1208,0,1)))+(IF(G1208&lt;Q1208,0,IF(G1208&gt;R1208,0,1)))=3,1,0)</f>
        <v>0</v>
      </c>
      <c r="N1208" s="25" t="str">
        <f t="shared" ref="N1208:N1296" si="292">LEFT(B1208,2)</f>
        <v>ST</v>
      </c>
      <c r="O1208" s="25">
        <f t="shared" si="278"/>
        <v>11.6</v>
      </c>
      <c r="P1208" s="25">
        <f t="shared" si="279"/>
        <v>12.04</v>
      </c>
      <c r="Q1208" s="25">
        <f t="shared" si="280"/>
        <v>8</v>
      </c>
      <c r="R1208" s="25">
        <f t="shared" si="283"/>
        <v>14.4</v>
      </c>
      <c r="S1208" s="25">
        <f t="shared" si="281"/>
        <v>325</v>
      </c>
      <c r="T1208" s="25">
        <f t="shared" si="282"/>
        <v>380</v>
      </c>
    </row>
    <row r="1209" spans="1:20" x14ac:dyDescent="0.25">
      <c r="A1209" s="2">
        <v>46231</v>
      </c>
      <c r="B1209" s="100" t="s">
        <v>1515</v>
      </c>
      <c r="C1209" s="76">
        <v>12</v>
      </c>
      <c r="D1209" s="48">
        <f t="shared" si="274"/>
        <v>1</v>
      </c>
      <c r="E1209" s="270">
        <v>386</v>
      </c>
      <c r="F1209" s="253">
        <f t="shared" si="276"/>
        <v>0</v>
      </c>
      <c r="G1209" s="84">
        <v>12.83</v>
      </c>
      <c r="H1209" s="48">
        <f t="shared" si="290"/>
        <v>1</v>
      </c>
      <c r="I1209" s="79">
        <f t="shared" si="291"/>
        <v>0</v>
      </c>
      <c r="N1209" s="25" t="str">
        <f t="shared" si="292"/>
        <v>ST</v>
      </c>
      <c r="O1209" s="25">
        <f t="shared" si="278"/>
        <v>11.6</v>
      </c>
      <c r="P1209" s="25">
        <f t="shared" si="279"/>
        <v>12.04</v>
      </c>
      <c r="Q1209" s="25">
        <f t="shared" si="280"/>
        <v>8</v>
      </c>
      <c r="R1209" s="25">
        <f t="shared" si="283"/>
        <v>14.4</v>
      </c>
      <c r="S1209" s="25">
        <f t="shared" si="281"/>
        <v>325</v>
      </c>
      <c r="T1209" s="25">
        <f t="shared" si="282"/>
        <v>380</v>
      </c>
    </row>
    <row r="1210" spans="1:20" x14ac:dyDescent="0.25">
      <c r="A1210" s="2">
        <v>46231</v>
      </c>
      <c r="B1210" s="100" t="s">
        <v>1516</v>
      </c>
      <c r="C1210" s="76">
        <v>11.8</v>
      </c>
      <c r="D1210" s="48">
        <f t="shared" si="274"/>
        <v>1</v>
      </c>
      <c r="E1210" s="252">
        <v>379</v>
      </c>
      <c r="F1210" s="253">
        <f t="shared" si="276"/>
        <v>1</v>
      </c>
      <c r="G1210" s="84">
        <v>11.42</v>
      </c>
      <c r="H1210" s="48">
        <f t="shared" si="290"/>
        <v>1</v>
      </c>
      <c r="I1210" s="79">
        <f t="shared" si="291"/>
        <v>1</v>
      </c>
      <c r="N1210" s="25" t="str">
        <f t="shared" si="292"/>
        <v>ST</v>
      </c>
      <c r="O1210" s="25">
        <f t="shared" si="278"/>
        <v>11.6</v>
      </c>
      <c r="P1210" s="25">
        <f t="shared" si="279"/>
        <v>12.04</v>
      </c>
      <c r="Q1210" s="25">
        <f t="shared" si="280"/>
        <v>8</v>
      </c>
      <c r="R1210" s="25">
        <f t="shared" si="283"/>
        <v>14.4</v>
      </c>
      <c r="S1210" s="25">
        <f t="shared" si="281"/>
        <v>325</v>
      </c>
      <c r="T1210" s="25">
        <f t="shared" si="282"/>
        <v>380</v>
      </c>
    </row>
    <row r="1211" spans="1:20" x14ac:dyDescent="0.25">
      <c r="A1211" s="2">
        <v>46231</v>
      </c>
      <c r="B1211" s="100" t="s">
        <v>1517</v>
      </c>
      <c r="C1211" s="76">
        <v>12</v>
      </c>
      <c r="D1211" s="48">
        <f t="shared" si="274"/>
        <v>1</v>
      </c>
      <c r="E1211" s="252">
        <v>374</v>
      </c>
      <c r="F1211" s="253">
        <f t="shared" si="276"/>
        <v>1</v>
      </c>
      <c r="G1211" s="84">
        <v>12.14</v>
      </c>
      <c r="H1211" s="48">
        <f t="shared" si="290"/>
        <v>1</v>
      </c>
      <c r="I1211" s="79">
        <f t="shared" si="291"/>
        <v>1</v>
      </c>
      <c r="N1211" s="25" t="str">
        <f t="shared" si="292"/>
        <v>ST</v>
      </c>
      <c r="O1211" s="25">
        <f t="shared" si="278"/>
        <v>11.6</v>
      </c>
      <c r="P1211" s="25">
        <f t="shared" si="279"/>
        <v>12.04</v>
      </c>
      <c r="Q1211" s="25">
        <f t="shared" si="280"/>
        <v>8</v>
      </c>
      <c r="R1211" s="25">
        <f t="shared" si="283"/>
        <v>14.4</v>
      </c>
      <c r="S1211" s="25">
        <f t="shared" si="281"/>
        <v>325</v>
      </c>
      <c r="T1211" s="25">
        <f t="shared" si="282"/>
        <v>380</v>
      </c>
    </row>
    <row r="1212" spans="1:20" x14ac:dyDescent="0.25">
      <c r="A1212" s="2">
        <v>46231</v>
      </c>
      <c r="B1212" s="100" t="s">
        <v>1518</v>
      </c>
      <c r="C1212" s="76">
        <v>12</v>
      </c>
      <c r="D1212" s="48">
        <f t="shared" si="274"/>
        <v>1</v>
      </c>
      <c r="E1212" s="252">
        <v>376</v>
      </c>
      <c r="F1212" s="253">
        <f t="shared" si="276"/>
        <v>1</v>
      </c>
      <c r="G1212" s="84">
        <v>13.74</v>
      </c>
      <c r="H1212" s="48">
        <f t="shared" si="290"/>
        <v>1</v>
      </c>
      <c r="I1212" s="79">
        <f t="shared" si="291"/>
        <v>1</v>
      </c>
      <c r="N1212" s="25" t="str">
        <f t="shared" si="292"/>
        <v>ST</v>
      </c>
      <c r="O1212" s="25">
        <f t="shared" si="278"/>
        <v>11.6</v>
      </c>
      <c r="P1212" s="25">
        <f t="shared" si="279"/>
        <v>12.04</v>
      </c>
      <c r="Q1212" s="25">
        <f t="shared" si="280"/>
        <v>8</v>
      </c>
      <c r="R1212" s="25">
        <f t="shared" si="283"/>
        <v>14.4</v>
      </c>
      <c r="S1212" s="25">
        <f t="shared" si="281"/>
        <v>325</v>
      </c>
      <c r="T1212" s="25">
        <f t="shared" si="282"/>
        <v>380</v>
      </c>
    </row>
    <row r="1213" spans="1:20" x14ac:dyDescent="0.25">
      <c r="A1213" s="2">
        <v>46231</v>
      </c>
      <c r="B1213" s="100" t="s">
        <v>1519</v>
      </c>
      <c r="C1213" s="76">
        <v>11.8</v>
      </c>
      <c r="D1213" s="48">
        <f t="shared" si="274"/>
        <v>1</v>
      </c>
      <c r="E1213" s="252">
        <v>360</v>
      </c>
      <c r="F1213" s="253">
        <f t="shared" si="276"/>
        <v>1</v>
      </c>
      <c r="G1213" s="84">
        <v>11.28</v>
      </c>
      <c r="H1213" s="48">
        <f t="shared" si="290"/>
        <v>1</v>
      </c>
      <c r="I1213" s="79">
        <f t="shared" si="291"/>
        <v>1</v>
      </c>
      <c r="N1213" s="25" t="str">
        <f t="shared" ref="N1213:N1245" si="293">LEFT(B1213,2)</f>
        <v>ST</v>
      </c>
      <c r="O1213" s="25">
        <f t="shared" si="278"/>
        <v>11.6</v>
      </c>
      <c r="P1213" s="25">
        <f t="shared" si="279"/>
        <v>12.04</v>
      </c>
      <c r="Q1213" s="25">
        <f t="shared" si="280"/>
        <v>8</v>
      </c>
      <c r="R1213" s="25">
        <f t="shared" si="283"/>
        <v>14.4</v>
      </c>
      <c r="S1213" s="25">
        <f t="shared" si="281"/>
        <v>325</v>
      </c>
      <c r="T1213" s="25">
        <f t="shared" si="282"/>
        <v>380</v>
      </c>
    </row>
    <row r="1214" spans="1:20" x14ac:dyDescent="0.25">
      <c r="A1214" s="2">
        <v>46231</v>
      </c>
      <c r="B1214" s="100" t="s">
        <v>1520</v>
      </c>
      <c r="C1214" s="76">
        <v>11.7</v>
      </c>
      <c r="D1214" s="48">
        <f t="shared" si="274"/>
        <v>1</v>
      </c>
      <c r="E1214" s="252">
        <v>365</v>
      </c>
      <c r="F1214" s="253">
        <f t="shared" si="276"/>
        <v>1</v>
      </c>
      <c r="G1214" s="84">
        <v>11.91</v>
      </c>
      <c r="H1214" s="48">
        <f t="shared" si="290"/>
        <v>1</v>
      </c>
      <c r="I1214" s="79">
        <f t="shared" si="291"/>
        <v>1</v>
      </c>
      <c r="N1214" s="25" t="str">
        <f t="shared" si="293"/>
        <v>ST</v>
      </c>
      <c r="O1214" s="25">
        <f t="shared" si="278"/>
        <v>11.6</v>
      </c>
      <c r="P1214" s="25">
        <f t="shared" si="279"/>
        <v>12.04</v>
      </c>
      <c r="Q1214" s="25">
        <f t="shared" si="280"/>
        <v>8</v>
      </c>
      <c r="R1214" s="25">
        <f t="shared" si="283"/>
        <v>14.4</v>
      </c>
      <c r="S1214" s="25">
        <f t="shared" si="281"/>
        <v>325</v>
      </c>
      <c r="T1214" s="25">
        <f t="shared" si="282"/>
        <v>380</v>
      </c>
    </row>
    <row r="1215" spans="1:20" x14ac:dyDescent="0.25">
      <c r="A1215" s="2">
        <v>46232</v>
      </c>
      <c r="B1215" s="100" t="s">
        <v>1521</v>
      </c>
      <c r="C1215" s="213">
        <v>11.3</v>
      </c>
      <c r="D1215" s="48">
        <f t="shared" si="274"/>
        <v>0</v>
      </c>
      <c r="E1215" s="252">
        <v>365</v>
      </c>
      <c r="F1215" s="253">
        <f t="shared" si="276"/>
        <v>1</v>
      </c>
      <c r="G1215" s="84">
        <v>12.29</v>
      </c>
      <c r="H1215" s="48">
        <f t="shared" si="290"/>
        <v>1</v>
      </c>
      <c r="I1215" s="79">
        <f t="shared" si="291"/>
        <v>0</v>
      </c>
      <c r="N1215" s="25" t="str">
        <f t="shared" si="293"/>
        <v>CA</v>
      </c>
      <c r="O1215" s="25">
        <f t="shared" si="278"/>
        <v>11.6</v>
      </c>
      <c r="P1215" s="25">
        <f t="shared" si="279"/>
        <v>12.04</v>
      </c>
      <c r="Q1215" s="25">
        <f t="shared" si="280"/>
        <v>8</v>
      </c>
      <c r="R1215" s="25">
        <f t="shared" si="283"/>
        <v>14.4</v>
      </c>
      <c r="S1215" s="25">
        <f t="shared" si="281"/>
        <v>325</v>
      </c>
      <c r="T1215" s="25">
        <f t="shared" si="282"/>
        <v>380</v>
      </c>
    </row>
    <row r="1216" spans="1:20" x14ac:dyDescent="0.25">
      <c r="A1216" s="2">
        <v>46232</v>
      </c>
      <c r="B1216" s="100" t="s">
        <v>1522</v>
      </c>
      <c r="C1216" s="387">
        <v>12.4</v>
      </c>
      <c r="D1216" s="128">
        <v>1</v>
      </c>
      <c r="E1216" s="252">
        <v>357</v>
      </c>
      <c r="F1216" s="253">
        <f t="shared" si="276"/>
        <v>1</v>
      </c>
      <c r="G1216" s="84">
        <v>12.44</v>
      </c>
      <c r="H1216" s="48">
        <f t="shared" si="290"/>
        <v>1</v>
      </c>
      <c r="I1216" s="79">
        <f t="shared" si="291"/>
        <v>0</v>
      </c>
      <c r="N1216" s="25" t="str">
        <f t="shared" si="293"/>
        <v>CA</v>
      </c>
      <c r="O1216" s="25">
        <f t="shared" si="278"/>
        <v>11.6</v>
      </c>
      <c r="P1216" s="25">
        <f t="shared" si="279"/>
        <v>12.04</v>
      </c>
      <c r="Q1216" s="25">
        <f t="shared" si="280"/>
        <v>8</v>
      </c>
      <c r="R1216" s="25">
        <f t="shared" si="283"/>
        <v>14.4</v>
      </c>
      <c r="S1216" s="25">
        <f t="shared" si="281"/>
        <v>325</v>
      </c>
      <c r="T1216" s="25">
        <f t="shared" si="282"/>
        <v>380</v>
      </c>
    </row>
    <row r="1217" spans="1:20" x14ac:dyDescent="0.25">
      <c r="A1217" s="2">
        <v>46232</v>
      </c>
      <c r="B1217" s="100" t="s">
        <v>1523</v>
      </c>
      <c r="C1217" s="76">
        <v>11.7</v>
      </c>
      <c r="D1217" s="48">
        <f t="shared" si="274"/>
        <v>1</v>
      </c>
      <c r="E1217" s="252">
        <v>370</v>
      </c>
      <c r="F1217" s="253">
        <f t="shared" si="276"/>
        <v>1</v>
      </c>
      <c r="G1217" s="84">
        <v>12.14</v>
      </c>
      <c r="H1217" s="48">
        <f t="shared" si="290"/>
        <v>1</v>
      </c>
      <c r="I1217" s="79">
        <f t="shared" si="291"/>
        <v>1</v>
      </c>
      <c r="N1217" s="25" t="str">
        <f t="shared" si="293"/>
        <v>CA</v>
      </c>
      <c r="O1217" s="25">
        <f t="shared" si="278"/>
        <v>11.6</v>
      </c>
      <c r="P1217" s="25">
        <f t="shared" si="279"/>
        <v>12.04</v>
      </c>
      <c r="Q1217" s="25">
        <f t="shared" si="280"/>
        <v>8</v>
      </c>
      <c r="R1217" s="25">
        <f t="shared" si="283"/>
        <v>14.4</v>
      </c>
      <c r="S1217" s="25">
        <f t="shared" si="281"/>
        <v>325</v>
      </c>
      <c r="T1217" s="25">
        <f t="shared" si="282"/>
        <v>380</v>
      </c>
    </row>
    <row r="1218" spans="1:20" x14ac:dyDescent="0.25">
      <c r="A1218" s="2">
        <v>46232</v>
      </c>
      <c r="B1218" s="100" t="s">
        <v>1524</v>
      </c>
      <c r="C1218" s="76">
        <v>11.8</v>
      </c>
      <c r="D1218" s="48">
        <f t="shared" si="274"/>
        <v>1</v>
      </c>
      <c r="E1218" s="252">
        <v>375</v>
      </c>
      <c r="F1218" s="253">
        <f t="shared" si="276"/>
        <v>1</v>
      </c>
      <c r="G1218" s="84">
        <v>13.21</v>
      </c>
      <c r="H1218" s="48">
        <f t="shared" si="290"/>
        <v>1</v>
      </c>
      <c r="I1218" s="79">
        <f t="shared" si="291"/>
        <v>1</v>
      </c>
      <c r="N1218" s="25" t="str">
        <f t="shared" si="293"/>
        <v>CA</v>
      </c>
      <c r="O1218" s="25">
        <f t="shared" si="278"/>
        <v>11.6</v>
      </c>
      <c r="P1218" s="25">
        <f t="shared" si="279"/>
        <v>12.04</v>
      </c>
      <c r="Q1218" s="25">
        <f t="shared" si="280"/>
        <v>8</v>
      </c>
      <c r="R1218" s="25">
        <f t="shared" si="283"/>
        <v>14.4</v>
      </c>
      <c r="S1218" s="25">
        <f t="shared" si="281"/>
        <v>325</v>
      </c>
      <c r="T1218" s="25">
        <f t="shared" si="282"/>
        <v>380</v>
      </c>
    </row>
    <row r="1219" spans="1:20" x14ac:dyDescent="0.25">
      <c r="A1219" s="2">
        <v>46232</v>
      </c>
      <c r="B1219" s="100" t="s">
        <v>1525</v>
      </c>
      <c r="C1219" s="76">
        <v>11.7</v>
      </c>
      <c r="D1219" s="48">
        <f t="shared" ref="D1219:D1239" si="294">IF(+(IF(C1219&lt;O1219,0,IF(C1219&gt;P1219,0,1)))=1,1,0)</f>
        <v>1</v>
      </c>
      <c r="E1219" s="252">
        <v>348</v>
      </c>
      <c r="F1219" s="253">
        <f t="shared" si="276"/>
        <v>1</v>
      </c>
      <c r="G1219" s="84">
        <v>12.21</v>
      </c>
      <c r="H1219" s="48">
        <f t="shared" si="290"/>
        <v>1</v>
      </c>
      <c r="I1219" s="79">
        <f t="shared" si="291"/>
        <v>1</v>
      </c>
      <c r="N1219" s="25" t="str">
        <f t="shared" si="293"/>
        <v>CA</v>
      </c>
      <c r="O1219" s="25">
        <f t="shared" si="278"/>
        <v>11.6</v>
      </c>
      <c r="P1219" s="25">
        <f t="shared" si="279"/>
        <v>12.04</v>
      </c>
      <c r="Q1219" s="25">
        <f t="shared" si="280"/>
        <v>8</v>
      </c>
      <c r="R1219" s="25">
        <f t="shared" si="283"/>
        <v>14.4</v>
      </c>
      <c r="S1219" s="25">
        <f t="shared" si="281"/>
        <v>325</v>
      </c>
      <c r="T1219" s="25">
        <f t="shared" si="282"/>
        <v>380</v>
      </c>
    </row>
    <row r="1220" spans="1:20" x14ac:dyDescent="0.25">
      <c r="A1220" s="2">
        <v>46232</v>
      </c>
      <c r="B1220" s="100" t="s">
        <v>1526</v>
      </c>
      <c r="C1220" s="76">
        <v>11.8</v>
      </c>
      <c r="D1220" s="48">
        <f t="shared" si="294"/>
        <v>1</v>
      </c>
      <c r="E1220" s="252">
        <v>350</v>
      </c>
      <c r="F1220" s="253">
        <f t="shared" si="276"/>
        <v>1</v>
      </c>
      <c r="G1220" s="84">
        <v>12.3</v>
      </c>
      <c r="H1220" s="48">
        <f t="shared" si="290"/>
        <v>1</v>
      </c>
      <c r="I1220" s="79">
        <f t="shared" si="291"/>
        <v>1</v>
      </c>
      <c r="N1220" s="25" t="str">
        <f t="shared" si="293"/>
        <v>CA</v>
      </c>
      <c r="O1220" s="25">
        <f t="shared" si="278"/>
        <v>11.6</v>
      </c>
      <c r="P1220" s="25">
        <f t="shared" si="279"/>
        <v>12.04</v>
      </c>
      <c r="Q1220" s="25">
        <f t="shared" si="280"/>
        <v>8</v>
      </c>
      <c r="R1220" s="25">
        <f t="shared" si="283"/>
        <v>14.4</v>
      </c>
      <c r="S1220" s="25">
        <f t="shared" si="281"/>
        <v>325</v>
      </c>
      <c r="T1220" s="25">
        <f t="shared" si="282"/>
        <v>380</v>
      </c>
    </row>
    <row r="1221" spans="1:20" x14ac:dyDescent="0.25">
      <c r="A1221" s="2">
        <v>46232</v>
      </c>
      <c r="B1221" s="100" t="s">
        <v>1527</v>
      </c>
      <c r="C1221" s="76">
        <v>11.7</v>
      </c>
      <c r="D1221" s="48">
        <f t="shared" si="294"/>
        <v>1</v>
      </c>
      <c r="E1221" s="252">
        <v>363</v>
      </c>
      <c r="F1221" s="253">
        <f t="shared" si="276"/>
        <v>1</v>
      </c>
      <c r="G1221" s="84">
        <v>12.12</v>
      </c>
      <c r="H1221" s="48">
        <f t="shared" si="290"/>
        <v>1</v>
      </c>
      <c r="I1221" s="79">
        <f t="shared" si="291"/>
        <v>1</v>
      </c>
      <c r="N1221" s="25" t="str">
        <f t="shared" si="293"/>
        <v>CA</v>
      </c>
      <c r="O1221" s="25">
        <f t="shared" si="278"/>
        <v>11.6</v>
      </c>
      <c r="P1221" s="25">
        <f t="shared" si="279"/>
        <v>12.04</v>
      </c>
      <c r="Q1221" s="25">
        <f t="shared" si="280"/>
        <v>8</v>
      </c>
      <c r="R1221" s="25">
        <f t="shared" si="283"/>
        <v>14.4</v>
      </c>
      <c r="S1221" s="25">
        <f t="shared" si="281"/>
        <v>325</v>
      </c>
      <c r="T1221" s="25">
        <f t="shared" si="282"/>
        <v>380</v>
      </c>
    </row>
    <row r="1222" spans="1:20" x14ac:dyDescent="0.25">
      <c r="A1222" s="2">
        <v>46232</v>
      </c>
      <c r="B1222" s="100" t="s">
        <v>1528</v>
      </c>
      <c r="C1222" s="76">
        <v>11.9</v>
      </c>
      <c r="D1222" s="48">
        <f t="shared" si="294"/>
        <v>1</v>
      </c>
      <c r="E1222" s="252">
        <v>376</v>
      </c>
      <c r="F1222" s="253">
        <f t="shared" si="276"/>
        <v>1</v>
      </c>
      <c r="G1222" s="84">
        <v>12.42</v>
      </c>
      <c r="H1222" s="48">
        <f t="shared" si="290"/>
        <v>1</v>
      </c>
      <c r="I1222" s="79">
        <f t="shared" si="291"/>
        <v>1</v>
      </c>
      <c r="N1222" s="25" t="str">
        <f t="shared" si="293"/>
        <v>CA</v>
      </c>
      <c r="O1222" s="25">
        <f t="shared" si="278"/>
        <v>11.6</v>
      </c>
      <c r="P1222" s="25">
        <f t="shared" si="279"/>
        <v>12.04</v>
      </c>
      <c r="Q1222" s="25">
        <f t="shared" si="280"/>
        <v>8</v>
      </c>
      <c r="R1222" s="25">
        <f t="shared" si="283"/>
        <v>14.4</v>
      </c>
      <c r="S1222" s="25">
        <f t="shared" si="281"/>
        <v>325</v>
      </c>
      <c r="T1222" s="25">
        <f t="shared" si="282"/>
        <v>380</v>
      </c>
    </row>
    <row r="1223" spans="1:20" x14ac:dyDescent="0.25">
      <c r="A1223" s="2">
        <v>46232</v>
      </c>
      <c r="B1223" s="100" t="s">
        <v>1529</v>
      </c>
      <c r="C1223" s="76">
        <v>12</v>
      </c>
      <c r="D1223" s="48">
        <f t="shared" si="294"/>
        <v>1</v>
      </c>
      <c r="E1223" s="252">
        <v>346</v>
      </c>
      <c r="F1223" s="253">
        <f t="shared" si="276"/>
        <v>1</v>
      </c>
      <c r="G1223" s="84">
        <v>12.52</v>
      </c>
      <c r="H1223" s="48">
        <f t="shared" si="290"/>
        <v>1</v>
      </c>
      <c r="I1223" s="79">
        <f t="shared" si="291"/>
        <v>1</v>
      </c>
      <c r="N1223" s="25" t="str">
        <f t="shared" si="293"/>
        <v>CA</v>
      </c>
      <c r="O1223" s="25">
        <f t="shared" si="278"/>
        <v>11.6</v>
      </c>
      <c r="P1223" s="25">
        <f t="shared" si="279"/>
        <v>12.04</v>
      </c>
      <c r="Q1223" s="25">
        <f t="shared" si="280"/>
        <v>8</v>
      </c>
      <c r="R1223" s="25">
        <f t="shared" si="283"/>
        <v>14.4</v>
      </c>
      <c r="S1223" s="25">
        <f t="shared" si="281"/>
        <v>325</v>
      </c>
      <c r="T1223" s="25">
        <f t="shared" si="282"/>
        <v>380</v>
      </c>
    </row>
    <row r="1224" spans="1:20" x14ac:dyDescent="0.25">
      <c r="A1224" s="2">
        <v>46233</v>
      </c>
      <c r="B1224" s="100" t="s">
        <v>1530</v>
      </c>
      <c r="C1224" s="76">
        <v>12</v>
      </c>
      <c r="D1224" s="48">
        <f t="shared" si="294"/>
        <v>1</v>
      </c>
      <c r="E1224" s="252">
        <v>346</v>
      </c>
      <c r="F1224" s="253">
        <f t="shared" si="276"/>
        <v>1</v>
      </c>
      <c r="G1224" s="84">
        <v>12.27</v>
      </c>
      <c r="H1224" s="48">
        <f t="shared" si="290"/>
        <v>1</v>
      </c>
      <c r="I1224" s="79">
        <f t="shared" si="291"/>
        <v>1</v>
      </c>
      <c r="N1224" s="25" t="str">
        <f t="shared" si="293"/>
        <v>CA</v>
      </c>
      <c r="O1224" s="25">
        <f t="shared" si="278"/>
        <v>11.6</v>
      </c>
      <c r="P1224" s="25">
        <f t="shared" si="279"/>
        <v>12.04</v>
      </c>
      <c r="Q1224" s="25">
        <f t="shared" si="280"/>
        <v>8</v>
      </c>
      <c r="R1224" s="25">
        <f t="shared" si="283"/>
        <v>14.4</v>
      </c>
      <c r="S1224" s="25">
        <f t="shared" si="281"/>
        <v>325</v>
      </c>
      <c r="T1224" s="25">
        <f t="shared" si="282"/>
        <v>380</v>
      </c>
    </row>
    <row r="1225" spans="1:20" x14ac:dyDescent="0.25">
      <c r="A1225" s="2">
        <v>46233</v>
      </c>
      <c r="B1225" s="100" t="s">
        <v>1531</v>
      </c>
      <c r="C1225" s="76">
        <v>11.7</v>
      </c>
      <c r="D1225" s="48">
        <f t="shared" si="294"/>
        <v>1</v>
      </c>
      <c r="E1225" s="252">
        <v>348</v>
      </c>
      <c r="F1225" s="253">
        <f t="shared" si="276"/>
        <v>1</v>
      </c>
      <c r="G1225" s="84">
        <v>12.46</v>
      </c>
      <c r="H1225" s="48">
        <f t="shared" si="290"/>
        <v>1</v>
      </c>
      <c r="I1225" s="79">
        <f t="shared" si="291"/>
        <v>1</v>
      </c>
      <c r="N1225" s="25" t="str">
        <f t="shared" si="293"/>
        <v>CA</v>
      </c>
      <c r="O1225" s="25">
        <f t="shared" si="278"/>
        <v>11.6</v>
      </c>
      <c r="P1225" s="25">
        <f t="shared" si="279"/>
        <v>12.04</v>
      </c>
      <c r="Q1225" s="25">
        <f t="shared" si="280"/>
        <v>8</v>
      </c>
      <c r="R1225" s="25">
        <f t="shared" si="283"/>
        <v>14.4</v>
      </c>
      <c r="S1225" s="25">
        <f t="shared" si="281"/>
        <v>325</v>
      </c>
      <c r="T1225" s="25">
        <f t="shared" si="282"/>
        <v>380</v>
      </c>
    </row>
    <row r="1226" spans="1:20" x14ac:dyDescent="0.25">
      <c r="A1226" s="2">
        <v>46233</v>
      </c>
      <c r="B1226" s="100" t="s">
        <v>1532</v>
      </c>
      <c r="C1226" s="76">
        <v>11.9</v>
      </c>
      <c r="D1226" s="48">
        <f t="shared" si="294"/>
        <v>1</v>
      </c>
      <c r="E1226" s="270">
        <v>384</v>
      </c>
      <c r="F1226" s="253">
        <f t="shared" si="276"/>
        <v>0</v>
      </c>
      <c r="G1226" s="84">
        <v>12.33</v>
      </c>
      <c r="H1226" s="48">
        <f t="shared" si="290"/>
        <v>1</v>
      </c>
      <c r="I1226" s="79">
        <f t="shared" si="291"/>
        <v>0</v>
      </c>
      <c r="N1226" s="25" t="str">
        <f t="shared" si="293"/>
        <v>CA</v>
      </c>
      <c r="O1226" s="25">
        <f t="shared" si="278"/>
        <v>11.6</v>
      </c>
      <c r="P1226" s="25">
        <f t="shared" si="279"/>
        <v>12.04</v>
      </c>
      <c r="Q1226" s="25">
        <f t="shared" si="280"/>
        <v>8</v>
      </c>
      <c r="R1226" s="25">
        <f t="shared" si="283"/>
        <v>14.4</v>
      </c>
      <c r="S1226" s="25">
        <f t="shared" si="281"/>
        <v>325</v>
      </c>
      <c r="T1226" s="25">
        <f t="shared" si="282"/>
        <v>380</v>
      </c>
    </row>
    <row r="1227" spans="1:20" x14ac:dyDescent="0.25">
      <c r="A1227" s="2">
        <v>46233</v>
      </c>
      <c r="B1227" s="100" t="s">
        <v>1533</v>
      </c>
      <c r="C1227" s="76">
        <v>11.9</v>
      </c>
      <c r="D1227" s="48">
        <f t="shared" si="294"/>
        <v>1</v>
      </c>
      <c r="E1227" s="252">
        <v>369</v>
      </c>
      <c r="F1227" s="253">
        <f t="shared" ref="F1227:F1239" si="295">IF(+(IF(E1227&lt;S1227,0,IF(E1227&gt;T1227,0,1)))=1,1,0)</f>
        <v>1</v>
      </c>
      <c r="G1227" s="84">
        <v>13.08</v>
      </c>
      <c r="H1227" s="48">
        <f t="shared" si="290"/>
        <v>1</v>
      </c>
      <c r="I1227" s="79">
        <f t="shared" si="291"/>
        <v>1</v>
      </c>
      <c r="N1227" s="25" t="str">
        <f t="shared" si="293"/>
        <v>CA</v>
      </c>
      <c r="O1227" s="25">
        <f t="shared" si="278"/>
        <v>11.6</v>
      </c>
      <c r="P1227" s="25">
        <f t="shared" si="279"/>
        <v>12.04</v>
      </c>
      <c r="Q1227" s="25">
        <f t="shared" si="280"/>
        <v>8</v>
      </c>
      <c r="R1227" s="25">
        <f t="shared" si="283"/>
        <v>14.4</v>
      </c>
      <c r="S1227" s="25">
        <f t="shared" si="281"/>
        <v>325</v>
      </c>
      <c r="T1227" s="25">
        <f t="shared" si="282"/>
        <v>380</v>
      </c>
    </row>
    <row r="1228" spans="1:20" x14ac:dyDescent="0.25">
      <c r="A1228" s="2">
        <v>46233</v>
      </c>
      <c r="B1228" s="100" t="s">
        <v>1534</v>
      </c>
      <c r="C1228" s="76">
        <v>12</v>
      </c>
      <c r="D1228" s="48">
        <f t="shared" si="294"/>
        <v>1</v>
      </c>
      <c r="E1228" s="252">
        <v>350</v>
      </c>
      <c r="F1228" s="253">
        <f t="shared" si="295"/>
        <v>1</v>
      </c>
      <c r="G1228" s="84">
        <v>11.41</v>
      </c>
      <c r="H1228" s="48">
        <f t="shared" si="290"/>
        <v>1</v>
      </c>
      <c r="I1228" s="79">
        <f t="shared" si="291"/>
        <v>1</v>
      </c>
      <c r="N1228" s="25" t="str">
        <f t="shared" si="293"/>
        <v>CA</v>
      </c>
      <c r="O1228" s="25">
        <f t="shared" si="278"/>
        <v>11.6</v>
      </c>
      <c r="P1228" s="25">
        <f t="shared" si="279"/>
        <v>12.04</v>
      </c>
      <c r="Q1228" s="25">
        <f t="shared" si="280"/>
        <v>8</v>
      </c>
      <c r="R1228" s="25">
        <f t="shared" si="283"/>
        <v>14.4</v>
      </c>
      <c r="S1228" s="25">
        <f t="shared" si="281"/>
        <v>325</v>
      </c>
      <c r="T1228" s="25">
        <f t="shared" si="282"/>
        <v>380</v>
      </c>
    </row>
    <row r="1229" spans="1:20" x14ac:dyDescent="0.25">
      <c r="A1229" s="2">
        <v>46233</v>
      </c>
      <c r="B1229" s="100" t="s">
        <v>1535</v>
      </c>
      <c r="C1229" s="76">
        <v>11.7</v>
      </c>
      <c r="D1229" s="48">
        <f t="shared" si="294"/>
        <v>1</v>
      </c>
      <c r="E1229" s="252">
        <v>356</v>
      </c>
      <c r="F1229" s="253">
        <f t="shared" si="295"/>
        <v>1</v>
      </c>
      <c r="G1229" s="84">
        <v>12.28</v>
      </c>
      <c r="H1229" s="48">
        <f t="shared" si="290"/>
        <v>1</v>
      </c>
      <c r="I1229" s="79">
        <f t="shared" si="291"/>
        <v>1</v>
      </c>
      <c r="N1229" s="25" t="str">
        <f t="shared" si="293"/>
        <v>CA</v>
      </c>
      <c r="O1229" s="25">
        <f t="shared" si="278"/>
        <v>11.6</v>
      </c>
      <c r="P1229" s="25">
        <f t="shared" si="279"/>
        <v>12.04</v>
      </c>
      <c r="Q1229" s="25">
        <f t="shared" si="280"/>
        <v>8</v>
      </c>
      <c r="R1229" s="25">
        <f t="shared" si="283"/>
        <v>14.4</v>
      </c>
      <c r="S1229" s="25">
        <f t="shared" si="281"/>
        <v>325</v>
      </c>
      <c r="T1229" s="25">
        <f t="shared" si="282"/>
        <v>380</v>
      </c>
    </row>
    <row r="1230" spans="1:20" x14ac:dyDescent="0.25">
      <c r="A1230" s="2">
        <v>46233</v>
      </c>
      <c r="B1230" s="100" t="s">
        <v>1536</v>
      </c>
      <c r="C1230" s="76">
        <v>11.9</v>
      </c>
      <c r="D1230" s="48">
        <f t="shared" si="294"/>
        <v>1</v>
      </c>
      <c r="E1230" s="252">
        <v>352</v>
      </c>
      <c r="F1230" s="253">
        <f t="shared" si="295"/>
        <v>1</v>
      </c>
      <c r="G1230" s="84">
        <v>12.61</v>
      </c>
      <c r="H1230" s="48">
        <f t="shared" si="290"/>
        <v>1</v>
      </c>
      <c r="I1230" s="79">
        <f t="shared" si="291"/>
        <v>1</v>
      </c>
      <c r="N1230" s="25" t="str">
        <f t="shared" si="293"/>
        <v>CA</v>
      </c>
      <c r="O1230" s="25">
        <f t="shared" si="278"/>
        <v>11.6</v>
      </c>
      <c r="P1230" s="25">
        <f t="shared" si="279"/>
        <v>12.04</v>
      </c>
      <c r="Q1230" s="25">
        <f t="shared" si="280"/>
        <v>8</v>
      </c>
      <c r="R1230" s="25">
        <f t="shared" si="283"/>
        <v>14.4</v>
      </c>
      <c r="S1230" s="25">
        <f t="shared" si="281"/>
        <v>325</v>
      </c>
      <c r="T1230" s="25">
        <f t="shared" si="282"/>
        <v>380</v>
      </c>
    </row>
    <row r="1231" spans="1:20" x14ac:dyDescent="0.25">
      <c r="A1231" s="2">
        <v>46233</v>
      </c>
      <c r="B1231" s="100" t="s">
        <v>1537</v>
      </c>
      <c r="C1231" s="76">
        <v>11.9</v>
      </c>
      <c r="D1231" s="48">
        <f t="shared" si="294"/>
        <v>1</v>
      </c>
      <c r="E1231" s="252">
        <v>353</v>
      </c>
      <c r="F1231" s="253">
        <f t="shared" si="295"/>
        <v>1</v>
      </c>
      <c r="G1231" s="84">
        <v>12.78</v>
      </c>
      <c r="H1231" s="48">
        <f t="shared" si="290"/>
        <v>1</v>
      </c>
      <c r="I1231" s="79">
        <f t="shared" si="291"/>
        <v>1</v>
      </c>
      <c r="N1231" s="25" t="str">
        <f t="shared" si="293"/>
        <v>CA</v>
      </c>
      <c r="O1231" s="25">
        <f t="shared" si="278"/>
        <v>11.6</v>
      </c>
      <c r="P1231" s="25">
        <f t="shared" si="279"/>
        <v>12.04</v>
      </c>
      <c r="Q1231" s="25">
        <f t="shared" si="280"/>
        <v>8</v>
      </c>
      <c r="R1231" s="25">
        <f t="shared" si="283"/>
        <v>14.4</v>
      </c>
      <c r="S1231" s="25">
        <f t="shared" si="281"/>
        <v>325</v>
      </c>
      <c r="T1231" s="25">
        <f t="shared" si="282"/>
        <v>380</v>
      </c>
    </row>
    <row r="1232" spans="1:20" x14ac:dyDescent="0.25">
      <c r="A1232" s="2">
        <v>46233</v>
      </c>
      <c r="B1232" s="100" t="s">
        <v>1538</v>
      </c>
      <c r="C1232" s="76">
        <v>11.7</v>
      </c>
      <c r="D1232" s="48">
        <f t="shared" si="294"/>
        <v>1</v>
      </c>
      <c r="E1232" s="252">
        <v>364</v>
      </c>
      <c r="F1232" s="253">
        <f t="shared" si="295"/>
        <v>1</v>
      </c>
      <c r="G1232" s="84">
        <v>12.52</v>
      </c>
      <c r="H1232" s="48">
        <f t="shared" si="290"/>
        <v>1</v>
      </c>
      <c r="I1232" s="79">
        <f t="shared" si="291"/>
        <v>1</v>
      </c>
      <c r="N1232" s="25" t="str">
        <f t="shared" si="293"/>
        <v>CA</v>
      </c>
      <c r="O1232" s="25">
        <f t="shared" si="278"/>
        <v>11.6</v>
      </c>
      <c r="P1232" s="25">
        <f t="shared" si="279"/>
        <v>12.04</v>
      </c>
      <c r="Q1232" s="25">
        <f t="shared" si="280"/>
        <v>8</v>
      </c>
      <c r="R1232" s="25">
        <f t="shared" si="283"/>
        <v>14.4</v>
      </c>
      <c r="S1232" s="25">
        <f t="shared" si="281"/>
        <v>325</v>
      </c>
      <c r="T1232" s="25">
        <f t="shared" si="282"/>
        <v>380</v>
      </c>
    </row>
    <row r="1233" spans="1:20" x14ac:dyDescent="0.25">
      <c r="A1233" s="2">
        <v>46233</v>
      </c>
      <c r="B1233" s="100" t="s">
        <v>1539</v>
      </c>
      <c r="C1233" s="76">
        <v>12</v>
      </c>
      <c r="D1233" s="48">
        <f t="shared" si="294"/>
        <v>1</v>
      </c>
      <c r="E1233" s="252">
        <v>361</v>
      </c>
      <c r="F1233" s="253">
        <f t="shared" si="295"/>
        <v>1</v>
      </c>
      <c r="G1233" s="84">
        <v>12.65</v>
      </c>
      <c r="H1233" s="48">
        <f t="shared" si="290"/>
        <v>1</v>
      </c>
      <c r="I1233" s="79">
        <f t="shared" si="291"/>
        <v>1</v>
      </c>
      <c r="N1233" s="25" t="str">
        <f t="shared" si="293"/>
        <v>ST</v>
      </c>
      <c r="O1233" s="25">
        <f t="shared" si="278"/>
        <v>11.6</v>
      </c>
      <c r="P1233" s="25">
        <f t="shared" si="279"/>
        <v>12.04</v>
      </c>
      <c r="Q1233" s="25">
        <f t="shared" si="280"/>
        <v>8</v>
      </c>
      <c r="R1233" s="25">
        <f t="shared" si="283"/>
        <v>14.4</v>
      </c>
      <c r="S1233" s="25">
        <f t="shared" si="281"/>
        <v>325</v>
      </c>
      <c r="T1233" s="25">
        <f t="shared" si="282"/>
        <v>380</v>
      </c>
    </row>
    <row r="1234" spans="1:20" x14ac:dyDescent="0.25">
      <c r="A1234" s="2">
        <v>46234</v>
      </c>
      <c r="B1234" s="100" t="s">
        <v>1542</v>
      </c>
      <c r="C1234" s="213">
        <v>12.1</v>
      </c>
      <c r="D1234" s="48">
        <f t="shared" si="294"/>
        <v>0</v>
      </c>
      <c r="E1234" s="252">
        <v>364</v>
      </c>
      <c r="F1234" s="253">
        <f t="shared" si="295"/>
        <v>1</v>
      </c>
      <c r="G1234" s="84">
        <v>12.87</v>
      </c>
      <c r="H1234" s="48">
        <f t="shared" si="290"/>
        <v>1</v>
      </c>
      <c r="I1234" s="79">
        <f t="shared" si="291"/>
        <v>0</v>
      </c>
      <c r="N1234" s="25" t="str">
        <f t="shared" si="293"/>
        <v>CA</v>
      </c>
      <c r="O1234" s="25">
        <f t="shared" si="278"/>
        <v>11.6</v>
      </c>
      <c r="P1234" s="25">
        <f t="shared" si="279"/>
        <v>12.04</v>
      </c>
      <c r="Q1234" s="25">
        <f t="shared" si="280"/>
        <v>8</v>
      </c>
      <c r="R1234" s="25">
        <f t="shared" si="283"/>
        <v>14.4</v>
      </c>
      <c r="S1234" s="25">
        <f t="shared" si="281"/>
        <v>325</v>
      </c>
      <c r="T1234" s="25">
        <f t="shared" si="282"/>
        <v>380</v>
      </c>
    </row>
    <row r="1235" spans="1:20" x14ac:dyDescent="0.25">
      <c r="A1235" s="2">
        <v>46234</v>
      </c>
      <c r="B1235" s="100" t="s">
        <v>1543</v>
      </c>
      <c r="C1235" s="76">
        <v>12</v>
      </c>
      <c r="D1235" s="48">
        <f t="shared" si="294"/>
        <v>1</v>
      </c>
      <c r="E1235" s="270">
        <v>534</v>
      </c>
      <c r="F1235" s="253">
        <f t="shared" si="295"/>
        <v>0</v>
      </c>
      <c r="G1235" s="84">
        <v>12.62</v>
      </c>
      <c r="H1235" s="48">
        <f t="shared" si="290"/>
        <v>1</v>
      </c>
      <c r="I1235" s="79">
        <f t="shared" si="291"/>
        <v>0</v>
      </c>
      <c r="N1235" s="25" t="str">
        <f t="shared" si="293"/>
        <v>CA</v>
      </c>
      <c r="O1235" s="25">
        <f t="shared" si="278"/>
        <v>11.6</v>
      </c>
      <c r="P1235" s="25">
        <f t="shared" si="279"/>
        <v>12.04</v>
      </c>
      <c r="Q1235" s="25">
        <f t="shared" si="280"/>
        <v>8</v>
      </c>
      <c r="R1235" s="25">
        <f t="shared" si="283"/>
        <v>14.4</v>
      </c>
      <c r="S1235" s="25">
        <f t="shared" si="281"/>
        <v>325</v>
      </c>
      <c r="T1235" s="25">
        <f t="shared" si="282"/>
        <v>380</v>
      </c>
    </row>
    <row r="1236" spans="1:20" x14ac:dyDescent="0.25">
      <c r="A1236" s="2">
        <v>46234</v>
      </c>
      <c r="B1236" s="100" t="s">
        <v>1544</v>
      </c>
      <c r="C1236" s="76">
        <v>11.6</v>
      </c>
      <c r="D1236" s="48">
        <f t="shared" si="294"/>
        <v>1</v>
      </c>
      <c r="E1236" s="252">
        <v>372</v>
      </c>
      <c r="F1236" s="253">
        <f t="shared" si="295"/>
        <v>1</v>
      </c>
      <c r="G1236" s="84">
        <v>12.73</v>
      </c>
      <c r="H1236" s="48">
        <f t="shared" si="290"/>
        <v>1</v>
      </c>
      <c r="I1236" s="79">
        <f t="shared" si="291"/>
        <v>1</v>
      </c>
      <c r="N1236" s="25" t="str">
        <f t="shared" si="293"/>
        <v>CA</v>
      </c>
      <c r="O1236" s="25">
        <f t="shared" si="278"/>
        <v>11.6</v>
      </c>
      <c r="P1236" s="25">
        <f t="shared" si="279"/>
        <v>12.04</v>
      </c>
      <c r="Q1236" s="25">
        <f t="shared" si="280"/>
        <v>8</v>
      </c>
      <c r="R1236" s="25">
        <f t="shared" si="283"/>
        <v>14.4</v>
      </c>
      <c r="S1236" s="25">
        <f t="shared" si="281"/>
        <v>325</v>
      </c>
      <c r="T1236" s="25">
        <f t="shared" si="282"/>
        <v>380</v>
      </c>
    </row>
    <row r="1237" spans="1:20" x14ac:dyDescent="0.25">
      <c r="A1237" s="2">
        <v>46234</v>
      </c>
      <c r="B1237" s="100" t="s">
        <v>1545</v>
      </c>
      <c r="C1237" s="76">
        <v>11.8</v>
      </c>
      <c r="D1237" s="48">
        <f t="shared" si="294"/>
        <v>1</v>
      </c>
      <c r="E1237" s="252">
        <v>377</v>
      </c>
      <c r="F1237" s="253">
        <f t="shared" si="295"/>
        <v>1</v>
      </c>
      <c r="G1237" s="84">
        <v>12.3</v>
      </c>
      <c r="H1237" s="48">
        <f t="shared" si="290"/>
        <v>1</v>
      </c>
      <c r="I1237" s="79">
        <f t="shared" si="291"/>
        <v>1</v>
      </c>
      <c r="N1237" s="25" t="str">
        <f t="shared" si="293"/>
        <v>CA</v>
      </c>
      <c r="O1237" s="25">
        <f t="shared" si="278"/>
        <v>11.6</v>
      </c>
      <c r="P1237" s="25">
        <f t="shared" si="279"/>
        <v>12.04</v>
      </c>
      <c r="Q1237" s="25">
        <f t="shared" si="280"/>
        <v>8</v>
      </c>
      <c r="R1237" s="25">
        <f t="shared" si="283"/>
        <v>14.4</v>
      </c>
      <c r="S1237" s="25">
        <f t="shared" si="281"/>
        <v>325</v>
      </c>
      <c r="T1237" s="25">
        <f t="shared" si="282"/>
        <v>380</v>
      </c>
    </row>
    <row r="1238" spans="1:20" x14ac:dyDescent="0.25">
      <c r="A1238" s="2">
        <v>46234</v>
      </c>
      <c r="B1238" s="100" t="s">
        <v>1546</v>
      </c>
      <c r="C1238" s="76">
        <v>11.7</v>
      </c>
      <c r="D1238" s="48">
        <f t="shared" si="294"/>
        <v>1</v>
      </c>
      <c r="E1238" s="252">
        <v>365</v>
      </c>
      <c r="F1238" s="253">
        <f t="shared" si="295"/>
        <v>1</v>
      </c>
      <c r="G1238" s="84">
        <v>13.01</v>
      </c>
      <c r="H1238" s="48">
        <f t="shared" si="290"/>
        <v>1</v>
      </c>
      <c r="I1238" s="79">
        <f t="shared" si="291"/>
        <v>1</v>
      </c>
      <c r="N1238" s="25" t="str">
        <f t="shared" si="293"/>
        <v>CA</v>
      </c>
      <c r="O1238" s="25">
        <f t="shared" si="278"/>
        <v>11.6</v>
      </c>
      <c r="P1238" s="25">
        <f t="shared" si="279"/>
        <v>12.04</v>
      </c>
      <c r="Q1238" s="25">
        <f t="shared" si="280"/>
        <v>8</v>
      </c>
      <c r="R1238" s="25">
        <f t="shared" si="283"/>
        <v>14.4</v>
      </c>
      <c r="S1238" s="25">
        <f t="shared" si="281"/>
        <v>325</v>
      </c>
      <c r="T1238" s="25">
        <f t="shared" si="282"/>
        <v>380</v>
      </c>
    </row>
    <row r="1239" spans="1:20" x14ac:dyDescent="0.25">
      <c r="A1239" s="2">
        <v>46234</v>
      </c>
      <c r="B1239" s="100" t="s">
        <v>1547</v>
      </c>
      <c r="C1239" s="76">
        <v>11.7</v>
      </c>
      <c r="D1239" s="48">
        <f t="shared" si="294"/>
        <v>1</v>
      </c>
      <c r="E1239" s="252">
        <v>344</v>
      </c>
      <c r="F1239" s="253">
        <f t="shared" si="295"/>
        <v>1</v>
      </c>
      <c r="G1239" s="84">
        <v>13.11</v>
      </c>
      <c r="H1239" s="48">
        <f t="shared" si="290"/>
        <v>1</v>
      </c>
      <c r="I1239" s="79">
        <f t="shared" si="291"/>
        <v>1</v>
      </c>
      <c r="N1239" s="25" t="str">
        <f t="shared" si="293"/>
        <v>CA</v>
      </c>
      <c r="O1239" s="25">
        <f t="shared" si="278"/>
        <v>11.6</v>
      </c>
      <c r="P1239" s="25">
        <f t="shared" si="279"/>
        <v>12.04</v>
      </c>
      <c r="Q1239" s="25">
        <f t="shared" si="280"/>
        <v>8</v>
      </c>
      <c r="R1239" s="25">
        <f t="shared" si="283"/>
        <v>14.4</v>
      </c>
      <c r="S1239" s="25">
        <f t="shared" si="281"/>
        <v>325</v>
      </c>
      <c r="T1239" s="25">
        <f t="shared" si="282"/>
        <v>380</v>
      </c>
    </row>
    <row r="1240" spans="1:20" x14ac:dyDescent="0.25">
      <c r="A1240" s="2"/>
      <c r="B1240" s="100"/>
      <c r="C1240" s="76"/>
      <c r="D1240" s="48"/>
      <c r="E1240" s="270"/>
      <c r="F1240" s="253"/>
      <c r="G1240" s="84"/>
      <c r="H1240" s="48"/>
      <c r="I1240" s="79"/>
      <c r="N1240" s="25" t="str">
        <f t="shared" si="293"/>
        <v/>
      </c>
      <c r="O1240" s="25" t="e">
        <f t="shared" si="278"/>
        <v>#N/A</v>
      </c>
      <c r="P1240" s="25" t="e">
        <f t="shared" si="279"/>
        <v>#N/A</v>
      </c>
      <c r="Q1240" s="25" t="e">
        <f t="shared" si="280"/>
        <v>#N/A</v>
      </c>
      <c r="R1240" s="25" t="e">
        <f t="shared" si="283"/>
        <v>#N/A</v>
      </c>
      <c r="S1240" s="25" t="e">
        <f t="shared" si="281"/>
        <v>#N/A</v>
      </c>
      <c r="T1240" s="25" t="e">
        <f t="shared" si="282"/>
        <v>#N/A</v>
      </c>
    </row>
    <row r="1241" spans="1:20" x14ac:dyDescent="0.25">
      <c r="A1241" s="2"/>
      <c r="B1241" s="100"/>
      <c r="C1241" s="76"/>
      <c r="D1241" s="48"/>
      <c r="E1241" s="270"/>
      <c r="F1241" s="253"/>
      <c r="G1241" s="84"/>
      <c r="H1241" s="48"/>
      <c r="I1241" s="79"/>
      <c r="N1241" s="25" t="str">
        <f t="shared" si="293"/>
        <v/>
      </c>
      <c r="O1241" s="25" t="e">
        <f t="shared" si="278"/>
        <v>#N/A</v>
      </c>
      <c r="P1241" s="25" t="e">
        <f t="shared" si="279"/>
        <v>#N/A</v>
      </c>
      <c r="Q1241" s="25" t="e">
        <f t="shared" si="280"/>
        <v>#N/A</v>
      </c>
      <c r="R1241" s="25" t="e">
        <f t="shared" si="283"/>
        <v>#N/A</v>
      </c>
      <c r="S1241" s="25" t="e">
        <f t="shared" si="281"/>
        <v>#N/A</v>
      </c>
      <c r="T1241" s="25" t="e">
        <f t="shared" si="282"/>
        <v>#N/A</v>
      </c>
    </row>
    <row r="1242" spans="1:20" hidden="1" x14ac:dyDescent="0.25">
      <c r="A1242" s="2"/>
      <c r="B1242" s="100"/>
      <c r="C1242" s="76"/>
      <c r="D1242" s="48"/>
      <c r="E1242" s="252"/>
      <c r="F1242" s="253"/>
      <c r="G1242" s="84"/>
      <c r="H1242" s="48"/>
      <c r="I1242" s="79"/>
      <c r="N1242" s="25" t="str">
        <f t="shared" si="293"/>
        <v/>
      </c>
      <c r="O1242" s="25" t="e">
        <f t="shared" si="278"/>
        <v>#N/A</v>
      </c>
      <c r="P1242" s="25" t="e">
        <f t="shared" si="279"/>
        <v>#N/A</v>
      </c>
      <c r="Q1242" s="25" t="e">
        <f t="shared" si="280"/>
        <v>#N/A</v>
      </c>
      <c r="R1242" s="25" t="e">
        <f t="shared" si="283"/>
        <v>#N/A</v>
      </c>
      <c r="S1242" s="25" t="e">
        <f t="shared" si="281"/>
        <v>#N/A</v>
      </c>
      <c r="T1242" s="25" t="e">
        <f t="shared" si="282"/>
        <v>#N/A</v>
      </c>
    </row>
    <row r="1243" spans="1:20" hidden="1" x14ac:dyDescent="0.25">
      <c r="A1243" s="2"/>
      <c r="B1243" s="100"/>
      <c r="C1243" s="76"/>
      <c r="D1243" s="48"/>
      <c r="E1243" s="252"/>
      <c r="F1243" s="253"/>
      <c r="G1243" s="84"/>
      <c r="H1243" s="48"/>
      <c r="I1243" s="79"/>
      <c r="N1243" s="25" t="str">
        <f t="shared" si="293"/>
        <v/>
      </c>
      <c r="O1243" s="25" t="e">
        <f t="shared" si="278"/>
        <v>#N/A</v>
      </c>
      <c r="P1243" s="25" t="e">
        <f t="shared" si="279"/>
        <v>#N/A</v>
      </c>
      <c r="Q1243" s="25" t="e">
        <f t="shared" si="280"/>
        <v>#N/A</v>
      </c>
      <c r="R1243" s="25" t="e">
        <f t="shared" si="283"/>
        <v>#N/A</v>
      </c>
      <c r="S1243" s="25" t="e">
        <f t="shared" si="281"/>
        <v>#N/A</v>
      </c>
      <c r="T1243" s="25" t="e">
        <f t="shared" si="282"/>
        <v>#N/A</v>
      </c>
    </row>
    <row r="1244" spans="1:20" hidden="1" x14ac:dyDescent="0.25">
      <c r="A1244" s="2"/>
      <c r="B1244" s="100"/>
      <c r="C1244" s="76"/>
      <c r="D1244" s="48"/>
      <c r="E1244" s="252"/>
      <c r="F1244" s="253"/>
      <c r="G1244" s="84"/>
      <c r="H1244" s="48"/>
      <c r="I1244" s="79"/>
      <c r="N1244" s="25" t="str">
        <f t="shared" si="293"/>
        <v/>
      </c>
      <c r="O1244" s="25" t="e">
        <f t="shared" si="278"/>
        <v>#N/A</v>
      </c>
      <c r="P1244" s="25" t="e">
        <f t="shared" si="279"/>
        <v>#N/A</v>
      </c>
      <c r="Q1244" s="25" t="e">
        <f t="shared" si="280"/>
        <v>#N/A</v>
      </c>
      <c r="R1244" s="25" t="e">
        <f t="shared" si="283"/>
        <v>#N/A</v>
      </c>
      <c r="S1244" s="25" t="e">
        <f t="shared" si="281"/>
        <v>#N/A</v>
      </c>
      <c r="T1244" s="25" t="e">
        <f t="shared" si="282"/>
        <v>#N/A</v>
      </c>
    </row>
    <row r="1245" spans="1:20" x14ac:dyDescent="0.25">
      <c r="A1245" s="1"/>
      <c r="B1245" s="1">
        <f>COUNTA(B1089:B1244)</f>
        <v>151</v>
      </c>
      <c r="C1245" s="258">
        <f>((COUNTA(C1089:C1244))-COUNTIF(D1089:D1244,"&lt;1"))/(COUNTA(C1089:C1244))</f>
        <v>0.92</v>
      </c>
      <c r="D1245" s="1"/>
      <c r="E1245" s="258">
        <f>((COUNTA(E1089:E1244))-COUNTIF(F1089:F1244,"&lt;1"))/(COUNTA(E1089:E1244))</f>
        <v>0.55629139072847678</v>
      </c>
      <c r="F1245" s="1"/>
      <c r="G1245" s="258">
        <f>((COUNTA(G1089:G1244))-COUNTIF(H1089:H1244,"&lt;1"))/(COUNTA(G1089:G1244))</f>
        <v>0.98484848484848486</v>
      </c>
      <c r="H1245" s="82"/>
      <c r="I1245" s="259">
        <f>AVERAGE(I1089:I1244)</f>
        <v>0.49668874172185429</v>
      </c>
      <c r="N1245" s="25" t="str">
        <f t="shared" si="293"/>
        <v>15</v>
      </c>
      <c r="O1245" s="25" t="e">
        <f t="shared" si="278"/>
        <v>#N/A</v>
      </c>
      <c r="P1245" s="25" t="e">
        <f t="shared" si="279"/>
        <v>#N/A</v>
      </c>
      <c r="Q1245" s="25" t="e">
        <f t="shared" si="280"/>
        <v>#N/A</v>
      </c>
      <c r="R1245" s="25" t="e">
        <f t="shared" si="283"/>
        <v>#N/A</v>
      </c>
      <c r="S1245" s="25" t="e">
        <f t="shared" si="281"/>
        <v>#N/A</v>
      </c>
      <c r="T1245" s="25" t="e">
        <f t="shared" si="282"/>
        <v>#N/A</v>
      </c>
    </row>
    <row r="1246" spans="1:20" x14ac:dyDescent="0.25">
      <c r="N1246" s="25" t="str">
        <f t="shared" si="292"/>
        <v/>
      </c>
      <c r="O1246" s="25" t="e">
        <f t="shared" si="278"/>
        <v>#N/A</v>
      </c>
      <c r="P1246" s="25" t="e">
        <f t="shared" si="279"/>
        <v>#N/A</v>
      </c>
      <c r="Q1246" s="25" t="e">
        <f t="shared" si="280"/>
        <v>#N/A</v>
      </c>
      <c r="R1246" s="25" t="e">
        <f t="shared" si="283"/>
        <v>#N/A</v>
      </c>
      <c r="S1246" s="25" t="e">
        <f t="shared" si="281"/>
        <v>#N/A</v>
      </c>
      <c r="T1246" s="25" t="e">
        <f t="shared" si="282"/>
        <v>#N/A</v>
      </c>
    </row>
    <row r="1247" spans="1:20" x14ac:dyDescent="0.25">
      <c r="A1247" s="7" t="s">
        <v>18</v>
      </c>
      <c r="B1247" s="99" t="s">
        <v>19</v>
      </c>
      <c r="C1247" s="17" t="s">
        <v>10</v>
      </c>
      <c r="D1247" s="48"/>
      <c r="E1247" s="250" t="s">
        <v>9</v>
      </c>
      <c r="F1247" s="251"/>
      <c r="G1247" s="67" t="s">
        <v>11</v>
      </c>
      <c r="H1247" s="70"/>
      <c r="I1247" s="78" t="s">
        <v>20</v>
      </c>
      <c r="N1247" s="25" t="str">
        <f t="shared" si="292"/>
        <v>ID</v>
      </c>
      <c r="O1247" s="25" t="e">
        <f t="shared" si="278"/>
        <v>#N/A</v>
      </c>
      <c r="P1247" s="25" t="e">
        <f t="shared" si="279"/>
        <v>#N/A</v>
      </c>
      <c r="Q1247" s="25" t="e">
        <f t="shared" si="280"/>
        <v>#N/A</v>
      </c>
      <c r="R1247" s="25" t="e">
        <f t="shared" si="283"/>
        <v>#N/A</v>
      </c>
      <c r="S1247" s="25" t="e">
        <f t="shared" si="281"/>
        <v>#N/A</v>
      </c>
      <c r="T1247" s="25" t="e">
        <f t="shared" si="282"/>
        <v>#N/A</v>
      </c>
    </row>
    <row r="1248" spans="1:20" x14ac:dyDescent="0.25">
      <c r="A1248" s="2">
        <v>46236</v>
      </c>
      <c r="B1248" s="100" t="s">
        <v>1548</v>
      </c>
      <c r="C1248" s="76">
        <v>11.7</v>
      </c>
      <c r="D1248" s="48">
        <f t="shared" ref="D1248" si="296">IF(+(IF(C1248&lt;O1248,0,IF(C1248&gt;P1248,0,1)))=1,1,0)</f>
        <v>1</v>
      </c>
      <c r="E1248" s="252">
        <v>363</v>
      </c>
      <c r="F1248" s="253">
        <f t="shared" ref="F1248" si="297">IF(+(IF(E1248&lt;S1248,0,IF(E1248&gt;T1248,0,1)))=1,1,0)</f>
        <v>1</v>
      </c>
      <c r="G1248" s="84">
        <v>12.78</v>
      </c>
      <c r="H1248" s="48">
        <f t="shared" ref="H1248:H1251" si="298">IF(+(IF(G1248&lt;Q1248,0,IF(G1248&gt;R1248,0,1)))=1,1,0)</f>
        <v>1</v>
      </c>
      <c r="I1248" s="79">
        <f t="shared" ref="I1248" si="299">IF(+(IF(C1248&lt;O1248,0,IF(C1248&gt;P1248,0,1)))+(IF(E1248&lt;S1248,0,IF(E1248&gt;T1248,0,1)))+(IF(G1248&lt;Q1248,0,IF(G1248&gt;R1248,0,1)))=3,1,0)</f>
        <v>1</v>
      </c>
      <c r="N1248" s="25" t="str">
        <f t="shared" si="292"/>
        <v>ST</v>
      </c>
      <c r="O1248" s="25">
        <f t="shared" si="278"/>
        <v>11.6</v>
      </c>
      <c r="P1248" s="25">
        <f t="shared" si="279"/>
        <v>12.04</v>
      </c>
      <c r="Q1248" s="25">
        <f t="shared" si="280"/>
        <v>8</v>
      </c>
      <c r="R1248" s="25">
        <f t="shared" si="283"/>
        <v>14.4</v>
      </c>
      <c r="S1248" s="25">
        <f t="shared" si="281"/>
        <v>325</v>
      </c>
      <c r="T1248" s="25">
        <f t="shared" si="282"/>
        <v>380</v>
      </c>
    </row>
    <row r="1249" spans="1:20" x14ac:dyDescent="0.25">
      <c r="A1249" s="2">
        <v>46236</v>
      </c>
      <c r="B1249" s="100" t="s">
        <v>1549</v>
      </c>
      <c r="C1249" s="76">
        <v>11.7</v>
      </c>
      <c r="D1249" s="48">
        <f t="shared" ref="D1249:D1272" si="300">IF(+(IF(C1249&lt;O1249,0,IF(C1249&gt;P1249,0,1)))=1,1,0)</f>
        <v>1</v>
      </c>
      <c r="E1249" s="252">
        <v>368</v>
      </c>
      <c r="F1249" s="253">
        <f t="shared" ref="F1249:F1272" si="301">IF(+(IF(E1249&lt;S1249,0,IF(E1249&gt;T1249,0,1)))=1,1,0)</f>
        <v>1</v>
      </c>
      <c r="G1249" s="84">
        <v>12.41</v>
      </c>
      <c r="H1249" s="48">
        <f t="shared" si="298"/>
        <v>1</v>
      </c>
      <c r="I1249" s="79">
        <f t="shared" ref="I1249:I1251" si="302">IF(+(IF(C1249&lt;O1249,0,IF(C1249&gt;P1249,0,1)))+(IF(E1249&lt;S1249,0,IF(E1249&gt;T1249,0,1)))+(IF(G1249&lt;Q1249,0,IF(G1249&gt;R1249,0,1)))=3,1,0)</f>
        <v>1</v>
      </c>
      <c r="N1249" s="25" t="str">
        <f t="shared" si="292"/>
        <v>ST</v>
      </c>
      <c r="O1249" s="25">
        <f t="shared" si="278"/>
        <v>11.6</v>
      </c>
      <c r="P1249" s="25">
        <f t="shared" si="279"/>
        <v>12.04</v>
      </c>
      <c r="Q1249" s="25">
        <f t="shared" si="280"/>
        <v>8</v>
      </c>
      <c r="R1249" s="25">
        <f t="shared" si="283"/>
        <v>14.4</v>
      </c>
      <c r="S1249" s="25">
        <f t="shared" si="281"/>
        <v>325</v>
      </c>
      <c r="T1249" s="25">
        <f t="shared" si="282"/>
        <v>380</v>
      </c>
    </row>
    <row r="1250" spans="1:20" x14ac:dyDescent="0.25">
      <c r="A1250" s="2">
        <v>46236</v>
      </c>
      <c r="B1250" s="100" t="s">
        <v>1550</v>
      </c>
      <c r="C1250" s="76">
        <v>12</v>
      </c>
      <c r="D1250" s="48">
        <f t="shared" si="300"/>
        <v>1</v>
      </c>
      <c r="E1250" s="270">
        <v>395</v>
      </c>
      <c r="F1250" s="253">
        <f t="shared" si="301"/>
        <v>0</v>
      </c>
      <c r="G1250" s="84">
        <v>11.3</v>
      </c>
      <c r="H1250" s="48">
        <f t="shared" si="298"/>
        <v>1</v>
      </c>
      <c r="I1250" s="79">
        <f t="shared" si="302"/>
        <v>0</v>
      </c>
      <c r="N1250" s="25" t="str">
        <f t="shared" si="292"/>
        <v>ST</v>
      </c>
      <c r="O1250" s="25">
        <f t="shared" si="278"/>
        <v>11.6</v>
      </c>
      <c r="P1250" s="25">
        <f t="shared" si="279"/>
        <v>12.04</v>
      </c>
      <c r="Q1250" s="25">
        <f t="shared" si="280"/>
        <v>8</v>
      </c>
      <c r="R1250" s="25">
        <f t="shared" si="283"/>
        <v>14.4</v>
      </c>
      <c r="S1250" s="25">
        <f t="shared" si="281"/>
        <v>325</v>
      </c>
      <c r="T1250" s="25">
        <f t="shared" si="282"/>
        <v>380</v>
      </c>
    </row>
    <row r="1251" spans="1:20" x14ac:dyDescent="0.25">
      <c r="A1251" s="2">
        <v>46236</v>
      </c>
      <c r="B1251" s="100" t="s">
        <v>1551</v>
      </c>
      <c r="C1251" s="76">
        <v>11.9</v>
      </c>
      <c r="D1251" s="48">
        <f t="shared" si="300"/>
        <v>1</v>
      </c>
      <c r="E1251" s="270">
        <v>413</v>
      </c>
      <c r="F1251" s="253">
        <f t="shared" si="301"/>
        <v>0</v>
      </c>
      <c r="G1251" s="84">
        <v>12.34</v>
      </c>
      <c r="H1251" s="48">
        <f t="shared" si="298"/>
        <v>1</v>
      </c>
      <c r="I1251" s="79">
        <f t="shared" si="302"/>
        <v>0</v>
      </c>
      <c r="N1251" s="25" t="str">
        <f t="shared" si="292"/>
        <v>ST</v>
      </c>
      <c r="O1251" s="25">
        <f t="shared" si="278"/>
        <v>11.6</v>
      </c>
      <c r="P1251" s="25">
        <f t="shared" si="279"/>
        <v>12.04</v>
      </c>
      <c r="Q1251" s="25">
        <f t="shared" si="280"/>
        <v>8</v>
      </c>
      <c r="R1251" s="25">
        <f t="shared" si="283"/>
        <v>14.4</v>
      </c>
      <c r="S1251" s="25">
        <f t="shared" si="281"/>
        <v>325</v>
      </c>
      <c r="T1251" s="25">
        <f t="shared" si="282"/>
        <v>380</v>
      </c>
    </row>
    <row r="1252" spans="1:20" x14ac:dyDescent="0.25">
      <c r="A1252" s="2">
        <v>46237</v>
      </c>
      <c r="B1252" s="100" t="s">
        <v>1552</v>
      </c>
      <c r="C1252" s="76">
        <v>12</v>
      </c>
      <c r="D1252" s="48">
        <f t="shared" si="300"/>
        <v>1</v>
      </c>
      <c r="E1252" s="270">
        <v>383</v>
      </c>
      <c r="F1252" s="253">
        <f t="shared" si="301"/>
        <v>0</v>
      </c>
      <c r="G1252" s="84">
        <v>12.87</v>
      </c>
      <c r="H1252" s="48">
        <f t="shared" ref="H1252:H1259" si="303">IF(+(IF(G1252&lt;Q1252,0,IF(G1252&gt;R1252,0,1)))=1,1,0)</f>
        <v>1</v>
      </c>
      <c r="I1252" s="79">
        <f t="shared" ref="I1252:I1264" si="304">IF(+(IF(C1252&lt;O1252,0,IF(C1252&gt;P1252,0,1)))+(IF(E1252&lt;S1252,0,IF(E1252&gt;T1252,0,1)))+(IF(G1252&lt;Q1252,0,IF(G1252&gt;R1252,0,1)))=3,1,0)</f>
        <v>0</v>
      </c>
      <c r="N1252" s="25" t="str">
        <f t="shared" si="292"/>
        <v>ST</v>
      </c>
      <c r="O1252" s="25">
        <f t="shared" si="278"/>
        <v>11.6</v>
      </c>
      <c r="P1252" s="25">
        <f t="shared" si="279"/>
        <v>12.04</v>
      </c>
      <c r="Q1252" s="25">
        <f t="shared" si="280"/>
        <v>8</v>
      </c>
      <c r="R1252" s="25">
        <f t="shared" si="283"/>
        <v>14.4</v>
      </c>
      <c r="S1252" s="25">
        <f t="shared" si="281"/>
        <v>325</v>
      </c>
      <c r="T1252" s="25">
        <f t="shared" si="282"/>
        <v>380</v>
      </c>
    </row>
    <row r="1253" spans="1:20" x14ac:dyDescent="0.25">
      <c r="A1253" s="2">
        <v>46237</v>
      </c>
      <c r="B1253" s="100" t="s">
        <v>1553</v>
      </c>
      <c r="C1253" s="76">
        <v>11.7</v>
      </c>
      <c r="D1253" s="48">
        <f t="shared" si="300"/>
        <v>1</v>
      </c>
      <c r="E1253" s="270">
        <v>381</v>
      </c>
      <c r="F1253" s="253">
        <f t="shared" si="301"/>
        <v>0</v>
      </c>
      <c r="G1253" s="84">
        <v>12.91</v>
      </c>
      <c r="H1253" s="48">
        <f t="shared" si="303"/>
        <v>1</v>
      </c>
      <c r="I1253" s="79">
        <f t="shared" si="304"/>
        <v>0</v>
      </c>
      <c r="N1253" s="25" t="str">
        <f t="shared" si="292"/>
        <v>ST</v>
      </c>
      <c r="O1253" s="25">
        <f t="shared" si="278"/>
        <v>11.6</v>
      </c>
      <c r="P1253" s="25">
        <f t="shared" si="279"/>
        <v>12.04</v>
      </c>
      <c r="Q1253" s="25">
        <f t="shared" si="280"/>
        <v>8</v>
      </c>
      <c r="R1253" s="25">
        <f t="shared" si="283"/>
        <v>14.4</v>
      </c>
      <c r="S1253" s="25">
        <f t="shared" si="281"/>
        <v>325</v>
      </c>
      <c r="T1253" s="25">
        <f t="shared" si="282"/>
        <v>380</v>
      </c>
    </row>
    <row r="1254" spans="1:20" x14ac:dyDescent="0.25">
      <c r="A1254" s="2">
        <v>46237</v>
      </c>
      <c r="B1254" s="100" t="s">
        <v>1554</v>
      </c>
      <c r="C1254" s="76">
        <v>11.8</v>
      </c>
      <c r="D1254" s="48">
        <f t="shared" si="300"/>
        <v>1</v>
      </c>
      <c r="E1254" s="252">
        <v>375</v>
      </c>
      <c r="F1254" s="253">
        <f t="shared" si="301"/>
        <v>1</v>
      </c>
      <c r="G1254" s="84">
        <v>12.98</v>
      </c>
      <c r="H1254" s="48">
        <f t="shared" si="303"/>
        <v>1</v>
      </c>
      <c r="I1254" s="79">
        <f t="shared" si="304"/>
        <v>1</v>
      </c>
      <c r="N1254" s="25" t="str">
        <f t="shared" si="292"/>
        <v>ST</v>
      </c>
      <c r="O1254" s="25">
        <f t="shared" si="278"/>
        <v>11.6</v>
      </c>
      <c r="P1254" s="25">
        <f t="shared" si="279"/>
        <v>12.04</v>
      </c>
      <c r="Q1254" s="25">
        <f t="shared" si="280"/>
        <v>8</v>
      </c>
      <c r="R1254" s="25">
        <f t="shared" si="283"/>
        <v>14.4</v>
      </c>
      <c r="S1254" s="25">
        <f t="shared" si="281"/>
        <v>325</v>
      </c>
      <c r="T1254" s="25">
        <f t="shared" si="282"/>
        <v>380</v>
      </c>
    </row>
    <row r="1255" spans="1:20" x14ac:dyDescent="0.25">
      <c r="A1255" s="2">
        <v>46237</v>
      </c>
      <c r="B1255" s="100" t="s">
        <v>1555</v>
      </c>
      <c r="C1255" s="76">
        <v>11.9</v>
      </c>
      <c r="D1255" s="48">
        <f t="shared" si="300"/>
        <v>1</v>
      </c>
      <c r="E1255" s="252">
        <v>372</v>
      </c>
      <c r="F1255" s="253">
        <f t="shared" si="301"/>
        <v>1</v>
      </c>
      <c r="G1255" s="84">
        <v>12.82</v>
      </c>
      <c r="H1255" s="48">
        <f t="shared" si="303"/>
        <v>1</v>
      </c>
      <c r="I1255" s="79">
        <f t="shared" si="304"/>
        <v>1</v>
      </c>
      <c r="N1255" s="25" t="str">
        <f t="shared" si="292"/>
        <v>ST</v>
      </c>
      <c r="O1255" s="25">
        <f t="shared" si="278"/>
        <v>11.6</v>
      </c>
      <c r="P1255" s="25">
        <f t="shared" si="279"/>
        <v>12.04</v>
      </c>
      <c r="Q1255" s="25">
        <f t="shared" si="280"/>
        <v>8</v>
      </c>
      <c r="R1255" s="25">
        <f t="shared" si="283"/>
        <v>14.4</v>
      </c>
      <c r="S1255" s="25">
        <f t="shared" si="281"/>
        <v>325</v>
      </c>
      <c r="T1255" s="25">
        <f t="shared" si="282"/>
        <v>380</v>
      </c>
    </row>
    <row r="1256" spans="1:20" x14ac:dyDescent="0.25">
      <c r="A1256" s="2">
        <v>46237</v>
      </c>
      <c r="B1256" s="100" t="s">
        <v>1556</v>
      </c>
      <c r="C1256" s="76">
        <v>11.8</v>
      </c>
      <c r="D1256" s="48">
        <f t="shared" si="300"/>
        <v>1</v>
      </c>
      <c r="E1256" s="270">
        <v>395</v>
      </c>
      <c r="F1256" s="253">
        <f t="shared" si="301"/>
        <v>0</v>
      </c>
      <c r="G1256" s="84">
        <v>12.76</v>
      </c>
      <c r="H1256" s="48">
        <f t="shared" si="303"/>
        <v>1</v>
      </c>
      <c r="I1256" s="79">
        <f t="shared" si="304"/>
        <v>0</v>
      </c>
      <c r="N1256" s="25" t="str">
        <f t="shared" si="292"/>
        <v>ST</v>
      </c>
      <c r="O1256" s="25">
        <f t="shared" si="278"/>
        <v>11.6</v>
      </c>
      <c r="P1256" s="25">
        <f t="shared" si="279"/>
        <v>12.04</v>
      </c>
      <c r="Q1256" s="25">
        <f t="shared" si="280"/>
        <v>8</v>
      </c>
      <c r="R1256" s="25">
        <f t="shared" si="283"/>
        <v>14.4</v>
      </c>
      <c r="S1256" s="25">
        <f t="shared" si="281"/>
        <v>325</v>
      </c>
      <c r="T1256" s="25">
        <f t="shared" si="282"/>
        <v>380</v>
      </c>
    </row>
    <row r="1257" spans="1:20" x14ac:dyDescent="0.25">
      <c r="A1257" s="2">
        <v>46237</v>
      </c>
      <c r="B1257" s="100" t="s">
        <v>793</v>
      </c>
      <c r="C1257" s="76">
        <v>17.2</v>
      </c>
      <c r="D1257" s="48">
        <f t="shared" si="300"/>
        <v>1</v>
      </c>
      <c r="E1257" s="252">
        <v>432</v>
      </c>
      <c r="F1257" s="253">
        <f t="shared" si="301"/>
        <v>1</v>
      </c>
      <c r="G1257" s="84"/>
      <c r="H1257" s="48">
        <f t="shared" si="303"/>
        <v>1</v>
      </c>
      <c r="I1257" s="79">
        <f t="shared" si="304"/>
        <v>1</v>
      </c>
      <c r="N1257" s="25" t="str">
        <f t="shared" si="292"/>
        <v>SM</v>
      </c>
      <c r="O1257" s="25">
        <f t="shared" si="278"/>
        <v>17</v>
      </c>
      <c r="P1257" s="25">
        <f t="shared" si="279"/>
        <v>17.440000000000001</v>
      </c>
      <c r="Q1257" s="25">
        <f t="shared" si="280"/>
        <v>0</v>
      </c>
      <c r="R1257" s="25">
        <f t="shared" si="283"/>
        <v>0</v>
      </c>
      <c r="S1257" s="25">
        <f t="shared" si="281"/>
        <v>395</v>
      </c>
      <c r="T1257" s="25">
        <f t="shared" si="282"/>
        <v>445</v>
      </c>
    </row>
    <row r="1258" spans="1:20" x14ac:dyDescent="0.25">
      <c r="A1258" s="2">
        <v>46237</v>
      </c>
      <c r="B1258" s="100" t="s">
        <v>794</v>
      </c>
      <c r="C1258" s="76">
        <v>17.3</v>
      </c>
      <c r="D1258" s="48">
        <f t="shared" si="300"/>
        <v>1</v>
      </c>
      <c r="E1258" s="270">
        <v>474</v>
      </c>
      <c r="F1258" s="253">
        <f t="shared" si="301"/>
        <v>0</v>
      </c>
      <c r="G1258" s="84"/>
      <c r="H1258" s="48">
        <f t="shared" si="303"/>
        <v>1</v>
      </c>
      <c r="I1258" s="79">
        <f t="shared" si="304"/>
        <v>0</v>
      </c>
      <c r="N1258" s="25" t="str">
        <f t="shared" si="292"/>
        <v>SM</v>
      </c>
      <c r="O1258" s="25">
        <f t="shared" si="278"/>
        <v>17</v>
      </c>
      <c r="P1258" s="25">
        <f t="shared" si="279"/>
        <v>17.440000000000001</v>
      </c>
      <c r="Q1258" s="25">
        <f t="shared" si="280"/>
        <v>0</v>
      </c>
      <c r="R1258" s="25">
        <f t="shared" si="283"/>
        <v>0</v>
      </c>
      <c r="S1258" s="25">
        <f t="shared" si="281"/>
        <v>395</v>
      </c>
      <c r="T1258" s="25">
        <f t="shared" si="282"/>
        <v>445</v>
      </c>
    </row>
    <row r="1259" spans="1:20" x14ac:dyDescent="0.25">
      <c r="A1259" s="2">
        <v>46237</v>
      </c>
      <c r="B1259" s="100" t="s">
        <v>795</v>
      </c>
      <c r="C1259" s="213">
        <v>17.600000000000001</v>
      </c>
      <c r="D1259" s="48">
        <f t="shared" si="300"/>
        <v>0</v>
      </c>
      <c r="E1259" s="270">
        <v>460</v>
      </c>
      <c r="F1259" s="253">
        <f t="shared" si="301"/>
        <v>0</v>
      </c>
      <c r="G1259" s="84"/>
      <c r="H1259" s="48">
        <f t="shared" si="303"/>
        <v>1</v>
      </c>
      <c r="I1259" s="79">
        <f t="shared" si="304"/>
        <v>0</v>
      </c>
      <c r="N1259" s="25" t="str">
        <f t="shared" si="292"/>
        <v>SM</v>
      </c>
      <c r="O1259" s="25">
        <f t="shared" si="278"/>
        <v>17</v>
      </c>
      <c r="P1259" s="25">
        <f t="shared" si="279"/>
        <v>17.440000000000001</v>
      </c>
      <c r="Q1259" s="25">
        <f t="shared" si="280"/>
        <v>0</v>
      </c>
      <c r="R1259" s="25">
        <f t="shared" si="283"/>
        <v>0</v>
      </c>
      <c r="S1259" s="25">
        <f t="shared" si="281"/>
        <v>395</v>
      </c>
      <c r="T1259" s="25">
        <f t="shared" si="282"/>
        <v>445</v>
      </c>
    </row>
    <row r="1260" spans="1:20" x14ac:dyDescent="0.25">
      <c r="A1260" s="2">
        <v>46238</v>
      </c>
      <c r="B1260" s="100" t="s">
        <v>796</v>
      </c>
      <c r="C1260" s="76">
        <v>17.100000000000001</v>
      </c>
      <c r="D1260" s="48">
        <f t="shared" si="300"/>
        <v>1</v>
      </c>
      <c r="E1260" s="270">
        <v>453</v>
      </c>
      <c r="F1260" s="253">
        <f t="shared" si="301"/>
        <v>0</v>
      </c>
      <c r="G1260" s="84"/>
      <c r="H1260" s="48"/>
      <c r="I1260" s="79">
        <f t="shared" si="304"/>
        <v>0</v>
      </c>
      <c r="N1260" s="25" t="str">
        <f t="shared" si="292"/>
        <v>SM</v>
      </c>
      <c r="O1260" s="25">
        <f t="shared" si="278"/>
        <v>17</v>
      </c>
      <c r="P1260" s="25">
        <f t="shared" si="279"/>
        <v>17.440000000000001</v>
      </c>
      <c r="Q1260" s="25">
        <f t="shared" si="280"/>
        <v>0</v>
      </c>
      <c r="R1260" s="25">
        <f t="shared" si="283"/>
        <v>0</v>
      </c>
      <c r="S1260" s="25">
        <f t="shared" si="281"/>
        <v>395</v>
      </c>
      <c r="T1260" s="25">
        <f t="shared" si="282"/>
        <v>445</v>
      </c>
    </row>
    <row r="1261" spans="1:20" x14ac:dyDescent="0.25">
      <c r="A1261" s="2">
        <v>46238</v>
      </c>
      <c r="B1261" s="100" t="s">
        <v>797</v>
      </c>
      <c r="C1261" s="76">
        <v>17.2</v>
      </c>
      <c r="D1261" s="48">
        <f t="shared" si="300"/>
        <v>1</v>
      </c>
      <c r="E1261" s="270">
        <v>451</v>
      </c>
      <c r="F1261" s="253">
        <f t="shared" si="301"/>
        <v>0</v>
      </c>
      <c r="G1261" s="84"/>
      <c r="H1261" s="48"/>
      <c r="I1261" s="79">
        <f t="shared" si="304"/>
        <v>0</v>
      </c>
      <c r="N1261" s="25" t="str">
        <f t="shared" si="292"/>
        <v>SM</v>
      </c>
      <c r="O1261" s="25">
        <f t="shared" si="278"/>
        <v>17</v>
      </c>
      <c r="P1261" s="25">
        <f t="shared" si="279"/>
        <v>17.440000000000001</v>
      </c>
      <c r="Q1261" s="25">
        <f t="shared" si="280"/>
        <v>0</v>
      </c>
      <c r="R1261" s="25">
        <f t="shared" si="283"/>
        <v>0</v>
      </c>
      <c r="S1261" s="25">
        <f t="shared" si="281"/>
        <v>395</v>
      </c>
      <c r="T1261" s="25">
        <f t="shared" si="282"/>
        <v>445</v>
      </c>
    </row>
    <row r="1262" spans="1:20" x14ac:dyDescent="0.25">
      <c r="A1262" s="2">
        <v>46238</v>
      </c>
      <c r="B1262" s="100" t="s">
        <v>798</v>
      </c>
      <c r="C1262" s="76">
        <v>17.2</v>
      </c>
      <c r="D1262" s="48">
        <f t="shared" si="300"/>
        <v>1</v>
      </c>
      <c r="E1262" s="270">
        <v>459</v>
      </c>
      <c r="F1262" s="253">
        <f t="shared" si="301"/>
        <v>0</v>
      </c>
      <c r="G1262" s="84"/>
      <c r="H1262" s="48"/>
      <c r="I1262" s="79">
        <f t="shared" si="304"/>
        <v>0</v>
      </c>
      <c r="N1262" s="25" t="str">
        <f t="shared" si="292"/>
        <v>SM</v>
      </c>
      <c r="O1262" s="25">
        <f t="shared" si="278"/>
        <v>17</v>
      </c>
      <c r="P1262" s="25">
        <f t="shared" si="279"/>
        <v>17.440000000000001</v>
      </c>
      <c r="Q1262" s="25">
        <f t="shared" si="280"/>
        <v>0</v>
      </c>
      <c r="R1262" s="25">
        <f t="shared" si="283"/>
        <v>0</v>
      </c>
      <c r="S1262" s="25">
        <f t="shared" si="281"/>
        <v>395</v>
      </c>
      <c r="T1262" s="25">
        <f t="shared" si="282"/>
        <v>445</v>
      </c>
    </row>
    <row r="1263" spans="1:20" x14ac:dyDescent="0.25">
      <c r="A1263" s="2">
        <v>46238</v>
      </c>
      <c r="B1263" s="100" t="s">
        <v>799</v>
      </c>
      <c r="C1263" s="76">
        <v>17.3</v>
      </c>
      <c r="D1263" s="48">
        <f t="shared" si="300"/>
        <v>1</v>
      </c>
      <c r="E1263" s="270">
        <v>446</v>
      </c>
      <c r="F1263" s="253">
        <f t="shared" si="301"/>
        <v>0</v>
      </c>
      <c r="G1263" s="84"/>
      <c r="H1263" s="48"/>
      <c r="I1263" s="79">
        <f t="shared" si="304"/>
        <v>0</v>
      </c>
      <c r="N1263" s="25" t="str">
        <f t="shared" si="292"/>
        <v>SM</v>
      </c>
      <c r="O1263" s="25">
        <f t="shared" si="278"/>
        <v>17</v>
      </c>
      <c r="P1263" s="25">
        <f t="shared" si="279"/>
        <v>17.440000000000001</v>
      </c>
      <c r="Q1263" s="25">
        <f t="shared" si="280"/>
        <v>0</v>
      </c>
      <c r="R1263" s="25">
        <f t="shared" si="283"/>
        <v>0</v>
      </c>
      <c r="S1263" s="25">
        <f t="shared" si="281"/>
        <v>395</v>
      </c>
      <c r="T1263" s="25">
        <f t="shared" si="282"/>
        <v>445</v>
      </c>
    </row>
    <row r="1264" spans="1:20" x14ac:dyDescent="0.25">
      <c r="A1264" s="2">
        <v>46238</v>
      </c>
      <c r="B1264" s="100" t="s">
        <v>800</v>
      </c>
      <c r="C1264" s="76">
        <v>17.100000000000001</v>
      </c>
      <c r="D1264" s="48">
        <f t="shared" si="300"/>
        <v>1</v>
      </c>
      <c r="E1264" s="252">
        <v>441</v>
      </c>
      <c r="F1264" s="253">
        <f t="shared" si="301"/>
        <v>1</v>
      </c>
      <c r="G1264" s="84"/>
      <c r="H1264" s="48"/>
      <c r="I1264" s="79">
        <f t="shared" si="304"/>
        <v>1</v>
      </c>
      <c r="N1264" s="25" t="str">
        <f t="shared" si="292"/>
        <v>SM</v>
      </c>
      <c r="O1264" s="25">
        <f t="shared" si="278"/>
        <v>17</v>
      </c>
      <c r="P1264" s="25">
        <f t="shared" si="279"/>
        <v>17.440000000000001</v>
      </c>
      <c r="Q1264" s="25">
        <f t="shared" si="280"/>
        <v>0</v>
      </c>
      <c r="R1264" s="25">
        <f t="shared" si="283"/>
        <v>0</v>
      </c>
      <c r="S1264" s="25">
        <f t="shared" si="281"/>
        <v>395</v>
      </c>
      <c r="T1264" s="25">
        <f t="shared" si="282"/>
        <v>445</v>
      </c>
    </row>
    <row r="1265" spans="1:20" x14ac:dyDescent="0.25">
      <c r="A1265" s="2">
        <v>46238</v>
      </c>
      <c r="B1265" s="100" t="s">
        <v>768</v>
      </c>
      <c r="C1265" s="76">
        <v>12</v>
      </c>
      <c r="D1265" s="48">
        <f t="shared" si="300"/>
        <v>1</v>
      </c>
      <c r="E1265" s="252">
        <v>347</v>
      </c>
      <c r="F1265" s="253">
        <f t="shared" si="301"/>
        <v>1</v>
      </c>
      <c r="G1265" s="84">
        <v>11.41</v>
      </c>
      <c r="H1265" s="48">
        <f t="shared" ref="H1265" si="305">IF(+(IF(G1265&lt;Q1265,0,IF(G1265&gt;R1265,0,1)))=1,1,0)</f>
        <v>1</v>
      </c>
      <c r="I1265" s="79">
        <f t="shared" ref="I1265" si="306">IF(+(IF(C1265&lt;O1265,0,IF(C1265&gt;P1265,0,1)))+(IF(E1265&lt;S1265,0,IF(E1265&gt;T1265,0,1)))+(IF(G1265&lt;Q1265,0,IF(G1265&gt;R1265,0,1)))=3,1,0)</f>
        <v>1</v>
      </c>
      <c r="N1265" s="25" t="str">
        <f t="shared" si="292"/>
        <v>CA</v>
      </c>
      <c r="O1265" s="25">
        <f t="shared" si="278"/>
        <v>11.6</v>
      </c>
      <c r="P1265" s="25">
        <f t="shared" si="279"/>
        <v>12.04</v>
      </c>
      <c r="Q1265" s="25">
        <f t="shared" si="280"/>
        <v>8</v>
      </c>
      <c r="R1265" s="25">
        <f t="shared" si="283"/>
        <v>14.4</v>
      </c>
      <c r="S1265" s="25">
        <f t="shared" si="281"/>
        <v>325</v>
      </c>
      <c r="T1265" s="25">
        <f t="shared" si="282"/>
        <v>380</v>
      </c>
    </row>
    <row r="1266" spans="1:20" x14ac:dyDescent="0.25">
      <c r="A1266" s="2">
        <v>46238</v>
      </c>
      <c r="B1266" s="100" t="s">
        <v>1557</v>
      </c>
      <c r="C1266" s="76">
        <v>12</v>
      </c>
      <c r="D1266" s="48">
        <f t="shared" si="300"/>
        <v>1</v>
      </c>
      <c r="E1266" s="270">
        <v>385</v>
      </c>
      <c r="F1266" s="253">
        <f t="shared" si="301"/>
        <v>0</v>
      </c>
      <c r="G1266" s="84">
        <v>11.2</v>
      </c>
      <c r="H1266" s="48">
        <f t="shared" ref="H1266:H1272" si="307">IF(+(IF(G1266&lt;Q1266,0,IF(G1266&gt;R1266,0,1)))=1,1,0)</f>
        <v>1</v>
      </c>
      <c r="I1266" s="79">
        <f t="shared" ref="I1266:I1272" si="308">IF(+(IF(C1266&lt;O1266,0,IF(C1266&gt;P1266,0,1)))+(IF(E1266&lt;S1266,0,IF(E1266&gt;T1266,0,1)))+(IF(G1266&lt;Q1266,0,IF(G1266&gt;R1266,0,1)))=3,1,0)</f>
        <v>0</v>
      </c>
      <c r="N1266" s="25" t="str">
        <f t="shared" si="292"/>
        <v>CA</v>
      </c>
      <c r="O1266" s="25">
        <f t="shared" si="278"/>
        <v>11.6</v>
      </c>
      <c r="P1266" s="25">
        <f t="shared" si="279"/>
        <v>12.04</v>
      </c>
      <c r="Q1266" s="25">
        <f t="shared" si="280"/>
        <v>8</v>
      </c>
      <c r="R1266" s="25">
        <f t="shared" si="283"/>
        <v>14.4</v>
      </c>
      <c r="S1266" s="25">
        <f t="shared" si="281"/>
        <v>325</v>
      </c>
      <c r="T1266" s="25">
        <f t="shared" si="282"/>
        <v>380</v>
      </c>
    </row>
    <row r="1267" spans="1:20" x14ac:dyDescent="0.25">
      <c r="A1267" s="2">
        <v>46238</v>
      </c>
      <c r="B1267" s="100" t="s">
        <v>1558</v>
      </c>
      <c r="C1267" s="76">
        <v>11.7</v>
      </c>
      <c r="D1267" s="48">
        <f t="shared" si="300"/>
        <v>1</v>
      </c>
      <c r="E1267" s="270">
        <v>805</v>
      </c>
      <c r="F1267" s="253">
        <f t="shared" si="301"/>
        <v>0</v>
      </c>
      <c r="G1267" s="84">
        <v>12.66</v>
      </c>
      <c r="H1267" s="48">
        <f t="shared" si="307"/>
        <v>1</v>
      </c>
      <c r="I1267" s="79">
        <f t="shared" si="308"/>
        <v>0</v>
      </c>
      <c r="N1267" s="25" t="str">
        <f t="shared" si="292"/>
        <v>CA</v>
      </c>
      <c r="O1267" s="25">
        <f t="shared" si="278"/>
        <v>11.6</v>
      </c>
      <c r="P1267" s="25">
        <f t="shared" si="279"/>
        <v>12.04</v>
      </c>
      <c r="Q1267" s="25">
        <f t="shared" si="280"/>
        <v>8</v>
      </c>
      <c r="R1267" s="25">
        <f t="shared" si="283"/>
        <v>14.4</v>
      </c>
      <c r="S1267" s="25">
        <f t="shared" si="281"/>
        <v>325</v>
      </c>
      <c r="T1267" s="25">
        <f t="shared" si="282"/>
        <v>380</v>
      </c>
    </row>
    <row r="1268" spans="1:20" x14ac:dyDescent="0.25">
      <c r="A1268" s="2">
        <v>46239</v>
      </c>
      <c r="B1268" s="100" t="s">
        <v>1559</v>
      </c>
      <c r="C1268" s="76">
        <v>11.9</v>
      </c>
      <c r="D1268" s="48">
        <f t="shared" si="300"/>
        <v>1</v>
      </c>
      <c r="E1268" s="252">
        <v>349</v>
      </c>
      <c r="F1268" s="253">
        <f t="shared" si="301"/>
        <v>1</v>
      </c>
      <c r="G1268" s="84">
        <v>12.87</v>
      </c>
      <c r="H1268" s="48">
        <f t="shared" si="307"/>
        <v>1</v>
      </c>
      <c r="I1268" s="79">
        <f t="shared" si="308"/>
        <v>1</v>
      </c>
      <c r="N1268" s="25" t="str">
        <f t="shared" si="292"/>
        <v>CA</v>
      </c>
      <c r="O1268" s="25">
        <f t="shared" si="278"/>
        <v>11.6</v>
      </c>
      <c r="P1268" s="25">
        <f t="shared" si="279"/>
        <v>12.04</v>
      </c>
      <c r="Q1268" s="25">
        <f t="shared" si="280"/>
        <v>8</v>
      </c>
      <c r="R1268" s="25">
        <f t="shared" si="283"/>
        <v>14.4</v>
      </c>
      <c r="S1268" s="25">
        <f t="shared" si="281"/>
        <v>325</v>
      </c>
      <c r="T1268" s="25">
        <f t="shared" si="282"/>
        <v>380</v>
      </c>
    </row>
    <row r="1269" spans="1:20" x14ac:dyDescent="0.25">
      <c r="A1269" s="2">
        <v>46239</v>
      </c>
      <c r="B1269" s="100" t="s">
        <v>1560</v>
      </c>
      <c r="C1269" s="76">
        <v>11.8</v>
      </c>
      <c r="D1269" s="48">
        <f t="shared" si="300"/>
        <v>1</v>
      </c>
      <c r="E1269" s="252">
        <v>356</v>
      </c>
      <c r="F1269" s="253">
        <f t="shared" si="301"/>
        <v>1</v>
      </c>
      <c r="G1269" s="84">
        <v>13.07</v>
      </c>
      <c r="H1269" s="48">
        <f t="shared" si="307"/>
        <v>1</v>
      </c>
      <c r="I1269" s="79">
        <f t="shared" si="308"/>
        <v>1</v>
      </c>
      <c r="N1269" s="25" t="str">
        <f t="shared" si="292"/>
        <v>CA</v>
      </c>
      <c r="O1269" s="25">
        <f t="shared" si="278"/>
        <v>11.6</v>
      </c>
      <c r="P1269" s="25">
        <f t="shared" si="279"/>
        <v>12.04</v>
      </c>
      <c r="Q1269" s="25">
        <f t="shared" si="280"/>
        <v>8</v>
      </c>
      <c r="R1269" s="25">
        <f t="shared" si="283"/>
        <v>14.4</v>
      </c>
      <c r="S1269" s="25">
        <f t="shared" si="281"/>
        <v>325</v>
      </c>
      <c r="T1269" s="25">
        <f t="shared" si="282"/>
        <v>380</v>
      </c>
    </row>
    <row r="1270" spans="1:20" x14ac:dyDescent="0.25">
      <c r="A1270" s="2">
        <v>46239</v>
      </c>
      <c r="B1270" s="100" t="s">
        <v>1561</v>
      </c>
      <c r="C1270" s="76">
        <v>11.7</v>
      </c>
      <c r="D1270" s="48">
        <f t="shared" si="300"/>
        <v>1</v>
      </c>
      <c r="E1270" s="252">
        <v>363</v>
      </c>
      <c r="F1270" s="253">
        <f t="shared" si="301"/>
        <v>1</v>
      </c>
      <c r="G1270" s="84">
        <v>12.83</v>
      </c>
      <c r="H1270" s="48">
        <f t="shared" si="307"/>
        <v>1</v>
      </c>
      <c r="I1270" s="79">
        <f t="shared" si="308"/>
        <v>1</v>
      </c>
      <c r="N1270" s="25" t="str">
        <f t="shared" si="292"/>
        <v>CA</v>
      </c>
      <c r="O1270" s="25">
        <f t="shared" si="278"/>
        <v>11.6</v>
      </c>
      <c r="P1270" s="25">
        <f t="shared" si="279"/>
        <v>12.04</v>
      </c>
      <c r="Q1270" s="25">
        <f t="shared" si="280"/>
        <v>8</v>
      </c>
      <c r="R1270" s="25">
        <f t="shared" si="283"/>
        <v>14.4</v>
      </c>
      <c r="S1270" s="25">
        <f t="shared" si="281"/>
        <v>325</v>
      </c>
      <c r="T1270" s="25">
        <f t="shared" si="282"/>
        <v>380</v>
      </c>
    </row>
    <row r="1271" spans="1:20" x14ac:dyDescent="0.25">
      <c r="A1271" s="2">
        <v>46239</v>
      </c>
      <c r="B1271" s="100" t="s">
        <v>1562</v>
      </c>
      <c r="C1271" s="76">
        <v>11.8</v>
      </c>
      <c r="D1271" s="48">
        <f t="shared" si="300"/>
        <v>1</v>
      </c>
      <c r="E1271" s="252">
        <v>367</v>
      </c>
      <c r="F1271" s="253">
        <f t="shared" si="301"/>
        <v>1</v>
      </c>
      <c r="G1271" s="84">
        <v>12.7</v>
      </c>
      <c r="H1271" s="48">
        <f t="shared" si="307"/>
        <v>1</v>
      </c>
      <c r="I1271" s="79">
        <f t="shared" si="308"/>
        <v>1</v>
      </c>
      <c r="N1271" s="25" t="str">
        <f t="shared" si="292"/>
        <v>CA</v>
      </c>
      <c r="O1271" s="25">
        <f t="shared" si="278"/>
        <v>11.6</v>
      </c>
      <c r="P1271" s="25">
        <f t="shared" si="279"/>
        <v>12.04</v>
      </c>
      <c r="Q1271" s="25">
        <f t="shared" si="280"/>
        <v>8</v>
      </c>
      <c r="R1271" s="25">
        <f t="shared" si="283"/>
        <v>14.4</v>
      </c>
      <c r="S1271" s="25">
        <f t="shared" si="281"/>
        <v>325</v>
      </c>
      <c r="T1271" s="25">
        <f t="shared" si="282"/>
        <v>380</v>
      </c>
    </row>
    <row r="1272" spans="1:20" x14ac:dyDescent="0.25">
      <c r="A1272" s="2">
        <v>46239</v>
      </c>
      <c r="B1272" s="100" t="s">
        <v>1563</v>
      </c>
      <c r="C1272" s="76">
        <v>12</v>
      </c>
      <c r="D1272" s="48">
        <f t="shared" si="300"/>
        <v>1</v>
      </c>
      <c r="E1272" s="252">
        <v>360</v>
      </c>
      <c r="F1272" s="253">
        <f t="shared" si="301"/>
        <v>1</v>
      </c>
      <c r="G1272" s="84">
        <v>12.81</v>
      </c>
      <c r="H1272" s="48">
        <f t="shared" si="307"/>
        <v>1</v>
      </c>
      <c r="I1272" s="79">
        <f t="shared" si="308"/>
        <v>1</v>
      </c>
      <c r="N1272" s="25" t="str">
        <f t="shared" si="292"/>
        <v>CA</v>
      </c>
      <c r="O1272" s="25">
        <f t="shared" si="278"/>
        <v>11.6</v>
      </c>
      <c r="P1272" s="25">
        <f t="shared" si="279"/>
        <v>12.04</v>
      </c>
      <c r="Q1272" s="25">
        <f t="shared" si="280"/>
        <v>8</v>
      </c>
      <c r="R1272" s="25">
        <f t="shared" si="283"/>
        <v>14.4</v>
      </c>
      <c r="S1272" s="25">
        <f t="shared" si="281"/>
        <v>325</v>
      </c>
      <c r="T1272" s="25">
        <f t="shared" si="282"/>
        <v>380</v>
      </c>
    </row>
    <row r="1273" spans="1:20" x14ac:dyDescent="0.25">
      <c r="A1273" s="2">
        <v>46239</v>
      </c>
      <c r="B1273" s="100" t="s">
        <v>1564</v>
      </c>
      <c r="C1273" s="76">
        <v>11.7</v>
      </c>
      <c r="D1273" s="48">
        <f t="shared" ref="D1273:D1280" si="309">IF(+(IF(C1273&lt;O1273,0,IF(C1273&gt;P1273,0,1)))=1,1,0)</f>
        <v>1</v>
      </c>
      <c r="E1273" s="252">
        <v>328</v>
      </c>
      <c r="F1273" s="253">
        <f t="shared" ref="F1273:F1280" si="310">IF(+(IF(E1273&lt;S1273,0,IF(E1273&gt;T1273,0,1)))=1,1,0)</f>
        <v>1</v>
      </c>
      <c r="G1273" s="84">
        <v>12.11</v>
      </c>
      <c r="H1273" s="48">
        <f t="shared" ref="H1273:H1280" si="311">IF(+(IF(G1273&lt;Q1273,0,IF(G1273&gt;R1273,0,1)))=1,1,0)</f>
        <v>1</v>
      </c>
      <c r="I1273" s="79">
        <f t="shared" ref="I1273:I1280" si="312">IF(+(IF(C1273&lt;O1273,0,IF(C1273&gt;P1273,0,1)))+(IF(E1273&lt;S1273,0,IF(E1273&gt;T1273,0,1)))+(IF(G1273&lt;Q1273,0,IF(G1273&gt;R1273,0,1)))=3,1,0)</f>
        <v>1</v>
      </c>
      <c r="N1273" s="25" t="str">
        <f t="shared" si="292"/>
        <v>CA</v>
      </c>
      <c r="O1273" s="25">
        <f t="shared" ref="O1273:O1336" si="313">VLOOKUP($N1273,$N$3:$R$11,2,FALSE)</f>
        <v>11.6</v>
      </c>
      <c r="P1273" s="25">
        <f t="shared" ref="P1273:P1336" si="314">VLOOKUP($N1273,$N$3:$R$11,3,FALSE)</f>
        <v>12.04</v>
      </c>
      <c r="Q1273" s="25">
        <f t="shared" ref="Q1273:Q1336" si="315">VLOOKUP($N1273,$N$3:$R$11,4,FALSE)</f>
        <v>8</v>
      </c>
      <c r="R1273" s="25">
        <f t="shared" si="283"/>
        <v>14.4</v>
      </c>
      <c r="S1273" s="25">
        <f t="shared" ref="S1273:S1336" si="316">VLOOKUP($N1273,$N$3:$T$11,6,FALSE)</f>
        <v>325</v>
      </c>
      <c r="T1273" s="25">
        <f t="shared" ref="T1273:T1336" si="317">VLOOKUP($N1273,$N$3:$T$11,7,FALSE)</f>
        <v>380</v>
      </c>
    </row>
    <row r="1274" spans="1:20" x14ac:dyDescent="0.25">
      <c r="A1274" s="2">
        <v>46239</v>
      </c>
      <c r="B1274" s="100" t="s">
        <v>1565</v>
      </c>
      <c r="C1274" s="76">
        <v>11.9</v>
      </c>
      <c r="D1274" s="48">
        <f t="shared" si="309"/>
        <v>1</v>
      </c>
      <c r="E1274" s="270">
        <v>388</v>
      </c>
      <c r="F1274" s="253">
        <f t="shared" si="310"/>
        <v>0</v>
      </c>
      <c r="G1274" s="84">
        <v>12.08</v>
      </c>
      <c r="H1274" s="48">
        <f t="shared" si="311"/>
        <v>1</v>
      </c>
      <c r="I1274" s="79">
        <f t="shared" si="312"/>
        <v>0</v>
      </c>
      <c r="N1274" s="25" t="str">
        <f t="shared" si="292"/>
        <v>CA</v>
      </c>
      <c r="O1274" s="25">
        <f t="shared" si="313"/>
        <v>11.6</v>
      </c>
      <c r="P1274" s="25">
        <f t="shared" si="314"/>
        <v>12.04</v>
      </c>
      <c r="Q1274" s="25">
        <f t="shared" si="315"/>
        <v>8</v>
      </c>
      <c r="R1274" s="25">
        <f t="shared" si="283"/>
        <v>14.4</v>
      </c>
      <c r="S1274" s="25">
        <f t="shared" si="316"/>
        <v>325</v>
      </c>
      <c r="T1274" s="25">
        <f t="shared" si="317"/>
        <v>380</v>
      </c>
    </row>
    <row r="1275" spans="1:20" x14ac:dyDescent="0.25">
      <c r="A1275" s="2">
        <v>46240</v>
      </c>
      <c r="B1275" s="100" t="s">
        <v>1566</v>
      </c>
      <c r="C1275" s="76">
        <v>11.9</v>
      </c>
      <c r="D1275" s="48">
        <f t="shared" si="309"/>
        <v>1</v>
      </c>
      <c r="E1275" s="252">
        <v>352</v>
      </c>
      <c r="F1275" s="253">
        <f t="shared" si="310"/>
        <v>1</v>
      </c>
      <c r="G1275" s="84">
        <v>12.11</v>
      </c>
      <c r="H1275" s="48">
        <f t="shared" si="311"/>
        <v>1</v>
      </c>
      <c r="I1275" s="79">
        <f t="shared" si="312"/>
        <v>1</v>
      </c>
      <c r="N1275" s="25" t="str">
        <f t="shared" si="292"/>
        <v>CA</v>
      </c>
      <c r="O1275" s="25">
        <f t="shared" si="313"/>
        <v>11.6</v>
      </c>
      <c r="P1275" s="25">
        <f t="shared" si="314"/>
        <v>12.04</v>
      </c>
      <c r="Q1275" s="25">
        <f t="shared" si="315"/>
        <v>8</v>
      </c>
      <c r="R1275" s="25">
        <f t="shared" si="283"/>
        <v>14.4</v>
      </c>
      <c r="S1275" s="25">
        <f t="shared" si="316"/>
        <v>325</v>
      </c>
      <c r="T1275" s="25">
        <f t="shared" si="317"/>
        <v>380</v>
      </c>
    </row>
    <row r="1276" spans="1:20" x14ac:dyDescent="0.25">
      <c r="A1276" s="2">
        <v>46240</v>
      </c>
      <c r="B1276" s="100" t="s">
        <v>1567</v>
      </c>
      <c r="C1276" s="76">
        <v>12</v>
      </c>
      <c r="D1276" s="48">
        <f t="shared" si="309"/>
        <v>1</v>
      </c>
      <c r="E1276" s="252">
        <v>342</v>
      </c>
      <c r="F1276" s="253">
        <f t="shared" si="310"/>
        <v>1</v>
      </c>
      <c r="G1276" s="84">
        <v>12.24</v>
      </c>
      <c r="H1276" s="48">
        <f t="shared" si="311"/>
        <v>1</v>
      </c>
      <c r="I1276" s="79">
        <f t="shared" si="312"/>
        <v>1</v>
      </c>
      <c r="N1276" s="25" t="str">
        <f t="shared" si="292"/>
        <v>CA</v>
      </c>
      <c r="O1276" s="25">
        <f t="shared" si="313"/>
        <v>11.6</v>
      </c>
      <c r="P1276" s="25">
        <f t="shared" si="314"/>
        <v>12.04</v>
      </c>
      <c r="Q1276" s="25">
        <f t="shared" si="315"/>
        <v>8</v>
      </c>
      <c r="R1276" s="25">
        <f t="shared" si="283"/>
        <v>14.4</v>
      </c>
      <c r="S1276" s="25">
        <f t="shared" si="316"/>
        <v>325</v>
      </c>
      <c r="T1276" s="25">
        <f t="shared" si="317"/>
        <v>380</v>
      </c>
    </row>
    <row r="1277" spans="1:20" x14ac:dyDescent="0.25">
      <c r="A1277" s="2">
        <v>46240</v>
      </c>
      <c r="B1277" s="100" t="s">
        <v>1568</v>
      </c>
      <c r="C1277" s="76">
        <v>11.7</v>
      </c>
      <c r="D1277" s="48">
        <f t="shared" si="309"/>
        <v>1</v>
      </c>
      <c r="E1277" s="270">
        <v>415</v>
      </c>
      <c r="F1277" s="253">
        <f t="shared" si="310"/>
        <v>0</v>
      </c>
      <c r="G1277" s="84">
        <v>11.89</v>
      </c>
      <c r="H1277" s="48">
        <f t="shared" si="311"/>
        <v>1</v>
      </c>
      <c r="I1277" s="79">
        <f t="shared" si="312"/>
        <v>0</v>
      </c>
      <c r="N1277" s="25" t="str">
        <f t="shared" si="292"/>
        <v>CA</v>
      </c>
      <c r="O1277" s="25">
        <f t="shared" si="313"/>
        <v>11.6</v>
      </c>
      <c r="P1277" s="25">
        <f t="shared" si="314"/>
        <v>12.04</v>
      </c>
      <c r="Q1277" s="25">
        <f t="shared" si="315"/>
        <v>8</v>
      </c>
      <c r="R1277" s="25">
        <f t="shared" ref="R1277:R1340" si="318">VLOOKUP($N1277,$N$3:$R$11,5,FALSE)</f>
        <v>14.4</v>
      </c>
      <c r="S1277" s="25">
        <f t="shared" si="316"/>
        <v>325</v>
      </c>
      <c r="T1277" s="25">
        <f t="shared" si="317"/>
        <v>380</v>
      </c>
    </row>
    <row r="1278" spans="1:20" x14ac:dyDescent="0.25">
      <c r="A1278" s="2">
        <v>46240</v>
      </c>
      <c r="B1278" s="100" t="s">
        <v>1569</v>
      </c>
      <c r="C1278" s="76">
        <v>12</v>
      </c>
      <c r="D1278" s="48">
        <f t="shared" si="309"/>
        <v>1</v>
      </c>
      <c r="E1278" s="309">
        <v>357</v>
      </c>
      <c r="F1278" s="253">
        <f t="shared" si="310"/>
        <v>1</v>
      </c>
      <c r="G1278" s="84">
        <v>12.03</v>
      </c>
      <c r="H1278" s="48">
        <f t="shared" si="311"/>
        <v>1</v>
      </c>
      <c r="I1278" s="79">
        <f t="shared" si="312"/>
        <v>1</v>
      </c>
      <c r="N1278" s="25" t="str">
        <f t="shared" si="292"/>
        <v>CA</v>
      </c>
      <c r="O1278" s="25">
        <f t="shared" si="313"/>
        <v>11.6</v>
      </c>
      <c r="P1278" s="25">
        <f t="shared" si="314"/>
        <v>12.04</v>
      </c>
      <c r="Q1278" s="25">
        <f t="shared" si="315"/>
        <v>8</v>
      </c>
      <c r="R1278" s="25">
        <f t="shared" si="318"/>
        <v>14.4</v>
      </c>
      <c r="S1278" s="25">
        <f t="shared" si="316"/>
        <v>325</v>
      </c>
      <c r="T1278" s="25">
        <f t="shared" si="317"/>
        <v>380</v>
      </c>
    </row>
    <row r="1279" spans="1:20" x14ac:dyDescent="0.25">
      <c r="A1279" s="2">
        <v>46240</v>
      </c>
      <c r="B1279" s="100" t="s">
        <v>1570</v>
      </c>
      <c r="C1279" s="76">
        <v>11.9</v>
      </c>
      <c r="D1279" s="48">
        <f t="shared" si="309"/>
        <v>1</v>
      </c>
      <c r="E1279" s="252">
        <v>356</v>
      </c>
      <c r="F1279" s="253">
        <f t="shared" si="310"/>
        <v>1</v>
      </c>
      <c r="G1279" s="84">
        <v>12.27</v>
      </c>
      <c r="H1279" s="48">
        <f t="shared" si="311"/>
        <v>1</v>
      </c>
      <c r="I1279" s="79">
        <f t="shared" si="312"/>
        <v>1</v>
      </c>
      <c r="N1279" s="25" t="str">
        <f t="shared" si="292"/>
        <v>CA</v>
      </c>
      <c r="O1279" s="25">
        <f t="shared" si="313"/>
        <v>11.6</v>
      </c>
      <c r="P1279" s="25">
        <f t="shared" si="314"/>
        <v>12.04</v>
      </c>
      <c r="Q1279" s="25">
        <f t="shared" si="315"/>
        <v>8</v>
      </c>
      <c r="R1279" s="25">
        <f t="shared" si="318"/>
        <v>14.4</v>
      </c>
      <c r="S1279" s="25">
        <f t="shared" si="316"/>
        <v>325</v>
      </c>
      <c r="T1279" s="25">
        <f t="shared" si="317"/>
        <v>380</v>
      </c>
    </row>
    <row r="1280" spans="1:20" x14ac:dyDescent="0.25">
      <c r="A1280" s="2">
        <v>46240</v>
      </c>
      <c r="B1280" s="100" t="s">
        <v>1571</v>
      </c>
      <c r="C1280" s="76">
        <v>12</v>
      </c>
      <c r="D1280" s="48">
        <f t="shared" si="309"/>
        <v>1</v>
      </c>
      <c r="E1280" s="309">
        <v>344</v>
      </c>
      <c r="F1280" s="253">
        <f t="shared" si="310"/>
        <v>1</v>
      </c>
      <c r="G1280" s="84">
        <v>12.33</v>
      </c>
      <c r="H1280" s="48">
        <f t="shared" si="311"/>
        <v>1</v>
      </c>
      <c r="I1280" s="79">
        <f t="shared" si="312"/>
        <v>1</v>
      </c>
      <c r="N1280" s="25" t="str">
        <f t="shared" si="292"/>
        <v>CA</v>
      </c>
      <c r="O1280" s="25">
        <f t="shared" si="313"/>
        <v>11.6</v>
      </c>
      <c r="P1280" s="25">
        <f t="shared" si="314"/>
        <v>12.04</v>
      </c>
      <c r="Q1280" s="25">
        <f t="shared" si="315"/>
        <v>8</v>
      </c>
      <c r="R1280" s="25">
        <f t="shared" si="318"/>
        <v>14.4</v>
      </c>
      <c r="S1280" s="25">
        <f t="shared" si="316"/>
        <v>325</v>
      </c>
      <c r="T1280" s="25">
        <f t="shared" si="317"/>
        <v>380</v>
      </c>
    </row>
    <row r="1281" spans="1:20" x14ac:dyDescent="0.25">
      <c r="A1281" s="2">
        <v>46240</v>
      </c>
      <c r="B1281" s="100" t="s">
        <v>1572</v>
      </c>
      <c r="C1281" s="76">
        <v>12</v>
      </c>
      <c r="D1281" s="48">
        <f t="shared" ref="D1281:D1344" si="319">IF(+(IF(C1281&lt;O1281,0,IF(C1281&gt;P1281,0,1)))=1,1,0)</f>
        <v>1</v>
      </c>
      <c r="E1281" s="309">
        <v>365</v>
      </c>
      <c r="F1281" s="253">
        <f t="shared" ref="F1281:F1295" si="320">IF(+(IF(E1281&lt;S1281,0,IF(E1281&gt;T1281,0,1)))=1,1,0)</f>
        <v>1</v>
      </c>
      <c r="G1281" s="84">
        <v>11.85</v>
      </c>
      <c r="H1281" s="48">
        <f t="shared" ref="H1281:H1283" si="321">IF(+(IF(G1281&lt;Q1281,0,IF(G1281&gt;R1281,0,1)))=1,1,0)</f>
        <v>1</v>
      </c>
      <c r="I1281" s="79">
        <f t="shared" ref="I1281:I1283" si="322">IF(+(IF(C1281&lt;O1281,0,IF(C1281&gt;P1281,0,1)))+(IF(E1281&lt;S1281,0,IF(E1281&gt;T1281,0,1)))+(IF(G1281&lt;Q1281,0,IF(G1281&gt;R1281,0,1)))=3,1,0)</f>
        <v>1</v>
      </c>
      <c r="N1281" s="25" t="str">
        <f t="shared" si="292"/>
        <v>CA</v>
      </c>
      <c r="O1281" s="25">
        <f t="shared" si="313"/>
        <v>11.6</v>
      </c>
      <c r="P1281" s="25">
        <f t="shared" si="314"/>
        <v>12.04</v>
      </c>
      <c r="Q1281" s="25">
        <f t="shared" si="315"/>
        <v>8</v>
      </c>
      <c r="R1281" s="25">
        <f t="shared" si="318"/>
        <v>14.4</v>
      </c>
      <c r="S1281" s="25">
        <f t="shared" si="316"/>
        <v>325</v>
      </c>
      <c r="T1281" s="25">
        <f t="shared" si="317"/>
        <v>380</v>
      </c>
    </row>
    <row r="1282" spans="1:20" x14ac:dyDescent="0.25">
      <c r="A1282" s="2">
        <v>46240</v>
      </c>
      <c r="B1282" s="100" t="s">
        <v>1573</v>
      </c>
      <c r="C1282" s="76">
        <v>11.8</v>
      </c>
      <c r="D1282" s="48">
        <f t="shared" si="319"/>
        <v>1</v>
      </c>
      <c r="E1282" s="309">
        <v>377</v>
      </c>
      <c r="F1282" s="253">
        <f t="shared" si="320"/>
        <v>1</v>
      </c>
      <c r="G1282" s="84">
        <v>11.41</v>
      </c>
      <c r="H1282" s="48">
        <f t="shared" si="321"/>
        <v>1</v>
      </c>
      <c r="I1282" s="79">
        <f t="shared" si="322"/>
        <v>1</v>
      </c>
      <c r="N1282" s="25" t="str">
        <f t="shared" si="292"/>
        <v>CA</v>
      </c>
      <c r="O1282" s="25">
        <f t="shared" si="313"/>
        <v>11.6</v>
      </c>
      <c r="P1282" s="25">
        <f t="shared" si="314"/>
        <v>12.04</v>
      </c>
      <c r="Q1282" s="25">
        <f t="shared" si="315"/>
        <v>8</v>
      </c>
      <c r="R1282" s="25">
        <f t="shared" si="318"/>
        <v>14.4</v>
      </c>
      <c r="S1282" s="25">
        <f t="shared" si="316"/>
        <v>325</v>
      </c>
      <c r="T1282" s="25">
        <f t="shared" si="317"/>
        <v>380</v>
      </c>
    </row>
    <row r="1283" spans="1:20" x14ac:dyDescent="0.25">
      <c r="A1283" s="2">
        <v>46240</v>
      </c>
      <c r="B1283" s="100" t="s">
        <v>1574</v>
      </c>
      <c r="C1283" s="76">
        <v>11.9</v>
      </c>
      <c r="D1283" s="48">
        <f t="shared" si="319"/>
        <v>1</v>
      </c>
      <c r="E1283" s="270">
        <v>386</v>
      </c>
      <c r="F1283" s="253">
        <f t="shared" si="320"/>
        <v>0</v>
      </c>
      <c r="G1283" s="84">
        <v>12.21</v>
      </c>
      <c r="H1283" s="48">
        <f t="shared" si="321"/>
        <v>1</v>
      </c>
      <c r="I1283" s="79">
        <f t="shared" si="322"/>
        <v>0</v>
      </c>
      <c r="N1283" s="25" t="str">
        <f t="shared" si="292"/>
        <v>CA</v>
      </c>
      <c r="O1283" s="25">
        <f t="shared" si="313"/>
        <v>11.6</v>
      </c>
      <c r="P1283" s="25">
        <f t="shared" si="314"/>
        <v>12.04</v>
      </c>
      <c r="Q1283" s="25">
        <f t="shared" si="315"/>
        <v>8</v>
      </c>
      <c r="R1283" s="25">
        <f t="shared" si="318"/>
        <v>14.4</v>
      </c>
      <c r="S1283" s="25">
        <f t="shared" si="316"/>
        <v>325</v>
      </c>
      <c r="T1283" s="25">
        <f t="shared" si="317"/>
        <v>380</v>
      </c>
    </row>
    <row r="1284" spans="1:20" x14ac:dyDescent="0.25">
      <c r="A1284" s="2">
        <v>46241</v>
      </c>
      <c r="B1284" s="100" t="s">
        <v>1575</v>
      </c>
      <c r="C1284" s="76">
        <v>12</v>
      </c>
      <c r="D1284" s="48">
        <f t="shared" si="319"/>
        <v>1</v>
      </c>
      <c r="E1284" s="309">
        <v>370</v>
      </c>
      <c r="F1284" s="253">
        <f t="shared" si="320"/>
        <v>1</v>
      </c>
      <c r="G1284" s="84">
        <v>13.14</v>
      </c>
      <c r="H1284" s="48">
        <f t="shared" ref="H1284:H1285" si="323">IF(+(IF(G1284&lt;Q1284,0,IF(G1284&gt;R1284,0,1)))=1,1,0)</f>
        <v>1</v>
      </c>
      <c r="I1284" s="79">
        <f t="shared" ref="I1284:I1285" si="324">IF(+(IF(C1284&lt;O1284,0,IF(C1284&gt;P1284,0,1)))+(IF(E1284&lt;S1284,0,IF(E1284&gt;T1284,0,1)))+(IF(G1284&lt;Q1284,0,IF(G1284&gt;R1284,0,1)))=3,1,0)</f>
        <v>1</v>
      </c>
      <c r="N1284" s="25" t="str">
        <f t="shared" si="292"/>
        <v>CA</v>
      </c>
      <c r="O1284" s="25">
        <f t="shared" si="313"/>
        <v>11.6</v>
      </c>
      <c r="P1284" s="25">
        <f t="shared" si="314"/>
        <v>12.04</v>
      </c>
      <c r="Q1284" s="25">
        <f t="shared" si="315"/>
        <v>8</v>
      </c>
      <c r="R1284" s="25">
        <f t="shared" si="318"/>
        <v>14.4</v>
      </c>
      <c r="S1284" s="25">
        <f t="shared" si="316"/>
        <v>325</v>
      </c>
      <c r="T1284" s="25">
        <f t="shared" si="317"/>
        <v>380</v>
      </c>
    </row>
    <row r="1285" spans="1:20" x14ac:dyDescent="0.25">
      <c r="A1285" s="2">
        <v>46241</v>
      </c>
      <c r="B1285" s="100" t="s">
        <v>1576</v>
      </c>
      <c r="C1285" s="76">
        <v>11.6</v>
      </c>
      <c r="D1285" s="48">
        <f t="shared" si="319"/>
        <v>1</v>
      </c>
      <c r="E1285" s="309">
        <v>362</v>
      </c>
      <c r="F1285" s="253">
        <f t="shared" si="320"/>
        <v>1</v>
      </c>
      <c r="G1285" s="84">
        <v>13.91</v>
      </c>
      <c r="H1285" s="48">
        <f t="shared" si="323"/>
        <v>1</v>
      </c>
      <c r="I1285" s="79">
        <f t="shared" si="324"/>
        <v>1</v>
      </c>
      <c r="N1285" s="25" t="str">
        <f t="shared" si="292"/>
        <v>CA</v>
      </c>
      <c r="O1285" s="25">
        <f t="shared" si="313"/>
        <v>11.6</v>
      </c>
      <c r="P1285" s="25">
        <f t="shared" si="314"/>
        <v>12.04</v>
      </c>
      <c r="Q1285" s="25">
        <f t="shared" si="315"/>
        <v>8</v>
      </c>
      <c r="R1285" s="25">
        <f t="shared" si="318"/>
        <v>14.4</v>
      </c>
      <c r="S1285" s="25">
        <f t="shared" si="316"/>
        <v>325</v>
      </c>
      <c r="T1285" s="25">
        <f t="shared" si="317"/>
        <v>380</v>
      </c>
    </row>
    <row r="1286" spans="1:20" x14ac:dyDescent="0.25">
      <c r="A1286" s="2">
        <v>46241</v>
      </c>
      <c r="B1286" s="100" t="s">
        <v>1577</v>
      </c>
      <c r="C1286" s="76">
        <v>11.6</v>
      </c>
      <c r="D1286" s="48">
        <f t="shared" si="319"/>
        <v>1</v>
      </c>
      <c r="E1286" s="270">
        <v>383</v>
      </c>
      <c r="F1286" s="253">
        <f t="shared" si="320"/>
        <v>0</v>
      </c>
      <c r="G1286" s="84">
        <v>13.99</v>
      </c>
      <c r="H1286" s="48">
        <f t="shared" ref="H1286:H1295" si="325">IF(+(IF(G1286&lt;Q1286,0,IF(G1286&gt;R1286,0,1)))=1,1,0)</f>
        <v>1</v>
      </c>
      <c r="I1286" s="79">
        <f t="shared" ref="I1286:I1295" si="326">IF(+(IF(C1286&lt;O1286,0,IF(C1286&gt;P1286,0,1)))+(IF(E1286&lt;S1286,0,IF(E1286&gt;T1286,0,1)))+(IF(G1286&lt;Q1286,0,IF(G1286&gt;R1286,0,1)))=3,1,0)</f>
        <v>0</v>
      </c>
      <c r="N1286" s="25" t="str">
        <f t="shared" si="292"/>
        <v>CA</v>
      </c>
      <c r="O1286" s="25">
        <f t="shared" si="313"/>
        <v>11.6</v>
      </c>
      <c r="P1286" s="25">
        <f t="shared" si="314"/>
        <v>12.04</v>
      </c>
      <c r="Q1286" s="25">
        <f t="shared" si="315"/>
        <v>8</v>
      </c>
      <c r="R1286" s="25">
        <f t="shared" si="318"/>
        <v>14.4</v>
      </c>
      <c r="S1286" s="25">
        <f t="shared" si="316"/>
        <v>325</v>
      </c>
      <c r="T1286" s="25">
        <f t="shared" si="317"/>
        <v>380</v>
      </c>
    </row>
    <row r="1287" spans="1:20" x14ac:dyDescent="0.25">
      <c r="A1287" s="2">
        <v>46241</v>
      </c>
      <c r="B1287" s="100" t="s">
        <v>1578</v>
      </c>
      <c r="C1287" s="213">
        <v>12.1</v>
      </c>
      <c r="D1287" s="48">
        <f t="shared" si="319"/>
        <v>0</v>
      </c>
      <c r="E1287" s="309">
        <v>354</v>
      </c>
      <c r="F1287" s="253">
        <f t="shared" si="320"/>
        <v>1</v>
      </c>
      <c r="G1287" s="84">
        <v>13.82</v>
      </c>
      <c r="H1287" s="48">
        <f t="shared" si="325"/>
        <v>1</v>
      </c>
      <c r="I1287" s="79">
        <f t="shared" si="326"/>
        <v>0</v>
      </c>
      <c r="N1287" s="25" t="str">
        <f t="shared" si="292"/>
        <v>CA</v>
      </c>
      <c r="O1287" s="25">
        <f t="shared" si="313"/>
        <v>11.6</v>
      </c>
      <c r="P1287" s="25">
        <f t="shared" si="314"/>
        <v>12.04</v>
      </c>
      <c r="Q1287" s="25">
        <f t="shared" si="315"/>
        <v>8</v>
      </c>
      <c r="R1287" s="25">
        <f t="shared" si="318"/>
        <v>14.4</v>
      </c>
      <c r="S1287" s="25">
        <f t="shared" si="316"/>
        <v>325</v>
      </c>
      <c r="T1287" s="25">
        <f t="shared" si="317"/>
        <v>380</v>
      </c>
    </row>
    <row r="1288" spans="1:20" x14ac:dyDescent="0.25">
      <c r="A1288" s="2">
        <v>46241</v>
      </c>
      <c r="B1288" s="100" t="s">
        <v>1579</v>
      </c>
      <c r="C1288" s="76">
        <v>11.7</v>
      </c>
      <c r="D1288" s="48">
        <f t="shared" si="319"/>
        <v>1</v>
      </c>
      <c r="E1288" s="309">
        <v>353</v>
      </c>
      <c r="F1288" s="253">
        <f t="shared" si="320"/>
        <v>1</v>
      </c>
      <c r="G1288" s="84">
        <v>13.67</v>
      </c>
      <c r="H1288" s="48">
        <f t="shared" si="325"/>
        <v>1</v>
      </c>
      <c r="I1288" s="79">
        <f t="shared" si="326"/>
        <v>1</v>
      </c>
      <c r="N1288" s="25" t="str">
        <f t="shared" si="292"/>
        <v>CA</v>
      </c>
      <c r="O1288" s="25">
        <f t="shared" si="313"/>
        <v>11.6</v>
      </c>
      <c r="P1288" s="25">
        <f t="shared" si="314"/>
        <v>12.04</v>
      </c>
      <c r="Q1288" s="25">
        <f t="shared" si="315"/>
        <v>8</v>
      </c>
      <c r="R1288" s="25">
        <f t="shared" si="318"/>
        <v>14.4</v>
      </c>
      <c r="S1288" s="25">
        <f t="shared" si="316"/>
        <v>325</v>
      </c>
      <c r="T1288" s="25">
        <f t="shared" si="317"/>
        <v>380</v>
      </c>
    </row>
    <row r="1289" spans="1:20" x14ac:dyDescent="0.25">
      <c r="A1289" s="2">
        <v>46246</v>
      </c>
      <c r="B1289" s="100" t="s">
        <v>1580</v>
      </c>
      <c r="C1289" s="76">
        <v>12</v>
      </c>
      <c r="D1289" s="48">
        <f t="shared" si="319"/>
        <v>1</v>
      </c>
      <c r="E1289" s="309">
        <v>360</v>
      </c>
      <c r="F1289" s="253">
        <f t="shared" si="320"/>
        <v>1</v>
      </c>
      <c r="G1289" s="84">
        <v>12.08</v>
      </c>
      <c r="H1289" s="48">
        <f t="shared" si="325"/>
        <v>1</v>
      </c>
      <c r="I1289" s="79">
        <f t="shared" si="326"/>
        <v>1</v>
      </c>
      <c r="N1289" s="25" t="str">
        <f t="shared" si="292"/>
        <v>ST</v>
      </c>
      <c r="O1289" s="25">
        <f t="shared" si="313"/>
        <v>11.6</v>
      </c>
      <c r="P1289" s="25">
        <f t="shared" si="314"/>
        <v>12.04</v>
      </c>
      <c r="Q1289" s="25">
        <f t="shared" si="315"/>
        <v>8</v>
      </c>
      <c r="R1289" s="25">
        <f t="shared" si="318"/>
        <v>14.4</v>
      </c>
      <c r="S1289" s="25">
        <f t="shared" si="316"/>
        <v>325</v>
      </c>
      <c r="T1289" s="25">
        <f t="shared" si="317"/>
        <v>380</v>
      </c>
    </row>
    <row r="1290" spans="1:20" x14ac:dyDescent="0.25">
      <c r="A1290" s="2">
        <v>46246</v>
      </c>
      <c r="B1290" s="100" t="s">
        <v>1581</v>
      </c>
      <c r="C1290" s="76">
        <v>12</v>
      </c>
      <c r="D1290" s="48">
        <f t="shared" si="319"/>
        <v>1</v>
      </c>
      <c r="E1290" s="309">
        <v>365</v>
      </c>
      <c r="F1290" s="253">
        <f t="shared" si="320"/>
        <v>1</v>
      </c>
      <c r="G1290" s="84">
        <v>13.84</v>
      </c>
      <c r="H1290" s="48">
        <f t="shared" si="325"/>
        <v>1</v>
      </c>
      <c r="I1290" s="79">
        <f t="shared" si="326"/>
        <v>1</v>
      </c>
      <c r="N1290" s="25" t="str">
        <f t="shared" si="292"/>
        <v>ST</v>
      </c>
      <c r="O1290" s="25">
        <f t="shared" si="313"/>
        <v>11.6</v>
      </c>
      <c r="P1290" s="25">
        <f t="shared" si="314"/>
        <v>12.04</v>
      </c>
      <c r="Q1290" s="25">
        <f t="shared" si="315"/>
        <v>8</v>
      </c>
      <c r="R1290" s="25">
        <f t="shared" si="318"/>
        <v>14.4</v>
      </c>
      <c r="S1290" s="25">
        <f t="shared" si="316"/>
        <v>325</v>
      </c>
      <c r="T1290" s="25">
        <f t="shared" si="317"/>
        <v>380</v>
      </c>
    </row>
    <row r="1291" spans="1:20" x14ac:dyDescent="0.25">
      <c r="A1291" s="2">
        <v>46246</v>
      </c>
      <c r="B1291" s="100" t="s">
        <v>1582</v>
      </c>
      <c r="C1291" s="76">
        <v>11.9</v>
      </c>
      <c r="D1291" s="48">
        <f t="shared" si="319"/>
        <v>1</v>
      </c>
      <c r="E1291" s="309">
        <v>368</v>
      </c>
      <c r="F1291" s="253">
        <f t="shared" si="320"/>
        <v>1</v>
      </c>
      <c r="G1291" s="84">
        <v>13.24</v>
      </c>
      <c r="H1291" s="48">
        <f t="shared" si="325"/>
        <v>1</v>
      </c>
      <c r="I1291" s="79">
        <f t="shared" si="326"/>
        <v>1</v>
      </c>
      <c r="N1291" s="25" t="str">
        <f t="shared" si="292"/>
        <v>ST</v>
      </c>
      <c r="O1291" s="25">
        <f t="shared" si="313"/>
        <v>11.6</v>
      </c>
      <c r="P1291" s="25">
        <f t="shared" si="314"/>
        <v>12.04</v>
      </c>
      <c r="Q1291" s="25">
        <f t="shared" si="315"/>
        <v>8</v>
      </c>
      <c r="R1291" s="25">
        <f t="shared" si="318"/>
        <v>14.4</v>
      </c>
      <c r="S1291" s="25">
        <f t="shared" si="316"/>
        <v>325</v>
      </c>
      <c r="T1291" s="25">
        <f t="shared" si="317"/>
        <v>380</v>
      </c>
    </row>
    <row r="1292" spans="1:20" x14ac:dyDescent="0.25">
      <c r="A1292" s="2">
        <v>46246</v>
      </c>
      <c r="B1292" s="100" t="s">
        <v>1583</v>
      </c>
      <c r="C1292" s="76">
        <v>11.8</v>
      </c>
      <c r="D1292" s="48">
        <f t="shared" si="319"/>
        <v>1</v>
      </c>
      <c r="E1292" s="270">
        <v>389</v>
      </c>
      <c r="F1292" s="253">
        <f t="shared" si="320"/>
        <v>0</v>
      </c>
      <c r="G1292" s="84">
        <v>12.96</v>
      </c>
      <c r="H1292" s="48">
        <f t="shared" si="325"/>
        <v>1</v>
      </c>
      <c r="I1292" s="79">
        <f t="shared" si="326"/>
        <v>0</v>
      </c>
      <c r="N1292" s="25" t="str">
        <f t="shared" si="292"/>
        <v>ST</v>
      </c>
      <c r="O1292" s="25">
        <f t="shared" si="313"/>
        <v>11.6</v>
      </c>
      <c r="P1292" s="25">
        <f t="shared" si="314"/>
        <v>12.04</v>
      </c>
      <c r="Q1292" s="25">
        <f t="shared" si="315"/>
        <v>8</v>
      </c>
      <c r="R1292" s="25">
        <f t="shared" si="318"/>
        <v>14.4</v>
      </c>
      <c r="S1292" s="25">
        <f t="shared" si="316"/>
        <v>325</v>
      </c>
      <c r="T1292" s="25">
        <f t="shared" si="317"/>
        <v>380</v>
      </c>
    </row>
    <row r="1293" spans="1:20" x14ac:dyDescent="0.25">
      <c r="A1293" s="2">
        <v>46246</v>
      </c>
      <c r="B1293" s="100" t="s">
        <v>1584</v>
      </c>
      <c r="C1293" s="76">
        <v>11.8</v>
      </c>
      <c r="D1293" s="48">
        <f t="shared" si="319"/>
        <v>1</v>
      </c>
      <c r="E1293" s="309">
        <v>369</v>
      </c>
      <c r="F1293" s="253">
        <f t="shared" si="320"/>
        <v>1</v>
      </c>
      <c r="G1293" s="84">
        <v>13.09</v>
      </c>
      <c r="H1293" s="48">
        <f t="shared" si="325"/>
        <v>1</v>
      </c>
      <c r="I1293" s="79">
        <f t="shared" si="326"/>
        <v>1</v>
      </c>
      <c r="N1293" s="25" t="str">
        <f t="shared" si="292"/>
        <v>ST</v>
      </c>
      <c r="O1293" s="25">
        <f t="shared" si="313"/>
        <v>11.6</v>
      </c>
      <c r="P1293" s="25">
        <f t="shared" si="314"/>
        <v>12.04</v>
      </c>
      <c r="Q1293" s="25">
        <f t="shared" si="315"/>
        <v>8</v>
      </c>
      <c r="R1293" s="25">
        <f t="shared" si="318"/>
        <v>14.4</v>
      </c>
      <c r="S1293" s="25">
        <f t="shared" si="316"/>
        <v>325</v>
      </c>
      <c r="T1293" s="25">
        <f t="shared" si="317"/>
        <v>380</v>
      </c>
    </row>
    <row r="1294" spans="1:20" x14ac:dyDescent="0.25">
      <c r="A1294" s="2">
        <v>46246</v>
      </c>
      <c r="B1294" s="100" t="s">
        <v>1585</v>
      </c>
      <c r="C1294" s="76">
        <v>11.8</v>
      </c>
      <c r="D1294" s="48">
        <f t="shared" si="319"/>
        <v>1</v>
      </c>
      <c r="E1294" s="309">
        <v>370</v>
      </c>
      <c r="F1294" s="253">
        <f t="shared" si="320"/>
        <v>1</v>
      </c>
      <c r="G1294" s="84">
        <v>12.81</v>
      </c>
      <c r="H1294" s="48">
        <f t="shared" si="325"/>
        <v>1</v>
      </c>
      <c r="I1294" s="79">
        <f t="shared" si="326"/>
        <v>1</v>
      </c>
      <c r="N1294" s="25" t="str">
        <f t="shared" si="292"/>
        <v>ST</v>
      </c>
      <c r="O1294" s="25">
        <f t="shared" si="313"/>
        <v>11.6</v>
      </c>
      <c r="P1294" s="25">
        <f t="shared" si="314"/>
        <v>12.04</v>
      </c>
      <c r="Q1294" s="25">
        <f t="shared" si="315"/>
        <v>8</v>
      </c>
      <c r="R1294" s="25">
        <f t="shared" si="318"/>
        <v>14.4</v>
      </c>
      <c r="S1294" s="25">
        <f t="shared" si="316"/>
        <v>325</v>
      </c>
      <c r="T1294" s="25">
        <f t="shared" si="317"/>
        <v>380</v>
      </c>
    </row>
    <row r="1295" spans="1:20" x14ac:dyDescent="0.25">
      <c r="A1295" s="2">
        <v>46246</v>
      </c>
      <c r="B1295" s="100" t="s">
        <v>1586</v>
      </c>
      <c r="C1295" s="76">
        <v>11.8</v>
      </c>
      <c r="D1295" s="48">
        <f t="shared" si="319"/>
        <v>1</v>
      </c>
      <c r="E1295" s="309">
        <v>361</v>
      </c>
      <c r="F1295" s="253">
        <f t="shared" si="320"/>
        <v>1</v>
      </c>
      <c r="G1295" s="84">
        <v>12.78</v>
      </c>
      <c r="H1295" s="48">
        <f t="shared" si="325"/>
        <v>1</v>
      </c>
      <c r="I1295" s="79">
        <f t="shared" si="326"/>
        <v>1</v>
      </c>
      <c r="N1295" s="25" t="str">
        <f t="shared" si="292"/>
        <v>ST</v>
      </c>
      <c r="O1295" s="25">
        <f t="shared" si="313"/>
        <v>11.6</v>
      </c>
      <c r="P1295" s="25">
        <f t="shared" si="314"/>
        <v>12.04</v>
      </c>
      <c r="Q1295" s="25">
        <f t="shared" si="315"/>
        <v>8</v>
      </c>
      <c r="R1295" s="25">
        <f t="shared" si="318"/>
        <v>14.4</v>
      </c>
      <c r="S1295" s="25">
        <f t="shared" si="316"/>
        <v>325</v>
      </c>
      <c r="T1295" s="25">
        <f t="shared" si="317"/>
        <v>380</v>
      </c>
    </row>
    <row r="1296" spans="1:20" x14ac:dyDescent="0.25">
      <c r="A1296" s="2">
        <v>46246</v>
      </c>
      <c r="B1296" s="100" t="s">
        <v>1587</v>
      </c>
      <c r="C1296" s="76">
        <v>11.8</v>
      </c>
      <c r="D1296" s="48">
        <f t="shared" si="319"/>
        <v>1</v>
      </c>
      <c r="E1296" s="309">
        <v>361</v>
      </c>
      <c r="F1296" s="253">
        <f t="shared" ref="F1296:F1319" si="327">IF(+(IF(E1296&lt;S1296,0,IF(E1296&gt;T1296,0,1)))=1,1,0)</f>
        <v>1</v>
      </c>
      <c r="G1296" s="84">
        <v>12.07</v>
      </c>
      <c r="H1296" s="48">
        <f t="shared" ref="H1296" si="328">IF(+(IF(G1296&lt;Q1296,0,IF(G1296&gt;R1296,0,1)))=1,1,0)</f>
        <v>1</v>
      </c>
      <c r="I1296" s="79">
        <f t="shared" ref="I1296" si="329">IF(+(IF(C1296&lt;O1296,0,IF(C1296&gt;P1296,0,1)))+(IF(E1296&lt;S1296,0,IF(E1296&gt;T1296,0,1)))+(IF(G1296&lt;Q1296,0,IF(G1296&gt;R1296,0,1)))=3,1,0)</f>
        <v>1</v>
      </c>
      <c r="N1296" s="25" t="str">
        <f t="shared" si="292"/>
        <v>ST</v>
      </c>
      <c r="O1296" s="25">
        <f t="shared" si="313"/>
        <v>11.6</v>
      </c>
      <c r="P1296" s="25">
        <f t="shared" si="314"/>
        <v>12.04</v>
      </c>
      <c r="Q1296" s="25">
        <f t="shared" si="315"/>
        <v>8</v>
      </c>
      <c r="R1296" s="25">
        <f t="shared" si="318"/>
        <v>14.4</v>
      </c>
      <c r="S1296" s="25">
        <f t="shared" si="316"/>
        <v>325</v>
      </c>
      <c r="T1296" s="25">
        <f t="shared" si="317"/>
        <v>380</v>
      </c>
    </row>
    <row r="1297" spans="1:20" x14ac:dyDescent="0.25">
      <c r="A1297" s="2">
        <v>46248</v>
      </c>
      <c r="B1297" s="100" t="s">
        <v>1588</v>
      </c>
      <c r="C1297" s="213">
        <v>12.1</v>
      </c>
      <c r="D1297" s="48">
        <f t="shared" si="319"/>
        <v>0</v>
      </c>
      <c r="E1297" s="309">
        <v>354</v>
      </c>
      <c r="F1297" s="253">
        <f t="shared" si="327"/>
        <v>1</v>
      </c>
      <c r="G1297" s="84">
        <v>12.58</v>
      </c>
      <c r="H1297" s="48">
        <f t="shared" ref="H1297:H1309" si="330">IF(+(IF(G1297&lt;Q1297,0,IF(G1297&gt;R1297,0,1)))=1,1,0)</f>
        <v>1</v>
      </c>
      <c r="I1297" s="79">
        <f t="shared" ref="I1297:I1309" si="331">IF(+(IF(C1297&lt;O1297,0,IF(C1297&gt;P1297,0,1)))+(IF(E1297&lt;S1297,0,IF(E1297&gt;T1297,0,1)))+(IF(G1297&lt;Q1297,0,IF(G1297&gt;R1297,0,1)))=3,1,0)</f>
        <v>0</v>
      </c>
      <c r="N1297" s="25" t="str">
        <f t="shared" ref="N1297:N1360" si="332">LEFT(B1297,2)</f>
        <v>CA</v>
      </c>
      <c r="O1297" s="25">
        <f t="shared" si="313"/>
        <v>11.6</v>
      </c>
      <c r="P1297" s="25">
        <f t="shared" si="314"/>
        <v>12.04</v>
      </c>
      <c r="Q1297" s="25">
        <f t="shared" si="315"/>
        <v>8</v>
      </c>
      <c r="R1297" s="25">
        <f t="shared" si="318"/>
        <v>14.4</v>
      </c>
      <c r="S1297" s="25">
        <f t="shared" si="316"/>
        <v>325</v>
      </c>
      <c r="T1297" s="25">
        <f t="shared" si="317"/>
        <v>380</v>
      </c>
    </row>
    <row r="1298" spans="1:20" x14ac:dyDescent="0.25">
      <c r="A1298" s="2">
        <v>46248</v>
      </c>
      <c r="B1298" s="100" t="s">
        <v>1589</v>
      </c>
      <c r="C1298" s="76">
        <v>11.7</v>
      </c>
      <c r="D1298" s="48">
        <f t="shared" si="319"/>
        <v>1</v>
      </c>
      <c r="E1298" s="309">
        <v>374</v>
      </c>
      <c r="F1298" s="253">
        <f t="shared" si="327"/>
        <v>1</v>
      </c>
      <c r="G1298" s="84">
        <v>12.46</v>
      </c>
      <c r="H1298" s="48">
        <f t="shared" si="330"/>
        <v>1</v>
      </c>
      <c r="I1298" s="79">
        <f t="shared" si="331"/>
        <v>1</v>
      </c>
      <c r="N1298" s="25" t="str">
        <f t="shared" si="332"/>
        <v>CA</v>
      </c>
      <c r="O1298" s="25">
        <f t="shared" si="313"/>
        <v>11.6</v>
      </c>
      <c r="P1298" s="25">
        <f t="shared" si="314"/>
        <v>12.04</v>
      </c>
      <c r="Q1298" s="25">
        <f t="shared" si="315"/>
        <v>8</v>
      </c>
      <c r="R1298" s="25">
        <f t="shared" si="318"/>
        <v>14.4</v>
      </c>
      <c r="S1298" s="25">
        <f t="shared" si="316"/>
        <v>325</v>
      </c>
      <c r="T1298" s="25">
        <f t="shared" si="317"/>
        <v>380</v>
      </c>
    </row>
    <row r="1299" spans="1:20" x14ac:dyDescent="0.25">
      <c r="A1299" s="2">
        <v>46248</v>
      </c>
      <c r="B1299" s="100" t="s">
        <v>1590</v>
      </c>
      <c r="C1299" s="76">
        <v>11.8</v>
      </c>
      <c r="D1299" s="48">
        <f t="shared" si="319"/>
        <v>1</v>
      </c>
      <c r="E1299" s="270">
        <v>437</v>
      </c>
      <c r="F1299" s="253">
        <f t="shared" si="327"/>
        <v>0</v>
      </c>
      <c r="G1299" s="84">
        <v>11.68</v>
      </c>
      <c r="H1299" s="48">
        <f t="shared" si="330"/>
        <v>1</v>
      </c>
      <c r="I1299" s="79">
        <f t="shared" si="331"/>
        <v>0</v>
      </c>
      <c r="N1299" s="25" t="str">
        <f t="shared" si="332"/>
        <v>CA</v>
      </c>
      <c r="O1299" s="25">
        <f t="shared" si="313"/>
        <v>11.6</v>
      </c>
      <c r="P1299" s="25">
        <f t="shared" si="314"/>
        <v>12.04</v>
      </c>
      <c r="Q1299" s="25">
        <f t="shared" si="315"/>
        <v>8</v>
      </c>
      <c r="R1299" s="25">
        <f t="shared" si="318"/>
        <v>14.4</v>
      </c>
      <c r="S1299" s="25">
        <f t="shared" si="316"/>
        <v>325</v>
      </c>
      <c r="T1299" s="25">
        <f t="shared" si="317"/>
        <v>380</v>
      </c>
    </row>
    <row r="1300" spans="1:20" x14ac:dyDescent="0.25">
      <c r="A1300" s="2">
        <v>46248</v>
      </c>
      <c r="B1300" s="100" t="s">
        <v>1591</v>
      </c>
      <c r="C1300" s="76">
        <v>11.8</v>
      </c>
      <c r="D1300" s="48">
        <f t="shared" si="319"/>
        <v>1</v>
      </c>
      <c r="E1300" s="270">
        <v>418</v>
      </c>
      <c r="F1300" s="253">
        <f t="shared" si="327"/>
        <v>0</v>
      </c>
      <c r="G1300" s="84">
        <v>12.81</v>
      </c>
      <c r="H1300" s="48">
        <f t="shared" si="330"/>
        <v>1</v>
      </c>
      <c r="I1300" s="79">
        <f t="shared" si="331"/>
        <v>0</v>
      </c>
      <c r="N1300" s="25" t="str">
        <f t="shared" si="332"/>
        <v>CA</v>
      </c>
      <c r="O1300" s="25">
        <f t="shared" si="313"/>
        <v>11.6</v>
      </c>
      <c r="P1300" s="25">
        <f t="shared" si="314"/>
        <v>12.04</v>
      </c>
      <c r="Q1300" s="25">
        <f t="shared" si="315"/>
        <v>8</v>
      </c>
      <c r="R1300" s="25">
        <f t="shared" si="318"/>
        <v>14.4</v>
      </c>
      <c r="S1300" s="25">
        <f t="shared" si="316"/>
        <v>325</v>
      </c>
      <c r="T1300" s="25">
        <f t="shared" si="317"/>
        <v>380</v>
      </c>
    </row>
    <row r="1301" spans="1:20" x14ac:dyDescent="0.25">
      <c r="A1301" s="2">
        <v>46248</v>
      </c>
      <c r="B1301" s="100" t="s">
        <v>1592</v>
      </c>
      <c r="C1301" s="76">
        <v>11.7</v>
      </c>
      <c r="D1301" s="48">
        <f t="shared" si="319"/>
        <v>1</v>
      </c>
      <c r="E1301" s="270">
        <v>412</v>
      </c>
      <c r="F1301" s="253">
        <f t="shared" si="327"/>
        <v>0</v>
      </c>
      <c r="G1301" s="84">
        <v>12.91</v>
      </c>
      <c r="H1301" s="48">
        <f t="shared" si="330"/>
        <v>1</v>
      </c>
      <c r="I1301" s="79">
        <f t="shared" si="331"/>
        <v>0</v>
      </c>
      <c r="N1301" s="25" t="str">
        <f t="shared" si="332"/>
        <v>CA</v>
      </c>
      <c r="O1301" s="25">
        <f t="shared" si="313"/>
        <v>11.6</v>
      </c>
      <c r="P1301" s="25">
        <f t="shared" si="314"/>
        <v>12.04</v>
      </c>
      <c r="Q1301" s="25">
        <f t="shared" si="315"/>
        <v>8</v>
      </c>
      <c r="R1301" s="25">
        <f t="shared" si="318"/>
        <v>14.4</v>
      </c>
      <c r="S1301" s="25">
        <f t="shared" si="316"/>
        <v>325</v>
      </c>
      <c r="T1301" s="25">
        <f t="shared" si="317"/>
        <v>380</v>
      </c>
    </row>
    <row r="1302" spans="1:20" x14ac:dyDescent="0.25">
      <c r="A1302" s="2">
        <v>46248</v>
      </c>
      <c r="B1302" s="100" t="s">
        <v>1593</v>
      </c>
      <c r="C1302" s="76">
        <v>12</v>
      </c>
      <c r="D1302" s="48">
        <f t="shared" si="319"/>
        <v>1</v>
      </c>
      <c r="E1302" s="309">
        <v>356</v>
      </c>
      <c r="F1302" s="253">
        <f t="shared" si="327"/>
        <v>1</v>
      </c>
      <c r="G1302" s="84">
        <v>13.05</v>
      </c>
      <c r="H1302" s="48">
        <f t="shared" si="330"/>
        <v>1</v>
      </c>
      <c r="I1302" s="79">
        <f t="shared" si="331"/>
        <v>1</v>
      </c>
      <c r="N1302" s="25" t="str">
        <f t="shared" si="332"/>
        <v>CA</v>
      </c>
      <c r="O1302" s="25">
        <f t="shared" si="313"/>
        <v>11.6</v>
      </c>
      <c r="P1302" s="25">
        <f t="shared" si="314"/>
        <v>12.04</v>
      </c>
      <c r="Q1302" s="25">
        <f t="shared" si="315"/>
        <v>8</v>
      </c>
      <c r="R1302" s="25">
        <f t="shared" si="318"/>
        <v>14.4</v>
      </c>
      <c r="S1302" s="25">
        <f t="shared" si="316"/>
        <v>325</v>
      </c>
      <c r="T1302" s="25">
        <f t="shared" si="317"/>
        <v>380</v>
      </c>
    </row>
    <row r="1303" spans="1:20" x14ac:dyDescent="0.25">
      <c r="A1303" s="2">
        <v>46248</v>
      </c>
      <c r="B1303" s="100" t="s">
        <v>1594</v>
      </c>
      <c r="C1303" s="76">
        <v>12</v>
      </c>
      <c r="D1303" s="48">
        <f t="shared" si="319"/>
        <v>1</v>
      </c>
      <c r="E1303" s="309">
        <v>357</v>
      </c>
      <c r="F1303" s="253">
        <f t="shared" si="327"/>
        <v>1</v>
      </c>
      <c r="G1303" s="84">
        <v>13.41</v>
      </c>
      <c r="H1303" s="48">
        <f t="shared" si="330"/>
        <v>1</v>
      </c>
      <c r="I1303" s="79">
        <f t="shared" si="331"/>
        <v>1</v>
      </c>
      <c r="N1303" s="25" t="str">
        <f t="shared" si="332"/>
        <v>CA</v>
      </c>
      <c r="O1303" s="25">
        <f t="shared" si="313"/>
        <v>11.6</v>
      </c>
      <c r="P1303" s="25">
        <f t="shared" si="314"/>
        <v>12.04</v>
      </c>
      <c r="Q1303" s="25">
        <f t="shared" si="315"/>
        <v>8</v>
      </c>
      <c r="R1303" s="25">
        <f t="shared" si="318"/>
        <v>14.4</v>
      </c>
      <c r="S1303" s="25">
        <f t="shared" si="316"/>
        <v>325</v>
      </c>
      <c r="T1303" s="25">
        <f t="shared" si="317"/>
        <v>380</v>
      </c>
    </row>
    <row r="1304" spans="1:20" x14ac:dyDescent="0.25">
      <c r="A1304" s="2">
        <v>46248</v>
      </c>
      <c r="B1304" s="100" t="s">
        <v>1595</v>
      </c>
      <c r="C1304" s="76">
        <v>12</v>
      </c>
      <c r="D1304" s="48">
        <f t="shared" si="319"/>
        <v>1</v>
      </c>
      <c r="E1304" s="309">
        <v>364</v>
      </c>
      <c r="F1304" s="253">
        <f t="shared" si="327"/>
        <v>1</v>
      </c>
      <c r="G1304" s="84">
        <v>13.97</v>
      </c>
      <c r="H1304" s="48">
        <f t="shared" si="330"/>
        <v>1</v>
      </c>
      <c r="I1304" s="79">
        <f t="shared" si="331"/>
        <v>1</v>
      </c>
      <c r="N1304" s="25" t="str">
        <f t="shared" si="332"/>
        <v>CA</v>
      </c>
      <c r="O1304" s="25">
        <f t="shared" si="313"/>
        <v>11.6</v>
      </c>
      <c r="P1304" s="25">
        <f t="shared" si="314"/>
        <v>12.04</v>
      </c>
      <c r="Q1304" s="25">
        <f t="shared" si="315"/>
        <v>8</v>
      </c>
      <c r="R1304" s="25">
        <f t="shared" si="318"/>
        <v>14.4</v>
      </c>
      <c r="S1304" s="25">
        <f t="shared" si="316"/>
        <v>325</v>
      </c>
      <c r="T1304" s="25">
        <f t="shared" si="317"/>
        <v>380</v>
      </c>
    </row>
    <row r="1305" spans="1:20" x14ac:dyDescent="0.25">
      <c r="A1305" s="2">
        <v>46248</v>
      </c>
      <c r="B1305" s="100" t="s">
        <v>1596</v>
      </c>
      <c r="C1305" s="76">
        <v>11.8</v>
      </c>
      <c r="D1305" s="48">
        <f t="shared" si="319"/>
        <v>1</v>
      </c>
      <c r="E1305" s="309">
        <v>376</v>
      </c>
      <c r="F1305" s="253">
        <f t="shared" si="327"/>
        <v>1</v>
      </c>
      <c r="G1305" s="84">
        <v>12.56</v>
      </c>
      <c r="H1305" s="48">
        <f t="shared" si="330"/>
        <v>1</v>
      </c>
      <c r="I1305" s="79">
        <f t="shared" si="331"/>
        <v>1</v>
      </c>
      <c r="N1305" s="25" t="str">
        <f t="shared" si="332"/>
        <v>CA</v>
      </c>
      <c r="O1305" s="25">
        <f t="shared" si="313"/>
        <v>11.6</v>
      </c>
      <c r="P1305" s="25">
        <f t="shared" si="314"/>
        <v>12.04</v>
      </c>
      <c r="Q1305" s="25">
        <f t="shared" si="315"/>
        <v>8</v>
      </c>
      <c r="R1305" s="25">
        <f t="shared" si="318"/>
        <v>14.4</v>
      </c>
      <c r="S1305" s="25">
        <f t="shared" si="316"/>
        <v>325</v>
      </c>
      <c r="T1305" s="25">
        <f t="shared" si="317"/>
        <v>380</v>
      </c>
    </row>
    <row r="1306" spans="1:20" x14ac:dyDescent="0.25">
      <c r="A1306" s="2">
        <v>46248</v>
      </c>
      <c r="B1306" s="100" t="s">
        <v>1597</v>
      </c>
      <c r="C1306" s="76">
        <v>12</v>
      </c>
      <c r="D1306" s="48">
        <f t="shared" si="319"/>
        <v>1</v>
      </c>
      <c r="E1306" s="270">
        <v>417</v>
      </c>
      <c r="F1306" s="253">
        <f t="shared" si="327"/>
        <v>0</v>
      </c>
      <c r="G1306" s="84">
        <v>13.09</v>
      </c>
      <c r="H1306" s="48">
        <f t="shared" si="330"/>
        <v>1</v>
      </c>
      <c r="I1306" s="79">
        <f t="shared" si="331"/>
        <v>0</v>
      </c>
      <c r="N1306" s="25" t="str">
        <f t="shared" si="332"/>
        <v>CA</v>
      </c>
      <c r="O1306" s="25">
        <f t="shared" si="313"/>
        <v>11.6</v>
      </c>
      <c r="P1306" s="25">
        <f t="shared" si="314"/>
        <v>12.04</v>
      </c>
      <c r="Q1306" s="25">
        <f t="shared" si="315"/>
        <v>8</v>
      </c>
      <c r="R1306" s="25">
        <f t="shared" si="318"/>
        <v>14.4</v>
      </c>
      <c r="S1306" s="25">
        <f t="shared" si="316"/>
        <v>325</v>
      </c>
      <c r="T1306" s="25">
        <f t="shared" si="317"/>
        <v>380</v>
      </c>
    </row>
    <row r="1307" spans="1:20" x14ac:dyDescent="0.25">
      <c r="A1307" s="2">
        <v>46249</v>
      </c>
      <c r="B1307" s="100" t="s">
        <v>1598</v>
      </c>
      <c r="C1307" s="76">
        <v>12</v>
      </c>
      <c r="D1307" s="48">
        <f t="shared" si="319"/>
        <v>1</v>
      </c>
      <c r="E1307" s="270">
        <v>389</v>
      </c>
      <c r="F1307" s="253">
        <f t="shared" si="327"/>
        <v>0</v>
      </c>
      <c r="G1307" s="84">
        <v>12.81</v>
      </c>
      <c r="H1307" s="48">
        <f t="shared" si="330"/>
        <v>1</v>
      </c>
      <c r="I1307" s="79">
        <f t="shared" si="331"/>
        <v>0</v>
      </c>
      <c r="N1307" s="25" t="str">
        <f t="shared" si="332"/>
        <v>CA</v>
      </c>
      <c r="O1307" s="25">
        <f t="shared" si="313"/>
        <v>11.6</v>
      </c>
      <c r="P1307" s="25">
        <f t="shared" si="314"/>
        <v>12.04</v>
      </c>
      <c r="Q1307" s="25">
        <f t="shared" si="315"/>
        <v>8</v>
      </c>
      <c r="R1307" s="25">
        <f t="shared" si="318"/>
        <v>14.4</v>
      </c>
      <c r="S1307" s="25">
        <f t="shared" si="316"/>
        <v>325</v>
      </c>
      <c r="T1307" s="25">
        <f t="shared" si="317"/>
        <v>380</v>
      </c>
    </row>
    <row r="1308" spans="1:20" x14ac:dyDescent="0.25">
      <c r="A1308" s="2">
        <v>46249</v>
      </c>
      <c r="B1308" s="100" t="s">
        <v>1599</v>
      </c>
      <c r="C1308" s="76">
        <v>11.6</v>
      </c>
      <c r="D1308" s="48">
        <f t="shared" si="319"/>
        <v>1</v>
      </c>
      <c r="E1308" s="309">
        <v>371</v>
      </c>
      <c r="F1308" s="253">
        <f t="shared" si="327"/>
        <v>1</v>
      </c>
      <c r="G1308" s="84">
        <v>11.11</v>
      </c>
      <c r="H1308" s="48">
        <f t="shared" si="330"/>
        <v>1</v>
      </c>
      <c r="I1308" s="79">
        <f t="shared" si="331"/>
        <v>1</v>
      </c>
      <c r="N1308" s="25" t="str">
        <f t="shared" si="332"/>
        <v>CA</v>
      </c>
      <c r="O1308" s="25">
        <f t="shared" si="313"/>
        <v>11.6</v>
      </c>
      <c r="P1308" s="25">
        <f t="shared" si="314"/>
        <v>12.04</v>
      </c>
      <c r="Q1308" s="25">
        <f t="shared" si="315"/>
        <v>8</v>
      </c>
      <c r="R1308" s="25">
        <f t="shared" si="318"/>
        <v>14.4</v>
      </c>
      <c r="S1308" s="25">
        <f t="shared" si="316"/>
        <v>325</v>
      </c>
      <c r="T1308" s="25">
        <f t="shared" si="317"/>
        <v>380</v>
      </c>
    </row>
    <row r="1309" spans="1:20" x14ac:dyDescent="0.25">
      <c r="A1309" s="2">
        <v>46249</v>
      </c>
      <c r="B1309" s="100" t="s">
        <v>1600</v>
      </c>
      <c r="C1309" s="76">
        <v>11.6</v>
      </c>
      <c r="D1309" s="48">
        <f t="shared" si="319"/>
        <v>1</v>
      </c>
      <c r="E1309" s="309">
        <v>355</v>
      </c>
      <c r="F1309" s="253">
        <f t="shared" si="327"/>
        <v>1</v>
      </c>
      <c r="G1309" s="84">
        <v>12.84</v>
      </c>
      <c r="H1309" s="48">
        <f t="shared" si="330"/>
        <v>1</v>
      </c>
      <c r="I1309" s="79">
        <f t="shared" si="331"/>
        <v>1</v>
      </c>
      <c r="N1309" s="25" t="str">
        <f t="shared" si="332"/>
        <v>CA</v>
      </c>
      <c r="O1309" s="25">
        <f t="shared" si="313"/>
        <v>11.6</v>
      </c>
      <c r="P1309" s="25">
        <f t="shared" si="314"/>
        <v>12.04</v>
      </c>
      <c r="Q1309" s="25">
        <f t="shared" si="315"/>
        <v>8</v>
      </c>
      <c r="R1309" s="25">
        <f t="shared" si="318"/>
        <v>14.4</v>
      </c>
      <c r="S1309" s="25">
        <f t="shared" si="316"/>
        <v>325</v>
      </c>
      <c r="T1309" s="25">
        <f t="shared" si="317"/>
        <v>380</v>
      </c>
    </row>
    <row r="1310" spans="1:20" x14ac:dyDescent="0.25">
      <c r="A1310" s="2">
        <v>46249</v>
      </c>
      <c r="B1310" s="2" t="s">
        <v>1601</v>
      </c>
      <c r="C1310" s="76">
        <v>11.9</v>
      </c>
      <c r="D1310" s="48">
        <f t="shared" si="319"/>
        <v>1</v>
      </c>
      <c r="E1310" s="309">
        <v>362</v>
      </c>
      <c r="F1310" s="253">
        <f t="shared" si="327"/>
        <v>1</v>
      </c>
      <c r="G1310" s="84">
        <v>12.91</v>
      </c>
      <c r="H1310" s="48">
        <f t="shared" ref="H1310:H1319" si="333">IF(+(IF(G1310&lt;Q1310,0,IF(G1310&gt;R1310,0,1)))=1,1,0)</f>
        <v>1</v>
      </c>
      <c r="I1310" s="79">
        <f t="shared" ref="I1310:I1319" si="334">IF(+(IF(C1310&lt;O1310,0,IF(C1310&gt;P1310,0,1)))+(IF(E1310&lt;S1310,0,IF(E1310&gt;T1310,0,1)))+(IF(G1310&lt;Q1310,0,IF(G1310&gt;R1310,0,1)))=3,1,0)</f>
        <v>1</v>
      </c>
      <c r="N1310" s="25" t="str">
        <f t="shared" si="332"/>
        <v>CA</v>
      </c>
      <c r="O1310" s="25">
        <f t="shared" si="313"/>
        <v>11.6</v>
      </c>
      <c r="P1310" s="25">
        <f t="shared" si="314"/>
        <v>12.04</v>
      </c>
      <c r="Q1310" s="25">
        <f t="shared" si="315"/>
        <v>8</v>
      </c>
      <c r="R1310" s="25">
        <f t="shared" si="318"/>
        <v>14.4</v>
      </c>
      <c r="S1310" s="25">
        <f t="shared" si="316"/>
        <v>325</v>
      </c>
      <c r="T1310" s="25">
        <f t="shared" si="317"/>
        <v>380</v>
      </c>
    </row>
    <row r="1311" spans="1:20" x14ac:dyDescent="0.25">
      <c r="A1311" s="2">
        <v>46249</v>
      </c>
      <c r="B1311" s="2" t="s">
        <v>1602</v>
      </c>
      <c r="C1311" s="76">
        <v>11.7</v>
      </c>
      <c r="D1311" s="48">
        <f t="shared" si="319"/>
        <v>1</v>
      </c>
      <c r="E1311" s="309">
        <v>360</v>
      </c>
      <c r="F1311" s="253">
        <f t="shared" si="327"/>
        <v>1</v>
      </c>
      <c r="G1311" s="84">
        <v>12.98</v>
      </c>
      <c r="H1311" s="48">
        <f t="shared" si="333"/>
        <v>1</v>
      </c>
      <c r="I1311" s="79">
        <f t="shared" si="334"/>
        <v>1</v>
      </c>
      <c r="N1311" s="25" t="str">
        <f t="shared" si="332"/>
        <v>CA</v>
      </c>
      <c r="O1311" s="25">
        <f t="shared" si="313"/>
        <v>11.6</v>
      </c>
      <c r="P1311" s="25">
        <f t="shared" si="314"/>
        <v>12.04</v>
      </c>
      <c r="Q1311" s="25">
        <f t="shared" si="315"/>
        <v>8</v>
      </c>
      <c r="R1311" s="25">
        <f t="shared" si="318"/>
        <v>14.4</v>
      </c>
      <c r="S1311" s="25">
        <f t="shared" si="316"/>
        <v>325</v>
      </c>
      <c r="T1311" s="25">
        <f t="shared" si="317"/>
        <v>380</v>
      </c>
    </row>
    <row r="1312" spans="1:20" x14ac:dyDescent="0.25">
      <c r="A1312" s="2">
        <v>46249</v>
      </c>
      <c r="B1312" s="2" t="s">
        <v>1603</v>
      </c>
      <c r="C1312" s="76">
        <v>11.6</v>
      </c>
      <c r="D1312" s="48">
        <f t="shared" si="319"/>
        <v>1</v>
      </c>
      <c r="E1312" s="270">
        <v>398</v>
      </c>
      <c r="F1312" s="253">
        <f t="shared" si="327"/>
        <v>0</v>
      </c>
      <c r="G1312" s="84">
        <v>12.88</v>
      </c>
      <c r="H1312" s="48">
        <f t="shared" si="333"/>
        <v>1</v>
      </c>
      <c r="I1312" s="79">
        <f t="shared" si="334"/>
        <v>0</v>
      </c>
      <c r="N1312" s="25" t="str">
        <f t="shared" si="332"/>
        <v>CA</v>
      </c>
      <c r="O1312" s="25">
        <f t="shared" si="313"/>
        <v>11.6</v>
      </c>
      <c r="P1312" s="25">
        <f t="shared" si="314"/>
        <v>12.04</v>
      </c>
      <c r="Q1312" s="25">
        <f t="shared" si="315"/>
        <v>8</v>
      </c>
      <c r="R1312" s="25">
        <f t="shared" si="318"/>
        <v>14.4</v>
      </c>
      <c r="S1312" s="25">
        <f t="shared" si="316"/>
        <v>325</v>
      </c>
      <c r="T1312" s="25">
        <f t="shared" si="317"/>
        <v>380</v>
      </c>
    </row>
    <row r="1313" spans="1:20" x14ac:dyDescent="0.25">
      <c r="A1313" s="2">
        <v>46251</v>
      </c>
      <c r="B1313" s="2" t="s">
        <v>1604</v>
      </c>
      <c r="C1313" s="76">
        <v>17.399999999999999</v>
      </c>
      <c r="D1313" s="48">
        <f t="shared" si="319"/>
        <v>1</v>
      </c>
      <c r="E1313" s="270">
        <v>418</v>
      </c>
      <c r="F1313" s="253">
        <f t="shared" si="327"/>
        <v>0</v>
      </c>
      <c r="G1313" s="84">
        <v>16.28</v>
      </c>
      <c r="H1313" s="48">
        <f t="shared" si="333"/>
        <v>1</v>
      </c>
      <c r="I1313" s="79">
        <f t="shared" si="334"/>
        <v>0</v>
      </c>
      <c r="N1313" s="25" t="str">
        <f t="shared" si="332"/>
        <v>GU</v>
      </c>
      <c r="O1313" s="25">
        <f t="shared" si="313"/>
        <v>17</v>
      </c>
      <c r="P1313" s="25">
        <f t="shared" si="314"/>
        <v>17.54</v>
      </c>
      <c r="Q1313" s="25">
        <f t="shared" si="315"/>
        <v>14</v>
      </c>
      <c r="R1313" s="25">
        <f t="shared" si="318"/>
        <v>18.399999999999999</v>
      </c>
      <c r="S1313" s="25">
        <f t="shared" si="316"/>
        <v>355</v>
      </c>
      <c r="T1313" s="25">
        <f t="shared" si="317"/>
        <v>410</v>
      </c>
    </row>
    <row r="1314" spans="1:20" x14ac:dyDescent="0.25">
      <c r="A1314" s="2">
        <v>46251</v>
      </c>
      <c r="B1314" s="2" t="s">
        <v>1605</v>
      </c>
      <c r="C1314" s="76">
        <v>17.3</v>
      </c>
      <c r="D1314" s="48">
        <f t="shared" si="319"/>
        <v>1</v>
      </c>
      <c r="E1314" s="270">
        <v>417</v>
      </c>
      <c r="F1314" s="253">
        <f t="shared" si="327"/>
        <v>0</v>
      </c>
      <c r="G1314" s="130"/>
      <c r="H1314" s="48"/>
      <c r="I1314" s="79">
        <f t="shared" si="334"/>
        <v>0</v>
      </c>
      <c r="N1314" s="25" t="str">
        <f t="shared" si="332"/>
        <v>GU</v>
      </c>
      <c r="O1314" s="25">
        <f t="shared" si="313"/>
        <v>17</v>
      </c>
      <c r="P1314" s="25">
        <f t="shared" si="314"/>
        <v>17.54</v>
      </c>
      <c r="Q1314" s="25">
        <f t="shared" si="315"/>
        <v>14</v>
      </c>
      <c r="R1314" s="25">
        <f t="shared" si="318"/>
        <v>18.399999999999999</v>
      </c>
      <c r="S1314" s="25">
        <f t="shared" si="316"/>
        <v>355</v>
      </c>
      <c r="T1314" s="25">
        <f t="shared" si="317"/>
        <v>410</v>
      </c>
    </row>
    <row r="1315" spans="1:20" x14ac:dyDescent="0.25">
      <c r="A1315" s="2">
        <v>46251</v>
      </c>
      <c r="B1315" s="2" t="s">
        <v>1606</v>
      </c>
      <c r="C1315" s="76">
        <v>17.5</v>
      </c>
      <c r="D1315" s="48">
        <f t="shared" si="319"/>
        <v>1</v>
      </c>
      <c r="E1315" s="309">
        <v>406</v>
      </c>
      <c r="F1315" s="253">
        <f t="shared" si="327"/>
        <v>1</v>
      </c>
      <c r="G1315" s="84">
        <v>16.21</v>
      </c>
      <c r="H1315" s="48">
        <f t="shared" si="333"/>
        <v>1</v>
      </c>
      <c r="I1315" s="79">
        <f t="shared" si="334"/>
        <v>1</v>
      </c>
      <c r="N1315" s="25" t="str">
        <f t="shared" si="332"/>
        <v>GU</v>
      </c>
      <c r="O1315" s="25">
        <f t="shared" si="313"/>
        <v>17</v>
      </c>
      <c r="P1315" s="25">
        <f t="shared" si="314"/>
        <v>17.54</v>
      </c>
      <c r="Q1315" s="25">
        <f t="shared" si="315"/>
        <v>14</v>
      </c>
      <c r="R1315" s="25">
        <f t="shared" si="318"/>
        <v>18.399999999999999</v>
      </c>
      <c r="S1315" s="25">
        <f t="shared" si="316"/>
        <v>355</v>
      </c>
      <c r="T1315" s="25">
        <f t="shared" si="317"/>
        <v>410</v>
      </c>
    </row>
    <row r="1316" spans="1:20" x14ac:dyDescent="0.25">
      <c r="A1316" s="2">
        <v>46251</v>
      </c>
      <c r="B1316" s="2" t="s">
        <v>1607</v>
      </c>
      <c r="C1316" s="76">
        <v>17.399999999999999</v>
      </c>
      <c r="D1316" s="48">
        <f t="shared" si="319"/>
        <v>1</v>
      </c>
      <c r="E1316" s="309">
        <v>378</v>
      </c>
      <c r="F1316" s="253">
        <f t="shared" si="327"/>
        <v>1</v>
      </c>
      <c r="G1316" s="84">
        <v>16.010000000000002</v>
      </c>
      <c r="H1316" s="48">
        <f t="shared" si="333"/>
        <v>1</v>
      </c>
      <c r="I1316" s="79">
        <f t="shared" si="334"/>
        <v>1</v>
      </c>
      <c r="N1316" s="25" t="str">
        <f t="shared" si="332"/>
        <v>GU</v>
      </c>
      <c r="O1316" s="25">
        <f t="shared" si="313"/>
        <v>17</v>
      </c>
      <c r="P1316" s="25">
        <f t="shared" si="314"/>
        <v>17.54</v>
      </c>
      <c r="Q1316" s="25">
        <f t="shared" si="315"/>
        <v>14</v>
      </c>
      <c r="R1316" s="25">
        <f t="shared" si="318"/>
        <v>18.399999999999999</v>
      </c>
      <c r="S1316" s="25">
        <f t="shared" si="316"/>
        <v>355</v>
      </c>
      <c r="T1316" s="25">
        <f t="shared" si="317"/>
        <v>410</v>
      </c>
    </row>
    <row r="1317" spans="1:20" x14ac:dyDescent="0.25">
      <c r="A1317" s="2">
        <v>46251</v>
      </c>
      <c r="B1317" s="2" t="s">
        <v>1608</v>
      </c>
      <c r="C1317" s="76">
        <v>17.100000000000001</v>
      </c>
      <c r="D1317" s="48">
        <f t="shared" si="319"/>
        <v>1</v>
      </c>
      <c r="E1317" s="309">
        <v>381</v>
      </c>
      <c r="F1317" s="253">
        <f t="shared" si="327"/>
        <v>1</v>
      </c>
      <c r="G1317" s="84">
        <v>16.29</v>
      </c>
      <c r="H1317" s="48">
        <f t="shared" si="333"/>
        <v>1</v>
      </c>
      <c r="I1317" s="79">
        <f t="shared" si="334"/>
        <v>1</v>
      </c>
      <c r="N1317" s="25" t="str">
        <f t="shared" si="332"/>
        <v>GU</v>
      </c>
      <c r="O1317" s="25">
        <f t="shared" si="313"/>
        <v>17</v>
      </c>
      <c r="P1317" s="25">
        <f t="shared" si="314"/>
        <v>17.54</v>
      </c>
      <c r="Q1317" s="25">
        <f t="shared" si="315"/>
        <v>14</v>
      </c>
      <c r="R1317" s="25">
        <f t="shared" si="318"/>
        <v>18.399999999999999</v>
      </c>
      <c r="S1317" s="25">
        <f t="shared" si="316"/>
        <v>355</v>
      </c>
      <c r="T1317" s="25">
        <f t="shared" si="317"/>
        <v>410</v>
      </c>
    </row>
    <row r="1318" spans="1:20" x14ac:dyDescent="0.25">
      <c r="A1318" s="2">
        <v>46251</v>
      </c>
      <c r="B1318" s="2" t="s">
        <v>1609</v>
      </c>
      <c r="C1318" s="76">
        <v>17.2</v>
      </c>
      <c r="D1318" s="48">
        <f t="shared" si="319"/>
        <v>1</v>
      </c>
      <c r="E1318" s="309">
        <v>394</v>
      </c>
      <c r="F1318" s="253">
        <f t="shared" si="327"/>
        <v>1</v>
      </c>
      <c r="G1318" s="84">
        <v>17.09</v>
      </c>
      <c r="H1318" s="48">
        <f t="shared" si="333"/>
        <v>1</v>
      </c>
      <c r="I1318" s="79">
        <f t="shared" si="334"/>
        <v>1</v>
      </c>
      <c r="N1318" s="25" t="str">
        <f t="shared" si="332"/>
        <v>GU</v>
      </c>
      <c r="O1318" s="25">
        <f t="shared" si="313"/>
        <v>17</v>
      </c>
      <c r="P1318" s="25">
        <f t="shared" si="314"/>
        <v>17.54</v>
      </c>
      <c r="Q1318" s="25">
        <f t="shared" si="315"/>
        <v>14</v>
      </c>
      <c r="R1318" s="25">
        <f t="shared" si="318"/>
        <v>18.399999999999999</v>
      </c>
      <c r="S1318" s="25">
        <f t="shared" si="316"/>
        <v>355</v>
      </c>
      <c r="T1318" s="25">
        <f t="shared" si="317"/>
        <v>410</v>
      </c>
    </row>
    <row r="1319" spans="1:20" x14ac:dyDescent="0.25">
      <c r="A1319" s="2">
        <v>46251</v>
      </c>
      <c r="B1319" s="2" t="s">
        <v>1610</v>
      </c>
      <c r="C1319" s="76">
        <v>17.3</v>
      </c>
      <c r="D1319" s="48">
        <f t="shared" si="319"/>
        <v>1</v>
      </c>
      <c r="E1319" s="309">
        <v>372</v>
      </c>
      <c r="F1319" s="253">
        <f t="shared" si="327"/>
        <v>1</v>
      </c>
      <c r="G1319" s="84">
        <v>16.940000000000001</v>
      </c>
      <c r="H1319" s="48">
        <f t="shared" si="333"/>
        <v>1</v>
      </c>
      <c r="I1319" s="79">
        <f t="shared" si="334"/>
        <v>1</v>
      </c>
      <c r="N1319" s="25" t="str">
        <f t="shared" si="332"/>
        <v>GU</v>
      </c>
      <c r="O1319" s="25">
        <f t="shared" si="313"/>
        <v>17</v>
      </c>
      <c r="P1319" s="25">
        <f t="shared" si="314"/>
        <v>17.54</v>
      </c>
      <c r="Q1319" s="25">
        <f t="shared" si="315"/>
        <v>14</v>
      </c>
      <c r="R1319" s="25">
        <f t="shared" si="318"/>
        <v>18.399999999999999</v>
      </c>
      <c r="S1319" s="25">
        <f t="shared" si="316"/>
        <v>355</v>
      </c>
      <c r="T1319" s="25">
        <f t="shared" si="317"/>
        <v>410</v>
      </c>
    </row>
    <row r="1320" spans="1:20" x14ac:dyDescent="0.25">
      <c r="A1320" s="2">
        <v>46252</v>
      </c>
      <c r="B1320" s="2" t="s">
        <v>1611</v>
      </c>
      <c r="C1320" s="76">
        <v>17</v>
      </c>
      <c r="D1320" s="48">
        <f t="shared" si="319"/>
        <v>1</v>
      </c>
      <c r="E1320" s="270">
        <v>455</v>
      </c>
      <c r="F1320" s="253">
        <f t="shared" ref="F1320:F1387" si="335">IF(+(IF(E1320&lt;S1320,0,IF(E1320&gt;T1320,0,1)))=1,1,0)</f>
        <v>0</v>
      </c>
      <c r="G1320" s="84">
        <v>17.18</v>
      </c>
      <c r="H1320" s="48">
        <f t="shared" ref="H1320:H1326" si="336">IF(+(IF(G1320&lt;Q1320,0,IF(G1320&gt;R1320,0,1)))=1,1,0)</f>
        <v>1</v>
      </c>
      <c r="I1320" s="79">
        <f t="shared" ref="I1320:I1326" si="337">IF(+(IF(C1320&lt;O1320,0,IF(C1320&gt;P1320,0,1)))+(IF(E1320&lt;S1320,0,IF(E1320&gt;T1320,0,1)))+(IF(G1320&lt;Q1320,0,IF(G1320&gt;R1320,0,1)))=3,1,0)</f>
        <v>0</v>
      </c>
      <c r="N1320" s="25" t="str">
        <f t="shared" si="332"/>
        <v>GU</v>
      </c>
      <c r="O1320" s="25">
        <f t="shared" si="313"/>
        <v>17</v>
      </c>
      <c r="P1320" s="25">
        <f t="shared" si="314"/>
        <v>17.54</v>
      </c>
      <c r="Q1320" s="25">
        <f t="shared" si="315"/>
        <v>14</v>
      </c>
      <c r="R1320" s="25">
        <f t="shared" si="318"/>
        <v>18.399999999999999</v>
      </c>
      <c r="S1320" s="25">
        <f t="shared" si="316"/>
        <v>355</v>
      </c>
      <c r="T1320" s="25">
        <f t="shared" si="317"/>
        <v>410</v>
      </c>
    </row>
    <row r="1321" spans="1:20" x14ac:dyDescent="0.25">
      <c r="A1321" s="2">
        <v>46252</v>
      </c>
      <c r="B1321" s="2" t="s">
        <v>1612</v>
      </c>
      <c r="C1321" s="76">
        <v>11.9</v>
      </c>
      <c r="D1321" s="48">
        <f t="shared" si="319"/>
        <v>1</v>
      </c>
      <c r="E1321" s="309">
        <v>355</v>
      </c>
      <c r="F1321" s="253">
        <f t="shared" si="335"/>
        <v>1</v>
      </c>
      <c r="G1321" s="84">
        <v>11.88</v>
      </c>
      <c r="H1321" s="48">
        <f t="shared" si="336"/>
        <v>1</v>
      </c>
      <c r="I1321" s="79">
        <f t="shared" si="337"/>
        <v>1</v>
      </c>
      <c r="N1321" s="25" t="str">
        <f t="shared" si="332"/>
        <v>ST</v>
      </c>
      <c r="O1321" s="25">
        <f t="shared" si="313"/>
        <v>11.6</v>
      </c>
      <c r="P1321" s="25">
        <f t="shared" si="314"/>
        <v>12.04</v>
      </c>
      <c r="Q1321" s="25">
        <f t="shared" si="315"/>
        <v>8</v>
      </c>
      <c r="R1321" s="25">
        <f t="shared" si="318"/>
        <v>14.4</v>
      </c>
      <c r="S1321" s="25">
        <f t="shared" si="316"/>
        <v>325</v>
      </c>
      <c r="T1321" s="25">
        <f t="shared" si="317"/>
        <v>380</v>
      </c>
    </row>
    <row r="1322" spans="1:20" x14ac:dyDescent="0.25">
      <c r="A1322" s="2">
        <v>46252</v>
      </c>
      <c r="B1322" s="2" t="s">
        <v>1613</v>
      </c>
      <c r="C1322" s="76">
        <v>11.6</v>
      </c>
      <c r="D1322" s="48">
        <f t="shared" si="319"/>
        <v>1</v>
      </c>
      <c r="E1322" s="309">
        <v>371</v>
      </c>
      <c r="F1322" s="253">
        <f t="shared" si="335"/>
        <v>1</v>
      </c>
      <c r="G1322" s="84">
        <v>10.9</v>
      </c>
      <c r="H1322" s="48">
        <f t="shared" si="336"/>
        <v>1</v>
      </c>
      <c r="I1322" s="79">
        <f t="shared" si="337"/>
        <v>1</v>
      </c>
      <c r="N1322" s="25" t="str">
        <f t="shared" si="332"/>
        <v>ST</v>
      </c>
      <c r="O1322" s="25">
        <f t="shared" si="313"/>
        <v>11.6</v>
      </c>
      <c r="P1322" s="25">
        <f t="shared" si="314"/>
        <v>12.04</v>
      </c>
      <c r="Q1322" s="25">
        <f t="shared" si="315"/>
        <v>8</v>
      </c>
      <c r="R1322" s="25">
        <f t="shared" si="318"/>
        <v>14.4</v>
      </c>
      <c r="S1322" s="25">
        <f t="shared" si="316"/>
        <v>325</v>
      </c>
      <c r="T1322" s="25">
        <f t="shared" si="317"/>
        <v>380</v>
      </c>
    </row>
    <row r="1323" spans="1:20" x14ac:dyDescent="0.25">
      <c r="A1323" s="2">
        <v>46252</v>
      </c>
      <c r="B1323" s="2" t="s">
        <v>1614</v>
      </c>
      <c r="C1323" s="76">
        <v>11.7</v>
      </c>
      <c r="D1323" s="48">
        <f t="shared" si="319"/>
        <v>1</v>
      </c>
      <c r="E1323" s="309">
        <v>361</v>
      </c>
      <c r="F1323" s="253">
        <f t="shared" si="335"/>
        <v>1</v>
      </c>
      <c r="G1323" s="84">
        <v>10.35</v>
      </c>
      <c r="H1323" s="48">
        <f t="shared" si="336"/>
        <v>1</v>
      </c>
      <c r="I1323" s="79">
        <f t="shared" si="337"/>
        <v>1</v>
      </c>
      <c r="N1323" s="25" t="str">
        <f t="shared" si="332"/>
        <v>ST</v>
      </c>
      <c r="O1323" s="25">
        <f t="shared" si="313"/>
        <v>11.6</v>
      </c>
      <c r="P1323" s="25">
        <f t="shared" si="314"/>
        <v>12.04</v>
      </c>
      <c r="Q1323" s="25">
        <f t="shared" si="315"/>
        <v>8</v>
      </c>
      <c r="R1323" s="25">
        <f t="shared" si="318"/>
        <v>14.4</v>
      </c>
      <c r="S1323" s="25">
        <f t="shared" si="316"/>
        <v>325</v>
      </c>
      <c r="T1323" s="25">
        <f t="shared" si="317"/>
        <v>380</v>
      </c>
    </row>
    <row r="1324" spans="1:20" x14ac:dyDescent="0.25">
      <c r="A1324" s="2">
        <v>46252</v>
      </c>
      <c r="B1324" s="100" t="s">
        <v>1615</v>
      </c>
      <c r="C1324" s="76">
        <v>12</v>
      </c>
      <c r="D1324" s="48">
        <f t="shared" si="319"/>
        <v>1</v>
      </c>
      <c r="E1324" s="309">
        <v>358</v>
      </c>
      <c r="F1324" s="253">
        <f t="shared" si="335"/>
        <v>1</v>
      </c>
      <c r="G1324" s="84">
        <v>11.62</v>
      </c>
      <c r="H1324" s="48">
        <f t="shared" si="336"/>
        <v>1</v>
      </c>
      <c r="I1324" s="79">
        <f t="shared" si="337"/>
        <v>1</v>
      </c>
      <c r="N1324" s="25" t="str">
        <f t="shared" si="332"/>
        <v>ST</v>
      </c>
      <c r="O1324" s="25">
        <f t="shared" si="313"/>
        <v>11.6</v>
      </c>
      <c r="P1324" s="25">
        <f t="shared" si="314"/>
        <v>12.04</v>
      </c>
      <c r="Q1324" s="25">
        <f t="shared" si="315"/>
        <v>8</v>
      </c>
      <c r="R1324" s="25">
        <f t="shared" si="318"/>
        <v>14.4</v>
      </c>
      <c r="S1324" s="25">
        <f t="shared" si="316"/>
        <v>325</v>
      </c>
      <c r="T1324" s="25">
        <f t="shared" si="317"/>
        <v>380</v>
      </c>
    </row>
    <row r="1325" spans="1:20" x14ac:dyDescent="0.25">
      <c r="A1325" s="2">
        <v>46252</v>
      </c>
      <c r="B1325" s="100" t="s">
        <v>1616</v>
      </c>
      <c r="C1325" s="76">
        <v>11.8</v>
      </c>
      <c r="D1325" s="48">
        <f t="shared" si="319"/>
        <v>1</v>
      </c>
      <c r="E1325" s="309">
        <v>365</v>
      </c>
      <c r="F1325" s="253">
        <f t="shared" si="335"/>
        <v>1</v>
      </c>
      <c r="G1325" s="84">
        <v>12.6</v>
      </c>
      <c r="H1325" s="48">
        <f t="shared" si="336"/>
        <v>1</v>
      </c>
      <c r="I1325" s="79">
        <f t="shared" si="337"/>
        <v>1</v>
      </c>
      <c r="N1325" s="25" t="str">
        <f t="shared" si="332"/>
        <v>ST</v>
      </c>
      <c r="O1325" s="25">
        <f t="shared" si="313"/>
        <v>11.6</v>
      </c>
      <c r="P1325" s="25">
        <f t="shared" si="314"/>
        <v>12.04</v>
      </c>
      <c r="Q1325" s="25">
        <f t="shared" si="315"/>
        <v>8</v>
      </c>
      <c r="R1325" s="25">
        <f t="shared" si="318"/>
        <v>14.4</v>
      </c>
      <c r="S1325" s="25">
        <f t="shared" si="316"/>
        <v>325</v>
      </c>
      <c r="T1325" s="25">
        <f t="shared" si="317"/>
        <v>380</v>
      </c>
    </row>
    <row r="1326" spans="1:20" x14ac:dyDescent="0.25">
      <c r="A1326" s="2">
        <v>46252</v>
      </c>
      <c r="B1326" s="100" t="s">
        <v>1617</v>
      </c>
      <c r="C1326" s="76">
        <v>11.8</v>
      </c>
      <c r="D1326" s="48">
        <f t="shared" si="319"/>
        <v>1</v>
      </c>
      <c r="E1326" s="309">
        <v>363</v>
      </c>
      <c r="F1326" s="253">
        <f t="shared" si="335"/>
        <v>1</v>
      </c>
      <c r="G1326" s="84">
        <v>12.98</v>
      </c>
      <c r="H1326" s="48">
        <f t="shared" si="336"/>
        <v>1</v>
      </c>
      <c r="I1326" s="79">
        <f t="shared" si="337"/>
        <v>1</v>
      </c>
      <c r="N1326" s="25" t="str">
        <f t="shared" si="332"/>
        <v>ST</v>
      </c>
      <c r="O1326" s="25">
        <f t="shared" si="313"/>
        <v>11.6</v>
      </c>
      <c r="P1326" s="25">
        <f t="shared" si="314"/>
        <v>12.04</v>
      </c>
      <c r="Q1326" s="25">
        <f t="shared" si="315"/>
        <v>8</v>
      </c>
      <c r="R1326" s="25">
        <f t="shared" si="318"/>
        <v>14.4</v>
      </c>
      <c r="S1326" s="25">
        <f t="shared" si="316"/>
        <v>325</v>
      </c>
      <c r="T1326" s="25">
        <f t="shared" si="317"/>
        <v>380</v>
      </c>
    </row>
    <row r="1327" spans="1:20" x14ac:dyDescent="0.25">
      <c r="A1327" s="2">
        <v>46253</v>
      </c>
      <c r="B1327" s="100" t="s">
        <v>1618</v>
      </c>
      <c r="C1327" s="76">
        <v>12</v>
      </c>
      <c r="D1327" s="48">
        <f t="shared" si="319"/>
        <v>1</v>
      </c>
      <c r="E1327" s="309">
        <v>370</v>
      </c>
      <c r="F1327" s="253">
        <f t="shared" si="335"/>
        <v>1</v>
      </c>
      <c r="G1327" s="84">
        <v>12.79</v>
      </c>
      <c r="H1327" s="48">
        <f t="shared" ref="H1327:H1354" si="338">IF(+(IF(G1327&lt;Q1327,0,IF(G1327&gt;R1327,0,1)))=1,1,0)</f>
        <v>1</v>
      </c>
      <c r="I1327" s="79">
        <f t="shared" ref="I1327:I1364" si="339">IF(+(IF(C1327&lt;O1327,0,IF(C1327&gt;P1327,0,1)))+(IF(E1327&lt;S1327,0,IF(E1327&gt;T1327,0,1)))+(IF(G1327&lt;Q1327,0,IF(G1327&gt;R1327,0,1)))=3,1,0)</f>
        <v>1</v>
      </c>
      <c r="N1327" s="25" t="str">
        <f t="shared" si="332"/>
        <v>ST</v>
      </c>
      <c r="O1327" s="25">
        <f t="shared" si="313"/>
        <v>11.6</v>
      </c>
      <c r="P1327" s="25">
        <f t="shared" si="314"/>
        <v>12.04</v>
      </c>
      <c r="Q1327" s="25">
        <f t="shared" si="315"/>
        <v>8</v>
      </c>
      <c r="R1327" s="25">
        <f t="shared" si="318"/>
        <v>14.4</v>
      </c>
      <c r="S1327" s="25">
        <f t="shared" si="316"/>
        <v>325</v>
      </c>
      <c r="T1327" s="25">
        <f t="shared" si="317"/>
        <v>380</v>
      </c>
    </row>
    <row r="1328" spans="1:20" x14ac:dyDescent="0.25">
      <c r="A1328" s="2">
        <v>46253</v>
      </c>
      <c r="B1328" s="100" t="s">
        <v>1619</v>
      </c>
      <c r="C1328" s="213">
        <v>11.5</v>
      </c>
      <c r="D1328" s="48">
        <f t="shared" si="319"/>
        <v>0</v>
      </c>
      <c r="E1328" s="270">
        <v>382</v>
      </c>
      <c r="F1328" s="253">
        <f t="shared" si="335"/>
        <v>0</v>
      </c>
      <c r="G1328" s="84">
        <v>13.09</v>
      </c>
      <c r="H1328" s="48">
        <f t="shared" si="338"/>
        <v>1</v>
      </c>
      <c r="I1328" s="79">
        <f t="shared" si="339"/>
        <v>0</v>
      </c>
      <c r="N1328" s="25" t="str">
        <f t="shared" si="332"/>
        <v>ST</v>
      </c>
      <c r="O1328" s="25">
        <f t="shared" si="313"/>
        <v>11.6</v>
      </c>
      <c r="P1328" s="25">
        <f t="shared" si="314"/>
        <v>12.04</v>
      </c>
      <c r="Q1328" s="25">
        <f t="shared" si="315"/>
        <v>8</v>
      </c>
      <c r="R1328" s="25">
        <f t="shared" si="318"/>
        <v>14.4</v>
      </c>
      <c r="S1328" s="25">
        <f t="shared" si="316"/>
        <v>325</v>
      </c>
      <c r="T1328" s="25">
        <f t="shared" si="317"/>
        <v>380</v>
      </c>
    </row>
    <row r="1329" spans="1:20" x14ac:dyDescent="0.25">
      <c r="A1329" s="2">
        <v>46253</v>
      </c>
      <c r="B1329" s="100" t="s">
        <v>1620</v>
      </c>
      <c r="C1329" s="213">
        <v>12.2</v>
      </c>
      <c r="D1329" s="48">
        <f t="shared" si="319"/>
        <v>0</v>
      </c>
      <c r="E1329" s="309">
        <v>361</v>
      </c>
      <c r="F1329" s="253">
        <f t="shared" si="335"/>
        <v>1</v>
      </c>
      <c r="G1329" s="84">
        <v>12.65</v>
      </c>
      <c r="H1329" s="48">
        <f t="shared" si="338"/>
        <v>1</v>
      </c>
      <c r="I1329" s="79">
        <f t="shared" si="339"/>
        <v>0</v>
      </c>
      <c r="N1329" s="25" t="str">
        <f t="shared" si="332"/>
        <v>ST</v>
      </c>
      <c r="O1329" s="25">
        <f t="shared" si="313"/>
        <v>11.6</v>
      </c>
      <c r="P1329" s="25">
        <f t="shared" si="314"/>
        <v>12.04</v>
      </c>
      <c r="Q1329" s="25">
        <f t="shared" si="315"/>
        <v>8</v>
      </c>
      <c r="R1329" s="25">
        <f t="shared" si="318"/>
        <v>14.4</v>
      </c>
      <c r="S1329" s="25">
        <f t="shared" si="316"/>
        <v>325</v>
      </c>
      <c r="T1329" s="25">
        <f t="shared" si="317"/>
        <v>380</v>
      </c>
    </row>
    <row r="1330" spans="1:20" x14ac:dyDescent="0.25">
      <c r="A1330" s="2">
        <v>46253</v>
      </c>
      <c r="B1330" s="100" t="s">
        <v>1621</v>
      </c>
      <c r="C1330" s="213">
        <v>12.2</v>
      </c>
      <c r="D1330" s="48">
        <f t="shared" si="319"/>
        <v>0</v>
      </c>
      <c r="E1330" s="270">
        <v>382</v>
      </c>
      <c r="F1330" s="253">
        <f t="shared" si="335"/>
        <v>0</v>
      </c>
      <c r="G1330" s="130"/>
      <c r="H1330" s="48"/>
      <c r="I1330" s="79">
        <f t="shared" si="339"/>
        <v>0</v>
      </c>
      <c r="N1330" s="25" t="str">
        <f t="shared" si="332"/>
        <v>ST</v>
      </c>
      <c r="O1330" s="25">
        <f t="shared" si="313"/>
        <v>11.6</v>
      </c>
      <c r="P1330" s="25">
        <f t="shared" si="314"/>
        <v>12.04</v>
      </c>
      <c r="Q1330" s="25">
        <f t="shared" si="315"/>
        <v>8</v>
      </c>
      <c r="R1330" s="25">
        <f t="shared" si="318"/>
        <v>14.4</v>
      </c>
      <c r="S1330" s="25">
        <f t="shared" si="316"/>
        <v>325</v>
      </c>
      <c r="T1330" s="25">
        <f t="shared" si="317"/>
        <v>380</v>
      </c>
    </row>
    <row r="1331" spans="1:20" x14ac:dyDescent="0.25">
      <c r="A1331" s="2">
        <v>46253</v>
      </c>
      <c r="B1331" s="100" t="s">
        <v>1622</v>
      </c>
      <c r="C1331" s="76">
        <v>11.7</v>
      </c>
      <c r="D1331" s="48">
        <f t="shared" si="319"/>
        <v>1</v>
      </c>
      <c r="E1331" s="309">
        <v>346</v>
      </c>
      <c r="F1331" s="253">
        <f t="shared" si="335"/>
        <v>1</v>
      </c>
      <c r="G1331" s="84">
        <v>11.76</v>
      </c>
      <c r="H1331" s="48">
        <f t="shared" si="338"/>
        <v>1</v>
      </c>
      <c r="I1331" s="79">
        <f t="shared" si="339"/>
        <v>1</v>
      </c>
      <c r="N1331" s="25" t="str">
        <f t="shared" si="332"/>
        <v>CA</v>
      </c>
      <c r="O1331" s="25">
        <f t="shared" si="313"/>
        <v>11.6</v>
      </c>
      <c r="P1331" s="25">
        <f t="shared" si="314"/>
        <v>12.04</v>
      </c>
      <c r="Q1331" s="25">
        <f t="shared" si="315"/>
        <v>8</v>
      </c>
      <c r="R1331" s="25">
        <f t="shared" si="318"/>
        <v>14.4</v>
      </c>
      <c r="S1331" s="25">
        <f t="shared" si="316"/>
        <v>325</v>
      </c>
      <c r="T1331" s="25">
        <f t="shared" si="317"/>
        <v>380</v>
      </c>
    </row>
    <row r="1332" spans="1:20" x14ac:dyDescent="0.25">
      <c r="A1332" s="2">
        <v>46253</v>
      </c>
      <c r="B1332" s="100" t="s">
        <v>1623</v>
      </c>
      <c r="C1332" s="76">
        <v>11.8</v>
      </c>
      <c r="D1332" s="48">
        <f t="shared" si="319"/>
        <v>1</v>
      </c>
      <c r="E1332" s="309">
        <v>343</v>
      </c>
      <c r="F1332" s="253">
        <f t="shared" si="335"/>
        <v>1</v>
      </c>
      <c r="G1332" s="84">
        <v>11.55</v>
      </c>
      <c r="H1332" s="48">
        <f t="shared" si="338"/>
        <v>1</v>
      </c>
      <c r="I1332" s="79">
        <f t="shared" si="339"/>
        <v>1</v>
      </c>
      <c r="N1332" s="25" t="str">
        <f t="shared" si="332"/>
        <v>CA</v>
      </c>
      <c r="O1332" s="25">
        <f t="shared" si="313"/>
        <v>11.6</v>
      </c>
      <c r="P1332" s="25">
        <f t="shared" si="314"/>
        <v>12.04</v>
      </c>
      <c r="Q1332" s="25">
        <f t="shared" si="315"/>
        <v>8</v>
      </c>
      <c r="R1332" s="25">
        <f t="shared" si="318"/>
        <v>14.4</v>
      </c>
      <c r="S1332" s="25">
        <f t="shared" si="316"/>
        <v>325</v>
      </c>
      <c r="T1332" s="25">
        <f t="shared" si="317"/>
        <v>380</v>
      </c>
    </row>
    <row r="1333" spans="1:20" x14ac:dyDescent="0.25">
      <c r="A1333" s="2">
        <v>46253</v>
      </c>
      <c r="B1333" s="100" t="s">
        <v>1624</v>
      </c>
      <c r="C1333" s="76">
        <v>11.8</v>
      </c>
      <c r="D1333" s="48">
        <f t="shared" si="319"/>
        <v>1</v>
      </c>
      <c r="E1333" s="309">
        <v>346</v>
      </c>
      <c r="F1333" s="253">
        <f t="shared" si="335"/>
        <v>1</v>
      </c>
      <c r="G1333" s="84">
        <v>12.27</v>
      </c>
      <c r="H1333" s="48">
        <f t="shared" si="338"/>
        <v>1</v>
      </c>
      <c r="I1333" s="79">
        <f t="shared" si="339"/>
        <v>1</v>
      </c>
      <c r="N1333" s="25" t="str">
        <f t="shared" si="332"/>
        <v>CA</v>
      </c>
      <c r="O1333" s="25">
        <f t="shared" si="313"/>
        <v>11.6</v>
      </c>
      <c r="P1333" s="25">
        <f t="shared" si="314"/>
        <v>12.04</v>
      </c>
      <c r="Q1333" s="25">
        <f t="shared" si="315"/>
        <v>8</v>
      </c>
      <c r="R1333" s="25">
        <f t="shared" si="318"/>
        <v>14.4</v>
      </c>
      <c r="S1333" s="25">
        <f t="shared" si="316"/>
        <v>325</v>
      </c>
      <c r="T1333" s="25">
        <f t="shared" si="317"/>
        <v>380</v>
      </c>
    </row>
    <row r="1334" spans="1:20" x14ac:dyDescent="0.25">
      <c r="A1334" s="2">
        <v>46253</v>
      </c>
      <c r="B1334" s="100" t="s">
        <v>1625</v>
      </c>
      <c r="C1334" s="76">
        <v>11.6</v>
      </c>
      <c r="D1334" s="48">
        <f t="shared" si="319"/>
        <v>1</v>
      </c>
      <c r="E1334" s="309">
        <v>357</v>
      </c>
      <c r="F1334" s="253">
        <f t="shared" si="335"/>
        <v>1</v>
      </c>
      <c r="G1334" s="84">
        <v>12.82</v>
      </c>
      <c r="H1334" s="48">
        <f t="shared" si="338"/>
        <v>1</v>
      </c>
      <c r="I1334" s="79">
        <f t="shared" si="339"/>
        <v>1</v>
      </c>
      <c r="N1334" s="25" t="str">
        <f t="shared" si="332"/>
        <v>CA</v>
      </c>
      <c r="O1334" s="25">
        <f t="shared" si="313"/>
        <v>11.6</v>
      </c>
      <c r="P1334" s="25">
        <f t="shared" si="314"/>
        <v>12.04</v>
      </c>
      <c r="Q1334" s="25">
        <f t="shared" si="315"/>
        <v>8</v>
      </c>
      <c r="R1334" s="25">
        <f t="shared" si="318"/>
        <v>14.4</v>
      </c>
      <c r="S1334" s="25">
        <f t="shared" si="316"/>
        <v>325</v>
      </c>
      <c r="T1334" s="25">
        <f t="shared" si="317"/>
        <v>380</v>
      </c>
    </row>
    <row r="1335" spans="1:20" x14ac:dyDescent="0.25">
      <c r="A1335" s="2">
        <v>46253</v>
      </c>
      <c r="B1335" s="100" t="s">
        <v>1626</v>
      </c>
      <c r="C1335" s="76">
        <v>11.8</v>
      </c>
      <c r="D1335" s="48">
        <f t="shared" si="319"/>
        <v>1</v>
      </c>
      <c r="E1335" s="309">
        <v>352</v>
      </c>
      <c r="F1335" s="253">
        <f t="shared" si="335"/>
        <v>1</v>
      </c>
      <c r="G1335" s="84">
        <v>11.59</v>
      </c>
      <c r="H1335" s="48">
        <f t="shared" si="338"/>
        <v>1</v>
      </c>
      <c r="I1335" s="79">
        <f t="shared" si="339"/>
        <v>1</v>
      </c>
      <c r="N1335" s="25" t="str">
        <f t="shared" si="332"/>
        <v>CA</v>
      </c>
      <c r="O1335" s="25">
        <f t="shared" si="313"/>
        <v>11.6</v>
      </c>
      <c r="P1335" s="25">
        <f t="shared" si="314"/>
        <v>12.04</v>
      </c>
      <c r="Q1335" s="25">
        <f t="shared" si="315"/>
        <v>8</v>
      </c>
      <c r="R1335" s="25">
        <f t="shared" si="318"/>
        <v>14.4</v>
      </c>
      <c r="S1335" s="25">
        <f t="shared" si="316"/>
        <v>325</v>
      </c>
      <c r="T1335" s="25">
        <f t="shared" si="317"/>
        <v>380</v>
      </c>
    </row>
    <row r="1336" spans="1:20" x14ac:dyDescent="0.25">
      <c r="A1336" s="2">
        <v>46253</v>
      </c>
      <c r="B1336" s="100" t="s">
        <v>1627</v>
      </c>
      <c r="C1336" s="76">
        <v>11.6</v>
      </c>
      <c r="D1336" s="48">
        <f t="shared" si="319"/>
        <v>1</v>
      </c>
      <c r="E1336" s="309">
        <v>365</v>
      </c>
      <c r="F1336" s="253">
        <f t="shared" si="335"/>
        <v>1</v>
      </c>
      <c r="G1336" s="84">
        <v>12.36</v>
      </c>
      <c r="H1336" s="48">
        <f t="shared" si="338"/>
        <v>1</v>
      </c>
      <c r="I1336" s="79">
        <f t="shared" si="339"/>
        <v>1</v>
      </c>
      <c r="N1336" s="25" t="str">
        <f t="shared" si="332"/>
        <v>CA</v>
      </c>
      <c r="O1336" s="25">
        <f t="shared" si="313"/>
        <v>11.6</v>
      </c>
      <c r="P1336" s="25">
        <f t="shared" si="314"/>
        <v>12.04</v>
      </c>
      <c r="Q1336" s="25">
        <f t="shared" si="315"/>
        <v>8</v>
      </c>
      <c r="R1336" s="25">
        <f t="shared" si="318"/>
        <v>14.4</v>
      </c>
      <c r="S1336" s="25">
        <f t="shared" si="316"/>
        <v>325</v>
      </c>
      <c r="T1336" s="25">
        <f t="shared" si="317"/>
        <v>380</v>
      </c>
    </row>
    <row r="1337" spans="1:20" x14ac:dyDescent="0.25">
      <c r="A1337" s="2">
        <v>46254</v>
      </c>
      <c r="B1337" s="100" t="s">
        <v>1628</v>
      </c>
      <c r="C1337" s="101">
        <v>11.9</v>
      </c>
      <c r="D1337" s="48">
        <f t="shared" si="319"/>
        <v>1</v>
      </c>
      <c r="E1337" s="309">
        <v>347</v>
      </c>
      <c r="F1337" s="253">
        <f t="shared" si="335"/>
        <v>1</v>
      </c>
      <c r="G1337" s="84">
        <v>12.97</v>
      </c>
      <c r="H1337" s="48">
        <f t="shared" si="338"/>
        <v>1</v>
      </c>
      <c r="I1337" s="79">
        <f t="shared" si="339"/>
        <v>1</v>
      </c>
      <c r="N1337" s="25" t="str">
        <f t="shared" si="332"/>
        <v>CA</v>
      </c>
      <c r="O1337" s="25">
        <f t="shared" ref="O1337:O1418" si="340">VLOOKUP($N1337,$N$3:$R$11,2,FALSE)</f>
        <v>11.6</v>
      </c>
      <c r="P1337" s="25">
        <f t="shared" ref="P1337:P1418" si="341">VLOOKUP($N1337,$N$3:$R$11,3,FALSE)</f>
        <v>12.04</v>
      </c>
      <c r="Q1337" s="25">
        <f t="shared" ref="Q1337:Q1418" si="342">VLOOKUP($N1337,$N$3:$R$11,4,FALSE)</f>
        <v>8</v>
      </c>
      <c r="R1337" s="25">
        <f t="shared" si="318"/>
        <v>14.4</v>
      </c>
      <c r="S1337" s="25">
        <f t="shared" ref="S1337:S1418" si="343">VLOOKUP($N1337,$N$3:$T$11,6,FALSE)</f>
        <v>325</v>
      </c>
      <c r="T1337" s="25">
        <f t="shared" ref="T1337:T1418" si="344">VLOOKUP($N1337,$N$3:$T$11,7,FALSE)</f>
        <v>380</v>
      </c>
    </row>
    <row r="1338" spans="1:20" x14ac:dyDescent="0.25">
      <c r="A1338" s="2">
        <v>46254</v>
      </c>
      <c r="B1338" s="100" t="s">
        <v>1629</v>
      </c>
      <c r="C1338" s="76">
        <v>11.8</v>
      </c>
      <c r="D1338" s="48">
        <f t="shared" si="319"/>
        <v>1</v>
      </c>
      <c r="E1338" s="309">
        <v>361</v>
      </c>
      <c r="F1338" s="253">
        <f t="shared" si="335"/>
        <v>1</v>
      </c>
      <c r="G1338" s="130"/>
      <c r="H1338" s="48"/>
      <c r="I1338" s="79">
        <f t="shared" si="339"/>
        <v>0</v>
      </c>
      <c r="N1338" s="25" t="str">
        <f t="shared" si="332"/>
        <v>CA</v>
      </c>
      <c r="O1338" s="25">
        <f t="shared" si="340"/>
        <v>11.6</v>
      </c>
      <c r="P1338" s="25">
        <f t="shared" si="341"/>
        <v>12.04</v>
      </c>
      <c r="Q1338" s="25">
        <f t="shared" si="342"/>
        <v>8</v>
      </c>
      <c r="R1338" s="25">
        <f t="shared" si="318"/>
        <v>14.4</v>
      </c>
      <c r="S1338" s="25">
        <f t="shared" si="343"/>
        <v>325</v>
      </c>
      <c r="T1338" s="25">
        <f t="shared" si="344"/>
        <v>380</v>
      </c>
    </row>
    <row r="1339" spans="1:20" x14ac:dyDescent="0.25">
      <c r="A1339" s="2">
        <v>46254</v>
      </c>
      <c r="B1339" s="100" t="s">
        <v>1630</v>
      </c>
      <c r="C1339" s="76">
        <v>12</v>
      </c>
      <c r="D1339" s="48">
        <f t="shared" si="319"/>
        <v>1</v>
      </c>
      <c r="E1339" s="309">
        <v>359</v>
      </c>
      <c r="F1339" s="253">
        <f t="shared" si="335"/>
        <v>1</v>
      </c>
      <c r="G1339" s="84">
        <v>12.73</v>
      </c>
      <c r="H1339" s="48">
        <f t="shared" si="338"/>
        <v>1</v>
      </c>
      <c r="I1339" s="79">
        <f t="shared" si="339"/>
        <v>1</v>
      </c>
      <c r="N1339" s="25" t="str">
        <f t="shared" si="332"/>
        <v>CA</v>
      </c>
      <c r="O1339" s="25">
        <f t="shared" si="340"/>
        <v>11.6</v>
      </c>
      <c r="P1339" s="25">
        <f t="shared" si="341"/>
        <v>12.04</v>
      </c>
      <c r="Q1339" s="25">
        <f t="shared" si="342"/>
        <v>8</v>
      </c>
      <c r="R1339" s="25">
        <f t="shared" si="318"/>
        <v>14.4</v>
      </c>
      <c r="S1339" s="25">
        <f t="shared" si="343"/>
        <v>325</v>
      </c>
      <c r="T1339" s="25">
        <f t="shared" si="344"/>
        <v>380</v>
      </c>
    </row>
    <row r="1340" spans="1:20" x14ac:dyDescent="0.25">
      <c r="A1340" s="2">
        <v>46254</v>
      </c>
      <c r="B1340" s="100" t="s">
        <v>1631</v>
      </c>
      <c r="C1340" s="76">
        <v>11.6</v>
      </c>
      <c r="D1340" s="48">
        <f t="shared" si="319"/>
        <v>1</v>
      </c>
      <c r="E1340" s="309">
        <v>374</v>
      </c>
      <c r="F1340" s="253">
        <f t="shared" si="335"/>
        <v>1</v>
      </c>
      <c r="G1340" s="84">
        <v>11.59</v>
      </c>
      <c r="H1340" s="48">
        <f t="shared" si="338"/>
        <v>1</v>
      </c>
      <c r="I1340" s="79">
        <f t="shared" si="339"/>
        <v>1</v>
      </c>
      <c r="N1340" s="25" t="str">
        <f t="shared" si="332"/>
        <v>CA</v>
      </c>
      <c r="O1340" s="25">
        <f t="shared" si="340"/>
        <v>11.6</v>
      </c>
      <c r="P1340" s="25">
        <f t="shared" si="341"/>
        <v>12.04</v>
      </c>
      <c r="Q1340" s="25">
        <f t="shared" si="342"/>
        <v>8</v>
      </c>
      <c r="R1340" s="25">
        <f t="shared" si="318"/>
        <v>14.4</v>
      </c>
      <c r="S1340" s="25">
        <f t="shared" si="343"/>
        <v>325</v>
      </c>
      <c r="T1340" s="25">
        <f t="shared" si="344"/>
        <v>380</v>
      </c>
    </row>
    <row r="1341" spans="1:20" x14ac:dyDescent="0.25">
      <c r="A1341" s="2">
        <v>46254</v>
      </c>
      <c r="B1341" s="100" t="s">
        <v>1632</v>
      </c>
      <c r="C1341" s="76">
        <v>11.9</v>
      </c>
      <c r="D1341" s="48">
        <f t="shared" si="319"/>
        <v>1</v>
      </c>
      <c r="E1341" s="309">
        <v>376</v>
      </c>
      <c r="F1341" s="253">
        <f t="shared" si="335"/>
        <v>1</v>
      </c>
      <c r="G1341" s="84">
        <v>10.32</v>
      </c>
      <c r="H1341" s="48">
        <f t="shared" si="338"/>
        <v>1</v>
      </c>
      <c r="I1341" s="79">
        <f t="shared" si="339"/>
        <v>1</v>
      </c>
      <c r="N1341" s="25" t="str">
        <f t="shared" si="332"/>
        <v>CA</v>
      </c>
      <c r="O1341" s="25">
        <f t="shared" si="340"/>
        <v>11.6</v>
      </c>
      <c r="P1341" s="25">
        <f t="shared" si="341"/>
        <v>12.04</v>
      </c>
      <c r="Q1341" s="25">
        <f t="shared" si="342"/>
        <v>8</v>
      </c>
      <c r="R1341" s="25">
        <f t="shared" ref="R1341:R1422" si="345">VLOOKUP($N1341,$N$3:$R$11,5,FALSE)</f>
        <v>14.4</v>
      </c>
      <c r="S1341" s="25">
        <f t="shared" si="343"/>
        <v>325</v>
      </c>
      <c r="T1341" s="25">
        <f t="shared" si="344"/>
        <v>380</v>
      </c>
    </row>
    <row r="1342" spans="1:20" x14ac:dyDescent="0.25">
      <c r="A1342" s="2">
        <v>46254</v>
      </c>
      <c r="B1342" s="100" t="s">
        <v>1633</v>
      </c>
      <c r="C1342" s="76">
        <v>11.9</v>
      </c>
      <c r="D1342" s="48">
        <f t="shared" si="319"/>
        <v>1</v>
      </c>
      <c r="E1342" s="309">
        <v>367</v>
      </c>
      <c r="F1342" s="253">
        <f t="shared" si="335"/>
        <v>1</v>
      </c>
      <c r="G1342" s="84">
        <v>11.21</v>
      </c>
      <c r="H1342" s="48">
        <f t="shared" si="338"/>
        <v>1</v>
      </c>
      <c r="I1342" s="79">
        <f t="shared" si="339"/>
        <v>1</v>
      </c>
      <c r="N1342" s="25" t="str">
        <f t="shared" si="332"/>
        <v>CA</v>
      </c>
      <c r="O1342" s="25">
        <f t="shared" si="340"/>
        <v>11.6</v>
      </c>
      <c r="P1342" s="25">
        <f t="shared" si="341"/>
        <v>12.04</v>
      </c>
      <c r="Q1342" s="25">
        <f t="shared" si="342"/>
        <v>8</v>
      </c>
      <c r="R1342" s="25">
        <f t="shared" si="345"/>
        <v>14.4</v>
      </c>
      <c r="S1342" s="25">
        <f t="shared" si="343"/>
        <v>325</v>
      </c>
      <c r="T1342" s="25">
        <f t="shared" si="344"/>
        <v>380</v>
      </c>
    </row>
    <row r="1343" spans="1:20" x14ac:dyDescent="0.25">
      <c r="A1343" s="2">
        <v>46254</v>
      </c>
      <c r="B1343" s="100" t="s">
        <v>1634</v>
      </c>
      <c r="C1343" s="76">
        <v>11.8</v>
      </c>
      <c r="D1343" s="48">
        <f t="shared" si="319"/>
        <v>1</v>
      </c>
      <c r="E1343" s="309">
        <v>377</v>
      </c>
      <c r="F1343" s="253">
        <f t="shared" si="335"/>
        <v>1</v>
      </c>
      <c r="G1343" s="84">
        <v>11.71</v>
      </c>
      <c r="H1343" s="48">
        <f t="shared" si="338"/>
        <v>1</v>
      </c>
      <c r="I1343" s="79">
        <f t="shared" si="339"/>
        <v>1</v>
      </c>
      <c r="N1343" s="25" t="str">
        <f t="shared" si="332"/>
        <v>CA</v>
      </c>
      <c r="O1343" s="25">
        <f t="shared" si="340"/>
        <v>11.6</v>
      </c>
      <c r="P1343" s="25">
        <f t="shared" si="341"/>
        <v>12.04</v>
      </c>
      <c r="Q1343" s="25">
        <f t="shared" si="342"/>
        <v>8</v>
      </c>
      <c r="R1343" s="25">
        <f t="shared" si="345"/>
        <v>14.4</v>
      </c>
      <c r="S1343" s="25">
        <f t="shared" si="343"/>
        <v>325</v>
      </c>
      <c r="T1343" s="25">
        <f t="shared" si="344"/>
        <v>380</v>
      </c>
    </row>
    <row r="1344" spans="1:20" x14ac:dyDescent="0.25">
      <c r="A1344" s="2">
        <v>46254</v>
      </c>
      <c r="B1344" s="100" t="s">
        <v>1635</v>
      </c>
      <c r="C1344" s="76">
        <v>11.8</v>
      </c>
      <c r="D1344" s="48">
        <f t="shared" si="319"/>
        <v>1</v>
      </c>
      <c r="E1344" s="309">
        <v>365</v>
      </c>
      <c r="F1344" s="253">
        <f t="shared" si="335"/>
        <v>1</v>
      </c>
      <c r="G1344" s="84">
        <v>12.09</v>
      </c>
      <c r="H1344" s="48">
        <f t="shared" si="338"/>
        <v>1</v>
      </c>
      <c r="I1344" s="79">
        <f t="shared" si="339"/>
        <v>1</v>
      </c>
      <c r="N1344" s="25" t="str">
        <f t="shared" si="332"/>
        <v>CA</v>
      </c>
      <c r="O1344" s="25">
        <f t="shared" si="340"/>
        <v>11.6</v>
      </c>
      <c r="P1344" s="25">
        <f t="shared" si="341"/>
        <v>12.04</v>
      </c>
      <c r="Q1344" s="25">
        <f t="shared" si="342"/>
        <v>8</v>
      </c>
      <c r="R1344" s="25">
        <f t="shared" si="345"/>
        <v>14.4</v>
      </c>
      <c r="S1344" s="25">
        <f t="shared" si="343"/>
        <v>325</v>
      </c>
      <c r="T1344" s="25">
        <f t="shared" si="344"/>
        <v>380</v>
      </c>
    </row>
    <row r="1345" spans="1:20" x14ac:dyDescent="0.25">
      <c r="A1345" s="2">
        <v>46254</v>
      </c>
      <c r="B1345" s="100" t="s">
        <v>1636</v>
      </c>
      <c r="C1345" s="76">
        <v>11.6</v>
      </c>
      <c r="D1345" s="48">
        <f t="shared" ref="D1345:D1409" si="346">IF(+(IF(C1345&lt;O1345,0,IF(C1345&gt;P1345,0,1)))=1,1,0)</f>
        <v>1</v>
      </c>
      <c r="E1345" s="309">
        <v>372</v>
      </c>
      <c r="F1345" s="253">
        <f t="shared" si="335"/>
        <v>1</v>
      </c>
      <c r="G1345" s="84">
        <v>12.29</v>
      </c>
      <c r="H1345" s="48">
        <f t="shared" si="338"/>
        <v>1</v>
      </c>
      <c r="I1345" s="79">
        <f t="shared" si="339"/>
        <v>1</v>
      </c>
      <c r="N1345" s="25" t="str">
        <f t="shared" si="332"/>
        <v>CA</v>
      </c>
      <c r="O1345" s="25">
        <f t="shared" si="340"/>
        <v>11.6</v>
      </c>
      <c r="P1345" s="25">
        <f t="shared" si="341"/>
        <v>12.04</v>
      </c>
      <c r="Q1345" s="25">
        <f t="shared" si="342"/>
        <v>8</v>
      </c>
      <c r="R1345" s="25">
        <f t="shared" si="345"/>
        <v>14.4</v>
      </c>
      <c r="S1345" s="25">
        <f t="shared" si="343"/>
        <v>325</v>
      </c>
      <c r="T1345" s="25">
        <f t="shared" si="344"/>
        <v>380</v>
      </c>
    </row>
    <row r="1346" spans="1:20" x14ac:dyDescent="0.25">
      <c r="A1346" s="2">
        <v>46254</v>
      </c>
      <c r="B1346" s="100" t="s">
        <v>1637</v>
      </c>
      <c r="C1346" s="76">
        <v>11.8</v>
      </c>
      <c r="D1346" s="48">
        <f t="shared" si="346"/>
        <v>1</v>
      </c>
      <c r="E1346" s="270">
        <v>385</v>
      </c>
      <c r="F1346" s="253">
        <f t="shared" si="335"/>
        <v>0</v>
      </c>
      <c r="G1346" s="84">
        <v>11.32</v>
      </c>
      <c r="H1346" s="48">
        <f t="shared" si="338"/>
        <v>1</v>
      </c>
      <c r="I1346" s="79">
        <f t="shared" si="339"/>
        <v>0</v>
      </c>
      <c r="N1346" s="25" t="str">
        <f t="shared" si="332"/>
        <v>CA</v>
      </c>
      <c r="O1346" s="25">
        <f t="shared" si="340"/>
        <v>11.6</v>
      </c>
      <c r="P1346" s="25">
        <f t="shared" si="341"/>
        <v>12.04</v>
      </c>
      <c r="Q1346" s="25">
        <f t="shared" si="342"/>
        <v>8</v>
      </c>
      <c r="R1346" s="25">
        <f t="shared" si="345"/>
        <v>14.4</v>
      </c>
      <c r="S1346" s="25">
        <f t="shared" si="343"/>
        <v>325</v>
      </c>
      <c r="T1346" s="25">
        <f t="shared" si="344"/>
        <v>380</v>
      </c>
    </row>
    <row r="1347" spans="1:20" x14ac:dyDescent="0.25">
      <c r="A1347" s="2">
        <v>46255</v>
      </c>
      <c r="B1347" s="100" t="s">
        <v>1638</v>
      </c>
      <c r="C1347" s="213">
        <v>11.5</v>
      </c>
      <c r="D1347" s="48">
        <f t="shared" si="346"/>
        <v>0</v>
      </c>
      <c r="E1347" s="309">
        <v>375</v>
      </c>
      <c r="F1347" s="253">
        <f t="shared" si="335"/>
        <v>1</v>
      </c>
      <c r="G1347" s="84">
        <v>12.39</v>
      </c>
      <c r="H1347" s="48">
        <f t="shared" si="338"/>
        <v>1</v>
      </c>
      <c r="I1347" s="79">
        <f t="shared" si="339"/>
        <v>0</v>
      </c>
      <c r="N1347" s="25" t="str">
        <f t="shared" si="332"/>
        <v>CA</v>
      </c>
      <c r="O1347" s="25">
        <f t="shared" si="340"/>
        <v>11.6</v>
      </c>
      <c r="P1347" s="25">
        <f t="shared" si="341"/>
        <v>12.04</v>
      </c>
      <c r="Q1347" s="25">
        <f t="shared" si="342"/>
        <v>8</v>
      </c>
      <c r="R1347" s="25">
        <f t="shared" si="345"/>
        <v>14.4</v>
      </c>
      <c r="S1347" s="25">
        <f t="shared" si="343"/>
        <v>325</v>
      </c>
      <c r="T1347" s="25">
        <f t="shared" si="344"/>
        <v>380</v>
      </c>
    </row>
    <row r="1348" spans="1:20" x14ac:dyDescent="0.25">
      <c r="A1348" s="2">
        <v>46255</v>
      </c>
      <c r="B1348" s="100" t="s">
        <v>1639</v>
      </c>
      <c r="C1348" s="76">
        <v>11.7</v>
      </c>
      <c r="D1348" s="48">
        <f t="shared" si="346"/>
        <v>1</v>
      </c>
      <c r="E1348" s="270">
        <v>391</v>
      </c>
      <c r="F1348" s="253">
        <f t="shared" si="335"/>
        <v>0</v>
      </c>
      <c r="G1348" s="84">
        <v>12.71</v>
      </c>
      <c r="H1348" s="48">
        <f t="shared" si="338"/>
        <v>1</v>
      </c>
      <c r="I1348" s="79">
        <f t="shared" si="339"/>
        <v>0</v>
      </c>
      <c r="N1348" s="25" t="str">
        <f t="shared" si="332"/>
        <v>CA</v>
      </c>
      <c r="O1348" s="25">
        <f t="shared" si="340"/>
        <v>11.6</v>
      </c>
      <c r="P1348" s="25">
        <f t="shared" si="341"/>
        <v>12.04</v>
      </c>
      <c r="Q1348" s="25">
        <f t="shared" si="342"/>
        <v>8</v>
      </c>
      <c r="R1348" s="25">
        <f t="shared" si="345"/>
        <v>14.4</v>
      </c>
      <c r="S1348" s="25">
        <f t="shared" si="343"/>
        <v>325</v>
      </c>
      <c r="T1348" s="25">
        <f t="shared" si="344"/>
        <v>380</v>
      </c>
    </row>
    <row r="1349" spans="1:20" x14ac:dyDescent="0.25">
      <c r="A1349" s="2">
        <v>46255</v>
      </c>
      <c r="B1349" s="100" t="s">
        <v>1640</v>
      </c>
      <c r="C1349" s="76">
        <v>12</v>
      </c>
      <c r="D1349" s="48">
        <f t="shared" si="346"/>
        <v>1</v>
      </c>
      <c r="E1349" s="309">
        <v>358</v>
      </c>
      <c r="F1349" s="253">
        <f t="shared" si="335"/>
        <v>1</v>
      </c>
      <c r="G1349" s="84">
        <v>12.2</v>
      </c>
      <c r="H1349" s="48">
        <f t="shared" si="338"/>
        <v>1</v>
      </c>
      <c r="I1349" s="79">
        <f t="shared" si="339"/>
        <v>1</v>
      </c>
      <c r="N1349" s="25" t="str">
        <f t="shared" si="332"/>
        <v>CA</v>
      </c>
      <c r="O1349" s="25">
        <f t="shared" si="340"/>
        <v>11.6</v>
      </c>
      <c r="P1349" s="25">
        <f t="shared" si="341"/>
        <v>12.04</v>
      </c>
      <c r="Q1349" s="25">
        <f t="shared" si="342"/>
        <v>8</v>
      </c>
      <c r="R1349" s="25">
        <f t="shared" si="345"/>
        <v>14.4</v>
      </c>
      <c r="S1349" s="25">
        <f t="shared" si="343"/>
        <v>325</v>
      </c>
      <c r="T1349" s="25">
        <f t="shared" si="344"/>
        <v>380</v>
      </c>
    </row>
    <row r="1350" spans="1:20" ht="13.9" customHeight="1" x14ac:dyDescent="0.25">
      <c r="A1350" s="2">
        <v>46255</v>
      </c>
      <c r="B1350" s="100" t="s">
        <v>1641</v>
      </c>
      <c r="C1350" s="76">
        <v>11.6</v>
      </c>
      <c r="D1350" s="48">
        <f t="shared" si="346"/>
        <v>1</v>
      </c>
      <c r="E1350" s="309">
        <v>376</v>
      </c>
      <c r="F1350" s="253">
        <f t="shared" si="335"/>
        <v>1</v>
      </c>
      <c r="G1350" s="84">
        <v>12.11</v>
      </c>
      <c r="H1350" s="48">
        <f t="shared" si="338"/>
        <v>1</v>
      </c>
      <c r="I1350" s="79">
        <f t="shared" si="339"/>
        <v>1</v>
      </c>
      <c r="N1350" s="25" t="str">
        <f t="shared" si="332"/>
        <v>CA</v>
      </c>
      <c r="O1350" s="25">
        <f t="shared" si="340"/>
        <v>11.6</v>
      </c>
      <c r="P1350" s="25">
        <f t="shared" si="341"/>
        <v>12.04</v>
      </c>
      <c r="Q1350" s="25">
        <f t="shared" si="342"/>
        <v>8</v>
      </c>
      <c r="R1350" s="25">
        <f t="shared" si="345"/>
        <v>14.4</v>
      </c>
      <c r="S1350" s="25">
        <f t="shared" si="343"/>
        <v>325</v>
      </c>
      <c r="T1350" s="25">
        <f t="shared" si="344"/>
        <v>380</v>
      </c>
    </row>
    <row r="1351" spans="1:20" x14ac:dyDescent="0.25">
      <c r="A1351" s="2">
        <v>46255</v>
      </c>
      <c r="B1351" s="100" t="s">
        <v>1642</v>
      </c>
      <c r="C1351" s="213">
        <v>12.1</v>
      </c>
      <c r="D1351" s="48">
        <f t="shared" si="346"/>
        <v>0</v>
      </c>
      <c r="E1351" s="270">
        <v>389</v>
      </c>
      <c r="F1351" s="253">
        <f t="shared" si="335"/>
        <v>0</v>
      </c>
      <c r="G1351" s="84">
        <v>12</v>
      </c>
      <c r="H1351" s="48">
        <f t="shared" si="338"/>
        <v>1</v>
      </c>
      <c r="I1351" s="79">
        <f t="shared" si="339"/>
        <v>0</v>
      </c>
      <c r="N1351" s="25" t="str">
        <f t="shared" si="332"/>
        <v>CA</v>
      </c>
      <c r="O1351" s="25">
        <f t="shared" si="340"/>
        <v>11.6</v>
      </c>
      <c r="P1351" s="25">
        <f t="shared" si="341"/>
        <v>12.04</v>
      </c>
      <c r="Q1351" s="25">
        <f t="shared" si="342"/>
        <v>8</v>
      </c>
      <c r="R1351" s="25">
        <f t="shared" si="345"/>
        <v>14.4</v>
      </c>
      <c r="S1351" s="25">
        <f t="shared" si="343"/>
        <v>325</v>
      </c>
      <c r="T1351" s="25">
        <f t="shared" si="344"/>
        <v>380</v>
      </c>
    </row>
    <row r="1352" spans="1:20" x14ac:dyDescent="0.25">
      <c r="A1352" s="2">
        <v>46255</v>
      </c>
      <c r="B1352" s="100" t="s">
        <v>1643</v>
      </c>
      <c r="C1352" s="76">
        <v>11.8</v>
      </c>
      <c r="D1352" s="48">
        <f t="shared" si="346"/>
        <v>1</v>
      </c>
      <c r="E1352" s="309">
        <v>352</v>
      </c>
      <c r="F1352" s="253">
        <f t="shared" si="335"/>
        <v>1</v>
      </c>
      <c r="G1352" s="84">
        <v>11.59</v>
      </c>
      <c r="H1352" s="48">
        <f t="shared" si="338"/>
        <v>1</v>
      </c>
      <c r="I1352" s="79">
        <f t="shared" si="339"/>
        <v>1</v>
      </c>
      <c r="N1352" s="25" t="str">
        <f t="shared" si="332"/>
        <v>CA</v>
      </c>
      <c r="O1352" s="25">
        <f t="shared" si="340"/>
        <v>11.6</v>
      </c>
      <c r="P1352" s="25">
        <f t="shared" si="341"/>
        <v>12.04</v>
      </c>
      <c r="Q1352" s="25">
        <f t="shared" si="342"/>
        <v>8</v>
      </c>
      <c r="R1352" s="25">
        <f t="shared" si="345"/>
        <v>14.4</v>
      </c>
      <c r="S1352" s="25">
        <f t="shared" si="343"/>
        <v>325</v>
      </c>
      <c r="T1352" s="25">
        <f t="shared" si="344"/>
        <v>380</v>
      </c>
    </row>
    <row r="1353" spans="1:20" x14ac:dyDescent="0.25">
      <c r="A1353" s="2">
        <v>46255</v>
      </c>
      <c r="B1353" s="100" t="s">
        <v>1644</v>
      </c>
      <c r="C1353" s="76">
        <v>12</v>
      </c>
      <c r="D1353" s="48">
        <f t="shared" si="346"/>
        <v>1</v>
      </c>
      <c r="E1353" s="270">
        <v>386</v>
      </c>
      <c r="F1353" s="253">
        <f t="shared" si="335"/>
        <v>0</v>
      </c>
      <c r="G1353" s="84">
        <v>11.26</v>
      </c>
      <c r="H1353" s="48">
        <f t="shared" si="338"/>
        <v>1</v>
      </c>
      <c r="I1353" s="79">
        <f t="shared" si="339"/>
        <v>0</v>
      </c>
      <c r="N1353" s="25" t="str">
        <f t="shared" si="332"/>
        <v>CA</v>
      </c>
      <c r="O1353" s="25">
        <f t="shared" si="340"/>
        <v>11.6</v>
      </c>
      <c r="P1353" s="25">
        <f t="shared" si="341"/>
        <v>12.04</v>
      </c>
      <c r="Q1353" s="25">
        <f t="shared" si="342"/>
        <v>8</v>
      </c>
      <c r="R1353" s="25">
        <f t="shared" si="345"/>
        <v>14.4</v>
      </c>
      <c r="S1353" s="25">
        <f t="shared" si="343"/>
        <v>325</v>
      </c>
      <c r="T1353" s="25">
        <f t="shared" si="344"/>
        <v>380</v>
      </c>
    </row>
    <row r="1354" spans="1:20" x14ac:dyDescent="0.25">
      <c r="A1354" s="2">
        <v>46255</v>
      </c>
      <c r="B1354" s="100" t="s">
        <v>1645</v>
      </c>
      <c r="C1354" s="76">
        <v>11.9</v>
      </c>
      <c r="D1354" s="48">
        <f t="shared" si="346"/>
        <v>1</v>
      </c>
      <c r="E1354" s="270">
        <v>382</v>
      </c>
      <c r="F1354" s="253">
        <f t="shared" si="335"/>
        <v>0</v>
      </c>
      <c r="G1354" s="84">
        <v>11.49</v>
      </c>
      <c r="H1354" s="48">
        <f t="shared" si="338"/>
        <v>1</v>
      </c>
      <c r="I1354" s="79">
        <f t="shared" si="339"/>
        <v>0</v>
      </c>
      <c r="N1354" s="25" t="str">
        <f t="shared" si="332"/>
        <v>CA</v>
      </c>
      <c r="O1354" s="25">
        <f t="shared" si="340"/>
        <v>11.6</v>
      </c>
      <c r="P1354" s="25">
        <f t="shared" si="341"/>
        <v>12.04</v>
      </c>
      <c r="Q1354" s="25">
        <f t="shared" si="342"/>
        <v>8</v>
      </c>
      <c r="R1354" s="25">
        <f t="shared" si="345"/>
        <v>14.4</v>
      </c>
      <c r="S1354" s="25">
        <f t="shared" si="343"/>
        <v>325</v>
      </c>
      <c r="T1354" s="25">
        <f t="shared" si="344"/>
        <v>380</v>
      </c>
    </row>
    <row r="1355" spans="1:20" x14ac:dyDescent="0.25">
      <c r="A1355" s="2">
        <v>46256</v>
      </c>
      <c r="B1355" s="100" t="s">
        <v>810</v>
      </c>
      <c r="C1355" s="76">
        <v>17.399999999999999</v>
      </c>
      <c r="D1355" s="48">
        <f t="shared" si="346"/>
        <v>1</v>
      </c>
      <c r="E1355" s="309">
        <v>426</v>
      </c>
      <c r="F1355" s="253">
        <f t="shared" si="335"/>
        <v>1</v>
      </c>
      <c r="G1355" s="84"/>
      <c r="H1355" s="48"/>
      <c r="I1355" s="79">
        <f t="shared" si="339"/>
        <v>1</v>
      </c>
      <c r="N1355" s="25" t="str">
        <f t="shared" si="332"/>
        <v>SM</v>
      </c>
      <c r="O1355" s="25">
        <f t="shared" si="340"/>
        <v>17</v>
      </c>
      <c r="P1355" s="25">
        <f t="shared" si="341"/>
        <v>17.440000000000001</v>
      </c>
      <c r="Q1355" s="25">
        <f t="shared" si="342"/>
        <v>0</v>
      </c>
      <c r="R1355" s="25">
        <f t="shared" si="345"/>
        <v>0</v>
      </c>
      <c r="S1355" s="25">
        <f t="shared" si="343"/>
        <v>395</v>
      </c>
      <c r="T1355" s="25">
        <f t="shared" si="344"/>
        <v>445</v>
      </c>
    </row>
    <row r="1356" spans="1:20" x14ac:dyDescent="0.25">
      <c r="A1356" s="2">
        <v>46256</v>
      </c>
      <c r="B1356" s="100" t="s">
        <v>811</v>
      </c>
      <c r="C1356" s="76">
        <v>17.100000000000001</v>
      </c>
      <c r="D1356" s="48">
        <f t="shared" si="346"/>
        <v>1</v>
      </c>
      <c r="E1356" s="270">
        <v>464</v>
      </c>
      <c r="F1356" s="253">
        <f t="shared" si="335"/>
        <v>0</v>
      </c>
      <c r="G1356" s="84"/>
      <c r="H1356" s="48"/>
      <c r="I1356" s="79">
        <f t="shared" si="339"/>
        <v>0</v>
      </c>
      <c r="N1356" s="25" t="str">
        <f t="shared" si="332"/>
        <v>SM</v>
      </c>
      <c r="O1356" s="25">
        <f t="shared" si="340"/>
        <v>17</v>
      </c>
      <c r="P1356" s="25">
        <f t="shared" si="341"/>
        <v>17.440000000000001</v>
      </c>
      <c r="Q1356" s="25">
        <f t="shared" si="342"/>
        <v>0</v>
      </c>
      <c r="R1356" s="25">
        <f t="shared" si="345"/>
        <v>0</v>
      </c>
      <c r="S1356" s="25">
        <f t="shared" si="343"/>
        <v>395</v>
      </c>
      <c r="T1356" s="25">
        <f t="shared" si="344"/>
        <v>445</v>
      </c>
    </row>
    <row r="1357" spans="1:20" x14ac:dyDescent="0.25">
      <c r="A1357" s="2">
        <v>46256</v>
      </c>
      <c r="B1357" s="100" t="s">
        <v>809</v>
      </c>
      <c r="C1357" s="213">
        <v>16.899999999999999</v>
      </c>
      <c r="D1357" s="48">
        <f t="shared" si="346"/>
        <v>0</v>
      </c>
      <c r="E1357" s="270">
        <v>462</v>
      </c>
      <c r="F1357" s="253">
        <f t="shared" si="335"/>
        <v>0</v>
      </c>
      <c r="G1357" s="84"/>
      <c r="H1357" s="48"/>
      <c r="I1357" s="79">
        <f t="shared" si="339"/>
        <v>0</v>
      </c>
      <c r="N1357" s="25" t="str">
        <f t="shared" si="332"/>
        <v>SM</v>
      </c>
      <c r="O1357" s="25">
        <f t="shared" si="340"/>
        <v>17</v>
      </c>
      <c r="P1357" s="25">
        <f t="shared" si="341"/>
        <v>17.440000000000001</v>
      </c>
      <c r="Q1357" s="25">
        <f t="shared" si="342"/>
        <v>0</v>
      </c>
      <c r="R1357" s="25">
        <f t="shared" si="345"/>
        <v>0</v>
      </c>
      <c r="S1357" s="25">
        <f t="shared" si="343"/>
        <v>395</v>
      </c>
      <c r="T1357" s="25">
        <f t="shared" si="344"/>
        <v>445</v>
      </c>
    </row>
    <row r="1358" spans="1:20" x14ac:dyDescent="0.25">
      <c r="A1358" s="2">
        <v>46256</v>
      </c>
      <c r="B1358" s="100" t="s">
        <v>812</v>
      </c>
      <c r="C1358" s="76">
        <v>17.3</v>
      </c>
      <c r="D1358" s="48">
        <f t="shared" si="346"/>
        <v>1</v>
      </c>
      <c r="E1358" s="309">
        <v>433</v>
      </c>
      <c r="F1358" s="253">
        <f t="shared" si="335"/>
        <v>1</v>
      </c>
      <c r="G1358" s="84"/>
      <c r="H1358" s="48"/>
      <c r="I1358" s="79">
        <f t="shared" si="339"/>
        <v>1</v>
      </c>
      <c r="N1358" s="25" t="str">
        <f t="shared" si="332"/>
        <v>SM</v>
      </c>
      <c r="O1358" s="25">
        <f t="shared" si="340"/>
        <v>17</v>
      </c>
      <c r="P1358" s="25">
        <f t="shared" si="341"/>
        <v>17.440000000000001</v>
      </c>
      <c r="Q1358" s="25">
        <f t="shared" si="342"/>
        <v>0</v>
      </c>
      <c r="R1358" s="25">
        <f t="shared" si="345"/>
        <v>0</v>
      </c>
      <c r="S1358" s="25">
        <f t="shared" si="343"/>
        <v>395</v>
      </c>
      <c r="T1358" s="25">
        <f t="shared" si="344"/>
        <v>445</v>
      </c>
    </row>
    <row r="1359" spans="1:20" x14ac:dyDescent="0.25">
      <c r="A1359" s="2">
        <v>46256</v>
      </c>
      <c r="B1359" s="100" t="s">
        <v>867</v>
      </c>
      <c r="C1359" s="76">
        <v>17</v>
      </c>
      <c r="D1359" s="48">
        <f t="shared" si="346"/>
        <v>1</v>
      </c>
      <c r="E1359" s="309">
        <v>434</v>
      </c>
      <c r="F1359" s="253">
        <f t="shared" si="335"/>
        <v>1</v>
      </c>
      <c r="G1359" s="84"/>
      <c r="H1359" s="48"/>
      <c r="I1359" s="79">
        <f t="shared" si="339"/>
        <v>1</v>
      </c>
      <c r="N1359" s="25" t="str">
        <f t="shared" si="332"/>
        <v>SM</v>
      </c>
      <c r="O1359" s="25">
        <f t="shared" si="340"/>
        <v>17</v>
      </c>
      <c r="P1359" s="25">
        <f t="shared" si="341"/>
        <v>17.440000000000001</v>
      </c>
      <c r="Q1359" s="25">
        <f t="shared" si="342"/>
        <v>0</v>
      </c>
      <c r="R1359" s="25">
        <f t="shared" si="345"/>
        <v>0</v>
      </c>
      <c r="S1359" s="25">
        <f t="shared" si="343"/>
        <v>395</v>
      </c>
      <c r="T1359" s="25">
        <f t="shared" si="344"/>
        <v>445</v>
      </c>
    </row>
    <row r="1360" spans="1:20" x14ac:dyDescent="0.25">
      <c r="A1360" s="2">
        <v>46256</v>
      </c>
      <c r="B1360" s="100" t="s">
        <v>868</v>
      </c>
      <c r="C1360" s="76">
        <v>17.3</v>
      </c>
      <c r="D1360" s="48">
        <f t="shared" si="346"/>
        <v>1</v>
      </c>
      <c r="E1360" s="309">
        <v>419</v>
      </c>
      <c r="F1360" s="253">
        <f t="shared" si="335"/>
        <v>1</v>
      </c>
      <c r="G1360" s="84"/>
      <c r="H1360" s="48"/>
      <c r="I1360" s="79">
        <f t="shared" si="339"/>
        <v>1</v>
      </c>
      <c r="N1360" s="25" t="str">
        <f t="shared" si="332"/>
        <v>SM</v>
      </c>
      <c r="O1360" s="25">
        <f t="shared" si="340"/>
        <v>17</v>
      </c>
      <c r="P1360" s="25">
        <f t="shared" si="341"/>
        <v>17.440000000000001</v>
      </c>
      <c r="Q1360" s="25">
        <f t="shared" si="342"/>
        <v>0</v>
      </c>
      <c r="R1360" s="25">
        <f t="shared" si="345"/>
        <v>0</v>
      </c>
      <c r="S1360" s="25">
        <f t="shared" si="343"/>
        <v>395</v>
      </c>
      <c r="T1360" s="25">
        <f t="shared" si="344"/>
        <v>445</v>
      </c>
    </row>
    <row r="1361" spans="1:20" x14ac:dyDescent="0.25">
      <c r="A1361" s="2">
        <v>46256</v>
      </c>
      <c r="B1361" s="100" t="s">
        <v>869</v>
      </c>
      <c r="C1361" s="76">
        <v>17.100000000000001</v>
      </c>
      <c r="D1361" s="48">
        <f t="shared" si="346"/>
        <v>1</v>
      </c>
      <c r="E1361" s="309">
        <v>424</v>
      </c>
      <c r="F1361" s="253">
        <f t="shared" si="335"/>
        <v>1</v>
      </c>
      <c r="G1361" s="84"/>
      <c r="H1361" s="48"/>
      <c r="I1361" s="79">
        <f t="shared" si="339"/>
        <v>1</v>
      </c>
      <c r="N1361" s="25" t="str">
        <f t="shared" ref="N1361:N1442" si="347">LEFT(B1361,2)</f>
        <v>SM</v>
      </c>
      <c r="O1361" s="25">
        <f t="shared" si="340"/>
        <v>17</v>
      </c>
      <c r="P1361" s="25">
        <f t="shared" si="341"/>
        <v>17.440000000000001</v>
      </c>
      <c r="Q1361" s="25">
        <f t="shared" si="342"/>
        <v>0</v>
      </c>
      <c r="R1361" s="25">
        <f t="shared" si="345"/>
        <v>0</v>
      </c>
      <c r="S1361" s="25">
        <f t="shared" si="343"/>
        <v>395</v>
      </c>
      <c r="T1361" s="25">
        <f t="shared" si="344"/>
        <v>445</v>
      </c>
    </row>
    <row r="1362" spans="1:20" x14ac:dyDescent="0.25">
      <c r="A1362" s="2">
        <v>46256</v>
      </c>
      <c r="B1362" s="100" t="s">
        <v>870</v>
      </c>
      <c r="C1362" s="76">
        <v>17.100000000000001</v>
      </c>
      <c r="D1362" s="48">
        <f t="shared" si="346"/>
        <v>1</v>
      </c>
      <c r="E1362" s="309">
        <v>422</v>
      </c>
      <c r="F1362" s="253">
        <f t="shared" si="335"/>
        <v>1</v>
      </c>
      <c r="G1362" s="84"/>
      <c r="H1362" s="48"/>
      <c r="I1362" s="79">
        <f t="shared" si="339"/>
        <v>1</v>
      </c>
      <c r="N1362" s="25" t="str">
        <f t="shared" si="347"/>
        <v>SM</v>
      </c>
      <c r="O1362" s="25">
        <f t="shared" si="340"/>
        <v>17</v>
      </c>
      <c r="P1362" s="25">
        <f t="shared" si="341"/>
        <v>17.440000000000001</v>
      </c>
      <c r="Q1362" s="25">
        <f t="shared" si="342"/>
        <v>0</v>
      </c>
      <c r="R1362" s="25">
        <f t="shared" si="345"/>
        <v>0</v>
      </c>
      <c r="S1362" s="25">
        <f t="shared" si="343"/>
        <v>395</v>
      </c>
      <c r="T1362" s="25">
        <f t="shared" si="344"/>
        <v>445</v>
      </c>
    </row>
    <row r="1363" spans="1:20" x14ac:dyDescent="0.25">
      <c r="A1363" s="2">
        <v>46256</v>
      </c>
      <c r="B1363" s="100" t="s">
        <v>871</v>
      </c>
      <c r="C1363" s="76">
        <v>17.100000000000001</v>
      </c>
      <c r="D1363" s="48">
        <f t="shared" si="346"/>
        <v>1</v>
      </c>
      <c r="E1363" s="270">
        <v>508</v>
      </c>
      <c r="F1363" s="253">
        <f t="shared" si="335"/>
        <v>0</v>
      </c>
      <c r="G1363" s="84"/>
      <c r="H1363" s="48"/>
      <c r="I1363" s="79">
        <f t="shared" si="339"/>
        <v>0</v>
      </c>
      <c r="N1363" s="25" t="str">
        <f t="shared" si="347"/>
        <v>SM</v>
      </c>
      <c r="O1363" s="25">
        <f t="shared" si="340"/>
        <v>17</v>
      </c>
      <c r="P1363" s="25">
        <f t="shared" si="341"/>
        <v>17.440000000000001</v>
      </c>
      <c r="Q1363" s="25">
        <f t="shared" si="342"/>
        <v>0</v>
      </c>
      <c r="R1363" s="25">
        <f t="shared" si="345"/>
        <v>0</v>
      </c>
      <c r="S1363" s="25">
        <f t="shared" si="343"/>
        <v>395</v>
      </c>
      <c r="T1363" s="25">
        <f t="shared" si="344"/>
        <v>445</v>
      </c>
    </row>
    <row r="1364" spans="1:20" x14ac:dyDescent="0.25">
      <c r="A1364" s="2">
        <v>46256</v>
      </c>
      <c r="B1364" s="100" t="s">
        <v>872</v>
      </c>
      <c r="C1364" s="76">
        <v>17</v>
      </c>
      <c r="D1364" s="48">
        <f t="shared" si="346"/>
        <v>1</v>
      </c>
      <c r="E1364" s="270">
        <v>454</v>
      </c>
      <c r="F1364" s="253">
        <f t="shared" si="335"/>
        <v>0</v>
      </c>
      <c r="G1364" s="84"/>
      <c r="H1364" s="48"/>
      <c r="I1364" s="79">
        <f t="shared" si="339"/>
        <v>0</v>
      </c>
      <c r="N1364" s="25" t="str">
        <f t="shared" si="347"/>
        <v>SM</v>
      </c>
      <c r="O1364" s="25">
        <f t="shared" si="340"/>
        <v>17</v>
      </c>
      <c r="P1364" s="25">
        <f t="shared" si="341"/>
        <v>17.440000000000001</v>
      </c>
      <c r="Q1364" s="25">
        <f t="shared" si="342"/>
        <v>0</v>
      </c>
      <c r="R1364" s="25">
        <f t="shared" si="345"/>
        <v>0</v>
      </c>
      <c r="S1364" s="25">
        <f t="shared" si="343"/>
        <v>395</v>
      </c>
      <c r="T1364" s="25">
        <f t="shared" si="344"/>
        <v>445</v>
      </c>
    </row>
    <row r="1365" spans="1:20" x14ac:dyDescent="0.25">
      <c r="A1365" s="2">
        <v>46258</v>
      </c>
      <c r="B1365" s="100" t="s">
        <v>1646</v>
      </c>
      <c r="C1365" s="76">
        <v>11.9</v>
      </c>
      <c r="D1365" s="48">
        <f t="shared" si="346"/>
        <v>1</v>
      </c>
      <c r="E1365" s="252">
        <v>369</v>
      </c>
      <c r="F1365" s="253">
        <f t="shared" si="335"/>
        <v>1</v>
      </c>
      <c r="G1365" s="84">
        <v>12.18</v>
      </c>
      <c r="H1365" s="48">
        <f t="shared" ref="H1365:H1375" si="348">IF(+(IF(G1365&lt;Q1365,0,IF(G1365&gt;R1365,0,1)))=1,1,0)</f>
        <v>1</v>
      </c>
      <c r="I1365" s="79">
        <f t="shared" ref="I1365:I1375" si="349">IF(+(IF(C1365&lt;O1365,0,IF(C1365&gt;P1365,0,1)))+(IF(E1365&lt;S1365,0,IF(E1365&gt;T1365,0,1)))+(IF(G1365&lt;Q1365,0,IF(G1365&gt;R1365,0,1)))=3,1,0)</f>
        <v>1</v>
      </c>
      <c r="N1365" s="25" t="str">
        <f t="shared" si="347"/>
        <v>CA</v>
      </c>
      <c r="O1365" s="25">
        <f t="shared" si="340"/>
        <v>11.6</v>
      </c>
      <c r="P1365" s="25">
        <f t="shared" si="341"/>
        <v>12.04</v>
      </c>
      <c r="Q1365" s="25">
        <f t="shared" si="342"/>
        <v>8</v>
      </c>
      <c r="R1365" s="25">
        <f t="shared" si="345"/>
        <v>14.4</v>
      </c>
      <c r="S1365" s="25">
        <f t="shared" si="343"/>
        <v>325</v>
      </c>
      <c r="T1365" s="25">
        <f t="shared" si="344"/>
        <v>380</v>
      </c>
    </row>
    <row r="1366" spans="1:20" x14ac:dyDescent="0.25">
      <c r="A1366" s="2">
        <v>46258</v>
      </c>
      <c r="B1366" s="100" t="s">
        <v>1647</v>
      </c>
      <c r="C1366" s="76">
        <v>11.6</v>
      </c>
      <c r="D1366" s="48">
        <f t="shared" si="346"/>
        <v>1</v>
      </c>
      <c r="E1366" s="270">
        <v>386</v>
      </c>
      <c r="F1366" s="253">
        <f t="shared" si="335"/>
        <v>0</v>
      </c>
      <c r="G1366" s="84">
        <v>12.13</v>
      </c>
      <c r="H1366" s="48">
        <f t="shared" si="348"/>
        <v>1</v>
      </c>
      <c r="I1366" s="79">
        <f t="shared" si="349"/>
        <v>0</v>
      </c>
      <c r="N1366" s="25" t="str">
        <f t="shared" si="347"/>
        <v>CA</v>
      </c>
      <c r="O1366" s="25">
        <f t="shared" si="340"/>
        <v>11.6</v>
      </c>
      <c r="P1366" s="25">
        <f t="shared" si="341"/>
        <v>12.04</v>
      </c>
      <c r="Q1366" s="25">
        <f t="shared" si="342"/>
        <v>8</v>
      </c>
      <c r="R1366" s="25">
        <f t="shared" si="345"/>
        <v>14.4</v>
      </c>
      <c r="S1366" s="25">
        <f t="shared" si="343"/>
        <v>325</v>
      </c>
      <c r="T1366" s="25">
        <f t="shared" si="344"/>
        <v>380</v>
      </c>
    </row>
    <row r="1367" spans="1:20" x14ac:dyDescent="0.25">
      <c r="A1367" s="2">
        <v>46258</v>
      </c>
      <c r="B1367" s="100" t="s">
        <v>1648</v>
      </c>
      <c r="C1367" s="76">
        <v>11.9</v>
      </c>
      <c r="D1367" s="48">
        <f t="shared" si="346"/>
        <v>1</v>
      </c>
      <c r="E1367" s="252">
        <v>372</v>
      </c>
      <c r="F1367" s="253">
        <f t="shared" si="335"/>
        <v>1</v>
      </c>
      <c r="G1367" s="84">
        <v>11.13</v>
      </c>
      <c r="H1367" s="48">
        <f t="shared" si="348"/>
        <v>1</v>
      </c>
      <c r="I1367" s="79">
        <f t="shared" si="349"/>
        <v>1</v>
      </c>
      <c r="N1367" s="25" t="str">
        <f t="shared" si="347"/>
        <v>CA</v>
      </c>
      <c r="O1367" s="25">
        <f t="shared" si="340"/>
        <v>11.6</v>
      </c>
      <c r="P1367" s="25">
        <f t="shared" si="341"/>
        <v>12.04</v>
      </c>
      <c r="Q1367" s="25">
        <f t="shared" si="342"/>
        <v>8</v>
      </c>
      <c r="R1367" s="25">
        <f t="shared" si="345"/>
        <v>14.4</v>
      </c>
      <c r="S1367" s="25">
        <f t="shared" si="343"/>
        <v>325</v>
      </c>
      <c r="T1367" s="25">
        <f t="shared" si="344"/>
        <v>380</v>
      </c>
    </row>
    <row r="1368" spans="1:20" x14ac:dyDescent="0.25">
      <c r="A1368" s="2">
        <v>46258</v>
      </c>
      <c r="B1368" s="100" t="s">
        <v>1649</v>
      </c>
      <c r="C1368" s="76">
        <v>11.9</v>
      </c>
      <c r="D1368" s="48">
        <f t="shared" si="346"/>
        <v>1</v>
      </c>
      <c r="E1368" s="252">
        <v>363</v>
      </c>
      <c r="F1368" s="253">
        <f t="shared" si="335"/>
        <v>1</v>
      </c>
      <c r="G1368" s="84">
        <v>12.840999999999999</v>
      </c>
      <c r="H1368" s="48">
        <f t="shared" si="348"/>
        <v>1</v>
      </c>
      <c r="I1368" s="79">
        <f t="shared" si="349"/>
        <v>1</v>
      </c>
      <c r="N1368" s="25" t="str">
        <f t="shared" si="347"/>
        <v>CA</v>
      </c>
      <c r="O1368" s="25">
        <f t="shared" si="340"/>
        <v>11.6</v>
      </c>
      <c r="P1368" s="25">
        <f t="shared" si="341"/>
        <v>12.04</v>
      </c>
      <c r="Q1368" s="25">
        <f t="shared" si="342"/>
        <v>8</v>
      </c>
      <c r="R1368" s="25">
        <f t="shared" si="345"/>
        <v>14.4</v>
      </c>
      <c r="S1368" s="25">
        <f t="shared" si="343"/>
        <v>325</v>
      </c>
      <c r="T1368" s="25">
        <f t="shared" si="344"/>
        <v>380</v>
      </c>
    </row>
    <row r="1369" spans="1:20" x14ac:dyDescent="0.25">
      <c r="A1369" s="2">
        <v>46258</v>
      </c>
      <c r="B1369" s="100" t="s">
        <v>1650</v>
      </c>
      <c r="C1369" s="76">
        <v>11.8</v>
      </c>
      <c r="D1369" s="48">
        <f t="shared" si="346"/>
        <v>1</v>
      </c>
      <c r="E1369" s="252">
        <v>347</v>
      </c>
      <c r="F1369" s="253">
        <f t="shared" si="335"/>
        <v>1</v>
      </c>
      <c r="G1369" s="84">
        <v>12.84</v>
      </c>
      <c r="H1369" s="48">
        <f t="shared" si="348"/>
        <v>1</v>
      </c>
      <c r="I1369" s="79">
        <f t="shared" si="349"/>
        <v>1</v>
      </c>
      <c r="N1369" s="25" t="str">
        <f t="shared" si="347"/>
        <v>CA</v>
      </c>
      <c r="O1369" s="25">
        <f t="shared" si="340"/>
        <v>11.6</v>
      </c>
      <c r="P1369" s="25">
        <f t="shared" si="341"/>
        <v>12.04</v>
      </c>
      <c r="Q1369" s="25">
        <f t="shared" si="342"/>
        <v>8</v>
      </c>
      <c r="R1369" s="25">
        <f t="shared" si="345"/>
        <v>14.4</v>
      </c>
      <c r="S1369" s="25">
        <f t="shared" si="343"/>
        <v>325</v>
      </c>
      <c r="T1369" s="25">
        <f t="shared" si="344"/>
        <v>380</v>
      </c>
    </row>
    <row r="1370" spans="1:20" x14ac:dyDescent="0.25">
      <c r="A1370" s="2">
        <v>46258</v>
      </c>
      <c r="B1370" s="100" t="s">
        <v>1651</v>
      </c>
      <c r="C1370" s="76">
        <v>11.8</v>
      </c>
      <c r="D1370" s="48">
        <f t="shared" si="346"/>
        <v>1</v>
      </c>
      <c r="E1370" s="252">
        <v>348</v>
      </c>
      <c r="F1370" s="253">
        <f t="shared" si="335"/>
        <v>1</v>
      </c>
      <c r="G1370" s="84">
        <v>12.28</v>
      </c>
      <c r="H1370" s="48">
        <f t="shared" si="348"/>
        <v>1</v>
      </c>
      <c r="I1370" s="79">
        <f t="shared" si="349"/>
        <v>1</v>
      </c>
      <c r="N1370" s="25" t="str">
        <f t="shared" si="347"/>
        <v>CA</v>
      </c>
      <c r="O1370" s="25">
        <f t="shared" si="340"/>
        <v>11.6</v>
      </c>
      <c r="P1370" s="25">
        <f t="shared" si="341"/>
        <v>12.04</v>
      </c>
      <c r="Q1370" s="25">
        <f t="shared" si="342"/>
        <v>8</v>
      </c>
      <c r="R1370" s="25">
        <f t="shared" si="345"/>
        <v>14.4</v>
      </c>
      <c r="S1370" s="25">
        <f t="shared" si="343"/>
        <v>325</v>
      </c>
      <c r="T1370" s="25">
        <f t="shared" si="344"/>
        <v>380</v>
      </c>
    </row>
    <row r="1371" spans="1:20" x14ac:dyDescent="0.25">
      <c r="A1371" s="2">
        <v>46258</v>
      </c>
      <c r="B1371" s="100" t="s">
        <v>1652</v>
      </c>
      <c r="C1371" s="76">
        <v>11.8</v>
      </c>
      <c r="D1371" s="48">
        <f t="shared" si="346"/>
        <v>1</v>
      </c>
      <c r="E1371" s="252">
        <v>372</v>
      </c>
      <c r="F1371" s="253">
        <f t="shared" si="335"/>
        <v>1</v>
      </c>
      <c r="G1371" s="84">
        <v>12.53</v>
      </c>
      <c r="H1371" s="48">
        <f t="shared" si="348"/>
        <v>1</v>
      </c>
      <c r="I1371" s="79">
        <f t="shared" si="349"/>
        <v>1</v>
      </c>
      <c r="N1371" s="25" t="str">
        <f t="shared" si="347"/>
        <v>CA</v>
      </c>
      <c r="O1371" s="25">
        <f t="shared" si="340"/>
        <v>11.6</v>
      </c>
      <c r="P1371" s="25">
        <f t="shared" si="341"/>
        <v>12.04</v>
      </c>
      <c r="Q1371" s="25">
        <f t="shared" si="342"/>
        <v>8</v>
      </c>
      <c r="R1371" s="25">
        <f t="shared" si="345"/>
        <v>14.4</v>
      </c>
      <c r="S1371" s="25">
        <f t="shared" si="343"/>
        <v>325</v>
      </c>
      <c r="T1371" s="25">
        <f t="shared" si="344"/>
        <v>380</v>
      </c>
    </row>
    <row r="1372" spans="1:20" x14ac:dyDescent="0.25">
      <c r="A1372" s="2">
        <v>46258</v>
      </c>
      <c r="B1372" s="100" t="s">
        <v>1653</v>
      </c>
      <c r="C1372" s="76">
        <v>11.8</v>
      </c>
      <c r="D1372" s="48">
        <f t="shared" si="346"/>
        <v>1</v>
      </c>
      <c r="E1372" s="252">
        <v>372</v>
      </c>
      <c r="F1372" s="253">
        <f t="shared" si="335"/>
        <v>1</v>
      </c>
      <c r="G1372" s="84">
        <v>12.38</v>
      </c>
      <c r="H1372" s="48">
        <f t="shared" si="348"/>
        <v>1</v>
      </c>
      <c r="I1372" s="79">
        <f t="shared" si="349"/>
        <v>1</v>
      </c>
      <c r="N1372" s="25" t="str">
        <f t="shared" si="347"/>
        <v>CA</v>
      </c>
      <c r="O1372" s="25">
        <f t="shared" si="340"/>
        <v>11.6</v>
      </c>
      <c r="P1372" s="25">
        <f t="shared" si="341"/>
        <v>12.04</v>
      </c>
      <c r="Q1372" s="25">
        <f t="shared" si="342"/>
        <v>8</v>
      </c>
      <c r="R1372" s="25">
        <f t="shared" si="345"/>
        <v>14.4</v>
      </c>
      <c r="S1372" s="25">
        <f t="shared" si="343"/>
        <v>325</v>
      </c>
      <c r="T1372" s="25">
        <f t="shared" si="344"/>
        <v>380</v>
      </c>
    </row>
    <row r="1373" spans="1:20" x14ac:dyDescent="0.25">
      <c r="A1373" s="2">
        <v>46258</v>
      </c>
      <c r="B1373" s="100" t="s">
        <v>1654</v>
      </c>
      <c r="C1373" s="76">
        <v>11.8</v>
      </c>
      <c r="D1373" s="48">
        <f t="shared" si="346"/>
        <v>1</v>
      </c>
      <c r="E1373" s="252">
        <v>373</v>
      </c>
      <c r="F1373" s="253">
        <f t="shared" si="335"/>
        <v>1</v>
      </c>
      <c r="G1373" s="84">
        <v>10.57</v>
      </c>
      <c r="H1373" s="48">
        <f t="shared" si="348"/>
        <v>1</v>
      </c>
      <c r="I1373" s="79">
        <f t="shared" si="349"/>
        <v>1</v>
      </c>
      <c r="N1373" s="25" t="str">
        <f t="shared" si="347"/>
        <v>CA</v>
      </c>
      <c r="O1373" s="25">
        <f t="shared" si="340"/>
        <v>11.6</v>
      </c>
      <c r="P1373" s="25">
        <f t="shared" si="341"/>
        <v>12.04</v>
      </c>
      <c r="Q1373" s="25">
        <f t="shared" si="342"/>
        <v>8</v>
      </c>
      <c r="R1373" s="25">
        <f t="shared" si="345"/>
        <v>14.4</v>
      </c>
      <c r="S1373" s="25">
        <f t="shared" si="343"/>
        <v>325</v>
      </c>
      <c r="T1373" s="25">
        <f t="shared" si="344"/>
        <v>380</v>
      </c>
    </row>
    <row r="1374" spans="1:20" x14ac:dyDescent="0.25">
      <c r="A1374" s="2">
        <v>46258</v>
      </c>
      <c r="B1374" s="100" t="s">
        <v>1655</v>
      </c>
      <c r="C1374" s="76">
        <v>11.7</v>
      </c>
      <c r="D1374" s="48">
        <f t="shared" si="346"/>
        <v>1</v>
      </c>
      <c r="E1374" s="270">
        <v>391</v>
      </c>
      <c r="F1374" s="253">
        <f t="shared" si="335"/>
        <v>0</v>
      </c>
      <c r="G1374" s="84">
        <v>10.51</v>
      </c>
      <c r="H1374" s="48">
        <f t="shared" si="348"/>
        <v>1</v>
      </c>
      <c r="I1374" s="79">
        <f t="shared" si="349"/>
        <v>0</v>
      </c>
      <c r="N1374" s="25" t="str">
        <f t="shared" si="347"/>
        <v>CA</v>
      </c>
      <c r="O1374" s="25">
        <f t="shared" si="340"/>
        <v>11.6</v>
      </c>
      <c r="P1374" s="25">
        <f t="shared" si="341"/>
        <v>12.04</v>
      </c>
      <c r="Q1374" s="25">
        <f t="shared" si="342"/>
        <v>8</v>
      </c>
      <c r="R1374" s="25">
        <f t="shared" si="345"/>
        <v>14.4</v>
      </c>
      <c r="S1374" s="25">
        <f t="shared" si="343"/>
        <v>325</v>
      </c>
      <c r="T1374" s="25">
        <f t="shared" si="344"/>
        <v>380</v>
      </c>
    </row>
    <row r="1375" spans="1:20" x14ac:dyDescent="0.25">
      <c r="A1375" s="2">
        <v>46259</v>
      </c>
      <c r="B1375" s="100" t="s">
        <v>1656</v>
      </c>
      <c r="C1375" s="76">
        <v>11.9</v>
      </c>
      <c r="D1375" s="48">
        <f t="shared" si="346"/>
        <v>1</v>
      </c>
      <c r="E1375" s="270">
        <v>435</v>
      </c>
      <c r="F1375" s="253">
        <f t="shared" si="335"/>
        <v>0</v>
      </c>
      <c r="G1375" s="84">
        <v>10.16</v>
      </c>
      <c r="H1375" s="48">
        <f t="shared" si="348"/>
        <v>1</v>
      </c>
      <c r="I1375" s="79">
        <f t="shared" si="349"/>
        <v>0</v>
      </c>
      <c r="N1375" s="25" t="str">
        <f t="shared" si="347"/>
        <v>CA</v>
      </c>
      <c r="O1375" s="25">
        <f t="shared" si="340"/>
        <v>11.6</v>
      </c>
      <c r="P1375" s="25">
        <f t="shared" si="341"/>
        <v>12.04</v>
      </c>
      <c r="Q1375" s="25">
        <f t="shared" si="342"/>
        <v>8</v>
      </c>
      <c r="R1375" s="25">
        <f t="shared" si="345"/>
        <v>14.4</v>
      </c>
      <c r="S1375" s="25">
        <f t="shared" si="343"/>
        <v>325</v>
      </c>
      <c r="T1375" s="25">
        <f t="shared" si="344"/>
        <v>380</v>
      </c>
    </row>
    <row r="1376" spans="1:20" x14ac:dyDescent="0.25">
      <c r="A1376" s="2">
        <v>46259</v>
      </c>
      <c r="B1376" s="100" t="s">
        <v>1657</v>
      </c>
      <c r="C1376" s="76">
        <v>11.8</v>
      </c>
      <c r="D1376" s="48">
        <f t="shared" si="346"/>
        <v>1</v>
      </c>
      <c r="E1376" s="270">
        <v>436</v>
      </c>
      <c r="F1376" s="253">
        <f t="shared" si="335"/>
        <v>0</v>
      </c>
      <c r="G1376" s="84">
        <v>10.24</v>
      </c>
      <c r="H1376" s="48">
        <f t="shared" ref="H1376:H1384" si="350">IF(+(IF(G1376&lt;Q1376,0,IF(G1376&gt;R1376,0,1)))=1,1,0)</f>
        <v>1</v>
      </c>
      <c r="I1376" s="79">
        <f t="shared" ref="I1376:I1392" si="351">IF(+(IF(C1376&lt;O1376,0,IF(C1376&gt;P1376,0,1)))+(IF(E1376&lt;S1376,0,IF(E1376&gt;T1376,0,1)))+(IF(G1376&lt;Q1376,0,IF(G1376&gt;R1376,0,1)))=3,1,0)</f>
        <v>0</v>
      </c>
      <c r="N1376" s="25" t="str">
        <f t="shared" si="347"/>
        <v>CA</v>
      </c>
      <c r="O1376" s="25">
        <f t="shared" si="340"/>
        <v>11.6</v>
      </c>
      <c r="P1376" s="25">
        <f t="shared" si="341"/>
        <v>12.04</v>
      </c>
      <c r="Q1376" s="25">
        <f t="shared" si="342"/>
        <v>8</v>
      </c>
      <c r="R1376" s="25">
        <f t="shared" si="345"/>
        <v>14.4</v>
      </c>
      <c r="S1376" s="25">
        <f t="shared" si="343"/>
        <v>325</v>
      </c>
      <c r="T1376" s="25">
        <f t="shared" si="344"/>
        <v>380</v>
      </c>
    </row>
    <row r="1377" spans="1:20" x14ac:dyDescent="0.25">
      <c r="A1377" s="2">
        <v>46259</v>
      </c>
      <c r="B1377" s="100" t="s">
        <v>1658</v>
      </c>
      <c r="C1377" s="76">
        <v>11.8</v>
      </c>
      <c r="D1377" s="48">
        <f t="shared" si="346"/>
        <v>1</v>
      </c>
      <c r="E1377" s="270">
        <v>422</v>
      </c>
      <c r="F1377" s="253">
        <f t="shared" si="335"/>
        <v>0</v>
      </c>
      <c r="G1377" s="84">
        <v>11.91</v>
      </c>
      <c r="H1377" s="48">
        <f t="shared" si="350"/>
        <v>1</v>
      </c>
      <c r="I1377" s="79">
        <f t="shared" si="351"/>
        <v>0</v>
      </c>
      <c r="N1377" s="25" t="str">
        <f t="shared" si="347"/>
        <v>CA</v>
      </c>
      <c r="O1377" s="25">
        <f t="shared" si="340"/>
        <v>11.6</v>
      </c>
      <c r="P1377" s="25">
        <f t="shared" si="341"/>
        <v>12.04</v>
      </c>
      <c r="Q1377" s="25">
        <f t="shared" si="342"/>
        <v>8</v>
      </c>
      <c r="R1377" s="25">
        <f t="shared" si="345"/>
        <v>14.4</v>
      </c>
      <c r="S1377" s="25">
        <f t="shared" si="343"/>
        <v>325</v>
      </c>
      <c r="T1377" s="25">
        <f t="shared" si="344"/>
        <v>380</v>
      </c>
    </row>
    <row r="1378" spans="1:20" x14ac:dyDescent="0.25">
      <c r="A1378" s="2">
        <v>46259</v>
      </c>
      <c r="B1378" s="100" t="s">
        <v>1659</v>
      </c>
      <c r="C1378" s="76">
        <v>11.8</v>
      </c>
      <c r="D1378" s="48">
        <f t="shared" si="346"/>
        <v>1</v>
      </c>
      <c r="E1378" s="252">
        <v>355</v>
      </c>
      <c r="F1378" s="253">
        <f t="shared" si="335"/>
        <v>1</v>
      </c>
      <c r="G1378" s="84">
        <v>11.56</v>
      </c>
      <c r="H1378" s="48">
        <f t="shared" si="350"/>
        <v>1</v>
      </c>
      <c r="I1378" s="79">
        <f t="shared" si="351"/>
        <v>1</v>
      </c>
      <c r="N1378" s="25" t="str">
        <f t="shared" si="347"/>
        <v>CA</v>
      </c>
      <c r="O1378" s="25">
        <f t="shared" si="340"/>
        <v>11.6</v>
      </c>
      <c r="P1378" s="25">
        <f t="shared" si="341"/>
        <v>12.04</v>
      </c>
      <c r="Q1378" s="25">
        <f t="shared" si="342"/>
        <v>8</v>
      </c>
      <c r="R1378" s="25">
        <f t="shared" si="345"/>
        <v>14.4</v>
      </c>
      <c r="S1378" s="25">
        <f t="shared" si="343"/>
        <v>325</v>
      </c>
      <c r="T1378" s="25">
        <f t="shared" si="344"/>
        <v>380</v>
      </c>
    </row>
    <row r="1379" spans="1:20" x14ac:dyDescent="0.25">
      <c r="A1379" s="2">
        <v>46259</v>
      </c>
      <c r="B1379" s="100" t="s">
        <v>1660</v>
      </c>
      <c r="C1379" s="76">
        <v>11.7</v>
      </c>
      <c r="D1379" s="48">
        <f t="shared" si="346"/>
        <v>1</v>
      </c>
      <c r="E1379" s="252">
        <v>352</v>
      </c>
      <c r="F1379" s="253">
        <f t="shared" si="335"/>
        <v>1</v>
      </c>
      <c r="G1379" s="84">
        <v>12.26</v>
      </c>
      <c r="H1379" s="48">
        <f t="shared" si="350"/>
        <v>1</v>
      </c>
      <c r="I1379" s="79">
        <f t="shared" si="351"/>
        <v>1</v>
      </c>
      <c r="N1379" s="25" t="str">
        <f t="shared" si="347"/>
        <v>CA</v>
      </c>
      <c r="O1379" s="25">
        <f t="shared" si="340"/>
        <v>11.6</v>
      </c>
      <c r="P1379" s="25">
        <f t="shared" si="341"/>
        <v>12.04</v>
      </c>
      <c r="Q1379" s="25">
        <f t="shared" si="342"/>
        <v>8</v>
      </c>
      <c r="R1379" s="25">
        <f t="shared" si="345"/>
        <v>14.4</v>
      </c>
      <c r="S1379" s="25">
        <f t="shared" si="343"/>
        <v>325</v>
      </c>
      <c r="T1379" s="25">
        <f t="shared" si="344"/>
        <v>380</v>
      </c>
    </row>
    <row r="1380" spans="1:20" x14ac:dyDescent="0.25">
      <c r="A1380" s="2">
        <v>46259</v>
      </c>
      <c r="B1380" s="100" t="s">
        <v>1661</v>
      </c>
      <c r="C1380" s="76">
        <v>11.7</v>
      </c>
      <c r="D1380" s="48">
        <f t="shared" si="346"/>
        <v>1</v>
      </c>
      <c r="E1380" s="252">
        <v>351</v>
      </c>
      <c r="F1380" s="253">
        <f t="shared" si="335"/>
        <v>1</v>
      </c>
      <c r="G1380" s="84">
        <v>12.87</v>
      </c>
      <c r="H1380" s="48">
        <f t="shared" si="350"/>
        <v>1</v>
      </c>
      <c r="I1380" s="79">
        <f t="shared" si="351"/>
        <v>1</v>
      </c>
      <c r="N1380" s="25" t="str">
        <f t="shared" si="347"/>
        <v>CA</v>
      </c>
      <c r="O1380" s="25">
        <f t="shared" si="340"/>
        <v>11.6</v>
      </c>
      <c r="P1380" s="25">
        <f t="shared" si="341"/>
        <v>12.04</v>
      </c>
      <c r="Q1380" s="25">
        <f t="shared" si="342"/>
        <v>8</v>
      </c>
      <c r="R1380" s="25">
        <f t="shared" si="345"/>
        <v>14.4</v>
      </c>
      <c r="S1380" s="25">
        <f t="shared" si="343"/>
        <v>325</v>
      </c>
      <c r="T1380" s="25">
        <f t="shared" si="344"/>
        <v>380</v>
      </c>
    </row>
    <row r="1381" spans="1:20" x14ac:dyDescent="0.25">
      <c r="A1381" s="2">
        <v>46259</v>
      </c>
      <c r="B1381" s="100" t="s">
        <v>1662</v>
      </c>
      <c r="C1381" s="76">
        <v>11.7</v>
      </c>
      <c r="D1381" s="48">
        <f t="shared" si="346"/>
        <v>1</v>
      </c>
      <c r="E1381" s="252">
        <v>356</v>
      </c>
      <c r="F1381" s="253">
        <f t="shared" si="335"/>
        <v>1</v>
      </c>
      <c r="G1381" s="84">
        <v>13.03</v>
      </c>
      <c r="H1381" s="48">
        <f t="shared" si="350"/>
        <v>1</v>
      </c>
      <c r="I1381" s="79">
        <f t="shared" si="351"/>
        <v>1</v>
      </c>
      <c r="N1381" s="25" t="str">
        <f t="shared" si="347"/>
        <v>CA</v>
      </c>
      <c r="O1381" s="25">
        <f t="shared" si="340"/>
        <v>11.6</v>
      </c>
      <c r="P1381" s="25">
        <f t="shared" si="341"/>
        <v>12.04</v>
      </c>
      <c r="Q1381" s="25">
        <f t="shared" si="342"/>
        <v>8</v>
      </c>
      <c r="R1381" s="25">
        <f t="shared" si="345"/>
        <v>14.4</v>
      </c>
      <c r="S1381" s="25">
        <f t="shared" si="343"/>
        <v>325</v>
      </c>
      <c r="T1381" s="25">
        <f t="shared" si="344"/>
        <v>380</v>
      </c>
    </row>
    <row r="1382" spans="1:20" x14ac:dyDescent="0.25">
      <c r="A1382" s="2">
        <v>46259</v>
      </c>
      <c r="B1382" s="100" t="s">
        <v>1663</v>
      </c>
      <c r="C1382" s="76">
        <v>11.7</v>
      </c>
      <c r="D1382" s="48">
        <f t="shared" si="346"/>
        <v>1</v>
      </c>
      <c r="E1382" s="252">
        <v>351</v>
      </c>
      <c r="F1382" s="253">
        <f t="shared" si="335"/>
        <v>1</v>
      </c>
      <c r="G1382" s="84">
        <v>12.01</v>
      </c>
      <c r="H1382" s="48">
        <f t="shared" si="350"/>
        <v>1</v>
      </c>
      <c r="I1382" s="79">
        <f t="shared" si="351"/>
        <v>1</v>
      </c>
      <c r="N1382" s="25" t="str">
        <f t="shared" si="347"/>
        <v>CA</v>
      </c>
      <c r="O1382" s="25">
        <f t="shared" si="340"/>
        <v>11.6</v>
      </c>
      <c r="P1382" s="25">
        <f t="shared" si="341"/>
        <v>12.04</v>
      </c>
      <c r="Q1382" s="25">
        <f t="shared" si="342"/>
        <v>8</v>
      </c>
      <c r="R1382" s="25">
        <f t="shared" si="345"/>
        <v>14.4</v>
      </c>
      <c r="S1382" s="25">
        <f t="shared" si="343"/>
        <v>325</v>
      </c>
      <c r="T1382" s="25">
        <f t="shared" si="344"/>
        <v>380</v>
      </c>
    </row>
    <row r="1383" spans="1:20" x14ac:dyDescent="0.25">
      <c r="A1383" s="2">
        <v>46259</v>
      </c>
      <c r="B1383" s="100" t="s">
        <v>1664</v>
      </c>
      <c r="C1383" s="76">
        <v>11.8</v>
      </c>
      <c r="D1383" s="48">
        <f t="shared" si="346"/>
        <v>1</v>
      </c>
      <c r="E1383" s="252">
        <v>368</v>
      </c>
      <c r="F1383" s="253">
        <f t="shared" si="335"/>
        <v>1</v>
      </c>
      <c r="G1383" s="84">
        <v>12.3</v>
      </c>
      <c r="H1383" s="48">
        <f t="shared" si="350"/>
        <v>1</v>
      </c>
      <c r="I1383" s="79">
        <f t="shared" si="351"/>
        <v>1</v>
      </c>
      <c r="N1383" s="25" t="str">
        <f t="shared" si="347"/>
        <v>CA</v>
      </c>
      <c r="O1383" s="25">
        <f t="shared" si="340"/>
        <v>11.6</v>
      </c>
      <c r="P1383" s="25">
        <f t="shared" si="341"/>
        <v>12.04</v>
      </c>
      <c r="Q1383" s="25">
        <f t="shared" si="342"/>
        <v>8</v>
      </c>
      <c r="R1383" s="25">
        <f t="shared" si="345"/>
        <v>14.4</v>
      </c>
      <c r="S1383" s="25">
        <f t="shared" si="343"/>
        <v>325</v>
      </c>
      <c r="T1383" s="25">
        <f t="shared" si="344"/>
        <v>380</v>
      </c>
    </row>
    <row r="1384" spans="1:20" x14ac:dyDescent="0.25">
      <c r="A1384" s="2">
        <v>46260</v>
      </c>
      <c r="B1384" s="100" t="s">
        <v>1665</v>
      </c>
      <c r="C1384" s="76">
        <v>11.7</v>
      </c>
      <c r="D1384" s="48">
        <f t="shared" si="346"/>
        <v>1</v>
      </c>
      <c r="E1384" s="270">
        <v>364</v>
      </c>
      <c r="F1384" s="253">
        <f t="shared" si="335"/>
        <v>1</v>
      </c>
      <c r="G1384" s="84">
        <v>12.3</v>
      </c>
      <c r="H1384" s="48">
        <f t="shared" si="350"/>
        <v>1</v>
      </c>
      <c r="I1384" s="79">
        <f t="shared" si="351"/>
        <v>1</v>
      </c>
      <c r="N1384" s="25" t="str">
        <f t="shared" si="347"/>
        <v>CA</v>
      </c>
      <c r="O1384" s="25">
        <f t="shared" si="340"/>
        <v>11.6</v>
      </c>
      <c r="P1384" s="25">
        <f t="shared" si="341"/>
        <v>12.04</v>
      </c>
      <c r="Q1384" s="25">
        <f t="shared" si="342"/>
        <v>8</v>
      </c>
      <c r="R1384" s="25">
        <f t="shared" si="345"/>
        <v>14.4</v>
      </c>
      <c r="S1384" s="25">
        <f t="shared" si="343"/>
        <v>325</v>
      </c>
      <c r="T1384" s="25">
        <f t="shared" si="344"/>
        <v>380</v>
      </c>
    </row>
    <row r="1385" spans="1:20" x14ac:dyDescent="0.25">
      <c r="A1385" s="2">
        <v>46260</v>
      </c>
      <c r="B1385" s="100" t="s">
        <v>1666</v>
      </c>
      <c r="C1385" s="213">
        <v>14</v>
      </c>
      <c r="D1385" s="48">
        <f t="shared" si="346"/>
        <v>0</v>
      </c>
      <c r="E1385" s="252">
        <v>421</v>
      </c>
      <c r="F1385" s="253">
        <f t="shared" si="335"/>
        <v>1</v>
      </c>
      <c r="G1385" s="84"/>
      <c r="H1385" s="48"/>
      <c r="I1385" s="79">
        <f t="shared" si="351"/>
        <v>0</v>
      </c>
      <c r="N1385" s="25" t="str">
        <f t="shared" si="347"/>
        <v>VM</v>
      </c>
      <c r="O1385" s="25">
        <f t="shared" si="340"/>
        <v>14.2</v>
      </c>
      <c r="P1385" s="25">
        <f t="shared" si="341"/>
        <v>14.64</v>
      </c>
      <c r="Q1385" s="25">
        <f t="shared" si="342"/>
        <v>0</v>
      </c>
      <c r="R1385" s="25">
        <f t="shared" si="345"/>
        <v>0</v>
      </c>
      <c r="S1385" s="25">
        <f t="shared" si="343"/>
        <v>375</v>
      </c>
      <c r="T1385" s="25">
        <f t="shared" si="344"/>
        <v>425</v>
      </c>
    </row>
    <row r="1386" spans="1:20" x14ac:dyDescent="0.25">
      <c r="A1386" s="2">
        <v>46260</v>
      </c>
      <c r="B1386" s="100" t="s">
        <v>1667</v>
      </c>
      <c r="C1386" s="76">
        <v>14.3</v>
      </c>
      <c r="D1386" s="48">
        <f t="shared" si="346"/>
        <v>1</v>
      </c>
      <c r="E1386" s="270">
        <v>427</v>
      </c>
      <c r="F1386" s="253">
        <f t="shared" si="335"/>
        <v>0</v>
      </c>
      <c r="G1386" s="84"/>
      <c r="H1386" s="48"/>
      <c r="I1386" s="79">
        <f t="shared" si="351"/>
        <v>0</v>
      </c>
      <c r="N1386" s="25" t="str">
        <f t="shared" si="347"/>
        <v>VM</v>
      </c>
      <c r="O1386" s="25">
        <f t="shared" si="340"/>
        <v>14.2</v>
      </c>
      <c r="P1386" s="25">
        <f t="shared" si="341"/>
        <v>14.64</v>
      </c>
      <c r="Q1386" s="25">
        <f t="shared" si="342"/>
        <v>0</v>
      </c>
      <c r="R1386" s="25">
        <f t="shared" si="345"/>
        <v>0</v>
      </c>
      <c r="S1386" s="25">
        <f t="shared" si="343"/>
        <v>375</v>
      </c>
      <c r="T1386" s="25">
        <f t="shared" si="344"/>
        <v>425</v>
      </c>
    </row>
    <row r="1387" spans="1:20" x14ac:dyDescent="0.25">
      <c r="A1387" s="2">
        <v>46260</v>
      </c>
      <c r="B1387" s="100" t="s">
        <v>1668</v>
      </c>
      <c r="C1387" s="213">
        <v>14.1</v>
      </c>
      <c r="D1387" s="48">
        <f t="shared" si="346"/>
        <v>0</v>
      </c>
      <c r="E1387" s="252">
        <v>424</v>
      </c>
      <c r="F1387" s="253">
        <f t="shared" si="335"/>
        <v>1</v>
      </c>
      <c r="G1387" s="84"/>
      <c r="H1387" s="48"/>
      <c r="I1387" s="79">
        <f t="shared" si="351"/>
        <v>0</v>
      </c>
      <c r="N1387" s="25" t="str">
        <f t="shared" si="347"/>
        <v>VM</v>
      </c>
      <c r="O1387" s="25">
        <f t="shared" si="340"/>
        <v>14.2</v>
      </c>
      <c r="P1387" s="25">
        <f t="shared" si="341"/>
        <v>14.64</v>
      </c>
      <c r="Q1387" s="25">
        <f t="shared" si="342"/>
        <v>0</v>
      </c>
      <c r="R1387" s="25">
        <f t="shared" si="345"/>
        <v>0</v>
      </c>
      <c r="S1387" s="25">
        <f t="shared" si="343"/>
        <v>375</v>
      </c>
      <c r="T1387" s="25">
        <f t="shared" si="344"/>
        <v>425</v>
      </c>
    </row>
    <row r="1388" spans="1:20" x14ac:dyDescent="0.25">
      <c r="A1388" s="2">
        <v>46260</v>
      </c>
      <c r="B1388" s="100" t="s">
        <v>1669</v>
      </c>
      <c r="C1388" s="213">
        <v>14.1</v>
      </c>
      <c r="D1388" s="48">
        <f t="shared" si="346"/>
        <v>0</v>
      </c>
      <c r="E1388" s="252">
        <v>419</v>
      </c>
      <c r="F1388" s="253">
        <f t="shared" ref="F1388:F1416" si="352">IF(+(IF(E1388&lt;S1388,0,IF(E1388&gt;T1388,0,1)))=1,1,0)</f>
        <v>1</v>
      </c>
      <c r="G1388" s="84"/>
      <c r="H1388" s="48"/>
      <c r="I1388" s="79">
        <f t="shared" si="351"/>
        <v>0</v>
      </c>
      <c r="N1388" s="25" t="str">
        <f t="shared" si="347"/>
        <v>VM</v>
      </c>
      <c r="O1388" s="25">
        <f t="shared" si="340"/>
        <v>14.2</v>
      </c>
      <c r="P1388" s="25">
        <f t="shared" si="341"/>
        <v>14.64</v>
      </c>
      <c r="Q1388" s="25">
        <f t="shared" si="342"/>
        <v>0</v>
      </c>
      <c r="R1388" s="25">
        <f t="shared" si="345"/>
        <v>0</v>
      </c>
      <c r="S1388" s="25">
        <f t="shared" si="343"/>
        <v>375</v>
      </c>
      <c r="T1388" s="25">
        <f t="shared" si="344"/>
        <v>425</v>
      </c>
    </row>
    <row r="1389" spans="1:20" x14ac:dyDescent="0.25">
      <c r="A1389" s="2">
        <v>46260</v>
      </c>
      <c r="B1389" s="100" t="s">
        <v>1670</v>
      </c>
      <c r="C1389" s="213">
        <v>14.1</v>
      </c>
      <c r="D1389" s="48">
        <f t="shared" si="346"/>
        <v>0</v>
      </c>
      <c r="E1389" s="252">
        <v>423</v>
      </c>
      <c r="F1389" s="253">
        <f t="shared" si="352"/>
        <v>1</v>
      </c>
      <c r="G1389" s="84"/>
      <c r="H1389" s="48"/>
      <c r="I1389" s="79">
        <f t="shared" si="351"/>
        <v>0</v>
      </c>
      <c r="N1389" s="25" t="str">
        <f t="shared" si="347"/>
        <v>VM</v>
      </c>
      <c r="O1389" s="25">
        <f t="shared" si="340"/>
        <v>14.2</v>
      </c>
      <c r="P1389" s="25">
        <f t="shared" si="341"/>
        <v>14.64</v>
      </c>
      <c r="Q1389" s="25">
        <f t="shared" si="342"/>
        <v>0</v>
      </c>
      <c r="R1389" s="25">
        <f t="shared" si="345"/>
        <v>0</v>
      </c>
      <c r="S1389" s="25">
        <f t="shared" si="343"/>
        <v>375</v>
      </c>
      <c r="T1389" s="25">
        <f t="shared" si="344"/>
        <v>425</v>
      </c>
    </row>
    <row r="1390" spans="1:20" x14ac:dyDescent="0.25">
      <c r="A1390" s="2">
        <v>46260</v>
      </c>
      <c r="B1390" s="100" t="s">
        <v>1671</v>
      </c>
      <c r="C1390" s="76">
        <v>14.2</v>
      </c>
      <c r="D1390" s="48">
        <f t="shared" si="346"/>
        <v>1</v>
      </c>
      <c r="E1390" s="252">
        <v>411</v>
      </c>
      <c r="F1390" s="253">
        <f t="shared" si="352"/>
        <v>1</v>
      </c>
      <c r="G1390" s="84"/>
      <c r="H1390" s="48"/>
      <c r="I1390" s="79">
        <f t="shared" si="351"/>
        <v>1</v>
      </c>
      <c r="N1390" s="25" t="str">
        <f t="shared" si="347"/>
        <v>VM</v>
      </c>
      <c r="O1390" s="25">
        <f t="shared" si="340"/>
        <v>14.2</v>
      </c>
      <c r="P1390" s="25">
        <f t="shared" si="341"/>
        <v>14.64</v>
      </c>
      <c r="Q1390" s="25">
        <f t="shared" si="342"/>
        <v>0</v>
      </c>
      <c r="R1390" s="25">
        <f t="shared" si="345"/>
        <v>0</v>
      </c>
      <c r="S1390" s="25">
        <f t="shared" si="343"/>
        <v>375</v>
      </c>
      <c r="T1390" s="25">
        <f t="shared" si="344"/>
        <v>425</v>
      </c>
    </row>
    <row r="1391" spans="1:20" x14ac:dyDescent="0.25">
      <c r="A1391" s="2">
        <v>46260</v>
      </c>
      <c r="B1391" s="100" t="s">
        <v>1672</v>
      </c>
      <c r="C1391" s="76">
        <v>14.3</v>
      </c>
      <c r="D1391" s="48">
        <f t="shared" si="346"/>
        <v>1</v>
      </c>
      <c r="E1391" s="270">
        <v>433</v>
      </c>
      <c r="F1391" s="253">
        <f t="shared" si="352"/>
        <v>0</v>
      </c>
      <c r="G1391" s="84"/>
      <c r="H1391" s="48"/>
      <c r="I1391" s="79">
        <f t="shared" si="351"/>
        <v>0</v>
      </c>
      <c r="N1391" s="25" t="str">
        <f t="shared" si="347"/>
        <v>VM</v>
      </c>
      <c r="O1391" s="25">
        <f t="shared" si="340"/>
        <v>14.2</v>
      </c>
      <c r="P1391" s="25">
        <f t="shared" si="341"/>
        <v>14.64</v>
      </c>
      <c r="Q1391" s="25">
        <f t="shared" si="342"/>
        <v>0</v>
      </c>
      <c r="R1391" s="25">
        <f t="shared" si="345"/>
        <v>0</v>
      </c>
      <c r="S1391" s="25">
        <f t="shared" si="343"/>
        <v>375</v>
      </c>
      <c r="T1391" s="25">
        <f t="shared" si="344"/>
        <v>425</v>
      </c>
    </row>
    <row r="1392" spans="1:20" x14ac:dyDescent="0.25">
      <c r="A1392" s="2">
        <v>46260</v>
      </c>
      <c r="B1392" s="100" t="s">
        <v>790</v>
      </c>
      <c r="C1392" s="101">
        <v>14.3</v>
      </c>
      <c r="D1392" s="48">
        <f t="shared" si="346"/>
        <v>1</v>
      </c>
      <c r="E1392" s="270">
        <v>448</v>
      </c>
      <c r="F1392" s="253">
        <f t="shared" si="352"/>
        <v>0</v>
      </c>
      <c r="G1392" s="84"/>
      <c r="H1392" s="48"/>
      <c r="I1392" s="79">
        <f t="shared" si="351"/>
        <v>0</v>
      </c>
      <c r="N1392" s="25" t="str">
        <f t="shared" si="347"/>
        <v>VM</v>
      </c>
      <c r="O1392" s="25">
        <f t="shared" si="340"/>
        <v>14.2</v>
      </c>
      <c r="P1392" s="25">
        <f t="shared" si="341"/>
        <v>14.64</v>
      </c>
      <c r="Q1392" s="25">
        <f t="shared" si="342"/>
        <v>0</v>
      </c>
      <c r="R1392" s="25">
        <f t="shared" si="345"/>
        <v>0</v>
      </c>
      <c r="S1392" s="25">
        <f t="shared" si="343"/>
        <v>375</v>
      </c>
      <c r="T1392" s="25">
        <f t="shared" si="344"/>
        <v>425</v>
      </c>
    </row>
    <row r="1393" spans="1:20" x14ac:dyDescent="0.25">
      <c r="A1393" s="2">
        <v>46261</v>
      </c>
      <c r="B1393" s="100" t="s">
        <v>466</v>
      </c>
      <c r="C1393" s="76">
        <v>11.8</v>
      </c>
      <c r="D1393" s="48">
        <f t="shared" si="346"/>
        <v>1</v>
      </c>
      <c r="E1393" s="270">
        <v>390</v>
      </c>
      <c r="F1393" s="253">
        <f t="shared" si="352"/>
        <v>0</v>
      </c>
      <c r="G1393" s="84">
        <v>11.84</v>
      </c>
      <c r="H1393" s="48">
        <f t="shared" ref="H1393:H1416" si="353">IF(+(IF(G1393&lt;Q1393,0,IF(G1393&gt;R1393,0,1)))=1,1,0)</f>
        <v>1</v>
      </c>
      <c r="I1393" s="79">
        <f t="shared" ref="I1393:I1416" si="354">IF(+(IF(C1393&lt;O1393,0,IF(C1393&gt;P1393,0,1)))+(IF(E1393&lt;S1393,0,IF(E1393&gt;T1393,0,1)))+(IF(G1393&lt;Q1393,0,IF(G1393&gt;R1393,0,1)))=3,1,0)</f>
        <v>0</v>
      </c>
      <c r="N1393" s="25" t="str">
        <f t="shared" si="347"/>
        <v>CA</v>
      </c>
      <c r="O1393" s="25">
        <f t="shared" si="340"/>
        <v>11.6</v>
      </c>
      <c r="P1393" s="25">
        <f t="shared" si="341"/>
        <v>12.04</v>
      </c>
      <c r="Q1393" s="25">
        <f t="shared" si="342"/>
        <v>8</v>
      </c>
      <c r="R1393" s="25">
        <f t="shared" si="345"/>
        <v>14.4</v>
      </c>
      <c r="S1393" s="25">
        <f t="shared" si="343"/>
        <v>325</v>
      </c>
      <c r="T1393" s="25">
        <f t="shared" si="344"/>
        <v>380</v>
      </c>
    </row>
    <row r="1394" spans="1:20" x14ac:dyDescent="0.25">
      <c r="A1394" s="2">
        <v>46261</v>
      </c>
      <c r="B1394" s="100" t="s">
        <v>467</v>
      </c>
      <c r="C1394" s="76">
        <v>11.9</v>
      </c>
      <c r="D1394" s="48">
        <f t="shared" si="346"/>
        <v>1</v>
      </c>
      <c r="E1394" s="252">
        <v>360</v>
      </c>
      <c r="F1394" s="253">
        <f t="shared" si="352"/>
        <v>1</v>
      </c>
      <c r="G1394" s="84">
        <v>12.12</v>
      </c>
      <c r="H1394" s="48">
        <f t="shared" si="353"/>
        <v>1</v>
      </c>
      <c r="I1394" s="79">
        <f t="shared" si="354"/>
        <v>1</v>
      </c>
      <c r="N1394" s="25" t="str">
        <f t="shared" ref="N1394:N1416" si="355">LEFT(B1394,2)</f>
        <v>CA</v>
      </c>
      <c r="O1394" s="25">
        <f t="shared" si="340"/>
        <v>11.6</v>
      </c>
      <c r="P1394" s="25">
        <f t="shared" si="341"/>
        <v>12.04</v>
      </c>
      <c r="Q1394" s="25">
        <f t="shared" si="342"/>
        <v>8</v>
      </c>
      <c r="R1394" s="25">
        <f t="shared" si="345"/>
        <v>14.4</v>
      </c>
      <c r="S1394" s="25">
        <f t="shared" si="343"/>
        <v>325</v>
      </c>
      <c r="T1394" s="25">
        <f t="shared" si="344"/>
        <v>380</v>
      </c>
    </row>
    <row r="1395" spans="1:20" x14ac:dyDescent="0.25">
      <c r="A1395" s="2">
        <v>46261</v>
      </c>
      <c r="B1395" s="100" t="s">
        <v>468</v>
      </c>
      <c r="C1395" s="76">
        <v>11.8</v>
      </c>
      <c r="D1395" s="48">
        <f t="shared" si="346"/>
        <v>1</v>
      </c>
      <c r="E1395" s="252">
        <v>354</v>
      </c>
      <c r="F1395" s="253">
        <f t="shared" si="352"/>
        <v>1</v>
      </c>
      <c r="G1395" s="84">
        <v>12.24</v>
      </c>
      <c r="H1395" s="48">
        <f t="shared" si="353"/>
        <v>1</v>
      </c>
      <c r="I1395" s="79">
        <f t="shared" si="354"/>
        <v>1</v>
      </c>
      <c r="N1395" s="25" t="str">
        <f t="shared" si="355"/>
        <v>CA</v>
      </c>
      <c r="O1395" s="25">
        <f t="shared" si="340"/>
        <v>11.6</v>
      </c>
      <c r="P1395" s="25">
        <f t="shared" si="341"/>
        <v>12.04</v>
      </c>
      <c r="Q1395" s="25">
        <f t="shared" si="342"/>
        <v>8</v>
      </c>
      <c r="R1395" s="25">
        <f t="shared" si="345"/>
        <v>14.4</v>
      </c>
      <c r="S1395" s="25">
        <f t="shared" si="343"/>
        <v>325</v>
      </c>
      <c r="T1395" s="25">
        <f t="shared" si="344"/>
        <v>380</v>
      </c>
    </row>
    <row r="1396" spans="1:20" x14ac:dyDescent="0.25">
      <c r="A1396" s="2">
        <v>46261</v>
      </c>
      <c r="B1396" s="100" t="s">
        <v>469</v>
      </c>
      <c r="C1396" s="76">
        <v>11.8</v>
      </c>
      <c r="D1396" s="48">
        <f t="shared" si="346"/>
        <v>1</v>
      </c>
      <c r="E1396" s="252">
        <v>362</v>
      </c>
      <c r="F1396" s="253">
        <f t="shared" si="352"/>
        <v>1</v>
      </c>
      <c r="G1396" s="84">
        <v>12.91</v>
      </c>
      <c r="H1396" s="48">
        <f t="shared" si="353"/>
        <v>1</v>
      </c>
      <c r="I1396" s="79">
        <f t="shared" si="354"/>
        <v>1</v>
      </c>
      <c r="N1396" s="25" t="str">
        <f t="shared" si="355"/>
        <v>CA</v>
      </c>
      <c r="O1396" s="25">
        <f t="shared" si="340"/>
        <v>11.6</v>
      </c>
      <c r="P1396" s="25">
        <f t="shared" si="341"/>
        <v>12.04</v>
      </c>
      <c r="Q1396" s="25">
        <f t="shared" si="342"/>
        <v>8</v>
      </c>
      <c r="R1396" s="25">
        <f t="shared" si="345"/>
        <v>14.4</v>
      </c>
      <c r="S1396" s="25">
        <f t="shared" si="343"/>
        <v>325</v>
      </c>
      <c r="T1396" s="25">
        <f t="shared" si="344"/>
        <v>380</v>
      </c>
    </row>
    <row r="1397" spans="1:20" x14ac:dyDescent="0.25">
      <c r="A1397" s="2">
        <v>46261</v>
      </c>
      <c r="B1397" s="100" t="s">
        <v>470</v>
      </c>
      <c r="C1397" s="76">
        <v>12</v>
      </c>
      <c r="D1397" s="48">
        <f t="shared" si="346"/>
        <v>1</v>
      </c>
      <c r="E1397" s="252">
        <v>374</v>
      </c>
      <c r="F1397" s="253">
        <f t="shared" si="352"/>
        <v>1</v>
      </c>
      <c r="G1397" s="84">
        <v>12.06</v>
      </c>
      <c r="H1397" s="48">
        <f t="shared" si="353"/>
        <v>1</v>
      </c>
      <c r="I1397" s="79">
        <f t="shared" si="354"/>
        <v>1</v>
      </c>
      <c r="N1397" s="25" t="str">
        <f t="shared" si="355"/>
        <v>CA</v>
      </c>
      <c r="O1397" s="25">
        <f t="shared" si="340"/>
        <v>11.6</v>
      </c>
      <c r="P1397" s="25">
        <f t="shared" si="341"/>
        <v>12.04</v>
      </c>
      <c r="Q1397" s="25">
        <f t="shared" si="342"/>
        <v>8</v>
      </c>
      <c r="R1397" s="25">
        <f t="shared" si="345"/>
        <v>14.4</v>
      </c>
      <c r="S1397" s="25">
        <f t="shared" si="343"/>
        <v>325</v>
      </c>
      <c r="T1397" s="25">
        <f t="shared" si="344"/>
        <v>380</v>
      </c>
    </row>
    <row r="1398" spans="1:20" x14ac:dyDescent="0.25">
      <c r="A1398" s="2">
        <v>46261</v>
      </c>
      <c r="B1398" s="100" t="s">
        <v>471</v>
      </c>
      <c r="C1398" s="76">
        <v>11.9</v>
      </c>
      <c r="D1398" s="48">
        <f t="shared" si="346"/>
        <v>1</v>
      </c>
      <c r="E1398" s="252">
        <v>377</v>
      </c>
      <c r="F1398" s="253">
        <f t="shared" si="352"/>
        <v>1</v>
      </c>
      <c r="G1398" s="84">
        <v>11.84</v>
      </c>
      <c r="H1398" s="48">
        <f t="shared" si="353"/>
        <v>1</v>
      </c>
      <c r="I1398" s="79">
        <f t="shared" si="354"/>
        <v>1</v>
      </c>
      <c r="N1398" s="25" t="str">
        <f t="shared" si="355"/>
        <v>CA</v>
      </c>
      <c r="O1398" s="25">
        <f t="shared" si="340"/>
        <v>11.6</v>
      </c>
      <c r="P1398" s="25">
        <f t="shared" si="341"/>
        <v>12.04</v>
      </c>
      <c r="Q1398" s="25">
        <f t="shared" si="342"/>
        <v>8</v>
      </c>
      <c r="R1398" s="25">
        <f t="shared" si="345"/>
        <v>14.4</v>
      </c>
      <c r="S1398" s="25">
        <f t="shared" si="343"/>
        <v>325</v>
      </c>
      <c r="T1398" s="25">
        <f t="shared" si="344"/>
        <v>380</v>
      </c>
    </row>
    <row r="1399" spans="1:20" x14ac:dyDescent="0.25">
      <c r="A1399" s="2">
        <v>46261</v>
      </c>
      <c r="B1399" s="100" t="s">
        <v>779</v>
      </c>
      <c r="C1399" s="76">
        <v>11.8</v>
      </c>
      <c r="D1399" s="48">
        <f t="shared" si="346"/>
        <v>1</v>
      </c>
      <c r="E1399" s="270">
        <v>427</v>
      </c>
      <c r="F1399" s="253">
        <f t="shared" si="352"/>
        <v>0</v>
      </c>
      <c r="G1399" s="84">
        <v>11.95</v>
      </c>
      <c r="H1399" s="48">
        <f t="shared" si="353"/>
        <v>1</v>
      </c>
      <c r="I1399" s="79">
        <f t="shared" si="354"/>
        <v>0</v>
      </c>
      <c r="N1399" s="25" t="str">
        <f t="shared" si="355"/>
        <v>CA</v>
      </c>
      <c r="O1399" s="25">
        <f t="shared" si="340"/>
        <v>11.6</v>
      </c>
      <c r="P1399" s="25">
        <f t="shared" si="341"/>
        <v>12.04</v>
      </c>
      <c r="Q1399" s="25">
        <f t="shared" si="342"/>
        <v>8</v>
      </c>
      <c r="R1399" s="25">
        <f t="shared" si="345"/>
        <v>14.4</v>
      </c>
      <c r="S1399" s="25">
        <f t="shared" si="343"/>
        <v>325</v>
      </c>
      <c r="T1399" s="25">
        <f t="shared" si="344"/>
        <v>380</v>
      </c>
    </row>
    <row r="1400" spans="1:20" x14ac:dyDescent="0.25">
      <c r="A1400" s="2">
        <v>46261</v>
      </c>
      <c r="B1400" s="100" t="s">
        <v>780</v>
      </c>
      <c r="C1400" s="76">
        <v>11.8</v>
      </c>
      <c r="D1400" s="48">
        <f t="shared" si="346"/>
        <v>1</v>
      </c>
      <c r="E1400" s="270">
        <v>409</v>
      </c>
      <c r="F1400" s="253">
        <f t="shared" si="352"/>
        <v>0</v>
      </c>
      <c r="G1400" s="84">
        <v>11.76</v>
      </c>
      <c r="H1400" s="48">
        <f t="shared" si="353"/>
        <v>1</v>
      </c>
      <c r="I1400" s="79">
        <f t="shared" si="354"/>
        <v>0</v>
      </c>
      <c r="N1400" s="25" t="str">
        <f t="shared" si="355"/>
        <v>CA</v>
      </c>
      <c r="O1400" s="25">
        <f t="shared" si="340"/>
        <v>11.6</v>
      </c>
      <c r="P1400" s="25">
        <f t="shared" si="341"/>
        <v>12.04</v>
      </c>
      <c r="Q1400" s="25">
        <f t="shared" si="342"/>
        <v>8</v>
      </c>
      <c r="R1400" s="25">
        <f t="shared" si="345"/>
        <v>14.4</v>
      </c>
      <c r="S1400" s="25">
        <f t="shared" si="343"/>
        <v>325</v>
      </c>
      <c r="T1400" s="25">
        <f t="shared" si="344"/>
        <v>380</v>
      </c>
    </row>
    <row r="1401" spans="1:20" x14ac:dyDescent="0.25">
      <c r="A1401" s="2">
        <v>46261</v>
      </c>
      <c r="B1401" s="100" t="s">
        <v>1680</v>
      </c>
      <c r="C1401" s="101">
        <v>11.9</v>
      </c>
      <c r="D1401" s="48">
        <f t="shared" si="346"/>
        <v>1</v>
      </c>
      <c r="E1401" s="270">
        <v>386</v>
      </c>
      <c r="F1401" s="253">
        <f t="shared" si="352"/>
        <v>0</v>
      </c>
      <c r="G1401" s="84">
        <v>10.45</v>
      </c>
      <c r="H1401" s="48">
        <f t="shared" si="353"/>
        <v>1</v>
      </c>
      <c r="I1401" s="79">
        <f t="shared" si="354"/>
        <v>0</v>
      </c>
      <c r="N1401" s="25" t="str">
        <f t="shared" si="355"/>
        <v>ST</v>
      </c>
      <c r="O1401" s="25">
        <f t="shared" si="340"/>
        <v>11.6</v>
      </c>
      <c r="P1401" s="25">
        <f t="shared" si="341"/>
        <v>12.04</v>
      </c>
      <c r="Q1401" s="25">
        <f t="shared" si="342"/>
        <v>8</v>
      </c>
      <c r="R1401" s="25">
        <f t="shared" si="345"/>
        <v>14.4</v>
      </c>
      <c r="S1401" s="25">
        <f t="shared" si="343"/>
        <v>325</v>
      </c>
      <c r="T1401" s="25">
        <f t="shared" si="344"/>
        <v>380</v>
      </c>
    </row>
    <row r="1402" spans="1:20" x14ac:dyDescent="0.25">
      <c r="A1402" s="2">
        <v>46262</v>
      </c>
      <c r="B1402" s="100" t="s">
        <v>1673</v>
      </c>
      <c r="C1402" s="76">
        <v>11.9</v>
      </c>
      <c r="D1402" s="48">
        <f t="shared" si="346"/>
        <v>1</v>
      </c>
      <c r="E1402" s="270">
        <v>385</v>
      </c>
      <c r="F1402" s="253">
        <f t="shared" si="352"/>
        <v>0</v>
      </c>
      <c r="G1402" s="84">
        <v>10.88</v>
      </c>
      <c r="H1402" s="48">
        <f t="shared" si="353"/>
        <v>1</v>
      </c>
      <c r="I1402" s="79">
        <f t="shared" si="354"/>
        <v>0</v>
      </c>
      <c r="N1402" s="25" t="str">
        <f t="shared" si="355"/>
        <v>ST</v>
      </c>
      <c r="O1402" s="25">
        <f t="shared" si="340"/>
        <v>11.6</v>
      </c>
      <c r="P1402" s="25">
        <f t="shared" si="341"/>
        <v>12.04</v>
      </c>
      <c r="Q1402" s="25">
        <f t="shared" si="342"/>
        <v>8</v>
      </c>
      <c r="R1402" s="25">
        <f t="shared" si="345"/>
        <v>14.4</v>
      </c>
      <c r="S1402" s="25">
        <f t="shared" si="343"/>
        <v>325</v>
      </c>
      <c r="T1402" s="25">
        <f t="shared" si="344"/>
        <v>380</v>
      </c>
    </row>
    <row r="1403" spans="1:20" x14ac:dyDescent="0.25">
      <c r="A1403" s="2">
        <v>46262</v>
      </c>
      <c r="B1403" s="100" t="s">
        <v>1674</v>
      </c>
      <c r="C1403" s="76">
        <v>11.8</v>
      </c>
      <c r="D1403" s="48">
        <f t="shared" si="346"/>
        <v>1</v>
      </c>
      <c r="E1403" s="270">
        <v>392</v>
      </c>
      <c r="F1403" s="253">
        <f t="shared" si="352"/>
        <v>0</v>
      </c>
      <c r="G1403" s="84">
        <v>11.21</v>
      </c>
      <c r="H1403" s="48">
        <f t="shared" si="353"/>
        <v>1</v>
      </c>
      <c r="I1403" s="79">
        <f t="shared" si="354"/>
        <v>0</v>
      </c>
      <c r="N1403" s="25" t="str">
        <f t="shared" si="355"/>
        <v>ST</v>
      </c>
      <c r="O1403" s="25">
        <f t="shared" si="340"/>
        <v>11.6</v>
      </c>
      <c r="P1403" s="25">
        <f t="shared" si="341"/>
        <v>12.04</v>
      </c>
      <c r="Q1403" s="25">
        <f t="shared" si="342"/>
        <v>8</v>
      </c>
      <c r="R1403" s="25">
        <f t="shared" si="345"/>
        <v>14.4</v>
      </c>
      <c r="S1403" s="25">
        <f t="shared" si="343"/>
        <v>325</v>
      </c>
      <c r="T1403" s="25">
        <f t="shared" si="344"/>
        <v>380</v>
      </c>
    </row>
    <row r="1404" spans="1:20" x14ac:dyDescent="0.25">
      <c r="A1404" s="2">
        <v>46262</v>
      </c>
      <c r="B1404" s="100" t="s">
        <v>1675</v>
      </c>
      <c r="C1404" s="76">
        <v>11.6</v>
      </c>
      <c r="D1404" s="48">
        <f t="shared" si="346"/>
        <v>1</v>
      </c>
      <c r="E1404" s="270">
        <v>392</v>
      </c>
      <c r="F1404" s="253">
        <f t="shared" si="352"/>
        <v>0</v>
      </c>
      <c r="G1404" s="84">
        <v>12.99</v>
      </c>
      <c r="H1404" s="48">
        <f t="shared" si="353"/>
        <v>1</v>
      </c>
      <c r="I1404" s="79">
        <f t="shared" si="354"/>
        <v>0</v>
      </c>
      <c r="N1404" s="25" t="str">
        <f t="shared" si="355"/>
        <v>ST</v>
      </c>
      <c r="O1404" s="25">
        <f t="shared" si="340"/>
        <v>11.6</v>
      </c>
      <c r="P1404" s="25">
        <f t="shared" si="341"/>
        <v>12.04</v>
      </c>
      <c r="Q1404" s="25">
        <f t="shared" si="342"/>
        <v>8</v>
      </c>
      <c r="R1404" s="25">
        <f t="shared" si="345"/>
        <v>14.4</v>
      </c>
      <c r="S1404" s="25">
        <f t="shared" si="343"/>
        <v>325</v>
      </c>
      <c r="T1404" s="25">
        <f t="shared" si="344"/>
        <v>380</v>
      </c>
    </row>
    <row r="1405" spans="1:20" x14ac:dyDescent="0.25">
      <c r="A1405" s="2">
        <v>46262</v>
      </c>
      <c r="B1405" s="100" t="s">
        <v>1676</v>
      </c>
      <c r="C1405" s="76">
        <v>11.9</v>
      </c>
      <c r="D1405" s="48">
        <f t="shared" si="346"/>
        <v>1</v>
      </c>
      <c r="E1405" s="270">
        <v>400</v>
      </c>
      <c r="F1405" s="253">
        <f t="shared" si="352"/>
        <v>0</v>
      </c>
      <c r="G1405" s="84">
        <v>12.82</v>
      </c>
      <c r="H1405" s="48">
        <f t="shared" si="353"/>
        <v>1</v>
      </c>
      <c r="I1405" s="79">
        <f t="shared" si="354"/>
        <v>0</v>
      </c>
      <c r="N1405" s="25" t="str">
        <f t="shared" si="355"/>
        <v>ST</v>
      </c>
      <c r="O1405" s="25">
        <f t="shared" si="340"/>
        <v>11.6</v>
      </c>
      <c r="P1405" s="25">
        <f t="shared" si="341"/>
        <v>12.04</v>
      </c>
      <c r="Q1405" s="25">
        <f t="shared" si="342"/>
        <v>8</v>
      </c>
      <c r="R1405" s="25">
        <f t="shared" si="345"/>
        <v>14.4</v>
      </c>
      <c r="S1405" s="25">
        <f t="shared" si="343"/>
        <v>325</v>
      </c>
      <c r="T1405" s="25">
        <f t="shared" si="344"/>
        <v>380</v>
      </c>
    </row>
    <row r="1406" spans="1:20" x14ac:dyDescent="0.25">
      <c r="A1406" s="2">
        <v>46262</v>
      </c>
      <c r="B1406" s="100" t="s">
        <v>1677</v>
      </c>
      <c r="C1406" s="76">
        <v>12</v>
      </c>
      <c r="D1406" s="48">
        <f t="shared" si="346"/>
        <v>1</v>
      </c>
      <c r="E1406" s="252">
        <v>375</v>
      </c>
      <c r="F1406" s="253">
        <f t="shared" si="352"/>
        <v>1</v>
      </c>
      <c r="G1406" s="84">
        <v>11.29</v>
      </c>
      <c r="H1406" s="48">
        <f t="shared" si="353"/>
        <v>1</v>
      </c>
      <c r="I1406" s="79">
        <f t="shared" si="354"/>
        <v>1</v>
      </c>
      <c r="N1406" s="25" t="str">
        <f t="shared" si="355"/>
        <v>ST</v>
      </c>
      <c r="O1406" s="25">
        <f t="shared" si="340"/>
        <v>11.6</v>
      </c>
      <c r="P1406" s="25">
        <f t="shared" si="341"/>
        <v>12.04</v>
      </c>
      <c r="Q1406" s="25">
        <f t="shared" si="342"/>
        <v>8</v>
      </c>
      <c r="R1406" s="25">
        <f t="shared" si="345"/>
        <v>14.4</v>
      </c>
      <c r="S1406" s="25">
        <f t="shared" si="343"/>
        <v>325</v>
      </c>
      <c r="T1406" s="25">
        <f t="shared" si="344"/>
        <v>380</v>
      </c>
    </row>
    <row r="1407" spans="1:20" x14ac:dyDescent="0.25">
      <c r="A1407" s="2">
        <v>46262</v>
      </c>
      <c r="B1407" s="100" t="s">
        <v>1678</v>
      </c>
      <c r="C1407" s="76">
        <v>11.9</v>
      </c>
      <c r="D1407" s="48">
        <f t="shared" si="346"/>
        <v>1</v>
      </c>
      <c r="E1407" s="270">
        <v>387</v>
      </c>
      <c r="F1407" s="253">
        <f t="shared" si="352"/>
        <v>0</v>
      </c>
      <c r="G1407" s="84">
        <v>11.41</v>
      </c>
      <c r="H1407" s="48">
        <f t="shared" si="353"/>
        <v>1</v>
      </c>
      <c r="I1407" s="79">
        <f t="shared" si="354"/>
        <v>0</v>
      </c>
      <c r="N1407" s="25" t="str">
        <f t="shared" si="355"/>
        <v>ST</v>
      </c>
      <c r="O1407" s="25">
        <f t="shared" si="340"/>
        <v>11.6</v>
      </c>
      <c r="P1407" s="25">
        <f t="shared" si="341"/>
        <v>12.04</v>
      </c>
      <c r="Q1407" s="25">
        <f t="shared" si="342"/>
        <v>8</v>
      </c>
      <c r="R1407" s="25">
        <f t="shared" si="345"/>
        <v>14.4</v>
      </c>
      <c r="S1407" s="25">
        <f t="shared" si="343"/>
        <v>325</v>
      </c>
      <c r="T1407" s="25">
        <f t="shared" si="344"/>
        <v>380</v>
      </c>
    </row>
    <row r="1408" spans="1:20" x14ac:dyDescent="0.25">
      <c r="A1408" s="2">
        <v>46262</v>
      </c>
      <c r="B1408" s="100" t="s">
        <v>1679</v>
      </c>
      <c r="C1408" s="76">
        <v>11.9</v>
      </c>
      <c r="D1408" s="48">
        <f t="shared" si="346"/>
        <v>1</v>
      </c>
      <c r="E1408" s="270">
        <v>383</v>
      </c>
      <c r="F1408" s="253">
        <f t="shared" si="352"/>
        <v>0</v>
      </c>
      <c r="G1408" s="84">
        <v>12.07</v>
      </c>
      <c r="H1408" s="48">
        <f t="shared" si="353"/>
        <v>1</v>
      </c>
      <c r="I1408" s="79">
        <f t="shared" si="354"/>
        <v>0</v>
      </c>
      <c r="N1408" s="25" t="str">
        <f t="shared" si="355"/>
        <v>ST</v>
      </c>
      <c r="O1408" s="25">
        <f t="shared" si="340"/>
        <v>11.6</v>
      </c>
      <c r="P1408" s="25">
        <f t="shared" si="341"/>
        <v>12.04</v>
      </c>
      <c r="Q1408" s="25">
        <f t="shared" si="342"/>
        <v>8</v>
      </c>
      <c r="R1408" s="25">
        <f t="shared" si="345"/>
        <v>14.4</v>
      </c>
      <c r="S1408" s="25">
        <f t="shared" si="343"/>
        <v>325</v>
      </c>
      <c r="T1408" s="25">
        <f t="shared" si="344"/>
        <v>380</v>
      </c>
    </row>
    <row r="1409" spans="1:20" x14ac:dyDescent="0.25">
      <c r="A1409" s="2">
        <v>46265</v>
      </c>
      <c r="B1409" s="100" t="s">
        <v>781</v>
      </c>
      <c r="C1409" s="76">
        <v>11.6</v>
      </c>
      <c r="D1409" s="48">
        <f t="shared" si="346"/>
        <v>1</v>
      </c>
      <c r="E1409" s="270">
        <v>578</v>
      </c>
      <c r="F1409" s="253">
        <f t="shared" si="352"/>
        <v>0</v>
      </c>
      <c r="G1409" s="84">
        <v>11.41</v>
      </c>
      <c r="H1409" s="48">
        <f t="shared" si="353"/>
        <v>1</v>
      </c>
      <c r="I1409" s="79">
        <f t="shared" si="354"/>
        <v>0</v>
      </c>
      <c r="N1409" s="25" t="str">
        <f t="shared" si="355"/>
        <v>CA</v>
      </c>
      <c r="O1409" s="25">
        <f t="shared" si="340"/>
        <v>11.6</v>
      </c>
      <c r="P1409" s="25">
        <f t="shared" si="341"/>
        <v>12.04</v>
      </c>
      <c r="Q1409" s="25">
        <f t="shared" si="342"/>
        <v>8</v>
      </c>
      <c r="R1409" s="25">
        <f t="shared" si="345"/>
        <v>14.4</v>
      </c>
      <c r="S1409" s="25">
        <f t="shared" si="343"/>
        <v>325</v>
      </c>
      <c r="T1409" s="25">
        <f t="shared" si="344"/>
        <v>380</v>
      </c>
    </row>
    <row r="1410" spans="1:20" x14ac:dyDescent="0.25">
      <c r="A1410" s="2">
        <v>46265</v>
      </c>
      <c r="B1410" s="100" t="s">
        <v>782</v>
      </c>
      <c r="C1410" s="213">
        <v>12.3</v>
      </c>
      <c r="D1410" s="48">
        <f t="shared" ref="D1410:D1416" si="356">IF(+(IF(C1410&lt;O1410,0,IF(C1410&gt;P1410,0,1)))=1,1,0)</f>
        <v>0</v>
      </c>
      <c r="E1410" s="270">
        <v>624</v>
      </c>
      <c r="F1410" s="253">
        <f t="shared" si="352"/>
        <v>0</v>
      </c>
      <c r="G1410" s="84">
        <v>11.23</v>
      </c>
      <c r="H1410" s="48">
        <f t="shared" si="353"/>
        <v>1</v>
      </c>
      <c r="I1410" s="79">
        <f t="shared" si="354"/>
        <v>0</v>
      </c>
      <c r="N1410" s="25" t="str">
        <f t="shared" si="355"/>
        <v>CA</v>
      </c>
      <c r="O1410" s="25">
        <f t="shared" si="340"/>
        <v>11.6</v>
      </c>
      <c r="P1410" s="25">
        <f t="shared" si="341"/>
        <v>12.04</v>
      </c>
      <c r="Q1410" s="25">
        <f t="shared" si="342"/>
        <v>8</v>
      </c>
      <c r="R1410" s="25">
        <f t="shared" si="345"/>
        <v>14.4</v>
      </c>
      <c r="S1410" s="25">
        <f t="shared" si="343"/>
        <v>325</v>
      </c>
      <c r="T1410" s="25">
        <f t="shared" si="344"/>
        <v>380</v>
      </c>
    </row>
    <row r="1411" spans="1:20" x14ac:dyDescent="0.25">
      <c r="A1411" s="2">
        <v>46265</v>
      </c>
      <c r="B1411" s="100" t="s">
        <v>783</v>
      </c>
      <c r="C1411" s="76">
        <v>11.6</v>
      </c>
      <c r="D1411" s="48">
        <f t="shared" si="356"/>
        <v>1</v>
      </c>
      <c r="E1411" s="252">
        <v>359</v>
      </c>
      <c r="F1411" s="253">
        <f t="shared" si="352"/>
        <v>1</v>
      </c>
      <c r="G1411" s="84">
        <v>12.11</v>
      </c>
      <c r="H1411" s="48">
        <f t="shared" si="353"/>
        <v>1</v>
      </c>
      <c r="I1411" s="79">
        <f t="shared" si="354"/>
        <v>1</v>
      </c>
      <c r="N1411" s="25" t="str">
        <f t="shared" si="355"/>
        <v>CA</v>
      </c>
      <c r="O1411" s="25">
        <f t="shared" si="340"/>
        <v>11.6</v>
      </c>
      <c r="P1411" s="25">
        <f t="shared" si="341"/>
        <v>12.04</v>
      </c>
      <c r="Q1411" s="25">
        <f t="shared" si="342"/>
        <v>8</v>
      </c>
      <c r="R1411" s="25">
        <f t="shared" si="345"/>
        <v>14.4</v>
      </c>
      <c r="S1411" s="25">
        <f t="shared" si="343"/>
        <v>325</v>
      </c>
      <c r="T1411" s="25">
        <f t="shared" si="344"/>
        <v>380</v>
      </c>
    </row>
    <row r="1412" spans="1:20" x14ac:dyDescent="0.25">
      <c r="A1412" s="2">
        <v>46265</v>
      </c>
      <c r="B1412" s="100" t="s">
        <v>784</v>
      </c>
      <c r="C1412" s="76">
        <v>11.8</v>
      </c>
      <c r="D1412" s="48">
        <f t="shared" si="356"/>
        <v>1</v>
      </c>
      <c r="E1412" s="252">
        <v>357</v>
      </c>
      <c r="F1412" s="253">
        <f t="shared" si="352"/>
        <v>1</v>
      </c>
      <c r="G1412" s="84">
        <v>12.87</v>
      </c>
      <c r="H1412" s="48">
        <f t="shared" si="353"/>
        <v>1</v>
      </c>
      <c r="I1412" s="79">
        <f t="shared" si="354"/>
        <v>1</v>
      </c>
      <c r="N1412" s="25" t="str">
        <f t="shared" si="355"/>
        <v>CA</v>
      </c>
      <c r="O1412" s="25">
        <f t="shared" si="340"/>
        <v>11.6</v>
      </c>
      <c r="P1412" s="25">
        <f t="shared" si="341"/>
        <v>12.04</v>
      </c>
      <c r="Q1412" s="25">
        <f t="shared" si="342"/>
        <v>8</v>
      </c>
      <c r="R1412" s="25">
        <f t="shared" si="345"/>
        <v>14.4</v>
      </c>
      <c r="S1412" s="25">
        <f t="shared" si="343"/>
        <v>325</v>
      </c>
      <c r="T1412" s="25">
        <f t="shared" si="344"/>
        <v>380</v>
      </c>
    </row>
    <row r="1413" spans="1:20" x14ac:dyDescent="0.25">
      <c r="A1413" s="2">
        <v>46265</v>
      </c>
      <c r="B1413" s="100" t="s">
        <v>785</v>
      </c>
      <c r="C1413" s="76">
        <v>11.6</v>
      </c>
      <c r="D1413" s="48">
        <f t="shared" si="356"/>
        <v>1</v>
      </c>
      <c r="E1413" s="252">
        <v>357</v>
      </c>
      <c r="F1413" s="253">
        <f t="shared" si="352"/>
        <v>1</v>
      </c>
      <c r="G1413" s="84">
        <v>13.04</v>
      </c>
      <c r="H1413" s="48">
        <f t="shared" si="353"/>
        <v>1</v>
      </c>
      <c r="I1413" s="79">
        <f t="shared" si="354"/>
        <v>1</v>
      </c>
      <c r="N1413" s="25" t="str">
        <f t="shared" si="355"/>
        <v>CA</v>
      </c>
      <c r="O1413" s="25">
        <f t="shared" si="340"/>
        <v>11.6</v>
      </c>
      <c r="P1413" s="25">
        <f t="shared" si="341"/>
        <v>12.04</v>
      </c>
      <c r="Q1413" s="25">
        <f t="shared" si="342"/>
        <v>8</v>
      </c>
      <c r="R1413" s="25">
        <f t="shared" si="345"/>
        <v>14.4</v>
      </c>
      <c r="S1413" s="25">
        <f t="shared" si="343"/>
        <v>325</v>
      </c>
      <c r="T1413" s="25">
        <f t="shared" si="344"/>
        <v>380</v>
      </c>
    </row>
    <row r="1414" spans="1:20" x14ac:dyDescent="0.25">
      <c r="A1414" s="2">
        <v>46265</v>
      </c>
      <c r="B1414" s="100" t="s">
        <v>786</v>
      </c>
      <c r="C1414" s="76">
        <v>11.6</v>
      </c>
      <c r="D1414" s="48">
        <f t="shared" si="356"/>
        <v>1</v>
      </c>
      <c r="E1414" s="252">
        <v>358</v>
      </c>
      <c r="F1414" s="253">
        <f t="shared" si="352"/>
        <v>1</v>
      </c>
      <c r="G1414" s="84">
        <v>12.82</v>
      </c>
      <c r="H1414" s="48">
        <f t="shared" si="353"/>
        <v>1</v>
      </c>
      <c r="I1414" s="79">
        <f t="shared" si="354"/>
        <v>1</v>
      </c>
      <c r="N1414" s="25" t="str">
        <f t="shared" si="355"/>
        <v>CA</v>
      </c>
      <c r="O1414" s="25">
        <f t="shared" si="340"/>
        <v>11.6</v>
      </c>
      <c r="P1414" s="25">
        <f t="shared" si="341"/>
        <v>12.04</v>
      </c>
      <c r="Q1414" s="25">
        <f t="shared" si="342"/>
        <v>8</v>
      </c>
      <c r="R1414" s="25">
        <f t="shared" si="345"/>
        <v>14.4</v>
      </c>
      <c r="S1414" s="25">
        <f t="shared" si="343"/>
        <v>325</v>
      </c>
      <c r="T1414" s="25">
        <f t="shared" si="344"/>
        <v>380</v>
      </c>
    </row>
    <row r="1415" spans="1:20" x14ac:dyDescent="0.25">
      <c r="A1415" s="2">
        <v>46265</v>
      </c>
      <c r="B1415" s="100" t="s">
        <v>787</v>
      </c>
      <c r="C1415" s="76">
        <v>11.8</v>
      </c>
      <c r="D1415" s="48">
        <f t="shared" si="356"/>
        <v>1</v>
      </c>
      <c r="E1415" s="252">
        <v>349</v>
      </c>
      <c r="F1415" s="253">
        <f t="shared" si="352"/>
        <v>1</v>
      </c>
      <c r="G1415" s="84">
        <v>12.04</v>
      </c>
      <c r="H1415" s="48">
        <f t="shared" si="353"/>
        <v>1</v>
      </c>
      <c r="I1415" s="79">
        <f t="shared" si="354"/>
        <v>1</v>
      </c>
      <c r="N1415" s="25" t="str">
        <f t="shared" si="355"/>
        <v>CA</v>
      </c>
      <c r="O1415" s="25">
        <f t="shared" si="340"/>
        <v>11.6</v>
      </c>
      <c r="P1415" s="25">
        <f t="shared" si="341"/>
        <v>12.04</v>
      </c>
      <c r="Q1415" s="25">
        <f t="shared" si="342"/>
        <v>8</v>
      </c>
      <c r="R1415" s="25">
        <f t="shared" si="345"/>
        <v>14.4</v>
      </c>
      <c r="S1415" s="25">
        <f t="shared" si="343"/>
        <v>325</v>
      </c>
      <c r="T1415" s="25">
        <f t="shared" si="344"/>
        <v>380</v>
      </c>
    </row>
    <row r="1416" spans="1:20" x14ac:dyDescent="0.25">
      <c r="A1416" s="2">
        <v>46265</v>
      </c>
      <c r="B1416" s="100" t="s">
        <v>788</v>
      </c>
      <c r="C1416" s="76">
        <v>11.9</v>
      </c>
      <c r="D1416" s="48">
        <f t="shared" si="356"/>
        <v>1</v>
      </c>
      <c r="E1416" s="252">
        <v>358</v>
      </c>
      <c r="F1416" s="253">
        <f t="shared" si="352"/>
        <v>1</v>
      </c>
      <c r="G1416" s="84">
        <v>13.26</v>
      </c>
      <c r="H1416" s="48">
        <f t="shared" si="353"/>
        <v>1</v>
      </c>
      <c r="I1416" s="79">
        <f t="shared" si="354"/>
        <v>1</v>
      </c>
      <c r="N1416" s="25" t="str">
        <f t="shared" si="355"/>
        <v>CA</v>
      </c>
      <c r="O1416" s="25">
        <f t="shared" si="340"/>
        <v>11.6</v>
      </c>
      <c r="P1416" s="25">
        <f t="shared" si="341"/>
        <v>12.04</v>
      </c>
      <c r="Q1416" s="25">
        <f t="shared" si="342"/>
        <v>8</v>
      </c>
      <c r="R1416" s="25">
        <f t="shared" si="345"/>
        <v>14.4</v>
      </c>
      <c r="S1416" s="25">
        <f t="shared" si="343"/>
        <v>325</v>
      </c>
      <c r="T1416" s="25">
        <f t="shared" si="344"/>
        <v>380</v>
      </c>
    </row>
    <row r="1417" spans="1:20" x14ac:dyDescent="0.25">
      <c r="A1417" s="1"/>
      <c r="B1417" s="1">
        <f>COUNTA(B1248:B1416)</f>
        <v>169</v>
      </c>
      <c r="C1417" s="258">
        <f>((COUNTA(C1248:C1416))-COUNTIF(D1248:D1416,"&lt;1"))/(COUNTA(C1248:C1416))</f>
        <v>0.91715976331360949</v>
      </c>
      <c r="D1417" s="1"/>
      <c r="E1417" s="258">
        <f>((COUNTA(E1248:E1416))-COUNTIF(F1248:F1416,"&lt;1"))/(COUNTA(E1248:E1416))</f>
        <v>0.65680473372781067</v>
      </c>
      <c r="F1417" s="1"/>
      <c r="G1417" s="258">
        <f>((COUNTA(G1248:G1416))-COUNTIF(H1248:H1416,"&lt;1"))/(COUNTA(G1248:G1416))</f>
        <v>1</v>
      </c>
      <c r="H1417" s="82"/>
      <c r="I1417" s="259">
        <f>AVERAGE(I1248:I1416)</f>
        <v>0.60355029585798814</v>
      </c>
      <c r="N1417" s="25" t="str">
        <f t="shared" si="347"/>
        <v>16</v>
      </c>
      <c r="O1417" s="25" t="e">
        <f t="shared" si="340"/>
        <v>#N/A</v>
      </c>
      <c r="P1417" s="25" t="e">
        <f t="shared" si="341"/>
        <v>#N/A</v>
      </c>
      <c r="Q1417" s="25" t="e">
        <f t="shared" si="342"/>
        <v>#N/A</v>
      </c>
      <c r="R1417" s="25" t="e">
        <f t="shared" si="345"/>
        <v>#N/A</v>
      </c>
      <c r="S1417" s="25" t="e">
        <f t="shared" si="343"/>
        <v>#N/A</v>
      </c>
      <c r="T1417" s="25" t="e">
        <f t="shared" si="344"/>
        <v>#N/A</v>
      </c>
    </row>
    <row r="1418" spans="1:20" x14ac:dyDescent="0.25">
      <c r="N1418" s="25" t="str">
        <f t="shared" si="347"/>
        <v/>
      </c>
      <c r="O1418" s="25" t="e">
        <f t="shared" si="340"/>
        <v>#N/A</v>
      </c>
      <c r="P1418" s="25" t="e">
        <f t="shared" si="341"/>
        <v>#N/A</v>
      </c>
      <c r="Q1418" s="25" t="e">
        <f t="shared" si="342"/>
        <v>#N/A</v>
      </c>
      <c r="R1418" s="25" t="e">
        <f t="shared" si="345"/>
        <v>#N/A</v>
      </c>
      <c r="S1418" s="25" t="e">
        <f t="shared" si="343"/>
        <v>#N/A</v>
      </c>
      <c r="T1418" s="25" t="e">
        <f t="shared" si="344"/>
        <v>#N/A</v>
      </c>
    </row>
    <row r="1419" spans="1:20" x14ac:dyDescent="0.25">
      <c r="A1419" s="7" t="s">
        <v>18</v>
      </c>
      <c r="B1419" s="99" t="s">
        <v>19</v>
      </c>
      <c r="C1419" s="17" t="s">
        <v>10</v>
      </c>
      <c r="D1419" s="48"/>
      <c r="E1419" s="250" t="s">
        <v>9</v>
      </c>
      <c r="F1419" s="251"/>
      <c r="G1419" s="67" t="s">
        <v>11</v>
      </c>
      <c r="H1419" s="70"/>
      <c r="I1419" s="78" t="s">
        <v>20</v>
      </c>
      <c r="N1419" s="25" t="str">
        <f t="shared" si="347"/>
        <v>ID</v>
      </c>
      <c r="O1419" s="25" t="e">
        <f t="shared" ref="O1419:O1482" si="357">VLOOKUP($N1419,$N$3:$R$11,2,FALSE)</f>
        <v>#N/A</v>
      </c>
      <c r="P1419" s="25" t="e">
        <f t="shared" ref="P1419:P1482" si="358">VLOOKUP($N1419,$N$3:$R$11,3,FALSE)</f>
        <v>#N/A</v>
      </c>
      <c r="Q1419" s="25" t="e">
        <f t="shared" ref="Q1419:Q1482" si="359">VLOOKUP($N1419,$N$3:$R$11,4,FALSE)</f>
        <v>#N/A</v>
      </c>
      <c r="R1419" s="25" t="e">
        <f t="shared" si="345"/>
        <v>#N/A</v>
      </c>
      <c r="S1419" s="25" t="e">
        <f t="shared" ref="S1419:S1482" si="360">VLOOKUP($N1419,$N$3:$T$11,6,FALSE)</f>
        <v>#N/A</v>
      </c>
      <c r="T1419" s="25" t="e">
        <f t="shared" ref="T1419:T1482" si="361">VLOOKUP($N1419,$N$3:$T$11,7,FALSE)</f>
        <v>#N/A</v>
      </c>
    </row>
    <row r="1420" spans="1:20" x14ac:dyDescent="0.25">
      <c r="A1420" s="2">
        <v>46266</v>
      </c>
      <c r="B1420" s="100" t="s">
        <v>789</v>
      </c>
      <c r="C1420" s="76">
        <v>11.8</v>
      </c>
      <c r="D1420" s="48">
        <f t="shared" ref="D1420:D1483" si="362">IF(+(IF(C1420&lt;O1420,0,IF(C1420&gt;P1420,0,1)))=1,1,0)</f>
        <v>1</v>
      </c>
      <c r="E1420" s="270">
        <v>392</v>
      </c>
      <c r="F1420" s="253">
        <f t="shared" ref="F1420:F1495" si="363">IF(+(IF(E1420&lt;S1420,0,IF(E1420&gt;T1420,0,1)))=1,1,0)</f>
        <v>0</v>
      </c>
      <c r="G1420" s="84">
        <v>12.41</v>
      </c>
      <c r="H1420" s="48">
        <f t="shared" ref="H1420:H1456" si="364">IF(+(IF(G1420&lt;Q1420,0,IF(G1420&gt;R1420,0,1)))=1,1,0)</f>
        <v>1</v>
      </c>
      <c r="I1420" s="79">
        <f t="shared" ref="I1420" si="365">IF(+(IF(C1420&lt;O1420,0,IF(C1420&gt;P1420,0,1)))+(IF(E1420&lt;S1420,0,IF(E1420&gt;T1420,0,1)))+(IF(G1420&lt;Q1420,0,IF(G1420&gt;R1420,0,1)))=3,1,0)</f>
        <v>0</v>
      </c>
      <c r="N1420" s="25" t="str">
        <f t="shared" si="347"/>
        <v>CA</v>
      </c>
      <c r="O1420" s="25">
        <f t="shared" si="357"/>
        <v>11.6</v>
      </c>
      <c r="P1420" s="25">
        <f t="shared" si="358"/>
        <v>12.04</v>
      </c>
      <c r="Q1420" s="25">
        <f t="shared" si="359"/>
        <v>8</v>
      </c>
      <c r="R1420" s="25">
        <f t="shared" si="345"/>
        <v>14.4</v>
      </c>
      <c r="S1420" s="25">
        <f t="shared" si="360"/>
        <v>325</v>
      </c>
      <c r="T1420" s="25">
        <f t="shared" si="361"/>
        <v>380</v>
      </c>
    </row>
    <row r="1421" spans="1:20" x14ac:dyDescent="0.25">
      <c r="A1421" s="2">
        <v>46266</v>
      </c>
      <c r="B1421" s="100" t="s">
        <v>1681</v>
      </c>
      <c r="C1421" s="76">
        <v>12</v>
      </c>
      <c r="D1421" s="48">
        <f t="shared" si="362"/>
        <v>1</v>
      </c>
      <c r="E1421" s="270">
        <v>423</v>
      </c>
      <c r="F1421" s="253">
        <f t="shared" si="363"/>
        <v>0</v>
      </c>
      <c r="G1421" s="84">
        <v>13.62</v>
      </c>
      <c r="H1421" s="48">
        <f t="shared" si="364"/>
        <v>1</v>
      </c>
      <c r="I1421" s="79">
        <f t="shared" ref="I1421:I1456" si="366">IF(+(IF(C1421&lt;O1421,0,IF(C1421&gt;P1421,0,1)))+(IF(E1421&lt;S1421,0,IF(E1421&gt;T1421,0,1)))+(IF(G1421&lt;Q1421,0,IF(G1421&gt;R1421,0,1)))=3,1,0)</f>
        <v>0</v>
      </c>
      <c r="N1421" s="25" t="str">
        <f t="shared" si="347"/>
        <v>CA</v>
      </c>
      <c r="O1421" s="25">
        <f t="shared" si="357"/>
        <v>11.6</v>
      </c>
      <c r="P1421" s="25">
        <f t="shared" si="358"/>
        <v>12.04</v>
      </c>
      <c r="Q1421" s="25">
        <f t="shared" si="359"/>
        <v>8</v>
      </c>
      <c r="R1421" s="25">
        <f t="shared" si="345"/>
        <v>14.4</v>
      </c>
      <c r="S1421" s="25">
        <f t="shared" si="360"/>
        <v>325</v>
      </c>
      <c r="T1421" s="25">
        <f t="shared" si="361"/>
        <v>380</v>
      </c>
    </row>
    <row r="1422" spans="1:20" x14ac:dyDescent="0.25">
      <c r="A1422" s="2">
        <v>46266</v>
      </c>
      <c r="B1422" s="100" t="s">
        <v>1682</v>
      </c>
      <c r="C1422" s="76">
        <v>11.9</v>
      </c>
      <c r="D1422" s="48">
        <f t="shared" si="362"/>
        <v>1</v>
      </c>
      <c r="E1422" s="270">
        <v>387</v>
      </c>
      <c r="F1422" s="253">
        <f t="shared" si="363"/>
        <v>0</v>
      </c>
      <c r="G1422" s="130"/>
      <c r="H1422" s="48"/>
      <c r="I1422" s="79">
        <f t="shared" si="366"/>
        <v>0</v>
      </c>
      <c r="N1422" s="25" t="str">
        <f t="shared" si="347"/>
        <v>CA</v>
      </c>
      <c r="O1422" s="25">
        <f t="shared" si="357"/>
        <v>11.6</v>
      </c>
      <c r="P1422" s="25">
        <f t="shared" si="358"/>
        <v>12.04</v>
      </c>
      <c r="Q1422" s="25">
        <f t="shared" si="359"/>
        <v>8</v>
      </c>
      <c r="R1422" s="25">
        <f t="shared" si="345"/>
        <v>14.4</v>
      </c>
      <c r="S1422" s="25">
        <f t="shared" si="360"/>
        <v>325</v>
      </c>
      <c r="T1422" s="25">
        <f t="shared" si="361"/>
        <v>380</v>
      </c>
    </row>
    <row r="1423" spans="1:20" x14ac:dyDescent="0.25">
      <c r="A1423" s="2">
        <v>46266</v>
      </c>
      <c r="B1423" s="100" t="s">
        <v>1683</v>
      </c>
      <c r="C1423" s="76">
        <v>11.7</v>
      </c>
      <c r="D1423" s="48">
        <f t="shared" si="362"/>
        <v>1</v>
      </c>
      <c r="E1423" s="270">
        <v>623</v>
      </c>
      <c r="F1423" s="253">
        <f t="shared" si="363"/>
        <v>0</v>
      </c>
      <c r="G1423" s="84">
        <v>12.17</v>
      </c>
      <c r="H1423" s="48">
        <f t="shared" si="364"/>
        <v>1</v>
      </c>
      <c r="I1423" s="79">
        <f t="shared" si="366"/>
        <v>0</v>
      </c>
      <c r="N1423" s="25" t="str">
        <f t="shared" si="347"/>
        <v>CA</v>
      </c>
      <c r="O1423" s="25">
        <f t="shared" si="357"/>
        <v>11.6</v>
      </c>
      <c r="P1423" s="25">
        <f t="shared" si="358"/>
        <v>12.04</v>
      </c>
      <c r="Q1423" s="25">
        <f t="shared" si="359"/>
        <v>8</v>
      </c>
      <c r="R1423" s="25">
        <f t="shared" ref="R1423:R1486" si="367">VLOOKUP($N1423,$N$3:$R$11,5,FALSE)</f>
        <v>14.4</v>
      </c>
      <c r="S1423" s="25">
        <f t="shared" si="360"/>
        <v>325</v>
      </c>
      <c r="T1423" s="25">
        <f t="shared" si="361"/>
        <v>380</v>
      </c>
    </row>
    <row r="1424" spans="1:20" x14ac:dyDescent="0.25">
      <c r="A1424" s="2">
        <v>46266</v>
      </c>
      <c r="B1424" s="100" t="s">
        <v>1684</v>
      </c>
      <c r="C1424" s="76">
        <v>11.7</v>
      </c>
      <c r="D1424" s="48">
        <f t="shared" si="362"/>
        <v>1</v>
      </c>
      <c r="E1424" s="252">
        <v>348</v>
      </c>
      <c r="F1424" s="253">
        <f t="shared" si="363"/>
        <v>1</v>
      </c>
      <c r="G1424" s="84">
        <v>12.09</v>
      </c>
      <c r="H1424" s="48">
        <f t="shared" si="364"/>
        <v>1</v>
      </c>
      <c r="I1424" s="79">
        <f t="shared" si="366"/>
        <v>1</v>
      </c>
      <c r="N1424" s="25" t="str">
        <f t="shared" si="347"/>
        <v>CA</v>
      </c>
      <c r="O1424" s="25">
        <f t="shared" si="357"/>
        <v>11.6</v>
      </c>
      <c r="P1424" s="25">
        <f t="shared" si="358"/>
        <v>12.04</v>
      </c>
      <c r="Q1424" s="25">
        <f t="shared" si="359"/>
        <v>8</v>
      </c>
      <c r="R1424" s="25">
        <f t="shared" si="367"/>
        <v>14.4</v>
      </c>
      <c r="S1424" s="25">
        <f t="shared" si="360"/>
        <v>325</v>
      </c>
      <c r="T1424" s="25">
        <f t="shared" si="361"/>
        <v>380</v>
      </c>
    </row>
    <row r="1425" spans="1:20" x14ac:dyDescent="0.25">
      <c r="A1425" s="2">
        <v>46266</v>
      </c>
      <c r="B1425" s="100" t="s">
        <v>1685</v>
      </c>
      <c r="C1425" s="76">
        <v>11.9</v>
      </c>
      <c r="D1425" s="48">
        <f t="shared" si="362"/>
        <v>1</v>
      </c>
      <c r="E1425" s="252">
        <v>377</v>
      </c>
      <c r="F1425" s="253">
        <f t="shared" si="363"/>
        <v>1</v>
      </c>
      <c r="G1425" s="84">
        <v>12.33</v>
      </c>
      <c r="H1425" s="48">
        <f t="shared" si="364"/>
        <v>1</v>
      </c>
      <c r="I1425" s="79">
        <f t="shared" si="366"/>
        <v>1</v>
      </c>
      <c r="N1425" s="25" t="str">
        <f t="shared" si="347"/>
        <v>CA</v>
      </c>
      <c r="O1425" s="25">
        <f t="shared" si="357"/>
        <v>11.6</v>
      </c>
      <c r="P1425" s="25">
        <f t="shared" si="358"/>
        <v>12.04</v>
      </c>
      <c r="Q1425" s="25">
        <f t="shared" si="359"/>
        <v>8</v>
      </c>
      <c r="R1425" s="25">
        <f t="shared" si="367"/>
        <v>14.4</v>
      </c>
      <c r="S1425" s="25">
        <f t="shared" si="360"/>
        <v>325</v>
      </c>
      <c r="T1425" s="25">
        <f t="shared" si="361"/>
        <v>380</v>
      </c>
    </row>
    <row r="1426" spans="1:20" x14ac:dyDescent="0.25">
      <c r="A1426" s="2">
        <v>46266</v>
      </c>
      <c r="B1426" s="100" t="s">
        <v>1686</v>
      </c>
      <c r="C1426" s="76">
        <v>11.8</v>
      </c>
      <c r="D1426" s="48">
        <f t="shared" si="362"/>
        <v>1</v>
      </c>
      <c r="E1426" s="252">
        <v>367</v>
      </c>
      <c r="F1426" s="253">
        <f t="shared" si="363"/>
        <v>1</v>
      </c>
      <c r="G1426" s="84">
        <v>13</v>
      </c>
      <c r="H1426" s="48">
        <f t="shared" si="364"/>
        <v>1</v>
      </c>
      <c r="I1426" s="79">
        <f t="shared" si="366"/>
        <v>1</v>
      </c>
      <c r="N1426" s="25" t="str">
        <f t="shared" si="347"/>
        <v>CA</v>
      </c>
      <c r="O1426" s="25">
        <f t="shared" si="357"/>
        <v>11.6</v>
      </c>
      <c r="P1426" s="25">
        <f t="shared" si="358"/>
        <v>12.04</v>
      </c>
      <c r="Q1426" s="25">
        <f t="shared" si="359"/>
        <v>8</v>
      </c>
      <c r="R1426" s="25">
        <f t="shared" si="367"/>
        <v>14.4</v>
      </c>
      <c r="S1426" s="25">
        <f t="shared" si="360"/>
        <v>325</v>
      </c>
      <c r="T1426" s="25">
        <f t="shared" si="361"/>
        <v>380</v>
      </c>
    </row>
    <row r="1427" spans="1:20" x14ac:dyDescent="0.25">
      <c r="A1427" s="2">
        <v>46267</v>
      </c>
      <c r="B1427" s="100" t="s">
        <v>1687</v>
      </c>
      <c r="C1427" s="76">
        <v>11.8</v>
      </c>
      <c r="D1427" s="48">
        <f t="shared" si="362"/>
        <v>1</v>
      </c>
      <c r="E1427" s="252">
        <v>374</v>
      </c>
      <c r="F1427" s="253">
        <f t="shared" si="363"/>
        <v>1</v>
      </c>
      <c r="G1427" s="84">
        <v>12.27</v>
      </c>
      <c r="H1427" s="48">
        <f t="shared" si="364"/>
        <v>1</v>
      </c>
      <c r="I1427" s="79">
        <f t="shared" si="366"/>
        <v>1</v>
      </c>
      <c r="N1427" s="25" t="str">
        <f t="shared" si="347"/>
        <v>CA</v>
      </c>
      <c r="O1427" s="25">
        <f t="shared" si="357"/>
        <v>11.6</v>
      </c>
      <c r="P1427" s="25">
        <f t="shared" si="358"/>
        <v>12.04</v>
      </c>
      <c r="Q1427" s="25">
        <f t="shared" si="359"/>
        <v>8</v>
      </c>
      <c r="R1427" s="25">
        <f t="shared" si="367"/>
        <v>14.4</v>
      </c>
      <c r="S1427" s="25">
        <f t="shared" si="360"/>
        <v>325</v>
      </c>
      <c r="T1427" s="25">
        <f t="shared" si="361"/>
        <v>380</v>
      </c>
    </row>
    <row r="1428" spans="1:20" x14ac:dyDescent="0.25">
      <c r="A1428" s="2">
        <v>46267</v>
      </c>
      <c r="B1428" s="100" t="s">
        <v>1688</v>
      </c>
      <c r="C1428" s="76">
        <v>11.7</v>
      </c>
      <c r="D1428" s="48">
        <f t="shared" si="362"/>
        <v>1</v>
      </c>
      <c r="E1428" s="252">
        <v>372</v>
      </c>
      <c r="F1428" s="253">
        <f t="shared" si="363"/>
        <v>1</v>
      </c>
      <c r="G1428" s="84">
        <v>13.21</v>
      </c>
      <c r="H1428" s="48">
        <f t="shared" si="364"/>
        <v>1</v>
      </c>
      <c r="I1428" s="79">
        <f t="shared" si="366"/>
        <v>1</v>
      </c>
      <c r="N1428" s="25" t="str">
        <f t="shared" si="347"/>
        <v>CA</v>
      </c>
      <c r="O1428" s="25">
        <f t="shared" si="357"/>
        <v>11.6</v>
      </c>
      <c r="P1428" s="25">
        <f t="shared" si="358"/>
        <v>12.04</v>
      </c>
      <c r="Q1428" s="25">
        <f t="shared" si="359"/>
        <v>8</v>
      </c>
      <c r="R1428" s="25">
        <f t="shared" si="367"/>
        <v>14.4</v>
      </c>
      <c r="S1428" s="25">
        <f t="shared" si="360"/>
        <v>325</v>
      </c>
      <c r="T1428" s="25">
        <f t="shared" si="361"/>
        <v>380</v>
      </c>
    </row>
    <row r="1429" spans="1:20" x14ac:dyDescent="0.25">
      <c r="A1429" s="2">
        <v>46267</v>
      </c>
      <c r="B1429" s="100" t="s">
        <v>1689</v>
      </c>
      <c r="C1429" s="76">
        <v>11.8</v>
      </c>
      <c r="D1429" s="48">
        <f t="shared" si="362"/>
        <v>1</v>
      </c>
      <c r="E1429" s="252">
        <v>366</v>
      </c>
      <c r="F1429" s="253">
        <f t="shared" si="363"/>
        <v>1</v>
      </c>
      <c r="G1429" s="84">
        <v>11.82</v>
      </c>
      <c r="H1429" s="48">
        <f t="shared" si="364"/>
        <v>1</v>
      </c>
      <c r="I1429" s="79">
        <f t="shared" si="366"/>
        <v>1</v>
      </c>
      <c r="N1429" s="25" t="str">
        <f t="shared" si="347"/>
        <v>CA</v>
      </c>
      <c r="O1429" s="25">
        <f t="shared" si="357"/>
        <v>11.6</v>
      </c>
      <c r="P1429" s="25">
        <f t="shared" si="358"/>
        <v>12.04</v>
      </c>
      <c r="Q1429" s="25">
        <f t="shared" si="359"/>
        <v>8</v>
      </c>
      <c r="R1429" s="25">
        <f t="shared" si="367"/>
        <v>14.4</v>
      </c>
      <c r="S1429" s="25">
        <f t="shared" si="360"/>
        <v>325</v>
      </c>
      <c r="T1429" s="25">
        <f t="shared" si="361"/>
        <v>380</v>
      </c>
    </row>
    <row r="1430" spans="1:20" x14ac:dyDescent="0.25">
      <c r="A1430" s="2">
        <v>46267</v>
      </c>
      <c r="B1430" s="100" t="s">
        <v>1690</v>
      </c>
      <c r="C1430" s="76">
        <v>11.6</v>
      </c>
      <c r="D1430" s="48">
        <f t="shared" si="362"/>
        <v>1</v>
      </c>
      <c r="E1430" s="252">
        <v>364</v>
      </c>
      <c r="F1430" s="253">
        <f t="shared" si="363"/>
        <v>1</v>
      </c>
      <c r="G1430" s="84">
        <v>12.12</v>
      </c>
      <c r="H1430" s="48">
        <f t="shared" si="364"/>
        <v>1</v>
      </c>
      <c r="I1430" s="79">
        <f t="shared" si="366"/>
        <v>1</v>
      </c>
      <c r="N1430" s="25" t="str">
        <f t="shared" si="347"/>
        <v>CA</v>
      </c>
      <c r="O1430" s="25">
        <f t="shared" si="357"/>
        <v>11.6</v>
      </c>
      <c r="P1430" s="25">
        <f t="shared" si="358"/>
        <v>12.04</v>
      </c>
      <c r="Q1430" s="25">
        <f t="shared" si="359"/>
        <v>8</v>
      </c>
      <c r="R1430" s="25">
        <f t="shared" si="367"/>
        <v>14.4</v>
      </c>
      <c r="S1430" s="25">
        <f t="shared" si="360"/>
        <v>325</v>
      </c>
      <c r="T1430" s="25">
        <f t="shared" si="361"/>
        <v>380</v>
      </c>
    </row>
    <row r="1431" spans="1:20" x14ac:dyDescent="0.25">
      <c r="A1431" s="2">
        <v>46267</v>
      </c>
      <c r="B1431" s="100" t="s">
        <v>1691</v>
      </c>
      <c r="C1431" s="76">
        <v>11.9</v>
      </c>
      <c r="D1431" s="48">
        <f t="shared" si="362"/>
        <v>1</v>
      </c>
      <c r="E1431" s="252">
        <v>349</v>
      </c>
      <c r="F1431" s="253">
        <f t="shared" si="363"/>
        <v>1</v>
      </c>
      <c r="G1431" s="84">
        <v>12.15</v>
      </c>
      <c r="H1431" s="48">
        <f t="shared" si="364"/>
        <v>1</v>
      </c>
      <c r="I1431" s="79">
        <f t="shared" si="366"/>
        <v>1</v>
      </c>
      <c r="N1431" s="25" t="str">
        <f t="shared" si="347"/>
        <v>CA</v>
      </c>
      <c r="O1431" s="25">
        <f t="shared" si="357"/>
        <v>11.6</v>
      </c>
      <c r="P1431" s="25">
        <f t="shared" si="358"/>
        <v>12.04</v>
      </c>
      <c r="Q1431" s="25">
        <f t="shared" si="359"/>
        <v>8</v>
      </c>
      <c r="R1431" s="25">
        <f t="shared" si="367"/>
        <v>14.4</v>
      </c>
      <c r="S1431" s="25">
        <f t="shared" si="360"/>
        <v>325</v>
      </c>
      <c r="T1431" s="25">
        <f t="shared" si="361"/>
        <v>380</v>
      </c>
    </row>
    <row r="1432" spans="1:20" x14ac:dyDescent="0.25">
      <c r="A1432" s="2">
        <v>46267</v>
      </c>
      <c r="B1432" s="100" t="s">
        <v>1692</v>
      </c>
      <c r="C1432" s="76">
        <v>11.6</v>
      </c>
      <c r="D1432" s="48">
        <f t="shared" si="362"/>
        <v>1</v>
      </c>
      <c r="E1432" s="252">
        <v>354</v>
      </c>
      <c r="F1432" s="253">
        <f t="shared" si="363"/>
        <v>1</v>
      </c>
      <c r="G1432" s="84">
        <v>12.97</v>
      </c>
      <c r="H1432" s="48">
        <f t="shared" si="364"/>
        <v>1</v>
      </c>
      <c r="I1432" s="79">
        <f t="shared" si="366"/>
        <v>1</v>
      </c>
      <c r="N1432" s="25" t="str">
        <f t="shared" si="347"/>
        <v>CA</v>
      </c>
      <c r="O1432" s="25">
        <f t="shared" si="357"/>
        <v>11.6</v>
      </c>
      <c r="P1432" s="25">
        <f t="shared" si="358"/>
        <v>12.04</v>
      </c>
      <c r="Q1432" s="25">
        <f t="shared" si="359"/>
        <v>8</v>
      </c>
      <c r="R1432" s="25">
        <f t="shared" si="367"/>
        <v>14.4</v>
      </c>
      <c r="S1432" s="25">
        <f t="shared" si="360"/>
        <v>325</v>
      </c>
      <c r="T1432" s="25">
        <f t="shared" si="361"/>
        <v>380</v>
      </c>
    </row>
    <row r="1433" spans="1:20" x14ac:dyDescent="0.25">
      <c r="A1433" s="2">
        <v>46267</v>
      </c>
      <c r="B1433" s="100" t="s">
        <v>1693</v>
      </c>
      <c r="C1433" s="76">
        <v>12</v>
      </c>
      <c r="D1433" s="48">
        <f t="shared" si="362"/>
        <v>1</v>
      </c>
      <c r="E1433" s="270">
        <v>521</v>
      </c>
      <c r="F1433" s="253">
        <f t="shared" si="363"/>
        <v>0</v>
      </c>
      <c r="G1433" s="84">
        <v>12.75</v>
      </c>
      <c r="H1433" s="48">
        <f t="shared" si="364"/>
        <v>1</v>
      </c>
      <c r="I1433" s="79">
        <f t="shared" si="366"/>
        <v>0</v>
      </c>
      <c r="N1433" s="25" t="str">
        <f t="shared" si="347"/>
        <v>CA</v>
      </c>
      <c r="O1433" s="25">
        <f t="shared" si="357"/>
        <v>11.6</v>
      </c>
      <c r="P1433" s="25">
        <f t="shared" si="358"/>
        <v>12.04</v>
      </c>
      <c r="Q1433" s="25">
        <f t="shared" si="359"/>
        <v>8</v>
      </c>
      <c r="R1433" s="25">
        <f t="shared" si="367"/>
        <v>14.4</v>
      </c>
      <c r="S1433" s="25">
        <f t="shared" si="360"/>
        <v>325</v>
      </c>
      <c r="T1433" s="25">
        <f t="shared" si="361"/>
        <v>380</v>
      </c>
    </row>
    <row r="1434" spans="1:20" x14ac:dyDescent="0.25">
      <c r="A1434" s="2">
        <v>46267</v>
      </c>
      <c r="B1434" s="100" t="s">
        <v>1694</v>
      </c>
      <c r="C1434" s="213">
        <v>11.5</v>
      </c>
      <c r="D1434" s="48">
        <f t="shared" si="362"/>
        <v>0</v>
      </c>
      <c r="E1434" s="270">
        <v>708</v>
      </c>
      <c r="F1434" s="253">
        <f t="shared" si="363"/>
        <v>0</v>
      </c>
      <c r="G1434" s="84">
        <v>12.43</v>
      </c>
      <c r="H1434" s="48">
        <f t="shared" si="364"/>
        <v>1</v>
      </c>
      <c r="I1434" s="79">
        <f t="shared" si="366"/>
        <v>0</v>
      </c>
      <c r="N1434" s="25" t="str">
        <f t="shared" si="347"/>
        <v>CA</v>
      </c>
      <c r="O1434" s="25">
        <f t="shared" si="357"/>
        <v>11.6</v>
      </c>
      <c r="P1434" s="25">
        <f t="shared" si="358"/>
        <v>12.04</v>
      </c>
      <c r="Q1434" s="25">
        <f t="shared" si="359"/>
        <v>8</v>
      </c>
      <c r="R1434" s="25">
        <f t="shared" si="367"/>
        <v>14.4</v>
      </c>
      <c r="S1434" s="25">
        <f t="shared" si="360"/>
        <v>325</v>
      </c>
      <c r="T1434" s="25">
        <f t="shared" si="361"/>
        <v>380</v>
      </c>
    </row>
    <row r="1435" spans="1:20" x14ac:dyDescent="0.25">
      <c r="A1435" s="2">
        <v>46268</v>
      </c>
      <c r="B1435" s="100" t="s">
        <v>1695</v>
      </c>
      <c r="C1435" s="76">
        <v>12</v>
      </c>
      <c r="D1435" s="48">
        <f t="shared" si="362"/>
        <v>1</v>
      </c>
      <c r="E1435" s="270">
        <v>736</v>
      </c>
      <c r="F1435" s="253">
        <f t="shared" si="363"/>
        <v>0</v>
      </c>
      <c r="G1435" s="84">
        <v>10.57</v>
      </c>
      <c r="H1435" s="48">
        <f t="shared" si="364"/>
        <v>1</v>
      </c>
      <c r="I1435" s="79">
        <f t="shared" si="366"/>
        <v>0</v>
      </c>
      <c r="N1435" s="25" t="str">
        <f t="shared" si="347"/>
        <v>CA</v>
      </c>
      <c r="O1435" s="25">
        <f t="shared" si="357"/>
        <v>11.6</v>
      </c>
      <c r="P1435" s="25">
        <f t="shared" si="358"/>
        <v>12.04</v>
      </c>
      <c r="Q1435" s="25">
        <f t="shared" si="359"/>
        <v>8</v>
      </c>
      <c r="R1435" s="25">
        <f t="shared" si="367"/>
        <v>14.4</v>
      </c>
      <c r="S1435" s="25">
        <f t="shared" si="360"/>
        <v>325</v>
      </c>
      <c r="T1435" s="25">
        <f t="shared" si="361"/>
        <v>380</v>
      </c>
    </row>
    <row r="1436" spans="1:20" x14ac:dyDescent="0.25">
      <c r="A1436" s="2">
        <v>46268</v>
      </c>
      <c r="B1436" s="100" t="s">
        <v>1696</v>
      </c>
      <c r="C1436" s="76">
        <v>11.7</v>
      </c>
      <c r="D1436" s="48">
        <f t="shared" si="362"/>
        <v>1</v>
      </c>
      <c r="E1436" s="252">
        <v>379</v>
      </c>
      <c r="F1436" s="253">
        <f t="shared" si="363"/>
        <v>1</v>
      </c>
      <c r="G1436" s="84">
        <v>12.94</v>
      </c>
      <c r="H1436" s="48">
        <f t="shared" si="364"/>
        <v>1</v>
      </c>
      <c r="I1436" s="79">
        <f t="shared" si="366"/>
        <v>1</v>
      </c>
      <c r="N1436" s="25" t="str">
        <f t="shared" si="347"/>
        <v>CA</v>
      </c>
      <c r="O1436" s="25">
        <f t="shared" si="357"/>
        <v>11.6</v>
      </c>
      <c r="P1436" s="25">
        <f t="shared" si="358"/>
        <v>12.04</v>
      </c>
      <c r="Q1436" s="25">
        <f t="shared" si="359"/>
        <v>8</v>
      </c>
      <c r="R1436" s="25">
        <f t="shared" si="367"/>
        <v>14.4</v>
      </c>
      <c r="S1436" s="25">
        <f t="shared" si="360"/>
        <v>325</v>
      </c>
      <c r="T1436" s="25">
        <f t="shared" si="361"/>
        <v>380</v>
      </c>
    </row>
    <row r="1437" spans="1:20" x14ac:dyDescent="0.25">
      <c r="A1437" s="2">
        <v>46268</v>
      </c>
      <c r="B1437" s="100" t="s">
        <v>1697</v>
      </c>
      <c r="C1437" s="76">
        <v>11.6</v>
      </c>
      <c r="D1437" s="48">
        <f t="shared" si="362"/>
        <v>1</v>
      </c>
      <c r="E1437" s="252">
        <v>376</v>
      </c>
      <c r="F1437" s="253">
        <f t="shared" si="363"/>
        <v>1</v>
      </c>
      <c r="G1437" s="84">
        <v>12.08</v>
      </c>
      <c r="H1437" s="48">
        <f t="shared" si="364"/>
        <v>1</v>
      </c>
      <c r="I1437" s="79">
        <f t="shared" si="366"/>
        <v>1</v>
      </c>
      <c r="N1437" s="25" t="str">
        <f t="shared" si="347"/>
        <v>CA</v>
      </c>
      <c r="O1437" s="25">
        <f t="shared" si="357"/>
        <v>11.6</v>
      </c>
      <c r="P1437" s="25">
        <f t="shared" si="358"/>
        <v>12.04</v>
      </c>
      <c r="Q1437" s="25">
        <f t="shared" si="359"/>
        <v>8</v>
      </c>
      <c r="R1437" s="25">
        <f t="shared" si="367"/>
        <v>14.4</v>
      </c>
      <c r="S1437" s="25">
        <f t="shared" si="360"/>
        <v>325</v>
      </c>
      <c r="T1437" s="25">
        <f t="shared" si="361"/>
        <v>380</v>
      </c>
    </row>
    <row r="1438" spans="1:20" x14ac:dyDescent="0.25">
      <c r="A1438" s="2">
        <v>46268</v>
      </c>
      <c r="B1438" s="100" t="s">
        <v>1698</v>
      </c>
      <c r="C1438" s="76">
        <v>11.8</v>
      </c>
      <c r="D1438" s="48">
        <f t="shared" si="362"/>
        <v>1</v>
      </c>
      <c r="E1438" s="270">
        <v>403</v>
      </c>
      <c r="F1438" s="253">
        <f t="shared" si="363"/>
        <v>0</v>
      </c>
      <c r="G1438" s="84">
        <v>12.55</v>
      </c>
      <c r="H1438" s="48">
        <f t="shared" si="364"/>
        <v>1</v>
      </c>
      <c r="I1438" s="79">
        <f t="shared" si="366"/>
        <v>0</v>
      </c>
      <c r="N1438" s="25" t="str">
        <f t="shared" si="347"/>
        <v>CA</v>
      </c>
      <c r="O1438" s="25">
        <f t="shared" si="357"/>
        <v>11.6</v>
      </c>
      <c r="P1438" s="25">
        <f t="shared" si="358"/>
        <v>12.04</v>
      </c>
      <c r="Q1438" s="25">
        <f t="shared" si="359"/>
        <v>8</v>
      </c>
      <c r="R1438" s="25">
        <f t="shared" si="367"/>
        <v>14.4</v>
      </c>
      <c r="S1438" s="25">
        <f t="shared" si="360"/>
        <v>325</v>
      </c>
      <c r="T1438" s="25">
        <f t="shared" si="361"/>
        <v>380</v>
      </c>
    </row>
    <row r="1439" spans="1:20" x14ac:dyDescent="0.25">
      <c r="A1439" s="2">
        <v>46268</v>
      </c>
      <c r="B1439" s="100" t="s">
        <v>1699</v>
      </c>
      <c r="C1439" s="76">
        <v>11.7</v>
      </c>
      <c r="D1439" s="48">
        <f t="shared" si="362"/>
        <v>1</v>
      </c>
      <c r="E1439" s="252">
        <v>370</v>
      </c>
      <c r="F1439" s="253">
        <f t="shared" si="363"/>
        <v>1</v>
      </c>
      <c r="G1439" s="84">
        <v>12.01</v>
      </c>
      <c r="H1439" s="48">
        <f t="shared" si="364"/>
        <v>1</v>
      </c>
      <c r="I1439" s="79">
        <f t="shared" si="366"/>
        <v>1</v>
      </c>
      <c r="N1439" s="25" t="str">
        <f t="shared" si="347"/>
        <v>CA</v>
      </c>
      <c r="O1439" s="25">
        <f t="shared" si="357"/>
        <v>11.6</v>
      </c>
      <c r="P1439" s="25">
        <f t="shared" si="358"/>
        <v>12.04</v>
      </c>
      <c r="Q1439" s="25">
        <f t="shared" si="359"/>
        <v>8</v>
      </c>
      <c r="R1439" s="25">
        <f t="shared" si="367"/>
        <v>14.4</v>
      </c>
      <c r="S1439" s="25">
        <f t="shared" si="360"/>
        <v>325</v>
      </c>
      <c r="T1439" s="25">
        <f t="shared" si="361"/>
        <v>380</v>
      </c>
    </row>
    <row r="1440" spans="1:20" x14ac:dyDescent="0.25">
      <c r="A1440" s="2">
        <v>46268</v>
      </c>
      <c r="B1440" s="100" t="s">
        <v>344</v>
      </c>
      <c r="C1440" s="213">
        <v>13</v>
      </c>
      <c r="D1440" s="48">
        <f t="shared" si="362"/>
        <v>0</v>
      </c>
      <c r="E1440" s="270">
        <v>456</v>
      </c>
      <c r="F1440" s="253">
        <f t="shared" si="363"/>
        <v>0</v>
      </c>
      <c r="G1440" s="84">
        <v>12.52</v>
      </c>
      <c r="H1440" s="48">
        <f t="shared" si="364"/>
        <v>1</v>
      </c>
      <c r="I1440" s="79">
        <f t="shared" si="366"/>
        <v>0</v>
      </c>
      <c r="N1440" s="25" t="str">
        <f t="shared" si="347"/>
        <v>MK</v>
      </c>
      <c r="O1440" s="25">
        <f t="shared" si="357"/>
        <v>13.3</v>
      </c>
      <c r="P1440" s="25">
        <f t="shared" si="358"/>
        <v>13.54</v>
      </c>
      <c r="Q1440" s="25">
        <f t="shared" si="359"/>
        <v>8</v>
      </c>
      <c r="R1440" s="25">
        <f t="shared" si="367"/>
        <v>14.4</v>
      </c>
      <c r="S1440" s="25">
        <f t="shared" si="360"/>
        <v>395</v>
      </c>
      <c r="T1440" s="25">
        <f t="shared" si="361"/>
        <v>435</v>
      </c>
    </row>
    <row r="1441" spans="1:20" x14ac:dyDescent="0.25">
      <c r="A1441" s="2">
        <v>46268</v>
      </c>
      <c r="B1441" s="100" t="s">
        <v>345</v>
      </c>
      <c r="C1441" s="213">
        <v>13.1</v>
      </c>
      <c r="D1441" s="48">
        <f t="shared" si="362"/>
        <v>0</v>
      </c>
      <c r="E1441" s="270">
        <v>517</v>
      </c>
      <c r="F1441" s="253">
        <f t="shared" si="363"/>
        <v>0</v>
      </c>
      <c r="G1441" s="84">
        <v>12.33</v>
      </c>
      <c r="H1441" s="48">
        <f t="shared" si="364"/>
        <v>1</v>
      </c>
      <c r="I1441" s="79">
        <f t="shared" si="366"/>
        <v>0</v>
      </c>
      <c r="N1441" s="25" t="str">
        <f t="shared" si="347"/>
        <v>MK</v>
      </c>
      <c r="O1441" s="25">
        <f t="shared" si="357"/>
        <v>13.3</v>
      </c>
      <c r="P1441" s="25">
        <f t="shared" si="358"/>
        <v>13.54</v>
      </c>
      <c r="Q1441" s="25">
        <f t="shared" si="359"/>
        <v>8</v>
      </c>
      <c r="R1441" s="25">
        <f t="shared" si="367"/>
        <v>14.4</v>
      </c>
      <c r="S1441" s="25">
        <f t="shared" si="360"/>
        <v>395</v>
      </c>
      <c r="T1441" s="25">
        <f t="shared" si="361"/>
        <v>435</v>
      </c>
    </row>
    <row r="1442" spans="1:20" x14ac:dyDescent="0.25">
      <c r="A1442" s="2">
        <v>46268</v>
      </c>
      <c r="B1442" s="100" t="s">
        <v>346</v>
      </c>
      <c r="C1442" s="76">
        <v>13.3</v>
      </c>
      <c r="D1442" s="48">
        <f t="shared" si="362"/>
        <v>1</v>
      </c>
      <c r="E1442" s="270">
        <v>495</v>
      </c>
      <c r="F1442" s="253">
        <f t="shared" si="363"/>
        <v>0</v>
      </c>
      <c r="G1442" s="84">
        <v>12.21</v>
      </c>
      <c r="H1442" s="48">
        <f t="shared" si="364"/>
        <v>1</v>
      </c>
      <c r="I1442" s="79">
        <f t="shared" si="366"/>
        <v>0</v>
      </c>
      <c r="N1442" s="25" t="str">
        <f t="shared" si="347"/>
        <v>MK</v>
      </c>
      <c r="O1442" s="25">
        <f t="shared" si="357"/>
        <v>13.3</v>
      </c>
      <c r="P1442" s="25">
        <f t="shared" si="358"/>
        <v>13.54</v>
      </c>
      <c r="Q1442" s="25">
        <f t="shared" si="359"/>
        <v>8</v>
      </c>
      <c r="R1442" s="25">
        <f t="shared" si="367"/>
        <v>14.4</v>
      </c>
      <c r="S1442" s="25">
        <f t="shared" si="360"/>
        <v>395</v>
      </c>
      <c r="T1442" s="25">
        <f t="shared" si="361"/>
        <v>435</v>
      </c>
    </row>
    <row r="1443" spans="1:20" x14ac:dyDescent="0.25">
      <c r="A1443" s="2">
        <v>46269</v>
      </c>
      <c r="B1443" s="100" t="s">
        <v>1700</v>
      </c>
      <c r="C1443" s="76">
        <v>13.3</v>
      </c>
      <c r="D1443" s="48">
        <f t="shared" si="362"/>
        <v>1</v>
      </c>
      <c r="E1443" s="270">
        <v>466</v>
      </c>
      <c r="F1443" s="253">
        <f t="shared" si="363"/>
        <v>0</v>
      </c>
      <c r="G1443" s="84">
        <v>11.89</v>
      </c>
      <c r="H1443" s="48">
        <f t="shared" si="364"/>
        <v>1</v>
      </c>
      <c r="I1443" s="79">
        <f t="shared" si="366"/>
        <v>0</v>
      </c>
      <c r="N1443" s="25" t="str">
        <f t="shared" ref="N1443:N1506" si="368">LEFT(B1443,2)</f>
        <v>MK</v>
      </c>
      <c r="O1443" s="25">
        <f t="shared" si="357"/>
        <v>13.3</v>
      </c>
      <c r="P1443" s="25">
        <f t="shared" si="358"/>
        <v>13.54</v>
      </c>
      <c r="Q1443" s="25">
        <f t="shared" si="359"/>
        <v>8</v>
      </c>
      <c r="R1443" s="25">
        <f t="shared" si="367"/>
        <v>14.4</v>
      </c>
      <c r="S1443" s="25">
        <f t="shared" si="360"/>
        <v>395</v>
      </c>
      <c r="T1443" s="25">
        <f t="shared" si="361"/>
        <v>435</v>
      </c>
    </row>
    <row r="1444" spans="1:20" x14ac:dyDescent="0.25">
      <c r="A1444" s="2">
        <v>46269</v>
      </c>
      <c r="B1444" s="100" t="s">
        <v>1701</v>
      </c>
      <c r="C1444" s="76">
        <v>13.3</v>
      </c>
      <c r="D1444" s="48">
        <f t="shared" si="362"/>
        <v>1</v>
      </c>
      <c r="E1444" s="270">
        <v>452</v>
      </c>
      <c r="F1444" s="253">
        <f t="shared" si="363"/>
        <v>0</v>
      </c>
      <c r="G1444" s="84">
        <v>12.34</v>
      </c>
      <c r="H1444" s="48">
        <f t="shared" si="364"/>
        <v>1</v>
      </c>
      <c r="I1444" s="79">
        <f t="shared" si="366"/>
        <v>0</v>
      </c>
      <c r="N1444" s="25" t="str">
        <f t="shared" si="368"/>
        <v>MK</v>
      </c>
      <c r="O1444" s="25">
        <f t="shared" si="357"/>
        <v>13.3</v>
      </c>
      <c r="P1444" s="25">
        <f t="shared" si="358"/>
        <v>13.54</v>
      </c>
      <c r="Q1444" s="25">
        <f t="shared" si="359"/>
        <v>8</v>
      </c>
      <c r="R1444" s="25">
        <f t="shared" si="367"/>
        <v>14.4</v>
      </c>
      <c r="S1444" s="25">
        <f t="shared" si="360"/>
        <v>395</v>
      </c>
      <c r="T1444" s="25">
        <f t="shared" si="361"/>
        <v>435</v>
      </c>
    </row>
    <row r="1445" spans="1:20" x14ac:dyDescent="0.25">
      <c r="A1445" s="2">
        <v>46269</v>
      </c>
      <c r="B1445" s="100" t="s">
        <v>1702</v>
      </c>
      <c r="C1445" s="76">
        <v>13.3</v>
      </c>
      <c r="D1445" s="48">
        <f t="shared" si="362"/>
        <v>1</v>
      </c>
      <c r="E1445" s="270">
        <v>446</v>
      </c>
      <c r="F1445" s="253">
        <f t="shared" si="363"/>
        <v>0</v>
      </c>
      <c r="G1445" s="84">
        <v>13.01</v>
      </c>
      <c r="H1445" s="48">
        <f t="shared" si="364"/>
        <v>1</v>
      </c>
      <c r="I1445" s="79">
        <f t="shared" si="366"/>
        <v>0</v>
      </c>
      <c r="N1445" s="25" t="str">
        <f t="shared" si="368"/>
        <v>MK</v>
      </c>
      <c r="O1445" s="25">
        <f t="shared" si="357"/>
        <v>13.3</v>
      </c>
      <c r="P1445" s="25">
        <f t="shared" si="358"/>
        <v>13.54</v>
      </c>
      <c r="Q1445" s="25">
        <f t="shared" si="359"/>
        <v>8</v>
      </c>
      <c r="R1445" s="25">
        <f t="shared" si="367"/>
        <v>14.4</v>
      </c>
      <c r="S1445" s="25">
        <f t="shared" si="360"/>
        <v>395</v>
      </c>
      <c r="T1445" s="25">
        <f t="shared" si="361"/>
        <v>435</v>
      </c>
    </row>
    <row r="1446" spans="1:20" x14ac:dyDescent="0.25">
      <c r="A1446" s="2">
        <v>46269</v>
      </c>
      <c r="B1446" s="100" t="s">
        <v>1703</v>
      </c>
      <c r="C1446" s="213">
        <v>13.8</v>
      </c>
      <c r="D1446" s="48">
        <f t="shared" si="362"/>
        <v>0</v>
      </c>
      <c r="E1446" s="270">
        <v>440</v>
      </c>
      <c r="F1446" s="253">
        <f t="shared" si="363"/>
        <v>0</v>
      </c>
      <c r="G1446" s="84">
        <v>12.96</v>
      </c>
      <c r="H1446" s="48">
        <f t="shared" si="364"/>
        <v>1</v>
      </c>
      <c r="I1446" s="79">
        <f t="shared" si="366"/>
        <v>0</v>
      </c>
      <c r="N1446" s="25" t="str">
        <f t="shared" si="368"/>
        <v>MK</v>
      </c>
      <c r="O1446" s="25">
        <f t="shared" si="357"/>
        <v>13.3</v>
      </c>
      <c r="P1446" s="25">
        <f t="shared" si="358"/>
        <v>13.54</v>
      </c>
      <c r="Q1446" s="25">
        <f t="shared" si="359"/>
        <v>8</v>
      </c>
      <c r="R1446" s="25">
        <f t="shared" si="367"/>
        <v>14.4</v>
      </c>
      <c r="S1446" s="25">
        <f t="shared" si="360"/>
        <v>395</v>
      </c>
      <c r="T1446" s="25">
        <f t="shared" si="361"/>
        <v>435</v>
      </c>
    </row>
    <row r="1447" spans="1:20" x14ac:dyDescent="0.25">
      <c r="A1447" s="2">
        <v>46269</v>
      </c>
      <c r="B1447" s="100" t="s">
        <v>1704</v>
      </c>
      <c r="C1447" s="76">
        <v>13.5</v>
      </c>
      <c r="D1447" s="48">
        <f t="shared" si="362"/>
        <v>1</v>
      </c>
      <c r="E1447" s="252">
        <v>402</v>
      </c>
      <c r="F1447" s="253">
        <f t="shared" si="363"/>
        <v>1</v>
      </c>
      <c r="G1447" s="84">
        <v>13.1</v>
      </c>
      <c r="H1447" s="48">
        <f t="shared" si="364"/>
        <v>1</v>
      </c>
      <c r="I1447" s="79">
        <f t="shared" si="366"/>
        <v>1</v>
      </c>
      <c r="N1447" s="25" t="str">
        <f t="shared" si="368"/>
        <v>MK</v>
      </c>
      <c r="O1447" s="25">
        <f t="shared" si="357"/>
        <v>13.3</v>
      </c>
      <c r="P1447" s="25">
        <f t="shared" si="358"/>
        <v>13.54</v>
      </c>
      <c r="Q1447" s="25">
        <f t="shared" si="359"/>
        <v>8</v>
      </c>
      <c r="R1447" s="25">
        <f t="shared" si="367"/>
        <v>14.4</v>
      </c>
      <c r="S1447" s="25">
        <f t="shared" si="360"/>
        <v>395</v>
      </c>
      <c r="T1447" s="25">
        <f t="shared" si="361"/>
        <v>435</v>
      </c>
    </row>
    <row r="1448" spans="1:20" x14ac:dyDescent="0.25">
      <c r="A1448" s="2">
        <v>46272</v>
      </c>
      <c r="B1448" s="100" t="s">
        <v>1705</v>
      </c>
      <c r="C1448" s="76">
        <v>11.8</v>
      </c>
      <c r="D1448" s="48">
        <f t="shared" si="362"/>
        <v>1</v>
      </c>
      <c r="E1448" s="270">
        <v>396</v>
      </c>
      <c r="F1448" s="253">
        <f t="shared" si="363"/>
        <v>0</v>
      </c>
      <c r="G1448" s="84">
        <v>12.47</v>
      </c>
      <c r="H1448" s="48">
        <f t="shared" si="364"/>
        <v>1</v>
      </c>
      <c r="I1448" s="79">
        <f t="shared" si="366"/>
        <v>0</v>
      </c>
      <c r="N1448" s="25" t="str">
        <f t="shared" si="368"/>
        <v>ST</v>
      </c>
      <c r="O1448" s="25">
        <f t="shared" si="357"/>
        <v>11.6</v>
      </c>
      <c r="P1448" s="25">
        <f t="shared" si="358"/>
        <v>12.04</v>
      </c>
      <c r="Q1448" s="25">
        <f t="shared" si="359"/>
        <v>8</v>
      </c>
      <c r="R1448" s="25">
        <f t="shared" si="367"/>
        <v>14.4</v>
      </c>
      <c r="S1448" s="25">
        <f t="shared" si="360"/>
        <v>325</v>
      </c>
      <c r="T1448" s="25">
        <f t="shared" si="361"/>
        <v>380</v>
      </c>
    </row>
    <row r="1449" spans="1:20" x14ac:dyDescent="0.25">
      <c r="A1449" s="2">
        <v>46272</v>
      </c>
      <c r="B1449" s="100" t="s">
        <v>1706</v>
      </c>
      <c r="C1449" s="76">
        <v>11.8</v>
      </c>
      <c r="D1449" s="48">
        <f t="shared" si="362"/>
        <v>1</v>
      </c>
      <c r="E1449" s="270">
        <v>413</v>
      </c>
      <c r="F1449" s="253">
        <f t="shared" si="363"/>
        <v>0</v>
      </c>
      <c r="G1449" s="84">
        <v>12.24</v>
      </c>
      <c r="H1449" s="48">
        <f t="shared" si="364"/>
        <v>1</v>
      </c>
      <c r="I1449" s="79">
        <f t="shared" si="366"/>
        <v>0</v>
      </c>
      <c r="N1449" s="25" t="str">
        <f t="shared" si="368"/>
        <v>ST</v>
      </c>
      <c r="O1449" s="25">
        <f t="shared" si="357"/>
        <v>11.6</v>
      </c>
      <c r="P1449" s="25">
        <f t="shared" si="358"/>
        <v>12.04</v>
      </c>
      <c r="Q1449" s="25">
        <f t="shared" si="359"/>
        <v>8</v>
      </c>
      <c r="R1449" s="25">
        <f t="shared" si="367"/>
        <v>14.4</v>
      </c>
      <c r="S1449" s="25">
        <f t="shared" si="360"/>
        <v>325</v>
      </c>
      <c r="T1449" s="25">
        <f t="shared" si="361"/>
        <v>380</v>
      </c>
    </row>
    <row r="1450" spans="1:20" x14ac:dyDescent="0.25">
      <c r="A1450" s="2">
        <v>46272</v>
      </c>
      <c r="B1450" s="100" t="s">
        <v>1707</v>
      </c>
      <c r="C1450" s="76">
        <v>11.8</v>
      </c>
      <c r="D1450" s="48">
        <f t="shared" si="362"/>
        <v>1</v>
      </c>
      <c r="E1450" s="270">
        <v>441</v>
      </c>
      <c r="F1450" s="253">
        <f t="shared" si="363"/>
        <v>0</v>
      </c>
      <c r="G1450" s="84">
        <v>12.39</v>
      </c>
      <c r="H1450" s="48">
        <f t="shared" si="364"/>
        <v>1</v>
      </c>
      <c r="I1450" s="79">
        <f t="shared" si="366"/>
        <v>0</v>
      </c>
      <c r="N1450" s="25" t="str">
        <f t="shared" si="368"/>
        <v>ST</v>
      </c>
      <c r="O1450" s="25">
        <f t="shared" si="357"/>
        <v>11.6</v>
      </c>
      <c r="P1450" s="25">
        <f t="shared" si="358"/>
        <v>12.04</v>
      </c>
      <c r="Q1450" s="25">
        <f t="shared" si="359"/>
        <v>8</v>
      </c>
      <c r="R1450" s="25">
        <f t="shared" si="367"/>
        <v>14.4</v>
      </c>
      <c r="S1450" s="25">
        <f t="shared" si="360"/>
        <v>325</v>
      </c>
      <c r="T1450" s="25">
        <f t="shared" si="361"/>
        <v>380</v>
      </c>
    </row>
    <row r="1451" spans="1:20" x14ac:dyDescent="0.25">
      <c r="A1451" s="2">
        <v>46272</v>
      </c>
      <c r="B1451" s="100" t="s">
        <v>1708</v>
      </c>
      <c r="C1451" s="76">
        <v>11.8</v>
      </c>
      <c r="D1451" s="48">
        <f t="shared" si="362"/>
        <v>1</v>
      </c>
      <c r="E1451" s="270">
        <v>429</v>
      </c>
      <c r="F1451" s="253">
        <f t="shared" si="363"/>
        <v>0</v>
      </c>
      <c r="G1451" s="84">
        <v>11.31</v>
      </c>
      <c r="H1451" s="48">
        <f t="shared" si="364"/>
        <v>1</v>
      </c>
      <c r="I1451" s="79">
        <f t="shared" si="366"/>
        <v>0</v>
      </c>
      <c r="N1451" s="25" t="str">
        <f t="shared" si="368"/>
        <v>ST</v>
      </c>
      <c r="O1451" s="25">
        <f t="shared" si="357"/>
        <v>11.6</v>
      </c>
      <c r="P1451" s="25">
        <f t="shared" si="358"/>
        <v>12.04</v>
      </c>
      <c r="Q1451" s="25">
        <f t="shared" si="359"/>
        <v>8</v>
      </c>
      <c r="R1451" s="25">
        <f t="shared" si="367"/>
        <v>14.4</v>
      </c>
      <c r="S1451" s="25">
        <f t="shared" si="360"/>
        <v>325</v>
      </c>
      <c r="T1451" s="25">
        <f t="shared" si="361"/>
        <v>380</v>
      </c>
    </row>
    <row r="1452" spans="1:20" x14ac:dyDescent="0.25">
      <c r="A1452" s="2">
        <v>46272</v>
      </c>
      <c r="B1452" s="100" t="s">
        <v>1709</v>
      </c>
      <c r="C1452" s="76">
        <v>11.9</v>
      </c>
      <c r="D1452" s="48">
        <f t="shared" si="362"/>
        <v>1</v>
      </c>
      <c r="E1452" s="252">
        <v>359</v>
      </c>
      <c r="F1452" s="253">
        <f t="shared" si="363"/>
        <v>1</v>
      </c>
      <c r="G1452" s="84">
        <v>11.55</v>
      </c>
      <c r="H1452" s="48">
        <f t="shared" si="364"/>
        <v>1</v>
      </c>
      <c r="I1452" s="79">
        <f t="shared" si="366"/>
        <v>1</v>
      </c>
      <c r="N1452" s="25" t="str">
        <f t="shared" si="368"/>
        <v>ST</v>
      </c>
      <c r="O1452" s="25">
        <f t="shared" si="357"/>
        <v>11.6</v>
      </c>
      <c r="P1452" s="25">
        <f t="shared" si="358"/>
        <v>12.04</v>
      </c>
      <c r="Q1452" s="25">
        <f t="shared" si="359"/>
        <v>8</v>
      </c>
      <c r="R1452" s="25">
        <f t="shared" si="367"/>
        <v>14.4</v>
      </c>
      <c r="S1452" s="25">
        <f t="shared" si="360"/>
        <v>325</v>
      </c>
      <c r="T1452" s="25">
        <f t="shared" si="361"/>
        <v>380</v>
      </c>
    </row>
    <row r="1453" spans="1:20" x14ac:dyDescent="0.25">
      <c r="A1453" s="2">
        <v>46272</v>
      </c>
      <c r="B1453" s="100" t="s">
        <v>1710</v>
      </c>
      <c r="C1453" s="76">
        <v>11.9</v>
      </c>
      <c r="D1453" s="48">
        <f t="shared" si="362"/>
        <v>1</v>
      </c>
      <c r="E1453" s="270">
        <v>390</v>
      </c>
      <c r="F1453" s="253">
        <f t="shared" si="363"/>
        <v>0</v>
      </c>
      <c r="G1453" s="84">
        <v>11.58</v>
      </c>
      <c r="H1453" s="48">
        <f t="shared" si="364"/>
        <v>1</v>
      </c>
      <c r="I1453" s="79">
        <f t="shared" si="366"/>
        <v>0</v>
      </c>
      <c r="N1453" s="25" t="str">
        <f t="shared" si="368"/>
        <v>ST</v>
      </c>
      <c r="O1453" s="25">
        <f t="shared" si="357"/>
        <v>11.6</v>
      </c>
      <c r="P1453" s="25">
        <f t="shared" si="358"/>
        <v>12.04</v>
      </c>
      <c r="Q1453" s="25">
        <f t="shared" si="359"/>
        <v>8</v>
      </c>
      <c r="R1453" s="25">
        <f t="shared" si="367"/>
        <v>14.4</v>
      </c>
      <c r="S1453" s="25">
        <f t="shared" si="360"/>
        <v>325</v>
      </c>
      <c r="T1453" s="25">
        <f t="shared" si="361"/>
        <v>380</v>
      </c>
    </row>
    <row r="1454" spans="1:20" x14ac:dyDescent="0.25">
      <c r="A1454" s="2">
        <v>46272</v>
      </c>
      <c r="B1454" s="100" t="s">
        <v>1711</v>
      </c>
      <c r="C1454" s="76">
        <v>11.7</v>
      </c>
      <c r="D1454" s="48">
        <f t="shared" si="362"/>
        <v>1</v>
      </c>
      <c r="E1454" s="270">
        <v>402</v>
      </c>
      <c r="F1454" s="253">
        <f t="shared" si="363"/>
        <v>0</v>
      </c>
      <c r="G1454" s="84">
        <v>11.62</v>
      </c>
      <c r="H1454" s="48">
        <f t="shared" si="364"/>
        <v>1</v>
      </c>
      <c r="I1454" s="79">
        <f t="shared" si="366"/>
        <v>0</v>
      </c>
      <c r="N1454" s="25" t="str">
        <f t="shared" si="368"/>
        <v>ST</v>
      </c>
      <c r="O1454" s="25">
        <f t="shared" si="357"/>
        <v>11.6</v>
      </c>
      <c r="P1454" s="25">
        <f t="shared" si="358"/>
        <v>12.04</v>
      </c>
      <c r="Q1454" s="25">
        <f t="shared" si="359"/>
        <v>8</v>
      </c>
      <c r="R1454" s="25">
        <f t="shared" si="367"/>
        <v>14.4</v>
      </c>
      <c r="S1454" s="25">
        <f t="shared" si="360"/>
        <v>325</v>
      </c>
      <c r="T1454" s="25">
        <f t="shared" si="361"/>
        <v>380</v>
      </c>
    </row>
    <row r="1455" spans="1:20" x14ac:dyDescent="0.25">
      <c r="A1455" s="2">
        <v>46272</v>
      </c>
      <c r="B1455" s="100" t="s">
        <v>1712</v>
      </c>
      <c r="C1455" s="76">
        <v>12</v>
      </c>
      <c r="D1455" s="48">
        <f t="shared" si="362"/>
        <v>1</v>
      </c>
      <c r="E1455" s="270">
        <v>441</v>
      </c>
      <c r="F1455" s="253">
        <f t="shared" si="363"/>
        <v>0</v>
      </c>
      <c r="G1455" s="84">
        <v>11.84</v>
      </c>
      <c r="H1455" s="48">
        <f t="shared" si="364"/>
        <v>1</v>
      </c>
      <c r="I1455" s="79">
        <f t="shared" si="366"/>
        <v>0</v>
      </c>
      <c r="N1455" s="25" t="str">
        <f t="shared" si="368"/>
        <v>ST</v>
      </c>
      <c r="O1455" s="25">
        <f t="shared" si="357"/>
        <v>11.6</v>
      </c>
      <c r="P1455" s="25">
        <f t="shared" si="358"/>
        <v>12.04</v>
      </c>
      <c r="Q1455" s="25">
        <f t="shared" si="359"/>
        <v>8</v>
      </c>
      <c r="R1455" s="25">
        <f t="shared" si="367"/>
        <v>14.4</v>
      </c>
      <c r="S1455" s="25">
        <f t="shared" si="360"/>
        <v>325</v>
      </c>
      <c r="T1455" s="25">
        <f t="shared" si="361"/>
        <v>380</v>
      </c>
    </row>
    <row r="1456" spans="1:20" x14ac:dyDescent="0.25">
      <c r="A1456" s="2">
        <v>46272</v>
      </c>
      <c r="B1456" s="100" t="s">
        <v>1713</v>
      </c>
      <c r="C1456" s="76">
        <v>11.8</v>
      </c>
      <c r="D1456" s="48">
        <f t="shared" si="362"/>
        <v>1</v>
      </c>
      <c r="E1456" s="270">
        <v>519</v>
      </c>
      <c r="F1456" s="253">
        <f t="shared" si="363"/>
        <v>0</v>
      </c>
      <c r="G1456" s="84">
        <v>11.66</v>
      </c>
      <c r="H1456" s="48">
        <f t="shared" si="364"/>
        <v>1</v>
      </c>
      <c r="I1456" s="79">
        <f t="shared" si="366"/>
        <v>0</v>
      </c>
      <c r="N1456" s="25" t="str">
        <f t="shared" si="368"/>
        <v>ST</v>
      </c>
      <c r="O1456" s="25">
        <f t="shared" si="357"/>
        <v>11.6</v>
      </c>
      <c r="P1456" s="25">
        <f t="shared" si="358"/>
        <v>12.04</v>
      </c>
      <c r="Q1456" s="25">
        <f t="shared" si="359"/>
        <v>8</v>
      </c>
      <c r="R1456" s="25">
        <f t="shared" si="367"/>
        <v>14.4</v>
      </c>
      <c r="S1456" s="25">
        <f t="shared" si="360"/>
        <v>325</v>
      </c>
      <c r="T1456" s="25">
        <f t="shared" si="361"/>
        <v>380</v>
      </c>
    </row>
    <row r="1457" spans="1:21" x14ac:dyDescent="0.25">
      <c r="A1457" s="2">
        <v>46273</v>
      </c>
      <c r="B1457" s="100" t="s">
        <v>1714</v>
      </c>
      <c r="C1457" s="76">
        <v>11.9</v>
      </c>
      <c r="D1457" s="48">
        <f t="shared" si="362"/>
        <v>1</v>
      </c>
      <c r="E1457" s="270">
        <v>499</v>
      </c>
      <c r="F1457" s="253">
        <f t="shared" si="363"/>
        <v>0</v>
      </c>
      <c r="G1457" s="130"/>
      <c r="H1457" s="48"/>
      <c r="I1457" s="79">
        <f t="shared" ref="I1457:I1463" si="369">IF(+(IF(C1457&lt;O1457,0,IF(C1457&gt;P1457,0,1)))+(IF(E1457&lt;S1457,0,IF(E1457&gt;T1457,0,1)))+(IF(G1457&lt;Q1457,0,IF(G1457&gt;R1457,0,1)))=3,1,0)</f>
        <v>0</v>
      </c>
      <c r="N1457" s="25" t="str">
        <f t="shared" si="368"/>
        <v>ST</v>
      </c>
      <c r="O1457" s="25">
        <f t="shared" si="357"/>
        <v>11.6</v>
      </c>
      <c r="P1457" s="25">
        <f t="shared" si="358"/>
        <v>12.04</v>
      </c>
      <c r="Q1457" s="25">
        <f t="shared" si="359"/>
        <v>8</v>
      </c>
      <c r="R1457" s="25">
        <f t="shared" si="367"/>
        <v>14.4</v>
      </c>
      <c r="S1457" s="25">
        <f t="shared" si="360"/>
        <v>325</v>
      </c>
      <c r="T1457" s="25">
        <f t="shared" si="361"/>
        <v>380</v>
      </c>
      <c r="U1457" t="s">
        <v>624</v>
      </c>
    </row>
    <row r="1458" spans="1:21" x14ac:dyDescent="0.25">
      <c r="A1458" s="2">
        <v>46273</v>
      </c>
      <c r="B1458" s="100" t="s">
        <v>1715</v>
      </c>
      <c r="C1458" s="213">
        <v>11.4</v>
      </c>
      <c r="D1458" s="48">
        <f t="shared" si="362"/>
        <v>0</v>
      </c>
      <c r="E1458" s="270">
        <v>403</v>
      </c>
      <c r="F1458" s="253">
        <f t="shared" si="363"/>
        <v>0</v>
      </c>
      <c r="G1458" s="84">
        <v>10.199999999999999</v>
      </c>
      <c r="H1458" s="48">
        <f t="shared" ref="H1458:H1463" si="370">IF(+(IF(G1458&lt;Q1458,0,IF(G1458&gt;R1458,0,1)))=1,1,0)</f>
        <v>1</v>
      </c>
      <c r="I1458" s="79">
        <f t="shared" si="369"/>
        <v>0</v>
      </c>
      <c r="N1458" s="25" t="str">
        <f t="shared" si="368"/>
        <v>CA</v>
      </c>
      <c r="O1458" s="25">
        <f t="shared" si="357"/>
        <v>11.6</v>
      </c>
      <c r="P1458" s="25">
        <f t="shared" si="358"/>
        <v>12.04</v>
      </c>
      <c r="Q1458" s="25">
        <f t="shared" si="359"/>
        <v>8</v>
      </c>
      <c r="R1458" s="25">
        <f t="shared" si="367"/>
        <v>14.4</v>
      </c>
      <c r="S1458" s="25">
        <f t="shared" si="360"/>
        <v>325</v>
      </c>
      <c r="T1458" s="25">
        <f t="shared" si="361"/>
        <v>380</v>
      </c>
    </row>
    <row r="1459" spans="1:21" x14ac:dyDescent="0.25">
      <c r="A1459" s="2">
        <v>46273</v>
      </c>
      <c r="B1459" s="100" t="s">
        <v>1716</v>
      </c>
      <c r="C1459" s="76">
        <v>12</v>
      </c>
      <c r="D1459" s="48">
        <f t="shared" si="362"/>
        <v>1</v>
      </c>
      <c r="E1459" s="270">
        <v>432</v>
      </c>
      <c r="F1459" s="253">
        <f t="shared" si="363"/>
        <v>0</v>
      </c>
      <c r="G1459" s="84">
        <v>10.34</v>
      </c>
      <c r="H1459" s="48">
        <f t="shared" si="370"/>
        <v>1</v>
      </c>
      <c r="I1459" s="79">
        <f t="shared" si="369"/>
        <v>0</v>
      </c>
      <c r="N1459" s="25" t="str">
        <f t="shared" si="368"/>
        <v>CA</v>
      </c>
      <c r="O1459" s="25">
        <f t="shared" si="357"/>
        <v>11.6</v>
      </c>
      <c r="P1459" s="25">
        <f t="shared" si="358"/>
        <v>12.04</v>
      </c>
      <c r="Q1459" s="25">
        <f t="shared" si="359"/>
        <v>8</v>
      </c>
      <c r="R1459" s="25">
        <f t="shared" si="367"/>
        <v>14.4</v>
      </c>
      <c r="S1459" s="25">
        <f t="shared" si="360"/>
        <v>325</v>
      </c>
      <c r="T1459" s="25">
        <f t="shared" si="361"/>
        <v>380</v>
      </c>
    </row>
    <row r="1460" spans="1:21" x14ac:dyDescent="0.25">
      <c r="A1460" s="2">
        <v>46273</v>
      </c>
      <c r="B1460" s="100" t="s">
        <v>1717</v>
      </c>
      <c r="C1460" s="76">
        <v>11.7</v>
      </c>
      <c r="D1460" s="48">
        <f t="shared" si="362"/>
        <v>1</v>
      </c>
      <c r="E1460" s="252">
        <v>362</v>
      </c>
      <c r="F1460" s="253">
        <f t="shared" si="363"/>
        <v>1</v>
      </c>
      <c r="G1460" s="84">
        <v>10.58</v>
      </c>
      <c r="H1460" s="48">
        <f t="shared" si="370"/>
        <v>1</v>
      </c>
      <c r="I1460" s="79">
        <f t="shared" si="369"/>
        <v>1</v>
      </c>
      <c r="N1460" s="25" t="str">
        <f t="shared" si="368"/>
        <v>CA</v>
      </c>
      <c r="O1460" s="25">
        <f t="shared" si="357"/>
        <v>11.6</v>
      </c>
      <c r="P1460" s="25">
        <f t="shared" si="358"/>
        <v>12.04</v>
      </c>
      <c r="Q1460" s="25">
        <f t="shared" si="359"/>
        <v>8</v>
      </c>
      <c r="R1460" s="25">
        <f t="shared" si="367"/>
        <v>14.4</v>
      </c>
      <c r="S1460" s="25">
        <f t="shared" si="360"/>
        <v>325</v>
      </c>
      <c r="T1460" s="25">
        <f t="shared" si="361"/>
        <v>380</v>
      </c>
    </row>
    <row r="1461" spans="1:21" x14ac:dyDescent="0.25">
      <c r="A1461" s="2">
        <v>46273</v>
      </c>
      <c r="B1461" s="100" t="s">
        <v>1718</v>
      </c>
      <c r="C1461" s="76">
        <v>11.7</v>
      </c>
      <c r="D1461" s="48">
        <f t="shared" si="362"/>
        <v>1</v>
      </c>
      <c r="E1461" s="252">
        <v>376</v>
      </c>
      <c r="F1461" s="253">
        <f t="shared" si="363"/>
        <v>1</v>
      </c>
      <c r="G1461" s="84">
        <v>11.08</v>
      </c>
      <c r="H1461" s="48">
        <f t="shared" si="370"/>
        <v>1</v>
      </c>
      <c r="I1461" s="79">
        <f t="shared" si="369"/>
        <v>1</v>
      </c>
      <c r="N1461" s="25" t="str">
        <f t="shared" si="368"/>
        <v>CA</v>
      </c>
      <c r="O1461" s="25">
        <f t="shared" si="357"/>
        <v>11.6</v>
      </c>
      <c r="P1461" s="25">
        <f t="shared" si="358"/>
        <v>12.04</v>
      </c>
      <c r="Q1461" s="25">
        <f t="shared" si="359"/>
        <v>8</v>
      </c>
      <c r="R1461" s="25">
        <f t="shared" si="367"/>
        <v>14.4</v>
      </c>
      <c r="S1461" s="25">
        <f t="shared" si="360"/>
        <v>325</v>
      </c>
      <c r="T1461" s="25">
        <f t="shared" si="361"/>
        <v>380</v>
      </c>
    </row>
    <row r="1462" spans="1:21" x14ac:dyDescent="0.25">
      <c r="A1462" s="2">
        <v>46273</v>
      </c>
      <c r="B1462" s="100" t="s">
        <v>1719</v>
      </c>
      <c r="C1462" s="76">
        <v>11.8</v>
      </c>
      <c r="D1462" s="48">
        <f t="shared" si="362"/>
        <v>1</v>
      </c>
      <c r="E1462" s="270">
        <v>401</v>
      </c>
      <c r="F1462" s="253">
        <f t="shared" si="363"/>
        <v>0</v>
      </c>
      <c r="G1462" s="84">
        <v>12.11</v>
      </c>
      <c r="H1462" s="48">
        <f t="shared" si="370"/>
        <v>1</v>
      </c>
      <c r="I1462" s="79">
        <f t="shared" si="369"/>
        <v>0</v>
      </c>
      <c r="N1462" s="25" t="str">
        <f t="shared" si="368"/>
        <v>CA</v>
      </c>
      <c r="O1462" s="25">
        <f t="shared" si="357"/>
        <v>11.6</v>
      </c>
      <c r="P1462" s="25">
        <f t="shared" si="358"/>
        <v>12.04</v>
      </c>
      <c r="Q1462" s="25">
        <f t="shared" si="359"/>
        <v>8</v>
      </c>
      <c r="R1462" s="25">
        <f t="shared" si="367"/>
        <v>14.4</v>
      </c>
      <c r="S1462" s="25">
        <f t="shared" si="360"/>
        <v>325</v>
      </c>
      <c r="T1462" s="25">
        <f t="shared" si="361"/>
        <v>380</v>
      </c>
    </row>
    <row r="1463" spans="1:21" x14ac:dyDescent="0.25">
      <c r="A1463" s="2">
        <v>46274</v>
      </c>
      <c r="B1463" s="100" t="s">
        <v>1720</v>
      </c>
      <c r="C1463" s="76">
        <v>11.7</v>
      </c>
      <c r="D1463" s="48">
        <f t="shared" si="362"/>
        <v>1</v>
      </c>
      <c r="E1463" s="252">
        <v>332</v>
      </c>
      <c r="F1463" s="253">
        <f t="shared" si="363"/>
        <v>1</v>
      </c>
      <c r="G1463" s="84">
        <v>11.86</v>
      </c>
      <c r="H1463" s="48">
        <f t="shared" si="370"/>
        <v>1</v>
      </c>
      <c r="I1463" s="79">
        <f t="shared" si="369"/>
        <v>1</v>
      </c>
      <c r="N1463" s="25" t="str">
        <f t="shared" si="368"/>
        <v>CA</v>
      </c>
      <c r="O1463" s="25">
        <f t="shared" si="357"/>
        <v>11.6</v>
      </c>
      <c r="P1463" s="25">
        <f t="shared" si="358"/>
        <v>12.04</v>
      </c>
      <c r="Q1463" s="25">
        <f t="shared" si="359"/>
        <v>8</v>
      </c>
      <c r="R1463" s="25">
        <f t="shared" si="367"/>
        <v>14.4</v>
      </c>
      <c r="S1463" s="25">
        <f t="shared" si="360"/>
        <v>325</v>
      </c>
      <c r="T1463" s="25">
        <f t="shared" si="361"/>
        <v>380</v>
      </c>
    </row>
    <row r="1464" spans="1:21" x14ac:dyDescent="0.25">
      <c r="A1464" s="2">
        <v>46274</v>
      </c>
      <c r="B1464" s="100" t="s">
        <v>1721</v>
      </c>
      <c r="C1464" s="76">
        <v>11.6</v>
      </c>
      <c r="D1464" s="48">
        <f t="shared" si="362"/>
        <v>1</v>
      </c>
      <c r="E1464" s="270">
        <v>398</v>
      </c>
      <c r="F1464" s="253">
        <f t="shared" si="363"/>
        <v>0</v>
      </c>
      <c r="G1464" s="84">
        <v>12.09</v>
      </c>
      <c r="H1464" s="48">
        <f t="shared" ref="H1464:H1545" si="371">IF(+(IF(G1464&lt;Q1464,0,IF(G1464&gt;R1464,0,1)))=1,1,0)</f>
        <v>1</v>
      </c>
      <c r="I1464" s="79">
        <f t="shared" ref="I1464:I1527" si="372">IF(+(IF(C1464&lt;O1464,0,IF(C1464&gt;P1464,0,1)))+(IF(E1464&lt;S1464,0,IF(E1464&gt;T1464,0,1)))+(IF(G1464&lt;Q1464,0,IF(G1464&gt;R1464,0,1)))=3,1,0)</f>
        <v>0</v>
      </c>
      <c r="N1464" s="25" t="str">
        <f t="shared" si="368"/>
        <v>CA</v>
      </c>
      <c r="O1464" s="25">
        <f t="shared" si="357"/>
        <v>11.6</v>
      </c>
      <c r="P1464" s="25">
        <f t="shared" si="358"/>
        <v>12.04</v>
      </c>
      <c r="Q1464" s="25">
        <f t="shared" si="359"/>
        <v>8</v>
      </c>
      <c r="R1464" s="25">
        <f t="shared" si="367"/>
        <v>14.4</v>
      </c>
      <c r="S1464" s="25">
        <f t="shared" si="360"/>
        <v>325</v>
      </c>
      <c r="T1464" s="25">
        <f t="shared" si="361"/>
        <v>380</v>
      </c>
    </row>
    <row r="1465" spans="1:21" x14ac:dyDescent="0.25">
      <c r="A1465" s="2">
        <v>46274</v>
      </c>
      <c r="B1465" s="100" t="s">
        <v>1722</v>
      </c>
      <c r="C1465" s="76">
        <v>11.8</v>
      </c>
      <c r="D1465" s="48">
        <f t="shared" si="362"/>
        <v>1</v>
      </c>
      <c r="E1465" s="270">
        <v>417</v>
      </c>
      <c r="F1465" s="253">
        <f t="shared" si="363"/>
        <v>0</v>
      </c>
      <c r="G1465" s="130"/>
      <c r="H1465" s="48"/>
      <c r="I1465" s="79">
        <f t="shared" si="372"/>
        <v>0</v>
      </c>
      <c r="N1465" s="25" t="str">
        <f t="shared" si="368"/>
        <v>CA</v>
      </c>
      <c r="O1465" s="25">
        <f t="shared" si="357"/>
        <v>11.6</v>
      </c>
      <c r="P1465" s="25">
        <f t="shared" si="358"/>
        <v>12.04</v>
      </c>
      <c r="Q1465" s="25">
        <f t="shared" si="359"/>
        <v>8</v>
      </c>
      <c r="R1465" s="25">
        <f t="shared" si="367"/>
        <v>14.4</v>
      </c>
      <c r="S1465" s="25">
        <f t="shared" si="360"/>
        <v>325</v>
      </c>
      <c r="T1465" s="25">
        <f t="shared" si="361"/>
        <v>380</v>
      </c>
    </row>
    <row r="1466" spans="1:21" x14ac:dyDescent="0.25">
      <c r="A1466" s="2">
        <v>46274</v>
      </c>
      <c r="B1466" s="100" t="s">
        <v>1723</v>
      </c>
      <c r="C1466" s="76">
        <v>11.6</v>
      </c>
      <c r="D1466" s="48">
        <f t="shared" si="362"/>
        <v>1</v>
      </c>
      <c r="E1466" s="270">
        <v>408</v>
      </c>
      <c r="F1466" s="253">
        <f t="shared" si="363"/>
        <v>0</v>
      </c>
      <c r="G1466" s="84">
        <v>12.21</v>
      </c>
      <c r="H1466" s="48">
        <f t="shared" si="371"/>
        <v>1</v>
      </c>
      <c r="I1466" s="79">
        <f t="shared" si="372"/>
        <v>0</v>
      </c>
      <c r="N1466" s="25" t="str">
        <f t="shared" si="368"/>
        <v>CA</v>
      </c>
      <c r="O1466" s="25">
        <f t="shared" si="357"/>
        <v>11.6</v>
      </c>
      <c r="P1466" s="25">
        <f t="shared" si="358"/>
        <v>12.04</v>
      </c>
      <c r="Q1466" s="25">
        <f t="shared" si="359"/>
        <v>8</v>
      </c>
      <c r="R1466" s="25">
        <f t="shared" si="367"/>
        <v>14.4</v>
      </c>
      <c r="S1466" s="25">
        <f t="shared" si="360"/>
        <v>325</v>
      </c>
      <c r="T1466" s="25">
        <f t="shared" si="361"/>
        <v>380</v>
      </c>
    </row>
    <row r="1467" spans="1:21" x14ac:dyDescent="0.25">
      <c r="A1467" s="2">
        <v>46274</v>
      </c>
      <c r="B1467" s="100" t="s">
        <v>1724</v>
      </c>
      <c r="C1467" s="76">
        <v>11.6</v>
      </c>
      <c r="D1467" s="48">
        <f t="shared" si="362"/>
        <v>1</v>
      </c>
      <c r="E1467" s="270">
        <v>433</v>
      </c>
      <c r="F1467" s="253">
        <f t="shared" si="363"/>
        <v>0</v>
      </c>
      <c r="G1467" s="84">
        <v>12.42</v>
      </c>
      <c r="H1467" s="48">
        <f t="shared" si="371"/>
        <v>1</v>
      </c>
      <c r="I1467" s="79">
        <f t="shared" si="372"/>
        <v>0</v>
      </c>
      <c r="N1467" s="25" t="str">
        <f t="shared" si="368"/>
        <v>CA</v>
      </c>
      <c r="O1467" s="25">
        <f t="shared" si="357"/>
        <v>11.6</v>
      </c>
      <c r="P1467" s="25">
        <f t="shared" si="358"/>
        <v>12.04</v>
      </c>
      <c r="Q1467" s="25">
        <f t="shared" si="359"/>
        <v>8</v>
      </c>
      <c r="R1467" s="25">
        <f t="shared" si="367"/>
        <v>14.4</v>
      </c>
      <c r="S1467" s="25">
        <f t="shared" si="360"/>
        <v>325</v>
      </c>
      <c r="T1467" s="25">
        <f t="shared" si="361"/>
        <v>380</v>
      </c>
    </row>
    <row r="1468" spans="1:21" x14ac:dyDescent="0.25">
      <c r="A1468" s="2">
        <v>46274</v>
      </c>
      <c r="B1468" s="100" t="s">
        <v>1725</v>
      </c>
      <c r="C1468" s="76">
        <v>11.8</v>
      </c>
      <c r="D1468" s="48">
        <f t="shared" si="362"/>
        <v>1</v>
      </c>
      <c r="E1468" s="270">
        <v>421</v>
      </c>
      <c r="F1468" s="253">
        <f t="shared" si="363"/>
        <v>0</v>
      </c>
      <c r="G1468" s="84">
        <v>12.37</v>
      </c>
      <c r="H1468" s="48">
        <f t="shared" si="371"/>
        <v>1</v>
      </c>
      <c r="I1468" s="79">
        <f t="shared" si="372"/>
        <v>0</v>
      </c>
      <c r="N1468" s="25" t="str">
        <f t="shared" si="368"/>
        <v>CA</v>
      </c>
      <c r="O1468" s="25">
        <f t="shared" si="357"/>
        <v>11.6</v>
      </c>
      <c r="P1468" s="25">
        <f t="shared" si="358"/>
        <v>12.04</v>
      </c>
      <c r="Q1468" s="25">
        <f t="shared" si="359"/>
        <v>8</v>
      </c>
      <c r="R1468" s="25">
        <f t="shared" si="367"/>
        <v>14.4</v>
      </c>
      <c r="S1468" s="25">
        <f t="shared" si="360"/>
        <v>325</v>
      </c>
      <c r="T1468" s="25">
        <f t="shared" si="361"/>
        <v>380</v>
      </c>
    </row>
    <row r="1469" spans="1:21" x14ac:dyDescent="0.25">
      <c r="A1469" s="2">
        <v>46274</v>
      </c>
      <c r="B1469" s="100" t="s">
        <v>1726</v>
      </c>
      <c r="C1469" s="76">
        <v>11.6</v>
      </c>
      <c r="D1469" s="48">
        <f t="shared" si="362"/>
        <v>1</v>
      </c>
      <c r="E1469" s="270">
        <v>384</v>
      </c>
      <c r="F1469" s="253">
        <f t="shared" si="363"/>
        <v>0</v>
      </c>
      <c r="G1469" s="84">
        <v>12.44</v>
      </c>
      <c r="H1469" s="48">
        <f t="shared" si="371"/>
        <v>1</v>
      </c>
      <c r="I1469" s="79">
        <f t="shared" si="372"/>
        <v>0</v>
      </c>
      <c r="N1469" s="25" t="str">
        <f t="shared" si="368"/>
        <v>CA</v>
      </c>
      <c r="O1469" s="25">
        <f t="shared" si="357"/>
        <v>11.6</v>
      </c>
      <c r="P1469" s="25">
        <f t="shared" si="358"/>
        <v>12.04</v>
      </c>
      <c r="Q1469" s="25">
        <f t="shared" si="359"/>
        <v>8</v>
      </c>
      <c r="R1469" s="25">
        <f t="shared" si="367"/>
        <v>14.4</v>
      </c>
      <c r="S1469" s="25">
        <f t="shared" si="360"/>
        <v>325</v>
      </c>
      <c r="T1469" s="25">
        <f t="shared" si="361"/>
        <v>380</v>
      </c>
    </row>
    <row r="1470" spans="1:21" x14ac:dyDescent="0.25">
      <c r="A1470" s="2">
        <v>46275</v>
      </c>
      <c r="B1470" s="100" t="s">
        <v>1727</v>
      </c>
      <c r="C1470" s="76">
        <v>11.7</v>
      </c>
      <c r="D1470" s="48">
        <f t="shared" si="362"/>
        <v>1</v>
      </c>
      <c r="E1470" s="270">
        <v>400</v>
      </c>
      <c r="F1470" s="253">
        <f t="shared" si="363"/>
        <v>0</v>
      </c>
      <c r="G1470" s="84">
        <v>12.35</v>
      </c>
      <c r="H1470" s="48">
        <f t="shared" si="371"/>
        <v>1</v>
      </c>
      <c r="I1470" s="79">
        <f t="shared" si="372"/>
        <v>0</v>
      </c>
      <c r="N1470" s="25" t="str">
        <f t="shared" si="368"/>
        <v>CA</v>
      </c>
      <c r="O1470" s="25">
        <f t="shared" si="357"/>
        <v>11.6</v>
      </c>
      <c r="P1470" s="25">
        <f t="shared" si="358"/>
        <v>12.04</v>
      </c>
      <c r="Q1470" s="25">
        <f t="shared" si="359"/>
        <v>8</v>
      </c>
      <c r="R1470" s="25">
        <f t="shared" si="367"/>
        <v>14.4</v>
      </c>
      <c r="S1470" s="25">
        <f t="shared" si="360"/>
        <v>325</v>
      </c>
      <c r="T1470" s="25">
        <f t="shared" si="361"/>
        <v>380</v>
      </c>
    </row>
    <row r="1471" spans="1:21" x14ac:dyDescent="0.25">
      <c r="A1471" s="2">
        <v>46275</v>
      </c>
      <c r="B1471" s="100" t="s">
        <v>1728</v>
      </c>
      <c r="C1471" s="76">
        <v>11.7</v>
      </c>
      <c r="D1471" s="48">
        <f t="shared" si="362"/>
        <v>1</v>
      </c>
      <c r="E1471" s="270">
        <v>392</v>
      </c>
      <c r="F1471" s="253">
        <f t="shared" si="363"/>
        <v>0</v>
      </c>
      <c r="G1471" s="84">
        <v>11.71</v>
      </c>
      <c r="H1471" s="48">
        <f t="shared" si="371"/>
        <v>1</v>
      </c>
      <c r="I1471" s="79">
        <f t="shared" si="372"/>
        <v>0</v>
      </c>
      <c r="N1471" s="25" t="str">
        <f t="shared" si="368"/>
        <v>CA</v>
      </c>
      <c r="O1471" s="25">
        <f t="shared" si="357"/>
        <v>11.6</v>
      </c>
      <c r="P1471" s="25">
        <f t="shared" si="358"/>
        <v>12.04</v>
      </c>
      <c r="Q1471" s="25">
        <f t="shared" si="359"/>
        <v>8</v>
      </c>
      <c r="R1471" s="25">
        <f t="shared" si="367"/>
        <v>14.4</v>
      </c>
      <c r="S1471" s="25">
        <f t="shared" si="360"/>
        <v>325</v>
      </c>
      <c r="T1471" s="25">
        <f t="shared" si="361"/>
        <v>380</v>
      </c>
    </row>
    <row r="1472" spans="1:21" x14ac:dyDescent="0.25">
      <c r="A1472" s="2">
        <v>46275</v>
      </c>
      <c r="B1472" s="100" t="s">
        <v>1729</v>
      </c>
      <c r="C1472" s="213">
        <v>11.3</v>
      </c>
      <c r="D1472" s="48">
        <f t="shared" si="362"/>
        <v>0</v>
      </c>
      <c r="E1472" s="270">
        <v>394</v>
      </c>
      <c r="F1472" s="253">
        <f t="shared" si="363"/>
        <v>0</v>
      </c>
      <c r="G1472" s="84">
        <v>12.39</v>
      </c>
      <c r="H1472" s="48">
        <f t="shared" si="371"/>
        <v>1</v>
      </c>
      <c r="I1472" s="79">
        <f t="shared" si="372"/>
        <v>0</v>
      </c>
      <c r="N1472" s="25" t="str">
        <f t="shared" si="368"/>
        <v>CA</v>
      </c>
      <c r="O1472" s="25">
        <f t="shared" si="357"/>
        <v>11.6</v>
      </c>
      <c r="P1472" s="25">
        <f t="shared" si="358"/>
        <v>12.04</v>
      </c>
      <c r="Q1472" s="25">
        <f t="shared" si="359"/>
        <v>8</v>
      </c>
      <c r="R1472" s="25">
        <f t="shared" si="367"/>
        <v>14.4</v>
      </c>
      <c r="S1472" s="25">
        <f t="shared" si="360"/>
        <v>325</v>
      </c>
      <c r="T1472" s="25">
        <f t="shared" si="361"/>
        <v>380</v>
      </c>
    </row>
    <row r="1473" spans="1:20" x14ac:dyDescent="0.25">
      <c r="A1473" s="2">
        <v>46275</v>
      </c>
      <c r="B1473" s="100" t="s">
        <v>1730</v>
      </c>
      <c r="C1473" s="213">
        <v>12.5</v>
      </c>
      <c r="D1473" s="48">
        <f t="shared" si="362"/>
        <v>0</v>
      </c>
      <c r="E1473" s="270">
        <v>430</v>
      </c>
      <c r="F1473" s="253">
        <f t="shared" si="363"/>
        <v>0</v>
      </c>
      <c r="G1473" s="84">
        <v>12.23</v>
      </c>
      <c r="H1473" s="48">
        <f t="shared" si="371"/>
        <v>1</v>
      </c>
      <c r="I1473" s="79">
        <f t="shared" si="372"/>
        <v>0</v>
      </c>
      <c r="N1473" s="25" t="str">
        <f t="shared" si="368"/>
        <v>CA</v>
      </c>
      <c r="O1473" s="25">
        <f t="shared" si="357"/>
        <v>11.6</v>
      </c>
      <c r="P1473" s="25">
        <f t="shared" si="358"/>
        <v>12.04</v>
      </c>
      <c r="Q1473" s="25">
        <f t="shared" si="359"/>
        <v>8</v>
      </c>
      <c r="R1473" s="25">
        <f t="shared" si="367"/>
        <v>14.4</v>
      </c>
      <c r="S1473" s="25">
        <f t="shared" si="360"/>
        <v>325</v>
      </c>
      <c r="T1473" s="25">
        <f t="shared" si="361"/>
        <v>380</v>
      </c>
    </row>
    <row r="1474" spans="1:20" x14ac:dyDescent="0.25">
      <c r="A1474" s="2">
        <v>46275</v>
      </c>
      <c r="B1474" s="100" t="s">
        <v>1731</v>
      </c>
      <c r="C1474" s="76">
        <v>11.6</v>
      </c>
      <c r="D1474" s="48">
        <f t="shared" si="362"/>
        <v>1</v>
      </c>
      <c r="E1474" s="252">
        <v>376</v>
      </c>
      <c r="F1474" s="253">
        <f t="shared" si="363"/>
        <v>1</v>
      </c>
      <c r="G1474" s="84">
        <v>12.12</v>
      </c>
      <c r="H1474" s="48">
        <f t="shared" si="371"/>
        <v>1</v>
      </c>
      <c r="I1474" s="79">
        <f t="shared" si="372"/>
        <v>1</v>
      </c>
      <c r="N1474" s="25" t="str">
        <f t="shared" si="368"/>
        <v>CA</v>
      </c>
      <c r="O1474" s="25">
        <f t="shared" si="357"/>
        <v>11.6</v>
      </c>
      <c r="P1474" s="25">
        <f t="shared" si="358"/>
        <v>12.04</v>
      </c>
      <c r="Q1474" s="25">
        <f t="shared" si="359"/>
        <v>8</v>
      </c>
      <c r="R1474" s="25">
        <f t="shared" si="367"/>
        <v>14.4</v>
      </c>
      <c r="S1474" s="25">
        <f t="shared" si="360"/>
        <v>325</v>
      </c>
      <c r="T1474" s="25">
        <f t="shared" si="361"/>
        <v>380</v>
      </c>
    </row>
    <row r="1475" spans="1:20" x14ac:dyDescent="0.25">
      <c r="A1475" s="2">
        <v>46275</v>
      </c>
      <c r="B1475" s="100" t="s">
        <v>1732</v>
      </c>
      <c r="C1475" s="76">
        <v>11.7</v>
      </c>
      <c r="D1475" s="48">
        <f t="shared" si="362"/>
        <v>1</v>
      </c>
      <c r="E1475" s="270">
        <v>403</v>
      </c>
      <c r="F1475" s="253">
        <f t="shared" si="363"/>
        <v>0</v>
      </c>
      <c r="G1475" s="84">
        <v>12.18</v>
      </c>
      <c r="H1475" s="48">
        <f t="shared" si="371"/>
        <v>1</v>
      </c>
      <c r="I1475" s="79">
        <f t="shared" si="372"/>
        <v>0</v>
      </c>
      <c r="N1475" s="25" t="str">
        <f t="shared" si="368"/>
        <v>CA</v>
      </c>
      <c r="O1475" s="25">
        <f t="shared" si="357"/>
        <v>11.6</v>
      </c>
      <c r="P1475" s="25">
        <f t="shared" si="358"/>
        <v>12.04</v>
      </c>
      <c r="Q1475" s="25">
        <f t="shared" si="359"/>
        <v>8</v>
      </c>
      <c r="R1475" s="25">
        <f t="shared" si="367"/>
        <v>14.4</v>
      </c>
      <c r="S1475" s="25">
        <f t="shared" si="360"/>
        <v>325</v>
      </c>
      <c r="T1475" s="25">
        <f t="shared" si="361"/>
        <v>380</v>
      </c>
    </row>
    <row r="1476" spans="1:20" x14ac:dyDescent="0.25">
      <c r="A1476" s="2">
        <v>46276</v>
      </c>
      <c r="B1476" s="100" t="s">
        <v>1733</v>
      </c>
      <c r="C1476" s="76">
        <v>11.8</v>
      </c>
      <c r="D1476" s="48">
        <f t="shared" si="362"/>
        <v>1</v>
      </c>
      <c r="E1476" s="270">
        <v>399</v>
      </c>
      <c r="F1476" s="253">
        <f t="shared" si="363"/>
        <v>0</v>
      </c>
      <c r="G1476" s="84">
        <v>12.9</v>
      </c>
      <c r="H1476" s="48">
        <f t="shared" si="371"/>
        <v>1</v>
      </c>
      <c r="I1476" s="79">
        <f t="shared" si="372"/>
        <v>0</v>
      </c>
      <c r="N1476" s="25" t="str">
        <f t="shared" si="368"/>
        <v>CA</v>
      </c>
      <c r="O1476" s="25">
        <f t="shared" si="357"/>
        <v>11.6</v>
      </c>
      <c r="P1476" s="25">
        <f t="shared" si="358"/>
        <v>12.04</v>
      </c>
      <c r="Q1476" s="25">
        <f t="shared" si="359"/>
        <v>8</v>
      </c>
      <c r="R1476" s="25">
        <f t="shared" si="367"/>
        <v>14.4</v>
      </c>
      <c r="S1476" s="25">
        <f t="shared" si="360"/>
        <v>325</v>
      </c>
      <c r="T1476" s="25">
        <f t="shared" si="361"/>
        <v>380</v>
      </c>
    </row>
    <row r="1477" spans="1:20" x14ac:dyDescent="0.25">
      <c r="A1477" s="2">
        <v>46276</v>
      </c>
      <c r="B1477" s="100" t="s">
        <v>1734</v>
      </c>
      <c r="C1477" s="213">
        <v>11.5</v>
      </c>
      <c r="D1477" s="48">
        <f t="shared" si="362"/>
        <v>0</v>
      </c>
      <c r="E1477" s="270">
        <v>427</v>
      </c>
      <c r="F1477" s="253">
        <f t="shared" si="363"/>
        <v>0</v>
      </c>
      <c r="G1477" s="84">
        <v>12.87</v>
      </c>
      <c r="H1477" s="48">
        <f t="shared" si="371"/>
        <v>1</v>
      </c>
      <c r="I1477" s="79">
        <f t="shared" si="372"/>
        <v>0</v>
      </c>
      <c r="N1477" s="25" t="str">
        <f t="shared" si="368"/>
        <v>CA</v>
      </c>
      <c r="O1477" s="25">
        <f t="shared" si="357"/>
        <v>11.6</v>
      </c>
      <c r="P1477" s="25">
        <f t="shared" si="358"/>
        <v>12.04</v>
      </c>
      <c r="Q1477" s="25">
        <f t="shared" si="359"/>
        <v>8</v>
      </c>
      <c r="R1477" s="25">
        <f t="shared" si="367"/>
        <v>14.4</v>
      </c>
      <c r="S1477" s="25">
        <f t="shared" si="360"/>
        <v>325</v>
      </c>
      <c r="T1477" s="25">
        <f t="shared" si="361"/>
        <v>380</v>
      </c>
    </row>
    <row r="1478" spans="1:20" x14ac:dyDescent="0.25">
      <c r="A1478" s="2">
        <v>46276</v>
      </c>
      <c r="B1478" s="100" t="s">
        <v>1735</v>
      </c>
      <c r="C1478" s="76">
        <v>11.8</v>
      </c>
      <c r="D1478" s="48">
        <f t="shared" si="362"/>
        <v>1</v>
      </c>
      <c r="E1478" s="270">
        <v>108</v>
      </c>
      <c r="F1478" s="253">
        <f t="shared" si="363"/>
        <v>0</v>
      </c>
      <c r="G1478" s="84">
        <v>12.46</v>
      </c>
      <c r="H1478" s="48">
        <f t="shared" si="371"/>
        <v>1</v>
      </c>
      <c r="I1478" s="79">
        <f t="shared" si="372"/>
        <v>0</v>
      </c>
      <c r="N1478" s="25" t="str">
        <f t="shared" si="368"/>
        <v>CA</v>
      </c>
      <c r="O1478" s="25">
        <f t="shared" si="357"/>
        <v>11.6</v>
      </c>
      <c r="P1478" s="25">
        <f t="shared" si="358"/>
        <v>12.04</v>
      </c>
      <c r="Q1478" s="25">
        <f t="shared" si="359"/>
        <v>8</v>
      </c>
      <c r="R1478" s="25">
        <f t="shared" si="367"/>
        <v>14.4</v>
      </c>
      <c r="S1478" s="25">
        <f t="shared" si="360"/>
        <v>325</v>
      </c>
      <c r="T1478" s="25">
        <f t="shared" si="361"/>
        <v>380</v>
      </c>
    </row>
    <row r="1479" spans="1:20" x14ac:dyDescent="0.25">
      <c r="A1479" s="2">
        <v>46276</v>
      </c>
      <c r="B1479" s="100" t="s">
        <v>1736</v>
      </c>
      <c r="C1479" s="76">
        <v>11.9</v>
      </c>
      <c r="D1479" s="48">
        <f t="shared" si="362"/>
        <v>1</v>
      </c>
      <c r="E1479" s="270">
        <v>386</v>
      </c>
      <c r="F1479" s="253">
        <f t="shared" si="363"/>
        <v>0</v>
      </c>
      <c r="G1479" s="84">
        <v>12.98</v>
      </c>
      <c r="H1479" s="48">
        <f t="shared" si="371"/>
        <v>1</v>
      </c>
      <c r="I1479" s="79">
        <f t="shared" si="372"/>
        <v>0</v>
      </c>
      <c r="N1479" s="25" t="str">
        <f t="shared" si="368"/>
        <v>CA</v>
      </c>
      <c r="O1479" s="25">
        <f t="shared" si="357"/>
        <v>11.6</v>
      </c>
      <c r="P1479" s="25">
        <f t="shared" si="358"/>
        <v>12.04</v>
      </c>
      <c r="Q1479" s="25">
        <f t="shared" si="359"/>
        <v>8</v>
      </c>
      <c r="R1479" s="25">
        <f t="shared" si="367"/>
        <v>14.4</v>
      </c>
      <c r="S1479" s="25">
        <f t="shared" si="360"/>
        <v>325</v>
      </c>
      <c r="T1479" s="25">
        <f t="shared" si="361"/>
        <v>380</v>
      </c>
    </row>
    <row r="1480" spans="1:20" x14ac:dyDescent="0.25">
      <c r="A1480" s="2">
        <v>46276</v>
      </c>
      <c r="B1480" s="100" t="s">
        <v>1737</v>
      </c>
      <c r="C1480" s="76">
        <v>11.6</v>
      </c>
      <c r="D1480" s="48">
        <f t="shared" si="362"/>
        <v>1</v>
      </c>
      <c r="E1480" s="252">
        <v>378</v>
      </c>
      <c r="F1480" s="253">
        <f t="shared" si="363"/>
        <v>1</v>
      </c>
      <c r="G1480" s="84">
        <v>12.81</v>
      </c>
      <c r="H1480" s="48">
        <f t="shared" si="371"/>
        <v>1</v>
      </c>
      <c r="I1480" s="79">
        <f t="shared" si="372"/>
        <v>1</v>
      </c>
      <c r="N1480" s="25" t="str">
        <f t="shared" si="368"/>
        <v>CA</v>
      </c>
      <c r="O1480" s="25">
        <f t="shared" si="357"/>
        <v>11.6</v>
      </c>
      <c r="P1480" s="25">
        <f t="shared" si="358"/>
        <v>12.04</v>
      </c>
      <c r="Q1480" s="25">
        <f t="shared" si="359"/>
        <v>8</v>
      </c>
      <c r="R1480" s="25">
        <f t="shared" si="367"/>
        <v>14.4</v>
      </c>
      <c r="S1480" s="25">
        <f t="shared" si="360"/>
        <v>325</v>
      </c>
      <c r="T1480" s="25">
        <f t="shared" si="361"/>
        <v>380</v>
      </c>
    </row>
    <row r="1481" spans="1:20" x14ac:dyDescent="0.25">
      <c r="A1481" s="2">
        <v>46276</v>
      </c>
      <c r="B1481" s="100" t="s">
        <v>1738</v>
      </c>
      <c r="C1481" s="213">
        <v>11.4</v>
      </c>
      <c r="D1481" s="48">
        <f t="shared" si="362"/>
        <v>0</v>
      </c>
      <c r="E1481" s="252">
        <v>378</v>
      </c>
      <c r="F1481" s="253">
        <f t="shared" si="363"/>
        <v>1</v>
      </c>
      <c r="G1481" s="84">
        <v>12.12</v>
      </c>
      <c r="H1481" s="48">
        <f t="shared" si="371"/>
        <v>1</v>
      </c>
      <c r="I1481" s="79">
        <f t="shared" si="372"/>
        <v>0</v>
      </c>
      <c r="N1481" s="25" t="str">
        <f t="shared" si="368"/>
        <v>CA</v>
      </c>
      <c r="O1481" s="25">
        <f t="shared" si="357"/>
        <v>11.6</v>
      </c>
      <c r="P1481" s="25">
        <f t="shared" si="358"/>
        <v>12.04</v>
      </c>
      <c r="Q1481" s="25">
        <f t="shared" si="359"/>
        <v>8</v>
      </c>
      <c r="R1481" s="25">
        <f t="shared" si="367"/>
        <v>14.4</v>
      </c>
      <c r="S1481" s="25">
        <f t="shared" si="360"/>
        <v>325</v>
      </c>
      <c r="T1481" s="25">
        <f t="shared" si="361"/>
        <v>380</v>
      </c>
    </row>
    <row r="1482" spans="1:20" x14ac:dyDescent="0.25">
      <c r="A1482" s="2">
        <v>46279</v>
      </c>
      <c r="B1482" s="100" t="s">
        <v>1739</v>
      </c>
      <c r="C1482" s="76">
        <v>11.7</v>
      </c>
      <c r="D1482" s="48">
        <f t="shared" si="362"/>
        <v>1</v>
      </c>
      <c r="E1482" s="252">
        <v>370</v>
      </c>
      <c r="F1482" s="253">
        <f t="shared" si="363"/>
        <v>1</v>
      </c>
      <c r="G1482" s="84">
        <v>12.21</v>
      </c>
      <c r="H1482" s="48">
        <f t="shared" si="371"/>
        <v>1</v>
      </c>
      <c r="I1482" s="79">
        <f t="shared" si="372"/>
        <v>1</v>
      </c>
      <c r="N1482" s="25" t="str">
        <f t="shared" si="368"/>
        <v>CA</v>
      </c>
      <c r="O1482" s="25">
        <f t="shared" si="357"/>
        <v>11.6</v>
      </c>
      <c r="P1482" s="25">
        <f t="shared" si="358"/>
        <v>12.04</v>
      </c>
      <c r="Q1482" s="25">
        <f t="shared" si="359"/>
        <v>8</v>
      </c>
      <c r="R1482" s="25">
        <f t="shared" si="367"/>
        <v>14.4</v>
      </c>
      <c r="S1482" s="25">
        <f t="shared" si="360"/>
        <v>325</v>
      </c>
      <c r="T1482" s="25">
        <f t="shared" si="361"/>
        <v>380</v>
      </c>
    </row>
    <row r="1483" spans="1:20" x14ac:dyDescent="0.25">
      <c r="A1483" s="2">
        <v>46279</v>
      </c>
      <c r="B1483" s="100" t="s">
        <v>1740</v>
      </c>
      <c r="C1483" s="76">
        <v>11.9</v>
      </c>
      <c r="D1483" s="48">
        <f t="shared" si="362"/>
        <v>1</v>
      </c>
      <c r="E1483" s="252">
        <v>365</v>
      </c>
      <c r="F1483" s="253">
        <f t="shared" si="363"/>
        <v>1</v>
      </c>
      <c r="G1483" s="84">
        <v>12.04</v>
      </c>
      <c r="H1483" s="48">
        <f t="shared" si="371"/>
        <v>1</v>
      </c>
      <c r="I1483" s="79">
        <f t="shared" si="372"/>
        <v>1</v>
      </c>
      <c r="N1483" s="25" t="str">
        <f t="shared" si="368"/>
        <v>CA</v>
      </c>
      <c r="O1483" s="25">
        <f t="shared" ref="O1483:O1546" si="373">VLOOKUP($N1483,$N$3:$R$11,2,FALSE)</f>
        <v>11.6</v>
      </c>
      <c r="P1483" s="25">
        <f t="shared" ref="P1483:P1546" si="374">VLOOKUP($N1483,$N$3:$R$11,3,FALSE)</f>
        <v>12.04</v>
      </c>
      <c r="Q1483" s="25">
        <f t="shared" ref="Q1483:Q1546" si="375">VLOOKUP($N1483,$N$3:$R$11,4,FALSE)</f>
        <v>8</v>
      </c>
      <c r="R1483" s="25">
        <f t="shared" si="367"/>
        <v>14.4</v>
      </c>
      <c r="S1483" s="25">
        <f t="shared" ref="S1483:S1546" si="376">VLOOKUP($N1483,$N$3:$T$11,6,FALSE)</f>
        <v>325</v>
      </c>
      <c r="T1483" s="25">
        <f t="shared" ref="T1483:T1546" si="377">VLOOKUP($N1483,$N$3:$T$11,7,FALSE)</f>
        <v>380</v>
      </c>
    </row>
    <row r="1484" spans="1:20" x14ac:dyDescent="0.25">
      <c r="A1484" s="2">
        <v>46279</v>
      </c>
      <c r="B1484" s="100" t="s">
        <v>1741</v>
      </c>
      <c r="C1484" s="76">
        <v>12</v>
      </c>
      <c r="D1484" s="48">
        <f t="shared" ref="D1484:D1547" si="378">IF(+(IF(C1484&lt;O1484,0,IF(C1484&gt;P1484,0,1)))=1,1,0)</f>
        <v>1</v>
      </c>
      <c r="E1484" s="270">
        <v>396</v>
      </c>
      <c r="F1484" s="253">
        <f t="shared" si="363"/>
        <v>0</v>
      </c>
      <c r="G1484" s="130"/>
      <c r="H1484" s="48"/>
      <c r="I1484" s="79">
        <f t="shared" si="372"/>
        <v>0</v>
      </c>
      <c r="N1484" s="25" t="str">
        <f t="shared" si="368"/>
        <v>CA</v>
      </c>
      <c r="O1484" s="25">
        <f t="shared" si="373"/>
        <v>11.6</v>
      </c>
      <c r="P1484" s="25">
        <f t="shared" si="374"/>
        <v>12.04</v>
      </c>
      <c r="Q1484" s="25">
        <f t="shared" si="375"/>
        <v>8</v>
      </c>
      <c r="R1484" s="25">
        <f t="shared" si="367"/>
        <v>14.4</v>
      </c>
      <c r="S1484" s="25">
        <f t="shared" si="376"/>
        <v>325</v>
      </c>
      <c r="T1484" s="25">
        <f t="shared" si="377"/>
        <v>380</v>
      </c>
    </row>
    <row r="1485" spans="1:20" x14ac:dyDescent="0.25">
      <c r="A1485" s="2">
        <v>46279</v>
      </c>
      <c r="B1485" s="100" t="s">
        <v>1742</v>
      </c>
      <c r="C1485" s="76">
        <v>12</v>
      </c>
      <c r="D1485" s="48">
        <f t="shared" si="378"/>
        <v>1</v>
      </c>
      <c r="E1485" s="270">
        <v>436</v>
      </c>
      <c r="F1485" s="253">
        <f t="shared" si="363"/>
        <v>0</v>
      </c>
      <c r="G1485" s="84">
        <v>12.21</v>
      </c>
      <c r="H1485" s="48">
        <f t="shared" si="371"/>
        <v>1</v>
      </c>
      <c r="I1485" s="79">
        <f t="shared" si="372"/>
        <v>0</v>
      </c>
      <c r="N1485" s="25" t="str">
        <f t="shared" si="368"/>
        <v>CA</v>
      </c>
      <c r="O1485" s="25">
        <f t="shared" si="373"/>
        <v>11.6</v>
      </c>
      <c r="P1485" s="25">
        <f t="shared" si="374"/>
        <v>12.04</v>
      </c>
      <c r="Q1485" s="25">
        <f t="shared" si="375"/>
        <v>8</v>
      </c>
      <c r="R1485" s="25">
        <f t="shared" si="367"/>
        <v>14.4</v>
      </c>
      <c r="S1485" s="25">
        <f t="shared" si="376"/>
        <v>325</v>
      </c>
      <c r="T1485" s="25">
        <f t="shared" si="377"/>
        <v>380</v>
      </c>
    </row>
    <row r="1486" spans="1:20" x14ac:dyDescent="0.25">
      <c r="A1486" s="2">
        <v>46279</v>
      </c>
      <c r="B1486" s="100" t="s">
        <v>1743</v>
      </c>
      <c r="C1486" s="76">
        <v>11.9</v>
      </c>
      <c r="D1486" s="48">
        <f t="shared" si="378"/>
        <v>1</v>
      </c>
      <c r="E1486" s="270">
        <v>385</v>
      </c>
      <c r="F1486" s="253">
        <f t="shared" si="363"/>
        <v>0</v>
      </c>
      <c r="G1486" s="84">
        <v>12.81</v>
      </c>
      <c r="H1486" s="48">
        <f t="shared" si="371"/>
        <v>1</v>
      </c>
      <c r="I1486" s="79">
        <f t="shared" si="372"/>
        <v>0</v>
      </c>
      <c r="N1486" s="25" t="str">
        <f t="shared" si="368"/>
        <v>CA</v>
      </c>
      <c r="O1486" s="25">
        <f t="shared" si="373"/>
        <v>11.6</v>
      </c>
      <c r="P1486" s="25">
        <f t="shared" si="374"/>
        <v>12.04</v>
      </c>
      <c r="Q1486" s="25">
        <f t="shared" si="375"/>
        <v>8</v>
      </c>
      <c r="R1486" s="25">
        <f t="shared" si="367"/>
        <v>14.4</v>
      </c>
      <c r="S1486" s="25">
        <f t="shared" si="376"/>
        <v>325</v>
      </c>
      <c r="T1486" s="25">
        <f t="shared" si="377"/>
        <v>380</v>
      </c>
    </row>
    <row r="1487" spans="1:20" x14ac:dyDescent="0.25">
      <c r="A1487" s="2">
        <v>46279</v>
      </c>
      <c r="B1487" s="100" t="s">
        <v>1744</v>
      </c>
      <c r="C1487" s="76">
        <v>11.8</v>
      </c>
      <c r="D1487" s="48">
        <f t="shared" si="378"/>
        <v>1</v>
      </c>
      <c r="E1487" s="270">
        <v>390</v>
      </c>
      <c r="F1487" s="253">
        <f t="shared" si="363"/>
        <v>0</v>
      </c>
      <c r="G1487" s="84">
        <v>12.11</v>
      </c>
      <c r="H1487" s="48">
        <f t="shared" si="371"/>
        <v>1</v>
      </c>
      <c r="I1487" s="79">
        <f t="shared" si="372"/>
        <v>0</v>
      </c>
      <c r="N1487" s="25" t="str">
        <f t="shared" si="368"/>
        <v>CA</v>
      </c>
      <c r="O1487" s="25">
        <f t="shared" si="373"/>
        <v>11.6</v>
      </c>
      <c r="P1487" s="25">
        <f t="shared" si="374"/>
        <v>12.04</v>
      </c>
      <c r="Q1487" s="25">
        <f t="shared" si="375"/>
        <v>8</v>
      </c>
      <c r="R1487" s="25">
        <f t="shared" ref="R1487:R1550" si="379">VLOOKUP($N1487,$N$3:$R$11,5,FALSE)</f>
        <v>14.4</v>
      </c>
      <c r="S1487" s="25">
        <f t="shared" si="376"/>
        <v>325</v>
      </c>
      <c r="T1487" s="25">
        <f t="shared" si="377"/>
        <v>380</v>
      </c>
    </row>
    <row r="1488" spans="1:20" x14ac:dyDescent="0.25">
      <c r="A1488" s="2">
        <v>46280</v>
      </c>
      <c r="B1488" s="100" t="s">
        <v>1745</v>
      </c>
      <c r="C1488" s="76">
        <v>11.9</v>
      </c>
      <c r="D1488" s="48">
        <f t="shared" si="378"/>
        <v>1</v>
      </c>
      <c r="E1488" s="252">
        <v>380</v>
      </c>
      <c r="F1488" s="253">
        <f t="shared" si="363"/>
        <v>1</v>
      </c>
      <c r="G1488" s="84">
        <v>12.02</v>
      </c>
      <c r="H1488" s="48">
        <f t="shared" si="371"/>
        <v>1</v>
      </c>
      <c r="I1488" s="79">
        <f t="shared" si="372"/>
        <v>1</v>
      </c>
      <c r="N1488" s="25" t="str">
        <f t="shared" si="368"/>
        <v>CA</v>
      </c>
      <c r="O1488" s="25">
        <f t="shared" si="373"/>
        <v>11.6</v>
      </c>
      <c r="P1488" s="25">
        <f t="shared" si="374"/>
        <v>12.04</v>
      </c>
      <c r="Q1488" s="25">
        <f t="shared" si="375"/>
        <v>8</v>
      </c>
      <c r="R1488" s="25">
        <f t="shared" si="379"/>
        <v>14.4</v>
      </c>
      <c r="S1488" s="25">
        <f t="shared" si="376"/>
        <v>325</v>
      </c>
      <c r="T1488" s="25">
        <f t="shared" si="377"/>
        <v>380</v>
      </c>
    </row>
    <row r="1489" spans="1:20" x14ac:dyDescent="0.25">
      <c r="A1489" s="2">
        <v>46280</v>
      </c>
      <c r="B1489" s="100" t="s">
        <v>1746</v>
      </c>
      <c r="C1489" s="76">
        <v>11.7</v>
      </c>
      <c r="D1489" s="48">
        <f t="shared" si="378"/>
        <v>1</v>
      </c>
      <c r="E1489" s="270">
        <v>397</v>
      </c>
      <c r="F1489" s="253">
        <f t="shared" si="363"/>
        <v>0</v>
      </c>
      <c r="G1489" s="84">
        <v>12.18</v>
      </c>
      <c r="H1489" s="48">
        <f t="shared" si="371"/>
        <v>1</v>
      </c>
      <c r="I1489" s="79">
        <f t="shared" si="372"/>
        <v>0</v>
      </c>
      <c r="N1489" s="25" t="str">
        <f t="shared" si="368"/>
        <v>CA</v>
      </c>
      <c r="O1489" s="25">
        <f t="shared" si="373"/>
        <v>11.6</v>
      </c>
      <c r="P1489" s="25">
        <f t="shared" si="374"/>
        <v>12.04</v>
      </c>
      <c r="Q1489" s="25">
        <f t="shared" si="375"/>
        <v>8</v>
      </c>
      <c r="R1489" s="25">
        <f t="shared" si="379"/>
        <v>14.4</v>
      </c>
      <c r="S1489" s="25">
        <f t="shared" si="376"/>
        <v>325</v>
      </c>
      <c r="T1489" s="25">
        <f t="shared" si="377"/>
        <v>380</v>
      </c>
    </row>
    <row r="1490" spans="1:20" x14ac:dyDescent="0.25">
      <c r="A1490" s="2">
        <v>46280</v>
      </c>
      <c r="B1490" s="100" t="s">
        <v>1747</v>
      </c>
      <c r="C1490" s="76">
        <v>11.8</v>
      </c>
      <c r="D1490" s="48">
        <f t="shared" si="378"/>
        <v>1</v>
      </c>
      <c r="E1490" s="252">
        <v>364</v>
      </c>
      <c r="F1490" s="253">
        <f t="shared" si="363"/>
        <v>1</v>
      </c>
      <c r="G1490" s="84">
        <v>12.97</v>
      </c>
      <c r="H1490" s="48">
        <f t="shared" si="371"/>
        <v>1</v>
      </c>
      <c r="I1490" s="79">
        <f t="shared" si="372"/>
        <v>1</v>
      </c>
      <c r="N1490" s="25" t="str">
        <f t="shared" si="368"/>
        <v>CA</v>
      </c>
      <c r="O1490" s="25">
        <f t="shared" si="373"/>
        <v>11.6</v>
      </c>
      <c r="P1490" s="25">
        <f t="shared" si="374"/>
        <v>12.04</v>
      </c>
      <c r="Q1490" s="25">
        <f t="shared" si="375"/>
        <v>8</v>
      </c>
      <c r="R1490" s="25">
        <f t="shared" si="379"/>
        <v>14.4</v>
      </c>
      <c r="S1490" s="25">
        <f t="shared" si="376"/>
        <v>325</v>
      </c>
      <c r="T1490" s="25">
        <f t="shared" si="377"/>
        <v>380</v>
      </c>
    </row>
    <row r="1491" spans="1:20" x14ac:dyDescent="0.25">
      <c r="A1491" s="2">
        <v>46280</v>
      </c>
      <c r="B1491" s="100" t="s">
        <v>1748</v>
      </c>
      <c r="C1491" s="76">
        <v>11.9</v>
      </c>
      <c r="D1491" s="48">
        <f t="shared" si="378"/>
        <v>1</v>
      </c>
      <c r="E1491" s="252">
        <v>356</v>
      </c>
      <c r="F1491" s="253">
        <f t="shared" si="363"/>
        <v>1</v>
      </c>
      <c r="G1491" s="84">
        <v>12.84</v>
      </c>
      <c r="H1491" s="48">
        <f t="shared" si="371"/>
        <v>1</v>
      </c>
      <c r="I1491" s="79">
        <f t="shared" si="372"/>
        <v>1</v>
      </c>
      <c r="N1491" s="25" t="str">
        <f t="shared" si="368"/>
        <v>CA</v>
      </c>
      <c r="O1491" s="25">
        <f t="shared" si="373"/>
        <v>11.6</v>
      </c>
      <c r="P1491" s="25">
        <f t="shared" si="374"/>
        <v>12.04</v>
      </c>
      <c r="Q1491" s="25">
        <f t="shared" si="375"/>
        <v>8</v>
      </c>
      <c r="R1491" s="25">
        <f t="shared" si="379"/>
        <v>14.4</v>
      </c>
      <c r="S1491" s="25">
        <f t="shared" si="376"/>
        <v>325</v>
      </c>
      <c r="T1491" s="25">
        <f t="shared" si="377"/>
        <v>380</v>
      </c>
    </row>
    <row r="1492" spans="1:20" x14ac:dyDescent="0.25">
      <c r="A1492" s="2">
        <v>46280</v>
      </c>
      <c r="B1492" s="100" t="s">
        <v>1749</v>
      </c>
      <c r="C1492" s="76">
        <v>11.8</v>
      </c>
      <c r="D1492" s="48">
        <f t="shared" si="378"/>
        <v>1</v>
      </c>
      <c r="E1492" s="252">
        <v>364</v>
      </c>
      <c r="F1492" s="253">
        <f t="shared" si="363"/>
        <v>1</v>
      </c>
      <c r="G1492" s="130"/>
      <c r="H1492" s="48"/>
      <c r="I1492" s="219">
        <v>1</v>
      </c>
      <c r="N1492" s="25" t="str">
        <f t="shared" si="368"/>
        <v>CA</v>
      </c>
      <c r="O1492" s="25">
        <f t="shared" si="373"/>
        <v>11.6</v>
      </c>
      <c r="P1492" s="25">
        <f t="shared" si="374"/>
        <v>12.04</v>
      </c>
      <c r="Q1492" s="25">
        <f t="shared" si="375"/>
        <v>8</v>
      </c>
      <c r="R1492" s="25">
        <f t="shared" si="379"/>
        <v>14.4</v>
      </c>
      <c r="S1492" s="25">
        <f t="shared" si="376"/>
        <v>325</v>
      </c>
      <c r="T1492" s="25">
        <f t="shared" si="377"/>
        <v>380</v>
      </c>
    </row>
    <row r="1493" spans="1:20" x14ac:dyDescent="0.25">
      <c r="A1493" s="2">
        <v>46280</v>
      </c>
      <c r="B1493" s="100" t="s">
        <v>1750</v>
      </c>
      <c r="C1493" s="213">
        <v>12.2</v>
      </c>
      <c r="D1493" s="48">
        <f t="shared" si="378"/>
        <v>0</v>
      </c>
      <c r="E1493" s="252">
        <v>360</v>
      </c>
      <c r="F1493" s="253">
        <f t="shared" si="363"/>
        <v>1</v>
      </c>
      <c r="G1493" s="84">
        <v>11.67</v>
      </c>
      <c r="H1493" s="48">
        <f t="shared" si="371"/>
        <v>1</v>
      </c>
      <c r="I1493" s="79">
        <f t="shared" si="372"/>
        <v>0</v>
      </c>
      <c r="N1493" s="25" t="str">
        <f t="shared" si="368"/>
        <v>CA</v>
      </c>
      <c r="O1493" s="25">
        <f t="shared" si="373"/>
        <v>11.6</v>
      </c>
      <c r="P1493" s="25">
        <f t="shared" si="374"/>
        <v>12.04</v>
      </c>
      <c r="Q1493" s="25">
        <f t="shared" si="375"/>
        <v>8</v>
      </c>
      <c r="R1493" s="25">
        <f t="shared" si="379"/>
        <v>14.4</v>
      </c>
      <c r="S1493" s="25">
        <f t="shared" si="376"/>
        <v>325</v>
      </c>
      <c r="T1493" s="25">
        <f t="shared" si="377"/>
        <v>380</v>
      </c>
    </row>
    <row r="1494" spans="1:20" x14ac:dyDescent="0.25">
      <c r="A1494" s="2">
        <v>46280</v>
      </c>
      <c r="B1494" s="100" t="s">
        <v>1751</v>
      </c>
      <c r="C1494" s="76">
        <v>11.9</v>
      </c>
      <c r="D1494" s="48">
        <f t="shared" si="378"/>
        <v>1</v>
      </c>
      <c r="E1494" s="252">
        <v>358</v>
      </c>
      <c r="F1494" s="253">
        <f t="shared" si="363"/>
        <v>1</v>
      </c>
      <c r="G1494" s="84">
        <v>12.32</v>
      </c>
      <c r="H1494" s="48">
        <f t="shared" si="371"/>
        <v>1</v>
      </c>
      <c r="I1494" s="79">
        <f t="shared" si="372"/>
        <v>1</v>
      </c>
      <c r="N1494" s="25" t="str">
        <f t="shared" si="368"/>
        <v>CA</v>
      </c>
      <c r="O1494" s="25">
        <f t="shared" si="373"/>
        <v>11.6</v>
      </c>
      <c r="P1494" s="25">
        <f t="shared" si="374"/>
        <v>12.04</v>
      </c>
      <c r="Q1494" s="25">
        <f t="shared" si="375"/>
        <v>8</v>
      </c>
      <c r="R1494" s="25">
        <f t="shared" si="379"/>
        <v>14.4</v>
      </c>
      <c r="S1494" s="25">
        <f t="shared" si="376"/>
        <v>325</v>
      </c>
      <c r="T1494" s="25">
        <f t="shared" si="377"/>
        <v>380</v>
      </c>
    </row>
    <row r="1495" spans="1:20" x14ac:dyDescent="0.25">
      <c r="A1495" s="2">
        <v>46281</v>
      </c>
      <c r="B1495" s="100" t="s">
        <v>1752</v>
      </c>
      <c r="C1495" s="76">
        <v>11.7</v>
      </c>
      <c r="D1495" s="48">
        <f t="shared" si="378"/>
        <v>1</v>
      </c>
      <c r="E1495" s="252">
        <v>352</v>
      </c>
      <c r="F1495" s="253">
        <f t="shared" si="363"/>
        <v>1</v>
      </c>
      <c r="G1495" s="84">
        <v>12.52</v>
      </c>
      <c r="H1495" s="48">
        <f t="shared" si="371"/>
        <v>1</v>
      </c>
      <c r="I1495" s="79">
        <f t="shared" si="372"/>
        <v>1</v>
      </c>
      <c r="N1495" s="25" t="str">
        <f t="shared" si="368"/>
        <v>CA</v>
      </c>
      <c r="O1495" s="25">
        <f t="shared" si="373"/>
        <v>11.6</v>
      </c>
      <c r="P1495" s="25">
        <f t="shared" si="374"/>
        <v>12.04</v>
      </c>
      <c r="Q1495" s="25">
        <f t="shared" si="375"/>
        <v>8</v>
      </c>
      <c r="R1495" s="25">
        <f t="shared" si="379"/>
        <v>14.4</v>
      </c>
      <c r="S1495" s="25">
        <f t="shared" si="376"/>
        <v>325</v>
      </c>
      <c r="T1495" s="25">
        <f t="shared" si="377"/>
        <v>380</v>
      </c>
    </row>
    <row r="1496" spans="1:20" x14ac:dyDescent="0.25">
      <c r="A1496" s="2">
        <v>46281</v>
      </c>
      <c r="B1496" s="100" t="s">
        <v>1753</v>
      </c>
      <c r="C1496" s="76">
        <v>11.9</v>
      </c>
      <c r="D1496" s="48">
        <f t="shared" si="378"/>
        <v>1</v>
      </c>
      <c r="E1496" s="252">
        <v>363</v>
      </c>
      <c r="F1496" s="253">
        <f t="shared" ref="F1496:F1506" si="380">IF(+(IF(E1496&lt;S1496,0,IF(E1496&gt;T1496,0,1)))=1,1,0)</f>
        <v>1</v>
      </c>
      <c r="G1496" s="84">
        <v>11.32</v>
      </c>
      <c r="H1496" s="48">
        <f t="shared" si="371"/>
        <v>1</v>
      </c>
      <c r="I1496" s="79">
        <f t="shared" si="372"/>
        <v>1</v>
      </c>
      <c r="N1496" s="25" t="str">
        <f t="shared" si="368"/>
        <v>CA</v>
      </c>
      <c r="O1496" s="25">
        <f t="shared" si="373"/>
        <v>11.6</v>
      </c>
      <c r="P1496" s="25">
        <f t="shared" si="374"/>
        <v>12.04</v>
      </c>
      <c r="Q1496" s="25">
        <f t="shared" si="375"/>
        <v>8</v>
      </c>
      <c r="R1496" s="25">
        <f t="shared" si="379"/>
        <v>14.4</v>
      </c>
      <c r="S1496" s="25">
        <f t="shared" si="376"/>
        <v>325</v>
      </c>
      <c r="T1496" s="25">
        <f t="shared" si="377"/>
        <v>380</v>
      </c>
    </row>
    <row r="1497" spans="1:20" x14ac:dyDescent="0.25">
      <c r="A1497" s="2">
        <v>46281</v>
      </c>
      <c r="B1497" s="100" t="s">
        <v>1754</v>
      </c>
      <c r="C1497" s="76">
        <v>12</v>
      </c>
      <c r="D1497" s="48">
        <f t="shared" si="378"/>
        <v>1</v>
      </c>
      <c r="E1497" s="252">
        <v>369</v>
      </c>
      <c r="F1497" s="253">
        <f t="shared" si="380"/>
        <v>1</v>
      </c>
      <c r="G1497" s="84">
        <v>12.44</v>
      </c>
      <c r="H1497" s="48">
        <f t="shared" si="371"/>
        <v>1</v>
      </c>
      <c r="I1497" s="79">
        <f t="shared" si="372"/>
        <v>1</v>
      </c>
      <c r="N1497" s="25" t="str">
        <f t="shared" si="368"/>
        <v>CA</v>
      </c>
      <c r="O1497" s="25">
        <f t="shared" si="373"/>
        <v>11.6</v>
      </c>
      <c r="P1497" s="25">
        <f t="shared" si="374"/>
        <v>12.04</v>
      </c>
      <c r="Q1497" s="25">
        <f t="shared" si="375"/>
        <v>8</v>
      </c>
      <c r="R1497" s="25">
        <f t="shared" si="379"/>
        <v>14.4</v>
      </c>
      <c r="S1497" s="25">
        <f t="shared" si="376"/>
        <v>325</v>
      </c>
      <c r="T1497" s="25">
        <f t="shared" si="377"/>
        <v>380</v>
      </c>
    </row>
    <row r="1498" spans="1:20" x14ac:dyDescent="0.25">
      <c r="A1498" s="2">
        <v>46281</v>
      </c>
      <c r="B1498" s="100" t="s">
        <v>1755</v>
      </c>
      <c r="C1498" s="76">
        <v>11.9</v>
      </c>
      <c r="D1498" s="48">
        <f t="shared" si="378"/>
        <v>1</v>
      </c>
      <c r="E1498" s="252">
        <v>374</v>
      </c>
      <c r="F1498" s="253">
        <f t="shared" si="380"/>
        <v>1</v>
      </c>
      <c r="G1498" s="84">
        <v>12.28</v>
      </c>
      <c r="H1498" s="48">
        <f t="shared" si="371"/>
        <v>1</v>
      </c>
      <c r="I1498" s="79">
        <f t="shared" si="372"/>
        <v>1</v>
      </c>
      <c r="N1498" s="25" t="str">
        <f t="shared" si="368"/>
        <v>CA</v>
      </c>
      <c r="O1498" s="25">
        <f t="shared" si="373"/>
        <v>11.6</v>
      </c>
      <c r="P1498" s="25">
        <f t="shared" si="374"/>
        <v>12.04</v>
      </c>
      <c r="Q1498" s="25">
        <f t="shared" si="375"/>
        <v>8</v>
      </c>
      <c r="R1498" s="25">
        <f t="shared" si="379"/>
        <v>14.4</v>
      </c>
      <c r="S1498" s="25">
        <f t="shared" si="376"/>
        <v>325</v>
      </c>
      <c r="T1498" s="25">
        <f t="shared" si="377"/>
        <v>380</v>
      </c>
    </row>
    <row r="1499" spans="1:20" x14ac:dyDescent="0.25">
      <c r="A1499" s="2">
        <v>46281</v>
      </c>
      <c r="B1499" s="100" t="s">
        <v>1756</v>
      </c>
      <c r="C1499" s="76">
        <v>12</v>
      </c>
      <c r="D1499" s="48">
        <f t="shared" si="378"/>
        <v>1</v>
      </c>
      <c r="E1499" s="252">
        <v>374</v>
      </c>
      <c r="F1499" s="253">
        <f t="shared" si="380"/>
        <v>1</v>
      </c>
      <c r="G1499" s="84">
        <v>12.44</v>
      </c>
      <c r="H1499" s="48">
        <f t="shared" si="371"/>
        <v>1</v>
      </c>
      <c r="I1499" s="79">
        <f t="shared" si="372"/>
        <v>1</v>
      </c>
      <c r="N1499" s="25" t="str">
        <f t="shared" si="368"/>
        <v>CA</v>
      </c>
      <c r="O1499" s="25">
        <f t="shared" si="373"/>
        <v>11.6</v>
      </c>
      <c r="P1499" s="25">
        <f t="shared" si="374"/>
        <v>12.04</v>
      </c>
      <c r="Q1499" s="25">
        <f t="shared" si="375"/>
        <v>8</v>
      </c>
      <c r="R1499" s="25">
        <f t="shared" si="379"/>
        <v>14.4</v>
      </c>
      <c r="S1499" s="25">
        <f t="shared" si="376"/>
        <v>325</v>
      </c>
      <c r="T1499" s="25">
        <f t="shared" si="377"/>
        <v>380</v>
      </c>
    </row>
    <row r="1500" spans="1:20" x14ac:dyDescent="0.25">
      <c r="A1500" s="2">
        <v>46281</v>
      </c>
      <c r="B1500" s="100" t="s">
        <v>1757</v>
      </c>
      <c r="C1500" s="76">
        <v>11.9</v>
      </c>
      <c r="D1500" s="48">
        <f t="shared" si="378"/>
        <v>1</v>
      </c>
      <c r="E1500" s="252">
        <v>378</v>
      </c>
      <c r="F1500" s="253">
        <f t="shared" si="380"/>
        <v>1</v>
      </c>
      <c r="G1500" s="84">
        <v>12.2</v>
      </c>
      <c r="H1500" s="48">
        <f t="shared" si="371"/>
        <v>1</v>
      </c>
      <c r="I1500" s="79">
        <f t="shared" si="372"/>
        <v>1</v>
      </c>
      <c r="N1500" s="25" t="str">
        <f t="shared" si="368"/>
        <v>CA</v>
      </c>
      <c r="O1500" s="25">
        <f t="shared" si="373"/>
        <v>11.6</v>
      </c>
      <c r="P1500" s="25">
        <f t="shared" si="374"/>
        <v>12.04</v>
      </c>
      <c r="Q1500" s="25">
        <f t="shared" si="375"/>
        <v>8</v>
      </c>
      <c r="R1500" s="25">
        <f t="shared" si="379"/>
        <v>14.4</v>
      </c>
      <c r="S1500" s="25">
        <f t="shared" si="376"/>
        <v>325</v>
      </c>
      <c r="T1500" s="25">
        <f t="shared" si="377"/>
        <v>380</v>
      </c>
    </row>
    <row r="1501" spans="1:20" x14ac:dyDescent="0.25">
      <c r="A1501" s="2">
        <v>46281</v>
      </c>
      <c r="B1501" s="100" t="s">
        <v>1758</v>
      </c>
      <c r="C1501" s="76">
        <v>12</v>
      </c>
      <c r="D1501" s="48">
        <f t="shared" si="378"/>
        <v>1</v>
      </c>
      <c r="E1501" s="252">
        <v>378</v>
      </c>
      <c r="F1501" s="253">
        <f t="shared" si="380"/>
        <v>1</v>
      </c>
      <c r="G1501" s="84">
        <v>11.89</v>
      </c>
      <c r="H1501" s="48">
        <f t="shared" si="371"/>
        <v>1</v>
      </c>
      <c r="I1501" s="79">
        <f t="shared" si="372"/>
        <v>1</v>
      </c>
      <c r="N1501" s="25" t="str">
        <f t="shared" si="368"/>
        <v>CA</v>
      </c>
      <c r="O1501" s="25">
        <f t="shared" si="373"/>
        <v>11.6</v>
      </c>
      <c r="P1501" s="25">
        <f t="shared" si="374"/>
        <v>12.04</v>
      </c>
      <c r="Q1501" s="25">
        <f t="shared" si="375"/>
        <v>8</v>
      </c>
      <c r="R1501" s="25">
        <f t="shared" si="379"/>
        <v>14.4</v>
      </c>
      <c r="S1501" s="25">
        <f t="shared" si="376"/>
        <v>325</v>
      </c>
      <c r="T1501" s="25">
        <f t="shared" si="377"/>
        <v>380</v>
      </c>
    </row>
    <row r="1502" spans="1:20" x14ac:dyDescent="0.25">
      <c r="A1502" s="2">
        <v>46281</v>
      </c>
      <c r="B1502" s="100" t="s">
        <v>1759</v>
      </c>
      <c r="C1502" s="76">
        <v>11.7</v>
      </c>
      <c r="D1502" s="48">
        <f t="shared" si="378"/>
        <v>1</v>
      </c>
      <c r="E1502" s="252">
        <v>363</v>
      </c>
      <c r="F1502" s="253">
        <f t="shared" si="380"/>
        <v>1</v>
      </c>
      <c r="G1502" s="84">
        <v>12.81</v>
      </c>
      <c r="H1502" s="48">
        <f t="shared" si="371"/>
        <v>1</v>
      </c>
      <c r="I1502" s="79">
        <f t="shared" si="372"/>
        <v>1</v>
      </c>
      <c r="N1502" s="25" t="str">
        <f t="shared" si="368"/>
        <v>CA</v>
      </c>
      <c r="O1502" s="25">
        <f t="shared" si="373"/>
        <v>11.6</v>
      </c>
      <c r="P1502" s="25">
        <f t="shared" si="374"/>
        <v>12.04</v>
      </c>
      <c r="Q1502" s="25">
        <f t="shared" si="375"/>
        <v>8</v>
      </c>
      <c r="R1502" s="25">
        <f t="shared" si="379"/>
        <v>14.4</v>
      </c>
      <c r="S1502" s="25">
        <f t="shared" si="376"/>
        <v>325</v>
      </c>
      <c r="T1502" s="25">
        <f t="shared" si="377"/>
        <v>380</v>
      </c>
    </row>
    <row r="1503" spans="1:20" x14ac:dyDescent="0.25">
      <c r="A1503" s="2">
        <v>46281</v>
      </c>
      <c r="B1503" s="100" t="s">
        <v>1760</v>
      </c>
      <c r="C1503" s="76">
        <v>11.9</v>
      </c>
      <c r="D1503" s="48">
        <f t="shared" si="378"/>
        <v>1</v>
      </c>
      <c r="E1503" s="252">
        <v>368</v>
      </c>
      <c r="F1503" s="253">
        <f t="shared" si="380"/>
        <v>1</v>
      </c>
      <c r="G1503" s="84">
        <v>12.11</v>
      </c>
      <c r="H1503" s="48">
        <f t="shared" si="371"/>
        <v>1</v>
      </c>
      <c r="I1503" s="79">
        <f t="shared" si="372"/>
        <v>1</v>
      </c>
      <c r="N1503" s="25" t="str">
        <f t="shared" si="368"/>
        <v>CA</v>
      </c>
      <c r="O1503" s="25">
        <f t="shared" si="373"/>
        <v>11.6</v>
      </c>
      <c r="P1503" s="25">
        <f t="shared" si="374"/>
        <v>12.04</v>
      </c>
      <c r="Q1503" s="25">
        <f t="shared" si="375"/>
        <v>8</v>
      </c>
      <c r="R1503" s="25">
        <f t="shared" si="379"/>
        <v>14.4</v>
      </c>
      <c r="S1503" s="25">
        <f t="shared" si="376"/>
        <v>325</v>
      </c>
      <c r="T1503" s="25">
        <f t="shared" si="377"/>
        <v>380</v>
      </c>
    </row>
    <row r="1504" spans="1:20" x14ac:dyDescent="0.25">
      <c r="A1504" s="2">
        <v>46282</v>
      </c>
      <c r="B1504" s="100" t="s">
        <v>472</v>
      </c>
      <c r="C1504" s="76">
        <v>11.9</v>
      </c>
      <c r="D1504" s="48">
        <f t="shared" si="378"/>
        <v>1</v>
      </c>
      <c r="E1504" s="252">
        <v>366</v>
      </c>
      <c r="F1504" s="253">
        <f t="shared" si="380"/>
        <v>1</v>
      </c>
      <c r="G1504" s="84">
        <v>12.41</v>
      </c>
      <c r="H1504" s="48">
        <f t="shared" si="371"/>
        <v>1</v>
      </c>
      <c r="I1504" s="79">
        <f t="shared" si="372"/>
        <v>1</v>
      </c>
      <c r="N1504" s="25" t="str">
        <f t="shared" si="368"/>
        <v>CA</v>
      </c>
      <c r="O1504" s="25">
        <f t="shared" si="373"/>
        <v>11.6</v>
      </c>
      <c r="P1504" s="25">
        <f t="shared" si="374"/>
        <v>12.04</v>
      </c>
      <c r="Q1504" s="25">
        <f t="shared" si="375"/>
        <v>8</v>
      </c>
      <c r="R1504" s="25">
        <f t="shared" si="379"/>
        <v>14.4</v>
      </c>
      <c r="S1504" s="25">
        <f t="shared" si="376"/>
        <v>325</v>
      </c>
      <c r="T1504" s="25">
        <f t="shared" si="377"/>
        <v>380</v>
      </c>
    </row>
    <row r="1505" spans="1:20" x14ac:dyDescent="0.25">
      <c r="A1505" s="2">
        <v>46282</v>
      </c>
      <c r="B1505" s="100" t="s">
        <v>473</v>
      </c>
      <c r="C1505" s="76">
        <v>11.8</v>
      </c>
      <c r="D1505" s="48">
        <f t="shared" si="378"/>
        <v>1</v>
      </c>
      <c r="E1505" s="252">
        <v>358</v>
      </c>
      <c r="F1505" s="253">
        <f t="shared" si="380"/>
        <v>1</v>
      </c>
      <c r="G1505" s="84">
        <v>11.79</v>
      </c>
      <c r="H1505" s="48">
        <f t="shared" si="371"/>
        <v>1</v>
      </c>
      <c r="I1505" s="79">
        <f t="shared" si="372"/>
        <v>1</v>
      </c>
      <c r="N1505" s="25" t="str">
        <f t="shared" si="368"/>
        <v>CA</v>
      </c>
      <c r="O1505" s="25">
        <f t="shared" si="373"/>
        <v>11.6</v>
      </c>
      <c r="P1505" s="25">
        <f t="shared" si="374"/>
        <v>12.04</v>
      </c>
      <c r="Q1505" s="25">
        <f t="shared" si="375"/>
        <v>8</v>
      </c>
      <c r="R1505" s="25">
        <f t="shared" si="379"/>
        <v>14.4</v>
      </c>
      <c r="S1505" s="25">
        <f t="shared" si="376"/>
        <v>325</v>
      </c>
      <c r="T1505" s="25">
        <f t="shared" si="377"/>
        <v>380</v>
      </c>
    </row>
    <row r="1506" spans="1:20" x14ac:dyDescent="0.25">
      <c r="A1506" s="2">
        <v>46282</v>
      </c>
      <c r="B1506" s="100" t="s">
        <v>1761</v>
      </c>
      <c r="C1506" s="76">
        <v>17.3</v>
      </c>
      <c r="D1506" s="48">
        <f t="shared" si="378"/>
        <v>1</v>
      </c>
      <c r="E1506" s="270">
        <v>412</v>
      </c>
      <c r="F1506" s="253">
        <f t="shared" si="380"/>
        <v>0</v>
      </c>
      <c r="G1506" s="84">
        <v>16.2</v>
      </c>
      <c r="H1506" s="48">
        <f t="shared" si="371"/>
        <v>1</v>
      </c>
      <c r="I1506" s="79">
        <f t="shared" si="372"/>
        <v>0</v>
      </c>
      <c r="N1506" s="25" t="str">
        <f t="shared" si="368"/>
        <v>GU</v>
      </c>
      <c r="O1506" s="25">
        <f t="shared" si="373"/>
        <v>17</v>
      </c>
      <c r="P1506" s="25">
        <f t="shared" si="374"/>
        <v>17.54</v>
      </c>
      <c r="Q1506" s="25">
        <f t="shared" si="375"/>
        <v>14</v>
      </c>
      <c r="R1506" s="25">
        <f t="shared" si="379"/>
        <v>18.399999999999999</v>
      </c>
      <c r="S1506" s="25">
        <f t="shared" si="376"/>
        <v>355</v>
      </c>
      <c r="T1506" s="25">
        <f t="shared" si="377"/>
        <v>410</v>
      </c>
    </row>
    <row r="1507" spans="1:20" x14ac:dyDescent="0.25">
      <c r="A1507" s="2">
        <v>46282</v>
      </c>
      <c r="B1507" s="100" t="s">
        <v>1762</v>
      </c>
      <c r="C1507" s="76">
        <v>17.5</v>
      </c>
      <c r="D1507" s="48">
        <f t="shared" si="378"/>
        <v>1</v>
      </c>
      <c r="E1507" s="252">
        <v>405</v>
      </c>
      <c r="F1507" s="253">
        <f t="shared" ref="F1507:F1569" si="381">IF(+(IF(E1507&lt;S1507,0,IF(E1507&gt;T1507,0,1)))=1,1,0)</f>
        <v>1</v>
      </c>
      <c r="G1507" s="84">
        <v>16.72</v>
      </c>
      <c r="H1507" s="48">
        <f t="shared" si="371"/>
        <v>1</v>
      </c>
      <c r="I1507" s="79">
        <f t="shared" si="372"/>
        <v>1</v>
      </c>
      <c r="N1507" s="25" t="str">
        <f t="shared" ref="N1507:N1570" si="382">LEFT(B1507,2)</f>
        <v>GU</v>
      </c>
      <c r="O1507" s="25">
        <f t="shared" si="373"/>
        <v>17</v>
      </c>
      <c r="P1507" s="25">
        <f t="shared" si="374"/>
        <v>17.54</v>
      </c>
      <c r="Q1507" s="25">
        <f t="shared" si="375"/>
        <v>14</v>
      </c>
      <c r="R1507" s="25">
        <f t="shared" si="379"/>
        <v>18.399999999999999</v>
      </c>
      <c r="S1507" s="25">
        <f t="shared" si="376"/>
        <v>355</v>
      </c>
      <c r="T1507" s="25">
        <f t="shared" si="377"/>
        <v>410</v>
      </c>
    </row>
    <row r="1508" spans="1:20" x14ac:dyDescent="0.25">
      <c r="A1508" s="2">
        <v>46282</v>
      </c>
      <c r="B1508" s="100" t="s">
        <v>1763</v>
      </c>
      <c r="C1508" s="76">
        <v>17</v>
      </c>
      <c r="D1508" s="48">
        <f t="shared" si="378"/>
        <v>1</v>
      </c>
      <c r="E1508" s="252">
        <v>409</v>
      </c>
      <c r="F1508" s="253">
        <f t="shared" si="381"/>
        <v>1</v>
      </c>
      <c r="G1508" s="84">
        <v>16.47</v>
      </c>
      <c r="H1508" s="48">
        <f t="shared" si="371"/>
        <v>1</v>
      </c>
      <c r="I1508" s="79">
        <f t="shared" si="372"/>
        <v>1</v>
      </c>
      <c r="N1508" s="25" t="str">
        <f t="shared" si="382"/>
        <v>GU</v>
      </c>
      <c r="O1508" s="25">
        <f t="shared" si="373"/>
        <v>17</v>
      </c>
      <c r="P1508" s="25">
        <f t="shared" si="374"/>
        <v>17.54</v>
      </c>
      <c r="Q1508" s="25">
        <f t="shared" si="375"/>
        <v>14</v>
      </c>
      <c r="R1508" s="25">
        <f t="shared" si="379"/>
        <v>18.399999999999999</v>
      </c>
      <c r="S1508" s="25">
        <f t="shared" si="376"/>
        <v>355</v>
      </c>
      <c r="T1508" s="25">
        <f t="shared" si="377"/>
        <v>410</v>
      </c>
    </row>
    <row r="1509" spans="1:20" x14ac:dyDescent="0.25">
      <c r="A1509" s="2">
        <v>46282</v>
      </c>
      <c r="B1509" s="100" t="s">
        <v>1764</v>
      </c>
      <c r="C1509" s="76">
        <v>17.2</v>
      </c>
      <c r="D1509" s="48">
        <f t="shared" si="378"/>
        <v>1</v>
      </c>
      <c r="E1509" s="252">
        <v>396</v>
      </c>
      <c r="F1509" s="253">
        <f t="shared" si="381"/>
        <v>1</v>
      </c>
      <c r="G1509" s="84">
        <v>16.010000000000002</v>
      </c>
      <c r="H1509" s="48">
        <f t="shared" si="371"/>
        <v>1</v>
      </c>
      <c r="I1509" s="79">
        <f t="shared" si="372"/>
        <v>1</v>
      </c>
      <c r="N1509" s="25" t="str">
        <f t="shared" si="382"/>
        <v>GU</v>
      </c>
      <c r="O1509" s="25">
        <f t="shared" si="373"/>
        <v>17</v>
      </c>
      <c r="P1509" s="25">
        <f t="shared" si="374"/>
        <v>17.54</v>
      </c>
      <c r="Q1509" s="25">
        <f t="shared" si="375"/>
        <v>14</v>
      </c>
      <c r="R1509" s="25">
        <f t="shared" si="379"/>
        <v>18.399999999999999</v>
      </c>
      <c r="S1509" s="25">
        <f t="shared" si="376"/>
        <v>355</v>
      </c>
      <c r="T1509" s="25">
        <f t="shared" si="377"/>
        <v>410</v>
      </c>
    </row>
    <row r="1510" spans="1:20" x14ac:dyDescent="0.25">
      <c r="A1510" s="2">
        <v>46282</v>
      </c>
      <c r="B1510" s="100" t="s">
        <v>1765</v>
      </c>
      <c r="C1510" s="76">
        <v>17.3</v>
      </c>
      <c r="D1510" s="48">
        <f t="shared" si="378"/>
        <v>1</v>
      </c>
      <c r="E1510" s="270">
        <v>423</v>
      </c>
      <c r="F1510" s="253">
        <f t="shared" si="381"/>
        <v>0</v>
      </c>
      <c r="G1510" s="84">
        <v>16.82</v>
      </c>
      <c r="H1510" s="48">
        <f t="shared" si="371"/>
        <v>1</v>
      </c>
      <c r="I1510" s="79">
        <f t="shared" si="372"/>
        <v>0</v>
      </c>
      <c r="N1510" s="25" t="str">
        <f t="shared" si="382"/>
        <v>GU</v>
      </c>
      <c r="O1510" s="25">
        <f t="shared" si="373"/>
        <v>17</v>
      </c>
      <c r="P1510" s="25">
        <f t="shared" si="374"/>
        <v>17.54</v>
      </c>
      <c r="Q1510" s="25">
        <f t="shared" si="375"/>
        <v>14</v>
      </c>
      <c r="R1510" s="25">
        <f t="shared" si="379"/>
        <v>18.399999999999999</v>
      </c>
      <c r="S1510" s="25">
        <f t="shared" si="376"/>
        <v>355</v>
      </c>
      <c r="T1510" s="25">
        <f t="shared" si="377"/>
        <v>410</v>
      </c>
    </row>
    <row r="1511" spans="1:20" x14ac:dyDescent="0.25">
      <c r="A1511" s="2">
        <v>46282</v>
      </c>
      <c r="B1511" s="100" t="s">
        <v>1766</v>
      </c>
      <c r="C1511" s="76">
        <v>17.2</v>
      </c>
      <c r="D1511" s="48">
        <f t="shared" si="378"/>
        <v>1</v>
      </c>
      <c r="E1511" s="270">
        <v>417</v>
      </c>
      <c r="F1511" s="253">
        <f t="shared" si="381"/>
        <v>0</v>
      </c>
      <c r="G1511" s="84">
        <v>16.710999999999999</v>
      </c>
      <c r="H1511" s="48">
        <f t="shared" si="371"/>
        <v>1</v>
      </c>
      <c r="I1511" s="79">
        <f t="shared" si="372"/>
        <v>0</v>
      </c>
      <c r="N1511" s="25" t="str">
        <f t="shared" si="382"/>
        <v>GU</v>
      </c>
      <c r="O1511" s="25">
        <f t="shared" si="373"/>
        <v>17</v>
      </c>
      <c r="P1511" s="25">
        <f t="shared" si="374"/>
        <v>17.54</v>
      </c>
      <c r="Q1511" s="25">
        <f t="shared" si="375"/>
        <v>14</v>
      </c>
      <c r="R1511" s="25">
        <f t="shared" si="379"/>
        <v>18.399999999999999</v>
      </c>
      <c r="S1511" s="25">
        <f t="shared" si="376"/>
        <v>355</v>
      </c>
      <c r="T1511" s="25">
        <f t="shared" si="377"/>
        <v>410</v>
      </c>
    </row>
    <row r="1512" spans="1:20" x14ac:dyDescent="0.25">
      <c r="A1512" s="2">
        <v>46282</v>
      </c>
      <c r="B1512" s="100" t="s">
        <v>1767</v>
      </c>
      <c r="C1512" s="76">
        <v>17.2</v>
      </c>
      <c r="D1512" s="48">
        <f t="shared" si="378"/>
        <v>1</v>
      </c>
      <c r="E1512" s="270">
        <v>411</v>
      </c>
      <c r="F1512" s="253">
        <f t="shared" si="381"/>
        <v>0</v>
      </c>
      <c r="G1512" s="84">
        <v>16.78</v>
      </c>
      <c r="H1512" s="48">
        <f t="shared" si="371"/>
        <v>1</v>
      </c>
      <c r="I1512" s="79">
        <f t="shared" si="372"/>
        <v>0</v>
      </c>
      <c r="N1512" s="25" t="str">
        <f t="shared" si="382"/>
        <v>GU</v>
      </c>
      <c r="O1512" s="25">
        <f t="shared" si="373"/>
        <v>17</v>
      </c>
      <c r="P1512" s="25">
        <f t="shared" si="374"/>
        <v>17.54</v>
      </c>
      <c r="Q1512" s="25">
        <f t="shared" si="375"/>
        <v>14</v>
      </c>
      <c r="R1512" s="25">
        <f t="shared" si="379"/>
        <v>18.399999999999999</v>
      </c>
      <c r="S1512" s="25">
        <f t="shared" si="376"/>
        <v>355</v>
      </c>
      <c r="T1512" s="25">
        <f t="shared" si="377"/>
        <v>410</v>
      </c>
    </row>
    <row r="1513" spans="1:20" x14ac:dyDescent="0.25">
      <c r="A1513" s="2">
        <v>46283</v>
      </c>
      <c r="B1513" s="100" t="s">
        <v>1768</v>
      </c>
      <c r="C1513" s="76">
        <v>17</v>
      </c>
      <c r="D1513" s="48">
        <f t="shared" si="378"/>
        <v>1</v>
      </c>
      <c r="E1513" s="270">
        <v>413</v>
      </c>
      <c r="F1513" s="253">
        <f t="shared" si="381"/>
        <v>0</v>
      </c>
      <c r="G1513" s="84">
        <v>16.8</v>
      </c>
      <c r="H1513" s="48">
        <f t="shared" si="371"/>
        <v>1</v>
      </c>
      <c r="I1513" s="79">
        <f t="shared" si="372"/>
        <v>0</v>
      </c>
      <c r="N1513" s="25" t="str">
        <f t="shared" si="382"/>
        <v>GU</v>
      </c>
      <c r="O1513" s="25">
        <f t="shared" si="373"/>
        <v>17</v>
      </c>
      <c r="P1513" s="25">
        <f t="shared" si="374"/>
        <v>17.54</v>
      </c>
      <c r="Q1513" s="25">
        <f t="shared" si="375"/>
        <v>14</v>
      </c>
      <c r="R1513" s="25">
        <f t="shared" si="379"/>
        <v>18.399999999999999</v>
      </c>
      <c r="S1513" s="25">
        <f t="shared" si="376"/>
        <v>355</v>
      </c>
      <c r="T1513" s="25">
        <f t="shared" si="377"/>
        <v>410</v>
      </c>
    </row>
    <row r="1514" spans="1:20" x14ac:dyDescent="0.25">
      <c r="A1514" s="2">
        <v>46286</v>
      </c>
      <c r="B1514" s="100" t="s">
        <v>1769</v>
      </c>
      <c r="C1514" s="76">
        <v>11.9</v>
      </c>
      <c r="D1514" s="48">
        <f t="shared" si="378"/>
        <v>1</v>
      </c>
      <c r="E1514" s="270">
        <v>389</v>
      </c>
      <c r="F1514" s="253">
        <f t="shared" si="381"/>
        <v>0</v>
      </c>
      <c r="G1514" s="84">
        <v>11.22</v>
      </c>
      <c r="H1514" s="48">
        <f t="shared" si="371"/>
        <v>1</v>
      </c>
      <c r="I1514" s="79">
        <f t="shared" si="372"/>
        <v>0</v>
      </c>
      <c r="N1514" s="25" t="str">
        <f t="shared" si="382"/>
        <v>ST</v>
      </c>
      <c r="O1514" s="25">
        <f t="shared" si="373"/>
        <v>11.6</v>
      </c>
      <c r="P1514" s="25">
        <f t="shared" si="374"/>
        <v>12.04</v>
      </c>
      <c r="Q1514" s="25">
        <f t="shared" si="375"/>
        <v>8</v>
      </c>
      <c r="R1514" s="25">
        <f t="shared" si="379"/>
        <v>14.4</v>
      </c>
      <c r="S1514" s="25">
        <f t="shared" si="376"/>
        <v>325</v>
      </c>
      <c r="T1514" s="25">
        <f t="shared" si="377"/>
        <v>380</v>
      </c>
    </row>
    <row r="1515" spans="1:20" x14ac:dyDescent="0.25">
      <c r="A1515" s="2">
        <v>46286</v>
      </c>
      <c r="B1515" s="100" t="s">
        <v>1770</v>
      </c>
      <c r="C1515" s="76">
        <v>11.8</v>
      </c>
      <c r="D1515" s="48">
        <f t="shared" si="378"/>
        <v>1</v>
      </c>
      <c r="E1515" s="270">
        <v>414</v>
      </c>
      <c r="F1515" s="253">
        <f t="shared" si="381"/>
        <v>0</v>
      </c>
      <c r="G1515" s="84">
        <v>11.45</v>
      </c>
      <c r="H1515" s="48">
        <f t="shared" si="371"/>
        <v>1</v>
      </c>
      <c r="I1515" s="79">
        <f t="shared" si="372"/>
        <v>0</v>
      </c>
      <c r="N1515" s="25" t="str">
        <f t="shared" si="382"/>
        <v>ST</v>
      </c>
      <c r="O1515" s="25">
        <f t="shared" si="373"/>
        <v>11.6</v>
      </c>
      <c r="P1515" s="25">
        <f t="shared" si="374"/>
        <v>12.04</v>
      </c>
      <c r="Q1515" s="25">
        <f t="shared" si="375"/>
        <v>8</v>
      </c>
      <c r="R1515" s="25">
        <f t="shared" si="379"/>
        <v>14.4</v>
      </c>
      <c r="S1515" s="25">
        <f t="shared" si="376"/>
        <v>325</v>
      </c>
      <c r="T1515" s="25">
        <f t="shared" si="377"/>
        <v>380</v>
      </c>
    </row>
    <row r="1516" spans="1:20" x14ac:dyDescent="0.25">
      <c r="A1516" s="2">
        <v>46286</v>
      </c>
      <c r="B1516" s="100" t="s">
        <v>1771</v>
      </c>
      <c r="C1516" s="76">
        <v>11.9</v>
      </c>
      <c r="D1516" s="48">
        <f t="shared" si="378"/>
        <v>1</v>
      </c>
      <c r="E1516" s="270">
        <v>420</v>
      </c>
      <c r="F1516" s="253">
        <f t="shared" si="381"/>
        <v>0</v>
      </c>
      <c r="G1516" s="84">
        <v>11.28</v>
      </c>
      <c r="H1516" s="48">
        <f t="shared" si="371"/>
        <v>1</v>
      </c>
      <c r="I1516" s="79">
        <f t="shared" si="372"/>
        <v>0</v>
      </c>
      <c r="N1516" s="25" t="str">
        <f t="shared" si="382"/>
        <v>ST</v>
      </c>
      <c r="O1516" s="25">
        <f t="shared" si="373"/>
        <v>11.6</v>
      </c>
      <c r="P1516" s="25">
        <f t="shared" si="374"/>
        <v>12.04</v>
      </c>
      <c r="Q1516" s="25">
        <f t="shared" si="375"/>
        <v>8</v>
      </c>
      <c r="R1516" s="25">
        <f t="shared" si="379"/>
        <v>14.4</v>
      </c>
      <c r="S1516" s="25">
        <f t="shared" si="376"/>
        <v>325</v>
      </c>
      <c r="T1516" s="25">
        <f t="shared" si="377"/>
        <v>380</v>
      </c>
    </row>
    <row r="1517" spans="1:20" x14ac:dyDescent="0.25">
      <c r="A1517" s="2">
        <v>46286</v>
      </c>
      <c r="B1517" s="100" t="s">
        <v>1772</v>
      </c>
      <c r="C1517" s="76">
        <v>11.9</v>
      </c>
      <c r="D1517" s="48">
        <f t="shared" si="378"/>
        <v>1</v>
      </c>
      <c r="E1517" s="270">
        <v>386</v>
      </c>
      <c r="F1517" s="253">
        <f t="shared" si="381"/>
        <v>0</v>
      </c>
      <c r="G1517" s="84">
        <v>11.54</v>
      </c>
      <c r="H1517" s="48">
        <f t="shared" si="371"/>
        <v>1</v>
      </c>
      <c r="I1517" s="79">
        <f t="shared" si="372"/>
        <v>0</v>
      </c>
      <c r="N1517" s="25" t="str">
        <f t="shared" si="382"/>
        <v>ST</v>
      </c>
      <c r="O1517" s="25">
        <f t="shared" si="373"/>
        <v>11.6</v>
      </c>
      <c r="P1517" s="25">
        <f t="shared" si="374"/>
        <v>12.04</v>
      </c>
      <c r="Q1517" s="25">
        <f t="shared" si="375"/>
        <v>8</v>
      </c>
      <c r="R1517" s="25">
        <f t="shared" si="379"/>
        <v>14.4</v>
      </c>
      <c r="S1517" s="25">
        <f t="shared" si="376"/>
        <v>325</v>
      </c>
      <c r="T1517" s="25">
        <f t="shared" si="377"/>
        <v>380</v>
      </c>
    </row>
    <row r="1518" spans="1:20" x14ac:dyDescent="0.25">
      <c r="A1518" s="2">
        <v>46286</v>
      </c>
      <c r="B1518" s="100" t="s">
        <v>1773</v>
      </c>
      <c r="C1518" s="76">
        <v>12</v>
      </c>
      <c r="D1518" s="48">
        <f t="shared" si="378"/>
        <v>1</v>
      </c>
      <c r="E1518" s="270">
        <v>388</v>
      </c>
      <c r="F1518" s="253">
        <f t="shared" si="381"/>
        <v>0</v>
      </c>
      <c r="G1518" s="84">
        <v>11.67</v>
      </c>
      <c r="H1518" s="48">
        <f t="shared" si="371"/>
        <v>1</v>
      </c>
      <c r="I1518" s="79">
        <f t="shared" si="372"/>
        <v>0</v>
      </c>
      <c r="N1518" s="25" t="str">
        <f t="shared" si="382"/>
        <v>ST</v>
      </c>
      <c r="O1518" s="25">
        <f t="shared" si="373"/>
        <v>11.6</v>
      </c>
      <c r="P1518" s="25">
        <f t="shared" si="374"/>
        <v>12.04</v>
      </c>
      <c r="Q1518" s="25">
        <f t="shared" si="375"/>
        <v>8</v>
      </c>
      <c r="R1518" s="25">
        <f t="shared" si="379"/>
        <v>14.4</v>
      </c>
      <c r="S1518" s="25">
        <f t="shared" si="376"/>
        <v>325</v>
      </c>
      <c r="T1518" s="25">
        <f t="shared" si="377"/>
        <v>380</v>
      </c>
    </row>
    <row r="1519" spans="1:20" x14ac:dyDescent="0.25">
      <c r="A1519" s="2">
        <v>46286</v>
      </c>
      <c r="B1519" s="100" t="s">
        <v>1774</v>
      </c>
      <c r="C1519" s="76">
        <v>11.8</v>
      </c>
      <c r="D1519" s="48">
        <f t="shared" si="378"/>
        <v>1</v>
      </c>
      <c r="E1519" s="270">
        <v>383</v>
      </c>
      <c r="F1519" s="253">
        <f t="shared" si="381"/>
        <v>0</v>
      </c>
      <c r="G1519" s="84">
        <v>11.52</v>
      </c>
      <c r="H1519" s="48">
        <f t="shared" si="371"/>
        <v>1</v>
      </c>
      <c r="I1519" s="79">
        <f t="shared" si="372"/>
        <v>0</v>
      </c>
      <c r="N1519" s="25" t="str">
        <f t="shared" si="382"/>
        <v>ST</v>
      </c>
      <c r="O1519" s="25">
        <f t="shared" si="373"/>
        <v>11.6</v>
      </c>
      <c r="P1519" s="25">
        <f t="shared" si="374"/>
        <v>12.04</v>
      </c>
      <c r="Q1519" s="25">
        <f t="shared" si="375"/>
        <v>8</v>
      </c>
      <c r="R1519" s="25">
        <f t="shared" si="379"/>
        <v>14.4</v>
      </c>
      <c r="S1519" s="25">
        <f t="shared" si="376"/>
        <v>325</v>
      </c>
      <c r="T1519" s="25">
        <f t="shared" si="377"/>
        <v>380</v>
      </c>
    </row>
    <row r="1520" spans="1:20" x14ac:dyDescent="0.25">
      <c r="A1520" s="2">
        <v>46286</v>
      </c>
      <c r="B1520" s="100" t="s">
        <v>1775</v>
      </c>
      <c r="C1520" s="76">
        <v>11.9</v>
      </c>
      <c r="D1520" s="48">
        <f t="shared" si="378"/>
        <v>1</v>
      </c>
      <c r="E1520" s="252">
        <v>367</v>
      </c>
      <c r="F1520" s="253">
        <f t="shared" si="381"/>
        <v>1</v>
      </c>
      <c r="G1520" s="84">
        <v>11.48</v>
      </c>
      <c r="H1520" s="48">
        <f t="shared" si="371"/>
        <v>1</v>
      </c>
      <c r="I1520" s="79">
        <f t="shared" si="372"/>
        <v>1</v>
      </c>
      <c r="N1520" s="25" t="str">
        <f t="shared" si="382"/>
        <v>ST</v>
      </c>
      <c r="O1520" s="25">
        <f t="shared" si="373"/>
        <v>11.6</v>
      </c>
      <c r="P1520" s="25">
        <f t="shared" si="374"/>
        <v>12.04</v>
      </c>
      <c r="Q1520" s="25">
        <f t="shared" si="375"/>
        <v>8</v>
      </c>
      <c r="R1520" s="25">
        <f t="shared" si="379"/>
        <v>14.4</v>
      </c>
      <c r="S1520" s="25">
        <f t="shared" si="376"/>
        <v>325</v>
      </c>
      <c r="T1520" s="25">
        <f t="shared" si="377"/>
        <v>380</v>
      </c>
    </row>
    <row r="1521" spans="1:20" x14ac:dyDescent="0.25">
      <c r="A1521" s="2">
        <v>46286</v>
      </c>
      <c r="B1521" s="100" t="s">
        <v>1776</v>
      </c>
      <c r="C1521" s="76">
        <v>11.8</v>
      </c>
      <c r="D1521" s="48">
        <f t="shared" si="378"/>
        <v>1</v>
      </c>
      <c r="E1521" s="252">
        <v>367</v>
      </c>
      <c r="F1521" s="253">
        <f t="shared" si="381"/>
        <v>1</v>
      </c>
      <c r="G1521" s="84">
        <v>12.19</v>
      </c>
      <c r="H1521" s="48">
        <f t="shared" si="371"/>
        <v>1</v>
      </c>
      <c r="I1521" s="79">
        <f t="shared" si="372"/>
        <v>1</v>
      </c>
      <c r="N1521" s="25" t="str">
        <f t="shared" si="382"/>
        <v>ST</v>
      </c>
      <c r="O1521" s="25">
        <f t="shared" si="373"/>
        <v>11.6</v>
      </c>
      <c r="P1521" s="25">
        <f t="shared" si="374"/>
        <v>12.04</v>
      </c>
      <c r="Q1521" s="25">
        <f t="shared" si="375"/>
        <v>8</v>
      </c>
      <c r="R1521" s="25">
        <f t="shared" si="379"/>
        <v>14.4</v>
      </c>
      <c r="S1521" s="25">
        <f t="shared" si="376"/>
        <v>325</v>
      </c>
      <c r="T1521" s="25">
        <f t="shared" si="377"/>
        <v>380</v>
      </c>
    </row>
    <row r="1522" spans="1:20" x14ac:dyDescent="0.25">
      <c r="A1522" s="2">
        <v>46287</v>
      </c>
      <c r="B1522" s="100" t="s">
        <v>474</v>
      </c>
      <c r="C1522" s="76">
        <v>11.8</v>
      </c>
      <c r="D1522" s="48">
        <f t="shared" si="378"/>
        <v>1</v>
      </c>
      <c r="E1522" s="252">
        <v>372</v>
      </c>
      <c r="F1522" s="253">
        <f t="shared" si="381"/>
        <v>1</v>
      </c>
      <c r="G1522" s="84">
        <v>11.58</v>
      </c>
      <c r="H1522" s="48">
        <f t="shared" si="371"/>
        <v>1</v>
      </c>
      <c r="I1522" s="79">
        <f t="shared" si="372"/>
        <v>1</v>
      </c>
      <c r="N1522" s="25" t="str">
        <f t="shared" si="382"/>
        <v>CA</v>
      </c>
      <c r="O1522" s="25">
        <f t="shared" si="373"/>
        <v>11.6</v>
      </c>
      <c r="P1522" s="25">
        <f t="shared" si="374"/>
        <v>12.04</v>
      </c>
      <c r="Q1522" s="25">
        <f t="shared" si="375"/>
        <v>8</v>
      </c>
      <c r="R1522" s="25">
        <f t="shared" si="379"/>
        <v>14.4</v>
      </c>
      <c r="S1522" s="25">
        <f t="shared" si="376"/>
        <v>325</v>
      </c>
      <c r="T1522" s="25">
        <f t="shared" si="377"/>
        <v>380</v>
      </c>
    </row>
    <row r="1523" spans="1:20" x14ac:dyDescent="0.25">
      <c r="A1523" s="2">
        <v>46287</v>
      </c>
      <c r="B1523" s="100" t="s">
        <v>475</v>
      </c>
      <c r="C1523" s="76">
        <v>12</v>
      </c>
      <c r="D1523" s="48">
        <f t="shared" si="378"/>
        <v>1</v>
      </c>
      <c r="E1523" s="252">
        <v>353</v>
      </c>
      <c r="F1523" s="253">
        <f t="shared" si="381"/>
        <v>1</v>
      </c>
      <c r="G1523" s="84">
        <v>11.88</v>
      </c>
      <c r="H1523" s="48">
        <f t="shared" si="371"/>
        <v>1</v>
      </c>
      <c r="I1523" s="79">
        <f t="shared" si="372"/>
        <v>1</v>
      </c>
      <c r="N1523" s="25" t="str">
        <f t="shared" si="382"/>
        <v>CA</v>
      </c>
      <c r="O1523" s="25">
        <f t="shared" si="373"/>
        <v>11.6</v>
      </c>
      <c r="P1523" s="25">
        <f t="shared" si="374"/>
        <v>12.04</v>
      </c>
      <c r="Q1523" s="25">
        <f t="shared" si="375"/>
        <v>8</v>
      </c>
      <c r="R1523" s="25">
        <f t="shared" si="379"/>
        <v>14.4</v>
      </c>
      <c r="S1523" s="25">
        <f t="shared" si="376"/>
        <v>325</v>
      </c>
      <c r="T1523" s="25">
        <f t="shared" si="377"/>
        <v>380</v>
      </c>
    </row>
    <row r="1524" spans="1:20" x14ac:dyDescent="0.25">
      <c r="A1524" s="2">
        <v>46287</v>
      </c>
      <c r="B1524" s="100" t="s">
        <v>476</v>
      </c>
      <c r="C1524" s="76">
        <v>11.9</v>
      </c>
      <c r="D1524" s="48">
        <f t="shared" si="378"/>
        <v>1</v>
      </c>
      <c r="E1524" s="252">
        <v>365</v>
      </c>
      <c r="F1524" s="253">
        <f t="shared" si="381"/>
        <v>1</v>
      </c>
      <c r="G1524" s="84">
        <v>12.07</v>
      </c>
      <c r="H1524" s="48">
        <f t="shared" si="371"/>
        <v>1</v>
      </c>
      <c r="I1524" s="79">
        <f t="shared" si="372"/>
        <v>1</v>
      </c>
      <c r="N1524" s="25" t="str">
        <f t="shared" si="382"/>
        <v>CA</v>
      </c>
      <c r="O1524" s="25">
        <f t="shared" si="373"/>
        <v>11.6</v>
      </c>
      <c r="P1524" s="25">
        <f t="shared" si="374"/>
        <v>12.04</v>
      </c>
      <c r="Q1524" s="25">
        <f t="shared" si="375"/>
        <v>8</v>
      </c>
      <c r="R1524" s="25">
        <f t="shared" si="379"/>
        <v>14.4</v>
      </c>
      <c r="S1524" s="25">
        <f t="shared" si="376"/>
        <v>325</v>
      </c>
      <c r="T1524" s="25">
        <f t="shared" si="377"/>
        <v>380</v>
      </c>
    </row>
    <row r="1525" spans="1:20" x14ac:dyDescent="0.25">
      <c r="A1525" s="2">
        <v>46287</v>
      </c>
      <c r="B1525" s="100" t="s">
        <v>477</v>
      </c>
      <c r="C1525" s="76">
        <v>11.9</v>
      </c>
      <c r="D1525" s="48">
        <f t="shared" si="378"/>
        <v>1</v>
      </c>
      <c r="E1525" s="252">
        <v>352</v>
      </c>
      <c r="F1525" s="253">
        <f t="shared" si="381"/>
        <v>1</v>
      </c>
      <c r="G1525" s="84">
        <v>11.49</v>
      </c>
      <c r="H1525" s="48">
        <f t="shared" si="371"/>
        <v>1</v>
      </c>
      <c r="I1525" s="79">
        <f t="shared" si="372"/>
        <v>1</v>
      </c>
      <c r="N1525" s="25" t="str">
        <f t="shared" si="382"/>
        <v>CA</v>
      </c>
      <c r="O1525" s="25">
        <f t="shared" si="373"/>
        <v>11.6</v>
      </c>
      <c r="P1525" s="25">
        <f t="shared" si="374"/>
        <v>12.04</v>
      </c>
      <c r="Q1525" s="25">
        <f t="shared" si="375"/>
        <v>8</v>
      </c>
      <c r="R1525" s="25">
        <f t="shared" si="379"/>
        <v>14.4</v>
      </c>
      <c r="S1525" s="25">
        <f t="shared" si="376"/>
        <v>325</v>
      </c>
      <c r="T1525" s="25">
        <f t="shared" si="377"/>
        <v>380</v>
      </c>
    </row>
    <row r="1526" spans="1:20" x14ac:dyDescent="0.25">
      <c r="A1526" s="2">
        <v>46287</v>
      </c>
      <c r="B1526" s="100" t="s">
        <v>478</v>
      </c>
      <c r="C1526" s="76">
        <v>11.9</v>
      </c>
      <c r="D1526" s="48">
        <f t="shared" si="378"/>
        <v>1</v>
      </c>
      <c r="E1526" s="270">
        <v>398</v>
      </c>
      <c r="F1526" s="253">
        <f t="shared" si="381"/>
        <v>0</v>
      </c>
      <c r="G1526" s="84">
        <v>12.22</v>
      </c>
      <c r="H1526" s="48">
        <f t="shared" si="371"/>
        <v>1</v>
      </c>
      <c r="I1526" s="79">
        <f t="shared" si="372"/>
        <v>0</v>
      </c>
      <c r="N1526" s="25" t="str">
        <f t="shared" si="382"/>
        <v>CA</v>
      </c>
      <c r="O1526" s="25">
        <f t="shared" si="373"/>
        <v>11.6</v>
      </c>
      <c r="P1526" s="25">
        <f t="shared" si="374"/>
        <v>12.04</v>
      </c>
      <c r="Q1526" s="25">
        <f t="shared" si="375"/>
        <v>8</v>
      </c>
      <c r="R1526" s="25">
        <f t="shared" si="379"/>
        <v>14.4</v>
      </c>
      <c r="S1526" s="25">
        <f t="shared" si="376"/>
        <v>325</v>
      </c>
      <c r="T1526" s="25">
        <f t="shared" si="377"/>
        <v>380</v>
      </c>
    </row>
    <row r="1527" spans="1:20" x14ac:dyDescent="0.25">
      <c r="A1527" s="2">
        <v>46288</v>
      </c>
      <c r="B1527" s="100" t="s">
        <v>479</v>
      </c>
      <c r="C1527" s="76">
        <v>11.9</v>
      </c>
      <c r="D1527" s="48">
        <f t="shared" si="378"/>
        <v>1</v>
      </c>
      <c r="E1527" s="270">
        <v>391</v>
      </c>
      <c r="F1527" s="253">
        <f t="shared" si="381"/>
        <v>0</v>
      </c>
      <c r="G1527" s="84">
        <v>11.48</v>
      </c>
      <c r="H1527" s="48">
        <f t="shared" si="371"/>
        <v>1</v>
      </c>
      <c r="I1527" s="79">
        <f t="shared" si="372"/>
        <v>0</v>
      </c>
      <c r="N1527" s="25" t="str">
        <f t="shared" si="382"/>
        <v>CA</v>
      </c>
      <c r="O1527" s="25">
        <f t="shared" si="373"/>
        <v>11.6</v>
      </c>
      <c r="P1527" s="25">
        <f t="shared" si="374"/>
        <v>12.04</v>
      </c>
      <c r="Q1527" s="25">
        <f t="shared" si="375"/>
        <v>8</v>
      </c>
      <c r="R1527" s="25">
        <f t="shared" si="379"/>
        <v>14.4</v>
      </c>
      <c r="S1527" s="25">
        <f t="shared" si="376"/>
        <v>325</v>
      </c>
      <c r="T1527" s="25">
        <f t="shared" si="377"/>
        <v>380</v>
      </c>
    </row>
    <row r="1528" spans="1:20" x14ac:dyDescent="0.25">
      <c r="A1528" s="2">
        <v>46288</v>
      </c>
      <c r="B1528" s="100" t="s">
        <v>480</v>
      </c>
      <c r="C1528" s="76">
        <v>11.9</v>
      </c>
      <c r="D1528" s="48">
        <f t="shared" si="378"/>
        <v>1</v>
      </c>
      <c r="E1528" s="252">
        <v>373</v>
      </c>
      <c r="F1528" s="253">
        <f t="shared" si="381"/>
        <v>1</v>
      </c>
      <c r="G1528" s="84">
        <v>11.5</v>
      </c>
      <c r="H1528" s="48">
        <f t="shared" si="371"/>
        <v>1</v>
      </c>
      <c r="I1528" s="79">
        <f t="shared" ref="I1528:I1561" si="383">IF(+(IF(C1528&lt;O1528,0,IF(C1528&gt;P1528,0,1)))+(IF(E1528&lt;S1528,0,IF(E1528&gt;T1528,0,1)))+(IF(G1528&lt;Q1528,0,IF(G1528&gt;R1528,0,1)))=3,1,0)</f>
        <v>1</v>
      </c>
      <c r="N1528" s="25" t="str">
        <f t="shared" si="382"/>
        <v>CA</v>
      </c>
      <c r="O1528" s="25">
        <f t="shared" si="373"/>
        <v>11.6</v>
      </c>
      <c r="P1528" s="25">
        <f t="shared" si="374"/>
        <v>12.04</v>
      </c>
      <c r="Q1528" s="25">
        <f t="shared" si="375"/>
        <v>8</v>
      </c>
      <c r="R1528" s="25">
        <f t="shared" si="379"/>
        <v>14.4</v>
      </c>
      <c r="S1528" s="25">
        <f t="shared" si="376"/>
        <v>325</v>
      </c>
      <c r="T1528" s="25">
        <f t="shared" si="377"/>
        <v>380</v>
      </c>
    </row>
    <row r="1529" spans="1:20" x14ac:dyDescent="0.25">
      <c r="A1529" s="2">
        <v>46288</v>
      </c>
      <c r="B1529" s="100" t="s">
        <v>481</v>
      </c>
      <c r="C1529" s="76">
        <v>11.9</v>
      </c>
      <c r="D1529" s="48">
        <f t="shared" si="378"/>
        <v>1</v>
      </c>
      <c r="E1529" s="252">
        <v>359</v>
      </c>
      <c r="F1529" s="253">
        <f t="shared" si="381"/>
        <v>1</v>
      </c>
      <c r="G1529" s="84">
        <v>10.6</v>
      </c>
      <c r="H1529" s="48">
        <f t="shared" si="371"/>
        <v>1</v>
      </c>
      <c r="I1529" s="79">
        <f t="shared" si="383"/>
        <v>1</v>
      </c>
      <c r="N1529" s="25" t="str">
        <f t="shared" si="382"/>
        <v>CA</v>
      </c>
      <c r="O1529" s="25">
        <f t="shared" si="373"/>
        <v>11.6</v>
      </c>
      <c r="P1529" s="25">
        <f t="shared" si="374"/>
        <v>12.04</v>
      </c>
      <c r="Q1529" s="25">
        <f t="shared" si="375"/>
        <v>8</v>
      </c>
      <c r="R1529" s="25">
        <f t="shared" si="379"/>
        <v>14.4</v>
      </c>
      <c r="S1529" s="25">
        <f t="shared" si="376"/>
        <v>325</v>
      </c>
      <c r="T1529" s="25">
        <f t="shared" si="377"/>
        <v>380</v>
      </c>
    </row>
    <row r="1530" spans="1:20" x14ac:dyDescent="0.25">
      <c r="A1530" s="2">
        <v>46288</v>
      </c>
      <c r="B1530" s="100" t="s">
        <v>485</v>
      </c>
      <c r="C1530" s="76">
        <v>11.9</v>
      </c>
      <c r="D1530" s="48">
        <f t="shared" si="378"/>
        <v>1</v>
      </c>
      <c r="E1530" s="252">
        <v>362</v>
      </c>
      <c r="F1530" s="253">
        <f t="shared" si="381"/>
        <v>1</v>
      </c>
      <c r="G1530" s="84">
        <v>12.05</v>
      </c>
      <c r="H1530" s="48">
        <f t="shared" si="371"/>
        <v>1</v>
      </c>
      <c r="I1530" s="79">
        <f t="shared" si="383"/>
        <v>1</v>
      </c>
      <c r="N1530" s="25" t="str">
        <f t="shared" si="382"/>
        <v>CA</v>
      </c>
      <c r="O1530" s="25">
        <f t="shared" si="373"/>
        <v>11.6</v>
      </c>
      <c r="P1530" s="25">
        <f t="shared" si="374"/>
        <v>12.04</v>
      </c>
      <c r="Q1530" s="25">
        <f t="shared" si="375"/>
        <v>8</v>
      </c>
      <c r="R1530" s="25">
        <f t="shared" si="379"/>
        <v>14.4</v>
      </c>
      <c r="S1530" s="25">
        <f t="shared" si="376"/>
        <v>325</v>
      </c>
      <c r="T1530" s="25">
        <f t="shared" si="377"/>
        <v>380</v>
      </c>
    </row>
    <row r="1531" spans="1:20" x14ac:dyDescent="0.25">
      <c r="A1531" s="2">
        <v>46288</v>
      </c>
      <c r="B1531" s="100" t="s">
        <v>486</v>
      </c>
      <c r="C1531" s="76">
        <v>12</v>
      </c>
      <c r="D1531" s="48">
        <f t="shared" si="378"/>
        <v>1</v>
      </c>
      <c r="E1531" s="252">
        <v>361</v>
      </c>
      <c r="F1531" s="253">
        <f t="shared" si="381"/>
        <v>1</v>
      </c>
      <c r="G1531" s="84">
        <v>12.18</v>
      </c>
      <c r="H1531" s="48">
        <f t="shared" si="371"/>
        <v>1</v>
      </c>
      <c r="I1531" s="79">
        <f t="shared" si="383"/>
        <v>1</v>
      </c>
      <c r="N1531" s="25" t="str">
        <f t="shared" si="382"/>
        <v>CA</v>
      </c>
      <c r="O1531" s="25">
        <f t="shared" si="373"/>
        <v>11.6</v>
      </c>
      <c r="P1531" s="25">
        <f t="shared" si="374"/>
        <v>12.04</v>
      </c>
      <c r="Q1531" s="25">
        <f t="shared" si="375"/>
        <v>8</v>
      </c>
      <c r="R1531" s="25">
        <f t="shared" si="379"/>
        <v>14.4</v>
      </c>
      <c r="S1531" s="25">
        <f t="shared" si="376"/>
        <v>325</v>
      </c>
      <c r="T1531" s="25">
        <f t="shared" si="377"/>
        <v>380</v>
      </c>
    </row>
    <row r="1532" spans="1:20" x14ac:dyDescent="0.25">
      <c r="A1532" s="2">
        <v>46288</v>
      </c>
      <c r="B1532" s="100" t="s">
        <v>487</v>
      </c>
      <c r="C1532" s="76">
        <v>11.8</v>
      </c>
      <c r="D1532" s="48">
        <f t="shared" si="378"/>
        <v>1</v>
      </c>
      <c r="E1532" s="252">
        <v>353</v>
      </c>
      <c r="F1532" s="253">
        <f t="shared" si="381"/>
        <v>1</v>
      </c>
      <c r="G1532" s="84">
        <v>12.97</v>
      </c>
      <c r="H1532" s="48">
        <f t="shared" si="371"/>
        <v>1</v>
      </c>
      <c r="I1532" s="79">
        <f t="shared" si="383"/>
        <v>1</v>
      </c>
      <c r="N1532" s="25" t="str">
        <f t="shared" si="382"/>
        <v>CA</v>
      </c>
      <c r="O1532" s="25">
        <f t="shared" si="373"/>
        <v>11.6</v>
      </c>
      <c r="P1532" s="25">
        <f t="shared" si="374"/>
        <v>12.04</v>
      </c>
      <c r="Q1532" s="25">
        <f t="shared" si="375"/>
        <v>8</v>
      </c>
      <c r="R1532" s="25">
        <f t="shared" si="379"/>
        <v>14.4</v>
      </c>
      <c r="S1532" s="25">
        <f t="shared" si="376"/>
        <v>325</v>
      </c>
      <c r="T1532" s="25">
        <f t="shared" si="377"/>
        <v>380</v>
      </c>
    </row>
    <row r="1533" spans="1:20" x14ac:dyDescent="0.25">
      <c r="A1533" s="2">
        <v>46288</v>
      </c>
      <c r="B1533" s="100" t="s">
        <v>488</v>
      </c>
      <c r="C1533" s="76">
        <v>11.9</v>
      </c>
      <c r="D1533" s="48">
        <f t="shared" si="378"/>
        <v>1</v>
      </c>
      <c r="E1533" s="252">
        <v>343</v>
      </c>
      <c r="F1533" s="253">
        <f t="shared" si="381"/>
        <v>1</v>
      </c>
      <c r="G1533" s="84">
        <v>13.33</v>
      </c>
      <c r="H1533" s="48">
        <f t="shared" si="371"/>
        <v>1</v>
      </c>
      <c r="I1533" s="79">
        <f t="shared" si="383"/>
        <v>1</v>
      </c>
      <c r="N1533" s="25" t="str">
        <f t="shared" si="382"/>
        <v>CA</v>
      </c>
      <c r="O1533" s="25">
        <f t="shared" si="373"/>
        <v>11.6</v>
      </c>
      <c r="P1533" s="25">
        <f t="shared" si="374"/>
        <v>12.04</v>
      </c>
      <c r="Q1533" s="25">
        <f t="shared" si="375"/>
        <v>8</v>
      </c>
      <c r="R1533" s="25">
        <f t="shared" si="379"/>
        <v>14.4</v>
      </c>
      <c r="S1533" s="25">
        <f t="shared" si="376"/>
        <v>325</v>
      </c>
      <c r="T1533" s="25">
        <f t="shared" si="377"/>
        <v>380</v>
      </c>
    </row>
    <row r="1534" spans="1:20" x14ac:dyDescent="0.25">
      <c r="A1534" s="2">
        <v>46288</v>
      </c>
      <c r="B1534" s="100" t="s">
        <v>489</v>
      </c>
      <c r="C1534" s="76">
        <v>11.8</v>
      </c>
      <c r="D1534" s="48">
        <f t="shared" si="378"/>
        <v>1</v>
      </c>
      <c r="E1534" s="252">
        <v>373</v>
      </c>
      <c r="F1534" s="253">
        <f t="shared" si="381"/>
        <v>1</v>
      </c>
      <c r="G1534" s="84">
        <v>12.84</v>
      </c>
      <c r="H1534" s="48">
        <f t="shared" si="371"/>
        <v>1</v>
      </c>
      <c r="I1534" s="79">
        <f t="shared" si="383"/>
        <v>1</v>
      </c>
      <c r="N1534" s="25" t="str">
        <f t="shared" si="382"/>
        <v>CA</v>
      </c>
      <c r="O1534" s="25">
        <f t="shared" si="373"/>
        <v>11.6</v>
      </c>
      <c r="P1534" s="25">
        <f t="shared" si="374"/>
        <v>12.04</v>
      </c>
      <c r="Q1534" s="25">
        <f t="shared" si="375"/>
        <v>8</v>
      </c>
      <c r="R1534" s="25">
        <f t="shared" si="379"/>
        <v>14.4</v>
      </c>
      <c r="S1534" s="25">
        <f t="shared" si="376"/>
        <v>325</v>
      </c>
      <c r="T1534" s="25">
        <f t="shared" si="377"/>
        <v>380</v>
      </c>
    </row>
    <row r="1535" spans="1:20" x14ac:dyDescent="0.25">
      <c r="A1535" s="2">
        <v>46289</v>
      </c>
      <c r="B1535" s="100" t="s">
        <v>801</v>
      </c>
      <c r="C1535" s="76">
        <v>11.8</v>
      </c>
      <c r="D1535" s="48">
        <f t="shared" si="378"/>
        <v>1</v>
      </c>
      <c r="E1535" s="252">
        <v>371</v>
      </c>
      <c r="F1535" s="253">
        <f t="shared" si="381"/>
        <v>1</v>
      </c>
      <c r="G1535" s="84">
        <v>12.9</v>
      </c>
      <c r="H1535" s="48">
        <f t="shared" si="371"/>
        <v>1</v>
      </c>
      <c r="I1535" s="79">
        <f t="shared" si="383"/>
        <v>1</v>
      </c>
      <c r="N1535" s="25" t="str">
        <f t="shared" si="382"/>
        <v>CA</v>
      </c>
      <c r="O1535" s="25">
        <f t="shared" si="373"/>
        <v>11.6</v>
      </c>
      <c r="P1535" s="25">
        <f t="shared" si="374"/>
        <v>12.04</v>
      </c>
      <c r="Q1535" s="25">
        <f t="shared" si="375"/>
        <v>8</v>
      </c>
      <c r="R1535" s="25">
        <f t="shared" si="379"/>
        <v>14.4</v>
      </c>
      <c r="S1535" s="25">
        <f t="shared" si="376"/>
        <v>325</v>
      </c>
      <c r="T1535" s="25">
        <f t="shared" si="377"/>
        <v>380</v>
      </c>
    </row>
    <row r="1536" spans="1:20" x14ac:dyDescent="0.25">
      <c r="A1536" s="2">
        <v>46289</v>
      </c>
      <c r="B1536" s="100" t="s">
        <v>802</v>
      </c>
      <c r="C1536" s="76">
        <v>11.8</v>
      </c>
      <c r="D1536" s="48">
        <f t="shared" si="378"/>
        <v>1</v>
      </c>
      <c r="E1536" s="270">
        <v>407</v>
      </c>
      <c r="F1536" s="253">
        <f t="shared" si="381"/>
        <v>0</v>
      </c>
      <c r="G1536" s="84">
        <v>12.28</v>
      </c>
      <c r="H1536" s="48">
        <f t="shared" si="371"/>
        <v>1</v>
      </c>
      <c r="I1536" s="79">
        <f t="shared" si="383"/>
        <v>0</v>
      </c>
      <c r="N1536" s="25" t="str">
        <f t="shared" ref="N1536:N1545" si="384">LEFT(B1536,2)</f>
        <v>CA</v>
      </c>
      <c r="O1536" s="25">
        <f t="shared" si="373"/>
        <v>11.6</v>
      </c>
      <c r="P1536" s="25">
        <f t="shared" si="374"/>
        <v>12.04</v>
      </c>
      <c r="Q1536" s="25">
        <f t="shared" si="375"/>
        <v>8</v>
      </c>
      <c r="R1536" s="25">
        <f t="shared" si="379"/>
        <v>14.4</v>
      </c>
      <c r="S1536" s="25">
        <f t="shared" si="376"/>
        <v>325</v>
      </c>
      <c r="T1536" s="25">
        <f t="shared" si="377"/>
        <v>380</v>
      </c>
    </row>
    <row r="1537" spans="1:20" x14ac:dyDescent="0.25">
      <c r="A1537" s="2">
        <v>46289</v>
      </c>
      <c r="B1537" s="100" t="s">
        <v>803</v>
      </c>
      <c r="C1537" s="76">
        <v>11.9</v>
      </c>
      <c r="D1537" s="48">
        <f t="shared" si="378"/>
        <v>1</v>
      </c>
      <c r="E1537" s="270">
        <v>400</v>
      </c>
      <c r="F1537" s="253">
        <f t="shared" si="381"/>
        <v>0</v>
      </c>
      <c r="G1537" s="84">
        <v>12</v>
      </c>
      <c r="H1537" s="48">
        <f t="shared" si="371"/>
        <v>1</v>
      </c>
      <c r="I1537" s="79">
        <f t="shared" si="383"/>
        <v>0</v>
      </c>
      <c r="N1537" s="25" t="str">
        <f t="shared" si="384"/>
        <v>CA</v>
      </c>
      <c r="O1537" s="25">
        <f t="shared" si="373"/>
        <v>11.6</v>
      </c>
      <c r="P1537" s="25">
        <f t="shared" si="374"/>
        <v>12.04</v>
      </c>
      <c r="Q1537" s="25">
        <f t="shared" si="375"/>
        <v>8</v>
      </c>
      <c r="R1537" s="25">
        <f t="shared" si="379"/>
        <v>14.4</v>
      </c>
      <c r="S1537" s="25">
        <f t="shared" si="376"/>
        <v>325</v>
      </c>
      <c r="T1537" s="25">
        <f t="shared" si="377"/>
        <v>380</v>
      </c>
    </row>
    <row r="1538" spans="1:20" x14ac:dyDescent="0.25">
      <c r="A1538" s="2">
        <v>46289</v>
      </c>
      <c r="B1538" s="100" t="s">
        <v>490</v>
      </c>
      <c r="C1538" s="76">
        <v>11.8</v>
      </c>
      <c r="D1538" s="48">
        <f t="shared" si="378"/>
        <v>1</v>
      </c>
      <c r="E1538" s="270">
        <v>393</v>
      </c>
      <c r="F1538" s="253">
        <f t="shared" si="381"/>
        <v>0</v>
      </c>
      <c r="G1538" s="84">
        <v>12.87</v>
      </c>
      <c r="H1538" s="48">
        <f t="shared" si="371"/>
        <v>1</v>
      </c>
      <c r="I1538" s="79">
        <f t="shared" si="383"/>
        <v>0</v>
      </c>
      <c r="N1538" s="25" t="str">
        <f t="shared" si="384"/>
        <v>CA</v>
      </c>
      <c r="O1538" s="25">
        <f t="shared" si="373"/>
        <v>11.6</v>
      </c>
      <c r="P1538" s="25">
        <f t="shared" si="374"/>
        <v>12.04</v>
      </c>
      <c r="Q1538" s="25">
        <f t="shared" si="375"/>
        <v>8</v>
      </c>
      <c r="R1538" s="25">
        <f t="shared" si="379"/>
        <v>14.4</v>
      </c>
      <c r="S1538" s="25">
        <f t="shared" si="376"/>
        <v>325</v>
      </c>
      <c r="T1538" s="25">
        <f t="shared" si="377"/>
        <v>380</v>
      </c>
    </row>
    <row r="1539" spans="1:20" x14ac:dyDescent="0.25">
      <c r="A1539" s="2">
        <v>46289</v>
      </c>
      <c r="B1539" s="100" t="s">
        <v>491</v>
      </c>
      <c r="C1539" s="76">
        <v>11.9</v>
      </c>
      <c r="D1539" s="48">
        <f t="shared" si="378"/>
        <v>1</v>
      </c>
      <c r="E1539" s="270">
        <v>412</v>
      </c>
      <c r="F1539" s="253">
        <f t="shared" si="381"/>
        <v>0</v>
      </c>
      <c r="G1539" s="84">
        <v>12.56</v>
      </c>
      <c r="H1539" s="48">
        <f t="shared" si="371"/>
        <v>1</v>
      </c>
      <c r="I1539" s="79">
        <f t="shared" si="383"/>
        <v>0</v>
      </c>
      <c r="N1539" s="25" t="str">
        <f t="shared" si="384"/>
        <v>CA</v>
      </c>
      <c r="O1539" s="25">
        <f t="shared" si="373"/>
        <v>11.6</v>
      </c>
      <c r="P1539" s="25">
        <f t="shared" si="374"/>
        <v>12.04</v>
      </c>
      <c r="Q1539" s="25">
        <f t="shared" si="375"/>
        <v>8</v>
      </c>
      <c r="R1539" s="25">
        <f t="shared" si="379"/>
        <v>14.4</v>
      </c>
      <c r="S1539" s="25">
        <f t="shared" si="376"/>
        <v>325</v>
      </c>
      <c r="T1539" s="25">
        <f t="shared" si="377"/>
        <v>380</v>
      </c>
    </row>
    <row r="1540" spans="1:20" x14ac:dyDescent="0.25">
      <c r="A1540" s="2">
        <v>46289</v>
      </c>
      <c r="B1540" s="100" t="s">
        <v>492</v>
      </c>
      <c r="C1540" s="76">
        <v>11.9</v>
      </c>
      <c r="D1540" s="48">
        <f t="shared" si="378"/>
        <v>1</v>
      </c>
      <c r="E1540" s="270">
        <v>410</v>
      </c>
      <c r="F1540" s="253">
        <f t="shared" si="381"/>
        <v>0</v>
      </c>
      <c r="G1540" s="84">
        <v>12.94</v>
      </c>
      <c r="H1540" s="48">
        <f t="shared" si="371"/>
        <v>1</v>
      </c>
      <c r="I1540" s="79">
        <f t="shared" si="383"/>
        <v>0</v>
      </c>
      <c r="N1540" s="25" t="str">
        <f t="shared" si="384"/>
        <v>CA</v>
      </c>
      <c r="O1540" s="25">
        <f t="shared" si="373"/>
        <v>11.6</v>
      </c>
      <c r="P1540" s="25">
        <f t="shared" si="374"/>
        <v>12.04</v>
      </c>
      <c r="Q1540" s="25">
        <f t="shared" si="375"/>
        <v>8</v>
      </c>
      <c r="R1540" s="25">
        <f t="shared" si="379"/>
        <v>14.4</v>
      </c>
      <c r="S1540" s="25">
        <f t="shared" si="376"/>
        <v>325</v>
      </c>
      <c r="T1540" s="25">
        <f t="shared" si="377"/>
        <v>380</v>
      </c>
    </row>
    <row r="1541" spans="1:20" x14ac:dyDescent="0.25">
      <c r="A1541" s="2">
        <v>46289</v>
      </c>
      <c r="B1541" s="100" t="s">
        <v>493</v>
      </c>
      <c r="C1541" s="76">
        <v>11.7</v>
      </c>
      <c r="D1541" s="48">
        <f t="shared" si="378"/>
        <v>1</v>
      </c>
      <c r="E1541" s="252">
        <v>358</v>
      </c>
      <c r="F1541" s="253">
        <f t="shared" si="381"/>
        <v>1</v>
      </c>
      <c r="G1541" s="84">
        <v>12.72</v>
      </c>
      <c r="H1541" s="48">
        <f t="shared" si="371"/>
        <v>1</v>
      </c>
      <c r="I1541" s="79">
        <f t="shared" si="383"/>
        <v>1</v>
      </c>
      <c r="N1541" s="25" t="str">
        <f t="shared" si="384"/>
        <v>CA</v>
      </c>
      <c r="O1541" s="25">
        <f t="shared" si="373"/>
        <v>11.6</v>
      </c>
      <c r="P1541" s="25">
        <f t="shared" si="374"/>
        <v>12.04</v>
      </c>
      <c r="Q1541" s="25">
        <f t="shared" si="375"/>
        <v>8</v>
      </c>
      <c r="R1541" s="25">
        <f t="shared" si="379"/>
        <v>14.4</v>
      </c>
      <c r="S1541" s="25">
        <f t="shared" si="376"/>
        <v>325</v>
      </c>
      <c r="T1541" s="25">
        <f t="shared" si="377"/>
        <v>380</v>
      </c>
    </row>
    <row r="1542" spans="1:20" x14ac:dyDescent="0.25">
      <c r="A1542" s="2">
        <v>46289</v>
      </c>
      <c r="B1542" s="100" t="s">
        <v>494</v>
      </c>
      <c r="C1542" s="76">
        <v>11.8</v>
      </c>
      <c r="D1542" s="48">
        <f t="shared" si="378"/>
        <v>1</v>
      </c>
      <c r="E1542" s="252">
        <v>346</v>
      </c>
      <c r="F1542" s="253">
        <f t="shared" si="381"/>
        <v>1</v>
      </c>
      <c r="G1542" s="84">
        <v>12.63</v>
      </c>
      <c r="H1542" s="48">
        <f t="shared" si="371"/>
        <v>1</v>
      </c>
      <c r="I1542" s="79">
        <f t="shared" si="383"/>
        <v>1</v>
      </c>
      <c r="N1542" s="25" t="str">
        <f t="shared" si="384"/>
        <v>CA</v>
      </c>
      <c r="O1542" s="25">
        <f t="shared" si="373"/>
        <v>11.6</v>
      </c>
      <c r="P1542" s="25">
        <f t="shared" si="374"/>
        <v>12.04</v>
      </c>
      <c r="Q1542" s="25">
        <f t="shared" si="375"/>
        <v>8</v>
      </c>
      <c r="R1542" s="25">
        <f t="shared" si="379"/>
        <v>14.4</v>
      </c>
      <c r="S1542" s="25">
        <f t="shared" si="376"/>
        <v>325</v>
      </c>
      <c r="T1542" s="25">
        <f t="shared" si="377"/>
        <v>380</v>
      </c>
    </row>
    <row r="1543" spans="1:20" x14ac:dyDescent="0.25">
      <c r="A1543" s="2">
        <v>46289</v>
      </c>
      <c r="B1543" s="100" t="s">
        <v>495</v>
      </c>
      <c r="C1543" s="76">
        <v>11.8</v>
      </c>
      <c r="D1543" s="48">
        <f t="shared" si="378"/>
        <v>1</v>
      </c>
      <c r="E1543" s="252">
        <v>355</v>
      </c>
      <c r="F1543" s="253">
        <f t="shared" si="381"/>
        <v>1</v>
      </c>
      <c r="G1543" s="84">
        <v>12.21</v>
      </c>
      <c r="H1543" s="48">
        <f t="shared" si="371"/>
        <v>1</v>
      </c>
      <c r="I1543" s="79">
        <f t="shared" si="383"/>
        <v>1</v>
      </c>
      <c r="N1543" s="25" t="str">
        <f t="shared" si="384"/>
        <v>CA</v>
      </c>
      <c r="O1543" s="25">
        <f t="shared" si="373"/>
        <v>11.6</v>
      </c>
      <c r="P1543" s="25">
        <f t="shared" si="374"/>
        <v>12.04</v>
      </c>
      <c r="Q1543" s="25">
        <f t="shared" si="375"/>
        <v>8</v>
      </c>
      <c r="R1543" s="25">
        <f t="shared" si="379"/>
        <v>14.4</v>
      </c>
      <c r="S1543" s="25">
        <f t="shared" si="376"/>
        <v>325</v>
      </c>
      <c r="T1543" s="25">
        <f t="shared" si="377"/>
        <v>380</v>
      </c>
    </row>
    <row r="1544" spans="1:20" x14ac:dyDescent="0.25">
      <c r="A1544" s="2">
        <v>46289</v>
      </c>
      <c r="B1544" s="100" t="s">
        <v>496</v>
      </c>
      <c r="C1544" s="76">
        <v>12</v>
      </c>
      <c r="D1544" s="48">
        <f t="shared" si="378"/>
        <v>1</v>
      </c>
      <c r="E1544" s="252">
        <v>377</v>
      </c>
      <c r="F1544" s="253">
        <f t="shared" si="381"/>
        <v>1</v>
      </c>
      <c r="G1544" s="84">
        <v>12.75</v>
      </c>
      <c r="H1544" s="48">
        <f t="shared" si="371"/>
        <v>1</v>
      </c>
      <c r="I1544" s="79">
        <f t="shared" si="383"/>
        <v>1</v>
      </c>
      <c r="N1544" s="25" t="str">
        <f t="shared" si="384"/>
        <v>CA</v>
      </c>
      <c r="O1544" s="25">
        <f t="shared" si="373"/>
        <v>11.6</v>
      </c>
      <c r="P1544" s="25">
        <f t="shared" si="374"/>
        <v>12.04</v>
      </c>
      <c r="Q1544" s="25">
        <f t="shared" si="375"/>
        <v>8</v>
      </c>
      <c r="R1544" s="25">
        <f t="shared" si="379"/>
        <v>14.4</v>
      </c>
      <c r="S1544" s="25">
        <f t="shared" si="376"/>
        <v>325</v>
      </c>
      <c r="T1544" s="25">
        <f t="shared" si="377"/>
        <v>380</v>
      </c>
    </row>
    <row r="1545" spans="1:20" x14ac:dyDescent="0.25">
      <c r="A1545" s="2">
        <v>46290</v>
      </c>
      <c r="B1545" s="100" t="s">
        <v>497</v>
      </c>
      <c r="C1545" s="76">
        <v>11.8</v>
      </c>
      <c r="D1545" s="48">
        <f t="shared" si="378"/>
        <v>1</v>
      </c>
      <c r="E1545" s="270">
        <v>660</v>
      </c>
      <c r="F1545" s="253">
        <f t="shared" si="381"/>
        <v>0</v>
      </c>
      <c r="G1545" s="84">
        <v>11.13</v>
      </c>
      <c r="H1545" s="48">
        <f t="shared" si="371"/>
        <v>1</v>
      </c>
      <c r="I1545" s="79">
        <f t="shared" si="383"/>
        <v>0</v>
      </c>
      <c r="N1545" s="25" t="str">
        <f t="shared" si="384"/>
        <v>CA</v>
      </c>
      <c r="O1545" s="25">
        <f t="shared" si="373"/>
        <v>11.6</v>
      </c>
      <c r="P1545" s="25">
        <f t="shared" si="374"/>
        <v>12.04</v>
      </c>
      <c r="Q1545" s="25">
        <f t="shared" si="375"/>
        <v>8</v>
      </c>
      <c r="R1545" s="25">
        <f t="shared" si="379"/>
        <v>14.4</v>
      </c>
      <c r="S1545" s="25">
        <f t="shared" si="376"/>
        <v>325</v>
      </c>
      <c r="T1545" s="25">
        <f t="shared" si="377"/>
        <v>380</v>
      </c>
    </row>
    <row r="1546" spans="1:20" x14ac:dyDescent="0.25">
      <c r="A1546" s="2">
        <v>46293</v>
      </c>
      <c r="B1546" s="100" t="s">
        <v>873</v>
      </c>
      <c r="C1546" s="76">
        <v>17.399999999999999</v>
      </c>
      <c r="D1546" s="48">
        <f t="shared" si="378"/>
        <v>1</v>
      </c>
      <c r="E1546" s="252">
        <v>425</v>
      </c>
      <c r="F1546" s="253">
        <f t="shared" si="381"/>
        <v>1</v>
      </c>
      <c r="G1546" s="84"/>
      <c r="H1546" s="48"/>
      <c r="I1546" s="79">
        <f t="shared" si="383"/>
        <v>1</v>
      </c>
      <c r="N1546" s="25" t="str">
        <f t="shared" si="382"/>
        <v>SM</v>
      </c>
      <c r="O1546" s="25">
        <f t="shared" si="373"/>
        <v>17</v>
      </c>
      <c r="P1546" s="25">
        <f t="shared" si="374"/>
        <v>17.440000000000001</v>
      </c>
      <c r="Q1546" s="25">
        <f t="shared" si="375"/>
        <v>0</v>
      </c>
      <c r="R1546" s="25">
        <f t="shared" si="379"/>
        <v>0</v>
      </c>
      <c r="S1546" s="25">
        <f t="shared" si="376"/>
        <v>395</v>
      </c>
      <c r="T1546" s="25">
        <f t="shared" si="377"/>
        <v>445</v>
      </c>
    </row>
    <row r="1547" spans="1:20" x14ac:dyDescent="0.25">
      <c r="A1547" s="2">
        <v>46293</v>
      </c>
      <c r="B1547" s="100" t="s">
        <v>874</v>
      </c>
      <c r="C1547" s="76">
        <v>17.600000000000001</v>
      </c>
      <c r="D1547" s="48">
        <f t="shared" si="378"/>
        <v>0</v>
      </c>
      <c r="E1547" s="252">
        <v>431</v>
      </c>
      <c r="F1547" s="253">
        <f t="shared" si="381"/>
        <v>1</v>
      </c>
      <c r="G1547" s="84"/>
      <c r="H1547" s="48"/>
      <c r="I1547" s="79">
        <f t="shared" si="383"/>
        <v>0</v>
      </c>
      <c r="N1547" s="25" t="str">
        <f t="shared" si="382"/>
        <v>SM</v>
      </c>
      <c r="O1547" s="25">
        <f t="shared" ref="O1547:O1610" si="385">VLOOKUP($N1547,$N$3:$R$11,2,FALSE)</f>
        <v>17</v>
      </c>
      <c r="P1547" s="25">
        <f t="shared" ref="P1547:P1610" si="386">VLOOKUP($N1547,$N$3:$R$11,3,FALSE)</f>
        <v>17.440000000000001</v>
      </c>
      <c r="Q1547" s="25">
        <f t="shared" ref="Q1547:Q1610" si="387">VLOOKUP($N1547,$N$3:$R$11,4,FALSE)</f>
        <v>0</v>
      </c>
      <c r="R1547" s="25">
        <f t="shared" si="379"/>
        <v>0</v>
      </c>
      <c r="S1547" s="25">
        <f t="shared" ref="S1547:S1610" si="388">VLOOKUP($N1547,$N$3:$T$11,6,FALSE)</f>
        <v>395</v>
      </c>
      <c r="T1547" s="25">
        <f t="shared" ref="T1547:T1610" si="389">VLOOKUP($N1547,$N$3:$T$11,7,FALSE)</f>
        <v>445</v>
      </c>
    </row>
    <row r="1548" spans="1:20" x14ac:dyDescent="0.25">
      <c r="A1548" s="2">
        <v>46293</v>
      </c>
      <c r="B1548" s="100" t="s">
        <v>875</v>
      </c>
      <c r="C1548" s="76">
        <v>17.3</v>
      </c>
      <c r="D1548" s="48">
        <f t="shared" ref="D1548:D1569" si="390">IF(+(IF(C1548&lt;O1548,0,IF(C1548&gt;P1548,0,1)))=1,1,0)</f>
        <v>1</v>
      </c>
      <c r="E1548" s="270">
        <v>450</v>
      </c>
      <c r="F1548" s="253">
        <f t="shared" si="381"/>
        <v>0</v>
      </c>
      <c r="G1548" s="84"/>
      <c r="H1548" s="48"/>
      <c r="I1548" s="79">
        <f t="shared" si="383"/>
        <v>0</v>
      </c>
      <c r="N1548" s="25" t="str">
        <f t="shared" si="382"/>
        <v>SM</v>
      </c>
      <c r="O1548" s="25">
        <f t="shared" si="385"/>
        <v>17</v>
      </c>
      <c r="P1548" s="25">
        <f t="shared" si="386"/>
        <v>17.440000000000001</v>
      </c>
      <c r="Q1548" s="25">
        <f t="shared" si="387"/>
        <v>0</v>
      </c>
      <c r="R1548" s="25">
        <f t="shared" si="379"/>
        <v>0</v>
      </c>
      <c r="S1548" s="25">
        <f t="shared" si="388"/>
        <v>395</v>
      </c>
      <c r="T1548" s="25">
        <f t="shared" si="389"/>
        <v>445</v>
      </c>
    </row>
    <row r="1549" spans="1:20" x14ac:dyDescent="0.25">
      <c r="A1549" s="2">
        <v>46293</v>
      </c>
      <c r="B1549" s="100" t="s">
        <v>876</v>
      </c>
      <c r="C1549" s="76">
        <v>17.3</v>
      </c>
      <c r="D1549" s="48">
        <f t="shared" si="390"/>
        <v>1</v>
      </c>
      <c r="E1549" s="252">
        <v>441</v>
      </c>
      <c r="F1549" s="253">
        <f t="shared" si="381"/>
        <v>1</v>
      </c>
      <c r="G1549" s="84"/>
      <c r="H1549" s="48"/>
      <c r="I1549" s="79">
        <f t="shared" si="383"/>
        <v>1</v>
      </c>
      <c r="N1549" s="25" t="str">
        <f t="shared" si="382"/>
        <v>SM</v>
      </c>
      <c r="O1549" s="25">
        <f t="shared" si="385"/>
        <v>17</v>
      </c>
      <c r="P1549" s="25">
        <f t="shared" si="386"/>
        <v>17.440000000000001</v>
      </c>
      <c r="Q1549" s="25">
        <f t="shared" si="387"/>
        <v>0</v>
      </c>
      <c r="R1549" s="25">
        <f t="shared" si="379"/>
        <v>0</v>
      </c>
      <c r="S1549" s="25">
        <f t="shared" si="388"/>
        <v>395</v>
      </c>
      <c r="T1549" s="25">
        <f t="shared" si="389"/>
        <v>445</v>
      </c>
    </row>
    <row r="1550" spans="1:20" x14ac:dyDescent="0.25">
      <c r="A1550" s="2">
        <v>46293</v>
      </c>
      <c r="B1550" s="100" t="s">
        <v>931</v>
      </c>
      <c r="C1550" s="76">
        <v>17.100000000000001</v>
      </c>
      <c r="D1550" s="48">
        <f t="shared" si="390"/>
        <v>1</v>
      </c>
      <c r="E1550" s="252">
        <v>436</v>
      </c>
      <c r="F1550" s="253">
        <f t="shared" si="381"/>
        <v>1</v>
      </c>
      <c r="G1550" s="84"/>
      <c r="H1550" s="48"/>
      <c r="I1550" s="79">
        <f t="shared" si="383"/>
        <v>1</v>
      </c>
      <c r="N1550" s="25" t="str">
        <f t="shared" si="382"/>
        <v>SM</v>
      </c>
      <c r="O1550" s="25">
        <f t="shared" si="385"/>
        <v>17</v>
      </c>
      <c r="P1550" s="25">
        <f t="shared" si="386"/>
        <v>17.440000000000001</v>
      </c>
      <c r="Q1550" s="25">
        <f t="shared" si="387"/>
        <v>0</v>
      </c>
      <c r="R1550" s="25">
        <f t="shared" si="379"/>
        <v>0</v>
      </c>
      <c r="S1550" s="25">
        <f t="shared" si="388"/>
        <v>395</v>
      </c>
      <c r="T1550" s="25">
        <f t="shared" si="389"/>
        <v>445</v>
      </c>
    </row>
    <row r="1551" spans="1:20" x14ac:dyDescent="0.25">
      <c r="A1551" s="2">
        <v>46293</v>
      </c>
      <c r="B1551" s="100" t="s">
        <v>932</v>
      </c>
      <c r="C1551" s="76">
        <v>17</v>
      </c>
      <c r="D1551" s="48">
        <f t="shared" si="390"/>
        <v>1</v>
      </c>
      <c r="E1551" s="252">
        <v>428</v>
      </c>
      <c r="F1551" s="253">
        <f t="shared" si="381"/>
        <v>1</v>
      </c>
      <c r="G1551" s="84"/>
      <c r="H1551" s="48"/>
      <c r="I1551" s="79">
        <f t="shared" si="383"/>
        <v>1</v>
      </c>
      <c r="N1551" s="25" t="str">
        <f t="shared" si="382"/>
        <v>SM</v>
      </c>
      <c r="O1551" s="25">
        <f t="shared" si="385"/>
        <v>17</v>
      </c>
      <c r="P1551" s="25">
        <f t="shared" si="386"/>
        <v>17.440000000000001</v>
      </c>
      <c r="Q1551" s="25">
        <f t="shared" si="387"/>
        <v>0</v>
      </c>
      <c r="R1551" s="25">
        <f t="shared" ref="R1551:R1614" si="391">VLOOKUP($N1551,$N$3:$R$11,5,FALSE)</f>
        <v>0</v>
      </c>
      <c r="S1551" s="25">
        <f t="shared" si="388"/>
        <v>395</v>
      </c>
      <c r="T1551" s="25">
        <f t="shared" si="389"/>
        <v>445</v>
      </c>
    </row>
    <row r="1552" spans="1:20" x14ac:dyDescent="0.25">
      <c r="A1552" s="2">
        <v>46293</v>
      </c>
      <c r="B1552" s="100" t="s">
        <v>933</v>
      </c>
      <c r="C1552" s="76">
        <v>17.100000000000001</v>
      </c>
      <c r="D1552" s="48">
        <f t="shared" si="390"/>
        <v>1</v>
      </c>
      <c r="E1552" s="252">
        <v>431</v>
      </c>
      <c r="F1552" s="253">
        <f t="shared" si="381"/>
        <v>1</v>
      </c>
      <c r="G1552" s="84"/>
      <c r="H1552" s="48"/>
      <c r="I1552" s="79">
        <f t="shared" si="383"/>
        <v>1</v>
      </c>
      <c r="N1552" s="25" t="str">
        <f t="shared" si="382"/>
        <v>SM</v>
      </c>
      <c r="O1552" s="25">
        <f t="shared" si="385"/>
        <v>17</v>
      </c>
      <c r="P1552" s="25">
        <f t="shared" si="386"/>
        <v>17.440000000000001</v>
      </c>
      <c r="Q1552" s="25">
        <f t="shared" si="387"/>
        <v>0</v>
      </c>
      <c r="R1552" s="25">
        <f t="shared" si="391"/>
        <v>0</v>
      </c>
      <c r="S1552" s="25">
        <f t="shared" si="388"/>
        <v>395</v>
      </c>
      <c r="T1552" s="25">
        <f t="shared" si="389"/>
        <v>445</v>
      </c>
    </row>
    <row r="1553" spans="1:20" x14ac:dyDescent="0.25">
      <c r="A1553" s="2">
        <v>46293</v>
      </c>
      <c r="B1553" s="100" t="s">
        <v>934</v>
      </c>
      <c r="C1553" s="76">
        <v>17</v>
      </c>
      <c r="D1553" s="48">
        <f t="shared" si="390"/>
        <v>1</v>
      </c>
      <c r="E1553" s="270">
        <v>466</v>
      </c>
      <c r="F1553" s="253">
        <f t="shared" si="381"/>
        <v>0</v>
      </c>
      <c r="G1553" s="84"/>
      <c r="H1553" s="48"/>
      <c r="I1553" s="79">
        <f t="shared" si="383"/>
        <v>0</v>
      </c>
      <c r="N1553" s="25" t="str">
        <f t="shared" si="382"/>
        <v>SM</v>
      </c>
      <c r="O1553" s="25">
        <f t="shared" si="385"/>
        <v>17</v>
      </c>
      <c r="P1553" s="25">
        <f t="shared" si="386"/>
        <v>17.440000000000001</v>
      </c>
      <c r="Q1553" s="25">
        <f t="shared" si="387"/>
        <v>0</v>
      </c>
      <c r="R1553" s="25">
        <f t="shared" si="391"/>
        <v>0</v>
      </c>
      <c r="S1553" s="25">
        <f t="shared" si="388"/>
        <v>395</v>
      </c>
      <c r="T1553" s="25">
        <f t="shared" si="389"/>
        <v>445</v>
      </c>
    </row>
    <row r="1554" spans="1:20" x14ac:dyDescent="0.25">
      <c r="A1554" s="2">
        <v>46294</v>
      </c>
      <c r="B1554" s="100" t="s">
        <v>1777</v>
      </c>
      <c r="C1554" s="76">
        <v>14.2</v>
      </c>
      <c r="D1554" s="48">
        <f t="shared" si="390"/>
        <v>1</v>
      </c>
      <c r="E1554" s="252">
        <v>416</v>
      </c>
      <c r="F1554" s="253">
        <f t="shared" si="381"/>
        <v>1</v>
      </c>
      <c r="G1554" s="84"/>
      <c r="H1554" s="48"/>
      <c r="I1554" s="79">
        <f t="shared" si="383"/>
        <v>1</v>
      </c>
      <c r="N1554" s="25" t="str">
        <f t="shared" si="382"/>
        <v>VM</v>
      </c>
      <c r="O1554" s="25">
        <f t="shared" si="385"/>
        <v>14.2</v>
      </c>
      <c r="P1554" s="25">
        <f t="shared" si="386"/>
        <v>14.64</v>
      </c>
      <c r="Q1554" s="25">
        <f t="shared" si="387"/>
        <v>0</v>
      </c>
      <c r="R1554" s="25">
        <f t="shared" si="391"/>
        <v>0</v>
      </c>
      <c r="S1554" s="25">
        <f t="shared" si="388"/>
        <v>375</v>
      </c>
      <c r="T1554" s="25">
        <f t="shared" si="389"/>
        <v>425</v>
      </c>
    </row>
    <row r="1555" spans="1:20" x14ac:dyDescent="0.25">
      <c r="A1555" s="2">
        <v>46294</v>
      </c>
      <c r="B1555" s="100" t="s">
        <v>1778</v>
      </c>
      <c r="C1555" s="76">
        <v>14.4</v>
      </c>
      <c r="D1555" s="48">
        <f t="shared" si="390"/>
        <v>1</v>
      </c>
      <c r="E1555" s="270">
        <v>451</v>
      </c>
      <c r="F1555" s="253">
        <f t="shared" si="381"/>
        <v>0</v>
      </c>
      <c r="G1555" s="84"/>
      <c r="H1555" s="48"/>
      <c r="I1555" s="79">
        <f t="shared" si="383"/>
        <v>0</v>
      </c>
      <c r="N1555" s="25" t="str">
        <f t="shared" si="382"/>
        <v>VM</v>
      </c>
      <c r="O1555" s="25">
        <f t="shared" si="385"/>
        <v>14.2</v>
      </c>
      <c r="P1555" s="25">
        <f t="shared" si="386"/>
        <v>14.64</v>
      </c>
      <c r="Q1555" s="25">
        <f t="shared" si="387"/>
        <v>0</v>
      </c>
      <c r="R1555" s="25">
        <f t="shared" si="391"/>
        <v>0</v>
      </c>
      <c r="S1555" s="25">
        <f t="shared" si="388"/>
        <v>375</v>
      </c>
      <c r="T1555" s="25">
        <f t="shared" si="389"/>
        <v>425</v>
      </c>
    </row>
    <row r="1556" spans="1:20" x14ac:dyDescent="0.25">
      <c r="A1556" s="2">
        <v>46294</v>
      </c>
      <c r="B1556" s="100" t="s">
        <v>1779</v>
      </c>
      <c r="C1556" s="76">
        <v>14.3</v>
      </c>
      <c r="D1556" s="48">
        <f t="shared" si="390"/>
        <v>1</v>
      </c>
      <c r="E1556" s="270">
        <v>469</v>
      </c>
      <c r="F1556" s="253">
        <f t="shared" si="381"/>
        <v>0</v>
      </c>
      <c r="G1556" s="84"/>
      <c r="H1556" s="48"/>
      <c r="I1556" s="79">
        <f t="shared" si="383"/>
        <v>0</v>
      </c>
      <c r="N1556" s="25" t="str">
        <f t="shared" si="382"/>
        <v>VM</v>
      </c>
      <c r="O1556" s="25">
        <f t="shared" si="385"/>
        <v>14.2</v>
      </c>
      <c r="P1556" s="25">
        <f t="shared" si="386"/>
        <v>14.64</v>
      </c>
      <c r="Q1556" s="25">
        <f t="shared" si="387"/>
        <v>0</v>
      </c>
      <c r="R1556" s="25">
        <f t="shared" si="391"/>
        <v>0</v>
      </c>
      <c r="S1556" s="25">
        <f t="shared" si="388"/>
        <v>375</v>
      </c>
      <c r="T1556" s="25">
        <f t="shared" si="389"/>
        <v>425</v>
      </c>
    </row>
    <row r="1557" spans="1:20" x14ac:dyDescent="0.25">
      <c r="A1557" s="2">
        <v>46294</v>
      </c>
      <c r="B1557" s="100" t="s">
        <v>1780</v>
      </c>
      <c r="C1557" s="76">
        <v>14.4</v>
      </c>
      <c r="D1557" s="48">
        <f t="shared" si="390"/>
        <v>1</v>
      </c>
      <c r="E1557" s="270">
        <v>451</v>
      </c>
      <c r="F1557" s="253">
        <f t="shared" si="381"/>
        <v>0</v>
      </c>
      <c r="G1557" s="84"/>
      <c r="H1557" s="48"/>
      <c r="I1557" s="79">
        <f t="shared" si="383"/>
        <v>0</v>
      </c>
      <c r="N1557" s="25" t="str">
        <f t="shared" si="382"/>
        <v>VM</v>
      </c>
      <c r="O1557" s="25">
        <f t="shared" si="385"/>
        <v>14.2</v>
      </c>
      <c r="P1557" s="25">
        <f t="shared" si="386"/>
        <v>14.64</v>
      </c>
      <c r="Q1557" s="25">
        <f t="shared" si="387"/>
        <v>0</v>
      </c>
      <c r="R1557" s="25">
        <f t="shared" si="391"/>
        <v>0</v>
      </c>
      <c r="S1557" s="25">
        <f t="shared" si="388"/>
        <v>375</v>
      </c>
      <c r="T1557" s="25">
        <f t="shared" si="389"/>
        <v>425</v>
      </c>
    </row>
    <row r="1558" spans="1:20" x14ac:dyDescent="0.25">
      <c r="A1558" s="2">
        <v>46294</v>
      </c>
      <c r="B1558" s="100" t="s">
        <v>1781</v>
      </c>
      <c r="C1558" s="76">
        <v>14.5</v>
      </c>
      <c r="D1558" s="48">
        <f t="shared" si="390"/>
        <v>1</v>
      </c>
      <c r="E1558" s="270">
        <v>457</v>
      </c>
      <c r="F1558" s="253">
        <f t="shared" si="381"/>
        <v>0</v>
      </c>
      <c r="G1558" s="84"/>
      <c r="H1558" s="48"/>
      <c r="I1558" s="79">
        <f t="shared" si="383"/>
        <v>0</v>
      </c>
      <c r="N1558" s="25" t="str">
        <f t="shared" si="382"/>
        <v>VM</v>
      </c>
      <c r="O1558" s="25">
        <f t="shared" si="385"/>
        <v>14.2</v>
      </c>
      <c r="P1558" s="25">
        <f t="shared" si="386"/>
        <v>14.64</v>
      </c>
      <c r="Q1558" s="25">
        <f t="shared" si="387"/>
        <v>0</v>
      </c>
      <c r="R1558" s="25">
        <f t="shared" si="391"/>
        <v>0</v>
      </c>
      <c r="S1558" s="25">
        <f t="shared" si="388"/>
        <v>375</v>
      </c>
      <c r="T1558" s="25">
        <f t="shared" si="389"/>
        <v>425</v>
      </c>
    </row>
    <row r="1559" spans="1:20" x14ac:dyDescent="0.25">
      <c r="A1559" s="2">
        <v>46294</v>
      </c>
      <c r="B1559" s="100" t="s">
        <v>1782</v>
      </c>
      <c r="C1559" s="76">
        <v>14.3</v>
      </c>
      <c r="D1559" s="48">
        <f t="shared" si="390"/>
        <v>1</v>
      </c>
      <c r="E1559" s="270">
        <v>440</v>
      </c>
      <c r="F1559" s="253">
        <f t="shared" si="381"/>
        <v>0</v>
      </c>
      <c r="G1559" s="84"/>
      <c r="H1559" s="48"/>
      <c r="I1559" s="79">
        <f t="shared" si="383"/>
        <v>0</v>
      </c>
      <c r="N1559" s="25" t="str">
        <f t="shared" si="382"/>
        <v>VM</v>
      </c>
      <c r="O1559" s="25">
        <f t="shared" si="385"/>
        <v>14.2</v>
      </c>
      <c r="P1559" s="25">
        <f t="shared" si="386"/>
        <v>14.64</v>
      </c>
      <c r="Q1559" s="25">
        <f t="shared" si="387"/>
        <v>0</v>
      </c>
      <c r="R1559" s="25">
        <f t="shared" si="391"/>
        <v>0</v>
      </c>
      <c r="S1559" s="25">
        <f t="shared" si="388"/>
        <v>375</v>
      </c>
      <c r="T1559" s="25">
        <f t="shared" si="389"/>
        <v>425</v>
      </c>
    </row>
    <row r="1560" spans="1:20" x14ac:dyDescent="0.25">
      <c r="A1560" s="2">
        <v>46294</v>
      </c>
      <c r="B1560" s="100" t="s">
        <v>1783</v>
      </c>
      <c r="C1560" s="76">
        <v>14.4</v>
      </c>
      <c r="D1560" s="48">
        <f t="shared" si="390"/>
        <v>1</v>
      </c>
      <c r="E1560" s="270">
        <v>477</v>
      </c>
      <c r="F1560" s="253">
        <f t="shared" si="381"/>
        <v>0</v>
      </c>
      <c r="G1560" s="84"/>
      <c r="H1560" s="48"/>
      <c r="I1560" s="79">
        <f t="shared" si="383"/>
        <v>0</v>
      </c>
      <c r="N1560" s="25" t="str">
        <f t="shared" si="382"/>
        <v>VM</v>
      </c>
      <c r="O1560" s="25">
        <f t="shared" si="385"/>
        <v>14.2</v>
      </c>
      <c r="P1560" s="25">
        <f t="shared" si="386"/>
        <v>14.64</v>
      </c>
      <c r="Q1560" s="25">
        <f t="shared" si="387"/>
        <v>0</v>
      </c>
      <c r="R1560" s="25">
        <f t="shared" si="391"/>
        <v>0</v>
      </c>
      <c r="S1560" s="25">
        <f t="shared" si="388"/>
        <v>375</v>
      </c>
      <c r="T1560" s="25">
        <f t="shared" si="389"/>
        <v>425</v>
      </c>
    </row>
    <row r="1561" spans="1:20" x14ac:dyDescent="0.25">
      <c r="A1561" s="2">
        <v>46294</v>
      </c>
      <c r="B1561" s="100" t="s">
        <v>808</v>
      </c>
      <c r="C1561" s="76">
        <v>14.2</v>
      </c>
      <c r="D1561" s="48">
        <f t="shared" si="390"/>
        <v>1</v>
      </c>
      <c r="E1561" s="270">
        <v>464</v>
      </c>
      <c r="F1561" s="253">
        <f t="shared" si="381"/>
        <v>0</v>
      </c>
      <c r="G1561" s="84"/>
      <c r="H1561" s="48"/>
      <c r="I1561" s="79">
        <f t="shared" si="383"/>
        <v>0</v>
      </c>
      <c r="N1561" s="25" t="str">
        <f t="shared" si="382"/>
        <v>VM</v>
      </c>
      <c r="O1561" s="25">
        <f t="shared" si="385"/>
        <v>14.2</v>
      </c>
      <c r="P1561" s="25">
        <f t="shared" si="386"/>
        <v>14.64</v>
      </c>
      <c r="Q1561" s="25">
        <f t="shared" si="387"/>
        <v>0</v>
      </c>
      <c r="R1561" s="25">
        <f t="shared" si="391"/>
        <v>0</v>
      </c>
      <c r="S1561" s="25">
        <f t="shared" si="388"/>
        <v>375</v>
      </c>
      <c r="T1561" s="25">
        <f t="shared" si="389"/>
        <v>425</v>
      </c>
    </row>
    <row r="1562" spans="1:20" x14ac:dyDescent="0.25">
      <c r="A1562" s="2">
        <v>46295</v>
      </c>
      <c r="B1562" s="100" t="s">
        <v>1784</v>
      </c>
      <c r="C1562" s="76">
        <v>11.9</v>
      </c>
      <c r="D1562" s="48">
        <f t="shared" si="390"/>
        <v>1</v>
      </c>
      <c r="E1562" s="252">
        <v>376</v>
      </c>
      <c r="F1562" s="253">
        <f t="shared" si="381"/>
        <v>1</v>
      </c>
      <c r="G1562" s="84">
        <v>12.27</v>
      </c>
      <c r="H1562" s="48">
        <f t="shared" ref="H1562:H1569" si="392">IF(+(IF(G1562&lt;Q1562,0,IF(G1562&gt;R1562,0,1)))=1,1,0)</f>
        <v>1</v>
      </c>
      <c r="I1562" s="79">
        <f t="shared" ref="I1562:I1569" si="393">IF(+(IF(C1562&lt;O1562,0,IF(C1562&gt;P1562,0,1)))+(IF(E1562&lt;S1562,0,IF(E1562&gt;T1562,0,1)))+(IF(G1562&lt;Q1562,0,IF(G1562&gt;R1562,0,1)))=3,1,0)</f>
        <v>1</v>
      </c>
      <c r="N1562" s="25" t="str">
        <f t="shared" si="382"/>
        <v>ST</v>
      </c>
      <c r="O1562" s="25">
        <f t="shared" si="385"/>
        <v>11.6</v>
      </c>
      <c r="P1562" s="25">
        <f t="shared" si="386"/>
        <v>12.04</v>
      </c>
      <c r="Q1562" s="25">
        <f t="shared" si="387"/>
        <v>8</v>
      </c>
      <c r="R1562" s="25">
        <f t="shared" si="391"/>
        <v>14.4</v>
      </c>
      <c r="S1562" s="25">
        <f t="shared" si="388"/>
        <v>325</v>
      </c>
      <c r="T1562" s="25">
        <f t="shared" si="389"/>
        <v>380</v>
      </c>
    </row>
    <row r="1563" spans="1:20" x14ac:dyDescent="0.25">
      <c r="A1563" s="2">
        <v>46295</v>
      </c>
      <c r="B1563" s="100" t="s">
        <v>1785</v>
      </c>
      <c r="C1563" s="213">
        <v>11.4</v>
      </c>
      <c r="D1563" s="48">
        <f t="shared" si="390"/>
        <v>0</v>
      </c>
      <c r="E1563" s="252">
        <v>363</v>
      </c>
      <c r="F1563" s="253">
        <f t="shared" si="381"/>
        <v>1</v>
      </c>
      <c r="G1563" s="84">
        <v>11.89</v>
      </c>
      <c r="H1563" s="48">
        <f t="shared" si="392"/>
        <v>1</v>
      </c>
      <c r="I1563" s="79">
        <f t="shared" si="393"/>
        <v>0</v>
      </c>
      <c r="N1563" s="25" t="str">
        <f t="shared" si="382"/>
        <v>ST</v>
      </c>
      <c r="O1563" s="25">
        <f t="shared" si="385"/>
        <v>11.6</v>
      </c>
      <c r="P1563" s="25">
        <f t="shared" si="386"/>
        <v>12.04</v>
      </c>
      <c r="Q1563" s="25">
        <f t="shared" si="387"/>
        <v>8</v>
      </c>
      <c r="R1563" s="25">
        <f t="shared" si="391"/>
        <v>14.4</v>
      </c>
      <c r="S1563" s="25">
        <f t="shared" si="388"/>
        <v>325</v>
      </c>
      <c r="T1563" s="25">
        <f t="shared" si="389"/>
        <v>380</v>
      </c>
    </row>
    <row r="1564" spans="1:20" x14ac:dyDescent="0.25">
      <c r="A1564" s="2">
        <v>46295</v>
      </c>
      <c r="B1564" s="100" t="s">
        <v>1786</v>
      </c>
      <c r="C1564" s="76">
        <v>11.8</v>
      </c>
      <c r="D1564" s="48">
        <f t="shared" si="390"/>
        <v>1</v>
      </c>
      <c r="E1564" s="252">
        <v>363</v>
      </c>
      <c r="F1564" s="253">
        <f t="shared" si="381"/>
        <v>1</v>
      </c>
      <c r="G1564" s="84">
        <v>11.93</v>
      </c>
      <c r="H1564" s="48">
        <f t="shared" si="392"/>
        <v>1</v>
      </c>
      <c r="I1564" s="79">
        <f t="shared" si="393"/>
        <v>1</v>
      </c>
      <c r="N1564" s="25" t="str">
        <f t="shared" si="382"/>
        <v>ST</v>
      </c>
      <c r="O1564" s="25">
        <f t="shared" si="385"/>
        <v>11.6</v>
      </c>
      <c r="P1564" s="25">
        <f t="shared" si="386"/>
        <v>12.04</v>
      </c>
      <c r="Q1564" s="25">
        <f t="shared" si="387"/>
        <v>8</v>
      </c>
      <c r="R1564" s="25">
        <f t="shared" si="391"/>
        <v>14.4</v>
      </c>
      <c r="S1564" s="25">
        <f t="shared" si="388"/>
        <v>325</v>
      </c>
      <c r="T1564" s="25">
        <f t="shared" si="389"/>
        <v>380</v>
      </c>
    </row>
    <row r="1565" spans="1:20" x14ac:dyDescent="0.25">
      <c r="A1565" s="2">
        <v>46295</v>
      </c>
      <c r="B1565" s="100" t="s">
        <v>1787</v>
      </c>
      <c r="C1565" s="76">
        <v>12</v>
      </c>
      <c r="D1565" s="48">
        <f t="shared" si="390"/>
        <v>1</v>
      </c>
      <c r="E1565" s="252">
        <v>354</v>
      </c>
      <c r="F1565" s="253">
        <f t="shared" si="381"/>
        <v>1</v>
      </c>
      <c r="G1565" s="84">
        <v>11.13</v>
      </c>
      <c r="H1565" s="48">
        <f t="shared" si="392"/>
        <v>1</v>
      </c>
      <c r="I1565" s="79">
        <f t="shared" si="393"/>
        <v>1</v>
      </c>
      <c r="N1565" s="25" t="str">
        <f t="shared" si="382"/>
        <v>ST</v>
      </c>
      <c r="O1565" s="25">
        <f t="shared" si="385"/>
        <v>11.6</v>
      </c>
      <c r="P1565" s="25">
        <f t="shared" si="386"/>
        <v>12.04</v>
      </c>
      <c r="Q1565" s="25">
        <f t="shared" si="387"/>
        <v>8</v>
      </c>
      <c r="R1565" s="25">
        <f t="shared" si="391"/>
        <v>14.4</v>
      </c>
      <c r="S1565" s="25">
        <f t="shared" si="388"/>
        <v>325</v>
      </c>
      <c r="T1565" s="25">
        <f t="shared" si="389"/>
        <v>380</v>
      </c>
    </row>
    <row r="1566" spans="1:20" x14ac:dyDescent="0.25">
      <c r="A1566" s="2">
        <v>46295</v>
      </c>
      <c r="B1566" s="100" t="s">
        <v>1788</v>
      </c>
      <c r="C1566" s="76">
        <v>11.9</v>
      </c>
      <c r="D1566" s="48">
        <f t="shared" si="390"/>
        <v>1</v>
      </c>
      <c r="E1566" s="270">
        <v>389</v>
      </c>
      <c r="F1566" s="253">
        <f t="shared" si="381"/>
        <v>0</v>
      </c>
      <c r="G1566" s="84">
        <v>11.48</v>
      </c>
      <c r="H1566" s="48">
        <f t="shared" si="392"/>
        <v>1</v>
      </c>
      <c r="I1566" s="79">
        <f t="shared" si="393"/>
        <v>0</v>
      </c>
      <c r="N1566" s="25" t="str">
        <f t="shared" si="382"/>
        <v>ST</v>
      </c>
      <c r="O1566" s="25">
        <f t="shared" si="385"/>
        <v>11.6</v>
      </c>
      <c r="P1566" s="25">
        <f t="shared" si="386"/>
        <v>12.04</v>
      </c>
      <c r="Q1566" s="25">
        <f t="shared" si="387"/>
        <v>8</v>
      </c>
      <c r="R1566" s="25">
        <f t="shared" si="391"/>
        <v>14.4</v>
      </c>
      <c r="S1566" s="25">
        <f t="shared" si="388"/>
        <v>325</v>
      </c>
      <c r="T1566" s="25">
        <f t="shared" si="389"/>
        <v>380</v>
      </c>
    </row>
    <row r="1567" spans="1:20" x14ac:dyDescent="0.25">
      <c r="A1567" s="2">
        <v>46295</v>
      </c>
      <c r="B1567" s="100" t="s">
        <v>1789</v>
      </c>
      <c r="C1567" s="76">
        <v>11.9</v>
      </c>
      <c r="D1567" s="48">
        <f t="shared" si="390"/>
        <v>1</v>
      </c>
      <c r="E1567" s="270">
        <v>405</v>
      </c>
      <c r="F1567" s="253">
        <f t="shared" si="381"/>
        <v>0</v>
      </c>
      <c r="G1567" s="84">
        <v>12.13</v>
      </c>
      <c r="H1567" s="48">
        <f t="shared" si="392"/>
        <v>1</v>
      </c>
      <c r="I1567" s="79">
        <f t="shared" si="393"/>
        <v>0</v>
      </c>
      <c r="N1567" s="25" t="str">
        <f t="shared" si="382"/>
        <v>ST</v>
      </c>
      <c r="O1567" s="25">
        <f t="shared" si="385"/>
        <v>11.6</v>
      </c>
      <c r="P1567" s="25">
        <f t="shared" si="386"/>
        <v>12.04</v>
      </c>
      <c r="Q1567" s="25">
        <f t="shared" si="387"/>
        <v>8</v>
      </c>
      <c r="R1567" s="25">
        <f t="shared" si="391"/>
        <v>14.4</v>
      </c>
      <c r="S1567" s="25">
        <f t="shared" si="388"/>
        <v>325</v>
      </c>
      <c r="T1567" s="25">
        <f t="shared" si="389"/>
        <v>380</v>
      </c>
    </row>
    <row r="1568" spans="1:20" x14ac:dyDescent="0.25">
      <c r="A1568" s="2">
        <v>46295</v>
      </c>
      <c r="B1568" s="100" t="s">
        <v>1790</v>
      </c>
      <c r="C1568" s="76">
        <v>11.8</v>
      </c>
      <c r="D1568" s="48">
        <f t="shared" si="390"/>
        <v>1</v>
      </c>
      <c r="E1568" s="270">
        <v>398</v>
      </c>
      <c r="F1568" s="253">
        <f t="shared" si="381"/>
        <v>0</v>
      </c>
      <c r="G1568" s="84">
        <v>12.26</v>
      </c>
      <c r="H1568" s="48">
        <f t="shared" si="392"/>
        <v>1</v>
      </c>
      <c r="I1568" s="79">
        <f t="shared" si="393"/>
        <v>0</v>
      </c>
      <c r="N1568" s="25" t="str">
        <f t="shared" si="382"/>
        <v>ST</v>
      </c>
      <c r="O1568" s="25">
        <f t="shared" si="385"/>
        <v>11.6</v>
      </c>
      <c r="P1568" s="25">
        <f t="shared" si="386"/>
        <v>12.04</v>
      </c>
      <c r="Q1568" s="25">
        <f t="shared" si="387"/>
        <v>8</v>
      </c>
      <c r="R1568" s="25">
        <f t="shared" si="391"/>
        <v>14.4</v>
      </c>
      <c r="S1568" s="25">
        <f t="shared" si="388"/>
        <v>325</v>
      </c>
      <c r="T1568" s="25">
        <f t="shared" si="389"/>
        <v>380</v>
      </c>
    </row>
    <row r="1569" spans="1:20" x14ac:dyDescent="0.25">
      <c r="A1569" s="2">
        <v>46295</v>
      </c>
      <c r="B1569" s="100" t="s">
        <v>1791</v>
      </c>
      <c r="C1569" s="76">
        <v>11.7</v>
      </c>
      <c r="D1569" s="48">
        <f t="shared" si="390"/>
        <v>1</v>
      </c>
      <c r="E1569" s="270">
        <v>405</v>
      </c>
      <c r="F1569" s="253">
        <f t="shared" si="381"/>
        <v>0</v>
      </c>
      <c r="G1569" s="84">
        <v>12.18</v>
      </c>
      <c r="H1569" s="48">
        <f t="shared" si="392"/>
        <v>1</v>
      </c>
      <c r="I1569" s="79">
        <f t="shared" si="393"/>
        <v>0</v>
      </c>
      <c r="N1569" s="25" t="str">
        <f t="shared" si="382"/>
        <v>ST</v>
      </c>
      <c r="O1569" s="25">
        <f t="shared" si="385"/>
        <v>11.6</v>
      </c>
      <c r="P1569" s="25">
        <f t="shared" si="386"/>
        <v>12.04</v>
      </c>
      <c r="Q1569" s="25">
        <f t="shared" si="387"/>
        <v>8</v>
      </c>
      <c r="R1569" s="25">
        <f t="shared" si="391"/>
        <v>14.4</v>
      </c>
      <c r="S1569" s="25">
        <f t="shared" si="388"/>
        <v>325</v>
      </c>
      <c r="T1569" s="25">
        <f t="shared" si="389"/>
        <v>380</v>
      </c>
    </row>
    <row r="1570" spans="1:20" x14ac:dyDescent="0.25">
      <c r="A1570" s="2"/>
      <c r="B1570" s="100"/>
      <c r="C1570" s="76"/>
      <c r="D1570" s="48"/>
      <c r="E1570" s="309"/>
      <c r="F1570" s="253"/>
      <c r="G1570" s="84"/>
      <c r="H1570" s="48"/>
      <c r="I1570" s="79"/>
      <c r="N1570" s="25" t="str">
        <f t="shared" si="382"/>
        <v/>
      </c>
      <c r="O1570" s="25" t="e">
        <f t="shared" si="385"/>
        <v>#N/A</v>
      </c>
      <c r="P1570" s="25" t="e">
        <f t="shared" si="386"/>
        <v>#N/A</v>
      </c>
      <c r="Q1570" s="25" t="e">
        <f t="shared" si="387"/>
        <v>#N/A</v>
      </c>
      <c r="R1570" s="25" t="e">
        <f t="shared" si="391"/>
        <v>#N/A</v>
      </c>
      <c r="S1570" s="25" t="e">
        <f t="shared" si="388"/>
        <v>#N/A</v>
      </c>
      <c r="T1570" s="25" t="e">
        <f t="shared" si="389"/>
        <v>#N/A</v>
      </c>
    </row>
    <row r="1571" spans="1:20" x14ac:dyDescent="0.25">
      <c r="A1571" s="2"/>
      <c r="B1571" s="100"/>
      <c r="C1571" s="76"/>
      <c r="D1571" s="48"/>
      <c r="E1571" s="309"/>
      <c r="F1571" s="253"/>
      <c r="G1571" s="84"/>
      <c r="H1571" s="48"/>
      <c r="I1571" s="79"/>
      <c r="N1571" s="25" t="str">
        <f t="shared" ref="N1571:N1634" si="394">LEFT(B1571,2)</f>
        <v/>
      </c>
      <c r="O1571" s="25" t="e">
        <f t="shared" si="385"/>
        <v>#N/A</v>
      </c>
      <c r="P1571" s="25" t="e">
        <f t="shared" si="386"/>
        <v>#N/A</v>
      </c>
      <c r="Q1571" s="25" t="e">
        <f t="shared" si="387"/>
        <v>#N/A</v>
      </c>
      <c r="R1571" s="25" t="e">
        <f t="shared" si="391"/>
        <v>#N/A</v>
      </c>
      <c r="S1571" s="25" t="e">
        <f t="shared" si="388"/>
        <v>#N/A</v>
      </c>
      <c r="T1571" s="25" t="e">
        <f t="shared" si="389"/>
        <v>#N/A</v>
      </c>
    </row>
    <row r="1572" spans="1:20" hidden="1" x14ac:dyDescent="0.25">
      <c r="A1572" s="2"/>
      <c r="B1572" s="100"/>
      <c r="C1572" s="76"/>
      <c r="D1572" s="48"/>
      <c r="E1572" s="309"/>
      <c r="F1572" s="253"/>
      <c r="G1572" s="84"/>
      <c r="H1572" s="48"/>
      <c r="I1572" s="79"/>
      <c r="N1572" s="25" t="str">
        <f t="shared" si="394"/>
        <v/>
      </c>
      <c r="O1572" s="25" t="e">
        <f t="shared" si="385"/>
        <v>#N/A</v>
      </c>
      <c r="P1572" s="25" t="e">
        <f t="shared" si="386"/>
        <v>#N/A</v>
      </c>
      <c r="Q1572" s="25" t="e">
        <f t="shared" si="387"/>
        <v>#N/A</v>
      </c>
      <c r="R1572" s="25" t="e">
        <f t="shared" si="391"/>
        <v>#N/A</v>
      </c>
      <c r="S1572" s="25" t="e">
        <f t="shared" si="388"/>
        <v>#N/A</v>
      </c>
      <c r="T1572" s="25" t="e">
        <f t="shared" si="389"/>
        <v>#N/A</v>
      </c>
    </row>
    <row r="1573" spans="1:20" hidden="1" x14ac:dyDescent="0.25">
      <c r="A1573" s="2"/>
      <c r="B1573" s="100"/>
      <c r="C1573" s="213"/>
      <c r="D1573" s="48"/>
      <c r="E1573" s="309"/>
      <c r="F1573" s="253"/>
      <c r="G1573" s="84"/>
      <c r="H1573" s="48"/>
      <c r="I1573" s="79"/>
      <c r="N1573" s="25" t="str">
        <f t="shared" si="394"/>
        <v/>
      </c>
      <c r="O1573" s="25" t="e">
        <f t="shared" si="385"/>
        <v>#N/A</v>
      </c>
      <c r="P1573" s="25" t="e">
        <f t="shared" si="386"/>
        <v>#N/A</v>
      </c>
      <c r="Q1573" s="25" t="e">
        <f t="shared" si="387"/>
        <v>#N/A</v>
      </c>
      <c r="R1573" s="25" t="e">
        <f t="shared" si="391"/>
        <v>#N/A</v>
      </c>
      <c r="S1573" s="25" t="e">
        <f t="shared" si="388"/>
        <v>#N/A</v>
      </c>
      <c r="T1573" s="25" t="e">
        <f t="shared" si="389"/>
        <v>#N/A</v>
      </c>
    </row>
    <row r="1574" spans="1:20" hidden="1" x14ac:dyDescent="0.25">
      <c r="A1574" s="2"/>
      <c r="B1574" s="100"/>
      <c r="C1574" s="76"/>
      <c r="D1574" s="48"/>
      <c r="E1574" s="309"/>
      <c r="F1574" s="253"/>
      <c r="G1574" s="84"/>
      <c r="H1574" s="48"/>
      <c r="I1574" s="79"/>
      <c r="N1574" s="25" t="str">
        <f t="shared" si="394"/>
        <v/>
      </c>
      <c r="O1574" s="25" t="e">
        <f t="shared" si="385"/>
        <v>#N/A</v>
      </c>
      <c r="P1574" s="25" t="e">
        <f t="shared" si="386"/>
        <v>#N/A</v>
      </c>
      <c r="Q1574" s="25" t="e">
        <f t="shared" si="387"/>
        <v>#N/A</v>
      </c>
      <c r="R1574" s="25" t="e">
        <f t="shared" si="391"/>
        <v>#N/A</v>
      </c>
      <c r="S1574" s="25" t="e">
        <f t="shared" si="388"/>
        <v>#N/A</v>
      </c>
      <c r="T1574" s="25" t="e">
        <f t="shared" si="389"/>
        <v>#N/A</v>
      </c>
    </row>
    <row r="1575" spans="1:20" hidden="1" x14ac:dyDescent="0.25">
      <c r="A1575" s="2"/>
      <c r="B1575" s="100"/>
      <c r="C1575" s="76"/>
      <c r="D1575" s="48"/>
      <c r="E1575" s="309"/>
      <c r="F1575" s="253"/>
      <c r="G1575" s="84"/>
      <c r="H1575" s="48"/>
      <c r="I1575" s="79"/>
      <c r="N1575" s="25" t="str">
        <f t="shared" si="394"/>
        <v/>
      </c>
      <c r="O1575" s="25" t="e">
        <f t="shared" si="385"/>
        <v>#N/A</v>
      </c>
      <c r="P1575" s="25" t="e">
        <f t="shared" si="386"/>
        <v>#N/A</v>
      </c>
      <c r="Q1575" s="25" t="e">
        <f t="shared" si="387"/>
        <v>#N/A</v>
      </c>
      <c r="R1575" s="25" t="e">
        <f t="shared" si="391"/>
        <v>#N/A</v>
      </c>
      <c r="S1575" s="25" t="e">
        <f t="shared" si="388"/>
        <v>#N/A</v>
      </c>
      <c r="T1575" s="25" t="e">
        <f t="shared" si="389"/>
        <v>#N/A</v>
      </c>
    </row>
    <row r="1576" spans="1:20" hidden="1" x14ac:dyDescent="0.25">
      <c r="A1576" s="2"/>
      <c r="B1576" s="100"/>
      <c r="C1576" s="76"/>
      <c r="D1576" s="48"/>
      <c r="E1576" s="270"/>
      <c r="F1576" s="253"/>
      <c r="G1576" s="84"/>
      <c r="H1576" s="48"/>
      <c r="I1576" s="79"/>
      <c r="N1576" s="25" t="str">
        <f t="shared" si="394"/>
        <v/>
      </c>
      <c r="O1576" s="25" t="e">
        <f t="shared" si="385"/>
        <v>#N/A</v>
      </c>
      <c r="P1576" s="25" t="e">
        <f t="shared" si="386"/>
        <v>#N/A</v>
      </c>
      <c r="Q1576" s="25" t="e">
        <f t="shared" si="387"/>
        <v>#N/A</v>
      </c>
      <c r="R1576" s="25" t="e">
        <f t="shared" si="391"/>
        <v>#N/A</v>
      </c>
      <c r="S1576" s="25" t="e">
        <f t="shared" si="388"/>
        <v>#N/A</v>
      </c>
      <c r="T1576" s="25" t="e">
        <f t="shared" si="389"/>
        <v>#N/A</v>
      </c>
    </row>
    <row r="1577" spans="1:20" hidden="1" x14ac:dyDescent="0.25">
      <c r="A1577" s="2"/>
      <c r="B1577" s="100"/>
      <c r="C1577" s="76"/>
      <c r="D1577" s="48"/>
      <c r="E1577" s="252"/>
      <c r="F1577" s="253"/>
      <c r="G1577" s="84"/>
      <c r="H1577" s="48"/>
      <c r="I1577" s="79"/>
      <c r="N1577" s="25" t="str">
        <f t="shared" si="394"/>
        <v/>
      </c>
      <c r="O1577" s="25" t="e">
        <f t="shared" si="385"/>
        <v>#N/A</v>
      </c>
      <c r="P1577" s="25" t="e">
        <f t="shared" si="386"/>
        <v>#N/A</v>
      </c>
      <c r="Q1577" s="25" t="e">
        <f t="shared" si="387"/>
        <v>#N/A</v>
      </c>
      <c r="R1577" s="25" t="e">
        <f t="shared" si="391"/>
        <v>#N/A</v>
      </c>
      <c r="S1577" s="25" t="e">
        <f t="shared" si="388"/>
        <v>#N/A</v>
      </c>
      <c r="T1577" s="25" t="e">
        <f t="shared" si="389"/>
        <v>#N/A</v>
      </c>
    </row>
    <row r="1578" spans="1:20" hidden="1" x14ac:dyDescent="0.25">
      <c r="A1578" s="2"/>
      <c r="B1578" s="100"/>
      <c r="C1578" s="76"/>
      <c r="D1578" s="48"/>
      <c r="E1578" s="252"/>
      <c r="F1578" s="253"/>
      <c r="G1578" s="84"/>
      <c r="H1578" s="48"/>
      <c r="I1578" s="79"/>
      <c r="N1578" s="25" t="str">
        <f t="shared" si="394"/>
        <v/>
      </c>
      <c r="O1578" s="25" t="e">
        <f t="shared" si="385"/>
        <v>#N/A</v>
      </c>
      <c r="P1578" s="25" t="e">
        <f t="shared" si="386"/>
        <v>#N/A</v>
      </c>
      <c r="Q1578" s="25" t="e">
        <f t="shared" si="387"/>
        <v>#N/A</v>
      </c>
      <c r="R1578" s="25" t="e">
        <f t="shared" si="391"/>
        <v>#N/A</v>
      </c>
      <c r="S1578" s="25" t="e">
        <f t="shared" si="388"/>
        <v>#N/A</v>
      </c>
      <c r="T1578" s="25" t="e">
        <f t="shared" si="389"/>
        <v>#N/A</v>
      </c>
    </row>
    <row r="1579" spans="1:20" x14ac:dyDescent="0.25">
      <c r="A1579" s="1"/>
      <c r="B1579" s="1">
        <f>COUNTA(B1420:B1578)</f>
        <v>150</v>
      </c>
      <c r="C1579" s="258">
        <f>((COUNTA(C1420:C1578))-COUNTIF(D1420:D1578,"&lt;1"))/(COUNTA(C1420:C1578))</f>
        <v>0.92</v>
      </c>
      <c r="D1579" s="1"/>
      <c r="E1579" s="258">
        <f>((COUNTA(E1420:E1578))-COUNTIF(F1420:F1578,"&lt;1"))/(COUNTA(E1420:E1578))</f>
        <v>0.47333333333333333</v>
      </c>
      <c r="F1579" s="1"/>
      <c r="G1579" s="258">
        <f>((COUNTA(G1420:G1578))-COUNTIF(H1420:H1578,"&lt;1"))/(COUNTA(G1420:G1578))</f>
        <v>1</v>
      </c>
      <c r="H1579" s="82"/>
      <c r="I1579" s="259">
        <f>AVERAGE(I1420:I1578)</f>
        <v>0.44666666666666666</v>
      </c>
      <c r="N1579" s="25" t="str">
        <f t="shared" si="394"/>
        <v>15</v>
      </c>
      <c r="O1579" s="25" t="e">
        <f t="shared" si="385"/>
        <v>#N/A</v>
      </c>
      <c r="P1579" s="25" t="e">
        <f t="shared" si="386"/>
        <v>#N/A</v>
      </c>
      <c r="Q1579" s="25" t="e">
        <f t="shared" si="387"/>
        <v>#N/A</v>
      </c>
      <c r="R1579" s="25" t="e">
        <f t="shared" si="391"/>
        <v>#N/A</v>
      </c>
      <c r="S1579" s="25" t="e">
        <f t="shared" si="388"/>
        <v>#N/A</v>
      </c>
      <c r="T1579" s="25" t="e">
        <f t="shared" si="389"/>
        <v>#N/A</v>
      </c>
    </row>
    <row r="1580" spans="1:20" x14ac:dyDescent="0.25">
      <c r="A1580" s="1"/>
      <c r="B1580" s="1"/>
      <c r="C1580" s="301"/>
      <c r="D1580" s="1"/>
      <c r="E1580" s="301"/>
      <c r="F1580" s="1"/>
      <c r="G1580" s="301"/>
      <c r="H1580" s="301"/>
      <c r="I1580" s="301"/>
      <c r="J1580" s="301"/>
      <c r="K1580" s="301"/>
      <c r="L1580" s="301"/>
      <c r="M1580" s="301"/>
      <c r="N1580" s="25" t="str">
        <f t="shared" si="394"/>
        <v/>
      </c>
      <c r="O1580" s="25" t="e">
        <f t="shared" si="385"/>
        <v>#N/A</v>
      </c>
      <c r="P1580" s="25" t="e">
        <f t="shared" si="386"/>
        <v>#N/A</v>
      </c>
      <c r="Q1580" s="25" t="e">
        <f t="shared" si="387"/>
        <v>#N/A</v>
      </c>
      <c r="R1580" s="25" t="e">
        <f t="shared" si="391"/>
        <v>#N/A</v>
      </c>
      <c r="S1580" s="25" t="e">
        <f t="shared" si="388"/>
        <v>#N/A</v>
      </c>
      <c r="T1580" s="25" t="e">
        <f t="shared" si="389"/>
        <v>#N/A</v>
      </c>
    </row>
    <row r="1581" spans="1:20" x14ac:dyDescent="0.25">
      <c r="A1581" s="1"/>
      <c r="B1581" s="1"/>
      <c r="C1581" s="301"/>
      <c r="D1581" s="1"/>
      <c r="E1581" s="301"/>
      <c r="F1581" s="1"/>
      <c r="G1581" s="301"/>
      <c r="H1581" s="301"/>
      <c r="I1581" s="301"/>
      <c r="J1581" s="301"/>
      <c r="K1581" s="301"/>
      <c r="L1581" s="301"/>
      <c r="M1581" s="301"/>
      <c r="N1581" s="25" t="str">
        <f t="shared" si="394"/>
        <v/>
      </c>
      <c r="O1581" s="25" t="e">
        <f t="shared" si="385"/>
        <v>#N/A</v>
      </c>
      <c r="P1581" s="25" t="e">
        <f t="shared" si="386"/>
        <v>#N/A</v>
      </c>
      <c r="Q1581" s="25" t="e">
        <f t="shared" si="387"/>
        <v>#N/A</v>
      </c>
      <c r="R1581" s="25" t="e">
        <f t="shared" si="391"/>
        <v>#N/A</v>
      </c>
      <c r="S1581" s="25" t="e">
        <f t="shared" si="388"/>
        <v>#N/A</v>
      </c>
      <c r="T1581" s="25" t="e">
        <f t="shared" si="389"/>
        <v>#N/A</v>
      </c>
    </row>
    <row r="1582" spans="1:20" x14ac:dyDescent="0.25">
      <c r="A1582" s="1"/>
      <c r="B1582" s="1"/>
      <c r="C1582" s="301"/>
      <c r="D1582" s="1"/>
      <c r="E1582" s="301"/>
      <c r="F1582" s="1"/>
      <c r="G1582" s="301"/>
      <c r="H1582" s="301"/>
      <c r="I1582" s="301"/>
      <c r="J1582" s="301"/>
      <c r="K1582" s="301"/>
      <c r="L1582" s="301"/>
      <c r="M1582" s="301"/>
      <c r="N1582" s="25" t="str">
        <f t="shared" si="394"/>
        <v/>
      </c>
      <c r="O1582" s="25" t="e">
        <f t="shared" si="385"/>
        <v>#N/A</v>
      </c>
      <c r="P1582" s="25" t="e">
        <f t="shared" si="386"/>
        <v>#N/A</v>
      </c>
      <c r="Q1582" s="25" t="e">
        <f t="shared" si="387"/>
        <v>#N/A</v>
      </c>
      <c r="R1582" s="25" t="e">
        <f t="shared" si="391"/>
        <v>#N/A</v>
      </c>
      <c r="S1582" s="25" t="e">
        <f t="shared" si="388"/>
        <v>#N/A</v>
      </c>
      <c r="T1582" s="25" t="e">
        <f t="shared" si="389"/>
        <v>#N/A</v>
      </c>
    </row>
    <row r="1583" spans="1:20" hidden="1" x14ac:dyDescent="0.25">
      <c r="A1583" s="1"/>
      <c r="B1583" s="1"/>
      <c r="C1583" s="301"/>
      <c r="D1583" s="1"/>
      <c r="E1583" s="301"/>
      <c r="F1583" s="1"/>
      <c r="G1583" s="301"/>
      <c r="H1583" s="301"/>
      <c r="I1583" s="301"/>
      <c r="J1583" s="301"/>
      <c r="K1583" s="301"/>
      <c r="L1583" s="301"/>
      <c r="M1583" s="301"/>
      <c r="N1583" s="25" t="str">
        <f t="shared" si="394"/>
        <v/>
      </c>
      <c r="O1583" s="25" t="e">
        <f t="shared" si="385"/>
        <v>#N/A</v>
      </c>
      <c r="P1583" s="25" t="e">
        <f t="shared" si="386"/>
        <v>#N/A</v>
      </c>
      <c r="Q1583" s="25" t="e">
        <f t="shared" si="387"/>
        <v>#N/A</v>
      </c>
      <c r="R1583" s="25" t="e">
        <f t="shared" si="391"/>
        <v>#N/A</v>
      </c>
      <c r="S1583" s="25" t="e">
        <f t="shared" si="388"/>
        <v>#N/A</v>
      </c>
      <c r="T1583" s="25" t="e">
        <f t="shared" si="389"/>
        <v>#N/A</v>
      </c>
    </row>
    <row r="1584" spans="1:20" hidden="1" x14ac:dyDescent="0.25">
      <c r="A1584" s="1"/>
      <c r="B1584" s="1"/>
      <c r="C1584" s="301"/>
      <c r="D1584" s="1"/>
      <c r="E1584" s="301"/>
      <c r="F1584" s="1"/>
      <c r="G1584" s="301"/>
      <c r="H1584" s="301"/>
      <c r="I1584" s="301"/>
      <c r="J1584" s="301"/>
      <c r="K1584" s="301"/>
      <c r="L1584" s="301"/>
      <c r="M1584" s="301"/>
      <c r="N1584" s="25" t="str">
        <f t="shared" si="394"/>
        <v/>
      </c>
      <c r="O1584" s="25" t="e">
        <f t="shared" si="385"/>
        <v>#N/A</v>
      </c>
      <c r="P1584" s="25" t="e">
        <f t="shared" si="386"/>
        <v>#N/A</v>
      </c>
      <c r="Q1584" s="25" t="e">
        <f t="shared" si="387"/>
        <v>#N/A</v>
      </c>
      <c r="R1584" s="25" t="e">
        <f t="shared" si="391"/>
        <v>#N/A</v>
      </c>
      <c r="S1584" s="25" t="e">
        <f t="shared" si="388"/>
        <v>#N/A</v>
      </c>
      <c r="T1584" s="25" t="e">
        <f t="shared" si="389"/>
        <v>#N/A</v>
      </c>
    </row>
    <row r="1585" spans="1:20" hidden="1" x14ac:dyDescent="0.25">
      <c r="A1585" s="1"/>
      <c r="B1585" s="1"/>
      <c r="C1585" s="301"/>
      <c r="D1585" s="1"/>
      <c r="E1585" s="301"/>
      <c r="F1585" s="1"/>
      <c r="G1585" s="301"/>
      <c r="H1585" s="301"/>
      <c r="I1585" s="301"/>
      <c r="J1585" s="301"/>
      <c r="K1585" s="301"/>
      <c r="L1585" s="301"/>
      <c r="M1585" s="301"/>
      <c r="N1585" s="25" t="str">
        <f t="shared" si="394"/>
        <v/>
      </c>
      <c r="O1585" s="25" t="e">
        <f t="shared" si="385"/>
        <v>#N/A</v>
      </c>
      <c r="P1585" s="25" t="e">
        <f t="shared" si="386"/>
        <v>#N/A</v>
      </c>
      <c r="Q1585" s="25" t="e">
        <f t="shared" si="387"/>
        <v>#N/A</v>
      </c>
      <c r="R1585" s="25" t="e">
        <f t="shared" si="391"/>
        <v>#N/A</v>
      </c>
      <c r="S1585" s="25" t="e">
        <f t="shared" si="388"/>
        <v>#N/A</v>
      </c>
      <c r="T1585" s="25" t="e">
        <f t="shared" si="389"/>
        <v>#N/A</v>
      </c>
    </row>
    <row r="1586" spans="1:20" hidden="1" x14ac:dyDescent="0.25">
      <c r="A1586" s="1"/>
      <c r="B1586" s="1"/>
      <c r="C1586" s="301"/>
      <c r="D1586" s="1"/>
      <c r="E1586" s="301"/>
      <c r="F1586" s="1"/>
      <c r="G1586" s="301"/>
      <c r="H1586" s="301"/>
      <c r="I1586" s="301"/>
      <c r="J1586" s="301"/>
      <c r="K1586" s="301"/>
      <c r="L1586" s="301"/>
      <c r="M1586" s="301"/>
      <c r="N1586" s="25" t="str">
        <f t="shared" si="394"/>
        <v/>
      </c>
      <c r="O1586" s="25" t="e">
        <f t="shared" si="385"/>
        <v>#N/A</v>
      </c>
      <c r="P1586" s="25" t="e">
        <f t="shared" si="386"/>
        <v>#N/A</v>
      </c>
      <c r="Q1586" s="25" t="e">
        <f t="shared" si="387"/>
        <v>#N/A</v>
      </c>
      <c r="R1586" s="25" t="e">
        <f t="shared" si="391"/>
        <v>#N/A</v>
      </c>
      <c r="S1586" s="25" t="e">
        <f t="shared" si="388"/>
        <v>#N/A</v>
      </c>
      <c r="T1586" s="25" t="e">
        <f t="shared" si="389"/>
        <v>#N/A</v>
      </c>
    </row>
    <row r="1587" spans="1:20" hidden="1" x14ac:dyDescent="0.25">
      <c r="A1587" s="1"/>
      <c r="B1587" s="1"/>
      <c r="C1587" s="301"/>
      <c r="D1587" s="1"/>
      <c r="E1587" s="301"/>
      <c r="F1587" s="1"/>
      <c r="G1587" s="301"/>
      <c r="H1587" s="301"/>
      <c r="I1587" s="301"/>
      <c r="J1587" s="301"/>
      <c r="K1587" s="301"/>
      <c r="L1587" s="301"/>
      <c r="M1587" s="301"/>
      <c r="N1587" s="25" t="str">
        <f t="shared" si="394"/>
        <v/>
      </c>
      <c r="O1587" s="25" t="e">
        <f t="shared" si="385"/>
        <v>#N/A</v>
      </c>
      <c r="P1587" s="25" t="e">
        <f t="shared" si="386"/>
        <v>#N/A</v>
      </c>
      <c r="Q1587" s="25" t="e">
        <f t="shared" si="387"/>
        <v>#N/A</v>
      </c>
      <c r="R1587" s="25" t="e">
        <f t="shared" si="391"/>
        <v>#N/A</v>
      </c>
      <c r="S1587" s="25" t="e">
        <f t="shared" si="388"/>
        <v>#N/A</v>
      </c>
      <c r="T1587" s="25" t="e">
        <f t="shared" si="389"/>
        <v>#N/A</v>
      </c>
    </row>
    <row r="1588" spans="1:20" hidden="1" x14ac:dyDescent="0.25">
      <c r="A1588" s="1"/>
      <c r="B1588" s="1"/>
      <c r="C1588" s="301"/>
      <c r="D1588" s="1"/>
      <c r="E1588" s="301"/>
      <c r="F1588" s="1"/>
      <c r="G1588" s="301"/>
      <c r="H1588" s="301"/>
      <c r="I1588" s="301"/>
      <c r="J1588" s="301"/>
      <c r="K1588" s="301"/>
      <c r="L1588" s="301"/>
      <c r="M1588" s="301"/>
      <c r="N1588" s="25" t="str">
        <f t="shared" si="394"/>
        <v/>
      </c>
      <c r="O1588" s="25" t="e">
        <f t="shared" si="385"/>
        <v>#N/A</v>
      </c>
      <c r="P1588" s="25" t="e">
        <f t="shared" si="386"/>
        <v>#N/A</v>
      </c>
      <c r="Q1588" s="25" t="e">
        <f t="shared" si="387"/>
        <v>#N/A</v>
      </c>
      <c r="R1588" s="25" t="e">
        <f t="shared" si="391"/>
        <v>#N/A</v>
      </c>
      <c r="S1588" s="25" t="e">
        <f t="shared" si="388"/>
        <v>#N/A</v>
      </c>
      <c r="T1588" s="25" t="e">
        <f t="shared" si="389"/>
        <v>#N/A</v>
      </c>
    </row>
    <row r="1589" spans="1:20" hidden="1" x14ac:dyDescent="0.25">
      <c r="A1589" s="1"/>
      <c r="B1589" s="1"/>
      <c r="C1589" s="301"/>
      <c r="D1589" s="1"/>
      <c r="E1589" s="301"/>
      <c r="F1589" s="1"/>
      <c r="G1589" s="301"/>
      <c r="H1589" s="301"/>
      <c r="I1589" s="301"/>
      <c r="J1589" s="301"/>
      <c r="K1589" s="301"/>
      <c r="L1589" s="301"/>
      <c r="M1589" s="301"/>
      <c r="N1589" s="25" t="str">
        <f t="shared" si="394"/>
        <v/>
      </c>
      <c r="O1589" s="25" t="e">
        <f t="shared" si="385"/>
        <v>#N/A</v>
      </c>
      <c r="P1589" s="25" t="e">
        <f t="shared" si="386"/>
        <v>#N/A</v>
      </c>
      <c r="Q1589" s="25" t="e">
        <f t="shared" si="387"/>
        <v>#N/A</v>
      </c>
      <c r="R1589" s="25" t="e">
        <f t="shared" si="391"/>
        <v>#N/A</v>
      </c>
      <c r="S1589" s="25" t="e">
        <f t="shared" si="388"/>
        <v>#N/A</v>
      </c>
      <c r="T1589" s="25" t="e">
        <f t="shared" si="389"/>
        <v>#N/A</v>
      </c>
    </row>
    <row r="1590" spans="1:20" hidden="1" x14ac:dyDescent="0.25">
      <c r="A1590" s="1"/>
      <c r="B1590" s="1"/>
      <c r="C1590" s="301"/>
      <c r="D1590" s="1"/>
      <c r="E1590" s="301"/>
      <c r="F1590" s="1"/>
      <c r="G1590" s="301"/>
      <c r="H1590" s="82"/>
      <c r="I1590" s="259"/>
      <c r="N1590" s="25" t="str">
        <f t="shared" si="394"/>
        <v/>
      </c>
      <c r="O1590" s="25" t="e">
        <f t="shared" si="385"/>
        <v>#N/A</v>
      </c>
      <c r="P1590" s="25" t="e">
        <f t="shared" si="386"/>
        <v>#N/A</v>
      </c>
      <c r="Q1590" s="25" t="e">
        <f t="shared" si="387"/>
        <v>#N/A</v>
      </c>
      <c r="R1590" s="25" t="e">
        <f t="shared" si="391"/>
        <v>#N/A</v>
      </c>
      <c r="S1590" s="25" t="e">
        <f t="shared" si="388"/>
        <v>#N/A</v>
      </c>
      <c r="T1590" s="25" t="e">
        <f t="shared" si="389"/>
        <v>#N/A</v>
      </c>
    </row>
    <row r="1591" spans="1:20" hidden="1" x14ac:dyDescent="0.25">
      <c r="A1591" s="1"/>
      <c r="B1591" s="1"/>
      <c r="C1591" s="301"/>
      <c r="D1591" s="1"/>
      <c r="E1591" s="301"/>
      <c r="F1591" s="1"/>
      <c r="G1591" s="301"/>
      <c r="H1591" s="82"/>
      <c r="I1591" s="259"/>
      <c r="N1591" s="25" t="str">
        <f t="shared" si="394"/>
        <v/>
      </c>
      <c r="O1591" s="25" t="e">
        <f t="shared" si="385"/>
        <v>#N/A</v>
      </c>
      <c r="P1591" s="25" t="e">
        <f t="shared" si="386"/>
        <v>#N/A</v>
      </c>
      <c r="Q1591" s="25" t="e">
        <f t="shared" si="387"/>
        <v>#N/A</v>
      </c>
      <c r="R1591" s="25" t="e">
        <f t="shared" si="391"/>
        <v>#N/A</v>
      </c>
      <c r="S1591" s="25" t="e">
        <f t="shared" si="388"/>
        <v>#N/A</v>
      </c>
      <c r="T1591" s="25" t="e">
        <f t="shared" si="389"/>
        <v>#N/A</v>
      </c>
    </row>
    <row r="1592" spans="1:20" x14ac:dyDescent="0.25">
      <c r="A1592" s="2">
        <v>46296</v>
      </c>
      <c r="B1592" s="100" t="s">
        <v>498</v>
      </c>
      <c r="C1592" s="76">
        <v>11.9</v>
      </c>
      <c r="D1592" s="48">
        <f t="shared" ref="D1592:D1601" si="395">IF(+(IF(C1592&lt;O1592,0,IF(C1592&gt;P1592,0,1)))=1,1,0)</f>
        <v>1</v>
      </c>
      <c r="E1592" s="270">
        <v>383</v>
      </c>
      <c r="F1592" s="253">
        <f t="shared" ref="F1592:F1601" si="396">IF(+(IF(E1592&lt;S1592,0,IF(E1592&gt;T1592,0,1)))=1,1,0)</f>
        <v>0</v>
      </c>
      <c r="G1592" s="84">
        <v>12.19</v>
      </c>
      <c r="H1592" s="48">
        <f t="shared" ref="H1592" si="397">IF(+(IF(G1592&lt;Q1592,0,IF(G1592&gt;R1592,0,1)))=1,1,0)</f>
        <v>1</v>
      </c>
      <c r="I1592" s="79">
        <f t="shared" ref="I1592:I1594" si="398">IF(+(IF(C1592&lt;O1592,0,IF(C1592&gt;P1592,0,1)))+(IF(E1592&lt;S1592,0,IF(E1592&gt;T1592,0,1)))+(IF(G1592&lt;Q1592,0,IF(G1592&gt;R1592,0,1)))=3,1,0)</f>
        <v>0</v>
      </c>
      <c r="N1592" s="25" t="str">
        <f t="shared" si="394"/>
        <v>CA</v>
      </c>
      <c r="O1592" s="25">
        <f t="shared" si="385"/>
        <v>11.6</v>
      </c>
      <c r="P1592" s="25">
        <f t="shared" si="386"/>
        <v>12.04</v>
      </c>
      <c r="Q1592" s="25">
        <f t="shared" si="387"/>
        <v>8</v>
      </c>
      <c r="R1592" s="25">
        <f t="shared" si="391"/>
        <v>14.4</v>
      </c>
      <c r="S1592" s="25">
        <f t="shared" si="388"/>
        <v>325</v>
      </c>
      <c r="T1592" s="25">
        <f t="shared" si="389"/>
        <v>380</v>
      </c>
    </row>
    <row r="1593" spans="1:20" x14ac:dyDescent="0.25">
      <c r="A1593" s="2">
        <v>46296</v>
      </c>
      <c r="B1593" s="100" t="s">
        <v>499</v>
      </c>
      <c r="C1593" s="76">
        <v>11.7</v>
      </c>
      <c r="D1593" s="48">
        <f t="shared" si="395"/>
        <v>1</v>
      </c>
      <c r="E1593" s="252">
        <v>376</v>
      </c>
      <c r="F1593" s="253">
        <f t="shared" si="396"/>
        <v>1</v>
      </c>
      <c r="G1593" s="130"/>
      <c r="H1593" s="48"/>
      <c r="I1593" s="219">
        <v>1</v>
      </c>
      <c r="N1593" s="25" t="str">
        <f t="shared" si="394"/>
        <v>CA</v>
      </c>
      <c r="O1593" s="25">
        <f t="shared" si="385"/>
        <v>11.6</v>
      </c>
      <c r="P1593" s="25">
        <f t="shared" si="386"/>
        <v>12.04</v>
      </c>
      <c r="Q1593" s="25">
        <f t="shared" si="387"/>
        <v>8</v>
      </c>
      <c r="R1593" s="25">
        <f t="shared" si="391"/>
        <v>14.4</v>
      </c>
      <c r="S1593" s="25">
        <f t="shared" si="388"/>
        <v>325</v>
      </c>
      <c r="T1593" s="25">
        <f t="shared" si="389"/>
        <v>380</v>
      </c>
    </row>
    <row r="1594" spans="1:20" x14ac:dyDescent="0.25">
      <c r="A1594" s="2">
        <v>46296</v>
      </c>
      <c r="B1594" s="100" t="s">
        <v>500</v>
      </c>
      <c r="C1594" s="76">
        <v>11.8</v>
      </c>
      <c r="D1594" s="48">
        <f t="shared" si="395"/>
        <v>1</v>
      </c>
      <c r="E1594" s="252">
        <v>358</v>
      </c>
      <c r="F1594" s="253">
        <f t="shared" si="396"/>
        <v>1</v>
      </c>
      <c r="G1594" s="84">
        <v>12.11</v>
      </c>
      <c r="H1594" s="48">
        <f t="shared" ref="H1594" si="399">IF(+(IF(G1594&lt;Q1594,0,IF(G1594&gt;R1594,0,1)))=1,1,0)</f>
        <v>1</v>
      </c>
      <c r="I1594" s="79">
        <f t="shared" si="398"/>
        <v>1</v>
      </c>
      <c r="N1594" s="25" t="str">
        <f t="shared" si="394"/>
        <v>CA</v>
      </c>
      <c r="O1594" s="25">
        <f t="shared" si="385"/>
        <v>11.6</v>
      </c>
      <c r="P1594" s="25">
        <f t="shared" si="386"/>
        <v>12.04</v>
      </c>
      <c r="Q1594" s="25">
        <f t="shared" si="387"/>
        <v>8</v>
      </c>
      <c r="R1594" s="25">
        <f t="shared" si="391"/>
        <v>14.4</v>
      </c>
      <c r="S1594" s="25">
        <f t="shared" si="388"/>
        <v>325</v>
      </c>
      <c r="T1594" s="25">
        <f t="shared" si="389"/>
        <v>380</v>
      </c>
    </row>
    <row r="1595" spans="1:20" x14ac:dyDescent="0.25">
      <c r="A1595" s="2">
        <v>46296</v>
      </c>
      <c r="B1595" s="100" t="s">
        <v>501</v>
      </c>
      <c r="C1595" s="76">
        <v>11.9</v>
      </c>
      <c r="D1595" s="48">
        <f t="shared" si="395"/>
        <v>1</v>
      </c>
      <c r="E1595" s="252">
        <v>350</v>
      </c>
      <c r="F1595" s="253">
        <f t="shared" si="396"/>
        <v>1</v>
      </c>
      <c r="G1595" s="84">
        <v>12.3</v>
      </c>
      <c r="H1595" s="48">
        <f t="shared" ref="H1595:H1600" si="400">IF(+(IF(G1595&lt;Q1595,0,IF(G1595&gt;R1595,0,1)))=1,1,0)</f>
        <v>1</v>
      </c>
      <c r="I1595" s="79">
        <f t="shared" ref="I1595:I1600" si="401">IF(+(IF(C1595&lt;O1595,0,IF(C1595&gt;P1595,0,1)))+(IF(E1595&lt;S1595,0,IF(E1595&gt;T1595,0,1)))+(IF(G1595&lt;Q1595,0,IF(G1595&gt;R1595,0,1)))=3,1,0)</f>
        <v>1</v>
      </c>
      <c r="N1595" s="25" t="str">
        <f t="shared" si="394"/>
        <v>CA</v>
      </c>
      <c r="O1595" s="25">
        <f t="shared" si="385"/>
        <v>11.6</v>
      </c>
      <c r="P1595" s="25">
        <f t="shared" si="386"/>
        <v>12.04</v>
      </c>
      <c r="Q1595" s="25">
        <f t="shared" si="387"/>
        <v>8</v>
      </c>
      <c r="R1595" s="25">
        <f t="shared" si="391"/>
        <v>14.4</v>
      </c>
      <c r="S1595" s="25">
        <f t="shared" si="388"/>
        <v>325</v>
      </c>
      <c r="T1595" s="25">
        <f t="shared" si="389"/>
        <v>380</v>
      </c>
    </row>
    <row r="1596" spans="1:20" x14ac:dyDescent="0.25">
      <c r="A1596" s="2">
        <v>46296</v>
      </c>
      <c r="B1596" s="100" t="s">
        <v>502</v>
      </c>
      <c r="C1596" s="76">
        <v>11.8</v>
      </c>
      <c r="D1596" s="48">
        <f t="shared" si="395"/>
        <v>1</v>
      </c>
      <c r="E1596" s="252">
        <v>353</v>
      </c>
      <c r="F1596" s="253">
        <f t="shared" si="396"/>
        <v>1</v>
      </c>
      <c r="G1596" s="84">
        <v>12.26</v>
      </c>
      <c r="H1596" s="48">
        <f t="shared" si="400"/>
        <v>1</v>
      </c>
      <c r="I1596" s="79">
        <f t="shared" si="401"/>
        <v>1</v>
      </c>
      <c r="N1596" s="25" t="str">
        <f t="shared" si="394"/>
        <v>CA</v>
      </c>
      <c r="O1596" s="25">
        <f t="shared" si="385"/>
        <v>11.6</v>
      </c>
      <c r="P1596" s="25">
        <f t="shared" si="386"/>
        <v>12.04</v>
      </c>
      <c r="Q1596" s="25">
        <f t="shared" si="387"/>
        <v>8</v>
      </c>
      <c r="R1596" s="25">
        <f t="shared" si="391"/>
        <v>14.4</v>
      </c>
      <c r="S1596" s="25">
        <f t="shared" si="388"/>
        <v>325</v>
      </c>
      <c r="T1596" s="25">
        <f t="shared" si="389"/>
        <v>380</v>
      </c>
    </row>
    <row r="1597" spans="1:20" x14ac:dyDescent="0.25">
      <c r="A1597" s="2">
        <v>46296</v>
      </c>
      <c r="B1597" s="100" t="s">
        <v>501</v>
      </c>
      <c r="C1597" s="76">
        <v>11.6</v>
      </c>
      <c r="D1597" s="48">
        <f t="shared" si="395"/>
        <v>1</v>
      </c>
      <c r="E1597" s="252">
        <v>349</v>
      </c>
      <c r="F1597" s="253">
        <f t="shared" si="396"/>
        <v>1</v>
      </c>
      <c r="G1597" s="84">
        <v>12.16</v>
      </c>
      <c r="H1597" s="48">
        <f t="shared" si="400"/>
        <v>1</v>
      </c>
      <c r="I1597" s="79">
        <f t="shared" si="401"/>
        <v>1</v>
      </c>
      <c r="N1597" s="25" t="str">
        <f t="shared" si="394"/>
        <v>CA</v>
      </c>
      <c r="O1597" s="25">
        <f t="shared" si="385"/>
        <v>11.6</v>
      </c>
      <c r="P1597" s="25">
        <f t="shared" si="386"/>
        <v>12.04</v>
      </c>
      <c r="Q1597" s="25">
        <f t="shared" si="387"/>
        <v>8</v>
      </c>
      <c r="R1597" s="25">
        <f t="shared" si="391"/>
        <v>14.4</v>
      </c>
      <c r="S1597" s="25">
        <f t="shared" si="388"/>
        <v>325</v>
      </c>
      <c r="T1597" s="25">
        <f t="shared" si="389"/>
        <v>380</v>
      </c>
    </row>
    <row r="1598" spans="1:20" x14ac:dyDescent="0.25">
      <c r="A1598" s="2">
        <v>46296</v>
      </c>
      <c r="B1598" s="100" t="s">
        <v>502</v>
      </c>
      <c r="C1598" s="76">
        <v>11.7</v>
      </c>
      <c r="D1598" s="48">
        <f t="shared" si="395"/>
        <v>1</v>
      </c>
      <c r="E1598" s="252">
        <v>347</v>
      </c>
      <c r="F1598" s="253">
        <f t="shared" si="396"/>
        <v>1</v>
      </c>
      <c r="G1598" s="84">
        <v>12.04</v>
      </c>
      <c r="H1598" s="48">
        <f t="shared" si="400"/>
        <v>1</v>
      </c>
      <c r="I1598" s="79">
        <f t="shared" si="401"/>
        <v>1</v>
      </c>
      <c r="N1598" s="25" t="str">
        <f t="shared" si="394"/>
        <v>CA</v>
      </c>
      <c r="O1598" s="25">
        <f t="shared" si="385"/>
        <v>11.6</v>
      </c>
      <c r="P1598" s="25">
        <f t="shared" si="386"/>
        <v>12.04</v>
      </c>
      <c r="Q1598" s="25">
        <f t="shared" si="387"/>
        <v>8</v>
      </c>
      <c r="R1598" s="25">
        <f t="shared" si="391"/>
        <v>14.4</v>
      </c>
      <c r="S1598" s="25">
        <f t="shared" si="388"/>
        <v>325</v>
      </c>
      <c r="T1598" s="25">
        <f t="shared" si="389"/>
        <v>380</v>
      </c>
    </row>
    <row r="1599" spans="1:20" x14ac:dyDescent="0.25">
      <c r="A1599" s="2">
        <v>46297</v>
      </c>
      <c r="B1599" s="100" t="s">
        <v>1792</v>
      </c>
      <c r="C1599" s="76">
        <v>11.7</v>
      </c>
      <c r="D1599" s="48">
        <f t="shared" si="395"/>
        <v>1</v>
      </c>
      <c r="E1599" s="252">
        <v>356</v>
      </c>
      <c r="F1599" s="253">
        <f t="shared" si="396"/>
        <v>1</v>
      </c>
      <c r="G1599" s="84">
        <v>12.11</v>
      </c>
      <c r="H1599" s="48">
        <f t="shared" si="400"/>
        <v>1</v>
      </c>
      <c r="I1599" s="79">
        <f t="shared" si="401"/>
        <v>1</v>
      </c>
      <c r="N1599" s="25" t="str">
        <f t="shared" si="394"/>
        <v>CA</v>
      </c>
      <c r="O1599" s="25">
        <f t="shared" si="385"/>
        <v>11.6</v>
      </c>
      <c r="P1599" s="25">
        <f t="shared" si="386"/>
        <v>12.04</v>
      </c>
      <c r="Q1599" s="25">
        <f t="shared" si="387"/>
        <v>8</v>
      </c>
      <c r="R1599" s="25">
        <f t="shared" si="391"/>
        <v>14.4</v>
      </c>
      <c r="S1599" s="25">
        <f t="shared" si="388"/>
        <v>325</v>
      </c>
      <c r="T1599" s="25">
        <f t="shared" si="389"/>
        <v>380</v>
      </c>
    </row>
    <row r="1600" spans="1:20" x14ac:dyDescent="0.25">
      <c r="A1600" s="2">
        <v>46297</v>
      </c>
      <c r="B1600" s="100" t="s">
        <v>1793</v>
      </c>
      <c r="C1600" s="76">
        <v>11.6</v>
      </c>
      <c r="D1600" s="48">
        <f t="shared" si="395"/>
        <v>1</v>
      </c>
      <c r="E1600" s="252">
        <v>363</v>
      </c>
      <c r="F1600" s="253">
        <f t="shared" si="396"/>
        <v>1</v>
      </c>
      <c r="G1600" s="84">
        <v>12.25</v>
      </c>
      <c r="H1600" s="48">
        <f t="shared" si="400"/>
        <v>1</v>
      </c>
      <c r="I1600" s="79">
        <f t="shared" si="401"/>
        <v>1</v>
      </c>
      <c r="N1600" s="25" t="str">
        <f t="shared" si="394"/>
        <v>CA</v>
      </c>
      <c r="O1600" s="25">
        <f t="shared" si="385"/>
        <v>11.6</v>
      </c>
      <c r="P1600" s="25">
        <f t="shared" si="386"/>
        <v>12.04</v>
      </c>
      <c r="Q1600" s="25">
        <f t="shared" si="387"/>
        <v>8</v>
      </c>
      <c r="R1600" s="25">
        <f t="shared" si="391"/>
        <v>14.4</v>
      </c>
      <c r="S1600" s="25">
        <f t="shared" si="388"/>
        <v>325</v>
      </c>
      <c r="T1600" s="25">
        <f t="shared" si="389"/>
        <v>380</v>
      </c>
    </row>
    <row r="1601" spans="1:20" x14ac:dyDescent="0.25">
      <c r="A1601" s="2">
        <v>46297</v>
      </c>
      <c r="B1601" s="100" t="s">
        <v>1794</v>
      </c>
      <c r="C1601" s="76">
        <v>11.8</v>
      </c>
      <c r="D1601" s="48">
        <f t="shared" si="395"/>
        <v>1</v>
      </c>
      <c r="E1601" s="252">
        <v>370</v>
      </c>
      <c r="F1601" s="253">
        <f t="shared" si="396"/>
        <v>1</v>
      </c>
      <c r="G1601" s="130"/>
      <c r="H1601" s="48"/>
      <c r="I1601" s="219">
        <v>1</v>
      </c>
      <c r="N1601" s="25" t="str">
        <f t="shared" si="394"/>
        <v>CA</v>
      </c>
      <c r="O1601" s="25">
        <f t="shared" si="385"/>
        <v>11.6</v>
      </c>
      <c r="P1601" s="25">
        <f t="shared" si="386"/>
        <v>12.04</v>
      </c>
      <c r="Q1601" s="25">
        <f t="shared" si="387"/>
        <v>8</v>
      </c>
      <c r="R1601" s="25">
        <f t="shared" si="391"/>
        <v>14.4</v>
      </c>
      <c r="S1601" s="25">
        <f t="shared" si="388"/>
        <v>325</v>
      </c>
      <c r="T1601" s="25">
        <f t="shared" si="389"/>
        <v>380</v>
      </c>
    </row>
    <row r="1602" spans="1:20" x14ac:dyDescent="0.25">
      <c r="A1602" s="2"/>
      <c r="B1602" s="100" t="s">
        <v>1796</v>
      </c>
      <c r="C1602" s="76"/>
      <c r="D1602" s="48"/>
      <c r="E1602" s="252"/>
      <c r="F1602" s="253"/>
      <c r="G1602" s="84"/>
      <c r="H1602" s="48"/>
      <c r="I1602" s="79"/>
      <c r="N1602" s="25" t="str">
        <f t="shared" si="394"/>
        <v>CA</v>
      </c>
      <c r="O1602" s="25">
        <f t="shared" si="385"/>
        <v>11.6</v>
      </c>
      <c r="P1602" s="25">
        <f t="shared" si="386"/>
        <v>12.04</v>
      </c>
      <c r="Q1602" s="25">
        <f t="shared" si="387"/>
        <v>8</v>
      </c>
      <c r="R1602" s="25">
        <f t="shared" si="391"/>
        <v>14.4</v>
      </c>
      <c r="S1602" s="25">
        <f t="shared" si="388"/>
        <v>325</v>
      </c>
      <c r="T1602" s="25">
        <f t="shared" si="389"/>
        <v>380</v>
      </c>
    </row>
    <row r="1603" spans="1:20" x14ac:dyDescent="0.25">
      <c r="A1603" s="2"/>
      <c r="B1603" s="100" t="s">
        <v>1797</v>
      </c>
      <c r="C1603" s="76"/>
      <c r="D1603" s="48"/>
      <c r="E1603" s="252"/>
      <c r="F1603" s="253"/>
      <c r="G1603" s="84"/>
      <c r="H1603" s="48"/>
      <c r="I1603" s="79"/>
      <c r="N1603" s="25" t="str">
        <f t="shared" si="394"/>
        <v>CA</v>
      </c>
      <c r="O1603" s="25">
        <f t="shared" si="385"/>
        <v>11.6</v>
      </c>
      <c r="P1603" s="25">
        <f t="shared" si="386"/>
        <v>12.04</v>
      </c>
      <c r="Q1603" s="25">
        <f t="shared" si="387"/>
        <v>8</v>
      </c>
      <c r="R1603" s="25">
        <f t="shared" si="391"/>
        <v>14.4</v>
      </c>
      <c r="S1603" s="25">
        <f t="shared" si="388"/>
        <v>325</v>
      </c>
      <c r="T1603" s="25">
        <f t="shared" si="389"/>
        <v>380</v>
      </c>
    </row>
    <row r="1604" spans="1:20" x14ac:dyDescent="0.25">
      <c r="A1604" s="2"/>
      <c r="B1604" s="100" t="s">
        <v>1798</v>
      </c>
      <c r="C1604" s="76"/>
      <c r="D1604" s="48"/>
      <c r="E1604" s="252"/>
      <c r="F1604" s="253"/>
      <c r="G1604" s="84"/>
      <c r="H1604" s="48"/>
      <c r="I1604" s="79"/>
      <c r="N1604" s="25" t="str">
        <f t="shared" si="394"/>
        <v>CA</v>
      </c>
      <c r="O1604" s="25">
        <f t="shared" si="385"/>
        <v>11.6</v>
      </c>
      <c r="P1604" s="25">
        <f t="shared" si="386"/>
        <v>12.04</v>
      </c>
      <c r="Q1604" s="25">
        <f t="shared" si="387"/>
        <v>8</v>
      </c>
      <c r="R1604" s="25">
        <f t="shared" si="391"/>
        <v>14.4</v>
      </c>
      <c r="S1604" s="25">
        <f t="shared" si="388"/>
        <v>325</v>
      </c>
      <c r="T1604" s="25">
        <f t="shared" si="389"/>
        <v>380</v>
      </c>
    </row>
    <row r="1605" spans="1:20" x14ac:dyDescent="0.25">
      <c r="A1605" s="2"/>
      <c r="B1605" s="100" t="s">
        <v>1799</v>
      </c>
      <c r="C1605" s="76"/>
      <c r="D1605" s="48"/>
      <c r="E1605" s="270"/>
      <c r="F1605" s="253"/>
      <c r="G1605" s="84"/>
      <c r="H1605" s="48"/>
      <c r="I1605" s="79"/>
      <c r="N1605" s="25" t="str">
        <f t="shared" si="394"/>
        <v>CA</v>
      </c>
      <c r="O1605" s="25">
        <f t="shared" si="385"/>
        <v>11.6</v>
      </c>
      <c r="P1605" s="25">
        <f t="shared" si="386"/>
        <v>12.04</v>
      </c>
      <c r="Q1605" s="25">
        <f t="shared" si="387"/>
        <v>8</v>
      </c>
      <c r="R1605" s="25">
        <f t="shared" si="391"/>
        <v>14.4</v>
      </c>
      <c r="S1605" s="25">
        <f t="shared" si="388"/>
        <v>325</v>
      </c>
      <c r="T1605" s="25">
        <f t="shared" si="389"/>
        <v>380</v>
      </c>
    </row>
    <row r="1606" spans="1:20" x14ac:dyDescent="0.25">
      <c r="A1606" s="2"/>
      <c r="B1606" s="100" t="s">
        <v>1800</v>
      </c>
      <c r="C1606" s="76"/>
      <c r="D1606" s="48"/>
      <c r="E1606" s="270"/>
      <c r="F1606" s="253"/>
      <c r="G1606" s="84"/>
      <c r="H1606" s="48"/>
      <c r="I1606" s="79"/>
      <c r="N1606" s="25" t="str">
        <f t="shared" si="394"/>
        <v>CA</v>
      </c>
      <c r="O1606" s="25">
        <f t="shared" si="385"/>
        <v>11.6</v>
      </c>
      <c r="P1606" s="25">
        <f t="shared" si="386"/>
        <v>12.04</v>
      </c>
      <c r="Q1606" s="25">
        <f t="shared" si="387"/>
        <v>8</v>
      </c>
      <c r="R1606" s="25">
        <f t="shared" si="391"/>
        <v>14.4</v>
      </c>
      <c r="S1606" s="25">
        <f t="shared" si="388"/>
        <v>325</v>
      </c>
      <c r="T1606" s="25">
        <f t="shared" si="389"/>
        <v>380</v>
      </c>
    </row>
    <row r="1607" spans="1:20" x14ac:dyDescent="0.25">
      <c r="A1607" s="2"/>
      <c r="B1607" s="100" t="s">
        <v>1801</v>
      </c>
      <c r="C1607" s="76"/>
      <c r="D1607" s="48"/>
      <c r="E1607" s="270"/>
      <c r="F1607" s="253"/>
      <c r="G1607" s="84"/>
      <c r="H1607" s="48"/>
      <c r="I1607" s="79"/>
      <c r="N1607" s="25" t="str">
        <f t="shared" si="394"/>
        <v>CA</v>
      </c>
      <c r="O1607" s="25">
        <f t="shared" si="385"/>
        <v>11.6</v>
      </c>
      <c r="P1607" s="25">
        <f t="shared" si="386"/>
        <v>12.04</v>
      </c>
      <c r="Q1607" s="25">
        <f t="shared" si="387"/>
        <v>8</v>
      </c>
      <c r="R1607" s="25">
        <f t="shared" si="391"/>
        <v>14.4</v>
      </c>
      <c r="S1607" s="25">
        <f t="shared" si="388"/>
        <v>325</v>
      </c>
      <c r="T1607" s="25">
        <f t="shared" si="389"/>
        <v>380</v>
      </c>
    </row>
    <row r="1608" spans="1:20" x14ac:dyDescent="0.25">
      <c r="A1608" s="2"/>
      <c r="B1608" s="100" t="s">
        <v>1802</v>
      </c>
      <c r="C1608" s="76"/>
      <c r="D1608" s="48"/>
      <c r="E1608" s="309"/>
      <c r="F1608" s="253"/>
      <c r="G1608" s="84"/>
      <c r="H1608" s="48"/>
      <c r="I1608" s="79"/>
      <c r="N1608" s="25" t="str">
        <f t="shared" si="394"/>
        <v>CA</v>
      </c>
      <c r="O1608" s="25">
        <f t="shared" si="385"/>
        <v>11.6</v>
      </c>
      <c r="P1608" s="25">
        <f t="shared" si="386"/>
        <v>12.04</v>
      </c>
      <c r="Q1608" s="25">
        <f t="shared" si="387"/>
        <v>8</v>
      </c>
      <c r="R1608" s="25">
        <f t="shared" si="391"/>
        <v>14.4</v>
      </c>
      <c r="S1608" s="25">
        <f t="shared" si="388"/>
        <v>325</v>
      </c>
      <c r="T1608" s="25">
        <f t="shared" si="389"/>
        <v>380</v>
      </c>
    </row>
    <row r="1609" spans="1:20" x14ac:dyDescent="0.25">
      <c r="A1609" s="2"/>
      <c r="B1609" s="100" t="s">
        <v>1803</v>
      </c>
      <c r="C1609" s="76"/>
      <c r="D1609" s="48"/>
      <c r="E1609" s="309"/>
      <c r="F1609" s="253"/>
      <c r="G1609" s="84"/>
      <c r="H1609" s="48"/>
      <c r="I1609" s="79"/>
      <c r="N1609" s="25" t="str">
        <f t="shared" si="394"/>
        <v>CA</v>
      </c>
      <c r="O1609" s="25">
        <f t="shared" si="385"/>
        <v>11.6</v>
      </c>
      <c r="P1609" s="25">
        <f t="shared" si="386"/>
        <v>12.04</v>
      </c>
      <c r="Q1609" s="25">
        <f t="shared" si="387"/>
        <v>8</v>
      </c>
      <c r="R1609" s="25">
        <f t="shared" si="391"/>
        <v>14.4</v>
      </c>
      <c r="S1609" s="25">
        <f t="shared" si="388"/>
        <v>325</v>
      </c>
      <c r="T1609" s="25">
        <f t="shared" si="389"/>
        <v>380</v>
      </c>
    </row>
    <row r="1610" spans="1:20" x14ac:dyDescent="0.25">
      <c r="A1610" s="2"/>
      <c r="B1610" s="100"/>
      <c r="C1610" s="76"/>
      <c r="D1610" s="48"/>
      <c r="E1610" s="270"/>
      <c r="F1610" s="253"/>
      <c r="G1610" s="84"/>
      <c r="H1610" s="48"/>
      <c r="I1610" s="79"/>
      <c r="N1610" s="25" t="str">
        <f t="shared" si="394"/>
        <v/>
      </c>
      <c r="O1610" s="25" t="e">
        <f t="shared" si="385"/>
        <v>#N/A</v>
      </c>
      <c r="P1610" s="25" t="e">
        <f t="shared" si="386"/>
        <v>#N/A</v>
      </c>
      <c r="Q1610" s="25" t="e">
        <f t="shared" si="387"/>
        <v>#N/A</v>
      </c>
      <c r="R1610" s="25" t="e">
        <f t="shared" si="391"/>
        <v>#N/A</v>
      </c>
      <c r="S1610" s="25" t="e">
        <f t="shared" si="388"/>
        <v>#N/A</v>
      </c>
      <c r="T1610" s="25" t="e">
        <f t="shared" si="389"/>
        <v>#N/A</v>
      </c>
    </row>
    <row r="1611" spans="1:20" x14ac:dyDescent="0.25">
      <c r="A1611" s="2"/>
      <c r="B1611" s="100"/>
      <c r="C1611" s="76"/>
      <c r="D1611" s="48"/>
      <c r="E1611" s="270"/>
      <c r="F1611" s="253"/>
      <c r="G1611" s="84"/>
      <c r="H1611" s="48"/>
      <c r="I1611" s="79"/>
      <c r="N1611" s="25" t="str">
        <f t="shared" si="394"/>
        <v/>
      </c>
      <c r="O1611" s="25" t="e">
        <f t="shared" ref="O1611:O1674" si="402">VLOOKUP($N1611,$N$3:$R$11,2,FALSE)</f>
        <v>#N/A</v>
      </c>
      <c r="P1611" s="25" t="e">
        <f t="shared" ref="P1611:P1674" si="403">VLOOKUP($N1611,$N$3:$R$11,3,FALSE)</f>
        <v>#N/A</v>
      </c>
      <c r="Q1611" s="25" t="e">
        <f t="shared" ref="Q1611:Q1674" si="404">VLOOKUP($N1611,$N$3:$R$11,4,FALSE)</f>
        <v>#N/A</v>
      </c>
      <c r="R1611" s="25" t="e">
        <f t="shared" si="391"/>
        <v>#N/A</v>
      </c>
      <c r="S1611" s="25" t="e">
        <f t="shared" ref="S1611:S1674" si="405">VLOOKUP($N1611,$N$3:$T$11,6,FALSE)</f>
        <v>#N/A</v>
      </c>
      <c r="T1611" s="25" t="e">
        <f t="shared" ref="T1611:T1674" si="406">VLOOKUP($N1611,$N$3:$T$11,7,FALSE)</f>
        <v>#N/A</v>
      </c>
    </row>
    <row r="1612" spans="1:20" x14ac:dyDescent="0.25">
      <c r="A1612" s="2"/>
      <c r="B1612" s="100"/>
      <c r="C1612" s="76"/>
      <c r="D1612" s="48"/>
      <c r="E1612" s="309"/>
      <c r="F1612" s="253"/>
      <c r="G1612" s="84"/>
      <c r="H1612" s="48"/>
      <c r="I1612" s="79"/>
      <c r="N1612" s="25" t="str">
        <f t="shared" si="394"/>
        <v/>
      </c>
      <c r="O1612" s="25" t="e">
        <f t="shared" si="402"/>
        <v>#N/A</v>
      </c>
      <c r="P1612" s="25" t="e">
        <f t="shared" si="403"/>
        <v>#N/A</v>
      </c>
      <c r="Q1612" s="25" t="e">
        <f t="shared" si="404"/>
        <v>#N/A</v>
      </c>
      <c r="R1612" s="25" t="e">
        <f t="shared" si="391"/>
        <v>#N/A</v>
      </c>
      <c r="S1612" s="25" t="e">
        <f t="shared" si="405"/>
        <v>#N/A</v>
      </c>
      <c r="T1612" s="25" t="e">
        <f t="shared" si="406"/>
        <v>#N/A</v>
      </c>
    </row>
    <row r="1613" spans="1:20" x14ac:dyDescent="0.25">
      <c r="A1613" s="2"/>
      <c r="B1613" s="100"/>
      <c r="C1613" s="76"/>
      <c r="D1613" s="48"/>
      <c r="E1613" s="309"/>
      <c r="F1613" s="253"/>
      <c r="G1613" s="84"/>
      <c r="H1613" s="48"/>
      <c r="I1613" s="79"/>
      <c r="N1613" s="25" t="str">
        <f t="shared" si="394"/>
        <v/>
      </c>
      <c r="O1613" s="25" t="e">
        <f t="shared" si="402"/>
        <v>#N/A</v>
      </c>
      <c r="P1613" s="25" t="e">
        <f t="shared" si="403"/>
        <v>#N/A</v>
      </c>
      <c r="Q1613" s="25" t="e">
        <f t="shared" si="404"/>
        <v>#N/A</v>
      </c>
      <c r="R1613" s="25" t="e">
        <f t="shared" si="391"/>
        <v>#N/A</v>
      </c>
      <c r="S1613" s="25" t="e">
        <f t="shared" si="405"/>
        <v>#N/A</v>
      </c>
      <c r="T1613" s="25" t="e">
        <f t="shared" si="406"/>
        <v>#N/A</v>
      </c>
    </row>
    <row r="1614" spans="1:20" x14ac:dyDescent="0.25">
      <c r="A1614" s="2"/>
      <c r="B1614" s="100"/>
      <c r="C1614" s="76"/>
      <c r="D1614" s="48"/>
      <c r="E1614" s="309"/>
      <c r="F1614" s="253"/>
      <c r="G1614" s="84"/>
      <c r="H1614" s="48"/>
      <c r="I1614" s="79"/>
      <c r="N1614" s="25" t="str">
        <f t="shared" si="394"/>
        <v/>
      </c>
      <c r="O1614" s="25" t="e">
        <f t="shared" si="402"/>
        <v>#N/A</v>
      </c>
      <c r="P1614" s="25" t="e">
        <f t="shared" si="403"/>
        <v>#N/A</v>
      </c>
      <c r="Q1614" s="25" t="e">
        <f t="shared" si="404"/>
        <v>#N/A</v>
      </c>
      <c r="R1614" s="25" t="e">
        <f t="shared" si="391"/>
        <v>#N/A</v>
      </c>
      <c r="S1614" s="25" t="e">
        <f t="shared" si="405"/>
        <v>#N/A</v>
      </c>
      <c r="T1614" s="25" t="e">
        <f t="shared" si="406"/>
        <v>#N/A</v>
      </c>
    </row>
    <row r="1615" spans="1:20" x14ac:dyDescent="0.25">
      <c r="A1615" s="2"/>
      <c r="B1615" s="100"/>
      <c r="C1615" s="76"/>
      <c r="D1615" s="48"/>
      <c r="E1615" s="309"/>
      <c r="F1615" s="253"/>
      <c r="G1615" s="84"/>
      <c r="H1615" s="48"/>
      <c r="I1615" s="79"/>
      <c r="N1615" s="25" t="str">
        <f t="shared" si="394"/>
        <v/>
      </c>
      <c r="O1615" s="25" t="e">
        <f t="shared" si="402"/>
        <v>#N/A</v>
      </c>
      <c r="P1615" s="25" t="e">
        <f t="shared" si="403"/>
        <v>#N/A</v>
      </c>
      <c r="Q1615" s="25" t="e">
        <f t="shared" si="404"/>
        <v>#N/A</v>
      </c>
      <c r="R1615" s="25" t="e">
        <f t="shared" ref="R1615:R1678" si="407">VLOOKUP($N1615,$N$3:$R$11,5,FALSE)</f>
        <v>#N/A</v>
      </c>
      <c r="S1615" s="25" t="e">
        <f t="shared" si="405"/>
        <v>#N/A</v>
      </c>
      <c r="T1615" s="25" t="e">
        <f t="shared" si="406"/>
        <v>#N/A</v>
      </c>
    </row>
    <row r="1616" spans="1:20" x14ac:dyDescent="0.25">
      <c r="A1616" s="2"/>
      <c r="B1616" s="100"/>
      <c r="C1616" s="76"/>
      <c r="D1616" s="48"/>
      <c r="E1616" s="270"/>
      <c r="F1616" s="253"/>
      <c r="G1616" s="84"/>
      <c r="H1616" s="48"/>
      <c r="I1616" s="79"/>
      <c r="N1616" s="25" t="str">
        <f t="shared" si="394"/>
        <v/>
      </c>
      <c r="O1616" s="25" t="e">
        <f t="shared" si="402"/>
        <v>#N/A</v>
      </c>
      <c r="P1616" s="25" t="e">
        <f t="shared" si="403"/>
        <v>#N/A</v>
      </c>
      <c r="Q1616" s="25" t="e">
        <f t="shared" si="404"/>
        <v>#N/A</v>
      </c>
      <c r="R1616" s="25" t="e">
        <f t="shared" si="407"/>
        <v>#N/A</v>
      </c>
      <c r="S1616" s="25" t="e">
        <f t="shared" si="405"/>
        <v>#N/A</v>
      </c>
      <c r="T1616" s="25" t="e">
        <f t="shared" si="406"/>
        <v>#N/A</v>
      </c>
    </row>
    <row r="1617" spans="1:20" x14ac:dyDescent="0.25">
      <c r="A1617" s="2"/>
      <c r="B1617" s="100"/>
      <c r="C1617" s="76"/>
      <c r="D1617" s="48"/>
      <c r="E1617" s="309"/>
      <c r="F1617" s="253"/>
      <c r="G1617" s="84"/>
      <c r="H1617" s="48"/>
      <c r="I1617" s="79"/>
      <c r="N1617" s="25" t="str">
        <f t="shared" si="394"/>
        <v/>
      </c>
      <c r="O1617" s="25" t="e">
        <f t="shared" si="402"/>
        <v>#N/A</v>
      </c>
      <c r="P1617" s="25" t="e">
        <f t="shared" si="403"/>
        <v>#N/A</v>
      </c>
      <c r="Q1617" s="25" t="e">
        <f t="shared" si="404"/>
        <v>#N/A</v>
      </c>
      <c r="R1617" s="25" t="e">
        <f t="shared" si="407"/>
        <v>#N/A</v>
      </c>
      <c r="S1617" s="25" t="e">
        <f t="shared" si="405"/>
        <v>#N/A</v>
      </c>
      <c r="T1617" s="25" t="e">
        <f t="shared" si="406"/>
        <v>#N/A</v>
      </c>
    </row>
    <row r="1618" spans="1:20" x14ac:dyDescent="0.25">
      <c r="A1618" s="2"/>
      <c r="B1618" s="100"/>
      <c r="C1618" s="76"/>
      <c r="D1618" s="48"/>
      <c r="E1618" s="270"/>
      <c r="F1618" s="253"/>
      <c r="G1618" s="84"/>
      <c r="H1618" s="48"/>
      <c r="I1618" s="79"/>
      <c r="N1618" s="25" t="str">
        <f t="shared" si="394"/>
        <v/>
      </c>
      <c r="O1618" s="25" t="e">
        <f t="shared" si="402"/>
        <v>#N/A</v>
      </c>
      <c r="P1618" s="25" t="e">
        <f t="shared" si="403"/>
        <v>#N/A</v>
      </c>
      <c r="Q1618" s="25" t="e">
        <f t="shared" si="404"/>
        <v>#N/A</v>
      </c>
      <c r="R1618" s="25" t="e">
        <f t="shared" si="407"/>
        <v>#N/A</v>
      </c>
      <c r="S1618" s="25" t="e">
        <f t="shared" si="405"/>
        <v>#N/A</v>
      </c>
      <c r="T1618" s="25" t="e">
        <f t="shared" si="406"/>
        <v>#N/A</v>
      </c>
    </row>
    <row r="1619" spans="1:20" x14ac:dyDescent="0.25">
      <c r="A1619" s="2"/>
      <c r="B1619" s="100"/>
      <c r="C1619" s="76"/>
      <c r="D1619" s="48"/>
      <c r="E1619" s="309"/>
      <c r="F1619" s="253"/>
      <c r="G1619" s="84"/>
      <c r="H1619" s="48"/>
      <c r="I1619" s="79"/>
      <c r="N1619" s="25" t="str">
        <f t="shared" si="394"/>
        <v/>
      </c>
      <c r="O1619" s="25" t="e">
        <f t="shared" si="402"/>
        <v>#N/A</v>
      </c>
      <c r="P1619" s="25" t="e">
        <f t="shared" si="403"/>
        <v>#N/A</v>
      </c>
      <c r="Q1619" s="25" t="e">
        <f t="shared" si="404"/>
        <v>#N/A</v>
      </c>
      <c r="R1619" s="25" t="e">
        <f t="shared" si="407"/>
        <v>#N/A</v>
      </c>
      <c r="S1619" s="25" t="e">
        <f t="shared" si="405"/>
        <v>#N/A</v>
      </c>
      <c r="T1619" s="25" t="e">
        <f t="shared" si="406"/>
        <v>#N/A</v>
      </c>
    </row>
    <row r="1620" spans="1:20" x14ac:dyDescent="0.25">
      <c r="A1620" s="2"/>
      <c r="B1620" s="100"/>
      <c r="C1620" s="76"/>
      <c r="D1620" s="48"/>
      <c r="E1620" s="309"/>
      <c r="F1620" s="253"/>
      <c r="G1620" s="84"/>
      <c r="H1620" s="48"/>
      <c r="I1620" s="219"/>
      <c r="N1620" s="25" t="str">
        <f t="shared" si="394"/>
        <v/>
      </c>
      <c r="O1620" s="25" t="e">
        <f t="shared" si="402"/>
        <v>#N/A</v>
      </c>
      <c r="P1620" s="25" t="e">
        <f t="shared" si="403"/>
        <v>#N/A</v>
      </c>
      <c r="Q1620" s="25" t="e">
        <f t="shared" si="404"/>
        <v>#N/A</v>
      </c>
      <c r="R1620" s="25" t="e">
        <f t="shared" si="407"/>
        <v>#N/A</v>
      </c>
      <c r="S1620" s="25" t="e">
        <f t="shared" si="405"/>
        <v>#N/A</v>
      </c>
      <c r="T1620" s="25" t="e">
        <f t="shared" si="406"/>
        <v>#N/A</v>
      </c>
    </row>
    <row r="1621" spans="1:20" x14ac:dyDescent="0.25">
      <c r="A1621" s="2"/>
      <c r="B1621" s="100"/>
      <c r="C1621" s="76"/>
      <c r="D1621" s="48"/>
      <c r="E1621" s="309"/>
      <c r="F1621" s="253"/>
      <c r="G1621" s="84"/>
      <c r="H1621" s="48"/>
      <c r="I1621" s="79"/>
      <c r="N1621" s="25" t="str">
        <f t="shared" si="394"/>
        <v/>
      </c>
      <c r="O1621" s="25" t="e">
        <f t="shared" si="402"/>
        <v>#N/A</v>
      </c>
      <c r="P1621" s="25" t="e">
        <f t="shared" si="403"/>
        <v>#N/A</v>
      </c>
      <c r="Q1621" s="25" t="e">
        <f t="shared" si="404"/>
        <v>#N/A</v>
      </c>
      <c r="R1621" s="25" t="e">
        <f t="shared" si="407"/>
        <v>#N/A</v>
      </c>
      <c r="S1621" s="25" t="e">
        <f t="shared" si="405"/>
        <v>#N/A</v>
      </c>
      <c r="T1621" s="25" t="e">
        <f t="shared" si="406"/>
        <v>#N/A</v>
      </c>
    </row>
    <row r="1622" spans="1:20" x14ac:dyDescent="0.25">
      <c r="A1622" s="2"/>
      <c r="B1622" s="100"/>
      <c r="C1622" s="76"/>
      <c r="D1622" s="48"/>
      <c r="E1622" s="309"/>
      <c r="F1622" s="253"/>
      <c r="G1622" s="84"/>
      <c r="H1622" s="48"/>
      <c r="I1622" s="79"/>
      <c r="N1622" s="25" t="str">
        <f t="shared" si="394"/>
        <v/>
      </c>
      <c r="O1622" s="25" t="e">
        <f t="shared" si="402"/>
        <v>#N/A</v>
      </c>
      <c r="P1622" s="25" t="e">
        <f t="shared" si="403"/>
        <v>#N/A</v>
      </c>
      <c r="Q1622" s="25" t="e">
        <f t="shared" si="404"/>
        <v>#N/A</v>
      </c>
      <c r="R1622" s="25" t="e">
        <f t="shared" si="407"/>
        <v>#N/A</v>
      </c>
      <c r="S1622" s="25" t="e">
        <f t="shared" si="405"/>
        <v>#N/A</v>
      </c>
      <c r="T1622" s="25" t="e">
        <f t="shared" si="406"/>
        <v>#N/A</v>
      </c>
    </row>
    <row r="1623" spans="1:20" x14ac:dyDescent="0.25">
      <c r="A1623" s="2"/>
      <c r="B1623" s="100"/>
      <c r="C1623" s="76"/>
      <c r="D1623" s="48"/>
      <c r="E1623" s="309"/>
      <c r="F1623" s="253"/>
      <c r="G1623" s="84"/>
      <c r="H1623" s="48"/>
      <c r="I1623" s="79"/>
      <c r="N1623" s="25" t="str">
        <f t="shared" si="394"/>
        <v/>
      </c>
      <c r="O1623" s="25" t="e">
        <f t="shared" si="402"/>
        <v>#N/A</v>
      </c>
      <c r="P1623" s="25" t="e">
        <f t="shared" si="403"/>
        <v>#N/A</v>
      </c>
      <c r="Q1623" s="25" t="e">
        <f t="shared" si="404"/>
        <v>#N/A</v>
      </c>
      <c r="R1623" s="25" t="e">
        <f t="shared" si="407"/>
        <v>#N/A</v>
      </c>
      <c r="S1623" s="25" t="e">
        <f t="shared" si="405"/>
        <v>#N/A</v>
      </c>
      <c r="T1623" s="25" t="e">
        <f t="shared" si="406"/>
        <v>#N/A</v>
      </c>
    </row>
    <row r="1624" spans="1:20" x14ac:dyDescent="0.25">
      <c r="A1624" s="2"/>
      <c r="B1624" s="100"/>
      <c r="C1624" s="76"/>
      <c r="D1624" s="48"/>
      <c r="E1624" s="309"/>
      <c r="F1624" s="253"/>
      <c r="G1624" s="84"/>
      <c r="H1624" s="48"/>
      <c r="I1624" s="79"/>
      <c r="N1624" s="25" t="str">
        <f t="shared" si="394"/>
        <v/>
      </c>
      <c r="O1624" s="25" t="e">
        <f t="shared" si="402"/>
        <v>#N/A</v>
      </c>
      <c r="P1624" s="25" t="e">
        <f t="shared" si="403"/>
        <v>#N/A</v>
      </c>
      <c r="Q1624" s="25" t="e">
        <f t="shared" si="404"/>
        <v>#N/A</v>
      </c>
      <c r="R1624" s="25" t="e">
        <f t="shared" si="407"/>
        <v>#N/A</v>
      </c>
      <c r="S1624" s="25" t="e">
        <f t="shared" si="405"/>
        <v>#N/A</v>
      </c>
      <c r="T1624" s="25" t="e">
        <f t="shared" si="406"/>
        <v>#N/A</v>
      </c>
    </row>
    <row r="1625" spans="1:20" x14ac:dyDescent="0.25">
      <c r="A1625" s="2"/>
      <c r="B1625" s="100"/>
      <c r="C1625" s="76"/>
      <c r="D1625" s="48"/>
      <c r="E1625" s="309"/>
      <c r="F1625" s="253"/>
      <c r="G1625" s="84"/>
      <c r="H1625" s="48"/>
      <c r="I1625" s="79"/>
      <c r="N1625" s="25" t="str">
        <f t="shared" si="394"/>
        <v/>
      </c>
      <c r="O1625" s="25" t="e">
        <f t="shared" si="402"/>
        <v>#N/A</v>
      </c>
      <c r="P1625" s="25" t="e">
        <f t="shared" si="403"/>
        <v>#N/A</v>
      </c>
      <c r="Q1625" s="25" t="e">
        <f t="shared" si="404"/>
        <v>#N/A</v>
      </c>
      <c r="R1625" s="25" t="e">
        <f t="shared" si="407"/>
        <v>#N/A</v>
      </c>
      <c r="S1625" s="25" t="e">
        <f t="shared" si="405"/>
        <v>#N/A</v>
      </c>
      <c r="T1625" s="25" t="e">
        <f t="shared" si="406"/>
        <v>#N/A</v>
      </c>
    </row>
    <row r="1626" spans="1:20" x14ac:dyDescent="0.25">
      <c r="A1626" s="2"/>
      <c r="B1626" s="100"/>
      <c r="C1626" s="76"/>
      <c r="D1626" s="48"/>
      <c r="E1626" s="270"/>
      <c r="F1626" s="253"/>
      <c r="G1626" s="84"/>
      <c r="H1626" s="48"/>
      <c r="I1626" s="79"/>
      <c r="N1626" s="25" t="str">
        <f t="shared" si="394"/>
        <v/>
      </c>
      <c r="O1626" s="25" t="e">
        <f t="shared" si="402"/>
        <v>#N/A</v>
      </c>
      <c r="P1626" s="25" t="e">
        <f t="shared" si="403"/>
        <v>#N/A</v>
      </c>
      <c r="Q1626" s="25" t="e">
        <f t="shared" si="404"/>
        <v>#N/A</v>
      </c>
      <c r="R1626" s="25" t="e">
        <f t="shared" si="407"/>
        <v>#N/A</v>
      </c>
      <c r="S1626" s="25" t="e">
        <f t="shared" si="405"/>
        <v>#N/A</v>
      </c>
      <c r="T1626" s="25" t="e">
        <f t="shared" si="406"/>
        <v>#N/A</v>
      </c>
    </row>
    <row r="1627" spans="1:20" x14ac:dyDescent="0.25">
      <c r="A1627" s="2"/>
      <c r="B1627" s="100"/>
      <c r="C1627" s="76"/>
      <c r="D1627" s="48"/>
      <c r="E1627" s="309"/>
      <c r="F1627" s="253"/>
      <c r="G1627" s="84"/>
      <c r="H1627" s="48"/>
      <c r="I1627" s="79"/>
      <c r="N1627" s="25" t="str">
        <f t="shared" si="394"/>
        <v/>
      </c>
      <c r="O1627" s="25" t="e">
        <f t="shared" si="402"/>
        <v>#N/A</v>
      </c>
      <c r="P1627" s="25" t="e">
        <f t="shared" si="403"/>
        <v>#N/A</v>
      </c>
      <c r="Q1627" s="25" t="e">
        <f t="shared" si="404"/>
        <v>#N/A</v>
      </c>
      <c r="R1627" s="25" t="e">
        <f t="shared" si="407"/>
        <v>#N/A</v>
      </c>
      <c r="S1627" s="25" t="e">
        <f t="shared" si="405"/>
        <v>#N/A</v>
      </c>
      <c r="T1627" s="25" t="e">
        <f t="shared" si="406"/>
        <v>#N/A</v>
      </c>
    </row>
    <row r="1628" spans="1:20" x14ac:dyDescent="0.25">
      <c r="A1628" s="2"/>
      <c r="B1628" s="100"/>
      <c r="C1628" s="76"/>
      <c r="D1628" s="48"/>
      <c r="E1628" s="309"/>
      <c r="F1628" s="253"/>
      <c r="G1628" s="84"/>
      <c r="H1628" s="48"/>
      <c r="I1628" s="79"/>
      <c r="N1628" s="25" t="str">
        <f t="shared" si="394"/>
        <v/>
      </c>
      <c r="O1628" s="25" t="e">
        <f t="shared" si="402"/>
        <v>#N/A</v>
      </c>
      <c r="P1628" s="25" t="e">
        <f t="shared" si="403"/>
        <v>#N/A</v>
      </c>
      <c r="Q1628" s="25" t="e">
        <f t="shared" si="404"/>
        <v>#N/A</v>
      </c>
      <c r="R1628" s="25" t="e">
        <f t="shared" si="407"/>
        <v>#N/A</v>
      </c>
      <c r="S1628" s="25" t="e">
        <f t="shared" si="405"/>
        <v>#N/A</v>
      </c>
      <c r="T1628" s="25" t="e">
        <f t="shared" si="406"/>
        <v>#N/A</v>
      </c>
    </row>
    <row r="1629" spans="1:20" x14ac:dyDescent="0.25">
      <c r="A1629" s="2"/>
      <c r="B1629" s="100"/>
      <c r="C1629" s="76"/>
      <c r="D1629" s="48"/>
      <c r="E1629" s="309"/>
      <c r="F1629" s="253"/>
      <c r="G1629" s="84"/>
      <c r="H1629" s="48"/>
      <c r="I1629" s="79"/>
      <c r="N1629" s="25" t="str">
        <f t="shared" si="394"/>
        <v/>
      </c>
      <c r="O1629" s="25" t="e">
        <f t="shared" si="402"/>
        <v>#N/A</v>
      </c>
      <c r="P1629" s="25" t="e">
        <f t="shared" si="403"/>
        <v>#N/A</v>
      </c>
      <c r="Q1629" s="25" t="e">
        <f t="shared" si="404"/>
        <v>#N/A</v>
      </c>
      <c r="R1629" s="25" t="e">
        <f t="shared" si="407"/>
        <v>#N/A</v>
      </c>
      <c r="S1629" s="25" t="e">
        <f t="shared" si="405"/>
        <v>#N/A</v>
      </c>
      <c r="T1629" s="25" t="e">
        <f t="shared" si="406"/>
        <v>#N/A</v>
      </c>
    </row>
    <row r="1630" spans="1:20" x14ac:dyDescent="0.25">
      <c r="A1630" s="2"/>
      <c r="B1630" s="100"/>
      <c r="C1630" s="76"/>
      <c r="D1630" s="48"/>
      <c r="E1630" s="309"/>
      <c r="F1630" s="253"/>
      <c r="G1630" s="84"/>
      <c r="H1630" s="48"/>
      <c r="I1630" s="79"/>
      <c r="N1630" s="25" t="str">
        <f t="shared" si="394"/>
        <v/>
      </c>
      <c r="O1630" s="25" t="e">
        <f t="shared" si="402"/>
        <v>#N/A</v>
      </c>
      <c r="P1630" s="25" t="e">
        <f t="shared" si="403"/>
        <v>#N/A</v>
      </c>
      <c r="Q1630" s="25" t="e">
        <f t="shared" si="404"/>
        <v>#N/A</v>
      </c>
      <c r="R1630" s="25" t="e">
        <f t="shared" si="407"/>
        <v>#N/A</v>
      </c>
      <c r="S1630" s="25" t="e">
        <f t="shared" si="405"/>
        <v>#N/A</v>
      </c>
      <c r="T1630" s="25" t="e">
        <f t="shared" si="406"/>
        <v>#N/A</v>
      </c>
    </row>
    <row r="1631" spans="1:20" x14ac:dyDescent="0.25">
      <c r="A1631" s="2"/>
      <c r="B1631" s="100"/>
      <c r="C1631" s="76"/>
      <c r="D1631" s="48"/>
      <c r="E1631" s="270"/>
      <c r="F1631" s="253"/>
      <c r="G1631" s="84"/>
      <c r="H1631" s="48"/>
      <c r="I1631" s="79"/>
      <c r="N1631" s="25" t="str">
        <f t="shared" si="394"/>
        <v/>
      </c>
      <c r="O1631" s="25" t="e">
        <f t="shared" si="402"/>
        <v>#N/A</v>
      </c>
      <c r="P1631" s="25" t="e">
        <f t="shared" si="403"/>
        <v>#N/A</v>
      </c>
      <c r="Q1631" s="25" t="e">
        <f t="shared" si="404"/>
        <v>#N/A</v>
      </c>
      <c r="R1631" s="25" t="e">
        <f t="shared" si="407"/>
        <v>#N/A</v>
      </c>
      <c r="S1631" s="25" t="e">
        <f t="shared" si="405"/>
        <v>#N/A</v>
      </c>
      <c r="T1631" s="25" t="e">
        <f t="shared" si="406"/>
        <v>#N/A</v>
      </c>
    </row>
    <row r="1632" spans="1:20" x14ac:dyDescent="0.25">
      <c r="A1632" s="2"/>
      <c r="B1632" s="100"/>
      <c r="C1632" s="76"/>
      <c r="D1632" s="48"/>
      <c r="E1632" s="270"/>
      <c r="F1632" s="253"/>
      <c r="G1632" s="84"/>
      <c r="H1632" s="48"/>
      <c r="I1632" s="79"/>
      <c r="N1632" s="25" t="str">
        <f t="shared" si="394"/>
        <v/>
      </c>
      <c r="O1632" s="25" t="e">
        <f t="shared" si="402"/>
        <v>#N/A</v>
      </c>
      <c r="P1632" s="25" t="e">
        <f t="shared" si="403"/>
        <v>#N/A</v>
      </c>
      <c r="Q1632" s="25" t="e">
        <f t="shared" si="404"/>
        <v>#N/A</v>
      </c>
      <c r="R1632" s="25" t="e">
        <f t="shared" si="407"/>
        <v>#N/A</v>
      </c>
      <c r="S1632" s="25" t="e">
        <f t="shared" si="405"/>
        <v>#N/A</v>
      </c>
      <c r="T1632" s="25" t="e">
        <f t="shared" si="406"/>
        <v>#N/A</v>
      </c>
    </row>
    <row r="1633" spans="1:20" x14ac:dyDescent="0.25">
      <c r="A1633" s="2"/>
      <c r="B1633" s="100"/>
      <c r="C1633" s="387"/>
      <c r="D1633" s="128"/>
      <c r="E1633" s="270"/>
      <c r="F1633" s="253"/>
      <c r="G1633" s="84"/>
      <c r="H1633" s="48"/>
      <c r="I1633" s="79"/>
      <c r="N1633" s="25" t="str">
        <f t="shared" si="394"/>
        <v/>
      </c>
      <c r="O1633" s="25" t="e">
        <f t="shared" si="402"/>
        <v>#N/A</v>
      </c>
      <c r="P1633" s="25" t="e">
        <f t="shared" si="403"/>
        <v>#N/A</v>
      </c>
      <c r="Q1633" s="25" t="e">
        <f t="shared" si="404"/>
        <v>#N/A</v>
      </c>
      <c r="R1633" s="25" t="e">
        <f t="shared" si="407"/>
        <v>#N/A</v>
      </c>
      <c r="S1633" s="25" t="e">
        <f t="shared" si="405"/>
        <v>#N/A</v>
      </c>
      <c r="T1633" s="25" t="e">
        <f t="shared" si="406"/>
        <v>#N/A</v>
      </c>
    </row>
    <row r="1634" spans="1:20" x14ac:dyDescent="0.25">
      <c r="A1634" s="2"/>
      <c r="B1634" s="100"/>
      <c r="C1634" s="76"/>
      <c r="D1634" s="48"/>
      <c r="E1634" s="270"/>
      <c r="F1634" s="253"/>
      <c r="G1634" s="84"/>
      <c r="H1634" s="48"/>
      <c r="I1634" s="79"/>
      <c r="N1634" s="25" t="str">
        <f t="shared" si="394"/>
        <v/>
      </c>
      <c r="O1634" s="25" t="e">
        <f t="shared" si="402"/>
        <v>#N/A</v>
      </c>
      <c r="P1634" s="25" t="e">
        <f t="shared" si="403"/>
        <v>#N/A</v>
      </c>
      <c r="Q1634" s="25" t="e">
        <f t="shared" si="404"/>
        <v>#N/A</v>
      </c>
      <c r="R1634" s="25" t="e">
        <f t="shared" si="407"/>
        <v>#N/A</v>
      </c>
      <c r="S1634" s="25" t="e">
        <f t="shared" si="405"/>
        <v>#N/A</v>
      </c>
      <c r="T1634" s="25" t="e">
        <f t="shared" si="406"/>
        <v>#N/A</v>
      </c>
    </row>
    <row r="1635" spans="1:20" x14ac:dyDescent="0.25">
      <c r="A1635" s="2"/>
      <c r="B1635" s="100"/>
      <c r="C1635" s="76"/>
      <c r="D1635" s="48"/>
      <c r="E1635" s="252"/>
      <c r="F1635" s="253"/>
      <c r="G1635" s="84"/>
      <c r="H1635" s="48"/>
      <c r="I1635" s="79"/>
      <c r="N1635" s="25" t="str">
        <f t="shared" ref="N1635:N1698" si="408">LEFT(B1635,2)</f>
        <v/>
      </c>
      <c r="O1635" s="25" t="e">
        <f t="shared" si="402"/>
        <v>#N/A</v>
      </c>
      <c r="P1635" s="25" t="e">
        <f t="shared" si="403"/>
        <v>#N/A</v>
      </c>
      <c r="Q1635" s="25" t="e">
        <f t="shared" si="404"/>
        <v>#N/A</v>
      </c>
      <c r="R1635" s="25" t="e">
        <f t="shared" si="407"/>
        <v>#N/A</v>
      </c>
      <c r="S1635" s="25" t="e">
        <f t="shared" si="405"/>
        <v>#N/A</v>
      </c>
      <c r="T1635" s="25" t="e">
        <f t="shared" si="406"/>
        <v>#N/A</v>
      </c>
    </row>
    <row r="1636" spans="1:20" x14ac:dyDescent="0.25">
      <c r="A1636" s="2"/>
      <c r="B1636" s="100"/>
      <c r="C1636" s="76"/>
      <c r="D1636" s="48"/>
      <c r="E1636" s="252"/>
      <c r="F1636" s="253"/>
      <c r="G1636" s="84"/>
      <c r="H1636" s="48"/>
      <c r="I1636" s="79"/>
      <c r="N1636" s="25" t="str">
        <f t="shared" si="408"/>
        <v/>
      </c>
      <c r="O1636" s="25" t="e">
        <f t="shared" si="402"/>
        <v>#N/A</v>
      </c>
      <c r="P1636" s="25" t="e">
        <f t="shared" si="403"/>
        <v>#N/A</v>
      </c>
      <c r="Q1636" s="25" t="e">
        <f t="shared" si="404"/>
        <v>#N/A</v>
      </c>
      <c r="R1636" s="25" t="e">
        <f t="shared" si="407"/>
        <v>#N/A</v>
      </c>
      <c r="S1636" s="25" t="e">
        <f t="shared" si="405"/>
        <v>#N/A</v>
      </c>
      <c r="T1636" s="25" t="e">
        <f t="shared" si="406"/>
        <v>#N/A</v>
      </c>
    </row>
    <row r="1637" spans="1:20" x14ac:dyDescent="0.25">
      <c r="A1637" s="2"/>
      <c r="B1637" s="100"/>
      <c r="C1637" s="76"/>
      <c r="D1637" s="48"/>
      <c r="E1637" s="252"/>
      <c r="F1637" s="253"/>
      <c r="G1637" s="84"/>
      <c r="H1637" s="48"/>
      <c r="I1637" s="79"/>
      <c r="N1637" s="25" t="str">
        <f t="shared" si="408"/>
        <v/>
      </c>
      <c r="O1637" s="25" t="e">
        <f t="shared" si="402"/>
        <v>#N/A</v>
      </c>
      <c r="P1637" s="25" t="e">
        <f t="shared" si="403"/>
        <v>#N/A</v>
      </c>
      <c r="Q1637" s="25" t="e">
        <f t="shared" si="404"/>
        <v>#N/A</v>
      </c>
      <c r="R1637" s="25" t="e">
        <f t="shared" si="407"/>
        <v>#N/A</v>
      </c>
      <c r="S1637" s="25" t="e">
        <f t="shared" si="405"/>
        <v>#N/A</v>
      </c>
      <c r="T1637" s="25" t="e">
        <f t="shared" si="406"/>
        <v>#N/A</v>
      </c>
    </row>
    <row r="1638" spans="1:20" x14ac:dyDescent="0.25">
      <c r="A1638" s="2"/>
      <c r="B1638" s="100"/>
      <c r="C1638" s="76"/>
      <c r="D1638" s="48"/>
      <c r="E1638" s="252"/>
      <c r="F1638" s="253"/>
      <c r="G1638" s="84"/>
      <c r="H1638" s="48"/>
      <c r="I1638" s="79"/>
      <c r="N1638" s="25" t="str">
        <f t="shared" si="408"/>
        <v/>
      </c>
      <c r="O1638" s="25" t="e">
        <f t="shared" si="402"/>
        <v>#N/A</v>
      </c>
      <c r="P1638" s="25" t="e">
        <f t="shared" si="403"/>
        <v>#N/A</v>
      </c>
      <c r="Q1638" s="25" t="e">
        <f t="shared" si="404"/>
        <v>#N/A</v>
      </c>
      <c r="R1638" s="25" t="e">
        <f t="shared" si="407"/>
        <v>#N/A</v>
      </c>
      <c r="S1638" s="25" t="e">
        <f t="shared" si="405"/>
        <v>#N/A</v>
      </c>
      <c r="T1638" s="25" t="e">
        <f t="shared" si="406"/>
        <v>#N/A</v>
      </c>
    </row>
    <row r="1639" spans="1:20" x14ac:dyDescent="0.25">
      <c r="A1639" s="2"/>
      <c r="B1639" s="100"/>
      <c r="C1639" s="76"/>
      <c r="D1639" s="48"/>
      <c r="E1639" s="252"/>
      <c r="F1639" s="253"/>
      <c r="G1639" s="84"/>
      <c r="H1639" s="48"/>
      <c r="I1639" s="79"/>
      <c r="N1639" s="25" t="str">
        <f t="shared" si="408"/>
        <v/>
      </c>
      <c r="O1639" s="25" t="e">
        <f t="shared" si="402"/>
        <v>#N/A</v>
      </c>
      <c r="P1639" s="25" t="e">
        <f t="shared" si="403"/>
        <v>#N/A</v>
      </c>
      <c r="Q1639" s="25" t="e">
        <f t="shared" si="404"/>
        <v>#N/A</v>
      </c>
      <c r="R1639" s="25" t="e">
        <f t="shared" si="407"/>
        <v>#N/A</v>
      </c>
      <c r="S1639" s="25" t="e">
        <f t="shared" si="405"/>
        <v>#N/A</v>
      </c>
      <c r="T1639" s="25" t="e">
        <f t="shared" si="406"/>
        <v>#N/A</v>
      </c>
    </row>
    <row r="1640" spans="1:20" x14ac:dyDescent="0.25">
      <c r="A1640" s="2"/>
      <c r="B1640" s="100"/>
      <c r="C1640" s="76"/>
      <c r="D1640" s="48"/>
      <c r="E1640" s="252"/>
      <c r="F1640" s="253"/>
      <c r="G1640" s="84"/>
      <c r="H1640" s="48"/>
      <c r="I1640" s="79"/>
      <c r="N1640" s="25" t="str">
        <f t="shared" si="408"/>
        <v/>
      </c>
      <c r="O1640" s="25" t="e">
        <f t="shared" si="402"/>
        <v>#N/A</v>
      </c>
      <c r="P1640" s="25" t="e">
        <f t="shared" si="403"/>
        <v>#N/A</v>
      </c>
      <c r="Q1640" s="25" t="e">
        <f t="shared" si="404"/>
        <v>#N/A</v>
      </c>
      <c r="R1640" s="25" t="e">
        <f t="shared" si="407"/>
        <v>#N/A</v>
      </c>
      <c r="S1640" s="25" t="e">
        <f t="shared" si="405"/>
        <v>#N/A</v>
      </c>
      <c r="T1640" s="25" t="e">
        <f t="shared" si="406"/>
        <v>#N/A</v>
      </c>
    </row>
    <row r="1641" spans="1:20" x14ac:dyDescent="0.25">
      <c r="A1641" s="2"/>
      <c r="B1641" s="100"/>
      <c r="C1641" s="76"/>
      <c r="D1641" s="48"/>
      <c r="E1641" s="270"/>
      <c r="F1641" s="253"/>
      <c r="G1641" s="84"/>
      <c r="H1641" s="48"/>
      <c r="I1641" s="79"/>
      <c r="N1641" s="25" t="str">
        <f t="shared" si="408"/>
        <v/>
      </c>
      <c r="O1641" s="25" t="e">
        <f t="shared" si="402"/>
        <v>#N/A</v>
      </c>
      <c r="P1641" s="25" t="e">
        <f t="shared" si="403"/>
        <v>#N/A</v>
      </c>
      <c r="Q1641" s="25" t="e">
        <f t="shared" si="404"/>
        <v>#N/A</v>
      </c>
      <c r="R1641" s="25" t="e">
        <f t="shared" si="407"/>
        <v>#N/A</v>
      </c>
      <c r="S1641" s="25" t="e">
        <f t="shared" si="405"/>
        <v>#N/A</v>
      </c>
      <c r="T1641" s="25" t="e">
        <f t="shared" si="406"/>
        <v>#N/A</v>
      </c>
    </row>
    <row r="1642" spans="1:20" x14ac:dyDescent="0.25">
      <c r="A1642" s="2"/>
      <c r="B1642" s="100"/>
      <c r="C1642" s="76"/>
      <c r="D1642" s="48"/>
      <c r="E1642" s="270"/>
      <c r="F1642" s="253"/>
      <c r="G1642" s="84"/>
      <c r="H1642" s="48"/>
      <c r="I1642" s="79"/>
      <c r="N1642" s="25" t="str">
        <f t="shared" si="408"/>
        <v/>
      </c>
      <c r="O1642" s="25" t="e">
        <f t="shared" si="402"/>
        <v>#N/A</v>
      </c>
      <c r="P1642" s="25" t="e">
        <f t="shared" si="403"/>
        <v>#N/A</v>
      </c>
      <c r="Q1642" s="25" t="e">
        <f t="shared" si="404"/>
        <v>#N/A</v>
      </c>
      <c r="R1642" s="25" t="e">
        <f t="shared" si="407"/>
        <v>#N/A</v>
      </c>
      <c r="S1642" s="25" t="e">
        <f t="shared" si="405"/>
        <v>#N/A</v>
      </c>
      <c r="T1642" s="25" t="e">
        <f t="shared" si="406"/>
        <v>#N/A</v>
      </c>
    </row>
    <row r="1643" spans="1:20" x14ac:dyDescent="0.25">
      <c r="A1643" s="2"/>
      <c r="B1643" s="100"/>
      <c r="C1643" s="76"/>
      <c r="D1643" s="48"/>
      <c r="E1643" s="252"/>
      <c r="F1643" s="253"/>
      <c r="G1643" s="84"/>
      <c r="H1643" s="48"/>
      <c r="I1643" s="79"/>
      <c r="N1643" s="25" t="str">
        <f t="shared" si="408"/>
        <v/>
      </c>
      <c r="O1643" s="25" t="e">
        <f t="shared" si="402"/>
        <v>#N/A</v>
      </c>
      <c r="P1643" s="25" t="e">
        <f t="shared" si="403"/>
        <v>#N/A</v>
      </c>
      <c r="Q1643" s="25" t="e">
        <f t="shared" si="404"/>
        <v>#N/A</v>
      </c>
      <c r="R1643" s="25" t="e">
        <f t="shared" si="407"/>
        <v>#N/A</v>
      </c>
      <c r="S1643" s="25" t="e">
        <f t="shared" si="405"/>
        <v>#N/A</v>
      </c>
      <c r="T1643" s="25" t="e">
        <f t="shared" si="406"/>
        <v>#N/A</v>
      </c>
    </row>
    <row r="1644" spans="1:20" x14ac:dyDescent="0.25">
      <c r="A1644" s="2"/>
      <c r="B1644" s="100"/>
      <c r="C1644" s="76"/>
      <c r="D1644" s="48"/>
      <c r="E1644" s="252"/>
      <c r="F1644" s="253"/>
      <c r="G1644" s="84"/>
      <c r="H1644" s="48"/>
      <c r="I1644" s="79"/>
      <c r="N1644" s="25" t="str">
        <f t="shared" si="408"/>
        <v/>
      </c>
      <c r="O1644" s="25" t="e">
        <f t="shared" si="402"/>
        <v>#N/A</v>
      </c>
      <c r="P1644" s="25" t="e">
        <f t="shared" si="403"/>
        <v>#N/A</v>
      </c>
      <c r="Q1644" s="25" t="e">
        <f t="shared" si="404"/>
        <v>#N/A</v>
      </c>
      <c r="R1644" s="25" t="e">
        <f t="shared" si="407"/>
        <v>#N/A</v>
      </c>
      <c r="S1644" s="25" t="e">
        <f t="shared" si="405"/>
        <v>#N/A</v>
      </c>
      <c r="T1644" s="25" t="e">
        <f t="shared" si="406"/>
        <v>#N/A</v>
      </c>
    </row>
    <row r="1645" spans="1:20" x14ac:dyDescent="0.25">
      <c r="A1645" s="2"/>
      <c r="B1645" s="100"/>
      <c r="C1645" s="76"/>
      <c r="D1645" s="48"/>
      <c r="E1645" s="252"/>
      <c r="F1645" s="253"/>
      <c r="G1645" s="84"/>
      <c r="H1645" s="48"/>
      <c r="I1645" s="79"/>
      <c r="N1645" s="25" t="str">
        <f t="shared" si="408"/>
        <v/>
      </c>
      <c r="O1645" s="25" t="e">
        <f t="shared" si="402"/>
        <v>#N/A</v>
      </c>
      <c r="P1645" s="25" t="e">
        <f t="shared" si="403"/>
        <v>#N/A</v>
      </c>
      <c r="Q1645" s="25" t="e">
        <f t="shared" si="404"/>
        <v>#N/A</v>
      </c>
      <c r="R1645" s="25" t="e">
        <f t="shared" si="407"/>
        <v>#N/A</v>
      </c>
      <c r="S1645" s="25" t="e">
        <f t="shared" si="405"/>
        <v>#N/A</v>
      </c>
      <c r="T1645" s="25" t="e">
        <f t="shared" si="406"/>
        <v>#N/A</v>
      </c>
    </row>
    <row r="1646" spans="1:20" x14ac:dyDescent="0.25">
      <c r="A1646" s="2"/>
      <c r="B1646" s="100"/>
      <c r="C1646" s="76"/>
      <c r="D1646" s="48"/>
      <c r="E1646" s="270"/>
      <c r="F1646" s="253"/>
      <c r="G1646" s="84"/>
      <c r="H1646" s="48"/>
      <c r="I1646" s="79"/>
      <c r="N1646" s="25" t="str">
        <f t="shared" si="408"/>
        <v/>
      </c>
      <c r="O1646" s="25" t="e">
        <f t="shared" si="402"/>
        <v>#N/A</v>
      </c>
      <c r="P1646" s="25" t="e">
        <f t="shared" si="403"/>
        <v>#N/A</v>
      </c>
      <c r="Q1646" s="25" t="e">
        <f t="shared" si="404"/>
        <v>#N/A</v>
      </c>
      <c r="R1646" s="25" t="e">
        <f t="shared" si="407"/>
        <v>#N/A</v>
      </c>
      <c r="S1646" s="25" t="e">
        <f t="shared" si="405"/>
        <v>#N/A</v>
      </c>
      <c r="T1646" s="25" t="e">
        <f t="shared" si="406"/>
        <v>#N/A</v>
      </c>
    </row>
    <row r="1647" spans="1:20" x14ac:dyDescent="0.25">
      <c r="A1647" s="2"/>
      <c r="B1647" s="100"/>
      <c r="C1647" s="76"/>
      <c r="D1647" s="48"/>
      <c r="E1647" s="252"/>
      <c r="F1647" s="253"/>
      <c r="G1647" s="84"/>
      <c r="H1647" s="48"/>
      <c r="I1647" s="79"/>
      <c r="N1647" s="25" t="str">
        <f t="shared" si="408"/>
        <v/>
      </c>
      <c r="O1647" s="25" t="e">
        <f t="shared" si="402"/>
        <v>#N/A</v>
      </c>
      <c r="P1647" s="25" t="e">
        <f t="shared" si="403"/>
        <v>#N/A</v>
      </c>
      <c r="Q1647" s="25" t="e">
        <f t="shared" si="404"/>
        <v>#N/A</v>
      </c>
      <c r="R1647" s="25" t="e">
        <f t="shared" si="407"/>
        <v>#N/A</v>
      </c>
      <c r="S1647" s="25" t="e">
        <f t="shared" si="405"/>
        <v>#N/A</v>
      </c>
      <c r="T1647" s="25" t="e">
        <f t="shared" si="406"/>
        <v>#N/A</v>
      </c>
    </row>
    <row r="1648" spans="1:20" x14ac:dyDescent="0.25">
      <c r="A1648" s="2"/>
      <c r="B1648" s="100"/>
      <c r="C1648" s="76"/>
      <c r="D1648" s="48"/>
      <c r="E1648" s="252"/>
      <c r="F1648" s="253"/>
      <c r="G1648" s="84"/>
      <c r="H1648" s="48"/>
      <c r="I1648" s="79"/>
      <c r="N1648" s="25" t="str">
        <f t="shared" si="408"/>
        <v/>
      </c>
      <c r="O1648" s="25" t="e">
        <f t="shared" si="402"/>
        <v>#N/A</v>
      </c>
      <c r="P1648" s="25" t="e">
        <f t="shared" si="403"/>
        <v>#N/A</v>
      </c>
      <c r="Q1648" s="25" t="e">
        <f t="shared" si="404"/>
        <v>#N/A</v>
      </c>
      <c r="R1648" s="25" t="e">
        <f t="shared" si="407"/>
        <v>#N/A</v>
      </c>
      <c r="S1648" s="25" t="e">
        <f t="shared" si="405"/>
        <v>#N/A</v>
      </c>
      <c r="T1648" s="25" t="e">
        <f t="shared" si="406"/>
        <v>#N/A</v>
      </c>
    </row>
    <row r="1649" spans="1:20" x14ac:dyDescent="0.25">
      <c r="A1649" s="2"/>
      <c r="B1649" s="100"/>
      <c r="C1649" s="76"/>
      <c r="D1649" s="48"/>
      <c r="E1649" s="270"/>
      <c r="F1649" s="253"/>
      <c r="G1649" s="84"/>
      <c r="H1649" s="48"/>
      <c r="I1649" s="79"/>
      <c r="N1649" s="25" t="str">
        <f t="shared" si="408"/>
        <v/>
      </c>
      <c r="O1649" s="25" t="e">
        <f t="shared" si="402"/>
        <v>#N/A</v>
      </c>
      <c r="P1649" s="25" t="e">
        <f t="shared" si="403"/>
        <v>#N/A</v>
      </c>
      <c r="Q1649" s="25" t="e">
        <f t="shared" si="404"/>
        <v>#N/A</v>
      </c>
      <c r="R1649" s="25" t="e">
        <f t="shared" si="407"/>
        <v>#N/A</v>
      </c>
      <c r="S1649" s="25" t="e">
        <f t="shared" si="405"/>
        <v>#N/A</v>
      </c>
      <c r="T1649" s="25" t="e">
        <f t="shared" si="406"/>
        <v>#N/A</v>
      </c>
    </row>
    <row r="1650" spans="1:20" x14ac:dyDescent="0.25">
      <c r="A1650" s="2"/>
      <c r="B1650" s="100"/>
      <c r="C1650" s="76"/>
      <c r="D1650" s="48"/>
      <c r="E1650" s="270"/>
      <c r="F1650" s="253"/>
      <c r="G1650" s="84"/>
      <c r="H1650" s="48"/>
      <c r="I1650" s="79"/>
      <c r="N1650" s="25" t="str">
        <f t="shared" si="408"/>
        <v/>
      </c>
      <c r="O1650" s="25" t="e">
        <f t="shared" si="402"/>
        <v>#N/A</v>
      </c>
      <c r="P1650" s="25" t="e">
        <f t="shared" si="403"/>
        <v>#N/A</v>
      </c>
      <c r="Q1650" s="25" t="e">
        <f t="shared" si="404"/>
        <v>#N/A</v>
      </c>
      <c r="R1650" s="25" t="e">
        <f t="shared" si="407"/>
        <v>#N/A</v>
      </c>
      <c r="S1650" s="25" t="e">
        <f t="shared" si="405"/>
        <v>#N/A</v>
      </c>
      <c r="T1650" s="25" t="e">
        <f t="shared" si="406"/>
        <v>#N/A</v>
      </c>
    </row>
    <row r="1651" spans="1:20" x14ac:dyDescent="0.25">
      <c r="A1651" s="2"/>
      <c r="B1651" s="100"/>
      <c r="C1651" s="76"/>
      <c r="D1651" s="48"/>
      <c r="E1651" s="270"/>
      <c r="F1651" s="253"/>
      <c r="G1651" s="84"/>
      <c r="H1651" s="48"/>
      <c r="I1651" s="79"/>
      <c r="N1651" s="25" t="str">
        <f t="shared" si="408"/>
        <v/>
      </c>
      <c r="O1651" s="25" t="e">
        <f t="shared" si="402"/>
        <v>#N/A</v>
      </c>
      <c r="P1651" s="25" t="e">
        <f t="shared" si="403"/>
        <v>#N/A</v>
      </c>
      <c r="Q1651" s="25" t="e">
        <f t="shared" si="404"/>
        <v>#N/A</v>
      </c>
      <c r="R1651" s="25" t="e">
        <f t="shared" si="407"/>
        <v>#N/A</v>
      </c>
      <c r="S1651" s="25" t="e">
        <f t="shared" si="405"/>
        <v>#N/A</v>
      </c>
      <c r="T1651" s="25" t="e">
        <f t="shared" si="406"/>
        <v>#N/A</v>
      </c>
    </row>
    <row r="1652" spans="1:20" x14ac:dyDescent="0.25">
      <c r="A1652" s="2"/>
      <c r="B1652" s="100"/>
      <c r="C1652" s="76"/>
      <c r="D1652" s="48"/>
      <c r="E1652" s="270"/>
      <c r="F1652" s="253"/>
      <c r="G1652" s="84"/>
      <c r="H1652" s="48"/>
      <c r="I1652" s="79"/>
      <c r="N1652" s="25" t="str">
        <f t="shared" si="408"/>
        <v/>
      </c>
      <c r="O1652" s="25" t="e">
        <f t="shared" si="402"/>
        <v>#N/A</v>
      </c>
      <c r="P1652" s="25" t="e">
        <f t="shared" si="403"/>
        <v>#N/A</v>
      </c>
      <c r="Q1652" s="25" t="e">
        <f t="shared" si="404"/>
        <v>#N/A</v>
      </c>
      <c r="R1652" s="25" t="e">
        <f t="shared" si="407"/>
        <v>#N/A</v>
      </c>
      <c r="S1652" s="25" t="e">
        <f t="shared" si="405"/>
        <v>#N/A</v>
      </c>
      <c r="T1652" s="25" t="e">
        <f t="shared" si="406"/>
        <v>#N/A</v>
      </c>
    </row>
    <row r="1653" spans="1:20" x14ac:dyDescent="0.25">
      <c r="A1653" s="2"/>
      <c r="B1653" s="100"/>
      <c r="C1653" s="76"/>
      <c r="D1653" s="48"/>
      <c r="E1653" s="252"/>
      <c r="F1653" s="253"/>
      <c r="G1653" s="84"/>
      <c r="H1653" s="48"/>
      <c r="I1653" s="79"/>
      <c r="N1653" s="25" t="str">
        <f t="shared" si="408"/>
        <v/>
      </c>
      <c r="O1653" s="25" t="e">
        <f t="shared" si="402"/>
        <v>#N/A</v>
      </c>
      <c r="P1653" s="25" t="e">
        <f t="shared" si="403"/>
        <v>#N/A</v>
      </c>
      <c r="Q1653" s="25" t="e">
        <f t="shared" si="404"/>
        <v>#N/A</v>
      </c>
      <c r="R1653" s="25" t="e">
        <f t="shared" si="407"/>
        <v>#N/A</v>
      </c>
      <c r="S1653" s="25" t="e">
        <f t="shared" si="405"/>
        <v>#N/A</v>
      </c>
      <c r="T1653" s="25" t="e">
        <f t="shared" si="406"/>
        <v>#N/A</v>
      </c>
    </row>
    <row r="1654" spans="1:20" x14ac:dyDescent="0.25">
      <c r="A1654" s="2"/>
      <c r="B1654" s="100"/>
      <c r="C1654" s="76"/>
      <c r="D1654" s="48"/>
      <c r="E1654" s="252"/>
      <c r="F1654" s="253"/>
      <c r="G1654" s="84"/>
      <c r="H1654" s="48"/>
      <c r="I1654" s="79"/>
      <c r="N1654" s="25" t="str">
        <f t="shared" si="408"/>
        <v/>
      </c>
      <c r="O1654" s="25" t="e">
        <f t="shared" si="402"/>
        <v>#N/A</v>
      </c>
      <c r="P1654" s="25" t="e">
        <f t="shared" si="403"/>
        <v>#N/A</v>
      </c>
      <c r="Q1654" s="25" t="e">
        <f t="shared" si="404"/>
        <v>#N/A</v>
      </c>
      <c r="R1654" s="25" t="e">
        <f t="shared" si="407"/>
        <v>#N/A</v>
      </c>
      <c r="S1654" s="25" t="e">
        <f t="shared" si="405"/>
        <v>#N/A</v>
      </c>
      <c r="T1654" s="25" t="e">
        <f t="shared" si="406"/>
        <v>#N/A</v>
      </c>
    </row>
    <row r="1655" spans="1:20" x14ac:dyDescent="0.25">
      <c r="A1655" s="2"/>
      <c r="B1655" s="100"/>
      <c r="C1655" s="76"/>
      <c r="D1655" s="48"/>
      <c r="E1655" s="252"/>
      <c r="F1655" s="253"/>
      <c r="G1655" s="84"/>
      <c r="H1655" s="48"/>
      <c r="I1655" s="79"/>
      <c r="N1655" s="25" t="str">
        <f t="shared" si="408"/>
        <v/>
      </c>
      <c r="O1655" s="25" t="e">
        <f t="shared" si="402"/>
        <v>#N/A</v>
      </c>
      <c r="P1655" s="25" t="e">
        <f t="shared" si="403"/>
        <v>#N/A</v>
      </c>
      <c r="Q1655" s="25" t="e">
        <f t="shared" si="404"/>
        <v>#N/A</v>
      </c>
      <c r="R1655" s="25" t="e">
        <f t="shared" si="407"/>
        <v>#N/A</v>
      </c>
      <c r="S1655" s="25" t="e">
        <f t="shared" si="405"/>
        <v>#N/A</v>
      </c>
      <c r="T1655" s="25" t="e">
        <f t="shared" si="406"/>
        <v>#N/A</v>
      </c>
    </row>
    <row r="1656" spans="1:20" x14ac:dyDescent="0.25">
      <c r="A1656" s="2"/>
      <c r="B1656" s="100"/>
      <c r="C1656" s="76"/>
      <c r="D1656" s="48"/>
      <c r="E1656" s="252"/>
      <c r="F1656" s="253"/>
      <c r="G1656" s="84"/>
      <c r="H1656" s="48"/>
      <c r="I1656" s="79"/>
      <c r="N1656" s="25" t="str">
        <f t="shared" si="408"/>
        <v/>
      </c>
      <c r="O1656" s="25" t="e">
        <f t="shared" si="402"/>
        <v>#N/A</v>
      </c>
      <c r="P1656" s="25" t="e">
        <f t="shared" si="403"/>
        <v>#N/A</v>
      </c>
      <c r="Q1656" s="25" t="e">
        <f t="shared" si="404"/>
        <v>#N/A</v>
      </c>
      <c r="R1656" s="25" t="e">
        <f t="shared" si="407"/>
        <v>#N/A</v>
      </c>
      <c r="S1656" s="25" t="e">
        <f t="shared" si="405"/>
        <v>#N/A</v>
      </c>
      <c r="T1656" s="25" t="e">
        <f t="shared" si="406"/>
        <v>#N/A</v>
      </c>
    </row>
    <row r="1657" spans="1:20" x14ac:dyDescent="0.25">
      <c r="A1657" s="2"/>
      <c r="B1657" s="100"/>
      <c r="C1657" s="76"/>
      <c r="D1657" s="48"/>
      <c r="E1657" s="270"/>
      <c r="F1657" s="253"/>
      <c r="G1657" s="84"/>
      <c r="H1657" s="48"/>
      <c r="I1657" s="79"/>
      <c r="N1657" s="25" t="str">
        <f t="shared" si="408"/>
        <v/>
      </c>
      <c r="O1657" s="25" t="e">
        <f t="shared" si="402"/>
        <v>#N/A</v>
      </c>
      <c r="P1657" s="25" t="e">
        <f t="shared" si="403"/>
        <v>#N/A</v>
      </c>
      <c r="Q1657" s="25" t="e">
        <f t="shared" si="404"/>
        <v>#N/A</v>
      </c>
      <c r="R1657" s="25" t="e">
        <f t="shared" si="407"/>
        <v>#N/A</v>
      </c>
      <c r="S1657" s="25" t="e">
        <f t="shared" si="405"/>
        <v>#N/A</v>
      </c>
      <c r="T1657" s="25" t="e">
        <f t="shared" si="406"/>
        <v>#N/A</v>
      </c>
    </row>
    <row r="1658" spans="1:20" x14ac:dyDescent="0.25">
      <c r="A1658" s="2"/>
      <c r="B1658" s="100"/>
      <c r="C1658" s="76"/>
      <c r="D1658" s="48"/>
      <c r="E1658" s="252"/>
      <c r="F1658" s="253"/>
      <c r="G1658" s="84"/>
      <c r="H1658" s="48"/>
      <c r="I1658" s="79"/>
      <c r="N1658" s="25" t="str">
        <f t="shared" si="408"/>
        <v/>
      </c>
      <c r="O1658" s="25" t="e">
        <f t="shared" si="402"/>
        <v>#N/A</v>
      </c>
      <c r="P1658" s="25" t="e">
        <f t="shared" si="403"/>
        <v>#N/A</v>
      </c>
      <c r="Q1658" s="25" t="e">
        <f t="shared" si="404"/>
        <v>#N/A</v>
      </c>
      <c r="R1658" s="25" t="e">
        <f t="shared" si="407"/>
        <v>#N/A</v>
      </c>
      <c r="S1658" s="25" t="e">
        <f t="shared" si="405"/>
        <v>#N/A</v>
      </c>
      <c r="T1658" s="25" t="e">
        <f t="shared" si="406"/>
        <v>#N/A</v>
      </c>
    </row>
    <row r="1659" spans="1:20" x14ac:dyDescent="0.25">
      <c r="A1659" s="2"/>
      <c r="B1659" s="100"/>
      <c r="C1659" s="76"/>
      <c r="D1659" s="48"/>
      <c r="E1659" s="252"/>
      <c r="F1659" s="253"/>
      <c r="G1659" s="84"/>
      <c r="H1659" s="48"/>
      <c r="I1659" s="79"/>
      <c r="N1659" s="25" t="str">
        <f t="shared" si="408"/>
        <v/>
      </c>
      <c r="O1659" s="25" t="e">
        <f t="shared" si="402"/>
        <v>#N/A</v>
      </c>
      <c r="P1659" s="25" t="e">
        <f t="shared" si="403"/>
        <v>#N/A</v>
      </c>
      <c r="Q1659" s="25" t="e">
        <f t="shared" si="404"/>
        <v>#N/A</v>
      </c>
      <c r="R1659" s="25" t="e">
        <f t="shared" si="407"/>
        <v>#N/A</v>
      </c>
      <c r="S1659" s="25" t="e">
        <f t="shared" si="405"/>
        <v>#N/A</v>
      </c>
      <c r="T1659" s="25" t="e">
        <f t="shared" si="406"/>
        <v>#N/A</v>
      </c>
    </row>
    <row r="1660" spans="1:20" x14ac:dyDescent="0.25">
      <c r="A1660" s="2"/>
      <c r="B1660" s="100"/>
      <c r="C1660" s="76"/>
      <c r="D1660" s="48"/>
      <c r="E1660" s="252"/>
      <c r="F1660" s="253"/>
      <c r="G1660" s="84"/>
      <c r="H1660" s="48"/>
      <c r="I1660" s="79"/>
      <c r="N1660" s="25" t="str">
        <f t="shared" si="408"/>
        <v/>
      </c>
      <c r="O1660" s="25" t="e">
        <f t="shared" si="402"/>
        <v>#N/A</v>
      </c>
      <c r="P1660" s="25" t="e">
        <f t="shared" si="403"/>
        <v>#N/A</v>
      </c>
      <c r="Q1660" s="25" t="e">
        <f t="shared" si="404"/>
        <v>#N/A</v>
      </c>
      <c r="R1660" s="25" t="e">
        <f t="shared" si="407"/>
        <v>#N/A</v>
      </c>
      <c r="S1660" s="25" t="e">
        <f t="shared" si="405"/>
        <v>#N/A</v>
      </c>
      <c r="T1660" s="25" t="e">
        <f t="shared" si="406"/>
        <v>#N/A</v>
      </c>
    </row>
    <row r="1661" spans="1:20" x14ac:dyDescent="0.25">
      <c r="A1661" s="406"/>
      <c r="B1661" s="407"/>
      <c r="C1661" s="408"/>
      <c r="D1661" s="48"/>
      <c r="E1661" s="252"/>
      <c r="F1661" s="253"/>
      <c r="G1661" s="84"/>
      <c r="H1661" s="48"/>
      <c r="I1661" s="79"/>
      <c r="N1661" s="25" t="str">
        <f t="shared" si="408"/>
        <v/>
      </c>
      <c r="O1661" s="25" t="e">
        <f t="shared" si="402"/>
        <v>#N/A</v>
      </c>
      <c r="P1661" s="25" t="e">
        <f t="shared" si="403"/>
        <v>#N/A</v>
      </c>
      <c r="Q1661" s="25" t="e">
        <f t="shared" si="404"/>
        <v>#N/A</v>
      </c>
      <c r="R1661" s="25" t="e">
        <f t="shared" si="407"/>
        <v>#N/A</v>
      </c>
      <c r="S1661" s="25" t="e">
        <f t="shared" si="405"/>
        <v>#N/A</v>
      </c>
      <c r="T1661" s="25" t="e">
        <f t="shared" si="406"/>
        <v>#N/A</v>
      </c>
    </row>
    <row r="1662" spans="1:20" x14ac:dyDescent="0.25">
      <c r="A1662" s="406"/>
      <c r="B1662" s="407"/>
      <c r="C1662" s="408"/>
      <c r="D1662" s="48"/>
      <c r="E1662" s="252"/>
      <c r="F1662" s="253"/>
      <c r="G1662" s="84"/>
      <c r="H1662" s="48"/>
      <c r="I1662" s="79"/>
      <c r="N1662" s="25" t="str">
        <f t="shared" si="408"/>
        <v/>
      </c>
      <c r="O1662" s="25" t="e">
        <f t="shared" si="402"/>
        <v>#N/A</v>
      </c>
      <c r="P1662" s="25" t="e">
        <f t="shared" si="403"/>
        <v>#N/A</v>
      </c>
      <c r="Q1662" s="25" t="e">
        <f t="shared" si="404"/>
        <v>#N/A</v>
      </c>
      <c r="R1662" s="25" t="e">
        <f t="shared" si="407"/>
        <v>#N/A</v>
      </c>
      <c r="S1662" s="25" t="e">
        <f t="shared" si="405"/>
        <v>#N/A</v>
      </c>
      <c r="T1662" s="25" t="e">
        <f t="shared" si="406"/>
        <v>#N/A</v>
      </c>
    </row>
    <row r="1663" spans="1:20" x14ac:dyDescent="0.25">
      <c r="A1663" s="406"/>
      <c r="B1663" s="407"/>
      <c r="C1663" s="408"/>
      <c r="D1663" s="48"/>
      <c r="E1663" s="252"/>
      <c r="F1663" s="253"/>
      <c r="G1663" s="84"/>
      <c r="H1663" s="48"/>
      <c r="I1663" s="79"/>
      <c r="N1663" s="25" t="str">
        <f t="shared" si="408"/>
        <v/>
      </c>
      <c r="O1663" s="25" t="e">
        <f t="shared" si="402"/>
        <v>#N/A</v>
      </c>
      <c r="P1663" s="25" t="e">
        <f t="shared" si="403"/>
        <v>#N/A</v>
      </c>
      <c r="Q1663" s="25" t="e">
        <f t="shared" si="404"/>
        <v>#N/A</v>
      </c>
      <c r="R1663" s="25" t="e">
        <f t="shared" si="407"/>
        <v>#N/A</v>
      </c>
      <c r="S1663" s="25" t="e">
        <f t="shared" si="405"/>
        <v>#N/A</v>
      </c>
      <c r="T1663" s="25" t="e">
        <f t="shared" si="406"/>
        <v>#N/A</v>
      </c>
    </row>
    <row r="1664" spans="1:20" x14ac:dyDescent="0.25">
      <c r="A1664" s="406"/>
      <c r="B1664" s="407"/>
      <c r="C1664" s="408"/>
      <c r="D1664" s="48"/>
      <c r="E1664" s="252"/>
      <c r="F1664" s="253"/>
      <c r="G1664" s="84"/>
      <c r="H1664" s="48"/>
      <c r="I1664" s="79"/>
      <c r="N1664" s="25" t="str">
        <f t="shared" si="408"/>
        <v/>
      </c>
      <c r="O1664" s="25" t="e">
        <f t="shared" si="402"/>
        <v>#N/A</v>
      </c>
      <c r="P1664" s="25" t="e">
        <f t="shared" si="403"/>
        <v>#N/A</v>
      </c>
      <c r="Q1664" s="25" t="e">
        <f t="shared" si="404"/>
        <v>#N/A</v>
      </c>
      <c r="R1664" s="25" t="e">
        <f t="shared" si="407"/>
        <v>#N/A</v>
      </c>
      <c r="S1664" s="25" t="e">
        <f t="shared" si="405"/>
        <v>#N/A</v>
      </c>
      <c r="T1664" s="25" t="e">
        <f t="shared" si="406"/>
        <v>#N/A</v>
      </c>
    </row>
    <row r="1665" spans="1:20" x14ac:dyDescent="0.25">
      <c r="A1665" s="2"/>
      <c r="B1665" s="100"/>
      <c r="C1665" s="76"/>
      <c r="D1665" s="48"/>
      <c r="E1665" s="270"/>
      <c r="F1665" s="253"/>
      <c r="G1665" s="84"/>
      <c r="H1665" s="48"/>
      <c r="I1665" s="79"/>
      <c r="N1665" s="25" t="str">
        <f t="shared" si="408"/>
        <v/>
      </c>
      <c r="O1665" s="25" t="e">
        <f t="shared" si="402"/>
        <v>#N/A</v>
      </c>
      <c r="P1665" s="25" t="e">
        <f t="shared" si="403"/>
        <v>#N/A</v>
      </c>
      <c r="Q1665" s="25" t="e">
        <f t="shared" si="404"/>
        <v>#N/A</v>
      </c>
      <c r="R1665" s="25" t="e">
        <f t="shared" si="407"/>
        <v>#N/A</v>
      </c>
      <c r="S1665" s="25" t="e">
        <f t="shared" si="405"/>
        <v>#N/A</v>
      </c>
      <c r="T1665" s="25" t="e">
        <f t="shared" si="406"/>
        <v>#N/A</v>
      </c>
    </row>
    <row r="1666" spans="1:20" x14ac:dyDescent="0.25">
      <c r="A1666" s="2"/>
      <c r="B1666" s="100"/>
      <c r="C1666" s="76"/>
      <c r="D1666" s="48"/>
      <c r="E1666" s="252"/>
      <c r="F1666" s="253"/>
      <c r="G1666" s="84"/>
      <c r="H1666" s="48"/>
      <c r="I1666" s="79"/>
      <c r="N1666" s="25" t="str">
        <f t="shared" si="408"/>
        <v/>
      </c>
      <c r="O1666" s="25" t="e">
        <f t="shared" si="402"/>
        <v>#N/A</v>
      </c>
      <c r="P1666" s="25" t="e">
        <f t="shared" si="403"/>
        <v>#N/A</v>
      </c>
      <c r="Q1666" s="25" t="e">
        <f t="shared" si="404"/>
        <v>#N/A</v>
      </c>
      <c r="R1666" s="25" t="e">
        <f t="shared" si="407"/>
        <v>#N/A</v>
      </c>
      <c r="S1666" s="25" t="e">
        <f t="shared" si="405"/>
        <v>#N/A</v>
      </c>
      <c r="T1666" s="25" t="e">
        <f t="shared" si="406"/>
        <v>#N/A</v>
      </c>
    </row>
    <row r="1667" spans="1:20" x14ac:dyDescent="0.25">
      <c r="A1667" s="2"/>
      <c r="B1667" s="100"/>
      <c r="C1667" s="76"/>
      <c r="D1667" s="48"/>
      <c r="E1667" s="252"/>
      <c r="F1667" s="253"/>
      <c r="G1667" s="84"/>
      <c r="H1667" s="48"/>
      <c r="I1667" s="79"/>
      <c r="N1667" s="25" t="str">
        <f t="shared" si="408"/>
        <v/>
      </c>
      <c r="O1667" s="25" t="e">
        <f t="shared" si="402"/>
        <v>#N/A</v>
      </c>
      <c r="P1667" s="25" t="e">
        <f t="shared" si="403"/>
        <v>#N/A</v>
      </c>
      <c r="Q1667" s="25" t="e">
        <f t="shared" si="404"/>
        <v>#N/A</v>
      </c>
      <c r="R1667" s="25" t="e">
        <f t="shared" si="407"/>
        <v>#N/A</v>
      </c>
      <c r="S1667" s="25" t="e">
        <f t="shared" si="405"/>
        <v>#N/A</v>
      </c>
      <c r="T1667" s="25" t="e">
        <f t="shared" si="406"/>
        <v>#N/A</v>
      </c>
    </row>
    <row r="1668" spans="1:20" x14ac:dyDescent="0.25">
      <c r="A1668" s="2"/>
      <c r="B1668" s="100"/>
      <c r="C1668" s="76"/>
      <c r="D1668" s="48"/>
      <c r="E1668" s="252"/>
      <c r="F1668" s="253"/>
      <c r="G1668" s="84"/>
      <c r="H1668" s="48"/>
      <c r="I1668" s="79"/>
      <c r="N1668" s="25" t="str">
        <f t="shared" si="408"/>
        <v/>
      </c>
      <c r="O1668" s="25" t="e">
        <f t="shared" si="402"/>
        <v>#N/A</v>
      </c>
      <c r="P1668" s="25" t="e">
        <f t="shared" si="403"/>
        <v>#N/A</v>
      </c>
      <c r="Q1668" s="25" t="e">
        <f t="shared" si="404"/>
        <v>#N/A</v>
      </c>
      <c r="R1668" s="25" t="e">
        <f t="shared" si="407"/>
        <v>#N/A</v>
      </c>
      <c r="S1668" s="25" t="e">
        <f t="shared" si="405"/>
        <v>#N/A</v>
      </c>
      <c r="T1668" s="25" t="e">
        <f t="shared" si="406"/>
        <v>#N/A</v>
      </c>
    </row>
    <row r="1669" spans="1:20" x14ac:dyDescent="0.25">
      <c r="A1669" s="2"/>
      <c r="B1669" s="2"/>
      <c r="C1669" s="76"/>
      <c r="D1669" s="48"/>
      <c r="E1669" s="252"/>
      <c r="F1669" s="253"/>
      <c r="G1669" s="84"/>
      <c r="H1669" s="48"/>
      <c r="I1669" s="79"/>
      <c r="N1669" s="25" t="str">
        <f t="shared" si="408"/>
        <v/>
      </c>
      <c r="O1669" s="25" t="e">
        <f t="shared" si="402"/>
        <v>#N/A</v>
      </c>
      <c r="P1669" s="25" t="e">
        <f t="shared" si="403"/>
        <v>#N/A</v>
      </c>
      <c r="Q1669" s="25" t="e">
        <f t="shared" si="404"/>
        <v>#N/A</v>
      </c>
      <c r="R1669" s="25" t="e">
        <f t="shared" si="407"/>
        <v>#N/A</v>
      </c>
      <c r="S1669" s="25" t="e">
        <f t="shared" si="405"/>
        <v>#N/A</v>
      </c>
      <c r="T1669" s="25" t="e">
        <f t="shared" si="406"/>
        <v>#N/A</v>
      </c>
    </row>
    <row r="1670" spans="1:20" x14ac:dyDescent="0.25">
      <c r="A1670" s="2"/>
      <c r="B1670" s="2"/>
      <c r="C1670" s="76"/>
      <c r="D1670" s="48"/>
      <c r="E1670" s="252"/>
      <c r="F1670" s="253"/>
      <c r="G1670" s="84"/>
      <c r="H1670" s="48"/>
      <c r="I1670" s="79"/>
      <c r="N1670" s="25" t="str">
        <f t="shared" si="408"/>
        <v/>
      </c>
      <c r="O1670" s="25" t="e">
        <f t="shared" si="402"/>
        <v>#N/A</v>
      </c>
      <c r="P1670" s="25" t="e">
        <f t="shared" si="403"/>
        <v>#N/A</v>
      </c>
      <c r="Q1670" s="25" t="e">
        <f t="shared" si="404"/>
        <v>#N/A</v>
      </c>
      <c r="R1670" s="25" t="e">
        <f t="shared" si="407"/>
        <v>#N/A</v>
      </c>
      <c r="S1670" s="25" t="e">
        <f t="shared" si="405"/>
        <v>#N/A</v>
      </c>
      <c r="T1670" s="25" t="e">
        <f t="shared" si="406"/>
        <v>#N/A</v>
      </c>
    </row>
    <row r="1671" spans="1:20" x14ac:dyDescent="0.25">
      <c r="A1671" s="2"/>
      <c r="B1671" s="2"/>
      <c r="C1671" s="76"/>
      <c r="D1671" s="48"/>
      <c r="E1671" s="252"/>
      <c r="F1671" s="253"/>
      <c r="G1671" s="84"/>
      <c r="H1671" s="48"/>
      <c r="I1671" s="79"/>
      <c r="N1671" s="25" t="str">
        <f t="shared" si="408"/>
        <v/>
      </c>
      <c r="O1671" s="25" t="e">
        <f t="shared" si="402"/>
        <v>#N/A</v>
      </c>
      <c r="P1671" s="25" t="e">
        <f t="shared" si="403"/>
        <v>#N/A</v>
      </c>
      <c r="Q1671" s="25" t="e">
        <f t="shared" si="404"/>
        <v>#N/A</v>
      </c>
      <c r="R1671" s="25" t="e">
        <f t="shared" si="407"/>
        <v>#N/A</v>
      </c>
      <c r="S1671" s="25" t="e">
        <f t="shared" si="405"/>
        <v>#N/A</v>
      </c>
      <c r="T1671" s="25" t="e">
        <f t="shared" si="406"/>
        <v>#N/A</v>
      </c>
    </row>
    <row r="1672" spans="1:20" x14ac:dyDescent="0.25">
      <c r="A1672" s="2"/>
      <c r="B1672" s="2"/>
      <c r="C1672" s="76"/>
      <c r="D1672" s="48"/>
      <c r="E1672" s="252"/>
      <c r="F1672" s="253"/>
      <c r="G1672" s="84"/>
      <c r="H1672" s="48"/>
      <c r="I1672" s="79"/>
      <c r="N1672" s="25" t="str">
        <f t="shared" si="408"/>
        <v/>
      </c>
      <c r="O1672" s="25" t="e">
        <f t="shared" si="402"/>
        <v>#N/A</v>
      </c>
      <c r="P1672" s="25" t="e">
        <f t="shared" si="403"/>
        <v>#N/A</v>
      </c>
      <c r="Q1672" s="25" t="e">
        <f t="shared" si="404"/>
        <v>#N/A</v>
      </c>
      <c r="R1672" s="25" t="e">
        <f t="shared" si="407"/>
        <v>#N/A</v>
      </c>
      <c r="S1672" s="25" t="e">
        <f t="shared" si="405"/>
        <v>#N/A</v>
      </c>
      <c r="T1672" s="25" t="e">
        <f t="shared" si="406"/>
        <v>#N/A</v>
      </c>
    </row>
    <row r="1673" spans="1:20" x14ac:dyDescent="0.25">
      <c r="A1673" s="2"/>
      <c r="B1673" s="2"/>
      <c r="C1673" s="76"/>
      <c r="D1673" s="48"/>
      <c r="E1673" s="252"/>
      <c r="F1673" s="253"/>
      <c r="G1673" s="84"/>
      <c r="H1673" s="48"/>
      <c r="I1673" s="79"/>
      <c r="N1673" s="25" t="str">
        <f t="shared" si="408"/>
        <v/>
      </c>
      <c r="O1673" s="25" t="e">
        <f t="shared" si="402"/>
        <v>#N/A</v>
      </c>
      <c r="P1673" s="25" t="e">
        <f t="shared" si="403"/>
        <v>#N/A</v>
      </c>
      <c r="Q1673" s="25" t="e">
        <f t="shared" si="404"/>
        <v>#N/A</v>
      </c>
      <c r="R1673" s="25" t="e">
        <f t="shared" si="407"/>
        <v>#N/A</v>
      </c>
      <c r="S1673" s="25" t="e">
        <f t="shared" si="405"/>
        <v>#N/A</v>
      </c>
      <c r="T1673" s="25" t="e">
        <f t="shared" si="406"/>
        <v>#N/A</v>
      </c>
    </row>
    <row r="1674" spans="1:20" x14ac:dyDescent="0.25">
      <c r="A1674" s="2"/>
      <c r="B1674" s="2"/>
      <c r="C1674" s="76"/>
      <c r="D1674" s="48"/>
      <c r="E1674" s="252"/>
      <c r="F1674" s="253"/>
      <c r="G1674" s="84"/>
      <c r="H1674" s="48"/>
      <c r="I1674" s="79"/>
      <c r="N1674" s="25" t="str">
        <f t="shared" si="408"/>
        <v/>
      </c>
      <c r="O1674" s="25" t="e">
        <f t="shared" si="402"/>
        <v>#N/A</v>
      </c>
      <c r="P1674" s="25" t="e">
        <f t="shared" si="403"/>
        <v>#N/A</v>
      </c>
      <c r="Q1674" s="25" t="e">
        <f t="shared" si="404"/>
        <v>#N/A</v>
      </c>
      <c r="R1674" s="25" t="e">
        <f t="shared" si="407"/>
        <v>#N/A</v>
      </c>
      <c r="S1674" s="25" t="e">
        <f t="shared" si="405"/>
        <v>#N/A</v>
      </c>
      <c r="T1674" s="25" t="e">
        <f t="shared" si="406"/>
        <v>#N/A</v>
      </c>
    </row>
    <row r="1675" spans="1:20" x14ac:dyDescent="0.25">
      <c r="A1675" s="2"/>
      <c r="B1675" s="2"/>
      <c r="C1675" s="76"/>
      <c r="D1675" s="48"/>
      <c r="E1675" s="270"/>
      <c r="F1675" s="253"/>
      <c r="G1675" s="84"/>
      <c r="H1675" s="48"/>
      <c r="I1675" s="79"/>
      <c r="N1675" s="25" t="str">
        <f t="shared" si="408"/>
        <v/>
      </c>
      <c r="O1675" s="25" t="e">
        <f t="shared" ref="O1675:O1738" si="409">VLOOKUP($N1675,$N$3:$R$11,2,FALSE)</f>
        <v>#N/A</v>
      </c>
      <c r="P1675" s="25" t="e">
        <f t="shared" ref="P1675:P1738" si="410">VLOOKUP($N1675,$N$3:$R$11,3,FALSE)</f>
        <v>#N/A</v>
      </c>
      <c r="Q1675" s="25" t="e">
        <f t="shared" ref="Q1675:Q1738" si="411">VLOOKUP($N1675,$N$3:$R$11,4,FALSE)</f>
        <v>#N/A</v>
      </c>
      <c r="R1675" s="25" t="e">
        <f t="shared" si="407"/>
        <v>#N/A</v>
      </c>
      <c r="S1675" s="25" t="e">
        <f t="shared" ref="S1675:S1738" si="412">VLOOKUP($N1675,$N$3:$T$11,6,FALSE)</f>
        <v>#N/A</v>
      </c>
      <c r="T1675" s="25" t="e">
        <f t="shared" ref="T1675:T1738" si="413">VLOOKUP($N1675,$N$3:$T$11,7,FALSE)</f>
        <v>#N/A</v>
      </c>
    </row>
    <row r="1676" spans="1:20" x14ac:dyDescent="0.25">
      <c r="A1676" s="2"/>
      <c r="B1676" s="2"/>
      <c r="C1676" s="76"/>
      <c r="D1676" s="48"/>
      <c r="E1676" s="270"/>
      <c r="F1676" s="253"/>
      <c r="G1676" s="84"/>
      <c r="H1676" s="48"/>
      <c r="I1676" s="79"/>
      <c r="N1676" s="25" t="str">
        <f t="shared" si="408"/>
        <v/>
      </c>
      <c r="O1676" s="25" t="e">
        <f t="shared" si="409"/>
        <v>#N/A</v>
      </c>
      <c r="P1676" s="25" t="e">
        <f t="shared" si="410"/>
        <v>#N/A</v>
      </c>
      <c r="Q1676" s="25" t="e">
        <f t="shared" si="411"/>
        <v>#N/A</v>
      </c>
      <c r="R1676" s="25" t="e">
        <f t="shared" si="407"/>
        <v>#N/A</v>
      </c>
      <c r="S1676" s="25" t="e">
        <f t="shared" si="412"/>
        <v>#N/A</v>
      </c>
      <c r="T1676" s="25" t="e">
        <f t="shared" si="413"/>
        <v>#N/A</v>
      </c>
    </row>
    <row r="1677" spans="1:20" x14ac:dyDescent="0.25">
      <c r="A1677" s="2"/>
      <c r="B1677" s="2"/>
      <c r="C1677" s="76"/>
      <c r="D1677" s="48"/>
      <c r="E1677" s="252"/>
      <c r="F1677" s="253"/>
      <c r="G1677" s="84"/>
      <c r="H1677" s="48"/>
      <c r="I1677" s="79"/>
      <c r="N1677" s="25" t="str">
        <f t="shared" si="408"/>
        <v/>
      </c>
      <c r="O1677" s="25" t="e">
        <f t="shared" si="409"/>
        <v>#N/A</v>
      </c>
      <c r="P1677" s="25" t="e">
        <f t="shared" si="410"/>
        <v>#N/A</v>
      </c>
      <c r="Q1677" s="25" t="e">
        <f t="shared" si="411"/>
        <v>#N/A</v>
      </c>
      <c r="R1677" s="25" t="e">
        <f t="shared" si="407"/>
        <v>#N/A</v>
      </c>
      <c r="S1677" s="25" t="e">
        <f t="shared" si="412"/>
        <v>#N/A</v>
      </c>
      <c r="T1677" s="25" t="e">
        <f t="shared" si="413"/>
        <v>#N/A</v>
      </c>
    </row>
    <row r="1678" spans="1:20" x14ac:dyDescent="0.25">
      <c r="A1678" s="2"/>
      <c r="B1678" s="2"/>
      <c r="C1678" s="76"/>
      <c r="D1678" s="48"/>
      <c r="E1678" s="252"/>
      <c r="F1678" s="253"/>
      <c r="G1678" s="84"/>
      <c r="H1678" s="48"/>
      <c r="I1678" s="79"/>
      <c r="N1678" s="25" t="str">
        <f t="shared" si="408"/>
        <v/>
      </c>
      <c r="O1678" s="25" t="e">
        <f t="shared" si="409"/>
        <v>#N/A</v>
      </c>
      <c r="P1678" s="25" t="e">
        <f t="shared" si="410"/>
        <v>#N/A</v>
      </c>
      <c r="Q1678" s="25" t="e">
        <f t="shared" si="411"/>
        <v>#N/A</v>
      </c>
      <c r="R1678" s="25" t="e">
        <f t="shared" si="407"/>
        <v>#N/A</v>
      </c>
      <c r="S1678" s="25" t="e">
        <f t="shared" si="412"/>
        <v>#N/A</v>
      </c>
      <c r="T1678" s="25" t="e">
        <f t="shared" si="413"/>
        <v>#N/A</v>
      </c>
    </row>
    <row r="1679" spans="1:20" x14ac:dyDescent="0.25">
      <c r="A1679" s="2"/>
      <c r="B1679" s="2"/>
      <c r="C1679" s="76"/>
      <c r="D1679" s="48"/>
      <c r="E1679" s="252"/>
      <c r="F1679" s="253"/>
      <c r="G1679" s="84"/>
      <c r="H1679" s="48"/>
      <c r="I1679" s="79"/>
      <c r="N1679" s="25" t="str">
        <f t="shared" si="408"/>
        <v/>
      </c>
      <c r="O1679" s="25" t="e">
        <f t="shared" si="409"/>
        <v>#N/A</v>
      </c>
      <c r="P1679" s="25" t="e">
        <f t="shared" si="410"/>
        <v>#N/A</v>
      </c>
      <c r="Q1679" s="25" t="e">
        <f t="shared" si="411"/>
        <v>#N/A</v>
      </c>
      <c r="R1679" s="25" t="e">
        <f t="shared" ref="R1679:R1742" si="414">VLOOKUP($N1679,$N$3:$R$11,5,FALSE)</f>
        <v>#N/A</v>
      </c>
      <c r="S1679" s="25" t="e">
        <f t="shared" si="412"/>
        <v>#N/A</v>
      </c>
      <c r="T1679" s="25" t="e">
        <f t="shared" si="413"/>
        <v>#N/A</v>
      </c>
    </row>
    <row r="1680" spans="1:20" x14ac:dyDescent="0.25">
      <c r="A1680" s="2"/>
      <c r="B1680" s="2"/>
      <c r="C1680" s="76"/>
      <c r="D1680" s="48"/>
      <c r="E1680" s="252"/>
      <c r="F1680" s="253"/>
      <c r="G1680" s="84"/>
      <c r="H1680" s="48"/>
      <c r="I1680" s="79"/>
      <c r="N1680" s="25" t="str">
        <f t="shared" si="408"/>
        <v/>
      </c>
      <c r="O1680" s="25" t="e">
        <f t="shared" si="409"/>
        <v>#N/A</v>
      </c>
      <c r="P1680" s="25" t="e">
        <f t="shared" si="410"/>
        <v>#N/A</v>
      </c>
      <c r="Q1680" s="25" t="e">
        <f t="shared" si="411"/>
        <v>#N/A</v>
      </c>
      <c r="R1680" s="25" t="e">
        <f t="shared" si="414"/>
        <v>#N/A</v>
      </c>
      <c r="S1680" s="25" t="e">
        <f t="shared" si="412"/>
        <v>#N/A</v>
      </c>
      <c r="T1680" s="25" t="e">
        <f t="shared" si="413"/>
        <v>#N/A</v>
      </c>
    </row>
    <row r="1681" spans="1:20" x14ac:dyDescent="0.25">
      <c r="A1681" s="2"/>
      <c r="B1681" s="100"/>
      <c r="C1681" s="76"/>
      <c r="D1681" s="48"/>
      <c r="E1681" s="252"/>
      <c r="F1681" s="253"/>
      <c r="G1681" s="84"/>
      <c r="H1681" s="48"/>
      <c r="I1681" s="79"/>
      <c r="N1681" s="25" t="str">
        <f t="shared" si="408"/>
        <v/>
      </c>
      <c r="O1681" s="25" t="e">
        <f t="shared" si="409"/>
        <v>#N/A</v>
      </c>
      <c r="P1681" s="25" t="e">
        <f t="shared" si="410"/>
        <v>#N/A</v>
      </c>
      <c r="Q1681" s="25" t="e">
        <f t="shared" si="411"/>
        <v>#N/A</v>
      </c>
      <c r="R1681" s="25" t="e">
        <f t="shared" si="414"/>
        <v>#N/A</v>
      </c>
      <c r="S1681" s="25" t="e">
        <f t="shared" si="412"/>
        <v>#N/A</v>
      </c>
      <c r="T1681" s="25" t="e">
        <f t="shared" si="413"/>
        <v>#N/A</v>
      </c>
    </row>
    <row r="1682" spans="1:20" x14ac:dyDescent="0.25">
      <c r="A1682" s="2"/>
      <c r="B1682" s="100"/>
      <c r="C1682" s="76"/>
      <c r="D1682" s="48"/>
      <c r="E1682" s="252"/>
      <c r="F1682" s="253"/>
      <c r="G1682" s="84"/>
      <c r="H1682" s="48"/>
      <c r="I1682" s="79"/>
      <c r="N1682" s="25" t="str">
        <f t="shared" si="408"/>
        <v/>
      </c>
      <c r="O1682" s="25" t="e">
        <f t="shared" si="409"/>
        <v>#N/A</v>
      </c>
      <c r="P1682" s="25" t="e">
        <f t="shared" si="410"/>
        <v>#N/A</v>
      </c>
      <c r="Q1682" s="25" t="e">
        <f t="shared" si="411"/>
        <v>#N/A</v>
      </c>
      <c r="R1682" s="25" t="e">
        <f t="shared" si="414"/>
        <v>#N/A</v>
      </c>
      <c r="S1682" s="25" t="e">
        <f t="shared" si="412"/>
        <v>#N/A</v>
      </c>
      <c r="T1682" s="25" t="e">
        <f t="shared" si="413"/>
        <v>#N/A</v>
      </c>
    </row>
    <row r="1683" spans="1:20" x14ac:dyDescent="0.25">
      <c r="A1683" s="2"/>
      <c r="B1683" s="100"/>
      <c r="C1683" s="76"/>
      <c r="D1683" s="48"/>
      <c r="E1683" s="252"/>
      <c r="F1683" s="253"/>
      <c r="G1683" s="84"/>
      <c r="H1683" s="48"/>
      <c r="I1683" s="79"/>
      <c r="N1683" s="25" t="str">
        <f t="shared" si="408"/>
        <v/>
      </c>
      <c r="O1683" s="25" t="e">
        <f t="shared" si="409"/>
        <v>#N/A</v>
      </c>
      <c r="P1683" s="25" t="e">
        <f t="shared" si="410"/>
        <v>#N/A</v>
      </c>
      <c r="Q1683" s="25" t="e">
        <f t="shared" si="411"/>
        <v>#N/A</v>
      </c>
      <c r="R1683" s="25" t="e">
        <f t="shared" si="414"/>
        <v>#N/A</v>
      </c>
      <c r="S1683" s="25" t="e">
        <f t="shared" si="412"/>
        <v>#N/A</v>
      </c>
      <c r="T1683" s="25" t="e">
        <f t="shared" si="413"/>
        <v>#N/A</v>
      </c>
    </row>
    <row r="1684" spans="1:20" x14ac:dyDescent="0.25">
      <c r="A1684" s="2"/>
      <c r="B1684" s="100"/>
      <c r="C1684" s="76"/>
      <c r="D1684" s="48"/>
      <c r="E1684" s="252"/>
      <c r="F1684" s="253"/>
      <c r="G1684" s="84"/>
      <c r="H1684" s="48"/>
      <c r="I1684" s="79"/>
      <c r="N1684" s="25" t="str">
        <f t="shared" si="408"/>
        <v/>
      </c>
      <c r="O1684" s="25" t="e">
        <f t="shared" si="409"/>
        <v>#N/A</v>
      </c>
      <c r="P1684" s="25" t="e">
        <f t="shared" si="410"/>
        <v>#N/A</v>
      </c>
      <c r="Q1684" s="25" t="e">
        <f t="shared" si="411"/>
        <v>#N/A</v>
      </c>
      <c r="R1684" s="25" t="e">
        <f t="shared" si="414"/>
        <v>#N/A</v>
      </c>
      <c r="S1684" s="25" t="e">
        <f t="shared" si="412"/>
        <v>#N/A</v>
      </c>
      <c r="T1684" s="25" t="e">
        <f t="shared" si="413"/>
        <v>#N/A</v>
      </c>
    </row>
    <row r="1685" spans="1:20" x14ac:dyDescent="0.25">
      <c r="A1685" s="2"/>
      <c r="B1685" s="100"/>
      <c r="C1685" s="76"/>
      <c r="D1685" s="48"/>
      <c r="E1685" s="252"/>
      <c r="F1685" s="253"/>
      <c r="G1685" s="84"/>
      <c r="H1685" s="48"/>
      <c r="I1685" s="79"/>
      <c r="N1685" s="25" t="str">
        <f t="shared" si="408"/>
        <v/>
      </c>
      <c r="O1685" s="25" t="e">
        <f t="shared" si="409"/>
        <v>#N/A</v>
      </c>
      <c r="P1685" s="25" t="e">
        <f t="shared" si="410"/>
        <v>#N/A</v>
      </c>
      <c r="Q1685" s="25" t="e">
        <f t="shared" si="411"/>
        <v>#N/A</v>
      </c>
      <c r="R1685" s="25" t="e">
        <f t="shared" si="414"/>
        <v>#N/A</v>
      </c>
      <c r="S1685" s="25" t="e">
        <f t="shared" si="412"/>
        <v>#N/A</v>
      </c>
      <c r="T1685" s="25" t="e">
        <f t="shared" si="413"/>
        <v>#N/A</v>
      </c>
    </row>
    <row r="1686" spans="1:20" x14ac:dyDescent="0.25">
      <c r="A1686" s="2"/>
      <c r="B1686" s="100"/>
      <c r="C1686" s="76"/>
      <c r="D1686" s="48"/>
      <c r="E1686" s="252"/>
      <c r="F1686" s="253"/>
      <c r="G1686" s="84"/>
      <c r="H1686" s="48"/>
      <c r="I1686" s="79"/>
      <c r="N1686" s="25" t="str">
        <f t="shared" si="408"/>
        <v/>
      </c>
      <c r="O1686" s="25" t="e">
        <f t="shared" si="409"/>
        <v>#N/A</v>
      </c>
      <c r="P1686" s="25" t="e">
        <f t="shared" si="410"/>
        <v>#N/A</v>
      </c>
      <c r="Q1686" s="25" t="e">
        <f t="shared" si="411"/>
        <v>#N/A</v>
      </c>
      <c r="R1686" s="25" t="e">
        <f t="shared" si="414"/>
        <v>#N/A</v>
      </c>
      <c r="S1686" s="25" t="e">
        <f t="shared" si="412"/>
        <v>#N/A</v>
      </c>
      <c r="T1686" s="25" t="e">
        <f t="shared" si="413"/>
        <v>#N/A</v>
      </c>
    </row>
    <row r="1687" spans="1:20" x14ac:dyDescent="0.25">
      <c r="A1687" s="2"/>
      <c r="B1687" s="100"/>
      <c r="C1687" s="76"/>
      <c r="D1687" s="48"/>
      <c r="E1687" s="252"/>
      <c r="F1687" s="253"/>
      <c r="G1687" s="84"/>
      <c r="H1687" s="48"/>
      <c r="I1687" s="79"/>
      <c r="N1687" s="25" t="str">
        <f t="shared" si="408"/>
        <v/>
      </c>
      <c r="O1687" s="25" t="e">
        <f t="shared" si="409"/>
        <v>#N/A</v>
      </c>
      <c r="P1687" s="25" t="e">
        <f t="shared" si="410"/>
        <v>#N/A</v>
      </c>
      <c r="Q1687" s="25" t="e">
        <f t="shared" si="411"/>
        <v>#N/A</v>
      </c>
      <c r="R1687" s="25" t="e">
        <f t="shared" si="414"/>
        <v>#N/A</v>
      </c>
      <c r="S1687" s="25" t="e">
        <f t="shared" si="412"/>
        <v>#N/A</v>
      </c>
      <c r="T1687" s="25" t="e">
        <f t="shared" si="413"/>
        <v>#N/A</v>
      </c>
    </row>
    <row r="1688" spans="1:20" x14ac:dyDescent="0.25">
      <c r="A1688" s="2"/>
      <c r="B1688" s="100"/>
      <c r="C1688" s="76"/>
      <c r="D1688" s="48"/>
      <c r="E1688" s="252"/>
      <c r="F1688" s="253"/>
      <c r="G1688" s="84"/>
      <c r="H1688" s="48"/>
      <c r="I1688" s="79"/>
      <c r="N1688" s="25" t="str">
        <f t="shared" si="408"/>
        <v/>
      </c>
      <c r="O1688" s="25" t="e">
        <f t="shared" si="409"/>
        <v>#N/A</v>
      </c>
      <c r="P1688" s="25" t="e">
        <f t="shared" si="410"/>
        <v>#N/A</v>
      </c>
      <c r="Q1688" s="25" t="e">
        <f t="shared" si="411"/>
        <v>#N/A</v>
      </c>
      <c r="R1688" s="25" t="e">
        <f t="shared" si="414"/>
        <v>#N/A</v>
      </c>
      <c r="S1688" s="25" t="e">
        <f t="shared" si="412"/>
        <v>#N/A</v>
      </c>
      <c r="T1688" s="25" t="e">
        <f t="shared" si="413"/>
        <v>#N/A</v>
      </c>
    </row>
    <row r="1689" spans="1:20" x14ac:dyDescent="0.25">
      <c r="A1689" s="2"/>
      <c r="B1689" s="100"/>
      <c r="C1689" s="76"/>
      <c r="D1689" s="48"/>
      <c r="E1689" s="252"/>
      <c r="F1689" s="253"/>
      <c r="G1689" s="84"/>
      <c r="H1689" s="48"/>
      <c r="I1689" s="79"/>
      <c r="N1689" s="25" t="str">
        <f t="shared" si="408"/>
        <v/>
      </c>
      <c r="O1689" s="25" t="e">
        <f t="shared" si="409"/>
        <v>#N/A</v>
      </c>
      <c r="P1689" s="25" t="e">
        <f t="shared" si="410"/>
        <v>#N/A</v>
      </c>
      <c r="Q1689" s="25" t="e">
        <f t="shared" si="411"/>
        <v>#N/A</v>
      </c>
      <c r="R1689" s="25" t="e">
        <f t="shared" si="414"/>
        <v>#N/A</v>
      </c>
      <c r="S1689" s="25" t="e">
        <f t="shared" si="412"/>
        <v>#N/A</v>
      </c>
      <c r="T1689" s="25" t="e">
        <f t="shared" si="413"/>
        <v>#N/A</v>
      </c>
    </row>
    <row r="1690" spans="1:20" x14ac:dyDescent="0.25">
      <c r="A1690" s="2"/>
      <c r="B1690" s="100"/>
      <c r="C1690" s="76"/>
      <c r="D1690" s="48"/>
      <c r="E1690" s="252"/>
      <c r="F1690" s="253"/>
      <c r="G1690" s="84"/>
      <c r="H1690" s="48"/>
      <c r="I1690" s="79"/>
      <c r="N1690" s="25" t="str">
        <f t="shared" si="408"/>
        <v/>
      </c>
      <c r="O1690" s="25" t="e">
        <f t="shared" si="409"/>
        <v>#N/A</v>
      </c>
      <c r="P1690" s="25" t="e">
        <f t="shared" si="410"/>
        <v>#N/A</v>
      </c>
      <c r="Q1690" s="25" t="e">
        <f t="shared" si="411"/>
        <v>#N/A</v>
      </c>
      <c r="R1690" s="25" t="e">
        <f t="shared" si="414"/>
        <v>#N/A</v>
      </c>
      <c r="S1690" s="25" t="e">
        <f t="shared" si="412"/>
        <v>#N/A</v>
      </c>
      <c r="T1690" s="25" t="e">
        <f t="shared" si="413"/>
        <v>#N/A</v>
      </c>
    </row>
    <row r="1691" spans="1:20" x14ac:dyDescent="0.25">
      <c r="A1691" s="2"/>
      <c r="B1691" s="100"/>
      <c r="C1691" s="76"/>
      <c r="D1691" s="48"/>
      <c r="E1691" s="252"/>
      <c r="F1691" s="253"/>
      <c r="G1691" s="84"/>
      <c r="H1691" s="48"/>
      <c r="I1691" s="79"/>
      <c r="N1691" s="25" t="str">
        <f t="shared" si="408"/>
        <v/>
      </c>
      <c r="O1691" s="25" t="e">
        <f t="shared" si="409"/>
        <v>#N/A</v>
      </c>
      <c r="P1691" s="25" t="e">
        <f t="shared" si="410"/>
        <v>#N/A</v>
      </c>
      <c r="Q1691" s="25" t="e">
        <f t="shared" si="411"/>
        <v>#N/A</v>
      </c>
      <c r="R1691" s="25" t="e">
        <f t="shared" si="414"/>
        <v>#N/A</v>
      </c>
      <c r="S1691" s="25" t="e">
        <f t="shared" si="412"/>
        <v>#N/A</v>
      </c>
      <c r="T1691" s="25" t="e">
        <f t="shared" si="413"/>
        <v>#N/A</v>
      </c>
    </row>
    <row r="1692" spans="1:20" x14ac:dyDescent="0.25">
      <c r="A1692" s="2"/>
      <c r="B1692" s="100"/>
      <c r="C1692" s="76"/>
      <c r="D1692" s="48"/>
      <c r="E1692" s="252"/>
      <c r="F1692" s="253"/>
      <c r="G1692" s="84"/>
      <c r="H1692" s="48"/>
      <c r="I1692" s="79"/>
      <c r="N1692" s="25" t="str">
        <f t="shared" si="408"/>
        <v/>
      </c>
      <c r="O1692" s="25" t="e">
        <f t="shared" si="409"/>
        <v>#N/A</v>
      </c>
      <c r="P1692" s="25" t="e">
        <f t="shared" si="410"/>
        <v>#N/A</v>
      </c>
      <c r="Q1692" s="25" t="e">
        <f t="shared" si="411"/>
        <v>#N/A</v>
      </c>
      <c r="R1692" s="25" t="e">
        <f t="shared" si="414"/>
        <v>#N/A</v>
      </c>
      <c r="S1692" s="25" t="e">
        <f t="shared" si="412"/>
        <v>#N/A</v>
      </c>
      <c r="T1692" s="25" t="e">
        <f t="shared" si="413"/>
        <v>#N/A</v>
      </c>
    </row>
    <row r="1693" spans="1:20" x14ac:dyDescent="0.25">
      <c r="A1693" s="2"/>
      <c r="B1693" s="100"/>
      <c r="C1693" s="76"/>
      <c r="D1693" s="48"/>
      <c r="E1693" s="252"/>
      <c r="F1693" s="253"/>
      <c r="G1693" s="84"/>
      <c r="H1693" s="48"/>
      <c r="I1693" s="79"/>
      <c r="N1693" s="25" t="str">
        <f t="shared" si="408"/>
        <v/>
      </c>
      <c r="O1693" s="25" t="e">
        <f t="shared" si="409"/>
        <v>#N/A</v>
      </c>
      <c r="P1693" s="25" t="e">
        <f t="shared" si="410"/>
        <v>#N/A</v>
      </c>
      <c r="Q1693" s="25" t="e">
        <f t="shared" si="411"/>
        <v>#N/A</v>
      </c>
      <c r="R1693" s="25" t="e">
        <f t="shared" si="414"/>
        <v>#N/A</v>
      </c>
      <c r="S1693" s="25" t="e">
        <f t="shared" si="412"/>
        <v>#N/A</v>
      </c>
      <c r="T1693" s="25" t="e">
        <f t="shared" si="413"/>
        <v>#N/A</v>
      </c>
    </row>
    <row r="1694" spans="1:20" x14ac:dyDescent="0.25">
      <c r="A1694" s="2"/>
      <c r="B1694" s="100"/>
      <c r="C1694" s="76"/>
      <c r="D1694" s="48"/>
      <c r="E1694" s="252"/>
      <c r="F1694" s="253"/>
      <c r="G1694" s="84"/>
      <c r="H1694" s="48"/>
      <c r="I1694" s="79"/>
      <c r="N1694" s="25" t="str">
        <f t="shared" si="408"/>
        <v/>
      </c>
      <c r="O1694" s="25" t="e">
        <f t="shared" si="409"/>
        <v>#N/A</v>
      </c>
      <c r="P1694" s="25" t="e">
        <f t="shared" si="410"/>
        <v>#N/A</v>
      </c>
      <c r="Q1694" s="25" t="e">
        <f t="shared" si="411"/>
        <v>#N/A</v>
      </c>
      <c r="R1694" s="25" t="e">
        <f t="shared" si="414"/>
        <v>#N/A</v>
      </c>
      <c r="S1694" s="25" t="e">
        <f t="shared" si="412"/>
        <v>#N/A</v>
      </c>
      <c r="T1694" s="25" t="e">
        <f t="shared" si="413"/>
        <v>#N/A</v>
      </c>
    </row>
    <row r="1695" spans="1:20" x14ac:dyDescent="0.25">
      <c r="A1695" s="2"/>
      <c r="B1695" s="100"/>
      <c r="C1695" s="76"/>
      <c r="D1695" s="48"/>
      <c r="E1695" s="252"/>
      <c r="F1695" s="253"/>
      <c r="G1695" s="84"/>
      <c r="H1695" s="48"/>
      <c r="I1695" s="79"/>
      <c r="N1695" s="25" t="str">
        <f t="shared" si="408"/>
        <v/>
      </c>
      <c r="O1695" s="25" t="e">
        <f t="shared" si="409"/>
        <v>#N/A</v>
      </c>
      <c r="P1695" s="25" t="e">
        <f t="shared" si="410"/>
        <v>#N/A</v>
      </c>
      <c r="Q1695" s="25" t="e">
        <f t="shared" si="411"/>
        <v>#N/A</v>
      </c>
      <c r="R1695" s="25" t="e">
        <f t="shared" si="414"/>
        <v>#N/A</v>
      </c>
      <c r="S1695" s="25" t="e">
        <f t="shared" si="412"/>
        <v>#N/A</v>
      </c>
      <c r="T1695" s="25" t="e">
        <f t="shared" si="413"/>
        <v>#N/A</v>
      </c>
    </row>
    <row r="1696" spans="1:20" x14ac:dyDescent="0.25">
      <c r="A1696" s="2"/>
      <c r="B1696" s="100"/>
      <c r="C1696" s="76"/>
      <c r="D1696" s="48"/>
      <c r="E1696" s="252"/>
      <c r="F1696" s="253"/>
      <c r="G1696" s="84"/>
      <c r="H1696" s="48"/>
      <c r="I1696" s="79"/>
      <c r="N1696" s="25" t="str">
        <f t="shared" si="408"/>
        <v/>
      </c>
      <c r="O1696" s="25" t="e">
        <f t="shared" si="409"/>
        <v>#N/A</v>
      </c>
      <c r="P1696" s="25" t="e">
        <f t="shared" si="410"/>
        <v>#N/A</v>
      </c>
      <c r="Q1696" s="25" t="e">
        <f t="shared" si="411"/>
        <v>#N/A</v>
      </c>
      <c r="R1696" s="25" t="e">
        <f t="shared" si="414"/>
        <v>#N/A</v>
      </c>
      <c r="S1696" s="25" t="e">
        <f t="shared" si="412"/>
        <v>#N/A</v>
      </c>
      <c r="T1696" s="25" t="e">
        <f t="shared" si="413"/>
        <v>#N/A</v>
      </c>
    </row>
    <row r="1697" spans="1:20" x14ac:dyDescent="0.25">
      <c r="A1697" s="2"/>
      <c r="B1697" s="100"/>
      <c r="C1697" s="76"/>
      <c r="D1697" s="48"/>
      <c r="E1697" s="252"/>
      <c r="F1697" s="253"/>
      <c r="G1697" s="84"/>
      <c r="H1697" s="48"/>
      <c r="I1697" s="79"/>
      <c r="N1697" s="25" t="str">
        <f t="shared" si="408"/>
        <v/>
      </c>
      <c r="O1697" s="25" t="e">
        <f t="shared" si="409"/>
        <v>#N/A</v>
      </c>
      <c r="P1697" s="25" t="e">
        <f t="shared" si="410"/>
        <v>#N/A</v>
      </c>
      <c r="Q1697" s="25" t="e">
        <f t="shared" si="411"/>
        <v>#N/A</v>
      </c>
      <c r="R1697" s="25" t="e">
        <f t="shared" si="414"/>
        <v>#N/A</v>
      </c>
      <c r="S1697" s="25" t="e">
        <f t="shared" si="412"/>
        <v>#N/A</v>
      </c>
      <c r="T1697" s="25" t="e">
        <f t="shared" si="413"/>
        <v>#N/A</v>
      </c>
    </row>
    <row r="1698" spans="1:20" x14ac:dyDescent="0.25">
      <c r="A1698" s="2"/>
      <c r="B1698" s="100"/>
      <c r="C1698" s="76"/>
      <c r="D1698" s="48"/>
      <c r="E1698" s="252"/>
      <c r="F1698" s="253"/>
      <c r="G1698" s="84"/>
      <c r="H1698" s="48"/>
      <c r="I1698" s="79"/>
      <c r="N1698" s="25" t="str">
        <f t="shared" si="408"/>
        <v/>
      </c>
      <c r="O1698" s="25" t="e">
        <f t="shared" si="409"/>
        <v>#N/A</v>
      </c>
      <c r="P1698" s="25" t="e">
        <f t="shared" si="410"/>
        <v>#N/A</v>
      </c>
      <c r="Q1698" s="25" t="e">
        <f t="shared" si="411"/>
        <v>#N/A</v>
      </c>
      <c r="R1698" s="25" t="e">
        <f t="shared" si="414"/>
        <v>#N/A</v>
      </c>
      <c r="S1698" s="25" t="e">
        <f t="shared" si="412"/>
        <v>#N/A</v>
      </c>
      <c r="T1698" s="25" t="e">
        <f t="shared" si="413"/>
        <v>#N/A</v>
      </c>
    </row>
    <row r="1699" spans="1:20" x14ac:dyDescent="0.25">
      <c r="A1699" s="2"/>
      <c r="B1699" s="100"/>
      <c r="C1699" s="76"/>
      <c r="D1699" s="48"/>
      <c r="E1699" s="270"/>
      <c r="F1699" s="253"/>
      <c r="G1699" s="84"/>
      <c r="H1699" s="48"/>
      <c r="I1699" s="79"/>
      <c r="N1699" s="25" t="str">
        <f t="shared" ref="N1699:N1762" si="415">LEFT(B1699,2)</f>
        <v/>
      </c>
      <c r="O1699" s="25" t="e">
        <f t="shared" si="409"/>
        <v>#N/A</v>
      </c>
      <c r="P1699" s="25" t="e">
        <f t="shared" si="410"/>
        <v>#N/A</v>
      </c>
      <c r="Q1699" s="25" t="e">
        <f t="shared" si="411"/>
        <v>#N/A</v>
      </c>
      <c r="R1699" s="25" t="e">
        <f t="shared" si="414"/>
        <v>#N/A</v>
      </c>
      <c r="S1699" s="25" t="e">
        <f t="shared" si="412"/>
        <v>#N/A</v>
      </c>
      <c r="T1699" s="25" t="e">
        <f t="shared" si="413"/>
        <v>#N/A</v>
      </c>
    </row>
    <row r="1700" spans="1:20" x14ac:dyDescent="0.25">
      <c r="A1700" s="2"/>
      <c r="B1700" s="100"/>
      <c r="C1700" s="76"/>
      <c r="D1700" s="48"/>
      <c r="E1700" s="270"/>
      <c r="F1700" s="253"/>
      <c r="G1700" s="84"/>
      <c r="H1700" s="48"/>
      <c r="I1700" s="79"/>
      <c r="N1700" s="25" t="str">
        <f t="shared" si="415"/>
        <v/>
      </c>
      <c r="O1700" s="25" t="e">
        <f t="shared" si="409"/>
        <v>#N/A</v>
      </c>
      <c r="P1700" s="25" t="e">
        <f t="shared" si="410"/>
        <v>#N/A</v>
      </c>
      <c r="Q1700" s="25" t="e">
        <f t="shared" si="411"/>
        <v>#N/A</v>
      </c>
      <c r="R1700" s="25" t="e">
        <f t="shared" si="414"/>
        <v>#N/A</v>
      </c>
      <c r="S1700" s="25" t="e">
        <f t="shared" si="412"/>
        <v>#N/A</v>
      </c>
      <c r="T1700" s="25" t="e">
        <f t="shared" si="413"/>
        <v>#N/A</v>
      </c>
    </row>
    <row r="1701" spans="1:20" x14ac:dyDescent="0.25">
      <c r="A1701" s="2"/>
      <c r="B1701" s="100"/>
      <c r="C1701" s="76"/>
      <c r="D1701" s="48"/>
      <c r="E1701" s="252"/>
      <c r="F1701" s="253"/>
      <c r="G1701" s="84"/>
      <c r="H1701" s="48"/>
      <c r="I1701" s="79"/>
      <c r="N1701" s="25" t="str">
        <f t="shared" si="415"/>
        <v/>
      </c>
      <c r="O1701" s="25" t="e">
        <f t="shared" si="409"/>
        <v>#N/A</v>
      </c>
      <c r="P1701" s="25" t="e">
        <f t="shared" si="410"/>
        <v>#N/A</v>
      </c>
      <c r="Q1701" s="25" t="e">
        <f t="shared" si="411"/>
        <v>#N/A</v>
      </c>
      <c r="R1701" s="25" t="e">
        <f t="shared" si="414"/>
        <v>#N/A</v>
      </c>
      <c r="S1701" s="25" t="e">
        <f t="shared" si="412"/>
        <v>#N/A</v>
      </c>
      <c r="T1701" s="25" t="e">
        <f t="shared" si="413"/>
        <v>#N/A</v>
      </c>
    </row>
    <row r="1702" spans="1:20" x14ac:dyDescent="0.25">
      <c r="A1702" s="2"/>
      <c r="B1702" s="100"/>
      <c r="C1702" s="76"/>
      <c r="D1702" s="48"/>
      <c r="E1702" s="252"/>
      <c r="F1702" s="253"/>
      <c r="G1702" s="84"/>
      <c r="H1702" s="48"/>
      <c r="I1702" s="79"/>
      <c r="N1702" s="25" t="str">
        <f t="shared" si="415"/>
        <v/>
      </c>
      <c r="O1702" s="25" t="e">
        <f t="shared" si="409"/>
        <v>#N/A</v>
      </c>
      <c r="P1702" s="25" t="e">
        <f t="shared" si="410"/>
        <v>#N/A</v>
      </c>
      <c r="Q1702" s="25" t="e">
        <f t="shared" si="411"/>
        <v>#N/A</v>
      </c>
      <c r="R1702" s="25" t="e">
        <f t="shared" si="414"/>
        <v>#N/A</v>
      </c>
      <c r="S1702" s="25" t="e">
        <f t="shared" si="412"/>
        <v>#N/A</v>
      </c>
      <c r="T1702" s="25" t="e">
        <f t="shared" si="413"/>
        <v>#N/A</v>
      </c>
    </row>
    <row r="1703" spans="1:20" x14ac:dyDescent="0.25">
      <c r="A1703" s="2"/>
      <c r="B1703" s="100"/>
      <c r="C1703" s="76"/>
      <c r="D1703" s="48"/>
      <c r="E1703" s="252"/>
      <c r="F1703" s="253"/>
      <c r="G1703" s="84"/>
      <c r="H1703" s="48"/>
      <c r="I1703" s="79"/>
      <c r="N1703" s="25" t="str">
        <f t="shared" si="415"/>
        <v/>
      </c>
      <c r="O1703" s="25" t="e">
        <f t="shared" si="409"/>
        <v>#N/A</v>
      </c>
      <c r="P1703" s="25" t="e">
        <f t="shared" si="410"/>
        <v>#N/A</v>
      </c>
      <c r="Q1703" s="25" t="e">
        <f t="shared" si="411"/>
        <v>#N/A</v>
      </c>
      <c r="R1703" s="25" t="e">
        <f t="shared" si="414"/>
        <v>#N/A</v>
      </c>
      <c r="S1703" s="25" t="e">
        <f t="shared" si="412"/>
        <v>#N/A</v>
      </c>
      <c r="T1703" s="25" t="e">
        <f t="shared" si="413"/>
        <v>#N/A</v>
      </c>
    </row>
    <row r="1704" spans="1:20" x14ac:dyDescent="0.25">
      <c r="A1704" s="2"/>
      <c r="B1704" s="100"/>
      <c r="C1704" s="76"/>
      <c r="D1704" s="48"/>
      <c r="E1704" s="270"/>
      <c r="F1704" s="253"/>
      <c r="G1704" s="84"/>
      <c r="H1704" s="48"/>
      <c r="I1704" s="79"/>
      <c r="N1704" s="25" t="str">
        <f t="shared" si="415"/>
        <v/>
      </c>
      <c r="O1704" s="25" t="e">
        <f t="shared" si="409"/>
        <v>#N/A</v>
      </c>
      <c r="P1704" s="25" t="e">
        <f t="shared" si="410"/>
        <v>#N/A</v>
      </c>
      <c r="Q1704" s="25" t="e">
        <f t="shared" si="411"/>
        <v>#N/A</v>
      </c>
      <c r="R1704" s="25" t="e">
        <f t="shared" si="414"/>
        <v>#N/A</v>
      </c>
      <c r="S1704" s="25" t="e">
        <f t="shared" si="412"/>
        <v>#N/A</v>
      </c>
      <c r="T1704" s="25" t="e">
        <f t="shared" si="413"/>
        <v>#N/A</v>
      </c>
    </row>
    <row r="1705" spans="1:20" x14ac:dyDescent="0.25">
      <c r="A1705" s="2"/>
      <c r="B1705" s="100"/>
      <c r="C1705" s="76"/>
      <c r="D1705" s="48"/>
      <c r="E1705" s="270"/>
      <c r="F1705" s="253"/>
      <c r="G1705" s="84"/>
      <c r="H1705" s="48"/>
      <c r="I1705" s="79"/>
      <c r="N1705" s="25" t="str">
        <f t="shared" si="415"/>
        <v/>
      </c>
      <c r="O1705" s="25" t="e">
        <f t="shared" si="409"/>
        <v>#N/A</v>
      </c>
      <c r="P1705" s="25" t="e">
        <f t="shared" si="410"/>
        <v>#N/A</v>
      </c>
      <c r="Q1705" s="25" t="e">
        <f t="shared" si="411"/>
        <v>#N/A</v>
      </c>
      <c r="R1705" s="25" t="e">
        <f t="shared" si="414"/>
        <v>#N/A</v>
      </c>
      <c r="S1705" s="25" t="e">
        <f t="shared" si="412"/>
        <v>#N/A</v>
      </c>
      <c r="T1705" s="25" t="e">
        <f t="shared" si="413"/>
        <v>#N/A</v>
      </c>
    </row>
    <row r="1706" spans="1:20" x14ac:dyDescent="0.25">
      <c r="A1706" s="2"/>
      <c r="B1706" s="100"/>
      <c r="C1706" s="76"/>
      <c r="D1706" s="48"/>
      <c r="E1706" s="270"/>
      <c r="F1706" s="253"/>
      <c r="G1706" s="84"/>
      <c r="H1706" s="48"/>
      <c r="I1706" s="79"/>
      <c r="N1706" s="25" t="str">
        <f t="shared" si="415"/>
        <v/>
      </c>
      <c r="O1706" s="25" t="e">
        <f t="shared" si="409"/>
        <v>#N/A</v>
      </c>
      <c r="P1706" s="25" t="e">
        <f t="shared" si="410"/>
        <v>#N/A</v>
      </c>
      <c r="Q1706" s="25" t="e">
        <f t="shared" si="411"/>
        <v>#N/A</v>
      </c>
      <c r="R1706" s="25" t="e">
        <f t="shared" si="414"/>
        <v>#N/A</v>
      </c>
      <c r="S1706" s="25" t="e">
        <f t="shared" si="412"/>
        <v>#N/A</v>
      </c>
      <c r="T1706" s="25" t="e">
        <f t="shared" si="413"/>
        <v>#N/A</v>
      </c>
    </row>
    <row r="1707" spans="1:20" x14ac:dyDescent="0.25">
      <c r="A1707" s="2"/>
      <c r="B1707" s="100"/>
      <c r="C1707" s="76"/>
      <c r="D1707" s="48"/>
      <c r="E1707" s="252"/>
      <c r="F1707" s="253"/>
      <c r="G1707" s="84"/>
      <c r="H1707" s="48"/>
      <c r="I1707" s="79"/>
      <c r="N1707" s="25" t="str">
        <f t="shared" si="415"/>
        <v/>
      </c>
      <c r="O1707" s="25" t="e">
        <f t="shared" si="409"/>
        <v>#N/A</v>
      </c>
      <c r="P1707" s="25" t="e">
        <f t="shared" si="410"/>
        <v>#N/A</v>
      </c>
      <c r="Q1707" s="25" t="e">
        <f t="shared" si="411"/>
        <v>#N/A</v>
      </c>
      <c r="R1707" s="25" t="e">
        <f t="shared" si="414"/>
        <v>#N/A</v>
      </c>
      <c r="S1707" s="25" t="e">
        <f t="shared" si="412"/>
        <v>#N/A</v>
      </c>
      <c r="T1707" s="25" t="e">
        <f t="shared" si="413"/>
        <v>#N/A</v>
      </c>
    </row>
    <row r="1708" spans="1:20" x14ac:dyDescent="0.25">
      <c r="A1708" s="2"/>
      <c r="B1708" s="100"/>
      <c r="C1708" s="76"/>
      <c r="D1708" s="48"/>
      <c r="E1708" s="252"/>
      <c r="F1708" s="253"/>
      <c r="G1708" s="84"/>
      <c r="H1708" s="48"/>
      <c r="I1708" s="79"/>
      <c r="N1708" s="25" t="str">
        <f t="shared" si="415"/>
        <v/>
      </c>
      <c r="O1708" s="25" t="e">
        <f t="shared" si="409"/>
        <v>#N/A</v>
      </c>
      <c r="P1708" s="25" t="e">
        <f t="shared" si="410"/>
        <v>#N/A</v>
      </c>
      <c r="Q1708" s="25" t="e">
        <f t="shared" si="411"/>
        <v>#N/A</v>
      </c>
      <c r="R1708" s="25" t="e">
        <f t="shared" si="414"/>
        <v>#N/A</v>
      </c>
      <c r="S1708" s="25" t="e">
        <f t="shared" si="412"/>
        <v>#N/A</v>
      </c>
      <c r="T1708" s="25" t="e">
        <f t="shared" si="413"/>
        <v>#N/A</v>
      </c>
    </row>
    <row r="1709" spans="1:20" x14ac:dyDescent="0.25">
      <c r="A1709" s="2"/>
      <c r="B1709" s="100"/>
      <c r="C1709" s="76"/>
      <c r="D1709" s="48"/>
      <c r="E1709" s="252"/>
      <c r="F1709" s="253"/>
      <c r="G1709" s="84"/>
      <c r="H1709" s="48"/>
      <c r="I1709" s="79"/>
      <c r="N1709" s="25" t="str">
        <f t="shared" si="415"/>
        <v/>
      </c>
      <c r="O1709" s="25" t="e">
        <f t="shared" si="409"/>
        <v>#N/A</v>
      </c>
      <c r="P1709" s="25" t="e">
        <f t="shared" si="410"/>
        <v>#N/A</v>
      </c>
      <c r="Q1709" s="25" t="e">
        <f t="shared" si="411"/>
        <v>#N/A</v>
      </c>
      <c r="R1709" s="25" t="e">
        <f t="shared" si="414"/>
        <v>#N/A</v>
      </c>
      <c r="S1709" s="25" t="e">
        <f t="shared" si="412"/>
        <v>#N/A</v>
      </c>
      <c r="T1709" s="25" t="e">
        <f t="shared" si="413"/>
        <v>#N/A</v>
      </c>
    </row>
    <row r="1710" spans="1:20" x14ac:dyDescent="0.25">
      <c r="A1710" s="2"/>
      <c r="B1710" s="100"/>
      <c r="C1710" s="76"/>
      <c r="D1710" s="48"/>
      <c r="E1710" s="252"/>
      <c r="F1710" s="253"/>
      <c r="G1710" s="84"/>
      <c r="H1710" s="48"/>
      <c r="I1710" s="79"/>
      <c r="N1710" s="25" t="str">
        <f t="shared" si="415"/>
        <v/>
      </c>
      <c r="O1710" s="25" t="e">
        <f t="shared" si="409"/>
        <v>#N/A</v>
      </c>
      <c r="P1710" s="25" t="e">
        <f t="shared" si="410"/>
        <v>#N/A</v>
      </c>
      <c r="Q1710" s="25" t="e">
        <f t="shared" si="411"/>
        <v>#N/A</v>
      </c>
      <c r="R1710" s="25" t="e">
        <f t="shared" si="414"/>
        <v>#N/A</v>
      </c>
      <c r="S1710" s="25" t="e">
        <f t="shared" si="412"/>
        <v>#N/A</v>
      </c>
      <c r="T1710" s="25" t="e">
        <f t="shared" si="413"/>
        <v>#N/A</v>
      </c>
    </row>
    <row r="1711" spans="1:20" x14ac:dyDescent="0.25">
      <c r="A1711" s="2"/>
      <c r="B1711" s="100"/>
      <c r="C1711" s="76"/>
      <c r="D1711" s="48"/>
      <c r="E1711" s="270"/>
      <c r="F1711" s="253"/>
      <c r="G1711" s="84"/>
      <c r="H1711" s="48"/>
      <c r="I1711" s="79"/>
      <c r="N1711" s="25" t="str">
        <f t="shared" si="415"/>
        <v/>
      </c>
      <c r="O1711" s="25" t="e">
        <f t="shared" si="409"/>
        <v>#N/A</v>
      </c>
      <c r="P1711" s="25" t="e">
        <f t="shared" si="410"/>
        <v>#N/A</v>
      </c>
      <c r="Q1711" s="25" t="e">
        <f t="shared" si="411"/>
        <v>#N/A</v>
      </c>
      <c r="R1711" s="25" t="e">
        <f t="shared" si="414"/>
        <v>#N/A</v>
      </c>
      <c r="S1711" s="25" t="e">
        <f t="shared" si="412"/>
        <v>#N/A</v>
      </c>
      <c r="T1711" s="25" t="e">
        <f t="shared" si="413"/>
        <v>#N/A</v>
      </c>
    </row>
    <row r="1712" spans="1:20" x14ac:dyDescent="0.25">
      <c r="A1712" s="2"/>
      <c r="B1712" s="100"/>
      <c r="C1712" s="76"/>
      <c r="D1712" s="48"/>
      <c r="E1712" s="270"/>
      <c r="F1712" s="253"/>
      <c r="G1712" s="84"/>
      <c r="H1712" s="48"/>
      <c r="I1712" s="79"/>
      <c r="N1712" s="25" t="str">
        <f t="shared" si="415"/>
        <v/>
      </c>
      <c r="O1712" s="25" t="e">
        <f t="shared" si="409"/>
        <v>#N/A</v>
      </c>
      <c r="P1712" s="25" t="e">
        <f t="shared" si="410"/>
        <v>#N/A</v>
      </c>
      <c r="Q1712" s="25" t="e">
        <f t="shared" si="411"/>
        <v>#N/A</v>
      </c>
      <c r="R1712" s="25" t="e">
        <f t="shared" si="414"/>
        <v>#N/A</v>
      </c>
      <c r="S1712" s="25" t="e">
        <f t="shared" si="412"/>
        <v>#N/A</v>
      </c>
      <c r="T1712" s="25" t="e">
        <f t="shared" si="413"/>
        <v>#N/A</v>
      </c>
    </row>
    <row r="1713" spans="1:20" x14ac:dyDescent="0.25">
      <c r="A1713" s="2"/>
      <c r="B1713" s="100"/>
      <c r="C1713" s="76"/>
      <c r="D1713" s="48"/>
      <c r="E1713" s="252"/>
      <c r="F1713" s="253"/>
      <c r="G1713" s="84"/>
      <c r="H1713" s="48"/>
      <c r="I1713" s="79"/>
      <c r="N1713" s="25" t="str">
        <f t="shared" si="415"/>
        <v/>
      </c>
      <c r="O1713" s="25" t="e">
        <f t="shared" si="409"/>
        <v>#N/A</v>
      </c>
      <c r="P1713" s="25" t="e">
        <f t="shared" si="410"/>
        <v>#N/A</v>
      </c>
      <c r="Q1713" s="25" t="e">
        <f t="shared" si="411"/>
        <v>#N/A</v>
      </c>
      <c r="R1713" s="25" t="e">
        <f t="shared" si="414"/>
        <v>#N/A</v>
      </c>
      <c r="S1713" s="25" t="e">
        <f t="shared" si="412"/>
        <v>#N/A</v>
      </c>
      <c r="T1713" s="25" t="e">
        <f t="shared" si="413"/>
        <v>#N/A</v>
      </c>
    </row>
    <row r="1714" spans="1:20" x14ac:dyDescent="0.25">
      <c r="A1714" s="2"/>
      <c r="B1714" s="100"/>
      <c r="C1714" s="76"/>
      <c r="D1714" s="48"/>
      <c r="E1714" s="252"/>
      <c r="F1714" s="253"/>
      <c r="G1714" s="84"/>
      <c r="H1714" s="48"/>
      <c r="I1714" s="79"/>
      <c r="N1714" s="25" t="str">
        <f t="shared" si="415"/>
        <v/>
      </c>
      <c r="O1714" s="25" t="e">
        <f t="shared" si="409"/>
        <v>#N/A</v>
      </c>
      <c r="P1714" s="25" t="e">
        <f t="shared" si="410"/>
        <v>#N/A</v>
      </c>
      <c r="Q1714" s="25" t="e">
        <f t="shared" si="411"/>
        <v>#N/A</v>
      </c>
      <c r="R1714" s="25" t="e">
        <f t="shared" si="414"/>
        <v>#N/A</v>
      </c>
      <c r="S1714" s="25" t="e">
        <f t="shared" si="412"/>
        <v>#N/A</v>
      </c>
      <c r="T1714" s="25" t="e">
        <f t="shared" si="413"/>
        <v>#N/A</v>
      </c>
    </row>
    <row r="1715" spans="1:20" x14ac:dyDescent="0.25">
      <c r="A1715" s="2"/>
      <c r="B1715" s="100"/>
      <c r="C1715" s="76"/>
      <c r="D1715" s="48"/>
      <c r="E1715" s="252"/>
      <c r="F1715" s="253"/>
      <c r="G1715" s="84"/>
      <c r="H1715" s="48"/>
      <c r="I1715" s="79"/>
      <c r="N1715" s="25" t="str">
        <f t="shared" si="415"/>
        <v/>
      </c>
      <c r="O1715" s="25" t="e">
        <f t="shared" si="409"/>
        <v>#N/A</v>
      </c>
      <c r="P1715" s="25" t="e">
        <f t="shared" si="410"/>
        <v>#N/A</v>
      </c>
      <c r="Q1715" s="25" t="e">
        <f t="shared" si="411"/>
        <v>#N/A</v>
      </c>
      <c r="R1715" s="25" t="e">
        <f t="shared" si="414"/>
        <v>#N/A</v>
      </c>
      <c r="S1715" s="25" t="e">
        <f t="shared" si="412"/>
        <v>#N/A</v>
      </c>
      <c r="T1715" s="25" t="e">
        <f t="shared" si="413"/>
        <v>#N/A</v>
      </c>
    </row>
    <row r="1716" spans="1:20" x14ac:dyDescent="0.25">
      <c r="A1716" s="2"/>
      <c r="B1716" s="100"/>
      <c r="C1716" s="76"/>
      <c r="D1716" s="48"/>
      <c r="E1716" s="252"/>
      <c r="F1716" s="253"/>
      <c r="G1716" s="130"/>
      <c r="H1716" s="48"/>
      <c r="I1716" s="219"/>
      <c r="N1716" s="25" t="str">
        <f t="shared" si="415"/>
        <v/>
      </c>
      <c r="O1716" s="25" t="e">
        <f t="shared" si="409"/>
        <v>#N/A</v>
      </c>
      <c r="P1716" s="25" t="e">
        <f t="shared" si="410"/>
        <v>#N/A</v>
      </c>
      <c r="Q1716" s="25" t="e">
        <f t="shared" si="411"/>
        <v>#N/A</v>
      </c>
      <c r="R1716" s="25" t="e">
        <f t="shared" si="414"/>
        <v>#N/A</v>
      </c>
      <c r="S1716" s="25" t="e">
        <f t="shared" si="412"/>
        <v>#N/A</v>
      </c>
      <c r="T1716" s="25" t="e">
        <f t="shared" si="413"/>
        <v>#N/A</v>
      </c>
    </row>
    <row r="1717" spans="1:20" x14ac:dyDescent="0.25">
      <c r="A1717" s="2"/>
      <c r="B1717" s="100"/>
      <c r="C1717" s="76"/>
      <c r="D1717" s="48"/>
      <c r="E1717" s="252"/>
      <c r="F1717" s="253"/>
      <c r="G1717" s="84"/>
      <c r="H1717" s="48"/>
      <c r="I1717" s="79"/>
      <c r="N1717" s="25" t="str">
        <f t="shared" si="415"/>
        <v/>
      </c>
      <c r="O1717" s="25" t="e">
        <f t="shared" si="409"/>
        <v>#N/A</v>
      </c>
      <c r="P1717" s="25" t="e">
        <f t="shared" si="410"/>
        <v>#N/A</v>
      </c>
      <c r="Q1717" s="25" t="e">
        <f t="shared" si="411"/>
        <v>#N/A</v>
      </c>
      <c r="R1717" s="25" t="e">
        <f t="shared" si="414"/>
        <v>#N/A</v>
      </c>
      <c r="S1717" s="25" t="e">
        <f t="shared" si="412"/>
        <v>#N/A</v>
      </c>
      <c r="T1717" s="25" t="e">
        <f t="shared" si="413"/>
        <v>#N/A</v>
      </c>
    </row>
    <row r="1718" spans="1:20" x14ac:dyDescent="0.25">
      <c r="A1718" s="2"/>
      <c r="B1718" s="100"/>
      <c r="C1718" s="76"/>
      <c r="D1718" s="48"/>
      <c r="E1718" s="270"/>
      <c r="F1718" s="253"/>
      <c r="G1718" s="84"/>
      <c r="H1718" s="48"/>
      <c r="I1718" s="79"/>
      <c r="N1718" s="25" t="str">
        <f t="shared" si="415"/>
        <v/>
      </c>
      <c r="O1718" s="25" t="e">
        <f t="shared" si="409"/>
        <v>#N/A</v>
      </c>
      <c r="P1718" s="25" t="e">
        <f t="shared" si="410"/>
        <v>#N/A</v>
      </c>
      <c r="Q1718" s="25" t="e">
        <f t="shared" si="411"/>
        <v>#N/A</v>
      </c>
      <c r="R1718" s="25" t="e">
        <f t="shared" si="414"/>
        <v>#N/A</v>
      </c>
      <c r="S1718" s="25" t="e">
        <f t="shared" si="412"/>
        <v>#N/A</v>
      </c>
      <c r="T1718" s="25" t="e">
        <f t="shared" si="413"/>
        <v>#N/A</v>
      </c>
    </row>
    <row r="1719" spans="1:20" x14ac:dyDescent="0.25">
      <c r="A1719" s="2"/>
      <c r="B1719" s="100"/>
      <c r="C1719" s="76"/>
      <c r="D1719" s="48"/>
      <c r="E1719" s="270"/>
      <c r="F1719" s="253"/>
      <c r="G1719" s="84"/>
      <c r="H1719" s="48"/>
      <c r="I1719" s="79"/>
      <c r="N1719" s="25" t="str">
        <f t="shared" si="415"/>
        <v/>
      </c>
      <c r="O1719" s="25" t="e">
        <f t="shared" si="409"/>
        <v>#N/A</v>
      </c>
      <c r="P1719" s="25" t="e">
        <f t="shared" si="410"/>
        <v>#N/A</v>
      </c>
      <c r="Q1719" s="25" t="e">
        <f t="shared" si="411"/>
        <v>#N/A</v>
      </c>
      <c r="R1719" s="25" t="e">
        <f t="shared" si="414"/>
        <v>#N/A</v>
      </c>
      <c r="S1719" s="25" t="e">
        <f t="shared" si="412"/>
        <v>#N/A</v>
      </c>
      <c r="T1719" s="25" t="e">
        <f t="shared" si="413"/>
        <v>#N/A</v>
      </c>
    </row>
    <row r="1720" spans="1:20" x14ac:dyDescent="0.25">
      <c r="A1720" s="2"/>
      <c r="B1720" s="100"/>
      <c r="C1720" s="76"/>
      <c r="D1720" s="48"/>
      <c r="E1720" s="270"/>
      <c r="F1720" s="253"/>
      <c r="G1720" s="84"/>
      <c r="H1720" s="48"/>
      <c r="I1720" s="79"/>
      <c r="N1720" s="25" t="str">
        <f t="shared" si="415"/>
        <v/>
      </c>
      <c r="O1720" s="25" t="e">
        <f t="shared" si="409"/>
        <v>#N/A</v>
      </c>
      <c r="P1720" s="25" t="e">
        <f t="shared" si="410"/>
        <v>#N/A</v>
      </c>
      <c r="Q1720" s="25" t="e">
        <f t="shared" si="411"/>
        <v>#N/A</v>
      </c>
      <c r="R1720" s="25" t="e">
        <f t="shared" si="414"/>
        <v>#N/A</v>
      </c>
      <c r="S1720" s="25" t="e">
        <f t="shared" si="412"/>
        <v>#N/A</v>
      </c>
      <c r="T1720" s="25" t="e">
        <f t="shared" si="413"/>
        <v>#N/A</v>
      </c>
    </row>
    <row r="1721" spans="1:20" x14ac:dyDescent="0.25">
      <c r="A1721" s="2"/>
      <c r="B1721" s="100"/>
      <c r="C1721" s="76"/>
      <c r="D1721" s="48"/>
      <c r="E1721" s="270"/>
      <c r="F1721" s="253"/>
      <c r="G1721" s="84"/>
      <c r="H1721" s="48"/>
      <c r="I1721" s="79"/>
      <c r="N1721" s="25" t="str">
        <f t="shared" si="415"/>
        <v/>
      </c>
      <c r="O1721" s="25" t="e">
        <f t="shared" si="409"/>
        <v>#N/A</v>
      </c>
      <c r="P1721" s="25" t="e">
        <f t="shared" si="410"/>
        <v>#N/A</v>
      </c>
      <c r="Q1721" s="25" t="e">
        <f t="shared" si="411"/>
        <v>#N/A</v>
      </c>
      <c r="R1721" s="25" t="e">
        <f t="shared" si="414"/>
        <v>#N/A</v>
      </c>
      <c r="S1721" s="25" t="e">
        <f t="shared" si="412"/>
        <v>#N/A</v>
      </c>
      <c r="T1721" s="25" t="e">
        <f t="shared" si="413"/>
        <v>#N/A</v>
      </c>
    </row>
    <row r="1722" spans="1:20" x14ac:dyDescent="0.25">
      <c r="A1722" s="2"/>
      <c r="B1722" s="100"/>
      <c r="C1722" s="76"/>
      <c r="D1722" s="48"/>
      <c r="E1722" s="270"/>
      <c r="F1722" s="253"/>
      <c r="G1722" s="84"/>
      <c r="H1722" s="48"/>
      <c r="I1722" s="79"/>
      <c r="N1722" s="25" t="str">
        <f t="shared" si="415"/>
        <v/>
      </c>
      <c r="O1722" s="25" t="e">
        <f t="shared" si="409"/>
        <v>#N/A</v>
      </c>
      <c r="P1722" s="25" t="e">
        <f t="shared" si="410"/>
        <v>#N/A</v>
      </c>
      <c r="Q1722" s="25" t="e">
        <f t="shared" si="411"/>
        <v>#N/A</v>
      </c>
      <c r="R1722" s="25" t="e">
        <f t="shared" si="414"/>
        <v>#N/A</v>
      </c>
      <c r="S1722" s="25" t="e">
        <f t="shared" si="412"/>
        <v>#N/A</v>
      </c>
      <c r="T1722" s="25" t="e">
        <f t="shared" si="413"/>
        <v>#N/A</v>
      </c>
    </row>
    <row r="1723" spans="1:20" x14ac:dyDescent="0.25">
      <c r="A1723" s="2"/>
      <c r="B1723" s="2"/>
      <c r="C1723" s="76"/>
      <c r="D1723" s="48"/>
      <c r="E1723" s="252"/>
      <c r="F1723" s="253"/>
      <c r="G1723" s="84"/>
      <c r="H1723" s="48"/>
      <c r="I1723" s="79"/>
      <c r="N1723" s="25" t="str">
        <f t="shared" si="415"/>
        <v/>
      </c>
      <c r="O1723" s="25" t="e">
        <f t="shared" si="409"/>
        <v>#N/A</v>
      </c>
      <c r="P1723" s="25" t="e">
        <f t="shared" si="410"/>
        <v>#N/A</v>
      </c>
      <c r="Q1723" s="25" t="e">
        <f t="shared" si="411"/>
        <v>#N/A</v>
      </c>
      <c r="R1723" s="25" t="e">
        <f t="shared" si="414"/>
        <v>#N/A</v>
      </c>
      <c r="S1723" s="25" t="e">
        <f t="shared" si="412"/>
        <v>#N/A</v>
      </c>
      <c r="T1723" s="25" t="e">
        <f t="shared" si="413"/>
        <v>#N/A</v>
      </c>
    </row>
    <row r="1724" spans="1:20" x14ac:dyDescent="0.25">
      <c r="A1724" s="2"/>
      <c r="B1724" s="2"/>
      <c r="C1724" s="76"/>
      <c r="D1724" s="48"/>
      <c r="E1724" s="252"/>
      <c r="F1724" s="253"/>
      <c r="G1724" s="84"/>
      <c r="H1724" s="48"/>
      <c r="I1724" s="79"/>
      <c r="N1724" s="25" t="str">
        <f t="shared" si="415"/>
        <v/>
      </c>
      <c r="O1724" s="25" t="e">
        <f t="shared" si="409"/>
        <v>#N/A</v>
      </c>
      <c r="P1724" s="25" t="e">
        <f t="shared" si="410"/>
        <v>#N/A</v>
      </c>
      <c r="Q1724" s="25" t="e">
        <f t="shared" si="411"/>
        <v>#N/A</v>
      </c>
      <c r="R1724" s="25" t="e">
        <f t="shared" si="414"/>
        <v>#N/A</v>
      </c>
      <c r="S1724" s="25" t="e">
        <f t="shared" si="412"/>
        <v>#N/A</v>
      </c>
      <c r="T1724" s="25" t="e">
        <f t="shared" si="413"/>
        <v>#N/A</v>
      </c>
    </row>
    <row r="1725" spans="1:20" x14ac:dyDescent="0.25">
      <c r="A1725" s="2"/>
      <c r="B1725" s="2"/>
      <c r="C1725" s="76"/>
      <c r="D1725" s="48"/>
      <c r="E1725" s="252"/>
      <c r="F1725" s="253"/>
      <c r="G1725" s="84"/>
      <c r="H1725" s="48"/>
      <c r="I1725" s="79"/>
      <c r="N1725" s="25" t="str">
        <f t="shared" si="415"/>
        <v/>
      </c>
      <c r="O1725" s="25" t="e">
        <f t="shared" si="409"/>
        <v>#N/A</v>
      </c>
      <c r="P1725" s="25" t="e">
        <f t="shared" si="410"/>
        <v>#N/A</v>
      </c>
      <c r="Q1725" s="25" t="e">
        <f t="shared" si="411"/>
        <v>#N/A</v>
      </c>
      <c r="R1725" s="25" t="e">
        <f t="shared" si="414"/>
        <v>#N/A</v>
      </c>
      <c r="S1725" s="25" t="e">
        <f t="shared" si="412"/>
        <v>#N/A</v>
      </c>
      <c r="T1725" s="25" t="e">
        <f t="shared" si="413"/>
        <v>#N/A</v>
      </c>
    </row>
    <row r="1726" spans="1:20" x14ac:dyDescent="0.25">
      <c r="A1726" s="2"/>
      <c r="B1726" s="2"/>
      <c r="C1726" s="76"/>
      <c r="D1726" s="48"/>
      <c r="E1726" s="252"/>
      <c r="F1726" s="253"/>
      <c r="G1726" s="84"/>
      <c r="H1726" s="48"/>
      <c r="I1726" s="79"/>
      <c r="N1726" s="25" t="str">
        <f t="shared" si="415"/>
        <v/>
      </c>
      <c r="O1726" s="25" t="e">
        <f t="shared" si="409"/>
        <v>#N/A</v>
      </c>
      <c r="P1726" s="25" t="e">
        <f t="shared" si="410"/>
        <v>#N/A</v>
      </c>
      <c r="Q1726" s="25" t="e">
        <f t="shared" si="411"/>
        <v>#N/A</v>
      </c>
      <c r="R1726" s="25" t="e">
        <f t="shared" si="414"/>
        <v>#N/A</v>
      </c>
      <c r="S1726" s="25" t="e">
        <f t="shared" si="412"/>
        <v>#N/A</v>
      </c>
      <c r="T1726" s="25" t="e">
        <f t="shared" si="413"/>
        <v>#N/A</v>
      </c>
    </row>
    <row r="1727" spans="1:20" x14ac:dyDescent="0.25">
      <c r="A1727" s="2"/>
      <c r="B1727" s="2"/>
      <c r="C1727" s="76"/>
      <c r="D1727" s="48"/>
      <c r="E1727" s="252"/>
      <c r="F1727" s="253"/>
      <c r="G1727" s="84"/>
      <c r="H1727" s="48"/>
      <c r="I1727" s="79"/>
      <c r="N1727" s="25" t="str">
        <f t="shared" si="415"/>
        <v/>
      </c>
      <c r="O1727" s="25" t="e">
        <f t="shared" si="409"/>
        <v>#N/A</v>
      </c>
      <c r="P1727" s="25" t="e">
        <f t="shared" si="410"/>
        <v>#N/A</v>
      </c>
      <c r="Q1727" s="25" t="e">
        <f t="shared" si="411"/>
        <v>#N/A</v>
      </c>
      <c r="R1727" s="25" t="e">
        <f t="shared" si="414"/>
        <v>#N/A</v>
      </c>
      <c r="S1727" s="25" t="e">
        <f t="shared" si="412"/>
        <v>#N/A</v>
      </c>
      <c r="T1727" s="25" t="e">
        <f t="shared" si="413"/>
        <v>#N/A</v>
      </c>
    </row>
    <row r="1728" spans="1:20" x14ac:dyDescent="0.25">
      <c r="A1728" s="2"/>
      <c r="B1728" s="2"/>
      <c r="C1728" s="76"/>
      <c r="D1728" s="48"/>
      <c r="E1728" s="252"/>
      <c r="F1728" s="253"/>
      <c r="G1728" s="84"/>
      <c r="H1728" s="48"/>
      <c r="I1728" s="79"/>
      <c r="N1728" s="25" t="str">
        <f t="shared" si="415"/>
        <v/>
      </c>
      <c r="O1728" s="25" t="e">
        <f t="shared" si="409"/>
        <v>#N/A</v>
      </c>
      <c r="P1728" s="25" t="e">
        <f t="shared" si="410"/>
        <v>#N/A</v>
      </c>
      <c r="Q1728" s="25" t="e">
        <f t="shared" si="411"/>
        <v>#N/A</v>
      </c>
      <c r="R1728" s="25" t="e">
        <f t="shared" si="414"/>
        <v>#N/A</v>
      </c>
      <c r="S1728" s="25" t="e">
        <f t="shared" si="412"/>
        <v>#N/A</v>
      </c>
      <c r="T1728" s="25" t="e">
        <f t="shared" si="413"/>
        <v>#N/A</v>
      </c>
    </row>
    <row r="1729" spans="1:20" x14ac:dyDescent="0.25">
      <c r="A1729" s="2"/>
      <c r="B1729" s="2"/>
      <c r="C1729" s="76"/>
      <c r="D1729" s="48"/>
      <c r="E1729" s="252"/>
      <c r="F1729" s="253"/>
      <c r="G1729" s="84"/>
      <c r="H1729" s="48"/>
      <c r="I1729" s="79"/>
      <c r="N1729" s="25" t="str">
        <f t="shared" si="415"/>
        <v/>
      </c>
      <c r="O1729" s="25" t="e">
        <f t="shared" si="409"/>
        <v>#N/A</v>
      </c>
      <c r="P1729" s="25" t="e">
        <f t="shared" si="410"/>
        <v>#N/A</v>
      </c>
      <c r="Q1729" s="25" t="e">
        <f t="shared" si="411"/>
        <v>#N/A</v>
      </c>
      <c r="R1729" s="25" t="e">
        <f t="shared" si="414"/>
        <v>#N/A</v>
      </c>
      <c r="S1729" s="25" t="e">
        <f t="shared" si="412"/>
        <v>#N/A</v>
      </c>
      <c r="T1729" s="25" t="e">
        <f t="shared" si="413"/>
        <v>#N/A</v>
      </c>
    </row>
    <row r="1730" spans="1:20" x14ac:dyDescent="0.25">
      <c r="A1730" s="2"/>
      <c r="B1730" s="2"/>
      <c r="C1730" s="76"/>
      <c r="D1730" s="48"/>
      <c r="E1730" s="252"/>
      <c r="F1730" s="253"/>
      <c r="G1730" s="84"/>
      <c r="H1730" s="48"/>
      <c r="I1730" s="79"/>
      <c r="N1730" s="25" t="str">
        <f t="shared" si="415"/>
        <v/>
      </c>
      <c r="O1730" s="25" t="e">
        <f t="shared" si="409"/>
        <v>#N/A</v>
      </c>
      <c r="P1730" s="25" t="e">
        <f t="shared" si="410"/>
        <v>#N/A</v>
      </c>
      <c r="Q1730" s="25" t="e">
        <f t="shared" si="411"/>
        <v>#N/A</v>
      </c>
      <c r="R1730" s="25" t="e">
        <f t="shared" si="414"/>
        <v>#N/A</v>
      </c>
      <c r="S1730" s="25" t="e">
        <f t="shared" si="412"/>
        <v>#N/A</v>
      </c>
      <c r="T1730" s="25" t="e">
        <f t="shared" si="413"/>
        <v>#N/A</v>
      </c>
    </row>
    <row r="1731" spans="1:20" x14ac:dyDescent="0.25">
      <c r="A1731" s="2"/>
      <c r="B1731" s="100"/>
      <c r="C1731" s="76"/>
      <c r="D1731" s="48"/>
      <c r="E1731" s="252"/>
      <c r="F1731" s="253"/>
      <c r="G1731" s="84"/>
      <c r="H1731" s="48"/>
      <c r="I1731" s="79"/>
      <c r="N1731" s="25" t="str">
        <f t="shared" si="415"/>
        <v/>
      </c>
      <c r="O1731" s="25" t="e">
        <f t="shared" si="409"/>
        <v>#N/A</v>
      </c>
      <c r="P1731" s="25" t="e">
        <f t="shared" si="410"/>
        <v>#N/A</v>
      </c>
      <c r="Q1731" s="25" t="e">
        <f t="shared" si="411"/>
        <v>#N/A</v>
      </c>
      <c r="R1731" s="25" t="e">
        <f t="shared" si="414"/>
        <v>#N/A</v>
      </c>
      <c r="S1731" s="25" t="e">
        <f t="shared" si="412"/>
        <v>#N/A</v>
      </c>
      <c r="T1731" s="25" t="e">
        <f t="shared" si="413"/>
        <v>#N/A</v>
      </c>
    </row>
    <row r="1732" spans="1:20" x14ac:dyDescent="0.25">
      <c r="A1732" s="2"/>
      <c r="B1732" s="100"/>
      <c r="C1732" s="76"/>
      <c r="D1732" s="48"/>
      <c r="E1732" s="252"/>
      <c r="F1732" s="253"/>
      <c r="G1732" s="84"/>
      <c r="H1732" s="48"/>
      <c r="I1732" s="79"/>
      <c r="N1732" s="25" t="str">
        <f t="shared" si="415"/>
        <v/>
      </c>
      <c r="O1732" s="25" t="e">
        <f t="shared" si="409"/>
        <v>#N/A</v>
      </c>
      <c r="P1732" s="25" t="e">
        <f t="shared" si="410"/>
        <v>#N/A</v>
      </c>
      <c r="Q1732" s="25" t="e">
        <f t="shared" si="411"/>
        <v>#N/A</v>
      </c>
      <c r="R1732" s="25" t="e">
        <f t="shared" si="414"/>
        <v>#N/A</v>
      </c>
      <c r="S1732" s="25" t="e">
        <f t="shared" si="412"/>
        <v>#N/A</v>
      </c>
      <c r="T1732" s="25" t="e">
        <f t="shared" si="413"/>
        <v>#N/A</v>
      </c>
    </row>
    <row r="1733" spans="1:20" x14ac:dyDescent="0.25">
      <c r="A1733" s="2"/>
      <c r="B1733" s="100"/>
      <c r="C1733" s="76"/>
      <c r="D1733" s="48"/>
      <c r="E1733" s="270"/>
      <c r="F1733" s="253"/>
      <c r="G1733" s="84"/>
      <c r="H1733" s="48"/>
      <c r="I1733" s="79"/>
      <c r="N1733" s="25" t="str">
        <f t="shared" si="415"/>
        <v/>
      </c>
      <c r="O1733" s="25" t="e">
        <f t="shared" si="409"/>
        <v>#N/A</v>
      </c>
      <c r="P1733" s="25" t="e">
        <f t="shared" si="410"/>
        <v>#N/A</v>
      </c>
      <c r="Q1733" s="25" t="e">
        <f t="shared" si="411"/>
        <v>#N/A</v>
      </c>
      <c r="R1733" s="25" t="e">
        <f t="shared" si="414"/>
        <v>#N/A</v>
      </c>
      <c r="S1733" s="25" t="e">
        <f t="shared" si="412"/>
        <v>#N/A</v>
      </c>
      <c r="T1733" s="25" t="e">
        <f t="shared" si="413"/>
        <v>#N/A</v>
      </c>
    </row>
    <row r="1734" spans="1:20" x14ac:dyDescent="0.25">
      <c r="A1734" s="2"/>
      <c r="B1734" s="100"/>
      <c r="C1734" s="76"/>
      <c r="D1734" s="48"/>
      <c r="E1734" s="252"/>
      <c r="F1734" s="253"/>
      <c r="G1734" s="84"/>
      <c r="H1734" s="48"/>
      <c r="I1734" s="79"/>
      <c r="N1734" s="25" t="str">
        <f t="shared" si="415"/>
        <v/>
      </c>
      <c r="O1734" s="25" t="e">
        <f t="shared" si="409"/>
        <v>#N/A</v>
      </c>
      <c r="P1734" s="25" t="e">
        <f t="shared" si="410"/>
        <v>#N/A</v>
      </c>
      <c r="Q1734" s="25" t="e">
        <f t="shared" si="411"/>
        <v>#N/A</v>
      </c>
      <c r="R1734" s="25" t="e">
        <f t="shared" si="414"/>
        <v>#N/A</v>
      </c>
      <c r="S1734" s="25" t="e">
        <f t="shared" si="412"/>
        <v>#N/A</v>
      </c>
      <c r="T1734" s="25" t="e">
        <f t="shared" si="413"/>
        <v>#N/A</v>
      </c>
    </row>
    <row r="1735" spans="1:20" x14ac:dyDescent="0.25">
      <c r="A1735" s="2"/>
      <c r="B1735" s="100"/>
      <c r="C1735" s="76"/>
      <c r="D1735" s="48"/>
      <c r="E1735" s="252"/>
      <c r="F1735" s="253"/>
      <c r="G1735" s="84"/>
      <c r="H1735" s="48"/>
      <c r="I1735" s="79"/>
      <c r="N1735" s="25" t="str">
        <f t="shared" si="415"/>
        <v/>
      </c>
      <c r="O1735" s="25" t="e">
        <f t="shared" si="409"/>
        <v>#N/A</v>
      </c>
      <c r="P1735" s="25" t="e">
        <f t="shared" si="410"/>
        <v>#N/A</v>
      </c>
      <c r="Q1735" s="25" t="e">
        <f t="shared" si="411"/>
        <v>#N/A</v>
      </c>
      <c r="R1735" s="25" t="e">
        <f t="shared" si="414"/>
        <v>#N/A</v>
      </c>
      <c r="S1735" s="25" t="e">
        <f t="shared" si="412"/>
        <v>#N/A</v>
      </c>
      <c r="T1735" s="25" t="e">
        <f t="shared" si="413"/>
        <v>#N/A</v>
      </c>
    </row>
    <row r="1736" spans="1:20" x14ac:dyDescent="0.25">
      <c r="A1736" s="2"/>
      <c r="B1736" s="100"/>
      <c r="C1736" s="76"/>
      <c r="D1736" s="48"/>
      <c r="E1736" s="252"/>
      <c r="F1736" s="253"/>
      <c r="G1736" s="84"/>
      <c r="H1736" s="48"/>
      <c r="I1736" s="79"/>
      <c r="N1736" s="25" t="str">
        <f t="shared" si="415"/>
        <v/>
      </c>
      <c r="O1736" s="25" t="e">
        <f t="shared" si="409"/>
        <v>#N/A</v>
      </c>
      <c r="P1736" s="25" t="e">
        <f t="shared" si="410"/>
        <v>#N/A</v>
      </c>
      <c r="Q1736" s="25" t="e">
        <f t="shared" si="411"/>
        <v>#N/A</v>
      </c>
      <c r="R1736" s="25" t="e">
        <f t="shared" si="414"/>
        <v>#N/A</v>
      </c>
      <c r="S1736" s="25" t="e">
        <f t="shared" si="412"/>
        <v>#N/A</v>
      </c>
      <c r="T1736" s="25" t="e">
        <f t="shared" si="413"/>
        <v>#N/A</v>
      </c>
    </row>
    <row r="1737" spans="1:20" x14ac:dyDescent="0.25">
      <c r="A1737" s="2"/>
      <c r="B1737" s="100"/>
      <c r="C1737" s="76"/>
      <c r="D1737" s="48"/>
      <c r="E1737" s="252"/>
      <c r="F1737" s="253"/>
      <c r="G1737" s="84"/>
      <c r="H1737" s="48"/>
      <c r="I1737" s="79"/>
      <c r="N1737" s="25" t="str">
        <f t="shared" si="415"/>
        <v/>
      </c>
      <c r="O1737" s="25" t="e">
        <f t="shared" si="409"/>
        <v>#N/A</v>
      </c>
      <c r="P1737" s="25" t="e">
        <f t="shared" si="410"/>
        <v>#N/A</v>
      </c>
      <c r="Q1737" s="25" t="e">
        <f t="shared" si="411"/>
        <v>#N/A</v>
      </c>
      <c r="R1737" s="25" t="e">
        <f t="shared" si="414"/>
        <v>#N/A</v>
      </c>
      <c r="S1737" s="25" t="e">
        <f t="shared" si="412"/>
        <v>#N/A</v>
      </c>
      <c r="T1737" s="25" t="e">
        <f t="shared" si="413"/>
        <v>#N/A</v>
      </c>
    </row>
    <row r="1738" spans="1:20" x14ac:dyDescent="0.25">
      <c r="A1738" s="2"/>
      <c r="B1738" s="100"/>
      <c r="C1738" s="76"/>
      <c r="D1738" s="48"/>
      <c r="E1738" s="252"/>
      <c r="F1738" s="253"/>
      <c r="G1738" s="84"/>
      <c r="H1738" s="48"/>
      <c r="I1738" s="79"/>
      <c r="N1738" s="25" t="str">
        <f t="shared" si="415"/>
        <v/>
      </c>
      <c r="O1738" s="25" t="e">
        <f t="shared" si="409"/>
        <v>#N/A</v>
      </c>
      <c r="P1738" s="25" t="e">
        <f t="shared" si="410"/>
        <v>#N/A</v>
      </c>
      <c r="Q1738" s="25" t="e">
        <f t="shared" si="411"/>
        <v>#N/A</v>
      </c>
      <c r="R1738" s="25" t="e">
        <f t="shared" si="414"/>
        <v>#N/A</v>
      </c>
      <c r="S1738" s="25" t="e">
        <f t="shared" si="412"/>
        <v>#N/A</v>
      </c>
      <c r="T1738" s="25" t="e">
        <f t="shared" si="413"/>
        <v>#N/A</v>
      </c>
    </row>
    <row r="1739" spans="1:20" x14ac:dyDescent="0.25">
      <c r="A1739" s="2"/>
      <c r="B1739" s="2"/>
      <c r="C1739" s="76"/>
      <c r="D1739" s="48"/>
      <c r="E1739" s="252"/>
      <c r="F1739" s="253"/>
      <c r="G1739" s="84"/>
      <c r="H1739" s="48"/>
      <c r="I1739" s="79"/>
      <c r="N1739" s="25" t="str">
        <f t="shared" si="415"/>
        <v/>
      </c>
      <c r="O1739" s="25" t="e">
        <f t="shared" ref="O1739:O1802" si="416">VLOOKUP($N1739,$N$3:$R$11,2,FALSE)</f>
        <v>#N/A</v>
      </c>
      <c r="P1739" s="25" t="e">
        <f t="shared" ref="P1739:P1802" si="417">VLOOKUP($N1739,$N$3:$R$11,3,FALSE)</f>
        <v>#N/A</v>
      </c>
      <c r="Q1739" s="25" t="e">
        <f t="shared" ref="Q1739:Q1802" si="418">VLOOKUP($N1739,$N$3:$R$11,4,FALSE)</f>
        <v>#N/A</v>
      </c>
      <c r="R1739" s="25" t="e">
        <f t="shared" si="414"/>
        <v>#N/A</v>
      </c>
      <c r="S1739" s="25" t="e">
        <f t="shared" ref="S1739:S1802" si="419">VLOOKUP($N1739,$N$3:$T$11,6,FALSE)</f>
        <v>#N/A</v>
      </c>
      <c r="T1739" s="25" t="e">
        <f t="shared" ref="T1739:T1802" si="420">VLOOKUP($N1739,$N$3:$T$11,7,FALSE)</f>
        <v>#N/A</v>
      </c>
    </row>
    <row r="1740" spans="1:20" x14ac:dyDescent="0.25">
      <c r="A1740" s="2"/>
      <c r="B1740" s="2"/>
      <c r="C1740" s="76"/>
      <c r="D1740" s="48"/>
      <c r="E1740" s="252"/>
      <c r="F1740" s="253"/>
      <c r="G1740" s="84"/>
      <c r="H1740" s="48"/>
      <c r="I1740" s="79"/>
      <c r="N1740" s="25" t="str">
        <f t="shared" si="415"/>
        <v/>
      </c>
      <c r="O1740" s="25" t="e">
        <f t="shared" si="416"/>
        <v>#N/A</v>
      </c>
      <c r="P1740" s="25" t="e">
        <f t="shared" si="417"/>
        <v>#N/A</v>
      </c>
      <c r="Q1740" s="25" t="e">
        <f t="shared" si="418"/>
        <v>#N/A</v>
      </c>
      <c r="R1740" s="25" t="e">
        <f t="shared" si="414"/>
        <v>#N/A</v>
      </c>
      <c r="S1740" s="25" t="e">
        <f t="shared" si="419"/>
        <v>#N/A</v>
      </c>
      <c r="T1740" s="25" t="e">
        <f t="shared" si="420"/>
        <v>#N/A</v>
      </c>
    </row>
    <row r="1741" spans="1:20" x14ac:dyDescent="0.25">
      <c r="A1741" s="2"/>
      <c r="B1741" s="2"/>
      <c r="C1741" s="76"/>
      <c r="D1741" s="48"/>
      <c r="E1741" s="252"/>
      <c r="F1741" s="253"/>
      <c r="G1741" s="84"/>
      <c r="H1741" s="48"/>
      <c r="I1741" s="79"/>
      <c r="N1741" s="25" t="str">
        <f t="shared" si="415"/>
        <v/>
      </c>
      <c r="O1741" s="25" t="e">
        <f t="shared" si="416"/>
        <v>#N/A</v>
      </c>
      <c r="P1741" s="25" t="e">
        <f t="shared" si="417"/>
        <v>#N/A</v>
      </c>
      <c r="Q1741" s="25" t="e">
        <f t="shared" si="418"/>
        <v>#N/A</v>
      </c>
      <c r="R1741" s="25" t="e">
        <f t="shared" si="414"/>
        <v>#N/A</v>
      </c>
      <c r="S1741" s="25" t="e">
        <f t="shared" si="419"/>
        <v>#N/A</v>
      </c>
      <c r="T1741" s="25" t="e">
        <f t="shared" si="420"/>
        <v>#N/A</v>
      </c>
    </row>
    <row r="1742" spans="1:20" x14ac:dyDescent="0.25">
      <c r="A1742" s="2"/>
      <c r="B1742" s="2"/>
      <c r="C1742" s="76"/>
      <c r="D1742" s="48"/>
      <c r="E1742" s="252"/>
      <c r="F1742" s="253"/>
      <c r="G1742" s="84"/>
      <c r="H1742" s="48"/>
      <c r="I1742" s="79"/>
      <c r="N1742" s="25" t="str">
        <f t="shared" si="415"/>
        <v/>
      </c>
      <c r="O1742" s="25" t="e">
        <f t="shared" si="416"/>
        <v>#N/A</v>
      </c>
      <c r="P1742" s="25" t="e">
        <f t="shared" si="417"/>
        <v>#N/A</v>
      </c>
      <c r="Q1742" s="25" t="e">
        <f t="shared" si="418"/>
        <v>#N/A</v>
      </c>
      <c r="R1742" s="25" t="e">
        <f t="shared" si="414"/>
        <v>#N/A</v>
      </c>
      <c r="S1742" s="25" t="e">
        <f t="shared" si="419"/>
        <v>#N/A</v>
      </c>
      <c r="T1742" s="25" t="e">
        <f t="shared" si="420"/>
        <v>#N/A</v>
      </c>
    </row>
    <row r="1743" spans="1:20" x14ac:dyDescent="0.25">
      <c r="A1743" s="2"/>
      <c r="B1743" s="100"/>
      <c r="C1743" s="76"/>
      <c r="D1743" s="48"/>
      <c r="E1743" s="270"/>
      <c r="F1743" s="253"/>
      <c r="G1743" s="84"/>
      <c r="H1743" s="48"/>
      <c r="I1743" s="79"/>
      <c r="N1743" s="25" t="str">
        <f t="shared" si="415"/>
        <v/>
      </c>
      <c r="O1743" s="25" t="e">
        <f t="shared" si="416"/>
        <v>#N/A</v>
      </c>
      <c r="P1743" s="25" t="e">
        <f t="shared" si="417"/>
        <v>#N/A</v>
      </c>
      <c r="Q1743" s="25" t="e">
        <f t="shared" si="418"/>
        <v>#N/A</v>
      </c>
      <c r="R1743" s="25" t="e">
        <f t="shared" ref="R1743:R1806" si="421">VLOOKUP($N1743,$N$3:$R$11,5,FALSE)</f>
        <v>#N/A</v>
      </c>
      <c r="S1743" s="25" t="e">
        <f t="shared" si="419"/>
        <v>#N/A</v>
      </c>
      <c r="T1743" s="25" t="e">
        <f t="shared" si="420"/>
        <v>#N/A</v>
      </c>
    </row>
    <row r="1744" spans="1:20" x14ac:dyDescent="0.25">
      <c r="A1744" s="2"/>
      <c r="B1744" s="100"/>
      <c r="C1744" s="76"/>
      <c r="D1744" s="48"/>
      <c r="E1744" s="252"/>
      <c r="F1744" s="253"/>
      <c r="G1744" s="84"/>
      <c r="H1744" s="48"/>
      <c r="I1744" s="79"/>
      <c r="N1744" s="25" t="str">
        <f t="shared" si="415"/>
        <v/>
      </c>
      <c r="O1744" s="25" t="e">
        <f t="shared" si="416"/>
        <v>#N/A</v>
      </c>
      <c r="P1744" s="25" t="e">
        <f t="shared" si="417"/>
        <v>#N/A</v>
      </c>
      <c r="Q1744" s="25" t="e">
        <f t="shared" si="418"/>
        <v>#N/A</v>
      </c>
      <c r="R1744" s="25" t="e">
        <f t="shared" si="421"/>
        <v>#N/A</v>
      </c>
      <c r="S1744" s="25" t="e">
        <f t="shared" si="419"/>
        <v>#N/A</v>
      </c>
      <c r="T1744" s="25" t="e">
        <f t="shared" si="420"/>
        <v>#N/A</v>
      </c>
    </row>
    <row r="1745" spans="1:20" x14ac:dyDescent="0.25">
      <c r="A1745" s="2"/>
      <c r="B1745" s="100"/>
      <c r="C1745" s="76"/>
      <c r="D1745" s="48"/>
      <c r="E1745" s="270"/>
      <c r="F1745" s="253"/>
      <c r="G1745" s="84"/>
      <c r="H1745" s="48"/>
      <c r="I1745" s="79"/>
      <c r="N1745" s="25" t="str">
        <f t="shared" si="415"/>
        <v/>
      </c>
      <c r="O1745" s="25" t="e">
        <f t="shared" si="416"/>
        <v>#N/A</v>
      </c>
      <c r="P1745" s="25" t="e">
        <f t="shared" si="417"/>
        <v>#N/A</v>
      </c>
      <c r="Q1745" s="25" t="e">
        <f t="shared" si="418"/>
        <v>#N/A</v>
      </c>
      <c r="R1745" s="25" t="e">
        <f t="shared" si="421"/>
        <v>#N/A</v>
      </c>
      <c r="S1745" s="25" t="e">
        <f t="shared" si="419"/>
        <v>#N/A</v>
      </c>
      <c r="T1745" s="25" t="e">
        <f t="shared" si="420"/>
        <v>#N/A</v>
      </c>
    </row>
    <row r="1746" spans="1:20" x14ac:dyDescent="0.25">
      <c r="A1746" s="2"/>
      <c r="B1746" s="100"/>
      <c r="C1746" s="76"/>
      <c r="D1746" s="48"/>
      <c r="E1746" s="252"/>
      <c r="F1746" s="253"/>
      <c r="G1746" s="84"/>
      <c r="H1746" s="48"/>
      <c r="I1746" s="79"/>
      <c r="N1746" s="25" t="str">
        <f t="shared" si="415"/>
        <v/>
      </c>
      <c r="O1746" s="25" t="e">
        <f t="shared" si="416"/>
        <v>#N/A</v>
      </c>
      <c r="P1746" s="25" t="e">
        <f t="shared" si="417"/>
        <v>#N/A</v>
      </c>
      <c r="Q1746" s="25" t="e">
        <f t="shared" si="418"/>
        <v>#N/A</v>
      </c>
      <c r="R1746" s="25" t="e">
        <f t="shared" si="421"/>
        <v>#N/A</v>
      </c>
      <c r="S1746" s="25" t="e">
        <f t="shared" si="419"/>
        <v>#N/A</v>
      </c>
      <c r="T1746" s="25" t="e">
        <f t="shared" si="420"/>
        <v>#N/A</v>
      </c>
    </row>
    <row r="1747" spans="1:20" x14ac:dyDescent="0.25">
      <c r="A1747" s="2"/>
      <c r="B1747" s="100"/>
      <c r="C1747" s="76"/>
      <c r="D1747" s="48"/>
      <c r="E1747" s="252"/>
      <c r="F1747" s="253"/>
      <c r="G1747" s="84"/>
      <c r="H1747" s="48"/>
      <c r="I1747" s="79"/>
      <c r="N1747" s="25" t="str">
        <f t="shared" si="415"/>
        <v/>
      </c>
      <c r="O1747" s="25" t="e">
        <f t="shared" si="416"/>
        <v>#N/A</v>
      </c>
      <c r="P1747" s="25" t="e">
        <f t="shared" si="417"/>
        <v>#N/A</v>
      </c>
      <c r="Q1747" s="25" t="e">
        <f t="shared" si="418"/>
        <v>#N/A</v>
      </c>
      <c r="R1747" s="25" t="e">
        <f t="shared" si="421"/>
        <v>#N/A</v>
      </c>
      <c r="S1747" s="25" t="e">
        <f t="shared" si="419"/>
        <v>#N/A</v>
      </c>
      <c r="T1747" s="25" t="e">
        <f t="shared" si="420"/>
        <v>#N/A</v>
      </c>
    </row>
    <row r="1748" spans="1:20" x14ac:dyDescent="0.25">
      <c r="A1748" s="2"/>
      <c r="B1748" s="100"/>
      <c r="C1748" s="76"/>
      <c r="D1748" s="48"/>
      <c r="E1748" s="252"/>
      <c r="F1748" s="253"/>
      <c r="G1748" s="84"/>
      <c r="H1748" s="48"/>
      <c r="I1748" s="79"/>
      <c r="N1748" s="25" t="str">
        <f t="shared" si="415"/>
        <v/>
      </c>
      <c r="O1748" s="25" t="e">
        <f t="shared" si="416"/>
        <v>#N/A</v>
      </c>
      <c r="P1748" s="25" t="e">
        <f t="shared" si="417"/>
        <v>#N/A</v>
      </c>
      <c r="Q1748" s="25" t="e">
        <f t="shared" si="418"/>
        <v>#N/A</v>
      </c>
      <c r="R1748" s="25" t="e">
        <f t="shared" si="421"/>
        <v>#N/A</v>
      </c>
      <c r="S1748" s="25" t="e">
        <f t="shared" si="419"/>
        <v>#N/A</v>
      </c>
      <c r="T1748" s="25" t="e">
        <f t="shared" si="420"/>
        <v>#N/A</v>
      </c>
    </row>
    <row r="1749" spans="1:20" x14ac:dyDescent="0.25">
      <c r="A1749" s="2"/>
      <c r="B1749" s="100"/>
      <c r="C1749" s="76"/>
      <c r="D1749" s="48"/>
      <c r="E1749" s="270"/>
      <c r="F1749" s="253"/>
      <c r="G1749" s="84"/>
      <c r="H1749" s="48"/>
      <c r="I1749" s="79"/>
      <c r="N1749" s="25" t="str">
        <f t="shared" si="415"/>
        <v/>
      </c>
      <c r="O1749" s="25" t="e">
        <f t="shared" si="416"/>
        <v>#N/A</v>
      </c>
      <c r="P1749" s="25" t="e">
        <f t="shared" si="417"/>
        <v>#N/A</v>
      </c>
      <c r="Q1749" s="25" t="e">
        <f t="shared" si="418"/>
        <v>#N/A</v>
      </c>
      <c r="R1749" s="25" t="e">
        <f t="shared" si="421"/>
        <v>#N/A</v>
      </c>
      <c r="S1749" s="25" t="e">
        <f t="shared" si="419"/>
        <v>#N/A</v>
      </c>
      <c r="T1749" s="25" t="e">
        <f t="shared" si="420"/>
        <v>#N/A</v>
      </c>
    </row>
    <row r="1750" spans="1:20" x14ac:dyDescent="0.25">
      <c r="A1750" s="2"/>
      <c r="B1750" s="100"/>
      <c r="C1750" s="221"/>
      <c r="D1750" s="48"/>
      <c r="E1750" s="270"/>
      <c r="F1750" s="253"/>
      <c r="G1750" s="84"/>
      <c r="H1750" s="48"/>
      <c r="I1750" s="79"/>
      <c r="N1750" s="25" t="str">
        <f t="shared" si="415"/>
        <v/>
      </c>
      <c r="O1750" s="25" t="e">
        <f t="shared" si="416"/>
        <v>#N/A</v>
      </c>
      <c r="P1750" s="25" t="e">
        <f t="shared" si="417"/>
        <v>#N/A</v>
      </c>
      <c r="Q1750" s="25" t="e">
        <f t="shared" si="418"/>
        <v>#N/A</v>
      </c>
      <c r="R1750" s="25" t="e">
        <f t="shared" si="421"/>
        <v>#N/A</v>
      </c>
      <c r="S1750" s="25" t="e">
        <f t="shared" si="419"/>
        <v>#N/A</v>
      </c>
      <c r="T1750" s="25" t="e">
        <f t="shared" si="420"/>
        <v>#N/A</v>
      </c>
    </row>
    <row r="1751" spans="1:20" x14ac:dyDescent="0.25">
      <c r="A1751" s="2"/>
      <c r="B1751" s="100"/>
      <c r="C1751" s="76"/>
      <c r="D1751" s="48"/>
      <c r="E1751" s="270"/>
      <c r="F1751" s="253"/>
      <c r="G1751" s="84"/>
      <c r="H1751" s="48"/>
      <c r="I1751" s="79"/>
      <c r="N1751" s="25" t="str">
        <f t="shared" si="415"/>
        <v/>
      </c>
      <c r="O1751" s="25" t="e">
        <f t="shared" si="416"/>
        <v>#N/A</v>
      </c>
      <c r="P1751" s="25" t="e">
        <f t="shared" si="417"/>
        <v>#N/A</v>
      </c>
      <c r="Q1751" s="25" t="e">
        <f t="shared" si="418"/>
        <v>#N/A</v>
      </c>
      <c r="R1751" s="25" t="e">
        <f t="shared" si="421"/>
        <v>#N/A</v>
      </c>
      <c r="S1751" s="25" t="e">
        <f t="shared" si="419"/>
        <v>#N/A</v>
      </c>
      <c r="T1751" s="25" t="e">
        <f t="shared" si="420"/>
        <v>#N/A</v>
      </c>
    </row>
    <row r="1752" spans="1:20" x14ac:dyDescent="0.25">
      <c r="B1752">
        <f>COUNTA(B1592:B1751)</f>
        <v>18</v>
      </c>
      <c r="C1752" s="258">
        <f>((COUNTA(C1592:C1751))-COUNTIF(D1592:D1751,"&lt;1"))/(COUNTA(C1592:C1751))</f>
        <v>1</v>
      </c>
      <c r="D1752" s="258"/>
      <c r="E1752" s="258">
        <f>((COUNTA(E1592:E1751))-COUNTIF(F1592:F1751,"&lt;1"))/(COUNTA(E1592:E1751))</f>
        <v>0.9</v>
      </c>
      <c r="F1752" s="258"/>
      <c r="G1752" s="258">
        <f>((COUNTA(G1592:G1751))-COUNTIF(H1592:H1751,"&lt;1"))/(COUNTA(G1592:G1751))</f>
        <v>1</v>
      </c>
      <c r="H1752" s="82"/>
      <c r="I1752" s="259">
        <f>AVERAGE(I1592:I1751)</f>
        <v>0.9</v>
      </c>
      <c r="J1752" s="267"/>
      <c r="N1752" s="25" t="str">
        <f t="shared" si="415"/>
        <v>18</v>
      </c>
      <c r="O1752" s="25" t="e">
        <f t="shared" si="416"/>
        <v>#N/A</v>
      </c>
      <c r="P1752" s="25" t="e">
        <f t="shared" si="417"/>
        <v>#N/A</v>
      </c>
      <c r="Q1752" s="25" t="e">
        <f t="shared" si="418"/>
        <v>#N/A</v>
      </c>
      <c r="R1752" s="25" t="e">
        <f t="shared" si="421"/>
        <v>#N/A</v>
      </c>
      <c r="S1752" s="25" t="e">
        <f t="shared" si="419"/>
        <v>#N/A</v>
      </c>
      <c r="T1752" s="25" t="e">
        <f t="shared" si="420"/>
        <v>#N/A</v>
      </c>
    </row>
    <row r="1753" spans="1:20" x14ac:dyDescent="0.25">
      <c r="C1753" s="101" t="s">
        <v>460</v>
      </c>
      <c r="I1753" s="258"/>
      <c r="N1753" s="25" t="str">
        <f t="shared" si="415"/>
        <v/>
      </c>
      <c r="O1753" s="25" t="e">
        <f t="shared" si="416"/>
        <v>#N/A</v>
      </c>
      <c r="P1753" s="25" t="e">
        <f t="shared" si="417"/>
        <v>#N/A</v>
      </c>
      <c r="Q1753" s="25" t="e">
        <f t="shared" si="418"/>
        <v>#N/A</v>
      </c>
      <c r="R1753" s="25" t="e">
        <f t="shared" si="421"/>
        <v>#N/A</v>
      </c>
      <c r="S1753" s="25" t="e">
        <f t="shared" si="419"/>
        <v>#N/A</v>
      </c>
      <c r="T1753" s="25" t="e">
        <f t="shared" si="420"/>
        <v>#N/A</v>
      </c>
    </row>
    <row r="1754" spans="1:20" hidden="1" x14ac:dyDescent="0.25">
      <c r="A1754" s="7" t="s">
        <v>18</v>
      </c>
      <c r="B1754" s="99" t="s">
        <v>19</v>
      </c>
      <c r="C1754" s="17" t="s">
        <v>10</v>
      </c>
      <c r="D1754" s="48"/>
      <c r="E1754" s="250" t="s">
        <v>9</v>
      </c>
      <c r="F1754" s="251"/>
      <c r="G1754" s="67" t="s">
        <v>11</v>
      </c>
      <c r="H1754" s="70"/>
      <c r="I1754" s="78" t="s">
        <v>20</v>
      </c>
      <c r="N1754" s="25" t="str">
        <f t="shared" si="415"/>
        <v>ID</v>
      </c>
      <c r="O1754" s="25" t="e">
        <f t="shared" si="416"/>
        <v>#N/A</v>
      </c>
      <c r="P1754" s="25" t="e">
        <f t="shared" si="417"/>
        <v>#N/A</v>
      </c>
      <c r="Q1754" s="25" t="e">
        <f t="shared" si="418"/>
        <v>#N/A</v>
      </c>
      <c r="R1754" s="25" t="e">
        <f t="shared" si="421"/>
        <v>#N/A</v>
      </c>
      <c r="S1754" s="25" t="e">
        <f t="shared" si="419"/>
        <v>#N/A</v>
      </c>
      <c r="T1754" s="25" t="e">
        <f t="shared" si="420"/>
        <v>#N/A</v>
      </c>
    </row>
    <row r="1755" spans="1:20" hidden="1" x14ac:dyDescent="0.25">
      <c r="A1755" s="2">
        <v>45964</v>
      </c>
      <c r="B1755" s="100" t="s">
        <v>810</v>
      </c>
      <c r="C1755" s="76">
        <v>17.2</v>
      </c>
      <c r="D1755" s="48">
        <f t="shared" ref="D1755:D1766" si="422">IF(+(IF(C1755&lt;O1755,0,IF(C1755&gt;P1755,0,1)))=1,1,0)</f>
        <v>1</v>
      </c>
      <c r="E1755" s="252">
        <v>422</v>
      </c>
      <c r="F1755" s="253">
        <f t="shared" ref="F1755:F1766" si="423">IF(+(IF(E1755&lt;S1755,0,IF(E1755&gt;T1755,0,1)))=1,1,0)</f>
        <v>1</v>
      </c>
      <c r="G1755" s="84"/>
      <c r="H1755" s="48"/>
      <c r="I1755" s="79">
        <f t="shared" ref="I1755:I1766" si="424">IF(+(IF(C1755&lt;O1755,0,IF(C1755&gt;P1755,0,1)))+(IF(E1755&lt;S1755,0,IF(E1755&gt;T1755,0,1)))+(IF(G1755&lt;Q1755,0,IF(G1755&gt;R1755,0,1)))=3,1,0)</f>
        <v>1</v>
      </c>
      <c r="N1755" s="25" t="str">
        <f t="shared" si="415"/>
        <v>SM</v>
      </c>
      <c r="O1755" s="25">
        <f t="shared" si="416"/>
        <v>17</v>
      </c>
      <c r="P1755" s="25">
        <f t="shared" si="417"/>
        <v>17.440000000000001</v>
      </c>
      <c r="Q1755" s="25">
        <f t="shared" si="418"/>
        <v>0</v>
      </c>
      <c r="R1755" s="25">
        <f t="shared" si="421"/>
        <v>0</v>
      </c>
      <c r="S1755" s="25">
        <f t="shared" si="419"/>
        <v>395</v>
      </c>
      <c r="T1755" s="25">
        <f t="shared" si="420"/>
        <v>445</v>
      </c>
    </row>
    <row r="1756" spans="1:20" hidden="1" x14ac:dyDescent="0.25">
      <c r="A1756" s="2">
        <v>45964</v>
      </c>
      <c r="B1756" s="100" t="s">
        <v>811</v>
      </c>
      <c r="C1756" s="76">
        <v>17.2</v>
      </c>
      <c r="D1756" s="48">
        <f t="shared" si="422"/>
        <v>1</v>
      </c>
      <c r="E1756" s="252">
        <v>440</v>
      </c>
      <c r="F1756" s="253">
        <f t="shared" si="423"/>
        <v>1</v>
      </c>
      <c r="G1756" s="84"/>
      <c r="H1756" s="48"/>
      <c r="I1756" s="79">
        <f t="shared" si="424"/>
        <v>1</v>
      </c>
      <c r="N1756" s="25" t="str">
        <f t="shared" si="415"/>
        <v>SM</v>
      </c>
      <c r="O1756" s="25">
        <f t="shared" si="416"/>
        <v>17</v>
      </c>
      <c r="P1756" s="25">
        <f t="shared" si="417"/>
        <v>17.440000000000001</v>
      </c>
      <c r="Q1756" s="25">
        <f t="shared" si="418"/>
        <v>0</v>
      </c>
      <c r="R1756" s="25">
        <f t="shared" si="421"/>
        <v>0</v>
      </c>
      <c r="S1756" s="25">
        <f t="shared" si="419"/>
        <v>395</v>
      </c>
      <c r="T1756" s="25">
        <f t="shared" si="420"/>
        <v>445</v>
      </c>
    </row>
    <row r="1757" spans="1:20" hidden="1" x14ac:dyDescent="0.25">
      <c r="A1757" s="2">
        <v>45964</v>
      </c>
      <c r="B1757" s="100" t="s">
        <v>809</v>
      </c>
      <c r="C1757" s="76">
        <v>17.2</v>
      </c>
      <c r="D1757" s="48">
        <f t="shared" si="422"/>
        <v>1</v>
      </c>
      <c r="E1757" s="252">
        <v>405</v>
      </c>
      <c r="F1757" s="253">
        <f t="shared" si="423"/>
        <v>1</v>
      </c>
      <c r="G1757" s="84"/>
      <c r="H1757" s="48"/>
      <c r="I1757" s="79">
        <f t="shared" si="424"/>
        <v>1</v>
      </c>
      <c r="N1757" s="25" t="str">
        <f t="shared" si="415"/>
        <v>SM</v>
      </c>
      <c r="O1757" s="25">
        <f t="shared" si="416"/>
        <v>17</v>
      </c>
      <c r="P1757" s="25">
        <f t="shared" si="417"/>
        <v>17.440000000000001</v>
      </c>
      <c r="Q1757" s="25">
        <f t="shared" si="418"/>
        <v>0</v>
      </c>
      <c r="R1757" s="25">
        <f t="shared" si="421"/>
        <v>0</v>
      </c>
      <c r="S1757" s="25">
        <f t="shared" si="419"/>
        <v>395</v>
      </c>
      <c r="T1757" s="25">
        <f t="shared" si="420"/>
        <v>445</v>
      </c>
    </row>
    <row r="1758" spans="1:20" hidden="1" x14ac:dyDescent="0.25">
      <c r="A1758" s="2">
        <v>45964</v>
      </c>
      <c r="B1758" s="100" t="s">
        <v>812</v>
      </c>
      <c r="C1758" s="76">
        <v>17.2</v>
      </c>
      <c r="D1758" s="48">
        <f t="shared" si="422"/>
        <v>1</v>
      </c>
      <c r="E1758" s="252">
        <v>423</v>
      </c>
      <c r="F1758" s="253">
        <f t="shared" si="423"/>
        <v>1</v>
      </c>
      <c r="G1758" s="84"/>
      <c r="H1758" s="48"/>
      <c r="I1758" s="79">
        <f t="shared" si="424"/>
        <v>1</v>
      </c>
      <c r="N1758" s="25" t="str">
        <f t="shared" si="415"/>
        <v>SM</v>
      </c>
      <c r="O1758" s="25">
        <f t="shared" si="416"/>
        <v>17</v>
      </c>
      <c r="P1758" s="25">
        <f t="shared" si="417"/>
        <v>17.440000000000001</v>
      </c>
      <c r="Q1758" s="25">
        <f t="shared" si="418"/>
        <v>0</v>
      </c>
      <c r="R1758" s="25">
        <f t="shared" si="421"/>
        <v>0</v>
      </c>
      <c r="S1758" s="25">
        <f t="shared" si="419"/>
        <v>395</v>
      </c>
      <c r="T1758" s="25">
        <f t="shared" si="420"/>
        <v>445</v>
      </c>
    </row>
    <row r="1759" spans="1:20" hidden="1" x14ac:dyDescent="0.25">
      <c r="A1759" s="2">
        <v>45964</v>
      </c>
      <c r="B1759" s="100" t="s">
        <v>503</v>
      </c>
      <c r="C1759" s="76">
        <v>14.1</v>
      </c>
      <c r="D1759" s="48">
        <f t="shared" si="422"/>
        <v>0</v>
      </c>
      <c r="E1759" s="252">
        <v>419</v>
      </c>
      <c r="F1759" s="253">
        <f t="shared" si="423"/>
        <v>1</v>
      </c>
      <c r="G1759" s="84"/>
      <c r="H1759" s="48"/>
      <c r="I1759" s="79">
        <f t="shared" si="424"/>
        <v>0</v>
      </c>
      <c r="N1759" s="25" t="str">
        <f t="shared" si="415"/>
        <v>VM</v>
      </c>
      <c r="O1759" s="25">
        <f t="shared" si="416"/>
        <v>14.2</v>
      </c>
      <c r="P1759" s="25">
        <f t="shared" si="417"/>
        <v>14.64</v>
      </c>
      <c r="Q1759" s="25">
        <f t="shared" si="418"/>
        <v>0</v>
      </c>
      <c r="R1759" s="25">
        <f t="shared" si="421"/>
        <v>0</v>
      </c>
      <c r="S1759" s="25">
        <f t="shared" si="419"/>
        <v>375</v>
      </c>
      <c r="T1759" s="25">
        <f t="shared" si="420"/>
        <v>425</v>
      </c>
    </row>
    <row r="1760" spans="1:20" hidden="1" x14ac:dyDescent="0.25">
      <c r="A1760" s="2">
        <v>45964</v>
      </c>
      <c r="B1760" s="100" t="s">
        <v>504</v>
      </c>
      <c r="C1760" s="76">
        <v>14.3</v>
      </c>
      <c r="D1760" s="48">
        <f t="shared" si="422"/>
        <v>1</v>
      </c>
      <c r="E1760" s="252">
        <v>388</v>
      </c>
      <c r="F1760" s="253">
        <f t="shared" si="423"/>
        <v>1</v>
      </c>
      <c r="G1760" s="84"/>
      <c r="H1760" s="48"/>
      <c r="I1760" s="79">
        <f t="shared" si="424"/>
        <v>1</v>
      </c>
      <c r="N1760" s="25" t="str">
        <f t="shared" si="415"/>
        <v>VM</v>
      </c>
      <c r="O1760" s="25">
        <f t="shared" si="416"/>
        <v>14.2</v>
      </c>
      <c r="P1760" s="25">
        <f t="shared" si="417"/>
        <v>14.64</v>
      </c>
      <c r="Q1760" s="25">
        <f t="shared" si="418"/>
        <v>0</v>
      </c>
      <c r="R1760" s="25">
        <f t="shared" si="421"/>
        <v>0</v>
      </c>
      <c r="S1760" s="25">
        <f t="shared" si="419"/>
        <v>375</v>
      </c>
      <c r="T1760" s="25">
        <f t="shared" si="420"/>
        <v>425</v>
      </c>
    </row>
    <row r="1761" spans="1:20" hidden="1" x14ac:dyDescent="0.25">
      <c r="A1761" s="2">
        <v>45965</v>
      </c>
      <c r="B1761" s="100" t="s">
        <v>813</v>
      </c>
      <c r="C1761" s="76">
        <v>14.3</v>
      </c>
      <c r="D1761" s="48">
        <f t="shared" si="422"/>
        <v>1</v>
      </c>
      <c r="E1761" s="252">
        <v>408</v>
      </c>
      <c r="F1761" s="253">
        <f t="shared" si="423"/>
        <v>1</v>
      </c>
      <c r="G1761" s="84"/>
      <c r="H1761" s="48"/>
      <c r="I1761" s="79">
        <f t="shared" si="424"/>
        <v>1</v>
      </c>
      <c r="N1761" s="25" t="str">
        <f t="shared" si="415"/>
        <v>VM</v>
      </c>
      <c r="O1761" s="25">
        <f t="shared" si="416"/>
        <v>14.2</v>
      </c>
      <c r="P1761" s="25">
        <f t="shared" si="417"/>
        <v>14.64</v>
      </c>
      <c r="Q1761" s="25">
        <f t="shared" si="418"/>
        <v>0</v>
      </c>
      <c r="R1761" s="25">
        <f t="shared" si="421"/>
        <v>0</v>
      </c>
      <c r="S1761" s="25">
        <f t="shared" si="419"/>
        <v>375</v>
      </c>
      <c r="T1761" s="25">
        <f t="shared" si="420"/>
        <v>425</v>
      </c>
    </row>
    <row r="1762" spans="1:20" hidden="1" x14ac:dyDescent="0.25">
      <c r="A1762" s="2">
        <v>45965</v>
      </c>
      <c r="B1762" s="100" t="s">
        <v>814</v>
      </c>
      <c r="C1762" s="76">
        <v>14.6</v>
      </c>
      <c r="D1762" s="48">
        <f t="shared" si="422"/>
        <v>1</v>
      </c>
      <c r="E1762" s="270">
        <v>485</v>
      </c>
      <c r="F1762" s="253">
        <f t="shared" si="423"/>
        <v>0</v>
      </c>
      <c r="G1762" s="84"/>
      <c r="H1762" s="48"/>
      <c r="I1762" s="79">
        <f t="shared" si="424"/>
        <v>0</v>
      </c>
      <c r="N1762" s="25" t="str">
        <f t="shared" si="415"/>
        <v>VM</v>
      </c>
      <c r="O1762" s="25">
        <f t="shared" si="416"/>
        <v>14.2</v>
      </c>
      <c r="P1762" s="25">
        <f t="shared" si="417"/>
        <v>14.64</v>
      </c>
      <c r="Q1762" s="25">
        <f t="shared" si="418"/>
        <v>0</v>
      </c>
      <c r="R1762" s="25">
        <f t="shared" si="421"/>
        <v>0</v>
      </c>
      <c r="S1762" s="25">
        <f t="shared" si="419"/>
        <v>375</v>
      </c>
      <c r="T1762" s="25">
        <f t="shared" si="420"/>
        <v>425</v>
      </c>
    </row>
    <row r="1763" spans="1:20" hidden="1" x14ac:dyDescent="0.25">
      <c r="A1763" s="2">
        <v>45965</v>
      </c>
      <c r="B1763" s="100" t="s">
        <v>815</v>
      </c>
      <c r="C1763" s="76">
        <v>14.5</v>
      </c>
      <c r="D1763" s="48">
        <f t="shared" si="422"/>
        <v>1</v>
      </c>
      <c r="E1763" s="270">
        <v>504</v>
      </c>
      <c r="F1763" s="253">
        <f t="shared" si="423"/>
        <v>0</v>
      </c>
      <c r="G1763" s="84"/>
      <c r="H1763" s="48"/>
      <c r="I1763" s="79">
        <f t="shared" si="424"/>
        <v>0</v>
      </c>
      <c r="N1763" s="25" t="str">
        <f t="shared" ref="N1763:N1826" si="425">LEFT(B1763,2)</f>
        <v>VM</v>
      </c>
      <c r="O1763" s="25">
        <f t="shared" si="416"/>
        <v>14.2</v>
      </c>
      <c r="P1763" s="25">
        <f t="shared" si="417"/>
        <v>14.64</v>
      </c>
      <c r="Q1763" s="25">
        <f t="shared" si="418"/>
        <v>0</v>
      </c>
      <c r="R1763" s="25">
        <f t="shared" si="421"/>
        <v>0</v>
      </c>
      <c r="S1763" s="25">
        <f t="shared" si="419"/>
        <v>375</v>
      </c>
      <c r="T1763" s="25">
        <f t="shared" si="420"/>
        <v>425</v>
      </c>
    </row>
    <row r="1764" spans="1:20" hidden="1" x14ac:dyDescent="0.25">
      <c r="A1764" s="2">
        <v>45965</v>
      </c>
      <c r="B1764" s="100" t="s">
        <v>816</v>
      </c>
      <c r="C1764" s="76">
        <v>14.2</v>
      </c>
      <c r="D1764" s="48">
        <f t="shared" si="422"/>
        <v>1</v>
      </c>
      <c r="E1764" s="252">
        <v>423</v>
      </c>
      <c r="F1764" s="253">
        <f t="shared" si="423"/>
        <v>1</v>
      </c>
      <c r="G1764" s="84"/>
      <c r="H1764" s="48"/>
      <c r="I1764" s="79">
        <f t="shared" si="424"/>
        <v>1</v>
      </c>
      <c r="N1764" s="25" t="str">
        <f t="shared" si="425"/>
        <v>VM</v>
      </c>
      <c r="O1764" s="25">
        <f t="shared" si="416"/>
        <v>14.2</v>
      </c>
      <c r="P1764" s="25">
        <f t="shared" si="417"/>
        <v>14.64</v>
      </c>
      <c r="Q1764" s="25">
        <f t="shared" si="418"/>
        <v>0</v>
      </c>
      <c r="R1764" s="25">
        <f t="shared" si="421"/>
        <v>0</v>
      </c>
      <c r="S1764" s="25">
        <f t="shared" si="419"/>
        <v>375</v>
      </c>
      <c r="T1764" s="25">
        <f t="shared" si="420"/>
        <v>425</v>
      </c>
    </row>
    <row r="1765" spans="1:20" hidden="1" x14ac:dyDescent="0.25">
      <c r="A1765" s="2">
        <v>45965</v>
      </c>
      <c r="B1765" s="100" t="s">
        <v>817</v>
      </c>
      <c r="C1765" s="213">
        <v>14.1</v>
      </c>
      <c r="D1765" s="48">
        <f t="shared" si="422"/>
        <v>0</v>
      </c>
      <c r="E1765" s="252">
        <v>390</v>
      </c>
      <c r="F1765" s="253">
        <f t="shared" si="423"/>
        <v>1</v>
      </c>
      <c r="G1765" s="84"/>
      <c r="H1765" s="48"/>
      <c r="I1765" s="79">
        <f t="shared" si="424"/>
        <v>0</v>
      </c>
      <c r="N1765" s="25" t="str">
        <f t="shared" si="425"/>
        <v>VM</v>
      </c>
      <c r="O1765" s="25">
        <f t="shared" si="416"/>
        <v>14.2</v>
      </c>
      <c r="P1765" s="25">
        <f t="shared" si="417"/>
        <v>14.64</v>
      </c>
      <c r="Q1765" s="25">
        <f t="shared" si="418"/>
        <v>0</v>
      </c>
      <c r="R1765" s="25">
        <f t="shared" si="421"/>
        <v>0</v>
      </c>
      <c r="S1765" s="25">
        <f t="shared" si="419"/>
        <v>375</v>
      </c>
      <c r="T1765" s="25">
        <f t="shared" si="420"/>
        <v>425</v>
      </c>
    </row>
    <row r="1766" spans="1:20" hidden="1" x14ac:dyDescent="0.25">
      <c r="A1766" s="2">
        <v>45965</v>
      </c>
      <c r="B1766" s="100" t="s">
        <v>513</v>
      </c>
      <c r="C1766" s="76">
        <v>14.2</v>
      </c>
      <c r="D1766" s="48">
        <f t="shared" si="422"/>
        <v>1</v>
      </c>
      <c r="E1766" s="252">
        <v>382</v>
      </c>
      <c r="F1766" s="253">
        <f t="shared" si="423"/>
        <v>1</v>
      </c>
      <c r="G1766" s="84"/>
      <c r="H1766" s="48"/>
      <c r="I1766" s="79">
        <f t="shared" si="424"/>
        <v>1</v>
      </c>
      <c r="N1766" s="25" t="str">
        <f t="shared" si="425"/>
        <v>VM</v>
      </c>
      <c r="O1766" s="25">
        <f t="shared" si="416"/>
        <v>14.2</v>
      </c>
      <c r="P1766" s="25">
        <f t="shared" si="417"/>
        <v>14.64</v>
      </c>
      <c r="Q1766" s="25">
        <f t="shared" si="418"/>
        <v>0</v>
      </c>
      <c r="R1766" s="25">
        <f t="shared" si="421"/>
        <v>0</v>
      </c>
      <c r="S1766" s="25">
        <f t="shared" si="419"/>
        <v>375</v>
      </c>
      <c r="T1766" s="25">
        <f t="shared" si="420"/>
        <v>425</v>
      </c>
    </row>
    <row r="1767" spans="1:20" hidden="1" x14ac:dyDescent="0.25">
      <c r="A1767" s="2">
        <v>45965</v>
      </c>
      <c r="B1767" s="100" t="s">
        <v>818</v>
      </c>
      <c r="C1767" s="213">
        <v>11.5</v>
      </c>
      <c r="D1767" s="48">
        <f t="shared" ref="D1767:D1830" si="426">IF(+(IF(C1767&lt;O1767,0,IF(C1767&gt;P1767,0,1)))=1,1,0)</f>
        <v>0</v>
      </c>
      <c r="E1767" s="252">
        <v>362</v>
      </c>
      <c r="F1767" s="253">
        <f t="shared" ref="F1767:F1830" si="427">IF(+(IF(E1767&lt;S1767,0,IF(E1767&gt;T1767,0,1)))=1,1,0)</f>
        <v>1</v>
      </c>
      <c r="G1767" s="84">
        <v>13.76</v>
      </c>
      <c r="H1767" s="48">
        <f t="shared" ref="H1767:H1769" si="428">IF(+(IF(G1767&lt;Q1767,0,IF(G1767&gt;R1767,0,1)))=1,1,0)</f>
        <v>1</v>
      </c>
      <c r="I1767" s="79">
        <f t="shared" ref="I1767:I1769" si="429">IF(+(IF(C1767&lt;O1767,0,IF(C1767&gt;P1767,0,1)))+(IF(E1767&lt;S1767,0,IF(E1767&gt;T1767,0,1)))+(IF(G1767&lt;Q1767,0,IF(G1767&gt;R1767,0,1)))=3,1,0)</f>
        <v>0</v>
      </c>
      <c r="N1767" s="25" t="str">
        <f t="shared" si="425"/>
        <v>CA</v>
      </c>
      <c r="O1767" s="25">
        <f t="shared" si="416"/>
        <v>11.6</v>
      </c>
      <c r="P1767" s="25">
        <f t="shared" si="417"/>
        <v>12.04</v>
      </c>
      <c r="Q1767" s="25">
        <f t="shared" si="418"/>
        <v>8</v>
      </c>
      <c r="R1767" s="25">
        <f t="shared" si="421"/>
        <v>14.4</v>
      </c>
      <c r="S1767" s="25">
        <f t="shared" si="419"/>
        <v>325</v>
      </c>
      <c r="T1767" s="25">
        <f t="shared" si="420"/>
        <v>380</v>
      </c>
    </row>
    <row r="1768" spans="1:20" hidden="1" x14ac:dyDescent="0.25">
      <c r="A1768" s="2">
        <v>45965</v>
      </c>
      <c r="B1768" s="100" t="s">
        <v>505</v>
      </c>
      <c r="C1768" s="76">
        <v>11.9</v>
      </c>
      <c r="D1768" s="48">
        <f t="shared" si="426"/>
        <v>1</v>
      </c>
      <c r="E1768" s="252">
        <v>362</v>
      </c>
      <c r="F1768" s="253">
        <f t="shared" si="427"/>
        <v>1</v>
      </c>
      <c r="G1768" s="84">
        <v>12.13</v>
      </c>
      <c r="H1768" s="48">
        <f t="shared" si="428"/>
        <v>1</v>
      </c>
      <c r="I1768" s="79">
        <f t="shared" si="429"/>
        <v>1</v>
      </c>
      <c r="N1768" s="25" t="str">
        <f t="shared" si="425"/>
        <v>CA</v>
      </c>
      <c r="O1768" s="25">
        <f t="shared" si="416"/>
        <v>11.6</v>
      </c>
      <c r="P1768" s="25">
        <f t="shared" si="417"/>
        <v>12.04</v>
      </c>
      <c r="Q1768" s="25">
        <f t="shared" si="418"/>
        <v>8</v>
      </c>
      <c r="R1768" s="25">
        <f t="shared" si="421"/>
        <v>14.4</v>
      </c>
      <c r="S1768" s="25">
        <f t="shared" si="419"/>
        <v>325</v>
      </c>
      <c r="T1768" s="25">
        <f t="shared" si="420"/>
        <v>380</v>
      </c>
    </row>
    <row r="1769" spans="1:20" hidden="1" x14ac:dyDescent="0.25">
      <c r="A1769" s="2">
        <v>45965</v>
      </c>
      <c r="B1769" s="100" t="s">
        <v>506</v>
      </c>
      <c r="C1769" s="76">
        <v>11.6</v>
      </c>
      <c r="D1769" s="48">
        <f t="shared" si="426"/>
        <v>1</v>
      </c>
      <c r="E1769" s="252">
        <v>380</v>
      </c>
      <c r="F1769" s="253">
        <f t="shared" si="427"/>
        <v>1</v>
      </c>
      <c r="G1769" s="84">
        <v>12.42</v>
      </c>
      <c r="H1769" s="48">
        <f t="shared" si="428"/>
        <v>1</v>
      </c>
      <c r="I1769" s="79">
        <f t="shared" si="429"/>
        <v>1</v>
      </c>
      <c r="N1769" s="25" t="str">
        <f t="shared" si="425"/>
        <v>CA</v>
      </c>
      <c r="O1769" s="25">
        <f t="shared" si="416"/>
        <v>11.6</v>
      </c>
      <c r="P1769" s="25">
        <f t="shared" si="417"/>
        <v>12.04</v>
      </c>
      <c r="Q1769" s="25">
        <f t="shared" si="418"/>
        <v>8</v>
      </c>
      <c r="R1769" s="25">
        <f t="shared" si="421"/>
        <v>14.4</v>
      </c>
      <c r="S1769" s="25">
        <f t="shared" si="419"/>
        <v>325</v>
      </c>
      <c r="T1769" s="25">
        <f t="shared" si="420"/>
        <v>380</v>
      </c>
    </row>
    <row r="1770" spans="1:20" hidden="1" x14ac:dyDescent="0.25">
      <c r="A1770" s="2">
        <v>45966</v>
      </c>
      <c r="B1770" s="100" t="s">
        <v>507</v>
      </c>
      <c r="C1770" s="213">
        <v>11.5</v>
      </c>
      <c r="D1770" s="48">
        <f t="shared" si="426"/>
        <v>0</v>
      </c>
      <c r="E1770" s="252">
        <v>370</v>
      </c>
      <c r="F1770" s="253">
        <f t="shared" si="427"/>
        <v>1</v>
      </c>
      <c r="G1770" s="84">
        <v>11.63</v>
      </c>
      <c r="H1770" s="48">
        <f t="shared" ref="H1770:H1825" si="430">IF(+(IF(G1770&lt;Q1770,0,IF(G1770&gt;R1770,0,1)))=1,1,0)</f>
        <v>1</v>
      </c>
      <c r="I1770" s="79">
        <f t="shared" ref="I1770:I1825" si="431">IF(+(IF(C1770&lt;O1770,0,IF(C1770&gt;P1770,0,1)))+(IF(E1770&lt;S1770,0,IF(E1770&gt;T1770,0,1)))+(IF(G1770&lt;Q1770,0,IF(G1770&gt;R1770,0,1)))=3,1,0)</f>
        <v>0</v>
      </c>
      <c r="N1770" s="25" t="str">
        <f t="shared" si="425"/>
        <v>CA</v>
      </c>
      <c r="O1770" s="25">
        <f t="shared" si="416"/>
        <v>11.6</v>
      </c>
      <c r="P1770" s="25">
        <f t="shared" si="417"/>
        <v>12.04</v>
      </c>
      <c r="Q1770" s="25">
        <f t="shared" si="418"/>
        <v>8</v>
      </c>
      <c r="R1770" s="25">
        <f t="shared" si="421"/>
        <v>14.4</v>
      </c>
      <c r="S1770" s="25">
        <f t="shared" si="419"/>
        <v>325</v>
      </c>
      <c r="T1770" s="25">
        <f t="shared" si="420"/>
        <v>380</v>
      </c>
    </row>
    <row r="1771" spans="1:20" hidden="1" x14ac:dyDescent="0.25">
      <c r="A1771" s="2">
        <v>45966</v>
      </c>
      <c r="B1771" s="100" t="s">
        <v>508</v>
      </c>
      <c r="C1771" s="76">
        <v>11.9</v>
      </c>
      <c r="D1771" s="48">
        <f t="shared" si="426"/>
        <v>1</v>
      </c>
      <c r="E1771" s="252">
        <v>374</v>
      </c>
      <c r="F1771" s="253">
        <f t="shared" si="427"/>
        <v>1</v>
      </c>
      <c r="G1771" s="84">
        <v>12.56</v>
      </c>
      <c r="H1771" s="48">
        <f t="shared" si="430"/>
        <v>1</v>
      </c>
      <c r="I1771" s="79">
        <f t="shared" si="431"/>
        <v>1</v>
      </c>
      <c r="N1771" s="25" t="str">
        <f t="shared" si="425"/>
        <v>CA</v>
      </c>
      <c r="O1771" s="25">
        <f t="shared" si="416"/>
        <v>11.6</v>
      </c>
      <c r="P1771" s="25">
        <f t="shared" si="417"/>
        <v>12.04</v>
      </c>
      <c r="Q1771" s="25">
        <f t="shared" si="418"/>
        <v>8</v>
      </c>
      <c r="R1771" s="25">
        <f t="shared" si="421"/>
        <v>14.4</v>
      </c>
      <c r="S1771" s="25">
        <f t="shared" si="419"/>
        <v>325</v>
      </c>
      <c r="T1771" s="25">
        <f t="shared" si="420"/>
        <v>380</v>
      </c>
    </row>
    <row r="1772" spans="1:20" hidden="1" x14ac:dyDescent="0.25">
      <c r="A1772" s="2">
        <v>45966</v>
      </c>
      <c r="B1772" s="100" t="s">
        <v>509</v>
      </c>
      <c r="C1772" s="76">
        <v>11.6</v>
      </c>
      <c r="D1772" s="48">
        <f t="shared" si="426"/>
        <v>1</v>
      </c>
      <c r="E1772" s="270">
        <v>388</v>
      </c>
      <c r="F1772" s="253">
        <f t="shared" si="427"/>
        <v>0</v>
      </c>
      <c r="G1772" s="84">
        <v>12.99</v>
      </c>
      <c r="H1772" s="48">
        <f t="shared" si="430"/>
        <v>1</v>
      </c>
      <c r="I1772" s="79">
        <f t="shared" si="431"/>
        <v>0</v>
      </c>
      <c r="N1772" s="25" t="str">
        <f t="shared" si="425"/>
        <v>CA</v>
      </c>
      <c r="O1772" s="25">
        <f t="shared" si="416"/>
        <v>11.6</v>
      </c>
      <c r="P1772" s="25">
        <f t="shared" si="417"/>
        <v>12.04</v>
      </c>
      <c r="Q1772" s="25">
        <f t="shared" si="418"/>
        <v>8</v>
      </c>
      <c r="R1772" s="25">
        <f t="shared" si="421"/>
        <v>14.4</v>
      </c>
      <c r="S1772" s="25">
        <f t="shared" si="419"/>
        <v>325</v>
      </c>
      <c r="T1772" s="25">
        <f t="shared" si="420"/>
        <v>380</v>
      </c>
    </row>
    <row r="1773" spans="1:20" hidden="1" x14ac:dyDescent="0.25">
      <c r="A1773" s="2">
        <v>45966</v>
      </c>
      <c r="B1773" s="100" t="s">
        <v>510</v>
      </c>
      <c r="C1773" s="76">
        <v>11.6</v>
      </c>
      <c r="D1773" s="48">
        <f t="shared" si="426"/>
        <v>1</v>
      </c>
      <c r="E1773" s="252">
        <v>370</v>
      </c>
      <c r="F1773" s="253">
        <f t="shared" si="427"/>
        <v>1</v>
      </c>
      <c r="G1773" s="84">
        <v>13.1</v>
      </c>
      <c r="H1773" s="48">
        <f t="shared" si="430"/>
        <v>1</v>
      </c>
      <c r="I1773" s="79">
        <f t="shared" si="431"/>
        <v>1</v>
      </c>
      <c r="N1773" s="25" t="str">
        <f t="shared" si="425"/>
        <v>CA</v>
      </c>
      <c r="O1773" s="25">
        <f t="shared" si="416"/>
        <v>11.6</v>
      </c>
      <c r="P1773" s="25">
        <f t="shared" si="417"/>
        <v>12.04</v>
      </c>
      <c r="Q1773" s="25">
        <f t="shared" si="418"/>
        <v>8</v>
      </c>
      <c r="R1773" s="25">
        <f t="shared" si="421"/>
        <v>14.4</v>
      </c>
      <c r="S1773" s="25">
        <f t="shared" si="419"/>
        <v>325</v>
      </c>
      <c r="T1773" s="25">
        <f t="shared" si="420"/>
        <v>380</v>
      </c>
    </row>
    <row r="1774" spans="1:20" hidden="1" x14ac:dyDescent="0.25">
      <c r="A1774" s="2">
        <v>45966</v>
      </c>
      <c r="B1774" s="100" t="s">
        <v>511</v>
      </c>
      <c r="C1774" s="76">
        <v>11.6</v>
      </c>
      <c r="D1774" s="48">
        <f t="shared" si="426"/>
        <v>1</v>
      </c>
      <c r="E1774" s="270">
        <v>382</v>
      </c>
      <c r="F1774" s="253">
        <f t="shared" si="427"/>
        <v>0</v>
      </c>
      <c r="G1774" s="130"/>
      <c r="H1774" s="48">
        <f t="shared" si="430"/>
        <v>0</v>
      </c>
      <c r="I1774" s="79">
        <f t="shared" si="431"/>
        <v>0</v>
      </c>
      <c r="N1774" s="25" t="str">
        <f t="shared" si="425"/>
        <v>CA</v>
      </c>
      <c r="O1774" s="25">
        <f t="shared" si="416"/>
        <v>11.6</v>
      </c>
      <c r="P1774" s="25">
        <f t="shared" si="417"/>
        <v>12.04</v>
      </c>
      <c r="Q1774" s="25">
        <f t="shared" si="418"/>
        <v>8</v>
      </c>
      <c r="R1774" s="25">
        <f t="shared" si="421"/>
        <v>14.4</v>
      </c>
      <c r="S1774" s="25">
        <f t="shared" si="419"/>
        <v>325</v>
      </c>
      <c r="T1774" s="25">
        <f t="shared" si="420"/>
        <v>380</v>
      </c>
    </row>
    <row r="1775" spans="1:20" hidden="1" x14ac:dyDescent="0.25">
      <c r="A1775" s="2">
        <v>45966</v>
      </c>
      <c r="B1775" s="100" t="s">
        <v>512</v>
      </c>
      <c r="C1775" s="76">
        <v>11.9</v>
      </c>
      <c r="D1775" s="48">
        <f t="shared" si="426"/>
        <v>1</v>
      </c>
      <c r="E1775" s="252">
        <v>342</v>
      </c>
      <c r="F1775" s="253">
        <f t="shared" si="427"/>
        <v>1</v>
      </c>
      <c r="G1775" s="84">
        <v>12.03</v>
      </c>
      <c r="H1775" s="48">
        <f t="shared" si="430"/>
        <v>1</v>
      </c>
      <c r="I1775" s="79">
        <f t="shared" si="431"/>
        <v>1</v>
      </c>
      <c r="N1775" s="25" t="str">
        <f t="shared" si="425"/>
        <v>CA</v>
      </c>
      <c r="O1775" s="25">
        <f t="shared" si="416"/>
        <v>11.6</v>
      </c>
      <c r="P1775" s="25">
        <f t="shared" si="417"/>
        <v>12.04</v>
      </c>
      <c r="Q1775" s="25">
        <f t="shared" si="418"/>
        <v>8</v>
      </c>
      <c r="R1775" s="25">
        <f t="shared" si="421"/>
        <v>14.4</v>
      </c>
      <c r="S1775" s="25">
        <f t="shared" si="419"/>
        <v>325</v>
      </c>
      <c r="T1775" s="25">
        <f t="shared" si="420"/>
        <v>380</v>
      </c>
    </row>
    <row r="1776" spans="1:20" hidden="1" x14ac:dyDescent="0.25">
      <c r="A1776" s="2">
        <v>45966</v>
      </c>
      <c r="B1776" s="100" t="s">
        <v>528</v>
      </c>
      <c r="C1776" s="76">
        <v>11.8</v>
      </c>
      <c r="D1776" s="48">
        <f t="shared" si="426"/>
        <v>1</v>
      </c>
      <c r="E1776" s="252">
        <v>353</v>
      </c>
      <c r="F1776" s="253">
        <f t="shared" si="427"/>
        <v>1</v>
      </c>
      <c r="G1776" s="84">
        <v>12.84</v>
      </c>
      <c r="H1776" s="48">
        <f t="shared" si="430"/>
        <v>1</v>
      </c>
      <c r="I1776" s="79">
        <f t="shared" si="431"/>
        <v>1</v>
      </c>
      <c r="N1776" s="25" t="str">
        <f t="shared" si="425"/>
        <v>CA</v>
      </c>
      <c r="O1776" s="25">
        <f t="shared" si="416"/>
        <v>11.6</v>
      </c>
      <c r="P1776" s="25">
        <f t="shared" si="417"/>
        <v>12.04</v>
      </c>
      <c r="Q1776" s="25">
        <f t="shared" si="418"/>
        <v>8</v>
      </c>
      <c r="R1776" s="25">
        <f t="shared" si="421"/>
        <v>14.4</v>
      </c>
      <c r="S1776" s="25">
        <f t="shared" si="419"/>
        <v>325</v>
      </c>
      <c r="T1776" s="25">
        <f t="shared" si="420"/>
        <v>380</v>
      </c>
    </row>
    <row r="1777" spans="1:20" hidden="1" x14ac:dyDescent="0.25">
      <c r="A1777" s="2">
        <v>45966</v>
      </c>
      <c r="B1777" s="100" t="s">
        <v>529</v>
      </c>
      <c r="C1777" s="76">
        <v>11.6</v>
      </c>
      <c r="D1777" s="48">
        <f t="shared" si="426"/>
        <v>1</v>
      </c>
      <c r="E1777" s="252">
        <v>359</v>
      </c>
      <c r="F1777" s="253">
        <f t="shared" si="427"/>
        <v>1</v>
      </c>
      <c r="G1777" s="84">
        <v>12.72</v>
      </c>
      <c r="H1777" s="48">
        <f t="shared" si="430"/>
        <v>1</v>
      </c>
      <c r="I1777" s="79">
        <f t="shared" si="431"/>
        <v>1</v>
      </c>
      <c r="N1777" s="25" t="str">
        <f t="shared" si="425"/>
        <v>CA</v>
      </c>
      <c r="O1777" s="25">
        <f t="shared" si="416"/>
        <v>11.6</v>
      </c>
      <c r="P1777" s="25">
        <f t="shared" si="417"/>
        <v>12.04</v>
      </c>
      <c r="Q1777" s="25">
        <f t="shared" si="418"/>
        <v>8</v>
      </c>
      <c r="R1777" s="25">
        <f t="shared" si="421"/>
        <v>14.4</v>
      </c>
      <c r="S1777" s="25">
        <f t="shared" si="419"/>
        <v>325</v>
      </c>
      <c r="T1777" s="25">
        <f t="shared" si="420"/>
        <v>380</v>
      </c>
    </row>
    <row r="1778" spans="1:20" hidden="1" x14ac:dyDescent="0.25">
      <c r="A1778" s="2">
        <v>45966</v>
      </c>
      <c r="B1778" s="100" t="s">
        <v>530</v>
      </c>
      <c r="C1778" s="76">
        <v>12</v>
      </c>
      <c r="D1778" s="48">
        <f t="shared" si="426"/>
        <v>1</v>
      </c>
      <c r="E1778" s="252">
        <v>366</v>
      </c>
      <c r="F1778" s="253">
        <f t="shared" si="427"/>
        <v>1</v>
      </c>
      <c r="G1778" s="84">
        <v>13.13</v>
      </c>
      <c r="H1778" s="48">
        <f t="shared" si="430"/>
        <v>1</v>
      </c>
      <c r="I1778" s="79">
        <f t="shared" si="431"/>
        <v>1</v>
      </c>
      <c r="N1778" s="25" t="str">
        <f t="shared" si="425"/>
        <v>CA</v>
      </c>
      <c r="O1778" s="25">
        <f t="shared" si="416"/>
        <v>11.6</v>
      </c>
      <c r="P1778" s="25">
        <f t="shared" si="417"/>
        <v>12.04</v>
      </c>
      <c r="Q1778" s="25">
        <f t="shared" si="418"/>
        <v>8</v>
      </c>
      <c r="R1778" s="25">
        <f t="shared" si="421"/>
        <v>14.4</v>
      </c>
      <c r="S1778" s="25">
        <f t="shared" si="419"/>
        <v>325</v>
      </c>
      <c r="T1778" s="25">
        <f t="shared" si="420"/>
        <v>380</v>
      </c>
    </row>
    <row r="1779" spans="1:20" hidden="1" x14ac:dyDescent="0.25">
      <c r="A1779" s="2">
        <v>45966</v>
      </c>
      <c r="B1779" s="100" t="s">
        <v>531</v>
      </c>
      <c r="C1779" s="76">
        <v>11.7</v>
      </c>
      <c r="D1779" s="48">
        <f t="shared" si="426"/>
        <v>1</v>
      </c>
      <c r="E1779" s="252">
        <v>352</v>
      </c>
      <c r="F1779" s="253">
        <f t="shared" si="427"/>
        <v>1</v>
      </c>
      <c r="G1779" s="84">
        <v>12.81</v>
      </c>
      <c r="H1779" s="48">
        <f t="shared" si="430"/>
        <v>1</v>
      </c>
      <c r="I1779" s="79">
        <f t="shared" si="431"/>
        <v>1</v>
      </c>
      <c r="N1779" s="25" t="str">
        <f t="shared" si="425"/>
        <v>CA</v>
      </c>
      <c r="O1779" s="25">
        <f t="shared" si="416"/>
        <v>11.6</v>
      </c>
      <c r="P1779" s="25">
        <f t="shared" si="417"/>
        <v>12.04</v>
      </c>
      <c r="Q1779" s="25">
        <f t="shared" si="418"/>
        <v>8</v>
      </c>
      <c r="R1779" s="25">
        <f t="shared" si="421"/>
        <v>14.4</v>
      </c>
      <c r="S1779" s="25">
        <f t="shared" si="419"/>
        <v>325</v>
      </c>
      <c r="T1779" s="25">
        <f t="shared" si="420"/>
        <v>380</v>
      </c>
    </row>
    <row r="1780" spans="1:20" hidden="1" x14ac:dyDescent="0.25">
      <c r="A1780" s="2">
        <v>45967</v>
      </c>
      <c r="B1780" s="100" t="s">
        <v>532</v>
      </c>
      <c r="C1780" s="76">
        <v>11.7</v>
      </c>
      <c r="D1780" s="48">
        <f t="shared" si="426"/>
        <v>1</v>
      </c>
      <c r="E1780" s="252">
        <v>347</v>
      </c>
      <c r="F1780" s="253">
        <f t="shared" si="427"/>
        <v>1</v>
      </c>
      <c r="G1780" s="84">
        <v>12.72</v>
      </c>
      <c r="H1780" s="48">
        <f t="shared" si="430"/>
        <v>1</v>
      </c>
      <c r="I1780" s="79">
        <f t="shared" si="431"/>
        <v>1</v>
      </c>
      <c r="N1780" s="25" t="str">
        <f t="shared" si="425"/>
        <v>CA</v>
      </c>
      <c r="O1780" s="25">
        <f t="shared" si="416"/>
        <v>11.6</v>
      </c>
      <c r="P1780" s="25">
        <f t="shared" si="417"/>
        <v>12.04</v>
      </c>
      <c r="Q1780" s="25">
        <f t="shared" si="418"/>
        <v>8</v>
      </c>
      <c r="R1780" s="25">
        <f t="shared" si="421"/>
        <v>14.4</v>
      </c>
      <c r="S1780" s="25">
        <f t="shared" si="419"/>
        <v>325</v>
      </c>
      <c r="T1780" s="25">
        <f t="shared" si="420"/>
        <v>380</v>
      </c>
    </row>
    <row r="1781" spans="1:20" hidden="1" x14ac:dyDescent="0.25">
      <c r="A1781" s="2">
        <v>45967</v>
      </c>
      <c r="B1781" s="100" t="s">
        <v>533</v>
      </c>
      <c r="C1781" s="76">
        <v>11.6</v>
      </c>
      <c r="D1781" s="48">
        <f t="shared" si="426"/>
        <v>1</v>
      </c>
      <c r="E1781" s="252">
        <v>360</v>
      </c>
      <c r="F1781" s="253">
        <f t="shared" si="427"/>
        <v>1</v>
      </c>
      <c r="G1781" s="84">
        <v>12.01</v>
      </c>
      <c r="H1781" s="48">
        <f t="shared" si="430"/>
        <v>1</v>
      </c>
      <c r="I1781" s="79">
        <f t="shared" si="431"/>
        <v>1</v>
      </c>
      <c r="N1781" s="25" t="str">
        <f t="shared" si="425"/>
        <v>CA</v>
      </c>
      <c r="O1781" s="25">
        <f t="shared" si="416"/>
        <v>11.6</v>
      </c>
      <c r="P1781" s="25">
        <f t="shared" si="417"/>
        <v>12.04</v>
      </c>
      <c r="Q1781" s="25">
        <f t="shared" si="418"/>
        <v>8</v>
      </c>
      <c r="R1781" s="25">
        <f t="shared" si="421"/>
        <v>14.4</v>
      </c>
      <c r="S1781" s="25">
        <f t="shared" si="419"/>
        <v>325</v>
      </c>
      <c r="T1781" s="25">
        <f t="shared" si="420"/>
        <v>380</v>
      </c>
    </row>
    <row r="1782" spans="1:20" hidden="1" x14ac:dyDescent="0.25">
      <c r="A1782" s="2">
        <v>45967</v>
      </c>
      <c r="B1782" s="100" t="s">
        <v>534</v>
      </c>
      <c r="C1782" s="213">
        <v>11.5</v>
      </c>
      <c r="D1782" s="48">
        <f t="shared" si="426"/>
        <v>0</v>
      </c>
      <c r="E1782" s="270">
        <v>416</v>
      </c>
      <c r="F1782" s="253">
        <f t="shared" si="427"/>
        <v>0</v>
      </c>
      <c r="G1782" s="84">
        <v>11.91</v>
      </c>
      <c r="H1782" s="48">
        <f t="shared" si="430"/>
        <v>1</v>
      </c>
      <c r="I1782" s="79">
        <f t="shared" si="431"/>
        <v>0</v>
      </c>
      <c r="N1782" s="25" t="str">
        <f t="shared" si="425"/>
        <v>CA</v>
      </c>
      <c r="O1782" s="25">
        <f t="shared" si="416"/>
        <v>11.6</v>
      </c>
      <c r="P1782" s="25">
        <f t="shared" si="417"/>
        <v>12.04</v>
      </c>
      <c r="Q1782" s="25">
        <f t="shared" si="418"/>
        <v>8</v>
      </c>
      <c r="R1782" s="25">
        <f t="shared" si="421"/>
        <v>14.4</v>
      </c>
      <c r="S1782" s="25">
        <f t="shared" si="419"/>
        <v>325</v>
      </c>
      <c r="T1782" s="25">
        <f t="shared" si="420"/>
        <v>380</v>
      </c>
    </row>
    <row r="1783" spans="1:20" hidden="1" x14ac:dyDescent="0.25">
      <c r="A1783" s="2">
        <v>45967</v>
      </c>
      <c r="B1783" s="100" t="s">
        <v>535</v>
      </c>
      <c r="C1783" s="76">
        <v>11.6</v>
      </c>
      <c r="D1783" s="48">
        <f t="shared" si="426"/>
        <v>1</v>
      </c>
      <c r="E1783" s="270">
        <v>384</v>
      </c>
      <c r="F1783" s="253">
        <f t="shared" si="427"/>
        <v>0</v>
      </c>
      <c r="G1783" s="84">
        <v>10.210000000000001</v>
      </c>
      <c r="H1783" s="48">
        <f t="shared" si="430"/>
        <v>1</v>
      </c>
      <c r="I1783" s="79">
        <f t="shared" si="431"/>
        <v>0</v>
      </c>
      <c r="N1783" s="25" t="str">
        <f t="shared" si="425"/>
        <v>CA</v>
      </c>
      <c r="O1783" s="25">
        <f t="shared" si="416"/>
        <v>11.6</v>
      </c>
      <c r="P1783" s="25">
        <f t="shared" si="417"/>
        <v>12.04</v>
      </c>
      <c r="Q1783" s="25">
        <f t="shared" si="418"/>
        <v>8</v>
      </c>
      <c r="R1783" s="25">
        <f t="shared" si="421"/>
        <v>14.4</v>
      </c>
      <c r="S1783" s="25">
        <f t="shared" si="419"/>
        <v>325</v>
      </c>
      <c r="T1783" s="25">
        <f t="shared" si="420"/>
        <v>380</v>
      </c>
    </row>
    <row r="1784" spans="1:20" hidden="1" x14ac:dyDescent="0.25">
      <c r="A1784" s="2">
        <v>45967</v>
      </c>
      <c r="B1784" s="100" t="s">
        <v>536</v>
      </c>
      <c r="C1784" s="76">
        <v>11.7</v>
      </c>
      <c r="D1784" s="48">
        <f t="shared" si="426"/>
        <v>1</v>
      </c>
      <c r="E1784" s="252">
        <v>362</v>
      </c>
      <c r="F1784" s="253">
        <f t="shared" si="427"/>
        <v>1</v>
      </c>
      <c r="G1784" s="84">
        <v>12.94</v>
      </c>
      <c r="H1784" s="48">
        <f t="shared" si="430"/>
        <v>1</v>
      </c>
      <c r="I1784" s="79">
        <f t="shared" si="431"/>
        <v>1</v>
      </c>
      <c r="N1784" s="25" t="str">
        <f t="shared" si="425"/>
        <v>CA</v>
      </c>
      <c r="O1784" s="25">
        <f t="shared" si="416"/>
        <v>11.6</v>
      </c>
      <c r="P1784" s="25">
        <f t="shared" si="417"/>
        <v>12.04</v>
      </c>
      <c r="Q1784" s="25">
        <f t="shared" si="418"/>
        <v>8</v>
      </c>
      <c r="R1784" s="25">
        <f t="shared" si="421"/>
        <v>14.4</v>
      </c>
      <c r="S1784" s="25">
        <f t="shared" si="419"/>
        <v>325</v>
      </c>
      <c r="T1784" s="25">
        <f t="shared" si="420"/>
        <v>380</v>
      </c>
    </row>
    <row r="1785" spans="1:20" hidden="1" x14ac:dyDescent="0.25">
      <c r="A1785" s="2">
        <v>45967</v>
      </c>
      <c r="B1785" s="100" t="s">
        <v>537</v>
      </c>
      <c r="C1785" s="76">
        <v>11.7</v>
      </c>
      <c r="D1785" s="48">
        <f t="shared" si="426"/>
        <v>1</v>
      </c>
      <c r="E1785" s="252">
        <v>348</v>
      </c>
      <c r="F1785" s="253">
        <f t="shared" si="427"/>
        <v>1</v>
      </c>
      <c r="G1785" s="84">
        <v>12.88</v>
      </c>
      <c r="H1785" s="48">
        <f t="shared" si="430"/>
        <v>1</v>
      </c>
      <c r="I1785" s="79">
        <f t="shared" si="431"/>
        <v>1</v>
      </c>
      <c r="N1785" s="25" t="str">
        <f t="shared" si="425"/>
        <v>CA</v>
      </c>
      <c r="O1785" s="25">
        <f t="shared" si="416"/>
        <v>11.6</v>
      </c>
      <c r="P1785" s="25">
        <f t="shared" si="417"/>
        <v>12.04</v>
      </c>
      <c r="Q1785" s="25">
        <f t="shared" si="418"/>
        <v>8</v>
      </c>
      <c r="R1785" s="25">
        <f t="shared" si="421"/>
        <v>14.4</v>
      </c>
      <c r="S1785" s="25">
        <f t="shared" si="419"/>
        <v>325</v>
      </c>
      <c r="T1785" s="25">
        <f t="shared" si="420"/>
        <v>380</v>
      </c>
    </row>
    <row r="1786" spans="1:20" hidden="1" x14ac:dyDescent="0.25">
      <c r="A1786" s="2">
        <v>45967</v>
      </c>
      <c r="B1786" s="100" t="s">
        <v>538</v>
      </c>
      <c r="C1786" s="76">
        <v>11.6</v>
      </c>
      <c r="D1786" s="48">
        <f t="shared" si="426"/>
        <v>1</v>
      </c>
      <c r="E1786" s="252">
        <v>364</v>
      </c>
      <c r="F1786" s="253">
        <f t="shared" si="427"/>
        <v>1</v>
      </c>
      <c r="G1786" s="84">
        <v>13.01</v>
      </c>
      <c r="H1786" s="48">
        <f t="shared" si="430"/>
        <v>1</v>
      </c>
      <c r="I1786" s="79">
        <f t="shared" si="431"/>
        <v>1</v>
      </c>
      <c r="N1786" s="25" t="str">
        <f t="shared" si="425"/>
        <v>CA</v>
      </c>
      <c r="O1786" s="25">
        <f t="shared" si="416"/>
        <v>11.6</v>
      </c>
      <c r="P1786" s="25">
        <f t="shared" si="417"/>
        <v>12.04</v>
      </c>
      <c r="Q1786" s="25">
        <f t="shared" si="418"/>
        <v>8</v>
      </c>
      <c r="R1786" s="25">
        <f t="shared" si="421"/>
        <v>14.4</v>
      </c>
      <c r="S1786" s="25">
        <f t="shared" si="419"/>
        <v>325</v>
      </c>
      <c r="T1786" s="25">
        <f t="shared" si="420"/>
        <v>380</v>
      </c>
    </row>
    <row r="1787" spans="1:20" hidden="1" x14ac:dyDescent="0.25">
      <c r="A1787" s="2">
        <v>45967</v>
      </c>
      <c r="B1787" s="100" t="s">
        <v>539</v>
      </c>
      <c r="C1787" s="76">
        <v>11.6</v>
      </c>
      <c r="D1787" s="48">
        <f t="shared" si="426"/>
        <v>1</v>
      </c>
      <c r="E1787" s="252">
        <v>341</v>
      </c>
      <c r="F1787" s="253">
        <f t="shared" si="427"/>
        <v>1</v>
      </c>
      <c r="G1787" s="84">
        <v>12.11</v>
      </c>
      <c r="H1787" s="48">
        <f t="shared" si="430"/>
        <v>1</v>
      </c>
      <c r="I1787" s="79">
        <f t="shared" si="431"/>
        <v>1</v>
      </c>
      <c r="N1787" s="25" t="str">
        <f t="shared" si="425"/>
        <v>CA</v>
      </c>
      <c r="O1787" s="25">
        <f t="shared" si="416"/>
        <v>11.6</v>
      </c>
      <c r="P1787" s="25">
        <f t="shared" si="417"/>
        <v>12.04</v>
      </c>
      <c r="Q1787" s="25">
        <f t="shared" si="418"/>
        <v>8</v>
      </c>
      <c r="R1787" s="25">
        <f t="shared" si="421"/>
        <v>14.4</v>
      </c>
      <c r="S1787" s="25">
        <f t="shared" si="419"/>
        <v>325</v>
      </c>
      <c r="T1787" s="25">
        <f t="shared" si="420"/>
        <v>380</v>
      </c>
    </row>
    <row r="1788" spans="1:20" hidden="1" x14ac:dyDescent="0.25">
      <c r="A1788" s="2">
        <v>45967</v>
      </c>
      <c r="B1788" s="100" t="s">
        <v>540</v>
      </c>
      <c r="C1788" s="76">
        <v>11.7</v>
      </c>
      <c r="D1788" s="48">
        <f t="shared" si="426"/>
        <v>1</v>
      </c>
      <c r="E1788" s="252">
        <v>350</v>
      </c>
      <c r="F1788" s="253">
        <f t="shared" si="427"/>
        <v>1</v>
      </c>
      <c r="G1788" s="84">
        <v>12.36</v>
      </c>
      <c r="H1788" s="48">
        <f t="shared" si="430"/>
        <v>1</v>
      </c>
      <c r="I1788" s="79">
        <f t="shared" si="431"/>
        <v>1</v>
      </c>
      <c r="N1788" s="25" t="str">
        <f t="shared" si="425"/>
        <v>CA</v>
      </c>
      <c r="O1788" s="25">
        <f t="shared" si="416"/>
        <v>11.6</v>
      </c>
      <c r="P1788" s="25">
        <f t="shared" si="417"/>
        <v>12.04</v>
      </c>
      <c r="Q1788" s="25">
        <f t="shared" si="418"/>
        <v>8</v>
      </c>
      <c r="R1788" s="25">
        <f t="shared" si="421"/>
        <v>14.4</v>
      </c>
      <c r="S1788" s="25">
        <f t="shared" si="419"/>
        <v>325</v>
      </c>
      <c r="T1788" s="25">
        <f t="shared" si="420"/>
        <v>380</v>
      </c>
    </row>
    <row r="1789" spans="1:20" hidden="1" x14ac:dyDescent="0.25">
      <c r="A1789" s="2">
        <v>45968</v>
      </c>
      <c r="B1789" s="100" t="s">
        <v>541</v>
      </c>
      <c r="C1789" s="76">
        <v>11.8</v>
      </c>
      <c r="D1789" s="48">
        <f t="shared" si="426"/>
        <v>1</v>
      </c>
      <c r="E1789" s="252">
        <v>376</v>
      </c>
      <c r="F1789" s="253">
        <f t="shared" si="427"/>
        <v>1</v>
      </c>
      <c r="G1789" s="84">
        <v>12.24</v>
      </c>
      <c r="H1789" s="48">
        <f t="shared" si="430"/>
        <v>1</v>
      </c>
      <c r="I1789" s="79">
        <f t="shared" si="431"/>
        <v>1</v>
      </c>
      <c r="N1789" s="25" t="str">
        <f t="shared" si="425"/>
        <v>CA</v>
      </c>
      <c r="O1789" s="25">
        <f t="shared" si="416"/>
        <v>11.6</v>
      </c>
      <c r="P1789" s="25">
        <f t="shared" si="417"/>
        <v>12.04</v>
      </c>
      <c r="Q1789" s="25">
        <f t="shared" si="418"/>
        <v>8</v>
      </c>
      <c r="R1789" s="25">
        <f t="shared" si="421"/>
        <v>14.4</v>
      </c>
      <c r="S1789" s="25">
        <f t="shared" si="419"/>
        <v>325</v>
      </c>
      <c r="T1789" s="25">
        <f t="shared" si="420"/>
        <v>380</v>
      </c>
    </row>
    <row r="1790" spans="1:20" hidden="1" x14ac:dyDescent="0.25">
      <c r="A1790" s="2">
        <v>45968</v>
      </c>
      <c r="B1790" s="100" t="s">
        <v>542</v>
      </c>
      <c r="C1790" s="76">
        <v>11.7</v>
      </c>
      <c r="D1790" s="48">
        <f t="shared" si="426"/>
        <v>1</v>
      </c>
      <c r="E1790" s="270">
        <v>393</v>
      </c>
      <c r="F1790" s="253">
        <f t="shared" si="427"/>
        <v>0</v>
      </c>
      <c r="G1790" s="84">
        <v>12.59</v>
      </c>
      <c r="H1790" s="48">
        <f t="shared" si="430"/>
        <v>1</v>
      </c>
      <c r="I1790" s="79">
        <f t="shared" si="431"/>
        <v>0</v>
      </c>
      <c r="N1790" s="25" t="str">
        <f t="shared" si="425"/>
        <v>CA</v>
      </c>
      <c r="O1790" s="25">
        <f t="shared" si="416"/>
        <v>11.6</v>
      </c>
      <c r="P1790" s="25">
        <f t="shared" si="417"/>
        <v>12.04</v>
      </c>
      <c r="Q1790" s="25">
        <f t="shared" si="418"/>
        <v>8</v>
      </c>
      <c r="R1790" s="25">
        <f t="shared" si="421"/>
        <v>14.4</v>
      </c>
      <c r="S1790" s="25">
        <f t="shared" si="419"/>
        <v>325</v>
      </c>
      <c r="T1790" s="25">
        <f t="shared" si="420"/>
        <v>380</v>
      </c>
    </row>
    <row r="1791" spans="1:20" hidden="1" x14ac:dyDescent="0.25">
      <c r="A1791" s="2">
        <v>45968</v>
      </c>
      <c r="B1791" s="2" t="s">
        <v>819</v>
      </c>
      <c r="C1791" s="76">
        <v>12</v>
      </c>
      <c r="D1791" s="48">
        <f t="shared" si="426"/>
        <v>1</v>
      </c>
      <c r="E1791" s="270">
        <v>410</v>
      </c>
      <c r="F1791" s="253">
        <f t="shared" si="427"/>
        <v>0</v>
      </c>
      <c r="G1791" s="84">
        <v>11.99</v>
      </c>
      <c r="H1791" s="48">
        <f t="shared" si="430"/>
        <v>1</v>
      </c>
      <c r="I1791" s="79">
        <f t="shared" si="431"/>
        <v>0</v>
      </c>
      <c r="N1791" s="25" t="str">
        <f t="shared" si="425"/>
        <v>ST</v>
      </c>
      <c r="O1791" s="25">
        <f t="shared" si="416"/>
        <v>11.6</v>
      </c>
      <c r="P1791" s="25">
        <f t="shared" si="417"/>
        <v>12.04</v>
      </c>
      <c r="Q1791" s="25">
        <f t="shared" si="418"/>
        <v>8</v>
      </c>
      <c r="R1791" s="25">
        <f t="shared" si="421"/>
        <v>14.4</v>
      </c>
      <c r="S1791" s="25">
        <f t="shared" si="419"/>
        <v>325</v>
      </c>
      <c r="T1791" s="25">
        <f t="shared" si="420"/>
        <v>380</v>
      </c>
    </row>
    <row r="1792" spans="1:20" hidden="1" x14ac:dyDescent="0.25">
      <c r="A1792" s="2">
        <v>45968</v>
      </c>
      <c r="B1792" s="2" t="s">
        <v>820</v>
      </c>
      <c r="C1792" s="76">
        <v>12</v>
      </c>
      <c r="D1792" s="48">
        <f t="shared" si="426"/>
        <v>1</v>
      </c>
      <c r="E1792" s="252">
        <v>361</v>
      </c>
      <c r="F1792" s="253">
        <f t="shared" si="427"/>
        <v>1</v>
      </c>
      <c r="G1792" s="84">
        <v>13.21</v>
      </c>
      <c r="H1792" s="48">
        <f t="shared" si="430"/>
        <v>1</v>
      </c>
      <c r="I1792" s="79">
        <f t="shared" si="431"/>
        <v>1</v>
      </c>
      <c r="N1792" s="25" t="str">
        <f t="shared" si="425"/>
        <v>ST</v>
      </c>
      <c r="O1792" s="25">
        <f t="shared" si="416"/>
        <v>11.6</v>
      </c>
      <c r="P1792" s="25">
        <f t="shared" si="417"/>
        <v>12.04</v>
      </c>
      <c r="Q1792" s="25">
        <f t="shared" si="418"/>
        <v>8</v>
      </c>
      <c r="R1792" s="25">
        <f t="shared" si="421"/>
        <v>14.4</v>
      </c>
      <c r="S1792" s="25">
        <f t="shared" si="419"/>
        <v>325</v>
      </c>
      <c r="T1792" s="25">
        <f t="shared" si="420"/>
        <v>380</v>
      </c>
    </row>
    <row r="1793" spans="1:20" hidden="1" x14ac:dyDescent="0.25">
      <c r="A1793" s="2">
        <v>45968</v>
      </c>
      <c r="B1793" s="2" t="s">
        <v>821</v>
      </c>
      <c r="C1793" s="76">
        <v>12</v>
      </c>
      <c r="D1793" s="48">
        <f t="shared" si="426"/>
        <v>1</v>
      </c>
      <c r="E1793" s="252">
        <v>364</v>
      </c>
      <c r="F1793" s="253">
        <f t="shared" si="427"/>
        <v>1</v>
      </c>
      <c r="G1793" s="84">
        <v>13.07</v>
      </c>
      <c r="H1793" s="48">
        <f t="shared" si="430"/>
        <v>1</v>
      </c>
      <c r="I1793" s="79">
        <f t="shared" si="431"/>
        <v>1</v>
      </c>
      <c r="N1793" s="25" t="str">
        <f t="shared" si="425"/>
        <v>ST</v>
      </c>
      <c r="O1793" s="25">
        <f t="shared" si="416"/>
        <v>11.6</v>
      </c>
      <c r="P1793" s="25">
        <f t="shared" si="417"/>
        <v>12.04</v>
      </c>
      <c r="Q1793" s="25">
        <f t="shared" si="418"/>
        <v>8</v>
      </c>
      <c r="R1793" s="25">
        <f t="shared" si="421"/>
        <v>14.4</v>
      </c>
      <c r="S1793" s="25">
        <f t="shared" si="419"/>
        <v>325</v>
      </c>
      <c r="T1793" s="25">
        <f t="shared" si="420"/>
        <v>380</v>
      </c>
    </row>
    <row r="1794" spans="1:20" hidden="1" x14ac:dyDescent="0.25">
      <c r="A1794" s="2">
        <v>45968</v>
      </c>
      <c r="B1794" s="2" t="s">
        <v>822</v>
      </c>
      <c r="C1794" s="76">
        <v>11.8</v>
      </c>
      <c r="D1794" s="48">
        <f t="shared" si="426"/>
        <v>1</v>
      </c>
      <c r="E1794" s="252">
        <v>350</v>
      </c>
      <c r="F1794" s="253">
        <f t="shared" si="427"/>
        <v>1</v>
      </c>
      <c r="G1794" s="84">
        <v>12.49</v>
      </c>
      <c r="H1794" s="48">
        <f t="shared" si="430"/>
        <v>1</v>
      </c>
      <c r="I1794" s="79">
        <f t="shared" si="431"/>
        <v>1</v>
      </c>
      <c r="N1794" s="25" t="str">
        <f t="shared" si="425"/>
        <v>ST</v>
      </c>
      <c r="O1794" s="25">
        <f t="shared" si="416"/>
        <v>11.6</v>
      </c>
      <c r="P1794" s="25">
        <f t="shared" si="417"/>
        <v>12.04</v>
      </c>
      <c r="Q1794" s="25">
        <f t="shared" si="418"/>
        <v>8</v>
      </c>
      <c r="R1794" s="25">
        <f t="shared" si="421"/>
        <v>14.4</v>
      </c>
      <c r="S1794" s="25">
        <f t="shared" si="419"/>
        <v>325</v>
      </c>
      <c r="T1794" s="25">
        <f t="shared" si="420"/>
        <v>380</v>
      </c>
    </row>
    <row r="1795" spans="1:20" hidden="1" x14ac:dyDescent="0.25">
      <c r="A1795" s="2">
        <v>45968</v>
      </c>
      <c r="B1795" s="2" t="s">
        <v>823</v>
      </c>
      <c r="C1795" s="76">
        <v>11.8</v>
      </c>
      <c r="D1795" s="48">
        <f t="shared" si="426"/>
        <v>1</v>
      </c>
      <c r="E1795" s="410"/>
      <c r="F1795" s="253"/>
      <c r="G1795" s="84">
        <v>12.52</v>
      </c>
      <c r="H1795" s="48">
        <f t="shared" si="430"/>
        <v>1</v>
      </c>
      <c r="I1795" s="219">
        <v>1</v>
      </c>
      <c r="N1795" s="25" t="str">
        <f t="shared" si="425"/>
        <v>ST</v>
      </c>
      <c r="O1795" s="25">
        <f t="shared" si="416"/>
        <v>11.6</v>
      </c>
      <c r="P1795" s="25">
        <f t="shared" si="417"/>
        <v>12.04</v>
      </c>
      <c r="Q1795" s="25">
        <f t="shared" si="418"/>
        <v>8</v>
      </c>
      <c r="R1795" s="25">
        <f t="shared" si="421"/>
        <v>14.4</v>
      </c>
      <c r="S1795" s="25">
        <f t="shared" si="419"/>
        <v>325</v>
      </c>
      <c r="T1795" s="25">
        <f t="shared" si="420"/>
        <v>380</v>
      </c>
    </row>
    <row r="1796" spans="1:20" hidden="1" x14ac:dyDescent="0.25">
      <c r="A1796" s="2">
        <v>45968</v>
      </c>
      <c r="B1796" s="2" t="s">
        <v>824</v>
      </c>
      <c r="C1796" s="76">
        <v>12</v>
      </c>
      <c r="D1796" s="48">
        <f t="shared" si="426"/>
        <v>1</v>
      </c>
      <c r="E1796" s="252">
        <v>347</v>
      </c>
      <c r="F1796" s="253">
        <f t="shared" si="427"/>
        <v>1</v>
      </c>
      <c r="G1796" s="84">
        <v>12.09</v>
      </c>
      <c r="H1796" s="48">
        <f t="shared" si="430"/>
        <v>1</v>
      </c>
      <c r="I1796" s="79">
        <f t="shared" si="431"/>
        <v>1</v>
      </c>
      <c r="N1796" s="25" t="str">
        <f t="shared" si="425"/>
        <v>ST</v>
      </c>
      <c r="O1796" s="25">
        <f t="shared" si="416"/>
        <v>11.6</v>
      </c>
      <c r="P1796" s="25">
        <f t="shared" si="417"/>
        <v>12.04</v>
      </c>
      <c r="Q1796" s="25">
        <f t="shared" si="418"/>
        <v>8</v>
      </c>
      <c r="R1796" s="25">
        <f t="shared" si="421"/>
        <v>14.4</v>
      </c>
      <c r="S1796" s="25">
        <f t="shared" si="419"/>
        <v>325</v>
      </c>
      <c r="T1796" s="25">
        <f t="shared" si="420"/>
        <v>380</v>
      </c>
    </row>
    <row r="1797" spans="1:20" hidden="1" x14ac:dyDescent="0.25">
      <c r="A1797" s="2">
        <v>45968</v>
      </c>
      <c r="B1797" s="2" t="s">
        <v>825</v>
      </c>
      <c r="C1797" s="76">
        <v>11.8</v>
      </c>
      <c r="D1797" s="48">
        <f t="shared" si="426"/>
        <v>1</v>
      </c>
      <c r="E1797" s="252">
        <v>354</v>
      </c>
      <c r="F1797" s="253">
        <f t="shared" si="427"/>
        <v>1</v>
      </c>
      <c r="G1797" s="84">
        <v>12.22</v>
      </c>
      <c r="H1797" s="48">
        <f t="shared" si="430"/>
        <v>1</v>
      </c>
      <c r="I1797" s="79">
        <f t="shared" si="431"/>
        <v>1</v>
      </c>
      <c r="N1797" s="25" t="str">
        <f t="shared" si="425"/>
        <v>ST</v>
      </c>
      <c r="O1797" s="25">
        <f t="shared" si="416"/>
        <v>11.6</v>
      </c>
      <c r="P1797" s="25">
        <f t="shared" si="417"/>
        <v>12.04</v>
      </c>
      <c r="Q1797" s="25">
        <f t="shared" si="418"/>
        <v>8</v>
      </c>
      <c r="R1797" s="25">
        <f t="shared" si="421"/>
        <v>14.4</v>
      </c>
      <c r="S1797" s="25">
        <f t="shared" si="419"/>
        <v>325</v>
      </c>
      <c r="T1797" s="25">
        <f t="shared" si="420"/>
        <v>380</v>
      </c>
    </row>
    <row r="1798" spans="1:20" hidden="1" x14ac:dyDescent="0.25">
      <c r="A1798" s="2">
        <v>45968</v>
      </c>
      <c r="B1798" s="2" t="s">
        <v>826</v>
      </c>
      <c r="C1798" s="76">
        <v>11.9</v>
      </c>
      <c r="D1798" s="48">
        <f t="shared" si="426"/>
        <v>1</v>
      </c>
      <c r="E1798" s="270">
        <v>351</v>
      </c>
      <c r="F1798" s="253">
        <f t="shared" si="427"/>
        <v>1</v>
      </c>
      <c r="G1798" s="84">
        <v>11.88</v>
      </c>
      <c r="H1798" s="48">
        <f t="shared" si="430"/>
        <v>1</v>
      </c>
      <c r="I1798" s="79">
        <f t="shared" si="431"/>
        <v>1</v>
      </c>
      <c r="N1798" s="25" t="str">
        <f t="shared" si="425"/>
        <v>ST</v>
      </c>
      <c r="O1798" s="25">
        <f t="shared" si="416"/>
        <v>11.6</v>
      </c>
      <c r="P1798" s="25">
        <f t="shared" si="417"/>
        <v>12.04</v>
      </c>
      <c r="Q1798" s="25">
        <f t="shared" si="418"/>
        <v>8</v>
      </c>
      <c r="R1798" s="25">
        <f t="shared" si="421"/>
        <v>14.4</v>
      </c>
      <c r="S1798" s="25">
        <f t="shared" si="419"/>
        <v>325</v>
      </c>
      <c r="T1798" s="25">
        <f t="shared" si="420"/>
        <v>380</v>
      </c>
    </row>
    <row r="1799" spans="1:20" hidden="1" x14ac:dyDescent="0.25">
      <c r="A1799" s="2">
        <v>45969</v>
      </c>
      <c r="B1799" s="2" t="s">
        <v>827</v>
      </c>
      <c r="C1799" s="76">
        <v>12</v>
      </c>
      <c r="D1799" s="48">
        <f t="shared" si="426"/>
        <v>1</v>
      </c>
      <c r="E1799" s="252">
        <v>364</v>
      </c>
      <c r="F1799" s="253">
        <f t="shared" si="427"/>
        <v>1</v>
      </c>
      <c r="G1799" s="84">
        <v>11.77</v>
      </c>
      <c r="H1799" s="48">
        <f t="shared" si="430"/>
        <v>1</v>
      </c>
      <c r="I1799" s="79">
        <f t="shared" si="431"/>
        <v>1</v>
      </c>
      <c r="N1799" s="25" t="str">
        <f t="shared" si="425"/>
        <v>ST</v>
      </c>
      <c r="O1799" s="25">
        <f t="shared" si="416"/>
        <v>11.6</v>
      </c>
      <c r="P1799" s="25">
        <f t="shared" si="417"/>
        <v>12.04</v>
      </c>
      <c r="Q1799" s="25">
        <f t="shared" si="418"/>
        <v>8</v>
      </c>
      <c r="R1799" s="25">
        <f t="shared" si="421"/>
        <v>14.4</v>
      </c>
      <c r="S1799" s="25">
        <f t="shared" si="419"/>
        <v>325</v>
      </c>
      <c r="T1799" s="25">
        <f t="shared" si="420"/>
        <v>380</v>
      </c>
    </row>
    <row r="1800" spans="1:20" hidden="1" x14ac:dyDescent="0.25">
      <c r="A1800" s="2">
        <v>45969</v>
      </c>
      <c r="B1800" s="2" t="s">
        <v>828</v>
      </c>
      <c r="C1800" s="76">
        <v>11.7</v>
      </c>
      <c r="D1800" s="48">
        <f t="shared" si="426"/>
        <v>1</v>
      </c>
      <c r="E1800" s="252">
        <v>357</v>
      </c>
      <c r="F1800" s="253">
        <f t="shared" si="427"/>
        <v>1</v>
      </c>
      <c r="G1800" s="84">
        <v>12.32</v>
      </c>
      <c r="H1800" s="48">
        <f t="shared" si="430"/>
        <v>1</v>
      </c>
      <c r="I1800" s="79">
        <f t="shared" si="431"/>
        <v>1</v>
      </c>
      <c r="N1800" s="25" t="str">
        <f t="shared" si="425"/>
        <v>ST</v>
      </c>
      <c r="O1800" s="25">
        <f t="shared" si="416"/>
        <v>11.6</v>
      </c>
      <c r="P1800" s="25">
        <f t="shared" si="417"/>
        <v>12.04</v>
      </c>
      <c r="Q1800" s="25">
        <f t="shared" si="418"/>
        <v>8</v>
      </c>
      <c r="R1800" s="25">
        <f t="shared" si="421"/>
        <v>14.4</v>
      </c>
      <c r="S1800" s="25">
        <f t="shared" si="419"/>
        <v>325</v>
      </c>
      <c r="T1800" s="25">
        <f t="shared" si="420"/>
        <v>380</v>
      </c>
    </row>
    <row r="1801" spans="1:20" hidden="1" x14ac:dyDescent="0.25">
      <c r="A1801" s="2">
        <v>45969</v>
      </c>
      <c r="B1801" s="2" t="s">
        <v>829</v>
      </c>
      <c r="C1801" s="76">
        <v>11.9</v>
      </c>
      <c r="D1801" s="48">
        <f t="shared" si="426"/>
        <v>1</v>
      </c>
      <c r="E1801" s="252">
        <v>374</v>
      </c>
      <c r="F1801" s="253">
        <f t="shared" si="427"/>
        <v>1</v>
      </c>
      <c r="G1801" s="84">
        <v>12.13</v>
      </c>
      <c r="H1801" s="48">
        <f t="shared" si="430"/>
        <v>1</v>
      </c>
      <c r="I1801" s="79">
        <f t="shared" si="431"/>
        <v>1</v>
      </c>
      <c r="N1801" s="25" t="str">
        <f t="shared" si="425"/>
        <v>ST</v>
      </c>
      <c r="O1801" s="25">
        <f t="shared" si="416"/>
        <v>11.6</v>
      </c>
      <c r="P1801" s="25">
        <f t="shared" si="417"/>
        <v>12.04</v>
      </c>
      <c r="Q1801" s="25">
        <f t="shared" si="418"/>
        <v>8</v>
      </c>
      <c r="R1801" s="25">
        <f t="shared" si="421"/>
        <v>14.4</v>
      </c>
      <c r="S1801" s="25">
        <f t="shared" si="419"/>
        <v>325</v>
      </c>
      <c r="T1801" s="25">
        <f t="shared" si="420"/>
        <v>380</v>
      </c>
    </row>
    <row r="1802" spans="1:20" hidden="1" x14ac:dyDescent="0.25">
      <c r="A1802" s="2">
        <v>45969</v>
      </c>
      <c r="B1802" s="2" t="s">
        <v>830</v>
      </c>
      <c r="C1802" s="76">
        <v>11.8</v>
      </c>
      <c r="D1802" s="48">
        <f t="shared" si="426"/>
        <v>1</v>
      </c>
      <c r="E1802" s="252">
        <v>371</v>
      </c>
      <c r="F1802" s="253">
        <f t="shared" si="427"/>
        <v>1</v>
      </c>
      <c r="G1802" s="84">
        <v>11.85</v>
      </c>
      <c r="H1802" s="48">
        <f t="shared" si="430"/>
        <v>1</v>
      </c>
      <c r="I1802" s="79">
        <f t="shared" si="431"/>
        <v>1</v>
      </c>
      <c r="N1802" s="25" t="str">
        <f t="shared" si="425"/>
        <v>ST</v>
      </c>
      <c r="O1802" s="25">
        <f t="shared" si="416"/>
        <v>11.6</v>
      </c>
      <c r="P1802" s="25">
        <f t="shared" si="417"/>
        <v>12.04</v>
      </c>
      <c r="Q1802" s="25">
        <f t="shared" si="418"/>
        <v>8</v>
      </c>
      <c r="R1802" s="25">
        <f t="shared" si="421"/>
        <v>14.4</v>
      </c>
      <c r="S1802" s="25">
        <f t="shared" si="419"/>
        <v>325</v>
      </c>
      <c r="T1802" s="25">
        <f t="shared" si="420"/>
        <v>380</v>
      </c>
    </row>
    <row r="1803" spans="1:20" hidden="1" x14ac:dyDescent="0.25">
      <c r="A1803" s="2">
        <v>45971</v>
      </c>
      <c r="B1803" s="100" t="s">
        <v>543</v>
      </c>
      <c r="C1803" s="76">
        <v>11.6</v>
      </c>
      <c r="D1803" s="48">
        <f t="shared" si="426"/>
        <v>1</v>
      </c>
      <c r="E1803" s="252">
        <v>365</v>
      </c>
      <c r="F1803" s="253">
        <f t="shared" si="427"/>
        <v>1</v>
      </c>
      <c r="G1803" s="84">
        <v>12.68</v>
      </c>
      <c r="H1803" s="48">
        <f t="shared" si="430"/>
        <v>1</v>
      </c>
      <c r="I1803" s="79">
        <f t="shared" si="431"/>
        <v>1</v>
      </c>
      <c r="N1803" s="25" t="str">
        <f t="shared" si="425"/>
        <v>CA</v>
      </c>
      <c r="O1803" s="25">
        <f t="shared" ref="O1803:O1866" si="432">VLOOKUP($N1803,$N$3:$R$11,2,FALSE)</f>
        <v>11.6</v>
      </c>
      <c r="P1803" s="25">
        <f t="shared" ref="P1803:P1866" si="433">VLOOKUP($N1803,$N$3:$R$11,3,FALSE)</f>
        <v>12.04</v>
      </c>
      <c r="Q1803" s="25">
        <f t="shared" ref="Q1803:Q1866" si="434">VLOOKUP($N1803,$N$3:$R$11,4,FALSE)</f>
        <v>8</v>
      </c>
      <c r="R1803" s="25">
        <f t="shared" si="421"/>
        <v>14.4</v>
      </c>
      <c r="S1803" s="25">
        <f t="shared" ref="S1803:S1866" si="435">VLOOKUP($N1803,$N$3:$T$11,6,FALSE)</f>
        <v>325</v>
      </c>
      <c r="T1803" s="25">
        <f t="shared" ref="T1803:T1866" si="436">VLOOKUP($N1803,$N$3:$T$11,7,FALSE)</f>
        <v>380</v>
      </c>
    </row>
    <row r="1804" spans="1:20" hidden="1" x14ac:dyDescent="0.25">
      <c r="A1804" s="2">
        <v>45971</v>
      </c>
      <c r="B1804" s="100" t="s">
        <v>544</v>
      </c>
      <c r="C1804" s="76">
        <v>12</v>
      </c>
      <c r="D1804" s="48">
        <f t="shared" si="426"/>
        <v>1</v>
      </c>
      <c r="E1804" s="252">
        <v>364</v>
      </c>
      <c r="F1804" s="253">
        <f t="shared" si="427"/>
        <v>1</v>
      </c>
      <c r="G1804" s="84">
        <v>11.77</v>
      </c>
      <c r="H1804" s="48">
        <f t="shared" si="430"/>
        <v>1</v>
      </c>
      <c r="I1804" s="79">
        <f t="shared" si="431"/>
        <v>1</v>
      </c>
      <c r="N1804" s="25" t="str">
        <f t="shared" si="425"/>
        <v>CA</v>
      </c>
      <c r="O1804" s="25">
        <f t="shared" si="432"/>
        <v>11.6</v>
      </c>
      <c r="P1804" s="25">
        <f t="shared" si="433"/>
        <v>12.04</v>
      </c>
      <c r="Q1804" s="25">
        <f t="shared" si="434"/>
        <v>8</v>
      </c>
      <c r="R1804" s="25">
        <f t="shared" si="421"/>
        <v>14.4</v>
      </c>
      <c r="S1804" s="25">
        <f t="shared" si="435"/>
        <v>325</v>
      </c>
      <c r="T1804" s="25">
        <f t="shared" si="436"/>
        <v>380</v>
      </c>
    </row>
    <row r="1805" spans="1:20" hidden="1" x14ac:dyDescent="0.25">
      <c r="A1805" s="2">
        <v>45971</v>
      </c>
      <c r="B1805" s="100" t="s">
        <v>545</v>
      </c>
      <c r="C1805" s="76">
        <v>11.7</v>
      </c>
      <c r="D1805" s="48">
        <f t="shared" si="426"/>
        <v>1</v>
      </c>
      <c r="E1805" s="270">
        <v>381</v>
      </c>
      <c r="F1805" s="253">
        <f t="shared" si="427"/>
        <v>0</v>
      </c>
      <c r="G1805" s="84">
        <v>11.86</v>
      </c>
      <c r="H1805" s="48">
        <f t="shared" si="430"/>
        <v>1</v>
      </c>
      <c r="I1805" s="79">
        <f t="shared" si="431"/>
        <v>0</v>
      </c>
      <c r="N1805" s="25" t="str">
        <f t="shared" si="425"/>
        <v>CA</v>
      </c>
      <c r="O1805" s="25">
        <f t="shared" si="432"/>
        <v>11.6</v>
      </c>
      <c r="P1805" s="25">
        <f t="shared" si="433"/>
        <v>12.04</v>
      </c>
      <c r="Q1805" s="25">
        <f t="shared" si="434"/>
        <v>8</v>
      </c>
      <c r="R1805" s="25">
        <f t="shared" si="421"/>
        <v>14.4</v>
      </c>
      <c r="S1805" s="25">
        <f t="shared" si="435"/>
        <v>325</v>
      </c>
      <c r="T1805" s="25">
        <f t="shared" si="436"/>
        <v>380</v>
      </c>
    </row>
    <row r="1806" spans="1:20" hidden="1" x14ac:dyDescent="0.25">
      <c r="A1806" s="2">
        <v>45971</v>
      </c>
      <c r="B1806" s="100" t="s">
        <v>546</v>
      </c>
      <c r="C1806" s="76">
        <v>11.8</v>
      </c>
      <c r="D1806" s="48">
        <f t="shared" si="426"/>
        <v>1</v>
      </c>
      <c r="E1806" s="270">
        <v>481</v>
      </c>
      <c r="F1806" s="253">
        <f t="shared" si="427"/>
        <v>0</v>
      </c>
      <c r="G1806" s="84">
        <v>11.89</v>
      </c>
      <c r="H1806" s="48">
        <f t="shared" si="430"/>
        <v>1</v>
      </c>
      <c r="I1806" s="79">
        <f t="shared" si="431"/>
        <v>0</v>
      </c>
      <c r="N1806" s="25" t="str">
        <f t="shared" si="425"/>
        <v>CA</v>
      </c>
      <c r="O1806" s="25">
        <f t="shared" si="432"/>
        <v>11.6</v>
      </c>
      <c r="P1806" s="25">
        <f t="shared" si="433"/>
        <v>12.04</v>
      </c>
      <c r="Q1806" s="25">
        <f t="shared" si="434"/>
        <v>8</v>
      </c>
      <c r="R1806" s="25">
        <f t="shared" si="421"/>
        <v>14.4</v>
      </c>
      <c r="S1806" s="25">
        <f t="shared" si="435"/>
        <v>325</v>
      </c>
      <c r="T1806" s="25">
        <f t="shared" si="436"/>
        <v>380</v>
      </c>
    </row>
    <row r="1807" spans="1:20" hidden="1" x14ac:dyDescent="0.25">
      <c r="A1807" s="2">
        <v>45971</v>
      </c>
      <c r="B1807" s="100" t="s">
        <v>547</v>
      </c>
      <c r="C1807" s="76">
        <v>11.7</v>
      </c>
      <c r="D1807" s="48">
        <f t="shared" si="426"/>
        <v>1</v>
      </c>
      <c r="E1807" s="270">
        <v>455</v>
      </c>
      <c r="F1807" s="253">
        <f t="shared" si="427"/>
        <v>0</v>
      </c>
      <c r="G1807" s="84">
        <v>12.01</v>
      </c>
      <c r="H1807" s="48">
        <f t="shared" si="430"/>
        <v>1</v>
      </c>
      <c r="I1807" s="79">
        <f t="shared" si="431"/>
        <v>0</v>
      </c>
      <c r="N1807" s="25" t="str">
        <f t="shared" si="425"/>
        <v>CA</v>
      </c>
      <c r="O1807" s="25">
        <f t="shared" si="432"/>
        <v>11.6</v>
      </c>
      <c r="P1807" s="25">
        <f t="shared" si="433"/>
        <v>12.04</v>
      </c>
      <c r="Q1807" s="25">
        <f t="shared" si="434"/>
        <v>8</v>
      </c>
      <c r="R1807" s="25">
        <f t="shared" ref="R1807:R1870" si="437">VLOOKUP($N1807,$N$3:$R$11,5,FALSE)</f>
        <v>14.4</v>
      </c>
      <c r="S1807" s="25">
        <f t="shared" si="435"/>
        <v>325</v>
      </c>
      <c r="T1807" s="25">
        <f t="shared" si="436"/>
        <v>380</v>
      </c>
    </row>
    <row r="1808" spans="1:20" hidden="1" x14ac:dyDescent="0.25">
      <c r="A1808" s="2">
        <v>45971</v>
      </c>
      <c r="B1808" s="100" t="s">
        <v>548</v>
      </c>
      <c r="C1808" s="76">
        <v>11.6</v>
      </c>
      <c r="D1808" s="48">
        <f t="shared" si="426"/>
        <v>1</v>
      </c>
      <c r="E1808" s="270">
        <v>395</v>
      </c>
      <c r="F1808" s="253">
        <f t="shared" si="427"/>
        <v>0</v>
      </c>
      <c r="G1808" s="84">
        <v>12.32</v>
      </c>
      <c r="H1808" s="48">
        <f t="shared" si="430"/>
        <v>1</v>
      </c>
      <c r="I1808" s="79">
        <f t="shared" si="431"/>
        <v>0</v>
      </c>
      <c r="N1808" s="25" t="str">
        <f t="shared" si="425"/>
        <v>CA</v>
      </c>
      <c r="O1808" s="25">
        <f t="shared" si="432"/>
        <v>11.6</v>
      </c>
      <c r="P1808" s="25">
        <f t="shared" si="433"/>
        <v>12.04</v>
      </c>
      <c r="Q1808" s="25">
        <f t="shared" si="434"/>
        <v>8</v>
      </c>
      <c r="R1808" s="25">
        <f t="shared" si="437"/>
        <v>14.4</v>
      </c>
      <c r="S1808" s="25">
        <f t="shared" si="435"/>
        <v>325</v>
      </c>
      <c r="T1808" s="25">
        <f t="shared" si="436"/>
        <v>380</v>
      </c>
    </row>
    <row r="1809" spans="1:20" hidden="1" x14ac:dyDescent="0.25">
      <c r="A1809" s="2">
        <v>45971</v>
      </c>
      <c r="B1809" s="100" t="s">
        <v>549</v>
      </c>
      <c r="C1809" s="76">
        <v>11.8</v>
      </c>
      <c r="D1809" s="48">
        <f t="shared" si="426"/>
        <v>1</v>
      </c>
      <c r="E1809" s="252">
        <v>369</v>
      </c>
      <c r="F1809" s="253">
        <f t="shared" si="427"/>
        <v>1</v>
      </c>
      <c r="G1809" s="84">
        <v>12.57</v>
      </c>
      <c r="H1809" s="48">
        <f t="shared" si="430"/>
        <v>1</v>
      </c>
      <c r="I1809" s="79">
        <f t="shared" si="431"/>
        <v>1</v>
      </c>
      <c r="N1809" s="25" t="str">
        <f t="shared" si="425"/>
        <v>CA</v>
      </c>
      <c r="O1809" s="25">
        <f t="shared" si="432"/>
        <v>11.6</v>
      </c>
      <c r="P1809" s="25">
        <f t="shared" si="433"/>
        <v>12.04</v>
      </c>
      <c r="Q1809" s="25">
        <f t="shared" si="434"/>
        <v>8</v>
      </c>
      <c r="R1809" s="25">
        <f t="shared" si="437"/>
        <v>14.4</v>
      </c>
      <c r="S1809" s="25">
        <f t="shared" si="435"/>
        <v>325</v>
      </c>
      <c r="T1809" s="25">
        <f t="shared" si="436"/>
        <v>380</v>
      </c>
    </row>
    <row r="1810" spans="1:20" hidden="1" x14ac:dyDescent="0.25">
      <c r="A1810" s="2">
        <v>45971</v>
      </c>
      <c r="B1810" s="100" t="s">
        <v>550</v>
      </c>
      <c r="C1810" s="76">
        <v>11.6</v>
      </c>
      <c r="D1810" s="48">
        <f t="shared" si="426"/>
        <v>1</v>
      </c>
      <c r="E1810" s="252">
        <v>355</v>
      </c>
      <c r="F1810" s="253">
        <f t="shared" si="427"/>
        <v>1</v>
      </c>
      <c r="G1810" s="84">
        <v>12.74</v>
      </c>
      <c r="H1810" s="48">
        <f t="shared" si="430"/>
        <v>1</v>
      </c>
      <c r="I1810" s="79">
        <f t="shared" si="431"/>
        <v>1</v>
      </c>
      <c r="N1810" s="25" t="str">
        <f t="shared" si="425"/>
        <v>CA</v>
      </c>
      <c r="O1810" s="25">
        <f t="shared" si="432"/>
        <v>11.6</v>
      </c>
      <c r="P1810" s="25">
        <f t="shared" si="433"/>
        <v>12.04</v>
      </c>
      <c r="Q1810" s="25">
        <f t="shared" si="434"/>
        <v>8</v>
      </c>
      <c r="R1810" s="25">
        <f t="shared" si="437"/>
        <v>14.4</v>
      </c>
      <c r="S1810" s="25">
        <f t="shared" si="435"/>
        <v>325</v>
      </c>
      <c r="T1810" s="25">
        <f t="shared" si="436"/>
        <v>380</v>
      </c>
    </row>
    <row r="1811" spans="1:20" hidden="1" x14ac:dyDescent="0.25">
      <c r="A1811" s="2">
        <v>45972</v>
      </c>
      <c r="B1811" s="100" t="s">
        <v>551</v>
      </c>
      <c r="C1811" s="76">
        <v>11.65</v>
      </c>
      <c r="D1811" s="48">
        <f t="shared" si="426"/>
        <v>1</v>
      </c>
      <c r="E1811" s="252">
        <v>354</v>
      </c>
      <c r="F1811" s="253">
        <f t="shared" si="427"/>
        <v>1</v>
      </c>
      <c r="G1811" s="84">
        <v>12.51</v>
      </c>
      <c r="H1811" s="48">
        <f t="shared" si="430"/>
        <v>1</v>
      </c>
      <c r="I1811" s="79">
        <f t="shared" si="431"/>
        <v>1</v>
      </c>
      <c r="N1811" s="25" t="str">
        <f t="shared" si="425"/>
        <v>CA</v>
      </c>
      <c r="O1811" s="25">
        <f t="shared" si="432"/>
        <v>11.6</v>
      </c>
      <c r="P1811" s="25">
        <f t="shared" si="433"/>
        <v>12.04</v>
      </c>
      <c r="Q1811" s="25">
        <f t="shared" si="434"/>
        <v>8</v>
      </c>
      <c r="R1811" s="25">
        <f t="shared" si="437"/>
        <v>14.4</v>
      </c>
      <c r="S1811" s="25">
        <f t="shared" si="435"/>
        <v>325</v>
      </c>
      <c r="T1811" s="25">
        <f t="shared" si="436"/>
        <v>380</v>
      </c>
    </row>
    <row r="1812" spans="1:20" hidden="1" x14ac:dyDescent="0.25">
      <c r="A1812" s="2">
        <v>45972</v>
      </c>
      <c r="B1812" s="100" t="s">
        <v>561</v>
      </c>
      <c r="C1812" s="76">
        <v>11.6</v>
      </c>
      <c r="D1812" s="48">
        <f t="shared" si="426"/>
        <v>1</v>
      </c>
      <c r="E1812" s="252">
        <v>377</v>
      </c>
      <c r="F1812" s="253">
        <f t="shared" si="427"/>
        <v>1</v>
      </c>
      <c r="G1812" s="84">
        <v>12.79</v>
      </c>
      <c r="H1812" s="48">
        <f t="shared" si="430"/>
        <v>1</v>
      </c>
      <c r="I1812" s="79">
        <f t="shared" si="431"/>
        <v>1</v>
      </c>
      <c r="N1812" s="25" t="str">
        <f t="shared" si="425"/>
        <v>CA</v>
      </c>
      <c r="O1812" s="25">
        <f t="shared" si="432"/>
        <v>11.6</v>
      </c>
      <c r="P1812" s="25">
        <f t="shared" si="433"/>
        <v>12.04</v>
      </c>
      <c r="Q1812" s="25">
        <f t="shared" si="434"/>
        <v>8</v>
      </c>
      <c r="R1812" s="25">
        <f t="shared" si="437"/>
        <v>14.4</v>
      </c>
      <c r="S1812" s="25">
        <f t="shared" si="435"/>
        <v>325</v>
      </c>
      <c r="T1812" s="25">
        <f t="shared" si="436"/>
        <v>380</v>
      </c>
    </row>
    <row r="1813" spans="1:20" hidden="1" x14ac:dyDescent="0.25">
      <c r="A1813" s="2">
        <v>45972</v>
      </c>
      <c r="B1813" s="100" t="s">
        <v>562</v>
      </c>
      <c r="C1813" s="76">
        <v>11.8</v>
      </c>
      <c r="D1813" s="48">
        <f t="shared" si="426"/>
        <v>1</v>
      </c>
      <c r="E1813" s="270">
        <v>433</v>
      </c>
      <c r="F1813" s="253">
        <f t="shared" si="427"/>
        <v>0</v>
      </c>
      <c r="G1813" s="84">
        <v>12.62</v>
      </c>
      <c r="H1813" s="48">
        <f t="shared" si="430"/>
        <v>1</v>
      </c>
      <c r="I1813" s="79">
        <f t="shared" si="431"/>
        <v>0</v>
      </c>
      <c r="N1813" s="25" t="str">
        <f t="shared" si="425"/>
        <v>CA</v>
      </c>
      <c r="O1813" s="25">
        <f t="shared" si="432"/>
        <v>11.6</v>
      </c>
      <c r="P1813" s="25">
        <f t="shared" si="433"/>
        <v>12.04</v>
      </c>
      <c r="Q1813" s="25">
        <f t="shared" si="434"/>
        <v>8</v>
      </c>
      <c r="R1813" s="25">
        <f t="shared" si="437"/>
        <v>14.4</v>
      </c>
      <c r="S1813" s="25">
        <f t="shared" si="435"/>
        <v>325</v>
      </c>
      <c r="T1813" s="25">
        <f t="shared" si="436"/>
        <v>380</v>
      </c>
    </row>
    <row r="1814" spans="1:20" hidden="1" x14ac:dyDescent="0.25">
      <c r="A1814" s="2">
        <v>45972</v>
      </c>
      <c r="B1814" s="100" t="s">
        <v>563</v>
      </c>
      <c r="C1814" s="213">
        <v>11.5</v>
      </c>
      <c r="D1814" s="48">
        <f t="shared" si="426"/>
        <v>0</v>
      </c>
      <c r="E1814" s="270">
        <v>587</v>
      </c>
      <c r="F1814" s="253">
        <f t="shared" si="427"/>
        <v>0</v>
      </c>
      <c r="G1814" s="84">
        <v>14.06</v>
      </c>
      <c r="H1814" s="48">
        <f t="shared" si="430"/>
        <v>1</v>
      </c>
      <c r="I1814" s="79">
        <f t="shared" si="431"/>
        <v>0</v>
      </c>
      <c r="N1814" s="25" t="str">
        <f t="shared" si="425"/>
        <v>CA</v>
      </c>
      <c r="O1814" s="25">
        <f t="shared" si="432"/>
        <v>11.6</v>
      </c>
      <c r="P1814" s="25">
        <f t="shared" si="433"/>
        <v>12.04</v>
      </c>
      <c r="Q1814" s="25">
        <f t="shared" si="434"/>
        <v>8</v>
      </c>
      <c r="R1814" s="25">
        <f t="shared" si="437"/>
        <v>14.4</v>
      </c>
      <c r="S1814" s="25">
        <f t="shared" si="435"/>
        <v>325</v>
      </c>
      <c r="T1814" s="25">
        <f t="shared" si="436"/>
        <v>380</v>
      </c>
    </row>
    <row r="1815" spans="1:20" hidden="1" x14ac:dyDescent="0.25">
      <c r="A1815" s="2">
        <v>45973</v>
      </c>
      <c r="B1815" s="100" t="s">
        <v>564</v>
      </c>
      <c r="C1815" s="76">
        <v>12</v>
      </c>
      <c r="D1815" s="48">
        <f t="shared" si="426"/>
        <v>1</v>
      </c>
      <c r="E1815" s="270">
        <v>479</v>
      </c>
      <c r="F1815" s="253">
        <f t="shared" si="427"/>
        <v>0</v>
      </c>
      <c r="G1815" s="84">
        <v>12.11</v>
      </c>
      <c r="H1815" s="48">
        <f t="shared" si="430"/>
        <v>1</v>
      </c>
      <c r="I1815" s="79">
        <f t="shared" si="431"/>
        <v>0</v>
      </c>
      <c r="N1815" s="25" t="str">
        <f t="shared" si="425"/>
        <v>CA</v>
      </c>
      <c r="O1815" s="25">
        <f t="shared" si="432"/>
        <v>11.6</v>
      </c>
      <c r="P1815" s="25">
        <f t="shared" si="433"/>
        <v>12.04</v>
      </c>
      <c r="Q1815" s="25">
        <f t="shared" si="434"/>
        <v>8</v>
      </c>
      <c r="R1815" s="25">
        <f t="shared" si="437"/>
        <v>14.4</v>
      </c>
      <c r="S1815" s="25">
        <f t="shared" si="435"/>
        <v>325</v>
      </c>
      <c r="T1815" s="25">
        <f t="shared" si="436"/>
        <v>380</v>
      </c>
    </row>
    <row r="1816" spans="1:20" hidden="1" x14ac:dyDescent="0.25">
      <c r="A1816" s="2">
        <v>45973</v>
      </c>
      <c r="B1816" s="100" t="s">
        <v>565</v>
      </c>
      <c r="C1816" s="76">
        <v>11.8</v>
      </c>
      <c r="D1816" s="48">
        <f t="shared" si="426"/>
        <v>1</v>
      </c>
      <c r="E1816" s="270">
        <v>501</v>
      </c>
      <c r="F1816" s="253">
        <f t="shared" si="427"/>
        <v>0</v>
      </c>
      <c r="G1816" s="84">
        <v>12.41</v>
      </c>
      <c r="H1816" s="48">
        <f t="shared" si="430"/>
        <v>1</v>
      </c>
      <c r="I1816" s="79">
        <f t="shared" si="431"/>
        <v>0</v>
      </c>
      <c r="N1816" s="25" t="str">
        <f t="shared" si="425"/>
        <v>CA</v>
      </c>
      <c r="O1816" s="25">
        <f t="shared" si="432"/>
        <v>11.6</v>
      </c>
      <c r="P1816" s="25">
        <f t="shared" si="433"/>
        <v>12.04</v>
      </c>
      <c r="Q1816" s="25">
        <f t="shared" si="434"/>
        <v>8</v>
      </c>
      <c r="R1816" s="25">
        <f t="shared" si="437"/>
        <v>14.4</v>
      </c>
      <c r="S1816" s="25">
        <f t="shared" si="435"/>
        <v>325</v>
      </c>
      <c r="T1816" s="25">
        <f t="shared" si="436"/>
        <v>380</v>
      </c>
    </row>
    <row r="1817" spans="1:20" hidden="1" x14ac:dyDescent="0.25">
      <c r="A1817" s="2">
        <v>45973</v>
      </c>
      <c r="B1817" s="100" t="s">
        <v>566</v>
      </c>
      <c r="C1817" s="76">
        <v>11.7</v>
      </c>
      <c r="D1817" s="48">
        <f t="shared" si="426"/>
        <v>1</v>
      </c>
      <c r="E1817" s="270">
        <v>473</v>
      </c>
      <c r="F1817" s="253">
        <f t="shared" si="427"/>
        <v>0</v>
      </c>
      <c r="G1817" s="84">
        <v>12.21</v>
      </c>
      <c r="H1817" s="48">
        <f t="shared" si="430"/>
        <v>1</v>
      </c>
      <c r="I1817" s="79">
        <f t="shared" si="431"/>
        <v>0</v>
      </c>
      <c r="N1817" s="25" t="str">
        <f t="shared" si="425"/>
        <v>CA</v>
      </c>
      <c r="O1817" s="25">
        <f t="shared" si="432"/>
        <v>11.6</v>
      </c>
      <c r="P1817" s="25">
        <f t="shared" si="433"/>
        <v>12.04</v>
      </c>
      <c r="Q1817" s="25">
        <f t="shared" si="434"/>
        <v>8</v>
      </c>
      <c r="R1817" s="25">
        <f t="shared" si="437"/>
        <v>14.4</v>
      </c>
      <c r="S1817" s="25">
        <f t="shared" si="435"/>
        <v>325</v>
      </c>
      <c r="T1817" s="25">
        <f t="shared" si="436"/>
        <v>380</v>
      </c>
    </row>
    <row r="1818" spans="1:20" hidden="1" x14ac:dyDescent="0.25">
      <c r="A1818" s="2">
        <v>45973</v>
      </c>
      <c r="B1818" s="100" t="s">
        <v>567</v>
      </c>
      <c r="C1818" s="76">
        <v>11.8</v>
      </c>
      <c r="D1818" s="48">
        <f t="shared" si="426"/>
        <v>1</v>
      </c>
      <c r="E1818" s="270">
        <v>481</v>
      </c>
      <c r="F1818" s="253">
        <f t="shared" si="427"/>
        <v>0</v>
      </c>
      <c r="G1818" s="84">
        <v>12.97</v>
      </c>
      <c r="H1818" s="48">
        <f t="shared" si="430"/>
        <v>1</v>
      </c>
      <c r="I1818" s="79">
        <f t="shared" si="431"/>
        <v>0</v>
      </c>
      <c r="N1818" s="25" t="str">
        <f t="shared" si="425"/>
        <v>CA</v>
      </c>
      <c r="O1818" s="25">
        <f t="shared" si="432"/>
        <v>11.6</v>
      </c>
      <c r="P1818" s="25">
        <f t="shared" si="433"/>
        <v>12.04</v>
      </c>
      <c r="Q1818" s="25">
        <f t="shared" si="434"/>
        <v>8</v>
      </c>
      <c r="R1818" s="25">
        <f t="shared" si="437"/>
        <v>14.4</v>
      </c>
      <c r="S1818" s="25">
        <f t="shared" si="435"/>
        <v>325</v>
      </c>
      <c r="T1818" s="25">
        <f t="shared" si="436"/>
        <v>380</v>
      </c>
    </row>
    <row r="1819" spans="1:20" hidden="1" x14ac:dyDescent="0.25">
      <c r="A1819" s="2">
        <v>45974</v>
      </c>
      <c r="B1819" s="100" t="s">
        <v>568</v>
      </c>
      <c r="C1819" s="76">
        <v>11.9</v>
      </c>
      <c r="D1819" s="48">
        <f t="shared" si="426"/>
        <v>1</v>
      </c>
      <c r="E1819" s="252">
        <v>345</v>
      </c>
      <c r="F1819" s="253">
        <f t="shared" si="427"/>
        <v>1</v>
      </c>
      <c r="G1819" s="84">
        <v>11.21</v>
      </c>
      <c r="H1819" s="48">
        <f t="shared" si="430"/>
        <v>1</v>
      </c>
      <c r="I1819" s="79">
        <f t="shared" si="431"/>
        <v>1</v>
      </c>
      <c r="N1819" s="25" t="str">
        <f t="shared" si="425"/>
        <v>CA</v>
      </c>
      <c r="O1819" s="25">
        <f t="shared" si="432"/>
        <v>11.6</v>
      </c>
      <c r="P1819" s="25">
        <f t="shared" si="433"/>
        <v>12.04</v>
      </c>
      <c r="Q1819" s="25">
        <f t="shared" si="434"/>
        <v>8</v>
      </c>
      <c r="R1819" s="25">
        <f t="shared" si="437"/>
        <v>14.4</v>
      </c>
      <c r="S1819" s="25">
        <f t="shared" si="435"/>
        <v>325</v>
      </c>
      <c r="T1819" s="25">
        <f t="shared" si="436"/>
        <v>380</v>
      </c>
    </row>
    <row r="1820" spans="1:20" hidden="1" x14ac:dyDescent="0.25">
      <c r="A1820" s="2">
        <v>45974</v>
      </c>
      <c r="B1820" s="100" t="s">
        <v>570</v>
      </c>
      <c r="C1820" s="76">
        <v>11.9</v>
      </c>
      <c r="D1820" s="48">
        <f t="shared" si="426"/>
        <v>1</v>
      </c>
      <c r="E1820" s="252">
        <v>354</v>
      </c>
      <c r="F1820" s="253">
        <f t="shared" si="427"/>
        <v>1</v>
      </c>
      <c r="G1820" s="84">
        <v>11.48</v>
      </c>
      <c r="H1820" s="48">
        <f t="shared" si="430"/>
        <v>1</v>
      </c>
      <c r="I1820" s="79">
        <f t="shared" si="431"/>
        <v>1</v>
      </c>
      <c r="N1820" s="25" t="str">
        <f t="shared" si="425"/>
        <v>CA</v>
      </c>
      <c r="O1820" s="25">
        <f t="shared" si="432"/>
        <v>11.6</v>
      </c>
      <c r="P1820" s="25">
        <f t="shared" si="433"/>
        <v>12.04</v>
      </c>
      <c r="Q1820" s="25">
        <f t="shared" si="434"/>
        <v>8</v>
      </c>
      <c r="R1820" s="25">
        <f t="shared" si="437"/>
        <v>14.4</v>
      </c>
      <c r="S1820" s="25">
        <f t="shared" si="435"/>
        <v>325</v>
      </c>
      <c r="T1820" s="25">
        <f t="shared" si="436"/>
        <v>380</v>
      </c>
    </row>
    <row r="1821" spans="1:20" hidden="1" x14ac:dyDescent="0.25">
      <c r="A1821" s="2">
        <v>45974</v>
      </c>
      <c r="B1821" s="100" t="s">
        <v>571</v>
      </c>
      <c r="C1821" s="287">
        <v>11.8</v>
      </c>
      <c r="D1821" s="48">
        <f t="shared" si="426"/>
        <v>1</v>
      </c>
      <c r="E1821" s="252">
        <v>362</v>
      </c>
      <c r="F1821" s="253">
        <f t="shared" si="427"/>
        <v>1</v>
      </c>
      <c r="G1821" s="84">
        <v>11.12</v>
      </c>
      <c r="H1821" s="48">
        <f t="shared" si="430"/>
        <v>1</v>
      </c>
      <c r="I1821" s="79">
        <f t="shared" si="431"/>
        <v>1</v>
      </c>
      <c r="N1821" s="25" t="str">
        <f t="shared" si="425"/>
        <v>CA</v>
      </c>
      <c r="O1821" s="25">
        <f t="shared" si="432"/>
        <v>11.6</v>
      </c>
      <c r="P1821" s="25">
        <f t="shared" si="433"/>
        <v>12.04</v>
      </c>
      <c r="Q1821" s="25">
        <f t="shared" si="434"/>
        <v>8</v>
      </c>
      <c r="R1821" s="25">
        <f t="shared" si="437"/>
        <v>14.4</v>
      </c>
      <c r="S1821" s="25">
        <f t="shared" si="435"/>
        <v>325</v>
      </c>
      <c r="T1821" s="25">
        <f t="shared" si="436"/>
        <v>380</v>
      </c>
    </row>
    <row r="1822" spans="1:20" hidden="1" x14ac:dyDescent="0.25">
      <c r="A1822" s="2">
        <v>45974</v>
      </c>
      <c r="B1822" s="100" t="s">
        <v>572</v>
      </c>
      <c r="C1822" s="287">
        <v>11.8</v>
      </c>
      <c r="D1822" s="48">
        <f t="shared" si="426"/>
        <v>1</v>
      </c>
      <c r="E1822" s="252">
        <v>362</v>
      </c>
      <c r="F1822" s="253">
        <f t="shared" si="427"/>
        <v>1</v>
      </c>
      <c r="G1822" s="84">
        <v>12.45</v>
      </c>
      <c r="H1822" s="48">
        <f t="shared" si="430"/>
        <v>1</v>
      </c>
      <c r="I1822" s="79">
        <f t="shared" si="431"/>
        <v>1</v>
      </c>
      <c r="N1822" s="25" t="str">
        <f t="shared" si="425"/>
        <v>CA</v>
      </c>
      <c r="O1822" s="25">
        <f t="shared" si="432"/>
        <v>11.6</v>
      </c>
      <c r="P1822" s="25">
        <f t="shared" si="433"/>
        <v>12.04</v>
      </c>
      <c r="Q1822" s="25">
        <f t="shared" si="434"/>
        <v>8</v>
      </c>
      <c r="R1822" s="25">
        <f t="shared" si="437"/>
        <v>14.4</v>
      </c>
      <c r="S1822" s="25">
        <f t="shared" si="435"/>
        <v>325</v>
      </c>
      <c r="T1822" s="25">
        <f t="shared" si="436"/>
        <v>380</v>
      </c>
    </row>
    <row r="1823" spans="1:20" hidden="1" x14ac:dyDescent="0.25">
      <c r="A1823" s="2">
        <v>45974</v>
      </c>
      <c r="B1823" s="100" t="s">
        <v>573</v>
      </c>
      <c r="C1823" s="287">
        <v>11.6</v>
      </c>
      <c r="D1823" s="48">
        <f t="shared" si="426"/>
        <v>1</v>
      </c>
      <c r="E1823" s="270">
        <v>383</v>
      </c>
      <c r="F1823" s="253">
        <f t="shared" si="427"/>
        <v>0</v>
      </c>
      <c r="G1823" s="84">
        <v>12.22</v>
      </c>
      <c r="H1823" s="48">
        <f t="shared" si="430"/>
        <v>1</v>
      </c>
      <c r="I1823" s="79">
        <f t="shared" si="431"/>
        <v>0</v>
      </c>
      <c r="N1823" s="25" t="str">
        <f t="shared" si="425"/>
        <v>CA</v>
      </c>
      <c r="O1823" s="25">
        <f t="shared" si="432"/>
        <v>11.6</v>
      </c>
      <c r="P1823" s="25">
        <f t="shared" si="433"/>
        <v>12.04</v>
      </c>
      <c r="Q1823" s="25">
        <f t="shared" si="434"/>
        <v>8</v>
      </c>
      <c r="R1823" s="25">
        <f t="shared" si="437"/>
        <v>14.4</v>
      </c>
      <c r="S1823" s="25">
        <f t="shared" si="435"/>
        <v>325</v>
      </c>
      <c r="T1823" s="25">
        <f t="shared" si="436"/>
        <v>380</v>
      </c>
    </row>
    <row r="1824" spans="1:20" hidden="1" x14ac:dyDescent="0.25">
      <c r="A1824" s="2">
        <v>45974</v>
      </c>
      <c r="B1824" s="100" t="s">
        <v>574</v>
      </c>
      <c r="C1824" s="287">
        <v>11.9</v>
      </c>
      <c r="D1824" s="48">
        <f t="shared" si="426"/>
        <v>1</v>
      </c>
      <c r="E1824" s="252">
        <v>370</v>
      </c>
      <c r="F1824" s="253">
        <f t="shared" si="427"/>
        <v>1</v>
      </c>
      <c r="G1824" s="84">
        <v>12.92</v>
      </c>
      <c r="H1824" s="48">
        <f t="shared" si="430"/>
        <v>1</v>
      </c>
      <c r="I1824" s="79">
        <f t="shared" si="431"/>
        <v>1</v>
      </c>
      <c r="N1824" s="25" t="str">
        <f t="shared" si="425"/>
        <v>CA</v>
      </c>
      <c r="O1824" s="25">
        <f t="shared" si="432"/>
        <v>11.6</v>
      </c>
      <c r="P1824" s="25">
        <f t="shared" si="433"/>
        <v>12.04</v>
      </c>
      <c r="Q1824" s="25">
        <f t="shared" si="434"/>
        <v>8</v>
      </c>
      <c r="R1824" s="25">
        <f t="shared" si="437"/>
        <v>14.4</v>
      </c>
      <c r="S1824" s="25">
        <f t="shared" si="435"/>
        <v>325</v>
      </c>
      <c r="T1824" s="25">
        <f t="shared" si="436"/>
        <v>380</v>
      </c>
    </row>
    <row r="1825" spans="1:20" hidden="1" x14ac:dyDescent="0.25">
      <c r="A1825" s="2">
        <v>45974</v>
      </c>
      <c r="B1825" s="100" t="s">
        <v>575</v>
      </c>
      <c r="C1825" s="287">
        <v>11.7</v>
      </c>
      <c r="D1825" s="48">
        <f t="shared" si="426"/>
        <v>1</v>
      </c>
      <c r="E1825" s="252">
        <v>375</v>
      </c>
      <c r="F1825" s="253">
        <f t="shared" si="427"/>
        <v>1</v>
      </c>
      <c r="G1825" s="84">
        <v>13.17</v>
      </c>
      <c r="H1825" s="48">
        <f t="shared" si="430"/>
        <v>1</v>
      </c>
      <c r="I1825" s="79">
        <f t="shared" si="431"/>
        <v>1</v>
      </c>
      <c r="N1825" s="25" t="str">
        <f t="shared" si="425"/>
        <v>CA</v>
      </c>
      <c r="O1825" s="25">
        <f t="shared" si="432"/>
        <v>11.6</v>
      </c>
      <c r="P1825" s="25">
        <f t="shared" si="433"/>
        <v>12.04</v>
      </c>
      <c r="Q1825" s="25">
        <f t="shared" si="434"/>
        <v>8</v>
      </c>
      <c r="R1825" s="25">
        <f t="shared" si="437"/>
        <v>14.4</v>
      </c>
      <c r="S1825" s="25">
        <f t="shared" si="435"/>
        <v>325</v>
      </c>
      <c r="T1825" s="25">
        <f t="shared" si="436"/>
        <v>380</v>
      </c>
    </row>
    <row r="1826" spans="1:20" hidden="1" x14ac:dyDescent="0.25">
      <c r="A1826" s="2">
        <v>45974</v>
      </c>
      <c r="B1826" s="100" t="s">
        <v>576</v>
      </c>
      <c r="C1826" s="287">
        <v>11.6</v>
      </c>
      <c r="D1826" s="48">
        <f t="shared" si="426"/>
        <v>1</v>
      </c>
      <c r="E1826" s="270">
        <v>425</v>
      </c>
      <c r="F1826" s="253">
        <f t="shared" si="427"/>
        <v>0</v>
      </c>
      <c r="G1826" s="130"/>
      <c r="H1826" s="48"/>
      <c r="I1826" s="79">
        <f t="shared" ref="I1826:I1842" si="438">IF(+(IF(C1826&lt;O1826,0,IF(C1826&gt;P1826,0,1)))+(IF(E1826&lt;S1826,0,IF(E1826&gt;T1826,0,1)))+(IF(G1826&lt;Q1826,0,IF(G1826&gt;R1826,0,1)))=3,1,0)</f>
        <v>0</v>
      </c>
      <c r="N1826" s="25" t="str">
        <f t="shared" si="425"/>
        <v>CA</v>
      </c>
      <c r="O1826" s="25">
        <f t="shared" si="432"/>
        <v>11.6</v>
      </c>
      <c r="P1826" s="25">
        <f t="shared" si="433"/>
        <v>12.04</v>
      </c>
      <c r="Q1826" s="25">
        <f t="shared" si="434"/>
        <v>8</v>
      </c>
      <c r="R1826" s="25">
        <f t="shared" si="437"/>
        <v>14.4</v>
      </c>
      <c r="S1826" s="25">
        <f t="shared" si="435"/>
        <v>325</v>
      </c>
      <c r="T1826" s="25">
        <f t="shared" si="436"/>
        <v>380</v>
      </c>
    </row>
    <row r="1827" spans="1:20" hidden="1" x14ac:dyDescent="0.25">
      <c r="A1827" s="2">
        <v>45975</v>
      </c>
      <c r="B1827" s="2" t="s">
        <v>831</v>
      </c>
      <c r="C1827" s="287">
        <v>11.9</v>
      </c>
      <c r="D1827" s="48">
        <f t="shared" si="426"/>
        <v>1</v>
      </c>
      <c r="E1827" s="252">
        <v>362</v>
      </c>
      <c r="F1827" s="253">
        <f t="shared" si="427"/>
        <v>1</v>
      </c>
      <c r="G1827" s="84">
        <v>13.43</v>
      </c>
      <c r="H1827" s="48">
        <f t="shared" ref="H1827:H1842" si="439">IF(+(IF(G1827&lt;Q1827,0,IF(G1827&gt;R1827,0,1)))=1,1,0)</f>
        <v>1</v>
      </c>
      <c r="I1827" s="79">
        <f t="shared" si="438"/>
        <v>1</v>
      </c>
      <c r="N1827" s="25" t="str">
        <f t="shared" ref="N1827:N1890" si="440">LEFT(B1827,2)</f>
        <v>ST</v>
      </c>
      <c r="O1827" s="25">
        <f t="shared" si="432"/>
        <v>11.6</v>
      </c>
      <c r="P1827" s="25">
        <f t="shared" si="433"/>
        <v>12.04</v>
      </c>
      <c r="Q1827" s="25">
        <f t="shared" si="434"/>
        <v>8</v>
      </c>
      <c r="R1827" s="25">
        <f t="shared" si="437"/>
        <v>14.4</v>
      </c>
      <c r="S1827" s="25">
        <f t="shared" si="435"/>
        <v>325</v>
      </c>
      <c r="T1827" s="25">
        <f t="shared" si="436"/>
        <v>380</v>
      </c>
    </row>
    <row r="1828" spans="1:20" hidden="1" x14ac:dyDescent="0.25">
      <c r="A1828" s="2">
        <v>45975</v>
      </c>
      <c r="B1828" s="2" t="s">
        <v>832</v>
      </c>
      <c r="C1828" s="76">
        <v>11.9</v>
      </c>
      <c r="D1828" s="48">
        <f t="shared" si="426"/>
        <v>1</v>
      </c>
      <c r="E1828" s="252">
        <v>356</v>
      </c>
      <c r="F1828" s="253">
        <f t="shared" si="427"/>
        <v>1</v>
      </c>
      <c r="G1828" s="84">
        <v>12.82</v>
      </c>
      <c r="H1828" s="48">
        <f t="shared" si="439"/>
        <v>1</v>
      </c>
      <c r="I1828" s="79">
        <f t="shared" si="438"/>
        <v>1</v>
      </c>
      <c r="N1828" s="25" t="str">
        <f t="shared" si="440"/>
        <v>ST</v>
      </c>
      <c r="O1828" s="25">
        <f t="shared" si="432"/>
        <v>11.6</v>
      </c>
      <c r="P1828" s="25">
        <f t="shared" si="433"/>
        <v>12.04</v>
      </c>
      <c r="Q1828" s="25">
        <f t="shared" si="434"/>
        <v>8</v>
      </c>
      <c r="R1828" s="25">
        <f t="shared" si="437"/>
        <v>14.4</v>
      </c>
      <c r="S1828" s="25">
        <f t="shared" si="435"/>
        <v>325</v>
      </c>
      <c r="T1828" s="25">
        <f t="shared" si="436"/>
        <v>380</v>
      </c>
    </row>
    <row r="1829" spans="1:20" hidden="1" x14ac:dyDescent="0.25">
      <c r="A1829" s="2">
        <v>45975</v>
      </c>
      <c r="B1829" s="2" t="s">
        <v>833</v>
      </c>
      <c r="C1829" s="411">
        <v>12.2</v>
      </c>
      <c r="D1829" s="48">
        <f t="shared" si="426"/>
        <v>0</v>
      </c>
      <c r="E1829" s="252">
        <v>353</v>
      </c>
      <c r="F1829" s="253">
        <f t="shared" si="427"/>
        <v>1</v>
      </c>
      <c r="G1829" s="26">
        <v>12.94</v>
      </c>
      <c r="H1829" s="48">
        <f t="shared" si="439"/>
        <v>1</v>
      </c>
      <c r="I1829" s="79">
        <f t="shared" si="438"/>
        <v>0</v>
      </c>
      <c r="N1829" s="25" t="str">
        <f t="shared" si="440"/>
        <v>ST</v>
      </c>
      <c r="O1829" s="25">
        <f t="shared" si="432"/>
        <v>11.6</v>
      </c>
      <c r="P1829" s="25">
        <f t="shared" si="433"/>
        <v>12.04</v>
      </c>
      <c r="Q1829" s="25">
        <f t="shared" si="434"/>
        <v>8</v>
      </c>
      <c r="R1829" s="25">
        <f t="shared" si="437"/>
        <v>14.4</v>
      </c>
      <c r="S1829" s="25">
        <f t="shared" si="435"/>
        <v>325</v>
      </c>
      <c r="T1829" s="25">
        <f t="shared" si="436"/>
        <v>380</v>
      </c>
    </row>
    <row r="1830" spans="1:20" hidden="1" x14ac:dyDescent="0.25">
      <c r="A1830" s="2">
        <v>45975</v>
      </c>
      <c r="B1830" s="2" t="s">
        <v>834</v>
      </c>
      <c r="C1830" s="26">
        <v>12</v>
      </c>
      <c r="D1830" s="48">
        <f t="shared" si="426"/>
        <v>1</v>
      </c>
      <c r="E1830" s="252">
        <v>366</v>
      </c>
      <c r="F1830" s="253">
        <f t="shared" si="427"/>
        <v>1</v>
      </c>
      <c r="G1830" s="26">
        <v>12.24</v>
      </c>
      <c r="H1830" s="48">
        <f t="shared" si="439"/>
        <v>1</v>
      </c>
      <c r="I1830" s="79">
        <f t="shared" si="438"/>
        <v>1</v>
      </c>
      <c r="N1830" s="25" t="str">
        <f t="shared" si="440"/>
        <v>ST</v>
      </c>
      <c r="O1830" s="25">
        <f t="shared" si="432"/>
        <v>11.6</v>
      </c>
      <c r="P1830" s="25">
        <f t="shared" si="433"/>
        <v>12.04</v>
      </c>
      <c r="Q1830" s="25">
        <f t="shared" si="434"/>
        <v>8</v>
      </c>
      <c r="R1830" s="25">
        <f t="shared" si="437"/>
        <v>14.4</v>
      </c>
      <c r="S1830" s="25">
        <f t="shared" si="435"/>
        <v>325</v>
      </c>
      <c r="T1830" s="25">
        <f t="shared" si="436"/>
        <v>380</v>
      </c>
    </row>
    <row r="1831" spans="1:20" hidden="1" x14ac:dyDescent="0.25">
      <c r="A1831" s="2">
        <v>45976</v>
      </c>
      <c r="B1831" s="2" t="s">
        <v>835</v>
      </c>
      <c r="C1831" s="26">
        <v>12</v>
      </c>
      <c r="D1831" s="48">
        <f t="shared" ref="D1831:D1894" si="441">IF(+(IF(C1831&lt;O1831,0,IF(C1831&gt;P1831,0,1)))=1,1,0)</f>
        <v>1</v>
      </c>
      <c r="E1831" s="252">
        <v>351</v>
      </c>
      <c r="F1831" s="253">
        <f t="shared" ref="F1831:F1894" si="442">IF(+(IF(E1831&lt;S1831,0,IF(E1831&gt;T1831,0,1)))=1,1,0)</f>
        <v>1</v>
      </c>
      <c r="G1831" s="26">
        <v>12.77</v>
      </c>
      <c r="H1831" s="48">
        <f t="shared" si="439"/>
        <v>1</v>
      </c>
      <c r="I1831" s="79">
        <f t="shared" si="438"/>
        <v>1</v>
      </c>
      <c r="N1831" s="25" t="str">
        <f t="shared" si="440"/>
        <v>ST</v>
      </c>
      <c r="O1831" s="25">
        <f t="shared" si="432"/>
        <v>11.6</v>
      </c>
      <c r="P1831" s="25">
        <f t="shared" si="433"/>
        <v>12.04</v>
      </c>
      <c r="Q1831" s="25">
        <f t="shared" si="434"/>
        <v>8</v>
      </c>
      <c r="R1831" s="25">
        <f t="shared" si="437"/>
        <v>14.4</v>
      </c>
      <c r="S1831" s="25">
        <f t="shared" si="435"/>
        <v>325</v>
      </c>
      <c r="T1831" s="25">
        <f t="shared" si="436"/>
        <v>380</v>
      </c>
    </row>
    <row r="1832" spans="1:20" hidden="1" x14ac:dyDescent="0.25">
      <c r="A1832" s="2">
        <v>45976</v>
      </c>
      <c r="B1832" s="2" t="s">
        <v>836</v>
      </c>
      <c r="C1832" s="26">
        <v>12</v>
      </c>
      <c r="D1832" s="48">
        <f t="shared" si="441"/>
        <v>1</v>
      </c>
      <c r="E1832" s="252">
        <v>357</v>
      </c>
      <c r="F1832" s="253">
        <f t="shared" si="442"/>
        <v>1</v>
      </c>
      <c r="G1832" s="26">
        <v>12.84</v>
      </c>
      <c r="H1832" s="48">
        <f t="shared" si="439"/>
        <v>1</v>
      </c>
      <c r="I1832" s="79">
        <f t="shared" si="438"/>
        <v>1</v>
      </c>
      <c r="N1832" s="25" t="str">
        <f t="shared" si="440"/>
        <v>ST</v>
      </c>
      <c r="O1832" s="25">
        <f t="shared" si="432"/>
        <v>11.6</v>
      </c>
      <c r="P1832" s="25">
        <f t="shared" si="433"/>
        <v>12.04</v>
      </c>
      <c r="Q1832" s="25">
        <f t="shared" si="434"/>
        <v>8</v>
      </c>
      <c r="R1832" s="25">
        <f t="shared" si="437"/>
        <v>14.4</v>
      </c>
      <c r="S1832" s="25">
        <f t="shared" si="435"/>
        <v>325</v>
      </c>
      <c r="T1832" s="25">
        <f t="shared" si="436"/>
        <v>380</v>
      </c>
    </row>
    <row r="1833" spans="1:20" hidden="1" x14ac:dyDescent="0.25">
      <c r="A1833" s="2">
        <v>45976</v>
      </c>
      <c r="B1833" s="2" t="s">
        <v>837</v>
      </c>
      <c r="C1833" s="26">
        <v>12</v>
      </c>
      <c r="D1833" s="48">
        <f t="shared" si="441"/>
        <v>1</v>
      </c>
      <c r="E1833" s="252">
        <v>358</v>
      </c>
      <c r="F1833" s="253">
        <f t="shared" si="442"/>
        <v>1</v>
      </c>
      <c r="G1833" s="26">
        <v>12.91</v>
      </c>
      <c r="H1833" s="48">
        <f t="shared" si="439"/>
        <v>1</v>
      </c>
      <c r="I1833" s="79">
        <f t="shared" si="438"/>
        <v>1</v>
      </c>
      <c r="N1833" s="25" t="str">
        <f t="shared" si="440"/>
        <v>ST</v>
      </c>
      <c r="O1833" s="25">
        <f t="shared" si="432"/>
        <v>11.6</v>
      </c>
      <c r="P1833" s="25">
        <f t="shared" si="433"/>
        <v>12.04</v>
      </c>
      <c r="Q1833" s="25">
        <f t="shared" si="434"/>
        <v>8</v>
      </c>
      <c r="R1833" s="25">
        <f t="shared" si="437"/>
        <v>14.4</v>
      </c>
      <c r="S1833" s="25">
        <f t="shared" si="435"/>
        <v>325</v>
      </c>
      <c r="T1833" s="25">
        <f t="shared" si="436"/>
        <v>380</v>
      </c>
    </row>
    <row r="1834" spans="1:20" hidden="1" x14ac:dyDescent="0.25">
      <c r="A1834" s="2">
        <v>45976</v>
      </c>
      <c r="B1834" s="2" t="s">
        <v>838</v>
      </c>
      <c r="C1834" s="411">
        <v>12.2</v>
      </c>
      <c r="D1834" s="48">
        <f t="shared" si="441"/>
        <v>0</v>
      </c>
      <c r="E1834" s="252">
        <v>375</v>
      </c>
      <c r="F1834" s="253">
        <f t="shared" si="442"/>
        <v>1</v>
      </c>
      <c r="G1834" s="26">
        <v>13.1</v>
      </c>
      <c r="H1834" s="48">
        <f t="shared" si="439"/>
        <v>1</v>
      </c>
      <c r="I1834" s="79">
        <f t="shared" si="438"/>
        <v>0</v>
      </c>
      <c r="N1834" s="25" t="str">
        <f t="shared" si="440"/>
        <v>ST</v>
      </c>
      <c r="O1834" s="25">
        <f t="shared" si="432"/>
        <v>11.6</v>
      </c>
      <c r="P1834" s="25">
        <f t="shared" si="433"/>
        <v>12.04</v>
      </c>
      <c r="Q1834" s="25">
        <f t="shared" si="434"/>
        <v>8</v>
      </c>
      <c r="R1834" s="25">
        <f t="shared" si="437"/>
        <v>14.4</v>
      </c>
      <c r="S1834" s="25">
        <f t="shared" si="435"/>
        <v>325</v>
      </c>
      <c r="T1834" s="25">
        <f t="shared" si="436"/>
        <v>380</v>
      </c>
    </row>
    <row r="1835" spans="1:20" hidden="1" x14ac:dyDescent="0.25">
      <c r="A1835" s="2">
        <v>45976</v>
      </c>
      <c r="B1835" s="2" t="s">
        <v>839</v>
      </c>
      <c r="C1835" s="26">
        <v>11.8</v>
      </c>
      <c r="D1835" s="48">
        <f t="shared" si="441"/>
        <v>1</v>
      </c>
      <c r="E1835" s="252">
        <v>378</v>
      </c>
      <c r="F1835" s="253">
        <f t="shared" si="442"/>
        <v>1</v>
      </c>
      <c r="G1835" s="26">
        <v>12.87</v>
      </c>
      <c r="H1835" s="48">
        <f t="shared" si="439"/>
        <v>1</v>
      </c>
      <c r="I1835" s="79">
        <f t="shared" si="438"/>
        <v>1</v>
      </c>
      <c r="N1835" s="25" t="str">
        <f t="shared" si="440"/>
        <v>ST</v>
      </c>
      <c r="O1835" s="25">
        <f t="shared" si="432"/>
        <v>11.6</v>
      </c>
      <c r="P1835" s="25">
        <f t="shared" si="433"/>
        <v>12.04</v>
      </c>
      <c r="Q1835" s="25">
        <f t="shared" si="434"/>
        <v>8</v>
      </c>
      <c r="R1835" s="25">
        <f t="shared" si="437"/>
        <v>14.4</v>
      </c>
      <c r="S1835" s="25">
        <f t="shared" si="435"/>
        <v>325</v>
      </c>
      <c r="T1835" s="25">
        <f t="shared" si="436"/>
        <v>380</v>
      </c>
    </row>
    <row r="1836" spans="1:20" hidden="1" x14ac:dyDescent="0.25">
      <c r="A1836" s="2">
        <v>45976</v>
      </c>
      <c r="B1836" s="2" t="s">
        <v>524</v>
      </c>
      <c r="C1836" s="26">
        <v>11.8</v>
      </c>
      <c r="D1836" s="48">
        <f t="shared" si="441"/>
        <v>1</v>
      </c>
      <c r="E1836" s="252">
        <v>363</v>
      </c>
      <c r="F1836" s="253">
        <f t="shared" si="442"/>
        <v>1</v>
      </c>
      <c r="G1836" s="26">
        <v>12.99</v>
      </c>
      <c r="H1836" s="48">
        <f t="shared" si="439"/>
        <v>1</v>
      </c>
      <c r="I1836" s="79">
        <f t="shared" si="438"/>
        <v>1</v>
      </c>
      <c r="N1836" s="25" t="str">
        <f t="shared" si="440"/>
        <v>ST</v>
      </c>
      <c r="O1836" s="25">
        <f t="shared" si="432"/>
        <v>11.6</v>
      </c>
      <c r="P1836" s="25">
        <f t="shared" si="433"/>
        <v>12.04</v>
      </c>
      <c r="Q1836" s="25">
        <f t="shared" si="434"/>
        <v>8</v>
      </c>
      <c r="R1836" s="25">
        <f t="shared" si="437"/>
        <v>14.4</v>
      </c>
      <c r="S1836" s="25">
        <f t="shared" si="435"/>
        <v>325</v>
      </c>
      <c r="T1836" s="25">
        <f t="shared" si="436"/>
        <v>380</v>
      </c>
    </row>
    <row r="1837" spans="1:20" hidden="1" x14ac:dyDescent="0.25">
      <c r="A1837" s="2">
        <v>45979</v>
      </c>
      <c r="B1837" s="100" t="s">
        <v>577</v>
      </c>
      <c r="C1837" s="26">
        <v>11.9</v>
      </c>
      <c r="D1837" s="48">
        <f t="shared" si="441"/>
        <v>1</v>
      </c>
      <c r="E1837" s="252">
        <v>353</v>
      </c>
      <c r="F1837" s="253">
        <f t="shared" si="442"/>
        <v>1</v>
      </c>
      <c r="G1837" s="26">
        <v>11.81</v>
      </c>
      <c r="H1837" s="48">
        <f t="shared" si="439"/>
        <v>1</v>
      </c>
      <c r="I1837" s="79">
        <f t="shared" si="438"/>
        <v>1</v>
      </c>
      <c r="N1837" s="25" t="str">
        <f t="shared" si="440"/>
        <v>CA</v>
      </c>
      <c r="O1837" s="25">
        <f t="shared" si="432"/>
        <v>11.6</v>
      </c>
      <c r="P1837" s="25">
        <f t="shared" si="433"/>
        <v>12.04</v>
      </c>
      <c r="Q1837" s="25">
        <f t="shared" si="434"/>
        <v>8</v>
      </c>
      <c r="R1837" s="25">
        <f t="shared" si="437"/>
        <v>14.4</v>
      </c>
      <c r="S1837" s="25">
        <f t="shared" si="435"/>
        <v>325</v>
      </c>
      <c r="T1837" s="25">
        <f t="shared" si="436"/>
        <v>380</v>
      </c>
    </row>
    <row r="1838" spans="1:20" hidden="1" x14ac:dyDescent="0.25">
      <c r="A1838" s="2">
        <v>45979</v>
      </c>
      <c r="B1838" s="100" t="s">
        <v>578</v>
      </c>
      <c r="C1838" s="26">
        <v>11.8</v>
      </c>
      <c r="D1838" s="48">
        <f t="shared" si="441"/>
        <v>1</v>
      </c>
      <c r="E1838" s="252">
        <v>348</v>
      </c>
      <c r="F1838" s="253">
        <f t="shared" si="442"/>
        <v>1</v>
      </c>
      <c r="G1838" s="26">
        <v>13.57</v>
      </c>
      <c r="H1838" s="48">
        <f t="shared" si="439"/>
        <v>1</v>
      </c>
      <c r="I1838" s="79">
        <f t="shared" si="438"/>
        <v>1</v>
      </c>
      <c r="N1838" s="25" t="str">
        <f t="shared" si="440"/>
        <v>CA</v>
      </c>
      <c r="O1838" s="25">
        <f t="shared" si="432"/>
        <v>11.6</v>
      </c>
      <c r="P1838" s="25">
        <f t="shared" si="433"/>
        <v>12.04</v>
      </c>
      <c r="Q1838" s="25">
        <f t="shared" si="434"/>
        <v>8</v>
      </c>
      <c r="R1838" s="25">
        <f t="shared" si="437"/>
        <v>14.4</v>
      </c>
      <c r="S1838" s="25">
        <f t="shared" si="435"/>
        <v>325</v>
      </c>
      <c r="T1838" s="25">
        <f t="shared" si="436"/>
        <v>380</v>
      </c>
    </row>
    <row r="1839" spans="1:20" hidden="1" x14ac:dyDescent="0.25">
      <c r="A1839" s="2">
        <v>45979</v>
      </c>
      <c r="B1839" s="100" t="s">
        <v>579</v>
      </c>
      <c r="C1839" s="26">
        <v>11.7</v>
      </c>
      <c r="D1839" s="48">
        <f t="shared" si="441"/>
        <v>1</v>
      </c>
      <c r="E1839" s="252">
        <v>356</v>
      </c>
      <c r="F1839" s="253">
        <f t="shared" si="442"/>
        <v>1</v>
      </c>
      <c r="G1839" s="26">
        <v>12.44</v>
      </c>
      <c r="H1839" s="48">
        <f t="shared" si="439"/>
        <v>1</v>
      </c>
      <c r="I1839" s="79">
        <f t="shared" si="438"/>
        <v>1</v>
      </c>
      <c r="N1839" s="25" t="str">
        <f t="shared" si="440"/>
        <v>CA</v>
      </c>
      <c r="O1839" s="25">
        <f t="shared" si="432"/>
        <v>11.6</v>
      </c>
      <c r="P1839" s="25">
        <f t="shared" si="433"/>
        <v>12.04</v>
      </c>
      <c r="Q1839" s="25">
        <f t="shared" si="434"/>
        <v>8</v>
      </c>
      <c r="R1839" s="25">
        <f t="shared" si="437"/>
        <v>14.4</v>
      </c>
      <c r="S1839" s="25">
        <f t="shared" si="435"/>
        <v>325</v>
      </c>
      <c r="T1839" s="25">
        <f t="shared" si="436"/>
        <v>380</v>
      </c>
    </row>
    <row r="1840" spans="1:20" hidden="1" x14ac:dyDescent="0.25">
      <c r="A1840" s="2">
        <v>45979</v>
      </c>
      <c r="B1840" s="100" t="s">
        <v>580</v>
      </c>
      <c r="C1840" s="26">
        <v>11.7</v>
      </c>
      <c r="D1840" s="48">
        <f t="shared" si="441"/>
        <v>1</v>
      </c>
      <c r="E1840" s="252">
        <v>350</v>
      </c>
      <c r="F1840" s="253">
        <f t="shared" si="442"/>
        <v>1</v>
      </c>
      <c r="G1840" s="26">
        <v>12.97</v>
      </c>
      <c r="H1840" s="48">
        <f t="shared" si="439"/>
        <v>1</v>
      </c>
      <c r="I1840" s="79">
        <f t="shared" si="438"/>
        <v>1</v>
      </c>
      <c r="N1840" s="25" t="str">
        <f t="shared" si="440"/>
        <v>CA</v>
      </c>
      <c r="O1840" s="25">
        <f t="shared" si="432"/>
        <v>11.6</v>
      </c>
      <c r="P1840" s="25">
        <f t="shared" si="433"/>
        <v>12.04</v>
      </c>
      <c r="Q1840" s="25">
        <f t="shared" si="434"/>
        <v>8</v>
      </c>
      <c r="R1840" s="25">
        <f t="shared" si="437"/>
        <v>14.4</v>
      </c>
      <c r="S1840" s="25">
        <f t="shared" si="435"/>
        <v>325</v>
      </c>
      <c r="T1840" s="25">
        <f t="shared" si="436"/>
        <v>380</v>
      </c>
    </row>
    <row r="1841" spans="1:20" hidden="1" x14ac:dyDescent="0.25">
      <c r="A1841" s="2">
        <v>45979</v>
      </c>
      <c r="B1841" s="100" t="s">
        <v>581</v>
      </c>
      <c r="C1841" s="26">
        <v>11.7</v>
      </c>
      <c r="D1841" s="48">
        <f t="shared" si="441"/>
        <v>1</v>
      </c>
      <c r="E1841" s="270">
        <v>462</v>
      </c>
      <c r="F1841" s="253">
        <f t="shared" si="442"/>
        <v>0</v>
      </c>
      <c r="G1841" s="26">
        <v>12.22</v>
      </c>
      <c r="H1841" s="48">
        <f t="shared" si="439"/>
        <v>1</v>
      </c>
      <c r="I1841" s="79">
        <f t="shared" si="438"/>
        <v>0</v>
      </c>
      <c r="N1841" s="25" t="str">
        <f t="shared" si="440"/>
        <v>CA</v>
      </c>
      <c r="O1841" s="25">
        <f t="shared" si="432"/>
        <v>11.6</v>
      </c>
      <c r="P1841" s="25">
        <f t="shared" si="433"/>
        <v>12.04</v>
      </c>
      <c r="Q1841" s="25">
        <f t="shared" si="434"/>
        <v>8</v>
      </c>
      <c r="R1841" s="25">
        <f t="shared" si="437"/>
        <v>14.4</v>
      </c>
      <c r="S1841" s="25">
        <f t="shared" si="435"/>
        <v>325</v>
      </c>
      <c r="T1841" s="25">
        <f t="shared" si="436"/>
        <v>380</v>
      </c>
    </row>
    <row r="1842" spans="1:20" hidden="1" x14ac:dyDescent="0.25">
      <c r="A1842" s="2">
        <v>45979</v>
      </c>
      <c r="B1842" s="100" t="s">
        <v>582</v>
      </c>
      <c r="C1842" s="26">
        <v>11.7</v>
      </c>
      <c r="D1842" s="48">
        <f t="shared" si="441"/>
        <v>1</v>
      </c>
      <c r="E1842" s="270">
        <v>450</v>
      </c>
      <c r="F1842" s="253">
        <f t="shared" si="442"/>
        <v>0</v>
      </c>
      <c r="G1842" s="26">
        <v>12.91</v>
      </c>
      <c r="H1842" s="48">
        <f t="shared" si="439"/>
        <v>1</v>
      </c>
      <c r="I1842" s="79">
        <f t="shared" si="438"/>
        <v>0</v>
      </c>
      <c r="N1842" s="25" t="str">
        <f t="shared" si="440"/>
        <v>CA</v>
      </c>
      <c r="O1842" s="25">
        <f t="shared" si="432"/>
        <v>11.6</v>
      </c>
      <c r="P1842" s="25">
        <f t="shared" si="433"/>
        <v>12.04</v>
      </c>
      <c r="Q1842" s="25">
        <f t="shared" si="434"/>
        <v>8</v>
      </c>
      <c r="R1842" s="25">
        <f t="shared" si="437"/>
        <v>14.4</v>
      </c>
      <c r="S1842" s="25">
        <f t="shared" si="435"/>
        <v>325</v>
      </c>
      <c r="T1842" s="25">
        <f t="shared" si="436"/>
        <v>380</v>
      </c>
    </row>
    <row r="1843" spans="1:20" hidden="1" x14ac:dyDescent="0.25">
      <c r="A1843" s="2">
        <v>45980</v>
      </c>
      <c r="B1843" s="100" t="s">
        <v>583</v>
      </c>
      <c r="C1843" s="26">
        <v>11.6</v>
      </c>
      <c r="D1843" s="48">
        <f t="shared" si="441"/>
        <v>1</v>
      </c>
      <c r="E1843" s="252">
        <v>375</v>
      </c>
      <c r="F1843" s="253">
        <f t="shared" si="442"/>
        <v>1</v>
      </c>
      <c r="G1843" s="26">
        <v>12.9</v>
      </c>
      <c r="H1843" s="48">
        <f t="shared" ref="H1843:H1883" si="443">IF(+(IF(G1843&lt;Q1843,0,IF(G1843&gt;R1843,0,1)))=1,1,0)</f>
        <v>1</v>
      </c>
      <c r="I1843" s="79">
        <f t="shared" ref="I1843:I1883" si="444">IF(+(IF(C1843&lt;O1843,0,IF(C1843&gt;P1843,0,1)))+(IF(E1843&lt;S1843,0,IF(E1843&gt;T1843,0,1)))+(IF(G1843&lt;Q1843,0,IF(G1843&gt;R1843,0,1)))=3,1,0)</f>
        <v>1</v>
      </c>
      <c r="N1843" s="25" t="str">
        <f t="shared" si="440"/>
        <v>CA</v>
      </c>
      <c r="O1843" s="25">
        <f t="shared" si="432"/>
        <v>11.6</v>
      </c>
      <c r="P1843" s="25">
        <f t="shared" si="433"/>
        <v>12.04</v>
      </c>
      <c r="Q1843" s="25">
        <f t="shared" si="434"/>
        <v>8</v>
      </c>
      <c r="R1843" s="25">
        <f t="shared" si="437"/>
        <v>14.4</v>
      </c>
      <c r="S1843" s="25">
        <f t="shared" si="435"/>
        <v>325</v>
      </c>
      <c r="T1843" s="25">
        <f t="shared" si="436"/>
        <v>380</v>
      </c>
    </row>
    <row r="1844" spans="1:20" hidden="1" x14ac:dyDescent="0.25">
      <c r="A1844" s="2">
        <v>45980</v>
      </c>
      <c r="B1844" s="100" t="s">
        <v>584</v>
      </c>
      <c r="C1844" s="26">
        <v>11.8</v>
      </c>
      <c r="D1844" s="48">
        <f t="shared" si="441"/>
        <v>1</v>
      </c>
      <c r="E1844" s="270">
        <v>440</v>
      </c>
      <c r="F1844" s="253">
        <f t="shared" si="442"/>
        <v>0</v>
      </c>
      <c r="G1844" s="131"/>
      <c r="H1844" s="48"/>
      <c r="I1844" s="79">
        <f t="shared" si="444"/>
        <v>0</v>
      </c>
      <c r="N1844" s="25" t="str">
        <f t="shared" si="440"/>
        <v>CA</v>
      </c>
      <c r="O1844" s="25">
        <f t="shared" si="432"/>
        <v>11.6</v>
      </c>
      <c r="P1844" s="25">
        <f t="shared" si="433"/>
        <v>12.04</v>
      </c>
      <c r="Q1844" s="25">
        <f t="shared" si="434"/>
        <v>8</v>
      </c>
      <c r="R1844" s="25">
        <f t="shared" si="437"/>
        <v>14.4</v>
      </c>
      <c r="S1844" s="25">
        <f t="shared" si="435"/>
        <v>325</v>
      </c>
      <c r="T1844" s="25">
        <f t="shared" si="436"/>
        <v>380</v>
      </c>
    </row>
    <row r="1845" spans="1:20" hidden="1" x14ac:dyDescent="0.25">
      <c r="A1845" s="2">
        <v>45980</v>
      </c>
      <c r="B1845" s="2" t="s">
        <v>520</v>
      </c>
      <c r="C1845" s="26">
        <v>12</v>
      </c>
      <c r="D1845" s="48">
        <f t="shared" si="441"/>
        <v>1</v>
      </c>
      <c r="E1845" s="252">
        <v>356</v>
      </c>
      <c r="F1845" s="253">
        <f t="shared" si="442"/>
        <v>1</v>
      </c>
      <c r="G1845" s="26">
        <v>13.39</v>
      </c>
      <c r="H1845" s="48">
        <f t="shared" si="443"/>
        <v>1</v>
      </c>
      <c r="I1845" s="79">
        <f t="shared" si="444"/>
        <v>1</v>
      </c>
      <c r="N1845" s="25" t="str">
        <f t="shared" si="440"/>
        <v>ST</v>
      </c>
      <c r="O1845" s="25">
        <f t="shared" si="432"/>
        <v>11.6</v>
      </c>
      <c r="P1845" s="25">
        <f t="shared" si="433"/>
        <v>12.04</v>
      </c>
      <c r="Q1845" s="25">
        <f t="shared" si="434"/>
        <v>8</v>
      </c>
      <c r="R1845" s="25">
        <f t="shared" si="437"/>
        <v>14.4</v>
      </c>
      <c r="S1845" s="25">
        <f t="shared" si="435"/>
        <v>325</v>
      </c>
      <c r="T1845" s="25">
        <f t="shared" si="436"/>
        <v>380</v>
      </c>
    </row>
    <row r="1846" spans="1:20" hidden="1" x14ac:dyDescent="0.25">
      <c r="A1846" s="2">
        <v>45980</v>
      </c>
      <c r="B1846" s="2" t="s">
        <v>521</v>
      </c>
      <c r="C1846" s="26">
        <v>12</v>
      </c>
      <c r="D1846" s="48">
        <f t="shared" si="441"/>
        <v>1</v>
      </c>
      <c r="E1846" s="252">
        <v>368</v>
      </c>
      <c r="F1846" s="253">
        <f t="shared" si="442"/>
        <v>1</v>
      </c>
      <c r="G1846" s="26">
        <v>12.44</v>
      </c>
      <c r="H1846" s="48">
        <f t="shared" si="443"/>
        <v>1</v>
      </c>
      <c r="I1846" s="79">
        <f t="shared" si="444"/>
        <v>1</v>
      </c>
      <c r="N1846" s="25" t="str">
        <f t="shared" si="440"/>
        <v>ST</v>
      </c>
      <c r="O1846" s="25">
        <f t="shared" si="432"/>
        <v>11.6</v>
      </c>
      <c r="P1846" s="25">
        <f t="shared" si="433"/>
        <v>12.04</v>
      </c>
      <c r="Q1846" s="25">
        <f t="shared" si="434"/>
        <v>8</v>
      </c>
      <c r="R1846" s="25">
        <f t="shared" si="437"/>
        <v>14.4</v>
      </c>
      <c r="S1846" s="25">
        <f t="shared" si="435"/>
        <v>325</v>
      </c>
      <c r="T1846" s="25">
        <f t="shared" si="436"/>
        <v>380</v>
      </c>
    </row>
    <row r="1847" spans="1:20" hidden="1" x14ac:dyDescent="0.25">
      <c r="A1847" s="2">
        <v>45982</v>
      </c>
      <c r="B1847" s="100" t="s">
        <v>585</v>
      </c>
      <c r="C1847" s="411">
        <v>11.5</v>
      </c>
      <c r="D1847" s="48">
        <f t="shared" si="441"/>
        <v>0</v>
      </c>
      <c r="E1847" s="252">
        <v>373</v>
      </c>
      <c r="F1847" s="253">
        <f t="shared" si="442"/>
        <v>1</v>
      </c>
      <c r="G1847" s="26">
        <v>12.21</v>
      </c>
      <c r="H1847" s="48">
        <f t="shared" si="443"/>
        <v>1</v>
      </c>
      <c r="I1847" s="79">
        <f t="shared" si="444"/>
        <v>0</v>
      </c>
      <c r="N1847" s="25" t="str">
        <f t="shared" si="440"/>
        <v>CA</v>
      </c>
      <c r="O1847" s="25">
        <f t="shared" si="432"/>
        <v>11.6</v>
      </c>
      <c r="P1847" s="25">
        <f t="shared" si="433"/>
        <v>12.04</v>
      </c>
      <c r="Q1847" s="25">
        <f t="shared" si="434"/>
        <v>8</v>
      </c>
      <c r="R1847" s="25">
        <f t="shared" si="437"/>
        <v>14.4</v>
      </c>
      <c r="S1847" s="25">
        <f t="shared" si="435"/>
        <v>325</v>
      </c>
      <c r="T1847" s="25">
        <f t="shared" si="436"/>
        <v>380</v>
      </c>
    </row>
    <row r="1848" spans="1:20" hidden="1" x14ac:dyDescent="0.25">
      <c r="A1848" s="2">
        <v>45982</v>
      </c>
      <c r="B1848" s="100" t="s">
        <v>586</v>
      </c>
      <c r="C1848" s="26">
        <v>11.7</v>
      </c>
      <c r="D1848" s="48">
        <f t="shared" si="441"/>
        <v>1</v>
      </c>
      <c r="E1848" s="252">
        <v>355</v>
      </c>
      <c r="F1848" s="253">
        <f t="shared" si="442"/>
        <v>1</v>
      </c>
      <c r="G1848" s="26">
        <v>12.97</v>
      </c>
      <c r="H1848" s="48">
        <f t="shared" si="443"/>
        <v>1</v>
      </c>
      <c r="I1848" s="79">
        <f t="shared" si="444"/>
        <v>1</v>
      </c>
      <c r="N1848" s="25" t="str">
        <f t="shared" si="440"/>
        <v>CA</v>
      </c>
      <c r="O1848" s="25">
        <f t="shared" si="432"/>
        <v>11.6</v>
      </c>
      <c r="P1848" s="25">
        <f t="shared" si="433"/>
        <v>12.04</v>
      </c>
      <c r="Q1848" s="25">
        <f t="shared" si="434"/>
        <v>8</v>
      </c>
      <c r="R1848" s="25">
        <f t="shared" si="437"/>
        <v>14.4</v>
      </c>
      <c r="S1848" s="25">
        <f t="shared" si="435"/>
        <v>325</v>
      </c>
      <c r="T1848" s="25">
        <f t="shared" si="436"/>
        <v>380</v>
      </c>
    </row>
    <row r="1849" spans="1:20" hidden="1" x14ac:dyDescent="0.25">
      <c r="A1849" s="2">
        <v>45982</v>
      </c>
      <c r="B1849" s="100" t="s">
        <v>587</v>
      </c>
      <c r="C1849" s="26">
        <v>11.6</v>
      </c>
      <c r="D1849" s="48">
        <f t="shared" si="441"/>
        <v>1</v>
      </c>
      <c r="E1849" s="252">
        <v>373</v>
      </c>
      <c r="F1849" s="253">
        <f t="shared" si="442"/>
        <v>1</v>
      </c>
      <c r="G1849" s="26">
        <v>13.44</v>
      </c>
      <c r="H1849" s="48">
        <f t="shared" si="443"/>
        <v>1</v>
      </c>
      <c r="I1849" s="79">
        <f t="shared" si="444"/>
        <v>1</v>
      </c>
      <c r="N1849" s="25" t="str">
        <f t="shared" si="440"/>
        <v>CA</v>
      </c>
      <c r="O1849" s="25">
        <f t="shared" si="432"/>
        <v>11.6</v>
      </c>
      <c r="P1849" s="25">
        <f t="shared" si="433"/>
        <v>12.04</v>
      </c>
      <c r="Q1849" s="25">
        <f t="shared" si="434"/>
        <v>8</v>
      </c>
      <c r="R1849" s="25">
        <f t="shared" si="437"/>
        <v>14.4</v>
      </c>
      <c r="S1849" s="25">
        <f t="shared" si="435"/>
        <v>325</v>
      </c>
      <c r="T1849" s="25">
        <f t="shared" si="436"/>
        <v>380</v>
      </c>
    </row>
    <row r="1850" spans="1:20" hidden="1" x14ac:dyDescent="0.25">
      <c r="A1850" s="2">
        <v>45982</v>
      </c>
      <c r="B1850" s="100" t="s">
        <v>588</v>
      </c>
      <c r="C1850" s="26">
        <v>11.9</v>
      </c>
      <c r="D1850" s="48">
        <f t="shared" si="441"/>
        <v>1</v>
      </c>
      <c r="E1850" s="252">
        <v>366</v>
      </c>
      <c r="F1850" s="253">
        <f t="shared" si="442"/>
        <v>1</v>
      </c>
      <c r="G1850" s="26">
        <v>13.09</v>
      </c>
      <c r="H1850" s="48">
        <f t="shared" si="443"/>
        <v>1</v>
      </c>
      <c r="I1850" s="79">
        <f t="shared" si="444"/>
        <v>1</v>
      </c>
      <c r="N1850" s="25" t="str">
        <f t="shared" si="440"/>
        <v>CA</v>
      </c>
      <c r="O1850" s="25">
        <f t="shared" si="432"/>
        <v>11.6</v>
      </c>
      <c r="P1850" s="25">
        <f t="shared" si="433"/>
        <v>12.04</v>
      </c>
      <c r="Q1850" s="25">
        <f t="shared" si="434"/>
        <v>8</v>
      </c>
      <c r="R1850" s="25">
        <f t="shared" si="437"/>
        <v>14.4</v>
      </c>
      <c r="S1850" s="25">
        <f t="shared" si="435"/>
        <v>325</v>
      </c>
      <c r="T1850" s="25">
        <f t="shared" si="436"/>
        <v>380</v>
      </c>
    </row>
    <row r="1851" spans="1:20" hidden="1" x14ac:dyDescent="0.25">
      <c r="A1851" s="2">
        <v>45982</v>
      </c>
      <c r="B1851" s="100" t="s">
        <v>589</v>
      </c>
      <c r="C1851" s="26">
        <v>12</v>
      </c>
      <c r="D1851" s="48">
        <f t="shared" si="441"/>
        <v>1</v>
      </c>
      <c r="E1851" s="252">
        <v>367</v>
      </c>
      <c r="F1851" s="253">
        <f t="shared" si="442"/>
        <v>1</v>
      </c>
      <c r="G1851" s="26">
        <v>13.22</v>
      </c>
      <c r="H1851" s="48">
        <f t="shared" si="443"/>
        <v>1</v>
      </c>
      <c r="I1851" s="79">
        <f t="shared" si="444"/>
        <v>1</v>
      </c>
      <c r="N1851" s="25" t="str">
        <f t="shared" si="440"/>
        <v>CA</v>
      </c>
      <c r="O1851" s="25">
        <f t="shared" si="432"/>
        <v>11.6</v>
      </c>
      <c r="P1851" s="25">
        <f t="shared" si="433"/>
        <v>12.04</v>
      </c>
      <c r="Q1851" s="25">
        <f t="shared" si="434"/>
        <v>8</v>
      </c>
      <c r="R1851" s="25">
        <f t="shared" si="437"/>
        <v>14.4</v>
      </c>
      <c r="S1851" s="25">
        <f t="shared" si="435"/>
        <v>325</v>
      </c>
      <c r="T1851" s="25">
        <f t="shared" si="436"/>
        <v>380</v>
      </c>
    </row>
    <row r="1852" spans="1:20" hidden="1" x14ac:dyDescent="0.25">
      <c r="A1852" s="2">
        <v>45983</v>
      </c>
      <c r="B1852" s="100" t="s">
        <v>590</v>
      </c>
      <c r="C1852" s="26">
        <v>11.8</v>
      </c>
      <c r="D1852" s="48">
        <f t="shared" si="441"/>
        <v>1</v>
      </c>
      <c r="E1852" s="252">
        <v>355</v>
      </c>
      <c r="F1852" s="253">
        <f t="shared" si="442"/>
        <v>1</v>
      </c>
      <c r="G1852" s="26">
        <v>12.74</v>
      </c>
      <c r="H1852" s="48">
        <f t="shared" si="443"/>
        <v>1</v>
      </c>
      <c r="I1852" s="79">
        <f t="shared" si="444"/>
        <v>1</v>
      </c>
      <c r="N1852" s="25" t="str">
        <f t="shared" si="440"/>
        <v>CA</v>
      </c>
      <c r="O1852" s="25">
        <f t="shared" si="432"/>
        <v>11.6</v>
      </c>
      <c r="P1852" s="25">
        <f t="shared" si="433"/>
        <v>12.04</v>
      </c>
      <c r="Q1852" s="25">
        <f t="shared" si="434"/>
        <v>8</v>
      </c>
      <c r="R1852" s="25">
        <f t="shared" si="437"/>
        <v>14.4</v>
      </c>
      <c r="S1852" s="25">
        <f t="shared" si="435"/>
        <v>325</v>
      </c>
      <c r="T1852" s="25">
        <f t="shared" si="436"/>
        <v>380</v>
      </c>
    </row>
    <row r="1853" spans="1:20" hidden="1" x14ac:dyDescent="0.25">
      <c r="A1853" s="2">
        <v>45983</v>
      </c>
      <c r="B1853" s="100" t="s">
        <v>591</v>
      </c>
      <c r="C1853" s="26">
        <v>11.9</v>
      </c>
      <c r="D1853" s="48">
        <f t="shared" si="441"/>
        <v>1</v>
      </c>
      <c r="E1853" s="252">
        <v>353</v>
      </c>
      <c r="F1853" s="253">
        <f t="shared" si="442"/>
        <v>1</v>
      </c>
      <c r="G1853" s="26">
        <v>12.01</v>
      </c>
      <c r="H1853" s="48">
        <f t="shared" si="443"/>
        <v>1</v>
      </c>
      <c r="I1853" s="79">
        <f t="shared" si="444"/>
        <v>1</v>
      </c>
      <c r="N1853" s="25" t="str">
        <f t="shared" si="440"/>
        <v>CA</v>
      </c>
      <c r="O1853" s="25">
        <f t="shared" si="432"/>
        <v>11.6</v>
      </c>
      <c r="P1853" s="25">
        <f t="shared" si="433"/>
        <v>12.04</v>
      </c>
      <c r="Q1853" s="25">
        <f t="shared" si="434"/>
        <v>8</v>
      </c>
      <c r="R1853" s="25">
        <f t="shared" si="437"/>
        <v>14.4</v>
      </c>
      <c r="S1853" s="25">
        <f t="shared" si="435"/>
        <v>325</v>
      </c>
      <c r="T1853" s="25">
        <f t="shared" si="436"/>
        <v>380</v>
      </c>
    </row>
    <row r="1854" spans="1:20" hidden="1" x14ac:dyDescent="0.25">
      <c r="A1854" s="2">
        <v>45983</v>
      </c>
      <c r="B1854" s="100" t="s">
        <v>592</v>
      </c>
      <c r="C1854" s="26">
        <v>12</v>
      </c>
      <c r="D1854" s="48">
        <f t="shared" si="441"/>
        <v>1</v>
      </c>
      <c r="E1854" s="252">
        <v>356</v>
      </c>
      <c r="F1854" s="253">
        <f t="shared" si="442"/>
        <v>1</v>
      </c>
      <c r="G1854" s="26">
        <v>12.67</v>
      </c>
      <c r="H1854" s="48">
        <f t="shared" si="443"/>
        <v>1</v>
      </c>
      <c r="I1854" s="79">
        <f t="shared" si="444"/>
        <v>1</v>
      </c>
      <c r="N1854" s="25" t="str">
        <f t="shared" si="440"/>
        <v>CA</v>
      </c>
      <c r="O1854" s="25">
        <f t="shared" si="432"/>
        <v>11.6</v>
      </c>
      <c r="P1854" s="25">
        <f t="shared" si="433"/>
        <v>12.04</v>
      </c>
      <c r="Q1854" s="25">
        <f t="shared" si="434"/>
        <v>8</v>
      </c>
      <c r="R1854" s="25">
        <f t="shared" si="437"/>
        <v>14.4</v>
      </c>
      <c r="S1854" s="25">
        <f t="shared" si="435"/>
        <v>325</v>
      </c>
      <c r="T1854" s="25">
        <f t="shared" si="436"/>
        <v>380</v>
      </c>
    </row>
    <row r="1855" spans="1:20" hidden="1" x14ac:dyDescent="0.25">
      <c r="A1855" s="2">
        <v>45983</v>
      </c>
      <c r="B1855" s="100" t="s">
        <v>596</v>
      </c>
      <c r="C1855" s="26">
        <v>11.6</v>
      </c>
      <c r="D1855" s="48">
        <f t="shared" si="441"/>
        <v>1</v>
      </c>
      <c r="E1855" s="252">
        <v>349</v>
      </c>
      <c r="F1855" s="253">
        <f t="shared" si="442"/>
        <v>1</v>
      </c>
      <c r="G1855" s="26">
        <v>13.17</v>
      </c>
      <c r="H1855" s="48">
        <f t="shared" si="443"/>
        <v>1</v>
      </c>
      <c r="I1855" s="79">
        <f t="shared" si="444"/>
        <v>1</v>
      </c>
      <c r="N1855" s="25" t="str">
        <f t="shared" si="440"/>
        <v>CA</v>
      </c>
      <c r="O1855" s="25">
        <f t="shared" si="432"/>
        <v>11.6</v>
      </c>
      <c r="P1855" s="25">
        <f t="shared" si="433"/>
        <v>12.04</v>
      </c>
      <c r="Q1855" s="25">
        <f t="shared" si="434"/>
        <v>8</v>
      </c>
      <c r="R1855" s="25">
        <f t="shared" si="437"/>
        <v>14.4</v>
      </c>
      <c r="S1855" s="25">
        <f t="shared" si="435"/>
        <v>325</v>
      </c>
      <c r="T1855" s="25">
        <f t="shared" si="436"/>
        <v>380</v>
      </c>
    </row>
    <row r="1856" spans="1:20" hidden="1" x14ac:dyDescent="0.25">
      <c r="A1856" s="2">
        <v>45983</v>
      </c>
      <c r="B1856" s="100" t="s">
        <v>597</v>
      </c>
      <c r="C1856" s="26">
        <v>11.7</v>
      </c>
      <c r="D1856" s="48">
        <f t="shared" si="441"/>
        <v>1</v>
      </c>
      <c r="E1856" s="252">
        <v>375</v>
      </c>
      <c r="F1856" s="253">
        <f t="shared" si="442"/>
        <v>1</v>
      </c>
      <c r="G1856" s="26">
        <v>12.17</v>
      </c>
      <c r="H1856" s="48">
        <f t="shared" si="443"/>
        <v>1</v>
      </c>
      <c r="I1856" s="79">
        <f t="shared" si="444"/>
        <v>1</v>
      </c>
      <c r="N1856" s="25" t="str">
        <f t="shared" si="440"/>
        <v>CA</v>
      </c>
      <c r="O1856" s="25">
        <f t="shared" si="432"/>
        <v>11.6</v>
      </c>
      <c r="P1856" s="25">
        <f t="shared" si="433"/>
        <v>12.04</v>
      </c>
      <c r="Q1856" s="25">
        <f t="shared" si="434"/>
        <v>8</v>
      </c>
      <c r="R1856" s="25">
        <f t="shared" si="437"/>
        <v>14.4</v>
      </c>
      <c r="S1856" s="25">
        <f t="shared" si="435"/>
        <v>325</v>
      </c>
      <c r="T1856" s="25">
        <f t="shared" si="436"/>
        <v>380</v>
      </c>
    </row>
    <row r="1857" spans="1:20" hidden="1" x14ac:dyDescent="0.25">
      <c r="A1857" s="2">
        <v>45983</v>
      </c>
      <c r="B1857" s="100" t="s">
        <v>598</v>
      </c>
      <c r="C1857" s="26">
        <v>11.8</v>
      </c>
      <c r="D1857" s="48">
        <f t="shared" si="441"/>
        <v>1</v>
      </c>
      <c r="E1857" s="252">
        <v>370</v>
      </c>
      <c r="F1857" s="253">
        <f t="shared" si="442"/>
        <v>1</v>
      </c>
      <c r="G1857" s="26">
        <v>13.03</v>
      </c>
      <c r="H1857" s="48">
        <f t="shared" si="443"/>
        <v>1</v>
      </c>
      <c r="I1857" s="79">
        <f t="shared" si="444"/>
        <v>1</v>
      </c>
      <c r="N1857" s="25" t="str">
        <f t="shared" si="440"/>
        <v>CA</v>
      </c>
      <c r="O1857" s="25">
        <f t="shared" si="432"/>
        <v>11.6</v>
      </c>
      <c r="P1857" s="25">
        <f t="shared" si="433"/>
        <v>12.04</v>
      </c>
      <c r="Q1857" s="25">
        <f t="shared" si="434"/>
        <v>8</v>
      </c>
      <c r="R1857" s="25">
        <f t="shared" si="437"/>
        <v>14.4</v>
      </c>
      <c r="S1857" s="25">
        <f t="shared" si="435"/>
        <v>325</v>
      </c>
      <c r="T1857" s="25">
        <f t="shared" si="436"/>
        <v>380</v>
      </c>
    </row>
    <row r="1858" spans="1:20" hidden="1" x14ac:dyDescent="0.25">
      <c r="A1858" s="2">
        <v>45983</v>
      </c>
      <c r="B1858" s="100" t="s">
        <v>599</v>
      </c>
      <c r="C1858" s="26">
        <v>11.6</v>
      </c>
      <c r="D1858" s="48">
        <f t="shared" si="441"/>
        <v>1</v>
      </c>
      <c r="E1858" s="270">
        <v>393</v>
      </c>
      <c r="F1858" s="253">
        <f t="shared" si="442"/>
        <v>0</v>
      </c>
      <c r="G1858" s="26">
        <v>13.26</v>
      </c>
      <c r="H1858" s="48">
        <f t="shared" si="443"/>
        <v>1</v>
      </c>
      <c r="I1858" s="79">
        <f t="shared" si="444"/>
        <v>0</v>
      </c>
      <c r="N1858" s="25" t="str">
        <f t="shared" si="440"/>
        <v>CA</v>
      </c>
      <c r="O1858" s="25">
        <f t="shared" si="432"/>
        <v>11.6</v>
      </c>
      <c r="P1858" s="25">
        <f t="shared" si="433"/>
        <v>12.04</v>
      </c>
      <c r="Q1858" s="25">
        <f t="shared" si="434"/>
        <v>8</v>
      </c>
      <c r="R1858" s="25">
        <f t="shared" si="437"/>
        <v>14.4</v>
      </c>
      <c r="S1858" s="25">
        <f t="shared" si="435"/>
        <v>325</v>
      </c>
      <c r="T1858" s="25">
        <f t="shared" si="436"/>
        <v>380</v>
      </c>
    </row>
    <row r="1859" spans="1:20" hidden="1" x14ac:dyDescent="0.25">
      <c r="A1859" s="2">
        <v>45984</v>
      </c>
      <c r="B1859" s="2" t="s">
        <v>522</v>
      </c>
      <c r="C1859" s="288">
        <v>12</v>
      </c>
      <c r="D1859" s="48">
        <f t="shared" si="441"/>
        <v>1</v>
      </c>
      <c r="E1859" s="252">
        <v>351</v>
      </c>
      <c r="F1859" s="253">
        <f t="shared" si="442"/>
        <v>1</v>
      </c>
      <c r="G1859" s="288">
        <v>12.2</v>
      </c>
      <c r="H1859" s="48">
        <f t="shared" si="443"/>
        <v>1</v>
      </c>
      <c r="I1859" s="329">
        <f t="shared" si="444"/>
        <v>1</v>
      </c>
      <c r="N1859" s="25" t="str">
        <f t="shared" si="440"/>
        <v>ST</v>
      </c>
      <c r="O1859" s="25">
        <f t="shared" si="432"/>
        <v>11.6</v>
      </c>
      <c r="P1859" s="25">
        <f t="shared" si="433"/>
        <v>12.04</v>
      </c>
      <c r="Q1859" s="25">
        <f t="shared" si="434"/>
        <v>8</v>
      </c>
      <c r="R1859" s="25">
        <f t="shared" si="437"/>
        <v>14.4</v>
      </c>
      <c r="S1859" s="25">
        <f t="shared" si="435"/>
        <v>325</v>
      </c>
      <c r="T1859" s="25">
        <f t="shared" si="436"/>
        <v>380</v>
      </c>
    </row>
    <row r="1860" spans="1:20" hidden="1" x14ac:dyDescent="0.25">
      <c r="A1860" s="2">
        <v>45984</v>
      </c>
      <c r="B1860" s="2" t="s">
        <v>523</v>
      </c>
      <c r="C1860" s="26">
        <v>11.8</v>
      </c>
      <c r="D1860" s="48">
        <f t="shared" si="441"/>
        <v>1</v>
      </c>
      <c r="E1860" s="252">
        <v>365</v>
      </c>
      <c r="F1860" s="253">
        <f t="shared" si="442"/>
        <v>1</v>
      </c>
      <c r="G1860" s="26">
        <v>12.56</v>
      </c>
      <c r="H1860" s="48">
        <f t="shared" si="443"/>
        <v>1</v>
      </c>
      <c r="I1860" s="79">
        <f t="shared" si="444"/>
        <v>1</v>
      </c>
      <c r="N1860" s="25" t="str">
        <f t="shared" si="440"/>
        <v>ST</v>
      </c>
      <c r="O1860" s="25">
        <f t="shared" si="432"/>
        <v>11.6</v>
      </c>
      <c r="P1860" s="25">
        <f t="shared" si="433"/>
        <v>12.04</v>
      </c>
      <c r="Q1860" s="25">
        <f t="shared" si="434"/>
        <v>8</v>
      </c>
      <c r="R1860" s="25">
        <f t="shared" si="437"/>
        <v>14.4</v>
      </c>
      <c r="S1860" s="25">
        <f t="shared" si="435"/>
        <v>325</v>
      </c>
      <c r="T1860" s="25">
        <f t="shared" si="436"/>
        <v>380</v>
      </c>
    </row>
    <row r="1861" spans="1:20" hidden="1" x14ac:dyDescent="0.25">
      <c r="A1861" s="2">
        <v>45984</v>
      </c>
      <c r="B1861" s="2" t="s">
        <v>525</v>
      </c>
      <c r="C1861" s="26">
        <v>11.9</v>
      </c>
      <c r="D1861" s="48">
        <f t="shared" si="441"/>
        <v>1</v>
      </c>
      <c r="E1861" s="270">
        <v>395</v>
      </c>
      <c r="F1861" s="253">
        <f t="shared" si="442"/>
        <v>0</v>
      </c>
      <c r="G1861" s="26">
        <v>12.28</v>
      </c>
      <c r="H1861" s="48">
        <f t="shared" si="443"/>
        <v>1</v>
      </c>
      <c r="I1861" s="79">
        <f t="shared" si="444"/>
        <v>0</v>
      </c>
      <c r="N1861" s="25" t="str">
        <f t="shared" si="440"/>
        <v>ST</v>
      </c>
      <c r="O1861" s="25">
        <f t="shared" si="432"/>
        <v>11.6</v>
      </c>
      <c r="P1861" s="25">
        <f t="shared" si="433"/>
        <v>12.04</v>
      </c>
      <c r="Q1861" s="25">
        <f t="shared" si="434"/>
        <v>8</v>
      </c>
      <c r="R1861" s="25">
        <f t="shared" si="437"/>
        <v>14.4</v>
      </c>
      <c r="S1861" s="25">
        <f t="shared" si="435"/>
        <v>325</v>
      </c>
      <c r="T1861" s="25">
        <f t="shared" si="436"/>
        <v>380</v>
      </c>
    </row>
    <row r="1862" spans="1:20" hidden="1" x14ac:dyDescent="0.25">
      <c r="A1862" s="2">
        <v>45984</v>
      </c>
      <c r="B1862" s="2" t="s">
        <v>526</v>
      </c>
      <c r="C1862" s="26">
        <v>12</v>
      </c>
      <c r="D1862" s="48">
        <f t="shared" si="441"/>
        <v>1</v>
      </c>
      <c r="E1862" s="270">
        <v>432</v>
      </c>
      <c r="F1862" s="253">
        <f t="shared" si="442"/>
        <v>0</v>
      </c>
      <c r="G1862" s="26">
        <v>12.01</v>
      </c>
      <c r="H1862" s="48">
        <f t="shared" si="443"/>
        <v>1</v>
      </c>
      <c r="I1862" s="79">
        <f t="shared" si="444"/>
        <v>0</v>
      </c>
      <c r="N1862" s="25" t="str">
        <f t="shared" si="440"/>
        <v>ST</v>
      </c>
      <c r="O1862" s="25">
        <f t="shared" si="432"/>
        <v>11.6</v>
      </c>
      <c r="P1862" s="25">
        <f t="shared" si="433"/>
        <v>12.04</v>
      </c>
      <c r="Q1862" s="25">
        <f t="shared" si="434"/>
        <v>8</v>
      </c>
      <c r="R1862" s="25">
        <f t="shared" si="437"/>
        <v>14.4</v>
      </c>
      <c r="S1862" s="25">
        <f t="shared" si="435"/>
        <v>325</v>
      </c>
      <c r="T1862" s="25">
        <f t="shared" si="436"/>
        <v>380</v>
      </c>
    </row>
    <row r="1863" spans="1:20" hidden="1" x14ac:dyDescent="0.25">
      <c r="A1863" s="2">
        <v>45984</v>
      </c>
      <c r="B1863" s="2" t="s">
        <v>527</v>
      </c>
      <c r="C1863" s="26">
        <v>12</v>
      </c>
      <c r="D1863" s="48">
        <f t="shared" si="441"/>
        <v>1</v>
      </c>
      <c r="E1863" s="252">
        <v>343</v>
      </c>
      <c r="F1863" s="253">
        <f t="shared" si="442"/>
        <v>1</v>
      </c>
      <c r="G1863" s="26">
        <v>12.69</v>
      </c>
      <c r="H1863" s="48">
        <f t="shared" si="443"/>
        <v>1</v>
      </c>
      <c r="I1863" s="79">
        <f t="shared" si="444"/>
        <v>1</v>
      </c>
      <c r="N1863" s="25" t="str">
        <f t="shared" si="440"/>
        <v>ST</v>
      </c>
      <c r="O1863" s="25">
        <f t="shared" si="432"/>
        <v>11.6</v>
      </c>
      <c r="P1863" s="25">
        <f t="shared" si="433"/>
        <v>12.04</v>
      </c>
      <c r="Q1863" s="25">
        <f t="shared" si="434"/>
        <v>8</v>
      </c>
      <c r="R1863" s="25">
        <f t="shared" si="437"/>
        <v>14.4</v>
      </c>
      <c r="S1863" s="25">
        <f t="shared" si="435"/>
        <v>325</v>
      </c>
      <c r="T1863" s="25">
        <f t="shared" si="436"/>
        <v>380</v>
      </c>
    </row>
    <row r="1864" spans="1:20" hidden="1" x14ac:dyDescent="0.25">
      <c r="A1864" s="2">
        <v>45984</v>
      </c>
      <c r="B1864" s="2" t="s">
        <v>555</v>
      </c>
      <c r="C1864" s="26">
        <v>11.8</v>
      </c>
      <c r="D1864" s="48">
        <f t="shared" si="441"/>
        <v>1</v>
      </c>
      <c r="E1864" s="252">
        <v>343</v>
      </c>
      <c r="F1864" s="253">
        <f t="shared" si="442"/>
        <v>1</v>
      </c>
      <c r="G1864" s="26">
        <v>11.92</v>
      </c>
      <c r="H1864" s="48">
        <f t="shared" si="443"/>
        <v>1</v>
      </c>
      <c r="I1864" s="79">
        <f t="shared" si="444"/>
        <v>1</v>
      </c>
      <c r="N1864" s="25" t="str">
        <f t="shared" si="440"/>
        <v>ST</v>
      </c>
      <c r="O1864" s="25">
        <f t="shared" si="432"/>
        <v>11.6</v>
      </c>
      <c r="P1864" s="25">
        <f t="shared" si="433"/>
        <v>12.04</v>
      </c>
      <c r="Q1864" s="25">
        <f t="shared" si="434"/>
        <v>8</v>
      </c>
      <c r="R1864" s="25">
        <f t="shared" si="437"/>
        <v>14.4</v>
      </c>
      <c r="S1864" s="25">
        <f t="shared" si="435"/>
        <v>325</v>
      </c>
      <c r="T1864" s="25">
        <f t="shared" si="436"/>
        <v>380</v>
      </c>
    </row>
    <row r="1865" spans="1:20" hidden="1" x14ac:dyDescent="0.25">
      <c r="A1865" s="2">
        <v>45984</v>
      </c>
      <c r="B1865" s="2" t="s">
        <v>556</v>
      </c>
      <c r="C1865" s="26">
        <v>11.8</v>
      </c>
      <c r="D1865" s="48">
        <f t="shared" si="441"/>
        <v>1</v>
      </c>
      <c r="E1865" s="252">
        <v>341</v>
      </c>
      <c r="F1865" s="253">
        <f t="shared" si="442"/>
        <v>1</v>
      </c>
      <c r="G1865" s="26">
        <v>11.45</v>
      </c>
      <c r="H1865" s="48">
        <f t="shared" si="443"/>
        <v>1</v>
      </c>
      <c r="I1865" s="79">
        <f t="shared" si="444"/>
        <v>1</v>
      </c>
      <c r="N1865" s="25" t="str">
        <f t="shared" si="440"/>
        <v>ST</v>
      </c>
      <c r="O1865" s="25">
        <f t="shared" si="432"/>
        <v>11.6</v>
      </c>
      <c r="P1865" s="25">
        <f t="shared" si="433"/>
        <v>12.04</v>
      </c>
      <c r="Q1865" s="25">
        <f t="shared" si="434"/>
        <v>8</v>
      </c>
      <c r="R1865" s="25">
        <f t="shared" si="437"/>
        <v>14.4</v>
      </c>
      <c r="S1865" s="25">
        <f t="shared" si="435"/>
        <v>325</v>
      </c>
      <c r="T1865" s="25">
        <f t="shared" si="436"/>
        <v>380</v>
      </c>
    </row>
    <row r="1866" spans="1:20" hidden="1" x14ac:dyDescent="0.25">
      <c r="A1866" s="2">
        <v>45985</v>
      </c>
      <c r="B1866" s="2" t="s">
        <v>557</v>
      </c>
      <c r="C1866" s="26">
        <v>11.9</v>
      </c>
      <c r="D1866" s="48">
        <f t="shared" si="441"/>
        <v>1</v>
      </c>
      <c r="E1866" s="252">
        <v>359</v>
      </c>
      <c r="F1866" s="253">
        <f t="shared" si="442"/>
        <v>1</v>
      </c>
      <c r="G1866" s="26">
        <v>11.82</v>
      </c>
      <c r="H1866" s="48">
        <f t="shared" si="443"/>
        <v>1</v>
      </c>
      <c r="I1866" s="79">
        <f t="shared" si="444"/>
        <v>1</v>
      </c>
      <c r="N1866" s="25" t="str">
        <f t="shared" si="440"/>
        <v>ST</v>
      </c>
      <c r="O1866" s="25">
        <f t="shared" si="432"/>
        <v>11.6</v>
      </c>
      <c r="P1866" s="25">
        <f t="shared" si="433"/>
        <v>12.04</v>
      </c>
      <c r="Q1866" s="25">
        <f t="shared" si="434"/>
        <v>8</v>
      </c>
      <c r="R1866" s="25">
        <f t="shared" si="437"/>
        <v>14.4</v>
      </c>
      <c r="S1866" s="25">
        <f t="shared" si="435"/>
        <v>325</v>
      </c>
      <c r="T1866" s="25">
        <f t="shared" si="436"/>
        <v>380</v>
      </c>
    </row>
    <row r="1867" spans="1:20" hidden="1" x14ac:dyDescent="0.25">
      <c r="A1867" s="2">
        <v>45985</v>
      </c>
      <c r="B1867" s="2" t="s">
        <v>558</v>
      </c>
      <c r="C1867" s="26">
        <v>12</v>
      </c>
      <c r="D1867" s="48">
        <f t="shared" si="441"/>
        <v>1</v>
      </c>
      <c r="E1867" s="252">
        <v>363</v>
      </c>
      <c r="F1867" s="253">
        <f t="shared" si="442"/>
        <v>1</v>
      </c>
      <c r="G1867" s="26">
        <v>12.08</v>
      </c>
      <c r="H1867" s="48">
        <f t="shared" si="443"/>
        <v>1</v>
      </c>
      <c r="I1867" s="79">
        <f t="shared" si="444"/>
        <v>1</v>
      </c>
      <c r="N1867" s="25" t="str">
        <f t="shared" si="440"/>
        <v>ST</v>
      </c>
      <c r="O1867" s="25">
        <f t="shared" ref="O1867:O1930" si="445">VLOOKUP($N1867,$N$3:$R$11,2,FALSE)</f>
        <v>11.6</v>
      </c>
      <c r="P1867" s="25">
        <f t="shared" ref="P1867:P1930" si="446">VLOOKUP($N1867,$N$3:$R$11,3,FALSE)</f>
        <v>12.04</v>
      </c>
      <c r="Q1867" s="25">
        <f t="shared" ref="Q1867:Q1930" si="447">VLOOKUP($N1867,$N$3:$R$11,4,FALSE)</f>
        <v>8</v>
      </c>
      <c r="R1867" s="25">
        <f t="shared" si="437"/>
        <v>14.4</v>
      </c>
      <c r="S1867" s="25">
        <f t="shared" ref="S1867:S1930" si="448">VLOOKUP($N1867,$N$3:$T$11,6,FALSE)</f>
        <v>325</v>
      </c>
      <c r="T1867" s="25">
        <f t="shared" ref="T1867:T1930" si="449">VLOOKUP($N1867,$N$3:$T$11,7,FALSE)</f>
        <v>380</v>
      </c>
    </row>
    <row r="1868" spans="1:20" hidden="1" x14ac:dyDescent="0.25">
      <c r="A1868" s="2">
        <v>45985</v>
      </c>
      <c r="B1868" s="2" t="s">
        <v>559</v>
      </c>
      <c r="C1868" s="26">
        <v>11.9</v>
      </c>
      <c r="D1868" s="48">
        <f t="shared" si="441"/>
        <v>1</v>
      </c>
      <c r="E1868" s="252">
        <v>354</v>
      </c>
      <c r="F1868" s="253">
        <f t="shared" si="442"/>
        <v>1</v>
      </c>
      <c r="G1868" s="26">
        <v>12.29</v>
      </c>
      <c r="H1868" s="48">
        <f t="shared" si="443"/>
        <v>1</v>
      </c>
      <c r="I1868" s="79">
        <f t="shared" si="444"/>
        <v>1</v>
      </c>
      <c r="N1868" s="25" t="str">
        <f t="shared" si="440"/>
        <v>ST</v>
      </c>
      <c r="O1868" s="25">
        <f t="shared" si="445"/>
        <v>11.6</v>
      </c>
      <c r="P1868" s="25">
        <f t="shared" si="446"/>
        <v>12.04</v>
      </c>
      <c r="Q1868" s="25">
        <f t="shared" si="447"/>
        <v>8</v>
      </c>
      <c r="R1868" s="25">
        <f t="shared" si="437"/>
        <v>14.4</v>
      </c>
      <c r="S1868" s="25">
        <f t="shared" si="448"/>
        <v>325</v>
      </c>
      <c r="T1868" s="25">
        <f t="shared" si="449"/>
        <v>380</v>
      </c>
    </row>
    <row r="1869" spans="1:20" hidden="1" x14ac:dyDescent="0.25">
      <c r="A1869" s="2">
        <v>45985</v>
      </c>
      <c r="B1869" s="2" t="s">
        <v>560</v>
      </c>
      <c r="C1869" s="26">
        <v>11.8</v>
      </c>
      <c r="D1869" s="48">
        <f t="shared" si="441"/>
        <v>1</v>
      </c>
      <c r="E1869" s="252">
        <v>360</v>
      </c>
      <c r="F1869" s="253">
        <f t="shared" si="442"/>
        <v>1</v>
      </c>
      <c r="G1869" s="26">
        <v>12.09</v>
      </c>
      <c r="H1869" s="48">
        <f t="shared" si="443"/>
        <v>1</v>
      </c>
      <c r="I1869" s="79">
        <f t="shared" si="444"/>
        <v>1</v>
      </c>
      <c r="N1869" s="25" t="str">
        <f t="shared" si="440"/>
        <v>ST</v>
      </c>
      <c r="O1869" s="25">
        <f t="shared" si="445"/>
        <v>11.6</v>
      </c>
      <c r="P1869" s="25">
        <f t="shared" si="446"/>
        <v>12.04</v>
      </c>
      <c r="Q1869" s="25">
        <f t="shared" si="447"/>
        <v>8</v>
      </c>
      <c r="R1869" s="25">
        <f t="shared" si="437"/>
        <v>14.4</v>
      </c>
      <c r="S1869" s="25">
        <f t="shared" si="448"/>
        <v>325</v>
      </c>
      <c r="T1869" s="25">
        <f t="shared" si="449"/>
        <v>380</v>
      </c>
    </row>
    <row r="1870" spans="1:20" hidden="1" x14ac:dyDescent="0.25">
      <c r="A1870" s="2">
        <v>45985</v>
      </c>
      <c r="B1870" s="2" t="s">
        <v>569</v>
      </c>
      <c r="C1870" s="26">
        <v>11.9</v>
      </c>
      <c r="D1870" s="48">
        <f t="shared" si="441"/>
        <v>1</v>
      </c>
      <c r="E1870" s="252">
        <v>358</v>
      </c>
      <c r="F1870" s="253">
        <f t="shared" si="442"/>
        <v>1</v>
      </c>
      <c r="G1870" s="26">
        <v>11.47</v>
      </c>
      <c r="H1870" s="48">
        <f t="shared" si="443"/>
        <v>1</v>
      </c>
      <c r="I1870" s="79">
        <f t="shared" si="444"/>
        <v>1</v>
      </c>
      <c r="N1870" s="25" t="str">
        <f t="shared" si="440"/>
        <v>ST</v>
      </c>
      <c r="O1870" s="25">
        <f t="shared" si="445"/>
        <v>11.6</v>
      </c>
      <c r="P1870" s="25">
        <f t="shared" si="446"/>
        <v>12.04</v>
      </c>
      <c r="Q1870" s="25">
        <f t="shared" si="447"/>
        <v>8</v>
      </c>
      <c r="R1870" s="25">
        <f t="shared" si="437"/>
        <v>14.4</v>
      </c>
      <c r="S1870" s="25">
        <f t="shared" si="448"/>
        <v>325</v>
      </c>
      <c r="T1870" s="25">
        <f t="shared" si="449"/>
        <v>380</v>
      </c>
    </row>
    <row r="1871" spans="1:20" hidden="1" x14ac:dyDescent="0.25">
      <c r="A1871" s="2">
        <v>45985</v>
      </c>
      <c r="B1871" s="100" t="s">
        <v>600</v>
      </c>
      <c r="C1871" s="26">
        <v>11.6</v>
      </c>
      <c r="D1871" s="48">
        <f t="shared" si="441"/>
        <v>1</v>
      </c>
      <c r="E1871" s="252">
        <v>358</v>
      </c>
      <c r="F1871" s="253">
        <f t="shared" si="442"/>
        <v>1</v>
      </c>
      <c r="G1871" s="26">
        <v>11.81</v>
      </c>
      <c r="H1871" s="48">
        <f t="shared" si="443"/>
        <v>1</v>
      </c>
      <c r="I1871" s="79">
        <f t="shared" si="444"/>
        <v>1</v>
      </c>
      <c r="N1871" s="25" t="str">
        <f t="shared" si="440"/>
        <v>CA</v>
      </c>
      <c r="O1871" s="25">
        <f t="shared" si="445"/>
        <v>11.6</v>
      </c>
      <c r="P1871" s="25">
        <f t="shared" si="446"/>
        <v>12.04</v>
      </c>
      <c r="Q1871" s="25">
        <f t="shared" si="447"/>
        <v>8</v>
      </c>
      <c r="R1871" s="25">
        <f t="shared" ref="R1871:R1934" si="450">VLOOKUP($N1871,$N$3:$R$11,5,FALSE)</f>
        <v>14.4</v>
      </c>
      <c r="S1871" s="25">
        <f t="shared" si="448"/>
        <v>325</v>
      </c>
      <c r="T1871" s="25">
        <f t="shared" si="449"/>
        <v>380</v>
      </c>
    </row>
    <row r="1872" spans="1:20" hidden="1" x14ac:dyDescent="0.25">
      <c r="A1872" s="2">
        <v>45985</v>
      </c>
      <c r="B1872" s="100" t="s">
        <v>610</v>
      </c>
      <c r="C1872" s="26">
        <v>11.9</v>
      </c>
      <c r="D1872" s="48">
        <f t="shared" si="441"/>
        <v>1</v>
      </c>
      <c r="E1872" s="252">
        <v>358</v>
      </c>
      <c r="F1872" s="253">
        <f t="shared" si="442"/>
        <v>1</v>
      </c>
      <c r="G1872" s="26">
        <v>11.24</v>
      </c>
      <c r="H1872" s="48">
        <f t="shared" si="443"/>
        <v>1</v>
      </c>
      <c r="I1872" s="79">
        <f t="shared" si="444"/>
        <v>1</v>
      </c>
      <c r="N1872" s="25" t="str">
        <f t="shared" si="440"/>
        <v>CA</v>
      </c>
      <c r="O1872" s="25">
        <f t="shared" si="445"/>
        <v>11.6</v>
      </c>
      <c r="P1872" s="25">
        <f t="shared" si="446"/>
        <v>12.04</v>
      </c>
      <c r="Q1872" s="25">
        <f t="shared" si="447"/>
        <v>8</v>
      </c>
      <c r="R1872" s="25">
        <f t="shared" si="450"/>
        <v>14.4</v>
      </c>
      <c r="S1872" s="25">
        <f t="shared" si="448"/>
        <v>325</v>
      </c>
      <c r="T1872" s="25">
        <f t="shared" si="449"/>
        <v>380</v>
      </c>
    </row>
    <row r="1873" spans="1:20" hidden="1" x14ac:dyDescent="0.25">
      <c r="A1873" s="2">
        <v>45985</v>
      </c>
      <c r="B1873" s="100" t="s">
        <v>611</v>
      </c>
      <c r="C1873" s="26">
        <v>11.8</v>
      </c>
      <c r="D1873" s="48">
        <f t="shared" si="441"/>
        <v>1</v>
      </c>
      <c r="E1873" s="252">
        <v>368</v>
      </c>
      <c r="F1873" s="253">
        <f t="shared" si="442"/>
        <v>1</v>
      </c>
      <c r="G1873" s="26">
        <v>10.88</v>
      </c>
      <c r="H1873" s="48">
        <f t="shared" si="443"/>
        <v>1</v>
      </c>
      <c r="I1873" s="79">
        <f t="shared" si="444"/>
        <v>1</v>
      </c>
      <c r="N1873" s="25" t="str">
        <f t="shared" si="440"/>
        <v>CA</v>
      </c>
      <c r="O1873" s="25">
        <f t="shared" si="445"/>
        <v>11.6</v>
      </c>
      <c r="P1873" s="25">
        <f t="shared" si="446"/>
        <v>12.04</v>
      </c>
      <c r="Q1873" s="25">
        <f t="shared" si="447"/>
        <v>8</v>
      </c>
      <c r="R1873" s="25">
        <f t="shared" si="450"/>
        <v>14.4</v>
      </c>
      <c r="S1873" s="25">
        <f t="shared" si="448"/>
        <v>325</v>
      </c>
      <c r="T1873" s="25">
        <f t="shared" si="449"/>
        <v>380</v>
      </c>
    </row>
    <row r="1874" spans="1:20" hidden="1" x14ac:dyDescent="0.25">
      <c r="A1874" s="2">
        <v>45986</v>
      </c>
      <c r="B1874" s="100" t="s">
        <v>612</v>
      </c>
      <c r="C1874" s="26">
        <v>11.9</v>
      </c>
      <c r="D1874" s="48">
        <f t="shared" si="441"/>
        <v>1</v>
      </c>
      <c r="E1874" s="252">
        <v>374</v>
      </c>
      <c r="F1874" s="253">
        <f t="shared" si="442"/>
        <v>1</v>
      </c>
      <c r="G1874" s="26">
        <v>12.11</v>
      </c>
      <c r="H1874" s="48">
        <f t="shared" si="443"/>
        <v>1</v>
      </c>
      <c r="I1874" s="79">
        <f t="shared" si="444"/>
        <v>1</v>
      </c>
      <c r="N1874" s="25" t="str">
        <f t="shared" si="440"/>
        <v>CA</v>
      </c>
      <c r="O1874" s="25">
        <f t="shared" si="445"/>
        <v>11.6</v>
      </c>
      <c r="P1874" s="25">
        <f t="shared" si="446"/>
        <v>12.04</v>
      </c>
      <c r="Q1874" s="25">
        <f t="shared" si="447"/>
        <v>8</v>
      </c>
      <c r="R1874" s="25">
        <f t="shared" si="450"/>
        <v>14.4</v>
      </c>
      <c r="S1874" s="25">
        <f t="shared" si="448"/>
        <v>325</v>
      </c>
      <c r="T1874" s="25">
        <f t="shared" si="449"/>
        <v>380</v>
      </c>
    </row>
    <row r="1875" spans="1:20" hidden="1" x14ac:dyDescent="0.25">
      <c r="A1875" s="2">
        <v>45986</v>
      </c>
      <c r="B1875" s="100" t="s">
        <v>613</v>
      </c>
      <c r="C1875" s="26">
        <v>11.8</v>
      </c>
      <c r="D1875" s="48">
        <f t="shared" si="441"/>
        <v>1</v>
      </c>
      <c r="E1875" s="252">
        <v>363</v>
      </c>
      <c r="F1875" s="253">
        <f t="shared" si="442"/>
        <v>1</v>
      </c>
      <c r="G1875" s="26">
        <v>12.01</v>
      </c>
      <c r="H1875" s="48">
        <f t="shared" si="443"/>
        <v>1</v>
      </c>
      <c r="I1875" s="79">
        <f t="shared" si="444"/>
        <v>1</v>
      </c>
      <c r="N1875" s="25" t="str">
        <f t="shared" si="440"/>
        <v>CA</v>
      </c>
      <c r="O1875" s="25">
        <f t="shared" si="445"/>
        <v>11.6</v>
      </c>
      <c r="P1875" s="25">
        <f t="shared" si="446"/>
        <v>12.04</v>
      </c>
      <c r="Q1875" s="25">
        <f t="shared" si="447"/>
        <v>8</v>
      </c>
      <c r="R1875" s="25">
        <f t="shared" si="450"/>
        <v>14.4</v>
      </c>
      <c r="S1875" s="25">
        <f t="shared" si="448"/>
        <v>325</v>
      </c>
      <c r="T1875" s="25">
        <f t="shared" si="449"/>
        <v>380</v>
      </c>
    </row>
    <row r="1876" spans="1:20" hidden="1" x14ac:dyDescent="0.25">
      <c r="A1876" s="2">
        <v>45986</v>
      </c>
      <c r="B1876" s="100" t="s">
        <v>614</v>
      </c>
      <c r="C1876" s="26">
        <v>11.7</v>
      </c>
      <c r="D1876" s="48">
        <f t="shared" si="441"/>
        <v>1</v>
      </c>
      <c r="E1876" s="270">
        <v>388</v>
      </c>
      <c r="F1876" s="253">
        <f t="shared" si="442"/>
        <v>0</v>
      </c>
      <c r="G1876" s="26">
        <v>12.11</v>
      </c>
      <c r="H1876" s="48">
        <f t="shared" si="443"/>
        <v>1</v>
      </c>
      <c r="I1876" s="79">
        <f t="shared" si="444"/>
        <v>0</v>
      </c>
      <c r="N1876" s="25" t="str">
        <f t="shared" si="440"/>
        <v>CA</v>
      </c>
      <c r="O1876" s="25">
        <f t="shared" si="445"/>
        <v>11.6</v>
      </c>
      <c r="P1876" s="25">
        <f t="shared" si="446"/>
        <v>12.04</v>
      </c>
      <c r="Q1876" s="25">
        <f t="shared" si="447"/>
        <v>8</v>
      </c>
      <c r="R1876" s="25">
        <f t="shared" si="450"/>
        <v>14.4</v>
      </c>
      <c r="S1876" s="25">
        <f t="shared" si="448"/>
        <v>325</v>
      </c>
      <c r="T1876" s="25">
        <f t="shared" si="449"/>
        <v>380</v>
      </c>
    </row>
    <row r="1877" spans="1:20" hidden="1" x14ac:dyDescent="0.25">
      <c r="A1877" s="2">
        <v>45986</v>
      </c>
      <c r="B1877" s="100" t="s">
        <v>615</v>
      </c>
      <c r="C1877" s="411">
        <v>11.4</v>
      </c>
      <c r="D1877" s="48">
        <f t="shared" si="441"/>
        <v>0</v>
      </c>
      <c r="E1877" s="270">
        <v>427</v>
      </c>
      <c r="F1877" s="253">
        <f t="shared" si="442"/>
        <v>0</v>
      </c>
      <c r="G1877" s="26">
        <v>12.08</v>
      </c>
      <c r="H1877" s="48">
        <f t="shared" si="443"/>
        <v>1</v>
      </c>
      <c r="I1877" s="79">
        <f t="shared" si="444"/>
        <v>0</v>
      </c>
      <c r="N1877" s="25" t="str">
        <f t="shared" si="440"/>
        <v>CA</v>
      </c>
      <c r="O1877" s="25">
        <f t="shared" si="445"/>
        <v>11.6</v>
      </c>
      <c r="P1877" s="25">
        <f t="shared" si="446"/>
        <v>12.04</v>
      </c>
      <c r="Q1877" s="25">
        <f t="shared" si="447"/>
        <v>8</v>
      </c>
      <c r="R1877" s="25">
        <f t="shared" si="450"/>
        <v>14.4</v>
      </c>
      <c r="S1877" s="25">
        <f t="shared" si="448"/>
        <v>325</v>
      </c>
      <c r="T1877" s="25">
        <f t="shared" si="449"/>
        <v>380</v>
      </c>
    </row>
    <row r="1878" spans="1:20" hidden="1" x14ac:dyDescent="0.25">
      <c r="A1878" s="2">
        <v>45986</v>
      </c>
      <c r="B1878" s="100" t="s">
        <v>616</v>
      </c>
      <c r="C1878" s="26">
        <v>11.6</v>
      </c>
      <c r="D1878" s="48">
        <f t="shared" si="441"/>
        <v>1</v>
      </c>
      <c r="E1878" s="270">
        <v>386</v>
      </c>
      <c r="F1878" s="253">
        <f t="shared" si="442"/>
        <v>0</v>
      </c>
      <c r="G1878" s="26">
        <v>13.17</v>
      </c>
      <c r="H1878" s="48">
        <f t="shared" si="443"/>
        <v>1</v>
      </c>
      <c r="I1878" s="79">
        <f t="shared" si="444"/>
        <v>0</v>
      </c>
      <c r="N1878" s="25" t="str">
        <f t="shared" si="440"/>
        <v>CA</v>
      </c>
      <c r="O1878" s="25">
        <f t="shared" si="445"/>
        <v>11.6</v>
      </c>
      <c r="P1878" s="25">
        <f t="shared" si="446"/>
        <v>12.04</v>
      </c>
      <c r="Q1878" s="25">
        <f t="shared" si="447"/>
        <v>8</v>
      </c>
      <c r="R1878" s="25">
        <f t="shared" si="450"/>
        <v>14.4</v>
      </c>
      <c r="S1878" s="25">
        <f t="shared" si="448"/>
        <v>325</v>
      </c>
      <c r="T1878" s="25">
        <f t="shared" si="449"/>
        <v>380</v>
      </c>
    </row>
    <row r="1879" spans="1:20" hidden="1" x14ac:dyDescent="0.25">
      <c r="A1879" s="2">
        <v>45986</v>
      </c>
      <c r="B1879" s="100" t="s">
        <v>552</v>
      </c>
      <c r="C1879" s="26">
        <v>17.100000000000001</v>
      </c>
      <c r="D1879" s="48">
        <f t="shared" si="441"/>
        <v>1</v>
      </c>
      <c r="E1879" s="252">
        <v>376</v>
      </c>
      <c r="F1879" s="253">
        <f t="shared" si="442"/>
        <v>1</v>
      </c>
      <c r="G1879" s="26">
        <v>16.899999999999999</v>
      </c>
      <c r="H1879" s="48">
        <f t="shared" si="443"/>
        <v>1</v>
      </c>
      <c r="I1879" s="79">
        <f t="shared" si="444"/>
        <v>1</v>
      </c>
      <c r="N1879" s="25" t="str">
        <f t="shared" si="440"/>
        <v>GU</v>
      </c>
      <c r="O1879" s="25">
        <f t="shared" si="445"/>
        <v>17</v>
      </c>
      <c r="P1879" s="25">
        <f t="shared" si="446"/>
        <v>17.54</v>
      </c>
      <c r="Q1879" s="25">
        <f t="shared" si="447"/>
        <v>14</v>
      </c>
      <c r="R1879" s="25">
        <f t="shared" si="450"/>
        <v>18.399999999999999</v>
      </c>
      <c r="S1879" s="25">
        <f t="shared" si="448"/>
        <v>355</v>
      </c>
      <c r="T1879" s="25">
        <f t="shared" si="449"/>
        <v>410</v>
      </c>
    </row>
    <row r="1880" spans="1:20" hidden="1" x14ac:dyDescent="0.25">
      <c r="A1880" s="2">
        <v>45986</v>
      </c>
      <c r="B1880" s="100" t="s">
        <v>553</v>
      </c>
      <c r="C1880" s="26">
        <v>17.2</v>
      </c>
      <c r="D1880" s="48">
        <f t="shared" si="441"/>
        <v>1</v>
      </c>
      <c r="E1880" s="252">
        <v>390</v>
      </c>
      <c r="F1880" s="253">
        <f t="shared" si="442"/>
        <v>1</v>
      </c>
      <c r="G1880" s="26">
        <v>16.95</v>
      </c>
      <c r="H1880" s="48">
        <f t="shared" si="443"/>
        <v>1</v>
      </c>
      <c r="I1880" s="79">
        <f t="shared" si="444"/>
        <v>1</v>
      </c>
      <c r="N1880" s="25" t="str">
        <f t="shared" si="440"/>
        <v>GU</v>
      </c>
      <c r="O1880" s="25">
        <f t="shared" si="445"/>
        <v>17</v>
      </c>
      <c r="P1880" s="25">
        <f t="shared" si="446"/>
        <v>17.54</v>
      </c>
      <c r="Q1880" s="25">
        <f t="shared" si="447"/>
        <v>14</v>
      </c>
      <c r="R1880" s="25">
        <f t="shared" si="450"/>
        <v>18.399999999999999</v>
      </c>
      <c r="S1880" s="25">
        <f t="shared" si="448"/>
        <v>355</v>
      </c>
      <c r="T1880" s="25">
        <f t="shared" si="449"/>
        <v>410</v>
      </c>
    </row>
    <row r="1881" spans="1:20" hidden="1" x14ac:dyDescent="0.25">
      <c r="A1881" s="2">
        <v>45986</v>
      </c>
      <c r="B1881" s="100" t="s">
        <v>554</v>
      </c>
      <c r="C1881" s="26">
        <v>17.2</v>
      </c>
      <c r="D1881" s="48">
        <f t="shared" si="441"/>
        <v>1</v>
      </c>
      <c r="E1881" s="252">
        <v>403</v>
      </c>
      <c r="F1881" s="253">
        <f t="shared" si="442"/>
        <v>1</v>
      </c>
      <c r="G1881" s="26">
        <v>16.04</v>
      </c>
      <c r="H1881" s="48">
        <f t="shared" si="443"/>
        <v>1</v>
      </c>
      <c r="I1881" s="79">
        <f t="shared" si="444"/>
        <v>1</v>
      </c>
      <c r="N1881" s="25" t="str">
        <f t="shared" si="440"/>
        <v>GU</v>
      </c>
      <c r="O1881" s="25">
        <f t="shared" si="445"/>
        <v>17</v>
      </c>
      <c r="P1881" s="25">
        <f t="shared" si="446"/>
        <v>17.54</v>
      </c>
      <c r="Q1881" s="25">
        <f t="shared" si="447"/>
        <v>14</v>
      </c>
      <c r="R1881" s="25">
        <f t="shared" si="450"/>
        <v>18.399999999999999</v>
      </c>
      <c r="S1881" s="25">
        <f t="shared" si="448"/>
        <v>355</v>
      </c>
      <c r="T1881" s="25">
        <f t="shared" si="449"/>
        <v>410</v>
      </c>
    </row>
    <row r="1882" spans="1:20" hidden="1" x14ac:dyDescent="0.25">
      <c r="A1882" s="2">
        <v>45986</v>
      </c>
      <c r="B1882" s="100" t="s">
        <v>601</v>
      </c>
      <c r="C1882" s="26">
        <v>17.399999999999999</v>
      </c>
      <c r="D1882" s="48">
        <f t="shared" si="441"/>
        <v>1</v>
      </c>
      <c r="E1882" s="252">
        <v>393</v>
      </c>
      <c r="F1882" s="253">
        <f t="shared" si="442"/>
        <v>1</v>
      </c>
      <c r="G1882" s="26">
        <v>17.12</v>
      </c>
      <c r="H1882" s="48">
        <f t="shared" si="443"/>
        <v>1</v>
      </c>
      <c r="I1882" s="79">
        <f t="shared" si="444"/>
        <v>1</v>
      </c>
      <c r="N1882" s="25" t="str">
        <f t="shared" si="440"/>
        <v>GU</v>
      </c>
      <c r="O1882" s="25">
        <f t="shared" si="445"/>
        <v>17</v>
      </c>
      <c r="P1882" s="25">
        <f t="shared" si="446"/>
        <v>17.54</v>
      </c>
      <c r="Q1882" s="25">
        <f t="shared" si="447"/>
        <v>14</v>
      </c>
      <c r="R1882" s="25">
        <f t="shared" si="450"/>
        <v>18.399999999999999</v>
      </c>
      <c r="S1882" s="25">
        <f t="shared" si="448"/>
        <v>355</v>
      </c>
      <c r="T1882" s="25">
        <f t="shared" si="449"/>
        <v>410</v>
      </c>
    </row>
    <row r="1883" spans="1:20" hidden="1" x14ac:dyDescent="0.25">
      <c r="A1883" s="2">
        <v>45987</v>
      </c>
      <c r="B1883" s="100" t="s">
        <v>602</v>
      </c>
      <c r="C1883" s="26">
        <v>17</v>
      </c>
      <c r="D1883" s="48">
        <f t="shared" si="441"/>
        <v>1</v>
      </c>
      <c r="E1883" s="252">
        <v>370</v>
      </c>
      <c r="F1883" s="253">
        <f t="shared" si="442"/>
        <v>1</v>
      </c>
      <c r="G1883" s="26">
        <v>16.72</v>
      </c>
      <c r="H1883" s="48">
        <f t="shared" si="443"/>
        <v>1</v>
      </c>
      <c r="I1883" s="79">
        <f t="shared" si="444"/>
        <v>1</v>
      </c>
      <c r="N1883" s="25" t="str">
        <f t="shared" si="440"/>
        <v>GU</v>
      </c>
      <c r="O1883" s="25">
        <f t="shared" si="445"/>
        <v>17</v>
      </c>
      <c r="P1883" s="25">
        <f t="shared" si="446"/>
        <v>17.54</v>
      </c>
      <c r="Q1883" s="25">
        <f t="shared" si="447"/>
        <v>14</v>
      </c>
      <c r="R1883" s="25">
        <f t="shared" si="450"/>
        <v>18.399999999999999</v>
      </c>
      <c r="S1883" s="25">
        <f t="shared" si="448"/>
        <v>355</v>
      </c>
      <c r="T1883" s="25">
        <f t="shared" si="449"/>
        <v>410</v>
      </c>
    </row>
    <row r="1884" spans="1:20" hidden="1" x14ac:dyDescent="0.25">
      <c r="A1884" s="2">
        <v>45987</v>
      </c>
      <c r="B1884" s="100" t="s">
        <v>603</v>
      </c>
      <c r="C1884" s="26">
        <v>17.100000000000001</v>
      </c>
      <c r="D1884" s="48">
        <f t="shared" si="441"/>
        <v>1</v>
      </c>
      <c r="E1884" s="252">
        <v>381</v>
      </c>
      <c r="F1884" s="253">
        <f t="shared" si="442"/>
        <v>1</v>
      </c>
      <c r="G1884" s="26">
        <v>17.88</v>
      </c>
      <c r="H1884" s="48">
        <f t="shared" ref="H1884:H1900" si="451">IF(+(IF(G1884&lt;Q1884,0,IF(G1884&gt;R1884,0,1)))=1,1,0)</f>
        <v>1</v>
      </c>
      <c r="I1884" s="79">
        <f t="shared" ref="I1884:I1900" si="452">IF(+(IF(C1884&lt;O1884,0,IF(C1884&gt;P1884,0,1)))+(IF(E1884&lt;S1884,0,IF(E1884&gt;T1884,0,1)))+(IF(G1884&lt;Q1884,0,IF(G1884&gt;R1884,0,1)))=3,1,0)</f>
        <v>1</v>
      </c>
      <c r="N1884" s="25" t="str">
        <f t="shared" si="440"/>
        <v>GU</v>
      </c>
      <c r="O1884" s="25">
        <f t="shared" si="445"/>
        <v>17</v>
      </c>
      <c r="P1884" s="25">
        <f t="shared" si="446"/>
        <v>17.54</v>
      </c>
      <c r="Q1884" s="25">
        <f t="shared" si="447"/>
        <v>14</v>
      </c>
      <c r="R1884" s="25">
        <f t="shared" si="450"/>
        <v>18.399999999999999</v>
      </c>
      <c r="S1884" s="25">
        <f t="shared" si="448"/>
        <v>355</v>
      </c>
      <c r="T1884" s="25">
        <f t="shared" si="449"/>
        <v>410</v>
      </c>
    </row>
    <row r="1885" spans="1:20" hidden="1" x14ac:dyDescent="0.25">
      <c r="A1885" s="2">
        <v>45988</v>
      </c>
      <c r="B1885" s="100" t="s">
        <v>604</v>
      </c>
      <c r="C1885" s="411">
        <v>16.7</v>
      </c>
      <c r="D1885" s="48">
        <f t="shared" si="441"/>
        <v>0</v>
      </c>
      <c r="E1885" s="309">
        <v>392</v>
      </c>
      <c r="F1885" s="253">
        <f t="shared" si="442"/>
        <v>1</v>
      </c>
      <c r="G1885" s="26">
        <v>17.11</v>
      </c>
      <c r="H1885" s="48">
        <f t="shared" si="451"/>
        <v>1</v>
      </c>
      <c r="I1885" s="79">
        <f t="shared" si="452"/>
        <v>0</v>
      </c>
      <c r="N1885" s="25" t="str">
        <f t="shared" si="440"/>
        <v>GU</v>
      </c>
      <c r="O1885" s="25">
        <f t="shared" si="445"/>
        <v>17</v>
      </c>
      <c r="P1885" s="25">
        <f t="shared" si="446"/>
        <v>17.54</v>
      </c>
      <c r="Q1885" s="25">
        <f t="shared" si="447"/>
        <v>14</v>
      </c>
      <c r="R1885" s="25">
        <f t="shared" si="450"/>
        <v>18.399999999999999</v>
      </c>
      <c r="S1885" s="25">
        <f t="shared" si="448"/>
        <v>355</v>
      </c>
      <c r="T1885" s="25">
        <f t="shared" si="449"/>
        <v>410</v>
      </c>
    </row>
    <row r="1886" spans="1:20" hidden="1" x14ac:dyDescent="0.25">
      <c r="A1886" s="2">
        <v>45988</v>
      </c>
      <c r="B1886" s="100" t="s">
        <v>605</v>
      </c>
      <c r="C1886" s="26">
        <v>17.399999999999999</v>
      </c>
      <c r="D1886" s="48">
        <f t="shared" si="441"/>
        <v>1</v>
      </c>
      <c r="E1886" s="270">
        <v>430</v>
      </c>
      <c r="F1886" s="253">
        <f t="shared" si="442"/>
        <v>0</v>
      </c>
      <c r="G1886" s="26">
        <v>17.010000000000002</v>
      </c>
      <c r="H1886" s="48">
        <f t="shared" si="451"/>
        <v>1</v>
      </c>
      <c r="I1886" s="79">
        <f t="shared" si="452"/>
        <v>0</v>
      </c>
      <c r="N1886" s="25" t="str">
        <f t="shared" si="440"/>
        <v>GU</v>
      </c>
      <c r="O1886" s="25">
        <f t="shared" si="445"/>
        <v>17</v>
      </c>
      <c r="P1886" s="25">
        <f t="shared" si="446"/>
        <v>17.54</v>
      </c>
      <c r="Q1886" s="25">
        <f t="shared" si="447"/>
        <v>14</v>
      </c>
      <c r="R1886" s="25">
        <f t="shared" si="450"/>
        <v>18.399999999999999</v>
      </c>
      <c r="S1886" s="25">
        <f t="shared" si="448"/>
        <v>355</v>
      </c>
      <c r="T1886" s="25">
        <f t="shared" si="449"/>
        <v>410</v>
      </c>
    </row>
    <row r="1887" spans="1:20" hidden="1" x14ac:dyDescent="0.25">
      <c r="A1887" s="2">
        <v>45989</v>
      </c>
      <c r="B1887" s="100" t="s">
        <v>617</v>
      </c>
      <c r="C1887" s="26">
        <v>11.8</v>
      </c>
      <c r="D1887" s="48">
        <f t="shared" si="441"/>
        <v>1</v>
      </c>
      <c r="E1887" s="252">
        <v>329</v>
      </c>
      <c r="F1887" s="253">
        <f t="shared" si="442"/>
        <v>1</v>
      </c>
      <c r="G1887" s="26">
        <v>11.49</v>
      </c>
      <c r="H1887" s="48">
        <f t="shared" si="451"/>
        <v>1</v>
      </c>
      <c r="I1887" s="79">
        <f t="shared" si="452"/>
        <v>1</v>
      </c>
      <c r="N1887" s="25" t="str">
        <f t="shared" si="440"/>
        <v>CA</v>
      </c>
      <c r="O1887" s="25">
        <f t="shared" si="445"/>
        <v>11.6</v>
      </c>
      <c r="P1887" s="25">
        <f t="shared" si="446"/>
        <v>12.04</v>
      </c>
      <c r="Q1887" s="25">
        <f t="shared" si="447"/>
        <v>8</v>
      </c>
      <c r="R1887" s="25">
        <f t="shared" si="450"/>
        <v>14.4</v>
      </c>
      <c r="S1887" s="25">
        <f t="shared" si="448"/>
        <v>325</v>
      </c>
      <c r="T1887" s="25">
        <f t="shared" si="449"/>
        <v>380</v>
      </c>
    </row>
    <row r="1888" spans="1:20" hidden="1" x14ac:dyDescent="0.25">
      <c r="A1888" s="2">
        <v>45989</v>
      </c>
      <c r="B1888" s="100" t="s">
        <v>618</v>
      </c>
      <c r="C1888" s="26">
        <v>11.7</v>
      </c>
      <c r="D1888" s="48">
        <f t="shared" si="441"/>
        <v>1</v>
      </c>
      <c r="E1888" s="252">
        <v>347</v>
      </c>
      <c r="F1888" s="253">
        <f t="shared" si="442"/>
        <v>1</v>
      </c>
      <c r="G1888" s="26">
        <v>11.83</v>
      </c>
      <c r="H1888" s="48">
        <f t="shared" si="451"/>
        <v>1</v>
      </c>
      <c r="I1888" s="79">
        <f t="shared" si="452"/>
        <v>1</v>
      </c>
      <c r="N1888" s="25" t="str">
        <f t="shared" si="440"/>
        <v>CA</v>
      </c>
      <c r="O1888" s="25">
        <f t="shared" si="445"/>
        <v>11.6</v>
      </c>
      <c r="P1888" s="25">
        <f t="shared" si="446"/>
        <v>12.04</v>
      </c>
      <c r="Q1888" s="25">
        <f t="shared" si="447"/>
        <v>8</v>
      </c>
      <c r="R1888" s="25">
        <f t="shared" si="450"/>
        <v>14.4</v>
      </c>
      <c r="S1888" s="25">
        <f t="shared" si="448"/>
        <v>325</v>
      </c>
      <c r="T1888" s="25">
        <f t="shared" si="449"/>
        <v>380</v>
      </c>
    </row>
    <row r="1889" spans="1:20" hidden="1" x14ac:dyDescent="0.25">
      <c r="A1889" s="2">
        <v>45989</v>
      </c>
      <c r="B1889" s="100" t="s">
        <v>619</v>
      </c>
      <c r="C1889" s="26">
        <v>11.6</v>
      </c>
      <c r="D1889" s="48">
        <f t="shared" si="441"/>
        <v>1</v>
      </c>
      <c r="E1889" s="252">
        <v>349</v>
      </c>
      <c r="F1889" s="253">
        <f t="shared" si="442"/>
        <v>1</v>
      </c>
      <c r="G1889" s="26">
        <v>11.12</v>
      </c>
      <c r="H1889" s="48">
        <f t="shared" si="451"/>
        <v>1</v>
      </c>
      <c r="I1889" s="79">
        <f t="shared" si="452"/>
        <v>1</v>
      </c>
      <c r="N1889" s="25" t="str">
        <f t="shared" si="440"/>
        <v>CA</v>
      </c>
      <c r="O1889" s="25">
        <f t="shared" si="445"/>
        <v>11.6</v>
      </c>
      <c r="P1889" s="25">
        <f t="shared" si="446"/>
        <v>12.04</v>
      </c>
      <c r="Q1889" s="25">
        <f t="shared" si="447"/>
        <v>8</v>
      </c>
      <c r="R1889" s="25">
        <f t="shared" si="450"/>
        <v>14.4</v>
      </c>
      <c r="S1889" s="25">
        <f t="shared" si="448"/>
        <v>325</v>
      </c>
      <c r="T1889" s="25">
        <f t="shared" si="449"/>
        <v>380</v>
      </c>
    </row>
    <row r="1890" spans="1:20" hidden="1" x14ac:dyDescent="0.25">
      <c r="A1890" s="2">
        <v>45989</v>
      </c>
      <c r="B1890" s="100" t="s">
        <v>620</v>
      </c>
      <c r="C1890" s="26">
        <v>11.8</v>
      </c>
      <c r="D1890" s="48">
        <f t="shared" si="441"/>
        <v>1</v>
      </c>
      <c r="E1890" s="270">
        <v>405</v>
      </c>
      <c r="F1890" s="253">
        <f t="shared" si="442"/>
        <v>0</v>
      </c>
      <c r="G1890" s="26">
        <v>11.66</v>
      </c>
      <c r="H1890" s="48">
        <f t="shared" si="451"/>
        <v>1</v>
      </c>
      <c r="I1890" s="79">
        <f t="shared" si="452"/>
        <v>0</v>
      </c>
      <c r="N1890" s="25" t="str">
        <f t="shared" si="440"/>
        <v>CA</v>
      </c>
      <c r="O1890" s="25">
        <f t="shared" si="445"/>
        <v>11.6</v>
      </c>
      <c r="P1890" s="25">
        <f t="shared" si="446"/>
        <v>12.04</v>
      </c>
      <c r="Q1890" s="25">
        <f t="shared" si="447"/>
        <v>8</v>
      </c>
      <c r="R1890" s="25">
        <f t="shared" si="450"/>
        <v>14.4</v>
      </c>
      <c r="S1890" s="25">
        <f t="shared" si="448"/>
        <v>325</v>
      </c>
      <c r="T1890" s="25">
        <f t="shared" si="449"/>
        <v>380</v>
      </c>
    </row>
    <row r="1891" spans="1:20" hidden="1" x14ac:dyDescent="0.25">
      <c r="A1891" s="2">
        <v>45989</v>
      </c>
      <c r="B1891" s="100" t="s">
        <v>621</v>
      </c>
      <c r="C1891" s="26">
        <v>11.8</v>
      </c>
      <c r="D1891" s="48">
        <f t="shared" si="441"/>
        <v>1</v>
      </c>
      <c r="E1891" s="270">
        <v>446</v>
      </c>
      <c r="F1891" s="253">
        <f t="shared" si="442"/>
        <v>0</v>
      </c>
      <c r="G1891" s="26">
        <v>11.22</v>
      </c>
      <c r="H1891" s="48">
        <f t="shared" si="451"/>
        <v>1</v>
      </c>
      <c r="I1891" s="79">
        <f t="shared" si="452"/>
        <v>0</v>
      </c>
      <c r="N1891" s="25" t="str">
        <f t="shared" ref="N1891:N1954" si="453">LEFT(B1891,2)</f>
        <v>CA</v>
      </c>
      <c r="O1891" s="25">
        <f t="shared" si="445"/>
        <v>11.6</v>
      </c>
      <c r="P1891" s="25">
        <f t="shared" si="446"/>
        <v>12.04</v>
      </c>
      <c r="Q1891" s="25">
        <f t="shared" si="447"/>
        <v>8</v>
      </c>
      <c r="R1891" s="25">
        <f t="shared" si="450"/>
        <v>14.4</v>
      </c>
      <c r="S1891" s="25">
        <f t="shared" si="448"/>
        <v>325</v>
      </c>
      <c r="T1891" s="25">
        <f t="shared" si="449"/>
        <v>380</v>
      </c>
    </row>
    <row r="1892" spans="1:20" hidden="1" x14ac:dyDescent="0.25">
      <c r="A1892" s="2">
        <v>45990</v>
      </c>
      <c r="B1892" s="100" t="s">
        <v>622</v>
      </c>
      <c r="C1892" s="411">
        <v>11.5</v>
      </c>
      <c r="D1892" s="48">
        <f t="shared" si="441"/>
        <v>0</v>
      </c>
      <c r="E1892" s="270">
        <v>385</v>
      </c>
      <c r="F1892" s="253">
        <f t="shared" si="442"/>
        <v>0</v>
      </c>
      <c r="G1892" s="26">
        <v>11.41</v>
      </c>
      <c r="H1892" s="48">
        <f t="shared" si="451"/>
        <v>1</v>
      </c>
      <c r="I1892" s="79">
        <f t="shared" si="452"/>
        <v>0</v>
      </c>
      <c r="N1892" s="25" t="str">
        <f t="shared" si="453"/>
        <v>CA</v>
      </c>
      <c r="O1892" s="25">
        <f t="shared" si="445"/>
        <v>11.6</v>
      </c>
      <c r="P1892" s="25">
        <f t="shared" si="446"/>
        <v>12.04</v>
      </c>
      <c r="Q1892" s="25">
        <f t="shared" si="447"/>
        <v>8</v>
      </c>
      <c r="R1892" s="25">
        <f t="shared" si="450"/>
        <v>14.4</v>
      </c>
      <c r="S1892" s="25">
        <f t="shared" si="448"/>
        <v>325</v>
      </c>
      <c r="T1892" s="25">
        <f t="shared" si="449"/>
        <v>380</v>
      </c>
    </row>
    <row r="1893" spans="1:20" hidden="1" x14ac:dyDescent="0.25">
      <c r="A1893" s="2">
        <v>45990</v>
      </c>
      <c r="B1893" s="100" t="s">
        <v>623</v>
      </c>
      <c r="C1893" s="26">
        <v>11.7</v>
      </c>
      <c r="D1893" s="48">
        <f t="shared" si="441"/>
        <v>1</v>
      </c>
      <c r="E1893" s="270">
        <v>393</v>
      </c>
      <c r="F1893" s="253">
        <f t="shared" si="442"/>
        <v>0</v>
      </c>
      <c r="G1893" s="26">
        <v>12.12</v>
      </c>
      <c r="H1893" s="48">
        <f t="shared" si="451"/>
        <v>1</v>
      </c>
      <c r="I1893" s="79">
        <f t="shared" si="452"/>
        <v>0</v>
      </c>
      <c r="N1893" s="25" t="str">
        <f t="shared" si="453"/>
        <v>CA</v>
      </c>
      <c r="O1893" s="25">
        <f t="shared" si="445"/>
        <v>11.6</v>
      </c>
      <c r="P1893" s="25">
        <f t="shared" si="446"/>
        <v>12.04</v>
      </c>
      <c r="Q1893" s="25">
        <f t="shared" si="447"/>
        <v>8</v>
      </c>
      <c r="R1893" s="25">
        <f t="shared" si="450"/>
        <v>14.4</v>
      </c>
      <c r="S1893" s="25">
        <f t="shared" si="448"/>
        <v>325</v>
      </c>
      <c r="T1893" s="25">
        <f t="shared" si="449"/>
        <v>380</v>
      </c>
    </row>
    <row r="1894" spans="1:20" hidden="1" x14ac:dyDescent="0.25">
      <c r="A1894" s="2">
        <v>45990</v>
      </c>
      <c r="B1894" s="100" t="s">
        <v>840</v>
      </c>
      <c r="C1894" s="26">
        <v>11.6</v>
      </c>
      <c r="D1894" s="48">
        <f t="shared" si="441"/>
        <v>1</v>
      </c>
      <c r="E1894" s="252">
        <v>377</v>
      </c>
      <c r="F1894" s="253">
        <f t="shared" si="442"/>
        <v>1</v>
      </c>
      <c r="G1894" s="26">
        <v>12.75</v>
      </c>
      <c r="H1894" s="48">
        <f t="shared" si="451"/>
        <v>1</v>
      </c>
      <c r="I1894" s="79">
        <f t="shared" si="452"/>
        <v>1</v>
      </c>
      <c r="N1894" s="25" t="str">
        <f t="shared" si="453"/>
        <v>CA</v>
      </c>
      <c r="O1894" s="25">
        <f t="shared" si="445"/>
        <v>11.6</v>
      </c>
      <c r="P1894" s="25">
        <f t="shared" si="446"/>
        <v>12.04</v>
      </c>
      <c r="Q1894" s="25">
        <f t="shared" si="447"/>
        <v>8</v>
      </c>
      <c r="R1894" s="25">
        <f t="shared" si="450"/>
        <v>14.4</v>
      </c>
      <c r="S1894" s="25">
        <f t="shared" si="448"/>
        <v>325</v>
      </c>
      <c r="T1894" s="25">
        <f t="shared" si="449"/>
        <v>380</v>
      </c>
    </row>
    <row r="1895" spans="1:20" hidden="1" x14ac:dyDescent="0.25">
      <c r="A1895" s="2">
        <v>45990</v>
      </c>
      <c r="B1895" s="100" t="s">
        <v>841</v>
      </c>
      <c r="C1895" s="26">
        <v>11.7</v>
      </c>
      <c r="D1895" s="48">
        <f t="shared" ref="D1895:D1900" si="454">IF(+(IF(C1895&lt;O1895,0,IF(C1895&gt;P1895,0,1)))=1,1,0)</f>
        <v>1</v>
      </c>
      <c r="E1895" s="252">
        <v>367</v>
      </c>
      <c r="F1895" s="253">
        <f t="shared" ref="F1895:F1900" si="455">IF(+(IF(E1895&lt;S1895,0,IF(E1895&gt;T1895,0,1)))=1,1,0)</f>
        <v>1</v>
      </c>
      <c r="G1895" s="26">
        <v>13.19</v>
      </c>
      <c r="H1895" s="48">
        <f t="shared" si="451"/>
        <v>1</v>
      </c>
      <c r="I1895" s="79">
        <f t="shared" si="452"/>
        <v>1</v>
      </c>
      <c r="N1895" s="25" t="str">
        <f t="shared" si="453"/>
        <v>CA</v>
      </c>
      <c r="O1895" s="25">
        <f t="shared" si="445"/>
        <v>11.6</v>
      </c>
      <c r="P1895" s="25">
        <f t="shared" si="446"/>
        <v>12.04</v>
      </c>
      <c r="Q1895" s="25">
        <f t="shared" si="447"/>
        <v>8</v>
      </c>
      <c r="R1895" s="25">
        <f t="shared" si="450"/>
        <v>14.4</v>
      </c>
      <c r="S1895" s="25">
        <f t="shared" si="448"/>
        <v>325</v>
      </c>
      <c r="T1895" s="25">
        <f t="shared" si="449"/>
        <v>380</v>
      </c>
    </row>
    <row r="1896" spans="1:20" hidden="1" x14ac:dyDescent="0.25">
      <c r="A1896" s="2">
        <v>45990</v>
      </c>
      <c r="B1896" s="100" t="s">
        <v>842</v>
      </c>
      <c r="C1896" s="26">
        <v>12</v>
      </c>
      <c r="D1896" s="48">
        <f t="shared" si="454"/>
        <v>1</v>
      </c>
      <c r="E1896" s="252">
        <v>356</v>
      </c>
      <c r="F1896" s="253">
        <f t="shared" si="455"/>
        <v>1</v>
      </c>
      <c r="G1896" s="26">
        <v>12.82</v>
      </c>
      <c r="H1896" s="48">
        <f t="shared" si="451"/>
        <v>1</v>
      </c>
      <c r="I1896" s="79">
        <f t="shared" si="452"/>
        <v>1</v>
      </c>
      <c r="N1896" s="25" t="str">
        <f t="shared" si="453"/>
        <v>CA</v>
      </c>
      <c r="O1896" s="25">
        <f t="shared" si="445"/>
        <v>11.6</v>
      </c>
      <c r="P1896" s="25">
        <f t="shared" si="446"/>
        <v>12.04</v>
      </c>
      <c r="Q1896" s="25">
        <f t="shared" si="447"/>
        <v>8</v>
      </c>
      <c r="R1896" s="25">
        <f t="shared" si="450"/>
        <v>14.4</v>
      </c>
      <c r="S1896" s="25">
        <f t="shared" si="448"/>
        <v>325</v>
      </c>
      <c r="T1896" s="25">
        <f t="shared" si="449"/>
        <v>380</v>
      </c>
    </row>
    <row r="1897" spans="1:20" hidden="1" x14ac:dyDescent="0.25">
      <c r="A1897" s="2">
        <v>45990</v>
      </c>
      <c r="B1897" s="100" t="s">
        <v>843</v>
      </c>
      <c r="C1897" s="26">
        <v>12</v>
      </c>
      <c r="D1897" s="48">
        <f t="shared" si="454"/>
        <v>1</v>
      </c>
      <c r="E1897" s="252">
        <v>356</v>
      </c>
      <c r="F1897" s="253">
        <f t="shared" si="455"/>
        <v>1</v>
      </c>
      <c r="G1897" s="26">
        <v>12.76</v>
      </c>
      <c r="H1897" s="48">
        <f t="shared" si="451"/>
        <v>1</v>
      </c>
      <c r="I1897" s="79">
        <f t="shared" si="452"/>
        <v>1</v>
      </c>
      <c r="N1897" s="25" t="str">
        <f t="shared" si="453"/>
        <v>CA</v>
      </c>
      <c r="O1897" s="25">
        <f t="shared" si="445"/>
        <v>11.6</v>
      </c>
      <c r="P1897" s="25">
        <f t="shared" si="446"/>
        <v>12.04</v>
      </c>
      <c r="Q1897" s="25">
        <f t="shared" si="447"/>
        <v>8</v>
      </c>
      <c r="R1897" s="25">
        <f t="shared" si="450"/>
        <v>14.4</v>
      </c>
      <c r="S1897" s="25">
        <f t="shared" si="448"/>
        <v>325</v>
      </c>
      <c r="T1897" s="25">
        <f t="shared" si="449"/>
        <v>380</v>
      </c>
    </row>
    <row r="1898" spans="1:20" hidden="1" x14ac:dyDescent="0.25">
      <c r="A1898" s="2">
        <v>45990</v>
      </c>
      <c r="B1898" s="100" t="s">
        <v>844</v>
      </c>
      <c r="C1898" s="26">
        <v>11.6</v>
      </c>
      <c r="D1898" s="48">
        <f t="shared" si="454"/>
        <v>1</v>
      </c>
      <c r="E1898" s="252">
        <v>349</v>
      </c>
      <c r="F1898" s="253">
        <f t="shared" si="455"/>
        <v>1</v>
      </c>
      <c r="G1898" s="131"/>
      <c r="H1898" s="48"/>
      <c r="I1898" s="219">
        <v>1</v>
      </c>
      <c r="N1898" s="25" t="str">
        <f t="shared" si="453"/>
        <v>CA</v>
      </c>
      <c r="O1898" s="25">
        <f t="shared" si="445"/>
        <v>11.6</v>
      </c>
      <c r="P1898" s="25">
        <f t="shared" si="446"/>
        <v>12.04</v>
      </c>
      <c r="Q1898" s="25">
        <f t="shared" si="447"/>
        <v>8</v>
      </c>
      <c r="R1898" s="25">
        <f t="shared" si="450"/>
        <v>14.4</v>
      </c>
      <c r="S1898" s="25">
        <f t="shared" si="448"/>
        <v>325</v>
      </c>
      <c r="T1898" s="25">
        <f t="shared" si="449"/>
        <v>380</v>
      </c>
    </row>
    <row r="1899" spans="1:20" hidden="1" x14ac:dyDescent="0.25">
      <c r="A1899" s="2">
        <v>45991</v>
      </c>
      <c r="B1899" s="100" t="s">
        <v>845</v>
      </c>
      <c r="C1899" s="26">
        <v>11.8</v>
      </c>
      <c r="D1899" s="48">
        <f t="shared" si="454"/>
        <v>1</v>
      </c>
      <c r="E1899" s="270">
        <v>382</v>
      </c>
      <c r="F1899" s="253">
        <f t="shared" si="455"/>
        <v>0</v>
      </c>
      <c r="G1899" s="26">
        <v>12.88</v>
      </c>
      <c r="H1899" s="48">
        <f t="shared" si="451"/>
        <v>1</v>
      </c>
      <c r="I1899" s="79">
        <f t="shared" si="452"/>
        <v>0</v>
      </c>
      <c r="N1899" s="25" t="str">
        <f t="shared" si="453"/>
        <v>CA</v>
      </c>
      <c r="O1899" s="25">
        <f t="shared" si="445"/>
        <v>11.6</v>
      </c>
      <c r="P1899" s="25">
        <f t="shared" si="446"/>
        <v>12.04</v>
      </c>
      <c r="Q1899" s="25">
        <f t="shared" si="447"/>
        <v>8</v>
      </c>
      <c r="R1899" s="25">
        <f t="shared" si="450"/>
        <v>14.4</v>
      </c>
      <c r="S1899" s="25">
        <f t="shared" si="448"/>
        <v>325</v>
      </c>
      <c r="T1899" s="25">
        <f t="shared" si="449"/>
        <v>380</v>
      </c>
    </row>
    <row r="1900" spans="1:20" hidden="1" x14ac:dyDescent="0.25">
      <c r="A1900" s="2">
        <v>45991</v>
      </c>
      <c r="B1900" s="100" t="s">
        <v>846</v>
      </c>
      <c r="C1900" s="26">
        <v>11.6</v>
      </c>
      <c r="D1900" s="48">
        <f t="shared" si="454"/>
        <v>1</v>
      </c>
      <c r="E1900" s="252">
        <v>375</v>
      </c>
      <c r="F1900" s="253">
        <f t="shared" si="455"/>
        <v>1</v>
      </c>
      <c r="G1900" s="26">
        <v>12.08</v>
      </c>
      <c r="H1900" s="48">
        <f t="shared" si="451"/>
        <v>1</v>
      </c>
      <c r="I1900" s="79">
        <f t="shared" si="452"/>
        <v>1</v>
      </c>
      <c r="N1900" s="25" t="str">
        <f t="shared" si="453"/>
        <v>CA</v>
      </c>
      <c r="O1900" s="25">
        <f t="shared" si="445"/>
        <v>11.6</v>
      </c>
      <c r="P1900" s="25">
        <f t="shared" si="446"/>
        <v>12.04</v>
      </c>
      <c r="Q1900" s="25">
        <f t="shared" si="447"/>
        <v>8</v>
      </c>
      <c r="R1900" s="25">
        <f t="shared" si="450"/>
        <v>14.4</v>
      </c>
      <c r="S1900" s="25">
        <f t="shared" si="448"/>
        <v>325</v>
      </c>
      <c r="T1900" s="25">
        <f t="shared" si="449"/>
        <v>380</v>
      </c>
    </row>
    <row r="1901" spans="1:20" hidden="1" x14ac:dyDescent="0.25">
      <c r="A1901" s="2"/>
      <c r="B1901" s="100"/>
      <c r="C1901" s="26"/>
      <c r="D1901" s="48"/>
      <c r="E1901" s="252"/>
      <c r="F1901" s="253"/>
      <c r="G1901" s="26"/>
      <c r="H1901" s="48"/>
      <c r="I1901" s="79"/>
      <c r="N1901" s="25" t="str">
        <f t="shared" si="453"/>
        <v/>
      </c>
      <c r="O1901" s="25" t="e">
        <f t="shared" si="445"/>
        <v>#N/A</v>
      </c>
      <c r="P1901" s="25" t="e">
        <f t="shared" si="446"/>
        <v>#N/A</v>
      </c>
      <c r="Q1901" s="25" t="e">
        <f t="shared" si="447"/>
        <v>#N/A</v>
      </c>
      <c r="R1901" s="25" t="e">
        <f t="shared" si="450"/>
        <v>#N/A</v>
      </c>
      <c r="S1901" s="25" t="e">
        <f t="shared" si="448"/>
        <v>#N/A</v>
      </c>
      <c r="T1901" s="25" t="e">
        <f t="shared" si="449"/>
        <v>#N/A</v>
      </c>
    </row>
    <row r="1902" spans="1:20" hidden="1" x14ac:dyDescent="0.25">
      <c r="A1902" s="2"/>
      <c r="B1902" s="100"/>
      <c r="C1902" s="26"/>
      <c r="D1902" s="48"/>
      <c r="E1902" s="252"/>
      <c r="F1902" s="253"/>
      <c r="G1902" s="26"/>
      <c r="H1902" s="48"/>
      <c r="I1902" s="79"/>
      <c r="N1902" s="25" t="str">
        <f t="shared" si="453"/>
        <v/>
      </c>
      <c r="O1902" s="25" t="e">
        <f t="shared" si="445"/>
        <v>#N/A</v>
      </c>
      <c r="P1902" s="25" t="e">
        <f t="shared" si="446"/>
        <v>#N/A</v>
      </c>
      <c r="Q1902" s="25" t="e">
        <f t="shared" si="447"/>
        <v>#N/A</v>
      </c>
      <c r="R1902" s="25" t="e">
        <f t="shared" si="450"/>
        <v>#N/A</v>
      </c>
      <c r="S1902" s="25" t="e">
        <f t="shared" si="448"/>
        <v>#N/A</v>
      </c>
      <c r="T1902" s="25" t="e">
        <f t="shared" si="449"/>
        <v>#N/A</v>
      </c>
    </row>
    <row r="1903" spans="1:20" hidden="1" x14ac:dyDescent="0.25">
      <c r="A1903" s="2"/>
      <c r="B1903" s="100"/>
      <c r="C1903" s="26"/>
      <c r="D1903" s="48"/>
      <c r="E1903" s="252"/>
      <c r="F1903" s="253"/>
      <c r="G1903" s="26"/>
      <c r="H1903" s="48"/>
      <c r="I1903" s="79"/>
      <c r="N1903" s="25" t="str">
        <f t="shared" si="453"/>
        <v/>
      </c>
      <c r="O1903" s="25" t="e">
        <f t="shared" si="445"/>
        <v>#N/A</v>
      </c>
      <c r="P1903" s="25" t="e">
        <f t="shared" si="446"/>
        <v>#N/A</v>
      </c>
      <c r="Q1903" s="25" t="e">
        <f t="shared" si="447"/>
        <v>#N/A</v>
      </c>
      <c r="R1903" s="25" t="e">
        <f t="shared" si="450"/>
        <v>#N/A</v>
      </c>
      <c r="S1903" s="25" t="e">
        <f t="shared" si="448"/>
        <v>#N/A</v>
      </c>
      <c r="T1903" s="25" t="e">
        <f t="shared" si="449"/>
        <v>#N/A</v>
      </c>
    </row>
    <row r="1904" spans="1:20" hidden="1" x14ac:dyDescent="0.25">
      <c r="A1904" s="2"/>
      <c r="B1904" s="100"/>
      <c r="C1904" s="26"/>
      <c r="D1904" s="48"/>
      <c r="E1904" s="252"/>
      <c r="F1904" s="253"/>
      <c r="G1904" s="26"/>
      <c r="H1904" s="48"/>
      <c r="I1904" s="79"/>
      <c r="N1904" s="25" t="str">
        <f t="shared" si="453"/>
        <v/>
      </c>
      <c r="O1904" s="25" t="e">
        <f t="shared" si="445"/>
        <v>#N/A</v>
      </c>
      <c r="P1904" s="25" t="e">
        <f t="shared" si="446"/>
        <v>#N/A</v>
      </c>
      <c r="Q1904" s="25" t="e">
        <f t="shared" si="447"/>
        <v>#N/A</v>
      </c>
      <c r="R1904" s="25" t="e">
        <f t="shared" si="450"/>
        <v>#N/A</v>
      </c>
      <c r="S1904" s="25" t="e">
        <f t="shared" si="448"/>
        <v>#N/A</v>
      </c>
      <c r="T1904" s="25" t="e">
        <f t="shared" si="449"/>
        <v>#N/A</v>
      </c>
    </row>
    <row r="1905" spans="1:20" hidden="1" x14ac:dyDescent="0.25">
      <c r="A1905" s="2"/>
      <c r="B1905" s="100"/>
      <c r="C1905" s="26"/>
      <c r="D1905" s="48"/>
      <c r="E1905" s="252"/>
      <c r="F1905" s="253"/>
      <c r="G1905" s="26"/>
      <c r="H1905" s="48"/>
      <c r="I1905" s="79"/>
      <c r="N1905" s="25" t="str">
        <f t="shared" si="453"/>
        <v/>
      </c>
      <c r="O1905" s="25" t="e">
        <f t="shared" si="445"/>
        <v>#N/A</v>
      </c>
      <c r="P1905" s="25" t="e">
        <f t="shared" si="446"/>
        <v>#N/A</v>
      </c>
      <c r="Q1905" s="25" t="e">
        <f t="shared" si="447"/>
        <v>#N/A</v>
      </c>
      <c r="R1905" s="25" t="e">
        <f t="shared" si="450"/>
        <v>#N/A</v>
      </c>
      <c r="S1905" s="25" t="e">
        <f t="shared" si="448"/>
        <v>#N/A</v>
      </c>
      <c r="T1905" s="25" t="e">
        <f t="shared" si="449"/>
        <v>#N/A</v>
      </c>
    </row>
    <row r="1906" spans="1:20" hidden="1" x14ac:dyDescent="0.25">
      <c r="A1906" s="2"/>
      <c r="B1906" s="100"/>
      <c r="C1906" s="26"/>
      <c r="D1906" s="48"/>
      <c r="E1906" s="252"/>
      <c r="F1906" s="253"/>
      <c r="G1906" s="26"/>
      <c r="H1906" s="48"/>
      <c r="I1906" s="79"/>
      <c r="N1906" s="25" t="str">
        <f t="shared" si="453"/>
        <v/>
      </c>
      <c r="O1906" s="25" t="e">
        <f t="shared" si="445"/>
        <v>#N/A</v>
      </c>
      <c r="P1906" s="25" t="e">
        <f t="shared" si="446"/>
        <v>#N/A</v>
      </c>
      <c r="Q1906" s="25" t="e">
        <f t="shared" si="447"/>
        <v>#N/A</v>
      </c>
      <c r="R1906" s="25" t="e">
        <f t="shared" si="450"/>
        <v>#N/A</v>
      </c>
      <c r="S1906" s="25" t="e">
        <f t="shared" si="448"/>
        <v>#N/A</v>
      </c>
      <c r="T1906" s="25" t="e">
        <f t="shared" si="449"/>
        <v>#N/A</v>
      </c>
    </row>
    <row r="1907" spans="1:20" hidden="1" x14ac:dyDescent="0.25">
      <c r="A1907" s="2"/>
      <c r="B1907" s="100"/>
      <c r="C1907" s="26"/>
      <c r="D1907" s="48"/>
      <c r="E1907" s="252"/>
      <c r="F1907" s="253"/>
      <c r="G1907" s="26"/>
      <c r="H1907" s="48"/>
      <c r="I1907" s="79"/>
      <c r="N1907" s="25" t="str">
        <f t="shared" si="453"/>
        <v/>
      </c>
      <c r="O1907" s="25" t="e">
        <f t="shared" si="445"/>
        <v>#N/A</v>
      </c>
      <c r="P1907" s="25" t="e">
        <f t="shared" si="446"/>
        <v>#N/A</v>
      </c>
      <c r="Q1907" s="25" t="e">
        <f t="shared" si="447"/>
        <v>#N/A</v>
      </c>
      <c r="R1907" s="25" t="e">
        <f t="shared" si="450"/>
        <v>#N/A</v>
      </c>
      <c r="S1907" s="25" t="e">
        <f t="shared" si="448"/>
        <v>#N/A</v>
      </c>
      <c r="T1907" s="25" t="e">
        <f t="shared" si="449"/>
        <v>#N/A</v>
      </c>
    </row>
    <row r="1908" spans="1:20" hidden="1" x14ac:dyDescent="0.25">
      <c r="A1908" s="2"/>
      <c r="B1908" s="100"/>
      <c r="C1908" s="26"/>
      <c r="D1908" s="48"/>
      <c r="E1908" s="252"/>
      <c r="F1908" s="253"/>
      <c r="G1908" s="26"/>
      <c r="H1908" s="48"/>
      <c r="I1908" s="79"/>
      <c r="N1908" s="25" t="str">
        <f t="shared" si="453"/>
        <v/>
      </c>
      <c r="O1908" s="25" t="e">
        <f t="shared" si="445"/>
        <v>#N/A</v>
      </c>
      <c r="P1908" s="25" t="e">
        <f t="shared" si="446"/>
        <v>#N/A</v>
      </c>
      <c r="Q1908" s="25" t="e">
        <f t="shared" si="447"/>
        <v>#N/A</v>
      </c>
      <c r="R1908" s="25" t="e">
        <f t="shared" si="450"/>
        <v>#N/A</v>
      </c>
      <c r="S1908" s="25" t="e">
        <f t="shared" si="448"/>
        <v>#N/A</v>
      </c>
      <c r="T1908" s="25" t="e">
        <f t="shared" si="449"/>
        <v>#N/A</v>
      </c>
    </row>
    <row r="1909" spans="1:20" hidden="1" x14ac:dyDescent="0.25">
      <c r="A1909" s="2"/>
      <c r="B1909" s="100"/>
      <c r="C1909" s="26"/>
      <c r="D1909" s="48"/>
      <c r="E1909" s="252"/>
      <c r="F1909" s="253"/>
      <c r="G1909" s="26"/>
      <c r="H1909" s="48"/>
      <c r="I1909" s="79"/>
      <c r="N1909" s="25" t="str">
        <f t="shared" si="453"/>
        <v/>
      </c>
      <c r="O1909" s="25" t="e">
        <f t="shared" si="445"/>
        <v>#N/A</v>
      </c>
      <c r="P1909" s="25" t="e">
        <f t="shared" si="446"/>
        <v>#N/A</v>
      </c>
      <c r="Q1909" s="25" t="e">
        <f t="shared" si="447"/>
        <v>#N/A</v>
      </c>
      <c r="R1909" s="25" t="e">
        <f t="shared" si="450"/>
        <v>#N/A</v>
      </c>
      <c r="S1909" s="25" t="e">
        <f t="shared" si="448"/>
        <v>#N/A</v>
      </c>
      <c r="T1909" s="25" t="e">
        <f t="shared" si="449"/>
        <v>#N/A</v>
      </c>
    </row>
    <row r="1910" spans="1:20" hidden="1" x14ac:dyDescent="0.25">
      <c r="A1910" s="2"/>
      <c r="B1910" s="100"/>
      <c r="C1910" s="26"/>
      <c r="D1910" s="48"/>
      <c r="E1910" s="252"/>
      <c r="F1910" s="253"/>
      <c r="G1910" s="26"/>
      <c r="H1910" s="48"/>
      <c r="I1910" s="79"/>
      <c r="N1910" s="25" t="str">
        <f t="shared" si="453"/>
        <v/>
      </c>
      <c r="O1910" s="25" t="e">
        <f t="shared" si="445"/>
        <v>#N/A</v>
      </c>
      <c r="P1910" s="25" t="e">
        <f t="shared" si="446"/>
        <v>#N/A</v>
      </c>
      <c r="Q1910" s="25" t="e">
        <f t="shared" si="447"/>
        <v>#N/A</v>
      </c>
      <c r="R1910" s="25" t="e">
        <f t="shared" si="450"/>
        <v>#N/A</v>
      </c>
      <c r="S1910" s="25" t="e">
        <f t="shared" si="448"/>
        <v>#N/A</v>
      </c>
      <c r="T1910" s="25" t="e">
        <f t="shared" si="449"/>
        <v>#N/A</v>
      </c>
    </row>
    <row r="1911" spans="1:20" hidden="1" x14ac:dyDescent="0.25">
      <c r="A1911" s="2"/>
      <c r="B1911" s="100"/>
      <c r="C1911" s="26"/>
      <c r="D1911" s="48"/>
      <c r="E1911" s="252"/>
      <c r="F1911" s="253"/>
      <c r="G1911" s="26"/>
      <c r="H1911" s="48"/>
      <c r="I1911" s="79"/>
      <c r="N1911" s="25" t="str">
        <f t="shared" si="453"/>
        <v/>
      </c>
      <c r="O1911" s="25" t="e">
        <f t="shared" si="445"/>
        <v>#N/A</v>
      </c>
      <c r="P1911" s="25" t="e">
        <f t="shared" si="446"/>
        <v>#N/A</v>
      </c>
      <c r="Q1911" s="25" t="e">
        <f t="shared" si="447"/>
        <v>#N/A</v>
      </c>
      <c r="R1911" s="25" t="e">
        <f t="shared" si="450"/>
        <v>#N/A</v>
      </c>
      <c r="S1911" s="25" t="e">
        <f t="shared" si="448"/>
        <v>#N/A</v>
      </c>
      <c r="T1911" s="25" t="e">
        <f t="shared" si="449"/>
        <v>#N/A</v>
      </c>
    </row>
    <row r="1912" spans="1:20" hidden="1" x14ac:dyDescent="0.25">
      <c r="A1912" s="2"/>
      <c r="B1912" s="100"/>
      <c r="C1912" s="26"/>
      <c r="D1912" s="48"/>
      <c r="E1912" s="252"/>
      <c r="F1912" s="253"/>
      <c r="G1912" s="26"/>
      <c r="H1912" s="48"/>
      <c r="I1912" s="79"/>
      <c r="N1912" s="25" t="str">
        <f t="shared" si="453"/>
        <v/>
      </c>
      <c r="O1912" s="25" t="e">
        <f t="shared" si="445"/>
        <v>#N/A</v>
      </c>
      <c r="P1912" s="25" t="e">
        <f t="shared" si="446"/>
        <v>#N/A</v>
      </c>
      <c r="Q1912" s="25" t="e">
        <f t="shared" si="447"/>
        <v>#N/A</v>
      </c>
      <c r="R1912" s="25" t="e">
        <f t="shared" si="450"/>
        <v>#N/A</v>
      </c>
      <c r="S1912" s="25" t="e">
        <f t="shared" si="448"/>
        <v>#N/A</v>
      </c>
      <c r="T1912" s="25" t="e">
        <f t="shared" si="449"/>
        <v>#N/A</v>
      </c>
    </row>
    <row r="1913" spans="1:20" hidden="1" x14ac:dyDescent="0.25">
      <c r="A1913" s="2"/>
      <c r="B1913" s="100"/>
      <c r="C1913" s="26"/>
      <c r="D1913" s="48"/>
      <c r="E1913" s="252"/>
      <c r="F1913" s="253"/>
      <c r="G1913" s="26"/>
      <c r="H1913" s="48"/>
      <c r="I1913" s="79"/>
      <c r="N1913" s="25" t="str">
        <f t="shared" si="453"/>
        <v/>
      </c>
      <c r="O1913" s="25" t="e">
        <f t="shared" si="445"/>
        <v>#N/A</v>
      </c>
      <c r="P1913" s="25" t="e">
        <f t="shared" si="446"/>
        <v>#N/A</v>
      </c>
      <c r="Q1913" s="25" t="e">
        <f t="shared" si="447"/>
        <v>#N/A</v>
      </c>
      <c r="R1913" s="25" t="e">
        <f t="shared" si="450"/>
        <v>#N/A</v>
      </c>
      <c r="S1913" s="25" t="e">
        <f t="shared" si="448"/>
        <v>#N/A</v>
      </c>
      <c r="T1913" s="25" t="e">
        <f t="shared" si="449"/>
        <v>#N/A</v>
      </c>
    </row>
    <row r="1914" spans="1:20" hidden="1" x14ac:dyDescent="0.25">
      <c r="A1914" s="2"/>
      <c r="B1914" s="100"/>
      <c r="C1914" s="26"/>
      <c r="D1914" s="48"/>
      <c r="E1914" s="252"/>
      <c r="F1914" s="253"/>
      <c r="G1914" s="26"/>
      <c r="H1914" s="48"/>
      <c r="I1914" s="79"/>
      <c r="N1914" s="25" t="str">
        <f t="shared" si="453"/>
        <v/>
      </c>
      <c r="O1914" s="25" t="e">
        <f t="shared" si="445"/>
        <v>#N/A</v>
      </c>
      <c r="P1914" s="25" t="e">
        <f t="shared" si="446"/>
        <v>#N/A</v>
      </c>
      <c r="Q1914" s="25" t="e">
        <f t="shared" si="447"/>
        <v>#N/A</v>
      </c>
      <c r="R1914" s="25" t="e">
        <f t="shared" si="450"/>
        <v>#N/A</v>
      </c>
      <c r="S1914" s="25" t="e">
        <f t="shared" si="448"/>
        <v>#N/A</v>
      </c>
      <c r="T1914" s="25" t="e">
        <f t="shared" si="449"/>
        <v>#N/A</v>
      </c>
    </row>
    <row r="1915" spans="1:20" hidden="1" x14ac:dyDescent="0.25">
      <c r="A1915" s="2"/>
      <c r="B1915" s="100"/>
      <c r="C1915" s="26"/>
      <c r="D1915" s="48"/>
      <c r="E1915" s="252"/>
      <c r="F1915" s="253"/>
      <c r="G1915" s="26"/>
      <c r="H1915" s="48"/>
      <c r="I1915" s="79"/>
      <c r="N1915" s="25" t="str">
        <f t="shared" si="453"/>
        <v/>
      </c>
      <c r="O1915" s="25" t="e">
        <f t="shared" si="445"/>
        <v>#N/A</v>
      </c>
      <c r="P1915" s="25" t="e">
        <f t="shared" si="446"/>
        <v>#N/A</v>
      </c>
      <c r="Q1915" s="25" t="e">
        <f t="shared" si="447"/>
        <v>#N/A</v>
      </c>
      <c r="R1915" s="25" t="e">
        <f t="shared" si="450"/>
        <v>#N/A</v>
      </c>
      <c r="S1915" s="25" t="e">
        <f t="shared" si="448"/>
        <v>#N/A</v>
      </c>
      <c r="T1915" s="25" t="e">
        <f t="shared" si="449"/>
        <v>#N/A</v>
      </c>
    </row>
    <row r="1916" spans="1:20" hidden="1" x14ac:dyDescent="0.25">
      <c r="A1916" s="2"/>
      <c r="B1916" s="100"/>
      <c r="C1916" s="26"/>
      <c r="D1916" s="48"/>
      <c r="E1916" s="252"/>
      <c r="F1916" s="253"/>
      <c r="G1916" s="26"/>
      <c r="H1916" s="48"/>
      <c r="I1916" s="79"/>
      <c r="N1916" s="25" t="str">
        <f t="shared" si="453"/>
        <v/>
      </c>
      <c r="O1916" s="25" t="e">
        <f t="shared" si="445"/>
        <v>#N/A</v>
      </c>
      <c r="P1916" s="25" t="e">
        <f t="shared" si="446"/>
        <v>#N/A</v>
      </c>
      <c r="Q1916" s="25" t="e">
        <f t="shared" si="447"/>
        <v>#N/A</v>
      </c>
      <c r="R1916" s="25" t="e">
        <f t="shared" si="450"/>
        <v>#N/A</v>
      </c>
      <c r="S1916" s="25" t="e">
        <f t="shared" si="448"/>
        <v>#N/A</v>
      </c>
      <c r="T1916" s="25" t="e">
        <f t="shared" si="449"/>
        <v>#N/A</v>
      </c>
    </row>
    <row r="1917" spans="1:20" hidden="1" x14ac:dyDescent="0.25">
      <c r="A1917" s="2"/>
      <c r="B1917" s="100"/>
      <c r="C1917" s="26"/>
      <c r="D1917" s="48"/>
      <c r="E1917" s="252"/>
      <c r="F1917" s="253"/>
      <c r="G1917" s="26"/>
      <c r="H1917" s="48"/>
      <c r="I1917" s="79"/>
      <c r="N1917" s="25" t="str">
        <f t="shared" si="453"/>
        <v/>
      </c>
      <c r="O1917" s="25" t="e">
        <f t="shared" si="445"/>
        <v>#N/A</v>
      </c>
      <c r="P1917" s="25" t="e">
        <f t="shared" si="446"/>
        <v>#N/A</v>
      </c>
      <c r="Q1917" s="25" t="e">
        <f t="shared" si="447"/>
        <v>#N/A</v>
      </c>
      <c r="R1917" s="25" t="e">
        <f t="shared" si="450"/>
        <v>#N/A</v>
      </c>
      <c r="S1917" s="25" t="e">
        <f t="shared" si="448"/>
        <v>#N/A</v>
      </c>
      <c r="T1917" s="25" t="e">
        <f t="shared" si="449"/>
        <v>#N/A</v>
      </c>
    </row>
    <row r="1918" spans="1:20" hidden="1" x14ac:dyDescent="0.25">
      <c r="A1918" s="2"/>
      <c r="B1918" s="100"/>
      <c r="C1918" s="26"/>
      <c r="D1918" s="48"/>
      <c r="E1918" s="252"/>
      <c r="F1918" s="253"/>
      <c r="G1918" s="26"/>
      <c r="H1918" s="48"/>
      <c r="I1918" s="79"/>
      <c r="N1918" s="25" t="str">
        <f t="shared" si="453"/>
        <v/>
      </c>
      <c r="O1918" s="25" t="e">
        <f t="shared" si="445"/>
        <v>#N/A</v>
      </c>
      <c r="P1918" s="25" t="e">
        <f t="shared" si="446"/>
        <v>#N/A</v>
      </c>
      <c r="Q1918" s="25" t="e">
        <f t="shared" si="447"/>
        <v>#N/A</v>
      </c>
      <c r="R1918" s="25" t="e">
        <f t="shared" si="450"/>
        <v>#N/A</v>
      </c>
      <c r="S1918" s="25" t="e">
        <f t="shared" si="448"/>
        <v>#N/A</v>
      </c>
      <c r="T1918" s="25" t="e">
        <f t="shared" si="449"/>
        <v>#N/A</v>
      </c>
    </row>
    <row r="1919" spans="1:20" hidden="1" x14ac:dyDescent="0.25">
      <c r="A1919" s="2"/>
      <c r="B1919" s="100"/>
      <c r="C1919" s="26"/>
      <c r="D1919" s="48"/>
      <c r="E1919" s="252"/>
      <c r="F1919" s="253"/>
      <c r="G1919" s="26"/>
      <c r="H1919" s="48"/>
      <c r="I1919" s="79"/>
      <c r="N1919" s="25" t="str">
        <f t="shared" si="453"/>
        <v/>
      </c>
      <c r="O1919" s="25" t="e">
        <f t="shared" si="445"/>
        <v>#N/A</v>
      </c>
      <c r="P1919" s="25" t="e">
        <f t="shared" si="446"/>
        <v>#N/A</v>
      </c>
      <c r="Q1919" s="25" t="e">
        <f t="shared" si="447"/>
        <v>#N/A</v>
      </c>
      <c r="R1919" s="25" t="e">
        <f t="shared" si="450"/>
        <v>#N/A</v>
      </c>
      <c r="S1919" s="25" t="e">
        <f t="shared" si="448"/>
        <v>#N/A</v>
      </c>
      <c r="T1919" s="25" t="e">
        <f t="shared" si="449"/>
        <v>#N/A</v>
      </c>
    </row>
    <row r="1920" spans="1:20" hidden="1" x14ac:dyDescent="0.25">
      <c r="A1920" s="2"/>
      <c r="B1920" s="100"/>
      <c r="C1920" s="26"/>
      <c r="D1920" s="48"/>
      <c r="E1920" s="252"/>
      <c r="F1920" s="253"/>
      <c r="G1920" s="26"/>
      <c r="H1920" s="48"/>
      <c r="I1920" s="79"/>
      <c r="N1920" s="25" t="str">
        <f t="shared" si="453"/>
        <v/>
      </c>
      <c r="O1920" s="25" t="e">
        <f t="shared" si="445"/>
        <v>#N/A</v>
      </c>
      <c r="P1920" s="25" t="e">
        <f t="shared" si="446"/>
        <v>#N/A</v>
      </c>
      <c r="Q1920" s="25" t="e">
        <f t="shared" si="447"/>
        <v>#N/A</v>
      </c>
      <c r="R1920" s="25" t="e">
        <f t="shared" si="450"/>
        <v>#N/A</v>
      </c>
      <c r="S1920" s="25" t="e">
        <f t="shared" si="448"/>
        <v>#N/A</v>
      </c>
      <c r="T1920" s="25" t="e">
        <f t="shared" si="449"/>
        <v>#N/A</v>
      </c>
    </row>
    <row r="1921" spans="1:20" hidden="1" x14ac:dyDescent="0.25">
      <c r="B1921">
        <f>COUNTA(B1755:B1920)</f>
        <v>146</v>
      </c>
      <c r="C1921" s="258">
        <f>((COUNTA(C1755:C1920))-COUNTIF(D1755:D1920,"&lt;1"))/(COUNTA(C1755:C1920))</f>
        <v>0.9178082191780822</v>
      </c>
      <c r="D1921" s="1"/>
      <c r="E1921" s="258">
        <f>((COUNTA(E1755:E1920))-COUNTIF(F1755:F1920,"&lt;1"))/(COUNTA(E1755:E1920))</f>
        <v>0.75862068965517238</v>
      </c>
      <c r="F1921" s="1"/>
      <c r="G1921" s="258">
        <f>((COUNTA(G1755:G1920))-COUNTIF(H1755:H1920,"&lt;1"))/(COUNTA(G1755:G1920))</f>
        <v>0.99230769230769234</v>
      </c>
      <c r="H1921" s="82"/>
      <c r="I1921" s="259">
        <f>AVERAGE(I1755:I1920)</f>
        <v>0.70547945205479456</v>
      </c>
      <c r="N1921" s="25" t="str">
        <f t="shared" si="453"/>
        <v>14</v>
      </c>
      <c r="O1921" s="25" t="e">
        <f t="shared" si="445"/>
        <v>#N/A</v>
      </c>
      <c r="P1921" s="25" t="e">
        <f t="shared" si="446"/>
        <v>#N/A</v>
      </c>
      <c r="Q1921" s="25" t="e">
        <f t="shared" si="447"/>
        <v>#N/A</v>
      </c>
      <c r="R1921" s="25" t="e">
        <f t="shared" si="450"/>
        <v>#N/A</v>
      </c>
      <c r="S1921" s="25" t="e">
        <f t="shared" si="448"/>
        <v>#N/A</v>
      </c>
      <c r="T1921" s="25" t="e">
        <f t="shared" si="449"/>
        <v>#N/A</v>
      </c>
    </row>
    <row r="1922" spans="1:20" hidden="1" x14ac:dyDescent="0.25">
      <c r="N1922" s="25" t="str">
        <f t="shared" si="453"/>
        <v/>
      </c>
      <c r="O1922" s="25" t="e">
        <f t="shared" si="445"/>
        <v>#N/A</v>
      </c>
      <c r="P1922" s="25" t="e">
        <f t="shared" si="446"/>
        <v>#N/A</v>
      </c>
      <c r="Q1922" s="25" t="e">
        <f t="shared" si="447"/>
        <v>#N/A</v>
      </c>
      <c r="R1922" s="25" t="e">
        <f t="shared" si="450"/>
        <v>#N/A</v>
      </c>
      <c r="S1922" s="25" t="e">
        <f t="shared" si="448"/>
        <v>#N/A</v>
      </c>
      <c r="T1922" s="25" t="e">
        <f t="shared" si="449"/>
        <v>#N/A</v>
      </c>
    </row>
    <row r="1923" spans="1:20" hidden="1" x14ac:dyDescent="0.25">
      <c r="A1923" s="7" t="s">
        <v>18</v>
      </c>
      <c r="B1923" s="99" t="s">
        <v>19</v>
      </c>
      <c r="C1923" s="17" t="s">
        <v>10</v>
      </c>
      <c r="D1923" s="48"/>
      <c r="E1923" s="250" t="s">
        <v>9</v>
      </c>
      <c r="F1923" s="251"/>
      <c r="G1923" s="67" t="s">
        <v>11</v>
      </c>
      <c r="H1923" s="70"/>
      <c r="I1923" s="78" t="s">
        <v>20</v>
      </c>
      <c r="N1923" s="25" t="str">
        <f t="shared" si="453"/>
        <v>ID</v>
      </c>
      <c r="O1923" s="25" t="e">
        <f t="shared" si="445"/>
        <v>#N/A</v>
      </c>
      <c r="P1923" s="25" t="e">
        <f t="shared" si="446"/>
        <v>#N/A</v>
      </c>
      <c r="Q1923" s="25" t="e">
        <f t="shared" si="447"/>
        <v>#N/A</v>
      </c>
      <c r="R1923" s="25" t="e">
        <f t="shared" si="450"/>
        <v>#N/A</v>
      </c>
      <c r="S1923" s="25" t="e">
        <f t="shared" si="448"/>
        <v>#N/A</v>
      </c>
      <c r="T1923" s="25" t="e">
        <f t="shared" si="449"/>
        <v>#N/A</v>
      </c>
    </row>
    <row r="1924" spans="1:20" hidden="1" x14ac:dyDescent="0.25">
      <c r="A1924" s="2">
        <v>45992</v>
      </c>
      <c r="B1924" s="100" t="s">
        <v>514</v>
      </c>
      <c r="C1924" s="76">
        <v>14.3</v>
      </c>
      <c r="D1924" s="48">
        <f t="shared" ref="D1924:D1988" si="456">IF(+(IF(C1924&lt;O1924,0,IF(C1924&gt;P1924,0,1)))=1,1,0)</f>
        <v>1</v>
      </c>
      <c r="E1924" s="252">
        <v>404</v>
      </c>
      <c r="F1924" s="253">
        <f t="shared" ref="F1924:F1957" si="457">IF(+(IF(E1924&lt;S1924,0,IF(E1924&gt;T1924,0,1)))=1,1,0)</f>
        <v>1</v>
      </c>
      <c r="G1924" s="84"/>
      <c r="H1924" s="48"/>
      <c r="I1924" s="79">
        <f t="shared" ref="I1924:I1963" si="458">IF(+(IF(C1924&lt;O1924,0,IF(C1924&gt;P1924,0,1)))+(IF(E1924&lt;S1924,0,IF(E1924&gt;T1924,0,1)))+(IF(G1924&lt;Q1924,0,IF(G1924&gt;R1924,0,1)))=3,1,0)</f>
        <v>1</v>
      </c>
      <c r="N1924" s="25" t="str">
        <f t="shared" si="453"/>
        <v>VM</v>
      </c>
      <c r="O1924" s="25">
        <f t="shared" si="445"/>
        <v>14.2</v>
      </c>
      <c r="P1924" s="25">
        <f t="shared" si="446"/>
        <v>14.64</v>
      </c>
      <c r="Q1924" s="25">
        <f t="shared" si="447"/>
        <v>0</v>
      </c>
      <c r="R1924" s="25">
        <f t="shared" si="450"/>
        <v>0</v>
      </c>
      <c r="S1924" s="25">
        <f t="shared" si="448"/>
        <v>375</v>
      </c>
      <c r="T1924" s="25">
        <f t="shared" si="449"/>
        <v>425</v>
      </c>
    </row>
    <row r="1925" spans="1:20" hidden="1" x14ac:dyDescent="0.25">
      <c r="A1925" s="2">
        <v>45993</v>
      </c>
      <c r="B1925" s="100" t="s">
        <v>515</v>
      </c>
      <c r="C1925" s="76">
        <v>14.3</v>
      </c>
      <c r="D1925" s="48">
        <f t="shared" si="456"/>
        <v>1</v>
      </c>
      <c r="E1925" s="252">
        <v>397</v>
      </c>
      <c r="F1925" s="253">
        <f t="shared" si="457"/>
        <v>1</v>
      </c>
      <c r="G1925" s="84"/>
      <c r="H1925" s="48"/>
      <c r="I1925" s="79">
        <f t="shared" si="458"/>
        <v>1</v>
      </c>
      <c r="N1925" s="25" t="str">
        <f t="shared" si="453"/>
        <v>VM</v>
      </c>
      <c r="O1925" s="25">
        <f t="shared" si="445"/>
        <v>14.2</v>
      </c>
      <c r="P1925" s="25">
        <f t="shared" si="446"/>
        <v>14.64</v>
      </c>
      <c r="Q1925" s="25">
        <f t="shared" si="447"/>
        <v>0</v>
      </c>
      <c r="R1925" s="25">
        <f t="shared" si="450"/>
        <v>0</v>
      </c>
      <c r="S1925" s="25">
        <f t="shared" si="448"/>
        <v>375</v>
      </c>
      <c r="T1925" s="25">
        <f t="shared" si="449"/>
        <v>425</v>
      </c>
    </row>
    <row r="1926" spans="1:20" hidden="1" x14ac:dyDescent="0.25">
      <c r="A1926" s="2">
        <v>45993</v>
      </c>
      <c r="B1926" s="100" t="s">
        <v>516</v>
      </c>
      <c r="C1926" s="76">
        <v>14.4</v>
      </c>
      <c r="D1926" s="48">
        <f t="shared" si="456"/>
        <v>1</v>
      </c>
      <c r="E1926" s="253">
        <v>407</v>
      </c>
      <c r="F1926" s="253">
        <f t="shared" si="457"/>
        <v>1</v>
      </c>
      <c r="G1926" s="84"/>
      <c r="H1926" s="48"/>
      <c r="I1926" s="79">
        <f t="shared" si="458"/>
        <v>1</v>
      </c>
      <c r="N1926" s="25" t="str">
        <f t="shared" si="453"/>
        <v>VM</v>
      </c>
      <c r="O1926" s="25">
        <f t="shared" si="445"/>
        <v>14.2</v>
      </c>
      <c r="P1926" s="25">
        <f t="shared" si="446"/>
        <v>14.64</v>
      </c>
      <c r="Q1926" s="25">
        <f t="shared" si="447"/>
        <v>0</v>
      </c>
      <c r="R1926" s="25">
        <f t="shared" si="450"/>
        <v>0</v>
      </c>
      <c r="S1926" s="25">
        <f t="shared" si="448"/>
        <v>375</v>
      </c>
      <c r="T1926" s="25">
        <f t="shared" si="449"/>
        <v>425</v>
      </c>
    </row>
    <row r="1927" spans="1:20" hidden="1" x14ac:dyDescent="0.25">
      <c r="A1927" s="2">
        <v>45993</v>
      </c>
      <c r="B1927" s="100" t="s">
        <v>517</v>
      </c>
      <c r="C1927" s="76">
        <v>14.5</v>
      </c>
      <c r="D1927" s="48">
        <f t="shared" si="456"/>
        <v>1</v>
      </c>
      <c r="E1927" s="252">
        <v>388</v>
      </c>
      <c r="F1927" s="253">
        <f t="shared" si="457"/>
        <v>1</v>
      </c>
      <c r="G1927" s="84"/>
      <c r="H1927" s="48"/>
      <c r="I1927" s="79">
        <f t="shared" si="458"/>
        <v>1</v>
      </c>
      <c r="N1927" s="25" t="str">
        <f t="shared" si="453"/>
        <v>VM</v>
      </c>
      <c r="O1927" s="25">
        <f t="shared" si="445"/>
        <v>14.2</v>
      </c>
      <c r="P1927" s="25">
        <f t="shared" si="446"/>
        <v>14.64</v>
      </c>
      <c r="Q1927" s="25">
        <f t="shared" si="447"/>
        <v>0</v>
      </c>
      <c r="R1927" s="25">
        <f t="shared" si="450"/>
        <v>0</v>
      </c>
      <c r="S1927" s="25">
        <f t="shared" si="448"/>
        <v>375</v>
      </c>
      <c r="T1927" s="25">
        <f t="shared" si="449"/>
        <v>425</v>
      </c>
    </row>
    <row r="1928" spans="1:20" hidden="1" x14ac:dyDescent="0.25">
      <c r="A1928" s="2">
        <v>45993</v>
      </c>
      <c r="B1928" s="100" t="s">
        <v>518</v>
      </c>
      <c r="C1928" s="76">
        <v>14.3</v>
      </c>
      <c r="D1928" s="48">
        <f t="shared" si="456"/>
        <v>1</v>
      </c>
      <c r="E1928" s="253">
        <v>396</v>
      </c>
      <c r="F1928" s="253">
        <f t="shared" si="457"/>
        <v>1</v>
      </c>
      <c r="G1928" s="84"/>
      <c r="H1928" s="48"/>
      <c r="I1928" s="79">
        <f t="shared" si="458"/>
        <v>1</v>
      </c>
      <c r="N1928" s="25" t="str">
        <f t="shared" si="453"/>
        <v>VM</v>
      </c>
      <c r="O1928" s="25">
        <f t="shared" si="445"/>
        <v>14.2</v>
      </c>
      <c r="P1928" s="25">
        <f t="shared" si="446"/>
        <v>14.64</v>
      </c>
      <c r="Q1928" s="25">
        <f t="shared" si="447"/>
        <v>0</v>
      </c>
      <c r="R1928" s="25">
        <f t="shared" si="450"/>
        <v>0</v>
      </c>
      <c r="S1928" s="25">
        <f t="shared" si="448"/>
        <v>375</v>
      </c>
      <c r="T1928" s="25">
        <f t="shared" si="449"/>
        <v>425</v>
      </c>
    </row>
    <row r="1929" spans="1:20" hidden="1" x14ac:dyDescent="0.25">
      <c r="A1929" s="2">
        <v>45993</v>
      </c>
      <c r="B1929" s="100" t="s">
        <v>519</v>
      </c>
      <c r="C1929" s="76">
        <v>14.3</v>
      </c>
      <c r="D1929" s="48">
        <f t="shared" si="456"/>
        <v>1</v>
      </c>
      <c r="E1929" s="252">
        <v>414</v>
      </c>
      <c r="F1929" s="253">
        <f t="shared" si="457"/>
        <v>1</v>
      </c>
      <c r="G1929" s="84"/>
      <c r="H1929" s="48"/>
      <c r="I1929" s="79">
        <f t="shared" si="458"/>
        <v>1</v>
      </c>
      <c r="N1929" s="25" t="str">
        <f t="shared" si="453"/>
        <v>VM</v>
      </c>
      <c r="O1929" s="25">
        <f t="shared" si="445"/>
        <v>14.2</v>
      </c>
      <c r="P1929" s="25">
        <f t="shared" si="446"/>
        <v>14.64</v>
      </c>
      <c r="Q1929" s="25">
        <f t="shared" si="447"/>
        <v>0</v>
      </c>
      <c r="R1929" s="25">
        <f t="shared" si="450"/>
        <v>0</v>
      </c>
      <c r="S1929" s="25">
        <f t="shared" si="448"/>
        <v>375</v>
      </c>
      <c r="T1929" s="25">
        <f t="shared" si="449"/>
        <v>425</v>
      </c>
    </row>
    <row r="1930" spans="1:20" hidden="1" x14ac:dyDescent="0.25">
      <c r="A1930" s="2">
        <v>45993</v>
      </c>
      <c r="B1930" s="100" t="s">
        <v>850</v>
      </c>
      <c r="C1930" s="76">
        <v>14.6</v>
      </c>
      <c r="D1930" s="48">
        <f t="shared" si="456"/>
        <v>1</v>
      </c>
      <c r="E1930" s="252">
        <v>412</v>
      </c>
      <c r="F1930" s="253">
        <v>1</v>
      </c>
      <c r="G1930" s="84"/>
      <c r="H1930" s="48"/>
      <c r="I1930" s="79">
        <f t="shared" si="458"/>
        <v>1</v>
      </c>
      <c r="N1930" s="25" t="str">
        <f t="shared" si="453"/>
        <v>VM</v>
      </c>
      <c r="O1930" s="25">
        <f t="shared" si="445"/>
        <v>14.2</v>
      </c>
      <c r="P1930" s="25">
        <f t="shared" si="446"/>
        <v>14.64</v>
      </c>
      <c r="Q1930" s="25">
        <f t="shared" si="447"/>
        <v>0</v>
      </c>
      <c r="R1930" s="25">
        <f t="shared" si="450"/>
        <v>0</v>
      </c>
      <c r="S1930" s="25">
        <f t="shared" si="448"/>
        <v>375</v>
      </c>
      <c r="T1930" s="25">
        <f t="shared" si="449"/>
        <v>425</v>
      </c>
    </row>
    <row r="1931" spans="1:20" hidden="1" x14ac:dyDescent="0.25">
      <c r="A1931" s="2">
        <v>45993</v>
      </c>
      <c r="B1931" s="100" t="s">
        <v>851</v>
      </c>
      <c r="C1931" s="76">
        <v>14.3</v>
      </c>
      <c r="D1931" s="48">
        <f t="shared" si="456"/>
        <v>1</v>
      </c>
      <c r="E1931" s="252">
        <v>390</v>
      </c>
      <c r="F1931" s="253">
        <f t="shared" si="457"/>
        <v>1</v>
      </c>
      <c r="G1931" s="84"/>
      <c r="H1931" s="48"/>
      <c r="I1931" s="79">
        <f t="shared" si="458"/>
        <v>1</v>
      </c>
      <c r="N1931" s="25" t="str">
        <f t="shared" si="453"/>
        <v>VM</v>
      </c>
      <c r="O1931" s="25">
        <f t="shared" ref="O1931:O1994" si="459">VLOOKUP($N1931,$N$3:$R$11,2,FALSE)</f>
        <v>14.2</v>
      </c>
      <c r="P1931" s="25">
        <f t="shared" ref="P1931:P1994" si="460">VLOOKUP($N1931,$N$3:$R$11,3,FALSE)</f>
        <v>14.64</v>
      </c>
      <c r="Q1931" s="25">
        <f t="shared" ref="Q1931:Q1994" si="461">VLOOKUP($N1931,$N$3:$R$11,4,FALSE)</f>
        <v>0</v>
      </c>
      <c r="R1931" s="25">
        <f t="shared" si="450"/>
        <v>0</v>
      </c>
      <c r="S1931" s="25">
        <f t="shared" ref="S1931:S1994" si="462">VLOOKUP($N1931,$N$3:$T$11,6,FALSE)</f>
        <v>375</v>
      </c>
      <c r="T1931" s="25">
        <f t="shared" ref="T1931:T1994" si="463">VLOOKUP($N1931,$N$3:$T$11,7,FALSE)</f>
        <v>425</v>
      </c>
    </row>
    <row r="1932" spans="1:20" hidden="1" x14ac:dyDescent="0.25">
      <c r="A1932" s="2">
        <v>45993</v>
      </c>
      <c r="B1932" s="100" t="s">
        <v>852</v>
      </c>
      <c r="C1932" s="76">
        <v>14.2</v>
      </c>
      <c r="D1932" s="48">
        <v>1</v>
      </c>
      <c r="E1932" s="252">
        <v>401</v>
      </c>
      <c r="F1932" s="253">
        <f t="shared" si="457"/>
        <v>1</v>
      </c>
      <c r="G1932" s="84"/>
      <c r="H1932" s="48"/>
      <c r="I1932" s="79">
        <f t="shared" si="458"/>
        <v>1</v>
      </c>
      <c r="N1932" s="25" t="str">
        <f t="shared" si="453"/>
        <v>VM</v>
      </c>
      <c r="O1932" s="25">
        <f t="shared" si="459"/>
        <v>14.2</v>
      </c>
      <c r="P1932" s="25">
        <f t="shared" si="460"/>
        <v>14.64</v>
      </c>
      <c r="Q1932" s="25">
        <f t="shared" si="461"/>
        <v>0</v>
      </c>
      <c r="R1932" s="25">
        <f t="shared" si="450"/>
        <v>0</v>
      </c>
      <c r="S1932" s="25">
        <f t="shared" si="462"/>
        <v>375</v>
      </c>
      <c r="T1932" s="25">
        <f t="shared" si="463"/>
        <v>425</v>
      </c>
    </row>
    <row r="1933" spans="1:20" hidden="1" x14ac:dyDescent="0.25">
      <c r="A1933" s="2">
        <v>45993</v>
      </c>
      <c r="B1933" s="100" t="s">
        <v>853</v>
      </c>
      <c r="C1933" s="76">
        <v>14.3</v>
      </c>
      <c r="D1933" s="48">
        <f t="shared" si="456"/>
        <v>1</v>
      </c>
      <c r="E1933" s="270">
        <v>437</v>
      </c>
      <c r="F1933" s="253">
        <f t="shared" si="457"/>
        <v>0</v>
      </c>
      <c r="G1933" s="84"/>
      <c r="H1933" s="48"/>
      <c r="I1933" s="79">
        <f t="shared" si="458"/>
        <v>0</v>
      </c>
      <c r="N1933" s="25" t="str">
        <f t="shared" si="453"/>
        <v>VM</v>
      </c>
      <c r="O1933" s="25">
        <f t="shared" si="459"/>
        <v>14.2</v>
      </c>
      <c r="P1933" s="25">
        <f t="shared" si="460"/>
        <v>14.64</v>
      </c>
      <c r="Q1933" s="25">
        <f t="shared" si="461"/>
        <v>0</v>
      </c>
      <c r="R1933" s="25">
        <f t="shared" si="450"/>
        <v>0</v>
      </c>
      <c r="S1933" s="25">
        <f t="shared" si="462"/>
        <v>375</v>
      </c>
      <c r="T1933" s="25">
        <f t="shared" si="463"/>
        <v>425</v>
      </c>
    </row>
    <row r="1934" spans="1:20" hidden="1" x14ac:dyDescent="0.25">
      <c r="A1934" s="2">
        <v>45994</v>
      </c>
      <c r="B1934" s="100" t="s">
        <v>593</v>
      </c>
      <c r="C1934" s="76">
        <v>11.8</v>
      </c>
      <c r="D1934" s="48">
        <f t="shared" si="456"/>
        <v>1</v>
      </c>
      <c r="E1934" s="252">
        <v>350</v>
      </c>
      <c r="F1934" s="253">
        <f t="shared" si="457"/>
        <v>1</v>
      </c>
      <c r="G1934" s="84">
        <v>11.81</v>
      </c>
      <c r="H1934" s="48">
        <f t="shared" ref="H1934:H1953" si="464">IF(+(IF(G1934&lt;Q1934,0,IF(G1934&gt;R1934,0,1)))=1,1,0)</f>
        <v>1</v>
      </c>
      <c r="I1934" s="79">
        <f t="shared" si="458"/>
        <v>1</v>
      </c>
      <c r="N1934" s="25" t="str">
        <f t="shared" si="453"/>
        <v>ST</v>
      </c>
      <c r="O1934" s="25">
        <f t="shared" si="459"/>
        <v>11.6</v>
      </c>
      <c r="P1934" s="25">
        <f t="shared" si="460"/>
        <v>12.04</v>
      </c>
      <c r="Q1934" s="25">
        <f t="shared" si="461"/>
        <v>8</v>
      </c>
      <c r="R1934" s="25">
        <f t="shared" si="450"/>
        <v>14.4</v>
      </c>
      <c r="S1934" s="25">
        <f t="shared" si="462"/>
        <v>325</v>
      </c>
      <c r="T1934" s="25">
        <f t="shared" si="463"/>
        <v>380</v>
      </c>
    </row>
    <row r="1935" spans="1:20" hidden="1" x14ac:dyDescent="0.25">
      <c r="A1935" s="2">
        <v>45994</v>
      </c>
      <c r="B1935" s="100" t="s">
        <v>594</v>
      </c>
      <c r="C1935" s="76">
        <v>12</v>
      </c>
      <c r="D1935" s="48">
        <f t="shared" si="456"/>
        <v>1</v>
      </c>
      <c r="E1935" s="252">
        <v>351</v>
      </c>
      <c r="F1935" s="253">
        <f t="shared" si="457"/>
        <v>1</v>
      </c>
      <c r="G1935" s="84">
        <v>11.99</v>
      </c>
      <c r="H1935" s="48">
        <f t="shared" si="464"/>
        <v>1</v>
      </c>
      <c r="I1935" s="79">
        <f t="shared" si="458"/>
        <v>1</v>
      </c>
      <c r="N1935" s="25" t="str">
        <f t="shared" si="453"/>
        <v>ST</v>
      </c>
      <c r="O1935" s="25">
        <f t="shared" si="459"/>
        <v>11.6</v>
      </c>
      <c r="P1935" s="25">
        <f t="shared" si="460"/>
        <v>12.04</v>
      </c>
      <c r="Q1935" s="25">
        <f t="shared" si="461"/>
        <v>8</v>
      </c>
      <c r="R1935" s="25">
        <f t="shared" ref="R1935:R1998" si="465">VLOOKUP($N1935,$N$3:$R$11,5,FALSE)</f>
        <v>14.4</v>
      </c>
      <c r="S1935" s="25">
        <f t="shared" si="462"/>
        <v>325</v>
      </c>
      <c r="T1935" s="25">
        <f t="shared" si="463"/>
        <v>380</v>
      </c>
    </row>
    <row r="1936" spans="1:20" hidden="1" x14ac:dyDescent="0.25">
      <c r="A1936" s="2">
        <v>45994</v>
      </c>
      <c r="B1936" s="100" t="s">
        <v>595</v>
      </c>
      <c r="C1936" s="76">
        <v>11.9</v>
      </c>
      <c r="D1936" s="48">
        <f t="shared" si="456"/>
        <v>1</v>
      </c>
      <c r="E1936" s="252">
        <v>357</v>
      </c>
      <c r="F1936" s="253">
        <f t="shared" si="457"/>
        <v>1</v>
      </c>
      <c r="G1936" s="84">
        <v>12.39</v>
      </c>
      <c r="H1936" s="48">
        <f t="shared" si="464"/>
        <v>1</v>
      </c>
      <c r="I1936" s="79">
        <f t="shared" si="458"/>
        <v>1</v>
      </c>
      <c r="N1936" s="25" t="str">
        <f t="shared" si="453"/>
        <v>ST</v>
      </c>
      <c r="O1936" s="25">
        <f t="shared" si="459"/>
        <v>11.6</v>
      </c>
      <c r="P1936" s="25">
        <f t="shared" si="460"/>
        <v>12.04</v>
      </c>
      <c r="Q1936" s="25">
        <f t="shared" si="461"/>
        <v>8</v>
      </c>
      <c r="R1936" s="25">
        <f t="shared" si="465"/>
        <v>14.4</v>
      </c>
      <c r="S1936" s="25">
        <f t="shared" si="462"/>
        <v>325</v>
      </c>
      <c r="T1936" s="25">
        <f t="shared" si="463"/>
        <v>380</v>
      </c>
    </row>
    <row r="1937" spans="1:20" hidden="1" x14ac:dyDescent="0.25">
      <c r="A1937" s="2">
        <v>45994</v>
      </c>
      <c r="B1937" s="100" t="s">
        <v>606</v>
      </c>
      <c r="C1937" s="76">
        <v>12</v>
      </c>
      <c r="D1937" s="48">
        <f t="shared" si="456"/>
        <v>1</v>
      </c>
      <c r="E1937" s="252">
        <v>355</v>
      </c>
      <c r="F1937" s="253">
        <f t="shared" si="457"/>
        <v>1</v>
      </c>
      <c r="G1937" s="84">
        <v>12.52</v>
      </c>
      <c r="H1937" s="48">
        <f t="shared" si="464"/>
        <v>1</v>
      </c>
      <c r="I1937" s="79">
        <f t="shared" si="458"/>
        <v>1</v>
      </c>
      <c r="N1937" s="25" t="str">
        <f t="shared" si="453"/>
        <v>ST</v>
      </c>
      <c r="O1937" s="25">
        <f t="shared" si="459"/>
        <v>11.6</v>
      </c>
      <c r="P1937" s="25">
        <f t="shared" si="460"/>
        <v>12.04</v>
      </c>
      <c r="Q1937" s="25">
        <f t="shared" si="461"/>
        <v>8</v>
      </c>
      <c r="R1937" s="25">
        <f t="shared" si="465"/>
        <v>14.4</v>
      </c>
      <c r="S1937" s="25">
        <f t="shared" si="462"/>
        <v>325</v>
      </c>
      <c r="T1937" s="25">
        <f t="shared" si="463"/>
        <v>380</v>
      </c>
    </row>
    <row r="1938" spans="1:20" hidden="1" x14ac:dyDescent="0.25">
      <c r="A1938" s="2">
        <v>45994</v>
      </c>
      <c r="B1938" s="100" t="s">
        <v>607</v>
      </c>
      <c r="C1938" s="76">
        <v>11.7</v>
      </c>
      <c r="D1938" s="48">
        <f t="shared" si="456"/>
        <v>1</v>
      </c>
      <c r="E1938" s="270">
        <v>435</v>
      </c>
      <c r="F1938" s="253">
        <f t="shared" si="457"/>
        <v>0</v>
      </c>
      <c r="G1938" s="84">
        <v>12.83</v>
      </c>
      <c r="H1938" s="48">
        <f t="shared" si="464"/>
        <v>1</v>
      </c>
      <c r="I1938" s="79">
        <f t="shared" si="458"/>
        <v>0</v>
      </c>
      <c r="N1938" s="25" t="str">
        <f t="shared" si="453"/>
        <v>ST</v>
      </c>
      <c r="O1938" s="25">
        <f t="shared" si="459"/>
        <v>11.6</v>
      </c>
      <c r="P1938" s="25">
        <f t="shared" si="460"/>
        <v>12.04</v>
      </c>
      <c r="Q1938" s="25">
        <f t="shared" si="461"/>
        <v>8</v>
      </c>
      <c r="R1938" s="25">
        <f t="shared" si="465"/>
        <v>14.4</v>
      </c>
      <c r="S1938" s="25">
        <f t="shared" si="462"/>
        <v>325</v>
      </c>
      <c r="T1938" s="25">
        <f t="shared" si="463"/>
        <v>380</v>
      </c>
    </row>
    <row r="1939" spans="1:20" hidden="1" x14ac:dyDescent="0.25">
      <c r="A1939" s="2">
        <v>45994</v>
      </c>
      <c r="B1939" s="100" t="s">
        <v>608</v>
      </c>
      <c r="C1939" s="76">
        <v>11.7</v>
      </c>
      <c r="D1939" s="48">
        <f t="shared" si="456"/>
        <v>1</v>
      </c>
      <c r="E1939" s="270">
        <v>419</v>
      </c>
      <c r="F1939" s="253">
        <f t="shared" si="457"/>
        <v>0</v>
      </c>
      <c r="G1939" s="84">
        <v>13.55</v>
      </c>
      <c r="H1939" s="48">
        <f t="shared" si="464"/>
        <v>1</v>
      </c>
      <c r="I1939" s="79">
        <f t="shared" si="458"/>
        <v>0</v>
      </c>
      <c r="N1939" s="25" t="str">
        <f t="shared" si="453"/>
        <v>ST</v>
      </c>
      <c r="O1939" s="25">
        <f t="shared" si="459"/>
        <v>11.6</v>
      </c>
      <c r="P1939" s="25">
        <f t="shared" si="460"/>
        <v>12.04</v>
      </c>
      <c r="Q1939" s="25">
        <f t="shared" si="461"/>
        <v>8</v>
      </c>
      <c r="R1939" s="25">
        <f t="shared" si="465"/>
        <v>14.4</v>
      </c>
      <c r="S1939" s="25">
        <f t="shared" si="462"/>
        <v>325</v>
      </c>
      <c r="T1939" s="25">
        <f t="shared" si="463"/>
        <v>380</v>
      </c>
    </row>
    <row r="1940" spans="1:20" hidden="1" x14ac:dyDescent="0.25">
      <c r="A1940" s="2">
        <v>45995</v>
      </c>
      <c r="B1940" s="100" t="s">
        <v>609</v>
      </c>
      <c r="C1940" s="76">
        <v>11.9</v>
      </c>
      <c r="D1940" s="48">
        <f t="shared" si="456"/>
        <v>1</v>
      </c>
      <c r="E1940" s="252">
        <v>370</v>
      </c>
      <c r="F1940" s="253">
        <f t="shared" si="457"/>
        <v>1</v>
      </c>
      <c r="G1940" s="84">
        <v>12.53</v>
      </c>
      <c r="H1940" s="48">
        <f t="shared" si="464"/>
        <v>1</v>
      </c>
      <c r="I1940" s="79">
        <f t="shared" si="458"/>
        <v>1</v>
      </c>
      <c r="N1940" s="25" t="str">
        <f t="shared" si="453"/>
        <v>ST</v>
      </c>
      <c r="O1940" s="25">
        <f t="shared" si="459"/>
        <v>11.6</v>
      </c>
      <c r="P1940" s="25">
        <f t="shared" si="460"/>
        <v>12.04</v>
      </c>
      <c r="Q1940" s="25">
        <f t="shared" si="461"/>
        <v>8</v>
      </c>
      <c r="R1940" s="25">
        <f t="shared" si="465"/>
        <v>14.4</v>
      </c>
      <c r="S1940" s="25">
        <f t="shared" si="462"/>
        <v>325</v>
      </c>
      <c r="T1940" s="25">
        <f t="shared" si="463"/>
        <v>380</v>
      </c>
    </row>
    <row r="1941" spans="1:20" hidden="1" x14ac:dyDescent="0.25">
      <c r="A1941" s="2">
        <v>45995</v>
      </c>
      <c r="B1941" s="100" t="s">
        <v>854</v>
      </c>
      <c r="C1941" s="76">
        <v>12</v>
      </c>
      <c r="D1941" s="48">
        <f t="shared" si="456"/>
        <v>1</v>
      </c>
      <c r="E1941" s="270">
        <v>418</v>
      </c>
      <c r="F1941" s="253">
        <f t="shared" si="457"/>
        <v>0</v>
      </c>
      <c r="G1941" s="84">
        <v>12.83</v>
      </c>
      <c r="H1941" s="48">
        <f t="shared" si="464"/>
        <v>1</v>
      </c>
      <c r="I1941" s="79">
        <f t="shared" si="458"/>
        <v>0</v>
      </c>
      <c r="N1941" s="25" t="str">
        <f t="shared" si="453"/>
        <v>ST</v>
      </c>
      <c r="O1941" s="25">
        <f t="shared" si="459"/>
        <v>11.6</v>
      </c>
      <c r="P1941" s="25">
        <f t="shared" si="460"/>
        <v>12.04</v>
      </c>
      <c r="Q1941" s="25">
        <f t="shared" si="461"/>
        <v>8</v>
      </c>
      <c r="R1941" s="25">
        <f t="shared" si="465"/>
        <v>14.4</v>
      </c>
      <c r="S1941" s="25">
        <f t="shared" si="462"/>
        <v>325</v>
      </c>
      <c r="T1941" s="25">
        <f t="shared" si="463"/>
        <v>380</v>
      </c>
    </row>
    <row r="1942" spans="1:20" hidden="1" x14ac:dyDescent="0.25">
      <c r="A1942" s="2">
        <v>45995</v>
      </c>
      <c r="B1942" s="100" t="s">
        <v>855</v>
      </c>
      <c r="C1942" s="76">
        <v>11.8</v>
      </c>
      <c r="D1942" s="48">
        <f t="shared" si="456"/>
        <v>1</v>
      </c>
      <c r="E1942" s="252">
        <v>378</v>
      </c>
      <c r="F1942" s="253">
        <f t="shared" si="457"/>
        <v>1</v>
      </c>
      <c r="G1942" s="84">
        <v>11.2</v>
      </c>
      <c r="H1942" s="48">
        <f t="shared" si="464"/>
        <v>1</v>
      </c>
      <c r="I1942" s="79">
        <f t="shared" si="458"/>
        <v>1</v>
      </c>
      <c r="N1942" s="25" t="str">
        <f t="shared" si="453"/>
        <v>ST</v>
      </c>
      <c r="O1942" s="25">
        <f t="shared" si="459"/>
        <v>11.6</v>
      </c>
      <c r="P1942" s="25">
        <f t="shared" si="460"/>
        <v>12.04</v>
      </c>
      <c r="Q1942" s="25">
        <f t="shared" si="461"/>
        <v>8</v>
      </c>
      <c r="R1942" s="25">
        <f t="shared" si="465"/>
        <v>14.4</v>
      </c>
      <c r="S1942" s="25">
        <f t="shared" si="462"/>
        <v>325</v>
      </c>
      <c r="T1942" s="25">
        <f t="shared" si="463"/>
        <v>380</v>
      </c>
    </row>
    <row r="1943" spans="1:20" hidden="1" x14ac:dyDescent="0.25">
      <c r="A1943" s="2">
        <v>45995</v>
      </c>
      <c r="B1943" s="100" t="s">
        <v>856</v>
      </c>
      <c r="C1943" s="76">
        <v>12</v>
      </c>
      <c r="D1943" s="48">
        <f t="shared" si="456"/>
        <v>1</v>
      </c>
      <c r="E1943" s="270">
        <v>487</v>
      </c>
      <c r="F1943" s="253">
        <f t="shared" si="457"/>
        <v>0</v>
      </c>
      <c r="G1943" s="84">
        <v>12.01</v>
      </c>
      <c r="H1943" s="48">
        <f t="shared" si="464"/>
        <v>1</v>
      </c>
      <c r="I1943" s="79">
        <f t="shared" si="458"/>
        <v>0</v>
      </c>
      <c r="N1943" s="25" t="str">
        <f t="shared" si="453"/>
        <v>ST</v>
      </c>
      <c r="O1943" s="25">
        <f t="shared" si="459"/>
        <v>11.6</v>
      </c>
      <c r="P1943" s="25">
        <f t="shared" si="460"/>
        <v>12.04</v>
      </c>
      <c r="Q1943" s="25">
        <f t="shared" si="461"/>
        <v>8</v>
      </c>
      <c r="R1943" s="25">
        <f t="shared" si="465"/>
        <v>14.4</v>
      </c>
      <c r="S1943" s="25">
        <f t="shared" si="462"/>
        <v>325</v>
      </c>
      <c r="T1943" s="25">
        <f t="shared" si="463"/>
        <v>380</v>
      </c>
    </row>
    <row r="1944" spans="1:20" hidden="1" x14ac:dyDescent="0.25">
      <c r="A1944" s="2">
        <v>45995</v>
      </c>
      <c r="B1944" s="100" t="s">
        <v>857</v>
      </c>
      <c r="C1944" s="101">
        <v>11.7</v>
      </c>
      <c r="D1944" s="48">
        <f t="shared" si="456"/>
        <v>1</v>
      </c>
      <c r="E1944" s="252">
        <v>376</v>
      </c>
      <c r="F1944" s="253">
        <f t="shared" si="457"/>
        <v>1</v>
      </c>
      <c r="G1944" s="84">
        <v>13.18</v>
      </c>
      <c r="H1944" s="48">
        <f t="shared" si="464"/>
        <v>1</v>
      </c>
      <c r="I1944" s="79">
        <f t="shared" si="458"/>
        <v>1</v>
      </c>
      <c r="N1944" s="25" t="str">
        <f t="shared" si="453"/>
        <v>CA</v>
      </c>
      <c r="O1944" s="25">
        <f t="shared" si="459"/>
        <v>11.6</v>
      </c>
      <c r="P1944" s="25">
        <f t="shared" si="460"/>
        <v>12.04</v>
      </c>
      <c r="Q1944" s="25">
        <f t="shared" si="461"/>
        <v>8</v>
      </c>
      <c r="R1944" s="25">
        <f t="shared" si="465"/>
        <v>14.4</v>
      </c>
      <c r="S1944" s="25">
        <f t="shared" si="462"/>
        <v>325</v>
      </c>
      <c r="T1944" s="25">
        <f t="shared" si="463"/>
        <v>380</v>
      </c>
    </row>
    <row r="1945" spans="1:20" hidden="1" x14ac:dyDescent="0.25">
      <c r="A1945" s="2">
        <v>45996</v>
      </c>
      <c r="B1945" s="100" t="s">
        <v>858</v>
      </c>
      <c r="C1945" s="76">
        <v>11.9</v>
      </c>
      <c r="D1945" s="48">
        <f t="shared" si="456"/>
        <v>1</v>
      </c>
      <c r="E1945" s="252">
        <v>374</v>
      </c>
      <c r="F1945" s="253">
        <f t="shared" si="457"/>
        <v>1</v>
      </c>
      <c r="G1945" s="84">
        <v>11.38</v>
      </c>
      <c r="H1945" s="48">
        <f t="shared" si="464"/>
        <v>1</v>
      </c>
      <c r="I1945" s="79">
        <f t="shared" si="458"/>
        <v>1</v>
      </c>
      <c r="N1945" s="25" t="str">
        <f t="shared" si="453"/>
        <v>ST</v>
      </c>
      <c r="O1945" s="25">
        <f t="shared" si="459"/>
        <v>11.6</v>
      </c>
      <c r="P1945" s="25">
        <f t="shared" si="460"/>
        <v>12.04</v>
      </c>
      <c r="Q1945" s="25">
        <f t="shared" si="461"/>
        <v>8</v>
      </c>
      <c r="R1945" s="25">
        <f t="shared" si="465"/>
        <v>14.4</v>
      </c>
      <c r="S1945" s="25">
        <f t="shared" si="462"/>
        <v>325</v>
      </c>
      <c r="T1945" s="25">
        <f t="shared" si="463"/>
        <v>380</v>
      </c>
    </row>
    <row r="1946" spans="1:20" hidden="1" x14ac:dyDescent="0.25">
      <c r="A1946" s="2">
        <v>45996</v>
      </c>
      <c r="B1946" s="100" t="s">
        <v>859</v>
      </c>
      <c r="C1946" s="76">
        <v>12</v>
      </c>
      <c r="D1946" s="48">
        <f t="shared" si="456"/>
        <v>1</v>
      </c>
      <c r="E1946" s="252">
        <v>348</v>
      </c>
      <c r="F1946" s="253">
        <f t="shared" si="457"/>
        <v>1</v>
      </c>
      <c r="G1946" s="84">
        <v>12.01</v>
      </c>
      <c r="H1946" s="48">
        <f t="shared" si="464"/>
        <v>1</v>
      </c>
      <c r="I1946" s="79">
        <f t="shared" si="458"/>
        <v>1</v>
      </c>
      <c r="N1946" s="25" t="str">
        <f t="shared" si="453"/>
        <v>ST</v>
      </c>
      <c r="O1946" s="25">
        <f t="shared" si="459"/>
        <v>11.6</v>
      </c>
      <c r="P1946" s="25">
        <f t="shared" si="460"/>
        <v>12.04</v>
      </c>
      <c r="Q1946" s="25">
        <f t="shared" si="461"/>
        <v>8</v>
      </c>
      <c r="R1946" s="25">
        <f t="shared" si="465"/>
        <v>14.4</v>
      </c>
      <c r="S1946" s="25">
        <f t="shared" si="462"/>
        <v>325</v>
      </c>
      <c r="T1946" s="25">
        <f t="shared" si="463"/>
        <v>380</v>
      </c>
    </row>
    <row r="1947" spans="1:20" hidden="1" x14ac:dyDescent="0.25">
      <c r="A1947" s="2">
        <v>45996</v>
      </c>
      <c r="B1947" s="100" t="s">
        <v>860</v>
      </c>
      <c r="C1947" s="76">
        <v>11.8</v>
      </c>
      <c r="D1947" s="48">
        <f t="shared" si="456"/>
        <v>1</v>
      </c>
      <c r="E1947" s="252">
        <v>356</v>
      </c>
      <c r="F1947" s="253">
        <f t="shared" si="457"/>
        <v>1</v>
      </c>
      <c r="G1947" s="84">
        <v>12.41</v>
      </c>
      <c r="H1947" s="48">
        <f t="shared" si="464"/>
        <v>1</v>
      </c>
      <c r="I1947" s="79">
        <f t="shared" si="458"/>
        <v>1</v>
      </c>
      <c r="N1947" s="25" t="str">
        <f t="shared" si="453"/>
        <v>ST</v>
      </c>
      <c r="O1947" s="25">
        <f t="shared" si="459"/>
        <v>11.6</v>
      </c>
      <c r="P1947" s="25">
        <f t="shared" si="460"/>
        <v>12.04</v>
      </c>
      <c r="Q1947" s="25">
        <f t="shared" si="461"/>
        <v>8</v>
      </c>
      <c r="R1947" s="25">
        <f t="shared" si="465"/>
        <v>14.4</v>
      </c>
      <c r="S1947" s="25">
        <f t="shared" si="462"/>
        <v>325</v>
      </c>
      <c r="T1947" s="25">
        <f t="shared" si="463"/>
        <v>380</v>
      </c>
    </row>
    <row r="1948" spans="1:20" hidden="1" x14ac:dyDescent="0.25">
      <c r="A1948" s="2">
        <v>45996</v>
      </c>
      <c r="B1948" s="100" t="s">
        <v>861</v>
      </c>
      <c r="C1948" s="76">
        <v>12</v>
      </c>
      <c r="D1948" s="48">
        <f t="shared" si="456"/>
        <v>1</v>
      </c>
      <c r="E1948" s="252">
        <v>351</v>
      </c>
      <c r="F1948" s="253">
        <f t="shared" si="457"/>
        <v>1</v>
      </c>
      <c r="G1948" s="84">
        <v>11.32</v>
      </c>
      <c r="H1948" s="48">
        <f t="shared" si="464"/>
        <v>1</v>
      </c>
      <c r="I1948" s="79">
        <f t="shared" si="458"/>
        <v>1</v>
      </c>
      <c r="N1948" s="25" t="str">
        <f t="shared" si="453"/>
        <v>ST</v>
      </c>
      <c r="O1948" s="25">
        <f t="shared" si="459"/>
        <v>11.6</v>
      </c>
      <c r="P1948" s="25">
        <f t="shared" si="460"/>
        <v>12.04</v>
      </c>
      <c r="Q1948" s="25">
        <f t="shared" si="461"/>
        <v>8</v>
      </c>
      <c r="R1948" s="25">
        <f t="shared" si="465"/>
        <v>14.4</v>
      </c>
      <c r="S1948" s="25">
        <f t="shared" si="462"/>
        <v>325</v>
      </c>
      <c r="T1948" s="25">
        <f t="shared" si="463"/>
        <v>380</v>
      </c>
    </row>
    <row r="1949" spans="1:20" hidden="1" x14ac:dyDescent="0.25">
      <c r="A1949" s="2">
        <v>45996</v>
      </c>
      <c r="B1949" s="100" t="s">
        <v>862</v>
      </c>
      <c r="C1949" s="76">
        <v>12</v>
      </c>
      <c r="D1949" s="48">
        <f t="shared" si="456"/>
        <v>1</v>
      </c>
      <c r="E1949" s="270">
        <v>382</v>
      </c>
      <c r="F1949" s="253">
        <f t="shared" si="457"/>
        <v>0</v>
      </c>
      <c r="G1949" s="84">
        <v>12.85</v>
      </c>
      <c r="H1949" s="48">
        <f t="shared" si="464"/>
        <v>1</v>
      </c>
      <c r="I1949" s="79">
        <f t="shared" si="458"/>
        <v>0</v>
      </c>
      <c r="N1949" s="25" t="str">
        <f t="shared" si="453"/>
        <v>ST</v>
      </c>
      <c r="O1949" s="25">
        <f t="shared" si="459"/>
        <v>11.6</v>
      </c>
      <c r="P1949" s="25">
        <f t="shared" si="460"/>
        <v>12.04</v>
      </c>
      <c r="Q1949" s="25">
        <f t="shared" si="461"/>
        <v>8</v>
      </c>
      <c r="R1949" s="25">
        <f t="shared" si="465"/>
        <v>14.4</v>
      </c>
      <c r="S1949" s="25">
        <f t="shared" si="462"/>
        <v>325</v>
      </c>
      <c r="T1949" s="25">
        <f t="shared" si="463"/>
        <v>380</v>
      </c>
    </row>
    <row r="1950" spans="1:20" hidden="1" x14ac:dyDescent="0.25">
      <c r="A1950" s="2">
        <v>45996</v>
      </c>
      <c r="B1950" s="100" t="s">
        <v>863</v>
      </c>
      <c r="C1950" s="76">
        <v>11.9</v>
      </c>
      <c r="D1950" s="48">
        <f t="shared" si="456"/>
        <v>1</v>
      </c>
      <c r="E1950" s="252">
        <v>377</v>
      </c>
      <c r="F1950" s="253">
        <f t="shared" si="457"/>
        <v>1</v>
      </c>
      <c r="G1950" s="84">
        <v>11.12</v>
      </c>
      <c r="H1950" s="48">
        <f t="shared" si="464"/>
        <v>1</v>
      </c>
      <c r="I1950" s="79">
        <f t="shared" si="458"/>
        <v>1</v>
      </c>
      <c r="N1950" s="25" t="str">
        <f t="shared" si="453"/>
        <v>ST</v>
      </c>
      <c r="O1950" s="25">
        <f t="shared" si="459"/>
        <v>11.6</v>
      </c>
      <c r="P1950" s="25">
        <f t="shared" si="460"/>
        <v>12.04</v>
      </c>
      <c r="Q1950" s="25">
        <f t="shared" si="461"/>
        <v>8</v>
      </c>
      <c r="R1950" s="25">
        <f t="shared" si="465"/>
        <v>14.4</v>
      </c>
      <c r="S1950" s="25">
        <f t="shared" si="462"/>
        <v>325</v>
      </c>
      <c r="T1950" s="25">
        <f t="shared" si="463"/>
        <v>380</v>
      </c>
    </row>
    <row r="1951" spans="1:20" hidden="1" x14ac:dyDescent="0.25">
      <c r="A1951" s="2">
        <v>45997</v>
      </c>
      <c r="B1951" s="100" t="s">
        <v>864</v>
      </c>
      <c r="C1951" s="76">
        <v>12</v>
      </c>
      <c r="D1951" s="48">
        <f t="shared" si="456"/>
        <v>1</v>
      </c>
      <c r="E1951" s="252">
        <v>381</v>
      </c>
      <c r="F1951" s="253">
        <f t="shared" si="457"/>
        <v>0</v>
      </c>
      <c r="G1951" s="84">
        <v>12.04</v>
      </c>
      <c r="H1951" s="48">
        <f t="shared" si="464"/>
        <v>1</v>
      </c>
      <c r="I1951" s="79">
        <f t="shared" si="458"/>
        <v>0</v>
      </c>
      <c r="N1951" s="25" t="str">
        <f t="shared" si="453"/>
        <v>ST</v>
      </c>
      <c r="O1951" s="25">
        <f t="shared" si="459"/>
        <v>11.6</v>
      </c>
      <c r="P1951" s="25">
        <f t="shared" si="460"/>
        <v>12.04</v>
      </c>
      <c r="Q1951" s="25">
        <f t="shared" si="461"/>
        <v>8</v>
      </c>
      <c r="R1951" s="25">
        <f t="shared" si="465"/>
        <v>14.4</v>
      </c>
      <c r="S1951" s="25">
        <f t="shared" si="462"/>
        <v>325</v>
      </c>
      <c r="T1951" s="25">
        <f t="shared" si="463"/>
        <v>380</v>
      </c>
    </row>
    <row r="1952" spans="1:20" hidden="1" x14ac:dyDescent="0.25">
      <c r="A1952" s="2">
        <v>45997</v>
      </c>
      <c r="B1952" s="100" t="s">
        <v>865</v>
      </c>
      <c r="C1952" s="76">
        <v>11.8</v>
      </c>
      <c r="D1952" s="48">
        <f t="shared" si="456"/>
        <v>1</v>
      </c>
      <c r="E1952" s="252">
        <v>383</v>
      </c>
      <c r="F1952" s="253">
        <f t="shared" si="457"/>
        <v>0</v>
      </c>
      <c r="G1952" s="84">
        <v>12.2</v>
      </c>
      <c r="H1952" s="48">
        <f t="shared" si="464"/>
        <v>1</v>
      </c>
      <c r="I1952" s="79">
        <f t="shared" si="458"/>
        <v>0</v>
      </c>
      <c r="N1952" s="25" t="str">
        <f t="shared" si="453"/>
        <v>ST</v>
      </c>
      <c r="O1952" s="25">
        <f t="shared" si="459"/>
        <v>11.6</v>
      </c>
      <c r="P1952" s="25">
        <f t="shared" si="460"/>
        <v>12.04</v>
      </c>
      <c r="Q1952" s="25">
        <f t="shared" si="461"/>
        <v>8</v>
      </c>
      <c r="R1952" s="25">
        <f t="shared" si="465"/>
        <v>14.4</v>
      </c>
      <c r="S1952" s="25">
        <f t="shared" si="462"/>
        <v>325</v>
      </c>
      <c r="T1952" s="25">
        <f t="shared" si="463"/>
        <v>380</v>
      </c>
    </row>
    <row r="1953" spans="1:20" hidden="1" x14ac:dyDescent="0.25">
      <c r="A1953" s="2">
        <v>45997</v>
      </c>
      <c r="B1953" s="100" t="s">
        <v>866</v>
      </c>
      <c r="C1953" s="76">
        <v>11.7</v>
      </c>
      <c r="D1953" s="48">
        <f t="shared" si="456"/>
        <v>1</v>
      </c>
      <c r="E1953" s="252">
        <v>354</v>
      </c>
      <c r="F1953" s="253">
        <f t="shared" si="457"/>
        <v>1</v>
      </c>
      <c r="G1953" s="84">
        <v>12.69</v>
      </c>
      <c r="H1953" s="48">
        <f t="shared" si="464"/>
        <v>1</v>
      </c>
      <c r="I1953" s="79">
        <f t="shared" si="458"/>
        <v>1</v>
      </c>
      <c r="N1953" s="25" t="str">
        <f t="shared" si="453"/>
        <v>CA</v>
      </c>
      <c r="O1953" s="25">
        <f t="shared" si="459"/>
        <v>11.6</v>
      </c>
      <c r="P1953" s="25">
        <f t="shared" si="460"/>
        <v>12.04</v>
      </c>
      <c r="Q1953" s="25">
        <f t="shared" si="461"/>
        <v>8</v>
      </c>
      <c r="R1953" s="25">
        <f t="shared" si="465"/>
        <v>14.4</v>
      </c>
      <c r="S1953" s="25">
        <f t="shared" si="462"/>
        <v>325</v>
      </c>
      <c r="T1953" s="25">
        <f t="shared" si="463"/>
        <v>380</v>
      </c>
    </row>
    <row r="1954" spans="1:20" hidden="1" x14ac:dyDescent="0.25">
      <c r="A1954" s="2">
        <v>45997</v>
      </c>
      <c r="B1954" s="100" t="s">
        <v>867</v>
      </c>
      <c r="C1954" s="76">
        <v>17.399999999999999</v>
      </c>
      <c r="D1954" s="48">
        <f t="shared" si="456"/>
        <v>1</v>
      </c>
      <c r="E1954" s="252">
        <v>404</v>
      </c>
      <c r="F1954" s="253">
        <f t="shared" si="457"/>
        <v>1</v>
      </c>
      <c r="G1954" s="84"/>
      <c r="H1954" s="48"/>
      <c r="I1954" s="79">
        <f t="shared" si="458"/>
        <v>1</v>
      </c>
      <c r="N1954" s="25" t="str">
        <f t="shared" si="453"/>
        <v>SM</v>
      </c>
      <c r="O1954" s="25">
        <f t="shared" si="459"/>
        <v>17</v>
      </c>
      <c r="P1954" s="25">
        <f t="shared" si="460"/>
        <v>17.440000000000001</v>
      </c>
      <c r="Q1954" s="25">
        <f t="shared" si="461"/>
        <v>0</v>
      </c>
      <c r="R1954" s="25">
        <f t="shared" si="465"/>
        <v>0</v>
      </c>
      <c r="S1954" s="25">
        <f t="shared" si="462"/>
        <v>395</v>
      </c>
      <c r="T1954" s="25">
        <f t="shared" si="463"/>
        <v>445</v>
      </c>
    </row>
    <row r="1955" spans="1:20" hidden="1" x14ac:dyDescent="0.25">
      <c r="A1955" s="2">
        <v>45997</v>
      </c>
      <c r="B1955" s="100" t="s">
        <v>868</v>
      </c>
      <c r="C1955" s="76">
        <v>17.5</v>
      </c>
      <c r="D1955" s="48">
        <f t="shared" si="456"/>
        <v>0</v>
      </c>
      <c r="E1955" s="252">
        <v>412</v>
      </c>
      <c r="F1955" s="253">
        <f t="shared" si="457"/>
        <v>1</v>
      </c>
      <c r="G1955" s="84"/>
      <c r="H1955" s="48"/>
      <c r="I1955" s="79">
        <f t="shared" si="458"/>
        <v>0</v>
      </c>
      <c r="N1955" s="25" t="str">
        <f t="shared" ref="N1955:N2018" si="466">LEFT(B1955,2)</f>
        <v>SM</v>
      </c>
      <c r="O1955" s="25">
        <f t="shared" si="459"/>
        <v>17</v>
      </c>
      <c r="P1955" s="25">
        <f t="shared" si="460"/>
        <v>17.440000000000001</v>
      </c>
      <c r="Q1955" s="25">
        <f t="shared" si="461"/>
        <v>0</v>
      </c>
      <c r="R1955" s="25">
        <f t="shared" si="465"/>
        <v>0</v>
      </c>
      <c r="S1955" s="25">
        <f t="shared" si="462"/>
        <v>395</v>
      </c>
      <c r="T1955" s="25">
        <f t="shared" si="463"/>
        <v>445</v>
      </c>
    </row>
    <row r="1956" spans="1:20" hidden="1" x14ac:dyDescent="0.25">
      <c r="A1956" s="2">
        <v>45997</v>
      </c>
      <c r="B1956" s="100" t="s">
        <v>869</v>
      </c>
      <c r="C1956" s="76">
        <v>17.100000000000001</v>
      </c>
      <c r="D1956" s="48">
        <f t="shared" si="456"/>
        <v>1</v>
      </c>
      <c r="E1956" s="252">
        <v>407</v>
      </c>
      <c r="F1956" s="253">
        <f t="shared" si="457"/>
        <v>1</v>
      </c>
      <c r="G1956" s="84"/>
      <c r="H1956" s="48"/>
      <c r="I1956" s="79">
        <f t="shared" si="458"/>
        <v>1</v>
      </c>
      <c r="N1956" s="25" t="str">
        <f t="shared" si="466"/>
        <v>SM</v>
      </c>
      <c r="O1956" s="25">
        <f t="shared" si="459"/>
        <v>17</v>
      </c>
      <c r="P1956" s="25">
        <f t="shared" si="460"/>
        <v>17.440000000000001</v>
      </c>
      <c r="Q1956" s="25">
        <f t="shared" si="461"/>
        <v>0</v>
      </c>
      <c r="R1956" s="25">
        <f t="shared" si="465"/>
        <v>0</v>
      </c>
      <c r="S1956" s="25">
        <f t="shared" si="462"/>
        <v>395</v>
      </c>
      <c r="T1956" s="25">
        <f t="shared" si="463"/>
        <v>445</v>
      </c>
    </row>
    <row r="1957" spans="1:20" hidden="1" x14ac:dyDescent="0.25">
      <c r="A1957" s="2">
        <v>45997</v>
      </c>
      <c r="B1957" s="100" t="s">
        <v>870</v>
      </c>
      <c r="C1957" s="76">
        <v>17.100000000000001</v>
      </c>
      <c r="D1957" s="48">
        <f t="shared" si="456"/>
        <v>1</v>
      </c>
      <c r="E1957" s="252">
        <v>415</v>
      </c>
      <c r="F1957" s="253">
        <f t="shared" si="457"/>
        <v>1</v>
      </c>
      <c r="G1957" s="84"/>
      <c r="H1957" s="48"/>
      <c r="I1957" s="79">
        <f t="shared" si="458"/>
        <v>1</v>
      </c>
      <c r="N1957" s="25" t="str">
        <f t="shared" si="466"/>
        <v>SM</v>
      </c>
      <c r="O1957" s="25">
        <f t="shared" si="459"/>
        <v>17</v>
      </c>
      <c r="P1957" s="25">
        <f t="shared" si="460"/>
        <v>17.440000000000001</v>
      </c>
      <c r="Q1957" s="25">
        <f t="shared" si="461"/>
        <v>0</v>
      </c>
      <c r="R1957" s="25">
        <f t="shared" si="465"/>
        <v>0</v>
      </c>
      <c r="S1957" s="25">
        <f t="shared" si="462"/>
        <v>395</v>
      </c>
      <c r="T1957" s="25">
        <f t="shared" si="463"/>
        <v>445</v>
      </c>
    </row>
    <row r="1958" spans="1:20" hidden="1" x14ac:dyDescent="0.25">
      <c r="A1958" s="2">
        <v>45998</v>
      </c>
      <c r="B1958" s="100" t="s">
        <v>871</v>
      </c>
      <c r="C1958" s="76">
        <v>17.5</v>
      </c>
      <c r="D1958" s="48">
        <f t="shared" si="456"/>
        <v>0</v>
      </c>
      <c r="E1958" s="270">
        <v>450</v>
      </c>
      <c r="F1958" s="253">
        <f t="shared" ref="F1958:F2028" si="467">IF(+(IF(E1958&lt;S1958,0,IF(E1958&gt;T1958,0,1)))=1,1,0)</f>
        <v>0</v>
      </c>
      <c r="G1958" s="84"/>
      <c r="H1958" s="48"/>
      <c r="I1958" s="79">
        <f t="shared" si="458"/>
        <v>0</v>
      </c>
      <c r="N1958" s="25" t="str">
        <f t="shared" si="466"/>
        <v>SM</v>
      </c>
      <c r="O1958" s="25">
        <f t="shared" si="459"/>
        <v>17</v>
      </c>
      <c r="P1958" s="25">
        <f t="shared" si="460"/>
        <v>17.440000000000001</v>
      </c>
      <c r="Q1958" s="25">
        <f t="shared" si="461"/>
        <v>0</v>
      </c>
      <c r="R1958" s="25">
        <f t="shared" si="465"/>
        <v>0</v>
      </c>
      <c r="S1958" s="25">
        <f t="shared" si="462"/>
        <v>395</v>
      </c>
      <c r="T1958" s="25">
        <f t="shared" si="463"/>
        <v>445</v>
      </c>
    </row>
    <row r="1959" spans="1:20" hidden="1" x14ac:dyDescent="0.25">
      <c r="A1959" s="2">
        <v>45998</v>
      </c>
      <c r="B1959" s="100" t="s">
        <v>872</v>
      </c>
      <c r="C1959" s="76">
        <v>17.399999999999999</v>
      </c>
      <c r="D1959" s="48">
        <f t="shared" si="456"/>
        <v>1</v>
      </c>
      <c r="E1959" s="270">
        <v>454</v>
      </c>
      <c r="F1959" s="253">
        <f t="shared" si="467"/>
        <v>0</v>
      </c>
      <c r="G1959" s="84"/>
      <c r="H1959" s="48"/>
      <c r="I1959" s="79">
        <f t="shared" si="458"/>
        <v>0</v>
      </c>
      <c r="N1959" s="25" t="str">
        <f t="shared" si="466"/>
        <v>SM</v>
      </c>
      <c r="O1959" s="25">
        <f t="shared" si="459"/>
        <v>17</v>
      </c>
      <c r="P1959" s="25">
        <f t="shared" si="460"/>
        <v>17.440000000000001</v>
      </c>
      <c r="Q1959" s="25">
        <f t="shared" si="461"/>
        <v>0</v>
      </c>
      <c r="R1959" s="25">
        <f t="shared" si="465"/>
        <v>0</v>
      </c>
      <c r="S1959" s="25">
        <f t="shared" si="462"/>
        <v>395</v>
      </c>
      <c r="T1959" s="25">
        <f t="shared" si="463"/>
        <v>445</v>
      </c>
    </row>
    <row r="1960" spans="1:20" hidden="1" x14ac:dyDescent="0.25">
      <c r="A1960" s="2">
        <v>45998</v>
      </c>
      <c r="B1960" s="100" t="s">
        <v>873</v>
      </c>
      <c r="C1960" s="76">
        <v>17</v>
      </c>
      <c r="D1960" s="48">
        <f t="shared" si="456"/>
        <v>1</v>
      </c>
      <c r="E1960" s="270">
        <v>453</v>
      </c>
      <c r="F1960" s="253">
        <f t="shared" si="467"/>
        <v>0</v>
      </c>
      <c r="G1960" s="84"/>
      <c r="H1960" s="48"/>
      <c r="I1960" s="79">
        <f t="shared" si="458"/>
        <v>0</v>
      </c>
      <c r="N1960" s="25" t="str">
        <f t="shared" si="466"/>
        <v>SM</v>
      </c>
      <c r="O1960" s="25">
        <f t="shared" si="459"/>
        <v>17</v>
      </c>
      <c r="P1960" s="25">
        <f t="shared" si="460"/>
        <v>17.440000000000001</v>
      </c>
      <c r="Q1960" s="25">
        <f t="shared" si="461"/>
        <v>0</v>
      </c>
      <c r="R1960" s="25">
        <f t="shared" si="465"/>
        <v>0</v>
      </c>
      <c r="S1960" s="25">
        <f t="shared" si="462"/>
        <v>395</v>
      </c>
      <c r="T1960" s="25">
        <f t="shared" si="463"/>
        <v>445</v>
      </c>
    </row>
    <row r="1961" spans="1:20" hidden="1" x14ac:dyDescent="0.25">
      <c r="A1961" s="2">
        <v>45998</v>
      </c>
      <c r="B1961" s="100" t="s">
        <v>874</v>
      </c>
      <c r="C1961" s="76">
        <v>17.399999999999999</v>
      </c>
      <c r="D1961" s="48">
        <f t="shared" si="456"/>
        <v>1</v>
      </c>
      <c r="E1961" s="270">
        <v>552</v>
      </c>
      <c r="F1961" s="253">
        <f t="shared" si="467"/>
        <v>0</v>
      </c>
      <c r="G1961" s="84"/>
      <c r="H1961" s="48"/>
      <c r="I1961" s="79">
        <f t="shared" si="458"/>
        <v>0</v>
      </c>
      <c r="N1961" s="25" t="str">
        <f t="shared" si="466"/>
        <v>SM</v>
      </c>
      <c r="O1961" s="25">
        <f t="shared" si="459"/>
        <v>17</v>
      </c>
      <c r="P1961" s="25">
        <f t="shared" si="460"/>
        <v>17.440000000000001</v>
      </c>
      <c r="Q1961" s="25">
        <f t="shared" si="461"/>
        <v>0</v>
      </c>
      <c r="R1961" s="25">
        <f t="shared" si="465"/>
        <v>0</v>
      </c>
      <c r="S1961" s="25">
        <f t="shared" si="462"/>
        <v>395</v>
      </c>
      <c r="T1961" s="25">
        <f t="shared" si="463"/>
        <v>445</v>
      </c>
    </row>
    <row r="1962" spans="1:20" hidden="1" x14ac:dyDescent="0.25">
      <c r="A1962" s="2">
        <v>45998</v>
      </c>
      <c r="B1962" s="100" t="s">
        <v>875</v>
      </c>
      <c r="C1962" s="76">
        <v>17.100000000000001</v>
      </c>
      <c r="D1962" s="48">
        <f t="shared" si="456"/>
        <v>1</v>
      </c>
      <c r="E1962" s="270">
        <v>558</v>
      </c>
      <c r="F1962" s="253">
        <f t="shared" si="467"/>
        <v>0</v>
      </c>
      <c r="G1962" s="84"/>
      <c r="H1962" s="48"/>
      <c r="I1962" s="79">
        <f t="shared" si="458"/>
        <v>0</v>
      </c>
      <c r="N1962" s="25" t="str">
        <f t="shared" si="466"/>
        <v>SM</v>
      </c>
      <c r="O1962" s="25">
        <f t="shared" si="459"/>
        <v>17</v>
      </c>
      <c r="P1962" s="25">
        <f t="shared" si="460"/>
        <v>17.440000000000001</v>
      </c>
      <c r="Q1962" s="25">
        <f t="shared" si="461"/>
        <v>0</v>
      </c>
      <c r="R1962" s="25">
        <f t="shared" si="465"/>
        <v>0</v>
      </c>
      <c r="S1962" s="25">
        <f t="shared" si="462"/>
        <v>395</v>
      </c>
      <c r="T1962" s="25">
        <f t="shared" si="463"/>
        <v>445</v>
      </c>
    </row>
    <row r="1963" spans="1:20" hidden="1" x14ac:dyDescent="0.25">
      <c r="A1963" s="2">
        <v>45998</v>
      </c>
      <c r="B1963" s="100" t="s">
        <v>876</v>
      </c>
      <c r="C1963" s="76">
        <v>17</v>
      </c>
      <c r="D1963" s="48">
        <f t="shared" si="456"/>
        <v>1</v>
      </c>
      <c r="E1963" s="270">
        <v>460</v>
      </c>
      <c r="F1963" s="253">
        <f t="shared" si="467"/>
        <v>0</v>
      </c>
      <c r="G1963" s="84"/>
      <c r="H1963" s="48"/>
      <c r="I1963" s="79">
        <f t="shared" si="458"/>
        <v>0</v>
      </c>
      <c r="N1963" s="25" t="str">
        <f t="shared" si="466"/>
        <v>SM</v>
      </c>
      <c r="O1963" s="25">
        <f t="shared" si="459"/>
        <v>17</v>
      </c>
      <c r="P1963" s="25">
        <f t="shared" si="460"/>
        <v>17.440000000000001</v>
      </c>
      <c r="Q1963" s="25">
        <f t="shared" si="461"/>
        <v>0</v>
      </c>
      <c r="R1963" s="25">
        <f t="shared" si="465"/>
        <v>0</v>
      </c>
      <c r="S1963" s="25">
        <f t="shared" si="462"/>
        <v>395</v>
      </c>
      <c r="T1963" s="25">
        <f t="shared" si="463"/>
        <v>445</v>
      </c>
    </row>
    <row r="1964" spans="1:20" hidden="1" x14ac:dyDescent="0.25">
      <c r="A1964" s="2">
        <v>45999</v>
      </c>
      <c r="B1964" s="100" t="s">
        <v>877</v>
      </c>
      <c r="C1964" s="76">
        <v>17.100000000000001</v>
      </c>
      <c r="D1964" s="48">
        <f t="shared" si="456"/>
        <v>1</v>
      </c>
      <c r="E1964" s="252">
        <v>408</v>
      </c>
      <c r="F1964" s="253">
        <f t="shared" si="467"/>
        <v>1</v>
      </c>
      <c r="G1964" s="84">
        <v>16.07</v>
      </c>
      <c r="H1964" s="48">
        <f t="shared" ref="H1964:H1983" si="468">IF(+(IF(G1964&lt;Q1964,0,IF(G1964&gt;R1964,0,1)))=1,1,0)</f>
        <v>1</v>
      </c>
      <c r="I1964" s="79">
        <f t="shared" ref="I1964:I1983" si="469">IF(+(IF(C1964&lt;O1964,0,IF(C1964&gt;P1964,0,1)))+(IF(E1964&lt;S1964,0,IF(E1964&gt;T1964,0,1)))+(IF(G1964&lt;Q1964,0,IF(G1964&gt;R1964,0,1)))=3,1,0)</f>
        <v>1</v>
      </c>
      <c r="N1964" s="25" t="str">
        <f t="shared" si="466"/>
        <v>GU</v>
      </c>
      <c r="O1964" s="25">
        <f t="shared" si="459"/>
        <v>17</v>
      </c>
      <c r="P1964" s="25">
        <f t="shared" si="460"/>
        <v>17.54</v>
      </c>
      <c r="Q1964" s="25">
        <f t="shared" si="461"/>
        <v>14</v>
      </c>
      <c r="R1964" s="25">
        <f t="shared" si="465"/>
        <v>18.399999999999999</v>
      </c>
      <c r="S1964" s="25">
        <f t="shared" si="462"/>
        <v>355</v>
      </c>
      <c r="T1964" s="25">
        <f t="shared" si="463"/>
        <v>410</v>
      </c>
    </row>
    <row r="1965" spans="1:20" hidden="1" x14ac:dyDescent="0.25">
      <c r="A1965" s="2">
        <v>45999</v>
      </c>
      <c r="B1965" s="100" t="s">
        <v>878</v>
      </c>
      <c r="C1965" s="76">
        <v>17.3</v>
      </c>
      <c r="D1965" s="48">
        <f t="shared" si="456"/>
        <v>1</v>
      </c>
      <c r="E1965" s="270">
        <v>513</v>
      </c>
      <c r="F1965" s="253">
        <f t="shared" si="467"/>
        <v>0</v>
      </c>
      <c r="G1965" s="84">
        <v>17.02</v>
      </c>
      <c r="H1965" s="48">
        <f t="shared" si="468"/>
        <v>1</v>
      </c>
      <c r="I1965" s="79">
        <f t="shared" si="469"/>
        <v>0</v>
      </c>
      <c r="N1965" s="25" t="str">
        <f t="shared" si="466"/>
        <v>GU</v>
      </c>
      <c r="O1965" s="25">
        <f t="shared" si="459"/>
        <v>17</v>
      </c>
      <c r="P1965" s="25">
        <f t="shared" si="460"/>
        <v>17.54</v>
      </c>
      <c r="Q1965" s="25">
        <f t="shared" si="461"/>
        <v>14</v>
      </c>
      <c r="R1965" s="25">
        <f t="shared" si="465"/>
        <v>18.399999999999999</v>
      </c>
      <c r="S1965" s="25">
        <f t="shared" si="462"/>
        <v>355</v>
      </c>
      <c r="T1965" s="25">
        <f t="shared" si="463"/>
        <v>410</v>
      </c>
    </row>
    <row r="1966" spans="1:20" hidden="1" x14ac:dyDescent="0.25">
      <c r="A1966" s="2">
        <v>45999</v>
      </c>
      <c r="B1966" s="100" t="s">
        <v>879</v>
      </c>
      <c r="C1966" s="76">
        <v>17.399999999999999</v>
      </c>
      <c r="D1966" s="48">
        <f t="shared" si="456"/>
        <v>1</v>
      </c>
      <c r="E1966" s="270">
        <v>446</v>
      </c>
      <c r="F1966" s="253">
        <f t="shared" si="467"/>
        <v>0</v>
      </c>
      <c r="G1966" s="84">
        <v>17.21</v>
      </c>
      <c r="H1966" s="48">
        <f t="shared" si="468"/>
        <v>1</v>
      </c>
      <c r="I1966" s="79">
        <f t="shared" si="469"/>
        <v>0</v>
      </c>
      <c r="N1966" s="25" t="str">
        <f t="shared" si="466"/>
        <v>GU</v>
      </c>
      <c r="O1966" s="25">
        <f t="shared" si="459"/>
        <v>17</v>
      </c>
      <c r="P1966" s="25">
        <f t="shared" si="460"/>
        <v>17.54</v>
      </c>
      <c r="Q1966" s="25">
        <f t="shared" si="461"/>
        <v>14</v>
      </c>
      <c r="R1966" s="25">
        <f t="shared" si="465"/>
        <v>18.399999999999999</v>
      </c>
      <c r="S1966" s="25">
        <f t="shared" si="462"/>
        <v>355</v>
      </c>
      <c r="T1966" s="25">
        <f t="shared" si="463"/>
        <v>410</v>
      </c>
    </row>
    <row r="1967" spans="1:20" hidden="1" x14ac:dyDescent="0.25">
      <c r="A1967" s="2">
        <v>45999</v>
      </c>
      <c r="B1967" s="100" t="s">
        <v>880</v>
      </c>
      <c r="C1967" s="76">
        <v>17.3</v>
      </c>
      <c r="D1967" s="48">
        <f t="shared" si="456"/>
        <v>1</v>
      </c>
      <c r="E1967" s="252">
        <v>389</v>
      </c>
      <c r="F1967" s="253">
        <f t="shared" si="467"/>
        <v>1</v>
      </c>
      <c r="G1967" s="84">
        <v>17.3</v>
      </c>
      <c r="H1967" s="48">
        <f t="shared" si="468"/>
        <v>1</v>
      </c>
      <c r="I1967" s="79">
        <f t="shared" si="469"/>
        <v>1</v>
      </c>
      <c r="N1967" s="25" t="str">
        <f t="shared" si="466"/>
        <v>GU</v>
      </c>
      <c r="O1967" s="25">
        <f t="shared" si="459"/>
        <v>17</v>
      </c>
      <c r="P1967" s="25">
        <f t="shared" si="460"/>
        <v>17.54</v>
      </c>
      <c r="Q1967" s="25">
        <f t="shared" si="461"/>
        <v>14</v>
      </c>
      <c r="R1967" s="25">
        <f t="shared" si="465"/>
        <v>18.399999999999999</v>
      </c>
      <c r="S1967" s="25">
        <f t="shared" si="462"/>
        <v>355</v>
      </c>
      <c r="T1967" s="25">
        <f t="shared" si="463"/>
        <v>410</v>
      </c>
    </row>
    <row r="1968" spans="1:20" hidden="1" x14ac:dyDescent="0.25">
      <c r="A1968" s="2">
        <v>45999</v>
      </c>
      <c r="B1968" s="100" t="s">
        <v>881</v>
      </c>
      <c r="C1968" s="76">
        <v>17.399999999999999</v>
      </c>
      <c r="D1968" s="48">
        <f t="shared" si="456"/>
        <v>1</v>
      </c>
      <c r="E1968" s="252">
        <v>406</v>
      </c>
      <c r="F1968" s="253">
        <f t="shared" si="467"/>
        <v>1</v>
      </c>
      <c r="G1968" s="84">
        <v>17.36</v>
      </c>
      <c r="H1968" s="48">
        <f t="shared" si="468"/>
        <v>1</v>
      </c>
      <c r="I1968" s="79">
        <f t="shared" si="469"/>
        <v>1</v>
      </c>
      <c r="N1968" s="25" t="str">
        <f t="shared" si="466"/>
        <v>GU</v>
      </c>
      <c r="O1968" s="25">
        <f t="shared" si="459"/>
        <v>17</v>
      </c>
      <c r="P1968" s="25">
        <f t="shared" si="460"/>
        <v>17.54</v>
      </c>
      <c r="Q1968" s="25">
        <f t="shared" si="461"/>
        <v>14</v>
      </c>
      <c r="R1968" s="25">
        <f t="shared" si="465"/>
        <v>18.399999999999999</v>
      </c>
      <c r="S1968" s="25">
        <f t="shared" si="462"/>
        <v>355</v>
      </c>
      <c r="T1968" s="25">
        <f t="shared" si="463"/>
        <v>410</v>
      </c>
    </row>
    <row r="1969" spans="1:20" hidden="1" x14ac:dyDescent="0.25">
      <c r="A1969" s="2">
        <v>45999</v>
      </c>
      <c r="B1969" s="100" t="s">
        <v>882</v>
      </c>
      <c r="C1969" s="76">
        <v>17.2</v>
      </c>
      <c r="D1969" s="48">
        <f t="shared" si="456"/>
        <v>1</v>
      </c>
      <c r="E1969" s="252">
        <v>384</v>
      </c>
      <c r="F1969" s="253">
        <f t="shared" si="467"/>
        <v>1</v>
      </c>
      <c r="G1969" s="84">
        <v>17.260000000000002</v>
      </c>
      <c r="H1969" s="48">
        <f t="shared" si="468"/>
        <v>1</v>
      </c>
      <c r="I1969" s="79">
        <f t="shared" si="469"/>
        <v>1</v>
      </c>
      <c r="N1969" s="25" t="str">
        <f t="shared" si="466"/>
        <v>GU</v>
      </c>
      <c r="O1969" s="25">
        <f t="shared" si="459"/>
        <v>17</v>
      </c>
      <c r="P1969" s="25">
        <f t="shared" si="460"/>
        <v>17.54</v>
      </c>
      <c r="Q1969" s="25">
        <f t="shared" si="461"/>
        <v>14</v>
      </c>
      <c r="R1969" s="25">
        <f t="shared" si="465"/>
        <v>18.399999999999999</v>
      </c>
      <c r="S1969" s="25">
        <f t="shared" si="462"/>
        <v>355</v>
      </c>
      <c r="T1969" s="25">
        <f t="shared" si="463"/>
        <v>410</v>
      </c>
    </row>
    <row r="1970" spans="1:20" hidden="1" x14ac:dyDescent="0.25">
      <c r="A1970" s="2">
        <v>45999</v>
      </c>
      <c r="B1970" s="100" t="s">
        <v>883</v>
      </c>
      <c r="C1970" s="76">
        <v>17.399999999999999</v>
      </c>
      <c r="D1970" s="48">
        <f t="shared" si="456"/>
        <v>1</v>
      </c>
      <c r="E1970" s="252">
        <v>369</v>
      </c>
      <c r="F1970" s="253">
        <f t="shared" si="467"/>
        <v>1</v>
      </c>
      <c r="G1970" s="84">
        <v>17.920000000000002</v>
      </c>
      <c r="H1970" s="48">
        <f t="shared" si="468"/>
        <v>1</v>
      </c>
      <c r="I1970" s="79">
        <f t="shared" si="469"/>
        <v>1</v>
      </c>
      <c r="N1970" s="25" t="str">
        <f t="shared" si="466"/>
        <v>GU</v>
      </c>
      <c r="O1970" s="25">
        <f t="shared" si="459"/>
        <v>17</v>
      </c>
      <c r="P1970" s="25">
        <f t="shared" si="460"/>
        <v>17.54</v>
      </c>
      <c r="Q1970" s="25">
        <f t="shared" si="461"/>
        <v>14</v>
      </c>
      <c r="R1970" s="25">
        <f t="shared" si="465"/>
        <v>18.399999999999999</v>
      </c>
      <c r="S1970" s="25">
        <f t="shared" si="462"/>
        <v>355</v>
      </c>
      <c r="T1970" s="25">
        <f t="shared" si="463"/>
        <v>410</v>
      </c>
    </row>
    <row r="1971" spans="1:20" hidden="1" x14ac:dyDescent="0.25">
      <c r="A1971" s="2">
        <v>46000</v>
      </c>
      <c r="B1971" s="100" t="s">
        <v>884</v>
      </c>
      <c r="C1971" s="76">
        <v>17.2</v>
      </c>
      <c r="D1971" s="48">
        <f t="shared" si="456"/>
        <v>1</v>
      </c>
      <c r="E1971" s="252">
        <v>357</v>
      </c>
      <c r="F1971" s="253">
        <f t="shared" si="467"/>
        <v>1</v>
      </c>
      <c r="G1971" s="84">
        <v>17.46</v>
      </c>
      <c r="H1971" s="48">
        <f t="shared" si="468"/>
        <v>1</v>
      </c>
      <c r="I1971" s="79">
        <f t="shared" si="469"/>
        <v>1</v>
      </c>
      <c r="N1971" s="25" t="str">
        <f t="shared" si="466"/>
        <v>GU</v>
      </c>
      <c r="O1971" s="25">
        <f t="shared" si="459"/>
        <v>17</v>
      </c>
      <c r="P1971" s="25">
        <f t="shared" si="460"/>
        <v>17.54</v>
      </c>
      <c r="Q1971" s="25">
        <f t="shared" si="461"/>
        <v>14</v>
      </c>
      <c r="R1971" s="25">
        <f t="shared" si="465"/>
        <v>18.399999999999999</v>
      </c>
      <c r="S1971" s="25">
        <f t="shared" si="462"/>
        <v>355</v>
      </c>
      <c r="T1971" s="25">
        <f t="shared" si="463"/>
        <v>410</v>
      </c>
    </row>
    <row r="1972" spans="1:20" hidden="1" x14ac:dyDescent="0.25">
      <c r="A1972" s="2">
        <v>46000</v>
      </c>
      <c r="B1972" s="100" t="s">
        <v>885</v>
      </c>
      <c r="C1972" s="76">
        <v>11.6</v>
      </c>
      <c r="D1972" s="48">
        <f t="shared" si="456"/>
        <v>1</v>
      </c>
      <c r="E1972" s="252">
        <v>350</v>
      </c>
      <c r="F1972" s="253">
        <f t="shared" si="467"/>
        <v>1</v>
      </c>
      <c r="G1972" s="84">
        <v>11.11</v>
      </c>
      <c r="H1972" s="48">
        <f t="shared" si="468"/>
        <v>1</v>
      </c>
      <c r="I1972" s="79">
        <f t="shared" si="469"/>
        <v>1</v>
      </c>
      <c r="N1972" s="25" t="str">
        <f t="shared" si="466"/>
        <v>CA</v>
      </c>
      <c r="O1972" s="25">
        <f t="shared" si="459"/>
        <v>11.6</v>
      </c>
      <c r="P1972" s="25">
        <f t="shared" si="460"/>
        <v>12.04</v>
      </c>
      <c r="Q1972" s="25">
        <f t="shared" si="461"/>
        <v>8</v>
      </c>
      <c r="R1972" s="25">
        <f t="shared" si="465"/>
        <v>14.4</v>
      </c>
      <c r="S1972" s="25">
        <f t="shared" si="462"/>
        <v>325</v>
      </c>
      <c r="T1972" s="25">
        <f t="shared" si="463"/>
        <v>380</v>
      </c>
    </row>
    <row r="1973" spans="1:20" hidden="1" x14ac:dyDescent="0.25">
      <c r="A1973" s="2">
        <v>46000</v>
      </c>
      <c r="B1973" s="100" t="s">
        <v>886</v>
      </c>
      <c r="C1973" s="76">
        <v>12</v>
      </c>
      <c r="D1973" s="48">
        <f t="shared" si="456"/>
        <v>1</v>
      </c>
      <c r="E1973" s="252">
        <v>348</v>
      </c>
      <c r="F1973" s="253">
        <f t="shared" si="467"/>
        <v>1</v>
      </c>
      <c r="G1973" s="84">
        <v>12.01</v>
      </c>
      <c r="H1973" s="48">
        <f t="shared" si="468"/>
        <v>1</v>
      </c>
      <c r="I1973" s="79">
        <f t="shared" si="469"/>
        <v>1</v>
      </c>
      <c r="N1973" s="25" t="str">
        <f t="shared" si="466"/>
        <v>CA</v>
      </c>
      <c r="O1973" s="25">
        <f t="shared" si="459"/>
        <v>11.6</v>
      </c>
      <c r="P1973" s="25">
        <f t="shared" si="460"/>
        <v>12.04</v>
      </c>
      <c r="Q1973" s="25">
        <f t="shared" si="461"/>
        <v>8</v>
      </c>
      <c r="R1973" s="25">
        <f t="shared" si="465"/>
        <v>14.4</v>
      </c>
      <c r="S1973" s="25">
        <f t="shared" si="462"/>
        <v>325</v>
      </c>
      <c r="T1973" s="25">
        <f t="shared" si="463"/>
        <v>380</v>
      </c>
    </row>
    <row r="1974" spans="1:20" hidden="1" x14ac:dyDescent="0.25">
      <c r="A1974" s="2">
        <v>46000</v>
      </c>
      <c r="B1974" s="100" t="s">
        <v>887</v>
      </c>
      <c r="C1974" s="76">
        <v>11.9</v>
      </c>
      <c r="D1974" s="48">
        <f t="shared" si="456"/>
        <v>1</v>
      </c>
      <c r="E1974" s="252">
        <v>354</v>
      </c>
      <c r="F1974" s="253">
        <f t="shared" si="467"/>
        <v>1</v>
      </c>
      <c r="G1974" s="84">
        <v>12.24</v>
      </c>
      <c r="H1974" s="48">
        <f t="shared" si="468"/>
        <v>1</v>
      </c>
      <c r="I1974" s="79">
        <f t="shared" si="469"/>
        <v>1</v>
      </c>
      <c r="N1974" s="25" t="str">
        <f t="shared" si="466"/>
        <v>CA</v>
      </c>
      <c r="O1974" s="25">
        <f t="shared" si="459"/>
        <v>11.6</v>
      </c>
      <c r="P1974" s="25">
        <f t="shared" si="460"/>
        <v>12.04</v>
      </c>
      <c r="Q1974" s="25">
        <f t="shared" si="461"/>
        <v>8</v>
      </c>
      <c r="R1974" s="25">
        <f t="shared" si="465"/>
        <v>14.4</v>
      </c>
      <c r="S1974" s="25">
        <f t="shared" si="462"/>
        <v>325</v>
      </c>
      <c r="T1974" s="25">
        <f t="shared" si="463"/>
        <v>380</v>
      </c>
    </row>
    <row r="1975" spans="1:20" hidden="1" x14ac:dyDescent="0.25">
      <c r="A1975" s="2">
        <v>46000</v>
      </c>
      <c r="B1975" s="100" t="s">
        <v>888</v>
      </c>
      <c r="C1975" s="76">
        <v>11.7</v>
      </c>
      <c r="D1975" s="48">
        <f t="shared" si="456"/>
        <v>1</v>
      </c>
      <c r="E1975" s="252">
        <v>361</v>
      </c>
      <c r="F1975" s="253">
        <f t="shared" si="467"/>
        <v>1</v>
      </c>
      <c r="G1975" s="84">
        <v>12.06</v>
      </c>
      <c r="H1975" s="48">
        <f t="shared" si="468"/>
        <v>1</v>
      </c>
      <c r="I1975" s="79">
        <f t="shared" si="469"/>
        <v>1</v>
      </c>
      <c r="N1975" s="25" t="str">
        <f t="shared" si="466"/>
        <v>CA</v>
      </c>
      <c r="O1975" s="25">
        <f t="shared" si="459"/>
        <v>11.6</v>
      </c>
      <c r="P1975" s="25">
        <f t="shared" si="460"/>
        <v>12.04</v>
      </c>
      <c r="Q1975" s="25">
        <f t="shared" si="461"/>
        <v>8</v>
      </c>
      <c r="R1975" s="25">
        <f t="shared" si="465"/>
        <v>14.4</v>
      </c>
      <c r="S1975" s="25">
        <f t="shared" si="462"/>
        <v>325</v>
      </c>
      <c r="T1975" s="25">
        <f t="shared" si="463"/>
        <v>380</v>
      </c>
    </row>
    <row r="1976" spans="1:20" hidden="1" x14ac:dyDescent="0.25">
      <c r="A1976" s="2">
        <v>46000</v>
      </c>
      <c r="B1976" s="100" t="s">
        <v>889</v>
      </c>
      <c r="C1976" s="76">
        <v>11.6</v>
      </c>
      <c r="D1976" s="48">
        <f t="shared" si="456"/>
        <v>1</v>
      </c>
      <c r="E1976" s="252">
        <v>380</v>
      </c>
      <c r="F1976" s="253">
        <f t="shared" si="467"/>
        <v>1</v>
      </c>
      <c r="G1976" s="84">
        <v>12.77</v>
      </c>
      <c r="H1976" s="48">
        <f t="shared" si="468"/>
        <v>1</v>
      </c>
      <c r="I1976" s="79">
        <f t="shared" si="469"/>
        <v>1</v>
      </c>
      <c r="N1976" s="25" t="str">
        <f t="shared" si="466"/>
        <v>CA</v>
      </c>
      <c r="O1976" s="25">
        <f t="shared" si="459"/>
        <v>11.6</v>
      </c>
      <c r="P1976" s="25">
        <f t="shared" si="460"/>
        <v>12.04</v>
      </c>
      <c r="Q1976" s="25">
        <f t="shared" si="461"/>
        <v>8</v>
      </c>
      <c r="R1976" s="25">
        <f t="shared" si="465"/>
        <v>14.4</v>
      </c>
      <c r="S1976" s="25">
        <f t="shared" si="462"/>
        <v>325</v>
      </c>
      <c r="T1976" s="25">
        <f t="shared" si="463"/>
        <v>380</v>
      </c>
    </row>
    <row r="1977" spans="1:20" hidden="1" x14ac:dyDescent="0.25">
      <c r="A1977" s="2">
        <v>46001</v>
      </c>
      <c r="B1977" s="100" t="s">
        <v>890</v>
      </c>
      <c r="C1977" s="76">
        <v>11.6</v>
      </c>
      <c r="D1977" s="48">
        <f t="shared" si="456"/>
        <v>1</v>
      </c>
      <c r="E1977" s="252">
        <v>366</v>
      </c>
      <c r="F1977" s="253">
        <f t="shared" si="467"/>
        <v>1</v>
      </c>
      <c r="G1977" s="84">
        <v>13.01</v>
      </c>
      <c r="H1977" s="48">
        <f t="shared" si="468"/>
        <v>1</v>
      </c>
      <c r="I1977" s="79">
        <f t="shared" si="469"/>
        <v>1</v>
      </c>
      <c r="N1977" s="25" t="str">
        <f t="shared" si="466"/>
        <v>CA</v>
      </c>
      <c r="O1977" s="25">
        <f t="shared" si="459"/>
        <v>11.6</v>
      </c>
      <c r="P1977" s="25">
        <f t="shared" si="460"/>
        <v>12.04</v>
      </c>
      <c r="Q1977" s="25">
        <f t="shared" si="461"/>
        <v>8</v>
      </c>
      <c r="R1977" s="25">
        <f t="shared" si="465"/>
        <v>14.4</v>
      </c>
      <c r="S1977" s="25">
        <f t="shared" si="462"/>
        <v>325</v>
      </c>
      <c r="T1977" s="25">
        <f t="shared" si="463"/>
        <v>380</v>
      </c>
    </row>
    <row r="1978" spans="1:20" hidden="1" x14ac:dyDescent="0.25">
      <c r="A1978" s="2">
        <v>46001</v>
      </c>
      <c r="B1978" s="100" t="s">
        <v>891</v>
      </c>
      <c r="C1978" s="76">
        <v>11.7</v>
      </c>
      <c r="D1978" s="48">
        <f t="shared" si="456"/>
        <v>1</v>
      </c>
      <c r="E1978" s="252">
        <v>376</v>
      </c>
      <c r="F1978" s="253">
        <f t="shared" si="467"/>
        <v>1</v>
      </c>
      <c r="G1978" s="84">
        <v>13.41</v>
      </c>
      <c r="H1978" s="48">
        <f t="shared" si="468"/>
        <v>1</v>
      </c>
      <c r="I1978" s="79">
        <f t="shared" si="469"/>
        <v>1</v>
      </c>
      <c r="N1978" s="25" t="str">
        <f t="shared" si="466"/>
        <v>CA</v>
      </c>
      <c r="O1978" s="25">
        <f t="shared" si="459"/>
        <v>11.6</v>
      </c>
      <c r="P1978" s="25">
        <f t="shared" si="460"/>
        <v>12.04</v>
      </c>
      <c r="Q1978" s="25">
        <f t="shared" si="461"/>
        <v>8</v>
      </c>
      <c r="R1978" s="25">
        <f t="shared" si="465"/>
        <v>14.4</v>
      </c>
      <c r="S1978" s="25">
        <f t="shared" si="462"/>
        <v>325</v>
      </c>
      <c r="T1978" s="25">
        <f t="shared" si="463"/>
        <v>380</v>
      </c>
    </row>
    <row r="1979" spans="1:20" hidden="1" x14ac:dyDescent="0.25">
      <c r="A1979" s="2">
        <v>46001</v>
      </c>
      <c r="B1979" s="100" t="s">
        <v>892</v>
      </c>
      <c r="C1979" s="76">
        <v>11.8</v>
      </c>
      <c r="D1979" s="48">
        <f t="shared" si="456"/>
        <v>1</v>
      </c>
      <c r="E1979" s="252">
        <v>364</v>
      </c>
      <c r="F1979" s="253">
        <f t="shared" si="467"/>
        <v>1</v>
      </c>
      <c r="G1979" s="84">
        <v>13.29</v>
      </c>
      <c r="H1979" s="48">
        <f t="shared" si="468"/>
        <v>1</v>
      </c>
      <c r="I1979" s="79">
        <f t="shared" si="469"/>
        <v>1</v>
      </c>
      <c r="N1979" s="25" t="str">
        <f t="shared" si="466"/>
        <v>CA</v>
      </c>
      <c r="O1979" s="25">
        <f t="shared" si="459"/>
        <v>11.6</v>
      </c>
      <c r="P1979" s="25">
        <f t="shared" si="460"/>
        <v>12.04</v>
      </c>
      <c r="Q1979" s="25">
        <f t="shared" si="461"/>
        <v>8</v>
      </c>
      <c r="R1979" s="25">
        <f t="shared" si="465"/>
        <v>14.4</v>
      </c>
      <c r="S1979" s="25">
        <f t="shared" si="462"/>
        <v>325</v>
      </c>
      <c r="T1979" s="25">
        <f t="shared" si="463"/>
        <v>380</v>
      </c>
    </row>
    <row r="1980" spans="1:20" hidden="1" x14ac:dyDescent="0.25">
      <c r="A1980" s="2">
        <v>46001</v>
      </c>
      <c r="B1980" s="100" t="s">
        <v>893</v>
      </c>
      <c r="C1980" s="76">
        <v>11.8</v>
      </c>
      <c r="D1980" s="48">
        <f t="shared" si="456"/>
        <v>1</v>
      </c>
      <c r="E1980" s="252">
        <v>350</v>
      </c>
      <c r="F1980" s="253">
        <f t="shared" si="467"/>
        <v>1</v>
      </c>
      <c r="G1980" s="84">
        <v>13.03</v>
      </c>
      <c r="H1980" s="48">
        <f t="shared" si="468"/>
        <v>1</v>
      </c>
      <c r="I1980" s="79">
        <f t="shared" si="469"/>
        <v>1</v>
      </c>
      <c r="N1980" s="25" t="str">
        <f t="shared" si="466"/>
        <v>ST</v>
      </c>
      <c r="O1980" s="25">
        <f t="shared" si="459"/>
        <v>11.6</v>
      </c>
      <c r="P1980" s="25">
        <f t="shared" si="460"/>
        <v>12.04</v>
      </c>
      <c r="Q1980" s="25">
        <f t="shared" si="461"/>
        <v>8</v>
      </c>
      <c r="R1980" s="25">
        <f t="shared" si="465"/>
        <v>14.4</v>
      </c>
      <c r="S1980" s="25">
        <f t="shared" si="462"/>
        <v>325</v>
      </c>
      <c r="T1980" s="25">
        <f t="shared" si="463"/>
        <v>380</v>
      </c>
    </row>
    <row r="1981" spans="1:20" hidden="1" x14ac:dyDescent="0.25">
      <c r="A1981" s="2">
        <v>46001</v>
      </c>
      <c r="B1981" s="100" t="s">
        <v>894</v>
      </c>
      <c r="C1981" s="76">
        <v>12</v>
      </c>
      <c r="D1981" s="48">
        <f t="shared" si="456"/>
        <v>1</v>
      </c>
      <c r="E1981" s="252">
        <v>343</v>
      </c>
      <c r="F1981" s="253">
        <f t="shared" si="467"/>
        <v>1</v>
      </c>
      <c r="G1981" s="84">
        <v>12.16</v>
      </c>
      <c r="H1981" s="48">
        <f t="shared" si="468"/>
        <v>1</v>
      </c>
      <c r="I1981" s="79">
        <f t="shared" si="469"/>
        <v>1</v>
      </c>
      <c r="N1981" s="25" t="str">
        <f t="shared" si="466"/>
        <v>ST</v>
      </c>
      <c r="O1981" s="25">
        <f t="shared" si="459"/>
        <v>11.6</v>
      </c>
      <c r="P1981" s="25">
        <f t="shared" si="460"/>
        <v>12.04</v>
      </c>
      <c r="Q1981" s="25">
        <f t="shared" si="461"/>
        <v>8</v>
      </c>
      <c r="R1981" s="25">
        <f t="shared" si="465"/>
        <v>14.4</v>
      </c>
      <c r="S1981" s="25">
        <f t="shared" si="462"/>
        <v>325</v>
      </c>
      <c r="T1981" s="25">
        <f t="shared" si="463"/>
        <v>380</v>
      </c>
    </row>
    <row r="1982" spans="1:20" hidden="1" x14ac:dyDescent="0.25">
      <c r="A1982" s="2">
        <v>46001</v>
      </c>
      <c r="B1982" s="100" t="s">
        <v>895</v>
      </c>
      <c r="C1982" s="76">
        <v>11.9</v>
      </c>
      <c r="D1982" s="48">
        <f t="shared" si="456"/>
        <v>1</v>
      </c>
      <c r="E1982" s="252">
        <v>359</v>
      </c>
      <c r="F1982" s="253">
        <f t="shared" si="467"/>
        <v>1</v>
      </c>
      <c r="G1982" s="84">
        <v>12.62</v>
      </c>
      <c r="H1982" s="48">
        <f t="shared" si="468"/>
        <v>1</v>
      </c>
      <c r="I1982" s="79">
        <f t="shared" si="469"/>
        <v>1</v>
      </c>
      <c r="N1982" s="25" t="str">
        <f t="shared" si="466"/>
        <v>ST</v>
      </c>
      <c r="O1982" s="25">
        <f t="shared" si="459"/>
        <v>11.6</v>
      </c>
      <c r="P1982" s="25">
        <f t="shared" si="460"/>
        <v>12.04</v>
      </c>
      <c r="Q1982" s="25">
        <f t="shared" si="461"/>
        <v>8</v>
      </c>
      <c r="R1982" s="25">
        <f t="shared" si="465"/>
        <v>14.4</v>
      </c>
      <c r="S1982" s="25">
        <f t="shared" si="462"/>
        <v>325</v>
      </c>
      <c r="T1982" s="25">
        <f t="shared" si="463"/>
        <v>380</v>
      </c>
    </row>
    <row r="1983" spans="1:20" hidden="1" x14ac:dyDescent="0.25">
      <c r="A1983" s="2">
        <v>46001</v>
      </c>
      <c r="B1983" s="100" t="s">
        <v>896</v>
      </c>
      <c r="C1983" s="76">
        <v>11.9</v>
      </c>
      <c r="D1983" s="48">
        <f t="shared" si="456"/>
        <v>1</v>
      </c>
      <c r="E1983" s="252">
        <v>356</v>
      </c>
      <c r="F1983" s="253">
        <f t="shared" si="467"/>
        <v>1</v>
      </c>
      <c r="G1983" s="84">
        <v>12.57</v>
      </c>
      <c r="H1983" s="48">
        <f t="shared" si="468"/>
        <v>1</v>
      </c>
      <c r="I1983" s="79">
        <f t="shared" si="469"/>
        <v>1</v>
      </c>
      <c r="N1983" s="25" t="str">
        <f t="shared" si="466"/>
        <v>ST</v>
      </c>
      <c r="O1983" s="25">
        <f t="shared" si="459"/>
        <v>11.6</v>
      </c>
      <c r="P1983" s="25">
        <f t="shared" si="460"/>
        <v>12.04</v>
      </c>
      <c r="Q1983" s="25">
        <f t="shared" si="461"/>
        <v>8</v>
      </c>
      <c r="R1983" s="25">
        <f t="shared" si="465"/>
        <v>14.4</v>
      </c>
      <c r="S1983" s="25">
        <f t="shared" si="462"/>
        <v>325</v>
      </c>
      <c r="T1983" s="25">
        <f t="shared" si="463"/>
        <v>380</v>
      </c>
    </row>
    <row r="1984" spans="1:20" hidden="1" x14ac:dyDescent="0.25">
      <c r="A1984" s="2">
        <v>46002</v>
      </c>
      <c r="B1984" s="100" t="s">
        <v>897</v>
      </c>
      <c r="C1984" s="76">
        <v>11.8</v>
      </c>
      <c r="D1984" s="48">
        <f t="shared" si="456"/>
        <v>1</v>
      </c>
      <c r="E1984" s="252">
        <v>369</v>
      </c>
      <c r="F1984" s="253">
        <f t="shared" si="467"/>
        <v>1</v>
      </c>
      <c r="G1984" s="84">
        <v>12.81</v>
      </c>
      <c r="H1984" s="48">
        <f t="shared" ref="H1984:H1987" si="470">IF(+(IF(G1984&lt;Q1984,0,IF(G1984&gt;R1984,0,1)))=1,1,0)</f>
        <v>1</v>
      </c>
      <c r="I1984" s="79">
        <f t="shared" ref="I1984:I1987" si="471">IF(+(IF(C1984&lt;O1984,0,IF(C1984&gt;P1984,0,1)))+(IF(E1984&lt;S1984,0,IF(E1984&gt;T1984,0,1)))+(IF(G1984&lt;Q1984,0,IF(G1984&gt;R1984,0,1)))=3,1,0)</f>
        <v>1</v>
      </c>
      <c r="N1984" s="25" t="str">
        <f t="shared" si="466"/>
        <v>ST</v>
      </c>
      <c r="O1984" s="25">
        <f t="shared" si="459"/>
        <v>11.6</v>
      </c>
      <c r="P1984" s="25">
        <f t="shared" si="460"/>
        <v>12.04</v>
      </c>
      <c r="Q1984" s="25">
        <f t="shared" si="461"/>
        <v>8</v>
      </c>
      <c r="R1984" s="25">
        <f t="shared" si="465"/>
        <v>14.4</v>
      </c>
      <c r="S1984" s="25">
        <f t="shared" si="462"/>
        <v>325</v>
      </c>
      <c r="T1984" s="25">
        <f t="shared" si="463"/>
        <v>380</v>
      </c>
    </row>
    <row r="1985" spans="1:20" hidden="1" x14ac:dyDescent="0.25">
      <c r="A1985" s="2">
        <v>46002</v>
      </c>
      <c r="B1985" s="100" t="s">
        <v>898</v>
      </c>
      <c r="C1985" s="76">
        <v>11.7</v>
      </c>
      <c r="D1985" s="48">
        <f t="shared" si="456"/>
        <v>1</v>
      </c>
      <c r="E1985" s="252">
        <v>351</v>
      </c>
      <c r="F1985" s="253">
        <f t="shared" si="467"/>
        <v>1</v>
      </c>
      <c r="G1985" s="84">
        <v>11.81</v>
      </c>
      <c r="H1985" s="48">
        <f t="shared" si="470"/>
        <v>1</v>
      </c>
      <c r="I1985" s="79">
        <f t="shared" si="471"/>
        <v>1</v>
      </c>
      <c r="N1985" s="25" t="str">
        <f t="shared" si="466"/>
        <v>ST</v>
      </c>
      <c r="O1985" s="25">
        <f t="shared" si="459"/>
        <v>11.6</v>
      </c>
      <c r="P1985" s="25">
        <f t="shared" si="460"/>
        <v>12.04</v>
      </c>
      <c r="Q1985" s="25">
        <f t="shared" si="461"/>
        <v>8</v>
      </c>
      <c r="R1985" s="25">
        <f t="shared" si="465"/>
        <v>14.4</v>
      </c>
      <c r="S1985" s="25">
        <f t="shared" si="462"/>
        <v>325</v>
      </c>
      <c r="T1985" s="25">
        <f t="shared" si="463"/>
        <v>380</v>
      </c>
    </row>
    <row r="1986" spans="1:20" hidden="1" x14ac:dyDescent="0.25">
      <c r="A1986" s="2">
        <v>46002</v>
      </c>
      <c r="B1986" s="100" t="s">
        <v>899</v>
      </c>
      <c r="C1986" s="76">
        <v>11.9</v>
      </c>
      <c r="D1986" s="48">
        <f t="shared" si="456"/>
        <v>1</v>
      </c>
      <c r="E1986" s="252">
        <v>362</v>
      </c>
      <c r="F1986" s="253">
        <f t="shared" si="467"/>
        <v>1</v>
      </c>
      <c r="G1986" s="84">
        <v>12.51</v>
      </c>
      <c r="H1986" s="48">
        <f t="shared" si="470"/>
        <v>1</v>
      </c>
      <c r="I1986" s="79">
        <f t="shared" si="471"/>
        <v>1</v>
      </c>
      <c r="N1986" s="25" t="str">
        <f t="shared" si="466"/>
        <v>ST</v>
      </c>
      <c r="O1986" s="25">
        <f t="shared" si="459"/>
        <v>11.6</v>
      </c>
      <c r="P1986" s="25">
        <f t="shared" si="460"/>
        <v>12.04</v>
      </c>
      <c r="Q1986" s="25">
        <f t="shared" si="461"/>
        <v>8</v>
      </c>
      <c r="R1986" s="25">
        <f t="shared" si="465"/>
        <v>14.4</v>
      </c>
      <c r="S1986" s="25">
        <f t="shared" si="462"/>
        <v>325</v>
      </c>
      <c r="T1986" s="25">
        <f t="shared" si="463"/>
        <v>380</v>
      </c>
    </row>
    <row r="1987" spans="1:20" hidden="1" x14ac:dyDescent="0.25">
      <c r="A1987" s="2">
        <v>46002</v>
      </c>
      <c r="B1987" s="100" t="s">
        <v>900</v>
      </c>
      <c r="C1987" s="76">
        <v>12</v>
      </c>
      <c r="D1987" s="48">
        <f t="shared" si="456"/>
        <v>1</v>
      </c>
      <c r="E1987" s="252">
        <v>364</v>
      </c>
      <c r="F1987" s="253">
        <f t="shared" si="467"/>
        <v>1</v>
      </c>
      <c r="G1987" s="84">
        <v>11.01</v>
      </c>
      <c r="H1987" s="48">
        <f t="shared" si="470"/>
        <v>1</v>
      </c>
      <c r="I1987" s="79">
        <f t="shared" si="471"/>
        <v>1</v>
      </c>
      <c r="N1987" s="25" t="str">
        <f t="shared" si="466"/>
        <v>ST</v>
      </c>
      <c r="O1987" s="25">
        <f t="shared" si="459"/>
        <v>11.6</v>
      </c>
      <c r="P1987" s="25">
        <f t="shared" si="460"/>
        <v>12.04</v>
      </c>
      <c r="Q1987" s="25">
        <f t="shared" si="461"/>
        <v>8</v>
      </c>
      <c r="R1987" s="25">
        <f t="shared" si="465"/>
        <v>14.4</v>
      </c>
      <c r="S1987" s="25">
        <f t="shared" si="462"/>
        <v>325</v>
      </c>
      <c r="T1987" s="25">
        <f t="shared" si="463"/>
        <v>380</v>
      </c>
    </row>
    <row r="1988" spans="1:20" hidden="1" x14ac:dyDescent="0.25">
      <c r="A1988" s="2">
        <v>46003</v>
      </c>
      <c r="B1988" s="100" t="s">
        <v>901</v>
      </c>
      <c r="C1988" s="76">
        <v>14.2</v>
      </c>
      <c r="D1988" s="48">
        <f t="shared" si="456"/>
        <v>1</v>
      </c>
      <c r="E1988" s="270">
        <v>435</v>
      </c>
      <c r="F1988" s="253">
        <f t="shared" si="467"/>
        <v>0</v>
      </c>
      <c r="G1988" s="84"/>
      <c r="H1988" s="48"/>
      <c r="I1988" s="79"/>
      <c r="N1988" s="25" t="str">
        <f t="shared" si="466"/>
        <v>VM</v>
      </c>
      <c r="O1988" s="25">
        <f t="shared" si="459"/>
        <v>14.2</v>
      </c>
      <c r="P1988" s="25">
        <f t="shared" si="460"/>
        <v>14.64</v>
      </c>
      <c r="Q1988" s="25">
        <f t="shared" si="461"/>
        <v>0</v>
      </c>
      <c r="R1988" s="25">
        <f t="shared" si="465"/>
        <v>0</v>
      </c>
      <c r="S1988" s="25">
        <f t="shared" si="462"/>
        <v>375</v>
      </c>
      <c r="T1988" s="25">
        <f t="shared" si="463"/>
        <v>425</v>
      </c>
    </row>
    <row r="1989" spans="1:20" hidden="1" x14ac:dyDescent="0.25">
      <c r="A1989" s="2">
        <v>46003</v>
      </c>
      <c r="B1989" s="100" t="s">
        <v>902</v>
      </c>
      <c r="C1989" s="76">
        <v>14.5</v>
      </c>
      <c r="D1989" s="48">
        <f t="shared" ref="D1989:D2040" si="472">IF(+(IF(C1989&lt;O1989,0,IF(C1989&gt;P1989,0,1)))=1,1,0)</f>
        <v>1</v>
      </c>
      <c r="E1989" s="270">
        <v>481</v>
      </c>
      <c r="F1989" s="253">
        <f t="shared" si="467"/>
        <v>0</v>
      </c>
      <c r="G1989" s="84"/>
      <c r="H1989" s="48"/>
      <c r="I1989" s="79"/>
      <c r="N1989" s="25" t="str">
        <f t="shared" si="466"/>
        <v>VM</v>
      </c>
      <c r="O1989" s="25">
        <f t="shared" si="459"/>
        <v>14.2</v>
      </c>
      <c r="P1989" s="25">
        <f t="shared" si="460"/>
        <v>14.64</v>
      </c>
      <c r="Q1989" s="25">
        <f t="shared" si="461"/>
        <v>0</v>
      </c>
      <c r="R1989" s="25">
        <f t="shared" si="465"/>
        <v>0</v>
      </c>
      <c r="S1989" s="25">
        <f t="shared" si="462"/>
        <v>375</v>
      </c>
      <c r="T1989" s="25">
        <f t="shared" si="463"/>
        <v>425</v>
      </c>
    </row>
    <row r="1990" spans="1:20" hidden="1" x14ac:dyDescent="0.25">
      <c r="A1990" s="2">
        <v>46003</v>
      </c>
      <c r="B1990" s="100" t="s">
        <v>903</v>
      </c>
      <c r="C1990" s="287">
        <v>14.3</v>
      </c>
      <c r="D1990" s="48">
        <f t="shared" si="472"/>
        <v>1</v>
      </c>
      <c r="E1990" s="252">
        <v>412</v>
      </c>
      <c r="F1990" s="253">
        <f t="shared" si="467"/>
        <v>1</v>
      </c>
      <c r="G1990" s="84"/>
      <c r="H1990" s="48"/>
      <c r="I1990" s="79"/>
      <c r="N1990" s="25" t="str">
        <f t="shared" si="466"/>
        <v>VM</v>
      </c>
      <c r="O1990" s="25">
        <f t="shared" si="459"/>
        <v>14.2</v>
      </c>
      <c r="P1990" s="25">
        <f t="shared" si="460"/>
        <v>14.64</v>
      </c>
      <c r="Q1990" s="25">
        <f t="shared" si="461"/>
        <v>0</v>
      </c>
      <c r="R1990" s="25">
        <f t="shared" si="465"/>
        <v>0</v>
      </c>
      <c r="S1990" s="25">
        <f t="shared" si="462"/>
        <v>375</v>
      </c>
      <c r="T1990" s="25">
        <f t="shared" si="463"/>
        <v>425</v>
      </c>
    </row>
    <row r="1991" spans="1:20" hidden="1" x14ac:dyDescent="0.25">
      <c r="A1991" s="2">
        <v>46003</v>
      </c>
      <c r="B1991" s="100" t="s">
        <v>904</v>
      </c>
      <c r="C1991" s="287">
        <v>14.2</v>
      </c>
      <c r="D1991" s="48">
        <f t="shared" si="472"/>
        <v>1</v>
      </c>
      <c r="E1991" s="252">
        <v>380</v>
      </c>
      <c r="F1991" s="253">
        <f t="shared" si="467"/>
        <v>1</v>
      </c>
      <c r="G1991" s="84"/>
      <c r="H1991" s="48"/>
      <c r="I1991" s="79"/>
      <c r="N1991" s="25" t="str">
        <f t="shared" si="466"/>
        <v>VM</v>
      </c>
      <c r="O1991" s="25">
        <f t="shared" si="459"/>
        <v>14.2</v>
      </c>
      <c r="P1991" s="25">
        <f t="shared" si="460"/>
        <v>14.64</v>
      </c>
      <c r="Q1991" s="25">
        <f t="shared" si="461"/>
        <v>0</v>
      </c>
      <c r="R1991" s="25">
        <f t="shared" si="465"/>
        <v>0</v>
      </c>
      <c r="S1991" s="25">
        <f t="shared" si="462"/>
        <v>375</v>
      </c>
      <c r="T1991" s="25">
        <f t="shared" si="463"/>
        <v>425</v>
      </c>
    </row>
    <row r="1992" spans="1:20" hidden="1" x14ac:dyDescent="0.25">
      <c r="A1992" s="2">
        <v>46003</v>
      </c>
      <c r="B1992" s="100" t="s">
        <v>905</v>
      </c>
      <c r="C1992" s="287">
        <v>14.4</v>
      </c>
      <c r="D1992" s="48">
        <f t="shared" si="472"/>
        <v>1</v>
      </c>
      <c r="E1992" s="252">
        <v>397</v>
      </c>
      <c r="F1992" s="253">
        <f t="shared" si="467"/>
        <v>1</v>
      </c>
      <c r="G1992" s="84"/>
      <c r="H1992" s="48"/>
      <c r="I1992" s="79"/>
      <c r="N1992" s="25" t="str">
        <f t="shared" si="466"/>
        <v>VM</v>
      </c>
      <c r="O1992" s="25">
        <f t="shared" si="459"/>
        <v>14.2</v>
      </c>
      <c r="P1992" s="25">
        <f t="shared" si="460"/>
        <v>14.64</v>
      </c>
      <c r="Q1992" s="25">
        <f t="shared" si="461"/>
        <v>0</v>
      </c>
      <c r="R1992" s="25">
        <f t="shared" si="465"/>
        <v>0</v>
      </c>
      <c r="S1992" s="25">
        <f t="shared" si="462"/>
        <v>375</v>
      </c>
      <c r="T1992" s="25">
        <f t="shared" si="463"/>
        <v>425</v>
      </c>
    </row>
    <row r="1993" spans="1:20" hidden="1" x14ac:dyDescent="0.25">
      <c r="A1993" s="2">
        <v>46003</v>
      </c>
      <c r="B1993" s="100" t="s">
        <v>906</v>
      </c>
      <c r="C1993" s="287">
        <v>14.2</v>
      </c>
      <c r="D1993" s="48">
        <f t="shared" si="472"/>
        <v>1</v>
      </c>
      <c r="E1993" s="252">
        <v>403</v>
      </c>
      <c r="F1993" s="253">
        <f t="shared" si="467"/>
        <v>1</v>
      </c>
      <c r="G1993" s="84"/>
      <c r="H1993" s="48"/>
      <c r="I1993" s="79"/>
      <c r="N1993" s="25" t="str">
        <f t="shared" si="466"/>
        <v>VM</v>
      </c>
      <c r="O1993" s="25">
        <f t="shared" si="459"/>
        <v>14.2</v>
      </c>
      <c r="P1993" s="25">
        <f t="shared" si="460"/>
        <v>14.64</v>
      </c>
      <c r="Q1993" s="25">
        <f t="shared" si="461"/>
        <v>0</v>
      </c>
      <c r="R1993" s="25">
        <f t="shared" si="465"/>
        <v>0</v>
      </c>
      <c r="S1993" s="25">
        <f t="shared" si="462"/>
        <v>375</v>
      </c>
      <c r="T1993" s="25">
        <f t="shared" si="463"/>
        <v>425</v>
      </c>
    </row>
    <row r="1994" spans="1:20" hidden="1" x14ac:dyDescent="0.25">
      <c r="A1994" s="2">
        <v>46006</v>
      </c>
      <c r="B1994" s="100" t="s">
        <v>907</v>
      </c>
      <c r="C1994" s="287">
        <v>11.8</v>
      </c>
      <c r="D1994" s="48">
        <f t="shared" si="472"/>
        <v>1</v>
      </c>
      <c r="E1994" s="252">
        <v>341</v>
      </c>
      <c r="F1994" s="253">
        <f t="shared" si="467"/>
        <v>1</v>
      </c>
      <c r="G1994" s="84">
        <v>11.83</v>
      </c>
      <c r="H1994" s="48">
        <f t="shared" ref="H1994:H1997" si="473">IF(+(IF(G1994&lt;Q1994,0,IF(G1994&gt;R1994,0,1)))=1,1,0)</f>
        <v>1</v>
      </c>
      <c r="I1994" s="79">
        <f t="shared" ref="I1994:I1997" si="474">IF(+(IF(C1994&lt;O1994,0,IF(C1994&gt;P1994,0,1)))+(IF(E1994&lt;S1994,0,IF(E1994&gt;T1994,0,1)))+(IF(G1994&lt;Q1994,0,IF(G1994&gt;R1994,0,1)))=3,1,0)</f>
        <v>1</v>
      </c>
      <c r="N1994" s="25" t="str">
        <f t="shared" si="466"/>
        <v>CA</v>
      </c>
      <c r="O1994" s="25">
        <f t="shared" si="459"/>
        <v>11.6</v>
      </c>
      <c r="P1994" s="25">
        <f t="shared" si="460"/>
        <v>12.04</v>
      </c>
      <c r="Q1994" s="25">
        <f t="shared" si="461"/>
        <v>8</v>
      </c>
      <c r="R1994" s="25">
        <f t="shared" si="465"/>
        <v>14.4</v>
      </c>
      <c r="S1994" s="25">
        <f t="shared" si="462"/>
        <v>325</v>
      </c>
      <c r="T1994" s="25">
        <f t="shared" si="463"/>
        <v>380</v>
      </c>
    </row>
    <row r="1995" spans="1:20" hidden="1" x14ac:dyDescent="0.25">
      <c r="A1995" s="2">
        <v>46006</v>
      </c>
      <c r="B1995" s="100" t="s">
        <v>908</v>
      </c>
      <c r="C1995" s="287">
        <v>11.6</v>
      </c>
      <c r="D1995" s="48">
        <f t="shared" si="472"/>
        <v>1</v>
      </c>
      <c r="E1995" s="252">
        <v>366</v>
      </c>
      <c r="F1995" s="253">
        <f t="shared" si="467"/>
        <v>1</v>
      </c>
      <c r="G1995" s="84">
        <v>11.63</v>
      </c>
      <c r="H1995" s="48">
        <f t="shared" si="473"/>
        <v>1</v>
      </c>
      <c r="I1995" s="79">
        <f t="shared" si="474"/>
        <v>1</v>
      </c>
      <c r="N1995" s="25" t="str">
        <f t="shared" si="466"/>
        <v>CA</v>
      </c>
      <c r="O1995" s="25">
        <f t="shared" ref="O1995:O2058" si="475">VLOOKUP($N1995,$N$3:$R$11,2,FALSE)</f>
        <v>11.6</v>
      </c>
      <c r="P1995" s="25">
        <f t="shared" ref="P1995:P2058" si="476">VLOOKUP($N1995,$N$3:$R$11,3,FALSE)</f>
        <v>12.04</v>
      </c>
      <c r="Q1995" s="25">
        <f t="shared" ref="Q1995:Q2058" si="477">VLOOKUP($N1995,$N$3:$R$11,4,FALSE)</f>
        <v>8</v>
      </c>
      <c r="R1995" s="25">
        <f t="shared" si="465"/>
        <v>14.4</v>
      </c>
      <c r="S1995" s="25">
        <f t="shared" ref="S1995:S2058" si="478">VLOOKUP($N1995,$N$3:$T$11,6,FALSE)</f>
        <v>325</v>
      </c>
      <c r="T1995" s="25">
        <f t="shared" ref="T1995:T2058" si="479">VLOOKUP($N1995,$N$3:$T$11,7,FALSE)</f>
        <v>380</v>
      </c>
    </row>
    <row r="1996" spans="1:20" hidden="1" x14ac:dyDescent="0.25">
      <c r="A1996" s="2">
        <v>46006</v>
      </c>
      <c r="B1996" s="100" t="s">
        <v>909</v>
      </c>
      <c r="C1996" s="287">
        <v>11.7</v>
      </c>
      <c r="D1996" s="48">
        <f t="shared" si="472"/>
        <v>1</v>
      </c>
      <c r="E1996" s="252">
        <v>374</v>
      </c>
      <c r="F1996" s="253">
        <f t="shared" si="467"/>
        <v>1</v>
      </c>
      <c r="G1996" s="84">
        <v>11.67</v>
      </c>
      <c r="H1996" s="48">
        <f t="shared" si="473"/>
        <v>1</v>
      </c>
      <c r="I1996" s="79">
        <f t="shared" si="474"/>
        <v>1</v>
      </c>
      <c r="N1996" s="25" t="str">
        <f t="shared" si="466"/>
        <v>CA</v>
      </c>
      <c r="O1996" s="25">
        <f t="shared" si="475"/>
        <v>11.6</v>
      </c>
      <c r="P1996" s="25">
        <f t="shared" si="476"/>
        <v>12.04</v>
      </c>
      <c r="Q1996" s="25">
        <f t="shared" si="477"/>
        <v>8</v>
      </c>
      <c r="R1996" s="25">
        <f t="shared" si="465"/>
        <v>14.4</v>
      </c>
      <c r="S1996" s="25">
        <f t="shared" si="478"/>
        <v>325</v>
      </c>
      <c r="T1996" s="25">
        <f t="shared" si="479"/>
        <v>380</v>
      </c>
    </row>
    <row r="1997" spans="1:20" hidden="1" x14ac:dyDescent="0.25">
      <c r="A1997" s="2">
        <v>46006</v>
      </c>
      <c r="B1997" s="100" t="s">
        <v>910</v>
      </c>
      <c r="C1997" s="76">
        <v>11.7</v>
      </c>
      <c r="D1997" s="48">
        <f t="shared" si="472"/>
        <v>1</v>
      </c>
      <c r="E1997" s="252">
        <v>354</v>
      </c>
      <c r="F1997" s="253">
        <f t="shared" si="467"/>
        <v>1</v>
      </c>
      <c r="G1997" s="84">
        <v>12.21</v>
      </c>
      <c r="H1997" s="48">
        <f t="shared" si="473"/>
        <v>1</v>
      </c>
      <c r="I1997" s="79">
        <f t="shared" si="474"/>
        <v>1</v>
      </c>
      <c r="N1997" s="25" t="str">
        <f t="shared" si="466"/>
        <v>CA</v>
      </c>
      <c r="O1997" s="25">
        <f t="shared" si="475"/>
        <v>11.6</v>
      </c>
      <c r="P1997" s="25">
        <f t="shared" si="476"/>
        <v>12.04</v>
      </c>
      <c r="Q1997" s="25">
        <f t="shared" si="477"/>
        <v>8</v>
      </c>
      <c r="R1997" s="25">
        <f t="shared" si="465"/>
        <v>14.4</v>
      </c>
      <c r="S1997" s="25">
        <f t="shared" si="478"/>
        <v>325</v>
      </c>
      <c r="T1997" s="25">
        <f t="shared" si="479"/>
        <v>380</v>
      </c>
    </row>
    <row r="1998" spans="1:20" hidden="1" x14ac:dyDescent="0.25">
      <c r="A1998" s="2">
        <v>46006</v>
      </c>
      <c r="B1998" s="100" t="s">
        <v>911</v>
      </c>
      <c r="C1998" s="76">
        <v>11.8</v>
      </c>
      <c r="D1998" s="48">
        <f t="shared" si="472"/>
        <v>1</v>
      </c>
      <c r="E1998" s="252">
        <v>333</v>
      </c>
      <c r="F1998" s="253">
        <f t="shared" si="467"/>
        <v>1</v>
      </c>
      <c r="G1998" s="84">
        <v>12.41</v>
      </c>
      <c r="H1998" s="48">
        <f t="shared" ref="H1998:H2009" si="480">IF(+(IF(G1998&lt;Q1998,0,IF(G1998&gt;R1998,0,1)))=1,1,0)</f>
        <v>1</v>
      </c>
      <c r="I1998" s="79">
        <f t="shared" ref="I1998:I2009" si="481">IF(+(IF(C1998&lt;O1998,0,IF(C1998&gt;P1998,0,1)))+(IF(E1998&lt;S1998,0,IF(E1998&gt;T1998,0,1)))+(IF(G1998&lt;Q1998,0,IF(G1998&gt;R1998,0,1)))=3,1,0)</f>
        <v>1</v>
      </c>
      <c r="N1998" s="25" t="str">
        <f t="shared" si="466"/>
        <v>CA</v>
      </c>
      <c r="O1998" s="25">
        <f t="shared" si="475"/>
        <v>11.6</v>
      </c>
      <c r="P1998" s="25">
        <f t="shared" si="476"/>
        <v>12.04</v>
      </c>
      <c r="Q1998" s="25">
        <f t="shared" si="477"/>
        <v>8</v>
      </c>
      <c r="R1998" s="25">
        <f t="shared" si="465"/>
        <v>14.4</v>
      </c>
      <c r="S1998" s="25">
        <f t="shared" si="478"/>
        <v>325</v>
      </c>
      <c r="T1998" s="25">
        <f t="shared" si="479"/>
        <v>380</v>
      </c>
    </row>
    <row r="1999" spans="1:20" hidden="1" x14ac:dyDescent="0.25">
      <c r="A1999" s="2">
        <v>46006</v>
      </c>
      <c r="B1999" s="100" t="s">
        <v>912</v>
      </c>
      <c r="C1999" s="76">
        <v>11.6</v>
      </c>
      <c r="D1999" s="48">
        <f t="shared" si="472"/>
        <v>1</v>
      </c>
      <c r="E1999" s="270">
        <v>296</v>
      </c>
      <c r="F1999" s="253">
        <f t="shared" si="467"/>
        <v>0</v>
      </c>
      <c r="G1999" s="130"/>
      <c r="H1999" s="48"/>
      <c r="I1999" s="79">
        <f t="shared" si="481"/>
        <v>0</v>
      </c>
      <c r="N1999" s="25" t="str">
        <f t="shared" si="466"/>
        <v>CA</v>
      </c>
      <c r="O1999" s="25">
        <f t="shared" si="475"/>
        <v>11.6</v>
      </c>
      <c r="P1999" s="25">
        <f t="shared" si="476"/>
        <v>12.04</v>
      </c>
      <c r="Q1999" s="25">
        <f t="shared" si="477"/>
        <v>8</v>
      </c>
      <c r="R1999" s="25">
        <f t="shared" ref="R1999:R2062" si="482">VLOOKUP($N1999,$N$3:$R$11,5,FALSE)</f>
        <v>14.4</v>
      </c>
      <c r="S1999" s="25">
        <f t="shared" si="478"/>
        <v>325</v>
      </c>
      <c r="T1999" s="25">
        <f t="shared" si="479"/>
        <v>380</v>
      </c>
    </row>
    <row r="2000" spans="1:20" hidden="1" x14ac:dyDescent="0.25">
      <c r="A2000" s="2">
        <v>46006</v>
      </c>
      <c r="B2000" s="100" t="s">
        <v>913</v>
      </c>
      <c r="C2000" s="76">
        <v>11.7</v>
      </c>
      <c r="D2000" s="48">
        <f t="shared" si="472"/>
        <v>1</v>
      </c>
      <c r="E2000" s="252">
        <v>370</v>
      </c>
      <c r="F2000" s="253">
        <f t="shared" si="467"/>
        <v>1</v>
      </c>
      <c r="G2000" s="84">
        <v>12.23</v>
      </c>
      <c r="H2000" s="48">
        <f t="shared" si="480"/>
        <v>1</v>
      </c>
      <c r="I2000" s="79">
        <f t="shared" si="481"/>
        <v>1</v>
      </c>
      <c r="N2000" s="25" t="str">
        <f t="shared" si="466"/>
        <v>CA</v>
      </c>
      <c r="O2000" s="25">
        <f t="shared" si="475"/>
        <v>11.6</v>
      </c>
      <c r="P2000" s="25">
        <f t="shared" si="476"/>
        <v>12.04</v>
      </c>
      <c r="Q2000" s="25">
        <f t="shared" si="477"/>
        <v>8</v>
      </c>
      <c r="R2000" s="25">
        <f t="shared" si="482"/>
        <v>14.4</v>
      </c>
      <c r="S2000" s="25">
        <f t="shared" si="478"/>
        <v>325</v>
      </c>
      <c r="T2000" s="25">
        <f t="shared" si="479"/>
        <v>380</v>
      </c>
    </row>
    <row r="2001" spans="1:20" hidden="1" x14ac:dyDescent="0.25">
      <c r="A2001" s="2">
        <v>46006</v>
      </c>
      <c r="B2001" s="100" t="s">
        <v>914</v>
      </c>
      <c r="C2001" s="76">
        <v>11.6</v>
      </c>
      <c r="D2001" s="48">
        <f t="shared" si="472"/>
        <v>1</v>
      </c>
      <c r="E2001" s="270">
        <v>386</v>
      </c>
      <c r="F2001" s="253">
        <f t="shared" si="467"/>
        <v>0</v>
      </c>
      <c r="G2001" s="84">
        <v>12.58</v>
      </c>
      <c r="H2001" s="48">
        <f t="shared" si="480"/>
        <v>1</v>
      </c>
      <c r="I2001" s="79">
        <f t="shared" si="481"/>
        <v>0</v>
      </c>
      <c r="N2001" s="25" t="str">
        <f t="shared" si="466"/>
        <v>CA</v>
      </c>
      <c r="O2001" s="25">
        <f t="shared" si="475"/>
        <v>11.6</v>
      </c>
      <c r="P2001" s="25">
        <f t="shared" si="476"/>
        <v>12.04</v>
      </c>
      <c r="Q2001" s="25">
        <f t="shared" si="477"/>
        <v>8</v>
      </c>
      <c r="R2001" s="25">
        <f t="shared" si="482"/>
        <v>14.4</v>
      </c>
      <c r="S2001" s="25">
        <f t="shared" si="478"/>
        <v>325</v>
      </c>
      <c r="T2001" s="25">
        <f t="shared" si="479"/>
        <v>380</v>
      </c>
    </row>
    <row r="2002" spans="1:20" hidden="1" x14ac:dyDescent="0.25">
      <c r="A2002" s="2">
        <v>46007</v>
      </c>
      <c r="B2002" s="100" t="s">
        <v>915</v>
      </c>
      <c r="C2002" s="76">
        <v>11.9</v>
      </c>
      <c r="D2002" s="48">
        <f t="shared" si="472"/>
        <v>1</v>
      </c>
      <c r="E2002" s="270">
        <v>387</v>
      </c>
      <c r="F2002" s="253">
        <f t="shared" si="467"/>
        <v>0</v>
      </c>
      <c r="G2002" s="84">
        <v>12.71</v>
      </c>
      <c r="H2002" s="48">
        <f t="shared" si="480"/>
        <v>1</v>
      </c>
      <c r="I2002" s="79">
        <f t="shared" si="481"/>
        <v>0</v>
      </c>
      <c r="N2002" s="25" t="str">
        <f t="shared" si="466"/>
        <v>CA</v>
      </c>
      <c r="O2002" s="25">
        <f t="shared" si="475"/>
        <v>11.6</v>
      </c>
      <c r="P2002" s="25">
        <f t="shared" si="476"/>
        <v>12.04</v>
      </c>
      <c r="Q2002" s="25">
        <f t="shared" si="477"/>
        <v>8</v>
      </c>
      <c r="R2002" s="25">
        <f t="shared" si="482"/>
        <v>14.4</v>
      </c>
      <c r="S2002" s="25">
        <f t="shared" si="478"/>
        <v>325</v>
      </c>
      <c r="T2002" s="25">
        <f t="shared" si="479"/>
        <v>380</v>
      </c>
    </row>
    <row r="2003" spans="1:20" hidden="1" x14ac:dyDescent="0.25">
      <c r="A2003" s="2">
        <v>46007</v>
      </c>
      <c r="B2003" s="100" t="s">
        <v>916</v>
      </c>
      <c r="C2003" s="76">
        <v>11.6</v>
      </c>
      <c r="D2003" s="48">
        <f t="shared" si="472"/>
        <v>1</v>
      </c>
      <c r="E2003" s="252">
        <v>350</v>
      </c>
      <c r="F2003" s="253">
        <f t="shared" si="467"/>
        <v>1</v>
      </c>
      <c r="G2003" s="84">
        <v>13.01</v>
      </c>
      <c r="H2003" s="48">
        <f t="shared" si="480"/>
        <v>1</v>
      </c>
      <c r="I2003" s="79">
        <f t="shared" si="481"/>
        <v>1</v>
      </c>
      <c r="N2003" s="25" t="str">
        <f t="shared" si="466"/>
        <v>CA</v>
      </c>
      <c r="O2003" s="25">
        <f t="shared" si="475"/>
        <v>11.6</v>
      </c>
      <c r="P2003" s="25">
        <f t="shared" si="476"/>
        <v>12.04</v>
      </c>
      <c r="Q2003" s="25">
        <f t="shared" si="477"/>
        <v>8</v>
      </c>
      <c r="R2003" s="25">
        <f t="shared" si="482"/>
        <v>14.4</v>
      </c>
      <c r="S2003" s="25">
        <f t="shared" si="478"/>
        <v>325</v>
      </c>
      <c r="T2003" s="25">
        <f t="shared" si="479"/>
        <v>380</v>
      </c>
    </row>
    <row r="2004" spans="1:20" hidden="1" x14ac:dyDescent="0.25">
      <c r="A2004" s="2">
        <v>46007</v>
      </c>
      <c r="B2004" s="100" t="s">
        <v>917</v>
      </c>
      <c r="C2004" s="76">
        <v>11.6</v>
      </c>
      <c r="D2004" s="48">
        <f t="shared" si="472"/>
        <v>1</v>
      </c>
      <c r="E2004" s="252">
        <v>366</v>
      </c>
      <c r="F2004" s="253">
        <f t="shared" si="467"/>
        <v>1</v>
      </c>
      <c r="G2004" s="84">
        <v>13.22</v>
      </c>
      <c r="H2004" s="48">
        <f t="shared" si="480"/>
        <v>1</v>
      </c>
      <c r="I2004" s="79">
        <f t="shared" si="481"/>
        <v>1</v>
      </c>
      <c r="N2004" s="25" t="str">
        <f t="shared" si="466"/>
        <v>CA</v>
      </c>
      <c r="O2004" s="25">
        <f t="shared" si="475"/>
        <v>11.6</v>
      </c>
      <c r="P2004" s="25">
        <f t="shared" si="476"/>
        <v>12.04</v>
      </c>
      <c r="Q2004" s="25">
        <f t="shared" si="477"/>
        <v>8</v>
      </c>
      <c r="R2004" s="25">
        <f t="shared" si="482"/>
        <v>14.4</v>
      </c>
      <c r="S2004" s="25">
        <f t="shared" si="478"/>
        <v>325</v>
      </c>
      <c r="T2004" s="25">
        <f t="shared" si="479"/>
        <v>380</v>
      </c>
    </row>
    <row r="2005" spans="1:20" hidden="1" x14ac:dyDescent="0.25">
      <c r="A2005" s="2">
        <v>46007</v>
      </c>
      <c r="B2005" s="100" t="s">
        <v>918</v>
      </c>
      <c r="C2005" s="76">
        <v>11.6</v>
      </c>
      <c r="D2005" s="48">
        <f t="shared" si="472"/>
        <v>1</v>
      </c>
      <c r="E2005" s="252">
        <v>356</v>
      </c>
      <c r="F2005" s="253">
        <f t="shared" si="467"/>
        <v>1</v>
      </c>
      <c r="G2005" s="130"/>
      <c r="H2005" s="48"/>
      <c r="I2005" s="219">
        <v>1</v>
      </c>
      <c r="N2005" s="25" t="str">
        <f t="shared" si="466"/>
        <v>CA</v>
      </c>
      <c r="O2005" s="25">
        <f t="shared" si="475"/>
        <v>11.6</v>
      </c>
      <c r="P2005" s="25">
        <f t="shared" si="476"/>
        <v>12.04</v>
      </c>
      <c r="Q2005" s="25">
        <f t="shared" si="477"/>
        <v>8</v>
      </c>
      <c r="R2005" s="25">
        <f t="shared" si="482"/>
        <v>14.4</v>
      </c>
      <c r="S2005" s="25">
        <f t="shared" si="478"/>
        <v>325</v>
      </c>
      <c r="T2005" s="25">
        <f t="shared" si="479"/>
        <v>380</v>
      </c>
    </row>
    <row r="2006" spans="1:20" hidden="1" x14ac:dyDescent="0.25">
      <c r="A2006" s="2">
        <v>46007</v>
      </c>
      <c r="B2006" s="100" t="s">
        <v>919</v>
      </c>
      <c r="C2006" s="76">
        <v>12.1</v>
      </c>
      <c r="D2006" s="48">
        <f t="shared" si="472"/>
        <v>0</v>
      </c>
      <c r="E2006" s="270">
        <v>396</v>
      </c>
      <c r="F2006" s="253">
        <f t="shared" si="467"/>
        <v>0</v>
      </c>
      <c r="G2006" s="84">
        <v>12.82</v>
      </c>
      <c r="H2006" s="48">
        <f t="shared" si="480"/>
        <v>1</v>
      </c>
      <c r="I2006" s="79">
        <f t="shared" si="481"/>
        <v>0</v>
      </c>
      <c r="N2006" s="25" t="str">
        <f t="shared" si="466"/>
        <v>ST</v>
      </c>
      <c r="O2006" s="25">
        <f t="shared" si="475"/>
        <v>11.6</v>
      </c>
      <c r="P2006" s="25">
        <f t="shared" si="476"/>
        <v>12.04</v>
      </c>
      <c r="Q2006" s="25">
        <f t="shared" si="477"/>
        <v>8</v>
      </c>
      <c r="R2006" s="25">
        <f t="shared" si="482"/>
        <v>14.4</v>
      </c>
      <c r="S2006" s="25">
        <f t="shared" si="478"/>
        <v>325</v>
      </c>
      <c r="T2006" s="25">
        <f t="shared" si="479"/>
        <v>380</v>
      </c>
    </row>
    <row r="2007" spans="1:20" hidden="1" x14ac:dyDescent="0.25">
      <c r="A2007" s="2">
        <v>46007</v>
      </c>
      <c r="B2007" s="100" t="s">
        <v>920</v>
      </c>
      <c r="C2007" s="76">
        <v>12</v>
      </c>
      <c r="D2007" s="48">
        <f t="shared" si="472"/>
        <v>1</v>
      </c>
      <c r="E2007" s="270">
        <v>392</v>
      </c>
      <c r="F2007" s="253">
        <f t="shared" si="467"/>
        <v>0</v>
      </c>
      <c r="G2007" s="84">
        <v>12.43</v>
      </c>
      <c r="H2007" s="48">
        <f t="shared" si="480"/>
        <v>1</v>
      </c>
      <c r="I2007" s="79">
        <f t="shared" si="481"/>
        <v>0</v>
      </c>
      <c r="N2007" s="25" t="str">
        <f t="shared" si="466"/>
        <v>ST</v>
      </c>
      <c r="O2007" s="25">
        <f t="shared" si="475"/>
        <v>11.6</v>
      </c>
      <c r="P2007" s="25">
        <f t="shared" si="476"/>
        <v>12.04</v>
      </c>
      <c r="Q2007" s="25">
        <f t="shared" si="477"/>
        <v>8</v>
      </c>
      <c r="R2007" s="25">
        <f t="shared" si="482"/>
        <v>14.4</v>
      </c>
      <c r="S2007" s="25">
        <f t="shared" si="478"/>
        <v>325</v>
      </c>
      <c r="T2007" s="25">
        <f t="shared" si="479"/>
        <v>380</v>
      </c>
    </row>
    <row r="2008" spans="1:20" hidden="1" x14ac:dyDescent="0.25">
      <c r="A2008" s="2">
        <v>46007</v>
      </c>
      <c r="B2008" s="100" t="s">
        <v>921</v>
      </c>
      <c r="C2008" s="76">
        <v>11.9</v>
      </c>
      <c r="D2008" s="48">
        <f t="shared" si="472"/>
        <v>1</v>
      </c>
      <c r="E2008" s="252">
        <v>378</v>
      </c>
      <c r="F2008" s="253">
        <f t="shared" si="467"/>
        <v>1</v>
      </c>
      <c r="G2008" s="84">
        <v>12.11</v>
      </c>
      <c r="H2008" s="48">
        <f t="shared" si="480"/>
        <v>1</v>
      </c>
      <c r="I2008" s="79">
        <f t="shared" si="481"/>
        <v>1</v>
      </c>
      <c r="N2008" s="25" t="str">
        <f t="shared" si="466"/>
        <v>ST</v>
      </c>
      <c r="O2008" s="25">
        <f t="shared" si="475"/>
        <v>11.6</v>
      </c>
      <c r="P2008" s="25">
        <f t="shared" si="476"/>
        <v>12.04</v>
      </c>
      <c r="Q2008" s="25">
        <f t="shared" si="477"/>
        <v>8</v>
      </c>
      <c r="R2008" s="25">
        <f t="shared" si="482"/>
        <v>14.4</v>
      </c>
      <c r="S2008" s="25">
        <f t="shared" si="478"/>
        <v>325</v>
      </c>
      <c r="T2008" s="25">
        <f t="shared" si="479"/>
        <v>380</v>
      </c>
    </row>
    <row r="2009" spans="1:20" hidden="1" x14ac:dyDescent="0.25">
      <c r="A2009" s="2">
        <v>46007</v>
      </c>
      <c r="B2009" s="100" t="s">
        <v>922</v>
      </c>
      <c r="C2009" s="76">
        <v>12</v>
      </c>
      <c r="D2009" s="48">
        <f t="shared" si="472"/>
        <v>1</v>
      </c>
      <c r="E2009" s="252">
        <v>356</v>
      </c>
      <c r="F2009" s="253">
        <f t="shared" si="467"/>
        <v>1</v>
      </c>
      <c r="G2009" s="84">
        <v>11.01</v>
      </c>
      <c r="H2009" s="48">
        <f t="shared" si="480"/>
        <v>1</v>
      </c>
      <c r="I2009" s="79">
        <f t="shared" si="481"/>
        <v>1</v>
      </c>
      <c r="N2009" s="25" t="str">
        <f t="shared" si="466"/>
        <v>ST</v>
      </c>
      <c r="O2009" s="25">
        <f t="shared" si="475"/>
        <v>11.6</v>
      </c>
      <c r="P2009" s="25">
        <f t="shared" si="476"/>
        <v>12.04</v>
      </c>
      <c r="Q2009" s="25">
        <f t="shared" si="477"/>
        <v>8</v>
      </c>
      <c r="R2009" s="25">
        <f t="shared" si="482"/>
        <v>14.4</v>
      </c>
      <c r="S2009" s="25">
        <f t="shared" si="478"/>
        <v>325</v>
      </c>
      <c r="T2009" s="25">
        <f t="shared" si="479"/>
        <v>380</v>
      </c>
    </row>
    <row r="2010" spans="1:20" hidden="1" x14ac:dyDescent="0.25">
      <c r="A2010" s="2">
        <v>46008</v>
      </c>
      <c r="B2010" s="100" t="s">
        <v>923</v>
      </c>
      <c r="C2010" s="76">
        <v>12</v>
      </c>
      <c r="D2010" s="48">
        <f t="shared" si="472"/>
        <v>1</v>
      </c>
      <c r="E2010" s="252">
        <v>378</v>
      </c>
      <c r="F2010" s="253">
        <f t="shared" si="467"/>
        <v>1</v>
      </c>
      <c r="G2010" s="84">
        <v>11.21</v>
      </c>
      <c r="H2010" s="48">
        <f t="shared" ref="H2010:H2017" si="483">IF(+(IF(G2010&lt;Q2010,0,IF(G2010&gt;R2010,0,1)))=1,1,0)</f>
        <v>1</v>
      </c>
      <c r="I2010" s="79">
        <f t="shared" ref="I2010:I2025" si="484">IF(+(IF(C2010&lt;O2010,0,IF(C2010&gt;P2010,0,1)))+(IF(E2010&lt;S2010,0,IF(E2010&gt;T2010,0,1)))+(IF(G2010&lt;Q2010,0,IF(G2010&gt;R2010,0,1)))=3,1,0)</f>
        <v>1</v>
      </c>
      <c r="N2010" s="25" t="str">
        <f t="shared" si="466"/>
        <v>ST</v>
      </c>
      <c r="O2010" s="25">
        <f t="shared" si="475"/>
        <v>11.6</v>
      </c>
      <c r="P2010" s="25">
        <f t="shared" si="476"/>
        <v>12.04</v>
      </c>
      <c r="Q2010" s="25">
        <f t="shared" si="477"/>
        <v>8</v>
      </c>
      <c r="R2010" s="25">
        <f t="shared" si="482"/>
        <v>14.4</v>
      </c>
      <c r="S2010" s="25">
        <f t="shared" si="478"/>
        <v>325</v>
      </c>
      <c r="T2010" s="25">
        <f t="shared" si="479"/>
        <v>380</v>
      </c>
    </row>
    <row r="2011" spans="1:20" hidden="1" x14ac:dyDescent="0.25">
      <c r="A2011" s="2">
        <v>46008</v>
      </c>
      <c r="B2011" s="100" t="s">
        <v>924</v>
      </c>
      <c r="C2011" s="76">
        <v>11.9</v>
      </c>
      <c r="D2011" s="48">
        <f t="shared" si="472"/>
        <v>1</v>
      </c>
      <c r="E2011" s="270">
        <v>408</v>
      </c>
      <c r="F2011" s="253">
        <f t="shared" si="467"/>
        <v>0</v>
      </c>
      <c r="G2011" s="84">
        <v>11.35</v>
      </c>
      <c r="H2011" s="48">
        <f t="shared" si="483"/>
        <v>1</v>
      </c>
      <c r="I2011" s="79">
        <f t="shared" si="484"/>
        <v>0</v>
      </c>
      <c r="N2011" s="25" t="str">
        <f t="shared" si="466"/>
        <v>ST</v>
      </c>
      <c r="O2011" s="25">
        <f t="shared" si="475"/>
        <v>11.6</v>
      </c>
      <c r="P2011" s="25">
        <f t="shared" si="476"/>
        <v>12.04</v>
      </c>
      <c r="Q2011" s="25">
        <f t="shared" si="477"/>
        <v>8</v>
      </c>
      <c r="R2011" s="25">
        <f t="shared" si="482"/>
        <v>14.4</v>
      </c>
      <c r="S2011" s="25">
        <f t="shared" si="478"/>
        <v>325</v>
      </c>
      <c r="T2011" s="25">
        <f t="shared" si="479"/>
        <v>380</v>
      </c>
    </row>
    <row r="2012" spans="1:20" hidden="1" x14ac:dyDescent="0.25">
      <c r="A2012" s="2">
        <v>46008</v>
      </c>
      <c r="B2012" s="100" t="s">
        <v>925</v>
      </c>
      <c r="C2012" s="76">
        <v>11.8</v>
      </c>
      <c r="D2012" s="48">
        <f t="shared" si="472"/>
        <v>1</v>
      </c>
      <c r="E2012" s="252">
        <v>356</v>
      </c>
      <c r="F2012" s="253">
        <f t="shared" si="467"/>
        <v>1</v>
      </c>
      <c r="G2012" s="84">
        <v>12.5</v>
      </c>
      <c r="H2012" s="48">
        <f t="shared" si="483"/>
        <v>1</v>
      </c>
      <c r="I2012" s="79">
        <f t="shared" si="484"/>
        <v>1</v>
      </c>
      <c r="N2012" s="25" t="str">
        <f t="shared" si="466"/>
        <v>ST</v>
      </c>
      <c r="O2012" s="25">
        <f t="shared" si="475"/>
        <v>11.6</v>
      </c>
      <c r="P2012" s="25">
        <f t="shared" si="476"/>
        <v>12.04</v>
      </c>
      <c r="Q2012" s="25">
        <f t="shared" si="477"/>
        <v>8</v>
      </c>
      <c r="R2012" s="25">
        <f t="shared" si="482"/>
        <v>14.4</v>
      </c>
      <c r="S2012" s="25">
        <f t="shared" si="478"/>
        <v>325</v>
      </c>
      <c r="T2012" s="25">
        <f t="shared" si="479"/>
        <v>380</v>
      </c>
    </row>
    <row r="2013" spans="1:20" hidden="1" x14ac:dyDescent="0.25">
      <c r="A2013" s="2">
        <v>46008</v>
      </c>
      <c r="B2013" s="100" t="s">
        <v>926</v>
      </c>
      <c r="C2013" s="76">
        <v>11.9</v>
      </c>
      <c r="D2013" s="48">
        <f t="shared" si="472"/>
        <v>1</v>
      </c>
      <c r="E2013" s="252">
        <v>364</v>
      </c>
      <c r="F2013" s="253">
        <f t="shared" si="467"/>
        <v>1</v>
      </c>
      <c r="G2013" s="84">
        <v>12.8</v>
      </c>
      <c r="H2013" s="48">
        <f t="shared" si="483"/>
        <v>1</v>
      </c>
      <c r="I2013" s="79">
        <f t="shared" si="484"/>
        <v>1</v>
      </c>
      <c r="N2013" s="25" t="str">
        <f t="shared" si="466"/>
        <v>ST</v>
      </c>
      <c r="O2013" s="25">
        <f t="shared" si="475"/>
        <v>11.6</v>
      </c>
      <c r="P2013" s="25">
        <f t="shared" si="476"/>
        <v>12.04</v>
      </c>
      <c r="Q2013" s="25">
        <f t="shared" si="477"/>
        <v>8</v>
      </c>
      <c r="R2013" s="25">
        <f t="shared" si="482"/>
        <v>14.4</v>
      </c>
      <c r="S2013" s="25">
        <f t="shared" si="478"/>
        <v>325</v>
      </c>
      <c r="T2013" s="25">
        <f t="shared" si="479"/>
        <v>380</v>
      </c>
    </row>
    <row r="2014" spans="1:20" hidden="1" x14ac:dyDescent="0.25">
      <c r="A2014" s="2">
        <v>46008</v>
      </c>
      <c r="B2014" s="100" t="s">
        <v>927</v>
      </c>
      <c r="C2014" s="76">
        <v>11.8</v>
      </c>
      <c r="D2014" s="48">
        <f t="shared" si="472"/>
        <v>1</v>
      </c>
      <c r="E2014" s="252">
        <v>366</v>
      </c>
      <c r="F2014" s="253">
        <f t="shared" si="467"/>
        <v>1</v>
      </c>
      <c r="G2014" s="84">
        <v>11.72</v>
      </c>
      <c r="H2014" s="48">
        <f t="shared" si="483"/>
        <v>1</v>
      </c>
      <c r="I2014" s="79">
        <f t="shared" si="484"/>
        <v>1</v>
      </c>
      <c r="N2014" s="25" t="str">
        <f t="shared" si="466"/>
        <v>ST</v>
      </c>
      <c r="O2014" s="25">
        <f t="shared" si="475"/>
        <v>11.6</v>
      </c>
      <c r="P2014" s="25">
        <f t="shared" si="476"/>
        <v>12.04</v>
      </c>
      <c r="Q2014" s="25">
        <f t="shared" si="477"/>
        <v>8</v>
      </c>
      <c r="R2014" s="25">
        <f t="shared" si="482"/>
        <v>14.4</v>
      </c>
      <c r="S2014" s="25">
        <f t="shared" si="478"/>
        <v>325</v>
      </c>
      <c r="T2014" s="25">
        <f t="shared" si="479"/>
        <v>380</v>
      </c>
    </row>
    <row r="2015" spans="1:20" hidden="1" x14ac:dyDescent="0.25">
      <c r="A2015" s="2">
        <v>46008</v>
      </c>
      <c r="B2015" s="100" t="s">
        <v>928</v>
      </c>
      <c r="C2015" s="76">
        <v>11.7</v>
      </c>
      <c r="D2015" s="48">
        <f t="shared" si="472"/>
        <v>1</v>
      </c>
      <c r="E2015" s="252">
        <v>360</v>
      </c>
      <c r="F2015" s="253">
        <f t="shared" si="467"/>
        <v>1</v>
      </c>
      <c r="G2015" s="84">
        <v>12.22</v>
      </c>
      <c r="H2015" s="48">
        <f t="shared" si="483"/>
        <v>1</v>
      </c>
      <c r="I2015" s="79">
        <f t="shared" si="484"/>
        <v>1</v>
      </c>
      <c r="N2015" s="25" t="str">
        <f t="shared" si="466"/>
        <v>ST</v>
      </c>
      <c r="O2015" s="25">
        <f t="shared" si="475"/>
        <v>11.6</v>
      </c>
      <c r="P2015" s="25">
        <f t="shared" si="476"/>
        <v>12.04</v>
      </c>
      <c r="Q2015" s="25">
        <f t="shared" si="477"/>
        <v>8</v>
      </c>
      <c r="R2015" s="25">
        <f t="shared" si="482"/>
        <v>14.4</v>
      </c>
      <c r="S2015" s="25">
        <f t="shared" si="478"/>
        <v>325</v>
      </c>
      <c r="T2015" s="25">
        <f t="shared" si="479"/>
        <v>380</v>
      </c>
    </row>
    <row r="2016" spans="1:20" hidden="1" x14ac:dyDescent="0.25">
      <c r="A2016" s="2">
        <v>46008</v>
      </c>
      <c r="B2016" s="100" t="s">
        <v>929</v>
      </c>
      <c r="C2016" s="76">
        <v>12</v>
      </c>
      <c r="D2016" s="48">
        <f t="shared" si="472"/>
        <v>1</v>
      </c>
      <c r="E2016" s="252">
        <v>373</v>
      </c>
      <c r="F2016" s="253">
        <f t="shared" si="467"/>
        <v>1</v>
      </c>
      <c r="G2016" s="84">
        <v>13.02</v>
      </c>
      <c r="H2016" s="48">
        <f t="shared" si="483"/>
        <v>1</v>
      </c>
      <c r="I2016" s="79">
        <f t="shared" si="484"/>
        <v>1</v>
      </c>
      <c r="N2016" s="25" t="str">
        <f t="shared" si="466"/>
        <v>ST</v>
      </c>
      <c r="O2016" s="25">
        <f t="shared" si="475"/>
        <v>11.6</v>
      </c>
      <c r="P2016" s="25">
        <f t="shared" si="476"/>
        <v>12.04</v>
      </c>
      <c r="Q2016" s="25">
        <f t="shared" si="477"/>
        <v>8</v>
      </c>
      <c r="R2016" s="25">
        <f t="shared" si="482"/>
        <v>14.4</v>
      </c>
      <c r="S2016" s="25">
        <f t="shared" si="478"/>
        <v>325</v>
      </c>
      <c r="T2016" s="25">
        <f t="shared" si="479"/>
        <v>380</v>
      </c>
    </row>
    <row r="2017" spans="1:20" hidden="1" x14ac:dyDescent="0.25">
      <c r="A2017" s="2">
        <v>46008</v>
      </c>
      <c r="B2017" s="100" t="s">
        <v>930</v>
      </c>
      <c r="C2017" s="76">
        <v>11.9</v>
      </c>
      <c r="D2017" s="48">
        <f t="shared" si="472"/>
        <v>1</v>
      </c>
      <c r="E2017" s="252">
        <v>360</v>
      </c>
      <c r="F2017" s="253">
        <f t="shared" si="467"/>
        <v>1</v>
      </c>
      <c r="G2017" s="84">
        <v>12.94</v>
      </c>
      <c r="H2017" s="48">
        <f t="shared" si="483"/>
        <v>1</v>
      </c>
      <c r="I2017" s="79">
        <f t="shared" si="484"/>
        <v>1</v>
      </c>
      <c r="N2017" s="25" t="str">
        <f t="shared" si="466"/>
        <v>ST</v>
      </c>
      <c r="O2017" s="25">
        <f t="shared" si="475"/>
        <v>11.6</v>
      </c>
      <c r="P2017" s="25">
        <f t="shared" si="476"/>
        <v>12.04</v>
      </c>
      <c r="Q2017" s="25">
        <f t="shared" si="477"/>
        <v>8</v>
      </c>
      <c r="R2017" s="25">
        <f t="shared" si="482"/>
        <v>14.4</v>
      </c>
      <c r="S2017" s="25">
        <f t="shared" si="478"/>
        <v>325</v>
      </c>
      <c r="T2017" s="25">
        <f t="shared" si="479"/>
        <v>380</v>
      </c>
    </row>
    <row r="2018" spans="1:20" hidden="1" x14ac:dyDescent="0.25">
      <c r="A2018" s="2">
        <v>46008</v>
      </c>
      <c r="B2018" s="100" t="s">
        <v>931</v>
      </c>
      <c r="C2018" s="76">
        <v>17.399999999999999</v>
      </c>
      <c r="D2018" s="48">
        <f t="shared" si="472"/>
        <v>1</v>
      </c>
      <c r="E2018" s="252">
        <v>425</v>
      </c>
      <c r="F2018" s="253">
        <f t="shared" si="467"/>
        <v>1</v>
      </c>
      <c r="G2018" s="84"/>
      <c r="H2018" s="48"/>
      <c r="I2018" s="79">
        <f t="shared" si="484"/>
        <v>1</v>
      </c>
      <c r="N2018" s="25" t="str">
        <f t="shared" si="466"/>
        <v>SM</v>
      </c>
      <c r="O2018" s="25">
        <f t="shared" si="475"/>
        <v>17</v>
      </c>
      <c r="P2018" s="25">
        <f t="shared" si="476"/>
        <v>17.440000000000001</v>
      </c>
      <c r="Q2018" s="25">
        <f t="shared" si="477"/>
        <v>0</v>
      </c>
      <c r="R2018" s="25">
        <f t="shared" si="482"/>
        <v>0</v>
      </c>
      <c r="S2018" s="25">
        <f t="shared" si="478"/>
        <v>395</v>
      </c>
      <c r="T2018" s="25">
        <f t="shared" si="479"/>
        <v>445</v>
      </c>
    </row>
    <row r="2019" spans="1:20" hidden="1" x14ac:dyDescent="0.25">
      <c r="A2019" s="2">
        <v>46008</v>
      </c>
      <c r="B2019" s="100" t="s">
        <v>932</v>
      </c>
      <c r="C2019" s="76">
        <v>17.2</v>
      </c>
      <c r="D2019" s="48">
        <f t="shared" si="472"/>
        <v>1</v>
      </c>
      <c r="E2019" s="252">
        <v>414</v>
      </c>
      <c r="F2019" s="253">
        <f t="shared" si="467"/>
        <v>1</v>
      </c>
      <c r="G2019" s="84"/>
      <c r="H2019" s="48"/>
      <c r="I2019" s="79">
        <f t="shared" si="484"/>
        <v>1</v>
      </c>
      <c r="N2019" s="25" t="str">
        <f t="shared" ref="N2019:N2082" si="485">LEFT(B2019,2)</f>
        <v>SM</v>
      </c>
      <c r="O2019" s="25">
        <f t="shared" si="475"/>
        <v>17</v>
      </c>
      <c r="P2019" s="25">
        <f t="shared" si="476"/>
        <v>17.440000000000001</v>
      </c>
      <c r="Q2019" s="25">
        <f t="shared" si="477"/>
        <v>0</v>
      </c>
      <c r="R2019" s="25">
        <f t="shared" si="482"/>
        <v>0</v>
      </c>
      <c r="S2019" s="25">
        <f t="shared" si="478"/>
        <v>395</v>
      </c>
      <c r="T2019" s="25">
        <f t="shared" si="479"/>
        <v>445</v>
      </c>
    </row>
    <row r="2020" spans="1:20" hidden="1" x14ac:dyDescent="0.25">
      <c r="A2020" s="2">
        <v>46009</v>
      </c>
      <c r="B2020" s="100" t="s">
        <v>933</v>
      </c>
      <c r="C2020" s="213">
        <v>17.7</v>
      </c>
      <c r="D2020" s="48">
        <f t="shared" si="472"/>
        <v>0</v>
      </c>
      <c r="E2020" s="252">
        <v>435</v>
      </c>
      <c r="F2020" s="253">
        <f t="shared" si="467"/>
        <v>1</v>
      </c>
      <c r="G2020" s="84"/>
      <c r="H2020" s="48"/>
      <c r="I2020" s="79">
        <f t="shared" si="484"/>
        <v>0</v>
      </c>
      <c r="N2020" s="25" t="str">
        <f t="shared" si="485"/>
        <v>SM</v>
      </c>
      <c r="O2020" s="25">
        <f t="shared" si="475"/>
        <v>17</v>
      </c>
      <c r="P2020" s="25">
        <f t="shared" si="476"/>
        <v>17.440000000000001</v>
      </c>
      <c r="Q2020" s="25">
        <f t="shared" si="477"/>
        <v>0</v>
      </c>
      <c r="R2020" s="25">
        <f t="shared" si="482"/>
        <v>0</v>
      </c>
      <c r="S2020" s="25">
        <f t="shared" si="478"/>
        <v>395</v>
      </c>
      <c r="T2020" s="25">
        <f t="shared" si="479"/>
        <v>445</v>
      </c>
    </row>
    <row r="2021" spans="1:20" hidden="1" x14ac:dyDescent="0.25">
      <c r="A2021" s="2">
        <v>46009</v>
      </c>
      <c r="B2021" s="100" t="s">
        <v>934</v>
      </c>
      <c r="C2021" s="76">
        <v>17.2</v>
      </c>
      <c r="D2021" s="48">
        <f t="shared" si="472"/>
        <v>1</v>
      </c>
      <c r="E2021" s="252">
        <v>440</v>
      </c>
      <c r="F2021" s="253">
        <f t="shared" si="467"/>
        <v>1</v>
      </c>
      <c r="G2021" s="84"/>
      <c r="H2021" s="48"/>
      <c r="I2021" s="79">
        <f t="shared" si="484"/>
        <v>1</v>
      </c>
      <c r="N2021" s="25" t="str">
        <f t="shared" si="485"/>
        <v>SM</v>
      </c>
      <c r="O2021" s="25">
        <f t="shared" si="475"/>
        <v>17</v>
      </c>
      <c r="P2021" s="25">
        <f t="shared" si="476"/>
        <v>17.440000000000001</v>
      </c>
      <c r="Q2021" s="25">
        <f t="shared" si="477"/>
        <v>0</v>
      </c>
      <c r="R2021" s="25">
        <f t="shared" si="482"/>
        <v>0</v>
      </c>
      <c r="S2021" s="25">
        <f t="shared" si="478"/>
        <v>395</v>
      </c>
      <c r="T2021" s="25">
        <f t="shared" si="479"/>
        <v>445</v>
      </c>
    </row>
    <row r="2022" spans="1:20" hidden="1" x14ac:dyDescent="0.25">
      <c r="A2022" s="2">
        <v>46009</v>
      </c>
      <c r="B2022" s="100" t="s">
        <v>935</v>
      </c>
      <c r="C2022" s="76">
        <v>17.100000000000001</v>
      </c>
      <c r="D2022" s="48">
        <f t="shared" si="472"/>
        <v>1</v>
      </c>
      <c r="E2022" s="252">
        <v>417</v>
      </c>
      <c r="F2022" s="253">
        <f t="shared" si="467"/>
        <v>1</v>
      </c>
      <c r="G2022" s="84"/>
      <c r="H2022" s="48"/>
      <c r="I2022" s="79">
        <f t="shared" si="484"/>
        <v>1</v>
      </c>
      <c r="N2022" s="25" t="str">
        <f t="shared" si="485"/>
        <v>SM</v>
      </c>
      <c r="O2022" s="25">
        <f t="shared" si="475"/>
        <v>17</v>
      </c>
      <c r="P2022" s="25">
        <f t="shared" si="476"/>
        <v>17.440000000000001</v>
      </c>
      <c r="Q2022" s="25">
        <f t="shared" si="477"/>
        <v>0</v>
      </c>
      <c r="R2022" s="25">
        <f t="shared" si="482"/>
        <v>0</v>
      </c>
      <c r="S2022" s="25">
        <f t="shared" si="478"/>
        <v>395</v>
      </c>
      <c r="T2022" s="25">
        <f t="shared" si="479"/>
        <v>445</v>
      </c>
    </row>
    <row r="2023" spans="1:20" hidden="1" x14ac:dyDescent="0.25">
      <c r="A2023" s="2">
        <v>46009</v>
      </c>
      <c r="B2023" s="100" t="s">
        <v>936</v>
      </c>
      <c r="C2023" s="76">
        <v>17.2</v>
      </c>
      <c r="D2023" s="48">
        <f t="shared" si="472"/>
        <v>1</v>
      </c>
      <c r="E2023" s="252">
        <v>434</v>
      </c>
      <c r="F2023" s="253">
        <f t="shared" si="467"/>
        <v>1</v>
      </c>
      <c r="G2023" s="84"/>
      <c r="H2023" s="48"/>
      <c r="I2023" s="79">
        <f t="shared" si="484"/>
        <v>1</v>
      </c>
      <c r="N2023" s="25" t="str">
        <f t="shared" si="485"/>
        <v>SM</v>
      </c>
      <c r="O2023" s="25">
        <f t="shared" si="475"/>
        <v>17</v>
      </c>
      <c r="P2023" s="25">
        <f t="shared" si="476"/>
        <v>17.440000000000001</v>
      </c>
      <c r="Q2023" s="25">
        <f t="shared" si="477"/>
        <v>0</v>
      </c>
      <c r="R2023" s="25">
        <f t="shared" si="482"/>
        <v>0</v>
      </c>
      <c r="S2023" s="25">
        <f t="shared" si="478"/>
        <v>395</v>
      </c>
      <c r="T2023" s="25">
        <f t="shared" si="479"/>
        <v>445</v>
      </c>
    </row>
    <row r="2024" spans="1:20" hidden="1" x14ac:dyDescent="0.25">
      <c r="A2024" s="2">
        <v>46009</v>
      </c>
      <c r="B2024" s="100" t="s">
        <v>937</v>
      </c>
      <c r="C2024" s="76">
        <v>17.3</v>
      </c>
      <c r="D2024" s="48">
        <f t="shared" si="472"/>
        <v>1</v>
      </c>
      <c r="E2024" s="270">
        <v>468</v>
      </c>
      <c r="F2024" s="253">
        <f t="shared" si="467"/>
        <v>0</v>
      </c>
      <c r="G2024" s="84"/>
      <c r="H2024" s="48"/>
      <c r="I2024" s="79">
        <f t="shared" si="484"/>
        <v>0</v>
      </c>
      <c r="N2024" s="25" t="str">
        <f t="shared" si="485"/>
        <v>SM</v>
      </c>
      <c r="O2024" s="25">
        <f t="shared" si="475"/>
        <v>17</v>
      </c>
      <c r="P2024" s="25">
        <f t="shared" si="476"/>
        <v>17.440000000000001</v>
      </c>
      <c r="Q2024" s="25">
        <f t="shared" si="477"/>
        <v>0</v>
      </c>
      <c r="R2024" s="25">
        <f t="shared" si="482"/>
        <v>0</v>
      </c>
      <c r="S2024" s="25">
        <f t="shared" si="478"/>
        <v>395</v>
      </c>
      <c r="T2024" s="25">
        <f t="shared" si="479"/>
        <v>445</v>
      </c>
    </row>
    <row r="2025" spans="1:20" hidden="1" x14ac:dyDescent="0.25">
      <c r="A2025" s="2">
        <v>46009</v>
      </c>
      <c r="B2025" s="100" t="s">
        <v>938</v>
      </c>
      <c r="C2025" s="76">
        <v>17.2</v>
      </c>
      <c r="D2025" s="48">
        <f t="shared" si="472"/>
        <v>1</v>
      </c>
      <c r="E2025" s="270">
        <v>477</v>
      </c>
      <c r="F2025" s="253">
        <f t="shared" si="467"/>
        <v>0</v>
      </c>
      <c r="G2025" s="84"/>
      <c r="H2025" s="48"/>
      <c r="I2025" s="79">
        <f t="shared" si="484"/>
        <v>0</v>
      </c>
      <c r="N2025" s="25" t="str">
        <f t="shared" si="485"/>
        <v>SM</v>
      </c>
      <c r="O2025" s="25">
        <f t="shared" si="475"/>
        <v>17</v>
      </c>
      <c r="P2025" s="25">
        <f t="shared" si="476"/>
        <v>17.440000000000001</v>
      </c>
      <c r="Q2025" s="25">
        <f t="shared" si="477"/>
        <v>0</v>
      </c>
      <c r="R2025" s="25">
        <f t="shared" si="482"/>
        <v>0</v>
      </c>
      <c r="S2025" s="25">
        <f t="shared" si="478"/>
        <v>395</v>
      </c>
      <c r="T2025" s="25">
        <f t="shared" si="479"/>
        <v>445</v>
      </c>
    </row>
    <row r="2026" spans="1:20" hidden="1" x14ac:dyDescent="0.25">
      <c r="A2026" s="2">
        <v>46014</v>
      </c>
      <c r="B2026" s="100" t="s">
        <v>939</v>
      </c>
      <c r="C2026" s="76">
        <v>12</v>
      </c>
      <c r="D2026" s="48">
        <f t="shared" si="472"/>
        <v>1</v>
      </c>
      <c r="E2026" s="270">
        <v>1121</v>
      </c>
      <c r="F2026" s="253">
        <f t="shared" si="467"/>
        <v>0</v>
      </c>
      <c r="G2026" s="84">
        <v>11.1</v>
      </c>
      <c r="H2026" s="48">
        <f t="shared" ref="H2026:H2028" si="486">IF(+(IF(G2026&lt;Q2026,0,IF(G2026&gt;R2026,0,1)))=1,1,0)</f>
        <v>1</v>
      </c>
      <c r="I2026" s="79">
        <f t="shared" ref="I2026:I2028" si="487">IF(+(IF(C2026&lt;O2026,0,IF(C2026&gt;P2026,0,1)))+(IF(E2026&lt;S2026,0,IF(E2026&gt;T2026,0,1)))+(IF(G2026&lt;Q2026,0,IF(G2026&gt;R2026,0,1)))=3,1,0)</f>
        <v>0</v>
      </c>
      <c r="N2026" s="25" t="str">
        <f t="shared" si="485"/>
        <v>CA</v>
      </c>
      <c r="O2026" s="25">
        <f t="shared" si="475"/>
        <v>11.6</v>
      </c>
      <c r="P2026" s="25">
        <f t="shared" si="476"/>
        <v>12.04</v>
      </c>
      <c r="Q2026" s="25">
        <f t="shared" si="477"/>
        <v>8</v>
      </c>
      <c r="R2026" s="25">
        <f t="shared" si="482"/>
        <v>14.4</v>
      </c>
      <c r="S2026" s="25">
        <f t="shared" si="478"/>
        <v>325</v>
      </c>
      <c r="T2026" s="25">
        <f t="shared" si="479"/>
        <v>380</v>
      </c>
    </row>
    <row r="2027" spans="1:20" hidden="1" x14ac:dyDescent="0.25">
      <c r="A2027" s="2">
        <v>46015</v>
      </c>
      <c r="B2027" s="100" t="s">
        <v>940</v>
      </c>
      <c r="C2027" s="76">
        <v>11.6</v>
      </c>
      <c r="D2027" s="48">
        <f t="shared" si="472"/>
        <v>1</v>
      </c>
      <c r="E2027" s="252">
        <v>351</v>
      </c>
      <c r="F2027" s="253">
        <f t="shared" si="467"/>
        <v>1</v>
      </c>
      <c r="G2027" s="84">
        <v>12.51</v>
      </c>
      <c r="H2027" s="48">
        <f t="shared" si="486"/>
        <v>1</v>
      </c>
      <c r="I2027" s="79">
        <f t="shared" si="487"/>
        <v>1</v>
      </c>
      <c r="N2027" s="25" t="str">
        <f t="shared" si="485"/>
        <v>CA</v>
      </c>
      <c r="O2027" s="25">
        <f t="shared" si="475"/>
        <v>11.6</v>
      </c>
      <c r="P2027" s="25">
        <f t="shared" si="476"/>
        <v>12.04</v>
      </c>
      <c r="Q2027" s="25">
        <f t="shared" si="477"/>
        <v>8</v>
      </c>
      <c r="R2027" s="25">
        <f t="shared" si="482"/>
        <v>14.4</v>
      </c>
      <c r="S2027" s="25">
        <f t="shared" si="478"/>
        <v>325</v>
      </c>
      <c r="T2027" s="25">
        <f t="shared" si="479"/>
        <v>380</v>
      </c>
    </row>
    <row r="2028" spans="1:20" hidden="1" x14ac:dyDescent="0.25">
      <c r="A2028" s="2">
        <v>46015</v>
      </c>
      <c r="B2028" s="100" t="s">
        <v>941</v>
      </c>
      <c r="C2028" s="76">
        <v>11.9</v>
      </c>
      <c r="D2028" s="48">
        <f t="shared" si="472"/>
        <v>1</v>
      </c>
      <c r="E2028" s="270">
        <v>421</v>
      </c>
      <c r="F2028" s="253">
        <f t="shared" si="467"/>
        <v>0</v>
      </c>
      <c r="G2028" s="84">
        <v>12.36</v>
      </c>
      <c r="H2028" s="48">
        <f t="shared" si="486"/>
        <v>1</v>
      </c>
      <c r="I2028" s="79">
        <f t="shared" si="487"/>
        <v>0</v>
      </c>
      <c r="N2028" s="25" t="str">
        <f t="shared" si="485"/>
        <v>CA</v>
      </c>
      <c r="O2028" s="25">
        <f t="shared" si="475"/>
        <v>11.6</v>
      </c>
      <c r="P2028" s="25">
        <f t="shared" si="476"/>
        <v>12.04</v>
      </c>
      <c r="Q2028" s="25">
        <f t="shared" si="477"/>
        <v>8</v>
      </c>
      <c r="R2028" s="25">
        <f t="shared" si="482"/>
        <v>14.4</v>
      </c>
      <c r="S2028" s="25">
        <f t="shared" si="478"/>
        <v>325</v>
      </c>
      <c r="T2028" s="25">
        <f t="shared" si="479"/>
        <v>380</v>
      </c>
    </row>
    <row r="2029" spans="1:20" hidden="1" x14ac:dyDescent="0.25">
      <c r="A2029" s="2">
        <v>46020</v>
      </c>
      <c r="B2029" s="100" t="s">
        <v>942</v>
      </c>
      <c r="C2029" s="76">
        <v>11.6</v>
      </c>
      <c r="D2029" s="48">
        <f t="shared" si="472"/>
        <v>1</v>
      </c>
      <c r="E2029" s="129"/>
      <c r="F2029" s="253"/>
      <c r="G2029" s="84">
        <v>13.82</v>
      </c>
      <c r="H2029" s="48">
        <f t="shared" ref="H2029:H2048" si="488">IF(+(IF(G2029&lt;Q2029,0,IF(G2029&gt;R2029,0,1)))=1,1,0)</f>
        <v>1</v>
      </c>
      <c r="I2029" s="219">
        <v>1</v>
      </c>
      <c r="N2029" s="25" t="str">
        <f t="shared" si="485"/>
        <v>CA</v>
      </c>
      <c r="O2029" s="25">
        <f t="shared" si="475"/>
        <v>11.6</v>
      </c>
      <c r="P2029" s="25">
        <f t="shared" si="476"/>
        <v>12.04</v>
      </c>
      <c r="Q2029" s="25">
        <f t="shared" si="477"/>
        <v>8</v>
      </c>
      <c r="R2029" s="25">
        <f t="shared" si="482"/>
        <v>14.4</v>
      </c>
      <c r="S2029" s="25">
        <f t="shared" si="478"/>
        <v>325</v>
      </c>
      <c r="T2029" s="25">
        <f t="shared" si="479"/>
        <v>380</v>
      </c>
    </row>
    <row r="2030" spans="1:20" hidden="1" x14ac:dyDescent="0.25">
      <c r="A2030" s="2">
        <v>46020</v>
      </c>
      <c r="B2030" s="100" t="s">
        <v>943</v>
      </c>
      <c r="C2030" s="213">
        <v>12.3</v>
      </c>
      <c r="D2030" s="48">
        <f t="shared" si="472"/>
        <v>0</v>
      </c>
      <c r="E2030" s="270">
        <v>398</v>
      </c>
      <c r="F2030" s="253">
        <f t="shared" ref="F2030:F2048" si="489">IF(+(IF(E2030&lt;S2030,0,IF(E2030&gt;T2030,0,1)))=1,1,0)</f>
        <v>0</v>
      </c>
      <c r="G2030" s="84">
        <v>11.62</v>
      </c>
      <c r="H2030" s="48">
        <f t="shared" si="488"/>
        <v>1</v>
      </c>
      <c r="I2030" s="79">
        <f t="shared" ref="I2030:I2048" si="490">IF(+(IF(C2030&lt;O2030,0,IF(C2030&gt;P2030,0,1)))+(IF(E2030&lt;S2030,0,IF(E2030&gt;T2030,0,1)))+(IF(G2030&lt;Q2030,0,IF(G2030&gt;R2030,0,1)))=3,1,0)</f>
        <v>0</v>
      </c>
      <c r="N2030" s="25" t="str">
        <f t="shared" si="485"/>
        <v>CA</v>
      </c>
      <c r="O2030" s="25">
        <f t="shared" si="475"/>
        <v>11.6</v>
      </c>
      <c r="P2030" s="25">
        <f t="shared" si="476"/>
        <v>12.04</v>
      </c>
      <c r="Q2030" s="25">
        <f t="shared" si="477"/>
        <v>8</v>
      </c>
      <c r="R2030" s="25">
        <f t="shared" si="482"/>
        <v>14.4</v>
      </c>
      <c r="S2030" s="25">
        <f t="shared" si="478"/>
        <v>325</v>
      </c>
      <c r="T2030" s="25">
        <f t="shared" si="479"/>
        <v>380</v>
      </c>
    </row>
    <row r="2031" spans="1:20" hidden="1" x14ac:dyDescent="0.25">
      <c r="A2031" s="2">
        <v>46020</v>
      </c>
      <c r="B2031" s="100" t="s">
        <v>944</v>
      </c>
      <c r="C2031" s="76">
        <v>11.7</v>
      </c>
      <c r="D2031" s="48">
        <f t="shared" si="472"/>
        <v>1</v>
      </c>
      <c r="E2031" s="270">
        <v>402</v>
      </c>
      <c r="F2031" s="253">
        <f t="shared" si="489"/>
        <v>0</v>
      </c>
      <c r="G2031" s="84">
        <v>13.81</v>
      </c>
      <c r="H2031" s="48">
        <f t="shared" si="488"/>
        <v>1</v>
      </c>
      <c r="I2031" s="79">
        <f t="shared" si="490"/>
        <v>0</v>
      </c>
      <c r="N2031" s="25" t="str">
        <f t="shared" si="485"/>
        <v>CA</v>
      </c>
      <c r="O2031" s="25">
        <f t="shared" si="475"/>
        <v>11.6</v>
      </c>
      <c r="P2031" s="25">
        <f t="shared" si="476"/>
        <v>12.04</v>
      </c>
      <c r="Q2031" s="25">
        <f t="shared" si="477"/>
        <v>8</v>
      </c>
      <c r="R2031" s="25">
        <f t="shared" si="482"/>
        <v>14.4</v>
      </c>
      <c r="S2031" s="25">
        <f t="shared" si="478"/>
        <v>325</v>
      </c>
      <c r="T2031" s="25">
        <f t="shared" si="479"/>
        <v>380</v>
      </c>
    </row>
    <row r="2032" spans="1:20" hidden="1" x14ac:dyDescent="0.25">
      <c r="A2032" s="2">
        <v>46020</v>
      </c>
      <c r="B2032" s="100" t="s">
        <v>945</v>
      </c>
      <c r="C2032" s="76">
        <v>11.7</v>
      </c>
      <c r="D2032" s="48">
        <f t="shared" si="472"/>
        <v>1</v>
      </c>
      <c r="E2032" s="270">
        <v>383</v>
      </c>
      <c r="F2032" s="253">
        <f t="shared" si="489"/>
        <v>0</v>
      </c>
      <c r="G2032" s="84">
        <v>11.28</v>
      </c>
      <c r="H2032" s="48">
        <f t="shared" si="488"/>
        <v>1</v>
      </c>
      <c r="I2032" s="79">
        <f t="shared" si="490"/>
        <v>0</v>
      </c>
      <c r="N2032" s="25" t="str">
        <f t="shared" si="485"/>
        <v>CA</v>
      </c>
      <c r="O2032" s="25">
        <f t="shared" si="475"/>
        <v>11.6</v>
      </c>
      <c r="P2032" s="25">
        <f t="shared" si="476"/>
        <v>12.04</v>
      </c>
      <c r="Q2032" s="25">
        <f t="shared" si="477"/>
        <v>8</v>
      </c>
      <c r="R2032" s="25">
        <f t="shared" si="482"/>
        <v>14.4</v>
      </c>
      <c r="S2032" s="25">
        <f t="shared" si="478"/>
        <v>325</v>
      </c>
      <c r="T2032" s="25">
        <f t="shared" si="479"/>
        <v>380</v>
      </c>
    </row>
    <row r="2033" spans="1:20" hidden="1" x14ac:dyDescent="0.25">
      <c r="A2033" s="2">
        <v>46020</v>
      </c>
      <c r="B2033" s="100" t="s">
        <v>946</v>
      </c>
      <c r="C2033" s="76">
        <v>11.8</v>
      </c>
      <c r="D2033" s="48">
        <f t="shared" si="472"/>
        <v>1</v>
      </c>
      <c r="E2033" s="252">
        <v>357</v>
      </c>
      <c r="F2033" s="253">
        <f t="shared" si="489"/>
        <v>1</v>
      </c>
      <c r="G2033" s="84">
        <v>12.78</v>
      </c>
      <c r="H2033" s="48">
        <f t="shared" si="488"/>
        <v>1</v>
      </c>
      <c r="I2033" s="79">
        <f t="shared" si="490"/>
        <v>1</v>
      </c>
      <c r="N2033" s="25" t="str">
        <f t="shared" si="485"/>
        <v>CA</v>
      </c>
      <c r="O2033" s="25">
        <f t="shared" si="475"/>
        <v>11.6</v>
      </c>
      <c r="P2033" s="25">
        <f t="shared" si="476"/>
        <v>12.04</v>
      </c>
      <c r="Q2033" s="25">
        <f t="shared" si="477"/>
        <v>8</v>
      </c>
      <c r="R2033" s="25">
        <f t="shared" si="482"/>
        <v>14.4</v>
      </c>
      <c r="S2033" s="25">
        <f t="shared" si="478"/>
        <v>325</v>
      </c>
      <c r="T2033" s="25">
        <f t="shared" si="479"/>
        <v>380</v>
      </c>
    </row>
    <row r="2034" spans="1:20" hidden="1" x14ac:dyDescent="0.25">
      <c r="A2034" s="2">
        <v>46020</v>
      </c>
      <c r="B2034" s="100" t="s">
        <v>947</v>
      </c>
      <c r="C2034" s="76">
        <v>11.8</v>
      </c>
      <c r="D2034" s="48">
        <f t="shared" si="472"/>
        <v>1</v>
      </c>
      <c r="E2034" s="252">
        <v>362</v>
      </c>
      <c r="F2034" s="253">
        <f t="shared" si="489"/>
        <v>1</v>
      </c>
      <c r="G2034" s="84">
        <v>11.47</v>
      </c>
      <c r="H2034" s="48">
        <f t="shared" si="488"/>
        <v>1</v>
      </c>
      <c r="I2034" s="79">
        <f t="shared" si="490"/>
        <v>1</v>
      </c>
      <c r="N2034" s="25" t="str">
        <f t="shared" si="485"/>
        <v>CA</v>
      </c>
      <c r="O2034" s="25">
        <f t="shared" si="475"/>
        <v>11.6</v>
      </c>
      <c r="P2034" s="25">
        <f t="shared" si="476"/>
        <v>12.04</v>
      </c>
      <c r="Q2034" s="25">
        <f t="shared" si="477"/>
        <v>8</v>
      </c>
      <c r="R2034" s="25">
        <f t="shared" si="482"/>
        <v>14.4</v>
      </c>
      <c r="S2034" s="25">
        <f t="shared" si="478"/>
        <v>325</v>
      </c>
      <c r="T2034" s="25">
        <f t="shared" si="479"/>
        <v>380</v>
      </c>
    </row>
    <row r="2035" spans="1:20" hidden="1" x14ac:dyDescent="0.25">
      <c r="A2035" s="2">
        <v>46021</v>
      </c>
      <c r="B2035" s="100" t="s">
        <v>948</v>
      </c>
      <c r="C2035" s="76">
        <v>12</v>
      </c>
      <c r="D2035" s="48">
        <f t="shared" si="472"/>
        <v>1</v>
      </c>
      <c r="E2035" s="252">
        <v>343</v>
      </c>
      <c r="F2035" s="253">
        <f t="shared" si="489"/>
        <v>1</v>
      </c>
      <c r="G2035" s="84">
        <v>12.51</v>
      </c>
      <c r="H2035" s="48">
        <f t="shared" si="488"/>
        <v>1</v>
      </c>
      <c r="I2035" s="79">
        <f t="shared" si="490"/>
        <v>1</v>
      </c>
      <c r="N2035" s="25" t="str">
        <f t="shared" si="485"/>
        <v>CA</v>
      </c>
      <c r="O2035" s="25">
        <f t="shared" si="475"/>
        <v>11.6</v>
      </c>
      <c r="P2035" s="25">
        <f t="shared" si="476"/>
        <v>12.04</v>
      </c>
      <c r="Q2035" s="25">
        <f t="shared" si="477"/>
        <v>8</v>
      </c>
      <c r="R2035" s="25">
        <f t="shared" si="482"/>
        <v>14.4</v>
      </c>
      <c r="S2035" s="25">
        <f t="shared" si="478"/>
        <v>325</v>
      </c>
      <c r="T2035" s="25">
        <f t="shared" si="479"/>
        <v>380</v>
      </c>
    </row>
    <row r="2036" spans="1:20" hidden="1" x14ac:dyDescent="0.25">
      <c r="A2036" s="2">
        <v>46021</v>
      </c>
      <c r="B2036" s="100" t="s">
        <v>949</v>
      </c>
      <c r="C2036" s="76">
        <v>11.7</v>
      </c>
      <c r="D2036" s="48">
        <f t="shared" si="472"/>
        <v>1</v>
      </c>
      <c r="E2036" s="252">
        <v>356</v>
      </c>
      <c r="F2036" s="253">
        <f t="shared" si="489"/>
        <v>1</v>
      </c>
      <c r="G2036" s="84">
        <v>13.06</v>
      </c>
      <c r="H2036" s="48">
        <f t="shared" si="488"/>
        <v>1</v>
      </c>
      <c r="I2036" s="79">
        <f t="shared" si="490"/>
        <v>1</v>
      </c>
      <c r="N2036" s="25" t="str">
        <f t="shared" si="485"/>
        <v>CA</v>
      </c>
      <c r="O2036" s="25">
        <f t="shared" si="475"/>
        <v>11.6</v>
      </c>
      <c r="P2036" s="25">
        <f t="shared" si="476"/>
        <v>12.04</v>
      </c>
      <c r="Q2036" s="25">
        <f t="shared" si="477"/>
        <v>8</v>
      </c>
      <c r="R2036" s="25">
        <f t="shared" si="482"/>
        <v>14.4</v>
      </c>
      <c r="S2036" s="25">
        <f t="shared" si="478"/>
        <v>325</v>
      </c>
      <c r="T2036" s="25">
        <f t="shared" si="479"/>
        <v>380</v>
      </c>
    </row>
    <row r="2037" spans="1:20" hidden="1" x14ac:dyDescent="0.25">
      <c r="A2037" s="2">
        <v>46021</v>
      </c>
      <c r="B2037" s="100" t="s">
        <v>950</v>
      </c>
      <c r="C2037" s="76">
        <v>11.8</v>
      </c>
      <c r="D2037" s="48">
        <f t="shared" si="472"/>
        <v>1</v>
      </c>
      <c r="E2037" s="252">
        <v>355</v>
      </c>
      <c r="F2037" s="253">
        <f t="shared" si="489"/>
        <v>1</v>
      </c>
      <c r="G2037" s="84">
        <v>12.68</v>
      </c>
      <c r="H2037" s="48">
        <f t="shared" si="488"/>
        <v>1</v>
      </c>
      <c r="I2037" s="79">
        <f t="shared" si="490"/>
        <v>1</v>
      </c>
      <c r="N2037" s="25" t="str">
        <f t="shared" si="485"/>
        <v>CA</v>
      </c>
      <c r="O2037" s="25">
        <f t="shared" si="475"/>
        <v>11.6</v>
      </c>
      <c r="P2037" s="25">
        <f t="shared" si="476"/>
        <v>12.04</v>
      </c>
      <c r="Q2037" s="25">
        <f t="shared" si="477"/>
        <v>8</v>
      </c>
      <c r="R2037" s="25">
        <f t="shared" si="482"/>
        <v>14.4</v>
      </c>
      <c r="S2037" s="25">
        <f t="shared" si="478"/>
        <v>325</v>
      </c>
      <c r="T2037" s="25">
        <f t="shared" si="479"/>
        <v>380</v>
      </c>
    </row>
    <row r="2038" spans="1:20" hidden="1" x14ac:dyDescent="0.25">
      <c r="A2038" s="2">
        <v>46021</v>
      </c>
      <c r="B2038" s="100" t="s">
        <v>951</v>
      </c>
      <c r="C2038" s="76">
        <v>11.7</v>
      </c>
      <c r="D2038" s="48">
        <f t="shared" si="472"/>
        <v>1</v>
      </c>
      <c r="E2038" s="252">
        <v>366</v>
      </c>
      <c r="F2038" s="253">
        <f t="shared" si="489"/>
        <v>1</v>
      </c>
      <c r="G2038" s="84">
        <v>12.51</v>
      </c>
      <c r="H2038" s="48">
        <f t="shared" si="488"/>
        <v>1</v>
      </c>
      <c r="I2038" s="79">
        <f t="shared" si="490"/>
        <v>1</v>
      </c>
      <c r="N2038" s="25" t="str">
        <f t="shared" si="485"/>
        <v>CA</v>
      </c>
      <c r="O2038" s="25">
        <f t="shared" si="475"/>
        <v>11.6</v>
      </c>
      <c r="P2038" s="25">
        <f t="shared" si="476"/>
        <v>12.04</v>
      </c>
      <c r="Q2038" s="25">
        <f t="shared" si="477"/>
        <v>8</v>
      </c>
      <c r="R2038" s="25">
        <f t="shared" si="482"/>
        <v>14.4</v>
      </c>
      <c r="S2038" s="25">
        <f t="shared" si="478"/>
        <v>325</v>
      </c>
      <c r="T2038" s="25">
        <f t="shared" si="479"/>
        <v>380</v>
      </c>
    </row>
    <row r="2039" spans="1:20" hidden="1" x14ac:dyDescent="0.25">
      <c r="A2039" s="2">
        <v>46021</v>
      </c>
      <c r="B2039" s="100" t="s">
        <v>952</v>
      </c>
      <c r="C2039" s="76">
        <v>11.8</v>
      </c>
      <c r="D2039" s="48">
        <f t="shared" si="472"/>
        <v>1</v>
      </c>
      <c r="E2039" s="252">
        <v>379</v>
      </c>
      <c r="F2039" s="253">
        <f t="shared" si="489"/>
        <v>1</v>
      </c>
      <c r="G2039" s="84">
        <v>12.87</v>
      </c>
      <c r="H2039" s="48">
        <f t="shared" si="488"/>
        <v>1</v>
      </c>
      <c r="I2039" s="79">
        <f t="shared" si="490"/>
        <v>1</v>
      </c>
      <c r="N2039" s="25" t="str">
        <f t="shared" si="485"/>
        <v>CA</v>
      </c>
      <c r="O2039" s="25">
        <f t="shared" si="475"/>
        <v>11.6</v>
      </c>
      <c r="P2039" s="25">
        <f t="shared" si="476"/>
        <v>12.04</v>
      </c>
      <c r="Q2039" s="25">
        <f t="shared" si="477"/>
        <v>8</v>
      </c>
      <c r="R2039" s="25">
        <f t="shared" si="482"/>
        <v>14.4</v>
      </c>
      <c r="S2039" s="25">
        <f t="shared" si="478"/>
        <v>325</v>
      </c>
      <c r="T2039" s="25">
        <f t="shared" si="479"/>
        <v>380</v>
      </c>
    </row>
    <row r="2040" spans="1:20" hidden="1" x14ac:dyDescent="0.25">
      <c r="A2040" s="2">
        <v>46021</v>
      </c>
      <c r="B2040" s="100" t="s">
        <v>961</v>
      </c>
      <c r="C2040" s="76">
        <v>11.6</v>
      </c>
      <c r="D2040" s="48">
        <f t="shared" si="472"/>
        <v>1</v>
      </c>
      <c r="E2040" s="270">
        <v>391</v>
      </c>
      <c r="F2040" s="253">
        <f t="shared" si="489"/>
        <v>0</v>
      </c>
      <c r="G2040" s="84">
        <v>12.01</v>
      </c>
      <c r="H2040" s="48">
        <f t="shared" si="488"/>
        <v>1</v>
      </c>
      <c r="I2040" s="79">
        <f t="shared" si="490"/>
        <v>0</v>
      </c>
      <c r="N2040" s="25" t="str">
        <f t="shared" si="485"/>
        <v>CA</v>
      </c>
      <c r="O2040" s="25">
        <f t="shared" si="475"/>
        <v>11.6</v>
      </c>
      <c r="P2040" s="25">
        <f t="shared" si="476"/>
        <v>12.04</v>
      </c>
      <c r="Q2040" s="25">
        <f t="shared" si="477"/>
        <v>8</v>
      </c>
      <c r="R2040" s="25">
        <f t="shared" si="482"/>
        <v>14.4</v>
      </c>
      <c r="S2040" s="25">
        <f t="shared" si="478"/>
        <v>325</v>
      </c>
      <c r="T2040" s="25">
        <f t="shared" si="479"/>
        <v>380</v>
      </c>
    </row>
    <row r="2041" spans="1:20" hidden="1" x14ac:dyDescent="0.25">
      <c r="A2041" s="2">
        <v>46021</v>
      </c>
      <c r="B2041" s="100" t="s">
        <v>953</v>
      </c>
      <c r="C2041" s="76">
        <v>11.7</v>
      </c>
      <c r="D2041" s="48">
        <f t="shared" ref="D2041:D2048" si="491">IF(+(IF(C2041&lt;O2041,0,IF(C2041&gt;P2041,0,1)))=1,1,0)</f>
        <v>1</v>
      </c>
      <c r="E2041" s="252">
        <v>351</v>
      </c>
      <c r="F2041" s="253">
        <f t="shared" si="489"/>
        <v>1</v>
      </c>
      <c r="G2041" s="84">
        <v>11.01</v>
      </c>
      <c r="H2041" s="48">
        <f t="shared" si="488"/>
        <v>1</v>
      </c>
      <c r="I2041" s="79">
        <f t="shared" si="490"/>
        <v>1</v>
      </c>
      <c r="N2041" s="25" t="str">
        <f t="shared" si="485"/>
        <v>ST</v>
      </c>
      <c r="O2041" s="25">
        <f t="shared" si="475"/>
        <v>11.6</v>
      </c>
      <c r="P2041" s="25">
        <f t="shared" si="476"/>
        <v>12.04</v>
      </c>
      <c r="Q2041" s="25">
        <f t="shared" si="477"/>
        <v>8</v>
      </c>
      <c r="R2041" s="25">
        <f t="shared" si="482"/>
        <v>14.4</v>
      </c>
      <c r="S2041" s="25">
        <f t="shared" si="478"/>
        <v>325</v>
      </c>
      <c r="T2041" s="25">
        <f t="shared" si="479"/>
        <v>380</v>
      </c>
    </row>
    <row r="2042" spans="1:20" hidden="1" x14ac:dyDescent="0.25">
      <c r="A2042" s="2">
        <v>46021</v>
      </c>
      <c r="B2042" s="100" t="s">
        <v>954</v>
      </c>
      <c r="C2042" s="76">
        <v>11.9</v>
      </c>
      <c r="D2042" s="48">
        <f t="shared" si="491"/>
        <v>1</v>
      </c>
      <c r="E2042" s="252">
        <v>355</v>
      </c>
      <c r="F2042" s="253">
        <f t="shared" si="489"/>
        <v>1</v>
      </c>
      <c r="G2042" s="84">
        <v>12.7</v>
      </c>
      <c r="H2042" s="48">
        <f t="shared" si="488"/>
        <v>1</v>
      </c>
      <c r="I2042" s="79">
        <f t="shared" si="490"/>
        <v>1</v>
      </c>
      <c r="N2042" s="25" t="str">
        <f t="shared" si="485"/>
        <v>ST</v>
      </c>
      <c r="O2042" s="25">
        <f t="shared" si="475"/>
        <v>11.6</v>
      </c>
      <c r="P2042" s="25">
        <f t="shared" si="476"/>
        <v>12.04</v>
      </c>
      <c r="Q2042" s="25">
        <f t="shared" si="477"/>
        <v>8</v>
      </c>
      <c r="R2042" s="25">
        <f t="shared" si="482"/>
        <v>14.4</v>
      </c>
      <c r="S2042" s="25">
        <f t="shared" si="478"/>
        <v>325</v>
      </c>
      <c r="T2042" s="25">
        <f t="shared" si="479"/>
        <v>380</v>
      </c>
    </row>
    <row r="2043" spans="1:20" hidden="1" x14ac:dyDescent="0.25">
      <c r="A2043" s="2">
        <v>46021</v>
      </c>
      <c r="B2043" s="100" t="s">
        <v>955</v>
      </c>
      <c r="C2043" s="76">
        <v>11.8</v>
      </c>
      <c r="D2043" s="48">
        <f t="shared" si="491"/>
        <v>1</v>
      </c>
      <c r="E2043" s="252">
        <v>366</v>
      </c>
      <c r="F2043" s="253">
        <f t="shared" si="489"/>
        <v>1</v>
      </c>
      <c r="G2043" s="84">
        <v>12.97</v>
      </c>
      <c r="H2043" s="48">
        <f t="shared" si="488"/>
        <v>1</v>
      </c>
      <c r="I2043" s="79">
        <f t="shared" si="490"/>
        <v>1</v>
      </c>
      <c r="N2043" s="25" t="str">
        <f t="shared" si="485"/>
        <v>ST</v>
      </c>
      <c r="O2043" s="25">
        <f t="shared" si="475"/>
        <v>11.6</v>
      </c>
      <c r="P2043" s="25">
        <f t="shared" si="476"/>
        <v>12.04</v>
      </c>
      <c r="Q2043" s="25">
        <f t="shared" si="477"/>
        <v>8</v>
      </c>
      <c r="R2043" s="25">
        <f t="shared" si="482"/>
        <v>14.4</v>
      </c>
      <c r="S2043" s="25">
        <f t="shared" si="478"/>
        <v>325</v>
      </c>
      <c r="T2043" s="25">
        <f t="shared" si="479"/>
        <v>380</v>
      </c>
    </row>
    <row r="2044" spans="1:20" hidden="1" x14ac:dyDescent="0.25">
      <c r="A2044" s="2">
        <v>46021</v>
      </c>
      <c r="B2044" s="100" t="s">
        <v>956</v>
      </c>
      <c r="C2044" s="76">
        <v>11.6</v>
      </c>
      <c r="D2044" s="48">
        <f t="shared" si="491"/>
        <v>1</v>
      </c>
      <c r="E2044" s="252">
        <v>376</v>
      </c>
      <c r="F2044" s="253">
        <f t="shared" si="489"/>
        <v>1</v>
      </c>
      <c r="G2044" s="84">
        <v>12.44</v>
      </c>
      <c r="H2044" s="48">
        <f t="shared" si="488"/>
        <v>1</v>
      </c>
      <c r="I2044" s="79">
        <f t="shared" si="490"/>
        <v>1</v>
      </c>
      <c r="N2044" s="25" t="str">
        <f t="shared" si="485"/>
        <v>ST</v>
      </c>
      <c r="O2044" s="25">
        <f t="shared" si="475"/>
        <v>11.6</v>
      </c>
      <c r="P2044" s="25">
        <f t="shared" si="476"/>
        <v>12.04</v>
      </c>
      <c r="Q2044" s="25">
        <f t="shared" si="477"/>
        <v>8</v>
      </c>
      <c r="R2044" s="25">
        <f t="shared" si="482"/>
        <v>14.4</v>
      </c>
      <c r="S2044" s="25">
        <f t="shared" si="478"/>
        <v>325</v>
      </c>
      <c r="T2044" s="25">
        <f t="shared" si="479"/>
        <v>380</v>
      </c>
    </row>
    <row r="2045" spans="1:20" hidden="1" x14ac:dyDescent="0.25">
      <c r="A2045" s="2">
        <v>46022</v>
      </c>
      <c r="B2045" s="100" t="s">
        <v>957</v>
      </c>
      <c r="C2045" s="76">
        <v>11.8</v>
      </c>
      <c r="D2045" s="48">
        <f t="shared" si="491"/>
        <v>1</v>
      </c>
      <c r="E2045" s="252">
        <v>372</v>
      </c>
      <c r="F2045" s="253">
        <f t="shared" si="489"/>
        <v>1</v>
      </c>
      <c r="G2045" s="84">
        <v>12.9</v>
      </c>
      <c r="H2045" s="48">
        <f t="shared" si="488"/>
        <v>1</v>
      </c>
      <c r="I2045" s="79">
        <f t="shared" si="490"/>
        <v>1</v>
      </c>
      <c r="N2045" s="25" t="str">
        <f t="shared" si="485"/>
        <v>ST</v>
      </c>
      <c r="O2045" s="25">
        <f t="shared" si="475"/>
        <v>11.6</v>
      </c>
      <c r="P2045" s="25">
        <f t="shared" si="476"/>
        <v>12.04</v>
      </c>
      <c r="Q2045" s="25">
        <f t="shared" si="477"/>
        <v>8</v>
      </c>
      <c r="R2045" s="25">
        <f t="shared" si="482"/>
        <v>14.4</v>
      </c>
      <c r="S2045" s="25">
        <f t="shared" si="478"/>
        <v>325</v>
      </c>
      <c r="T2045" s="25">
        <f t="shared" si="479"/>
        <v>380</v>
      </c>
    </row>
    <row r="2046" spans="1:20" hidden="1" x14ac:dyDescent="0.25">
      <c r="A2046" s="2">
        <v>46022</v>
      </c>
      <c r="B2046" s="100" t="s">
        <v>958</v>
      </c>
      <c r="C2046" s="76">
        <v>11.8</v>
      </c>
      <c r="D2046" s="48">
        <f t="shared" si="491"/>
        <v>1</v>
      </c>
      <c r="E2046" s="270">
        <v>386</v>
      </c>
      <c r="F2046" s="253">
        <f t="shared" si="489"/>
        <v>0</v>
      </c>
      <c r="G2046" s="84">
        <v>12.12</v>
      </c>
      <c r="H2046" s="48">
        <f t="shared" si="488"/>
        <v>1</v>
      </c>
      <c r="I2046" s="79">
        <f t="shared" si="490"/>
        <v>0</v>
      </c>
      <c r="N2046" s="25" t="str">
        <f t="shared" si="485"/>
        <v>ST</v>
      </c>
      <c r="O2046" s="25">
        <f t="shared" si="475"/>
        <v>11.6</v>
      </c>
      <c r="P2046" s="25">
        <f t="shared" si="476"/>
        <v>12.04</v>
      </c>
      <c r="Q2046" s="25">
        <f t="shared" si="477"/>
        <v>8</v>
      </c>
      <c r="R2046" s="25">
        <f t="shared" si="482"/>
        <v>14.4</v>
      </c>
      <c r="S2046" s="25">
        <f t="shared" si="478"/>
        <v>325</v>
      </c>
      <c r="T2046" s="25">
        <f t="shared" si="479"/>
        <v>380</v>
      </c>
    </row>
    <row r="2047" spans="1:20" hidden="1" x14ac:dyDescent="0.25">
      <c r="A2047" s="2">
        <v>46022</v>
      </c>
      <c r="B2047" s="100" t="s">
        <v>959</v>
      </c>
      <c r="C2047" s="76">
        <v>11.6</v>
      </c>
      <c r="D2047" s="48">
        <f t="shared" si="491"/>
        <v>1</v>
      </c>
      <c r="E2047" s="252">
        <v>367</v>
      </c>
      <c r="F2047" s="253">
        <f t="shared" si="489"/>
        <v>1</v>
      </c>
      <c r="G2047" s="84">
        <v>13.07</v>
      </c>
      <c r="H2047" s="48">
        <f t="shared" si="488"/>
        <v>1</v>
      </c>
      <c r="I2047" s="79">
        <f t="shared" si="490"/>
        <v>1</v>
      </c>
      <c r="N2047" s="25" t="str">
        <f t="shared" si="485"/>
        <v>ST</v>
      </c>
      <c r="O2047" s="25">
        <f t="shared" si="475"/>
        <v>11.6</v>
      </c>
      <c r="P2047" s="25">
        <f t="shared" si="476"/>
        <v>12.04</v>
      </c>
      <c r="Q2047" s="25">
        <f t="shared" si="477"/>
        <v>8</v>
      </c>
      <c r="R2047" s="25">
        <f t="shared" si="482"/>
        <v>14.4</v>
      </c>
      <c r="S2047" s="25">
        <f t="shared" si="478"/>
        <v>325</v>
      </c>
      <c r="T2047" s="25">
        <f t="shared" si="479"/>
        <v>380</v>
      </c>
    </row>
    <row r="2048" spans="1:20" hidden="1" x14ac:dyDescent="0.25">
      <c r="A2048" s="2">
        <v>46022</v>
      </c>
      <c r="B2048" s="100" t="s">
        <v>960</v>
      </c>
      <c r="C2048" s="76">
        <v>11.7</v>
      </c>
      <c r="D2048" s="48">
        <f t="shared" si="491"/>
        <v>1</v>
      </c>
      <c r="E2048" s="270">
        <v>390</v>
      </c>
      <c r="F2048" s="253">
        <f t="shared" si="489"/>
        <v>0</v>
      </c>
      <c r="G2048" s="84">
        <v>12.88</v>
      </c>
      <c r="H2048" s="48">
        <f t="shared" si="488"/>
        <v>1</v>
      </c>
      <c r="I2048" s="79">
        <f t="shared" si="490"/>
        <v>0</v>
      </c>
      <c r="N2048" s="25" t="str">
        <f t="shared" si="485"/>
        <v>ST</v>
      </c>
      <c r="O2048" s="25">
        <f t="shared" si="475"/>
        <v>11.6</v>
      </c>
      <c r="P2048" s="25">
        <f t="shared" si="476"/>
        <v>12.04</v>
      </c>
      <c r="Q2048" s="25">
        <f t="shared" si="477"/>
        <v>8</v>
      </c>
      <c r="R2048" s="25">
        <f t="shared" si="482"/>
        <v>14.4</v>
      </c>
      <c r="S2048" s="25">
        <f t="shared" si="478"/>
        <v>325</v>
      </c>
      <c r="T2048" s="25">
        <f t="shared" si="479"/>
        <v>380</v>
      </c>
    </row>
    <row r="2049" spans="1:20" hidden="1" x14ac:dyDescent="0.25">
      <c r="A2049" s="2"/>
      <c r="B2049" s="100"/>
      <c r="C2049" s="76"/>
      <c r="D2049" s="48"/>
      <c r="E2049" s="252"/>
      <c r="F2049" s="253"/>
      <c r="G2049" s="84"/>
      <c r="H2049" s="48"/>
      <c r="I2049" s="79"/>
      <c r="N2049" s="25" t="str">
        <f t="shared" si="485"/>
        <v/>
      </c>
      <c r="O2049" s="25" t="e">
        <f t="shared" si="475"/>
        <v>#N/A</v>
      </c>
      <c r="P2049" s="25" t="e">
        <f t="shared" si="476"/>
        <v>#N/A</v>
      </c>
      <c r="Q2049" s="25" t="e">
        <f t="shared" si="477"/>
        <v>#N/A</v>
      </c>
      <c r="R2049" s="25" t="e">
        <f t="shared" si="482"/>
        <v>#N/A</v>
      </c>
      <c r="S2049" s="25" t="e">
        <f t="shared" si="478"/>
        <v>#N/A</v>
      </c>
      <c r="T2049" s="25" t="e">
        <f t="shared" si="479"/>
        <v>#N/A</v>
      </c>
    </row>
    <row r="2050" spans="1:20" hidden="1" x14ac:dyDescent="0.25">
      <c r="A2050" s="2"/>
      <c r="B2050" s="100"/>
      <c r="C2050" s="76"/>
      <c r="D2050" s="48"/>
      <c r="E2050" s="252"/>
      <c r="F2050" s="253"/>
      <c r="G2050" s="84"/>
      <c r="H2050" s="48"/>
      <c r="I2050" s="79"/>
      <c r="N2050" s="25" t="str">
        <f t="shared" si="485"/>
        <v/>
      </c>
      <c r="O2050" s="25" t="e">
        <f t="shared" si="475"/>
        <v>#N/A</v>
      </c>
      <c r="P2050" s="25" t="e">
        <f t="shared" si="476"/>
        <v>#N/A</v>
      </c>
      <c r="Q2050" s="25" t="e">
        <f t="shared" si="477"/>
        <v>#N/A</v>
      </c>
      <c r="R2050" s="25" t="e">
        <f t="shared" si="482"/>
        <v>#N/A</v>
      </c>
      <c r="S2050" s="25" t="e">
        <f t="shared" si="478"/>
        <v>#N/A</v>
      </c>
      <c r="T2050" s="25" t="e">
        <f t="shared" si="479"/>
        <v>#N/A</v>
      </c>
    </row>
    <row r="2051" spans="1:20" hidden="1" x14ac:dyDescent="0.25">
      <c r="A2051" s="2"/>
      <c r="B2051" s="100"/>
      <c r="C2051" s="76"/>
      <c r="D2051" s="48"/>
      <c r="E2051" s="252"/>
      <c r="F2051" s="253"/>
      <c r="G2051" s="84"/>
      <c r="H2051" s="48"/>
      <c r="I2051" s="79"/>
      <c r="N2051" s="25" t="str">
        <f t="shared" si="485"/>
        <v/>
      </c>
      <c r="O2051" s="25" t="e">
        <f t="shared" si="475"/>
        <v>#N/A</v>
      </c>
      <c r="P2051" s="25" t="e">
        <f t="shared" si="476"/>
        <v>#N/A</v>
      </c>
      <c r="Q2051" s="25" t="e">
        <f t="shared" si="477"/>
        <v>#N/A</v>
      </c>
      <c r="R2051" s="25" t="e">
        <f t="shared" si="482"/>
        <v>#N/A</v>
      </c>
      <c r="S2051" s="25" t="e">
        <f t="shared" si="478"/>
        <v>#N/A</v>
      </c>
      <c r="T2051" s="25" t="e">
        <f t="shared" si="479"/>
        <v>#N/A</v>
      </c>
    </row>
    <row r="2052" spans="1:20" hidden="1" x14ac:dyDescent="0.25">
      <c r="A2052" s="2"/>
      <c r="B2052" s="100"/>
      <c r="C2052" s="76"/>
      <c r="D2052" s="48"/>
      <c r="E2052" s="252"/>
      <c r="F2052" s="253"/>
      <c r="G2052" s="84"/>
      <c r="H2052" s="48"/>
      <c r="I2052" s="79"/>
      <c r="N2052" s="25" t="str">
        <f t="shared" si="485"/>
        <v/>
      </c>
      <c r="O2052" s="25" t="e">
        <f t="shared" si="475"/>
        <v>#N/A</v>
      </c>
      <c r="P2052" s="25" t="e">
        <f t="shared" si="476"/>
        <v>#N/A</v>
      </c>
      <c r="Q2052" s="25" t="e">
        <f t="shared" si="477"/>
        <v>#N/A</v>
      </c>
      <c r="R2052" s="25" t="e">
        <f t="shared" si="482"/>
        <v>#N/A</v>
      </c>
      <c r="S2052" s="25" t="e">
        <f t="shared" si="478"/>
        <v>#N/A</v>
      </c>
      <c r="T2052" s="25" t="e">
        <f t="shared" si="479"/>
        <v>#N/A</v>
      </c>
    </row>
    <row r="2053" spans="1:20" hidden="1" x14ac:dyDescent="0.25">
      <c r="A2053" s="2"/>
      <c r="B2053" s="100"/>
      <c r="C2053" s="76"/>
      <c r="D2053" s="48"/>
      <c r="E2053" s="252"/>
      <c r="F2053" s="253"/>
      <c r="G2053" s="84"/>
      <c r="H2053" s="48"/>
      <c r="I2053" s="79"/>
      <c r="N2053" s="25" t="str">
        <f t="shared" si="485"/>
        <v/>
      </c>
      <c r="O2053" s="25" t="e">
        <f t="shared" si="475"/>
        <v>#N/A</v>
      </c>
      <c r="P2053" s="25" t="e">
        <f t="shared" si="476"/>
        <v>#N/A</v>
      </c>
      <c r="Q2053" s="25" t="e">
        <f t="shared" si="477"/>
        <v>#N/A</v>
      </c>
      <c r="R2053" s="25" t="e">
        <f t="shared" si="482"/>
        <v>#N/A</v>
      </c>
      <c r="S2053" s="25" t="e">
        <f t="shared" si="478"/>
        <v>#N/A</v>
      </c>
      <c r="T2053" s="25" t="e">
        <f t="shared" si="479"/>
        <v>#N/A</v>
      </c>
    </row>
    <row r="2054" spans="1:20" hidden="1" x14ac:dyDescent="0.25">
      <c r="A2054" s="2"/>
      <c r="B2054" s="100"/>
      <c r="C2054" s="76"/>
      <c r="D2054" s="48"/>
      <c r="E2054" s="252"/>
      <c r="F2054" s="253"/>
      <c r="G2054" s="84"/>
      <c r="H2054" s="48"/>
      <c r="I2054" s="79"/>
      <c r="N2054" s="25" t="str">
        <f t="shared" si="485"/>
        <v/>
      </c>
      <c r="O2054" s="25" t="e">
        <f t="shared" si="475"/>
        <v>#N/A</v>
      </c>
      <c r="P2054" s="25" t="e">
        <f t="shared" si="476"/>
        <v>#N/A</v>
      </c>
      <c r="Q2054" s="25" t="e">
        <f t="shared" si="477"/>
        <v>#N/A</v>
      </c>
      <c r="R2054" s="25" t="e">
        <f t="shared" si="482"/>
        <v>#N/A</v>
      </c>
      <c r="S2054" s="25" t="e">
        <f t="shared" si="478"/>
        <v>#N/A</v>
      </c>
      <c r="T2054" s="25" t="e">
        <f t="shared" si="479"/>
        <v>#N/A</v>
      </c>
    </row>
    <row r="2055" spans="1:20" hidden="1" x14ac:dyDescent="0.25">
      <c r="A2055" s="2"/>
      <c r="B2055" s="100"/>
      <c r="C2055" s="76"/>
      <c r="D2055" s="48"/>
      <c r="E2055" s="252"/>
      <c r="F2055" s="253"/>
      <c r="G2055" s="84"/>
      <c r="H2055" s="48"/>
      <c r="I2055" s="79"/>
      <c r="N2055" s="25" t="str">
        <f t="shared" si="485"/>
        <v/>
      </c>
      <c r="O2055" s="25" t="e">
        <f t="shared" si="475"/>
        <v>#N/A</v>
      </c>
      <c r="P2055" s="25" t="e">
        <f t="shared" si="476"/>
        <v>#N/A</v>
      </c>
      <c r="Q2055" s="25" t="e">
        <f t="shared" si="477"/>
        <v>#N/A</v>
      </c>
      <c r="R2055" s="25" t="e">
        <f t="shared" si="482"/>
        <v>#N/A</v>
      </c>
      <c r="S2055" s="25" t="e">
        <f t="shared" si="478"/>
        <v>#N/A</v>
      </c>
      <c r="T2055" s="25" t="e">
        <f t="shared" si="479"/>
        <v>#N/A</v>
      </c>
    </row>
    <row r="2056" spans="1:20" hidden="1" x14ac:dyDescent="0.25">
      <c r="A2056" s="2"/>
      <c r="B2056" s="100"/>
      <c r="C2056" s="76"/>
      <c r="D2056" s="48"/>
      <c r="E2056" s="252"/>
      <c r="F2056" s="253"/>
      <c r="G2056" s="84"/>
      <c r="H2056" s="48"/>
      <c r="I2056" s="79"/>
      <c r="N2056" s="25" t="str">
        <f t="shared" si="485"/>
        <v/>
      </c>
      <c r="O2056" s="25" t="e">
        <f t="shared" si="475"/>
        <v>#N/A</v>
      </c>
      <c r="P2056" s="25" t="e">
        <f t="shared" si="476"/>
        <v>#N/A</v>
      </c>
      <c r="Q2056" s="25" t="e">
        <f t="shared" si="477"/>
        <v>#N/A</v>
      </c>
      <c r="R2056" s="25" t="e">
        <f t="shared" si="482"/>
        <v>#N/A</v>
      </c>
      <c r="S2056" s="25" t="e">
        <f t="shared" si="478"/>
        <v>#N/A</v>
      </c>
      <c r="T2056" s="25" t="e">
        <f t="shared" si="479"/>
        <v>#N/A</v>
      </c>
    </row>
    <row r="2057" spans="1:20" hidden="1" x14ac:dyDescent="0.25">
      <c r="A2057" s="2"/>
      <c r="B2057" s="100"/>
      <c r="C2057" s="76"/>
      <c r="D2057" s="48"/>
      <c r="E2057" s="252"/>
      <c r="F2057" s="253"/>
      <c r="G2057" s="84"/>
      <c r="H2057" s="48"/>
      <c r="I2057" s="79"/>
      <c r="N2057" s="25" t="str">
        <f t="shared" si="485"/>
        <v/>
      </c>
      <c r="O2057" s="25" t="e">
        <f t="shared" si="475"/>
        <v>#N/A</v>
      </c>
      <c r="P2057" s="25" t="e">
        <f t="shared" si="476"/>
        <v>#N/A</v>
      </c>
      <c r="Q2057" s="25" t="e">
        <f t="shared" si="477"/>
        <v>#N/A</v>
      </c>
      <c r="R2057" s="25" t="e">
        <f t="shared" si="482"/>
        <v>#N/A</v>
      </c>
      <c r="S2057" s="25" t="e">
        <f t="shared" si="478"/>
        <v>#N/A</v>
      </c>
      <c r="T2057" s="25" t="e">
        <f t="shared" si="479"/>
        <v>#N/A</v>
      </c>
    </row>
    <row r="2058" spans="1:20" hidden="1" x14ac:dyDescent="0.25">
      <c r="A2058" s="2"/>
      <c r="B2058" s="100"/>
      <c r="C2058" s="76"/>
      <c r="D2058" s="48"/>
      <c r="E2058" s="270"/>
      <c r="F2058" s="253"/>
      <c r="G2058" s="84"/>
      <c r="H2058" s="48"/>
      <c r="I2058" s="79"/>
      <c r="N2058" s="25" t="str">
        <f t="shared" si="485"/>
        <v/>
      </c>
      <c r="O2058" s="25" t="e">
        <f t="shared" si="475"/>
        <v>#N/A</v>
      </c>
      <c r="P2058" s="25" t="e">
        <f t="shared" si="476"/>
        <v>#N/A</v>
      </c>
      <c r="Q2058" s="25" t="e">
        <f t="shared" si="477"/>
        <v>#N/A</v>
      </c>
      <c r="R2058" s="25" t="e">
        <f t="shared" si="482"/>
        <v>#N/A</v>
      </c>
      <c r="S2058" s="25" t="e">
        <f t="shared" si="478"/>
        <v>#N/A</v>
      </c>
      <c r="T2058" s="25" t="e">
        <f t="shared" si="479"/>
        <v>#N/A</v>
      </c>
    </row>
    <row r="2059" spans="1:20" hidden="1" x14ac:dyDescent="0.25">
      <c r="A2059" s="2"/>
      <c r="B2059" s="100"/>
      <c r="C2059" s="76"/>
      <c r="D2059" s="48"/>
      <c r="E2059" s="270"/>
      <c r="F2059" s="253"/>
      <c r="G2059" s="84"/>
      <c r="H2059" s="48"/>
      <c r="I2059" s="79"/>
      <c r="N2059" s="25" t="str">
        <f t="shared" si="485"/>
        <v/>
      </c>
      <c r="O2059" s="25" t="e">
        <f t="shared" ref="O2059:O2103" si="492">VLOOKUP($N2059,$N$3:$R$11,2,FALSE)</f>
        <v>#N/A</v>
      </c>
      <c r="P2059" s="25" t="e">
        <f t="shared" ref="P2059:P2103" si="493">VLOOKUP($N2059,$N$3:$R$11,3,FALSE)</f>
        <v>#N/A</v>
      </c>
      <c r="Q2059" s="25" t="e">
        <f t="shared" ref="Q2059:Q2103" si="494">VLOOKUP($N2059,$N$3:$R$11,4,FALSE)</f>
        <v>#N/A</v>
      </c>
      <c r="R2059" s="25" t="e">
        <f t="shared" si="482"/>
        <v>#N/A</v>
      </c>
      <c r="S2059" s="25" t="e">
        <f t="shared" ref="S2059:S2103" si="495">VLOOKUP($N2059,$N$3:$T$11,6,FALSE)</f>
        <v>#N/A</v>
      </c>
      <c r="T2059" s="25" t="e">
        <f t="shared" ref="T2059:T2103" si="496">VLOOKUP($N2059,$N$3:$T$11,7,FALSE)</f>
        <v>#N/A</v>
      </c>
    </row>
    <row r="2060" spans="1:20" hidden="1" x14ac:dyDescent="0.25">
      <c r="A2060" s="2"/>
      <c r="B2060" s="100"/>
      <c r="C2060" s="76"/>
      <c r="D2060" s="48"/>
      <c r="E2060" s="252"/>
      <c r="F2060" s="253"/>
      <c r="G2060" s="84"/>
      <c r="H2060" s="48"/>
      <c r="I2060" s="79"/>
      <c r="N2060" s="25" t="str">
        <f t="shared" si="485"/>
        <v/>
      </c>
      <c r="O2060" s="25" t="e">
        <f t="shared" si="492"/>
        <v>#N/A</v>
      </c>
      <c r="P2060" s="25" t="e">
        <f t="shared" si="493"/>
        <v>#N/A</v>
      </c>
      <c r="Q2060" s="25" t="e">
        <f t="shared" si="494"/>
        <v>#N/A</v>
      </c>
      <c r="R2060" s="25" t="e">
        <f t="shared" si="482"/>
        <v>#N/A</v>
      </c>
      <c r="S2060" s="25" t="e">
        <f t="shared" si="495"/>
        <v>#N/A</v>
      </c>
      <c r="T2060" s="25" t="e">
        <f t="shared" si="496"/>
        <v>#N/A</v>
      </c>
    </row>
    <row r="2061" spans="1:20" hidden="1" x14ac:dyDescent="0.25">
      <c r="A2061" s="2"/>
      <c r="B2061" s="100"/>
      <c r="C2061" s="76"/>
      <c r="D2061" s="48"/>
      <c r="E2061" s="252"/>
      <c r="F2061" s="253"/>
      <c r="G2061" s="84"/>
      <c r="H2061" s="48"/>
      <c r="I2061" s="79"/>
      <c r="N2061" s="25" t="str">
        <f t="shared" si="485"/>
        <v/>
      </c>
      <c r="O2061" s="25" t="e">
        <f t="shared" si="492"/>
        <v>#N/A</v>
      </c>
      <c r="P2061" s="25" t="e">
        <f t="shared" si="493"/>
        <v>#N/A</v>
      </c>
      <c r="Q2061" s="25" t="e">
        <f t="shared" si="494"/>
        <v>#N/A</v>
      </c>
      <c r="R2061" s="25" t="e">
        <f t="shared" si="482"/>
        <v>#N/A</v>
      </c>
      <c r="S2061" s="25" t="e">
        <f t="shared" si="495"/>
        <v>#N/A</v>
      </c>
      <c r="T2061" s="25" t="e">
        <f t="shared" si="496"/>
        <v>#N/A</v>
      </c>
    </row>
    <row r="2062" spans="1:20" hidden="1" x14ac:dyDescent="0.25">
      <c r="A2062" s="2"/>
      <c r="B2062" s="100"/>
      <c r="C2062" s="76"/>
      <c r="D2062" s="48"/>
      <c r="E2062" s="270"/>
      <c r="F2062" s="253"/>
      <c r="G2062" s="84"/>
      <c r="H2062" s="48"/>
      <c r="I2062" s="79"/>
      <c r="N2062" s="25" t="str">
        <f t="shared" si="485"/>
        <v/>
      </c>
      <c r="O2062" s="25" t="e">
        <f t="shared" si="492"/>
        <v>#N/A</v>
      </c>
      <c r="P2062" s="25" t="e">
        <f t="shared" si="493"/>
        <v>#N/A</v>
      </c>
      <c r="Q2062" s="25" t="e">
        <f t="shared" si="494"/>
        <v>#N/A</v>
      </c>
      <c r="R2062" s="25" t="e">
        <f t="shared" si="482"/>
        <v>#N/A</v>
      </c>
      <c r="S2062" s="25" t="e">
        <f t="shared" si="495"/>
        <v>#N/A</v>
      </c>
      <c r="T2062" s="25" t="e">
        <f t="shared" si="496"/>
        <v>#N/A</v>
      </c>
    </row>
    <row r="2063" spans="1:20" hidden="1" x14ac:dyDescent="0.25">
      <c r="A2063" s="2"/>
      <c r="B2063" s="100"/>
      <c r="C2063" s="76"/>
      <c r="D2063" s="48"/>
      <c r="E2063" s="252"/>
      <c r="F2063" s="253"/>
      <c r="G2063" s="84"/>
      <c r="H2063" s="48"/>
      <c r="I2063" s="79"/>
      <c r="N2063" s="25" t="str">
        <f t="shared" si="485"/>
        <v/>
      </c>
      <c r="O2063" s="25" t="e">
        <f t="shared" si="492"/>
        <v>#N/A</v>
      </c>
      <c r="P2063" s="25" t="e">
        <f t="shared" si="493"/>
        <v>#N/A</v>
      </c>
      <c r="Q2063" s="25" t="e">
        <f t="shared" si="494"/>
        <v>#N/A</v>
      </c>
      <c r="R2063" s="25" t="e">
        <f t="shared" ref="R2063:R2103" si="497">VLOOKUP($N2063,$N$3:$R$11,5,FALSE)</f>
        <v>#N/A</v>
      </c>
      <c r="S2063" s="25" t="e">
        <f t="shared" si="495"/>
        <v>#N/A</v>
      </c>
      <c r="T2063" s="25" t="e">
        <f t="shared" si="496"/>
        <v>#N/A</v>
      </c>
    </row>
    <row r="2064" spans="1:20" hidden="1" x14ac:dyDescent="0.25">
      <c r="A2064" s="2"/>
      <c r="B2064" s="100"/>
      <c r="C2064" s="76"/>
      <c r="D2064" s="48"/>
      <c r="E2064" s="270"/>
      <c r="F2064" s="253"/>
      <c r="G2064" s="84"/>
      <c r="H2064" s="48"/>
      <c r="I2064" s="79"/>
      <c r="N2064" s="25" t="str">
        <f t="shared" si="485"/>
        <v/>
      </c>
      <c r="O2064" s="25" t="e">
        <f t="shared" si="492"/>
        <v>#N/A</v>
      </c>
      <c r="P2064" s="25" t="e">
        <f t="shared" si="493"/>
        <v>#N/A</v>
      </c>
      <c r="Q2064" s="25" t="e">
        <f t="shared" si="494"/>
        <v>#N/A</v>
      </c>
      <c r="R2064" s="25" t="e">
        <f t="shared" si="497"/>
        <v>#N/A</v>
      </c>
      <c r="S2064" s="25" t="e">
        <f t="shared" si="495"/>
        <v>#N/A</v>
      </c>
      <c r="T2064" s="25" t="e">
        <f t="shared" si="496"/>
        <v>#N/A</v>
      </c>
    </row>
    <row r="2065" spans="1:20" hidden="1" x14ac:dyDescent="0.25">
      <c r="A2065" s="2"/>
      <c r="B2065" s="100"/>
      <c r="C2065" s="76"/>
      <c r="D2065" s="48"/>
      <c r="E2065" s="270"/>
      <c r="F2065" s="253"/>
      <c r="G2065" s="84"/>
      <c r="H2065" s="48"/>
      <c r="I2065" s="79"/>
      <c r="N2065" s="25" t="str">
        <f t="shared" si="485"/>
        <v/>
      </c>
      <c r="O2065" s="25" t="e">
        <f t="shared" si="492"/>
        <v>#N/A</v>
      </c>
      <c r="P2065" s="25" t="e">
        <f t="shared" si="493"/>
        <v>#N/A</v>
      </c>
      <c r="Q2065" s="25" t="e">
        <f t="shared" si="494"/>
        <v>#N/A</v>
      </c>
      <c r="R2065" s="25" t="e">
        <f t="shared" si="497"/>
        <v>#N/A</v>
      </c>
      <c r="S2065" s="25" t="e">
        <f t="shared" si="495"/>
        <v>#N/A</v>
      </c>
      <c r="T2065" s="25" t="e">
        <f t="shared" si="496"/>
        <v>#N/A</v>
      </c>
    </row>
    <row r="2066" spans="1:20" hidden="1" x14ac:dyDescent="0.25">
      <c r="A2066" s="2"/>
      <c r="B2066" s="100"/>
      <c r="C2066" s="76"/>
      <c r="D2066" s="48"/>
      <c r="E2066" s="270"/>
      <c r="F2066" s="253"/>
      <c r="G2066" s="84"/>
      <c r="H2066" s="48"/>
      <c r="I2066" s="79"/>
      <c r="N2066" s="25" t="str">
        <f t="shared" si="485"/>
        <v/>
      </c>
      <c r="O2066" s="25" t="e">
        <f t="shared" si="492"/>
        <v>#N/A</v>
      </c>
      <c r="P2066" s="25" t="e">
        <f t="shared" si="493"/>
        <v>#N/A</v>
      </c>
      <c r="Q2066" s="25" t="e">
        <f t="shared" si="494"/>
        <v>#N/A</v>
      </c>
      <c r="R2066" s="25" t="e">
        <f t="shared" si="497"/>
        <v>#N/A</v>
      </c>
      <c r="S2066" s="25" t="e">
        <f t="shared" si="495"/>
        <v>#N/A</v>
      </c>
      <c r="T2066" s="25" t="e">
        <f t="shared" si="496"/>
        <v>#N/A</v>
      </c>
    </row>
    <row r="2067" spans="1:20" hidden="1" x14ac:dyDescent="0.25">
      <c r="A2067" s="2"/>
      <c r="B2067" s="100"/>
      <c r="C2067" s="76"/>
      <c r="D2067" s="48"/>
      <c r="E2067" s="252"/>
      <c r="F2067" s="253"/>
      <c r="G2067" s="84"/>
      <c r="H2067" s="48"/>
      <c r="I2067" s="79"/>
      <c r="N2067" s="25" t="str">
        <f t="shared" si="485"/>
        <v/>
      </c>
      <c r="O2067" s="25" t="e">
        <f t="shared" si="492"/>
        <v>#N/A</v>
      </c>
      <c r="P2067" s="25" t="e">
        <f t="shared" si="493"/>
        <v>#N/A</v>
      </c>
      <c r="Q2067" s="25" t="e">
        <f t="shared" si="494"/>
        <v>#N/A</v>
      </c>
      <c r="R2067" s="25" t="e">
        <f t="shared" si="497"/>
        <v>#N/A</v>
      </c>
      <c r="S2067" s="25" t="e">
        <f t="shared" si="495"/>
        <v>#N/A</v>
      </c>
      <c r="T2067" s="25" t="e">
        <f t="shared" si="496"/>
        <v>#N/A</v>
      </c>
    </row>
    <row r="2068" spans="1:20" hidden="1" x14ac:dyDescent="0.25">
      <c r="A2068" s="2"/>
      <c r="B2068" s="100"/>
      <c r="C2068" s="76"/>
      <c r="D2068" s="48"/>
      <c r="E2068" s="270"/>
      <c r="F2068" s="253"/>
      <c r="G2068" s="84"/>
      <c r="H2068" s="48"/>
      <c r="I2068" s="79"/>
      <c r="N2068" s="25" t="str">
        <f t="shared" si="485"/>
        <v/>
      </c>
      <c r="O2068" s="25" t="e">
        <f t="shared" si="492"/>
        <v>#N/A</v>
      </c>
      <c r="P2068" s="25" t="e">
        <f t="shared" si="493"/>
        <v>#N/A</v>
      </c>
      <c r="Q2068" s="25" t="e">
        <f t="shared" si="494"/>
        <v>#N/A</v>
      </c>
      <c r="R2068" s="25" t="e">
        <f t="shared" si="497"/>
        <v>#N/A</v>
      </c>
      <c r="S2068" s="25" t="e">
        <f t="shared" si="495"/>
        <v>#N/A</v>
      </c>
      <c r="T2068" s="25" t="e">
        <f t="shared" si="496"/>
        <v>#N/A</v>
      </c>
    </row>
    <row r="2069" spans="1:20" hidden="1" x14ac:dyDescent="0.25">
      <c r="A2069" s="2"/>
      <c r="B2069" s="100"/>
      <c r="C2069" s="76"/>
      <c r="D2069" s="48"/>
      <c r="E2069" s="270"/>
      <c r="F2069" s="253"/>
      <c r="G2069" s="84"/>
      <c r="H2069" s="48"/>
      <c r="I2069" s="79"/>
      <c r="N2069" s="25" t="str">
        <f t="shared" si="485"/>
        <v/>
      </c>
      <c r="O2069" s="25" t="e">
        <f t="shared" si="492"/>
        <v>#N/A</v>
      </c>
      <c r="P2069" s="25" t="e">
        <f t="shared" si="493"/>
        <v>#N/A</v>
      </c>
      <c r="Q2069" s="25" t="e">
        <f t="shared" si="494"/>
        <v>#N/A</v>
      </c>
      <c r="R2069" s="25" t="e">
        <f t="shared" si="497"/>
        <v>#N/A</v>
      </c>
      <c r="S2069" s="25" t="e">
        <f t="shared" si="495"/>
        <v>#N/A</v>
      </c>
      <c r="T2069" s="25" t="e">
        <f t="shared" si="496"/>
        <v>#N/A</v>
      </c>
    </row>
    <row r="2070" spans="1:20" hidden="1" x14ac:dyDescent="0.25">
      <c r="A2070" s="2"/>
      <c r="B2070" s="100"/>
      <c r="C2070" s="76"/>
      <c r="D2070" s="48"/>
      <c r="E2070" s="270"/>
      <c r="F2070" s="253"/>
      <c r="G2070" s="84"/>
      <c r="H2070" s="48"/>
      <c r="I2070" s="79"/>
      <c r="N2070" s="25" t="str">
        <f t="shared" si="485"/>
        <v/>
      </c>
      <c r="O2070" s="25" t="e">
        <f t="shared" si="492"/>
        <v>#N/A</v>
      </c>
      <c r="P2070" s="25" t="e">
        <f t="shared" si="493"/>
        <v>#N/A</v>
      </c>
      <c r="Q2070" s="25" t="e">
        <f t="shared" si="494"/>
        <v>#N/A</v>
      </c>
      <c r="R2070" s="25" t="e">
        <f t="shared" si="497"/>
        <v>#N/A</v>
      </c>
      <c r="S2070" s="25" t="e">
        <f t="shared" si="495"/>
        <v>#N/A</v>
      </c>
      <c r="T2070" s="25" t="e">
        <f t="shared" si="496"/>
        <v>#N/A</v>
      </c>
    </row>
    <row r="2071" spans="1:20" hidden="1" x14ac:dyDescent="0.25">
      <c r="A2071" s="2"/>
      <c r="B2071" s="100"/>
      <c r="C2071" s="76"/>
      <c r="D2071" s="48"/>
      <c r="E2071" s="270"/>
      <c r="F2071" s="253"/>
      <c r="G2071" s="84"/>
      <c r="H2071" s="48"/>
      <c r="I2071" s="79"/>
      <c r="N2071" s="25" t="str">
        <f t="shared" si="485"/>
        <v/>
      </c>
      <c r="O2071" s="25" t="e">
        <f t="shared" si="492"/>
        <v>#N/A</v>
      </c>
      <c r="P2071" s="25" t="e">
        <f t="shared" si="493"/>
        <v>#N/A</v>
      </c>
      <c r="Q2071" s="25" t="e">
        <f t="shared" si="494"/>
        <v>#N/A</v>
      </c>
      <c r="R2071" s="25" t="e">
        <f t="shared" si="497"/>
        <v>#N/A</v>
      </c>
      <c r="S2071" s="25" t="e">
        <f t="shared" si="495"/>
        <v>#N/A</v>
      </c>
      <c r="T2071" s="25" t="e">
        <f t="shared" si="496"/>
        <v>#N/A</v>
      </c>
    </row>
    <row r="2072" spans="1:20" hidden="1" x14ac:dyDescent="0.25">
      <c r="A2072" s="2"/>
      <c r="B2072" s="100"/>
      <c r="C2072" s="76"/>
      <c r="D2072" s="48"/>
      <c r="E2072" s="252"/>
      <c r="F2072" s="253"/>
      <c r="G2072" s="84"/>
      <c r="H2072" s="48"/>
      <c r="I2072" s="79"/>
      <c r="N2072" s="25" t="str">
        <f t="shared" si="485"/>
        <v/>
      </c>
      <c r="O2072" s="25" t="e">
        <f t="shared" si="492"/>
        <v>#N/A</v>
      </c>
      <c r="P2072" s="25" t="e">
        <f t="shared" si="493"/>
        <v>#N/A</v>
      </c>
      <c r="Q2072" s="25" t="e">
        <f t="shared" si="494"/>
        <v>#N/A</v>
      </c>
      <c r="R2072" s="25" t="e">
        <f t="shared" si="497"/>
        <v>#N/A</v>
      </c>
      <c r="S2072" s="25" t="e">
        <f t="shared" si="495"/>
        <v>#N/A</v>
      </c>
      <c r="T2072" s="25" t="e">
        <f t="shared" si="496"/>
        <v>#N/A</v>
      </c>
    </row>
    <row r="2073" spans="1:20" hidden="1" x14ac:dyDescent="0.25">
      <c r="A2073" s="2"/>
      <c r="B2073" s="100"/>
      <c r="C2073" s="76"/>
      <c r="D2073" s="48"/>
      <c r="E2073" s="270"/>
      <c r="F2073" s="253"/>
      <c r="G2073" s="84"/>
      <c r="H2073" s="48"/>
      <c r="I2073" s="79"/>
      <c r="N2073" s="25" t="str">
        <f t="shared" si="485"/>
        <v/>
      </c>
      <c r="O2073" s="25" t="e">
        <f t="shared" si="492"/>
        <v>#N/A</v>
      </c>
      <c r="P2073" s="25" t="e">
        <f t="shared" si="493"/>
        <v>#N/A</v>
      </c>
      <c r="Q2073" s="25" t="e">
        <f t="shared" si="494"/>
        <v>#N/A</v>
      </c>
      <c r="R2073" s="25" t="e">
        <f t="shared" si="497"/>
        <v>#N/A</v>
      </c>
      <c r="S2073" s="25" t="e">
        <f t="shared" si="495"/>
        <v>#N/A</v>
      </c>
      <c r="T2073" s="25" t="e">
        <f t="shared" si="496"/>
        <v>#N/A</v>
      </c>
    </row>
    <row r="2074" spans="1:20" hidden="1" x14ac:dyDescent="0.25">
      <c r="A2074" s="2"/>
      <c r="B2074" s="100"/>
      <c r="C2074" s="76"/>
      <c r="D2074" s="48"/>
      <c r="E2074" s="252"/>
      <c r="F2074" s="253"/>
      <c r="G2074" s="84"/>
      <c r="H2074" s="48"/>
      <c r="I2074" s="79"/>
      <c r="N2074" s="25" t="str">
        <f t="shared" si="485"/>
        <v/>
      </c>
      <c r="O2074" s="25" t="e">
        <f t="shared" si="492"/>
        <v>#N/A</v>
      </c>
      <c r="P2074" s="25" t="e">
        <f t="shared" si="493"/>
        <v>#N/A</v>
      </c>
      <c r="Q2074" s="25" t="e">
        <f t="shared" si="494"/>
        <v>#N/A</v>
      </c>
      <c r="R2074" s="25" t="e">
        <f t="shared" si="497"/>
        <v>#N/A</v>
      </c>
      <c r="S2074" s="25" t="e">
        <f t="shared" si="495"/>
        <v>#N/A</v>
      </c>
      <c r="T2074" s="25" t="e">
        <f t="shared" si="496"/>
        <v>#N/A</v>
      </c>
    </row>
    <row r="2075" spans="1:20" hidden="1" x14ac:dyDescent="0.25">
      <c r="A2075" s="2"/>
      <c r="B2075" s="100"/>
      <c r="C2075" s="76"/>
      <c r="D2075" s="48"/>
      <c r="E2075" s="252"/>
      <c r="F2075" s="253"/>
      <c r="G2075" s="84"/>
      <c r="H2075" s="48"/>
      <c r="I2075" s="79"/>
      <c r="N2075" s="25" t="str">
        <f t="shared" si="485"/>
        <v/>
      </c>
      <c r="O2075" s="25" t="e">
        <f t="shared" si="492"/>
        <v>#N/A</v>
      </c>
      <c r="P2075" s="25" t="e">
        <f t="shared" si="493"/>
        <v>#N/A</v>
      </c>
      <c r="Q2075" s="25" t="e">
        <f t="shared" si="494"/>
        <v>#N/A</v>
      </c>
      <c r="R2075" s="25" t="e">
        <f t="shared" si="497"/>
        <v>#N/A</v>
      </c>
      <c r="S2075" s="25" t="e">
        <f t="shared" si="495"/>
        <v>#N/A</v>
      </c>
      <c r="T2075" s="25" t="e">
        <f t="shared" si="496"/>
        <v>#N/A</v>
      </c>
    </row>
    <row r="2076" spans="1:20" hidden="1" x14ac:dyDescent="0.25">
      <c r="A2076" s="2"/>
      <c r="B2076" s="100"/>
      <c r="C2076" s="76"/>
      <c r="D2076" s="48"/>
      <c r="E2076" s="270"/>
      <c r="F2076" s="253"/>
      <c r="G2076" s="84"/>
      <c r="H2076" s="48"/>
      <c r="I2076" s="79"/>
      <c r="N2076" s="25" t="str">
        <f t="shared" si="485"/>
        <v/>
      </c>
      <c r="O2076" s="25" t="e">
        <f t="shared" si="492"/>
        <v>#N/A</v>
      </c>
      <c r="P2076" s="25" t="e">
        <f t="shared" si="493"/>
        <v>#N/A</v>
      </c>
      <c r="Q2076" s="25" t="e">
        <f t="shared" si="494"/>
        <v>#N/A</v>
      </c>
      <c r="R2076" s="25" t="e">
        <f t="shared" si="497"/>
        <v>#N/A</v>
      </c>
      <c r="S2076" s="25" t="e">
        <f t="shared" si="495"/>
        <v>#N/A</v>
      </c>
      <c r="T2076" s="25" t="e">
        <f t="shared" si="496"/>
        <v>#N/A</v>
      </c>
    </row>
    <row r="2077" spans="1:20" hidden="1" x14ac:dyDescent="0.25">
      <c r="A2077" s="2"/>
      <c r="B2077" s="100"/>
      <c r="C2077" s="76"/>
      <c r="D2077" s="48"/>
      <c r="E2077" s="270"/>
      <c r="F2077" s="253"/>
      <c r="G2077" s="84"/>
      <c r="H2077" s="48"/>
      <c r="I2077" s="79"/>
      <c r="N2077" s="25" t="str">
        <f t="shared" si="485"/>
        <v/>
      </c>
      <c r="O2077" s="25" t="e">
        <f t="shared" si="492"/>
        <v>#N/A</v>
      </c>
      <c r="P2077" s="25" t="e">
        <f t="shared" si="493"/>
        <v>#N/A</v>
      </c>
      <c r="Q2077" s="25" t="e">
        <f t="shared" si="494"/>
        <v>#N/A</v>
      </c>
      <c r="R2077" s="25" t="e">
        <f t="shared" si="497"/>
        <v>#N/A</v>
      </c>
      <c r="S2077" s="25" t="e">
        <f t="shared" si="495"/>
        <v>#N/A</v>
      </c>
      <c r="T2077" s="25" t="e">
        <f t="shared" si="496"/>
        <v>#N/A</v>
      </c>
    </row>
    <row r="2078" spans="1:20" hidden="1" x14ac:dyDescent="0.25">
      <c r="A2078" s="2"/>
      <c r="B2078" s="100"/>
      <c r="C2078" s="76"/>
      <c r="D2078" s="48"/>
      <c r="E2078" s="252"/>
      <c r="F2078" s="253"/>
      <c r="G2078" s="84"/>
      <c r="H2078" s="48"/>
      <c r="I2078" s="79"/>
      <c r="N2078" s="25" t="str">
        <f t="shared" si="485"/>
        <v/>
      </c>
      <c r="O2078" s="25" t="e">
        <f t="shared" si="492"/>
        <v>#N/A</v>
      </c>
      <c r="P2078" s="25" t="e">
        <f t="shared" si="493"/>
        <v>#N/A</v>
      </c>
      <c r="Q2078" s="25" t="e">
        <f t="shared" si="494"/>
        <v>#N/A</v>
      </c>
      <c r="R2078" s="25" t="e">
        <f t="shared" si="497"/>
        <v>#N/A</v>
      </c>
      <c r="S2078" s="25" t="e">
        <f t="shared" si="495"/>
        <v>#N/A</v>
      </c>
      <c r="T2078" s="25" t="e">
        <f t="shared" si="496"/>
        <v>#N/A</v>
      </c>
    </row>
    <row r="2079" spans="1:20" hidden="1" x14ac:dyDescent="0.25">
      <c r="A2079" s="2"/>
      <c r="B2079" s="100"/>
      <c r="C2079" s="76"/>
      <c r="D2079" s="48"/>
      <c r="E2079" s="270"/>
      <c r="F2079" s="253"/>
      <c r="G2079" s="84"/>
      <c r="H2079" s="48"/>
      <c r="I2079" s="79"/>
      <c r="N2079" s="25" t="str">
        <f t="shared" si="485"/>
        <v/>
      </c>
      <c r="O2079" s="25" t="e">
        <f t="shared" si="492"/>
        <v>#N/A</v>
      </c>
      <c r="P2079" s="25" t="e">
        <f t="shared" si="493"/>
        <v>#N/A</v>
      </c>
      <c r="Q2079" s="25" t="e">
        <f t="shared" si="494"/>
        <v>#N/A</v>
      </c>
      <c r="R2079" s="25" t="e">
        <f t="shared" si="497"/>
        <v>#N/A</v>
      </c>
      <c r="S2079" s="25" t="e">
        <f t="shared" si="495"/>
        <v>#N/A</v>
      </c>
      <c r="T2079" s="25" t="e">
        <f t="shared" si="496"/>
        <v>#N/A</v>
      </c>
    </row>
    <row r="2080" spans="1:20" hidden="1" x14ac:dyDescent="0.25">
      <c r="A2080" s="2"/>
      <c r="B2080" s="100"/>
      <c r="C2080" s="76"/>
      <c r="D2080" s="48"/>
      <c r="E2080" s="270"/>
      <c r="F2080" s="253"/>
      <c r="G2080" s="84"/>
      <c r="H2080" s="48"/>
      <c r="I2080" s="79"/>
      <c r="N2080" s="25" t="str">
        <f t="shared" si="485"/>
        <v/>
      </c>
      <c r="O2080" s="25" t="e">
        <f t="shared" si="492"/>
        <v>#N/A</v>
      </c>
      <c r="P2080" s="25" t="e">
        <f t="shared" si="493"/>
        <v>#N/A</v>
      </c>
      <c r="Q2080" s="25" t="e">
        <f t="shared" si="494"/>
        <v>#N/A</v>
      </c>
      <c r="R2080" s="25" t="e">
        <f t="shared" si="497"/>
        <v>#N/A</v>
      </c>
      <c r="S2080" s="25" t="e">
        <f t="shared" si="495"/>
        <v>#N/A</v>
      </c>
      <c r="T2080" s="25" t="e">
        <f t="shared" si="496"/>
        <v>#N/A</v>
      </c>
    </row>
    <row r="2081" spans="1:20" hidden="1" x14ac:dyDescent="0.25">
      <c r="A2081" s="2"/>
      <c r="B2081" s="100"/>
      <c r="C2081" s="76"/>
      <c r="D2081" s="48"/>
      <c r="E2081" s="252"/>
      <c r="F2081" s="253"/>
      <c r="G2081" s="84"/>
      <c r="H2081" s="48"/>
      <c r="I2081" s="79"/>
      <c r="N2081" s="25" t="str">
        <f t="shared" si="485"/>
        <v/>
      </c>
      <c r="O2081" s="25" t="e">
        <f t="shared" si="492"/>
        <v>#N/A</v>
      </c>
      <c r="P2081" s="25" t="e">
        <f t="shared" si="493"/>
        <v>#N/A</v>
      </c>
      <c r="Q2081" s="25" t="e">
        <f t="shared" si="494"/>
        <v>#N/A</v>
      </c>
      <c r="R2081" s="25" t="e">
        <f t="shared" si="497"/>
        <v>#N/A</v>
      </c>
      <c r="S2081" s="25" t="e">
        <f t="shared" si="495"/>
        <v>#N/A</v>
      </c>
      <c r="T2081" s="25" t="e">
        <f t="shared" si="496"/>
        <v>#N/A</v>
      </c>
    </row>
    <row r="2082" spans="1:20" hidden="1" x14ac:dyDescent="0.25">
      <c r="A2082" s="2"/>
      <c r="B2082" s="100"/>
      <c r="C2082" s="76"/>
      <c r="D2082" s="48"/>
      <c r="E2082" s="252"/>
      <c r="F2082" s="253"/>
      <c r="G2082" s="84"/>
      <c r="H2082" s="48"/>
      <c r="I2082" s="79"/>
      <c r="N2082" s="25" t="str">
        <f t="shared" si="485"/>
        <v/>
      </c>
      <c r="O2082" s="25" t="e">
        <f t="shared" si="492"/>
        <v>#N/A</v>
      </c>
      <c r="P2082" s="25" t="e">
        <f t="shared" si="493"/>
        <v>#N/A</v>
      </c>
      <c r="Q2082" s="25" t="e">
        <f t="shared" si="494"/>
        <v>#N/A</v>
      </c>
      <c r="R2082" s="25" t="e">
        <f t="shared" si="497"/>
        <v>#N/A</v>
      </c>
      <c r="S2082" s="25" t="e">
        <f t="shared" si="495"/>
        <v>#N/A</v>
      </c>
      <c r="T2082" s="25" t="e">
        <f t="shared" si="496"/>
        <v>#N/A</v>
      </c>
    </row>
    <row r="2083" spans="1:20" hidden="1" x14ac:dyDescent="0.25">
      <c r="A2083" s="2"/>
      <c r="B2083" s="100"/>
      <c r="C2083" s="76"/>
      <c r="D2083" s="48"/>
      <c r="E2083" s="252"/>
      <c r="F2083" s="253"/>
      <c r="G2083" s="84"/>
      <c r="H2083" s="48"/>
      <c r="I2083" s="79"/>
      <c r="N2083" s="25" t="str">
        <f t="shared" ref="N2083:N2103" si="498">LEFT(B2083,2)</f>
        <v/>
      </c>
      <c r="O2083" s="25" t="e">
        <f t="shared" si="492"/>
        <v>#N/A</v>
      </c>
      <c r="P2083" s="25" t="e">
        <f t="shared" si="493"/>
        <v>#N/A</v>
      </c>
      <c r="Q2083" s="25" t="e">
        <f t="shared" si="494"/>
        <v>#N/A</v>
      </c>
      <c r="R2083" s="25" t="e">
        <f t="shared" si="497"/>
        <v>#N/A</v>
      </c>
      <c r="S2083" s="25" t="e">
        <f t="shared" si="495"/>
        <v>#N/A</v>
      </c>
      <c r="T2083" s="25" t="e">
        <f t="shared" si="496"/>
        <v>#N/A</v>
      </c>
    </row>
    <row r="2084" spans="1:20" hidden="1" x14ac:dyDescent="0.25">
      <c r="A2084" s="2"/>
      <c r="B2084" s="100"/>
      <c r="C2084" s="76"/>
      <c r="D2084" s="48"/>
      <c r="E2084" s="252"/>
      <c r="F2084" s="253"/>
      <c r="G2084" s="84"/>
      <c r="H2084" s="48"/>
      <c r="I2084" s="79"/>
      <c r="N2084" s="25" t="str">
        <f t="shared" si="498"/>
        <v/>
      </c>
      <c r="O2084" s="25" t="e">
        <f t="shared" si="492"/>
        <v>#N/A</v>
      </c>
      <c r="P2084" s="25" t="e">
        <f t="shared" si="493"/>
        <v>#N/A</v>
      </c>
      <c r="Q2084" s="25" t="e">
        <f t="shared" si="494"/>
        <v>#N/A</v>
      </c>
      <c r="R2084" s="25" t="e">
        <f t="shared" si="497"/>
        <v>#N/A</v>
      </c>
      <c r="S2084" s="25" t="e">
        <f t="shared" si="495"/>
        <v>#N/A</v>
      </c>
      <c r="T2084" s="25" t="e">
        <f t="shared" si="496"/>
        <v>#N/A</v>
      </c>
    </row>
    <row r="2085" spans="1:20" hidden="1" x14ac:dyDescent="0.25">
      <c r="A2085" s="2"/>
      <c r="B2085" s="100"/>
      <c r="C2085" s="76"/>
      <c r="D2085" s="48"/>
      <c r="E2085" s="252"/>
      <c r="F2085" s="253"/>
      <c r="G2085" s="84"/>
      <c r="H2085" s="48"/>
      <c r="I2085" s="79"/>
      <c r="N2085" s="25" t="str">
        <f t="shared" si="498"/>
        <v/>
      </c>
      <c r="O2085" s="25" t="e">
        <f t="shared" si="492"/>
        <v>#N/A</v>
      </c>
      <c r="P2085" s="25" t="e">
        <f t="shared" si="493"/>
        <v>#N/A</v>
      </c>
      <c r="Q2085" s="25" t="e">
        <f t="shared" si="494"/>
        <v>#N/A</v>
      </c>
      <c r="R2085" s="25" t="e">
        <f t="shared" si="497"/>
        <v>#N/A</v>
      </c>
      <c r="S2085" s="25" t="e">
        <f t="shared" si="495"/>
        <v>#N/A</v>
      </c>
      <c r="T2085" s="25" t="e">
        <f t="shared" si="496"/>
        <v>#N/A</v>
      </c>
    </row>
    <row r="2086" spans="1:20" hidden="1" x14ac:dyDescent="0.25">
      <c r="A2086" s="2"/>
      <c r="B2086" s="100"/>
      <c r="C2086" s="76"/>
      <c r="D2086" s="48"/>
      <c r="E2086" s="252"/>
      <c r="F2086" s="253"/>
      <c r="G2086" s="84"/>
      <c r="H2086" s="48"/>
      <c r="I2086" s="79"/>
      <c r="N2086" s="25" t="str">
        <f t="shared" si="498"/>
        <v/>
      </c>
      <c r="O2086" s="25" t="e">
        <f t="shared" si="492"/>
        <v>#N/A</v>
      </c>
      <c r="P2086" s="25" t="e">
        <f t="shared" si="493"/>
        <v>#N/A</v>
      </c>
      <c r="Q2086" s="25" t="e">
        <f t="shared" si="494"/>
        <v>#N/A</v>
      </c>
      <c r="R2086" s="25" t="e">
        <f t="shared" si="497"/>
        <v>#N/A</v>
      </c>
      <c r="S2086" s="25" t="e">
        <f t="shared" si="495"/>
        <v>#N/A</v>
      </c>
      <c r="T2086" s="25" t="e">
        <f t="shared" si="496"/>
        <v>#N/A</v>
      </c>
    </row>
    <row r="2087" spans="1:20" hidden="1" x14ac:dyDescent="0.25">
      <c r="A2087" s="2"/>
      <c r="B2087" s="100"/>
      <c r="C2087" s="76"/>
      <c r="D2087" s="48"/>
      <c r="E2087" s="252"/>
      <c r="F2087" s="253"/>
      <c r="G2087" s="84"/>
      <c r="H2087" s="48"/>
      <c r="I2087" s="79"/>
      <c r="N2087" s="25" t="str">
        <f t="shared" si="498"/>
        <v/>
      </c>
      <c r="O2087" s="25" t="e">
        <f t="shared" si="492"/>
        <v>#N/A</v>
      </c>
      <c r="P2087" s="25" t="e">
        <f t="shared" si="493"/>
        <v>#N/A</v>
      </c>
      <c r="Q2087" s="25" t="e">
        <f t="shared" si="494"/>
        <v>#N/A</v>
      </c>
      <c r="R2087" s="25" t="e">
        <f t="shared" si="497"/>
        <v>#N/A</v>
      </c>
      <c r="S2087" s="25" t="e">
        <f t="shared" si="495"/>
        <v>#N/A</v>
      </c>
      <c r="T2087" s="25" t="e">
        <f t="shared" si="496"/>
        <v>#N/A</v>
      </c>
    </row>
    <row r="2088" spans="1:20" hidden="1" x14ac:dyDescent="0.25">
      <c r="A2088" s="2"/>
      <c r="B2088" s="100"/>
      <c r="C2088" s="76"/>
      <c r="D2088" s="48"/>
      <c r="E2088" s="252"/>
      <c r="F2088" s="253"/>
      <c r="G2088" s="84"/>
      <c r="H2088" s="48"/>
      <c r="I2088" s="79"/>
      <c r="N2088" s="25" t="str">
        <f t="shared" si="498"/>
        <v/>
      </c>
      <c r="O2088" s="25" t="e">
        <f t="shared" si="492"/>
        <v>#N/A</v>
      </c>
      <c r="P2088" s="25" t="e">
        <f t="shared" si="493"/>
        <v>#N/A</v>
      </c>
      <c r="Q2088" s="25" t="e">
        <f t="shared" si="494"/>
        <v>#N/A</v>
      </c>
      <c r="R2088" s="25" t="e">
        <f t="shared" si="497"/>
        <v>#N/A</v>
      </c>
      <c r="S2088" s="25" t="e">
        <f t="shared" si="495"/>
        <v>#N/A</v>
      </c>
      <c r="T2088" s="25" t="e">
        <f t="shared" si="496"/>
        <v>#N/A</v>
      </c>
    </row>
    <row r="2089" spans="1:20" hidden="1" x14ac:dyDescent="0.25">
      <c r="A2089" s="2"/>
      <c r="B2089" s="100"/>
      <c r="C2089" s="76"/>
      <c r="D2089" s="48"/>
      <c r="E2089" s="252"/>
      <c r="F2089" s="253"/>
      <c r="G2089" s="84"/>
      <c r="H2089" s="48"/>
      <c r="I2089" s="79"/>
      <c r="N2089" s="25" t="str">
        <f t="shared" si="498"/>
        <v/>
      </c>
      <c r="O2089" s="25" t="e">
        <f t="shared" si="492"/>
        <v>#N/A</v>
      </c>
      <c r="P2089" s="25" t="e">
        <f t="shared" si="493"/>
        <v>#N/A</v>
      </c>
      <c r="Q2089" s="25" t="e">
        <f t="shared" si="494"/>
        <v>#N/A</v>
      </c>
      <c r="R2089" s="25" t="e">
        <f t="shared" si="497"/>
        <v>#N/A</v>
      </c>
      <c r="S2089" s="25" t="e">
        <f t="shared" si="495"/>
        <v>#N/A</v>
      </c>
      <c r="T2089" s="25" t="e">
        <f t="shared" si="496"/>
        <v>#N/A</v>
      </c>
    </row>
    <row r="2090" spans="1:20" hidden="1" x14ac:dyDescent="0.25">
      <c r="A2090" s="2"/>
      <c r="B2090" s="100"/>
      <c r="C2090" s="76"/>
      <c r="D2090" s="48"/>
      <c r="E2090" s="252"/>
      <c r="F2090" s="253"/>
      <c r="G2090" s="84"/>
      <c r="H2090" s="48"/>
      <c r="I2090" s="79"/>
      <c r="N2090" s="25" t="str">
        <f t="shared" si="498"/>
        <v/>
      </c>
      <c r="O2090" s="25" t="e">
        <f t="shared" si="492"/>
        <v>#N/A</v>
      </c>
      <c r="P2090" s="25" t="e">
        <f t="shared" si="493"/>
        <v>#N/A</v>
      </c>
      <c r="Q2090" s="25" t="e">
        <f t="shared" si="494"/>
        <v>#N/A</v>
      </c>
      <c r="R2090" s="25" t="e">
        <f t="shared" si="497"/>
        <v>#N/A</v>
      </c>
      <c r="S2090" s="25" t="e">
        <f t="shared" si="495"/>
        <v>#N/A</v>
      </c>
      <c r="T2090" s="25" t="e">
        <f t="shared" si="496"/>
        <v>#N/A</v>
      </c>
    </row>
    <row r="2091" spans="1:20" hidden="1" x14ac:dyDescent="0.25">
      <c r="A2091" s="2"/>
      <c r="B2091" s="100"/>
      <c r="C2091" s="76"/>
      <c r="D2091" s="48"/>
      <c r="E2091" s="252"/>
      <c r="F2091" s="253"/>
      <c r="G2091" s="84"/>
      <c r="H2091" s="48"/>
      <c r="I2091" s="79"/>
      <c r="N2091" s="25" t="str">
        <f t="shared" si="498"/>
        <v/>
      </c>
      <c r="O2091" s="25" t="e">
        <f t="shared" si="492"/>
        <v>#N/A</v>
      </c>
      <c r="P2091" s="25" t="e">
        <f t="shared" si="493"/>
        <v>#N/A</v>
      </c>
      <c r="Q2091" s="25" t="e">
        <f t="shared" si="494"/>
        <v>#N/A</v>
      </c>
      <c r="R2091" s="25" t="e">
        <f t="shared" si="497"/>
        <v>#N/A</v>
      </c>
      <c r="S2091" s="25" t="e">
        <f t="shared" si="495"/>
        <v>#N/A</v>
      </c>
      <c r="T2091" s="25" t="e">
        <f t="shared" si="496"/>
        <v>#N/A</v>
      </c>
    </row>
    <row r="2092" spans="1:20" hidden="1" x14ac:dyDescent="0.25">
      <c r="A2092" s="2"/>
      <c r="B2092" s="100"/>
      <c r="C2092" s="76"/>
      <c r="D2092" s="48"/>
      <c r="E2092" s="270"/>
      <c r="F2092" s="253"/>
      <c r="G2092" s="84"/>
      <c r="H2092" s="48"/>
      <c r="I2092" s="79"/>
      <c r="N2092" s="25" t="str">
        <f t="shared" si="498"/>
        <v/>
      </c>
      <c r="O2092" s="25" t="e">
        <f t="shared" si="492"/>
        <v>#N/A</v>
      </c>
      <c r="P2092" s="25" t="e">
        <f t="shared" si="493"/>
        <v>#N/A</v>
      </c>
      <c r="Q2092" s="25" t="e">
        <f t="shared" si="494"/>
        <v>#N/A</v>
      </c>
      <c r="R2092" s="25" t="e">
        <f t="shared" si="497"/>
        <v>#N/A</v>
      </c>
      <c r="S2092" s="25" t="e">
        <f t="shared" si="495"/>
        <v>#N/A</v>
      </c>
      <c r="T2092" s="25" t="e">
        <f t="shared" si="496"/>
        <v>#N/A</v>
      </c>
    </row>
    <row r="2093" spans="1:20" hidden="1" x14ac:dyDescent="0.25">
      <c r="A2093" s="2"/>
      <c r="B2093" s="100"/>
      <c r="C2093" s="76"/>
      <c r="D2093" s="48"/>
      <c r="E2093" s="270"/>
      <c r="F2093" s="253"/>
      <c r="G2093" s="84"/>
      <c r="H2093" s="48"/>
      <c r="I2093" s="79"/>
      <c r="N2093" s="25" t="str">
        <f t="shared" si="498"/>
        <v/>
      </c>
      <c r="O2093" s="25" t="e">
        <f t="shared" si="492"/>
        <v>#N/A</v>
      </c>
      <c r="P2093" s="25" t="e">
        <f t="shared" si="493"/>
        <v>#N/A</v>
      </c>
      <c r="Q2093" s="25" t="e">
        <f t="shared" si="494"/>
        <v>#N/A</v>
      </c>
      <c r="R2093" s="25" t="e">
        <f t="shared" si="497"/>
        <v>#N/A</v>
      </c>
      <c r="S2093" s="25" t="e">
        <f t="shared" si="495"/>
        <v>#N/A</v>
      </c>
      <c r="T2093" s="25" t="e">
        <f t="shared" si="496"/>
        <v>#N/A</v>
      </c>
    </row>
    <row r="2094" spans="1:20" hidden="1" x14ac:dyDescent="0.25">
      <c r="A2094" s="2"/>
      <c r="B2094" s="100"/>
      <c r="C2094" s="76"/>
      <c r="D2094" s="48"/>
      <c r="E2094" s="270"/>
      <c r="F2094" s="253"/>
      <c r="G2094" s="84"/>
      <c r="H2094" s="48"/>
      <c r="I2094" s="79"/>
      <c r="N2094" s="25" t="str">
        <f t="shared" si="498"/>
        <v/>
      </c>
      <c r="O2094" s="25" t="e">
        <f t="shared" si="492"/>
        <v>#N/A</v>
      </c>
      <c r="P2094" s="25" t="e">
        <f t="shared" si="493"/>
        <v>#N/A</v>
      </c>
      <c r="Q2094" s="25" t="e">
        <f t="shared" si="494"/>
        <v>#N/A</v>
      </c>
      <c r="R2094" s="25" t="e">
        <f t="shared" si="497"/>
        <v>#N/A</v>
      </c>
      <c r="S2094" s="25" t="e">
        <f t="shared" si="495"/>
        <v>#N/A</v>
      </c>
      <c r="T2094" s="25" t="e">
        <f t="shared" si="496"/>
        <v>#N/A</v>
      </c>
    </row>
    <row r="2095" spans="1:20" hidden="1" x14ac:dyDescent="0.25">
      <c r="A2095" s="2"/>
      <c r="B2095" s="100"/>
      <c r="C2095" s="76"/>
      <c r="D2095" s="48"/>
      <c r="E2095" s="270"/>
      <c r="F2095" s="253"/>
      <c r="G2095" s="84"/>
      <c r="H2095" s="48"/>
      <c r="I2095" s="79"/>
      <c r="N2095" s="25" t="str">
        <f t="shared" si="498"/>
        <v/>
      </c>
      <c r="O2095" s="25" t="e">
        <f t="shared" si="492"/>
        <v>#N/A</v>
      </c>
      <c r="P2095" s="25" t="e">
        <f t="shared" si="493"/>
        <v>#N/A</v>
      </c>
      <c r="Q2095" s="25" t="e">
        <f t="shared" si="494"/>
        <v>#N/A</v>
      </c>
      <c r="R2095" s="25" t="e">
        <f t="shared" si="497"/>
        <v>#N/A</v>
      </c>
      <c r="S2095" s="25" t="e">
        <f t="shared" si="495"/>
        <v>#N/A</v>
      </c>
      <c r="T2095" s="25" t="e">
        <f t="shared" si="496"/>
        <v>#N/A</v>
      </c>
    </row>
    <row r="2096" spans="1:20" hidden="1" x14ac:dyDescent="0.25">
      <c r="B2096">
        <f>COUNTA(B1924:B2095)</f>
        <v>125</v>
      </c>
      <c r="C2096" s="258">
        <f>((COUNTA(C1924:C2095))-COUNTIF(D1924:D2095,"&lt;1"))/(COUNTA(C1924:C2095))</f>
        <v>0.96</v>
      </c>
      <c r="D2096" s="1"/>
      <c r="E2096" s="258">
        <f>((COUNTA(E1924:E2095))-COUNTIF(F1924:F2095,"&lt;1"))/(COUNTA(E1924:E2095))</f>
        <v>0.72580645161290325</v>
      </c>
      <c r="F2096" s="1"/>
      <c r="G2096" s="258">
        <f>((COUNTA(G1924:G2095))-COUNTIF(H1924:H2095,"&lt;1"))/(COUNTA(G1924:G2095))</f>
        <v>1</v>
      </c>
      <c r="H2096" s="82"/>
      <c r="I2096" s="259">
        <f>AVERAGE(I1924:I2095)</f>
        <v>0.7142857142857143</v>
      </c>
      <c r="N2096" s="25" t="str">
        <f t="shared" si="498"/>
        <v>12</v>
      </c>
      <c r="O2096" s="25" t="e">
        <f t="shared" si="492"/>
        <v>#N/A</v>
      </c>
      <c r="P2096" s="25" t="e">
        <f t="shared" si="493"/>
        <v>#N/A</v>
      </c>
      <c r="Q2096" s="25" t="e">
        <f t="shared" si="494"/>
        <v>#N/A</v>
      </c>
      <c r="R2096" s="25" t="e">
        <f t="shared" si="497"/>
        <v>#N/A</v>
      </c>
      <c r="S2096" s="25" t="e">
        <f t="shared" si="495"/>
        <v>#N/A</v>
      </c>
      <c r="T2096" s="25" t="e">
        <f t="shared" si="496"/>
        <v>#N/A</v>
      </c>
    </row>
    <row r="2097" spans="14:20" hidden="1" x14ac:dyDescent="0.25">
      <c r="N2097" s="25" t="str">
        <f t="shared" si="498"/>
        <v/>
      </c>
      <c r="O2097" s="25" t="e">
        <f t="shared" si="492"/>
        <v>#N/A</v>
      </c>
      <c r="P2097" s="25" t="e">
        <f t="shared" si="493"/>
        <v>#N/A</v>
      </c>
      <c r="Q2097" s="25" t="e">
        <f t="shared" si="494"/>
        <v>#N/A</v>
      </c>
      <c r="R2097" s="25" t="e">
        <f t="shared" si="497"/>
        <v>#N/A</v>
      </c>
      <c r="S2097" s="25" t="e">
        <f t="shared" si="495"/>
        <v>#N/A</v>
      </c>
      <c r="T2097" s="25" t="e">
        <f t="shared" si="496"/>
        <v>#N/A</v>
      </c>
    </row>
    <row r="2098" spans="14:20" x14ac:dyDescent="0.25">
      <c r="N2098" s="25" t="str">
        <f t="shared" si="498"/>
        <v/>
      </c>
      <c r="O2098" s="25" t="e">
        <f t="shared" si="492"/>
        <v>#N/A</v>
      </c>
      <c r="P2098" s="25" t="e">
        <f t="shared" si="493"/>
        <v>#N/A</v>
      </c>
      <c r="Q2098" s="25" t="e">
        <f t="shared" si="494"/>
        <v>#N/A</v>
      </c>
      <c r="R2098" s="25" t="e">
        <f t="shared" si="497"/>
        <v>#N/A</v>
      </c>
      <c r="S2098" s="25" t="e">
        <f t="shared" si="495"/>
        <v>#N/A</v>
      </c>
      <c r="T2098" s="25" t="e">
        <f t="shared" si="496"/>
        <v>#N/A</v>
      </c>
    </row>
    <row r="2099" spans="14:20" x14ac:dyDescent="0.25">
      <c r="N2099" s="25" t="str">
        <f t="shared" si="498"/>
        <v/>
      </c>
      <c r="O2099" s="25" t="e">
        <f t="shared" si="492"/>
        <v>#N/A</v>
      </c>
      <c r="P2099" s="25" t="e">
        <f t="shared" si="493"/>
        <v>#N/A</v>
      </c>
      <c r="Q2099" s="25" t="e">
        <f t="shared" si="494"/>
        <v>#N/A</v>
      </c>
      <c r="R2099" s="25" t="e">
        <f t="shared" si="497"/>
        <v>#N/A</v>
      </c>
      <c r="S2099" s="25" t="e">
        <f t="shared" si="495"/>
        <v>#N/A</v>
      </c>
      <c r="T2099" s="25" t="e">
        <f t="shared" si="496"/>
        <v>#N/A</v>
      </c>
    </row>
    <row r="2100" spans="14:20" x14ac:dyDescent="0.25">
      <c r="N2100" s="25" t="str">
        <f t="shared" si="498"/>
        <v/>
      </c>
      <c r="O2100" s="25" t="e">
        <f t="shared" si="492"/>
        <v>#N/A</v>
      </c>
      <c r="P2100" s="25" t="e">
        <f t="shared" si="493"/>
        <v>#N/A</v>
      </c>
      <c r="Q2100" s="25" t="e">
        <f t="shared" si="494"/>
        <v>#N/A</v>
      </c>
      <c r="R2100" s="25" t="e">
        <f t="shared" si="497"/>
        <v>#N/A</v>
      </c>
      <c r="S2100" s="25" t="e">
        <f t="shared" si="495"/>
        <v>#N/A</v>
      </c>
      <c r="T2100" s="25" t="e">
        <f t="shared" si="496"/>
        <v>#N/A</v>
      </c>
    </row>
    <row r="2101" spans="14:20" x14ac:dyDescent="0.25">
      <c r="N2101" s="25" t="str">
        <f t="shared" si="498"/>
        <v/>
      </c>
      <c r="O2101" s="25" t="e">
        <f t="shared" si="492"/>
        <v>#N/A</v>
      </c>
      <c r="P2101" s="25" t="e">
        <f t="shared" si="493"/>
        <v>#N/A</v>
      </c>
      <c r="Q2101" s="25" t="e">
        <f t="shared" si="494"/>
        <v>#N/A</v>
      </c>
      <c r="R2101" s="25" t="e">
        <f t="shared" si="497"/>
        <v>#N/A</v>
      </c>
      <c r="S2101" s="25" t="e">
        <f t="shared" si="495"/>
        <v>#N/A</v>
      </c>
      <c r="T2101" s="25" t="e">
        <f t="shared" si="496"/>
        <v>#N/A</v>
      </c>
    </row>
    <row r="2102" spans="14:20" x14ac:dyDescent="0.25">
      <c r="N2102" s="25" t="str">
        <f t="shared" si="498"/>
        <v/>
      </c>
      <c r="O2102" s="25" t="e">
        <f t="shared" si="492"/>
        <v>#N/A</v>
      </c>
      <c r="P2102" s="25" t="e">
        <f t="shared" si="493"/>
        <v>#N/A</v>
      </c>
      <c r="Q2102" s="25" t="e">
        <f t="shared" si="494"/>
        <v>#N/A</v>
      </c>
      <c r="R2102" s="25" t="e">
        <f t="shared" si="497"/>
        <v>#N/A</v>
      </c>
      <c r="S2102" s="25" t="e">
        <f t="shared" si="495"/>
        <v>#N/A</v>
      </c>
      <c r="T2102" s="25" t="e">
        <f t="shared" si="496"/>
        <v>#N/A</v>
      </c>
    </row>
    <row r="2103" spans="14:20" x14ac:dyDescent="0.25">
      <c r="N2103" s="25" t="str">
        <f t="shared" si="498"/>
        <v/>
      </c>
      <c r="O2103" s="25" t="e">
        <f t="shared" si="492"/>
        <v>#N/A</v>
      </c>
      <c r="P2103" s="25" t="e">
        <f t="shared" si="493"/>
        <v>#N/A</v>
      </c>
      <c r="Q2103" s="25" t="e">
        <f t="shared" si="494"/>
        <v>#N/A</v>
      </c>
      <c r="R2103" s="25" t="e">
        <f t="shared" si="497"/>
        <v>#N/A</v>
      </c>
      <c r="S2103" s="25" t="e">
        <f t="shared" si="495"/>
        <v>#N/A</v>
      </c>
      <c r="T2103" s="25" t="e">
        <f t="shared" si="496"/>
        <v>#N/A</v>
      </c>
    </row>
    <row r="2104" spans="14:20" x14ac:dyDescent="0.25">
      <c r="N2104" s="25" t="str">
        <f t="shared" ref="N2104:N2117" si="499">LEFT(B2104,2)</f>
        <v/>
      </c>
      <c r="O2104" s="25" t="e">
        <f t="shared" ref="O2104:O2117" si="500">VLOOKUP($N2104,$N$3:$R$11,2,FALSE)</f>
        <v>#N/A</v>
      </c>
      <c r="P2104" s="25" t="e">
        <f t="shared" ref="P2104:P2117" si="501">VLOOKUP($N2104,$N$3:$R$11,3,FALSE)</f>
        <v>#N/A</v>
      </c>
      <c r="Q2104" s="25" t="e">
        <f t="shared" ref="Q2104:Q2117" si="502">VLOOKUP($N2104,$N$3:$R$11,4,FALSE)</f>
        <v>#N/A</v>
      </c>
      <c r="R2104" s="25" t="e">
        <f t="shared" ref="R2104:R2117" si="503">VLOOKUP($N2104,$N$3:$R$11,5,FALSE)</f>
        <v>#N/A</v>
      </c>
      <c r="S2104" s="25" t="e">
        <f t="shared" ref="S2104:S2117" si="504">VLOOKUP($N2104,$N$3:$T$11,6,FALSE)</f>
        <v>#N/A</v>
      </c>
      <c r="T2104" s="25" t="e">
        <f t="shared" ref="T2104:T2117" si="505">VLOOKUP($N2104,$N$3:$T$11,7,FALSE)</f>
        <v>#N/A</v>
      </c>
    </row>
    <row r="2105" spans="14:20" x14ac:dyDescent="0.25">
      <c r="N2105" s="25" t="str">
        <f t="shared" si="499"/>
        <v/>
      </c>
      <c r="O2105" s="25" t="e">
        <f t="shared" si="500"/>
        <v>#N/A</v>
      </c>
      <c r="P2105" s="25" t="e">
        <f t="shared" si="501"/>
        <v>#N/A</v>
      </c>
      <c r="Q2105" s="25" t="e">
        <f t="shared" si="502"/>
        <v>#N/A</v>
      </c>
      <c r="R2105" s="25" t="e">
        <f t="shared" si="503"/>
        <v>#N/A</v>
      </c>
      <c r="S2105" s="25" t="e">
        <f t="shared" si="504"/>
        <v>#N/A</v>
      </c>
      <c r="T2105" s="25" t="e">
        <f t="shared" si="505"/>
        <v>#N/A</v>
      </c>
    </row>
    <row r="2106" spans="14:20" x14ac:dyDescent="0.25">
      <c r="N2106" s="25" t="str">
        <f t="shared" si="499"/>
        <v/>
      </c>
      <c r="O2106" s="25" t="e">
        <f t="shared" si="500"/>
        <v>#N/A</v>
      </c>
      <c r="P2106" s="25" t="e">
        <f t="shared" si="501"/>
        <v>#N/A</v>
      </c>
      <c r="Q2106" s="25" t="e">
        <f t="shared" si="502"/>
        <v>#N/A</v>
      </c>
      <c r="R2106" s="25" t="e">
        <f t="shared" si="503"/>
        <v>#N/A</v>
      </c>
      <c r="S2106" s="25" t="e">
        <f t="shared" si="504"/>
        <v>#N/A</v>
      </c>
      <c r="T2106" s="25" t="e">
        <f t="shared" si="505"/>
        <v>#N/A</v>
      </c>
    </row>
    <row r="2107" spans="14:20" x14ac:dyDescent="0.25">
      <c r="N2107" s="25" t="str">
        <f t="shared" si="499"/>
        <v/>
      </c>
      <c r="O2107" s="25" t="e">
        <f t="shared" si="500"/>
        <v>#N/A</v>
      </c>
      <c r="P2107" s="25" t="e">
        <f t="shared" si="501"/>
        <v>#N/A</v>
      </c>
      <c r="Q2107" s="25" t="e">
        <f t="shared" si="502"/>
        <v>#N/A</v>
      </c>
      <c r="R2107" s="25" t="e">
        <f t="shared" si="503"/>
        <v>#N/A</v>
      </c>
      <c r="S2107" s="25" t="e">
        <f t="shared" si="504"/>
        <v>#N/A</v>
      </c>
      <c r="T2107" s="25" t="e">
        <f t="shared" si="505"/>
        <v>#N/A</v>
      </c>
    </row>
    <row r="2108" spans="14:20" x14ac:dyDescent="0.25">
      <c r="N2108" s="25" t="str">
        <f t="shared" si="499"/>
        <v/>
      </c>
      <c r="O2108" s="25" t="e">
        <f t="shared" si="500"/>
        <v>#N/A</v>
      </c>
      <c r="P2108" s="25" t="e">
        <f t="shared" si="501"/>
        <v>#N/A</v>
      </c>
      <c r="Q2108" s="25" t="e">
        <f t="shared" si="502"/>
        <v>#N/A</v>
      </c>
      <c r="R2108" s="25" t="e">
        <f t="shared" si="503"/>
        <v>#N/A</v>
      </c>
      <c r="S2108" s="25" t="e">
        <f t="shared" si="504"/>
        <v>#N/A</v>
      </c>
      <c r="T2108" s="25" t="e">
        <f t="shared" si="505"/>
        <v>#N/A</v>
      </c>
    </row>
    <row r="2109" spans="14:20" x14ac:dyDescent="0.25">
      <c r="N2109" s="25" t="str">
        <f t="shared" si="499"/>
        <v/>
      </c>
      <c r="O2109" s="25" t="e">
        <f t="shared" si="500"/>
        <v>#N/A</v>
      </c>
      <c r="P2109" s="25" t="e">
        <f t="shared" si="501"/>
        <v>#N/A</v>
      </c>
      <c r="Q2109" s="25" t="e">
        <f t="shared" si="502"/>
        <v>#N/A</v>
      </c>
      <c r="R2109" s="25" t="e">
        <f t="shared" si="503"/>
        <v>#N/A</v>
      </c>
      <c r="S2109" s="25" t="e">
        <f t="shared" si="504"/>
        <v>#N/A</v>
      </c>
      <c r="T2109" s="25" t="e">
        <f t="shared" si="505"/>
        <v>#N/A</v>
      </c>
    </row>
    <row r="2110" spans="14:20" x14ac:dyDescent="0.25">
      <c r="N2110" s="25" t="str">
        <f t="shared" si="499"/>
        <v/>
      </c>
      <c r="O2110" s="25" t="e">
        <f t="shared" si="500"/>
        <v>#N/A</v>
      </c>
      <c r="P2110" s="25" t="e">
        <f t="shared" si="501"/>
        <v>#N/A</v>
      </c>
      <c r="Q2110" s="25" t="e">
        <f t="shared" si="502"/>
        <v>#N/A</v>
      </c>
      <c r="R2110" s="25" t="e">
        <f t="shared" si="503"/>
        <v>#N/A</v>
      </c>
      <c r="S2110" s="25" t="e">
        <f t="shared" si="504"/>
        <v>#N/A</v>
      </c>
      <c r="T2110" s="25" t="e">
        <f t="shared" si="505"/>
        <v>#N/A</v>
      </c>
    </row>
    <row r="2111" spans="14:20" x14ac:dyDescent="0.25">
      <c r="N2111" s="25" t="str">
        <f t="shared" si="499"/>
        <v/>
      </c>
      <c r="O2111" s="25" t="e">
        <f t="shared" si="500"/>
        <v>#N/A</v>
      </c>
      <c r="P2111" s="25" t="e">
        <f t="shared" si="501"/>
        <v>#N/A</v>
      </c>
      <c r="Q2111" s="25" t="e">
        <f t="shared" si="502"/>
        <v>#N/A</v>
      </c>
      <c r="R2111" s="25" t="e">
        <f t="shared" si="503"/>
        <v>#N/A</v>
      </c>
      <c r="S2111" s="25" t="e">
        <f t="shared" si="504"/>
        <v>#N/A</v>
      </c>
      <c r="T2111" s="25" t="e">
        <f t="shared" si="505"/>
        <v>#N/A</v>
      </c>
    </row>
    <row r="2112" spans="14:20" x14ac:dyDescent="0.25">
      <c r="N2112" s="25" t="str">
        <f t="shared" si="499"/>
        <v/>
      </c>
      <c r="O2112" s="25" t="e">
        <f t="shared" si="500"/>
        <v>#N/A</v>
      </c>
      <c r="P2112" s="25" t="e">
        <f t="shared" si="501"/>
        <v>#N/A</v>
      </c>
      <c r="Q2112" s="25" t="e">
        <f t="shared" si="502"/>
        <v>#N/A</v>
      </c>
      <c r="R2112" s="25" t="e">
        <f t="shared" si="503"/>
        <v>#N/A</v>
      </c>
      <c r="S2112" s="25" t="e">
        <f t="shared" si="504"/>
        <v>#N/A</v>
      </c>
      <c r="T2112" s="25" t="e">
        <f t="shared" si="505"/>
        <v>#N/A</v>
      </c>
    </row>
    <row r="2113" spans="14:20" x14ac:dyDescent="0.25">
      <c r="N2113" s="25" t="str">
        <f t="shared" si="499"/>
        <v/>
      </c>
      <c r="O2113" s="25" t="e">
        <f t="shared" si="500"/>
        <v>#N/A</v>
      </c>
      <c r="P2113" s="25" t="e">
        <f t="shared" si="501"/>
        <v>#N/A</v>
      </c>
      <c r="Q2113" s="25" t="e">
        <f t="shared" si="502"/>
        <v>#N/A</v>
      </c>
      <c r="R2113" s="25" t="e">
        <f t="shared" si="503"/>
        <v>#N/A</v>
      </c>
      <c r="S2113" s="25" t="e">
        <f t="shared" si="504"/>
        <v>#N/A</v>
      </c>
      <c r="T2113" s="25" t="e">
        <f t="shared" si="505"/>
        <v>#N/A</v>
      </c>
    </row>
    <row r="2114" spans="14:20" x14ac:dyDescent="0.25">
      <c r="N2114" s="25" t="str">
        <f t="shared" si="499"/>
        <v/>
      </c>
      <c r="O2114" s="25" t="e">
        <f t="shared" si="500"/>
        <v>#N/A</v>
      </c>
      <c r="P2114" s="25" t="e">
        <f t="shared" si="501"/>
        <v>#N/A</v>
      </c>
      <c r="Q2114" s="25" t="e">
        <f t="shared" si="502"/>
        <v>#N/A</v>
      </c>
      <c r="R2114" s="25" t="e">
        <f t="shared" si="503"/>
        <v>#N/A</v>
      </c>
      <c r="S2114" s="25" t="e">
        <f t="shared" si="504"/>
        <v>#N/A</v>
      </c>
      <c r="T2114" s="25" t="e">
        <f t="shared" si="505"/>
        <v>#N/A</v>
      </c>
    </row>
    <row r="2115" spans="14:20" x14ac:dyDescent="0.25">
      <c r="N2115" s="25" t="str">
        <f t="shared" si="499"/>
        <v/>
      </c>
      <c r="O2115" s="25" t="e">
        <f t="shared" si="500"/>
        <v>#N/A</v>
      </c>
      <c r="P2115" s="25" t="e">
        <f t="shared" si="501"/>
        <v>#N/A</v>
      </c>
      <c r="Q2115" s="25" t="e">
        <f t="shared" si="502"/>
        <v>#N/A</v>
      </c>
      <c r="R2115" s="25" t="e">
        <f t="shared" si="503"/>
        <v>#N/A</v>
      </c>
      <c r="S2115" s="25" t="e">
        <f t="shared" si="504"/>
        <v>#N/A</v>
      </c>
      <c r="T2115" s="25" t="e">
        <f t="shared" si="505"/>
        <v>#N/A</v>
      </c>
    </row>
    <row r="2116" spans="14:20" x14ac:dyDescent="0.25">
      <c r="N2116" s="25" t="str">
        <f t="shared" si="499"/>
        <v/>
      </c>
      <c r="O2116" s="25" t="e">
        <f t="shared" si="500"/>
        <v>#N/A</v>
      </c>
      <c r="P2116" s="25" t="e">
        <f t="shared" si="501"/>
        <v>#N/A</v>
      </c>
      <c r="Q2116" s="25" t="e">
        <f t="shared" si="502"/>
        <v>#N/A</v>
      </c>
      <c r="R2116" s="25" t="e">
        <f t="shared" si="503"/>
        <v>#N/A</v>
      </c>
      <c r="S2116" s="25" t="e">
        <f t="shared" si="504"/>
        <v>#N/A</v>
      </c>
      <c r="T2116" s="25" t="e">
        <f t="shared" si="505"/>
        <v>#N/A</v>
      </c>
    </row>
    <row r="2117" spans="14:20" x14ac:dyDescent="0.25">
      <c r="N2117" s="25" t="str">
        <f t="shared" si="499"/>
        <v/>
      </c>
      <c r="O2117" s="25" t="e">
        <f t="shared" si="500"/>
        <v>#N/A</v>
      </c>
      <c r="P2117" s="25" t="e">
        <f t="shared" si="501"/>
        <v>#N/A</v>
      </c>
      <c r="Q2117" s="25" t="e">
        <f t="shared" si="502"/>
        <v>#N/A</v>
      </c>
      <c r="R2117" s="25" t="e">
        <f t="shared" si="503"/>
        <v>#N/A</v>
      </c>
      <c r="S2117" s="25" t="e">
        <f t="shared" si="504"/>
        <v>#N/A</v>
      </c>
      <c r="T2117" s="25" t="e">
        <f t="shared" si="505"/>
        <v>#N/A</v>
      </c>
    </row>
  </sheetData>
  <protectedRanges>
    <protectedRange algorithmName="SHA-512" hashValue="AYnmgForYbkD+dJQXWsMU2OvvHZxDTV37EvwVswHUS6c1qgrVocjyTBOxumik9rcF0bMXltRH7ZmDuFMpQD4nQ==" saltValue="NehwrXpTXsWdCPRVABuQNg==" spinCount="100000" sqref="A1:XFD11" name="Specs"/>
  </protectedRanges>
  <mergeCells count="7">
    <mergeCell ref="S1:T1"/>
    <mergeCell ref="A13:I14"/>
    <mergeCell ref="O1:P1"/>
    <mergeCell ref="Q1:R1"/>
    <mergeCell ref="C12:G12"/>
    <mergeCell ref="O12:P12"/>
    <mergeCell ref="Q12:R12"/>
  </mergeCells>
  <phoneticPr fontId="24" type="noConversion"/>
  <conditionalFormatting sqref="C17:C44 C508:C615 C625:C646">
    <cfRule type="expression" dxfId="305" priority="355">
      <formula>IF(+(IF(C17&lt;O17,0,IF(C17&gt;P17,0,1)))=0,1)</formula>
    </cfRule>
  </conditionalFormatting>
  <conditionalFormatting sqref="C47">
    <cfRule type="expression" dxfId="304" priority="95">
      <formula>IF(+(IF(C47&lt;O47,0,IF(C47&gt;P47,0,1)))=0,1)</formula>
    </cfRule>
  </conditionalFormatting>
  <conditionalFormatting sqref="C50:C51">
    <cfRule type="expression" dxfId="303" priority="94">
      <formula>IF(+(IF(C50&lt;O50,0,IF(C50&gt;P50,0,1)))=0,1)</formula>
    </cfRule>
  </conditionalFormatting>
  <conditionalFormatting sqref="C71:C120">
    <cfRule type="expression" dxfId="302" priority="330">
      <formula>IF(+(IF(C71&lt;O71,0,IF(C71&gt;P71,0,1)))=0,1)</formula>
    </cfRule>
  </conditionalFormatting>
  <conditionalFormatting sqref="C125:C170">
    <cfRule type="expression" dxfId="301" priority="93">
      <formula>IF(+(IF(C125&lt;O125,0,IF(C125&gt;P125,0,1)))=0,1)</formula>
    </cfRule>
  </conditionalFormatting>
  <conditionalFormatting sqref="C176:C241">
    <cfRule type="expression" dxfId="300" priority="328">
      <formula>IF(+(IF(C176&lt;O176,0,IF(C176&gt;P176,0,1)))=0,1)</formula>
    </cfRule>
  </conditionalFormatting>
  <conditionalFormatting sqref="C249:C251">
    <cfRule type="expression" dxfId="299" priority="85">
      <formula>IF(+(IF(C249&lt;O249,0,IF(C249&gt;P249,0,1)))=0,1)</formula>
    </cfRule>
  </conditionalFormatting>
  <conditionalFormatting sqref="C253:C259">
    <cfRule type="expression" dxfId="298" priority="314">
      <formula>IF(+(IF(C253&lt;O253,0,IF(C253&gt;P253,0,1)))=0,1)</formula>
    </cfRule>
  </conditionalFormatting>
  <conditionalFormatting sqref="C272:C276">
    <cfRule type="expression" dxfId="297" priority="309">
      <formula>IF(+(IF(C272&lt;O272,0,IF(C272&gt;P272,0,1)))=0,1)</formula>
    </cfRule>
  </conditionalFormatting>
  <conditionalFormatting sqref="C284:C291">
    <cfRule type="expression" dxfId="296" priority="83">
      <formula>IF(+(IF(C284&lt;O284,0,IF(C284&gt;P284,0,1)))=0,1)</formula>
    </cfRule>
  </conditionalFormatting>
  <conditionalFormatting sqref="C295">
    <cfRule type="expression" dxfId="295" priority="80">
      <formula>IF(+(IF(C295&lt;O295,0,IF(C295&gt;P295,0,1)))=0,1)</formula>
    </cfRule>
  </conditionalFormatting>
  <conditionalFormatting sqref="C313:C314">
    <cfRule type="expression" dxfId="294" priority="79">
      <formula>IF(+(IF(C313&lt;O313,0,IF(C313&gt;P313,0,1)))=0,1)</formula>
    </cfRule>
  </conditionalFormatting>
  <conditionalFormatting sqref="C323:C327">
    <cfRule type="expression" dxfId="293" priority="297">
      <formula>IF(+(IF(C323&lt;O323,0,IF(C323&gt;P323,0,1)))=0,1)</formula>
    </cfRule>
  </conditionalFormatting>
  <conditionalFormatting sqref="C339:C340 C342:C343 C345:C348 C350:C353">
    <cfRule type="expression" dxfId="292" priority="289">
      <formula>IF(+(IF(C339&lt;O339,0,IF(C339&gt;P339,0,1)))=0,1)</formula>
    </cfRule>
  </conditionalFormatting>
  <conditionalFormatting sqref="C377">
    <cfRule type="expression" dxfId="291" priority="280">
      <formula>IF(+(IF(C377&lt;O377,0,IF(C377&gt;P377,0,1)))=0,1)</formula>
    </cfRule>
  </conditionalFormatting>
  <conditionalFormatting sqref="C406">
    <cfRule type="expression" dxfId="290" priority="270">
      <formula>IF(+(IF(C406&lt;O406,0,IF(C406&gt;P406,0,1)))=0,1)</formula>
    </cfRule>
  </conditionalFormatting>
  <conditionalFormatting sqref="C422:C467">
    <cfRule type="expression" dxfId="289" priority="263">
      <formula>IF(+(IF(C422&lt;O422,0,IF(C422&gt;P422,0,1)))=0,1)</formula>
    </cfRule>
  </conditionalFormatting>
  <conditionalFormatting sqref="C617:C624">
    <cfRule type="expression" dxfId="288" priority="14318">
      <formula>IF(+(IF(C617&lt;O616,0,IF(C617&gt;P616,0,1)))=0,1)</formula>
    </cfRule>
  </conditionalFormatting>
  <conditionalFormatting sqref="C653">
    <cfRule type="expression" dxfId="287" priority="49">
      <formula>IF(+(IF(C653&lt;O653,0,IF(C653&gt;P653,0,1)))=0,1)</formula>
    </cfRule>
  </conditionalFormatting>
  <conditionalFormatting sqref="C663:C664">
    <cfRule type="expression" dxfId="286" priority="46">
      <formula>IF(+(IF(C663&lt;O663,0,IF(C663&gt;P663,0,1)))=0,1)</formula>
    </cfRule>
  </conditionalFormatting>
  <conditionalFormatting sqref="C687:C695">
    <cfRule type="expression" dxfId="285" priority="227">
      <formula>IF(+(IF(C687&lt;O687,0,IF(C687&gt;P687,0,1)))=0,1)</formula>
    </cfRule>
  </conditionalFormatting>
  <conditionalFormatting sqref="C697">
    <cfRule type="expression" dxfId="284" priority="43">
      <formula>IF(+(IF(C697&lt;O697,0,IF(C697&gt;P697,0,1)))=0,1)</formula>
    </cfRule>
  </conditionalFormatting>
  <conditionalFormatting sqref="C706:C714">
    <cfRule type="expression" dxfId="283" priority="223">
      <formula>IF(+(IF(C706&lt;O706,0,IF(C706&gt;P706,0,1)))=0,1)</formula>
    </cfRule>
  </conditionalFormatting>
  <conditionalFormatting sqref="C718:C727">
    <cfRule type="expression" dxfId="282" priority="220">
      <formula>IF(+(IF(C718&lt;O718,0,IF(C718&gt;P718,0,1)))=0,1)</formula>
    </cfRule>
  </conditionalFormatting>
  <conditionalFormatting sqref="C729:C730">
    <cfRule type="expression" dxfId="281" priority="211">
      <formula>IF(+(IF(C729&lt;O729,0,IF(C729&gt;P729,0,1)))=0,1)</formula>
    </cfRule>
  </conditionalFormatting>
  <conditionalFormatting sqref="C733:C734">
    <cfRule type="expression" dxfId="280" priority="207">
      <formula>IF(+(IF(C733&lt;O733,0,IF(C733&gt;P733,0,1)))=0,1)</formula>
    </cfRule>
  </conditionalFormatting>
  <conditionalFormatting sqref="C743">
    <cfRule type="expression" dxfId="279" priority="205">
      <formula>IF(+(IF(C743&lt;O743,0,IF(C743&gt;P743,0,1)))=0,1)</formula>
    </cfRule>
  </conditionalFormatting>
  <conditionalFormatting sqref="C753">
    <cfRule type="expression" dxfId="278" priority="37">
      <formula>IF(+(IF(C753&lt;O753,0,IF(C753&gt;P753,0,1)))=0,1)</formula>
    </cfRule>
  </conditionalFormatting>
  <conditionalFormatting sqref="C757">
    <cfRule type="expression" dxfId="277" priority="36">
      <formula>IF(+(IF(C757&lt;O757,0,IF(C757&gt;P757,0,1)))=0,1)</formula>
    </cfRule>
  </conditionalFormatting>
  <conditionalFormatting sqref="C759">
    <cfRule type="expression" dxfId="276" priority="203">
      <formula>IF(+(IF(C759&lt;O759,0,IF(C759&gt;P759,0,1)))=0,1)</formula>
    </cfRule>
  </conditionalFormatting>
  <conditionalFormatting sqref="C1592:C1632">
    <cfRule type="expression" dxfId="275" priority="134">
      <formula>IF(+(IF(C1592&lt;O1592,0,IF(C1592&gt;P1592,0,1)))=0,1)</formula>
    </cfRule>
  </conditionalFormatting>
  <conditionalFormatting sqref="C1634:C1652">
    <cfRule type="expression" dxfId="274" priority="135">
      <formula>IF(+(IF(C1634&lt;O1634,0,IF(C1634&gt;P1634,0,1)))=0,1)</formula>
    </cfRule>
  </conditionalFormatting>
  <conditionalFormatting sqref="C1681">
    <cfRule type="expression" dxfId="273" priority="132">
      <formula>IF(+(IF(C1681&lt;O1681,0,IF(C1681&gt;P1681,0,1)))=0,1)</formula>
    </cfRule>
  </conditionalFormatting>
  <conditionalFormatting sqref="C1688">
    <cfRule type="expression" dxfId="272" priority="131">
      <formula>IF(+(IF(C1688&lt;O1688,0,IF(C1688&gt;P1688,0,1)))=0,1)</formula>
    </cfRule>
  </conditionalFormatting>
  <conditionalFormatting sqref="C1690:C1692">
    <cfRule type="expression" dxfId="271" priority="129">
      <formula>IF(+(IF(C1690&lt;O1690,0,IF(C1690&gt;P1690,0,1)))=0,1)</formula>
    </cfRule>
  </conditionalFormatting>
  <conditionalFormatting sqref="C1695:C1697">
    <cfRule type="expression" dxfId="270" priority="128">
      <formula>IF(+(IF(C1695&lt;O1695,0,IF(C1695&gt;P1695,0,1)))=0,1)</formula>
    </cfRule>
  </conditionalFormatting>
  <conditionalFormatting sqref="C1699">
    <cfRule type="expression" dxfId="269" priority="127">
      <formula>IF(+(IF(C1699&lt;O1699,0,IF(C1699&gt;P1699,0,1)))=0,1)</formula>
    </cfRule>
  </conditionalFormatting>
  <conditionalFormatting sqref="C1709">
    <cfRule type="expression" dxfId="268" priority="126">
      <formula>IF(+(IF(C1709&lt;O1709,0,IF(C1709&gt;P1709,0,1)))=0,1)</formula>
    </cfRule>
  </conditionalFormatting>
  <conditionalFormatting sqref="C1759">
    <cfRule type="expression" dxfId="267" priority="119">
      <formula>IF(+(IF(C1759&lt;O1759,0,IF(C1759&gt;P1759,0,1)))=0,1)</formula>
    </cfRule>
  </conditionalFormatting>
  <conditionalFormatting sqref="E17:E20 E22:E24 E27 E29:E31 E33 E381:E449">
    <cfRule type="cellIs" dxfId="266" priority="354" operator="greaterThan">
      <formula>380</formula>
    </cfRule>
  </conditionalFormatting>
  <conditionalFormatting sqref="E36:E50">
    <cfRule type="cellIs" dxfId="265" priority="350" operator="greaterThan">
      <formula>380</formula>
    </cfRule>
  </conditionalFormatting>
  <conditionalFormatting sqref="E52:E70">
    <cfRule type="cellIs" dxfId="264" priority="348" operator="greaterThan">
      <formula>380</formula>
    </cfRule>
  </conditionalFormatting>
  <conditionalFormatting sqref="E72:E129">
    <cfRule type="cellIs" dxfId="263" priority="342" operator="greaterThan">
      <formula>380</formula>
    </cfRule>
  </conditionalFormatting>
  <conditionalFormatting sqref="E131:E133">
    <cfRule type="cellIs" dxfId="262" priority="92" operator="greaterThan">
      <formula>380</formula>
    </cfRule>
  </conditionalFormatting>
  <conditionalFormatting sqref="E135:E141">
    <cfRule type="cellIs" dxfId="261" priority="91" operator="greaterThan">
      <formula>380</formula>
    </cfRule>
  </conditionalFormatting>
  <conditionalFormatting sqref="E143:E147">
    <cfRule type="cellIs" dxfId="260" priority="90" operator="greaterThan">
      <formula>380</formula>
    </cfRule>
  </conditionalFormatting>
  <conditionalFormatting sqref="E149:E170">
    <cfRule type="cellIs" dxfId="259" priority="89" operator="greaterThan">
      <formula>380</formula>
    </cfRule>
  </conditionalFormatting>
  <conditionalFormatting sqref="E176:E273 E275:E317">
    <cfRule type="cellIs" dxfId="258" priority="318" operator="greaterThan">
      <formula>380</formula>
    </cfRule>
  </conditionalFormatting>
  <conditionalFormatting sqref="E323:E329">
    <cfRule type="cellIs" dxfId="257" priority="294" operator="notEqual">
      <formula>"IF(+(IF(E317&lt;S317,0,IF(E317&gt;T317,0,1)))=1,1,0)"</formula>
    </cfRule>
  </conditionalFormatting>
  <conditionalFormatting sqref="E335">
    <cfRule type="cellIs" dxfId="256" priority="291" operator="greaterThan">
      <formula>380</formula>
    </cfRule>
  </conditionalFormatting>
  <conditionalFormatting sqref="E338:E367">
    <cfRule type="cellIs" dxfId="255" priority="77" operator="greaterThan">
      <formula>380</formula>
    </cfRule>
  </conditionalFormatting>
  <conditionalFormatting sqref="E370:E371">
    <cfRule type="cellIs" dxfId="254" priority="76" operator="greaterThan">
      <formula>380</formula>
    </cfRule>
  </conditionalFormatting>
  <conditionalFormatting sqref="E457:E459 E462:E470">
    <cfRule type="cellIs" dxfId="253" priority="259" operator="greaterThan">
      <formula>380</formula>
    </cfRule>
  </conditionalFormatting>
  <conditionalFormatting sqref="E478:E480">
    <cfRule type="cellIs" dxfId="252" priority="75" operator="greaterThan">
      <formula>380</formula>
    </cfRule>
  </conditionalFormatting>
  <conditionalFormatting sqref="E482:E484">
    <cfRule type="cellIs" dxfId="251" priority="74" operator="greaterThan">
      <formula>380</formula>
    </cfRule>
  </conditionalFormatting>
  <conditionalFormatting sqref="E508">
    <cfRule type="cellIs" dxfId="250" priority="258" operator="greaterThan">
      <formula>380</formula>
    </cfRule>
  </conditionalFormatting>
  <conditionalFormatting sqref="E514">
    <cfRule type="cellIs" dxfId="249" priority="73" operator="greaterThan">
      <formula>380</formula>
    </cfRule>
  </conditionalFormatting>
  <conditionalFormatting sqref="E539:E540">
    <cfRule type="cellIs" dxfId="248" priority="72" operator="greaterThan">
      <formula>380</formula>
    </cfRule>
  </conditionalFormatting>
  <conditionalFormatting sqref="E542">
    <cfRule type="cellIs" dxfId="247" priority="71" operator="greaterThan">
      <formula>380</formula>
    </cfRule>
  </conditionalFormatting>
  <conditionalFormatting sqref="E547">
    <cfRule type="cellIs" dxfId="246" priority="70" operator="greaterThan">
      <formula>380</formula>
    </cfRule>
  </conditionalFormatting>
  <conditionalFormatting sqref="E550">
    <cfRule type="cellIs" dxfId="245" priority="69" operator="greaterThan">
      <formula>380</formula>
    </cfRule>
  </conditionalFormatting>
  <conditionalFormatting sqref="E552">
    <cfRule type="cellIs" dxfId="244" priority="68" operator="greaterThan">
      <formula>380</formula>
    </cfRule>
  </conditionalFormatting>
  <conditionalFormatting sqref="E571">
    <cfRule type="cellIs" dxfId="243" priority="63" operator="greaterThan">
      <formula>380</formula>
    </cfRule>
  </conditionalFormatting>
  <conditionalFormatting sqref="E574">
    <cfRule type="cellIs" dxfId="242" priority="58" operator="greaterThan">
      <formula>380</formula>
    </cfRule>
  </conditionalFormatting>
  <conditionalFormatting sqref="E582">
    <cfRule type="cellIs" dxfId="241" priority="57" operator="greaterThan">
      <formula>380</formula>
    </cfRule>
  </conditionalFormatting>
  <conditionalFormatting sqref="E585">
    <cfRule type="cellIs" dxfId="240" priority="56" operator="greaterThan">
      <formula>380</formula>
    </cfRule>
  </conditionalFormatting>
  <conditionalFormatting sqref="E587">
    <cfRule type="cellIs" dxfId="239" priority="55" operator="greaterThan">
      <formula>380</formula>
    </cfRule>
  </conditionalFormatting>
  <conditionalFormatting sqref="E589">
    <cfRule type="cellIs" dxfId="238" priority="54" operator="greaterThan">
      <formula>380</formula>
    </cfRule>
  </conditionalFormatting>
  <conditionalFormatting sqref="E593">
    <cfRule type="cellIs" dxfId="237" priority="53" operator="greaterThan">
      <formula>380</formula>
    </cfRule>
  </conditionalFormatting>
  <conditionalFormatting sqref="E598">
    <cfRule type="cellIs" dxfId="236" priority="52" operator="greaterThan">
      <formula>380</formula>
    </cfRule>
  </conditionalFormatting>
  <conditionalFormatting sqref="E828">
    <cfRule type="cellIs" dxfId="235" priority="196" operator="greaterThan">
      <formula>380</formula>
    </cfRule>
  </conditionalFormatting>
  <conditionalFormatting sqref="E1795">
    <cfRule type="expression" dxfId="234" priority="116">
      <formula>IF(+(IF(E1795&lt;N1795,0,IF(E1795&gt;O1795,0,1)))=0,1)</formula>
    </cfRule>
  </conditionalFormatting>
  <conditionalFormatting sqref="G17:G171 G246:G284 G289:G303">
    <cfRule type="expression" dxfId="233" priority="303">
      <formula>IF(+(IF(G17&lt;Q17,0,IF(G17&gt;R17,0,1)))=0,1)</formula>
    </cfRule>
  </conditionalFormatting>
  <conditionalFormatting sqref="G176:G241">
    <cfRule type="expression" dxfId="232" priority="301">
      <formula>IF(+(IF(G176&lt;Q176,0,IF(G176&gt;R176,0,1)))=0,1)</formula>
    </cfRule>
  </conditionalFormatting>
  <conditionalFormatting sqref="G286:G288">
    <cfRule type="expression" dxfId="231" priority="14316">
      <formula>IF(+(IF(G286&lt;Q285,0,IF(G286&gt;R285,0,1)))=0,1)</formula>
    </cfRule>
  </conditionalFormatting>
  <conditionalFormatting sqref="G305:G317">
    <cfRule type="expression" dxfId="230" priority="299">
      <formula>IF(+(IF(G305&lt;Q305,0,IF(G305&gt;R305,0,1)))=0,1)</formula>
    </cfRule>
  </conditionalFormatting>
  <conditionalFormatting sqref="G331:G341">
    <cfRule type="expression" dxfId="229" priority="290">
      <formula>IF(+(IF(G331&lt;Q331,0,IF(G331&gt;R331,0,1)))=0,1)</formula>
    </cfRule>
  </conditionalFormatting>
  <pageMargins left="0.7" right="0.7" top="0.75" bottom="0.75" header="0.3" footer="0.3"/>
  <pageSetup paperSize="5" scale="47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E7A1-2346-40F9-9AFD-609BD24C94CD}">
  <sheetPr codeName="Sheet9">
    <pageSetUpPr fitToPage="1"/>
  </sheetPr>
  <dimension ref="A1:AE602"/>
  <sheetViews>
    <sheetView zoomScale="80" zoomScaleNormal="80" zoomScaleSheetLayoutView="100" workbookViewId="0">
      <pane ySplit="42" topLeftCell="A441" activePane="bottomLeft" state="frozen"/>
      <selection activeCell="A38" sqref="A38"/>
      <selection pane="bottomLeft" activeCell="D467" sqref="D467"/>
    </sheetView>
  </sheetViews>
  <sheetFormatPr defaultColWidth="9.42578125" defaultRowHeight="15" x14ac:dyDescent="0.25"/>
  <cols>
    <col min="2" max="2" width="14" customWidth="1"/>
    <col min="3" max="3" width="16.42578125" customWidth="1"/>
    <col min="4" max="4" width="13.5703125" style="1" customWidth="1"/>
    <col min="5" max="5" width="8" style="81" customWidth="1"/>
    <col min="6" max="6" width="17.28515625" style="115" customWidth="1"/>
    <col min="7" max="7" width="18.28515625" style="1" customWidth="1"/>
    <col min="8" max="8" width="7.42578125" style="81" customWidth="1"/>
    <col min="9" max="9" width="18.42578125" style="1" customWidth="1"/>
    <col min="10" max="10" width="7" style="81" customWidth="1"/>
    <col min="11" max="11" width="15" style="1" customWidth="1"/>
    <col min="12" max="12" width="6.5703125" style="81" customWidth="1"/>
    <col min="13" max="13" width="25" style="1" customWidth="1"/>
    <col min="14" max="14" width="6.42578125" style="81" customWidth="1"/>
    <col min="15" max="15" width="16.42578125" style="1" hidden="1" customWidth="1"/>
    <col min="16" max="16" width="10.42578125" customWidth="1"/>
    <col min="17" max="17" width="9.42578125" style="10" customWidth="1"/>
    <col min="20" max="20" width="12.5703125" customWidth="1"/>
    <col min="22" max="22" width="10.5703125" customWidth="1"/>
    <col min="23" max="23" width="10" customWidth="1"/>
    <col min="24" max="24" width="9.5703125" customWidth="1"/>
    <col min="26" max="26" width="9.5703125" customWidth="1"/>
    <col min="28" max="28" width="9.42578125" customWidth="1"/>
    <col min="29" max="29" width="16.5703125" customWidth="1"/>
    <col min="30" max="30" width="15.42578125" customWidth="1"/>
  </cols>
  <sheetData>
    <row r="1" spans="2:30" hidden="1" x14ac:dyDescent="0.25">
      <c r="C1" s="13" t="s">
        <v>38</v>
      </c>
      <c r="D1" s="13"/>
      <c r="E1" s="92"/>
      <c r="F1" s="112"/>
      <c r="G1" s="13"/>
      <c r="H1" s="92"/>
      <c r="I1" s="13" t="s">
        <v>39</v>
      </c>
      <c r="J1" s="92"/>
      <c r="K1" s="13"/>
      <c r="L1" s="92"/>
      <c r="M1"/>
      <c r="N1" s="98"/>
      <c r="O1"/>
      <c r="T1" s="27"/>
      <c r="U1" s="475" t="s">
        <v>60</v>
      </c>
      <c r="V1" s="475"/>
      <c r="W1" s="475" t="s">
        <v>61</v>
      </c>
      <c r="X1" s="475"/>
      <c r="Y1" s="475" t="s">
        <v>62</v>
      </c>
      <c r="Z1" s="475"/>
      <c r="AA1" s="475" t="s">
        <v>63</v>
      </c>
      <c r="AB1" s="475"/>
      <c r="AC1" s="475" t="s">
        <v>7</v>
      </c>
      <c r="AD1" s="475"/>
    </row>
    <row r="2" spans="2:30" hidden="1" x14ac:dyDescent="0.25">
      <c r="C2" s="13" t="s">
        <v>40</v>
      </c>
      <c r="D2" s="14"/>
      <c r="E2" s="83"/>
      <c r="F2" s="113"/>
      <c r="G2" s="14"/>
      <c r="H2" s="83"/>
      <c r="I2" s="13" t="s">
        <v>102</v>
      </c>
      <c r="J2" s="95"/>
      <c r="K2" s="14"/>
      <c r="L2" s="83"/>
      <c r="M2"/>
      <c r="N2" s="83"/>
      <c r="O2"/>
      <c r="T2" s="27"/>
      <c r="U2" s="27" t="s">
        <v>52</v>
      </c>
      <c r="V2" s="27" t="s">
        <v>51</v>
      </c>
      <c r="W2" s="27" t="s">
        <v>52</v>
      </c>
      <c r="X2" s="27" t="s">
        <v>51</v>
      </c>
      <c r="Y2" s="27" t="s">
        <v>52</v>
      </c>
      <c r="Z2" s="27" t="s">
        <v>51</v>
      </c>
      <c r="AA2" s="27" t="s">
        <v>52</v>
      </c>
      <c r="AB2" s="27" t="s">
        <v>51</v>
      </c>
      <c r="AC2" s="27" t="s">
        <v>52</v>
      </c>
      <c r="AD2" s="27" t="s">
        <v>51</v>
      </c>
    </row>
    <row r="3" spans="2:30" hidden="1" x14ac:dyDescent="0.25">
      <c r="C3" s="13" t="s">
        <v>47</v>
      </c>
      <c r="D3" s="14"/>
      <c r="E3" s="83"/>
      <c r="F3" s="113"/>
      <c r="G3" s="14"/>
      <c r="H3" s="83"/>
      <c r="I3" s="13" t="s">
        <v>102</v>
      </c>
      <c r="J3" s="95"/>
      <c r="K3" s="14"/>
      <c r="L3" s="83"/>
      <c r="M3"/>
      <c r="N3" s="83"/>
      <c r="O3"/>
      <c r="T3" s="28" t="s">
        <v>68</v>
      </c>
      <c r="U3" s="28">
        <v>40</v>
      </c>
      <c r="V3" s="28">
        <v>1080</v>
      </c>
      <c r="W3" s="28"/>
      <c r="X3" s="28"/>
      <c r="Y3" s="28">
        <v>1.7</v>
      </c>
      <c r="Z3" s="28">
        <v>2.5</v>
      </c>
      <c r="AA3" s="28">
        <v>0</v>
      </c>
      <c r="AB3" s="28">
        <v>5</v>
      </c>
      <c r="AC3" s="28">
        <v>1</v>
      </c>
      <c r="AD3" s="28">
        <v>8</v>
      </c>
    </row>
    <row r="4" spans="2:30" hidden="1" x14ac:dyDescent="0.25">
      <c r="D4"/>
      <c r="E4" s="83"/>
      <c r="F4" s="113"/>
      <c r="G4"/>
      <c r="H4" s="83"/>
      <c r="I4"/>
      <c r="J4" s="83"/>
      <c r="K4"/>
      <c r="L4" s="83"/>
      <c r="M4"/>
      <c r="N4" s="83"/>
      <c r="O4"/>
      <c r="T4" s="28" t="s">
        <v>69</v>
      </c>
      <c r="U4" s="28"/>
      <c r="V4" s="28">
        <v>1080</v>
      </c>
      <c r="W4" s="28"/>
      <c r="X4" s="28"/>
      <c r="Y4" s="28">
        <v>1.7</v>
      </c>
      <c r="Z4" s="28">
        <v>2.5</v>
      </c>
      <c r="AA4" s="28">
        <v>0</v>
      </c>
      <c r="AB4" s="28">
        <v>5</v>
      </c>
      <c r="AC4" s="28">
        <v>1</v>
      </c>
      <c r="AD4" s="28">
        <v>8</v>
      </c>
    </row>
    <row r="5" spans="2:30" ht="15" hidden="1" customHeight="1" x14ac:dyDescent="0.25">
      <c r="B5" s="544" t="s">
        <v>46</v>
      </c>
      <c r="C5" s="13" t="s">
        <v>41</v>
      </c>
      <c r="D5" s="14"/>
      <c r="E5" s="83"/>
      <c r="F5" s="113">
        <v>200</v>
      </c>
      <c r="G5"/>
      <c r="H5" s="83"/>
      <c r="I5"/>
      <c r="J5" s="83"/>
      <c r="K5"/>
      <c r="L5" s="83"/>
      <c r="M5"/>
      <c r="N5" s="83"/>
      <c r="O5"/>
      <c r="T5" s="28" t="s">
        <v>70</v>
      </c>
      <c r="U5" s="28"/>
      <c r="V5" s="28">
        <v>1080</v>
      </c>
      <c r="W5" s="28"/>
      <c r="X5" s="28"/>
      <c r="Y5" s="28">
        <v>1.7</v>
      </c>
      <c r="Z5" s="28">
        <v>2.5</v>
      </c>
      <c r="AA5" s="28">
        <v>0</v>
      </c>
      <c r="AB5" s="28">
        <v>5</v>
      </c>
      <c r="AC5" s="28">
        <v>1</v>
      </c>
      <c r="AD5" s="28">
        <v>8</v>
      </c>
    </row>
    <row r="6" spans="2:30" hidden="1" x14ac:dyDescent="0.25">
      <c r="B6" s="544"/>
      <c r="C6" s="13" t="s">
        <v>42</v>
      </c>
      <c r="D6" s="14"/>
      <c r="E6" s="83"/>
      <c r="F6" s="113">
        <v>400</v>
      </c>
      <c r="G6"/>
      <c r="H6" s="83"/>
      <c r="I6"/>
      <c r="J6" s="83"/>
      <c r="K6"/>
      <c r="L6" s="83"/>
      <c r="M6"/>
      <c r="N6" s="83"/>
      <c r="O6"/>
      <c r="T6" s="28" t="s">
        <v>71</v>
      </c>
      <c r="U6" s="28"/>
      <c r="V6" s="28">
        <v>1080</v>
      </c>
      <c r="W6" s="28"/>
      <c r="X6" s="28"/>
      <c r="Y6" s="28">
        <v>1.7</v>
      </c>
      <c r="Z6" s="28">
        <v>2.5</v>
      </c>
      <c r="AA6" s="28">
        <v>0</v>
      </c>
      <c r="AB6" s="28">
        <v>5</v>
      </c>
      <c r="AC6" s="28">
        <v>1</v>
      </c>
      <c r="AD6" s="28">
        <v>8</v>
      </c>
    </row>
    <row r="7" spans="2:30" hidden="1" x14ac:dyDescent="0.25">
      <c r="B7" s="544"/>
      <c r="C7" s="13" t="s">
        <v>43</v>
      </c>
      <c r="D7" s="14"/>
      <c r="E7" s="83"/>
      <c r="F7" s="113">
        <v>600</v>
      </c>
      <c r="G7"/>
      <c r="H7" s="83"/>
      <c r="I7"/>
      <c r="J7" s="83"/>
      <c r="K7"/>
      <c r="L7" s="83"/>
      <c r="M7"/>
      <c r="N7" s="83"/>
      <c r="O7"/>
      <c r="T7" s="28" t="s">
        <v>72</v>
      </c>
      <c r="U7" s="28"/>
      <c r="V7" s="28">
        <v>1080</v>
      </c>
      <c r="W7" s="28"/>
      <c r="X7" s="28"/>
      <c r="Y7" s="28">
        <v>1.7</v>
      </c>
      <c r="Z7" s="28">
        <v>2.5</v>
      </c>
      <c r="AA7" s="28">
        <v>0</v>
      </c>
      <c r="AB7" s="28">
        <v>5</v>
      </c>
      <c r="AC7" s="28">
        <v>1</v>
      </c>
      <c r="AD7" s="28">
        <v>8</v>
      </c>
    </row>
    <row r="8" spans="2:30" hidden="1" x14ac:dyDescent="0.25">
      <c r="B8" s="544"/>
      <c r="C8" s="13" t="s">
        <v>44</v>
      </c>
      <c r="D8" s="14"/>
      <c r="E8" s="83"/>
      <c r="F8" s="114" t="s">
        <v>45</v>
      </c>
      <c r="G8" s="15"/>
      <c r="H8" s="93"/>
      <c r="I8" s="14"/>
      <c r="J8" s="83"/>
      <c r="K8" s="14"/>
      <c r="L8" s="83"/>
      <c r="M8"/>
      <c r="N8" s="83"/>
      <c r="O8"/>
      <c r="T8" s="28" t="s">
        <v>73</v>
      </c>
      <c r="U8" s="28"/>
      <c r="V8" s="28">
        <v>1080</v>
      </c>
      <c r="W8" s="28"/>
      <c r="X8" s="28"/>
      <c r="Y8" s="28">
        <v>1.7</v>
      </c>
      <c r="Z8" s="28">
        <v>2.5</v>
      </c>
      <c r="AA8" s="28">
        <v>0</v>
      </c>
      <c r="AB8" s="28">
        <v>5</v>
      </c>
      <c r="AC8" s="28">
        <v>1</v>
      </c>
      <c r="AD8" s="28">
        <v>8</v>
      </c>
    </row>
    <row r="9" spans="2:30" hidden="1" x14ac:dyDescent="0.25">
      <c r="B9" s="231"/>
      <c r="C9" s="13"/>
      <c r="D9" s="14"/>
      <c r="E9" s="83"/>
      <c r="F9" s="114"/>
      <c r="G9" s="15"/>
      <c r="H9" s="93"/>
      <c r="I9" s="14"/>
      <c r="J9" s="83"/>
      <c r="K9" s="14"/>
      <c r="L9" s="83"/>
      <c r="M9"/>
      <c r="N9" s="83"/>
      <c r="O9"/>
      <c r="T9" s="28" t="s">
        <v>74</v>
      </c>
      <c r="U9" s="28"/>
      <c r="V9" s="28">
        <v>1080</v>
      </c>
      <c r="W9" s="28"/>
      <c r="X9" s="28"/>
      <c r="Y9" s="28">
        <v>1.7</v>
      </c>
      <c r="Z9" s="28">
        <v>2.5</v>
      </c>
      <c r="AA9" s="28">
        <v>0</v>
      </c>
      <c r="AB9" s="28">
        <v>5</v>
      </c>
      <c r="AC9" s="28">
        <v>1</v>
      </c>
      <c r="AD9" s="28">
        <v>8</v>
      </c>
    </row>
    <row r="10" spans="2:30" hidden="1" x14ac:dyDescent="0.25">
      <c r="B10" s="231"/>
      <c r="C10" s="13"/>
      <c r="D10" s="14"/>
      <c r="E10" s="83"/>
      <c r="F10" s="114"/>
      <c r="G10" s="15"/>
      <c r="H10" s="93"/>
      <c r="I10" s="14"/>
      <c r="J10" s="83"/>
      <c r="K10" s="14"/>
      <c r="L10" s="83"/>
      <c r="M10"/>
      <c r="N10" s="83"/>
      <c r="O10"/>
      <c r="T10" s="28" t="s">
        <v>75</v>
      </c>
      <c r="U10" s="28"/>
      <c r="V10" s="28">
        <v>1080</v>
      </c>
      <c r="W10" s="28"/>
      <c r="X10" s="28"/>
      <c r="Y10" s="28">
        <v>1.7</v>
      </c>
      <c r="Z10" s="28">
        <v>2.5</v>
      </c>
      <c r="AA10" s="28">
        <v>0</v>
      </c>
      <c r="AB10" s="28">
        <v>5</v>
      </c>
      <c r="AC10" s="28">
        <v>1</v>
      </c>
      <c r="AD10" s="28">
        <v>8</v>
      </c>
    </row>
    <row r="11" spans="2:30" hidden="1" x14ac:dyDescent="0.25">
      <c r="B11" s="231"/>
      <c r="C11" s="13"/>
      <c r="D11" s="14"/>
      <c r="E11" s="83"/>
      <c r="F11" s="114"/>
      <c r="G11" s="15"/>
      <c r="H11" s="93"/>
      <c r="I11" s="14"/>
      <c r="J11" s="83"/>
      <c r="K11" s="14"/>
      <c r="L11" s="83"/>
      <c r="M11"/>
      <c r="N11" s="83"/>
      <c r="O11"/>
      <c r="T11" s="28" t="s">
        <v>76</v>
      </c>
      <c r="U11" s="28">
        <v>40</v>
      </c>
      <c r="V11" s="28">
        <v>1080</v>
      </c>
      <c r="W11" s="28"/>
      <c r="X11" s="28"/>
      <c r="Y11" s="28">
        <v>1.8</v>
      </c>
      <c r="Z11" s="28">
        <v>2.7</v>
      </c>
      <c r="AA11" s="28">
        <v>0</v>
      </c>
      <c r="AB11" s="28">
        <v>5</v>
      </c>
      <c r="AC11" s="28">
        <v>1</v>
      </c>
      <c r="AD11" s="44">
        <v>11</v>
      </c>
    </row>
    <row r="12" spans="2:30" hidden="1" x14ac:dyDescent="0.25">
      <c r="B12" s="231"/>
      <c r="C12" s="13"/>
      <c r="D12" s="14"/>
      <c r="E12" s="83"/>
      <c r="F12" s="114"/>
      <c r="G12" s="15"/>
      <c r="H12" s="93"/>
      <c r="I12" s="14"/>
      <c r="J12" s="83"/>
      <c r="K12" s="14"/>
      <c r="L12" s="83"/>
      <c r="M12"/>
      <c r="N12" s="83"/>
      <c r="O12"/>
      <c r="T12" s="28" t="s">
        <v>77</v>
      </c>
      <c r="U12" s="28"/>
      <c r="V12" s="28">
        <v>1080</v>
      </c>
      <c r="W12" s="28"/>
      <c r="X12" s="28"/>
      <c r="Y12" s="28">
        <v>1.8</v>
      </c>
      <c r="Z12" s="28">
        <v>2.7</v>
      </c>
      <c r="AA12" s="28">
        <v>0</v>
      </c>
      <c r="AB12" s="28">
        <v>5</v>
      </c>
      <c r="AC12" s="28">
        <v>1</v>
      </c>
      <c r="AD12" s="44">
        <v>11</v>
      </c>
    </row>
    <row r="13" spans="2:30" hidden="1" x14ac:dyDescent="0.25">
      <c r="B13" s="231"/>
      <c r="C13" s="13"/>
      <c r="D13" s="14"/>
      <c r="E13" s="83"/>
      <c r="F13" s="114"/>
      <c r="G13" s="15"/>
      <c r="H13" s="93"/>
      <c r="I13" s="14"/>
      <c r="J13" s="83"/>
      <c r="K13" s="14"/>
      <c r="L13" s="83"/>
      <c r="M13"/>
      <c r="N13" s="83"/>
      <c r="O13"/>
      <c r="T13" s="28" t="s">
        <v>78</v>
      </c>
      <c r="U13" s="28"/>
      <c r="V13" s="28">
        <v>1080</v>
      </c>
      <c r="W13" s="28"/>
      <c r="X13" s="28"/>
      <c r="Y13" s="28">
        <v>1.8</v>
      </c>
      <c r="Z13" s="28">
        <v>2.7</v>
      </c>
      <c r="AA13" s="28">
        <v>0</v>
      </c>
      <c r="AB13" s="28">
        <v>5</v>
      </c>
      <c r="AC13" s="28">
        <v>1</v>
      </c>
      <c r="AD13" s="44">
        <v>11</v>
      </c>
    </row>
    <row r="14" spans="2:30" hidden="1" x14ac:dyDescent="0.25">
      <c r="B14" s="231"/>
      <c r="C14" s="13"/>
      <c r="D14" s="14"/>
      <c r="E14" s="83"/>
      <c r="F14" s="114"/>
      <c r="G14" s="15"/>
      <c r="H14" s="93"/>
      <c r="I14" s="14"/>
      <c r="J14" s="83"/>
      <c r="K14" s="14"/>
      <c r="L14" s="83"/>
      <c r="M14"/>
      <c r="N14" s="83"/>
      <c r="O14"/>
      <c r="T14" s="28" t="s">
        <v>79</v>
      </c>
      <c r="U14" s="28"/>
      <c r="V14" s="28">
        <v>1080</v>
      </c>
      <c r="W14" s="28"/>
      <c r="X14" s="28"/>
      <c r="Y14" s="28">
        <v>1.8</v>
      </c>
      <c r="Z14" s="28">
        <v>2.7</v>
      </c>
      <c r="AA14" s="28">
        <v>0</v>
      </c>
      <c r="AB14" s="28">
        <v>5</v>
      </c>
      <c r="AC14" s="28">
        <v>1</v>
      </c>
      <c r="AD14" s="44">
        <v>11</v>
      </c>
    </row>
    <row r="15" spans="2:30" hidden="1" x14ac:dyDescent="0.25">
      <c r="B15" s="231"/>
      <c r="C15" s="13"/>
      <c r="D15" s="14"/>
      <c r="E15" s="83"/>
      <c r="F15" s="114"/>
      <c r="G15" s="15"/>
      <c r="H15" s="93"/>
      <c r="I15" s="14"/>
      <c r="J15" s="83"/>
      <c r="K15" s="14"/>
      <c r="L15" s="83"/>
      <c r="M15"/>
      <c r="N15" s="83"/>
      <c r="O15"/>
      <c r="T15" s="28" t="s">
        <v>80</v>
      </c>
      <c r="U15" s="28"/>
      <c r="V15" s="28">
        <v>1080</v>
      </c>
      <c r="W15" s="28"/>
      <c r="X15" s="28"/>
      <c r="Y15" s="28">
        <v>1.8</v>
      </c>
      <c r="Z15" s="28">
        <v>2.7</v>
      </c>
      <c r="AA15" s="28">
        <v>0</v>
      </c>
      <c r="AB15" s="28">
        <v>5</v>
      </c>
      <c r="AC15" s="28">
        <v>1</v>
      </c>
      <c r="AD15" s="44">
        <v>11</v>
      </c>
    </row>
    <row r="16" spans="2:30" hidden="1" x14ac:dyDescent="0.25">
      <c r="B16" s="231"/>
      <c r="C16" s="13"/>
      <c r="D16" s="14"/>
      <c r="E16" s="83"/>
      <c r="F16" s="114"/>
      <c r="G16" s="15"/>
      <c r="H16" s="93"/>
      <c r="I16" s="14"/>
      <c r="J16" s="83"/>
      <c r="K16" s="14"/>
      <c r="L16" s="83"/>
      <c r="M16"/>
      <c r="N16" s="83"/>
      <c r="O16"/>
      <c r="T16" s="28" t="s">
        <v>81</v>
      </c>
      <c r="U16" s="28"/>
      <c r="V16" s="28">
        <v>1080</v>
      </c>
      <c r="W16" s="28"/>
      <c r="X16" s="28"/>
      <c r="Y16" s="28">
        <v>1.8</v>
      </c>
      <c r="Z16" s="28">
        <v>2.7</v>
      </c>
      <c r="AA16" s="28">
        <v>0</v>
      </c>
      <c r="AB16" s="28">
        <v>5</v>
      </c>
      <c r="AC16" s="28">
        <v>1</v>
      </c>
      <c r="AD16" s="44">
        <v>11</v>
      </c>
    </row>
    <row r="17" spans="2:30" hidden="1" x14ac:dyDescent="0.25">
      <c r="B17" s="231"/>
      <c r="C17" s="13"/>
      <c r="D17" s="14"/>
      <c r="E17" s="83"/>
      <c r="F17" s="114"/>
      <c r="G17" s="15"/>
      <c r="H17" s="93"/>
      <c r="I17" s="14"/>
      <c r="J17" s="83"/>
      <c r="K17" s="14"/>
      <c r="L17" s="83"/>
      <c r="M17"/>
      <c r="N17" s="83"/>
      <c r="O17"/>
      <c r="T17" s="28" t="s">
        <v>82</v>
      </c>
      <c r="U17" s="28"/>
      <c r="V17" s="28">
        <v>1080</v>
      </c>
      <c r="W17" s="28"/>
      <c r="X17" s="28"/>
      <c r="Y17" s="28">
        <v>1.8</v>
      </c>
      <c r="Z17" s="28">
        <v>2.7</v>
      </c>
      <c r="AA17" s="28">
        <v>0</v>
      </c>
      <c r="AB17" s="28">
        <v>5</v>
      </c>
      <c r="AC17" s="28">
        <v>1</v>
      </c>
      <c r="AD17" s="44">
        <v>11</v>
      </c>
    </row>
    <row r="18" spans="2:30" hidden="1" x14ac:dyDescent="0.25">
      <c r="B18" s="231"/>
      <c r="C18" s="13"/>
      <c r="D18" s="14"/>
      <c r="E18" s="83"/>
      <c r="F18" s="114"/>
      <c r="G18" s="15"/>
      <c r="H18" s="93"/>
      <c r="I18" s="14"/>
      <c r="J18" s="83"/>
      <c r="K18" s="14"/>
      <c r="L18" s="83"/>
      <c r="M18"/>
      <c r="N18" s="83"/>
      <c r="O18"/>
      <c r="T18" s="28" t="s">
        <v>83</v>
      </c>
      <c r="U18" s="28"/>
      <c r="V18" s="28">
        <v>1080</v>
      </c>
      <c r="W18" s="28"/>
      <c r="X18" s="28"/>
      <c r="Y18" s="28">
        <v>1.8</v>
      </c>
      <c r="Z18" s="28">
        <v>2.7</v>
      </c>
      <c r="AA18" s="28">
        <v>0</v>
      </c>
      <c r="AB18" s="28">
        <v>5</v>
      </c>
      <c r="AC18" s="28">
        <v>1</v>
      </c>
      <c r="AD18" s="44">
        <v>11</v>
      </c>
    </row>
    <row r="19" spans="2:30" hidden="1" x14ac:dyDescent="0.25">
      <c r="B19" s="231"/>
      <c r="C19" s="13"/>
      <c r="D19" s="14"/>
      <c r="E19" s="83"/>
      <c r="F19" s="114"/>
      <c r="G19" s="15"/>
      <c r="H19" s="93"/>
      <c r="I19" s="14"/>
      <c r="J19" s="83"/>
      <c r="K19" s="14"/>
      <c r="L19" s="83"/>
      <c r="M19"/>
      <c r="N19" s="83"/>
      <c r="O19"/>
      <c r="T19" s="28" t="s">
        <v>92</v>
      </c>
      <c r="U19" s="28">
        <v>40</v>
      </c>
      <c r="V19" s="28">
        <v>1080</v>
      </c>
      <c r="W19" s="30"/>
      <c r="X19" s="30"/>
      <c r="Y19" s="28">
        <v>3</v>
      </c>
      <c r="Z19" s="28">
        <v>5</v>
      </c>
      <c r="AA19" s="28">
        <v>0</v>
      </c>
      <c r="AB19" s="28">
        <v>5</v>
      </c>
      <c r="AC19" s="28">
        <v>1</v>
      </c>
      <c r="AD19" s="28">
        <v>6</v>
      </c>
    </row>
    <row r="20" spans="2:30" hidden="1" x14ac:dyDescent="0.25">
      <c r="B20" s="231"/>
      <c r="C20" s="13"/>
      <c r="D20" s="14"/>
      <c r="E20" s="83"/>
      <c r="F20" s="114"/>
      <c r="G20" s="15"/>
      <c r="H20" s="93"/>
      <c r="I20" s="14"/>
      <c r="J20" s="83"/>
      <c r="K20" s="14"/>
      <c r="L20" s="83"/>
      <c r="M20"/>
      <c r="N20" s="83"/>
      <c r="O20"/>
      <c r="T20" s="28" t="s">
        <v>93</v>
      </c>
      <c r="U20" s="28"/>
      <c r="V20" s="28">
        <v>1080</v>
      </c>
      <c r="W20" s="28"/>
      <c r="X20" s="30"/>
      <c r="Y20" s="28">
        <v>3</v>
      </c>
      <c r="Z20" s="28">
        <v>5</v>
      </c>
      <c r="AA20" s="28">
        <v>0</v>
      </c>
      <c r="AB20" s="28">
        <v>5</v>
      </c>
      <c r="AC20" s="28">
        <v>1</v>
      </c>
      <c r="AD20" s="28">
        <v>6</v>
      </c>
    </row>
    <row r="21" spans="2:30" hidden="1" x14ac:dyDescent="0.25">
      <c r="B21" s="231"/>
      <c r="C21" s="13"/>
      <c r="D21" s="14"/>
      <c r="E21" s="83"/>
      <c r="F21" s="114"/>
      <c r="G21" s="15"/>
      <c r="H21" s="93"/>
      <c r="I21" s="14"/>
      <c r="J21" s="83"/>
      <c r="K21" s="14"/>
      <c r="L21" s="83"/>
      <c r="M21"/>
      <c r="N21" s="83"/>
      <c r="O21"/>
      <c r="T21" s="28" t="s">
        <v>94</v>
      </c>
      <c r="U21" s="28"/>
      <c r="V21" s="28">
        <v>1080</v>
      </c>
      <c r="W21" s="30"/>
      <c r="X21" s="30"/>
      <c r="Y21" s="28">
        <v>3</v>
      </c>
      <c r="Z21" s="28">
        <v>5</v>
      </c>
      <c r="AA21" s="28">
        <v>0</v>
      </c>
      <c r="AB21" s="28">
        <v>5</v>
      </c>
      <c r="AC21" s="28">
        <v>1</v>
      </c>
      <c r="AD21" s="28">
        <v>6</v>
      </c>
    </row>
    <row r="22" spans="2:30" hidden="1" x14ac:dyDescent="0.25">
      <c r="B22" s="231"/>
      <c r="C22" s="13"/>
      <c r="D22" s="14"/>
      <c r="E22" s="83"/>
      <c r="F22" s="114"/>
      <c r="G22" s="15"/>
      <c r="H22" s="93"/>
      <c r="I22" s="14"/>
      <c r="J22" s="83"/>
      <c r="K22" s="14"/>
      <c r="L22" s="83"/>
      <c r="M22"/>
      <c r="N22" s="83"/>
      <c r="O22"/>
      <c r="T22" s="28" t="s">
        <v>95</v>
      </c>
      <c r="U22" s="28"/>
      <c r="V22" s="28">
        <v>1080</v>
      </c>
      <c r="W22" s="30"/>
      <c r="X22" s="30"/>
      <c r="Y22" s="28">
        <v>3</v>
      </c>
      <c r="Z22" s="28">
        <v>5</v>
      </c>
      <c r="AA22" s="28">
        <v>0</v>
      </c>
      <c r="AB22" s="28">
        <v>5</v>
      </c>
      <c r="AC22" s="28">
        <v>1</v>
      </c>
      <c r="AD22" s="28">
        <v>6</v>
      </c>
    </row>
    <row r="23" spans="2:30" hidden="1" x14ac:dyDescent="0.25">
      <c r="B23" s="231"/>
      <c r="C23" s="13"/>
      <c r="D23" s="14"/>
      <c r="E23" s="83"/>
      <c r="F23" s="114"/>
      <c r="G23" s="15"/>
      <c r="H23" s="93"/>
      <c r="I23" s="14"/>
      <c r="J23" s="83"/>
      <c r="K23" s="14"/>
      <c r="L23" s="83"/>
      <c r="M23"/>
      <c r="N23" s="83"/>
      <c r="O23"/>
      <c r="T23" s="28" t="s">
        <v>96</v>
      </c>
      <c r="U23" s="28"/>
      <c r="V23" s="28">
        <v>1080</v>
      </c>
      <c r="W23" s="30"/>
      <c r="X23" s="30"/>
      <c r="Y23" s="28">
        <v>3</v>
      </c>
      <c r="Z23" s="28">
        <v>5</v>
      </c>
      <c r="AA23" s="28">
        <v>0</v>
      </c>
      <c r="AB23" s="28">
        <v>5</v>
      </c>
      <c r="AC23" s="28">
        <v>1</v>
      </c>
      <c r="AD23" s="28">
        <v>6</v>
      </c>
    </row>
    <row r="24" spans="2:30" hidden="1" x14ac:dyDescent="0.25">
      <c r="B24" s="231"/>
      <c r="C24" s="13"/>
      <c r="D24" s="14"/>
      <c r="E24" s="83"/>
      <c r="F24" s="114"/>
      <c r="G24" s="15"/>
      <c r="H24" s="93"/>
      <c r="I24" s="14"/>
      <c r="J24" s="83"/>
      <c r="K24" s="14"/>
      <c r="L24" s="83"/>
      <c r="M24"/>
      <c r="N24" s="83"/>
      <c r="O24"/>
      <c r="T24" s="28" t="s">
        <v>97</v>
      </c>
      <c r="U24" s="28"/>
      <c r="V24" s="28">
        <v>1080</v>
      </c>
      <c r="W24" s="30"/>
      <c r="X24" s="30"/>
      <c r="Y24" s="28">
        <v>3</v>
      </c>
      <c r="Z24" s="28">
        <v>5</v>
      </c>
      <c r="AA24" s="28">
        <v>0</v>
      </c>
      <c r="AB24" s="28">
        <v>5</v>
      </c>
      <c r="AC24" s="28">
        <v>1</v>
      </c>
      <c r="AD24" s="28">
        <v>6</v>
      </c>
    </row>
    <row r="25" spans="2:30" hidden="1" x14ac:dyDescent="0.25">
      <c r="B25" s="231"/>
      <c r="C25" s="13"/>
      <c r="D25" s="14"/>
      <c r="E25" s="83"/>
      <c r="F25" s="114"/>
      <c r="G25" s="15"/>
      <c r="H25" s="93"/>
      <c r="I25" s="14"/>
      <c r="J25" s="83"/>
      <c r="K25" s="14"/>
      <c r="L25" s="83"/>
      <c r="M25"/>
      <c r="N25" s="83"/>
      <c r="O25"/>
      <c r="T25" s="28" t="s">
        <v>98</v>
      </c>
      <c r="U25" s="28"/>
      <c r="V25" s="28">
        <v>1080</v>
      </c>
      <c r="W25" s="30"/>
      <c r="X25" s="30"/>
      <c r="Y25" s="28">
        <v>3</v>
      </c>
      <c r="Z25" s="28">
        <v>5</v>
      </c>
      <c r="AA25" s="28">
        <v>0</v>
      </c>
      <c r="AB25" s="28">
        <v>5</v>
      </c>
      <c r="AC25" s="28">
        <v>1</v>
      </c>
      <c r="AD25" s="28">
        <v>6</v>
      </c>
    </row>
    <row r="26" spans="2:30" hidden="1" x14ac:dyDescent="0.25">
      <c r="B26" s="231"/>
      <c r="C26" s="13"/>
      <c r="D26" s="14"/>
      <c r="E26" s="83"/>
      <c r="F26" s="114"/>
      <c r="G26" s="15"/>
      <c r="H26" s="93"/>
      <c r="I26" s="14"/>
      <c r="J26" s="83"/>
      <c r="K26" s="14"/>
      <c r="L26" s="83"/>
      <c r="M26"/>
      <c r="N26" s="83"/>
      <c r="O26"/>
      <c r="T26" s="28" t="s">
        <v>99</v>
      </c>
      <c r="U26" s="28"/>
      <c r="V26" s="28">
        <v>1080</v>
      </c>
      <c r="W26" s="30"/>
      <c r="X26" s="30"/>
      <c r="Y26" s="28">
        <v>3</v>
      </c>
      <c r="Z26" s="28">
        <v>5</v>
      </c>
      <c r="AA26" s="28">
        <v>0</v>
      </c>
      <c r="AB26" s="28">
        <v>5</v>
      </c>
      <c r="AC26" s="28">
        <v>1</v>
      </c>
      <c r="AD26" s="28">
        <v>6</v>
      </c>
    </row>
    <row r="27" spans="2:30" hidden="1" x14ac:dyDescent="0.25">
      <c r="B27" s="231"/>
      <c r="C27" s="13"/>
      <c r="D27" s="14"/>
      <c r="E27" s="83"/>
      <c r="F27" s="114"/>
      <c r="G27" s="15"/>
      <c r="H27" s="93"/>
      <c r="I27" s="14"/>
      <c r="J27" s="83"/>
      <c r="K27" s="14"/>
      <c r="L27" s="83"/>
      <c r="M27"/>
      <c r="N27" s="83"/>
      <c r="O27"/>
      <c r="T27" s="28" t="s">
        <v>84</v>
      </c>
      <c r="U27" s="28">
        <v>40</v>
      </c>
      <c r="V27" s="28">
        <v>1080</v>
      </c>
      <c r="W27" s="28"/>
      <c r="X27" s="28"/>
      <c r="Y27" s="28">
        <v>3</v>
      </c>
      <c r="Z27" s="28">
        <v>5</v>
      </c>
      <c r="AA27" s="28">
        <v>0</v>
      </c>
      <c r="AB27" s="28">
        <v>5</v>
      </c>
      <c r="AC27" s="28">
        <v>1</v>
      </c>
      <c r="AD27" s="28">
        <v>5</v>
      </c>
    </row>
    <row r="28" spans="2:30" hidden="1" x14ac:dyDescent="0.25">
      <c r="B28" s="231"/>
      <c r="C28" s="13"/>
      <c r="D28" s="14"/>
      <c r="E28" s="83"/>
      <c r="F28" s="114"/>
      <c r="G28" s="15"/>
      <c r="H28" s="93"/>
      <c r="I28" s="14"/>
      <c r="J28" s="83"/>
      <c r="K28" s="14"/>
      <c r="L28" s="83"/>
      <c r="M28"/>
      <c r="N28" s="83"/>
      <c r="O28"/>
      <c r="T28" s="28" t="s">
        <v>85</v>
      </c>
      <c r="U28" s="28"/>
      <c r="V28" s="28">
        <v>1080</v>
      </c>
      <c r="W28" s="28"/>
      <c r="X28" s="28"/>
      <c r="Y28" s="28">
        <v>3</v>
      </c>
      <c r="Z28" s="28">
        <v>5</v>
      </c>
      <c r="AA28" s="28">
        <v>0</v>
      </c>
      <c r="AB28" s="28">
        <v>5</v>
      </c>
      <c r="AC28" s="28">
        <v>1</v>
      </c>
      <c r="AD28" s="28">
        <v>5</v>
      </c>
    </row>
    <row r="29" spans="2:30" hidden="1" x14ac:dyDescent="0.25">
      <c r="B29" s="231"/>
      <c r="C29" s="13"/>
      <c r="D29" s="14"/>
      <c r="E29" s="83"/>
      <c r="F29" s="114"/>
      <c r="G29" s="15"/>
      <c r="H29" s="93"/>
      <c r="I29" s="14"/>
      <c r="J29" s="83"/>
      <c r="K29" s="14"/>
      <c r="L29" s="83"/>
      <c r="M29"/>
      <c r="N29" s="83"/>
      <c r="O29"/>
      <c r="T29" s="28" t="s">
        <v>86</v>
      </c>
      <c r="U29" s="28"/>
      <c r="V29" s="28">
        <v>1080</v>
      </c>
      <c r="W29" s="28"/>
      <c r="X29" s="28"/>
      <c r="Y29" s="28">
        <v>3</v>
      </c>
      <c r="Z29" s="28">
        <v>5</v>
      </c>
      <c r="AA29" s="28">
        <v>0</v>
      </c>
      <c r="AB29" s="28">
        <v>5</v>
      </c>
      <c r="AC29" s="28">
        <v>1</v>
      </c>
      <c r="AD29" s="28">
        <v>5</v>
      </c>
    </row>
    <row r="30" spans="2:30" hidden="1" x14ac:dyDescent="0.25">
      <c r="B30" s="231"/>
      <c r="C30" s="13"/>
      <c r="D30" s="14"/>
      <c r="E30" s="83"/>
      <c r="F30" s="114"/>
      <c r="G30" s="15"/>
      <c r="H30" s="93"/>
      <c r="I30" s="14"/>
      <c r="J30" s="83"/>
      <c r="K30" s="14"/>
      <c r="L30" s="83"/>
      <c r="M30"/>
      <c r="N30" s="83"/>
      <c r="O30"/>
      <c r="T30" s="28" t="s">
        <v>87</v>
      </c>
      <c r="U30" s="28"/>
      <c r="V30" s="28">
        <v>1080</v>
      </c>
      <c r="W30" s="28"/>
      <c r="X30" s="28"/>
      <c r="Y30" s="28">
        <v>3</v>
      </c>
      <c r="Z30" s="28">
        <v>5</v>
      </c>
      <c r="AA30" s="28">
        <v>0</v>
      </c>
      <c r="AB30" s="28">
        <v>5</v>
      </c>
      <c r="AC30" s="28">
        <v>1</v>
      </c>
      <c r="AD30" s="28">
        <v>5</v>
      </c>
    </row>
    <row r="31" spans="2:30" hidden="1" x14ac:dyDescent="0.25">
      <c r="B31" s="231"/>
      <c r="C31" s="13"/>
      <c r="D31" s="14"/>
      <c r="E31" s="83"/>
      <c r="F31" s="114"/>
      <c r="G31" s="15"/>
      <c r="H31" s="93"/>
      <c r="I31" s="14"/>
      <c r="J31" s="83"/>
      <c r="K31" s="14"/>
      <c r="L31" s="83"/>
      <c r="M31"/>
      <c r="N31" s="83"/>
      <c r="O31"/>
      <c r="T31" s="28" t="s">
        <v>88</v>
      </c>
      <c r="U31" s="28"/>
      <c r="V31" s="28">
        <v>1080</v>
      </c>
      <c r="W31" s="28"/>
      <c r="X31" s="28"/>
      <c r="Y31" s="28">
        <v>3</v>
      </c>
      <c r="Z31" s="28">
        <v>5</v>
      </c>
      <c r="AA31" s="28">
        <v>0</v>
      </c>
      <c r="AB31" s="28">
        <v>5</v>
      </c>
      <c r="AC31" s="28">
        <v>1</v>
      </c>
      <c r="AD31" s="28">
        <v>5</v>
      </c>
    </row>
    <row r="32" spans="2:30" hidden="1" x14ac:dyDescent="0.25">
      <c r="B32" s="231"/>
      <c r="C32" s="13"/>
      <c r="D32" s="14"/>
      <c r="E32" s="83"/>
      <c r="F32" s="114"/>
      <c r="G32" s="15"/>
      <c r="H32" s="93"/>
      <c r="I32" s="14"/>
      <c r="J32" s="83"/>
      <c r="K32" s="14"/>
      <c r="L32" s="83"/>
      <c r="M32"/>
      <c r="N32" s="83"/>
      <c r="O32"/>
      <c r="T32" s="28" t="s">
        <v>89</v>
      </c>
      <c r="U32" s="28"/>
      <c r="V32" s="28">
        <v>1080</v>
      </c>
      <c r="W32" s="28"/>
      <c r="X32" s="28"/>
      <c r="Y32" s="28">
        <v>3</v>
      </c>
      <c r="Z32" s="28">
        <v>5</v>
      </c>
      <c r="AA32" s="28">
        <v>0</v>
      </c>
      <c r="AB32" s="28">
        <v>5</v>
      </c>
      <c r="AC32" s="28">
        <v>1</v>
      </c>
      <c r="AD32" s="28">
        <v>5</v>
      </c>
    </row>
    <row r="33" spans="1:30" hidden="1" x14ac:dyDescent="0.25">
      <c r="B33" s="231"/>
      <c r="C33" s="13"/>
      <c r="D33" s="14"/>
      <c r="E33" s="83"/>
      <c r="F33" s="114"/>
      <c r="G33" s="15"/>
      <c r="H33" s="93"/>
      <c r="I33" s="14"/>
      <c r="J33" s="83"/>
      <c r="K33" s="14"/>
      <c r="L33" s="83"/>
      <c r="M33"/>
      <c r="N33" s="83"/>
      <c r="O33"/>
      <c r="T33" s="28" t="s">
        <v>90</v>
      </c>
      <c r="U33" s="28"/>
      <c r="V33" s="28">
        <v>1080</v>
      </c>
      <c r="W33" s="28"/>
      <c r="X33" s="28"/>
      <c r="Y33" s="28">
        <v>3</v>
      </c>
      <c r="Z33" s="28">
        <v>5</v>
      </c>
      <c r="AA33" s="28">
        <v>0</v>
      </c>
      <c r="AB33" s="28">
        <v>5</v>
      </c>
      <c r="AC33" s="28">
        <v>1</v>
      </c>
      <c r="AD33" s="28">
        <v>5</v>
      </c>
    </row>
    <row r="34" spans="1:30" hidden="1" x14ac:dyDescent="0.25">
      <c r="B34" s="231"/>
      <c r="C34" s="13"/>
      <c r="D34" s="14"/>
      <c r="E34" s="83"/>
      <c r="F34" s="114"/>
      <c r="G34" s="15"/>
      <c r="H34" s="93"/>
      <c r="I34" s="14"/>
      <c r="J34" s="83"/>
      <c r="K34" s="14"/>
      <c r="L34" s="83"/>
      <c r="M34"/>
      <c r="N34" s="83"/>
      <c r="O34"/>
      <c r="T34" s="28" t="s">
        <v>91</v>
      </c>
      <c r="U34" s="28"/>
      <c r="V34" s="28">
        <v>1080</v>
      </c>
      <c r="W34" s="28"/>
      <c r="X34" s="28"/>
      <c r="Y34" s="28">
        <v>3</v>
      </c>
      <c r="Z34" s="28">
        <v>5</v>
      </c>
      <c r="AA34" s="28">
        <v>0</v>
      </c>
      <c r="AB34" s="28">
        <v>5</v>
      </c>
      <c r="AC34" s="28">
        <v>1</v>
      </c>
      <c r="AD34" s="28">
        <v>5</v>
      </c>
    </row>
    <row r="35" spans="1:30" hidden="1" x14ac:dyDescent="0.25">
      <c r="D35"/>
      <c r="E35" s="83"/>
      <c r="F35" s="113"/>
      <c r="G35"/>
      <c r="H35" s="83"/>
      <c r="I35"/>
      <c r="J35" s="83"/>
      <c r="K35"/>
      <c r="L35" s="83"/>
      <c r="M35"/>
      <c r="N35" s="83"/>
      <c r="O35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x14ac:dyDescent="0.25"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</row>
    <row r="37" spans="1:30" x14ac:dyDescent="0.25"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</row>
    <row r="38" spans="1:30" x14ac:dyDescent="0.25"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247"/>
    </row>
    <row r="39" spans="1:30" x14ac:dyDescent="0.25"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T39" s="25" t="str">
        <f t="shared" ref="T39:T40" si="0">LEFT(C39,9)</f>
        <v/>
      </c>
      <c r="U39" s="25" t="e">
        <f t="shared" ref="U39:U40" si="1">VLOOKUP($T39,$T$3:$AD$34,2,FALSE)</f>
        <v>#N/A</v>
      </c>
      <c r="V39" s="25" t="e">
        <f t="shared" ref="V39:V40" si="2">VLOOKUP($T39,$T$3:$AD$34,3,FALSE)</f>
        <v>#N/A</v>
      </c>
      <c r="W39" s="45">
        <f t="shared" ref="W39:W40" si="3">$F39/1.1</f>
        <v>0</v>
      </c>
      <c r="X39" s="45">
        <f t="shared" ref="X39:X40" si="4">$F39*1.1</f>
        <v>0</v>
      </c>
      <c r="Y39" s="25" t="e">
        <f t="shared" ref="Y39:Y40" si="5">VLOOKUP($T39,$T$3:$AD$34,6,FALSE)</f>
        <v>#N/A</v>
      </c>
      <c r="Z39" s="25" t="e">
        <f t="shared" ref="Z39:Z40" si="6">VLOOKUP($T39,$T$3:$AD$34,7,FALSE)</f>
        <v>#N/A</v>
      </c>
      <c r="AA39" s="25" t="e">
        <f t="shared" ref="AA39:AA40" si="7">VLOOKUP($T39,$T$3:$AD$34,8,FALSE)</f>
        <v>#N/A</v>
      </c>
      <c r="AB39" s="25" t="e">
        <f t="shared" ref="AB39:AB40" si="8">VLOOKUP($T39,$T$3:$AD$34,9,FALSE)</f>
        <v>#N/A</v>
      </c>
      <c r="AC39" s="25" t="e">
        <f t="shared" ref="AC39:AC40" si="9">VLOOKUP($T39,$T$3:$AD$34,10,FALSE)</f>
        <v>#N/A</v>
      </c>
      <c r="AD39" s="25" t="e">
        <f t="shared" ref="AD39:AD40" si="10">VLOOKUP($T39,$T$3:$AD$34,11,FALSE)</f>
        <v>#N/A</v>
      </c>
    </row>
    <row r="40" spans="1:30" x14ac:dyDescent="0.25">
      <c r="E40" s="1"/>
      <c r="F40" s="22"/>
      <c r="H40" s="1"/>
      <c r="J40" s="1"/>
      <c r="L40" s="1"/>
      <c r="N40" s="1"/>
      <c r="T40" s="25" t="str">
        <f t="shared" si="0"/>
        <v/>
      </c>
      <c r="U40" s="25" t="e">
        <f t="shared" si="1"/>
        <v>#N/A</v>
      </c>
      <c r="V40" s="25" t="e">
        <f t="shared" si="2"/>
        <v>#N/A</v>
      </c>
      <c r="W40" s="45">
        <f t="shared" si="3"/>
        <v>0</v>
      </c>
      <c r="X40" s="45">
        <f t="shared" si="4"/>
        <v>0</v>
      </c>
      <c r="Y40" s="25" t="e">
        <f t="shared" si="5"/>
        <v>#N/A</v>
      </c>
      <c r="Z40" s="25" t="e">
        <f t="shared" si="6"/>
        <v>#N/A</v>
      </c>
      <c r="AA40" s="25" t="e">
        <f t="shared" si="7"/>
        <v>#N/A</v>
      </c>
      <c r="AB40" s="25" t="e">
        <f t="shared" si="8"/>
        <v>#N/A</v>
      </c>
      <c r="AC40" s="25" t="e">
        <f t="shared" si="9"/>
        <v>#N/A</v>
      </c>
      <c r="AD40" s="25" t="e">
        <f t="shared" si="10"/>
        <v>#N/A</v>
      </c>
    </row>
    <row r="41" spans="1:30" x14ac:dyDescent="0.25">
      <c r="E41" s="1"/>
      <c r="F41" s="22"/>
      <c r="H41" s="1"/>
      <c r="J41" s="1"/>
      <c r="L41" s="1"/>
      <c r="N41" s="1"/>
      <c r="T41" s="25" t="str">
        <f t="shared" ref="T41:T43" si="11">LEFT(C41,9)</f>
        <v/>
      </c>
      <c r="U41" s="25" t="e">
        <f t="shared" ref="U41:U43" si="12">VLOOKUP($T41,$T$3:$AD$34,2,FALSE)</f>
        <v>#N/A</v>
      </c>
      <c r="V41" s="25" t="e">
        <f t="shared" ref="V41:V43" si="13">VLOOKUP($T41,$T$3:$AD$34,3,FALSE)</f>
        <v>#N/A</v>
      </c>
      <c r="W41" s="45">
        <f t="shared" ref="W41:W43" si="14">$F41/1.1</f>
        <v>0</v>
      </c>
      <c r="X41" s="45">
        <f t="shared" ref="X41:X43" si="15">$F41*1.1</f>
        <v>0</v>
      </c>
      <c r="Y41" s="25" t="e">
        <f t="shared" ref="Y41:Y43" si="16">VLOOKUP($T41,$T$3:$AD$34,6,FALSE)</f>
        <v>#N/A</v>
      </c>
      <c r="Z41" s="25" t="e">
        <f t="shared" ref="Z41:Z43" si="17">VLOOKUP($T41,$T$3:$AD$34,7,FALSE)</f>
        <v>#N/A</v>
      </c>
      <c r="AA41" s="25" t="e">
        <f t="shared" ref="AA41:AA43" si="18">VLOOKUP($T41,$T$3:$AD$34,8,FALSE)</f>
        <v>#N/A</v>
      </c>
      <c r="AB41" s="25" t="e">
        <f t="shared" ref="AB41:AB43" si="19">VLOOKUP($T41,$T$3:$AD$34,9,FALSE)</f>
        <v>#N/A</v>
      </c>
      <c r="AC41" s="25" t="e">
        <f t="shared" ref="AC41:AC43" si="20">VLOOKUP($T41,$T$3:$AD$34,10,FALSE)</f>
        <v>#N/A</v>
      </c>
      <c r="AD41" s="25" t="e">
        <f t="shared" ref="AD41:AD43" si="21">VLOOKUP($T41,$T$3:$AD$34,11,FALSE)</f>
        <v>#N/A</v>
      </c>
    </row>
    <row r="42" spans="1:30" ht="30" x14ac:dyDescent="0.25">
      <c r="A42" s="7" t="s">
        <v>18</v>
      </c>
      <c r="B42" s="7" t="s">
        <v>19</v>
      </c>
      <c r="C42" s="7" t="s">
        <v>29</v>
      </c>
      <c r="D42" s="17" t="s">
        <v>4</v>
      </c>
      <c r="E42" s="70"/>
      <c r="F42" s="232" t="s">
        <v>454</v>
      </c>
      <c r="G42" s="67" t="s">
        <v>101</v>
      </c>
      <c r="H42" s="70"/>
      <c r="I42" s="67" t="s">
        <v>5</v>
      </c>
      <c r="J42" s="70"/>
      <c r="K42" s="67" t="s">
        <v>6</v>
      </c>
      <c r="L42" s="70"/>
      <c r="M42" s="218" t="s">
        <v>7</v>
      </c>
      <c r="N42" s="70"/>
      <c r="O42" s="89" t="s">
        <v>8</v>
      </c>
      <c r="P42" s="9" t="s">
        <v>20</v>
      </c>
      <c r="T42" s="25" t="str">
        <f t="shared" si="11"/>
        <v>Product</v>
      </c>
      <c r="U42" s="25" t="e">
        <f t="shared" si="12"/>
        <v>#N/A</v>
      </c>
      <c r="V42" s="25" t="e">
        <f t="shared" si="13"/>
        <v>#N/A</v>
      </c>
      <c r="W42" s="45" t="e">
        <f t="shared" si="14"/>
        <v>#VALUE!</v>
      </c>
      <c r="X42" s="45" t="e">
        <f t="shared" si="15"/>
        <v>#VALUE!</v>
      </c>
      <c r="Y42" s="25" t="e">
        <f t="shared" si="16"/>
        <v>#N/A</v>
      </c>
      <c r="Z42" s="25" t="e">
        <f t="shared" si="17"/>
        <v>#N/A</v>
      </c>
      <c r="AA42" s="25" t="e">
        <f t="shared" si="18"/>
        <v>#N/A</v>
      </c>
      <c r="AB42" s="25" t="e">
        <f t="shared" si="19"/>
        <v>#N/A</v>
      </c>
      <c r="AC42" s="25" t="e">
        <f t="shared" si="20"/>
        <v>#N/A</v>
      </c>
      <c r="AD42" s="25" t="e">
        <f t="shared" si="21"/>
        <v>#N/A</v>
      </c>
    </row>
    <row r="43" spans="1:30" x14ac:dyDescent="0.25">
      <c r="A43" s="338">
        <v>46015</v>
      </c>
      <c r="B43" s="339" t="s">
        <v>450</v>
      </c>
      <c r="C43" s="339" t="s">
        <v>70</v>
      </c>
      <c r="D43" s="340">
        <v>341</v>
      </c>
      <c r="E43" s="389">
        <f t="shared" ref="E43:E68" si="22">IF(+(IF(D43&lt;U43,0,IF(D43&gt;V43,0,1)))=1,1,0)</f>
        <v>1</v>
      </c>
      <c r="F43" s="342">
        <v>131.69999999999999</v>
      </c>
      <c r="G43" s="345">
        <v>132</v>
      </c>
      <c r="H43" s="390">
        <f t="shared" ref="H43:H68" si="23">IF(+(IF(G43&lt;W43,0,IF(G43&gt;X43,0,1)))=1,1,0)</f>
        <v>1</v>
      </c>
      <c r="I43" s="84">
        <v>1.95</v>
      </c>
      <c r="J43" s="47">
        <f t="shared" ref="J43:J62" si="24">IF(+(IF(I43&lt;Y43,0,IF(I43&gt;Z43,0,1)))=1,1,0)</f>
        <v>1</v>
      </c>
      <c r="K43" s="337">
        <v>1.2</v>
      </c>
      <c r="L43" s="343">
        <f t="shared" ref="L43:L46" si="25">IF(+(IF(K43&lt;AA43,0,IF(K43&gt;AB43,0,1)))=1,1,0)</f>
        <v>1</v>
      </c>
      <c r="M43" s="85">
        <v>13</v>
      </c>
      <c r="N43" s="47">
        <f>IF(+(IF(M43&lt;AC43,0,IF(M43&gt;AD43,0,1)))=1,1,0)</f>
        <v>0</v>
      </c>
      <c r="O43" s="377"/>
      <c r="P43" s="300">
        <f t="shared" ref="P43" si="26">IF(+(IF(D43&lt;U43,0,IF(D43&gt;V43,0,1)))+(IF(G43&lt;W43,0,IF(G43&gt;X43,0,1)))+(IF(I43&lt;Y43,0,IF(I43&gt;Z43,0,1)))+(IF(K43&lt;AA43,0,IF(K43&gt;AB43,0,1)))+(IF(M43&lt;AC43,0,IF(M43&gt;AD43,0,1)))=5,1,0)</f>
        <v>0</v>
      </c>
      <c r="T43" s="25" t="str">
        <f t="shared" si="11"/>
        <v>CARIB3</v>
      </c>
      <c r="U43" s="25">
        <f t="shared" si="12"/>
        <v>0</v>
      </c>
      <c r="V43" s="25">
        <f t="shared" si="13"/>
        <v>1080</v>
      </c>
      <c r="W43" s="45">
        <f t="shared" si="14"/>
        <v>119.72727272727271</v>
      </c>
      <c r="X43" s="45">
        <f t="shared" si="15"/>
        <v>144.87</v>
      </c>
      <c r="Y43" s="25">
        <f t="shared" si="16"/>
        <v>1.7</v>
      </c>
      <c r="Z43" s="25">
        <f t="shared" si="17"/>
        <v>2.5</v>
      </c>
      <c r="AA43" s="25">
        <f t="shared" si="18"/>
        <v>0</v>
      </c>
      <c r="AB43" s="25">
        <f t="shared" si="19"/>
        <v>5</v>
      </c>
      <c r="AC43" s="25">
        <f t="shared" si="20"/>
        <v>1</v>
      </c>
      <c r="AD43" s="25">
        <f t="shared" si="21"/>
        <v>8</v>
      </c>
    </row>
    <row r="44" spans="1:30" x14ac:dyDescent="0.25">
      <c r="A44" s="338">
        <v>46020</v>
      </c>
      <c r="B44" s="339" t="s">
        <v>448</v>
      </c>
      <c r="C44" s="339" t="s">
        <v>71</v>
      </c>
      <c r="D44" s="340">
        <v>477</v>
      </c>
      <c r="E44" s="389">
        <f t="shared" si="22"/>
        <v>1</v>
      </c>
      <c r="F44" s="342">
        <v>182.2</v>
      </c>
      <c r="G44" s="345">
        <v>185</v>
      </c>
      <c r="H44" s="390">
        <f t="shared" si="23"/>
        <v>1</v>
      </c>
      <c r="I44" s="84">
        <v>1.89</v>
      </c>
      <c r="J44" s="47">
        <f t="shared" si="24"/>
        <v>1</v>
      </c>
      <c r="K44" s="337">
        <v>1.2</v>
      </c>
      <c r="L44" s="343">
        <f t="shared" si="25"/>
        <v>1</v>
      </c>
      <c r="M44" s="85">
        <v>7</v>
      </c>
      <c r="N44" s="47">
        <f>IF(+(IF(M44&lt;AC44,0,IF(M44&gt;AD44,0,1)))=1,1,0)</f>
        <v>1</v>
      </c>
      <c r="O44" s="377"/>
      <c r="P44" s="300">
        <f t="shared" ref="P44" si="27">IF(+(IF(D44&lt;U44,0,IF(D44&gt;V44,0,1)))+(IF(G44&lt;W44,0,IF(G44&gt;X44,0,1)))+(IF(I44&lt;Y44,0,IF(I44&gt;Z44,0,1)))+(IF(K44&lt;AA44,0,IF(K44&gt;AB44,0,1)))+(IF(M44&lt;AC44,0,IF(M44&gt;AD44,0,1)))=5,1,0)</f>
        <v>1</v>
      </c>
      <c r="T44" s="25" t="str">
        <f t="shared" ref="T44:T46" si="28">LEFT(C44,9)</f>
        <v>CARIB4</v>
      </c>
      <c r="U44" s="25">
        <f t="shared" ref="U44:U110" si="29">VLOOKUP($T44,$T$3:$AD$34,2,FALSE)</f>
        <v>0</v>
      </c>
      <c r="V44" s="25">
        <f t="shared" ref="V44:V110" si="30">VLOOKUP($T44,$T$3:$AD$34,3,FALSE)</f>
        <v>1080</v>
      </c>
      <c r="W44" s="45">
        <f t="shared" ref="W44:W110" si="31">$F44/1.1</f>
        <v>165.63636363636363</v>
      </c>
      <c r="X44" s="45">
        <f t="shared" ref="X44:X110" si="32">$F44*1.1</f>
        <v>200.42000000000002</v>
      </c>
      <c r="Y44" s="25">
        <f t="shared" ref="Y44:Y110" si="33">VLOOKUP($T44,$T$3:$AD$34,6,FALSE)</f>
        <v>1.7</v>
      </c>
      <c r="Z44" s="25">
        <f t="shared" ref="Z44:Z110" si="34">VLOOKUP($T44,$T$3:$AD$34,7,FALSE)</f>
        <v>2.5</v>
      </c>
      <c r="AA44" s="25">
        <f t="shared" ref="AA44:AA110" si="35">VLOOKUP($T44,$T$3:$AD$34,8,FALSE)</f>
        <v>0</v>
      </c>
      <c r="AB44" s="25">
        <f t="shared" ref="AB44:AB110" si="36">VLOOKUP($T44,$T$3:$AD$34,9,FALSE)</f>
        <v>5</v>
      </c>
      <c r="AC44" s="25">
        <f t="shared" ref="AC44:AC110" si="37">VLOOKUP($T44,$T$3:$AD$34,10,FALSE)</f>
        <v>1</v>
      </c>
      <c r="AD44" s="25">
        <f t="shared" ref="AD44:AD110" si="38">VLOOKUP($T44,$T$3:$AD$34,11,FALSE)</f>
        <v>8</v>
      </c>
    </row>
    <row r="45" spans="1:30" x14ac:dyDescent="0.25">
      <c r="A45" s="338">
        <v>46021</v>
      </c>
      <c r="B45" s="339" t="s">
        <v>483</v>
      </c>
      <c r="C45" s="339" t="s">
        <v>75</v>
      </c>
      <c r="D45" s="340">
        <v>1084</v>
      </c>
      <c r="E45" s="389">
        <f t="shared" si="22"/>
        <v>0</v>
      </c>
      <c r="F45" s="342">
        <v>456.8</v>
      </c>
      <c r="G45" s="345">
        <v>456</v>
      </c>
      <c r="H45" s="390">
        <f t="shared" si="23"/>
        <v>1</v>
      </c>
      <c r="I45" s="84">
        <v>1.55</v>
      </c>
      <c r="J45" s="47">
        <f t="shared" si="24"/>
        <v>0</v>
      </c>
      <c r="K45" s="337">
        <v>2.4</v>
      </c>
      <c r="L45" s="343">
        <f t="shared" si="25"/>
        <v>1</v>
      </c>
      <c r="M45" s="85">
        <v>8</v>
      </c>
      <c r="N45" s="47">
        <f t="shared" ref="N45:N49" si="39">IF(+(IF(M45&lt;AC45,0,IF(M45&gt;AD45,0,1)))=1,1,0)</f>
        <v>1</v>
      </c>
      <c r="O45" s="377"/>
      <c r="P45" s="300">
        <f t="shared" ref="P45" si="40">IF(+(IF(D45&lt;U45,0,IF(D45&gt;V45,0,1)))+(IF(G45&lt;W45,0,IF(G45&gt;X45,0,1)))+(IF(I45&lt;Y45,0,IF(I45&gt;Z45,0,1)))+(IF(K45&lt;AA45,0,IF(K45&gt;AB45,0,1)))+(IF(M45&lt;AC45,0,IF(M45&gt;AD45,0,1)))=5,1,0)</f>
        <v>0</v>
      </c>
      <c r="T45" s="25" t="str">
        <f t="shared" si="28"/>
        <v>CARIB8</v>
      </c>
      <c r="U45" s="25">
        <f t="shared" si="29"/>
        <v>0</v>
      </c>
      <c r="V45" s="25">
        <f t="shared" si="30"/>
        <v>1080</v>
      </c>
      <c r="W45" s="45">
        <f t="shared" si="31"/>
        <v>415.27272727272725</v>
      </c>
      <c r="X45" s="45">
        <f t="shared" si="32"/>
        <v>502.48000000000008</v>
      </c>
      <c r="Y45" s="25">
        <f t="shared" si="33"/>
        <v>1.7</v>
      </c>
      <c r="Z45" s="25">
        <f t="shared" si="34"/>
        <v>2.5</v>
      </c>
      <c r="AA45" s="25">
        <f t="shared" si="35"/>
        <v>0</v>
      </c>
      <c r="AB45" s="25">
        <f t="shared" si="36"/>
        <v>5</v>
      </c>
      <c r="AC45" s="25">
        <f t="shared" si="37"/>
        <v>1</v>
      </c>
      <c r="AD45" s="25">
        <f t="shared" si="38"/>
        <v>8</v>
      </c>
    </row>
    <row r="46" spans="1:30" x14ac:dyDescent="0.25">
      <c r="A46" s="338">
        <v>46022</v>
      </c>
      <c r="B46" s="339" t="s">
        <v>444</v>
      </c>
      <c r="C46" s="339" t="s">
        <v>83</v>
      </c>
      <c r="D46" s="340">
        <v>1079</v>
      </c>
      <c r="E46" s="389">
        <f t="shared" si="22"/>
        <v>1</v>
      </c>
      <c r="F46" s="342">
        <v>304.8</v>
      </c>
      <c r="G46" s="345">
        <v>305</v>
      </c>
      <c r="H46" s="390">
        <f t="shared" si="23"/>
        <v>1</v>
      </c>
      <c r="I46" s="84">
        <v>2.1280000000000001</v>
      </c>
      <c r="J46" s="47">
        <f t="shared" si="24"/>
        <v>1</v>
      </c>
      <c r="K46" s="337">
        <v>1.2</v>
      </c>
      <c r="L46" s="343">
        <f t="shared" si="25"/>
        <v>1</v>
      </c>
      <c r="M46" s="85">
        <v>14</v>
      </c>
      <c r="N46" s="47">
        <f t="shared" si="39"/>
        <v>0</v>
      </c>
      <c r="O46" s="377"/>
      <c r="P46" s="300">
        <f t="shared" ref="P46:P53" si="41">IF(+(IF(D46&lt;U46,0,IF(D46&gt;V46,0,1)))+(IF(G46&lt;W46,0,IF(G46&gt;X46,0,1)))+(IF(I46&lt;Y46,0,IF(I46&gt;Z46,0,1)))+(IF(K46&lt;AA46,0,IF(K46&gt;AB46,0,1)))+(IF(M46&lt;AC46,0,IF(M46&gt;AD46,0,1)))=5,1,0)</f>
        <v>0</v>
      </c>
      <c r="T46" s="25" t="str">
        <f t="shared" si="28"/>
        <v>STAG8</v>
      </c>
      <c r="U46" s="25">
        <f t="shared" si="29"/>
        <v>0</v>
      </c>
      <c r="V46" s="25">
        <f t="shared" si="30"/>
        <v>1080</v>
      </c>
      <c r="W46" s="45">
        <f t="shared" si="31"/>
        <v>277.09090909090907</v>
      </c>
      <c r="X46" s="45">
        <f t="shared" si="32"/>
        <v>335.28000000000003</v>
      </c>
      <c r="Y46" s="25">
        <f t="shared" si="33"/>
        <v>1.8</v>
      </c>
      <c r="Z46" s="25">
        <f t="shared" si="34"/>
        <v>2.7</v>
      </c>
      <c r="AA46" s="25">
        <f t="shared" si="35"/>
        <v>0</v>
      </c>
      <c r="AB46" s="25">
        <f t="shared" si="36"/>
        <v>5</v>
      </c>
      <c r="AC46" s="25">
        <f t="shared" si="37"/>
        <v>1</v>
      </c>
      <c r="AD46" s="25">
        <f t="shared" si="38"/>
        <v>11</v>
      </c>
    </row>
    <row r="47" spans="1:30" x14ac:dyDescent="0.25">
      <c r="A47" s="35">
        <v>46024</v>
      </c>
      <c r="B47" s="34" t="s">
        <v>449</v>
      </c>
      <c r="C47" s="34" t="s">
        <v>71</v>
      </c>
      <c r="D47" s="20">
        <v>482</v>
      </c>
      <c r="E47" s="107">
        <f t="shared" si="22"/>
        <v>1</v>
      </c>
      <c r="F47" s="91">
        <v>326.39999999999998</v>
      </c>
      <c r="G47" s="68">
        <v>328</v>
      </c>
      <c r="H47" s="73">
        <f t="shared" si="23"/>
        <v>1</v>
      </c>
      <c r="I47" s="84">
        <v>2.46</v>
      </c>
      <c r="J47" s="48">
        <f t="shared" si="24"/>
        <v>1</v>
      </c>
      <c r="K47" s="346"/>
      <c r="L47" s="48"/>
      <c r="M47" s="85">
        <v>8</v>
      </c>
      <c r="N47" s="47">
        <f t="shared" si="39"/>
        <v>1</v>
      </c>
      <c r="O47" s="90"/>
      <c r="P47" s="300">
        <f t="shared" si="41"/>
        <v>1</v>
      </c>
      <c r="T47" s="25" t="str">
        <f t="shared" ref="T47:T51" si="42">LEFT(C47,9)</f>
        <v>CARIB4</v>
      </c>
      <c r="U47" s="25">
        <f t="shared" si="29"/>
        <v>0</v>
      </c>
      <c r="V47" s="25">
        <f t="shared" si="30"/>
        <v>1080</v>
      </c>
      <c r="W47" s="45">
        <f t="shared" si="31"/>
        <v>296.72727272727269</v>
      </c>
      <c r="X47" s="45">
        <f t="shared" si="32"/>
        <v>359.04</v>
      </c>
      <c r="Y47" s="25">
        <f t="shared" si="33"/>
        <v>1.7</v>
      </c>
      <c r="Z47" s="25">
        <f t="shared" si="34"/>
        <v>2.5</v>
      </c>
      <c r="AA47" s="25">
        <f t="shared" si="35"/>
        <v>0</v>
      </c>
      <c r="AB47" s="25">
        <f t="shared" si="36"/>
        <v>5</v>
      </c>
      <c r="AC47" s="25">
        <f t="shared" si="37"/>
        <v>1</v>
      </c>
      <c r="AD47" s="25">
        <f t="shared" si="38"/>
        <v>8</v>
      </c>
    </row>
    <row r="48" spans="1:30" x14ac:dyDescent="0.25">
      <c r="A48" s="282">
        <v>46031</v>
      </c>
      <c r="B48" s="38" t="s">
        <v>439</v>
      </c>
      <c r="C48" s="38" t="s">
        <v>77</v>
      </c>
      <c r="D48" s="120">
        <f>59+57</f>
        <v>116</v>
      </c>
      <c r="E48" s="107">
        <f t="shared" si="22"/>
        <v>1</v>
      </c>
      <c r="F48" s="96" t="s">
        <v>446</v>
      </c>
      <c r="G48" s="68"/>
      <c r="H48" s="73"/>
      <c r="I48" s="84">
        <v>1.9079999999999999</v>
      </c>
      <c r="J48" s="47">
        <f t="shared" si="24"/>
        <v>1</v>
      </c>
      <c r="K48" s="94"/>
      <c r="L48" s="48"/>
      <c r="M48" s="299">
        <v>11</v>
      </c>
      <c r="N48" s="47">
        <f t="shared" si="39"/>
        <v>1</v>
      </c>
      <c r="O48" s="90"/>
      <c r="P48" s="417">
        <v>1</v>
      </c>
      <c r="T48" s="25" t="str">
        <f t="shared" si="42"/>
        <v>STAG2</v>
      </c>
      <c r="U48" s="25">
        <f t="shared" si="29"/>
        <v>0</v>
      </c>
      <c r="V48" s="25">
        <f t="shared" si="30"/>
        <v>1080</v>
      </c>
      <c r="W48" s="45" t="e">
        <f t="shared" si="31"/>
        <v>#VALUE!</v>
      </c>
      <c r="X48" s="45" t="e">
        <f t="shared" si="32"/>
        <v>#VALUE!</v>
      </c>
      <c r="Y48" s="25">
        <f t="shared" si="33"/>
        <v>1.8</v>
      </c>
      <c r="Z48" s="25">
        <f t="shared" si="34"/>
        <v>2.7</v>
      </c>
      <c r="AA48" s="25">
        <f t="shared" si="35"/>
        <v>0</v>
      </c>
      <c r="AB48" s="25">
        <f t="shared" si="36"/>
        <v>5</v>
      </c>
      <c r="AC48" s="25">
        <f t="shared" si="37"/>
        <v>1</v>
      </c>
      <c r="AD48" s="25">
        <f t="shared" si="38"/>
        <v>11</v>
      </c>
    </row>
    <row r="49" spans="1:30" x14ac:dyDescent="0.25">
      <c r="A49" s="282">
        <v>46030</v>
      </c>
      <c r="B49" s="38" t="s">
        <v>443</v>
      </c>
      <c r="C49" s="38" t="s">
        <v>91</v>
      </c>
      <c r="D49" s="120">
        <v>1802</v>
      </c>
      <c r="E49" s="107">
        <f t="shared" si="22"/>
        <v>0</v>
      </c>
      <c r="F49" s="96">
        <v>365.6</v>
      </c>
      <c r="G49" s="68">
        <v>366</v>
      </c>
      <c r="H49" s="73">
        <f t="shared" si="23"/>
        <v>1</v>
      </c>
      <c r="I49" s="130"/>
      <c r="J49" s="47"/>
      <c r="K49" s="94">
        <v>2.75</v>
      </c>
      <c r="L49" s="48">
        <f t="shared" ref="L49:L54" si="43">IF(+(IF(K49&lt;AA49,0,IF(K49&gt;AB49,0,1)))=1,1,0)</f>
        <v>1</v>
      </c>
      <c r="M49" s="299">
        <v>3</v>
      </c>
      <c r="N49" s="47">
        <f t="shared" si="39"/>
        <v>1</v>
      </c>
      <c r="O49" s="90"/>
      <c r="P49" s="300">
        <f t="shared" si="41"/>
        <v>0</v>
      </c>
      <c r="T49" s="25" t="str">
        <f t="shared" si="42"/>
        <v>MACKESON8</v>
      </c>
      <c r="U49" s="25">
        <f t="shared" si="29"/>
        <v>0</v>
      </c>
      <c r="V49" s="25">
        <f t="shared" si="30"/>
        <v>1080</v>
      </c>
      <c r="W49" s="45">
        <f t="shared" si="31"/>
        <v>332.36363636363637</v>
      </c>
      <c r="X49" s="45">
        <f t="shared" si="32"/>
        <v>402.16000000000008</v>
      </c>
      <c r="Y49" s="25">
        <f t="shared" si="33"/>
        <v>3</v>
      </c>
      <c r="Z49" s="25">
        <f t="shared" si="34"/>
        <v>5</v>
      </c>
      <c r="AA49" s="25">
        <f t="shared" si="35"/>
        <v>0</v>
      </c>
      <c r="AB49" s="25">
        <f t="shared" si="36"/>
        <v>5</v>
      </c>
      <c r="AC49" s="25">
        <f t="shared" si="37"/>
        <v>1</v>
      </c>
      <c r="AD49" s="25">
        <f t="shared" si="38"/>
        <v>5</v>
      </c>
    </row>
    <row r="50" spans="1:30" ht="15.75" customHeight="1" x14ac:dyDescent="0.25">
      <c r="A50" s="282">
        <v>46031</v>
      </c>
      <c r="B50" s="38" t="s">
        <v>438</v>
      </c>
      <c r="C50" s="38" t="s">
        <v>75</v>
      </c>
      <c r="D50" s="120">
        <v>1304</v>
      </c>
      <c r="E50" s="107">
        <f t="shared" si="22"/>
        <v>0</v>
      </c>
      <c r="F50" s="96">
        <v>507.2</v>
      </c>
      <c r="G50" s="68">
        <v>513</v>
      </c>
      <c r="H50" s="73">
        <f t="shared" si="23"/>
        <v>1</v>
      </c>
      <c r="I50" s="84">
        <v>1.84</v>
      </c>
      <c r="J50" s="47">
        <f t="shared" si="24"/>
        <v>1</v>
      </c>
      <c r="K50" s="94">
        <v>1.2</v>
      </c>
      <c r="L50" s="48">
        <f t="shared" si="43"/>
        <v>1</v>
      </c>
      <c r="M50" s="299">
        <v>6</v>
      </c>
      <c r="N50" s="47">
        <f t="shared" ref="N50:N57" si="44">IF(+(IF(M50&lt;AC50,0,IF(M50&gt;AD50,0,1)))=1,1,0)</f>
        <v>1</v>
      </c>
      <c r="O50" s="90"/>
      <c r="P50" s="300">
        <f t="shared" si="41"/>
        <v>0</v>
      </c>
      <c r="T50" s="25" t="str">
        <f t="shared" si="42"/>
        <v>CARIB8</v>
      </c>
      <c r="U50" s="25">
        <f t="shared" si="29"/>
        <v>0</v>
      </c>
      <c r="V50" s="25">
        <f>VLOOKUP($T50,$T$3:$AD$34,3,FALSE)</f>
        <v>1080</v>
      </c>
      <c r="W50" s="45">
        <f t="shared" si="31"/>
        <v>461.09090909090907</v>
      </c>
      <c r="X50" s="45">
        <f t="shared" si="32"/>
        <v>557.92000000000007</v>
      </c>
      <c r="Y50" s="25">
        <f t="shared" si="33"/>
        <v>1.7</v>
      </c>
      <c r="Z50" s="25">
        <f t="shared" si="34"/>
        <v>2.5</v>
      </c>
      <c r="AA50" s="25">
        <f t="shared" si="35"/>
        <v>0</v>
      </c>
      <c r="AB50" s="25">
        <f t="shared" si="36"/>
        <v>5</v>
      </c>
      <c r="AC50" s="25">
        <f t="shared" si="37"/>
        <v>1</v>
      </c>
      <c r="AD50" s="25">
        <f t="shared" si="38"/>
        <v>8</v>
      </c>
    </row>
    <row r="51" spans="1:30" x14ac:dyDescent="0.25">
      <c r="A51" s="282">
        <v>46032</v>
      </c>
      <c r="B51" s="38" t="s">
        <v>441</v>
      </c>
      <c r="C51" s="38" t="s">
        <v>71</v>
      </c>
      <c r="D51" s="120">
        <v>458</v>
      </c>
      <c r="E51" s="107">
        <f t="shared" si="22"/>
        <v>1</v>
      </c>
      <c r="F51" s="96">
        <v>163.19999999999999</v>
      </c>
      <c r="G51" s="68">
        <v>164</v>
      </c>
      <c r="H51" s="73">
        <f t="shared" si="23"/>
        <v>1</v>
      </c>
      <c r="I51" s="84">
        <v>1.88</v>
      </c>
      <c r="J51" s="47">
        <f t="shared" si="24"/>
        <v>1</v>
      </c>
      <c r="K51" s="94">
        <v>0.79</v>
      </c>
      <c r="L51" s="48">
        <f t="shared" si="43"/>
        <v>1</v>
      </c>
      <c r="M51" s="299">
        <v>7</v>
      </c>
      <c r="N51" s="47">
        <f t="shared" si="44"/>
        <v>1</v>
      </c>
      <c r="O51" s="90"/>
      <c r="P51" s="300">
        <f t="shared" si="41"/>
        <v>1</v>
      </c>
      <c r="T51" s="25" t="str">
        <f t="shared" si="42"/>
        <v>CARIB4</v>
      </c>
      <c r="U51" s="25">
        <f t="shared" si="29"/>
        <v>0</v>
      </c>
      <c r="V51" s="25">
        <f t="shared" si="30"/>
        <v>1080</v>
      </c>
      <c r="W51" s="45">
        <f t="shared" si="31"/>
        <v>148.36363636363635</v>
      </c>
      <c r="X51" s="45">
        <f t="shared" si="32"/>
        <v>179.52</v>
      </c>
      <c r="Y51" s="25">
        <f t="shared" si="33"/>
        <v>1.7</v>
      </c>
      <c r="Z51" s="25">
        <f t="shared" si="34"/>
        <v>2.5</v>
      </c>
      <c r="AA51" s="25">
        <f t="shared" si="35"/>
        <v>0</v>
      </c>
      <c r="AB51" s="25">
        <f t="shared" si="36"/>
        <v>5</v>
      </c>
      <c r="AC51" s="25">
        <f t="shared" si="37"/>
        <v>1</v>
      </c>
      <c r="AD51" s="25">
        <f t="shared" si="38"/>
        <v>8</v>
      </c>
    </row>
    <row r="52" spans="1:30" x14ac:dyDescent="0.25">
      <c r="A52" s="282">
        <v>46034</v>
      </c>
      <c r="B52" s="38" t="s">
        <v>440</v>
      </c>
      <c r="C52" s="38" t="s">
        <v>71</v>
      </c>
      <c r="D52" s="120">
        <v>570</v>
      </c>
      <c r="E52" s="107">
        <f t="shared" si="22"/>
        <v>1</v>
      </c>
      <c r="F52" s="96">
        <v>163.19999999999999</v>
      </c>
      <c r="G52" s="68">
        <v>165</v>
      </c>
      <c r="H52" s="73">
        <f t="shared" si="23"/>
        <v>1</v>
      </c>
      <c r="I52" s="84">
        <v>2.2999999999999998</v>
      </c>
      <c r="J52" s="47">
        <f t="shared" si="24"/>
        <v>1</v>
      </c>
      <c r="K52" s="346"/>
      <c r="L52" s="48"/>
      <c r="M52" s="299">
        <v>6</v>
      </c>
      <c r="N52" s="47">
        <f t="shared" si="44"/>
        <v>1</v>
      </c>
      <c r="O52" s="90"/>
      <c r="P52" s="300">
        <f t="shared" si="41"/>
        <v>1</v>
      </c>
      <c r="T52" s="25" t="str">
        <f t="shared" ref="T52:T54" si="45">LEFT(C52,9)</f>
        <v>CARIB4</v>
      </c>
      <c r="U52" s="25">
        <f t="shared" si="29"/>
        <v>0</v>
      </c>
      <c r="V52" s="25">
        <f t="shared" si="30"/>
        <v>1080</v>
      </c>
      <c r="W52" s="45">
        <f t="shared" si="31"/>
        <v>148.36363636363635</v>
      </c>
      <c r="X52" s="45">
        <f t="shared" si="32"/>
        <v>179.52</v>
      </c>
      <c r="Y52" s="25">
        <f t="shared" si="33"/>
        <v>1.7</v>
      </c>
      <c r="Z52" s="25">
        <f t="shared" si="34"/>
        <v>2.5</v>
      </c>
      <c r="AA52" s="25">
        <f t="shared" si="35"/>
        <v>0</v>
      </c>
      <c r="AB52" s="25">
        <f t="shared" si="36"/>
        <v>5</v>
      </c>
      <c r="AC52" s="25">
        <f t="shared" si="37"/>
        <v>1</v>
      </c>
      <c r="AD52" s="25">
        <f t="shared" si="38"/>
        <v>8</v>
      </c>
    </row>
    <row r="53" spans="1:30" x14ac:dyDescent="0.25">
      <c r="A53" s="282">
        <v>46036</v>
      </c>
      <c r="B53" s="38" t="s">
        <v>451</v>
      </c>
      <c r="C53" s="38" t="s">
        <v>75</v>
      </c>
      <c r="D53" s="120">
        <v>1971</v>
      </c>
      <c r="E53" s="107">
        <f t="shared" si="22"/>
        <v>0</v>
      </c>
      <c r="F53" s="96">
        <f>57.1+400</f>
        <v>457.1</v>
      </c>
      <c r="G53" s="68">
        <f>60+405</f>
        <v>465</v>
      </c>
      <c r="H53" s="73">
        <f t="shared" si="23"/>
        <v>1</v>
      </c>
      <c r="I53" s="84">
        <v>2.33</v>
      </c>
      <c r="J53" s="47">
        <f t="shared" si="24"/>
        <v>1</v>
      </c>
      <c r="K53" s="94">
        <v>2.9</v>
      </c>
      <c r="L53" s="48">
        <f t="shared" si="43"/>
        <v>1</v>
      </c>
      <c r="M53" s="299">
        <v>6</v>
      </c>
      <c r="N53" s="47">
        <f t="shared" si="44"/>
        <v>1</v>
      </c>
      <c r="O53" s="90"/>
      <c r="P53" s="300">
        <f t="shared" si="41"/>
        <v>0</v>
      </c>
      <c r="T53" s="25" t="str">
        <f t="shared" si="45"/>
        <v>CARIB8</v>
      </c>
      <c r="U53" s="25">
        <f t="shared" si="29"/>
        <v>0</v>
      </c>
      <c r="V53" s="25">
        <f t="shared" si="30"/>
        <v>1080</v>
      </c>
      <c r="W53" s="45">
        <f t="shared" si="31"/>
        <v>415.54545454545456</v>
      </c>
      <c r="X53" s="45">
        <f t="shared" si="32"/>
        <v>502.81000000000006</v>
      </c>
      <c r="Y53" s="25">
        <f t="shared" si="33"/>
        <v>1.7</v>
      </c>
      <c r="Z53" s="25">
        <f t="shared" si="34"/>
        <v>2.5</v>
      </c>
      <c r="AA53" s="25">
        <f t="shared" si="35"/>
        <v>0</v>
      </c>
      <c r="AB53" s="25">
        <f t="shared" si="36"/>
        <v>5</v>
      </c>
      <c r="AC53" s="25">
        <f t="shared" si="37"/>
        <v>1</v>
      </c>
      <c r="AD53" s="25">
        <f t="shared" si="38"/>
        <v>8</v>
      </c>
    </row>
    <row r="54" spans="1:30" x14ac:dyDescent="0.25">
      <c r="A54" s="282">
        <v>46037</v>
      </c>
      <c r="B54" s="38" t="s">
        <v>442</v>
      </c>
      <c r="C54" s="38" t="s">
        <v>83</v>
      </c>
      <c r="D54" s="120">
        <v>1060</v>
      </c>
      <c r="E54" s="107">
        <f t="shared" si="22"/>
        <v>1</v>
      </c>
      <c r="F54" s="96">
        <v>652.79999999999995</v>
      </c>
      <c r="G54" s="68">
        <v>654</v>
      </c>
      <c r="H54" s="73">
        <f t="shared" si="23"/>
        <v>1</v>
      </c>
      <c r="I54" s="84">
        <v>2.3849999999999998</v>
      </c>
      <c r="J54" s="47">
        <f t="shared" si="24"/>
        <v>1</v>
      </c>
      <c r="K54" s="94">
        <v>2.85</v>
      </c>
      <c r="L54" s="48">
        <f t="shared" si="43"/>
        <v>1</v>
      </c>
      <c r="M54" s="299">
        <v>6</v>
      </c>
      <c r="N54" s="47">
        <f t="shared" si="44"/>
        <v>1</v>
      </c>
      <c r="O54" s="90"/>
      <c r="P54" s="300">
        <f t="shared" ref="P54:P60" si="46">IF(+(IF(D54&lt;U54,0,IF(D54&gt;V54,0,1)))+(IF(G54&lt;W54,0,IF(G54&gt;X54,0,1)))+(IF(I54&lt;Y54,0,IF(I54&gt;Z54,0,1)))+(IF(K54&lt;AA54,0,IF(K54&gt;AB54,0,1)))+(IF(M54&lt;AC54,0,IF(M54&gt;AD54,0,1)))=5,1,0)</f>
        <v>1</v>
      </c>
      <c r="T54" s="25" t="str">
        <f t="shared" si="45"/>
        <v>STAG8</v>
      </c>
      <c r="U54" s="25">
        <f t="shared" si="29"/>
        <v>0</v>
      </c>
      <c r="V54" s="25">
        <f t="shared" si="30"/>
        <v>1080</v>
      </c>
      <c r="W54" s="45">
        <f t="shared" si="31"/>
        <v>593.45454545454538</v>
      </c>
      <c r="X54" s="45">
        <f t="shared" si="32"/>
        <v>718.08</v>
      </c>
      <c r="Y54" s="25">
        <f t="shared" si="33"/>
        <v>1.8</v>
      </c>
      <c r="Z54" s="25">
        <f t="shared" si="34"/>
        <v>2.7</v>
      </c>
      <c r="AA54" s="25">
        <f t="shared" si="35"/>
        <v>0</v>
      </c>
      <c r="AB54" s="25">
        <f t="shared" si="36"/>
        <v>5</v>
      </c>
      <c r="AC54" s="25">
        <f t="shared" si="37"/>
        <v>1</v>
      </c>
      <c r="AD54" s="25">
        <f t="shared" si="38"/>
        <v>11</v>
      </c>
    </row>
    <row r="55" spans="1:30" x14ac:dyDescent="0.25">
      <c r="A55" s="282">
        <v>46039</v>
      </c>
      <c r="B55" s="38" t="s">
        <v>482</v>
      </c>
      <c r="C55" s="38" t="s">
        <v>75</v>
      </c>
      <c r="D55" s="120">
        <v>2354</v>
      </c>
      <c r="E55" s="107">
        <f t="shared" si="22"/>
        <v>0</v>
      </c>
      <c r="F55" s="96">
        <v>397.6</v>
      </c>
      <c r="G55" s="68">
        <v>398</v>
      </c>
      <c r="H55" s="73">
        <f t="shared" si="23"/>
        <v>1</v>
      </c>
      <c r="I55" s="84">
        <v>2.39</v>
      </c>
      <c r="J55" s="47">
        <f t="shared" si="24"/>
        <v>1</v>
      </c>
      <c r="K55" s="346"/>
      <c r="L55" s="48"/>
      <c r="M55" s="299">
        <v>5</v>
      </c>
      <c r="N55" s="47">
        <f t="shared" si="44"/>
        <v>1</v>
      </c>
      <c r="O55" s="90"/>
      <c r="P55" s="300">
        <f t="shared" si="46"/>
        <v>0</v>
      </c>
      <c r="T55" s="25" t="str">
        <f t="shared" ref="T55:T56" si="47">LEFT(C55,9)</f>
        <v>CARIB8</v>
      </c>
      <c r="U55" s="25">
        <f t="shared" si="29"/>
        <v>0</v>
      </c>
      <c r="V55" s="25">
        <f t="shared" si="30"/>
        <v>1080</v>
      </c>
      <c r="W55" s="45">
        <f t="shared" si="31"/>
        <v>361.45454545454544</v>
      </c>
      <c r="X55" s="45">
        <f t="shared" si="32"/>
        <v>437.36000000000007</v>
      </c>
      <c r="Y55" s="25">
        <f t="shared" si="33"/>
        <v>1.7</v>
      </c>
      <c r="Z55" s="25">
        <f t="shared" si="34"/>
        <v>2.5</v>
      </c>
      <c r="AA55" s="25">
        <f t="shared" si="35"/>
        <v>0</v>
      </c>
      <c r="AB55" s="25">
        <f t="shared" si="36"/>
        <v>5</v>
      </c>
      <c r="AC55" s="25">
        <f t="shared" si="37"/>
        <v>1</v>
      </c>
      <c r="AD55" s="25">
        <f t="shared" si="38"/>
        <v>8</v>
      </c>
    </row>
    <row r="56" spans="1:30" x14ac:dyDescent="0.25">
      <c r="A56" s="282">
        <v>46040</v>
      </c>
      <c r="B56" s="38" t="s">
        <v>443</v>
      </c>
      <c r="C56" s="38" t="s">
        <v>75</v>
      </c>
      <c r="D56" s="120">
        <v>1162</v>
      </c>
      <c r="E56" s="107">
        <f t="shared" si="22"/>
        <v>0</v>
      </c>
      <c r="F56" s="96">
        <v>380.8</v>
      </c>
      <c r="G56" s="68">
        <v>381</v>
      </c>
      <c r="H56" s="73">
        <f t="shared" si="23"/>
        <v>1</v>
      </c>
      <c r="I56" s="84">
        <v>1.92</v>
      </c>
      <c r="J56" s="47">
        <f t="shared" si="24"/>
        <v>1</v>
      </c>
      <c r="K56" s="346"/>
      <c r="L56" s="48"/>
      <c r="M56" s="299">
        <v>9</v>
      </c>
      <c r="N56" s="47">
        <f t="shared" si="44"/>
        <v>0</v>
      </c>
      <c r="O56" s="90"/>
      <c r="P56" s="278">
        <f t="shared" si="46"/>
        <v>0</v>
      </c>
      <c r="T56" s="25" t="str">
        <f t="shared" si="47"/>
        <v>CARIB8</v>
      </c>
      <c r="U56" s="25">
        <f t="shared" si="29"/>
        <v>0</v>
      </c>
      <c r="V56" s="25">
        <f t="shared" si="30"/>
        <v>1080</v>
      </c>
      <c r="W56" s="45">
        <f t="shared" si="31"/>
        <v>346.18181818181819</v>
      </c>
      <c r="X56" s="45">
        <f t="shared" si="32"/>
        <v>418.88000000000005</v>
      </c>
      <c r="Y56" s="25">
        <f t="shared" si="33"/>
        <v>1.7</v>
      </c>
      <c r="Z56" s="25">
        <f t="shared" si="34"/>
        <v>2.5</v>
      </c>
      <c r="AA56" s="25">
        <f t="shared" si="35"/>
        <v>0</v>
      </c>
      <c r="AB56" s="25">
        <f t="shared" si="36"/>
        <v>5</v>
      </c>
      <c r="AC56" s="25">
        <f t="shared" si="37"/>
        <v>1</v>
      </c>
      <c r="AD56" s="25">
        <f t="shared" si="38"/>
        <v>8</v>
      </c>
    </row>
    <row r="57" spans="1:30" x14ac:dyDescent="0.25">
      <c r="A57" s="282">
        <v>46041</v>
      </c>
      <c r="B57" s="38" t="s">
        <v>445</v>
      </c>
      <c r="C57" s="38" t="s">
        <v>69</v>
      </c>
      <c r="D57" s="120">
        <v>2731</v>
      </c>
      <c r="E57" s="107">
        <f t="shared" si="22"/>
        <v>0</v>
      </c>
      <c r="F57" s="96">
        <v>91.4</v>
      </c>
      <c r="G57" s="68">
        <v>98</v>
      </c>
      <c r="H57" s="73">
        <f t="shared" si="23"/>
        <v>1</v>
      </c>
      <c r="I57" s="84">
        <v>2.35</v>
      </c>
      <c r="J57" s="47">
        <f t="shared" si="24"/>
        <v>1</v>
      </c>
      <c r="K57" s="94">
        <v>2.5</v>
      </c>
      <c r="L57" s="48">
        <f t="shared" ref="L57:L68" si="48">IF(+(IF(K57&lt;AA57,0,IF(K57&gt;AB57,0,1)))=1,1,0)</f>
        <v>1</v>
      </c>
      <c r="M57" s="299">
        <v>10</v>
      </c>
      <c r="N57" s="47">
        <f t="shared" si="44"/>
        <v>0</v>
      </c>
      <c r="O57" s="90"/>
      <c r="P57" s="278">
        <f t="shared" si="46"/>
        <v>0</v>
      </c>
      <c r="T57" s="25" t="str">
        <f t="shared" ref="T57:T62" si="49">LEFT(C57,9)</f>
        <v>CARIB2</v>
      </c>
      <c r="U57" s="25">
        <f t="shared" si="29"/>
        <v>0</v>
      </c>
      <c r="V57" s="25">
        <f t="shared" si="30"/>
        <v>1080</v>
      </c>
      <c r="W57" s="45">
        <f t="shared" si="31"/>
        <v>83.090909090909093</v>
      </c>
      <c r="X57" s="45">
        <f t="shared" si="32"/>
        <v>100.54000000000002</v>
      </c>
      <c r="Y57" s="25">
        <f t="shared" si="33"/>
        <v>1.7</v>
      </c>
      <c r="Z57" s="25">
        <f t="shared" si="34"/>
        <v>2.5</v>
      </c>
      <c r="AA57" s="25">
        <f t="shared" si="35"/>
        <v>0</v>
      </c>
      <c r="AB57" s="25">
        <f t="shared" si="36"/>
        <v>5</v>
      </c>
      <c r="AC57" s="25">
        <f t="shared" si="37"/>
        <v>1</v>
      </c>
      <c r="AD57" s="25">
        <f t="shared" si="38"/>
        <v>8</v>
      </c>
    </row>
    <row r="58" spans="1:30" x14ac:dyDescent="0.25">
      <c r="A58" s="282">
        <v>46042</v>
      </c>
      <c r="B58" s="38" t="s">
        <v>483</v>
      </c>
      <c r="C58" s="38" t="s">
        <v>99</v>
      </c>
      <c r="D58" s="120">
        <v>1440</v>
      </c>
      <c r="E58" s="107">
        <f t="shared" si="22"/>
        <v>0</v>
      </c>
      <c r="F58" s="96">
        <v>571.20000000000005</v>
      </c>
      <c r="G58" s="96">
        <v>542</v>
      </c>
      <c r="H58" s="73">
        <f t="shared" si="23"/>
        <v>1</v>
      </c>
      <c r="I58" s="84">
        <v>4.28</v>
      </c>
      <c r="J58" s="47">
        <f t="shared" si="24"/>
        <v>1</v>
      </c>
      <c r="K58" s="94">
        <v>2.8</v>
      </c>
      <c r="L58" s="48">
        <f t="shared" si="48"/>
        <v>1</v>
      </c>
      <c r="M58" s="299">
        <v>4</v>
      </c>
      <c r="N58" s="47">
        <f t="shared" ref="N58:N60" si="50">IF(+(IF(M58&lt;AC58,0,IF(M58&gt;AD58,0,1)))=1,1,0)</f>
        <v>1</v>
      </c>
      <c r="O58" s="90"/>
      <c r="P58" s="300">
        <f t="shared" si="46"/>
        <v>0</v>
      </c>
      <c r="T58" s="25" t="str">
        <f t="shared" si="49"/>
        <v>GUINNESS8</v>
      </c>
      <c r="U58" s="25">
        <f t="shared" si="29"/>
        <v>0</v>
      </c>
      <c r="V58" s="25">
        <f t="shared" si="30"/>
        <v>1080</v>
      </c>
      <c r="W58" s="45">
        <f t="shared" si="31"/>
        <v>519.27272727272725</v>
      </c>
      <c r="X58" s="45">
        <f t="shared" si="32"/>
        <v>628.32000000000005</v>
      </c>
      <c r="Y58" s="25">
        <f t="shared" si="33"/>
        <v>3</v>
      </c>
      <c r="Z58" s="25">
        <f t="shared" si="34"/>
        <v>5</v>
      </c>
      <c r="AA58" s="25">
        <f t="shared" si="35"/>
        <v>0</v>
      </c>
      <c r="AB58" s="25">
        <f t="shared" si="36"/>
        <v>5</v>
      </c>
      <c r="AC58" s="25">
        <f t="shared" si="37"/>
        <v>1</v>
      </c>
      <c r="AD58" s="25">
        <f t="shared" si="38"/>
        <v>6</v>
      </c>
    </row>
    <row r="59" spans="1:30" x14ac:dyDescent="0.25">
      <c r="A59" s="282">
        <v>46043</v>
      </c>
      <c r="B59" s="38" t="s">
        <v>444</v>
      </c>
      <c r="C59" s="38" t="s">
        <v>75</v>
      </c>
      <c r="D59" s="120">
        <v>1203</v>
      </c>
      <c r="E59" s="107">
        <f t="shared" si="22"/>
        <v>0</v>
      </c>
      <c r="F59" s="96">
        <v>367</v>
      </c>
      <c r="G59" s="68">
        <v>400</v>
      </c>
      <c r="H59" s="73">
        <f t="shared" si="23"/>
        <v>1</v>
      </c>
      <c r="I59" s="84">
        <v>2.44</v>
      </c>
      <c r="J59" s="47">
        <f t="shared" si="24"/>
        <v>1</v>
      </c>
      <c r="K59" s="94">
        <v>2.75</v>
      </c>
      <c r="L59" s="48">
        <f t="shared" si="48"/>
        <v>1</v>
      </c>
      <c r="M59" s="299">
        <v>7</v>
      </c>
      <c r="N59" s="47">
        <f t="shared" si="50"/>
        <v>1</v>
      </c>
      <c r="O59" s="90"/>
      <c r="P59" s="300">
        <f t="shared" si="46"/>
        <v>0</v>
      </c>
      <c r="T59" s="25" t="str">
        <f t="shared" si="49"/>
        <v>CARIB8</v>
      </c>
      <c r="U59" s="25">
        <f t="shared" si="29"/>
        <v>0</v>
      </c>
      <c r="V59" s="25">
        <f t="shared" si="30"/>
        <v>1080</v>
      </c>
      <c r="W59" s="45">
        <f t="shared" si="31"/>
        <v>333.63636363636363</v>
      </c>
      <c r="X59" s="45">
        <f t="shared" si="32"/>
        <v>403.70000000000005</v>
      </c>
      <c r="Y59" s="25">
        <f t="shared" si="33"/>
        <v>1.7</v>
      </c>
      <c r="Z59" s="25">
        <f t="shared" si="34"/>
        <v>2.5</v>
      </c>
      <c r="AA59" s="25">
        <f t="shared" si="35"/>
        <v>0</v>
      </c>
      <c r="AB59" s="25">
        <f t="shared" si="36"/>
        <v>5</v>
      </c>
      <c r="AC59" s="25">
        <f t="shared" si="37"/>
        <v>1</v>
      </c>
      <c r="AD59" s="25">
        <f t="shared" si="38"/>
        <v>8</v>
      </c>
    </row>
    <row r="60" spans="1:30" ht="14.25" customHeight="1" x14ac:dyDescent="0.25">
      <c r="A60" s="282">
        <v>46043</v>
      </c>
      <c r="B60" s="38" t="s">
        <v>448</v>
      </c>
      <c r="C60" s="38" t="s">
        <v>79</v>
      </c>
      <c r="D60" s="120">
        <v>500</v>
      </c>
      <c r="E60" s="107">
        <f t="shared" si="22"/>
        <v>1</v>
      </c>
      <c r="F60" s="96">
        <v>253.6</v>
      </c>
      <c r="G60" s="68">
        <v>255</v>
      </c>
      <c r="H60" s="73">
        <f t="shared" si="23"/>
        <v>1</v>
      </c>
      <c r="I60" s="84">
        <v>2.54</v>
      </c>
      <c r="J60" s="47">
        <f t="shared" si="24"/>
        <v>1</v>
      </c>
      <c r="K60" s="108">
        <v>0</v>
      </c>
      <c r="L60" s="48">
        <f t="shared" si="48"/>
        <v>1</v>
      </c>
      <c r="M60" s="299">
        <v>7</v>
      </c>
      <c r="N60" s="47">
        <f t="shared" si="50"/>
        <v>1</v>
      </c>
      <c r="O60" s="90"/>
      <c r="P60" s="300">
        <f t="shared" si="46"/>
        <v>1</v>
      </c>
      <c r="T60" s="25" t="str">
        <f t="shared" si="49"/>
        <v>STAG4</v>
      </c>
      <c r="U60" s="25">
        <f t="shared" si="29"/>
        <v>0</v>
      </c>
      <c r="V60" s="25">
        <f t="shared" si="30"/>
        <v>1080</v>
      </c>
      <c r="W60" s="45">
        <f t="shared" si="31"/>
        <v>230.54545454545453</v>
      </c>
      <c r="X60" s="45">
        <f t="shared" si="32"/>
        <v>278.96000000000004</v>
      </c>
      <c r="Y60" s="25">
        <f t="shared" si="33"/>
        <v>1.8</v>
      </c>
      <c r="Z60" s="25">
        <f t="shared" si="34"/>
        <v>2.7</v>
      </c>
      <c r="AA60" s="25">
        <f t="shared" si="35"/>
        <v>0</v>
      </c>
      <c r="AB60" s="25">
        <f t="shared" si="36"/>
        <v>5</v>
      </c>
      <c r="AC60" s="25">
        <f t="shared" si="37"/>
        <v>1</v>
      </c>
      <c r="AD60" s="25">
        <f t="shared" si="38"/>
        <v>11</v>
      </c>
    </row>
    <row r="61" spans="1:30" x14ac:dyDescent="0.25">
      <c r="A61" s="282">
        <v>46044</v>
      </c>
      <c r="B61" s="38" t="s">
        <v>450</v>
      </c>
      <c r="C61" s="38" t="s">
        <v>71</v>
      </c>
      <c r="D61" s="120">
        <v>728</v>
      </c>
      <c r="E61" s="107">
        <f t="shared" si="22"/>
        <v>1</v>
      </c>
      <c r="F61" s="96">
        <v>182.8</v>
      </c>
      <c r="G61" s="68">
        <v>196</v>
      </c>
      <c r="H61" s="73">
        <f t="shared" si="23"/>
        <v>1</v>
      </c>
      <c r="I61" s="84">
        <v>2.41</v>
      </c>
      <c r="J61" s="47">
        <f t="shared" si="24"/>
        <v>1</v>
      </c>
      <c r="K61" s="108">
        <v>1.9</v>
      </c>
      <c r="L61" s="48">
        <f t="shared" si="48"/>
        <v>1</v>
      </c>
      <c r="M61" s="299">
        <v>8</v>
      </c>
      <c r="N61" s="47">
        <f t="shared" ref="N61:N66" si="51">IF(+(IF(M61&lt;AC61,0,IF(M61&gt;AD61,0,1)))=1,1,0)</f>
        <v>1</v>
      </c>
      <c r="O61" s="90"/>
      <c r="P61" s="300">
        <f t="shared" ref="P61:P62" si="52">IF(+(IF(D61&lt;U61,0,IF(D61&gt;V61,0,1)))+(IF(G61&lt;W61,0,IF(G61&gt;X61,0,1)))+(IF(I61&lt;Y61,0,IF(I61&gt;Z61,0,1)))+(IF(K61&lt;AA61,0,IF(K61&gt;AB61,0,1)))+(IF(M61&lt;AC61,0,IF(M61&gt;AD61,0,1)))=5,1,0)</f>
        <v>1</v>
      </c>
      <c r="T61" s="25" t="str">
        <f t="shared" si="49"/>
        <v>CARIB4</v>
      </c>
      <c r="U61" s="25">
        <f t="shared" si="29"/>
        <v>0</v>
      </c>
      <c r="V61" s="25">
        <f t="shared" si="30"/>
        <v>1080</v>
      </c>
      <c r="W61" s="45">
        <f t="shared" si="31"/>
        <v>166.18181818181819</v>
      </c>
      <c r="X61" s="45">
        <f t="shared" si="32"/>
        <v>201.08000000000004</v>
      </c>
      <c r="Y61" s="25">
        <f t="shared" si="33"/>
        <v>1.7</v>
      </c>
      <c r="Z61" s="25">
        <f t="shared" si="34"/>
        <v>2.5</v>
      </c>
      <c r="AA61" s="25">
        <f t="shared" si="35"/>
        <v>0</v>
      </c>
      <c r="AB61" s="25">
        <f t="shared" si="36"/>
        <v>5</v>
      </c>
      <c r="AC61" s="25">
        <f t="shared" si="37"/>
        <v>1</v>
      </c>
      <c r="AD61" s="25">
        <f t="shared" si="38"/>
        <v>8</v>
      </c>
    </row>
    <row r="62" spans="1:30" x14ac:dyDescent="0.25">
      <c r="A62" s="282">
        <v>46045</v>
      </c>
      <c r="B62" s="38" t="s">
        <v>449</v>
      </c>
      <c r="C62" s="38" t="s">
        <v>71</v>
      </c>
      <c r="D62" s="120">
        <v>507</v>
      </c>
      <c r="E62" s="107">
        <f t="shared" si="22"/>
        <v>1</v>
      </c>
      <c r="F62" s="96">
        <v>182.8</v>
      </c>
      <c r="G62" s="68">
        <v>193</v>
      </c>
      <c r="H62" s="73">
        <f t="shared" si="23"/>
        <v>1</v>
      </c>
      <c r="I62" s="84">
        <v>1.9</v>
      </c>
      <c r="J62" s="47">
        <f t="shared" si="24"/>
        <v>1</v>
      </c>
      <c r="K62" s="108">
        <v>1.9</v>
      </c>
      <c r="L62" s="48">
        <f t="shared" si="48"/>
        <v>1</v>
      </c>
      <c r="M62" s="299">
        <v>7</v>
      </c>
      <c r="N62" s="47">
        <f t="shared" si="51"/>
        <v>1</v>
      </c>
      <c r="O62" s="90"/>
      <c r="P62" s="300">
        <f t="shared" si="52"/>
        <v>1</v>
      </c>
      <c r="T62" s="25" t="str">
        <f t="shared" si="49"/>
        <v>CARIB4</v>
      </c>
      <c r="U62" s="25">
        <f t="shared" si="29"/>
        <v>0</v>
      </c>
      <c r="V62" s="25">
        <f t="shared" si="30"/>
        <v>1080</v>
      </c>
      <c r="W62" s="45">
        <f t="shared" si="31"/>
        <v>166.18181818181819</v>
      </c>
      <c r="X62" s="45">
        <f t="shared" si="32"/>
        <v>201.08000000000004</v>
      </c>
      <c r="Y62" s="25">
        <f t="shared" si="33"/>
        <v>1.7</v>
      </c>
      <c r="Z62" s="25">
        <f t="shared" si="34"/>
        <v>2.5</v>
      </c>
      <c r="AA62" s="25">
        <f t="shared" si="35"/>
        <v>0</v>
      </c>
      <c r="AB62" s="25">
        <f t="shared" si="36"/>
        <v>5</v>
      </c>
      <c r="AC62" s="25">
        <f t="shared" si="37"/>
        <v>1</v>
      </c>
      <c r="AD62" s="25">
        <f t="shared" si="38"/>
        <v>8</v>
      </c>
    </row>
    <row r="63" spans="1:30" x14ac:dyDescent="0.25">
      <c r="A63" s="282">
        <v>46049</v>
      </c>
      <c r="B63" s="38" t="s">
        <v>438</v>
      </c>
      <c r="C63" s="38" t="s">
        <v>83</v>
      </c>
      <c r="D63" s="120">
        <v>1250</v>
      </c>
      <c r="E63" s="107">
        <f t="shared" si="22"/>
        <v>0</v>
      </c>
      <c r="F63" s="96">
        <v>435.2</v>
      </c>
      <c r="G63" s="68">
        <v>436</v>
      </c>
      <c r="H63" s="73">
        <f t="shared" si="23"/>
        <v>1</v>
      </c>
      <c r="I63" s="84"/>
      <c r="J63" s="47"/>
      <c r="K63" s="108">
        <v>2.9</v>
      </c>
      <c r="L63" s="73">
        <f t="shared" si="48"/>
        <v>1</v>
      </c>
      <c r="M63" s="299"/>
      <c r="N63" s="47"/>
      <c r="O63" s="90"/>
      <c r="P63" s="300"/>
      <c r="T63" s="25" t="str">
        <f t="shared" ref="T63:T120" si="53">LEFT(C63,9)</f>
        <v>STAG8</v>
      </c>
      <c r="U63" s="25">
        <f t="shared" si="29"/>
        <v>0</v>
      </c>
      <c r="V63" s="25">
        <f t="shared" si="30"/>
        <v>1080</v>
      </c>
      <c r="W63" s="45">
        <f t="shared" si="31"/>
        <v>395.63636363636357</v>
      </c>
      <c r="X63" s="45">
        <f t="shared" si="32"/>
        <v>478.72</v>
      </c>
      <c r="Y63" s="25">
        <f t="shared" si="33"/>
        <v>1.8</v>
      </c>
      <c r="Z63" s="25">
        <f t="shared" si="34"/>
        <v>2.7</v>
      </c>
      <c r="AA63" s="25">
        <f t="shared" si="35"/>
        <v>0</v>
      </c>
      <c r="AB63" s="25">
        <f t="shared" si="36"/>
        <v>5</v>
      </c>
      <c r="AC63" s="25">
        <f t="shared" si="37"/>
        <v>1</v>
      </c>
      <c r="AD63" s="25">
        <f t="shared" si="38"/>
        <v>11</v>
      </c>
    </row>
    <row r="64" spans="1:30" x14ac:dyDescent="0.25">
      <c r="A64" s="282">
        <v>46050</v>
      </c>
      <c r="B64" s="38" t="s">
        <v>483</v>
      </c>
      <c r="C64" s="38" t="s">
        <v>83</v>
      </c>
      <c r="D64" s="120">
        <v>1271</v>
      </c>
      <c r="E64" s="107">
        <f t="shared" si="22"/>
        <v>0</v>
      </c>
      <c r="F64" s="96">
        <v>338.4</v>
      </c>
      <c r="G64" s="68">
        <v>339</v>
      </c>
      <c r="H64" s="73">
        <f t="shared" si="23"/>
        <v>1</v>
      </c>
      <c r="I64" s="84"/>
      <c r="J64" s="47"/>
      <c r="K64" s="108">
        <v>2.9</v>
      </c>
      <c r="L64" s="73">
        <f t="shared" si="48"/>
        <v>1</v>
      </c>
      <c r="M64" s="299">
        <v>5</v>
      </c>
      <c r="N64" s="47">
        <f t="shared" si="51"/>
        <v>1</v>
      </c>
      <c r="O64" s="90"/>
      <c r="P64" s="300"/>
      <c r="T64" s="25" t="str">
        <f t="shared" si="53"/>
        <v>STAG8</v>
      </c>
      <c r="U64" s="25">
        <f t="shared" si="29"/>
        <v>0</v>
      </c>
      <c r="V64" s="25">
        <f t="shared" si="30"/>
        <v>1080</v>
      </c>
      <c r="W64" s="45">
        <f t="shared" si="31"/>
        <v>307.63636363636357</v>
      </c>
      <c r="X64" s="45">
        <f t="shared" si="32"/>
        <v>372.24</v>
      </c>
      <c r="Y64" s="25">
        <f t="shared" si="33"/>
        <v>1.8</v>
      </c>
      <c r="Z64" s="25">
        <f t="shared" si="34"/>
        <v>2.7</v>
      </c>
      <c r="AA64" s="25">
        <f t="shared" si="35"/>
        <v>0</v>
      </c>
      <c r="AB64" s="25">
        <f t="shared" si="36"/>
        <v>5</v>
      </c>
      <c r="AC64" s="25">
        <f t="shared" si="37"/>
        <v>1</v>
      </c>
      <c r="AD64" s="25">
        <f t="shared" si="38"/>
        <v>11</v>
      </c>
    </row>
    <row r="65" spans="1:30" x14ac:dyDescent="0.25">
      <c r="A65" s="282">
        <v>46051</v>
      </c>
      <c r="B65" s="38" t="s">
        <v>441</v>
      </c>
      <c r="C65" s="38" t="s">
        <v>71</v>
      </c>
      <c r="D65" s="120">
        <v>521</v>
      </c>
      <c r="E65" s="107">
        <f t="shared" si="22"/>
        <v>1</v>
      </c>
      <c r="F65" s="96">
        <v>175.6</v>
      </c>
      <c r="G65" s="68">
        <f>104+71</f>
        <v>175</v>
      </c>
      <c r="H65" s="73">
        <f t="shared" si="23"/>
        <v>1</v>
      </c>
      <c r="I65" s="84"/>
      <c r="J65" s="47"/>
      <c r="K65" s="108">
        <v>1.96</v>
      </c>
      <c r="L65" s="73">
        <f t="shared" si="48"/>
        <v>1</v>
      </c>
      <c r="M65" s="299">
        <v>5</v>
      </c>
      <c r="N65" s="47">
        <f t="shared" si="51"/>
        <v>1</v>
      </c>
      <c r="O65" s="90"/>
      <c r="P65" s="300"/>
      <c r="T65" s="25" t="str">
        <f t="shared" si="53"/>
        <v>CARIB4</v>
      </c>
      <c r="U65" s="25">
        <f t="shared" si="29"/>
        <v>0</v>
      </c>
      <c r="V65" s="25">
        <f t="shared" si="30"/>
        <v>1080</v>
      </c>
      <c r="W65" s="45">
        <f t="shared" si="31"/>
        <v>159.63636363636363</v>
      </c>
      <c r="X65" s="45">
        <f t="shared" si="32"/>
        <v>193.16</v>
      </c>
      <c r="Y65" s="25">
        <f t="shared" si="33"/>
        <v>1.7</v>
      </c>
      <c r="Z65" s="25">
        <f t="shared" si="34"/>
        <v>2.5</v>
      </c>
      <c r="AA65" s="25">
        <f t="shared" si="35"/>
        <v>0</v>
      </c>
      <c r="AB65" s="25">
        <f t="shared" si="36"/>
        <v>5</v>
      </c>
      <c r="AC65" s="25">
        <f t="shared" si="37"/>
        <v>1</v>
      </c>
      <c r="AD65" s="25">
        <f t="shared" si="38"/>
        <v>8</v>
      </c>
    </row>
    <row r="66" spans="1:30" x14ac:dyDescent="0.25">
      <c r="A66" s="282">
        <v>46052</v>
      </c>
      <c r="B66" s="38" t="s">
        <v>440</v>
      </c>
      <c r="C66" s="38" t="s">
        <v>71</v>
      </c>
      <c r="D66" s="120">
        <v>584</v>
      </c>
      <c r="E66" s="107">
        <f t="shared" si="22"/>
        <v>1</v>
      </c>
      <c r="F66" s="96">
        <v>198.8</v>
      </c>
      <c r="G66" s="68">
        <v>200</v>
      </c>
      <c r="H66" s="73">
        <f t="shared" si="23"/>
        <v>1</v>
      </c>
      <c r="I66" s="84"/>
      <c r="J66" s="47"/>
      <c r="K66" s="108">
        <v>1.96</v>
      </c>
      <c r="L66" s="73">
        <f t="shared" si="48"/>
        <v>1</v>
      </c>
      <c r="M66" s="299">
        <v>5</v>
      </c>
      <c r="N66" s="47">
        <f t="shared" si="51"/>
        <v>1</v>
      </c>
      <c r="O66" s="90"/>
      <c r="P66" s="300"/>
      <c r="T66" s="25" t="str">
        <f t="shared" si="53"/>
        <v>CARIB4</v>
      </c>
      <c r="U66" s="25">
        <f t="shared" si="29"/>
        <v>0</v>
      </c>
      <c r="V66" s="25">
        <f t="shared" si="30"/>
        <v>1080</v>
      </c>
      <c r="W66" s="45">
        <f t="shared" si="31"/>
        <v>180.72727272727272</v>
      </c>
      <c r="X66" s="45">
        <f t="shared" si="32"/>
        <v>218.68000000000004</v>
      </c>
      <c r="Y66" s="25">
        <f t="shared" si="33"/>
        <v>1.7</v>
      </c>
      <c r="Z66" s="25">
        <f t="shared" si="34"/>
        <v>2.5</v>
      </c>
      <c r="AA66" s="25">
        <f t="shared" si="35"/>
        <v>0</v>
      </c>
      <c r="AB66" s="25">
        <f t="shared" si="36"/>
        <v>5</v>
      </c>
      <c r="AC66" s="25">
        <f t="shared" si="37"/>
        <v>1</v>
      </c>
      <c r="AD66" s="25">
        <f t="shared" si="38"/>
        <v>8</v>
      </c>
    </row>
    <row r="67" spans="1:30" x14ac:dyDescent="0.25">
      <c r="A67" s="282">
        <v>46053</v>
      </c>
      <c r="B67" s="38" t="s">
        <v>482</v>
      </c>
      <c r="C67" s="34" t="s">
        <v>75</v>
      </c>
      <c r="D67" s="5">
        <v>1284</v>
      </c>
      <c r="E67" s="107">
        <f t="shared" si="22"/>
        <v>0</v>
      </c>
      <c r="F67" s="5">
        <v>380.8</v>
      </c>
      <c r="G67" s="5">
        <v>383</v>
      </c>
      <c r="H67" s="73">
        <f t="shared" si="23"/>
        <v>1</v>
      </c>
      <c r="I67" s="84"/>
      <c r="J67" s="47"/>
      <c r="K67" s="23">
        <v>2.1</v>
      </c>
      <c r="L67" s="48">
        <f t="shared" si="48"/>
        <v>1</v>
      </c>
      <c r="M67" s="299"/>
      <c r="N67" s="47"/>
      <c r="O67" s="90"/>
      <c r="P67" s="300"/>
      <c r="T67" s="25" t="str">
        <f t="shared" si="53"/>
        <v>CARIB8</v>
      </c>
      <c r="U67" s="25">
        <f t="shared" si="29"/>
        <v>0</v>
      </c>
      <c r="V67" s="25">
        <f t="shared" si="30"/>
        <v>1080</v>
      </c>
      <c r="W67" s="45">
        <f t="shared" si="31"/>
        <v>346.18181818181819</v>
      </c>
      <c r="X67" s="45">
        <f t="shared" si="32"/>
        <v>418.88000000000005</v>
      </c>
      <c r="Y67" s="25">
        <f t="shared" si="33"/>
        <v>1.7</v>
      </c>
      <c r="Z67" s="25">
        <f t="shared" si="34"/>
        <v>2.5</v>
      </c>
      <c r="AA67" s="25">
        <f t="shared" si="35"/>
        <v>0</v>
      </c>
      <c r="AB67" s="25">
        <f t="shared" si="36"/>
        <v>5</v>
      </c>
      <c r="AC67" s="25">
        <f t="shared" si="37"/>
        <v>1</v>
      </c>
      <c r="AD67" s="25">
        <f t="shared" si="38"/>
        <v>8</v>
      </c>
    </row>
    <row r="68" spans="1:30" x14ac:dyDescent="0.25">
      <c r="A68" s="282">
        <v>46053</v>
      </c>
      <c r="B68" s="34" t="s">
        <v>453</v>
      </c>
      <c r="C68" s="38" t="s">
        <v>71</v>
      </c>
      <c r="D68" s="5">
        <v>472</v>
      </c>
      <c r="E68" s="47">
        <f t="shared" si="22"/>
        <v>1</v>
      </c>
      <c r="F68" s="5">
        <v>217.6</v>
      </c>
      <c r="G68" s="5">
        <v>218</v>
      </c>
      <c r="H68" s="73">
        <f t="shared" si="23"/>
        <v>1</v>
      </c>
      <c r="I68" s="84"/>
      <c r="J68" s="47"/>
      <c r="K68" s="23">
        <v>1.38</v>
      </c>
      <c r="L68" s="48">
        <f t="shared" si="48"/>
        <v>1</v>
      </c>
      <c r="M68" s="299"/>
      <c r="N68" s="47"/>
      <c r="O68" s="90"/>
      <c r="P68" s="300"/>
      <c r="T68" s="25" t="str">
        <f t="shared" si="53"/>
        <v>CARIB4</v>
      </c>
      <c r="U68" s="25">
        <f t="shared" si="29"/>
        <v>0</v>
      </c>
      <c r="V68" s="25">
        <f t="shared" si="30"/>
        <v>1080</v>
      </c>
      <c r="W68" s="45">
        <f t="shared" si="31"/>
        <v>197.81818181818178</v>
      </c>
      <c r="X68" s="45">
        <f t="shared" si="32"/>
        <v>239.36</v>
      </c>
      <c r="Y68" s="25">
        <f t="shared" si="33"/>
        <v>1.7</v>
      </c>
      <c r="Z68" s="25">
        <f t="shared" si="34"/>
        <v>2.5</v>
      </c>
      <c r="AA68" s="25">
        <f t="shared" si="35"/>
        <v>0</v>
      </c>
      <c r="AB68" s="25">
        <f t="shared" si="36"/>
        <v>5</v>
      </c>
      <c r="AC68" s="25">
        <f t="shared" si="37"/>
        <v>1</v>
      </c>
      <c r="AD68" s="25">
        <f t="shared" si="38"/>
        <v>8</v>
      </c>
    </row>
    <row r="69" spans="1:30" x14ac:dyDescent="0.25">
      <c r="A69" s="282"/>
      <c r="B69" s="38"/>
      <c r="C69" s="38"/>
      <c r="D69" s="120"/>
      <c r="E69" s="107"/>
      <c r="F69" s="96"/>
      <c r="G69" s="68"/>
      <c r="H69" s="73"/>
      <c r="I69" s="84"/>
      <c r="J69" s="47"/>
      <c r="K69" s="108"/>
      <c r="L69" s="73"/>
      <c r="M69" s="299"/>
      <c r="N69" s="75"/>
      <c r="O69" s="90"/>
      <c r="P69" s="300"/>
      <c r="T69" s="25" t="str">
        <f t="shared" si="53"/>
        <v/>
      </c>
      <c r="U69" s="25" t="e">
        <f t="shared" si="29"/>
        <v>#N/A</v>
      </c>
      <c r="V69" s="25" t="e">
        <f t="shared" si="30"/>
        <v>#N/A</v>
      </c>
      <c r="W69" s="45">
        <f t="shared" si="31"/>
        <v>0</v>
      </c>
      <c r="X69" s="45">
        <f t="shared" si="32"/>
        <v>0</v>
      </c>
      <c r="Y69" s="25" t="e">
        <f t="shared" si="33"/>
        <v>#N/A</v>
      </c>
      <c r="Z69" s="25" t="e">
        <f t="shared" si="34"/>
        <v>#N/A</v>
      </c>
      <c r="AA69" s="25" t="e">
        <f t="shared" si="35"/>
        <v>#N/A</v>
      </c>
      <c r="AB69" s="25" t="e">
        <f t="shared" si="36"/>
        <v>#N/A</v>
      </c>
      <c r="AC69" s="25" t="e">
        <f t="shared" si="37"/>
        <v>#N/A</v>
      </c>
      <c r="AD69" s="25" t="e">
        <f t="shared" si="38"/>
        <v>#N/A</v>
      </c>
    </row>
    <row r="70" spans="1:30" ht="15.75" thickBot="1" x14ac:dyDescent="0.3">
      <c r="A70" s="40"/>
      <c r="B70" s="39"/>
      <c r="C70" s="38"/>
      <c r="D70" s="120"/>
      <c r="E70" s="107"/>
      <c r="F70" s="96"/>
      <c r="G70" s="68"/>
      <c r="H70" s="87"/>
      <c r="I70" s="84"/>
      <c r="J70" s="109"/>
      <c r="K70" s="122"/>
      <c r="L70" s="109"/>
      <c r="M70" s="123"/>
      <c r="N70" s="75"/>
      <c r="O70" s="90"/>
      <c r="P70" s="52"/>
      <c r="T70" s="25" t="str">
        <f t="shared" si="53"/>
        <v/>
      </c>
      <c r="U70" s="25" t="e">
        <f t="shared" si="29"/>
        <v>#N/A</v>
      </c>
      <c r="V70" s="25" t="e">
        <f t="shared" si="30"/>
        <v>#N/A</v>
      </c>
      <c r="W70" s="45">
        <f t="shared" si="31"/>
        <v>0</v>
      </c>
      <c r="X70" s="45">
        <f t="shared" si="32"/>
        <v>0</v>
      </c>
      <c r="Y70" s="25" t="e">
        <f t="shared" si="33"/>
        <v>#N/A</v>
      </c>
      <c r="Z70" s="25" t="e">
        <f t="shared" si="34"/>
        <v>#N/A</v>
      </c>
      <c r="AA70" s="25" t="e">
        <f t="shared" si="35"/>
        <v>#N/A</v>
      </c>
      <c r="AB70" s="25" t="e">
        <f t="shared" si="36"/>
        <v>#N/A</v>
      </c>
      <c r="AC70" s="25" t="e">
        <f t="shared" si="37"/>
        <v>#N/A</v>
      </c>
      <c r="AD70" s="25" t="e">
        <f t="shared" si="38"/>
        <v>#N/A</v>
      </c>
    </row>
    <row r="71" spans="1:30" ht="15.75" thickBot="1" x14ac:dyDescent="0.3">
      <c r="C71" s="6">
        <f>COUNTA(C43:C70)</f>
        <v>26</v>
      </c>
      <c r="D71" s="31">
        <f>((COUNTA(D47:D70))-COUNTIF(E47:E70,"&lt;1"))/(COUNTA(D47:D70))</f>
        <v>0.5</v>
      </c>
      <c r="E71" s="31"/>
      <c r="F71" s="121"/>
      <c r="G71" s="31">
        <f>((COUNTA(G47:G70))-COUNTIF(H47:H70,"&lt;1"))/(COUNTA(G47:G70))</f>
        <v>1</v>
      </c>
      <c r="H71" s="32"/>
      <c r="I71" s="31">
        <f>((COUNTA(I43:I70))-COUNTIF(J43:J70,"&lt;1"))/(COUNTA(I43:I70))</f>
        <v>0.94736842105263153</v>
      </c>
      <c r="J71" s="31"/>
      <c r="K71" s="31">
        <f>((COUNTA(K47:K70))-COUNTIF(L47:L70,"&lt;1"))/(COUNTA(K47:K70))</f>
        <v>1</v>
      </c>
      <c r="L71" s="31"/>
      <c r="M71" s="31">
        <f>((COUNTA(M43:M70))-COUNTIF(N43:N70,"&lt;1"))/(COUNTA(M43:M70))</f>
        <v>0.82608695652173914</v>
      </c>
      <c r="N71" s="31"/>
      <c r="P71" s="11">
        <f>AVERAGE(P43:P70)</f>
        <v>0.45</v>
      </c>
      <c r="T71" s="25" t="str">
        <f t="shared" si="53"/>
        <v>26</v>
      </c>
      <c r="U71" s="25" t="e">
        <f t="shared" si="29"/>
        <v>#N/A</v>
      </c>
      <c r="V71" s="25" t="e">
        <f t="shared" si="30"/>
        <v>#N/A</v>
      </c>
      <c r="W71" s="45">
        <f t="shared" si="31"/>
        <v>0</v>
      </c>
      <c r="X71" s="45">
        <f t="shared" si="32"/>
        <v>0</v>
      </c>
      <c r="Y71" s="25" t="e">
        <f t="shared" si="33"/>
        <v>#N/A</v>
      </c>
      <c r="Z71" s="25" t="e">
        <f t="shared" si="34"/>
        <v>#N/A</v>
      </c>
      <c r="AA71" s="25" t="e">
        <f t="shared" si="35"/>
        <v>#N/A</v>
      </c>
      <c r="AB71" s="25" t="e">
        <f t="shared" si="36"/>
        <v>#N/A</v>
      </c>
      <c r="AC71" s="25" t="e">
        <f t="shared" si="37"/>
        <v>#N/A</v>
      </c>
      <c r="AD71" s="25" t="e">
        <f t="shared" si="38"/>
        <v>#N/A</v>
      </c>
    </row>
    <row r="72" spans="1:30" x14ac:dyDescent="0.25">
      <c r="E72" s="1"/>
      <c r="F72" s="22"/>
      <c r="H72" s="1"/>
      <c r="J72" s="1"/>
      <c r="L72" s="1"/>
      <c r="N72" s="1"/>
      <c r="T72" s="25" t="str">
        <f t="shared" si="53"/>
        <v/>
      </c>
      <c r="U72" s="25" t="e">
        <f t="shared" si="29"/>
        <v>#N/A</v>
      </c>
      <c r="V72" s="25" t="e">
        <f t="shared" si="30"/>
        <v>#N/A</v>
      </c>
      <c r="W72" s="45">
        <f t="shared" si="31"/>
        <v>0</v>
      </c>
      <c r="X72" s="45">
        <f t="shared" si="32"/>
        <v>0</v>
      </c>
      <c r="Y72" s="25" t="e">
        <f t="shared" si="33"/>
        <v>#N/A</v>
      </c>
      <c r="Z72" s="25" t="e">
        <f t="shared" si="34"/>
        <v>#N/A</v>
      </c>
      <c r="AA72" s="25" t="e">
        <f t="shared" si="35"/>
        <v>#N/A</v>
      </c>
      <c r="AB72" s="25" t="e">
        <f t="shared" si="36"/>
        <v>#N/A</v>
      </c>
      <c r="AC72" s="25" t="e">
        <f t="shared" si="37"/>
        <v>#N/A</v>
      </c>
      <c r="AD72" s="25" t="e">
        <f t="shared" si="38"/>
        <v>#N/A</v>
      </c>
    </row>
    <row r="73" spans="1:30" x14ac:dyDescent="0.25">
      <c r="E73" s="1"/>
      <c r="F73" s="22"/>
      <c r="H73" s="1"/>
      <c r="J73" s="1"/>
      <c r="L73" s="1"/>
      <c r="N73" s="1"/>
      <c r="T73" s="25" t="str">
        <f t="shared" si="53"/>
        <v/>
      </c>
      <c r="U73" s="25" t="e">
        <f t="shared" si="29"/>
        <v>#N/A</v>
      </c>
      <c r="V73" s="25" t="e">
        <f t="shared" si="30"/>
        <v>#N/A</v>
      </c>
      <c r="W73" s="45">
        <f t="shared" si="31"/>
        <v>0</v>
      </c>
      <c r="X73" s="45">
        <f t="shared" si="32"/>
        <v>0</v>
      </c>
      <c r="Y73" s="25" t="e">
        <f t="shared" si="33"/>
        <v>#N/A</v>
      </c>
      <c r="Z73" s="25" t="e">
        <f t="shared" si="34"/>
        <v>#N/A</v>
      </c>
      <c r="AA73" s="25" t="e">
        <f t="shared" si="35"/>
        <v>#N/A</v>
      </c>
      <c r="AB73" s="25" t="e">
        <f t="shared" si="36"/>
        <v>#N/A</v>
      </c>
      <c r="AC73" s="25" t="e">
        <f t="shared" si="37"/>
        <v>#N/A</v>
      </c>
      <c r="AD73" s="25" t="e">
        <f t="shared" si="38"/>
        <v>#N/A</v>
      </c>
    </row>
    <row r="74" spans="1:30" ht="30" x14ac:dyDescent="0.25">
      <c r="A74" s="7" t="s">
        <v>18</v>
      </c>
      <c r="B74" s="7" t="s">
        <v>19</v>
      </c>
      <c r="C74" s="7" t="s">
        <v>29</v>
      </c>
      <c r="D74" s="17" t="s">
        <v>4</v>
      </c>
      <c r="E74" s="70"/>
      <c r="F74" s="232" t="s">
        <v>454</v>
      </c>
      <c r="G74" s="67" t="s">
        <v>101</v>
      </c>
      <c r="H74" s="70"/>
      <c r="I74" s="67" t="s">
        <v>5</v>
      </c>
      <c r="J74" s="70"/>
      <c r="K74" s="67" t="s">
        <v>6</v>
      </c>
      <c r="L74" s="70"/>
      <c r="M74" s="218" t="s">
        <v>7</v>
      </c>
      <c r="N74" s="70"/>
      <c r="O74" s="89" t="s">
        <v>8</v>
      </c>
      <c r="P74" s="9" t="s">
        <v>20</v>
      </c>
      <c r="T74" s="25" t="str">
        <f t="shared" si="53"/>
        <v>Product</v>
      </c>
      <c r="U74" s="25" t="e">
        <f t="shared" si="29"/>
        <v>#N/A</v>
      </c>
      <c r="V74" s="25" t="e">
        <f t="shared" si="30"/>
        <v>#N/A</v>
      </c>
      <c r="W74" s="45" t="e">
        <f t="shared" si="31"/>
        <v>#VALUE!</v>
      </c>
      <c r="X74" s="45" t="e">
        <f t="shared" si="32"/>
        <v>#VALUE!</v>
      </c>
      <c r="Y74" s="25" t="e">
        <f t="shared" si="33"/>
        <v>#N/A</v>
      </c>
      <c r="Z74" s="25" t="e">
        <f t="shared" si="34"/>
        <v>#N/A</v>
      </c>
      <c r="AA74" s="25" t="e">
        <f t="shared" si="35"/>
        <v>#N/A</v>
      </c>
      <c r="AB74" s="25" t="e">
        <f t="shared" si="36"/>
        <v>#N/A</v>
      </c>
      <c r="AC74" s="25" t="e">
        <f t="shared" si="37"/>
        <v>#N/A</v>
      </c>
      <c r="AD74" s="25" t="e">
        <f t="shared" si="38"/>
        <v>#N/A</v>
      </c>
    </row>
    <row r="75" spans="1:30" x14ac:dyDescent="0.25">
      <c r="A75" s="420">
        <v>46049</v>
      </c>
      <c r="B75" s="421" t="s">
        <v>438</v>
      </c>
      <c r="C75" s="421" t="s">
        <v>83</v>
      </c>
      <c r="D75" s="422">
        <v>1250</v>
      </c>
      <c r="E75" s="389">
        <f t="shared" ref="E75:E102" si="54">IF(+(IF(D75&lt;U75,0,IF(D75&gt;V75,0,1)))=1,1,0)</f>
        <v>0</v>
      </c>
      <c r="F75" s="423">
        <v>435.2</v>
      </c>
      <c r="G75" s="345">
        <v>436</v>
      </c>
      <c r="H75" s="390">
        <f t="shared" ref="H75:H102" si="55">IF(+(IF(G75&lt;W75,0,IF(G75&gt;X75,0,1)))=1,1,0)</f>
        <v>1</v>
      </c>
      <c r="I75" s="84"/>
      <c r="J75" s="47"/>
      <c r="K75" s="425">
        <v>2.9</v>
      </c>
      <c r="L75" s="390">
        <f t="shared" ref="L75:L102" si="56">IF(+(IF(K75&lt;AA75,0,IF(K75&gt;AB75,0,1)))=1,1,0)</f>
        <v>1</v>
      </c>
      <c r="M75" s="299">
        <v>10</v>
      </c>
      <c r="N75" s="47">
        <f t="shared" ref="N75" si="57">IF(+(IF(M75&lt;AC75,0,IF(M75&gt;AD75,0,1)))=1,1,0)</f>
        <v>1</v>
      </c>
      <c r="O75" s="90"/>
      <c r="P75" s="300">
        <v>0</v>
      </c>
      <c r="T75" s="25" t="str">
        <f t="shared" ref="T75:T80" si="58">LEFT(C75,9)</f>
        <v>STAG8</v>
      </c>
      <c r="U75" s="25">
        <f t="shared" si="29"/>
        <v>0</v>
      </c>
      <c r="V75" s="25">
        <f t="shared" si="30"/>
        <v>1080</v>
      </c>
      <c r="W75" s="45">
        <f t="shared" si="31"/>
        <v>395.63636363636357</v>
      </c>
      <c r="X75" s="45">
        <f t="shared" si="32"/>
        <v>478.72</v>
      </c>
      <c r="Y75" s="25">
        <f t="shared" si="33"/>
        <v>1.8</v>
      </c>
      <c r="Z75" s="25">
        <f t="shared" si="34"/>
        <v>2.7</v>
      </c>
      <c r="AA75" s="25">
        <f t="shared" si="35"/>
        <v>0</v>
      </c>
      <c r="AB75" s="25">
        <f t="shared" si="36"/>
        <v>5</v>
      </c>
      <c r="AC75" s="25">
        <f t="shared" si="37"/>
        <v>1</v>
      </c>
      <c r="AD75" s="25">
        <f t="shared" si="38"/>
        <v>11</v>
      </c>
    </row>
    <row r="76" spans="1:30" x14ac:dyDescent="0.25">
      <c r="A76" s="420">
        <v>46050</v>
      </c>
      <c r="B76" s="421" t="s">
        <v>483</v>
      </c>
      <c r="C76" s="421" t="s">
        <v>83</v>
      </c>
      <c r="D76" s="422">
        <v>1271</v>
      </c>
      <c r="E76" s="389">
        <f t="shared" si="54"/>
        <v>0</v>
      </c>
      <c r="F76" s="423">
        <v>338.4</v>
      </c>
      <c r="G76" s="345">
        <v>339</v>
      </c>
      <c r="H76" s="390">
        <f t="shared" si="55"/>
        <v>1</v>
      </c>
      <c r="I76" s="84"/>
      <c r="J76" s="47"/>
      <c r="K76" s="425">
        <v>2.9</v>
      </c>
      <c r="L76" s="390">
        <f t="shared" si="56"/>
        <v>1</v>
      </c>
      <c r="M76" s="424">
        <v>5</v>
      </c>
      <c r="N76" s="341">
        <f t="shared" ref="N76:N79" si="59">IF(+(IF(M76&lt;AC76,0,IF(M76&gt;AD76,0,1)))=1,1,0)</f>
        <v>1</v>
      </c>
      <c r="O76" s="90"/>
      <c r="P76" s="300">
        <v>0</v>
      </c>
      <c r="T76" s="25" t="str">
        <f t="shared" si="58"/>
        <v>STAG8</v>
      </c>
      <c r="U76" s="25">
        <f t="shared" si="29"/>
        <v>0</v>
      </c>
      <c r="V76" s="25">
        <f t="shared" si="30"/>
        <v>1080</v>
      </c>
      <c r="W76" s="45">
        <f t="shared" si="31"/>
        <v>307.63636363636357</v>
      </c>
      <c r="X76" s="45">
        <f t="shared" si="32"/>
        <v>372.24</v>
      </c>
      <c r="Y76" s="25">
        <f t="shared" si="33"/>
        <v>1.8</v>
      </c>
      <c r="Z76" s="25">
        <f t="shared" si="34"/>
        <v>2.7</v>
      </c>
      <c r="AA76" s="25">
        <f t="shared" si="35"/>
        <v>0</v>
      </c>
      <c r="AB76" s="25">
        <f t="shared" si="36"/>
        <v>5</v>
      </c>
      <c r="AC76" s="25">
        <f t="shared" si="37"/>
        <v>1</v>
      </c>
      <c r="AD76" s="25">
        <f t="shared" si="38"/>
        <v>11</v>
      </c>
    </row>
    <row r="77" spans="1:30" x14ac:dyDescent="0.25">
      <c r="A77" s="420">
        <v>46051</v>
      </c>
      <c r="B77" s="421" t="s">
        <v>441</v>
      </c>
      <c r="C77" s="421" t="s">
        <v>71</v>
      </c>
      <c r="D77" s="422">
        <v>521</v>
      </c>
      <c r="E77" s="389">
        <f t="shared" si="54"/>
        <v>1</v>
      </c>
      <c r="F77" s="423">
        <v>175.6</v>
      </c>
      <c r="G77" s="345">
        <f>104+71</f>
        <v>175</v>
      </c>
      <c r="H77" s="390">
        <f t="shared" si="55"/>
        <v>1</v>
      </c>
      <c r="I77" s="84">
        <v>1.7</v>
      </c>
      <c r="J77" s="47">
        <f t="shared" ref="J77:J79" si="60">IF(+(IF(I77&lt;Y77,0,IF(I77&gt;Z77,0,1)))=1,1,0)</f>
        <v>1</v>
      </c>
      <c r="K77" s="425">
        <v>1.96</v>
      </c>
      <c r="L77" s="390">
        <f t="shared" si="56"/>
        <v>1</v>
      </c>
      <c r="M77" s="424">
        <v>5</v>
      </c>
      <c r="N77" s="341">
        <f t="shared" si="59"/>
        <v>1</v>
      </c>
      <c r="O77" s="90"/>
      <c r="P77" s="300">
        <f t="shared" ref="P77:P84" si="61">IF(+(IF(D77&lt;U77,0,IF(D77&gt;V77,0,1)))+(IF(G77&lt;W77,0,IF(G77&gt;X77,0,1)))+(IF(I77&lt;Y77,0,IF(I77&gt;Z77,0,1)))+(IF(K77&lt;AA77,0,IF(K77&gt;AB77,0,1)))+(IF(M77&lt;AC77,0,IF(M77&gt;AD77,0,1)))=5,1,0)</f>
        <v>1</v>
      </c>
      <c r="T77" s="25" t="str">
        <f t="shared" si="58"/>
        <v>CARIB4</v>
      </c>
      <c r="U77" s="25">
        <f t="shared" si="29"/>
        <v>0</v>
      </c>
      <c r="V77" s="25">
        <f t="shared" si="30"/>
        <v>1080</v>
      </c>
      <c r="W77" s="45">
        <f t="shared" si="31"/>
        <v>159.63636363636363</v>
      </c>
      <c r="X77" s="45">
        <f t="shared" si="32"/>
        <v>193.16</v>
      </c>
      <c r="Y77" s="25">
        <f t="shared" si="33"/>
        <v>1.7</v>
      </c>
      <c r="Z77" s="25">
        <f t="shared" si="34"/>
        <v>2.5</v>
      </c>
      <c r="AA77" s="25">
        <f t="shared" si="35"/>
        <v>0</v>
      </c>
      <c r="AB77" s="25">
        <f t="shared" si="36"/>
        <v>5</v>
      </c>
      <c r="AC77" s="25">
        <f t="shared" si="37"/>
        <v>1</v>
      </c>
      <c r="AD77" s="25">
        <f t="shared" si="38"/>
        <v>8</v>
      </c>
    </row>
    <row r="78" spans="1:30" x14ac:dyDescent="0.25">
      <c r="A78" s="420">
        <v>46052</v>
      </c>
      <c r="B78" s="421" t="s">
        <v>440</v>
      </c>
      <c r="C78" s="421" t="s">
        <v>71</v>
      </c>
      <c r="D78" s="422">
        <v>584</v>
      </c>
      <c r="E78" s="389">
        <f t="shared" si="54"/>
        <v>1</v>
      </c>
      <c r="F78" s="423">
        <v>198.8</v>
      </c>
      <c r="G78" s="345">
        <v>200</v>
      </c>
      <c r="H78" s="390">
        <f t="shared" si="55"/>
        <v>1</v>
      </c>
      <c r="I78" s="84">
        <v>1.87</v>
      </c>
      <c r="J78" s="47">
        <f t="shared" si="60"/>
        <v>1</v>
      </c>
      <c r="K78" s="425">
        <v>1.96</v>
      </c>
      <c r="L78" s="390">
        <f t="shared" si="56"/>
        <v>1</v>
      </c>
      <c r="M78" s="424">
        <v>5</v>
      </c>
      <c r="N78" s="341">
        <f t="shared" si="59"/>
        <v>1</v>
      </c>
      <c r="O78" s="90"/>
      <c r="P78" s="300">
        <f>IF(+(IF(D78&lt;U78,0,IF(D78&gt;V78,0,1)))+(IF(G78&lt;W78,0,IF(G78&gt;X78,0,1)))+(IF(I78&lt;Y78,0,IF(I78&gt;Z78,0,1)))+(IF(K78&lt;AA78,0,IF(K78&gt;AB78,0,1)))+(IF(M78&lt;AC78,0,IF(M78&gt;AD78,0,1)))=5,1,0)</f>
        <v>1</v>
      </c>
      <c r="T78" s="25" t="str">
        <f t="shared" si="58"/>
        <v>CARIB4</v>
      </c>
      <c r="U78" s="25">
        <f t="shared" si="29"/>
        <v>0</v>
      </c>
      <c r="V78" s="25">
        <f t="shared" si="30"/>
        <v>1080</v>
      </c>
      <c r="W78" s="45">
        <f t="shared" si="31"/>
        <v>180.72727272727272</v>
      </c>
      <c r="X78" s="45">
        <f t="shared" si="32"/>
        <v>218.68000000000004</v>
      </c>
      <c r="Y78" s="25">
        <f t="shared" si="33"/>
        <v>1.7</v>
      </c>
      <c r="Z78" s="25">
        <f t="shared" si="34"/>
        <v>2.5</v>
      </c>
      <c r="AA78" s="25">
        <f t="shared" si="35"/>
        <v>0</v>
      </c>
      <c r="AB78" s="25">
        <f t="shared" si="36"/>
        <v>5</v>
      </c>
      <c r="AC78" s="25">
        <f t="shared" si="37"/>
        <v>1</v>
      </c>
      <c r="AD78" s="25">
        <f t="shared" si="38"/>
        <v>8</v>
      </c>
    </row>
    <row r="79" spans="1:30" x14ac:dyDescent="0.25">
      <c r="A79" s="420">
        <v>46053</v>
      </c>
      <c r="B79" s="421" t="s">
        <v>482</v>
      </c>
      <c r="C79" s="339" t="s">
        <v>75</v>
      </c>
      <c r="D79" s="341">
        <v>1284</v>
      </c>
      <c r="E79" s="389">
        <f t="shared" si="54"/>
        <v>0</v>
      </c>
      <c r="F79" s="341">
        <v>380.8</v>
      </c>
      <c r="G79" s="341">
        <v>383</v>
      </c>
      <c r="H79" s="390">
        <f t="shared" si="55"/>
        <v>1</v>
      </c>
      <c r="I79" s="84">
        <v>2.0099999999999998</v>
      </c>
      <c r="J79" s="47">
        <f t="shared" si="60"/>
        <v>1</v>
      </c>
      <c r="K79" s="426">
        <v>2.1</v>
      </c>
      <c r="L79" s="343">
        <f t="shared" si="56"/>
        <v>1</v>
      </c>
      <c r="M79" s="299">
        <v>9</v>
      </c>
      <c r="N79" s="47">
        <f t="shared" si="59"/>
        <v>0</v>
      </c>
      <c r="O79" s="90"/>
      <c r="P79" s="300">
        <f>IF(+(IF(D79&lt;U79,0,IF(D79&gt;V79,0,1)))+(IF(G79&lt;W79,0,IF(G79&gt;X79,0,1)))+(IF(I79&lt;Y79,0,IF(I79&gt;Z79,0,1)))+(IF(K79&lt;AA79,0,IF(K79&gt;AB79,0,1)))+(IF(M79&lt;AC79,0,IF(M79&gt;AD79,0,1)))=5,1,0)</f>
        <v>0</v>
      </c>
      <c r="T79" s="25" t="str">
        <f t="shared" si="58"/>
        <v>CARIB8</v>
      </c>
      <c r="U79" s="25">
        <f t="shared" si="29"/>
        <v>0</v>
      </c>
      <c r="V79" s="25">
        <f t="shared" si="30"/>
        <v>1080</v>
      </c>
      <c r="W79" s="45">
        <f t="shared" si="31"/>
        <v>346.18181818181819</v>
      </c>
      <c r="X79" s="45">
        <f t="shared" si="32"/>
        <v>418.88000000000005</v>
      </c>
      <c r="Y79" s="25">
        <f t="shared" si="33"/>
        <v>1.7</v>
      </c>
      <c r="Z79" s="25">
        <f t="shared" si="34"/>
        <v>2.5</v>
      </c>
      <c r="AA79" s="25">
        <f t="shared" si="35"/>
        <v>0</v>
      </c>
      <c r="AB79" s="25">
        <f t="shared" si="36"/>
        <v>5</v>
      </c>
      <c r="AC79" s="25">
        <f t="shared" si="37"/>
        <v>1</v>
      </c>
      <c r="AD79" s="25">
        <f t="shared" si="38"/>
        <v>8</v>
      </c>
    </row>
    <row r="80" spans="1:30" x14ac:dyDescent="0.25">
      <c r="A80" s="420">
        <v>46053</v>
      </c>
      <c r="B80" s="339" t="s">
        <v>453</v>
      </c>
      <c r="C80" s="421" t="s">
        <v>71</v>
      </c>
      <c r="D80" s="341">
        <v>472</v>
      </c>
      <c r="E80" s="341">
        <f t="shared" si="54"/>
        <v>1</v>
      </c>
      <c r="F80" s="341">
        <v>217.6</v>
      </c>
      <c r="G80" s="341">
        <v>218</v>
      </c>
      <c r="H80" s="390">
        <f t="shared" si="55"/>
        <v>1</v>
      </c>
      <c r="I80" s="84">
        <v>2.4300000000000002</v>
      </c>
      <c r="J80" s="47">
        <f>IF(+(IF(I80&lt;Y80,0,IF(I80&gt;Z80,0,1)))=1,1,0)</f>
        <v>1</v>
      </c>
      <c r="K80" s="426">
        <v>1.38</v>
      </c>
      <c r="L80" s="343">
        <f t="shared" si="56"/>
        <v>1</v>
      </c>
      <c r="M80" s="299">
        <v>9</v>
      </c>
      <c r="N80" s="47">
        <f t="shared" ref="N80:N86" si="62">IF(+(IF(M80&lt;AC80,0,IF(M80&gt;AD80,0,1)))=1,1,0)</f>
        <v>0</v>
      </c>
      <c r="O80" s="90"/>
      <c r="P80" s="300">
        <f t="shared" si="61"/>
        <v>0</v>
      </c>
      <c r="T80" s="25" t="str">
        <f t="shared" si="58"/>
        <v>CARIB4</v>
      </c>
      <c r="U80" s="25">
        <f t="shared" si="29"/>
        <v>0</v>
      </c>
      <c r="V80" s="25">
        <f t="shared" si="30"/>
        <v>1080</v>
      </c>
      <c r="W80" s="45">
        <f t="shared" si="31"/>
        <v>197.81818181818178</v>
      </c>
      <c r="X80" s="45">
        <f t="shared" si="32"/>
        <v>239.36</v>
      </c>
      <c r="Y80" s="25">
        <f t="shared" si="33"/>
        <v>1.7</v>
      </c>
      <c r="Z80" s="25">
        <f t="shared" si="34"/>
        <v>2.5</v>
      </c>
      <c r="AA80" s="25">
        <f t="shared" si="35"/>
        <v>0</v>
      </c>
      <c r="AB80" s="25">
        <f t="shared" si="36"/>
        <v>5</v>
      </c>
      <c r="AC80" s="25">
        <f t="shared" si="37"/>
        <v>1</v>
      </c>
      <c r="AD80" s="25">
        <f t="shared" si="38"/>
        <v>8</v>
      </c>
    </row>
    <row r="81" spans="1:30" x14ac:dyDescent="0.25">
      <c r="A81" s="282">
        <v>46055</v>
      </c>
      <c r="B81" s="38" t="s">
        <v>442</v>
      </c>
      <c r="C81" s="38" t="s">
        <v>83</v>
      </c>
      <c r="D81" s="120">
        <v>1223</v>
      </c>
      <c r="E81" s="107">
        <f t="shared" si="54"/>
        <v>0</v>
      </c>
      <c r="F81" s="96">
        <v>400</v>
      </c>
      <c r="G81" s="68">
        <v>400</v>
      </c>
      <c r="H81" s="73">
        <f t="shared" si="55"/>
        <v>1</v>
      </c>
      <c r="I81" s="84">
        <v>1.68</v>
      </c>
      <c r="J81" s="47">
        <f>IF(+(IF(I81&lt;Y81,0,IF(I81&gt;Z81,0,1)))=1,1,0)</f>
        <v>0</v>
      </c>
      <c r="K81" s="108">
        <v>1.38</v>
      </c>
      <c r="L81" s="48">
        <f t="shared" si="56"/>
        <v>1</v>
      </c>
      <c r="M81" s="299">
        <v>7</v>
      </c>
      <c r="N81" s="47">
        <f t="shared" si="62"/>
        <v>1</v>
      </c>
      <c r="O81" s="90"/>
      <c r="P81" s="300">
        <f>IF(+(IF(D81&lt;U81,0,IF(D81&gt;V81,0,1)))+(IF(G81&lt;W81,0,IF(G81&gt;X81,0,1)))+(IF(I81&lt;Y81,0,IF(I81&gt;Z81,0,1)))+(IF(K81&lt;AA81,0,IF(K81&gt;AB81,0,1)))+(IF(M81&lt;AC81,0,IF(M81&gt;AD81,0,1)))=5,1,0)</f>
        <v>0</v>
      </c>
      <c r="T81" s="25" t="str">
        <f t="shared" si="53"/>
        <v>STAG8</v>
      </c>
      <c r="U81" s="25">
        <f t="shared" si="29"/>
        <v>0</v>
      </c>
      <c r="V81" s="25">
        <f t="shared" si="30"/>
        <v>1080</v>
      </c>
      <c r="W81" s="45">
        <f t="shared" si="31"/>
        <v>363.63636363636363</v>
      </c>
      <c r="X81" s="45">
        <f t="shared" si="32"/>
        <v>440.00000000000006</v>
      </c>
      <c r="Y81" s="25">
        <f t="shared" si="33"/>
        <v>1.8</v>
      </c>
      <c r="Z81" s="25">
        <f t="shared" si="34"/>
        <v>2.7</v>
      </c>
      <c r="AA81" s="25">
        <f t="shared" si="35"/>
        <v>0</v>
      </c>
      <c r="AB81" s="25">
        <f t="shared" si="36"/>
        <v>5</v>
      </c>
      <c r="AC81" s="25">
        <f t="shared" si="37"/>
        <v>1</v>
      </c>
      <c r="AD81" s="25">
        <f t="shared" si="38"/>
        <v>11</v>
      </c>
    </row>
    <row r="82" spans="1:30" x14ac:dyDescent="0.25">
      <c r="A82" s="282">
        <v>46056</v>
      </c>
      <c r="B82" s="38" t="s">
        <v>443</v>
      </c>
      <c r="C82" s="38" t="s">
        <v>75</v>
      </c>
      <c r="D82" s="120">
        <v>1241</v>
      </c>
      <c r="E82" s="107">
        <f t="shared" si="54"/>
        <v>0</v>
      </c>
      <c r="F82" s="96">
        <v>315.2</v>
      </c>
      <c r="G82" s="68">
        <v>316</v>
      </c>
      <c r="H82" s="73">
        <f t="shared" si="55"/>
        <v>1</v>
      </c>
      <c r="I82" s="84">
        <v>1.95</v>
      </c>
      <c r="J82" s="47">
        <f>IF(+(IF(I82&lt;Y82,0,IF(I82&gt;Z82,0,1)))=1,1,0)</f>
        <v>1</v>
      </c>
      <c r="K82" s="108">
        <v>2.34</v>
      </c>
      <c r="L82" s="48">
        <f t="shared" si="56"/>
        <v>1</v>
      </c>
      <c r="M82" s="299">
        <v>9</v>
      </c>
      <c r="N82" s="47">
        <f t="shared" si="62"/>
        <v>0</v>
      </c>
      <c r="O82" s="90"/>
      <c r="P82" s="300">
        <f t="shared" si="61"/>
        <v>0</v>
      </c>
      <c r="T82" s="25" t="str">
        <f t="shared" si="53"/>
        <v>CARIB8</v>
      </c>
      <c r="U82" s="25">
        <f t="shared" si="29"/>
        <v>0</v>
      </c>
      <c r="V82" s="25">
        <f t="shared" si="30"/>
        <v>1080</v>
      </c>
      <c r="W82" s="45">
        <f t="shared" si="31"/>
        <v>286.5454545454545</v>
      </c>
      <c r="X82" s="45">
        <f t="shared" si="32"/>
        <v>346.72</v>
      </c>
      <c r="Y82" s="25">
        <f t="shared" si="33"/>
        <v>1.7</v>
      </c>
      <c r="Z82" s="25">
        <f t="shared" si="34"/>
        <v>2.5</v>
      </c>
      <c r="AA82" s="25">
        <f t="shared" si="35"/>
        <v>0</v>
      </c>
      <c r="AB82" s="25">
        <f t="shared" si="36"/>
        <v>5</v>
      </c>
      <c r="AC82" s="25">
        <f t="shared" si="37"/>
        <v>1</v>
      </c>
      <c r="AD82" s="25">
        <f t="shared" si="38"/>
        <v>8</v>
      </c>
    </row>
    <row r="83" spans="1:30" x14ac:dyDescent="0.25">
      <c r="A83" s="282">
        <v>46057</v>
      </c>
      <c r="B83" s="38" t="s">
        <v>451</v>
      </c>
      <c r="C83" s="38" t="s">
        <v>75</v>
      </c>
      <c r="D83" s="120">
        <v>1354</v>
      </c>
      <c r="E83" s="107">
        <f t="shared" si="54"/>
        <v>0</v>
      </c>
      <c r="F83" s="96">
        <v>365.6</v>
      </c>
      <c r="G83" s="68">
        <f>203+163</f>
        <v>366</v>
      </c>
      <c r="H83" s="73">
        <f t="shared" si="55"/>
        <v>1</v>
      </c>
      <c r="I83" s="84">
        <v>2.38</v>
      </c>
      <c r="J83" s="47">
        <f>IF(+(IF(I83&lt;Y83,0,IF(I83&gt;Z83,0,1)))=1,1,0)</f>
        <v>1</v>
      </c>
      <c r="K83" s="108">
        <v>1.55</v>
      </c>
      <c r="L83" s="48">
        <f t="shared" si="56"/>
        <v>1</v>
      </c>
      <c r="M83" s="299">
        <v>9</v>
      </c>
      <c r="N83" s="47">
        <f t="shared" si="62"/>
        <v>0</v>
      </c>
      <c r="O83" s="90"/>
      <c r="P83" s="300">
        <f t="shared" si="61"/>
        <v>0</v>
      </c>
      <c r="T83" s="25" t="str">
        <f t="shared" si="53"/>
        <v>CARIB8</v>
      </c>
      <c r="U83" s="25">
        <f t="shared" si="29"/>
        <v>0</v>
      </c>
      <c r="V83" s="25">
        <f t="shared" si="30"/>
        <v>1080</v>
      </c>
      <c r="W83" s="45">
        <f t="shared" si="31"/>
        <v>332.36363636363637</v>
      </c>
      <c r="X83" s="45">
        <f t="shared" si="32"/>
        <v>402.16000000000008</v>
      </c>
      <c r="Y83" s="25">
        <f t="shared" si="33"/>
        <v>1.7</v>
      </c>
      <c r="Z83" s="25">
        <f t="shared" si="34"/>
        <v>2.5</v>
      </c>
      <c r="AA83" s="25">
        <f t="shared" si="35"/>
        <v>0</v>
      </c>
      <c r="AB83" s="25">
        <f t="shared" si="36"/>
        <v>5</v>
      </c>
      <c r="AC83" s="25">
        <f t="shared" si="37"/>
        <v>1</v>
      </c>
      <c r="AD83" s="25">
        <f t="shared" si="38"/>
        <v>8</v>
      </c>
    </row>
    <row r="84" spans="1:30" x14ac:dyDescent="0.25">
      <c r="A84" s="282">
        <v>46058</v>
      </c>
      <c r="B84" s="38" t="s">
        <v>449</v>
      </c>
      <c r="C84" s="38" t="s">
        <v>79</v>
      </c>
      <c r="D84" s="120">
        <v>578</v>
      </c>
      <c r="E84" s="107">
        <f t="shared" si="54"/>
        <v>1</v>
      </c>
      <c r="F84" s="96">
        <v>190.4</v>
      </c>
      <c r="G84" s="68">
        <v>195</v>
      </c>
      <c r="H84" s="73">
        <f t="shared" si="55"/>
        <v>1</v>
      </c>
      <c r="I84" s="84">
        <v>1.53</v>
      </c>
      <c r="J84" s="47">
        <f>IF(+(IF(I84&lt;Y84,0,IF(I84&gt;Z84,0,1)))=1,1,0)</f>
        <v>0</v>
      </c>
      <c r="K84" s="108">
        <v>0</v>
      </c>
      <c r="L84" s="48">
        <f t="shared" si="56"/>
        <v>1</v>
      </c>
      <c r="M84" s="299">
        <v>11</v>
      </c>
      <c r="N84" s="47">
        <f t="shared" si="62"/>
        <v>1</v>
      </c>
      <c r="O84" s="90"/>
      <c r="P84" s="300">
        <f t="shared" si="61"/>
        <v>0</v>
      </c>
      <c r="T84" s="25" t="str">
        <f t="shared" si="53"/>
        <v>STAG4</v>
      </c>
      <c r="U84" s="25">
        <f t="shared" si="29"/>
        <v>0</v>
      </c>
      <c r="V84" s="25">
        <f t="shared" si="30"/>
        <v>1080</v>
      </c>
      <c r="W84" s="45">
        <f t="shared" si="31"/>
        <v>173.09090909090909</v>
      </c>
      <c r="X84" s="45">
        <f t="shared" si="32"/>
        <v>209.44000000000003</v>
      </c>
      <c r="Y84" s="25">
        <f t="shared" si="33"/>
        <v>1.8</v>
      </c>
      <c r="Z84" s="25">
        <f t="shared" si="34"/>
        <v>2.7</v>
      </c>
      <c r="AA84" s="25">
        <f t="shared" si="35"/>
        <v>0</v>
      </c>
      <c r="AB84" s="25">
        <f t="shared" si="36"/>
        <v>5</v>
      </c>
      <c r="AC84" s="25">
        <f t="shared" si="37"/>
        <v>1</v>
      </c>
      <c r="AD84" s="25">
        <f t="shared" si="38"/>
        <v>11</v>
      </c>
    </row>
    <row r="85" spans="1:30" x14ac:dyDescent="0.25">
      <c r="A85" s="282">
        <v>46059</v>
      </c>
      <c r="B85" s="38" t="s">
        <v>448</v>
      </c>
      <c r="C85" s="38" t="s">
        <v>79</v>
      </c>
      <c r="D85" s="120">
        <v>544</v>
      </c>
      <c r="E85" s="107">
        <f t="shared" si="54"/>
        <v>1</v>
      </c>
      <c r="F85" s="96">
        <v>190.4</v>
      </c>
      <c r="G85" s="68">
        <v>195</v>
      </c>
      <c r="H85" s="73">
        <f t="shared" si="55"/>
        <v>1</v>
      </c>
      <c r="I85" s="130"/>
      <c r="J85" s="47"/>
      <c r="K85" s="108">
        <v>0</v>
      </c>
      <c r="L85" s="48">
        <f t="shared" si="56"/>
        <v>1</v>
      </c>
      <c r="M85" s="299">
        <v>10</v>
      </c>
      <c r="N85" s="47">
        <f t="shared" si="62"/>
        <v>1</v>
      </c>
      <c r="O85" s="90"/>
      <c r="P85" s="417">
        <v>1</v>
      </c>
      <c r="T85" s="25" t="str">
        <f t="shared" si="53"/>
        <v>STAG4</v>
      </c>
      <c r="U85" s="25">
        <f t="shared" si="29"/>
        <v>0</v>
      </c>
      <c r="V85" s="25">
        <f t="shared" si="30"/>
        <v>1080</v>
      </c>
      <c r="W85" s="45">
        <f t="shared" si="31"/>
        <v>173.09090909090909</v>
      </c>
      <c r="X85" s="45">
        <f t="shared" si="32"/>
        <v>209.44000000000003</v>
      </c>
      <c r="Y85" s="25">
        <f t="shared" si="33"/>
        <v>1.8</v>
      </c>
      <c r="Z85" s="25">
        <f t="shared" si="34"/>
        <v>2.7</v>
      </c>
      <c r="AA85" s="25">
        <f t="shared" si="35"/>
        <v>0</v>
      </c>
      <c r="AB85" s="25">
        <f t="shared" si="36"/>
        <v>5</v>
      </c>
      <c r="AC85" s="25">
        <f t="shared" si="37"/>
        <v>1</v>
      </c>
      <c r="AD85" s="25">
        <f t="shared" si="38"/>
        <v>11</v>
      </c>
    </row>
    <row r="86" spans="1:30" x14ac:dyDescent="0.25">
      <c r="A86" s="282">
        <v>46059</v>
      </c>
      <c r="B86" s="38" t="s">
        <v>450</v>
      </c>
      <c r="C86" s="38" t="s">
        <v>79</v>
      </c>
      <c r="D86" s="120">
        <v>516</v>
      </c>
      <c r="E86" s="107">
        <f t="shared" si="54"/>
        <v>1</v>
      </c>
      <c r="F86" s="96">
        <v>175.6</v>
      </c>
      <c r="G86" s="68">
        <v>176</v>
      </c>
      <c r="H86" s="73">
        <f t="shared" si="55"/>
        <v>1</v>
      </c>
      <c r="I86" s="84">
        <v>2.1619999999999999</v>
      </c>
      <c r="J86" s="47">
        <f t="shared" ref="J86:J92" si="63">IF(+(IF(I86&lt;Y86,0,IF(I86&gt;Z86,0,1)))=1,1,0)</f>
        <v>1</v>
      </c>
      <c r="K86" s="427"/>
      <c r="L86" s="48"/>
      <c r="M86" s="299">
        <v>14</v>
      </c>
      <c r="N86" s="47">
        <f t="shared" si="62"/>
        <v>0</v>
      </c>
      <c r="O86" s="90"/>
      <c r="P86" s="300">
        <f t="shared" ref="P86:P93" si="64">IF(+(IF(D86&lt;U86,0,IF(D86&gt;V86,0,1)))+(IF(G86&lt;W86,0,IF(G86&gt;X86,0,1)))+(IF(I86&lt;Y86,0,IF(I86&gt;Z86,0,1)))+(IF(K86&lt;AA86,0,IF(K86&gt;AB86,0,1)))+(IF(M86&lt;AC86,0,IF(M86&gt;AD86,0,1)))=5,1,0)</f>
        <v>0</v>
      </c>
      <c r="T86" s="25" t="str">
        <f t="shared" si="53"/>
        <v>STAG4</v>
      </c>
      <c r="U86" s="25">
        <f t="shared" si="29"/>
        <v>0</v>
      </c>
      <c r="V86" s="25">
        <f t="shared" si="30"/>
        <v>1080</v>
      </c>
      <c r="W86" s="45">
        <f t="shared" si="31"/>
        <v>159.63636363636363</v>
      </c>
      <c r="X86" s="45">
        <f t="shared" si="32"/>
        <v>193.16</v>
      </c>
      <c r="Y86" s="25">
        <f t="shared" si="33"/>
        <v>1.8</v>
      </c>
      <c r="Z86" s="25">
        <f t="shared" si="34"/>
        <v>2.7</v>
      </c>
      <c r="AA86" s="25">
        <f t="shared" si="35"/>
        <v>0</v>
      </c>
      <c r="AB86" s="25">
        <f t="shared" si="36"/>
        <v>5</v>
      </c>
      <c r="AC86" s="25">
        <f t="shared" si="37"/>
        <v>1</v>
      </c>
      <c r="AD86" s="25">
        <f t="shared" si="38"/>
        <v>11</v>
      </c>
    </row>
    <row r="87" spans="1:30" x14ac:dyDescent="0.25">
      <c r="A87" s="282">
        <v>46065</v>
      </c>
      <c r="B87" s="34" t="s">
        <v>439</v>
      </c>
      <c r="C87" s="34" t="s">
        <v>69</v>
      </c>
      <c r="D87" s="5">
        <f>60+65</f>
        <v>125</v>
      </c>
      <c r="E87" s="107">
        <f t="shared" si="54"/>
        <v>1</v>
      </c>
      <c r="F87" s="5" t="s">
        <v>446</v>
      </c>
      <c r="G87" s="5"/>
      <c r="H87" s="48"/>
      <c r="I87" s="26">
        <v>2.31</v>
      </c>
      <c r="J87" s="47">
        <f t="shared" si="63"/>
        <v>1</v>
      </c>
      <c r="K87" s="23" t="s">
        <v>446</v>
      </c>
      <c r="L87" s="48"/>
      <c r="M87" s="85">
        <v>6</v>
      </c>
      <c r="N87" s="47">
        <f t="shared" ref="N87:N94" si="65">IF(+(IF(M87&lt;AC87,0,IF(M87&gt;AD87,0,1)))=1,1,0)</f>
        <v>1</v>
      </c>
      <c r="O87" s="90"/>
      <c r="P87" s="417">
        <v>1</v>
      </c>
      <c r="T87" s="25" t="str">
        <f t="shared" si="53"/>
        <v>CARIB2</v>
      </c>
      <c r="U87" s="25">
        <f t="shared" si="29"/>
        <v>0</v>
      </c>
      <c r="V87" s="25">
        <f t="shared" si="30"/>
        <v>1080</v>
      </c>
      <c r="W87" s="45" t="e">
        <f t="shared" si="31"/>
        <v>#VALUE!</v>
      </c>
      <c r="X87" s="45" t="e">
        <f t="shared" si="32"/>
        <v>#VALUE!</v>
      </c>
      <c r="Y87" s="25">
        <f t="shared" si="33"/>
        <v>1.7</v>
      </c>
      <c r="Z87" s="25">
        <f t="shared" si="34"/>
        <v>2.5</v>
      </c>
      <c r="AA87" s="25">
        <f t="shared" si="35"/>
        <v>0</v>
      </c>
      <c r="AB87" s="25">
        <f t="shared" si="36"/>
        <v>5</v>
      </c>
      <c r="AC87" s="25">
        <f t="shared" si="37"/>
        <v>1</v>
      </c>
      <c r="AD87" s="25">
        <f t="shared" si="38"/>
        <v>8</v>
      </c>
    </row>
    <row r="88" spans="1:30" ht="15.75" customHeight="1" x14ac:dyDescent="0.25">
      <c r="A88" s="282">
        <v>46063</v>
      </c>
      <c r="B88" s="34" t="s">
        <v>444</v>
      </c>
      <c r="C88" s="34" t="s">
        <v>83</v>
      </c>
      <c r="D88" s="20">
        <v>1148</v>
      </c>
      <c r="E88" s="107">
        <f t="shared" si="54"/>
        <v>0</v>
      </c>
      <c r="F88" s="91">
        <v>365.6</v>
      </c>
      <c r="G88" s="68">
        <v>367</v>
      </c>
      <c r="H88" s="73">
        <f t="shared" si="55"/>
        <v>1</v>
      </c>
      <c r="I88" s="84">
        <v>1.8</v>
      </c>
      <c r="J88" s="47">
        <f t="shared" si="63"/>
        <v>1</v>
      </c>
      <c r="K88" s="94">
        <v>1.7</v>
      </c>
      <c r="L88" s="48">
        <f t="shared" si="56"/>
        <v>1</v>
      </c>
      <c r="M88" s="85">
        <v>13</v>
      </c>
      <c r="N88" s="47">
        <f t="shared" si="65"/>
        <v>0</v>
      </c>
      <c r="O88" s="90"/>
      <c r="P88" s="300">
        <f t="shared" si="64"/>
        <v>0</v>
      </c>
      <c r="T88" s="25" t="str">
        <f t="shared" si="53"/>
        <v>STAG8</v>
      </c>
      <c r="U88" s="25">
        <f t="shared" si="29"/>
        <v>0</v>
      </c>
      <c r="V88" s="25">
        <f t="shared" si="30"/>
        <v>1080</v>
      </c>
      <c r="W88" s="45">
        <f t="shared" si="31"/>
        <v>332.36363636363637</v>
      </c>
      <c r="X88" s="45">
        <f t="shared" si="32"/>
        <v>402.16000000000008</v>
      </c>
      <c r="Y88" s="25">
        <f t="shared" si="33"/>
        <v>1.8</v>
      </c>
      <c r="Z88" s="25">
        <f t="shared" si="34"/>
        <v>2.7</v>
      </c>
      <c r="AA88" s="25">
        <f t="shared" si="35"/>
        <v>0</v>
      </c>
      <c r="AB88" s="25">
        <f t="shared" si="36"/>
        <v>5</v>
      </c>
      <c r="AC88" s="25">
        <f t="shared" si="37"/>
        <v>1</v>
      </c>
      <c r="AD88" s="25">
        <f t="shared" si="38"/>
        <v>11</v>
      </c>
    </row>
    <row r="89" spans="1:30" x14ac:dyDescent="0.25">
      <c r="A89" s="282">
        <v>46064</v>
      </c>
      <c r="B89" s="34" t="s">
        <v>483</v>
      </c>
      <c r="C89" s="34" t="s">
        <v>99</v>
      </c>
      <c r="D89" s="20">
        <v>1759</v>
      </c>
      <c r="E89" s="47">
        <f t="shared" si="54"/>
        <v>0</v>
      </c>
      <c r="F89" s="91">
        <v>499.2</v>
      </c>
      <c r="G89" s="5">
        <v>501</v>
      </c>
      <c r="H89" s="48">
        <f t="shared" si="55"/>
        <v>1</v>
      </c>
      <c r="I89" s="84">
        <v>3.5</v>
      </c>
      <c r="J89" s="47">
        <f t="shared" si="63"/>
        <v>1</v>
      </c>
      <c r="K89" s="94">
        <v>2.4500000000000002</v>
      </c>
      <c r="L89" s="48">
        <f t="shared" si="56"/>
        <v>1</v>
      </c>
      <c r="M89" s="85">
        <v>5</v>
      </c>
      <c r="N89" s="47">
        <f t="shared" si="65"/>
        <v>1</v>
      </c>
      <c r="O89" s="90"/>
      <c r="P89" s="300">
        <f t="shared" si="64"/>
        <v>0</v>
      </c>
      <c r="T89" s="25" t="str">
        <f t="shared" si="53"/>
        <v>GUINNESS8</v>
      </c>
      <c r="U89" s="25">
        <f t="shared" si="29"/>
        <v>0</v>
      </c>
      <c r="V89" s="25">
        <f t="shared" si="30"/>
        <v>1080</v>
      </c>
      <c r="W89" s="45">
        <f t="shared" si="31"/>
        <v>453.81818181818176</v>
      </c>
      <c r="X89" s="45">
        <f t="shared" si="32"/>
        <v>549.12</v>
      </c>
      <c r="Y89" s="25">
        <f t="shared" si="33"/>
        <v>3</v>
      </c>
      <c r="Z89" s="25">
        <f t="shared" si="34"/>
        <v>5</v>
      </c>
      <c r="AA89" s="25">
        <f t="shared" si="35"/>
        <v>0</v>
      </c>
      <c r="AB89" s="25">
        <f t="shared" si="36"/>
        <v>5</v>
      </c>
      <c r="AC89" s="25">
        <f t="shared" si="37"/>
        <v>1</v>
      </c>
      <c r="AD89" s="25">
        <f t="shared" si="38"/>
        <v>6</v>
      </c>
    </row>
    <row r="90" spans="1:30" x14ac:dyDescent="0.25">
      <c r="A90" s="282">
        <v>46066</v>
      </c>
      <c r="B90" s="34" t="s">
        <v>438</v>
      </c>
      <c r="C90" s="34" t="s">
        <v>75</v>
      </c>
      <c r="D90" s="20">
        <v>1495</v>
      </c>
      <c r="E90" s="47">
        <f t="shared" si="54"/>
        <v>0</v>
      </c>
      <c r="F90" s="91">
        <v>435.2</v>
      </c>
      <c r="G90" s="5">
        <v>437</v>
      </c>
      <c r="H90" s="48">
        <f t="shared" si="55"/>
        <v>1</v>
      </c>
      <c r="I90" s="84">
        <v>2.48</v>
      </c>
      <c r="J90" s="47">
        <f t="shared" si="63"/>
        <v>1</v>
      </c>
      <c r="K90" s="94">
        <v>2.4</v>
      </c>
      <c r="L90" s="48">
        <f t="shared" si="56"/>
        <v>1</v>
      </c>
      <c r="M90" s="85">
        <v>4</v>
      </c>
      <c r="N90" s="47">
        <f t="shared" si="65"/>
        <v>1</v>
      </c>
      <c r="O90" s="90"/>
      <c r="P90" s="300">
        <f t="shared" si="64"/>
        <v>0</v>
      </c>
      <c r="T90" s="25" t="str">
        <f t="shared" si="53"/>
        <v>CARIB8</v>
      </c>
      <c r="U90" s="25">
        <f t="shared" si="29"/>
        <v>0</v>
      </c>
      <c r="V90" s="25">
        <f t="shared" si="30"/>
        <v>1080</v>
      </c>
      <c r="W90" s="45">
        <f t="shared" si="31"/>
        <v>395.63636363636357</v>
      </c>
      <c r="X90" s="45">
        <f t="shared" si="32"/>
        <v>478.72</v>
      </c>
      <c r="Y90" s="25">
        <f t="shared" si="33"/>
        <v>1.7</v>
      </c>
      <c r="Z90" s="25">
        <f t="shared" si="34"/>
        <v>2.5</v>
      </c>
      <c r="AA90" s="25">
        <f t="shared" si="35"/>
        <v>0</v>
      </c>
      <c r="AB90" s="25">
        <f t="shared" si="36"/>
        <v>5</v>
      </c>
      <c r="AC90" s="25">
        <f t="shared" si="37"/>
        <v>1</v>
      </c>
      <c r="AD90" s="25">
        <f t="shared" si="38"/>
        <v>8</v>
      </c>
    </row>
    <row r="91" spans="1:30" x14ac:dyDescent="0.25">
      <c r="A91" s="282">
        <v>46066</v>
      </c>
      <c r="B91" s="34" t="s">
        <v>447</v>
      </c>
      <c r="C91" s="34" t="s">
        <v>69</v>
      </c>
      <c r="D91" s="20">
        <v>159</v>
      </c>
      <c r="E91" s="47">
        <f t="shared" si="54"/>
        <v>1</v>
      </c>
      <c r="F91" s="91">
        <v>87.8</v>
      </c>
      <c r="G91" s="68">
        <v>88</v>
      </c>
      <c r="H91" s="48">
        <f t="shared" si="55"/>
        <v>1</v>
      </c>
      <c r="I91" s="84">
        <v>2.35</v>
      </c>
      <c r="J91" s="47">
        <f t="shared" si="63"/>
        <v>1</v>
      </c>
      <c r="K91" s="94">
        <v>3.75</v>
      </c>
      <c r="L91" s="48">
        <f t="shared" si="56"/>
        <v>1</v>
      </c>
      <c r="M91" s="85">
        <v>7</v>
      </c>
      <c r="N91" s="47">
        <f t="shared" si="65"/>
        <v>1</v>
      </c>
      <c r="O91" s="90"/>
      <c r="P91" s="300">
        <f t="shared" si="64"/>
        <v>1</v>
      </c>
      <c r="T91" s="25" t="str">
        <f t="shared" si="53"/>
        <v>CARIB2</v>
      </c>
      <c r="U91" s="25">
        <f t="shared" si="29"/>
        <v>0</v>
      </c>
      <c r="V91" s="25">
        <f t="shared" si="30"/>
        <v>1080</v>
      </c>
      <c r="W91" s="45">
        <f t="shared" si="31"/>
        <v>79.818181818181813</v>
      </c>
      <c r="X91" s="45">
        <f t="shared" si="32"/>
        <v>96.58</v>
      </c>
      <c r="Y91" s="25">
        <f t="shared" si="33"/>
        <v>1.7</v>
      </c>
      <c r="Z91" s="25">
        <f t="shared" si="34"/>
        <v>2.5</v>
      </c>
      <c r="AA91" s="25">
        <f t="shared" si="35"/>
        <v>0</v>
      </c>
      <c r="AB91" s="25">
        <f t="shared" si="36"/>
        <v>5</v>
      </c>
      <c r="AC91" s="25">
        <f t="shared" si="37"/>
        <v>1</v>
      </c>
      <c r="AD91" s="25">
        <f t="shared" si="38"/>
        <v>8</v>
      </c>
    </row>
    <row r="92" spans="1:30" x14ac:dyDescent="0.25">
      <c r="A92" s="35">
        <v>46070</v>
      </c>
      <c r="B92" s="34" t="s">
        <v>482</v>
      </c>
      <c r="C92" s="38" t="s">
        <v>75</v>
      </c>
      <c r="D92" s="20">
        <v>1536</v>
      </c>
      <c r="E92" s="47">
        <f t="shared" si="54"/>
        <v>0</v>
      </c>
      <c r="F92" s="91">
        <v>456.8</v>
      </c>
      <c r="G92" s="68">
        <v>457</v>
      </c>
      <c r="H92" s="48">
        <f t="shared" si="55"/>
        <v>1</v>
      </c>
      <c r="I92" s="84">
        <v>1.92</v>
      </c>
      <c r="J92" s="47">
        <f t="shared" si="63"/>
        <v>1</v>
      </c>
      <c r="K92" s="94">
        <v>3.75</v>
      </c>
      <c r="L92" s="48">
        <f t="shared" si="56"/>
        <v>1</v>
      </c>
      <c r="M92" s="85">
        <v>6</v>
      </c>
      <c r="N92" s="47">
        <f t="shared" si="65"/>
        <v>1</v>
      </c>
      <c r="O92" s="90"/>
      <c r="P92" s="300">
        <f t="shared" si="64"/>
        <v>0</v>
      </c>
      <c r="T92" s="25" t="str">
        <f t="shared" si="53"/>
        <v>CARIB8</v>
      </c>
      <c r="U92" s="25">
        <f t="shared" si="29"/>
        <v>0</v>
      </c>
      <c r="V92" s="25">
        <f t="shared" si="30"/>
        <v>1080</v>
      </c>
      <c r="W92" s="45">
        <f t="shared" si="31"/>
        <v>415.27272727272725</v>
      </c>
      <c r="X92" s="45">
        <f t="shared" si="32"/>
        <v>502.48000000000008</v>
      </c>
      <c r="Y92" s="25">
        <f t="shared" si="33"/>
        <v>1.7</v>
      </c>
      <c r="Z92" s="25">
        <f t="shared" si="34"/>
        <v>2.5</v>
      </c>
      <c r="AA92" s="25">
        <f t="shared" si="35"/>
        <v>0</v>
      </c>
      <c r="AB92" s="25">
        <f t="shared" si="36"/>
        <v>5</v>
      </c>
      <c r="AC92" s="25">
        <f t="shared" si="37"/>
        <v>1</v>
      </c>
      <c r="AD92" s="25">
        <f t="shared" si="38"/>
        <v>8</v>
      </c>
    </row>
    <row r="93" spans="1:30" x14ac:dyDescent="0.25">
      <c r="A93" s="35">
        <v>46071</v>
      </c>
      <c r="B93" s="34" t="s">
        <v>483</v>
      </c>
      <c r="C93" s="38" t="s">
        <v>75</v>
      </c>
      <c r="D93" s="20">
        <v>1456</v>
      </c>
      <c r="E93" s="47">
        <f t="shared" si="54"/>
        <v>0</v>
      </c>
      <c r="F93" s="91">
        <v>397.6</v>
      </c>
      <c r="G93" s="68">
        <v>399</v>
      </c>
      <c r="H93" s="48">
        <f t="shared" si="55"/>
        <v>1</v>
      </c>
      <c r="I93" s="130"/>
      <c r="J93" s="47"/>
      <c r="K93" s="94">
        <v>2.5</v>
      </c>
      <c r="L93" s="48">
        <f t="shared" si="56"/>
        <v>1</v>
      </c>
      <c r="M93" s="85">
        <v>7</v>
      </c>
      <c r="N93" s="47">
        <f t="shared" si="65"/>
        <v>1</v>
      </c>
      <c r="O93" s="90"/>
      <c r="P93" s="300">
        <f t="shared" si="64"/>
        <v>0</v>
      </c>
      <c r="T93" s="25" t="str">
        <f t="shared" si="53"/>
        <v>CARIB8</v>
      </c>
      <c r="U93" s="25">
        <f t="shared" si="29"/>
        <v>0</v>
      </c>
      <c r="V93" s="25">
        <f t="shared" si="30"/>
        <v>1080</v>
      </c>
      <c r="W93" s="45">
        <f t="shared" si="31"/>
        <v>361.45454545454544</v>
      </c>
      <c r="X93" s="45">
        <f t="shared" si="32"/>
        <v>437.36000000000007</v>
      </c>
      <c r="Y93" s="25">
        <f t="shared" si="33"/>
        <v>1.7</v>
      </c>
      <c r="Z93" s="25">
        <f t="shared" si="34"/>
        <v>2.5</v>
      </c>
      <c r="AA93" s="25">
        <f t="shared" si="35"/>
        <v>0</v>
      </c>
      <c r="AB93" s="25">
        <f t="shared" si="36"/>
        <v>5</v>
      </c>
      <c r="AC93" s="25">
        <f t="shared" si="37"/>
        <v>1</v>
      </c>
      <c r="AD93" s="25">
        <f t="shared" si="38"/>
        <v>8</v>
      </c>
    </row>
    <row r="94" spans="1:30" x14ac:dyDescent="0.25">
      <c r="A94" s="35">
        <v>46072</v>
      </c>
      <c r="B94" s="34" t="s">
        <v>440</v>
      </c>
      <c r="C94" s="34" t="s">
        <v>71</v>
      </c>
      <c r="D94" s="20">
        <v>539</v>
      </c>
      <c r="E94" s="47">
        <f t="shared" si="54"/>
        <v>1</v>
      </c>
      <c r="F94" s="91">
        <v>175.8</v>
      </c>
      <c r="G94" s="68">
        <v>177</v>
      </c>
      <c r="H94" s="48">
        <f t="shared" si="55"/>
        <v>1</v>
      </c>
      <c r="I94" s="130"/>
      <c r="J94" s="47"/>
      <c r="K94" s="94">
        <v>0</v>
      </c>
      <c r="L94" s="48">
        <f t="shared" si="56"/>
        <v>1</v>
      </c>
      <c r="M94" s="85">
        <v>5</v>
      </c>
      <c r="N94" s="47">
        <f t="shared" si="65"/>
        <v>1</v>
      </c>
      <c r="O94" s="90"/>
      <c r="P94" s="417">
        <v>1</v>
      </c>
      <c r="T94" s="25" t="str">
        <f t="shared" si="53"/>
        <v>CARIB4</v>
      </c>
      <c r="U94" s="25">
        <f t="shared" si="29"/>
        <v>0</v>
      </c>
      <c r="V94" s="25">
        <f t="shared" si="30"/>
        <v>1080</v>
      </c>
      <c r="W94" s="45">
        <f t="shared" si="31"/>
        <v>159.81818181818181</v>
      </c>
      <c r="X94" s="45">
        <f t="shared" si="32"/>
        <v>193.38000000000002</v>
      </c>
      <c r="Y94" s="25">
        <f t="shared" si="33"/>
        <v>1.7</v>
      </c>
      <c r="Z94" s="25">
        <f t="shared" si="34"/>
        <v>2.5</v>
      </c>
      <c r="AA94" s="25">
        <f t="shared" si="35"/>
        <v>0</v>
      </c>
      <c r="AB94" s="25">
        <f t="shared" si="36"/>
        <v>5</v>
      </c>
      <c r="AC94" s="25">
        <f t="shared" si="37"/>
        <v>1</v>
      </c>
      <c r="AD94" s="25">
        <f t="shared" si="38"/>
        <v>8</v>
      </c>
    </row>
    <row r="95" spans="1:30" x14ac:dyDescent="0.25">
      <c r="A95" s="35">
        <v>46072</v>
      </c>
      <c r="B95" s="34" t="s">
        <v>441</v>
      </c>
      <c r="C95" s="34" t="s">
        <v>79</v>
      </c>
      <c r="D95" s="20">
        <v>527</v>
      </c>
      <c r="E95" s="47">
        <f t="shared" si="54"/>
        <v>1</v>
      </c>
      <c r="F95" s="91">
        <v>190.4</v>
      </c>
      <c r="G95" s="68">
        <v>192</v>
      </c>
      <c r="H95" s="48">
        <f t="shared" si="55"/>
        <v>1</v>
      </c>
      <c r="I95" s="130"/>
      <c r="J95" s="47"/>
      <c r="K95" s="94">
        <v>0.79</v>
      </c>
      <c r="L95" s="48">
        <f t="shared" si="56"/>
        <v>1</v>
      </c>
      <c r="M95" s="85"/>
      <c r="N95" s="47"/>
      <c r="O95" s="90"/>
      <c r="P95" s="41"/>
      <c r="T95" s="25" t="str">
        <f t="shared" si="53"/>
        <v>STAG4</v>
      </c>
      <c r="U95" s="25">
        <f t="shared" si="29"/>
        <v>0</v>
      </c>
      <c r="V95" s="25">
        <f t="shared" si="30"/>
        <v>1080</v>
      </c>
      <c r="W95" s="45">
        <f t="shared" si="31"/>
        <v>173.09090909090909</v>
      </c>
      <c r="X95" s="45">
        <f t="shared" si="32"/>
        <v>209.44000000000003</v>
      </c>
      <c r="Y95" s="25">
        <f t="shared" si="33"/>
        <v>1.8</v>
      </c>
      <c r="Z95" s="25">
        <f t="shared" si="34"/>
        <v>2.7</v>
      </c>
      <c r="AA95" s="25">
        <f t="shared" si="35"/>
        <v>0</v>
      </c>
      <c r="AB95" s="25">
        <f t="shared" si="36"/>
        <v>5</v>
      </c>
      <c r="AC95" s="25">
        <f t="shared" si="37"/>
        <v>1</v>
      </c>
      <c r="AD95" s="25">
        <f t="shared" si="38"/>
        <v>11</v>
      </c>
    </row>
    <row r="96" spans="1:30" x14ac:dyDescent="0.25">
      <c r="A96" s="35">
        <v>46074</v>
      </c>
      <c r="B96" s="34" t="s">
        <v>442</v>
      </c>
      <c r="C96" s="34" t="s">
        <v>83</v>
      </c>
      <c r="D96" s="20">
        <v>2493</v>
      </c>
      <c r="E96" s="47">
        <f t="shared" si="54"/>
        <v>0</v>
      </c>
      <c r="F96" s="91">
        <v>326.39999999999998</v>
      </c>
      <c r="G96" s="68">
        <f>270+57</f>
        <v>327</v>
      </c>
      <c r="H96" s="48">
        <f t="shared" si="55"/>
        <v>1</v>
      </c>
      <c r="I96" s="84">
        <v>2.0579999999999998</v>
      </c>
      <c r="J96" s="47">
        <f t="shared" ref="J96:J98" si="66">IF(+(IF(I96&lt;Y96,0,IF(I96&gt;Z96,0,1)))=1,1,0)</f>
        <v>1</v>
      </c>
      <c r="K96" s="94">
        <v>0.79</v>
      </c>
      <c r="L96" s="48">
        <f t="shared" si="56"/>
        <v>1</v>
      </c>
      <c r="M96" s="85"/>
      <c r="N96" s="47"/>
      <c r="O96" s="90"/>
      <c r="P96" s="41"/>
      <c r="T96" s="25" t="str">
        <f t="shared" si="53"/>
        <v>STAG8</v>
      </c>
      <c r="U96" s="25">
        <f t="shared" si="29"/>
        <v>0</v>
      </c>
      <c r="V96" s="25">
        <f t="shared" si="30"/>
        <v>1080</v>
      </c>
      <c r="W96" s="45">
        <f t="shared" si="31"/>
        <v>296.72727272727269</v>
      </c>
      <c r="X96" s="45">
        <f t="shared" si="32"/>
        <v>359.04</v>
      </c>
      <c r="Y96" s="25">
        <f t="shared" si="33"/>
        <v>1.8</v>
      </c>
      <c r="Z96" s="25">
        <f t="shared" si="34"/>
        <v>2.7</v>
      </c>
      <c r="AA96" s="25">
        <f t="shared" si="35"/>
        <v>0</v>
      </c>
      <c r="AB96" s="25">
        <f t="shared" si="36"/>
        <v>5</v>
      </c>
      <c r="AC96" s="25">
        <f t="shared" si="37"/>
        <v>1</v>
      </c>
      <c r="AD96" s="25">
        <f t="shared" si="38"/>
        <v>11</v>
      </c>
    </row>
    <row r="97" spans="1:30" ht="13.5" customHeight="1" x14ac:dyDescent="0.25">
      <c r="A97" s="35">
        <v>46077</v>
      </c>
      <c r="B97" s="34" t="s">
        <v>445</v>
      </c>
      <c r="C97" s="34" t="s">
        <v>77</v>
      </c>
      <c r="D97" s="20">
        <f>58+54</f>
        <v>112</v>
      </c>
      <c r="E97" s="47">
        <f t="shared" si="54"/>
        <v>1</v>
      </c>
      <c r="F97" s="91" t="s">
        <v>446</v>
      </c>
      <c r="G97" s="68"/>
      <c r="H97" s="48"/>
      <c r="I97" s="84"/>
      <c r="J97" s="47"/>
      <c r="K97" s="94" t="s">
        <v>446</v>
      </c>
      <c r="L97" s="48"/>
      <c r="M97" s="85"/>
      <c r="N97" s="47"/>
      <c r="O97" s="90"/>
      <c r="P97" s="41"/>
      <c r="T97" s="25" t="str">
        <f t="shared" si="53"/>
        <v>STAG2</v>
      </c>
      <c r="U97" s="25">
        <f t="shared" si="29"/>
        <v>0</v>
      </c>
      <c r="V97" s="25">
        <f t="shared" si="30"/>
        <v>1080</v>
      </c>
      <c r="W97" s="45" t="e">
        <f t="shared" si="31"/>
        <v>#VALUE!</v>
      </c>
      <c r="X97" s="45" t="e">
        <f t="shared" si="32"/>
        <v>#VALUE!</v>
      </c>
      <c r="Y97" s="25">
        <f t="shared" si="33"/>
        <v>1.8</v>
      </c>
      <c r="Z97" s="25">
        <f t="shared" si="34"/>
        <v>2.7</v>
      </c>
      <c r="AA97" s="25">
        <f t="shared" si="35"/>
        <v>0</v>
      </c>
      <c r="AB97" s="25">
        <f t="shared" si="36"/>
        <v>5</v>
      </c>
      <c r="AC97" s="25">
        <f t="shared" si="37"/>
        <v>1</v>
      </c>
      <c r="AD97" s="25">
        <f t="shared" si="38"/>
        <v>11</v>
      </c>
    </row>
    <row r="98" spans="1:30" x14ac:dyDescent="0.25">
      <c r="A98" s="35">
        <v>46078</v>
      </c>
      <c r="B98" s="34" t="s">
        <v>443</v>
      </c>
      <c r="C98" s="34" t="s">
        <v>75</v>
      </c>
      <c r="D98" s="88">
        <v>1199</v>
      </c>
      <c r="E98" s="47">
        <f t="shared" si="54"/>
        <v>0</v>
      </c>
      <c r="F98" s="91">
        <v>315.2</v>
      </c>
      <c r="G98" s="68">
        <v>317</v>
      </c>
      <c r="H98" s="48">
        <f t="shared" si="55"/>
        <v>1</v>
      </c>
      <c r="I98" s="84">
        <v>1.96</v>
      </c>
      <c r="J98" s="47">
        <f t="shared" si="66"/>
        <v>1</v>
      </c>
      <c r="K98" s="94">
        <v>1</v>
      </c>
      <c r="L98" s="48">
        <f t="shared" si="56"/>
        <v>1</v>
      </c>
      <c r="M98" s="85"/>
      <c r="N98" s="47"/>
      <c r="O98" s="90"/>
      <c r="P98" s="41"/>
      <c r="T98" s="25" t="str">
        <f t="shared" si="53"/>
        <v>CARIB8</v>
      </c>
      <c r="U98" s="25">
        <f t="shared" si="29"/>
        <v>0</v>
      </c>
      <c r="V98" s="25">
        <f t="shared" si="30"/>
        <v>1080</v>
      </c>
      <c r="W98" s="45">
        <f t="shared" si="31"/>
        <v>286.5454545454545</v>
      </c>
      <c r="X98" s="45">
        <f t="shared" si="32"/>
        <v>346.72</v>
      </c>
      <c r="Y98" s="25">
        <f t="shared" si="33"/>
        <v>1.7</v>
      </c>
      <c r="Z98" s="25">
        <f t="shared" si="34"/>
        <v>2.5</v>
      </c>
      <c r="AA98" s="25">
        <f t="shared" si="35"/>
        <v>0</v>
      </c>
      <c r="AB98" s="25">
        <f t="shared" si="36"/>
        <v>5</v>
      </c>
      <c r="AC98" s="25">
        <f t="shared" si="37"/>
        <v>1</v>
      </c>
      <c r="AD98" s="25">
        <f t="shared" si="38"/>
        <v>8</v>
      </c>
    </row>
    <row r="99" spans="1:30" x14ac:dyDescent="0.25">
      <c r="A99" s="429">
        <v>46079</v>
      </c>
      <c r="B99" s="34" t="s">
        <v>444</v>
      </c>
      <c r="C99" s="34" t="s">
        <v>75</v>
      </c>
      <c r="D99" s="88">
        <v>1665</v>
      </c>
      <c r="E99" s="47">
        <f t="shared" si="54"/>
        <v>0</v>
      </c>
      <c r="F99" s="115">
        <v>365.6</v>
      </c>
      <c r="G99" s="1">
        <v>366</v>
      </c>
      <c r="H99" s="48">
        <f t="shared" si="55"/>
        <v>1</v>
      </c>
      <c r="K99" s="1">
        <v>2.95</v>
      </c>
      <c r="L99" s="48">
        <f t="shared" si="56"/>
        <v>1</v>
      </c>
      <c r="M99" s="85"/>
      <c r="N99" s="47"/>
      <c r="O99" s="90"/>
      <c r="P99" s="41"/>
      <c r="T99" s="25" t="str">
        <f t="shared" si="53"/>
        <v>CARIB8</v>
      </c>
      <c r="U99" s="25">
        <f t="shared" si="29"/>
        <v>0</v>
      </c>
      <c r="V99" s="25">
        <f t="shared" si="30"/>
        <v>1080</v>
      </c>
      <c r="W99" s="45">
        <f t="shared" si="31"/>
        <v>332.36363636363637</v>
      </c>
      <c r="X99" s="45">
        <f t="shared" si="32"/>
        <v>402.16000000000008</v>
      </c>
      <c r="Y99" s="25">
        <f t="shared" si="33"/>
        <v>1.7</v>
      </c>
      <c r="Z99" s="25">
        <f t="shared" si="34"/>
        <v>2.5</v>
      </c>
      <c r="AA99" s="25">
        <f t="shared" si="35"/>
        <v>0</v>
      </c>
      <c r="AB99" s="25">
        <f t="shared" si="36"/>
        <v>5</v>
      </c>
      <c r="AC99" s="25">
        <f t="shared" si="37"/>
        <v>1</v>
      </c>
      <c r="AD99" s="25">
        <f t="shared" si="38"/>
        <v>8</v>
      </c>
    </row>
    <row r="100" spans="1:30" x14ac:dyDescent="0.25">
      <c r="A100" s="35">
        <v>46080</v>
      </c>
      <c r="B100" s="34" t="s">
        <v>450</v>
      </c>
      <c r="C100" s="34" t="s">
        <v>71</v>
      </c>
      <c r="D100" s="88">
        <v>467</v>
      </c>
      <c r="E100" s="47">
        <f t="shared" si="54"/>
        <v>1</v>
      </c>
      <c r="F100" s="91">
        <v>190.4</v>
      </c>
      <c r="G100" s="68">
        <v>193</v>
      </c>
      <c r="H100" s="48">
        <f t="shared" si="55"/>
        <v>1</v>
      </c>
      <c r="I100" s="84"/>
      <c r="J100" s="47"/>
      <c r="K100" s="94">
        <v>2.9</v>
      </c>
      <c r="L100" s="48">
        <f t="shared" si="56"/>
        <v>1</v>
      </c>
      <c r="M100" s="85"/>
      <c r="N100" s="47"/>
      <c r="O100" s="90"/>
      <c r="P100" s="41"/>
      <c r="T100" s="25" t="str">
        <f t="shared" si="53"/>
        <v>CARIB4</v>
      </c>
      <c r="U100" s="25">
        <f t="shared" si="29"/>
        <v>0</v>
      </c>
      <c r="V100" s="25">
        <f t="shared" si="30"/>
        <v>1080</v>
      </c>
      <c r="W100" s="45">
        <f t="shared" si="31"/>
        <v>173.09090909090909</v>
      </c>
      <c r="X100" s="45">
        <f t="shared" si="32"/>
        <v>209.44000000000003</v>
      </c>
      <c r="Y100" s="25">
        <f t="shared" si="33"/>
        <v>1.7</v>
      </c>
      <c r="Z100" s="25">
        <f t="shared" si="34"/>
        <v>2.5</v>
      </c>
      <c r="AA100" s="25">
        <f t="shared" si="35"/>
        <v>0</v>
      </c>
      <c r="AB100" s="25">
        <f t="shared" si="36"/>
        <v>5</v>
      </c>
      <c r="AC100" s="25">
        <f t="shared" si="37"/>
        <v>1</v>
      </c>
      <c r="AD100" s="25">
        <f t="shared" si="38"/>
        <v>8</v>
      </c>
    </row>
    <row r="101" spans="1:30" x14ac:dyDescent="0.25">
      <c r="A101" s="35">
        <v>46080</v>
      </c>
      <c r="B101" s="34" t="s">
        <v>453</v>
      </c>
      <c r="C101" s="34" t="s">
        <v>71</v>
      </c>
      <c r="D101" s="88">
        <v>521</v>
      </c>
      <c r="E101" s="47">
        <f t="shared" si="54"/>
        <v>1</v>
      </c>
      <c r="F101" s="91">
        <v>190.4</v>
      </c>
      <c r="G101" s="68">
        <v>160</v>
      </c>
      <c r="H101" s="48">
        <f t="shared" si="55"/>
        <v>0</v>
      </c>
      <c r="I101" s="84"/>
      <c r="J101" s="47"/>
      <c r="K101" s="94">
        <v>2.9</v>
      </c>
      <c r="L101" s="48">
        <f t="shared" si="56"/>
        <v>1</v>
      </c>
      <c r="M101" s="85"/>
      <c r="N101" s="47"/>
      <c r="O101" s="90"/>
      <c r="P101" s="41"/>
      <c r="T101" s="25" t="str">
        <f t="shared" si="53"/>
        <v>CARIB4</v>
      </c>
      <c r="U101" s="25">
        <f t="shared" si="29"/>
        <v>0</v>
      </c>
      <c r="V101" s="25">
        <f t="shared" si="30"/>
        <v>1080</v>
      </c>
      <c r="W101" s="45">
        <f t="shared" si="31"/>
        <v>173.09090909090909</v>
      </c>
      <c r="X101" s="45">
        <f t="shared" si="32"/>
        <v>209.44000000000003</v>
      </c>
      <c r="Y101" s="25">
        <f t="shared" si="33"/>
        <v>1.7</v>
      </c>
      <c r="Z101" s="25">
        <f t="shared" si="34"/>
        <v>2.5</v>
      </c>
      <c r="AA101" s="25">
        <f t="shared" si="35"/>
        <v>0</v>
      </c>
      <c r="AB101" s="25">
        <f t="shared" si="36"/>
        <v>5</v>
      </c>
      <c r="AC101" s="25">
        <f t="shared" si="37"/>
        <v>1</v>
      </c>
      <c r="AD101" s="25">
        <f t="shared" si="38"/>
        <v>8</v>
      </c>
    </row>
    <row r="102" spans="1:30" x14ac:dyDescent="0.25">
      <c r="A102" s="35">
        <v>46081</v>
      </c>
      <c r="B102" s="34" t="s">
        <v>451</v>
      </c>
      <c r="C102" s="34" t="s">
        <v>83</v>
      </c>
      <c r="D102" s="88">
        <v>1174</v>
      </c>
      <c r="E102" s="47">
        <f t="shared" si="54"/>
        <v>0</v>
      </c>
      <c r="F102" s="97">
        <v>351.2</v>
      </c>
      <c r="G102" s="68">
        <v>353</v>
      </c>
      <c r="H102" s="48">
        <f t="shared" si="55"/>
        <v>1</v>
      </c>
      <c r="I102" s="84"/>
      <c r="J102" s="47"/>
      <c r="K102" s="94">
        <v>1.7</v>
      </c>
      <c r="L102" s="48">
        <f t="shared" si="56"/>
        <v>1</v>
      </c>
      <c r="M102" s="85"/>
      <c r="N102" s="47"/>
      <c r="O102" s="90"/>
      <c r="P102" s="41"/>
      <c r="T102" s="25" t="str">
        <f t="shared" si="53"/>
        <v>STAG8</v>
      </c>
      <c r="U102" s="25">
        <f t="shared" si="29"/>
        <v>0</v>
      </c>
      <c r="V102" s="25">
        <f t="shared" si="30"/>
        <v>1080</v>
      </c>
      <c r="W102" s="45">
        <f t="shared" si="31"/>
        <v>319.27272727272725</v>
      </c>
      <c r="X102" s="45">
        <f t="shared" si="32"/>
        <v>386.32</v>
      </c>
      <c r="Y102" s="25">
        <f t="shared" si="33"/>
        <v>1.8</v>
      </c>
      <c r="Z102" s="25">
        <f t="shared" si="34"/>
        <v>2.7</v>
      </c>
      <c r="AA102" s="25">
        <f t="shared" si="35"/>
        <v>0</v>
      </c>
      <c r="AB102" s="25">
        <f t="shared" si="36"/>
        <v>5</v>
      </c>
      <c r="AC102" s="25">
        <f t="shared" si="37"/>
        <v>1</v>
      </c>
      <c r="AD102" s="25">
        <f t="shared" si="38"/>
        <v>11</v>
      </c>
    </row>
    <row r="103" spans="1:30" x14ac:dyDescent="0.25">
      <c r="A103" s="35"/>
      <c r="B103" s="34"/>
      <c r="C103" s="34"/>
      <c r="D103" s="88"/>
      <c r="E103" s="47"/>
      <c r="F103" s="97"/>
      <c r="G103" s="68"/>
      <c r="H103" s="48"/>
      <c r="I103" s="84"/>
      <c r="J103" s="47"/>
      <c r="K103" s="94"/>
      <c r="L103" s="48"/>
      <c r="M103" s="85"/>
      <c r="N103" s="47"/>
      <c r="O103" s="90"/>
      <c r="P103" s="41"/>
      <c r="T103" s="25" t="str">
        <f t="shared" si="53"/>
        <v/>
      </c>
      <c r="U103" s="25" t="e">
        <f t="shared" si="29"/>
        <v>#N/A</v>
      </c>
      <c r="V103" s="25" t="e">
        <f t="shared" si="30"/>
        <v>#N/A</v>
      </c>
      <c r="W103" s="45">
        <f t="shared" si="31"/>
        <v>0</v>
      </c>
      <c r="X103" s="45">
        <f t="shared" si="32"/>
        <v>0</v>
      </c>
      <c r="Y103" s="25" t="e">
        <f t="shared" si="33"/>
        <v>#N/A</v>
      </c>
      <c r="Z103" s="25" t="e">
        <f t="shared" si="34"/>
        <v>#N/A</v>
      </c>
      <c r="AA103" s="25" t="e">
        <f t="shared" si="35"/>
        <v>#N/A</v>
      </c>
      <c r="AB103" s="25" t="e">
        <f t="shared" si="36"/>
        <v>#N/A</v>
      </c>
      <c r="AC103" s="25" t="e">
        <f t="shared" si="37"/>
        <v>#N/A</v>
      </c>
      <c r="AD103" s="25" t="e">
        <f t="shared" si="38"/>
        <v>#N/A</v>
      </c>
    </row>
    <row r="104" spans="1:30" x14ac:dyDescent="0.25">
      <c r="A104" s="35"/>
      <c r="B104" s="34"/>
      <c r="C104" s="34"/>
      <c r="D104" s="88"/>
      <c r="E104" s="47"/>
      <c r="F104" s="97"/>
      <c r="G104" s="68"/>
      <c r="H104" s="48"/>
      <c r="I104" s="84"/>
      <c r="J104" s="47"/>
      <c r="K104" s="94"/>
      <c r="L104" s="48"/>
      <c r="M104" s="85"/>
      <c r="N104" s="47"/>
      <c r="O104" s="90"/>
      <c r="P104" s="41"/>
      <c r="T104" s="25" t="str">
        <f t="shared" si="53"/>
        <v/>
      </c>
      <c r="U104" s="25" t="e">
        <f t="shared" si="29"/>
        <v>#N/A</v>
      </c>
      <c r="V104" s="25" t="e">
        <f t="shared" si="30"/>
        <v>#N/A</v>
      </c>
      <c r="W104" s="45">
        <f t="shared" si="31"/>
        <v>0</v>
      </c>
      <c r="X104" s="45">
        <f t="shared" si="32"/>
        <v>0</v>
      </c>
      <c r="Y104" s="25" t="e">
        <f t="shared" si="33"/>
        <v>#N/A</v>
      </c>
      <c r="Z104" s="25" t="e">
        <f t="shared" si="34"/>
        <v>#N/A</v>
      </c>
      <c r="AA104" s="25" t="e">
        <f t="shared" si="35"/>
        <v>#N/A</v>
      </c>
      <c r="AB104" s="25" t="e">
        <f t="shared" si="36"/>
        <v>#N/A</v>
      </c>
      <c r="AC104" s="25" t="e">
        <f t="shared" si="37"/>
        <v>#N/A</v>
      </c>
      <c r="AD104" s="25" t="e">
        <f t="shared" si="38"/>
        <v>#N/A</v>
      </c>
    </row>
    <row r="105" spans="1:30" hidden="1" x14ac:dyDescent="0.25">
      <c r="A105" s="35"/>
      <c r="B105" s="34"/>
      <c r="C105" s="34"/>
      <c r="D105" s="20"/>
      <c r="E105" s="47"/>
      <c r="F105" s="91"/>
      <c r="G105" s="91"/>
      <c r="H105" s="48"/>
      <c r="I105" s="84"/>
      <c r="J105" s="47"/>
      <c r="K105" s="94"/>
      <c r="L105" s="48"/>
      <c r="M105" s="85"/>
      <c r="N105" s="47"/>
      <c r="O105" s="90"/>
      <c r="P105" s="41"/>
      <c r="T105" s="25" t="str">
        <f t="shared" si="53"/>
        <v/>
      </c>
      <c r="U105" s="25" t="e">
        <f t="shared" si="29"/>
        <v>#N/A</v>
      </c>
      <c r="V105" s="25" t="e">
        <f t="shared" si="30"/>
        <v>#N/A</v>
      </c>
      <c r="W105" s="45">
        <f t="shared" si="31"/>
        <v>0</v>
      </c>
      <c r="X105" s="45">
        <f t="shared" si="32"/>
        <v>0</v>
      </c>
      <c r="Y105" s="25" t="e">
        <f t="shared" si="33"/>
        <v>#N/A</v>
      </c>
      <c r="Z105" s="25" t="e">
        <f t="shared" si="34"/>
        <v>#N/A</v>
      </c>
      <c r="AA105" s="25" t="e">
        <f t="shared" si="35"/>
        <v>#N/A</v>
      </c>
      <c r="AB105" s="25" t="e">
        <f t="shared" si="36"/>
        <v>#N/A</v>
      </c>
      <c r="AC105" s="25" t="e">
        <f t="shared" si="37"/>
        <v>#N/A</v>
      </c>
      <c r="AD105" s="25" t="e">
        <f t="shared" si="38"/>
        <v>#N/A</v>
      </c>
    </row>
    <row r="106" spans="1:30" hidden="1" x14ac:dyDescent="0.25">
      <c r="A106" s="35"/>
      <c r="B106" s="34"/>
      <c r="C106" s="34"/>
      <c r="D106" s="20"/>
      <c r="E106" s="47"/>
      <c r="F106" s="97"/>
      <c r="G106" s="68"/>
      <c r="H106" s="48"/>
      <c r="I106" s="84"/>
      <c r="J106" s="47"/>
      <c r="K106" s="94"/>
      <c r="L106" s="48"/>
      <c r="M106" s="85"/>
      <c r="N106" s="47"/>
      <c r="O106" s="90"/>
      <c r="P106" s="41"/>
      <c r="T106" s="25" t="str">
        <f t="shared" si="53"/>
        <v/>
      </c>
      <c r="U106" s="25" t="e">
        <f t="shared" si="29"/>
        <v>#N/A</v>
      </c>
      <c r="V106" s="25" t="e">
        <f t="shared" si="30"/>
        <v>#N/A</v>
      </c>
      <c r="W106" s="45">
        <f t="shared" si="31"/>
        <v>0</v>
      </c>
      <c r="X106" s="45">
        <f t="shared" si="32"/>
        <v>0</v>
      </c>
      <c r="Y106" s="25" t="e">
        <f t="shared" si="33"/>
        <v>#N/A</v>
      </c>
      <c r="Z106" s="25" t="e">
        <f t="shared" si="34"/>
        <v>#N/A</v>
      </c>
      <c r="AA106" s="25" t="e">
        <f t="shared" si="35"/>
        <v>#N/A</v>
      </c>
      <c r="AB106" s="25" t="e">
        <f t="shared" si="36"/>
        <v>#N/A</v>
      </c>
      <c r="AC106" s="25" t="e">
        <f t="shared" si="37"/>
        <v>#N/A</v>
      </c>
      <c r="AD106" s="25" t="e">
        <f t="shared" si="38"/>
        <v>#N/A</v>
      </c>
    </row>
    <row r="107" spans="1:30" s="1" customFormat="1" hidden="1" x14ac:dyDescent="0.25">
      <c r="A107" s="35"/>
      <c r="B107" s="34"/>
      <c r="C107" s="34"/>
      <c r="D107" s="20"/>
      <c r="E107" s="47"/>
      <c r="F107" s="97"/>
      <c r="G107" s="68"/>
      <c r="H107" s="48"/>
      <c r="I107" s="84"/>
      <c r="J107" s="47"/>
      <c r="K107" s="94"/>
      <c r="L107" s="48"/>
      <c r="M107" s="85"/>
      <c r="N107" s="47"/>
      <c r="O107" s="90"/>
      <c r="P107" s="41"/>
      <c r="Q107" s="10"/>
      <c r="R107"/>
      <c r="S107"/>
      <c r="T107" s="25" t="str">
        <f t="shared" si="53"/>
        <v/>
      </c>
      <c r="U107" s="25" t="e">
        <f t="shared" si="29"/>
        <v>#N/A</v>
      </c>
      <c r="V107" s="25" t="e">
        <f t="shared" si="30"/>
        <v>#N/A</v>
      </c>
      <c r="W107" s="45">
        <f t="shared" si="31"/>
        <v>0</v>
      </c>
      <c r="X107" s="45">
        <f t="shared" si="32"/>
        <v>0</v>
      </c>
      <c r="Y107" s="25" t="e">
        <f t="shared" si="33"/>
        <v>#N/A</v>
      </c>
      <c r="Z107" s="25" t="e">
        <f t="shared" si="34"/>
        <v>#N/A</v>
      </c>
      <c r="AA107" s="25" t="e">
        <f t="shared" si="35"/>
        <v>#N/A</v>
      </c>
      <c r="AB107" s="25" t="e">
        <f t="shared" si="36"/>
        <v>#N/A</v>
      </c>
      <c r="AC107" s="25" t="e">
        <f t="shared" si="37"/>
        <v>#N/A</v>
      </c>
      <c r="AD107" s="25" t="e">
        <f t="shared" si="38"/>
        <v>#N/A</v>
      </c>
    </row>
    <row r="108" spans="1:30" s="1" customFormat="1" hidden="1" x14ac:dyDescent="0.25">
      <c r="A108" s="35"/>
      <c r="B108" s="34"/>
      <c r="C108" s="34"/>
      <c r="D108" s="20"/>
      <c r="E108" s="47"/>
      <c r="F108" s="91"/>
      <c r="G108" s="68"/>
      <c r="H108" s="48"/>
      <c r="I108" s="84"/>
      <c r="J108" s="47"/>
      <c r="K108" s="94"/>
      <c r="L108" s="48"/>
      <c r="M108" s="85"/>
      <c r="N108" s="47"/>
      <c r="O108" s="90"/>
      <c r="P108" s="41"/>
      <c r="Q108" s="10"/>
      <c r="R108"/>
      <c r="S108"/>
      <c r="T108" s="25" t="str">
        <f t="shared" si="53"/>
        <v/>
      </c>
      <c r="U108" s="25" t="e">
        <f t="shared" si="29"/>
        <v>#N/A</v>
      </c>
      <c r="V108" s="25" t="e">
        <f t="shared" si="30"/>
        <v>#N/A</v>
      </c>
      <c r="W108" s="45">
        <f t="shared" si="31"/>
        <v>0</v>
      </c>
      <c r="X108" s="45">
        <f t="shared" si="32"/>
        <v>0</v>
      </c>
      <c r="Y108" s="25" t="e">
        <f t="shared" si="33"/>
        <v>#N/A</v>
      </c>
      <c r="Z108" s="25" t="e">
        <f t="shared" si="34"/>
        <v>#N/A</v>
      </c>
      <c r="AA108" s="25" t="e">
        <f t="shared" si="35"/>
        <v>#N/A</v>
      </c>
      <c r="AB108" s="25" t="e">
        <f t="shared" si="36"/>
        <v>#N/A</v>
      </c>
      <c r="AC108" s="25" t="e">
        <f t="shared" si="37"/>
        <v>#N/A</v>
      </c>
      <c r="AD108" s="25" t="e">
        <f t="shared" si="38"/>
        <v>#N/A</v>
      </c>
    </row>
    <row r="109" spans="1:30" s="1" customFormat="1" hidden="1" x14ac:dyDescent="0.25">
      <c r="A109" s="35"/>
      <c r="B109" s="34"/>
      <c r="C109" s="34"/>
      <c r="D109" s="20"/>
      <c r="E109" s="47"/>
      <c r="F109" s="91"/>
      <c r="G109" s="68"/>
      <c r="H109" s="48"/>
      <c r="I109" s="84"/>
      <c r="J109" s="47"/>
      <c r="K109" s="94"/>
      <c r="L109" s="48"/>
      <c r="M109" s="85"/>
      <c r="N109" s="47"/>
      <c r="O109" s="90"/>
      <c r="P109" s="41"/>
      <c r="Q109" s="10"/>
      <c r="R109"/>
      <c r="S109"/>
      <c r="T109" s="25" t="str">
        <f t="shared" si="53"/>
        <v/>
      </c>
      <c r="U109" s="25" t="e">
        <f t="shared" si="29"/>
        <v>#N/A</v>
      </c>
      <c r="V109" s="25" t="e">
        <f t="shared" si="30"/>
        <v>#N/A</v>
      </c>
      <c r="W109" s="45">
        <f t="shared" si="31"/>
        <v>0</v>
      </c>
      <c r="X109" s="45">
        <f t="shared" si="32"/>
        <v>0</v>
      </c>
      <c r="Y109" s="25" t="e">
        <f t="shared" si="33"/>
        <v>#N/A</v>
      </c>
      <c r="Z109" s="25" t="e">
        <f t="shared" si="34"/>
        <v>#N/A</v>
      </c>
      <c r="AA109" s="25" t="e">
        <f t="shared" si="35"/>
        <v>#N/A</v>
      </c>
      <c r="AB109" s="25" t="e">
        <f t="shared" si="36"/>
        <v>#N/A</v>
      </c>
      <c r="AC109" s="25" t="e">
        <f t="shared" si="37"/>
        <v>#N/A</v>
      </c>
      <c r="AD109" s="25" t="e">
        <f t="shared" si="38"/>
        <v>#N/A</v>
      </c>
    </row>
    <row r="110" spans="1:30" s="1" customFormat="1" hidden="1" x14ac:dyDescent="0.25">
      <c r="A110" s="35"/>
      <c r="B110" s="34"/>
      <c r="C110" s="34"/>
      <c r="D110" s="20"/>
      <c r="E110" s="47"/>
      <c r="F110" s="91"/>
      <c r="G110" s="68"/>
      <c r="H110" s="48"/>
      <c r="I110" s="84"/>
      <c r="J110" s="47"/>
      <c r="K110" s="94"/>
      <c r="L110" s="48"/>
      <c r="M110" s="85"/>
      <c r="N110" s="47"/>
      <c r="O110" s="90"/>
      <c r="P110" s="41"/>
      <c r="Q110" s="10"/>
      <c r="R110"/>
      <c r="S110"/>
      <c r="T110" s="25" t="str">
        <f t="shared" si="53"/>
        <v/>
      </c>
      <c r="U110" s="25" t="e">
        <f t="shared" si="29"/>
        <v>#N/A</v>
      </c>
      <c r="V110" s="25" t="e">
        <f t="shared" si="30"/>
        <v>#N/A</v>
      </c>
      <c r="W110" s="45">
        <f t="shared" si="31"/>
        <v>0</v>
      </c>
      <c r="X110" s="45">
        <f t="shared" si="32"/>
        <v>0</v>
      </c>
      <c r="Y110" s="25" t="e">
        <f t="shared" si="33"/>
        <v>#N/A</v>
      </c>
      <c r="Z110" s="25" t="e">
        <f t="shared" si="34"/>
        <v>#N/A</v>
      </c>
      <c r="AA110" s="25" t="e">
        <f t="shared" si="35"/>
        <v>#N/A</v>
      </c>
      <c r="AB110" s="25" t="e">
        <f t="shared" si="36"/>
        <v>#N/A</v>
      </c>
      <c r="AC110" s="25" t="e">
        <f t="shared" si="37"/>
        <v>#N/A</v>
      </c>
      <c r="AD110" s="25" t="e">
        <f t="shared" si="38"/>
        <v>#N/A</v>
      </c>
    </row>
    <row r="111" spans="1:30" s="1" customFormat="1" ht="15.75" thickBot="1" x14ac:dyDescent="0.3">
      <c r="A111" s="40"/>
      <c r="B111" s="39"/>
      <c r="C111" s="38"/>
      <c r="D111" s="120"/>
      <c r="E111" s="107"/>
      <c r="F111" s="96" t="s">
        <v>462</v>
      </c>
      <c r="G111" s="68"/>
      <c r="H111" s="87"/>
      <c r="I111" s="108"/>
      <c r="J111" s="109"/>
      <c r="K111" s="122"/>
      <c r="L111" s="109"/>
      <c r="M111" s="123"/>
      <c r="N111" s="75"/>
      <c r="O111" s="90"/>
      <c r="P111" s="52"/>
      <c r="Q111" s="10"/>
      <c r="R111"/>
      <c r="S111"/>
      <c r="T111" s="25" t="str">
        <f t="shared" si="53"/>
        <v/>
      </c>
      <c r="U111" s="25" t="e">
        <f t="shared" ref="U111:U175" si="67">VLOOKUP($T111,$T$3:$AD$34,2,FALSE)</f>
        <v>#N/A</v>
      </c>
      <c r="V111" s="25" t="e">
        <f t="shared" ref="V111:V175" si="68">VLOOKUP($T111,$T$3:$AD$34,3,FALSE)</f>
        <v>#N/A</v>
      </c>
      <c r="W111" s="45" t="e">
        <f t="shared" ref="W111:W123" si="69">$F111/1.1</f>
        <v>#VALUE!</v>
      </c>
      <c r="X111" s="45" t="e">
        <f t="shared" ref="X111:X123" si="70">$F111*1.1</f>
        <v>#VALUE!</v>
      </c>
      <c r="Y111" s="25" t="e">
        <f t="shared" ref="Y111:Y175" si="71">VLOOKUP($T111,$T$3:$AD$34,6,FALSE)</f>
        <v>#N/A</v>
      </c>
      <c r="Z111" s="25" t="e">
        <f t="shared" ref="Z111:Z175" si="72">VLOOKUP($T111,$T$3:$AD$34,7,FALSE)</f>
        <v>#N/A</v>
      </c>
      <c r="AA111" s="25" t="e">
        <f t="shared" ref="AA111:AA175" si="73">VLOOKUP($T111,$T$3:$AD$34,8,FALSE)</f>
        <v>#N/A</v>
      </c>
      <c r="AB111" s="25" t="e">
        <f t="shared" ref="AB111:AB175" si="74">VLOOKUP($T111,$T$3:$AD$34,9,FALSE)</f>
        <v>#N/A</v>
      </c>
      <c r="AC111" s="25" t="e">
        <f t="shared" ref="AC111:AC175" si="75">VLOOKUP($T111,$T$3:$AD$34,10,FALSE)</f>
        <v>#N/A</v>
      </c>
      <c r="AD111" s="25" t="e">
        <f t="shared" ref="AD111:AD175" si="76">VLOOKUP($T111,$T$3:$AD$34,11,FALSE)</f>
        <v>#N/A</v>
      </c>
    </row>
    <row r="112" spans="1:30" s="1" customFormat="1" ht="15.75" thickBot="1" x14ac:dyDescent="0.3">
      <c r="A112"/>
      <c r="B112"/>
      <c r="C112" s="6">
        <f>COUNTA(C84:C111)</f>
        <v>19</v>
      </c>
      <c r="D112" s="31">
        <f>((COUNTA(D81:D111))-COUNTIF(E81:E111,"&lt;1"))/(COUNTA(D81:D111))</f>
        <v>0.45454545454545453</v>
      </c>
      <c r="E112" s="31"/>
      <c r="F112" s="121"/>
      <c r="G112" s="32">
        <f>((COUNTA(G81:G111))-COUNTIF(H81:H111,"&lt;1"))/(COUNTA(G81:G111))</f>
        <v>0.95</v>
      </c>
      <c r="H112" s="32"/>
      <c r="I112" s="31">
        <f>((COUNTA(I75:I111))-COUNTIF(J75:J111,"&lt;1"))/(COUNTA(I75:I111))</f>
        <v>0.88235294117647056</v>
      </c>
      <c r="J112" s="31"/>
      <c r="K112" s="32">
        <f>((COUNTA(K81:K111))-COUNTIF(L81:L111,"&lt;1"))/(COUNTA(K81:K111))</f>
        <v>1</v>
      </c>
      <c r="L112" s="31"/>
      <c r="M112" s="31">
        <f>((COUNTA(M75:M111))-COUNTIF(N75:N111,"&lt;1"))/(COUNTA(M75:M111))</f>
        <v>0.7</v>
      </c>
      <c r="N112" s="31"/>
      <c r="P112" s="119">
        <f>AVERAGE(P75:P111)</f>
        <v>0.3</v>
      </c>
      <c r="Q112" s="10"/>
      <c r="R112"/>
      <c r="S112"/>
      <c r="T112" s="25" t="str">
        <f t="shared" si="53"/>
        <v>19</v>
      </c>
      <c r="U112" s="25" t="e">
        <f t="shared" si="67"/>
        <v>#N/A</v>
      </c>
      <c r="V112" s="25" t="e">
        <f t="shared" si="68"/>
        <v>#N/A</v>
      </c>
      <c r="W112" s="45">
        <f t="shared" si="69"/>
        <v>0</v>
      </c>
      <c r="X112" s="45">
        <f t="shared" si="70"/>
        <v>0</v>
      </c>
      <c r="Y112" s="25" t="e">
        <f t="shared" si="71"/>
        <v>#N/A</v>
      </c>
      <c r="Z112" s="25" t="e">
        <f t="shared" si="72"/>
        <v>#N/A</v>
      </c>
      <c r="AA112" s="25" t="e">
        <f t="shared" si="73"/>
        <v>#N/A</v>
      </c>
      <c r="AB112" s="25" t="e">
        <f t="shared" si="74"/>
        <v>#N/A</v>
      </c>
      <c r="AC112" s="25" t="e">
        <f t="shared" si="75"/>
        <v>#N/A</v>
      </c>
      <c r="AD112" s="25" t="e">
        <f t="shared" si="76"/>
        <v>#N/A</v>
      </c>
    </row>
    <row r="113" spans="1:30" s="1" customFormat="1" x14ac:dyDescent="0.25">
      <c r="A113"/>
      <c r="B113"/>
      <c r="C113"/>
      <c r="E113" s="81"/>
      <c r="F113" s="115"/>
      <c r="H113" s="81"/>
      <c r="J113" s="81"/>
      <c r="L113" s="81"/>
      <c r="N113" s="81"/>
      <c r="P113"/>
      <c r="Q113" s="10"/>
      <c r="R113"/>
      <c r="S113"/>
      <c r="T113" s="25" t="str">
        <f t="shared" si="53"/>
        <v/>
      </c>
      <c r="U113" s="25" t="e">
        <f t="shared" si="67"/>
        <v>#N/A</v>
      </c>
      <c r="V113" s="25" t="e">
        <f t="shared" si="68"/>
        <v>#N/A</v>
      </c>
      <c r="W113" s="45">
        <f t="shared" si="69"/>
        <v>0</v>
      </c>
      <c r="X113" s="45">
        <f t="shared" si="70"/>
        <v>0</v>
      </c>
      <c r="Y113" s="25" t="e">
        <f t="shared" si="71"/>
        <v>#N/A</v>
      </c>
      <c r="Z113" s="25" t="e">
        <f t="shared" si="72"/>
        <v>#N/A</v>
      </c>
      <c r="AA113" s="25" t="e">
        <f t="shared" si="73"/>
        <v>#N/A</v>
      </c>
      <c r="AB113" s="25" t="e">
        <f t="shared" si="74"/>
        <v>#N/A</v>
      </c>
      <c r="AC113" s="25" t="e">
        <f t="shared" si="75"/>
        <v>#N/A</v>
      </c>
      <c r="AD113" s="25" t="e">
        <f t="shared" si="76"/>
        <v>#N/A</v>
      </c>
    </row>
    <row r="114" spans="1:30" ht="30" x14ac:dyDescent="0.25">
      <c r="A114" s="7" t="s">
        <v>18</v>
      </c>
      <c r="B114" s="7" t="s">
        <v>19</v>
      </c>
      <c r="C114" s="7" t="s">
        <v>29</v>
      </c>
      <c r="D114" s="17" t="s">
        <v>4</v>
      </c>
      <c r="E114" s="70"/>
      <c r="F114" s="232" t="s">
        <v>454</v>
      </c>
      <c r="G114" s="67" t="s">
        <v>101</v>
      </c>
      <c r="H114" s="70"/>
      <c r="I114" s="67" t="s">
        <v>5</v>
      </c>
      <c r="J114" s="70"/>
      <c r="K114" s="67" t="s">
        <v>6</v>
      </c>
      <c r="L114" s="70"/>
      <c r="M114" s="218" t="s">
        <v>7</v>
      </c>
      <c r="N114" s="70"/>
      <c r="O114" s="89" t="s">
        <v>8</v>
      </c>
      <c r="P114" s="9" t="s">
        <v>20</v>
      </c>
      <c r="T114" s="25" t="str">
        <f t="shared" si="53"/>
        <v>Product</v>
      </c>
      <c r="U114" s="25" t="e">
        <f t="shared" si="67"/>
        <v>#N/A</v>
      </c>
      <c r="V114" s="25" t="e">
        <f t="shared" si="68"/>
        <v>#N/A</v>
      </c>
      <c r="W114" s="45" t="e">
        <f t="shared" si="69"/>
        <v>#VALUE!</v>
      </c>
      <c r="X114" s="45" t="e">
        <f t="shared" si="70"/>
        <v>#VALUE!</v>
      </c>
      <c r="Y114" s="25" t="e">
        <f t="shared" si="71"/>
        <v>#N/A</v>
      </c>
      <c r="Z114" s="25" t="e">
        <f t="shared" si="72"/>
        <v>#N/A</v>
      </c>
      <c r="AA114" s="25" t="e">
        <f t="shared" si="73"/>
        <v>#N/A</v>
      </c>
      <c r="AB114" s="25" t="e">
        <f t="shared" si="74"/>
        <v>#N/A</v>
      </c>
      <c r="AC114" s="25" t="e">
        <f t="shared" si="75"/>
        <v>#N/A</v>
      </c>
      <c r="AD114" s="25" t="e">
        <f t="shared" si="76"/>
        <v>#N/A</v>
      </c>
    </row>
    <row r="115" spans="1:30" x14ac:dyDescent="0.25">
      <c r="A115" s="338">
        <v>46072</v>
      </c>
      <c r="B115" s="339" t="s">
        <v>441</v>
      </c>
      <c r="C115" s="339" t="s">
        <v>79</v>
      </c>
      <c r="D115" s="340">
        <v>527</v>
      </c>
      <c r="E115" s="341">
        <f t="shared" ref="E115:E122" si="77">IF(+(IF(D115&lt;U115,0,IF(D115&gt;V115,0,1)))=1,1,0)</f>
        <v>1</v>
      </c>
      <c r="F115" s="342">
        <v>190.4</v>
      </c>
      <c r="G115" s="345">
        <v>192</v>
      </c>
      <c r="H115" s="343">
        <f t="shared" ref="H115:H116" si="78">IF(+(IF(G115&lt;W115,0,IF(G115&gt;X115,0,1)))=1,1,0)</f>
        <v>1</v>
      </c>
      <c r="I115" s="130"/>
      <c r="J115" s="47"/>
      <c r="K115" s="337">
        <v>0.79</v>
      </c>
      <c r="L115" s="343">
        <f t="shared" ref="L115:L116" si="79">IF(+(IF(K115&lt;AA115,0,IF(K115&gt;AB115,0,1)))=1,1,0)</f>
        <v>1</v>
      </c>
      <c r="M115" s="85">
        <v>8</v>
      </c>
      <c r="N115" s="47">
        <f t="shared" ref="N115:N118" si="80">IF(+(IF(M115&lt;AC115,0,IF(M115&gt;AD115,0,1)))=1,1,0)</f>
        <v>1</v>
      </c>
      <c r="O115" s="90"/>
      <c r="P115" s="417">
        <v>1</v>
      </c>
      <c r="T115" s="25" t="str">
        <f t="shared" si="53"/>
        <v>STAG4</v>
      </c>
      <c r="U115" s="25">
        <f t="shared" si="67"/>
        <v>0</v>
      </c>
      <c r="V115" s="25">
        <f t="shared" si="68"/>
        <v>1080</v>
      </c>
      <c r="W115" s="45">
        <f t="shared" si="69"/>
        <v>173.09090909090909</v>
      </c>
      <c r="X115" s="45">
        <f t="shared" si="70"/>
        <v>209.44000000000003</v>
      </c>
      <c r="Y115" s="25">
        <f t="shared" si="71"/>
        <v>1.8</v>
      </c>
      <c r="Z115" s="25">
        <f t="shared" si="72"/>
        <v>2.7</v>
      </c>
      <c r="AA115" s="25">
        <f t="shared" si="73"/>
        <v>0</v>
      </c>
      <c r="AB115" s="25">
        <f t="shared" si="74"/>
        <v>5</v>
      </c>
      <c r="AC115" s="25">
        <f t="shared" si="75"/>
        <v>1</v>
      </c>
      <c r="AD115" s="25">
        <f t="shared" si="76"/>
        <v>11</v>
      </c>
    </row>
    <row r="116" spans="1:30" x14ac:dyDescent="0.25">
      <c r="A116" s="338">
        <v>46074</v>
      </c>
      <c r="B116" s="339" t="s">
        <v>442</v>
      </c>
      <c r="C116" s="339" t="s">
        <v>83</v>
      </c>
      <c r="D116" s="340">
        <v>2493</v>
      </c>
      <c r="E116" s="341">
        <f t="shared" si="77"/>
        <v>0</v>
      </c>
      <c r="F116" s="342">
        <v>326.39999999999998</v>
      </c>
      <c r="G116" s="345">
        <f>270+57</f>
        <v>327</v>
      </c>
      <c r="H116" s="343">
        <f t="shared" si="78"/>
        <v>1</v>
      </c>
      <c r="I116" s="336">
        <v>2.0579999999999998</v>
      </c>
      <c r="J116" s="341">
        <f t="shared" ref="J116" si="81">IF(+(IF(I116&lt;Y116,0,IF(I116&gt;Z116,0,1)))=1,1,0)</f>
        <v>1</v>
      </c>
      <c r="K116" s="337">
        <v>0.79</v>
      </c>
      <c r="L116" s="343">
        <f t="shared" si="79"/>
        <v>1</v>
      </c>
      <c r="M116" s="129"/>
      <c r="N116" s="47"/>
      <c r="O116" s="90"/>
      <c r="P116" s="300">
        <f t="shared" ref="P116" si="82">IF(+(IF(D116&lt;U116,0,IF(D116&gt;V116,0,1)))+(IF(G116&lt;W116,0,IF(G116&gt;X116,0,1)))+(IF(I116&lt;Y116,0,IF(I116&gt;Z116,0,1)))+(IF(K116&lt;AA116,0,IF(K116&gt;AB116,0,1)))+(IF(M116&lt;AC116,0,IF(M116&gt;AD116,0,1)))=5,1,0)</f>
        <v>0</v>
      </c>
      <c r="T116" s="25" t="str">
        <f t="shared" si="53"/>
        <v>STAG8</v>
      </c>
      <c r="U116" s="25">
        <f t="shared" si="67"/>
        <v>0</v>
      </c>
      <c r="V116" s="25">
        <f t="shared" si="68"/>
        <v>1080</v>
      </c>
      <c r="W116" s="45">
        <f t="shared" si="69"/>
        <v>296.72727272727269</v>
      </c>
      <c r="X116" s="45">
        <f t="shared" si="70"/>
        <v>359.04</v>
      </c>
      <c r="Y116" s="25">
        <f t="shared" si="71"/>
        <v>1.8</v>
      </c>
      <c r="Z116" s="25">
        <f t="shared" si="72"/>
        <v>2.7</v>
      </c>
      <c r="AA116" s="25">
        <f t="shared" si="73"/>
        <v>0</v>
      </c>
      <c r="AB116" s="25">
        <f t="shared" si="74"/>
        <v>5</v>
      </c>
      <c r="AC116" s="25">
        <f t="shared" si="75"/>
        <v>1</v>
      </c>
      <c r="AD116" s="25">
        <f t="shared" si="76"/>
        <v>11</v>
      </c>
    </row>
    <row r="117" spans="1:30" x14ac:dyDescent="0.25">
      <c r="A117" s="338">
        <v>46077</v>
      </c>
      <c r="B117" s="339" t="s">
        <v>445</v>
      </c>
      <c r="C117" s="339" t="s">
        <v>77</v>
      </c>
      <c r="D117" s="340">
        <f>58+54</f>
        <v>112</v>
      </c>
      <c r="E117" s="341">
        <f t="shared" si="77"/>
        <v>1</v>
      </c>
      <c r="F117" s="342" t="s">
        <v>446</v>
      </c>
      <c r="G117" s="345"/>
      <c r="H117" s="343"/>
      <c r="I117" s="84">
        <v>1.88</v>
      </c>
      <c r="J117" s="47">
        <f>IF(+(IF(I117&lt;Y117,0,IF(I117&gt;Z117,0,1)))=1,1,0)</f>
        <v>1</v>
      </c>
      <c r="K117" s="337" t="s">
        <v>446</v>
      </c>
      <c r="L117" s="343"/>
      <c r="M117" s="85">
        <v>12</v>
      </c>
      <c r="N117" s="47">
        <f t="shared" si="80"/>
        <v>0</v>
      </c>
      <c r="O117" s="90"/>
      <c r="P117" s="417">
        <v>0</v>
      </c>
      <c r="T117" s="25" t="str">
        <f t="shared" si="53"/>
        <v>STAG2</v>
      </c>
      <c r="U117" s="25">
        <f t="shared" si="67"/>
        <v>0</v>
      </c>
      <c r="V117" s="25">
        <f t="shared" si="68"/>
        <v>1080</v>
      </c>
      <c r="W117" s="45" t="e">
        <f t="shared" si="69"/>
        <v>#VALUE!</v>
      </c>
      <c r="X117" s="45" t="e">
        <f t="shared" si="70"/>
        <v>#VALUE!</v>
      </c>
      <c r="Y117" s="25">
        <f t="shared" si="71"/>
        <v>1.8</v>
      </c>
      <c r="Z117" s="25">
        <f t="shared" si="72"/>
        <v>2.7</v>
      </c>
      <c r="AA117" s="25">
        <f t="shared" si="73"/>
        <v>0</v>
      </c>
      <c r="AB117" s="25">
        <f t="shared" si="74"/>
        <v>5</v>
      </c>
      <c r="AC117" s="25">
        <f t="shared" si="75"/>
        <v>1</v>
      </c>
      <c r="AD117" s="25">
        <f t="shared" si="76"/>
        <v>11</v>
      </c>
    </row>
    <row r="118" spans="1:30" x14ac:dyDescent="0.25">
      <c r="A118" s="338">
        <v>46078</v>
      </c>
      <c r="B118" s="339" t="s">
        <v>443</v>
      </c>
      <c r="C118" s="339" t="s">
        <v>75</v>
      </c>
      <c r="D118" s="430">
        <v>1199</v>
      </c>
      <c r="E118" s="341">
        <f t="shared" si="77"/>
        <v>0</v>
      </c>
      <c r="F118" s="342">
        <v>315.2</v>
      </c>
      <c r="G118" s="345">
        <v>317</v>
      </c>
      <c r="H118" s="343">
        <f t="shared" ref="H118:H122" si="83">IF(+(IF(G118&lt;W118,0,IF(G118&gt;X118,0,1)))=1,1,0)</f>
        <v>1</v>
      </c>
      <c r="I118" s="336">
        <v>1.96</v>
      </c>
      <c r="J118" s="341">
        <f t="shared" ref="J118" si="84">IF(+(IF(I118&lt;Y118,0,IF(I118&gt;Z118,0,1)))=1,1,0)</f>
        <v>1</v>
      </c>
      <c r="K118" s="337">
        <v>1</v>
      </c>
      <c r="L118" s="343">
        <f t="shared" ref="L118:L122" si="85">IF(+(IF(K118&lt;AA118,0,IF(K118&gt;AB118,0,1)))=1,1,0)</f>
        <v>1</v>
      </c>
      <c r="M118" s="85">
        <v>6</v>
      </c>
      <c r="N118" s="47">
        <f t="shared" si="80"/>
        <v>1</v>
      </c>
      <c r="O118" s="90"/>
      <c r="P118" s="300">
        <f t="shared" ref="P118:P119" si="86">IF(+(IF(D118&lt;U118,0,IF(D118&gt;V118,0,1)))+(IF(G118&lt;W118,0,IF(G118&gt;X118,0,1)))+(IF(I118&lt;Y118,0,IF(I118&gt;Z118,0,1)))+(IF(K118&lt;AA118,0,IF(K118&gt;AB118,0,1)))+(IF(M118&lt;AC118,0,IF(M118&gt;AD118,0,1)))=5,1,0)</f>
        <v>0</v>
      </c>
      <c r="T118" s="25" t="str">
        <f t="shared" si="53"/>
        <v>CARIB8</v>
      </c>
      <c r="U118" s="25">
        <f t="shared" si="67"/>
        <v>0</v>
      </c>
      <c r="V118" s="25">
        <f t="shared" si="68"/>
        <v>1080</v>
      </c>
      <c r="W118" s="45">
        <f t="shared" si="69"/>
        <v>286.5454545454545</v>
      </c>
      <c r="X118" s="45">
        <f t="shared" si="70"/>
        <v>346.72</v>
      </c>
      <c r="Y118" s="25">
        <f t="shared" si="71"/>
        <v>1.7</v>
      </c>
      <c r="Z118" s="25">
        <f t="shared" si="72"/>
        <v>2.5</v>
      </c>
      <c r="AA118" s="25">
        <f t="shared" si="73"/>
        <v>0</v>
      </c>
      <c r="AB118" s="25">
        <f t="shared" si="74"/>
        <v>5</v>
      </c>
      <c r="AC118" s="25">
        <f t="shared" si="75"/>
        <v>1</v>
      </c>
      <c r="AD118" s="25">
        <f t="shared" si="76"/>
        <v>8</v>
      </c>
    </row>
    <row r="119" spans="1:30" x14ac:dyDescent="0.25">
      <c r="A119" s="431">
        <v>46079</v>
      </c>
      <c r="B119" s="339" t="s">
        <v>444</v>
      </c>
      <c r="C119" s="339" t="s">
        <v>75</v>
      </c>
      <c r="D119" s="430">
        <v>1665</v>
      </c>
      <c r="E119" s="341">
        <f t="shared" si="77"/>
        <v>0</v>
      </c>
      <c r="F119" s="432">
        <v>365.6</v>
      </c>
      <c r="G119" s="433">
        <v>366</v>
      </c>
      <c r="H119" s="343">
        <f t="shared" si="83"/>
        <v>1</v>
      </c>
      <c r="I119" s="84">
        <v>3.27</v>
      </c>
      <c r="J119" s="47">
        <f t="shared" ref="J119:J138" si="87">IF(+(IF(I119&lt;Y119,0,IF(I119&gt;Z119,0,1)))=1,1,0)</f>
        <v>0</v>
      </c>
      <c r="K119" s="433">
        <v>2.95</v>
      </c>
      <c r="L119" s="343">
        <f t="shared" si="85"/>
        <v>1</v>
      </c>
      <c r="M119" s="85">
        <v>4</v>
      </c>
      <c r="N119" s="47">
        <f t="shared" ref="N119" si="88">IF(+(IF(M119&lt;AC119,0,IF(M119&gt;AD119,0,1)))=1,1,0)</f>
        <v>1</v>
      </c>
      <c r="O119" s="90"/>
      <c r="P119" s="300">
        <f t="shared" si="86"/>
        <v>0</v>
      </c>
      <c r="T119" s="25" t="str">
        <f t="shared" si="53"/>
        <v>CARIB8</v>
      </c>
      <c r="U119" s="25">
        <f t="shared" si="67"/>
        <v>0</v>
      </c>
      <c r="V119" s="25">
        <f t="shared" si="68"/>
        <v>1080</v>
      </c>
      <c r="W119" s="45">
        <f t="shared" si="69"/>
        <v>332.36363636363637</v>
      </c>
      <c r="X119" s="45">
        <f t="shared" si="70"/>
        <v>402.16000000000008</v>
      </c>
      <c r="Y119" s="25">
        <f t="shared" si="71"/>
        <v>1.7</v>
      </c>
      <c r="Z119" s="25">
        <f t="shared" si="72"/>
        <v>2.5</v>
      </c>
      <c r="AA119" s="25">
        <f t="shared" si="73"/>
        <v>0</v>
      </c>
      <c r="AB119" s="25">
        <f t="shared" si="74"/>
        <v>5</v>
      </c>
      <c r="AC119" s="25">
        <f t="shared" si="75"/>
        <v>1</v>
      </c>
      <c r="AD119" s="25">
        <f t="shared" si="76"/>
        <v>8</v>
      </c>
    </row>
    <row r="120" spans="1:30" x14ac:dyDescent="0.25">
      <c r="A120" s="338">
        <v>46080</v>
      </c>
      <c r="B120" s="339" t="s">
        <v>450</v>
      </c>
      <c r="C120" s="339" t="s">
        <v>71</v>
      </c>
      <c r="D120" s="430">
        <v>467</v>
      </c>
      <c r="E120" s="341">
        <f t="shared" si="77"/>
        <v>1</v>
      </c>
      <c r="F120" s="342">
        <v>190.4</v>
      </c>
      <c r="G120" s="345">
        <v>193</v>
      </c>
      <c r="H120" s="343">
        <f t="shared" si="83"/>
        <v>1</v>
      </c>
      <c r="I120" s="84">
        <v>2.46</v>
      </c>
      <c r="J120" s="47">
        <f t="shared" si="87"/>
        <v>1</v>
      </c>
      <c r="K120" s="337">
        <v>2.9</v>
      </c>
      <c r="L120" s="343">
        <f t="shared" si="85"/>
        <v>1</v>
      </c>
      <c r="M120" s="85">
        <v>7</v>
      </c>
      <c r="N120" s="47">
        <f t="shared" ref="N120" si="89">IF(+(IF(M120&lt;AC120,0,IF(M120&gt;AD120,0,1)))=1,1,0)</f>
        <v>1</v>
      </c>
      <c r="O120" s="90"/>
      <c r="P120" s="300">
        <f t="shared" ref="P120" si="90">IF(+(IF(D120&lt;U120,0,IF(D120&gt;V120,0,1)))+(IF(G120&lt;W120,0,IF(G120&gt;X120,0,1)))+(IF(I120&lt;Y120,0,IF(I120&gt;Z120,0,1)))+(IF(K120&lt;AA120,0,IF(K120&gt;AB120,0,1)))+(IF(M120&lt;AC120,0,IF(M120&gt;AD120,0,1)))=5,1,0)</f>
        <v>1</v>
      </c>
      <c r="T120" s="25" t="str">
        <f t="shared" si="53"/>
        <v>CARIB4</v>
      </c>
      <c r="U120" s="25">
        <f t="shared" si="67"/>
        <v>0</v>
      </c>
      <c r="V120" s="25">
        <f t="shared" si="68"/>
        <v>1080</v>
      </c>
      <c r="W120" s="45">
        <f t="shared" si="69"/>
        <v>173.09090909090909</v>
      </c>
      <c r="X120" s="45">
        <f t="shared" si="70"/>
        <v>209.44000000000003</v>
      </c>
      <c r="Y120" s="25">
        <f t="shared" si="71"/>
        <v>1.7</v>
      </c>
      <c r="Z120" s="25">
        <f t="shared" si="72"/>
        <v>2.5</v>
      </c>
      <c r="AA120" s="25">
        <f t="shared" si="73"/>
        <v>0</v>
      </c>
      <c r="AB120" s="25">
        <f t="shared" si="74"/>
        <v>5</v>
      </c>
      <c r="AC120" s="25">
        <f t="shared" si="75"/>
        <v>1</v>
      </c>
      <c r="AD120" s="25">
        <f t="shared" si="76"/>
        <v>8</v>
      </c>
    </row>
    <row r="121" spans="1:30" x14ac:dyDescent="0.25">
      <c r="A121" s="338">
        <v>46080</v>
      </c>
      <c r="B121" s="339" t="s">
        <v>453</v>
      </c>
      <c r="C121" s="339" t="s">
        <v>71</v>
      </c>
      <c r="D121" s="430">
        <v>521</v>
      </c>
      <c r="E121" s="341">
        <f t="shared" si="77"/>
        <v>1</v>
      </c>
      <c r="F121" s="342">
        <v>190.4</v>
      </c>
      <c r="G121" s="345">
        <v>160</v>
      </c>
      <c r="H121" s="343">
        <f t="shared" si="83"/>
        <v>0</v>
      </c>
      <c r="I121" s="84">
        <v>2.41</v>
      </c>
      <c r="J121" s="47">
        <f t="shared" si="87"/>
        <v>1</v>
      </c>
      <c r="K121" s="337">
        <v>2.9</v>
      </c>
      <c r="L121" s="343">
        <f>IF(+(IF(K121&lt;AA121,0,IF(K121&gt;AB121,0,1)))=1,1,0)</f>
        <v>1</v>
      </c>
      <c r="M121" s="85">
        <v>10</v>
      </c>
      <c r="N121" s="47">
        <f t="shared" ref="N121" si="91">IF(+(IF(M121&lt;AC121,0,IF(M121&gt;AD121,0,1)))=1,1,0)</f>
        <v>0</v>
      </c>
      <c r="O121" s="90"/>
      <c r="P121" s="300">
        <f t="shared" ref="P121" si="92">IF(+(IF(D121&lt;U121,0,IF(D121&gt;V121,0,1)))+(IF(G121&lt;W121,0,IF(G121&gt;X121,0,1)))+(IF(I121&lt;Y121,0,IF(I121&gt;Z121,0,1)))+(IF(K121&lt;AA121,0,IF(K121&gt;AB121,0,1)))+(IF(M121&lt;AC121,0,IF(M121&gt;AD121,0,1)))=5,1,0)</f>
        <v>0</v>
      </c>
      <c r="T121" s="25" t="str">
        <f t="shared" ref="T121:T123" si="93">LEFT(C121,9)</f>
        <v>CARIB4</v>
      </c>
      <c r="U121" s="25">
        <f t="shared" si="67"/>
        <v>0</v>
      </c>
      <c r="V121" s="25">
        <f t="shared" si="68"/>
        <v>1080</v>
      </c>
      <c r="W121" s="45">
        <f t="shared" si="69"/>
        <v>173.09090909090909</v>
      </c>
      <c r="X121" s="45">
        <f t="shared" si="70"/>
        <v>209.44000000000003</v>
      </c>
      <c r="Y121" s="25">
        <f t="shared" si="71"/>
        <v>1.7</v>
      </c>
      <c r="Z121" s="25">
        <f t="shared" si="72"/>
        <v>2.5</v>
      </c>
      <c r="AA121" s="25">
        <f t="shared" si="73"/>
        <v>0</v>
      </c>
      <c r="AB121" s="25">
        <f t="shared" si="74"/>
        <v>5</v>
      </c>
      <c r="AC121" s="25">
        <f t="shared" si="75"/>
        <v>1</v>
      </c>
      <c r="AD121" s="25">
        <f t="shared" si="76"/>
        <v>8</v>
      </c>
    </row>
    <row r="122" spans="1:30" x14ac:dyDescent="0.25">
      <c r="A122" s="338">
        <v>46081</v>
      </c>
      <c r="B122" s="339" t="s">
        <v>451</v>
      </c>
      <c r="C122" s="339" t="s">
        <v>83</v>
      </c>
      <c r="D122" s="430">
        <v>1174</v>
      </c>
      <c r="E122" s="341">
        <f t="shared" si="77"/>
        <v>0</v>
      </c>
      <c r="F122" s="344">
        <v>351.2</v>
      </c>
      <c r="G122" s="345">
        <v>353</v>
      </c>
      <c r="H122" s="343">
        <f t="shared" si="83"/>
        <v>1</v>
      </c>
      <c r="I122" s="84">
        <v>2.7</v>
      </c>
      <c r="J122" s="47">
        <f t="shared" si="87"/>
        <v>1</v>
      </c>
      <c r="K122" s="337">
        <v>1.7</v>
      </c>
      <c r="L122" s="343">
        <f t="shared" si="85"/>
        <v>1</v>
      </c>
      <c r="M122" s="85">
        <v>6</v>
      </c>
      <c r="N122" s="47">
        <f t="shared" ref="N122:N124" si="94">IF(+(IF(M122&lt;AC122,0,IF(M122&gt;AD122,0,1)))=1,1,0)</f>
        <v>1</v>
      </c>
      <c r="O122" s="90"/>
      <c r="P122" s="300">
        <f t="shared" ref="P122:P136" si="95">IF(+(IF(D122&lt;U122,0,IF(D122&gt;V122,0,1)))+(IF(G122&lt;W122,0,IF(G122&gt;X122,0,1)))+(IF(I122&lt;Y122,0,IF(I122&gt;Z122,0,1)))+(IF(K122&lt;AA122,0,IF(K122&gt;AB122,0,1)))+(IF(M122&lt;AC122,0,IF(M122&gt;AD122,0,1)))=5,1,0)</f>
        <v>0</v>
      </c>
      <c r="T122" s="25" t="str">
        <f t="shared" si="93"/>
        <v>STAG8</v>
      </c>
      <c r="U122" s="25">
        <f t="shared" si="67"/>
        <v>0</v>
      </c>
      <c r="V122" s="25">
        <f t="shared" si="68"/>
        <v>1080</v>
      </c>
      <c r="W122" s="45">
        <f t="shared" si="69"/>
        <v>319.27272727272725</v>
      </c>
      <c r="X122" s="45">
        <f t="shared" si="70"/>
        <v>386.32</v>
      </c>
      <c r="Y122" s="25">
        <f t="shared" si="71"/>
        <v>1.8</v>
      </c>
      <c r="Z122" s="25">
        <f t="shared" si="72"/>
        <v>2.7</v>
      </c>
      <c r="AA122" s="25">
        <f t="shared" si="73"/>
        <v>0</v>
      </c>
      <c r="AB122" s="25">
        <f t="shared" si="74"/>
        <v>5</v>
      </c>
      <c r="AC122" s="25">
        <f t="shared" si="75"/>
        <v>1</v>
      </c>
      <c r="AD122" s="25">
        <f t="shared" si="76"/>
        <v>11</v>
      </c>
    </row>
    <row r="123" spans="1:30" x14ac:dyDescent="0.25">
      <c r="A123" s="35">
        <v>46084</v>
      </c>
      <c r="B123" s="35" t="s">
        <v>449</v>
      </c>
      <c r="C123" s="34" t="s">
        <v>99</v>
      </c>
      <c r="D123" s="20">
        <v>527</v>
      </c>
      <c r="E123" s="47">
        <f t="shared" ref="E123:E147" si="96">IF(+(IF(D123&lt;U123,0,IF(D123&gt;V123,0,1)))=1,1,0)</f>
        <v>1</v>
      </c>
      <c r="F123" s="91">
        <v>249.6</v>
      </c>
      <c r="G123" s="68">
        <v>251</v>
      </c>
      <c r="H123" s="48">
        <f t="shared" ref="H123:H140" si="97">IF(+(IF(G123&lt;W123,0,IF(G123&gt;X123,0,1)))=1,1,0)</f>
        <v>1</v>
      </c>
      <c r="I123" s="84">
        <v>3.53</v>
      </c>
      <c r="J123" s="47">
        <f t="shared" si="87"/>
        <v>1</v>
      </c>
      <c r="K123" s="94">
        <v>2.17</v>
      </c>
      <c r="L123" s="48">
        <f>IF(+(IF(K123&lt;AA123,0,IF(K123&gt;AB123,0,1)))=1,1,0)</f>
        <v>1</v>
      </c>
      <c r="M123" s="85">
        <v>6</v>
      </c>
      <c r="N123" s="47">
        <f t="shared" si="94"/>
        <v>1</v>
      </c>
      <c r="O123" s="90"/>
      <c r="P123" s="278">
        <f t="shared" si="95"/>
        <v>1</v>
      </c>
      <c r="T123" s="25" t="str">
        <f t="shared" si="93"/>
        <v>GUINNESS8</v>
      </c>
      <c r="U123" s="25">
        <f t="shared" si="67"/>
        <v>0</v>
      </c>
      <c r="V123" s="25">
        <f t="shared" si="68"/>
        <v>1080</v>
      </c>
      <c r="W123" s="45">
        <f t="shared" si="69"/>
        <v>226.90909090909088</v>
      </c>
      <c r="X123" s="45">
        <f t="shared" si="70"/>
        <v>274.56</v>
      </c>
      <c r="Y123" s="25">
        <f t="shared" si="71"/>
        <v>3</v>
      </c>
      <c r="Z123" s="25">
        <f t="shared" si="72"/>
        <v>5</v>
      </c>
      <c r="AA123" s="25">
        <f t="shared" si="73"/>
        <v>0</v>
      </c>
      <c r="AB123" s="25">
        <f t="shared" si="74"/>
        <v>5</v>
      </c>
      <c r="AC123" s="25">
        <f t="shared" si="75"/>
        <v>1</v>
      </c>
      <c r="AD123" s="25">
        <f t="shared" si="76"/>
        <v>6</v>
      </c>
    </row>
    <row r="124" spans="1:30" x14ac:dyDescent="0.25">
      <c r="A124" s="35">
        <v>46084</v>
      </c>
      <c r="B124" s="35" t="s">
        <v>448</v>
      </c>
      <c r="C124" s="34" t="s">
        <v>99</v>
      </c>
      <c r="D124" s="20">
        <v>743</v>
      </c>
      <c r="E124" s="47">
        <f t="shared" si="96"/>
        <v>1</v>
      </c>
      <c r="F124" s="91">
        <v>249.6</v>
      </c>
      <c r="G124" s="68">
        <v>251</v>
      </c>
      <c r="H124" s="48">
        <f t="shared" si="97"/>
        <v>1</v>
      </c>
      <c r="I124" s="84">
        <v>2.81</v>
      </c>
      <c r="J124" s="47">
        <f t="shared" si="87"/>
        <v>0</v>
      </c>
      <c r="K124" s="94">
        <v>2.17</v>
      </c>
      <c r="L124" s="48">
        <f>IF(+(IF(K124&lt;AA124,0,IF(K124&gt;AB124,0,1)))=1,1,0)</f>
        <v>1</v>
      </c>
      <c r="M124" s="85">
        <v>6</v>
      </c>
      <c r="N124" s="47">
        <f t="shared" si="94"/>
        <v>1</v>
      </c>
      <c r="O124" s="90"/>
      <c r="P124" s="278">
        <f t="shared" si="95"/>
        <v>0</v>
      </c>
      <c r="T124" s="25" t="str">
        <f t="shared" ref="T124:T153" si="98">LEFT(C124,9)</f>
        <v>GUINNESS8</v>
      </c>
      <c r="U124" s="25">
        <f t="shared" si="67"/>
        <v>0</v>
      </c>
      <c r="V124" s="25">
        <f t="shared" si="68"/>
        <v>1080</v>
      </c>
      <c r="W124" s="45">
        <f t="shared" ref="W124:W187" si="99">$F124/1.1</f>
        <v>226.90909090909088</v>
      </c>
      <c r="X124" s="45">
        <f t="shared" ref="X124:X187" si="100">$F124*1.1</f>
        <v>274.56</v>
      </c>
      <c r="Y124" s="25">
        <f t="shared" si="71"/>
        <v>3</v>
      </c>
      <c r="Z124" s="25">
        <f t="shared" si="72"/>
        <v>5</v>
      </c>
      <c r="AA124" s="25">
        <f t="shared" si="73"/>
        <v>0</v>
      </c>
      <c r="AB124" s="25">
        <f t="shared" si="74"/>
        <v>5</v>
      </c>
      <c r="AC124" s="25">
        <f t="shared" si="75"/>
        <v>1</v>
      </c>
      <c r="AD124" s="25">
        <f t="shared" si="76"/>
        <v>6</v>
      </c>
    </row>
    <row r="125" spans="1:30" x14ac:dyDescent="0.25">
      <c r="A125" s="35">
        <v>46085</v>
      </c>
      <c r="B125" s="35" t="s">
        <v>440</v>
      </c>
      <c r="C125" s="34" t="s">
        <v>71</v>
      </c>
      <c r="D125" s="20">
        <v>503</v>
      </c>
      <c r="E125" s="107">
        <f t="shared" si="96"/>
        <v>1</v>
      </c>
      <c r="F125" s="91">
        <v>157.6</v>
      </c>
      <c r="G125" s="68">
        <v>158</v>
      </c>
      <c r="H125" s="73">
        <f t="shared" si="97"/>
        <v>1</v>
      </c>
      <c r="I125" s="84">
        <v>1.98</v>
      </c>
      <c r="J125" s="47">
        <f t="shared" si="87"/>
        <v>1</v>
      </c>
      <c r="K125" s="346"/>
      <c r="L125" s="48"/>
      <c r="M125" s="85">
        <v>7</v>
      </c>
      <c r="N125" s="47">
        <f t="shared" ref="N125:N136" si="101">IF(+(IF(M125&lt;AC125,0,IF(M125&gt;AD125,0,1)))=1,1,0)</f>
        <v>1</v>
      </c>
      <c r="O125" s="90"/>
      <c r="P125" s="278">
        <f t="shared" si="95"/>
        <v>1</v>
      </c>
      <c r="T125" s="25" t="str">
        <f t="shared" si="98"/>
        <v>CARIB4</v>
      </c>
      <c r="U125" s="25">
        <f t="shared" si="67"/>
        <v>0</v>
      </c>
      <c r="V125" s="25">
        <f t="shared" si="68"/>
        <v>1080</v>
      </c>
      <c r="W125" s="45">
        <f t="shared" si="99"/>
        <v>143.27272727272725</v>
      </c>
      <c r="X125" s="45">
        <f t="shared" si="100"/>
        <v>173.36</v>
      </c>
      <c r="Y125" s="25">
        <f t="shared" si="71"/>
        <v>1.7</v>
      </c>
      <c r="Z125" s="25">
        <f t="shared" si="72"/>
        <v>2.5</v>
      </c>
      <c r="AA125" s="25">
        <f t="shared" si="73"/>
        <v>0</v>
      </c>
      <c r="AB125" s="25">
        <f t="shared" si="74"/>
        <v>5</v>
      </c>
      <c r="AC125" s="25">
        <f t="shared" si="75"/>
        <v>1</v>
      </c>
      <c r="AD125" s="25">
        <f t="shared" si="76"/>
        <v>8</v>
      </c>
    </row>
    <row r="126" spans="1:30" x14ac:dyDescent="0.25">
      <c r="A126" s="35">
        <v>46085</v>
      </c>
      <c r="B126" s="35" t="s">
        <v>442</v>
      </c>
      <c r="C126" s="34" t="s">
        <v>75</v>
      </c>
      <c r="D126" s="20">
        <v>1016</v>
      </c>
      <c r="E126" s="107">
        <f t="shared" si="96"/>
        <v>1</v>
      </c>
      <c r="F126" s="91">
        <v>315</v>
      </c>
      <c r="G126" s="68">
        <v>317</v>
      </c>
      <c r="H126" s="73">
        <f t="shared" si="97"/>
        <v>1</v>
      </c>
      <c r="I126" s="84">
        <v>1.99</v>
      </c>
      <c r="J126" s="47">
        <f t="shared" si="87"/>
        <v>1</v>
      </c>
      <c r="K126" s="346"/>
      <c r="L126" s="48"/>
      <c r="M126" s="85">
        <v>7</v>
      </c>
      <c r="N126" s="47">
        <f t="shared" si="101"/>
        <v>1</v>
      </c>
      <c r="O126" s="90"/>
      <c r="P126" s="278">
        <f t="shared" si="95"/>
        <v>1</v>
      </c>
      <c r="T126" s="25" t="str">
        <f t="shared" si="98"/>
        <v>CARIB8</v>
      </c>
      <c r="U126" s="25">
        <f t="shared" si="67"/>
        <v>0</v>
      </c>
      <c r="V126" s="25">
        <f t="shared" si="68"/>
        <v>1080</v>
      </c>
      <c r="W126" s="45">
        <f t="shared" si="99"/>
        <v>286.36363636363632</v>
      </c>
      <c r="X126" s="45">
        <f t="shared" si="100"/>
        <v>346.5</v>
      </c>
      <c r="Y126" s="25">
        <f t="shared" si="71"/>
        <v>1.7</v>
      </c>
      <c r="Z126" s="25">
        <f t="shared" si="72"/>
        <v>2.5</v>
      </c>
      <c r="AA126" s="25">
        <f t="shared" si="73"/>
        <v>0</v>
      </c>
      <c r="AB126" s="25">
        <f t="shared" si="74"/>
        <v>5</v>
      </c>
      <c r="AC126" s="25">
        <f t="shared" si="75"/>
        <v>1</v>
      </c>
      <c r="AD126" s="25">
        <f t="shared" si="76"/>
        <v>8</v>
      </c>
    </row>
    <row r="127" spans="1:30" x14ac:dyDescent="0.25">
      <c r="A127" s="35">
        <v>46086</v>
      </c>
      <c r="B127" s="35" t="s">
        <v>438</v>
      </c>
      <c r="C127" s="34" t="s">
        <v>75</v>
      </c>
      <c r="D127" s="20">
        <v>1151</v>
      </c>
      <c r="E127" s="107">
        <f t="shared" si="96"/>
        <v>0</v>
      </c>
      <c r="F127" s="91">
        <v>415.2</v>
      </c>
      <c r="G127" s="68">
        <v>416</v>
      </c>
      <c r="H127" s="73">
        <f t="shared" si="97"/>
        <v>1</v>
      </c>
      <c r="I127" s="84">
        <v>1.99</v>
      </c>
      <c r="J127" s="47">
        <f t="shared" si="87"/>
        <v>1</v>
      </c>
      <c r="K127" s="94">
        <v>0.79</v>
      </c>
      <c r="L127" s="48">
        <f>IF(+(IF(K127&lt;AA127,0,IF(K127&gt;AB127,0,1)))=1,1,0)</f>
        <v>1</v>
      </c>
      <c r="M127" s="85">
        <v>7</v>
      </c>
      <c r="N127" s="47">
        <f t="shared" si="101"/>
        <v>1</v>
      </c>
      <c r="O127" s="90"/>
      <c r="P127" s="278">
        <f t="shared" si="95"/>
        <v>0</v>
      </c>
      <c r="T127" s="25" t="str">
        <f t="shared" si="98"/>
        <v>CARIB8</v>
      </c>
      <c r="U127" s="25">
        <f t="shared" si="67"/>
        <v>0</v>
      </c>
      <c r="V127" s="25">
        <f t="shared" si="68"/>
        <v>1080</v>
      </c>
      <c r="W127" s="45">
        <f t="shared" si="99"/>
        <v>377.45454545454544</v>
      </c>
      <c r="X127" s="45">
        <f t="shared" si="100"/>
        <v>456.72</v>
      </c>
      <c r="Y127" s="25">
        <f t="shared" si="71"/>
        <v>1.7</v>
      </c>
      <c r="Z127" s="25">
        <f t="shared" si="72"/>
        <v>2.5</v>
      </c>
      <c r="AA127" s="25">
        <f t="shared" si="73"/>
        <v>0</v>
      </c>
      <c r="AB127" s="25">
        <f t="shared" si="74"/>
        <v>5</v>
      </c>
      <c r="AC127" s="25">
        <f t="shared" si="75"/>
        <v>1</v>
      </c>
      <c r="AD127" s="25">
        <f t="shared" si="76"/>
        <v>8</v>
      </c>
    </row>
    <row r="128" spans="1:30" x14ac:dyDescent="0.25">
      <c r="A128" s="35">
        <v>46087</v>
      </c>
      <c r="B128" s="35" t="s">
        <v>439</v>
      </c>
      <c r="C128" s="34" t="s">
        <v>69</v>
      </c>
      <c r="D128" s="20">
        <v>267</v>
      </c>
      <c r="E128" s="107">
        <f t="shared" si="96"/>
        <v>1</v>
      </c>
      <c r="F128" s="91">
        <v>114.2</v>
      </c>
      <c r="G128" s="68">
        <v>117</v>
      </c>
      <c r="H128" s="73">
        <f t="shared" si="97"/>
        <v>1</v>
      </c>
      <c r="I128" s="84">
        <v>1.98</v>
      </c>
      <c r="J128" s="47">
        <f t="shared" si="87"/>
        <v>1</v>
      </c>
      <c r="K128" s="94">
        <v>1</v>
      </c>
      <c r="L128" s="48">
        <f t="shared" ref="L128:L137" si="102">IF(+(IF(K128&lt;AA128,0,IF(K128&gt;AB128,0,1)))=1,1,0)</f>
        <v>1</v>
      </c>
      <c r="M128" s="85">
        <v>8</v>
      </c>
      <c r="N128" s="47">
        <f t="shared" si="101"/>
        <v>1</v>
      </c>
      <c r="O128" s="90"/>
      <c r="P128" s="278">
        <f t="shared" si="95"/>
        <v>1</v>
      </c>
      <c r="T128" s="25" t="str">
        <f t="shared" si="98"/>
        <v>CARIB2</v>
      </c>
      <c r="U128" s="25">
        <f t="shared" si="67"/>
        <v>0</v>
      </c>
      <c r="V128" s="25">
        <f t="shared" si="68"/>
        <v>1080</v>
      </c>
      <c r="W128" s="45">
        <f t="shared" si="99"/>
        <v>103.81818181818181</v>
      </c>
      <c r="X128" s="45">
        <f t="shared" si="100"/>
        <v>125.62000000000002</v>
      </c>
      <c r="Y128" s="25">
        <f t="shared" si="71"/>
        <v>1.7</v>
      </c>
      <c r="Z128" s="25">
        <f t="shared" si="72"/>
        <v>2.5</v>
      </c>
      <c r="AA128" s="25">
        <f t="shared" si="73"/>
        <v>0</v>
      </c>
      <c r="AB128" s="25">
        <f t="shared" si="74"/>
        <v>5</v>
      </c>
      <c r="AC128" s="25">
        <f t="shared" si="75"/>
        <v>1</v>
      </c>
      <c r="AD128" s="25">
        <f t="shared" si="76"/>
        <v>8</v>
      </c>
    </row>
    <row r="129" spans="1:30" x14ac:dyDescent="0.25">
      <c r="A129" s="35">
        <v>46087</v>
      </c>
      <c r="B129" s="35" t="s">
        <v>441</v>
      </c>
      <c r="C129" s="34" t="s">
        <v>79</v>
      </c>
      <c r="D129" s="20">
        <v>473</v>
      </c>
      <c r="E129" s="107">
        <f t="shared" si="96"/>
        <v>1</v>
      </c>
      <c r="F129" s="91">
        <v>182.8</v>
      </c>
      <c r="G129" s="68">
        <v>183</v>
      </c>
      <c r="H129" s="73">
        <f t="shared" si="97"/>
        <v>1</v>
      </c>
      <c r="I129" s="84">
        <v>1.66</v>
      </c>
      <c r="J129" s="47">
        <f t="shared" si="87"/>
        <v>0</v>
      </c>
      <c r="K129" s="94">
        <v>2.2000000000000002</v>
      </c>
      <c r="L129" s="48">
        <f t="shared" si="102"/>
        <v>1</v>
      </c>
      <c r="M129" s="85">
        <v>8</v>
      </c>
      <c r="N129" s="47">
        <f t="shared" si="101"/>
        <v>1</v>
      </c>
      <c r="O129" s="90"/>
      <c r="P129" s="278">
        <f t="shared" si="95"/>
        <v>0</v>
      </c>
      <c r="T129" s="25" t="str">
        <f t="shared" si="98"/>
        <v>STAG4</v>
      </c>
      <c r="U129" s="25">
        <f t="shared" si="67"/>
        <v>0</v>
      </c>
      <c r="V129" s="25">
        <f t="shared" si="68"/>
        <v>1080</v>
      </c>
      <c r="W129" s="45">
        <f t="shared" si="99"/>
        <v>166.18181818181819</v>
      </c>
      <c r="X129" s="45">
        <f t="shared" si="100"/>
        <v>201.08000000000004</v>
      </c>
      <c r="Y129" s="25">
        <f t="shared" si="71"/>
        <v>1.8</v>
      </c>
      <c r="Z129" s="25">
        <f t="shared" si="72"/>
        <v>2.7</v>
      </c>
      <c r="AA129" s="25">
        <f t="shared" si="73"/>
        <v>0</v>
      </c>
      <c r="AB129" s="25">
        <f t="shared" si="74"/>
        <v>5</v>
      </c>
      <c r="AC129" s="25">
        <f t="shared" si="75"/>
        <v>1</v>
      </c>
      <c r="AD129" s="25">
        <f t="shared" si="76"/>
        <v>11</v>
      </c>
    </row>
    <row r="130" spans="1:30" x14ac:dyDescent="0.25">
      <c r="A130" s="35">
        <v>46090</v>
      </c>
      <c r="B130" s="35" t="s">
        <v>483</v>
      </c>
      <c r="C130" s="34" t="s">
        <v>83</v>
      </c>
      <c r="D130" s="20">
        <v>1115</v>
      </c>
      <c r="E130" s="107">
        <f t="shared" si="96"/>
        <v>0</v>
      </c>
      <c r="F130" s="91">
        <v>326.89999999999998</v>
      </c>
      <c r="G130" s="68">
        <v>329</v>
      </c>
      <c r="H130" s="73">
        <f t="shared" si="97"/>
        <v>1</v>
      </c>
      <c r="I130" s="84">
        <v>2.61</v>
      </c>
      <c r="J130" s="47">
        <f t="shared" si="87"/>
        <v>1</v>
      </c>
      <c r="K130" s="94">
        <v>0</v>
      </c>
      <c r="L130" s="48">
        <f t="shared" si="102"/>
        <v>1</v>
      </c>
      <c r="M130" s="85">
        <v>10</v>
      </c>
      <c r="N130" s="47">
        <f t="shared" si="101"/>
        <v>1</v>
      </c>
      <c r="O130" s="90"/>
      <c r="P130" s="278">
        <f t="shared" si="95"/>
        <v>0</v>
      </c>
      <c r="T130" s="25" t="str">
        <f t="shared" si="98"/>
        <v>STAG8</v>
      </c>
      <c r="U130" s="25">
        <f t="shared" si="67"/>
        <v>0</v>
      </c>
      <c r="V130" s="25">
        <f t="shared" si="68"/>
        <v>1080</v>
      </c>
      <c r="W130" s="45">
        <f t="shared" si="99"/>
        <v>297.18181818181813</v>
      </c>
      <c r="X130" s="45">
        <f t="shared" si="100"/>
        <v>359.59000000000003</v>
      </c>
      <c r="Y130" s="25">
        <f t="shared" si="71"/>
        <v>1.8</v>
      </c>
      <c r="Z130" s="25">
        <f t="shared" si="72"/>
        <v>2.7</v>
      </c>
      <c r="AA130" s="25">
        <f t="shared" si="73"/>
        <v>0</v>
      </c>
      <c r="AB130" s="25">
        <f t="shared" si="74"/>
        <v>5</v>
      </c>
      <c r="AC130" s="25">
        <f t="shared" si="75"/>
        <v>1</v>
      </c>
      <c r="AD130" s="25">
        <f t="shared" si="76"/>
        <v>11</v>
      </c>
    </row>
    <row r="131" spans="1:30" x14ac:dyDescent="0.25">
      <c r="A131" s="35">
        <v>46092</v>
      </c>
      <c r="B131" s="35" t="s">
        <v>449</v>
      </c>
      <c r="C131" s="34" t="s">
        <v>79</v>
      </c>
      <c r="D131" s="20">
        <v>441</v>
      </c>
      <c r="E131" s="107">
        <f t="shared" si="96"/>
        <v>1</v>
      </c>
      <c r="F131" s="91">
        <v>326.39999999999998</v>
      </c>
      <c r="G131" s="68">
        <v>329</v>
      </c>
      <c r="H131" s="73">
        <f t="shared" si="97"/>
        <v>1</v>
      </c>
      <c r="I131" s="84">
        <v>2.0059999999999998</v>
      </c>
      <c r="J131" s="47">
        <f t="shared" si="87"/>
        <v>1</v>
      </c>
      <c r="K131" s="94">
        <v>0</v>
      </c>
      <c r="L131" s="48">
        <f t="shared" si="102"/>
        <v>1</v>
      </c>
      <c r="M131" s="85">
        <v>10</v>
      </c>
      <c r="N131" s="47">
        <f t="shared" si="101"/>
        <v>1</v>
      </c>
      <c r="O131" s="90"/>
      <c r="P131" s="278">
        <f t="shared" si="95"/>
        <v>1</v>
      </c>
      <c r="T131" s="25" t="str">
        <f t="shared" si="98"/>
        <v>STAG4</v>
      </c>
      <c r="U131" s="25">
        <f t="shared" si="67"/>
        <v>0</v>
      </c>
      <c r="V131" s="25">
        <f t="shared" si="68"/>
        <v>1080</v>
      </c>
      <c r="W131" s="45">
        <f t="shared" si="99"/>
        <v>296.72727272727269</v>
      </c>
      <c r="X131" s="45">
        <f t="shared" si="100"/>
        <v>359.04</v>
      </c>
      <c r="Y131" s="25">
        <f t="shared" si="71"/>
        <v>1.8</v>
      </c>
      <c r="Z131" s="25">
        <f t="shared" si="72"/>
        <v>2.7</v>
      </c>
      <c r="AA131" s="25">
        <f t="shared" si="73"/>
        <v>0</v>
      </c>
      <c r="AB131" s="25">
        <f t="shared" si="74"/>
        <v>5</v>
      </c>
      <c r="AC131" s="25">
        <f t="shared" si="75"/>
        <v>1</v>
      </c>
      <c r="AD131" s="25">
        <f t="shared" si="76"/>
        <v>11</v>
      </c>
    </row>
    <row r="132" spans="1:30" x14ac:dyDescent="0.25">
      <c r="A132" s="35">
        <v>46092</v>
      </c>
      <c r="B132" s="35" t="s">
        <v>448</v>
      </c>
      <c r="C132" s="34" t="s">
        <v>71</v>
      </c>
      <c r="D132" s="20">
        <v>475</v>
      </c>
      <c r="E132" s="107">
        <f t="shared" si="96"/>
        <v>1</v>
      </c>
      <c r="F132" s="91">
        <v>198.8</v>
      </c>
      <c r="G132" s="68">
        <v>199</v>
      </c>
      <c r="H132" s="73">
        <f t="shared" si="97"/>
        <v>1</v>
      </c>
      <c r="I132" s="84">
        <v>2.41</v>
      </c>
      <c r="J132" s="47">
        <f t="shared" si="87"/>
        <v>1</v>
      </c>
      <c r="K132" s="94">
        <v>0.8</v>
      </c>
      <c r="L132" s="48">
        <f t="shared" si="102"/>
        <v>1</v>
      </c>
      <c r="M132" s="85">
        <v>7</v>
      </c>
      <c r="N132" s="47">
        <f t="shared" si="101"/>
        <v>1</v>
      </c>
      <c r="O132" s="90"/>
      <c r="P132" s="278">
        <f t="shared" si="95"/>
        <v>1</v>
      </c>
      <c r="T132" s="25" t="str">
        <f t="shared" si="98"/>
        <v>CARIB4</v>
      </c>
      <c r="U132" s="25">
        <f t="shared" si="67"/>
        <v>0</v>
      </c>
      <c r="V132" s="25">
        <f t="shared" si="68"/>
        <v>1080</v>
      </c>
      <c r="W132" s="45">
        <f t="shared" si="99"/>
        <v>180.72727272727272</v>
      </c>
      <c r="X132" s="45">
        <f t="shared" si="100"/>
        <v>218.68000000000004</v>
      </c>
      <c r="Y132" s="25">
        <f t="shared" si="71"/>
        <v>1.7</v>
      </c>
      <c r="Z132" s="25">
        <f t="shared" si="72"/>
        <v>2.5</v>
      </c>
      <c r="AA132" s="25">
        <f t="shared" si="73"/>
        <v>0</v>
      </c>
      <c r="AB132" s="25">
        <f t="shared" si="74"/>
        <v>5</v>
      </c>
      <c r="AC132" s="25">
        <f t="shared" si="75"/>
        <v>1</v>
      </c>
      <c r="AD132" s="25">
        <f t="shared" si="76"/>
        <v>8</v>
      </c>
    </row>
    <row r="133" spans="1:30" x14ac:dyDescent="0.25">
      <c r="A133" s="35">
        <v>46093</v>
      </c>
      <c r="B133" s="35" t="s">
        <v>482</v>
      </c>
      <c r="C133" s="34" t="s">
        <v>75</v>
      </c>
      <c r="D133" s="20">
        <v>1100</v>
      </c>
      <c r="E133" s="107">
        <f t="shared" si="96"/>
        <v>0</v>
      </c>
      <c r="F133" s="91">
        <v>380.8</v>
      </c>
      <c r="G133" s="68">
        <f>270+111</f>
        <v>381</v>
      </c>
      <c r="H133" s="73">
        <f t="shared" si="97"/>
        <v>1</v>
      </c>
      <c r="I133" s="84">
        <v>2</v>
      </c>
      <c r="J133" s="47">
        <f t="shared" si="87"/>
        <v>1</v>
      </c>
      <c r="K133" s="94">
        <v>1.2</v>
      </c>
      <c r="L133" s="48">
        <f t="shared" si="102"/>
        <v>1</v>
      </c>
      <c r="M133" s="85">
        <v>7</v>
      </c>
      <c r="N133" s="47">
        <f t="shared" si="101"/>
        <v>1</v>
      </c>
      <c r="O133" s="90"/>
      <c r="P133" s="278">
        <f>IF(+(IF(D133&lt;U133,0,IF(D133&gt;V133,0,1)))+(IF(G133&lt;W133,0,IF(G133&gt;X133,0,1)))+(IF(I133&lt;Y133,0,IF(I133&gt;Z133,0,1)))+(IF(K133&lt;AA133,0,IF(K133&gt;AB133,0,1)))+(IF(M133&lt;AC133,0,IF(M133&gt;AD133,0,1)))=5,1,0)</f>
        <v>0</v>
      </c>
      <c r="T133" s="25" t="str">
        <f t="shared" si="98"/>
        <v>CARIB8</v>
      </c>
      <c r="U133" s="25">
        <f t="shared" si="67"/>
        <v>0</v>
      </c>
      <c r="V133" s="25">
        <f t="shared" si="68"/>
        <v>1080</v>
      </c>
      <c r="W133" s="45">
        <f t="shared" si="99"/>
        <v>346.18181818181819</v>
      </c>
      <c r="X133" s="45">
        <f t="shared" si="100"/>
        <v>418.88000000000005</v>
      </c>
      <c r="Y133" s="25">
        <f t="shared" si="71"/>
        <v>1.7</v>
      </c>
      <c r="Z133" s="25">
        <f t="shared" si="72"/>
        <v>2.5</v>
      </c>
      <c r="AA133" s="25">
        <f t="shared" si="73"/>
        <v>0</v>
      </c>
      <c r="AB133" s="25">
        <f t="shared" si="74"/>
        <v>5</v>
      </c>
      <c r="AC133" s="25">
        <f t="shared" si="75"/>
        <v>1</v>
      </c>
      <c r="AD133" s="25">
        <f t="shared" si="76"/>
        <v>8</v>
      </c>
    </row>
    <row r="134" spans="1:30" x14ac:dyDescent="0.25">
      <c r="A134" s="35">
        <v>46094</v>
      </c>
      <c r="B134" s="35" t="s">
        <v>444</v>
      </c>
      <c r="C134" s="34" t="s">
        <v>75</v>
      </c>
      <c r="D134" s="20">
        <v>1025</v>
      </c>
      <c r="E134" s="107">
        <f t="shared" si="96"/>
        <v>1</v>
      </c>
      <c r="F134" s="91">
        <v>380.8</v>
      </c>
      <c r="G134" s="68">
        <v>382</v>
      </c>
      <c r="H134" s="73">
        <f t="shared" si="97"/>
        <v>1</v>
      </c>
      <c r="I134" s="84">
        <v>2.4900000000000002</v>
      </c>
      <c r="J134" s="47">
        <f t="shared" si="87"/>
        <v>1</v>
      </c>
      <c r="K134" s="94">
        <v>1.2</v>
      </c>
      <c r="L134" s="48">
        <f t="shared" si="102"/>
        <v>1</v>
      </c>
      <c r="M134" s="85">
        <v>7</v>
      </c>
      <c r="N134" s="47">
        <f t="shared" si="101"/>
        <v>1</v>
      </c>
      <c r="O134" s="90"/>
      <c r="P134" s="278">
        <f t="shared" si="95"/>
        <v>1</v>
      </c>
      <c r="T134" s="25" t="str">
        <f t="shared" si="98"/>
        <v>CARIB8</v>
      </c>
      <c r="U134" s="25">
        <f t="shared" si="67"/>
        <v>0</v>
      </c>
      <c r="V134" s="25">
        <f t="shared" si="68"/>
        <v>1080</v>
      </c>
      <c r="W134" s="45">
        <f t="shared" si="99"/>
        <v>346.18181818181819</v>
      </c>
      <c r="X134" s="45">
        <f t="shared" si="100"/>
        <v>418.88000000000005</v>
      </c>
      <c r="Y134" s="25">
        <f t="shared" si="71"/>
        <v>1.7</v>
      </c>
      <c r="Z134" s="25">
        <f t="shared" si="72"/>
        <v>2.5</v>
      </c>
      <c r="AA134" s="25">
        <f t="shared" si="73"/>
        <v>0</v>
      </c>
      <c r="AB134" s="25">
        <f t="shared" si="74"/>
        <v>5</v>
      </c>
      <c r="AC134" s="25">
        <f t="shared" si="75"/>
        <v>1</v>
      </c>
      <c r="AD134" s="25">
        <f t="shared" si="76"/>
        <v>8</v>
      </c>
    </row>
    <row r="135" spans="1:30" x14ac:dyDescent="0.25">
      <c r="A135" s="35">
        <v>46094</v>
      </c>
      <c r="B135" s="35" t="s">
        <v>450</v>
      </c>
      <c r="C135" s="34" t="s">
        <v>71</v>
      </c>
      <c r="D135" s="20">
        <v>472</v>
      </c>
      <c r="E135" s="107">
        <f t="shared" si="96"/>
        <v>1</v>
      </c>
      <c r="F135" s="91">
        <v>198.8</v>
      </c>
      <c r="G135" s="68">
        <v>200</v>
      </c>
      <c r="H135" s="73">
        <f t="shared" si="97"/>
        <v>1</v>
      </c>
      <c r="I135" s="84">
        <v>2.48</v>
      </c>
      <c r="J135" s="47">
        <f t="shared" si="87"/>
        <v>1</v>
      </c>
      <c r="K135" s="346"/>
      <c r="L135" s="48"/>
      <c r="M135" s="85">
        <v>7</v>
      </c>
      <c r="N135" s="47">
        <f t="shared" si="101"/>
        <v>1</v>
      </c>
      <c r="O135" s="90"/>
      <c r="P135" s="278">
        <f t="shared" si="95"/>
        <v>1</v>
      </c>
      <c r="T135" s="25" t="str">
        <f t="shared" si="98"/>
        <v>CARIB4</v>
      </c>
      <c r="U135" s="25">
        <f t="shared" si="67"/>
        <v>0</v>
      </c>
      <c r="V135" s="25">
        <f t="shared" si="68"/>
        <v>1080</v>
      </c>
      <c r="W135" s="45">
        <f t="shared" si="99"/>
        <v>180.72727272727272</v>
      </c>
      <c r="X135" s="45">
        <f t="shared" si="100"/>
        <v>218.68000000000004</v>
      </c>
      <c r="Y135" s="25">
        <f t="shared" si="71"/>
        <v>1.7</v>
      </c>
      <c r="Z135" s="25">
        <f t="shared" si="72"/>
        <v>2.5</v>
      </c>
      <c r="AA135" s="25">
        <f t="shared" si="73"/>
        <v>0</v>
      </c>
      <c r="AB135" s="25">
        <f t="shared" si="74"/>
        <v>5</v>
      </c>
      <c r="AC135" s="25">
        <f t="shared" si="75"/>
        <v>1</v>
      </c>
      <c r="AD135" s="25">
        <f t="shared" si="76"/>
        <v>8</v>
      </c>
    </row>
    <row r="136" spans="1:30" x14ac:dyDescent="0.25">
      <c r="A136" s="35">
        <v>46095</v>
      </c>
      <c r="B136" s="35" t="s">
        <v>453</v>
      </c>
      <c r="C136" s="34" t="s">
        <v>71</v>
      </c>
      <c r="D136" s="20">
        <v>555</v>
      </c>
      <c r="E136" s="107">
        <f t="shared" si="96"/>
        <v>1</v>
      </c>
      <c r="F136" s="91">
        <v>198.8</v>
      </c>
      <c r="G136" s="68">
        <v>200</v>
      </c>
      <c r="H136" s="73">
        <f t="shared" si="97"/>
        <v>1</v>
      </c>
      <c r="I136" s="84">
        <v>2.4</v>
      </c>
      <c r="J136" s="47">
        <f t="shared" si="87"/>
        <v>1</v>
      </c>
      <c r="K136" s="346"/>
      <c r="L136" s="48"/>
      <c r="M136" s="85">
        <v>6</v>
      </c>
      <c r="N136" s="47">
        <f t="shared" si="101"/>
        <v>1</v>
      </c>
      <c r="O136" s="90"/>
      <c r="P136" s="278">
        <f t="shared" si="95"/>
        <v>1</v>
      </c>
      <c r="T136" s="25" t="str">
        <f t="shared" si="98"/>
        <v>CARIB4</v>
      </c>
      <c r="U136" s="25">
        <f t="shared" si="67"/>
        <v>0</v>
      </c>
      <c r="V136" s="25">
        <f t="shared" si="68"/>
        <v>1080</v>
      </c>
      <c r="W136" s="45">
        <f t="shared" si="99"/>
        <v>180.72727272727272</v>
      </c>
      <c r="X136" s="45">
        <f t="shared" si="100"/>
        <v>218.68000000000004</v>
      </c>
      <c r="Y136" s="25">
        <f t="shared" si="71"/>
        <v>1.7</v>
      </c>
      <c r="Z136" s="25">
        <f t="shared" si="72"/>
        <v>2.5</v>
      </c>
      <c r="AA136" s="25">
        <f t="shared" si="73"/>
        <v>0</v>
      </c>
      <c r="AB136" s="25">
        <f t="shared" si="74"/>
        <v>5</v>
      </c>
      <c r="AC136" s="25">
        <f t="shared" si="75"/>
        <v>1</v>
      </c>
      <c r="AD136" s="25">
        <f t="shared" si="76"/>
        <v>8</v>
      </c>
    </row>
    <row r="137" spans="1:30" x14ac:dyDescent="0.25">
      <c r="A137" s="35">
        <v>46096</v>
      </c>
      <c r="B137" s="35" t="s">
        <v>451</v>
      </c>
      <c r="C137" s="34" t="s">
        <v>83</v>
      </c>
      <c r="D137" s="20">
        <v>1045</v>
      </c>
      <c r="E137" s="107">
        <f t="shared" si="96"/>
        <v>1</v>
      </c>
      <c r="F137" s="91">
        <v>380.8</v>
      </c>
      <c r="G137" s="68">
        <v>381</v>
      </c>
      <c r="H137" s="73">
        <f t="shared" si="97"/>
        <v>1</v>
      </c>
      <c r="I137" s="84">
        <v>2.1219999999999999</v>
      </c>
      <c r="J137" s="47">
        <f t="shared" si="87"/>
        <v>1</v>
      </c>
      <c r="K137" s="94">
        <v>1.57</v>
      </c>
      <c r="L137" s="48">
        <f t="shared" si="102"/>
        <v>1</v>
      </c>
      <c r="M137" s="85">
        <v>11</v>
      </c>
      <c r="N137" s="47">
        <f t="shared" ref="N137:N141" si="103">IF(+(IF(M137&lt;AC137,0,IF(M137&gt;AD137,0,1)))=1,1,0)</f>
        <v>1</v>
      </c>
      <c r="O137" s="90"/>
      <c r="P137" s="278">
        <f t="shared" ref="P137:P141" si="104">IF(+(IF(D137&lt;U137,0,IF(D137&gt;V137,0,1)))+(IF(G137&lt;W137,0,IF(G137&gt;X137,0,1)))+(IF(I137&lt;Y137,0,IF(I137&gt;Z137,0,1)))+(IF(K137&lt;AA137,0,IF(K137&gt;AB137,0,1)))+(IF(M137&lt;AC137,0,IF(M137&gt;AD137,0,1)))=5,1,0)</f>
        <v>1</v>
      </c>
      <c r="T137" s="25" t="str">
        <f t="shared" si="98"/>
        <v>STAG8</v>
      </c>
      <c r="U137" s="25">
        <f t="shared" si="67"/>
        <v>0</v>
      </c>
      <c r="V137" s="25">
        <f t="shared" si="68"/>
        <v>1080</v>
      </c>
      <c r="W137" s="45">
        <f t="shared" si="99"/>
        <v>346.18181818181819</v>
      </c>
      <c r="X137" s="45">
        <f t="shared" si="100"/>
        <v>418.88000000000005</v>
      </c>
      <c r="Y137" s="25">
        <f t="shared" si="71"/>
        <v>1.8</v>
      </c>
      <c r="Z137" s="25">
        <f t="shared" si="72"/>
        <v>2.7</v>
      </c>
      <c r="AA137" s="25">
        <f t="shared" si="73"/>
        <v>0</v>
      </c>
      <c r="AB137" s="25">
        <f t="shared" si="74"/>
        <v>5</v>
      </c>
      <c r="AC137" s="25">
        <f t="shared" si="75"/>
        <v>1</v>
      </c>
      <c r="AD137" s="25">
        <f t="shared" si="76"/>
        <v>11</v>
      </c>
    </row>
    <row r="138" spans="1:30" x14ac:dyDescent="0.25">
      <c r="A138" s="35">
        <v>46097</v>
      </c>
      <c r="B138" s="35" t="s">
        <v>440</v>
      </c>
      <c r="C138" s="34" t="s">
        <v>71</v>
      </c>
      <c r="D138" s="20">
        <v>466</v>
      </c>
      <c r="E138" s="107">
        <f t="shared" si="96"/>
        <v>1</v>
      </c>
      <c r="F138" s="91">
        <v>198.8</v>
      </c>
      <c r="G138" s="68">
        <v>200</v>
      </c>
      <c r="H138" s="73">
        <f t="shared" si="97"/>
        <v>1</v>
      </c>
      <c r="I138" s="84">
        <v>2.4300000000000002</v>
      </c>
      <c r="J138" s="47">
        <f t="shared" si="87"/>
        <v>1</v>
      </c>
      <c r="K138" s="346"/>
      <c r="L138" s="48"/>
      <c r="M138" s="85">
        <v>7</v>
      </c>
      <c r="N138" s="47">
        <f t="shared" si="103"/>
        <v>1</v>
      </c>
      <c r="O138" s="90"/>
      <c r="P138" s="278">
        <f t="shared" si="104"/>
        <v>1</v>
      </c>
      <c r="T138" s="25" t="str">
        <f t="shared" si="98"/>
        <v>CARIB4</v>
      </c>
      <c r="U138" s="25">
        <f t="shared" si="67"/>
        <v>0</v>
      </c>
      <c r="V138" s="25">
        <f t="shared" si="68"/>
        <v>1080</v>
      </c>
      <c r="W138" s="45">
        <f t="shared" si="99"/>
        <v>180.72727272727272</v>
      </c>
      <c r="X138" s="45">
        <f t="shared" si="100"/>
        <v>218.68000000000004</v>
      </c>
      <c r="Y138" s="25">
        <f t="shared" si="71"/>
        <v>1.7</v>
      </c>
      <c r="Z138" s="25">
        <f t="shared" si="72"/>
        <v>2.5</v>
      </c>
      <c r="AA138" s="25">
        <f t="shared" si="73"/>
        <v>0</v>
      </c>
      <c r="AB138" s="25">
        <f t="shared" si="74"/>
        <v>5</v>
      </c>
      <c r="AC138" s="25">
        <f t="shared" si="75"/>
        <v>1</v>
      </c>
      <c r="AD138" s="25">
        <f t="shared" si="76"/>
        <v>8</v>
      </c>
    </row>
    <row r="139" spans="1:30" x14ac:dyDescent="0.25">
      <c r="A139" s="35">
        <v>46100</v>
      </c>
      <c r="B139" s="35" t="s">
        <v>443</v>
      </c>
      <c r="C139" s="34" t="s">
        <v>75</v>
      </c>
      <c r="D139" s="20">
        <v>1051</v>
      </c>
      <c r="E139" s="107">
        <f t="shared" si="96"/>
        <v>1</v>
      </c>
      <c r="F139" s="91">
        <v>365.6</v>
      </c>
      <c r="G139" s="68">
        <v>367</v>
      </c>
      <c r="H139" s="73">
        <f t="shared" si="97"/>
        <v>1</v>
      </c>
      <c r="I139" s="84">
        <v>2.29</v>
      </c>
      <c r="J139" s="47">
        <f t="shared" ref="J139:J142" si="105">IF(+(IF(I139&lt;Y139,0,IF(I139&gt;Z139,0,1)))=1,1,0)</f>
        <v>1</v>
      </c>
      <c r="K139" s="346"/>
      <c r="L139" s="48"/>
      <c r="M139" s="85">
        <v>7</v>
      </c>
      <c r="N139" s="47">
        <f t="shared" si="103"/>
        <v>1</v>
      </c>
      <c r="O139" s="90"/>
      <c r="P139" s="278">
        <f t="shared" si="104"/>
        <v>1</v>
      </c>
      <c r="T139" s="25" t="str">
        <f t="shared" si="98"/>
        <v>CARIB8</v>
      </c>
      <c r="U139" s="25">
        <f t="shared" si="67"/>
        <v>0</v>
      </c>
      <c r="V139" s="25">
        <f t="shared" si="68"/>
        <v>1080</v>
      </c>
      <c r="W139" s="45">
        <f t="shared" si="99"/>
        <v>332.36363636363637</v>
      </c>
      <c r="X139" s="45">
        <f t="shared" si="100"/>
        <v>402.16000000000008</v>
      </c>
      <c r="Y139" s="25">
        <f t="shared" si="71"/>
        <v>1.7</v>
      </c>
      <c r="Z139" s="25">
        <f t="shared" si="72"/>
        <v>2.5</v>
      </c>
      <c r="AA139" s="25">
        <f t="shared" si="73"/>
        <v>0</v>
      </c>
      <c r="AB139" s="25">
        <f t="shared" si="74"/>
        <v>5</v>
      </c>
      <c r="AC139" s="25">
        <f t="shared" si="75"/>
        <v>1</v>
      </c>
      <c r="AD139" s="25">
        <f t="shared" si="76"/>
        <v>8</v>
      </c>
    </row>
    <row r="140" spans="1:30" x14ac:dyDescent="0.25">
      <c r="A140" s="35">
        <v>46100</v>
      </c>
      <c r="B140" s="35" t="s">
        <v>442</v>
      </c>
      <c r="C140" s="34" t="s">
        <v>75</v>
      </c>
      <c r="D140" s="20">
        <v>1037</v>
      </c>
      <c r="E140" s="107">
        <f t="shared" si="96"/>
        <v>1</v>
      </c>
      <c r="F140" s="91">
        <v>351.2</v>
      </c>
      <c r="G140" s="68">
        <v>353</v>
      </c>
      <c r="H140" s="73">
        <f t="shared" si="97"/>
        <v>1</v>
      </c>
      <c r="I140" s="84">
        <v>2.35</v>
      </c>
      <c r="J140" s="47">
        <f t="shared" si="105"/>
        <v>1</v>
      </c>
      <c r="K140" s="94">
        <v>2.1</v>
      </c>
      <c r="L140" s="48">
        <f t="shared" ref="L140:L147" si="106">IF(+(IF(K140&lt;AA140,0,IF(K140&gt;AB140,0,1)))=1,1,0)</f>
        <v>1</v>
      </c>
      <c r="M140" s="85">
        <v>6</v>
      </c>
      <c r="N140" s="47">
        <f t="shared" si="103"/>
        <v>1</v>
      </c>
      <c r="O140" s="90"/>
      <c r="P140" s="278">
        <f t="shared" si="104"/>
        <v>1</v>
      </c>
      <c r="T140" s="25" t="str">
        <f t="shared" si="98"/>
        <v>CARIB8</v>
      </c>
      <c r="U140" s="25">
        <f t="shared" si="67"/>
        <v>0</v>
      </c>
      <c r="V140" s="25">
        <f t="shared" si="68"/>
        <v>1080</v>
      </c>
      <c r="W140" s="45">
        <f t="shared" si="99"/>
        <v>319.27272727272725</v>
      </c>
      <c r="X140" s="45">
        <f t="shared" si="100"/>
        <v>386.32</v>
      </c>
      <c r="Y140" s="25">
        <f t="shared" si="71"/>
        <v>1.7</v>
      </c>
      <c r="Z140" s="25">
        <f t="shared" si="72"/>
        <v>2.5</v>
      </c>
      <c r="AA140" s="25">
        <f t="shared" si="73"/>
        <v>0</v>
      </c>
      <c r="AB140" s="25">
        <f t="shared" si="74"/>
        <v>5</v>
      </c>
      <c r="AC140" s="25">
        <f t="shared" si="75"/>
        <v>1</v>
      </c>
      <c r="AD140" s="25">
        <f t="shared" si="76"/>
        <v>8</v>
      </c>
    </row>
    <row r="141" spans="1:30" s="1" customFormat="1" ht="16.5" customHeight="1" x14ac:dyDescent="0.25">
      <c r="A141" s="35">
        <v>46101</v>
      </c>
      <c r="B141" s="35" t="s">
        <v>441</v>
      </c>
      <c r="C141" s="34" t="s">
        <v>79</v>
      </c>
      <c r="D141" s="20">
        <v>513</v>
      </c>
      <c r="E141" s="107">
        <f t="shared" si="96"/>
        <v>1</v>
      </c>
      <c r="F141" s="91">
        <v>190.4</v>
      </c>
      <c r="G141" s="68">
        <v>191</v>
      </c>
      <c r="H141" s="73">
        <f t="shared" ref="H141:H147" si="107">IF(+(IF(G141&lt;W141,0,IF(G141&gt;X141,0,1)))=1,1,0)</f>
        <v>1</v>
      </c>
      <c r="I141" s="84">
        <v>2.645</v>
      </c>
      <c r="J141" s="47">
        <f t="shared" si="105"/>
        <v>1</v>
      </c>
      <c r="K141" s="94">
        <v>2.1</v>
      </c>
      <c r="L141" s="48">
        <f t="shared" si="106"/>
        <v>1</v>
      </c>
      <c r="M141" s="85">
        <v>11</v>
      </c>
      <c r="N141" s="47">
        <f t="shared" si="103"/>
        <v>1</v>
      </c>
      <c r="O141" s="90"/>
      <c r="P141" s="278">
        <f t="shared" si="104"/>
        <v>1</v>
      </c>
      <c r="Q141" s="10"/>
      <c r="R141"/>
      <c r="S141"/>
      <c r="T141" s="25" t="str">
        <f t="shared" si="98"/>
        <v>STAG4</v>
      </c>
      <c r="U141" s="25">
        <f t="shared" si="67"/>
        <v>0</v>
      </c>
      <c r="V141" s="25">
        <f t="shared" si="68"/>
        <v>1080</v>
      </c>
      <c r="W141" s="45">
        <f t="shared" si="99"/>
        <v>173.09090909090909</v>
      </c>
      <c r="X141" s="45">
        <f t="shared" si="100"/>
        <v>209.44000000000003</v>
      </c>
      <c r="Y141" s="25">
        <f t="shared" si="71"/>
        <v>1.8</v>
      </c>
      <c r="Z141" s="25">
        <f t="shared" si="72"/>
        <v>2.7</v>
      </c>
      <c r="AA141" s="25">
        <f t="shared" si="73"/>
        <v>0</v>
      </c>
      <c r="AB141" s="25">
        <f t="shared" si="74"/>
        <v>5</v>
      </c>
      <c r="AC141" s="25">
        <f t="shared" si="75"/>
        <v>1</v>
      </c>
      <c r="AD141" s="25">
        <f t="shared" si="76"/>
        <v>11</v>
      </c>
    </row>
    <row r="142" spans="1:30" s="1" customFormat="1" x14ac:dyDescent="0.25">
      <c r="A142" s="35">
        <v>46102</v>
      </c>
      <c r="B142" s="35" t="s">
        <v>483</v>
      </c>
      <c r="C142" s="34" t="s">
        <v>83</v>
      </c>
      <c r="D142" s="20">
        <v>1129</v>
      </c>
      <c r="E142" s="107">
        <f t="shared" si="96"/>
        <v>0</v>
      </c>
      <c r="F142" s="91">
        <v>351.2</v>
      </c>
      <c r="G142" s="68">
        <v>355</v>
      </c>
      <c r="H142" s="73">
        <f t="shared" si="107"/>
        <v>1</v>
      </c>
      <c r="I142" s="84">
        <v>2.395</v>
      </c>
      <c r="J142" s="47">
        <f t="shared" si="105"/>
        <v>1</v>
      </c>
      <c r="K142" s="94">
        <v>2.1</v>
      </c>
      <c r="L142" s="48">
        <f t="shared" si="106"/>
        <v>1</v>
      </c>
      <c r="M142" s="85">
        <v>9</v>
      </c>
      <c r="N142" s="47">
        <f t="shared" ref="N142" si="108">IF(+(IF(M142&lt;AC142,0,IF(M142&gt;AD142,0,1)))=1,1,0)</f>
        <v>1</v>
      </c>
      <c r="O142" s="90"/>
      <c r="P142" s="278">
        <f t="shared" ref="P142" si="109">IF(+(IF(D142&lt;U142,0,IF(D142&gt;V142,0,1)))+(IF(G142&lt;W142,0,IF(G142&gt;X142,0,1)))+(IF(I142&lt;Y142,0,IF(I142&gt;Z142,0,1)))+(IF(K142&lt;AA142,0,IF(K142&gt;AB142,0,1)))+(IF(M142&lt;AC142,0,IF(M142&gt;AD142,0,1)))=5,1,0)</f>
        <v>0</v>
      </c>
      <c r="Q142" s="10"/>
      <c r="R142"/>
      <c r="S142"/>
      <c r="T142" s="25" t="str">
        <f t="shared" si="98"/>
        <v>STAG8</v>
      </c>
      <c r="U142" s="25">
        <f t="shared" si="67"/>
        <v>0</v>
      </c>
      <c r="V142" s="25">
        <f t="shared" si="68"/>
        <v>1080</v>
      </c>
      <c r="W142" s="45">
        <f t="shared" si="99"/>
        <v>319.27272727272725</v>
      </c>
      <c r="X142" s="45">
        <f t="shared" si="100"/>
        <v>386.32</v>
      </c>
      <c r="Y142" s="25">
        <f t="shared" si="71"/>
        <v>1.8</v>
      </c>
      <c r="Z142" s="25">
        <f t="shared" si="72"/>
        <v>2.7</v>
      </c>
      <c r="AA142" s="25">
        <f t="shared" si="73"/>
        <v>0</v>
      </c>
      <c r="AB142" s="25">
        <f t="shared" si="74"/>
        <v>5</v>
      </c>
      <c r="AC142" s="25">
        <f t="shared" si="75"/>
        <v>1</v>
      </c>
      <c r="AD142" s="25">
        <f t="shared" si="76"/>
        <v>11</v>
      </c>
    </row>
    <row r="143" spans="1:30" s="1" customFormat="1" x14ac:dyDescent="0.25">
      <c r="A143" s="35">
        <v>46105</v>
      </c>
      <c r="B143" s="35" t="s">
        <v>438</v>
      </c>
      <c r="C143" s="34" t="s">
        <v>75</v>
      </c>
      <c r="D143" s="20">
        <v>1128</v>
      </c>
      <c r="E143" s="107">
        <f t="shared" si="96"/>
        <v>0</v>
      </c>
      <c r="F143" s="91">
        <v>338.4</v>
      </c>
      <c r="G143" s="68">
        <v>337</v>
      </c>
      <c r="H143" s="73">
        <f t="shared" si="107"/>
        <v>1</v>
      </c>
      <c r="I143" s="84"/>
      <c r="J143" s="47"/>
      <c r="K143" s="94">
        <v>2.15</v>
      </c>
      <c r="L143" s="48">
        <f t="shared" si="106"/>
        <v>1</v>
      </c>
      <c r="M143" s="85"/>
      <c r="N143" s="47"/>
      <c r="O143" s="90"/>
      <c r="P143" s="278"/>
      <c r="Q143" s="10"/>
      <c r="R143"/>
      <c r="S143"/>
      <c r="T143" s="25" t="str">
        <f t="shared" si="98"/>
        <v>CARIB8</v>
      </c>
      <c r="U143" s="25">
        <f t="shared" si="67"/>
        <v>0</v>
      </c>
      <c r="V143" s="25">
        <f t="shared" si="68"/>
        <v>1080</v>
      </c>
      <c r="W143" s="45">
        <f t="shared" si="99"/>
        <v>307.63636363636357</v>
      </c>
      <c r="X143" s="45">
        <f t="shared" si="100"/>
        <v>372.24</v>
      </c>
      <c r="Y143" s="25">
        <f t="shared" si="71"/>
        <v>1.7</v>
      </c>
      <c r="Z143" s="25">
        <f t="shared" si="72"/>
        <v>2.5</v>
      </c>
      <c r="AA143" s="25">
        <f t="shared" si="73"/>
        <v>0</v>
      </c>
      <c r="AB143" s="25">
        <f t="shared" si="74"/>
        <v>5</v>
      </c>
      <c r="AC143" s="25">
        <f t="shared" si="75"/>
        <v>1</v>
      </c>
      <c r="AD143" s="25">
        <f t="shared" si="76"/>
        <v>8</v>
      </c>
    </row>
    <row r="144" spans="1:30" s="1" customFormat="1" x14ac:dyDescent="0.25">
      <c r="A144" s="35">
        <v>46105</v>
      </c>
      <c r="B144" s="35" t="s">
        <v>449</v>
      </c>
      <c r="C144" s="34" t="s">
        <v>71</v>
      </c>
      <c r="D144" s="20">
        <v>430</v>
      </c>
      <c r="E144" s="107">
        <f t="shared" si="96"/>
        <v>1</v>
      </c>
      <c r="F144" s="91">
        <v>268.8</v>
      </c>
      <c r="G144" s="68">
        <v>269</v>
      </c>
      <c r="H144" s="73">
        <f t="shared" si="107"/>
        <v>1</v>
      </c>
      <c r="I144" s="84"/>
      <c r="J144" s="47"/>
      <c r="K144" s="94">
        <v>2.25</v>
      </c>
      <c r="L144" s="48">
        <f t="shared" si="106"/>
        <v>1</v>
      </c>
      <c r="M144" s="85"/>
      <c r="N144" s="47"/>
      <c r="O144" s="90"/>
      <c r="P144" s="278"/>
      <c r="Q144" s="10"/>
      <c r="R144"/>
      <c r="S144"/>
      <c r="T144" s="25" t="str">
        <f t="shared" si="98"/>
        <v>CARIB4</v>
      </c>
      <c r="U144" s="25">
        <f t="shared" si="67"/>
        <v>0</v>
      </c>
      <c r="V144" s="25">
        <f t="shared" si="68"/>
        <v>1080</v>
      </c>
      <c r="W144" s="45">
        <f t="shared" si="99"/>
        <v>244.36363636363635</v>
      </c>
      <c r="X144" s="45">
        <f t="shared" si="100"/>
        <v>295.68000000000006</v>
      </c>
      <c r="Y144" s="25">
        <f t="shared" si="71"/>
        <v>1.7</v>
      </c>
      <c r="Z144" s="25">
        <f t="shared" si="72"/>
        <v>2.5</v>
      </c>
      <c r="AA144" s="25">
        <f t="shared" si="73"/>
        <v>0</v>
      </c>
      <c r="AB144" s="25">
        <f t="shared" si="74"/>
        <v>5</v>
      </c>
      <c r="AC144" s="25">
        <f t="shared" si="75"/>
        <v>1</v>
      </c>
      <c r="AD144" s="25">
        <f t="shared" si="76"/>
        <v>8</v>
      </c>
    </row>
    <row r="145" spans="1:30" s="1" customFormat="1" x14ac:dyDescent="0.25">
      <c r="A145" s="35">
        <v>46106</v>
      </c>
      <c r="B145" s="35" t="s">
        <v>448</v>
      </c>
      <c r="C145" s="34" t="s">
        <v>71</v>
      </c>
      <c r="D145" s="20">
        <v>556</v>
      </c>
      <c r="E145" s="107">
        <f t="shared" si="96"/>
        <v>1</v>
      </c>
      <c r="F145" s="91">
        <v>268.8</v>
      </c>
      <c r="G145" s="68">
        <v>269</v>
      </c>
      <c r="H145" s="73">
        <f t="shared" si="107"/>
        <v>1</v>
      </c>
      <c r="I145" s="84"/>
      <c r="J145" s="47"/>
      <c r="K145" s="94">
        <v>2.25</v>
      </c>
      <c r="L145" s="48">
        <f t="shared" si="106"/>
        <v>1</v>
      </c>
      <c r="M145" s="85"/>
      <c r="N145" s="47"/>
      <c r="O145" s="90"/>
      <c r="P145" s="278"/>
      <c r="Q145" s="10"/>
      <c r="R145"/>
      <c r="S145"/>
      <c r="T145" s="25" t="str">
        <f t="shared" si="98"/>
        <v>CARIB4</v>
      </c>
      <c r="U145" s="25">
        <f t="shared" si="67"/>
        <v>0</v>
      </c>
      <c r="V145" s="25">
        <f t="shared" si="68"/>
        <v>1080</v>
      </c>
      <c r="W145" s="45">
        <f t="shared" si="99"/>
        <v>244.36363636363635</v>
      </c>
      <c r="X145" s="45">
        <f t="shared" si="100"/>
        <v>295.68000000000006</v>
      </c>
      <c r="Y145" s="25">
        <f t="shared" si="71"/>
        <v>1.7</v>
      </c>
      <c r="Z145" s="25">
        <f t="shared" si="72"/>
        <v>2.5</v>
      </c>
      <c r="AA145" s="25">
        <f t="shared" si="73"/>
        <v>0</v>
      </c>
      <c r="AB145" s="25">
        <f t="shared" si="74"/>
        <v>5</v>
      </c>
      <c r="AC145" s="25">
        <f t="shared" si="75"/>
        <v>1</v>
      </c>
      <c r="AD145" s="25">
        <f t="shared" si="76"/>
        <v>8</v>
      </c>
    </row>
    <row r="146" spans="1:30" s="1" customFormat="1" x14ac:dyDescent="0.25">
      <c r="A146" s="35">
        <v>46108</v>
      </c>
      <c r="B146" s="35" t="s">
        <v>445</v>
      </c>
      <c r="C146" s="34" t="s">
        <v>69</v>
      </c>
      <c r="D146" s="20">
        <f>60+51</f>
        <v>111</v>
      </c>
      <c r="E146" s="107">
        <f t="shared" si="96"/>
        <v>1</v>
      </c>
      <c r="F146" s="91" t="s">
        <v>446</v>
      </c>
      <c r="G146" s="68"/>
      <c r="H146" s="73"/>
      <c r="I146" s="84"/>
      <c r="J146" s="47"/>
      <c r="K146" s="94" t="s">
        <v>446</v>
      </c>
      <c r="L146" s="48"/>
      <c r="M146" s="85"/>
      <c r="N146" s="47"/>
      <c r="O146" s="90"/>
      <c r="P146" s="278"/>
      <c r="Q146" s="10"/>
      <c r="R146"/>
      <c r="S146"/>
      <c r="T146" s="25" t="str">
        <f t="shared" si="98"/>
        <v>CARIB2</v>
      </c>
      <c r="U146" s="25">
        <f t="shared" si="67"/>
        <v>0</v>
      </c>
      <c r="V146" s="25">
        <f t="shared" si="68"/>
        <v>1080</v>
      </c>
      <c r="W146" s="45" t="e">
        <f t="shared" si="99"/>
        <v>#VALUE!</v>
      </c>
      <c r="X146" s="45" t="e">
        <f t="shared" si="100"/>
        <v>#VALUE!</v>
      </c>
      <c r="Y146" s="25">
        <f t="shared" si="71"/>
        <v>1.7</v>
      </c>
      <c r="Z146" s="25">
        <f t="shared" si="72"/>
        <v>2.5</v>
      </c>
      <c r="AA146" s="25">
        <f t="shared" si="73"/>
        <v>0</v>
      </c>
      <c r="AB146" s="25">
        <f t="shared" si="74"/>
        <v>5</v>
      </c>
      <c r="AC146" s="25">
        <f t="shared" si="75"/>
        <v>1</v>
      </c>
      <c r="AD146" s="25">
        <f t="shared" si="76"/>
        <v>8</v>
      </c>
    </row>
    <row r="147" spans="1:30" s="1" customFormat="1" ht="14.25" customHeight="1" x14ac:dyDescent="0.25">
      <c r="A147" s="35">
        <v>46112</v>
      </c>
      <c r="B147" s="35" t="s">
        <v>482</v>
      </c>
      <c r="C147" s="34" t="s">
        <v>83</v>
      </c>
      <c r="D147" s="20">
        <v>996</v>
      </c>
      <c r="E147" s="107">
        <f t="shared" si="96"/>
        <v>1</v>
      </c>
      <c r="F147" s="91">
        <v>388.4</v>
      </c>
      <c r="G147" s="68">
        <v>390</v>
      </c>
      <c r="H147" s="73">
        <f t="shared" si="107"/>
        <v>1</v>
      </c>
      <c r="I147" s="84"/>
      <c r="J147" s="47"/>
      <c r="K147" s="94">
        <v>0.98</v>
      </c>
      <c r="L147" s="48">
        <f t="shared" si="106"/>
        <v>1</v>
      </c>
      <c r="M147" s="85"/>
      <c r="N147" s="47"/>
      <c r="O147" s="90"/>
      <c r="P147" s="278"/>
      <c r="Q147" s="10"/>
      <c r="R147"/>
      <c r="S147"/>
      <c r="T147" s="25" t="str">
        <f t="shared" si="98"/>
        <v>STAG8</v>
      </c>
      <c r="U147" s="25">
        <f t="shared" si="67"/>
        <v>0</v>
      </c>
      <c r="V147" s="25">
        <f t="shared" si="68"/>
        <v>1080</v>
      </c>
      <c r="W147" s="45">
        <f t="shared" si="99"/>
        <v>353.09090909090907</v>
      </c>
      <c r="X147" s="45">
        <f t="shared" si="100"/>
        <v>427.24</v>
      </c>
      <c r="Y147" s="25">
        <f t="shared" si="71"/>
        <v>1.8</v>
      </c>
      <c r="Z147" s="25">
        <f t="shared" si="72"/>
        <v>2.7</v>
      </c>
      <c r="AA147" s="25">
        <f t="shared" si="73"/>
        <v>0</v>
      </c>
      <c r="AB147" s="25">
        <f t="shared" si="74"/>
        <v>5</v>
      </c>
      <c r="AC147" s="25">
        <f t="shared" si="75"/>
        <v>1</v>
      </c>
      <c r="AD147" s="25">
        <f t="shared" si="76"/>
        <v>11</v>
      </c>
    </row>
    <row r="148" spans="1:30" s="1" customFormat="1" x14ac:dyDescent="0.25">
      <c r="A148" s="35"/>
      <c r="B148" s="34"/>
      <c r="C148" s="34"/>
      <c r="D148" s="20"/>
      <c r="E148" s="107"/>
      <c r="F148" s="91"/>
      <c r="G148" s="68"/>
      <c r="H148" s="73"/>
      <c r="I148" s="84"/>
      <c r="J148" s="48"/>
      <c r="K148" s="94"/>
      <c r="L148" s="48"/>
      <c r="M148" s="85"/>
      <c r="N148" s="47"/>
      <c r="O148" s="90"/>
      <c r="P148" s="278"/>
      <c r="Q148" s="10"/>
      <c r="R148"/>
      <c r="S148"/>
      <c r="T148" s="25" t="str">
        <f t="shared" si="98"/>
        <v/>
      </c>
      <c r="U148" s="25" t="e">
        <f t="shared" si="67"/>
        <v>#N/A</v>
      </c>
      <c r="V148" s="25" t="e">
        <f t="shared" si="68"/>
        <v>#N/A</v>
      </c>
      <c r="W148" s="45">
        <f t="shared" si="99"/>
        <v>0</v>
      </c>
      <c r="X148" s="45">
        <f t="shared" si="100"/>
        <v>0</v>
      </c>
      <c r="Y148" s="25" t="e">
        <f t="shared" si="71"/>
        <v>#N/A</v>
      </c>
      <c r="Z148" s="25" t="e">
        <f t="shared" si="72"/>
        <v>#N/A</v>
      </c>
      <c r="AA148" s="25" t="e">
        <f t="shared" si="73"/>
        <v>#N/A</v>
      </c>
      <c r="AB148" s="25" t="e">
        <f t="shared" si="74"/>
        <v>#N/A</v>
      </c>
      <c r="AC148" s="25" t="e">
        <f t="shared" si="75"/>
        <v>#N/A</v>
      </c>
      <c r="AD148" s="25" t="e">
        <f t="shared" si="76"/>
        <v>#N/A</v>
      </c>
    </row>
    <row r="149" spans="1:30" s="1" customFormat="1" ht="15.75" thickBot="1" x14ac:dyDescent="0.3">
      <c r="A149" s="35"/>
      <c r="B149" s="34"/>
      <c r="C149" s="34"/>
      <c r="D149" s="20"/>
      <c r="E149" s="107"/>
      <c r="F149" s="91"/>
      <c r="G149" s="68"/>
      <c r="H149" s="73"/>
      <c r="I149" s="84"/>
      <c r="J149" s="48"/>
      <c r="K149" s="94"/>
      <c r="L149" s="48"/>
      <c r="M149" s="85"/>
      <c r="N149" s="47"/>
      <c r="O149" s="90"/>
      <c r="P149" s="278"/>
      <c r="Q149" s="10"/>
      <c r="R149"/>
      <c r="S149"/>
      <c r="T149" s="25" t="str">
        <f t="shared" si="98"/>
        <v/>
      </c>
      <c r="U149" s="25" t="e">
        <f t="shared" si="67"/>
        <v>#N/A</v>
      </c>
      <c r="V149" s="25" t="e">
        <f t="shared" si="68"/>
        <v>#N/A</v>
      </c>
      <c r="W149" s="45">
        <f t="shared" si="99"/>
        <v>0</v>
      </c>
      <c r="X149" s="45">
        <f t="shared" si="100"/>
        <v>0</v>
      </c>
      <c r="Y149" s="25" t="e">
        <f t="shared" si="71"/>
        <v>#N/A</v>
      </c>
      <c r="Z149" s="25" t="e">
        <f t="shared" si="72"/>
        <v>#N/A</v>
      </c>
      <c r="AA149" s="25" t="e">
        <f t="shared" si="73"/>
        <v>#N/A</v>
      </c>
      <c r="AB149" s="25" t="e">
        <f t="shared" si="74"/>
        <v>#N/A</v>
      </c>
      <c r="AC149" s="25" t="e">
        <f t="shared" si="75"/>
        <v>#N/A</v>
      </c>
      <c r="AD149" s="25" t="e">
        <f t="shared" si="76"/>
        <v>#N/A</v>
      </c>
    </row>
    <row r="150" spans="1:30" s="1" customFormat="1" hidden="1" x14ac:dyDescent="0.25">
      <c r="A150" s="35"/>
      <c r="B150" s="34"/>
      <c r="C150" s="34"/>
      <c r="D150" s="20"/>
      <c r="E150" s="107"/>
      <c r="F150" s="91"/>
      <c r="G150" s="68"/>
      <c r="H150" s="73"/>
      <c r="I150" s="84"/>
      <c r="J150" s="48"/>
      <c r="K150" s="94"/>
      <c r="L150" s="48"/>
      <c r="M150" s="85"/>
      <c r="N150" s="47"/>
      <c r="O150" s="90"/>
      <c r="P150" s="278"/>
      <c r="Q150" s="10"/>
      <c r="R150"/>
      <c r="S150"/>
      <c r="T150" s="25" t="str">
        <f t="shared" si="98"/>
        <v/>
      </c>
      <c r="U150" s="25" t="e">
        <f t="shared" si="67"/>
        <v>#N/A</v>
      </c>
      <c r="V150" s="25" t="e">
        <f t="shared" si="68"/>
        <v>#N/A</v>
      </c>
      <c r="W150" s="45">
        <f t="shared" si="99"/>
        <v>0</v>
      </c>
      <c r="X150" s="45">
        <f t="shared" si="100"/>
        <v>0</v>
      </c>
      <c r="Y150" s="25" t="e">
        <f t="shared" si="71"/>
        <v>#N/A</v>
      </c>
      <c r="Z150" s="25" t="e">
        <f t="shared" si="72"/>
        <v>#N/A</v>
      </c>
      <c r="AA150" s="25" t="e">
        <f t="shared" si="73"/>
        <v>#N/A</v>
      </c>
      <c r="AB150" s="25" t="e">
        <f t="shared" si="74"/>
        <v>#N/A</v>
      </c>
      <c r="AC150" s="25" t="e">
        <f t="shared" si="75"/>
        <v>#N/A</v>
      </c>
      <c r="AD150" s="25" t="e">
        <f t="shared" si="76"/>
        <v>#N/A</v>
      </c>
    </row>
    <row r="151" spans="1:30" s="1" customFormat="1" hidden="1" x14ac:dyDescent="0.25">
      <c r="A151" s="35"/>
      <c r="B151" s="34"/>
      <c r="C151" s="34"/>
      <c r="D151" s="20"/>
      <c r="E151" s="107"/>
      <c r="F151" s="91"/>
      <c r="G151" s="68"/>
      <c r="H151" s="73"/>
      <c r="I151" s="84"/>
      <c r="J151" s="48"/>
      <c r="K151" s="94"/>
      <c r="L151" s="48"/>
      <c r="M151" s="85"/>
      <c r="N151" s="47"/>
      <c r="O151" s="90"/>
      <c r="P151" s="278"/>
      <c r="Q151" s="10"/>
      <c r="R151"/>
      <c r="S151"/>
      <c r="T151" s="25" t="str">
        <f t="shared" si="98"/>
        <v/>
      </c>
      <c r="U151" s="25" t="e">
        <f t="shared" si="67"/>
        <v>#N/A</v>
      </c>
      <c r="V151" s="25" t="e">
        <f t="shared" si="68"/>
        <v>#N/A</v>
      </c>
      <c r="W151" s="45">
        <f t="shared" si="99"/>
        <v>0</v>
      </c>
      <c r="X151" s="45">
        <f t="shared" si="100"/>
        <v>0</v>
      </c>
      <c r="Y151" s="25" t="e">
        <f t="shared" si="71"/>
        <v>#N/A</v>
      </c>
      <c r="Z151" s="25" t="e">
        <f t="shared" si="72"/>
        <v>#N/A</v>
      </c>
      <c r="AA151" s="25" t="e">
        <f t="shared" si="73"/>
        <v>#N/A</v>
      </c>
      <c r="AB151" s="25" t="e">
        <f t="shared" si="74"/>
        <v>#N/A</v>
      </c>
      <c r="AC151" s="25" t="e">
        <f t="shared" si="75"/>
        <v>#N/A</v>
      </c>
      <c r="AD151" s="25" t="e">
        <f t="shared" si="76"/>
        <v>#N/A</v>
      </c>
    </row>
    <row r="152" spans="1:30" s="1" customFormat="1" ht="15.75" hidden="1" thickBot="1" x14ac:dyDescent="0.3">
      <c r="A152" s="40"/>
      <c r="B152" s="39"/>
      <c r="C152" s="38"/>
      <c r="D152" s="120"/>
      <c r="E152" s="107"/>
      <c r="F152" s="96"/>
      <c r="G152" s="68"/>
      <c r="H152" s="87"/>
      <c r="I152" s="108"/>
      <c r="J152" s="109"/>
      <c r="K152" s="122"/>
      <c r="L152" s="109"/>
      <c r="M152" s="123"/>
      <c r="N152" s="75"/>
      <c r="O152" s="90"/>
      <c r="P152" s="52"/>
      <c r="Q152" s="10"/>
      <c r="R152"/>
      <c r="S152"/>
      <c r="T152" s="25" t="str">
        <f t="shared" si="98"/>
        <v/>
      </c>
      <c r="U152" s="25" t="e">
        <f t="shared" si="67"/>
        <v>#N/A</v>
      </c>
      <c r="V152" s="25" t="e">
        <f t="shared" si="68"/>
        <v>#N/A</v>
      </c>
      <c r="W152" s="45">
        <f t="shared" si="99"/>
        <v>0</v>
      </c>
      <c r="X152" s="45">
        <f t="shared" si="100"/>
        <v>0</v>
      </c>
      <c r="Y152" s="25" t="e">
        <f t="shared" si="71"/>
        <v>#N/A</v>
      </c>
      <c r="Z152" s="25" t="e">
        <f t="shared" si="72"/>
        <v>#N/A</v>
      </c>
      <c r="AA152" s="25" t="e">
        <f t="shared" si="73"/>
        <v>#N/A</v>
      </c>
      <c r="AB152" s="25" t="e">
        <f t="shared" si="74"/>
        <v>#N/A</v>
      </c>
      <c r="AC152" s="25" t="e">
        <f t="shared" si="75"/>
        <v>#N/A</v>
      </c>
      <c r="AD152" s="25" t="e">
        <f t="shared" si="76"/>
        <v>#N/A</v>
      </c>
    </row>
    <row r="153" spans="1:30" s="1" customFormat="1" ht="15.75" thickBot="1" x14ac:dyDescent="0.3">
      <c r="A153"/>
      <c r="B153"/>
      <c r="C153" s="6">
        <f>COUNTA(C120:C152)</f>
        <v>28</v>
      </c>
      <c r="D153" s="31">
        <f>((COUNTA(D120:D152))-COUNTIF(E120:E152,"&lt;1"))/(COUNTA(D120:D152))</f>
        <v>0.7857142857142857</v>
      </c>
      <c r="E153" s="31"/>
      <c r="F153" s="121"/>
      <c r="G153" s="31">
        <f>((COUNTA(G120:G152))-COUNTIF(H120:H152,"&lt;1"))/(COUNTA(G120:G152))</f>
        <v>0.96296296296296291</v>
      </c>
      <c r="H153" s="32"/>
      <c r="I153" s="31">
        <f>((COUNTA(I115:I152))-COUNTIF(J115:J152,"&lt;1"))/(COUNTA(I115:I152))</f>
        <v>0.88888888888888884</v>
      </c>
      <c r="J153" s="31"/>
      <c r="K153" s="32">
        <f>((COUNTA(K115:K152))-COUNTIF(L115:L152,"&lt;1"))/(COUNTA(K115:K152))</f>
        <v>1</v>
      </c>
      <c r="L153" s="31"/>
      <c r="M153" s="31">
        <f>((COUNTA(M115:M152))-COUNTIF(N115:N152,"&lt;1"))/(COUNTA(M115:M152))</f>
        <v>0.92592592592592593</v>
      </c>
      <c r="N153" s="31"/>
      <c r="P153" s="119">
        <f>AVERAGE(P115:P152)</f>
        <v>0.5714285714285714</v>
      </c>
      <c r="Q153" s="10"/>
      <c r="R153"/>
      <c r="S153"/>
      <c r="T153" s="25" t="str">
        <f t="shared" si="98"/>
        <v>28</v>
      </c>
      <c r="U153" s="25" t="e">
        <f t="shared" si="67"/>
        <v>#N/A</v>
      </c>
      <c r="V153" s="25" t="e">
        <f t="shared" si="68"/>
        <v>#N/A</v>
      </c>
      <c r="W153" s="45">
        <f t="shared" si="99"/>
        <v>0</v>
      </c>
      <c r="X153" s="45">
        <f t="shared" si="100"/>
        <v>0</v>
      </c>
      <c r="Y153" s="25" t="e">
        <f t="shared" si="71"/>
        <v>#N/A</v>
      </c>
      <c r="Z153" s="25" t="e">
        <f t="shared" si="72"/>
        <v>#N/A</v>
      </c>
      <c r="AA153" s="25" t="e">
        <f t="shared" si="73"/>
        <v>#N/A</v>
      </c>
      <c r="AB153" s="25" t="e">
        <f t="shared" si="74"/>
        <v>#N/A</v>
      </c>
      <c r="AC153" s="25" t="e">
        <f t="shared" si="75"/>
        <v>#N/A</v>
      </c>
      <c r="AD153" s="25" t="e">
        <f t="shared" si="76"/>
        <v>#N/A</v>
      </c>
    </row>
    <row r="154" spans="1:30" s="1" customFormat="1" x14ac:dyDescent="0.25">
      <c r="A154"/>
      <c r="B154"/>
      <c r="C154"/>
      <c r="E154" s="81"/>
      <c r="F154" s="115"/>
      <c r="H154" s="81"/>
      <c r="J154" s="81"/>
      <c r="L154" s="81"/>
      <c r="N154" s="81"/>
      <c r="P154"/>
      <c r="Q154" s="10"/>
      <c r="R154"/>
      <c r="S154"/>
      <c r="T154" s="25" t="str">
        <f t="shared" ref="T154:T157" si="110">LEFT(C154,9)</f>
        <v/>
      </c>
      <c r="U154" s="25" t="e">
        <f t="shared" si="67"/>
        <v>#N/A</v>
      </c>
      <c r="V154" s="25" t="e">
        <f t="shared" si="68"/>
        <v>#N/A</v>
      </c>
      <c r="W154" s="45">
        <f t="shared" si="99"/>
        <v>0</v>
      </c>
      <c r="X154" s="45">
        <f t="shared" si="100"/>
        <v>0</v>
      </c>
      <c r="Y154" s="25" t="e">
        <f t="shared" si="71"/>
        <v>#N/A</v>
      </c>
      <c r="Z154" s="25" t="e">
        <f t="shared" si="72"/>
        <v>#N/A</v>
      </c>
      <c r="AA154" s="25" t="e">
        <f t="shared" si="73"/>
        <v>#N/A</v>
      </c>
      <c r="AB154" s="25" t="e">
        <f t="shared" si="74"/>
        <v>#N/A</v>
      </c>
      <c r="AC154" s="25" t="e">
        <f t="shared" si="75"/>
        <v>#N/A</v>
      </c>
      <c r="AD154" s="25" t="e">
        <f t="shared" si="76"/>
        <v>#N/A</v>
      </c>
    </row>
    <row r="155" spans="1:30" s="1" customFormat="1" ht="11.25" customHeight="1" x14ac:dyDescent="0.25">
      <c r="A155"/>
      <c r="B155"/>
      <c r="C155"/>
      <c r="E155" s="81"/>
      <c r="F155" s="115"/>
      <c r="H155" s="81"/>
      <c r="J155" s="81"/>
      <c r="L155" s="81"/>
      <c r="N155" s="81"/>
      <c r="P155"/>
      <c r="Q155" s="10"/>
      <c r="R155"/>
      <c r="S155"/>
      <c r="T155" s="25" t="str">
        <f t="shared" si="110"/>
        <v/>
      </c>
      <c r="U155" s="25" t="e">
        <f t="shared" si="67"/>
        <v>#N/A</v>
      </c>
      <c r="V155" s="25" t="e">
        <f t="shared" si="68"/>
        <v>#N/A</v>
      </c>
      <c r="W155" s="45">
        <f t="shared" si="99"/>
        <v>0</v>
      </c>
      <c r="X155" s="45">
        <f t="shared" si="100"/>
        <v>0</v>
      </c>
      <c r="Y155" s="25" t="e">
        <f t="shared" si="71"/>
        <v>#N/A</v>
      </c>
      <c r="Z155" s="25" t="e">
        <f t="shared" si="72"/>
        <v>#N/A</v>
      </c>
      <c r="AA155" s="25" t="e">
        <f t="shared" si="73"/>
        <v>#N/A</v>
      </c>
      <c r="AB155" s="25" t="e">
        <f t="shared" si="74"/>
        <v>#N/A</v>
      </c>
      <c r="AC155" s="25" t="e">
        <f t="shared" si="75"/>
        <v>#N/A</v>
      </c>
      <c r="AD155" s="25" t="e">
        <f t="shared" si="76"/>
        <v>#N/A</v>
      </c>
    </row>
    <row r="156" spans="1:30" s="1" customFormat="1" ht="30" x14ac:dyDescent="0.25">
      <c r="A156" s="7" t="s">
        <v>18</v>
      </c>
      <c r="B156" s="7" t="s">
        <v>19</v>
      </c>
      <c r="C156" s="7" t="s">
        <v>29</v>
      </c>
      <c r="D156" s="17" t="s">
        <v>4</v>
      </c>
      <c r="E156" s="70"/>
      <c r="F156" s="232" t="s">
        <v>454</v>
      </c>
      <c r="G156" s="67" t="s">
        <v>101</v>
      </c>
      <c r="H156" s="70"/>
      <c r="I156" s="67" t="s">
        <v>5</v>
      </c>
      <c r="J156" s="70"/>
      <c r="K156" s="67" t="s">
        <v>6</v>
      </c>
      <c r="L156" s="70"/>
      <c r="M156" s="218" t="s">
        <v>7</v>
      </c>
      <c r="N156" s="70"/>
      <c r="O156" s="89" t="s">
        <v>8</v>
      </c>
      <c r="P156" s="9" t="s">
        <v>20</v>
      </c>
      <c r="Q156" s="10"/>
      <c r="R156"/>
      <c r="S156"/>
      <c r="T156" s="25" t="str">
        <f t="shared" si="110"/>
        <v>Product</v>
      </c>
      <c r="U156" s="25" t="e">
        <f t="shared" si="67"/>
        <v>#N/A</v>
      </c>
      <c r="V156" s="25" t="e">
        <f t="shared" si="68"/>
        <v>#N/A</v>
      </c>
      <c r="W156" s="45" t="e">
        <f t="shared" si="99"/>
        <v>#VALUE!</v>
      </c>
      <c r="X156" s="45" t="e">
        <f t="shared" si="100"/>
        <v>#VALUE!</v>
      </c>
      <c r="Y156" s="25" t="e">
        <f t="shared" si="71"/>
        <v>#N/A</v>
      </c>
      <c r="Z156" s="25" t="e">
        <f t="shared" si="72"/>
        <v>#N/A</v>
      </c>
      <c r="AA156" s="25" t="e">
        <f t="shared" si="73"/>
        <v>#N/A</v>
      </c>
      <c r="AB156" s="25" t="e">
        <f t="shared" si="74"/>
        <v>#N/A</v>
      </c>
      <c r="AC156" s="25" t="e">
        <f t="shared" si="75"/>
        <v>#N/A</v>
      </c>
      <c r="AD156" s="25" t="e">
        <f t="shared" si="76"/>
        <v>#N/A</v>
      </c>
    </row>
    <row r="157" spans="1:30" s="1" customFormat="1" x14ac:dyDescent="0.25">
      <c r="A157" s="338">
        <v>46105</v>
      </c>
      <c r="B157" s="338" t="s">
        <v>438</v>
      </c>
      <c r="C157" s="339" t="s">
        <v>75</v>
      </c>
      <c r="D157" s="340">
        <v>1128</v>
      </c>
      <c r="E157" s="389">
        <f>IF(+(IF(D157&lt;U157,0,IF(D157&gt;V157,0,1)))=1,1,0)</f>
        <v>0</v>
      </c>
      <c r="F157" s="342">
        <v>338.4</v>
      </c>
      <c r="G157" s="345">
        <v>337</v>
      </c>
      <c r="H157" s="390">
        <f t="shared" ref="H157:H159" si="111">IF(+(IF(G157&lt;W157,0,IF(G157&gt;X157,0,1)))=1,1,0)</f>
        <v>1</v>
      </c>
      <c r="I157" s="84">
        <v>1.93</v>
      </c>
      <c r="J157" s="47">
        <f t="shared" ref="J157:J162" si="112">IF(+(IF(I157&lt;Y157,0,IF(I157&gt;Z157,0,1)))=1,1,0)</f>
        <v>1</v>
      </c>
      <c r="K157" s="337">
        <v>2.15</v>
      </c>
      <c r="L157" s="343">
        <f t="shared" ref="L157:L159" si="113">IF(+(IF(K157&lt;AA157,0,IF(K157&gt;AB157,0,1)))=1,1,0)</f>
        <v>1</v>
      </c>
      <c r="M157" s="85">
        <v>8</v>
      </c>
      <c r="N157" s="47">
        <f>IF(+(IF(M157&lt;AC157,0,IF(M157&gt;AD157,0,1)))=1,1,0)</f>
        <v>1</v>
      </c>
      <c r="O157" s="90"/>
      <c r="P157" s="278">
        <f t="shared" ref="P157:P159" si="114">IF(+(IF(D157&lt;U157,0,IF(D157&gt;V157,0,1)))+(IF(G157&lt;W157,0,IF(G157&gt;X157,0,1)))+(IF(I157&lt;Y157,0,IF(I157&gt;Z157,0,1)))+(IF(K157&lt;AA157,0,IF(K157&gt;AB157,0,1)))+(IF(M157&lt;AC157,0,IF(M157&gt;AD157,0,1)))=5,1,0)</f>
        <v>0</v>
      </c>
      <c r="Q157" s="10"/>
      <c r="R157"/>
      <c r="S157"/>
      <c r="T157" s="25" t="str">
        <f t="shared" si="110"/>
        <v>CARIB8</v>
      </c>
      <c r="U157" s="25">
        <f t="shared" si="67"/>
        <v>0</v>
      </c>
      <c r="V157" s="25">
        <f t="shared" si="68"/>
        <v>1080</v>
      </c>
      <c r="W157" s="45">
        <f t="shared" si="99"/>
        <v>307.63636363636357</v>
      </c>
      <c r="X157" s="45">
        <f t="shared" si="100"/>
        <v>372.24</v>
      </c>
      <c r="Y157" s="25">
        <f t="shared" si="71"/>
        <v>1.7</v>
      </c>
      <c r="Z157" s="25">
        <f t="shared" si="72"/>
        <v>2.5</v>
      </c>
      <c r="AA157" s="25">
        <f t="shared" si="73"/>
        <v>0</v>
      </c>
      <c r="AB157" s="25">
        <f t="shared" si="74"/>
        <v>5</v>
      </c>
      <c r="AC157" s="25">
        <f t="shared" si="75"/>
        <v>1</v>
      </c>
      <c r="AD157" s="25">
        <f t="shared" si="76"/>
        <v>8</v>
      </c>
    </row>
    <row r="158" spans="1:30" s="1" customFormat="1" x14ac:dyDescent="0.25">
      <c r="A158" s="338">
        <v>46105</v>
      </c>
      <c r="B158" s="338" t="s">
        <v>449</v>
      </c>
      <c r="C158" s="339" t="s">
        <v>71</v>
      </c>
      <c r="D158" s="340">
        <v>430</v>
      </c>
      <c r="E158" s="389">
        <f t="shared" ref="E158:E160" si="115">IF(+(IF(D158&lt;U158,0,IF(D158&gt;V158,0,1)))=1,1,0)</f>
        <v>1</v>
      </c>
      <c r="F158" s="342">
        <v>268.8</v>
      </c>
      <c r="G158" s="345">
        <v>269</v>
      </c>
      <c r="H158" s="390">
        <f t="shared" si="111"/>
        <v>1</v>
      </c>
      <c r="I158" s="84">
        <v>1.58</v>
      </c>
      <c r="J158" s="47">
        <f t="shared" si="112"/>
        <v>0</v>
      </c>
      <c r="K158" s="337">
        <v>2.25</v>
      </c>
      <c r="L158" s="343">
        <f t="shared" si="113"/>
        <v>1</v>
      </c>
      <c r="M158" s="85">
        <v>9</v>
      </c>
      <c r="N158" s="47">
        <f>IF(+(IF(M158&lt;AC158,0,IF(M158&gt;AD158,0,1)))=1,1,0)</f>
        <v>0</v>
      </c>
      <c r="O158" s="90"/>
      <c r="P158" s="278">
        <f>IF(+(IF(D158&lt;U158,0,IF(D158&gt;V158,0,1)))+(IF(G158&lt;W158,0,IF(G158&gt;X158,0,1)))+(IF(I158&lt;Y158,0,IF(I158&gt;Z158,0,1)))+(IF(K158&lt;AA158,0,IF(K158&gt;AB158,0,1)))+(IF(M158&lt;AC158,0,IF(M158&gt;AD158,0,1)))=5,1,0)</f>
        <v>0</v>
      </c>
      <c r="Q158" s="10"/>
      <c r="R158"/>
      <c r="S158"/>
      <c r="T158" s="25" t="str">
        <f t="shared" ref="T158:T221" si="116">LEFT(C158,9)</f>
        <v>CARIB4</v>
      </c>
      <c r="U158" s="25">
        <f t="shared" si="67"/>
        <v>0</v>
      </c>
      <c r="V158" s="25">
        <f t="shared" si="68"/>
        <v>1080</v>
      </c>
      <c r="W158" s="45">
        <f t="shared" si="99"/>
        <v>244.36363636363635</v>
      </c>
      <c r="X158" s="45">
        <f t="shared" si="100"/>
        <v>295.68000000000006</v>
      </c>
      <c r="Y158" s="25">
        <f t="shared" si="71"/>
        <v>1.7</v>
      </c>
      <c r="Z158" s="25">
        <f t="shared" si="72"/>
        <v>2.5</v>
      </c>
      <c r="AA158" s="25">
        <f t="shared" si="73"/>
        <v>0</v>
      </c>
      <c r="AB158" s="25">
        <f t="shared" si="74"/>
        <v>5</v>
      </c>
      <c r="AC158" s="25">
        <f t="shared" si="75"/>
        <v>1</v>
      </c>
      <c r="AD158" s="25">
        <f t="shared" si="76"/>
        <v>8</v>
      </c>
    </row>
    <row r="159" spans="1:30" s="1" customFormat="1" x14ac:dyDescent="0.25">
      <c r="A159" s="338">
        <v>46106</v>
      </c>
      <c r="B159" s="338" t="s">
        <v>448</v>
      </c>
      <c r="C159" s="339" t="s">
        <v>71</v>
      </c>
      <c r="D159" s="340">
        <v>556</v>
      </c>
      <c r="E159" s="389">
        <f t="shared" si="115"/>
        <v>1</v>
      </c>
      <c r="F159" s="342">
        <v>268.8</v>
      </c>
      <c r="G159" s="345">
        <v>269</v>
      </c>
      <c r="H159" s="390">
        <f t="shared" si="111"/>
        <v>1</v>
      </c>
      <c r="I159" s="84">
        <v>1</v>
      </c>
      <c r="J159" s="47">
        <f t="shared" si="112"/>
        <v>0</v>
      </c>
      <c r="K159" s="337">
        <v>2.25</v>
      </c>
      <c r="L159" s="343">
        <f t="shared" si="113"/>
        <v>1</v>
      </c>
      <c r="M159" s="85">
        <v>8</v>
      </c>
      <c r="N159" s="47">
        <f t="shared" ref="N159:N176" si="117">IF(+(IF(M159&lt;AC159,0,IF(M159&gt;AD159,0,1)))=1,1,0)</f>
        <v>1</v>
      </c>
      <c r="O159" s="90"/>
      <c r="P159" s="278">
        <f t="shared" si="114"/>
        <v>0</v>
      </c>
      <c r="Q159" s="10"/>
      <c r="R159"/>
      <c r="S159"/>
      <c r="T159" s="25" t="str">
        <f t="shared" si="116"/>
        <v>CARIB4</v>
      </c>
      <c r="U159" s="25">
        <f t="shared" si="67"/>
        <v>0</v>
      </c>
      <c r="V159" s="25">
        <f t="shared" si="68"/>
        <v>1080</v>
      </c>
      <c r="W159" s="45">
        <f t="shared" si="99"/>
        <v>244.36363636363635</v>
      </c>
      <c r="X159" s="45">
        <f t="shared" si="100"/>
        <v>295.68000000000006</v>
      </c>
      <c r="Y159" s="25">
        <f t="shared" si="71"/>
        <v>1.7</v>
      </c>
      <c r="Z159" s="25">
        <f t="shared" si="72"/>
        <v>2.5</v>
      </c>
      <c r="AA159" s="25">
        <f t="shared" si="73"/>
        <v>0</v>
      </c>
      <c r="AB159" s="25">
        <f t="shared" si="74"/>
        <v>5</v>
      </c>
      <c r="AC159" s="25">
        <f t="shared" si="75"/>
        <v>1</v>
      </c>
      <c r="AD159" s="25">
        <f t="shared" si="76"/>
        <v>8</v>
      </c>
    </row>
    <row r="160" spans="1:30" s="1" customFormat="1" x14ac:dyDescent="0.25">
      <c r="A160" s="338">
        <v>46108</v>
      </c>
      <c r="B160" s="338" t="s">
        <v>445</v>
      </c>
      <c r="C160" s="339" t="s">
        <v>69</v>
      </c>
      <c r="D160" s="340">
        <f>60+51</f>
        <v>111</v>
      </c>
      <c r="E160" s="389">
        <f t="shared" si="115"/>
        <v>1</v>
      </c>
      <c r="F160" s="342" t="s">
        <v>446</v>
      </c>
      <c r="G160" s="345"/>
      <c r="H160" s="390"/>
      <c r="I160" s="84">
        <v>1.56</v>
      </c>
      <c r="J160" s="47">
        <f t="shared" si="112"/>
        <v>0</v>
      </c>
      <c r="K160" s="337" t="s">
        <v>446</v>
      </c>
      <c r="L160" s="343"/>
      <c r="M160" s="85">
        <v>11</v>
      </c>
      <c r="N160" s="47">
        <f>IF(+(IF(M160&lt;AC160,0,IF(M160&gt;AD160,0,1)))=1,1,0)</f>
        <v>0</v>
      </c>
      <c r="O160" s="90"/>
      <c r="P160" s="332">
        <v>0</v>
      </c>
      <c r="Q160" s="10"/>
      <c r="R160"/>
      <c r="S160"/>
      <c r="T160" s="25" t="str">
        <f t="shared" si="116"/>
        <v>CARIB2</v>
      </c>
      <c r="U160" s="25">
        <f t="shared" si="67"/>
        <v>0</v>
      </c>
      <c r="V160" s="25">
        <f t="shared" si="68"/>
        <v>1080</v>
      </c>
      <c r="W160" s="45" t="e">
        <f t="shared" si="99"/>
        <v>#VALUE!</v>
      </c>
      <c r="X160" s="45" t="e">
        <f t="shared" si="100"/>
        <v>#VALUE!</v>
      </c>
      <c r="Y160" s="25">
        <f t="shared" si="71"/>
        <v>1.7</v>
      </c>
      <c r="Z160" s="25">
        <f t="shared" si="72"/>
        <v>2.5</v>
      </c>
      <c r="AA160" s="25">
        <f t="shared" si="73"/>
        <v>0</v>
      </c>
      <c r="AB160" s="25">
        <f t="shared" si="74"/>
        <v>5</v>
      </c>
      <c r="AC160" s="25">
        <f t="shared" si="75"/>
        <v>1</v>
      </c>
      <c r="AD160" s="25">
        <f t="shared" si="76"/>
        <v>8</v>
      </c>
    </row>
    <row r="161" spans="1:31" s="1" customFormat="1" x14ac:dyDescent="0.25">
      <c r="A161" s="338">
        <v>46112</v>
      </c>
      <c r="B161" s="338" t="s">
        <v>482</v>
      </c>
      <c r="C161" s="339" t="s">
        <v>83</v>
      </c>
      <c r="D161" s="340">
        <v>996</v>
      </c>
      <c r="E161" s="389">
        <f>IF(+(IF(D161&lt;U161,0,IF(D161&gt;V161,0,1)))=1,1,0)</f>
        <v>1</v>
      </c>
      <c r="F161" s="342">
        <v>388.4</v>
      </c>
      <c r="G161" s="345">
        <v>390</v>
      </c>
      <c r="H161" s="390">
        <f>IF(+(IF(G161&lt;W161,0,IF(G161&gt;X161,0,1)))=1,1,0)</f>
        <v>1</v>
      </c>
      <c r="I161" s="84">
        <v>2.1219999999999999</v>
      </c>
      <c r="J161" s="47">
        <f t="shared" si="112"/>
        <v>1</v>
      </c>
      <c r="K161" s="337">
        <v>0.98</v>
      </c>
      <c r="L161" s="343">
        <f>IF(+(IF(K161&lt;AA161,0,IF(K161&gt;AB161,0,1)))=1,1,0)</f>
        <v>1</v>
      </c>
      <c r="M161" s="85">
        <v>9</v>
      </c>
      <c r="N161" s="47">
        <f t="shared" si="117"/>
        <v>1</v>
      </c>
      <c r="O161" s="90"/>
      <c r="P161" s="278">
        <f t="shared" ref="P161:P162" si="118">IF(+(IF(D161&lt;U161,0,IF(D161&gt;V161,0,1)))+(IF(G161&lt;W161,0,IF(G161&gt;X161,0,1)))+(IF(I161&lt;Y161,0,IF(I161&gt;Z161,0,1)))+(IF(K161&lt;AA161,0,IF(K161&gt;AB161,0,1)))+(IF(M161&lt;AC161,0,IF(M161&gt;AD161,0,1)))=5,1,0)</f>
        <v>1</v>
      </c>
      <c r="Q161" s="10"/>
      <c r="R161"/>
      <c r="S161"/>
      <c r="T161" s="25" t="str">
        <f t="shared" si="116"/>
        <v>STAG8</v>
      </c>
      <c r="U161" s="25">
        <f t="shared" si="67"/>
        <v>0</v>
      </c>
      <c r="V161" s="25">
        <f t="shared" si="68"/>
        <v>1080</v>
      </c>
      <c r="W161" s="45">
        <f t="shared" si="99"/>
        <v>353.09090909090907</v>
      </c>
      <c r="X161" s="45">
        <f t="shared" si="100"/>
        <v>427.24</v>
      </c>
      <c r="Y161" s="25">
        <f t="shared" si="71"/>
        <v>1.8</v>
      </c>
      <c r="Z161" s="25">
        <f t="shared" si="72"/>
        <v>2.7</v>
      </c>
      <c r="AA161" s="25">
        <f t="shared" si="73"/>
        <v>0</v>
      </c>
      <c r="AB161" s="25">
        <f t="shared" si="74"/>
        <v>5</v>
      </c>
      <c r="AC161" s="25">
        <f t="shared" si="75"/>
        <v>1</v>
      </c>
      <c r="AD161" s="25">
        <f t="shared" si="76"/>
        <v>11</v>
      </c>
    </row>
    <row r="162" spans="1:31" s="1" customFormat="1" x14ac:dyDescent="0.25">
      <c r="A162" s="35">
        <v>46113</v>
      </c>
      <c r="B162" s="35" t="s">
        <v>444</v>
      </c>
      <c r="C162" s="34" t="s">
        <v>75</v>
      </c>
      <c r="D162" s="20">
        <v>1005</v>
      </c>
      <c r="E162" s="107">
        <f>IF(+(IF(D162&lt;U162,0,IF(D162&gt;V162,0,1)))=1,1,0)</f>
        <v>1</v>
      </c>
      <c r="F162" s="91">
        <v>507.2</v>
      </c>
      <c r="G162" s="68">
        <v>509</v>
      </c>
      <c r="H162" s="73">
        <f t="shared" ref="H162:H186" si="119">IF(+(IF(G162&lt;W162,0,IF(G162&gt;X162,0,1)))=1,1,0)</f>
        <v>1</v>
      </c>
      <c r="I162" s="84">
        <v>2.33</v>
      </c>
      <c r="J162" s="47">
        <f t="shared" si="112"/>
        <v>1</v>
      </c>
      <c r="K162" s="94">
        <v>1.2</v>
      </c>
      <c r="L162" s="48">
        <f>IF(+(IF(K162&lt;AA162,0,IF(K162&gt;AB162,0,1)))=1,1,0)</f>
        <v>1</v>
      </c>
      <c r="M162" s="85">
        <v>8</v>
      </c>
      <c r="N162" s="47">
        <f t="shared" si="117"/>
        <v>1</v>
      </c>
      <c r="O162" s="90"/>
      <c r="P162" s="278">
        <f t="shared" si="118"/>
        <v>1</v>
      </c>
      <c r="Q162" s="10"/>
      <c r="R162"/>
      <c r="S162"/>
      <c r="T162" s="25" t="str">
        <f t="shared" si="116"/>
        <v>CARIB8</v>
      </c>
      <c r="U162" s="25">
        <f t="shared" si="67"/>
        <v>0</v>
      </c>
      <c r="V162" s="25">
        <f t="shared" si="68"/>
        <v>1080</v>
      </c>
      <c r="W162" s="45">
        <f t="shared" si="99"/>
        <v>461.09090909090907</v>
      </c>
      <c r="X162" s="45">
        <f t="shared" si="100"/>
        <v>557.92000000000007</v>
      </c>
      <c r="Y162" s="25">
        <f t="shared" si="71"/>
        <v>1.7</v>
      </c>
      <c r="Z162" s="25">
        <f t="shared" si="72"/>
        <v>2.5</v>
      </c>
      <c r="AA162" s="25">
        <f t="shared" si="73"/>
        <v>0</v>
      </c>
      <c r="AB162" s="25">
        <f t="shared" si="74"/>
        <v>5</v>
      </c>
      <c r="AC162" s="25">
        <f t="shared" si="75"/>
        <v>1</v>
      </c>
      <c r="AD162" s="25">
        <f t="shared" si="76"/>
        <v>8</v>
      </c>
    </row>
    <row r="163" spans="1:31" s="1" customFormat="1" x14ac:dyDescent="0.25">
      <c r="A163" s="35">
        <v>46114</v>
      </c>
      <c r="B163" s="35" t="s">
        <v>442</v>
      </c>
      <c r="C163" s="34" t="s">
        <v>75</v>
      </c>
      <c r="D163" s="20">
        <v>1016</v>
      </c>
      <c r="E163" s="107">
        <f t="shared" ref="E163:E186" si="120">IF(+(IF(D163&lt;U163,0,IF(D163&gt;V163,0,1)))=1,1,0)</f>
        <v>1</v>
      </c>
      <c r="F163" s="91">
        <v>356.6</v>
      </c>
      <c r="G163" s="68">
        <v>357</v>
      </c>
      <c r="H163" s="73">
        <f t="shared" si="119"/>
        <v>1</v>
      </c>
      <c r="I163" s="84">
        <v>1.93</v>
      </c>
      <c r="J163" s="48">
        <f>IF(+(IF(I163&lt;Y163,0,IF(I163&gt;Z163,0,1)))=1,1,0)</f>
        <v>1</v>
      </c>
      <c r="K163" s="346"/>
      <c r="L163" s="48"/>
      <c r="M163" s="85">
        <v>8</v>
      </c>
      <c r="N163" s="47">
        <f t="shared" si="117"/>
        <v>1</v>
      </c>
      <c r="O163" s="90"/>
      <c r="P163" s="278">
        <f>IF(+(IF(D163&lt;U163,0,IF(D163&gt;V163,0,1)))+(IF(G163&lt;W163,0,IF(G163&gt;X163,0,1)))+(IF(I163&lt;Y163,0,IF(I163&gt;Z163,0,1)))+(IF(K163&lt;AA163,0,IF(K163&gt;AB163,0,1)))+(IF(M163&lt;AC163,0,IF(M163&gt;AD163,0,1)))=5,1,0)</f>
        <v>1</v>
      </c>
      <c r="Q163" s="10"/>
      <c r="R163"/>
      <c r="S163"/>
      <c r="T163" s="25" t="str">
        <f t="shared" si="116"/>
        <v>CARIB8</v>
      </c>
      <c r="U163" s="25">
        <f t="shared" si="67"/>
        <v>0</v>
      </c>
      <c r="V163" s="25">
        <f t="shared" si="68"/>
        <v>1080</v>
      </c>
      <c r="W163" s="45">
        <f t="shared" si="99"/>
        <v>324.18181818181819</v>
      </c>
      <c r="X163" s="45">
        <f t="shared" si="100"/>
        <v>392.26000000000005</v>
      </c>
      <c r="Y163" s="25">
        <f t="shared" si="71"/>
        <v>1.7</v>
      </c>
      <c r="Z163" s="25">
        <f t="shared" si="72"/>
        <v>2.5</v>
      </c>
      <c r="AA163" s="25">
        <f t="shared" si="73"/>
        <v>0</v>
      </c>
      <c r="AB163" s="25">
        <f t="shared" si="74"/>
        <v>5</v>
      </c>
      <c r="AC163" s="25">
        <f t="shared" si="75"/>
        <v>1</v>
      </c>
      <c r="AD163" s="25">
        <f t="shared" si="76"/>
        <v>8</v>
      </c>
    </row>
    <row r="164" spans="1:31" s="1" customFormat="1" x14ac:dyDescent="0.25">
      <c r="A164" s="35">
        <v>46119</v>
      </c>
      <c r="B164" s="35" t="s">
        <v>453</v>
      </c>
      <c r="C164" s="34" t="s">
        <v>95</v>
      </c>
      <c r="D164" s="20">
        <v>516</v>
      </c>
      <c r="E164" s="107">
        <f t="shared" si="120"/>
        <v>1</v>
      </c>
      <c r="F164" s="91">
        <v>272.39999999999998</v>
      </c>
      <c r="G164" s="68">
        <v>275</v>
      </c>
      <c r="H164" s="73">
        <f t="shared" si="119"/>
        <v>1</v>
      </c>
      <c r="I164" s="84">
        <v>1.54</v>
      </c>
      <c r="J164" s="48">
        <f>IF(+(IF(I164&lt;Y164,0,IF(I164&gt;Z164,0,1)))=1,1,0)</f>
        <v>0</v>
      </c>
      <c r="K164" s="94">
        <v>2.65</v>
      </c>
      <c r="L164" s="48">
        <f>IF(+(IF(K164&lt;AA163,0,IF(K164&gt;AB163,0,1)))=1,1,0)</f>
        <v>1</v>
      </c>
      <c r="M164" s="85">
        <v>10</v>
      </c>
      <c r="N164" s="47">
        <f t="shared" si="117"/>
        <v>0</v>
      </c>
      <c r="O164" s="90"/>
      <c r="P164" s="278">
        <f t="shared" ref="P164:P166" si="121">IF(+(IF(D164&lt;U164,0,IF(D164&gt;V164,0,1)))+(IF(G164&lt;W164,0,IF(G164&gt;X164,0,1)))+(IF(I164&lt;Y164,0,IF(I164&gt;Z164,0,1)))+(IF(K164&lt;AA164,0,IF(K164&gt;AB164,0,1)))+(IF(M164&lt;AC164,0,IF(M164&gt;AD164,0,1)))=5,1,0)</f>
        <v>0</v>
      </c>
      <c r="Q164" s="10"/>
      <c r="R164"/>
      <c r="S164"/>
      <c r="T164" s="25" t="str">
        <f t="shared" si="116"/>
        <v>GUINNESS4</v>
      </c>
      <c r="U164" s="25">
        <f t="shared" si="67"/>
        <v>0</v>
      </c>
      <c r="V164" s="25">
        <f t="shared" si="68"/>
        <v>1080</v>
      </c>
      <c r="W164" s="45">
        <f t="shared" si="99"/>
        <v>247.6363636363636</v>
      </c>
      <c r="X164" s="45">
        <f t="shared" si="100"/>
        <v>299.64</v>
      </c>
      <c r="Y164" s="25">
        <f t="shared" si="71"/>
        <v>3</v>
      </c>
      <c r="Z164" s="25">
        <f t="shared" si="72"/>
        <v>5</v>
      </c>
      <c r="AA164" s="25">
        <f t="shared" si="73"/>
        <v>0</v>
      </c>
      <c r="AB164" s="25">
        <f t="shared" si="74"/>
        <v>5</v>
      </c>
      <c r="AC164" s="25">
        <f t="shared" si="75"/>
        <v>1</v>
      </c>
      <c r="AD164" s="25">
        <f t="shared" si="76"/>
        <v>6</v>
      </c>
    </row>
    <row r="165" spans="1:31" s="234" customFormat="1" x14ac:dyDescent="0.25">
      <c r="A165" s="35">
        <v>46119</v>
      </c>
      <c r="B165" s="35" t="s">
        <v>440</v>
      </c>
      <c r="C165" s="34" t="s">
        <v>95</v>
      </c>
      <c r="D165" s="20">
        <v>551</v>
      </c>
      <c r="E165" s="107">
        <f t="shared" si="120"/>
        <v>1</v>
      </c>
      <c r="F165" s="91">
        <v>273.39999999999998</v>
      </c>
      <c r="G165" s="68">
        <v>275.2</v>
      </c>
      <c r="H165" s="73">
        <f t="shared" si="119"/>
        <v>1</v>
      </c>
      <c r="I165" s="84">
        <v>1.58</v>
      </c>
      <c r="J165" s="48">
        <f>IF(+(IF(I165&lt;Y165,0,IF(I165&gt;Z165,0,1)))=1,1,0)</f>
        <v>0</v>
      </c>
      <c r="K165" s="94">
        <v>2.65</v>
      </c>
      <c r="L165" s="48">
        <f>IF(+(IF(K165&lt;AA164,0,IF(K165&gt;AB164,0,1)))=1,1,0)</f>
        <v>1</v>
      </c>
      <c r="M165" s="85">
        <v>11</v>
      </c>
      <c r="N165" s="47">
        <f>IF(+(IF(M165&lt;AC165,0,IF(M165&gt;AD165,0,1)))=1,1,0)</f>
        <v>0</v>
      </c>
      <c r="O165" s="90"/>
      <c r="P165" s="278">
        <f t="shared" si="121"/>
        <v>0</v>
      </c>
      <c r="Q165" s="10"/>
      <c r="R165"/>
      <c r="S165"/>
      <c r="T165" s="25" t="str">
        <f t="shared" si="116"/>
        <v>GUINNESS4</v>
      </c>
      <c r="U165" s="25">
        <f t="shared" si="67"/>
        <v>0</v>
      </c>
      <c r="V165" s="25">
        <f t="shared" si="68"/>
        <v>1080</v>
      </c>
      <c r="W165" s="45">
        <f t="shared" si="99"/>
        <v>248.5454545454545</v>
      </c>
      <c r="X165" s="45">
        <f t="shared" si="100"/>
        <v>300.74</v>
      </c>
      <c r="Y165" s="25">
        <f t="shared" si="71"/>
        <v>3</v>
      </c>
      <c r="Z165" s="25">
        <f t="shared" si="72"/>
        <v>5</v>
      </c>
      <c r="AA165" s="25">
        <f t="shared" si="73"/>
        <v>0</v>
      </c>
      <c r="AB165" s="25">
        <f t="shared" si="74"/>
        <v>5</v>
      </c>
      <c r="AC165" s="25">
        <f t="shared" si="75"/>
        <v>1</v>
      </c>
      <c r="AD165" s="25">
        <f t="shared" si="76"/>
        <v>6</v>
      </c>
      <c r="AE165" s="1"/>
    </row>
    <row r="166" spans="1:31" s="234" customFormat="1" x14ac:dyDescent="0.25">
      <c r="A166" s="35">
        <v>46121</v>
      </c>
      <c r="B166" s="35" t="s">
        <v>438</v>
      </c>
      <c r="C166" s="34" t="s">
        <v>83</v>
      </c>
      <c r="D166" s="20">
        <v>970</v>
      </c>
      <c r="E166" s="107">
        <f t="shared" si="120"/>
        <v>1</v>
      </c>
      <c r="F166" s="91">
        <v>397.6</v>
      </c>
      <c r="G166" s="68">
        <v>398</v>
      </c>
      <c r="H166" s="73">
        <f t="shared" si="119"/>
        <v>1</v>
      </c>
      <c r="I166" s="84">
        <v>2.0979999999999999</v>
      </c>
      <c r="J166" s="48">
        <f>IF(+(IF(I166&lt;Y166,0,IF(I166&gt;Z166,0,1)))=1,1,0)</f>
        <v>1</v>
      </c>
      <c r="K166" s="94">
        <v>1.22</v>
      </c>
      <c r="L166" s="48">
        <f>IF(+(IF(K166&lt;AA165,0,IF(K166&gt;AB165,0,1)))=1,1,0)</f>
        <v>1</v>
      </c>
      <c r="M166" s="85">
        <v>10</v>
      </c>
      <c r="N166" s="47">
        <f t="shared" si="117"/>
        <v>1</v>
      </c>
      <c r="O166" s="90"/>
      <c r="P166" s="278">
        <f t="shared" si="121"/>
        <v>1</v>
      </c>
      <c r="Q166" s="10"/>
      <c r="R166"/>
      <c r="S166"/>
      <c r="T166" s="25" t="str">
        <f t="shared" si="116"/>
        <v>STAG8</v>
      </c>
      <c r="U166" s="25">
        <f t="shared" si="67"/>
        <v>0</v>
      </c>
      <c r="V166" s="25">
        <f t="shared" si="68"/>
        <v>1080</v>
      </c>
      <c r="W166" s="45">
        <f t="shared" si="99"/>
        <v>361.45454545454544</v>
      </c>
      <c r="X166" s="45">
        <f t="shared" si="100"/>
        <v>437.36000000000007</v>
      </c>
      <c r="Y166" s="25">
        <f t="shared" si="71"/>
        <v>1.8</v>
      </c>
      <c r="Z166" s="25">
        <f t="shared" si="72"/>
        <v>2.7</v>
      </c>
      <c r="AA166" s="25">
        <f t="shared" si="73"/>
        <v>0</v>
      </c>
      <c r="AB166" s="25">
        <f t="shared" si="74"/>
        <v>5</v>
      </c>
      <c r="AC166" s="25">
        <f t="shared" si="75"/>
        <v>1</v>
      </c>
      <c r="AD166" s="25">
        <f t="shared" si="76"/>
        <v>11</v>
      </c>
      <c r="AE166" s="1"/>
    </row>
    <row r="167" spans="1:31" s="1" customFormat="1" x14ac:dyDescent="0.25">
      <c r="A167" s="35">
        <v>46121</v>
      </c>
      <c r="B167" s="35" t="s">
        <v>439</v>
      </c>
      <c r="C167" s="34" t="s">
        <v>77</v>
      </c>
      <c r="D167" s="20">
        <v>182</v>
      </c>
      <c r="E167" s="107">
        <f t="shared" si="120"/>
        <v>1</v>
      </c>
      <c r="F167" s="91">
        <v>120.2</v>
      </c>
      <c r="G167" s="68">
        <v>121</v>
      </c>
      <c r="H167" s="73">
        <f t="shared" si="119"/>
        <v>1</v>
      </c>
      <c r="I167" s="84">
        <v>2.637</v>
      </c>
      <c r="J167" s="47">
        <f t="shared" ref="J167:J170" si="122">IF(+(IF(I167&lt;Y167,0,IF(I167&gt;Z167,0,1)))=1,1,0)</f>
        <v>1</v>
      </c>
      <c r="K167" s="346"/>
      <c r="L167" s="48"/>
      <c r="M167" s="85">
        <v>4</v>
      </c>
      <c r="N167" s="47">
        <f t="shared" si="117"/>
        <v>1</v>
      </c>
      <c r="O167" s="90"/>
      <c r="P167" s="278">
        <f t="shared" ref="P167:P173" si="123">IF(+(IF(D167&lt;U167,0,IF(D167&gt;V167,0,1)))+(IF(G167&lt;W167,0,IF(G167&gt;X167,0,1)))+(IF(I167&lt;Y167,0,IF(I167&gt;Z167,0,1)))+(IF(K167&lt;AA167,0,IF(K167&gt;AB167,0,1)))+(IF(M167&lt;AC167,0,IF(M167&gt;AD167,0,1)))=5,1,0)</f>
        <v>1</v>
      </c>
      <c r="Q167" s="10"/>
      <c r="R167"/>
      <c r="S167"/>
      <c r="T167" s="25" t="str">
        <f t="shared" si="116"/>
        <v>STAG2</v>
      </c>
      <c r="U167" s="25">
        <f t="shared" si="67"/>
        <v>0</v>
      </c>
      <c r="V167" s="25">
        <f t="shared" si="68"/>
        <v>1080</v>
      </c>
      <c r="W167" s="45">
        <f t="shared" si="99"/>
        <v>109.27272727272727</v>
      </c>
      <c r="X167" s="45">
        <f t="shared" si="100"/>
        <v>132.22000000000003</v>
      </c>
      <c r="Y167" s="25">
        <f t="shared" si="71"/>
        <v>1.8</v>
      </c>
      <c r="Z167" s="25">
        <f t="shared" si="72"/>
        <v>2.7</v>
      </c>
      <c r="AA167" s="25">
        <f t="shared" si="73"/>
        <v>0</v>
      </c>
      <c r="AB167" s="25">
        <f t="shared" si="74"/>
        <v>5</v>
      </c>
      <c r="AC167" s="25">
        <f t="shared" si="75"/>
        <v>1</v>
      </c>
      <c r="AD167" s="25">
        <f t="shared" si="76"/>
        <v>11</v>
      </c>
    </row>
    <row r="168" spans="1:31" s="1" customFormat="1" x14ac:dyDescent="0.25">
      <c r="A168" s="35">
        <v>46122</v>
      </c>
      <c r="B168" s="35" t="s">
        <v>449</v>
      </c>
      <c r="C168" s="34" t="s">
        <v>71</v>
      </c>
      <c r="D168" s="20">
        <v>779</v>
      </c>
      <c r="E168" s="107">
        <f t="shared" si="120"/>
        <v>1</v>
      </c>
      <c r="F168" s="91">
        <v>228.4</v>
      </c>
      <c r="G168" s="68">
        <v>230</v>
      </c>
      <c r="H168" s="73">
        <f t="shared" si="119"/>
        <v>1</v>
      </c>
      <c r="I168" s="84">
        <v>1.95</v>
      </c>
      <c r="J168" s="47">
        <f t="shared" si="122"/>
        <v>1</v>
      </c>
      <c r="K168" s="94">
        <v>2</v>
      </c>
      <c r="L168" s="48">
        <f>IF(+(IF(K168&lt;AA167,0,IF(K168&gt;AB167,0,1)))=1,1,0)</f>
        <v>1</v>
      </c>
      <c r="M168" s="85">
        <v>5</v>
      </c>
      <c r="N168" s="47">
        <f t="shared" si="117"/>
        <v>1</v>
      </c>
      <c r="O168" s="90"/>
      <c r="P168" s="278">
        <f t="shared" si="123"/>
        <v>1</v>
      </c>
      <c r="Q168" s="10"/>
      <c r="R168"/>
      <c r="S168"/>
      <c r="T168" s="25" t="str">
        <f t="shared" si="116"/>
        <v>CARIB4</v>
      </c>
      <c r="U168" s="25">
        <f t="shared" si="67"/>
        <v>0</v>
      </c>
      <c r="V168" s="25">
        <f t="shared" si="68"/>
        <v>1080</v>
      </c>
      <c r="W168" s="45">
        <f t="shared" si="99"/>
        <v>207.63636363636363</v>
      </c>
      <c r="X168" s="45">
        <f t="shared" si="100"/>
        <v>251.24000000000004</v>
      </c>
      <c r="Y168" s="25">
        <f t="shared" si="71"/>
        <v>1.7</v>
      </c>
      <c r="Z168" s="25">
        <f t="shared" si="72"/>
        <v>2.5</v>
      </c>
      <c r="AA168" s="25">
        <f t="shared" si="73"/>
        <v>0</v>
      </c>
      <c r="AB168" s="25">
        <f t="shared" si="74"/>
        <v>5</v>
      </c>
      <c r="AC168" s="25">
        <f t="shared" si="75"/>
        <v>1</v>
      </c>
      <c r="AD168" s="25">
        <f t="shared" si="76"/>
        <v>8</v>
      </c>
    </row>
    <row r="169" spans="1:31" s="234" customFormat="1" x14ac:dyDescent="0.25">
      <c r="A169" s="35">
        <v>46122</v>
      </c>
      <c r="B169" s="35" t="s">
        <v>450</v>
      </c>
      <c r="C169" s="34" t="s">
        <v>71</v>
      </c>
      <c r="D169" s="20">
        <v>470</v>
      </c>
      <c r="E169" s="107">
        <f t="shared" si="120"/>
        <v>1</v>
      </c>
      <c r="F169" s="91">
        <v>182.8</v>
      </c>
      <c r="G169" s="68">
        <v>184</v>
      </c>
      <c r="H169" s="73">
        <f t="shared" si="119"/>
        <v>1</v>
      </c>
      <c r="I169" s="84">
        <v>2.46</v>
      </c>
      <c r="J169" s="47">
        <f t="shared" si="122"/>
        <v>1</v>
      </c>
      <c r="K169" s="94">
        <v>0.79</v>
      </c>
      <c r="L169" s="48">
        <f>IF(+(IF(K169&lt;AA168,0,IF(K169&gt;AB168,0,1)))=1,1,0)</f>
        <v>1</v>
      </c>
      <c r="M169" s="85">
        <v>5</v>
      </c>
      <c r="N169" s="47">
        <f t="shared" si="117"/>
        <v>1</v>
      </c>
      <c r="O169" s="90"/>
      <c r="P169" s="278">
        <f t="shared" si="123"/>
        <v>1</v>
      </c>
      <c r="Q169" s="10"/>
      <c r="R169"/>
      <c r="S169"/>
      <c r="T169" s="25" t="str">
        <f t="shared" si="116"/>
        <v>CARIB4</v>
      </c>
      <c r="U169" s="25">
        <f t="shared" si="67"/>
        <v>0</v>
      </c>
      <c r="V169" s="25">
        <f t="shared" si="68"/>
        <v>1080</v>
      </c>
      <c r="W169" s="45">
        <f t="shared" si="99"/>
        <v>166.18181818181819</v>
      </c>
      <c r="X169" s="45">
        <f t="shared" si="100"/>
        <v>201.08000000000004</v>
      </c>
      <c r="Y169" s="25">
        <f t="shared" si="71"/>
        <v>1.7</v>
      </c>
      <c r="Z169" s="25">
        <f t="shared" si="72"/>
        <v>2.5</v>
      </c>
      <c r="AA169" s="25">
        <f t="shared" si="73"/>
        <v>0</v>
      </c>
      <c r="AB169" s="25">
        <f t="shared" si="74"/>
        <v>5</v>
      </c>
      <c r="AC169" s="25">
        <f t="shared" si="75"/>
        <v>1</v>
      </c>
      <c r="AD169" s="25">
        <f t="shared" si="76"/>
        <v>8</v>
      </c>
      <c r="AE169" s="1"/>
    </row>
    <row r="170" spans="1:31" s="1" customFormat="1" x14ac:dyDescent="0.25">
      <c r="A170" s="35">
        <v>46125</v>
      </c>
      <c r="B170" s="35" t="s">
        <v>451</v>
      </c>
      <c r="C170" s="34" t="s">
        <v>83</v>
      </c>
      <c r="D170" s="20">
        <v>1105</v>
      </c>
      <c r="E170" s="107">
        <f t="shared" si="120"/>
        <v>0</v>
      </c>
      <c r="F170" s="91">
        <v>315.2</v>
      </c>
      <c r="G170" s="68">
        <v>317</v>
      </c>
      <c r="H170" s="73">
        <f t="shared" si="119"/>
        <v>1</v>
      </c>
      <c r="I170" s="84">
        <v>1.851</v>
      </c>
      <c r="J170" s="47">
        <f t="shared" si="122"/>
        <v>1</v>
      </c>
      <c r="K170" s="94">
        <v>0.79</v>
      </c>
      <c r="L170" s="48">
        <f>IF(+(IF(K170&lt;AA169,0,IF(K170&gt;AB169,0,1)))=1,1,0)</f>
        <v>1</v>
      </c>
      <c r="M170" s="85">
        <v>7</v>
      </c>
      <c r="N170" s="47">
        <f t="shared" si="117"/>
        <v>1</v>
      </c>
      <c r="O170" s="90"/>
      <c r="P170" s="278">
        <f t="shared" si="123"/>
        <v>0</v>
      </c>
      <c r="Q170" s="10"/>
      <c r="R170"/>
      <c r="S170"/>
      <c r="T170" s="25" t="str">
        <f t="shared" si="116"/>
        <v>STAG8</v>
      </c>
      <c r="U170" s="25">
        <f t="shared" si="67"/>
        <v>0</v>
      </c>
      <c r="V170" s="25">
        <f t="shared" si="68"/>
        <v>1080</v>
      </c>
      <c r="W170" s="45">
        <f t="shared" si="99"/>
        <v>286.5454545454545</v>
      </c>
      <c r="X170" s="45">
        <f t="shared" si="100"/>
        <v>346.72</v>
      </c>
      <c r="Y170" s="25">
        <f t="shared" si="71"/>
        <v>1.8</v>
      </c>
      <c r="Z170" s="25">
        <f t="shared" si="72"/>
        <v>2.7</v>
      </c>
      <c r="AA170" s="25">
        <f t="shared" si="73"/>
        <v>0</v>
      </c>
      <c r="AB170" s="25">
        <f t="shared" si="74"/>
        <v>5</v>
      </c>
      <c r="AC170" s="25">
        <f t="shared" si="75"/>
        <v>1</v>
      </c>
      <c r="AD170" s="25">
        <f t="shared" si="76"/>
        <v>11</v>
      </c>
    </row>
    <row r="171" spans="1:31" s="1" customFormat="1" x14ac:dyDescent="0.25">
      <c r="A171" s="35">
        <v>46126</v>
      </c>
      <c r="B171" s="35" t="s">
        <v>447</v>
      </c>
      <c r="C171" s="34" t="s">
        <v>69</v>
      </c>
      <c r="D171" s="20">
        <v>196</v>
      </c>
      <c r="E171" s="107">
        <f t="shared" si="120"/>
        <v>1</v>
      </c>
      <c r="F171" s="91">
        <v>103.8</v>
      </c>
      <c r="G171" s="68">
        <v>104</v>
      </c>
      <c r="H171" s="73">
        <f t="shared" si="119"/>
        <v>1</v>
      </c>
      <c r="I171" s="84">
        <v>1.7</v>
      </c>
      <c r="J171" s="48">
        <f t="shared" ref="J171:J177" si="124">IF(+(IF(I171&lt;Y171,0,IF(I171&gt;Z171,0,1)))=1,1,0)</f>
        <v>1</v>
      </c>
      <c r="K171" s="94">
        <v>1.85</v>
      </c>
      <c r="L171" s="48">
        <f>IF(+(IF(K171&lt;AA170,0,IF(K171&gt;AB170,0,1)))=1,1,0)</f>
        <v>1</v>
      </c>
      <c r="M171" s="85">
        <v>8</v>
      </c>
      <c r="N171" s="47">
        <f t="shared" si="117"/>
        <v>1</v>
      </c>
      <c r="O171" s="90"/>
      <c r="P171" s="278">
        <f t="shared" si="123"/>
        <v>1</v>
      </c>
      <c r="Q171" s="10"/>
      <c r="R171"/>
      <c r="S171"/>
      <c r="T171" s="25" t="str">
        <f t="shared" si="116"/>
        <v>CARIB2</v>
      </c>
      <c r="U171" s="25">
        <f t="shared" si="67"/>
        <v>0</v>
      </c>
      <c r="V171" s="25">
        <f t="shared" si="68"/>
        <v>1080</v>
      </c>
      <c r="W171" s="45">
        <f t="shared" si="99"/>
        <v>94.36363636363636</v>
      </c>
      <c r="X171" s="45">
        <f t="shared" si="100"/>
        <v>114.18</v>
      </c>
      <c r="Y171" s="25">
        <f t="shared" si="71"/>
        <v>1.7</v>
      </c>
      <c r="Z171" s="25">
        <f t="shared" si="72"/>
        <v>2.5</v>
      </c>
      <c r="AA171" s="25">
        <f t="shared" si="73"/>
        <v>0</v>
      </c>
      <c r="AB171" s="25">
        <f t="shared" si="74"/>
        <v>5</v>
      </c>
      <c r="AC171" s="25">
        <f t="shared" si="75"/>
        <v>1</v>
      </c>
      <c r="AD171" s="25">
        <f t="shared" si="76"/>
        <v>8</v>
      </c>
    </row>
    <row r="172" spans="1:31" s="1" customFormat="1" x14ac:dyDescent="0.25">
      <c r="A172" s="35">
        <v>46126</v>
      </c>
      <c r="B172" s="35" t="s">
        <v>448</v>
      </c>
      <c r="C172" s="34" t="s">
        <v>71</v>
      </c>
      <c r="D172" s="20">
        <v>324</v>
      </c>
      <c r="E172" s="107">
        <f t="shared" si="120"/>
        <v>1</v>
      </c>
      <c r="F172" s="91">
        <v>207.6</v>
      </c>
      <c r="G172" s="68">
        <v>209</v>
      </c>
      <c r="H172" s="73">
        <f t="shared" si="119"/>
        <v>1</v>
      </c>
      <c r="I172" s="84">
        <v>1.62</v>
      </c>
      <c r="J172" s="48">
        <f t="shared" si="124"/>
        <v>0</v>
      </c>
      <c r="K172" s="346"/>
      <c r="L172" s="48"/>
      <c r="M172" s="85">
        <v>8</v>
      </c>
      <c r="N172" s="47">
        <f t="shared" si="117"/>
        <v>1</v>
      </c>
      <c r="O172" s="90"/>
      <c r="P172" s="278">
        <f t="shared" si="123"/>
        <v>0</v>
      </c>
      <c r="Q172" s="10"/>
      <c r="R172"/>
      <c r="S172"/>
      <c r="T172" s="25" t="str">
        <f t="shared" si="116"/>
        <v>CARIB4</v>
      </c>
      <c r="U172" s="25">
        <f t="shared" si="67"/>
        <v>0</v>
      </c>
      <c r="V172" s="25">
        <f t="shared" si="68"/>
        <v>1080</v>
      </c>
      <c r="W172" s="45">
        <f t="shared" si="99"/>
        <v>188.72727272727272</v>
      </c>
      <c r="X172" s="45">
        <f t="shared" si="100"/>
        <v>228.36</v>
      </c>
      <c r="Y172" s="25">
        <f t="shared" si="71"/>
        <v>1.7</v>
      </c>
      <c r="Z172" s="25">
        <f t="shared" si="72"/>
        <v>2.5</v>
      </c>
      <c r="AA172" s="25">
        <f t="shared" si="73"/>
        <v>0</v>
      </c>
      <c r="AB172" s="25">
        <f t="shared" si="74"/>
        <v>5</v>
      </c>
      <c r="AC172" s="25">
        <f t="shared" si="75"/>
        <v>1</v>
      </c>
      <c r="AD172" s="25">
        <f t="shared" si="76"/>
        <v>8</v>
      </c>
    </row>
    <row r="173" spans="1:31" s="1" customFormat="1" x14ac:dyDescent="0.25">
      <c r="A173" s="35">
        <v>46126</v>
      </c>
      <c r="B173" s="35" t="s">
        <v>445</v>
      </c>
      <c r="C173" s="34" t="s">
        <v>69</v>
      </c>
      <c r="D173" s="20">
        <v>192</v>
      </c>
      <c r="E173" s="107">
        <f t="shared" si="120"/>
        <v>1</v>
      </c>
      <c r="F173" s="91">
        <v>103.8</v>
      </c>
      <c r="G173" s="68">
        <v>105</v>
      </c>
      <c r="H173" s="73">
        <f t="shared" si="119"/>
        <v>1</v>
      </c>
      <c r="I173" s="84">
        <v>1.97</v>
      </c>
      <c r="J173" s="48">
        <f t="shared" si="124"/>
        <v>1</v>
      </c>
      <c r="K173" s="346"/>
      <c r="L173" s="48"/>
      <c r="M173" s="85">
        <v>8</v>
      </c>
      <c r="N173" s="47">
        <f t="shared" si="117"/>
        <v>1</v>
      </c>
      <c r="O173" s="90"/>
      <c r="P173" s="278">
        <f t="shared" si="123"/>
        <v>1</v>
      </c>
      <c r="Q173" s="10"/>
      <c r="R173"/>
      <c r="S173"/>
      <c r="T173" s="25" t="str">
        <f t="shared" si="116"/>
        <v>CARIB2</v>
      </c>
      <c r="U173" s="25">
        <f t="shared" si="67"/>
        <v>0</v>
      </c>
      <c r="V173" s="25">
        <f t="shared" si="68"/>
        <v>1080</v>
      </c>
      <c r="W173" s="45">
        <f t="shared" si="99"/>
        <v>94.36363636363636</v>
      </c>
      <c r="X173" s="45">
        <f t="shared" si="100"/>
        <v>114.18</v>
      </c>
      <c r="Y173" s="25">
        <f t="shared" si="71"/>
        <v>1.7</v>
      </c>
      <c r="Z173" s="25">
        <f t="shared" si="72"/>
        <v>2.5</v>
      </c>
      <c r="AA173" s="25">
        <f t="shared" si="73"/>
        <v>0</v>
      </c>
      <c r="AB173" s="25">
        <f t="shared" si="74"/>
        <v>5</v>
      </c>
      <c r="AC173" s="25">
        <f t="shared" si="75"/>
        <v>1</v>
      </c>
      <c r="AD173" s="25">
        <f t="shared" si="76"/>
        <v>8</v>
      </c>
    </row>
    <row r="174" spans="1:31" s="1" customFormat="1" x14ac:dyDescent="0.25">
      <c r="A174" s="35">
        <v>46127</v>
      </c>
      <c r="B174" s="35" t="s">
        <v>442</v>
      </c>
      <c r="C174" s="34" t="s">
        <v>75</v>
      </c>
      <c r="D174" s="20">
        <v>1031</v>
      </c>
      <c r="E174" s="107">
        <f t="shared" si="120"/>
        <v>1</v>
      </c>
      <c r="F174" s="91">
        <v>351.2</v>
      </c>
      <c r="G174" s="68">
        <v>352</v>
      </c>
      <c r="H174" s="73">
        <f t="shared" si="119"/>
        <v>1</v>
      </c>
      <c r="I174" s="84">
        <v>2.0099999999999998</v>
      </c>
      <c r="J174" s="48">
        <f t="shared" si="124"/>
        <v>1</v>
      </c>
      <c r="K174" s="94">
        <v>1.75</v>
      </c>
      <c r="L174" s="48">
        <f>IF(+(IF(K174&lt;AA173,0,IF(K174&gt;AB173,0,1)))=1,1,0)</f>
        <v>1</v>
      </c>
      <c r="M174" s="85">
        <v>9</v>
      </c>
      <c r="N174" s="47">
        <f t="shared" si="117"/>
        <v>0</v>
      </c>
      <c r="O174" s="90"/>
      <c r="P174" s="278">
        <f t="shared" ref="P174:P176" si="125">IF(+(IF(D174&lt;U174,0,IF(D174&gt;V174,0,1)))+(IF(G174&lt;W174,0,IF(G174&gt;X174,0,1)))+(IF(I174&lt;Y174,0,IF(I174&gt;Z174,0,1)))+(IF(K174&lt;AA174,0,IF(K174&gt;AB174,0,1)))+(IF(M174&lt;AC174,0,IF(M174&gt;AD174,0,1)))=5,1,0)</f>
        <v>0</v>
      </c>
      <c r="Q174" s="10"/>
      <c r="R174"/>
      <c r="S174"/>
      <c r="T174" s="25" t="str">
        <f t="shared" si="116"/>
        <v>CARIB8</v>
      </c>
      <c r="U174" s="25">
        <f t="shared" si="67"/>
        <v>0</v>
      </c>
      <c r="V174" s="25">
        <f t="shared" si="68"/>
        <v>1080</v>
      </c>
      <c r="W174" s="45">
        <f t="shared" si="99"/>
        <v>319.27272727272725</v>
      </c>
      <c r="X174" s="45">
        <f t="shared" si="100"/>
        <v>386.32</v>
      </c>
      <c r="Y174" s="25">
        <f t="shared" si="71"/>
        <v>1.7</v>
      </c>
      <c r="Z174" s="25">
        <f t="shared" si="72"/>
        <v>2.5</v>
      </c>
      <c r="AA174" s="25">
        <f t="shared" si="73"/>
        <v>0</v>
      </c>
      <c r="AB174" s="25">
        <f t="shared" si="74"/>
        <v>5</v>
      </c>
      <c r="AC174" s="25">
        <f t="shared" si="75"/>
        <v>1</v>
      </c>
      <c r="AD174" s="25">
        <f t="shared" si="76"/>
        <v>8</v>
      </c>
    </row>
    <row r="175" spans="1:31" s="1" customFormat="1" x14ac:dyDescent="0.25">
      <c r="A175" s="35">
        <v>46128</v>
      </c>
      <c r="B175" s="35" t="s">
        <v>441</v>
      </c>
      <c r="C175" s="34" t="s">
        <v>71</v>
      </c>
      <c r="D175" s="20">
        <v>348</v>
      </c>
      <c r="E175" s="107">
        <f t="shared" si="120"/>
        <v>1</v>
      </c>
      <c r="F175" s="91">
        <v>217.76</v>
      </c>
      <c r="G175" s="68">
        <v>218</v>
      </c>
      <c r="H175" s="73">
        <f t="shared" si="119"/>
        <v>1</v>
      </c>
      <c r="I175" s="84">
        <v>1.91</v>
      </c>
      <c r="J175" s="48">
        <f t="shared" si="124"/>
        <v>1</v>
      </c>
      <c r="K175" s="94">
        <v>1.61</v>
      </c>
      <c r="L175" s="48">
        <f t="shared" ref="L175:L186" si="126">IF(+(IF(K175&lt;AA174,0,IF(K175&gt;AB174,0,1)))=1,1,0)</f>
        <v>1</v>
      </c>
      <c r="M175" s="85">
        <v>8</v>
      </c>
      <c r="N175" s="47">
        <f t="shared" si="117"/>
        <v>1</v>
      </c>
      <c r="O175" s="90"/>
      <c r="P175" s="278">
        <f t="shared" si="125"/>
        <v>1</v>
      </c>
      <c r="Q175" s="10"/>
      <c r="R175"/>
      <c r="S175"/>
      <c r="T175" s="25" t="str">
        <f t="shared" si="116"/>
        <v>CARIB4</v>
      </c>
      <c r="U175" s="25">
        <f t="shared" si="67"/>
        <v>0</v>
      </c>
      <c r="V175" s="25">
        <f t="shared" si="68"/>
        <v>1080</v>
      </c>
      <c r="W175" s="45">
        <f t="shared" si="99"/>
        <v>197.96363636363634</v>
      </c>
      <c r="X175" s="45">
        <f t="shared" si="100"/>
        <v>239.536</v>
      </c>
      <c r="Y175" s="25">
        <f t="shared" si="71"/>
        <v>1.7</v>
      </c>
      <c r="Z175" s="25">
        <f t="shared" si="72"/>
        <v>2.5</v>
      </c>
      <c r="AA175" s="25">
        <f t="shared" si="73"/>
        <v>0</v>
      </c>
      <c r="AB175" s="25">
        <f t="shared" si="74"/>
        <v>5</v>
      </c>
      <c r="AC175" s="25">
        <f t="shared" si="75"/>
        <v>1</v>
      </c>
      <c r="AD175" s="25">
        <f t="shared" si="76"/>
        <v>8</v>
      </c>
    </row>
    <row r="176" spans="1:31" s="1" customFormat="1" x14ac:dyDescent="0.25">
      <c r="A176" s="35">
        <v>46128</v>
      </c>
      <c r="B176" s="35" t="s">
        <v>483</v>
      </c>
      <c r="C176" s="34" t="s">
        <v>75</v>
      </c>
      <c r="D176" s="20">
        <v>1010</v>
      </c>
      <c r="E176" s="107">
        <f t="shared" si="120"/>
        <v>1</v>
      </c>
      <c r="F176" s="91">
        <v>365.2</v>
      </c>
      <c r="G176" s="68">
        <v>367</v>
      </c>
      <c r="H176" s="73">
        <f t="shared" si="119"/>
        <v>1</v>
      </c>
      <c r="I176" s="84">
        <v>2.36</v>
      </c>
      <c r="J176" s="48">
        <f t="shared" si="124"/>
        <v>1</v>
      </c>
      <c r="K176" s="94">
        <v>0.84</v>
      </c>
      <c r="L176" s="48">
        <f t="shared" si="126"/>
        <v>1</v>
      </c>
      <c r="M176" s="85">
        <v>6</v>
      </c>
      <c r="N176" s="47">
        <f t="shared" si="117"/>
        <v>1</v>
      </c>
      <c r="O176" s="90"/>
      <c r="P176" s="278">
        <f t="shared" si="125"/>
        <v>1</v>
      </c>
      <c r="Q176" s="10"/>
      <c r="R176"/>
      <c r="S176"/>
      <c r="T176" s="25" t="str">
        <f t="shared" si="116"/>
        <v>CARIB8</v>
      </c>
      <c r="U176" s="25">
        <f t="shared" ref="U176:U239" si="127">VLOOKUP($T176,$T$3:$AD$34,2,FALSE)</f>
        <v>0</v>
      </c>
      <c r="V176" s="25">
        <f t="shared" ref="V176:V239" si="128">VLOOKUP($T176,$T$3:$AD$34,3,FALSE)</f>
        <v>1080</v>
      </c>
      <c r="W176" s="45">
        <f t="shared" si="99"/>
        <v>331.99999999999994</v>
      </c>
      <c r="X176" s="45">
        <f t="shared" si="100"/>
        <v>401.72</v>
      </c>
      <c r="Y176" s="25">
        <f t="shared" ref="Y176:Y239" si="129">VLOOKUP($T176,$T$3:$AD$34,6,FALSE)</f>
        <v>1.7</v>
      </c>
      <c r="Z176" s="25">
        <f t="shared" ref="Z176:Z239" si="130">VLOOKUP($T176,$T$3:$AD$34,7,FALSE)</f>
        <v>2.5</v>
      </c>
      <c r="AA176" s="25">
        <f t="shared" ref="AA176:AA239" si="131">VLOOKUP($T176,$T$3:$AD$34,8,FALSE)</f>
        <v>0</v>
      </c>
      <c r="AB176" s="25">
        <f t="shared" ref="AB176:AB239" si="132">VLOOKUP($T176,$T$3:$AD$34,9,FALSE)</f>
        <v>5</v>
      </c>
      <c r="AC176" s="25">
        <f t="shared" ref="AC176:AC239" si="133">VLOOKUP($T176,$T$3:$AD$34,10,FALSE)</f>
        <v>1</v>
      </c>
      <c r="AD176" s="25">
        <f t="shared" ref="AD176:AD239" si="134">VLOOKUP($T176,$T$3:$AD$34,11,FALSE)</f>
        <v>8</v>
      </c>
    </row>
    <row r="177" spans="1:30" s="1" customFormat="1" x14ac:dyDescent="0.25">
      <c r="A177" s="35">
        <v>46132</v>
      </c>
      <c r="B177" s="35" t="s">
        <v>443</v>
      </c>
      <c r="C177" s="34" t="s">
        <v>83</v>
      </c>
      <c r="D177" s="20">
        <v>1171</v>
      </c>
      <c r="E177" s="107">
        <f t="shared" si="120"/>
        <v>0</v>
      </c>
      <c r="F177" s="91">
        <v>338.4</v>
      </c>
      <c r="G177" s="68">
        <v>340</v>
      </c>
      <c r="H177" s="73">
        <f t="shared" si="119"/>
        <v>1</v>
      </c>
      <c r="I177" s="84">
        <v>2.0979999999999999</v>
      </c>
      <c r="J177" s="48">
        <f t="shared" si="124"/>
        <v>1</v>
      </c>
      <c r="K177" s="346"/>
      <c r="L177" s="48"/>
      <c r="M177" s="85"/>
      <c r="N177" s="47"/>
      <c r="O177" s="90"/>
      <c r="P177" s="278"/>
      <c r="Q177" s="10"/>
      <c r="R177"/>
      <c r="S177"/>
      <c r="T177" s="25" t="str">
        <f t="shared" si="116"/>
        <v>STAG8</v>
      </c>
      <c r="U177" s="25">
        <f t="shared" si="127"/>
        <v>0</v>
      </c>
      <c r="V177" s="25">
        <f t="shared" si="128"/>
        <v>1080</v>
      </c>
      <c r="W177" s="45">
        <f t="shared" si="99"/>
        <v>307.63636363636357</v>
      </c>
      <c r="X177" s="45">
        <f t="shared" si="100"/>
        <v>372.24</v>
      </c>
      <c r="Y177" s="25">
        <f t="shared" si="129"/>
        <v>1.8</v>
      </c>
      <c r="Z177" s="25">
        <f t="shared" si="130"/>
        <v>2.7</v>
      </c>
      <c r="AA177" s="25">
        <f t="shared" si="131"/>
        <v>0</v>
      </c>
      <c r="AB177" s="25">
        <f t="shared" si="132"/>
        <v>5</v>
      </c>
      <c r="AC177" s="25">
        <f t="shared" si="133"/>
        <v>1</v>
      </c>
      <c r="AD177" s="25">
        <f t="shared" si="134"/>
        <v>11</v>
      </c>
    </row>
    <row r="178" spans="1:30" s="1" customFormat="1" x14ac:dyDescent="0.25">
      <c r="A178" s="35">
        <v>46134</v>
      </c>
      <c r="B178" s="35" t="s">
        <v>440</v>
      </c>
      <c r="C178" s="34" t="s">
        <v>71</v>
      </c>
      <c r="D178" s="20">
        <v>533</v>
      </c>
      <c r="E178" s="107">
        <f t="shared" si="120"/>
        <v>1</v>
      </c>
      <c r="F178" s="91">
        <v>198.8</v>
      </c>
      <c r="G178" s="68">
        <v>200</v>
      </c>
      <c r="H178" s="73">
        <f t="shared" si="119"/>
        <v>1</v>
      </c>
      <c r="I178" s="84"/>
      <c r="J178" s="48"/>
      <c r="K178" s="94">
        <v>0</v>
      </c>
      <c r="L178" s="48">
        <f t="shared" si="126"/>
        <v>1</v>
      </c>
      <c r="M178" s="85"/>
      <c r="N178" s="47"/>
      <c r="O178" s="90"/>
      <c r="P178" s="278"/>
      <c r="Q178" s="10"/>
      <c r="R178"/>
      <c r="S178"/>
      <c r="T178" s="25" t="str">
        <f t="shared" si="116"/>
        <v>CARIB4</v>
      </c>
      <c r="U178" s="25">
        <f t="shared" si="127"/>
        <v>0</v>
      </c>
      <c r="V178" s="25">
        <f t="shared" si="128"/>
        <v>1080</v>
      </c>
      <c r="W178" s="45">
        <f t="shared" si="99"/>
        <v>180.72727272727272</v>
      </c>
      <c r="X178" s="45">
        <f t="shared" si="100"/>
        <v>218.68000000000004</v>
      </c>
      <c r="Y178" s="25">
        <f t="shared" si="129"/>
        <v>1.7</v>
      </c>
      <c r="Z178" s="25">
        <f t="shared" si="130"/>
        <v>2.5</v>
      </c>
      <c r="AA178" s="25">
        <f t="shared" si="131"/>
        <v>0</v>
      </c>
      <c r="AB178" s="25">
        <f t="shared" si="132"/>
        <v>5</v>
      </c>
      <c r="AC178" s="25">
        <f t="shared" si="133"/>
        <v>1</v>
      </c>
      <c r="AD178" s="25">
        <f t="shared" si="134"/>
        <v>8</v>
      </c>
    </row>
    <row r="179" spans="1:30" s="1" customFormat="1" x14ac:dyDescent="0.25">
      <c r="A179" s="35">
        <v>46135</v>
      </c>
      <c r="B179" s="35" t="s">
        <v>482</v>
      </c>
      <c r="C179" s="34" t="s">
        <v>75</v>
      </c>
      <c r="D179" s="20">
        <v>2039</v>
      </c>
      <c r="E179" s="107">
        <f t="shared" si="120"/>
        <v>0</v>
      </c>
      <c r="F179" s="91">
        <v>397.6</v>
      </c>
      <c r="G179" s="68">
        <f>327+70</f>
        <v>397</v>
      </c>
      <c r="H179" s="73">
        <f t="shared" si="119"/>
        <v>1</v>
      </c>
      <c r="I179" s="84"/>
      <c r="J179" s="48"/>
      <c r="K179" s="94">
        <v>0</v>
      </c>
      <c r="L179" s="48">
        <f t="shared" si="126"/>
        <v>1</v>
      </c>
      <c r="M179" s="85"/>
      <c r="N179" s="47"/>
      <c r="O179" s="90"/>
      <c r="P179" s="278"/>
      <c r="Q179" s="10"/>
      <c r="R179"/>
      <c r="S179"/>
      <c r="T179" s="25" t="str">
        <f t="shared" si="116"/>
        <v>CARIB8</v>
      </c>
      <c r="U179" s="25">
        <f t="shared" si="127"/>
        <v>0</v>
      </c>
      <c r="V179" s="25">
        <f t="shared" si="128"/>
        <v>1080</v>
      </c>
      <c r="W179" s="45">
        <f t="shared" si="99"/>
        <v>361.45454545454544</v>
      </c>
      <c r="X179" s="45">
        <f t="shared" si="100"/>
        <v>437.36000000000007</v>
      </c>
      <c r="Y179" s="25">
        <f t="shared" si="129"/>
        <v>1.7</v>
      </c>
      <c r="Z179" s="25">
        <f t="shared" si="130"/>
        <v>2.5</v>
      </c>
      <c r="AA179" s="25">
        <f t="shared" si="131"/>
        <v>0</v>
      </c>
      <c r="AB179" s="25">
        <f t="shared" si="132"/>
        <v>5</v>
      </c>
      <c r="AC179" s="25">
        <f t="shared" si="133"/>
        <v>1</v>
      </c>
      <c r="AD179" s="25">
        <f t="shared" si="134"/>
        <v>8</v>
      </c>
    </row>
    <row r="180" spans="1:30" s="1" customFormat="1" ht="15.75" customHeight="1" x14ac:dyDescent="0.25">
      <c r="A180" s="35">
        <v>46136</v>
      </c>
      <c r="B180" s="35" t="s">
        <v>453</v>
      </c>
      <c r="C180" s="34" t="s">
        <v>79</v>
      </c>
      <c r="D180" s="20">
        <v>450</v>
      </c>
      <c r="E180" s="107">
        <f t="shared" si="120"/>
        <v>1</v>
      </c>
      <c r="F180" s="91">
        <v>163.19999999999999</v>
      </c>
      <c r="G180" s="68">
        <v>165</v>
      </c>
      <c r="H180" s="73">
        <f t="shared" si="119"/>
        <v>1</v>
      </c>
      <c r="I180" s="84"/>
      <c r="J180" s="48"/>
      <c r="K180" s="94">
        <v>1.4</v>
      </c>
      <c r="L180" s="48">
        <f t="shared" si="126"/>
        <v>1</v>
      </c>
      <c r="M180" s="85"/>
      <c r="N180" s="47"/>
      <c r="O180" s="90"/>
      <c r="P180" s="278"/>
      <c r="Q180" s="10"/>
      <c r="R180"/>
      <c r="S180"/>
      <c r="T180" s="25" t="str">
        <f t="shared" si="116"/>
        <v>STAG4</v>
      </c>
      <c r="U180" s="25">
        <f t="shared" si="127"/>
        <v>0</v>
      </c>
      <c r="V180" s="25">
        <f t="shared" si="128"/>
        <v>1080</v>
      </c>
      <c r="W180" s="45">
        <f t="shared" si="99"/>
        <v>148.36363636363635</v>
      </c>
      <c r="X180" s="45">
        <f t="shared" si="100"/>
        <v>179.52</v>
      </c>
      <c r="Y180" s="25">
        <f t="shared" si="129"/>
        <v>1.8</v>
      </c>
      <c r="Z180" s="25">
        <f t="shared" si="130"/>
        <v>2.7</v>
      </c>
      <c r="AA180" s="25">
        <f t="shared" si="131"/>
        <v>0</v>
      </c>
      <c r="AB180" s="25">
        <f t="shared" si="132"/>
        <v>5</v>
      </c>
      <c r="AC180" s="25">
        <f t="shared" si="133"/>
        <v>1</v>
      </c>
      <c r="AD180" s="25">
        <f t="shared" si="134"/>
        <v>11</v>
      </c>
    </row>
    <row r="181" spans="1:30" s="1" customFormat="1" x14ac:dyDescent="0.25">
      <c r="A181" s="35">
        <v>46137</v>
      </c>
      <c r="B181" s="35" t="s">
        <v>450</v>
      </c>
      <c r="C181" s="34" t="s">
        <v>79</v>
      </c>
      <c r="D181" s="20">
        <v>653</v>
      </c>
      <c r="E181" s="107">
        <f t="shared" si="120"/>
        <v>1</v>
      </c>
      <c r="F181" s="91">
        <v>163.19999999999999</v>
      </c>
      <c r="G181" s="68">
        <v>164</v>
      </c>
      <c r="H181" s="73">
        <f t="shared" si="119"/>
        <v>1</v>
      </c>
      <c r="I181" s="84"/>
      <c r="J181" s="48"/>
      <c r="K181" s="94">
        <v>1.4</v>
      </c>
      <c r="L181" s="48">
        <f t="shared" si="126"/>
        <v>1</v>
      </c>
      <c r="M181" s="85"/>
      <c r="N181" s="47"/>
      <c r="O181" s="90"/>
      <c r="P181" s="278"/>
      <c r="Q181" s="10"/>
      <c r="R181"/>
      <c r="S181"/>
      <c r="T181" s="25" t="str">
        <f t="shared" si="116"/>
        <v>STAG4</v>
      </c>
      <c r="U181" s="25">
        <f t="shared" si="127"/>
        <v>0</v>
      </c>
      <c r="V181" s="25">
        <f t="shared" si="128"/>
        <v>1080</v>
      </c>
      <c r="W181" s="45">
        <f t="shared" si="99"/>
        <v>148.36363636363635</v>
      </c>
      <c r="X181" s="45">
        <f t="shared" si="100"/>
        <v>179.52</v>
      </c>
      <c r="Y181" s="25">
        <f t="shared" si="129"/>
        <v>1.8</v>
      </c>
      <c r="Z181" s="25">
        <f t="shared" si="130"/>
        <v>2.7</v>
      </c>
      <c r="AA181" s="25">
        <f t="shared" si="131"/>
        <v>0</v>
      </c>
      <c r="AB181" s="25">
        <f t="shared" si="132"/>
        <v>5</v>
      </c>
      <c r="AC181" s="25">
        <f t="shared" si="133"/>
        <v>1</v>
      </c>
      <c r="AD181" s="25">
        <f t="shared" si="134"/>
        <v>11</v>
      </c>
    </row>
    <row r="182" spans="1:30" s="1" customFormat="1" x14ac:dyDescent="0.25">
      <c r="A182" s="35">
        <v>46138</v>
      </c>
      <c r="B182" s="35" t="s">
        <v>451</v>
      </c>
      <c r="C182" s="34" t="s">
        <v>75</v>
      </c>
      <c r="D182" s="20">
        <v>1858</v>
      </c>
      <c r="E182" s="107">
        <f t="shared" si="120"/>
        <v>0</v>
      </c>
      <c r="F182" s="91">
        <v>456.8</v>
      </c>
      <c r="G182" s="68">
        <v>457</v>
      </c>
      <c r="H182" s="73">
        <f t="shared" si="119"/>
        <v>1</v>
      </c>
      <c r="I182" s="84"/>
      <c r="J182" s="48"/>
      <c r="K182" s="94">
        <v>1.2</v>
      </c>
      <c r="L182" s="48">
        <f t="shared" si="126"/>
        <v>1</v>
      </c>
      <c r="M182" s="85"/>
      <c r="N182" s="47"/>
      <c r="O182" s="90"/>
      <c r="P182" s="278"/>
      <c r="Q182" s="10"/>
      <c r="R182"/>
      <c r="S182"/>
      <c r="T182" s="25" t="str">
        <f t="shared" si="116"/>
        <v>CARIB8</v>
      </c>
      <c r="U182" s="25">
        <f t="shared" si="127"/>
        <v>0</v>
      </c>
      <c r="V182" s="25">
        <f t="shared" si="128"/>
        <v>1080</v>
      </c>
      <c r="W182" s="45">
        <f t="shared" si="99"/>
        <v>415.27272727272725</v>
      </c>
      <c r="X182" s="45">
        <f t="shared" si="100"/>
        <v>502.48000000000008</v>
      </c>
      <c r="Y182" s="25">
        <f t="shared" si="129"/>
        <v>1.7</v>
      </c>
      <c r="Z182" s="25">
        <f t="shared" si="130"/>
        <v>2.5</v>
      </c>
      <c r="AA182" s="25">
        <f t="shared" si="131"/>
        <v>0</v>
      </c>
      <c r="AB182" s="25">
        <f t="shared" si="132"/>
        <v>5</v>
      </c>
      <c r="AC182" s="25">
        <f t="shared" si="133"/>
        <v>1</v>
      </c>
      <c r="AD182" s="25">
        <f t="shared" si="134"/>
        <v>8</v>
      </c>
    </row>
    <row r="183" spans="1:30" s="1" customFormat="1" x14ac:dyDescent="0.25">
      <c r="A183" s="35">
        <v>46139</v>
      </c>
      <c r="B183" s="35" t="s">
        <v>438</v>
      </c>
      <c r="C183" s="34" t="s">
        <v>75</v>
      </c>
      <c r="D183" s="20">
        <v>1081</v>
      </c>
      <c r="E183" s="107">
        <f t="shared" si="120"/>
        <v>0</v>
      </c>
      <c r="F183" s="91">
        <v>304.8</v>
      </c>
      <c r="G183" s="68">
        <v>307</v>
      </c>
      <c r="H183" s="73">
        <f t="shared" si="119"/>
        <v>1</v>
      </c>
      <c r="I183" s="84"/>
      <c r="J183" s="48"/>
      <c r="K183" s="94">
        <v>1.87</v>
      </c>
      <c r="L183" s="48">
        <f t="shared" si="126"/>
        <v>1</v>
      </c>
      <c r="M183" s="85"/>
      <c r="N183" s="47"/>
      <c r="O183" s="90"/>
      <c r="P183" s="278"/>
      <c r="Q183" s="10"/>
      <c r="R183"/>
      <c r="S183"/>
      <c r="T183" s="25" t="str">
        <f t="shared" si="116"/>
        <v>CARIB8</v>
      </c>
      <c r="U183" s="25">
        <f t="shared" si="127"/>
        <v>0</v>
      </c>
      <c r="V183" s="25">
        <f t="shared" si="128"/>
        <v>1080</v>
      </c>
      <c r="W183" s="45">
        <f t="shared" si="99"/>
        <v>277.09090909090907</v>
      </c>
      <c r="X183" s="45">
        <f t="shared" si="100"/>
        <v>335.28000000000003</v>
      </c>
      <c r="Y183" s="25">
        <f t="shared" si="129"/>
        <v>1.7</v>
      </c>
      <c r="Z183" s="25">
        <f t="shared" si="130"/>
        <v>2.5</v>
      </c>
      <c r="AA183" s="25">
        <f t="shared" si="131"/>
        <v>0</v>
      </c>
      <c r="AB183" s="25">
        <f t="shared" si="132"/>
        <v>5</v>
      </c>
      <c r="AC183" s="25">
        <f t="shared" si="133"/>
        <v>1</v>
      </c>
      <c r="AD183" s="25">
        <f t="shared" si="134"/>
        <v>8</v>
      </c>
    </row>
    <row r="184" spans="1:30" s="1" customFormat="1" x14ac:dyDescent="0.25">
      <c r="A184" s="35">
        <v>46140</v>
      </c>
      <c r="B184" s="35" t="s">
        <v>449</v>
      </c>
      <c r="C184" s="34" t="s">
        <v>71</v>
      </c>
      <c r="D184" s="20">
        <v>493</v>
      </c>
      <c r="E184" s="107">
        <f t="shared" si="120"/>
        <v>1</v>
      </c>
      <c r="F184" s="91">
        <v>152.5</v>
      </c>
      <c r="G184" s="68">
        <v>155</v>
      </c>
      <c r="H184" s="73">
        <f t="shared" si="119"/>
        <v>1</v>
      </c>
      <c r="I184" s="84"/>
      <c r="J184" s="48"/>
      <c r="K184" s="94">
        <v>1.87</v>
      </c>
      <c r="L184" s="48">
        <f t="shared" si="126"/>
        <v>1</v>
      </c>
      <c r="M184" s="85"/>
      <c r="N184" s="47"/>
      <c r="O184" s="90"/>
      <c r="P184" s="278"/>
      <c r="Q184" s="10"/>
      <c r="R184"/>
      <c r="S184"/>
      <c r="T184" s="25" t="str">
        <f t="shared" si="116"/>
        <v>CARIB4</v>
      </c>
      <c r="U184" s="25">
        <f t="shared" si="127"/>
        <v>0</v>
      </c>
      <c r="V184" s="25">
        <f t="shared" si="128"/>
        <v>1080</v>
      </c>
      <c r="W184" s="45">
        <f t="shared" si="99"/>
        <v>138.63636363636363</v>
      </c>
      <c r="X184" s="45">
        <f t="shared" si="100"/>
        <v>167.75</v>
      </c>
      <c r="Y184" s="25">
        <f t="shared" si="129"/>
        <v>1.7</v>
      </c>
      <c r="Z184" s="25">
        <f t="shared" si="130"/>
        <v>2.5</v>
      </c>
      <c r="AA184" s="25">
        <f t="shared" si="131"/>
        <v>0</v>
      </c>
      <c r="AB184" s="25">
        <f t="shared" si="132"/>
        <v>5</v>
      </c>
      <c r="AC184" s="25">
        <f t="shared" si="133"/>
        <v>1</v>
      </c>
      <c r="AD184" s="25">
        <f t="shared" si="134"/>
        <v>8</v>
      </c>
    </row>
    <row r="185" spans="1:30" s="1" customFormat="1" x14ac:dyDescent="0.25">
      <c r="A185" s="35">
        <v>46141</v>
      </c>
      <c r="B185" s="35" t="s">
        <v>444</v>
      </c>
      <c r="C185" s="34" t="s">
        <v>99</v>
      </c>
      <c r="D185" s="20">
        <v>1320</v>
      </c>
      <c r="E185" s="107">
        <f t="shared" si="120"/>
        <v>0</v>
      </c>
      <c r="F185" s="91">
        <v>461</v>
      </c>
      <c r="G185" s="68">
        <v>460.8</v>
      </c>
      <c r="H185" s="73">
        <f t="shared" si="119"/>
        <v>1</v>
      </c>
      <c r="I185" s="84"/>
      <c r="J185" s="48"/>
      <c r="K185" s="94">
        <v>1.4</v>
      </c>
      <c r="L185" s="48">
        <f t="shared" si="126"/>
        <v>1</v>
      </c>
      <c r="M185" s="85"/>
      <c r="N185" s="47"/>
      <c r="O185" s="90"/>
      <c r="P185" s="278"/>
      <c r="Q185" s="10"/>
      <c r="R185"/>
      <c r="S185"/>
      <c r="T185" s="25" t="str">
        <f t="shared" si="116"/>
        <v>GUINNESS8</v>
      </c>
      <c r="U185" s="25">
        <f t="shared" si="127"/>
        <v>0</v>
      </c>
      <c r="V185" s="25">
        <f t="shared" si="128"/>
        <v>1080</v>
      </c>
      <c r="W185" s="45">
        <f t="shared" si="99"/>
        <v>419.09090909090907</v>
      </c>
      <c r="X185" s="45">
        <f t="shared" si="100"/>
        <v>507.1</v>
      </c>
      <c r="Y185" s="25">
        <f t="shared" si="129"/>
        <v>3</v>
      </c>
      <c r="Z185" s="25">
        <f t="shared" si="130"/>
        <v>5</v>
      </c>
      <c r="AA185" s="25">
        <f t="shared" si="131"/>
        <v>0</v>
      </c>
      <c r="AB185" s="25">
        <f t="shared" si="132"/>
        <v>5</v>
      </c>
      <c r="AC185" s="25">
        <f t="shared" si="133"/>
        <v>1</v>
      </c>
      <c r="AD185" s="25">
        <f t="shared" si="134"/>
        <v>6</v>
      </c>
    </row>
    <row r="186" spans="1:30" s="1" customFormat="1" x14ac:dyDescent="0.25">
      <c r="A186" s="35">
        <v>46141</v>
      </c>
      <c r="B186" s="35" t="s">
        <v>447</v>
      </c>
      <c r="C186" s="34" t="s">
        <v>93</v>
      </c>
      <c r="D186" s="20">
        <v>222</v>
      </c>
      <c r="E186" s="107">
        <f t="shared" si="120"/>
        <v>1</v>
      </c>
      <c r="F186" s="91">
        <v>115.2</v>
      </c>
      <c r="G186" s="68">
        <v>117</v>
      </c>
      <c r="H186" s="73">
        <f t="shared" si="119"/>
        <v>1</v>
      </c>
      <c r="I186" s="84"/>
      <c r="J186" s="48"/>
      <c r="K186" s="94">
        <v>1.4</v>
      </c>
      <c r="L186" s="48">
        <f t="shared" si="126"/>
        <v>1</v>
      </c>
      <c r="M186" s="85"/>
      <c r="N186" s="47"/>
      <c r="O186" s="90"/>
      <c r="P186" s="278"/>
      <c r="Q186" s="10"/>
      <c r="R186"/>
      <c r="S186"/>
      <c r="T186" s="25" t="str">
        <f t="shared" si="116"/>
        <v>GUINNESS2</v>
      </c>
      <c r="U186" s="25">
        <f t="shared" si="127"/>
        <v>0</v>
      </c>
      <c r="V186" s="25">
        <f t="shared" si="128"/>
        <v>1080</v>
      </c>
      <c r="W186" s="45">
        <f t="shared" si="99"/>
        <v>104.72727272727272</v>
      </c>
      <c r="X186" s="45">
        <f t="shared" si="100"/>
        <v>126.72000000000001</v>
      </c>
      <c r="Y186" s="25">
        <f t="shared" si="129"/>
        <v>3</v>
      </c>
      <c r="Z186" s="25">
        <f t="shared" si="130"/>
        <v>5</v>
      </c>
      <c r="AA186" s="25">
        <f t="shared" si="131"/>
        <v>0</v>
      </c>
      <c r="AB186" s="25">
        <f t="shared" si="132"/>
        <v>5</v>
      </c>
      <c r="AC186" s="25">
        <f t="shared" si="133"/>
        <v>1</v>
      </c>
      <c r="AD186" s="25">
        <f t="shared" si="134"/>
        <v>6</v>
      </c>
    </row>
    <row r="187" spans="1:30" s="1" customFormat="1" ht="15.75" thickBot="1" x14ac:dyDescent="0.3">
      <c r="A187" s="35"/>
      <c r="B187" s="34"/>
      <c r="C187" s="34"/>
      <c r="D187" s="20"/>
      <c r="E187" s="107"/>
      <c r="F187" s="91"/>
      <c r="G187" s="68"/>
      <c r="H187" s="73"/>
      <c r="I187" s="84"/>
      <c r="J187" s="48"/>
      <c r="K187" s="94"/>
      <c r="L187" s="48"/>
      <c r="M187" s="85"/>
      <c r="N187" s="47"/>
      <c r="O187" s="90"/>
      <c r="P187" s="278"/>
      <c r="Q187" s="10"/>
      <c r="R187"/>
      <c r="S187"/>
      <c r="T187" s="25" t="str">
        <f t="shared" si="116"/>
        <v/>
      </c>
      <c r="U187" s="25" t="e">
        <f t="shared" si="127"/>
        <v>#N/A</v>
      </c>
      <c r="V187" s="25" t="e">
        <f t="shared" si="128"/>
        <v>#N/A</v>
      </c>
      <c r="W187" s="45">
        <f t="shared" si="99"/>
        <v>0</v>
      </c>
      <c r="X187" s="45">
        <f t="shared" si="100"/>
        <v>0</v>
      </c>
      <c r="Y187" s="25" t="e">
        <f t="shared" si="129"/>
        <v>#N/A</v>
      </c>
      <c r="Z187" s="25" t="e">
        <f t="shared" si="130"/>
        <v>#N/A</v>
      </c>
      <c r="AA187" s="25" t="e">
        <f t="shared" si="131"/>
        <v>#N/A</v>
      </c>
      <c r="AB187" s="25" t="e">
        <f t="shared" si="132"/>
        <v>#N/A</v>
      </c>
      <c r="AC187" s="25" t="e">
        <f t="shared" si="133"/>
        <v>#N/A</v>
      </c>
      <c r="AD187" s="25" t="e">
        <f t="shared" si="134"/>
        <v>#N/A</v>
      </c>
    </row>
    <row r="188" spans="1:30" s="1" customFormat="1" hidden="1" x14ac:dyDescent="0.25">
      <c r="A188" s="35"/>
      <c r="B188" s="34"/>
      <c r="C188" s="34"/>
      <c r="D188" s="20"/>
      <c r="E188" s="107"/>
      <c r="F188" s="91"/>
      <c r="G188" s="68"/>
      <c r="H188" s="73"/>
      <c r="I188" s="84"/>
      <c r="J188" s="48"/>
      <c r="K188" s="94"/>
      <c r="L188" s="48"/>
      <c r="M188" s="85"/>
      <c r="N188" s="47"/>
      <c r="O188" s="90"/>
      <c r="P188" s="278"/>
      <c r="Q188" s="10"/>
      <c r="R188"/>
      <c r="S188"/>
      <c r="T188" s="25" t="str">
        <f t="shared" si="116"/>
        <v/>
      </c>
      <c r="U188" s="25" t="e">
        <f t="shared" si="127"/>
        <v>#N/A</v>
      </c>
      <c r="V188" s="25" t="e">
        <f t="shared" si="128"/>
        <v>#N/A</v>
      </c>
      <c r="W188" s="45">
        <f t="shared" ref="W188:W251" si="135">$F188/1.1</f>
        <v>0</v>
      </c>
      <c r="X188" s="45">
        <f t="shared" ref="X188:X251" si="136">$F188*1.1</f>
        <v>0</v>
      </c>
      <c r="Y188" s="25" t="e">
        <f t="shared" si="129"/>
        <v>#N/A</v>
      </c>
      <c r="Z188" s="25" t="e">
        <f t="shared" si="130"/>
        <v>#N/A</v>
      </c>
      <c r="AA188" s="25" t="e">
        <f t="shared" si="131"/>
        <v>#N/A</v>
      </c>
      <c r="AB188" s="25" t="e">
        <f t="shared" si="132"/>
        <v>#N/A</v>
      </c>
      <c r="AC188" s="25" t="e">
        <f t="shared" si="133"/>
        <v>#N/A</v>
      </c>
      <c r="AD188" s="25" t="e">
        <f t="shared" si="134"/>
        <v>#N/A</v>
      </c>
    </row>
    <row r="189" spans="1:30" s="1" customFormat="1" hidden="1" x14ac:dyDescent="0.25">
      <c r="A189" s="35"/>
      <c r="B189" s="34"/>
      <c r="C189" s="34"/>
      <c r="D189" s="20"/>
      <c r="E189" s="107"/>
      <c r="F189" s="91"/>
      <c r="G189" s="68"/>
      <c r="H189" s="73"/>
      <c r="I189" s="84"/>
      <c r="J189" s="48"/>
      <c r="K189" s="94"/>
      <c r="L189" s="48"/>
      <c r="M189" s="85"/>
      <c r="N189" s="47"/>
      <c r="O189" s="90"/>
      <c r="P189" s="278"/>
      <c r="Q189" s="10"/>
      <c r="R189"/>
      <c r="S189"/>
      <c r="T189" s="25" t="str">
        <f t="shared" si="116"/>
        <v/>
      </c>
      <c r="U189" s="25" t="e">
        <f t="shared" si="127"/>
        <v>#N/A</v>
      </c>
      <c r="V189" s="25" t="e">
        <f t="shared" si="128"/>
        <v>#N/A</v>
      </c>
      <c r="W189" s="45">
        <f t="shared" si="135"/>
        <v>0</v>
      </c>
      <c r="X189" s="45">
        <f t="shared" si="136"/>
        <v>0</v>
      </c>
      <c r="Y189" s="25" t="e">
        <f t="shared" si="129"/>
        <v>#N/A</v>
      </c>
      <c r="Z189" s="25" t="e">
        <f t="shared" si="130"/>
        <v>#N/A</v>
      </c>
      <c r="AA189" s="25" t="e">
        <f t="shared" si="131"/>
        <v>#N/A</v>
      </c>
      <c r="AB189" s="25" t="e">
        <f t="shared" si="132"/>
        <v>#N/A</v>
      </c>
      <c r="AC189" s="25" t="e">
        <f t="shared" si="133"/>
        <v>#N/A</v>
      </c>
      <c r="AD189" s="25" t="e">
        <f t="shared" si="134"/>
        <v>#N/A</v>
      </c>
    </row>
    <row r="190" spans="1:30" s="1" customFormat="1" hidden="1" x14ac:dyDescent="0.25">
      <c r="A190" s="35"/>
      <c r="B190" s="34"/>
      <c r="C190" s="34"/>
      <c r="D190" s="20"/>
      <c r="E190" s="107"/>
      <c r="F190" s="91"/>
      <c r="G190" s="68"/>
      <c r="H190" s="73"/>
      <c r="I190" s="84"/>
      <c r="J190" s="48"/>
      <c r="K190" s="94"/>
      <c r="L190" s="48"/>
      <c r="M190" s="85"/>
      <c r="N190" s="47"/>
      <c r="O190" s="90"/>
      <c r="P190" s="278"/>
      <c r="Q190" s="10"/>
      <c r="R190"/>
      <c r="S190"/>
      <c r="T190" s="25" t="str">
        <f t="shared" si="116"/>
        <v/>
      </c>
      <c r="U190" s="25" t="e">
        <f t="shared" si="127"/>
        <v>#N/A</v>
      </c>
      <c r="V190" s="25" t="e">
        <f t="shared" si="128"/>
        <v>#N/A</v>
      </c>
      <c r="W190" s="45">
        <f t="shared" si="135"/>
        <v>0</v>
      </c>
      <c r="X190" s="45">
        <f t="shared" si="136"/>
        <v>0</v>
      </c>
      <c r="Y190" s="25" t="e">
        <f t="shared" si="129"/>
        <v>#N/A</v>
      </c>
      <c r="Z190" s="25" t="e">
        <f t="shared" si="130"/>
        <v>#N/A</v>
      </c>
      <c r="AA190" s="25" t="e">
        <f t="shared" si="131"/>
        <v>#N/A</v>
      </c>
      <c r="AB190" s="25" t="e">
        <f t="shared" si="132"/>
        <v>#N/A</v>
      </c>
      <c r="AC190" s="25" t="e">
        <f t="shared" si="133"/>
        <v>#N/A</v>
      </c>
      <c r="AD190" s="25" t="e">
        <f t="shared" si="134"/>
        <v>#N/A</v>
      </c>
    </row>
    <row r="191" spans="1:30" s="1" customFormat="1" hidden="1" x14ac:dyDescent="0.25">
      <c r="A191" s="35"/>
      <c r="B191" s="34"/>
      <c r="C191" s="34"/>
      <c r="D191" s="20"/>
      <c r="E191" s="107"/>
      <c r="F191" s="91"/>
      <c r="G191" s="68"/>
      <c r="H191" s="73"/>
      <c r="I191" s="84"/>
      <c r="J191" s="48"/>
      <c r="K191" s="94"/>
      <c r="L191" s="48"/>
      <c r="M191" s="85"/>
      <c r="N191" s="47"/>
      <c r="O191" s="90"/>
      <c r="P191" s="278"/>
      <c r="Q191" s="10"/>
      <c r="R191"/>
      <c r="S191"/>
      <c r="T191" s="25" t="str">
        <f t="shared" si="116"/>
        <v/>
      </c>
      <c r="U191" s="25" t="e">
        <f t="shared" si="127"/>
        <v>#N/A</v>
      </c>
      <c r="V191" s="25" t="e">
        <f t="shared" si="128"/>
        <v>#N/A</v>
      </c>
      <c r="W191" s="45">
        <f t="shared" si="135"/>
        <v>0</v>
      </c>
      <c r="X191" s="45">
        <f t="shared" si="136"/>
        <v>0</v>
      </c>
      <c r="Y191" s="25" t="e">
        <f t="shared" si="129"/>
        <v>#N/A</v>
      </c>
      <c r="Z191" s="25" t="e">
        <f t="shared" si="130"/>
        <v>#N/A</v>
      </c>
      <c r="AA191" s="25" t="e">
        <f t="shared" si="131"/>
        <v>#N/A</v>
      </c>
      <c r="AB191" s="25" t="e">
        <f t="shared" si="132"/>
        <v>#N/A</v>
      </c>
      <c r="AC191" s="25" t="e">
        <f t="shared" si="133"/>
        <v>#N/A</v>
      </c>
      <c r="AD191" s="25" t="e">
        <f t="shared" si="134"/>
        <v>#N/A</v>
      </c>
    </row>
    <row r="192" spans="1:30" s="1" customFormat="1" hidden="1" x14ac:dyDescent="0.25">
      <c r="A192" s="35"/>
      <c r="B192" s="34"/>
      <c r="C192" s="34"/>
      <c r="D192" s="20"/>
      <c r="E192" s="107"/>
      <c r="F192" s="91"/>
      <c r="G192" s="68"/>
      <c r="H192" s="73"/>
      <c r="I192" s="84"/>
      <c r="J192" s="48"/>
      <c r="K192" s="94"/>
      <c r="L192" s="48"/>
      <c r="M192" s="85"/>
      <c r="N192" s="47"/>
      <c r="O192" s="90"/>
      <c r="P192" s="278"/>
      <c r="Q192" s="10"/>
      <c r="R192"/>
      <c r="S192"/>
      <c r="T192" s="25" t="str">
        <f t="shared" si="116"/>
        <v/>
      </c>
      <c r="U192" s="25" t="e">
        <f t="shared" si="127"/>
        <v>#N/A</v>
      </c>
      <c r="V192" s="25" t="e">
        <f t="shared" si="128"/>
        <v>#N/A</v>
      </c>
      <c r="W192" s="45">
        <f t="shared" si="135"/>
        <v>0</v>
      </c>
      <c r="X192" s="45">
        <f t="shared" si="136"/>
        <v>0</v>
      </c>
      <c r="Y192" s="25" t="e">
        <f t="shared" si="129"/>
        <v>#N/A</v>
      </c>
      <c r="Z192" s="25" t="e">
        <f t="shared" si="130"/>
        <v>#N/A</v>
      </c>
      <c r="AA192" s="25" t="e">
        <f t="shared" si="131"/>
        <v>#N/A</v>
      </c>
      <c r="AB192" s="25" t="e">
        <f t="shared" si="132"/>
        <v>#N/A</v>
      </c>
      <c r="AC192" s="25" t="e">
        <f t="shared" si="133"/>
        <v>#N/A</v>
      </c>
      <c r="AD192" s="25" t="e">
        <f t="shared" si="134"/>
        <v>#N/A</v>
      </c>
    </row>
    <row r="193" spans="1:30" s="1" customFormat="1" hidden="1" x14ac:dyDescent="0.25">
      <c r="A193" s="35"/>
      <c r="B193" s="34"/>
      <c r="C193" s="34"/>
      <c r="D193" s="20"/>
      <c r="E193" s="107"/>
      <c r="F193" s="91"/>
      <c r="G193" s="68"/>
      <c r="H193" s="73"/>
      <c r="I193" s="84"/>
      <c r="J193" s="48"/>
      <c r="K193" s="94"/>
      <c r="L193" s="48"/>
      <c r="M193" s="85"/>
      <c r="N193" s="47"/>
      <c r="O193" s="90"/>
      <c r="P193" s="278"/>
      <c r="Q193" s="10"/>
      <c r="R193"/>
      <c r="S193"/>
      <c r="T193" s="25" t="str">
        <f t="shared" si="116"/>
        <v/>
      </c>
      <c r="U193" s="25" t="e">
        <f t="shared" si="127"/>
        <v>#N/A</v>
      </c>
      <c r="V193" s="25" t="e">
        <f t="shared" si="128"/>
        <v>#N/A</v>
      </c>
      <c r="W193" s="45">
        <f t="shared" si="135"/>
        <v>0</v>
      </c>
      <c r="X193" s="45">
        <f t="shared" si="136"/>
        <v>0</v>
      </c>
      <c r="Y193" s="25" t="e">
        <f t="shared" si="129"/>
        <v>#N/A</v>
      </c>
      <c r="Z193" s="25" t="e">
        <f t="shared" si="130"/>
        <v>#N/A</v>
      </c>
      <c r="AA193" s="25" t="e">
        <f t="shared" si="131"/>
        <v>#N/A</v>
      </c>
      <c r="AB193" s="25" t="e">
        <f t="shared" si="132"/>
        <v>#N/A</v>
      </c>
      <c r="AC193" s="25" t="e">
        <f t="shared" si="133"/>
        <v>#N/A</v>
      </c>
      <c r="AD193" s="25" t="e">
        <f t="shared" si="134"/>
        <v>#N/A</v>
      </c>
    </row>
    <row r="194" spans="1:30" s="1" customFormat="1" hidden="1" x14ac:dyDescent="0.25">
      <c r="A194" s="35"/>
      <c r="B194" s="34"/>
      <c r="C194" s="34"/>
      <c r="D194" s="20"/>
      <c r="E194" s="107"/>
      <c r="F194" s="91"/>
      <c r="G194" s="68"/>
      <c r="H194" s="73"/>
      <c r="I194" s="84"/>
      <c r="J194" s="48"/>
      <c r="K194" s="94"/>
      <c r="L194" s="48"/>
      <c r="M194" s="85"/>
      <c r="N194" s="47"/>
      <c r="O194" s="90"/>
      <c r="P194" s="278"/>
      <c r="Q194" s="10"/>
      <c r="R194"/>
      <c r="S194"/>
      <c r="T194" s="25" t="str">
        <f t="shared" si="116"/>
        <v/>
      </c>
      <c r="U194" s="25" t="e">
        <f t="shared" si="127"/>
        <v>#N/A</v>
      </c>
      <c r="V194" s="25" t="e">
        <f t="shared" si="128"/>
        <v>#N/A</v>
      </c>
      <c r="W194" s="45">
        <f t="shared" si="135"/>
        <v>0</v>
      </c>
      <c r="X194" s="45">
        <f t="shared" si="136"/>
        <v>0</v>
      </c>
      <c r="Y194" s="25" t="e">
        <f t="shared" si="129"/>
        <v>#N/A</v>
      </c>
      <c r="Z194" s="25" t="e">
        <f t="shared" si="130"/>
        <v>#N/A</v>
      </c>
      <c r="AA194" s="25" t="e">
        <f t="shared" si="131"/>
        <v>#N/A</v>
      </c>
      <c r="AB194" s="25" t="e">
        <f t="shared" si="132"/>
        <v>#N/A</v>
      </c>
      <c r="AC194" s="25" t="e">
        <f t="shared" si="133"/>
        <v>#N/A</v>
      </c>
      <c r="AD194" s="25" t="e">
        <f t="shared" si="134"/>
        <v>#N/A</v>
      </c>
    </row>
    <row r="195" spans="1:30" s="1" customFormat="1" hidden="1" x14ac:dyDescent="0.25">
      <c r="A195" s="35"/>
      <c r="B195" s="34"/>
      <c r="C195" s="34"/>
      <c r="D195" s="20"/>
      <c r="E195" s="107"/>
      <c r="F195" s="91"/>
      <c r="G195" s="68"/>
      <c r="H195" s="73"/>
      <c r="I195" s="84"/>
      <c r="J195" s="48"/>
      <c r="K195" s="94"/>
      <c r="L195" s="48"/>
      <c r="M195" s="85"/>
      <c r="N195" s="47"/>
      <c r="O195" s="90"/>
      <c r="P195" s="278"/>
      <c r="Q195" s="10"/>
      <c r="R195"/>
      <c r="S195"/>
      <c r="T195" s="25" t="str">
        <f t="shared" si="116"/>
        <v/>
      </c>
      <c r="U195" s="25" t="e">
        <f t="shared" si="127"/>
        <v>#N/A</v>
      </c>
      <c r="V195" s="25" t="e">
        <f t="shared" si="128"/>
        <v>#N/A</v>
      </c>
      <c r="W195" s="45">
        <f t="shared" si="135"/>
        <v>0</v>
      </c>
      <c r="X195" s="45">
        <f t="shared" si="136"/>
        <v>0</v>
      </c>
      <c r="Y195" s="25" t="e">
        <f t="shared" si="129"/>
        <v>#N/A</v>
      </c>
      <c r="Z195" s="25" t="e">
        <f t="shared" si="130"/>
        <v>#N/A</v>
      </c>
      <c r="AA195" s="25" t="e">
        <f t="shared" si="131"/>
        <v>#N/A</v>
      </c>
      <c r="AB195" s="25" t="e">
        <f t="shared" si="132"/>
        <v>#N/A</v>
      </c>
      <c r="AC195" s="25" t="e">
        <f t="shared" si="133"/>
        <v>#N/A</v>
      </c>
      <c r="AD195" s="25" t="e">
        <f t="shared" si="134"/>
        <v>#N/A</v>
      </c>
    </row>
    <row r="196" spans="1:30" s="1" customFormat="1" hidden="1" x14ac:dyDescent="0.25">
      <c r="A196" s="35"/>
      <c r="B196" s="34"/>
      <c r="C196" s="34"/>
      <c r="D196" s="20"/>
      <c r="E196" s="107"/>
      <c r="F196" s="91"/>
      <c r="G196" s="68"/>
      <c r="H196" s="73"/>
      <c r="I196" s="84"/>
      <c r="J196" s="48"/>
      <c r="K196" s="94"/>
      <c r="L196" s="48"/>
      <c r="M196" s="85"/>
      <c r="N196" s="47"/>
      <c r="O196" s="90"/>
      <c r="P196" s="278"/>
      <c r="Q196" s="10"/>
      <c r="R196"/>
      <c r="S196"/>
      <c r="T196" s="25" t="str">
        <f t="shared" si="116"/>
        <v/>
      </c>
      <c r="U196" s="25" t="e">
        <f t="shared" si="127"/>
        <v>#N/A</v>
      </c>
      <c r="V196" s="25" t="e">
        <f t="shared" si="128"/>
        <v>#N/A</v>
      </c>
      <c r="W196" s="45">
        <f t="shared" si="135"/>
        <v>0</v>
      </c>
      <c r="X196" s="45">
        <f t="shared" si="136"/>
        <v>0</v>
      </c>
      <c r="Y196" s="25" t="e">
        <f t="shared" si="129"/>
        <v>#N/A</v>
      </c>
      <c r="Z196" s="25" t="e">
        <f t="shared" si="130"/>
        <v>#N/A</v>
      </c>
      <c r="AA196" s="25" t="e">
        <f t="shared" si="131"/>
        <v>#N/A</v>
      </c>
      <c r="AB196" s="25" t="e">
        <f t="shared" si="132"/>
        <v>#N/A</v>
      </c>
      <c r="AC196" s="25" t="e">
        <f t="shared" si="133"/>
        <v>#N/A</v>
      </c>
      <c r="AD196" s="25" t="e">
        <f t="shared" si="134"/>
        <v>#N/A</v>
      </c>
    </row>
    <row r="197" spans="1:30" s="1" customFormat="1" hidden="1" x14ac:dyDescent="0.25">
      <c r="A197" s="35"/>
      <c r="B197" s="34"/>
      <c r="C197" s="34"/>
      <c r="D197" s="20"/>
      <c r="E197" s="107"/>
      <c r="F197" s="91"/>
      <c r="G197" s="68"/>
      <c r="H197" s="73"/>
      <c r="I197" s="84"/>
      <c r="J197" s="48"/>
      <c r="K197" s="94"/>
      <c r="L197" s="48"/>
      <c r="M197" s="85"/>
      <c r="N197" s="47"/>
      <c r="O197" s="90"/>
      <c r="P197" s="278"/>
      <c r="Q197" s="10"/>
      <c r="R197"/>
      <c r="S197"/>
      <c r="T197" s="25" t="str">
        <f t="shared" si="116"/>
        <v/>
      </c>
      <c r="U197" s="25" t="e">
        <f t="shared" si="127"/>
        <v>#N/A</v>
      </c>
      <c r="V197" s="25" t="e">
        <f t="shared" si="128"/>
        <v>#N/A</v>
      </c>
      <c r="W197" s="45">
        <f t="shared" si="135"/>
        <v>0</v>
      </c>
      <c r="X197" s="45">
        <f t="shared" si="136"/>
        <v>0</v>
      </c>
      <c r="Y197" s="25" t="e">
        <f t="shared" si="129"/>
        <v>#N/A</v>
      </c>
      <c r="Z197" s="25" t="e">
        <f t="shared" si="130"/>
        <v>#N/A</v>
      </c>
      <c r="AA197" s="25" t="e">
        <f t="shared" si="131"/>
        <v>#N/A</v>
      </c>
      <c r="AB197" s="25" t="e">
        <f t="shared" si="132"/>
        <v>#N/A</v>
      </c>
      <c r="AC197" s="25" t="e">
        <f t="shared" si="133"/>
        <v>#N/A</v>
      </c>
      <c r="AD197" s="25" t="e">
        <f t="shared" si="134"/>
        <v>#N/A</v>
      </c>
    </row>
    <row r="198" spans="1:30" s="1" customFormat="1" hidden="1" x14ac:dyDescent="0.25">
      <c r="A198" s="35"/>
      <c r="B198" s="34"/>
      <c r="C198" s="34"/>
      <c r="D198" s="20"/>
      <c r="E198" s="107"/>
      <c r="F198" s="91"/>
      <c r="G198" s="68"/>
      <c r="H198" s="73"/>
      <c r="I198" s="84"/>
      <c r="J198" s="48"/>
      <c r="K198" s="94"/>
      <c r="L198" s="48"/>
      <c r="M198" s="85"/>
      <c r="N198" s="47"/>
      <c r="O198" s="90"/>
      <c r="P198" s="278"/>
      <c r="Q198" s="10"/>
      <c r="R198"/>
      <c r="S198"/>
      <c r="T198" s="25" t="str">
        <f t="shared" si="116"/>
        <v/>
      </c>
      <c r="U198" s="25" t="e">
        <f t="shared" si="127"/>
        <v>#N/A</v>
      </c>
      <c r="V198" s="25" t="e">
        <f t="shared" si="128"/>
        <v>#N/A</v>
      </c>
      <c r="W198" s="45">
        <f t="shared" si="135"/>
        <v>0</v>
      </c>
      <c r="X198" s="45">
        <f t="shared" si="136"/>
        <v>0</v>
      </c>
      <c r="Y198" s="25" t="e">
        <f t="shared" si="129"/>
        <v>#N/A</v>
      </c>
      <c r="Z198" s="25" t="e">
        <f t="shared" si="130"/>
        <v>#N/A</v>
      </c>
      <c r="AA198" s="25" t="e">
        <f t="shared" si="131"/>
        <v>#N/A</v>
      </c>
      <c r="AB198" s="25" t="e">
        <f t="shared" si="132"/>
        <v>#N/A</v>
      </c>
      <c r="AC198" s="25" t="e">
        <f t="shared" si="133"/>
        <v>#N/A</v>
      </c>
      <c r="AD198" s="25" t="e">
        <f t="shared" si="134"/>
        <v>#N/A</v>
      </c>
    </row>
    <row r="199" spans="1:30" s="1" customFormat="1" hidden="1" x14ac:dyDescent="0.25">
      <c r="A199" s="35"/>
      <c r="B199" s="34"/>
      <c r="C199" s="34"/>
      <c r="D199" s="20"/>
      <c r="E199" s="107"/>
      <c r="F199" s="91"/>
      <c r="G199" s="68"/>
      <c r="H199" s="73"/>
      <c r="I199" s="84"/>
      <c r="J199" s="48"/>
      <c r="K199" s="94"/>
      <c r="L199" s="48"/>
      <c r="M199" s="85"/>
      <c r="N199" s="47"/>
      <c r="O199" s="90"/>
      <c r="P199" s="278"/>
      <c r="Q199" s="10"/>
      <c r="R199"/>
      <c r="S199"/>
      <c r="T199" s="25" t="str">
        <f t="shared" si="116"/>
        <v/>
      </c>
      <c r="U199" s="25" t="e">
        <f t="shared" si="127"/>
        <v>#N/A</v>
      </c>
      <c r="V199" s="25" t="e">
        <f t="shared" si="128"/>
        <v>#N/A</v>
      </c>
      <c r="W199" s="45">
        <f t="shared" si="135"/>
        <v>0</v>
      </c>
      <c r="X199" s="45">
        <f t="shared" si="136"/>
        <v>0</v>
      </c>
      <c r="Y199" s="25" t="e">
        <f t="shared" si="129"/>
        <v>#N/A</v>
      </c>
      <c r="Z199" s="25" t="e">
        <f t="shared" si="130"/>
        <v>#N/A</v>
      </c>
      <c r="AA199" s="25" t="e">
        <f t="shared" si="131"/>
        <v>#N/A</v>
      </c>
      <c r="AB199" s="25" t="e">
        <f t="shared" si="132"/>
        <v>#N/A</v>
      </c>
      <c r="AC199" s="25" t="e">
        <f t="shared" si="133"/>
        <v>#N/A</v>
      </c>
      <c r="AD199" s="25" t="e">
        <f t="shared" si="134"/>
        <v>#N/A</v>
      </c>
    </row>
    <row r="200" spans="1:30" s="1" customFormat="1" hidden="1" x14ac:dyDescent="0.25">
      <c r="A200" s="35"/>
      <c r="B200" s="34"/>
      <c r="C200" s="34"/>
      <c r="D200" s="20"/>
      <c r="E200" s="107"/>
      <c r="F200" s="91"/>
      <c r="G200" s="68"/>
      <c r="H200" s="73"/>
      <c r="I200" s="84"/>
      <c r="J200" s="48"/>
      <c r="K200" s="94"/>
      <c r="L200" s="48"/>
      <c r="M200" s="85"/>
      <c r="N200" s="47"/>
      <c r="O200" s="90"/>
      <c r="P200" s="278"/>
      <c r="Q200" s="10"/>
      <c r="R200"/>
      <c r="S200"/>
      <c r="T200" s="25" t="str">
        <f t="shared" si="116"/>
        <v/>
      </c>
      <c r="U200" s="25" t="e">
        <f t="shared" si="127"/>
        <v>#N/A</v>
      </c>
      <c r="V200" s="25" t="e">
        <f t="shared" si="128"/>
        <v>#N/A</v>
      </c>
      <c r="W200" s="45">
        <f t="shared" si="135"/>
        <v>0</v>
      </c>
      <c r="X200" s="45">
        <f t="shared" si="136"/>
        <v>0</v>
      </c>
      <c r="Y200" s="25" t="e">
        <f t="shared" si="129"/>
        <v>#N/A</v>
      </c>
      <c r="Z200" s="25" t="e">
        <f t="shared" si="130"/>
        <v>#N/A</v>
      </c>
      <c r="AA200" s="25" t="e">
        <f t="shared" si="131"/>
        <v>#N/A</v>
      </c>
      <c r="AB200" s="25" t="e">
        <f t="shared" si="132"/>
        <v>#N/A</v>
      </c>
      <c r="AC200" s="25" t="e">
        <f t="shared" si="133"/>
        <v>#N/A</v>
      </c>
      <c r="AD200" s="25" t="e">
        <f t="shared" si="134"/>
        <v>#N/A</v>
      </c>
    </row>
    <row r="201" spans="1:30" s="1" customFormat="1" hidden="1" x14ac:dyDescent="0.25">
      <c r="A201" s="282"/>
      <c r="B201" s="38"/>
      <c r="C201" s="38"/>
      <c r="D201" s="20"/>
      <c r="E201" s="107"/>
      <c r="F201" s="91"/>
      <c r="G201" s="68"/>
      <c r="H201" s="73"/>
      <c r="I201" s="84"/>
      <c r="J201" s="48"/>
      <c r="K201" s="94"/>
      <c r="L201" s="48"/>
      <c r="M201" s="85"/>
      <c r="N201" s="47"/>
      <c r="O201" s="90"/>
      <c r="P201" s="278"/>
      <c r="Q201" s="10"/>
      <c r="R201"/>
      <c r="S201"/>
      <c r="T201" s="25" t="str">
        <f t="shared" si="116"/>
        <v/>
      </c>
      <c r="U201" s="25" t="e">
        <f t="shared" si="127"/>
        <v>#N/A</v>
      </c>
      <c r="V201" s="25" t="e">
        <f t="shared" si="128"/>
        <v>#N/A</v>
      </c>
      <c r="W201" s="45">
        <f t="shared" si="135"/>
        <v>0</v>
      </c>
      <c r="X201" s="45">
        <f t="shared" si="136"/>
        <v>0</v>
      </c>
      <c r="Y201" s="25" t="e">
        <f t="shared" si="129"/>
        <v>#N/A</v>
      </c>
      <c r="Z201" s="25" t="e">
        <f t="shared" si="130"/>
        <v>#N/A</v>
      </c>
      <c r="AA201" s="25" t="e">
        <f t="shared" si="131"/>
        <v>#N/A</v>
      </c>
      <c r="AB201" s="25" t="e">
        <f t="shared" si="132"/>
        <v>#N/A</v>
      </c>
      <c r="AC201" s="25" t="e">
        <f t="shared" si="133"/>
        <v>#N/A</v>
      </c>
      <c r="AD201" s="25" t="e">
        <f t="shared" si="134"/>
        <v>#N/A</v>
      </c>
    </row>
    <row r="202" spans="1:30" s="1" customFormat="1" ht="15.75" hidden="1" thickBot="1" x14ac:dyDescent="0.3">
      <c r="A202" s="40"/>
      <c r="B202" s="39"/>
      <c r="C202" s="38"/>
      <c r="D202" s="20"/>
      <c r="E202" s="107"/>
      <c r="F202" s="91"/>
      <c r="G202" s="68"/>
      <c r="H202" s="73"/>
      <c r="I202" s="84"/>
      <c r="J202" s="48"/>
      <c r="K202" s="94"/>
      <c r="L202" s="48"/>
      <c r="M202" s="85"/>
      <c r="N202" s="47"/>
      <c r="O202" s="90"/>
      <c r="P202" s="278"/>
      <c r="Q202" s="10"/>
      <c r="R202"/>
      <c r="S202"/>
      <c r="T202" s="25" t="str">
        <f t="shared" si="116"/>
        <v/>
      </c>
      <c r="U202" s="25" t="e">
        <f t="shared" si="127"/>
        <v>#N/A</v>
      </c>
      <c r="V202" s="25" t="e">
        <f t="shared" si="128"/>
        <v>#N/A</v>
      </c>
      <c r="W202" s="45">
        <f t="shared" si="135"/>
        <v>0</v>
      </c>
      <c r="X202" s="45">
        <f t="shared" si="136"/>
        <v>0</v>
      </c>
      <c r="Y202" s="25" t="e">
        <f t="shared" si="129"/>
        <v>#N/A</v>
      </c>
      <c r="Z202" s="25" t="e">
        <f t="shared" si="130"/>
        <v>#N/A</v>
      </c>
      <c r="AA202" s="25" t="e">
        <f t="shared" si="131"/>
        <v>#N/A</v>
      </c>
      <c r="AB202" s="25" t="e">
        <f t="shared" si="132"/>
        <v>#N/A</v>
      </c>
      <c r="AC202" s="25" t="e">
        <f t="shared" si="133"/>
        <v>#N/A</v>
      </c>
      <c r="AD202" s="25" t="e">
        <f t="shared" si="134"/>
        <v>#N/A</v>
      </c>
    </row>
    <row r="203" spans="1:30" s="1" customFormat="1" ht="15.75" thickBot="1" x14ac:dyDescent="0.3">
      <c r="A203"/>
      <c r="B203"/>
      <c r="C203" s="6">
        <f>COUNTA(C159:C202)</f>
        <v>28</v>
      </c>
      <c r="D203" s="31">
        <f>((COUNTA(D162:D202))-COUNTIF(E162:E202,"&lt;1"))/(COUNTA(D162:D202))</f>
        <v>0.76</v>
      </c>
      <c r="E203" s="81"/>
      <c r="F203" s="115"/>
      <c r="G203" s="31">
        <f>((COUNTA(G162:G202))-COUNTIF(H162:H202,"&lt;1"))/(COUNTA(G162:G202))</f>
        <v>1</v>
      </c>
      <c r="H203" s="81"/>
      <c r="I203" s="31">
        <f>((COUNTA(I157:I202))-COUNTIF(J157:J202,"&lt;1"))/(COUNTA(I157:I202))</f>
        <v>0.7142857142857143</v>
      </c>
      <c r="J203" s="81"/>
      <c r="K203" s="31">
        <f>((COUNTA(K162:K202))-COUNTIF(L162:L202,"&lt;1"))/(COUNTA(K162:K202))</f>
        <v>1</v>
      </c>
      <c r="L203" s="81"/>
      <c r="M203" s="31">
        <f>((COUNTA(M157:M202))-COUNTIF(N157:N202,"&lt;1"))/(COUNTA(M157:M202))</f>
        <v>0.75</v>
      </c>
      <c r="N203" s="81"/>
      <c r="P203" s="119">
        <f>AVERAGE(P157:P202)</f>
        <v>0.55000000000000004</v>
      </c>
      <c r="Q203" s="10"/>
      <c r="R203"/>
      <c r="S203"/>
      <c r="T203" s="25" t="str">
        <f t="shared" si="116"/>
        <v>28</v>
      </c>
      <c r="U203" s="25" t="e">
        <f t="shared" si="127"/>
        <v>#N/A</v>
      </c>
      <c r="V203" s="25" t="e">
        <f t="shared" si="128"/>
        <v>#N/A</v>
      </c>
      <c r="W203" s="45">
        <f t="shared" si="135"/>
        <v>0</v>
      </c>
      <c r="X203" s="45">
        <f t="shared" si="136"/>
        <v>0</v>
      </c>
      <c r="Y203" s="25" t="e">
        <f t="shared" si="129"/>
        <v>#N/A</v>
      </c>
      <c r="Z203" s="25" t="e">
        <f t="shared" si="130"/>
        <v>#N/A</v>
      </c>
      <c r="AA203" s="25" t="e">
        <f t="shared" si="131"/>
        <v>#N/A</v>
      </c>
      <c r="AB203" s="25" t="e">
        <f t="shared" si="132"/>
        <v>#N/A</v>
      </c>
      <c r="AC203" s="25" t="e">
        <f t="shared" si="133"/>
        <v>#N/A</v>
      </c>
      <c r="AD203" s="25" t="e">
        <f t="shared" si="134"/>
        <v>#N/A</v>
      </c>
    </row>
    <row r="204" spans="1:30" s="1" customFormat="1" x14ac:dyDescent="0.25">
      <c r="A204"/>
      <c r="B204"/>
      <c r="C204"/>
      <c r="D204" s="136"/>
      <c r="E204" s="81"/>
      <c r="F204" s="115"/>
      <c r="H204" s="81"/>
      <c r="J204" s="81"/>
      <c r="L204" s="81"/>
      <c r="N204" s="81"/>
      <c r="P204" s="266"/>
      <c r="Q204" s="10"/>
      <c r="R204"/>
      <c r="S204"/>
      <c r="T204" s="25" t="str">
        <f t="shared" si="116"/>
        <v/>
      </c>
      <c r="U204" s="25" t="e">
        <f t="shared" si="127"/>
        <v>#N/A</v>
      </c>
      <c r="V204" s="25" t="e">
        <f t="shared" si="128"/>
        <v>#N/A</v>
      </c>
      <c r="W204" s="45">
        <f t="shared" si="135"/>
        <v>0</v>
      </c>
      <c r="X204" s="45">
        <f t="shared" si="136"/>
        <v>0</v>
      </c>
      <c r="Y204" s="25" t="e">
        <f t="shared" si="129"/>
        <v>#N/A</v>
      </c>
      <c r="Z204" s="25" t="e">
        <f t="shared" si="130"/>
        <v>#N/A</v>
      </c>
      <c r="AA204" s="25" t="e">
        <f t="shared" si="131"/>
        <v>#N/A</v>
      </c>
      <c r="AB204" s="25" t="e">
        <f t="shared" si="132"/>
        <v>#N/A</v>
      </c>
      <c r="AC204" s="25" t="e">
        <f t="shared" si="133"/>
        <v>#N/A</v>
      </c>
      <c r="AD204" s="25" t="e">
        <f t="shared" si="134"/>
        <v>#N/A</v>
      </c>
    </row>
    <row r="205" spans="1:30" s="1" customFormat="1" x14ac:dyDescent="0.25">
      <c r="A205"/>
      <c r="B205"/>
      <c r="C205"/>
      <c r="E205" s="81"/>
      <c r="F205" s="115"/>
      <c r="H205" s="81"/>
      <c r="J205" s="81"/>
      <c r="L205" s="81"/>
      <c r="N205" s="81"/>
      <c r="P205"/>
      <c r="Q205" s="10"/>
      <c r="R205"/>
      <c r="S205"/>
      <c r="T205" s="25" t="str">
        <f t="shared" si="116"/>
        <v/>
      </c>
      <c r="U205" s="25" t="e">
        <f t="shared" si="127"/>
        <v>#N/A</v>
      </c>
      <c r="V205" s="25" t="e">
        <f t="shared" si="128"/>
        <v>#N/A</v>
      </c>
      <c r="W205" s="45">
        <f t="shared" si="135"/>
        <v>0</v>
      </c>
      <c r="X205" s="45">
        <f t="shared" si="136"/>
        <v>0</v>
      </c>
      <c r="Y205" s="25" t="e">
        <f t="shared" si="129"/>
        <v>#N/A</v>
      </c>
      <c r="Z205" s="25" t="e">
        <f t="shared" si="130"/>
        <v>#N/A</v>
      </c>
      <c r="AA205" s="25" t="e">
        <f t="shared" si="131"/>
        <v>#N/A</v>
      </c>
      <c r="AB205" s="25" t="e">
        <f t="shared" si="132"/>
        <v>#N/A</v>
      </c>
      <c r="AC205" s="25" t="e">
        <f t="shared" si="133"/>
        <v>#N/A</v>
      </c>
      <c r="AD205" s="25" t="e">
        <f t="shared" si="134"/>
        <v>#N/A</v>
      </c>
    </row>
    <row r="206" spans="1:30" s="1" customFormat="1" x14ac:dyDescent="0.25">
      <c r="A206"/>
      <c r="B206"/>
      <c r="C206"/>
      <c r="D206" s="136"/>
      <c r="E206" s="81"/>
      <c r="F206" s="115"/>
      <c r="H206" s="81"/>
      <c r="J206" s="81"/>
      <c r="L206" s="81"/>
      <c r="N206" s="81"/>
      <c r="P206" s="273"/>
      <c r="Q206" s="10"/>
      <c r="R206"/>
      <c r="S206"/>
      <c r="T206" s="25" t="str">
        <f t="shared" si="116"/>
        <v/>
      </c>
      <c r="U206" s="25" t="e">
        <f t="shared" si="127"/>
        <v>#N/A</v>
      </c>
      <c r="V206" s="25" t="e">
        <f t="shared" si="128"/>
        <v>#N/A</v>
      </c>
      <c r="W206" s="45">
        <f t="shared" si="135"/>
        <v>0</v>
      </c>
      <c r="X206" s="45">
        <f t="shared" si="136"/>
        <v>0</v>
      </c>
      <c r="Y206" s="25" t="e">
        <f t="shared" si="129"/>
        <v>#N/A</v>
      </c>
      <c r="Z206" s="25" t="e">
        <f t="shared" si="130"/>
        <v>#N/A</v>
      </c>
      <c r="AA206" s="25" t="e">
        <f t="shared" si="131"/>
        <v>#N/A</v>
      </c>
      <c r="AB206" s="25" t="e">
        <f t="shared" si="132"/>
        <v>#N/A</v>
      </c>
      <c r="AC206" s="25" t="e">
        <f t="shared" si="133"/>
        <v>#N/A</v>
      </c>
      <c r="AD206" s="25" t="e">
        <f t="shared" si="134"/>
        <v>#N/A</v>
      </c>
    </row>
    <row r="207" spans="1:30" s="1" customFormat="1" x14ac:dyDescent="0.25">
      <c r="A207"/>
      <c r="B207"/>
      <c r="C207"/>
      <c r="D207" s="136"/>
      <c r="E207" s="81"/>
      <c r="F207" s="115"/>
      <c r="H207" s="81"/>
      <c r="J207" s="81"/>
      <c r="L207" s="81"/>
      <c r="N207" s="81"/>
      <c r="P207" s="273"/>
      <c r="Q207" s="10"/>
      <c r="R207"/>
      <c r="S207"/>
      <c r="T207" s="25" t="str">
        <f t="shared" si="116"/>
        <v/>
      </c>
      <c r="U207" s="25" t="e">
        <f t="shared" si="127"/>
        <v>#N/A</v>
      </c>
      <c r="V207" s="25" t="e">
        <f t="shared" si="128"/>
        <v>#N/A</v>
      </c>
      <c r="W207" s="45">
        <f t="shared" si="135"/>
        <v>0</v>
      </c>
      <c r="X207" s="45">
        <f t="shared" si="136"/>
        <v>0</v>
      </c>
      <c r="Y207" s="25" t="e">
        <f t="shared" si="129"/>
        <v>#N/A</v>
      </c>
      <c r="Z207" s="25" t="e">
        <f t="shared" si="130"/>
        <v>#N/A</v>
      </c>
      <c r="AA207" s="25" t="e">
        <f t="shared" si="131"/>
        <v>#N/A</v>
      </c>
      <c r="AB207" s="25" t="e">
        <f t="shared" si="132"/>
        <v>#N/A</v>
      </c>
      <c r="AC207" s="25" t="e">
        <f t="shared" si="133"/>
        <v>#N/A</v>
      </c>
      <c r="AD207" s="25" t="e">
        <f t="shared" si="134"/>
        <v>#N/A</v>
      </c>
    </row>
    <row r="208" spans="1:30" s="1" customFormat="1" ht="30" x14ac:dyDescent="0.25">
      <c r="A208" s="7" t="s">
        <v>18</v>
      </c>
      <c r="B208" s="7" t="s">
        <v>19</v>
      </c>
      <c r="C208" s="7" t="s">
        <v>29</v>
      </c>
      <c r="D208" s="17" t="s">
        <v>4</v>
      </c>
      <c r="E208" s="70"/>
      <c r="F208" s="232" t="s">
        <v>454</v>
      </c>
      <c r="G208" s="67" t="s">
        <v>101</v>
      </c>
      <c r="H208" s="70"/>
      <c r="I208" s="67" t="s">
        <v>5</v>
      </c>
      <c r="J208" s="70"/>
      <c r="K208" s="67" t="s">
        <v>6</v>
      </c>
      <c r="L208" s="70"/>
      <c r="M208" s="218" t="s">
        <v>7</v>
      </c>
      <c r="N208" s="70"/>
      <c r="O208" s="89" t="s">
        <v>8</v>
      </c>
      <c r="P208" s="9" t="s">
        <v>20</v>
      </c>
      <c r="Q208" s="10"/>
      <c r="R208"/>
      <c r="S208"/>
      <c r="T208" s="25" t="str">
        <f t="shared" si="116"/>
        <v>Product</v>
      </c>
      <c r="U208" s="25" t="e">
        <f t="shared" si="127"/>
        <v>#N/A</v>
      </c>
      <c r="V208" s="25" t="e">
        <f t="shared" si="128"/>
        <v>#N/A</v>
      </c>
      <c r="W208" s="45" t="e">
        <f t="shared" si="135"/>
        <v>#VALUE!</v>
      </c>
      <c r="X208" s="45" t="e">
        <f t="shared" si="136"/>
        <v>#VALUE!</v>
      </c>
      <c r="Y208" s="25" t="e">
        <f t="shared" si="129"/>
        <v>#N/A</v>
      </c>
      <c r="Z208" s="25" t="e">
        <f t="shared" si="130"/>
        <v>#N/A</v>
      </c>
      <c r="AA208" s="25" t="e">
        <f t="shared" si="131"/>
        <v>#N/A</v>
      </c>
      <c r="AB208" s="25" t="e">
        <f t="shared" si="132"/>
        <v>#N/A</v>
      </c>
      <c r="AC208" s="25" t="e">
        <f t="shared" si="133"/>
        <v>#N/A</v>
      </c>
      <c r="AD208" s="25" t="e">
        <f t="shared" si="134"/>
        <v>#N/A</v>
      </c>
    </row>
    <row r="209" spans="1:30" s="1" customFormat="1" x14ac:dyDescent="0.25">
      <c r="A209" s="338">
        <v>46132</v>
      </c>
      <c r="B209" s="338" t="s">
        <v>443</v>
      </c>
      <c r="C209" s="339" t="s">
        <v>83</v>
      </c>
      <c r="D209" s="340">
        <v>1171</v>
      </c>
      <c r="E209" s="389">
        <f t="shared" ref="E209:E236" si="137">IF(+(IF(D209&lt;U209,0,IF(D209&gt;V209,0,1)))=1,1,0)</f>
        <v>0</v>
      </c>
      <c r="F209" s="342">
        <v>338.4</v>
      </c>
      <c r="G209" s="345">
        <v>340</v>
      </c>
      <c r="H209" s="390">
        <f t="shared" ref="H209:H230" si="138">IF(+(IF(G209&lt;W209,0,IF(G209&gt;X209,0,1)))=1,1,0)</f>
        <v>1</v>
      </c>
      <c r="I209" s="336">
        <v>2.0979999999999999</v>
      </c>
      <c r="J209" s="343">
        <f t="shared" ref="J209:J213" si="139">IF(+(IF(I209&lt;Y209,0,IF(I209&gt;Z209,0,1)))=1,1,0)</f>
        <v>1</v>
      </c>
      <c r="K209" s="346"/>
      <c r="L209" s="48"/>
      <c r="M209" s="85">
        <v>9</v>
      </c>
      <c r="N209" s="47">
        <f t="shared" ref="N209" si="140">IF(+(IF(M209&lt;AC209,0,IF(M209&gt;AD209,0,1)))=1,1,0)</f>
        <v>1</v>
      </c>
      <c r="O209" s="90"/>
      <c r="P209" s="278">
        <f t="shared" ref="P209" si="141">IF(+(IF(D209&lt;U209,0,IF(D209&gt;V209,0,1)))+(IF(G209&lt;W209,0,IF(G209&gt;X209,0,1)))+(IF(I209&lt;Y209,0,IF(I209&gt;Z209,0,1)))+(IF(K209&lt;AA209,0,IF(K209&gt;AB209,0,1)))+(IF(M209&lt;AC209,0,IF(M209&gt;AD209,0,1)))=5,1,0)</f>
        <v>0</v>
      </c>
      <c r="Q209" s="10"/>
      <c r="R209"/>
      <c r="S209"/>
      <c r="T209" s="25" t="str">
        <f t="shared" si="116"/>
        <v>STAG8</v>
      </c>
      <c r="U209" s="25">
        <f t="shared" si="127"/>
        <v>0</v>
      </c>
      <c r="V209" s="25">
        <f t="shared" si="128"/>
        <v>1080</v>
      </c>
      <c r="W209" s="45">
        <f t="shared" si="135"/>
        <v>307.63636363636357</v>
      </c>
      <c r="X209" s="45">
        <f t="shared" si="136"/>
        <v>372.24</v>
      </c>
      <c r="Y209" s="25">
        <f t="shared" si="129"/>
        <v>1.8</v>
      </c>
      <c r="Z209" s="25">
        <f t="shared" si="130"/>
        <v>2.7</v>
      </c>
      <c r="AA209" s="25">
        <f t="shared" si="131"/>
        <v>0</v>
      </c>
      <c r="AB209" s="25">
        <f t="shared" si="132"/>
        <v>5</v>
      </c>
      <c r="AC209" s="25">
        <f t="shared" si="133"/>
        <v>1</v>
      </c>
      <c r="AD209" s="25">
        <f t="shared" si="134"/>
        <v>11</v>
      </c>
    </row>
    <row r="210" spans="1:30" s="1" customFormat="1" ht="15.75" customHeight="1" x14ac:dyDescent="0.25">
      <c r="A210" s="338">
        <v>46134</v>
      </c>
      <c r="B210" s="338" t="s">
        <v>440</v>
      </c>
      <c r="C210" s="339" t="s">
        <v>71</v>
      </c>
      <c r="D210" s="340">
        <v>533</v>
      </c>
      <c r="E210" s="389">
        <f t="shared" si="137"/>
        <v>1</v>
      </c>
      <c r="F210" s="342">
        <v>198.8</v>
      </c>
      <c r="G210" s="345">
        <v>200</v>
      </c>
      <c r="H210" s="390">
        <f t="shared" si="138"/>
        <v>1</v>
      </c>
      <c r="I210" s="84">
        <v>1.62</v>
      </c>
      <c r="J210" s="48">
        <f t="shared" si="139"/>
        <v>0</v>
      </c>
      <c r="K210" s="337">
        <v>0</v>
      </c>
      <c r="L210" s="343">
        <f t="shared" ref="L210:L228" si="142">IF(+(IF(K210&lt;AA209,0,IF(K210&gt;AB209,0,1)))=1,1,0)</f>
        <v>1</v>
      </c>
      <c r="M210" s="85">
        <v>5</v>
      </c>
      <c r="N210" s="47">
        <f t="shared" ref="N210" si="143">IF(+(IF(M210&lt;AC210,0,IF(M210&gt;AD210,0,1)))=1,1,0)</f>
        <v>1</v>
      </c>
      <c r="O210" s="90"/>
      <c r="P210" s="278">
        <f t="shared" ref="P210" si="144">IF(+(IF(D210&lt;U210,0,IF(D210&gt;V210,0,1)))+(IF(G210&lt;W210,0,IF(G210&gt;X210,0,1)))+(IF(I210&lt;Y210,0,IF(I210&gt;Z210,0,1)))+(IF(K210&lt;AA210,0,IF(K210&gt;AB210,0,1)))+(IF(M210&lt;AC210,0,IF(M210&gt;AD210,0,1)))=5,1,0)</f>
        <v>0</v>
      </c>
      <c r="Q210" s="10"/>
      <c r="R210"/>
      <c r="S210"/>
      <c r="T210" s="25" t="str">
        <f t="shared" si="116"/>
        <v>CARIB4</v>
      </c>
      <c r="U210" s="25">
        <f t="shared" si="127"/>
        <v>0</v>
      </c>
      <c r="V210" s="25">
        <f t="shared" si="128"/>
        <v>1080</v>
      </c>
      <c r="W210" s="45">
        <f t="shared" si="135"/>
        <v>180.72727272727272</v>
      </c>
      <c r="X210" s="45">
        <f t="shared" si="136"/>
        <v>218.68000000000004</v>
      </c>
      <c r="Y210" s="25">
        <f t="shared" si="129"/>
        <v>1.7</v>
      </c>
      <c r="Z210" s="25">
        <f t="shared" si="130"/>
        <v>2.5</v>
      </c>
      <c r="AA210" s="25">
        <f t="shared" si="131"/>
        <v>0</v>
      </c>
      <c r="AB210" s="25">
        <f t="shared" si="132"/>
        <v>5</v>
      </c>
      <c r="AC210" s="25">
        <f t="shared" si="133"/>
        <v>1</v>
      </c>
      <c r="AD210" s="25">
        <f t="shared" si="134"/>
        <v>8</v>
      </c>
    </row>
    <row r="211" spans="1:30" s="1" customFormat="1" x14ac:dyDescent="0.25">
      <c r="A211" s="338">
        <v>46135</v>
      </c>
      <c r="B211" s="338" t="s">
        <v>482</v>
      </c>
      <c r="C211" s="339" t="s">
        <v>75</v>
      </c>
      <c r="D211" s="340">
        <v>2039</v>
      </c>
      <c r="E211" s="389">
        <f t="shared" si="137"/>
        <v>0</v>
      </c>
      <c r="F211" s="342">
        <v>397.6</v>
      </c>
      <c r="G211" s="345">
        <f>327+70</f>
        <v>397</v>
      </c>
      <c r="H211" s="390">
        <f t="shared" si="138"/>
        <v>1</v>
      </c>
      <c r="I211" s="84">
        <v>1.9</v>
      </c>
      <c r="J211" s="48">
        <f t="shared" si="139"/>
        <v>1</v>
      </c>
      <c r="K211" s="337">
        <v>0</v>
      </c>
      <c r="L211" s="343">
        <f t="shared" si="142"/>
        <v>1</v>
      </c>
      <c r="M211" s="85">
        <v>5</v>
      </c>
      <c r="N211" s="47">
        <f t="shared" ref="N211" si="145">IF(+(IF(M211&lt;AC211,0,IF(M211&gt;AD211,0,1)))=1,1,0)</f>
        <v>1</v>
      </c>
      <c r="O211" s="90"/>
      <c r="P211" s="278">
        <f t="shared" ref="P211" si="146">IF(+(IF(D211&lt;U211,0,IF(D211&gt;V211,0,1)))+(IF(G211&lt;W211,0,IF(G211&gt;X211,0,1)))+(IF(I211&lt;Y211,0,IF(I211&gt;Z211,0,1)))+(IF(K211&lt;AA211,0,IF(K211&gt;AB211,0,1)))+(IF(M211&lt;AC211,0,IF(M211&gt;AD211,0,1)))=5,1,0)</f>
        <v>0</v>
      </c>
      <c r="Q211" s="10"/>
      <c r="R211"/>
      <c r="S211"/>
      <c r="T211" s="25" t="str">
        <f t="shared" si="116"/>
        <v>CARIB8</v>
      </c>
      <c r="U211" s="25">
        <f t="shared" si="127"/>
        <v>0</v>
      </c>
      <c r="V211" s="25">
        <f t="shared" si="128"/>
        <v>1080</v>
      </c>
      <c r="W211" s="45">
        <f t="shared" si="135"/>
        <v>361.45454545454544</v>
      </c>
      <c r="X211" s="45">
        <f t="shared" si="136"/>
        <v>437.36000000000007</v>
      </c>
      <c r="Y211" s="25">
        <f t="shared" si="129"/>
        <v>1.7</v>
      </c>
      <c r="Z211" s="25">
        <f t="shared" si="130"/>
        <v>2.5</v>
      </c>
      <c r="AA211" s="25">
        <f t="shared" si="131"/>
        <v>0</v>
      </c>
      <c r="AB211" s="25">
        <f t="shared" si="132"/>
        <v>5</v>
      </c>
      <c r="AC211" s="25">
        <f t="shared" si="133"/>
        <v>1</v>
      </c>
      <c r="AD211" s="25">
        <f t="shared" si="134"/>
        <v>8</v>
      </c>
    </row>
    <row r="212" spans="1:30" s="1" customFormat="1" x14ac:dyDescent="0.25">
      <c r="A212" s="338">
        <v>46136</v>
      </c>
      <c r="B212" s="338" t="s">
        <v>453</v>
      </c>
      <c r="C212" s="339" t="s">
        <v>79</v>
      </c>
      <c r="D212" s="340">
        <v>450</v>
      </c>
      <c r="E212" s="389">
        <f t="shared" si="137"/>
        <v>1</v>
      </c>
      <c r="F212" s="342">
        <v>163.19999999999999</v>
      </c>
      <c r="G212" s="345">
        <v>165</v>
      </c>
      <c r="H212" s="390">
        <f t="shared" si="138"/>
        <v>1</v>
      </c>
      <c r="I212" s="84">
        <v>1.6579999999999999</v>
      </c>
      <c r="J212" s="48">
        <f t="shared" si="139"/>
        <v>0</v>
      </c>
      <c r="K212" s="337">
        <v>1.4</v>
      </c>
      <c r="L212" s="343">
        <f t="shared" si="142"/>
        <v>1</v>
      </c>
      <c r="M212" s="85">
        <v>11</v>
      </c>
      <c r="N212" s="47">
        <f t="shared" ref="N212" si="147">IF(+(IF(M212&lt;AC212,0,IF(M212&gt;AD212,0,1)))=1,1,0)</f>
        <v>1</v>
      </c>
      <c r="O212" s="90"/>
      <c r="P212" s="278">
        <f t="shared" ref="P212" si="148">IF(+(IF(D212&lt;U212,0,IF(D212&gt;V212,0,1)))+(IF(G212&lt;W212,0,IF(G212&gt;X212,0,1)))+(IF(I212&lt;Y212,0,IF(I212&gt;Z212,0,1)))+(IF(K212&lt;AA212,0,IF(K212&gt;AB212,0,1)))+(IF(M212&lt;AC212,0,IF(M212&gt;AD212,0,1)))=5,1,0)</f>
        <v>0</v>
      </c>
      <c r="Q212" s="10"/>
      <c r="R212"/>
      <c r="S212"/>
      <c r="T212" s="25" t="str">
        <f t="shared" si="116"/>
        <v>STAG4</v>
      </c>
      <c r="U212" s="25">
        <f t="shared" si="127"/>
        <v>0</v>
      </c>
      <c r="V212" s="25">
        <f t="shared" si="128"/>
        <v>1080</v>
      </c>
      <c r="W212" s="45">
        <f t="shared" si="135"/>
        <v>148.36363636363635</v>
      </c>
      <c r="X212" s="45">
        <f t="shared" si="136"/>
        <v>179.52</v>
      </c>
      <c r="Y212" s="25">
        <f t="shared" si="129"/>
        <v>1.8</v>
      </c>
      <c r="Z212" s="25">
        <f t="shared" si="130"/>
        <v>2.7</v>
      </c>
      <c r="AA212" s="25">
        <f t="shared" si="131"/>
        <v>0</v>
      </c>
      <c r="AB212" s="25">
        <f t="shared" si="132"/>
        <v>5</v>
      </c>
      <c r="AC212" s="25">
        <f t="shared" si="133"/>
        <v>1</v>
      </c>
      <c r="AD212" s="25">
        <f t="shared" si="134"/>
        <v>11</v>
      </c>
    </row>
    <row r="213" spans="1:30" s="1" customFormat="1" x14ac:dyDescent="0.25">
      <c r="A213" s="338">
        <v>46137</v>
      </c>
      <c r="B213" s="338" t="s">
        <v>450</v>
      </c>
      <c r="C213" s="339" t="s">
        <v>79</v>
      </c>
      <c r="D213" s="340">
        <v>653</v>
      </c>
      <c r="E213" s="389">
        <f t="shared" si="137"/>
        <v>1</v>
      </c>
      <c r="F213" s="342">
        <v>163.19999999999999</v>
      </c>
      <c r="G213" s="345">
        <v>164</v>
      </c>
      <c r="H213" s="390">
        <f t="shared" si="138"/>
        <v>1</v>
      </c>
      <c r="I213" s="84">
        <v>2.0099999999999998</v>
      </c>
      <c r="J213" s="48">
        <f t="shared" si="139"/>
        <v>1</v>
      </c>
      <c r="K213" s="337">
        <v>1.4</v>
      </c>
      <c r="L213" s="343">
        <f t="shared" si="142"/>
        <v>1</v>
      </c>
      <c r="M213" s="85">
        <v>11</v>
      </c>
      <c r="N213" s="47">
        <f t="shared" ref="N213" si="149">IF(+(IF(M213&lt;AC213,0,IF(M213&gt;AD213,0,1)))=1,1,0)</f>
        <v>1</v>
      </c>
      <c r="O213" s="90"/>
      <c r="P213" s="278">
        <f t="shared" ref="P213" si="150">IF(+(IF(D213&lt;U213,0,IF(D213&gt;V213,0,1)))+(IF(G213&lt;W213,0,IF(G213&gt;X213,0,1)))+(IF(I213&lt;Y213,0,IF(I213&gt;Z213,0,1)))+(IF(K213&lt;AA213,0,IF(K213&gt;AB213,0,1)))+(IF(M213&lt;AC213,0,IF(M213&gt;AD213,0,1)))=5,1,0)</f>
        <v>1</v>
      </c>
      <c r="Q213" s="10"/>
      <c r="R213"/>
      <c r="S213"/>
      <c r="T213" s="25" t="str">
        <f t="shared" si="116"/>
        <v>STAG4</v>
      </c>
      <c r="U213" s="25">
        <f t="shared" si="127"/>
        <v>0</v>
      </c>
      <c r="V213" s="25">
        <f t="shared" si="128"/>
        <v>1080</v>
      </c>
      <c r="W213" s="45">
        <f t="shared" si="135"/>
        <v>148.36363636363635</v>
      </c>
      <c r="X213" s="45">
        <f t="shared" si="136"/>
        <v>179.52</v>
      </c>
      <c r="Y213" s="25">
        <f t="shared" si="129"/>
        <v>1.8</v>
      </c>
      <c r="Z213" s="25">
        <f t="shared" si="130"/>
        <v>2.7</v>
      </c>
      <c r="AA213" s="25">
        <f t="shared" si="131"/>
        <v>0</v>
      </c>
      <c r="AB213" s="25">
        <f t="shared" si="132"/>
        <v>5</v>
      </c>
      <c r="AC213" s="25">
        <f t="shared" si="133"/>
        <v>1</v>
      </c>
      <c r="AD213" s="25">
        <f t="shared" si="134"/>
        <v>11</v>
      </c>
    </row>
    <row r="214" spans="1:30" s="1" customFormat="1" x14ac:dyDescent="0.25">
      <c r="A214" s="338">
        <v>46138</v>
      </c>
      <c r="B214" s="338" t="s">
        <v>451</v>
      </c>
      <c r="C214" s="339" t="s">
        <v>75</v>
      </c>
      <c r="D214" s="340">
        <v>1858</v>
      </c>
      <c r="E214" s="389">
        <f t="shared" si="137"/>
        <v>0</v>
      </c>
      <c r="F214" s="342">
        <v>456.8</v>
      </c>
      <c r="G214" s="345">
        <v>457</v>
      </c>
      <c r="H214" s="390">
        <f t="shared" si="138"/>
        <v>1</v>
      </c>
      <c r="I214" s="84">
        <v>2.31</v>
      </c>
      <c r="J214" s="48">
        <f t="shared" ref="J214:J218" si="151">IF(+(IF(I214&lt;Y214,0,IF(I214&gt;Z214,0,1)))=1,1,0)</f>
        <v>1</v>
      </c>
      <c r="K214" s="337">
        <v>1.2</v>
      </c>
      <c r="L214" s="343">
        <f t="shared" si="142"/>
        <v>1</v>
      </c>
      <c r="M214" s="85">
        <v>6</v>
      </c>
      <c r="N214" s="47">
        <f t="shared" ref="N214:N215" si="152">IF(+(IF(M214&lt;AC214,0,IF(M214&gt;AD214,0,1)))=1,1,0)</f>
        <v>1</v>
      </c>
      <c r="O214" s="90"/>
      <c r="P214" s="278">
        <f t="shared" ref="P214:P215" si="153">IF(+(IF(D214&lt;U214,0,IF(D214&gt;V214,0,1)))+(IF(G214&lt;W214,0,IF(G214&gt;X214,0,1)))+(IF(I214&lt;Y214,0,IF(I214&gt;Z214,0,1)))+(IF(K214&lt;AA214,0,IF(K214&gt;AB214,0,1)))+(IF(M214&lt;AC214,0,IF(M214&gt;AD214,0,1)))=5,1,0)</f>
        <v>0</v>
      </c>
      <c r="Q214" s="10"/>
      <c r="R214"/>
      <c r="S214"/>
      <c r="T214" s="25" t="str">
        <f t="shared" si="116"/>
        <v>CARIB8</v>
      </c>
      <c r="U214" s="25">
        <f t="shared" si="127"/>
        <v>0</v>
      </c>
      <c r="V214" s="25">
        <f t="shared" si="128"/>
        <v>1080</v>
      </c>
      <c r="W214" s="45">
        <f t="shared" si="135"/>
        <v>415.27272727272725</v>
      </c>
      <c r="X214" s="45">
        <f t="shared" si="136"/>
        <v>502.48000000000008</v>
      </c>
      <c r="Y214" s="25">
        <f t="shared" si="129"/>
        <v>1.7</v>
      </c>
      <c r="Z214" s="25">
        <f t="shared" si="130"/>
        <v>2.5</v>
      </c>
      <c r="AA214" s="25">
        <f t="shared" si="131"/>
        <v>0</v>
      </c>
      <c r="AB214" s="25">
        <f t="shared" si="132"/>
        <v>5</v>
      </c>
      <c r="AC214" s="25">
        <f t="shared" si="133"/>
        <v>1</v>
      </c>
      <c r="AD214" s="25">
        <f t="shared" si="134"/>
        <v>8</v>
      </c>
    </row>
    <row r="215" spans="1:30" s="1" customFormat="1" x14ac:dyDescent="0.25">
      <c r="A215" s="338">
        <v>46139</v>
      </c>
      <c r="B215" s="338" t="s">
        <v>438</v>
      </c>
      <c r="C215" s="339" t="s">
        <v>75</v>
      </c>
      <c r="D215" s="340">
        <v>1081</v>
      </c>
      <c r="E215" s="389">
        <f t="shared" si="137"/>
        <v>0</v>
      </c>
      <c r="F215" s="342">
        <v>304.8</v>
      </c>
      <c r="G215" s="345">
        <v>307</v>
      </c>
      <c r="H215" s="390">
        <f t="shared" si="138"/>
        <v>1</v>
      </c>
      <c r="I215" s="84">
        <v>2.41</v>
      </c>
      <c r="J215" s="48">
        <f t="shared" si="151"/>
        <v>1</v>
      </c>
      <c r="K215" s="337">
        <v>1.87</v>
      </c>
      <c r="L215" s="343">
        <f t="shared" si="142"/>
        <v>1</v>
      </c>
      <c r="M215" s="85">
        <v>8</v>
      </c>
      <c r="N215" s="47">
        <f t="shared" si="152"/>
        <v>1</v>
      </c>
      <c r="O215" s="90"/>
      <c r="P215" s="278">
        <f t="shared" si="153"/>
        <v>0</v>
      </c>
      <c r="Q215" s="10"/>
      <c r="R215"/>
      <c r="S215"/>
      <c r="T215" s="25" t="str">
        <f t="shared" si="116"/>
        <v>CARIB8</v>
      </c>
      <c r="U215" s="25">
        <f t="shared" si="127"/>
        <v>0</v>
      </c>
      <c r="V215" s="25">
        <f t="shared" si="128"/>
        <v>1080</v>
      </c>
      <c r="W215" s="45">
        <f t="shared" si="135"/>
        <v>277.09090909090907</v>
      </c>
      <c r="X215" s="45">
        <f t="shared" si="136"/>
        <v>335.28000000000003</v>
      </c>
      <c r="Y215" s="25">
        <f t="shared" si="129"/>
        <v>1.7</v>
      </c>
      <c r="Z215" s="25">
        <f t="shared" si="130"/>
        <v>2.5</v>
      </c>
      <c r="AA215" s="25">
        <f t="shared" si="131"/>
        <v>0</v>
      </c>
      <c r="AB215" s="25">
        <f t="shared" si="132"/>
        <v>5</v>
      </c>
      <c r="AC215" s="25">
        <f t="shared" si="133"/>
        <v>1</v>
      </c>
      <c r="AD215" s="25">
        <f t="shared" si="134"/>
        <v>8</v>
      </c>
    </row>
    <row r="216" spans="1:30" s="1" customFormat="1" x14ac:dyDescent="0.25">
      <c r="A216" s="338">
        <v>46140</v>
      </c>
      <c r="B216" s="338" t="s">
        <v>449</v>
      </c>
      <c r="C216" s="339" t="s">
        <v>71</v>
      </c>
      <c r="D216" s="340">
        <v>493</v>
      </c>
      <c r="E216" s="389">
        <f t="shared" si="137"/>
        <v>1</v>
      </c>
      <c r="F216" s="342">
        <v>152.5</v>
      </c>
      <c r="G216" s="345">
        <v>155</v>
      </c>
      <c r="H216" s="390">
        <f t="shared" si="138"/>
        <v>1</v>
      </c>
      <c r="I216" s="84">
        <v>2.41</v>
      </c>
      <c r="J216" s="48">
        <f t="shared" si="151"/>
        <v>1</v>
      </c>
      <c r="K216" s="337">
        <v>1.87</v>
      </c>
      <c r="L216" s="343">
        <f t="shared" si="142"/>
        <v>1</v>
      </c>
      <c r="M216" s="85">
        <v>9</v>
      </c>
      <c r="N216" s="47">
        <f t="shared" ref="N216" si="154">IF(+(IF(M216&lt;AC216,0,IF(M216&gt;AD216,0,1)))=1,1,0)</f>
        <v>0</v>
      </c>
      <c r="O216" s="90"/>
      <c r="P216" s="278">
        <f t="shared" ref="P216:P231" si="155">IF(+(IF(D216&lt;U216,0,IF(D216&gt;V216,0,1)))+(IF(G216&lt;W216,0,IF(G216&gt;X216,0,1)))+(IF(I216&lt;Y216,0,IF(I216&gt;Z216,0,1)))+(IF(K216&lt;AA216,0,IF(K216&gt;AB216,0,1)))+(IF(M216&lt;AC216,0,IF(M216&gt;AD216,0,1)))=5,1,0)</f>
        <v>0</v>
      </c>
      <c r="Q216" s="10"/>
      <c r="R216"/>
      <c r="S216"/>
      <c r="T216" s="25" t="str">
        <f t="shared" si="116"/>
        <v>CARIB4</v>
      </c>
      <c r="U216" s="25">
        <f t="shared" si="127"/>
        <v>0</v>
      </c>
      <c r="V216" s="25">
        <f t="shared" si="128"/>
        <v>1080</v>
      </c>
      <c r="W216" s="45">
        <f t="shared" si="135"/>
        <v>138.63636363636363</v>
      </c>
      <c r="X216" s="45">
        <f t="shared" si="136"/>
        <v>167.75</v>
      </c>
      <c r="Y216" s="25">
        <f t="shared" si="129"/>
        <v>1.7</v>
      </c>
      <c r="Z216" s="25">
        <f t="shared" si="130"/>
        <v>2.5</v>
      </c>
      <c r="AA216" s="25">
        <f t="shared" si="131"/>
        <v>0</v>
      </c>
      <c r="AB216" s="25">
        <f t="shared" si="132"/>
        <v>5</v>
      </c>
      <c r="AC216" s="25">
        <f t="shared" si="133"/>
        <v>1</v>
      </c>
      <c r="AD216" s="25">
        <f t="shared" si="134"/>
        <v>8</v>
      </c>
    </row>
    <row r="217" spans="1:30" s="1" customFormat="1" x14ac:dyDescent="0.25">
      <c r="A217" s="338">
        <v>46141</v>
      </c>
      <c r="B217" s="338" t="s">
        <v>444</v>
      </c>
      <c r="C217" s="339" t="s">
        <v>99</v>
      </c>
      <c r="D217" s="340">
        <v>1320</v>
      </c>
      <c r="E217" s="389">
        <f t="shared" si="137"/>
        <v>0</v>
      </c>
      <c r="F217" s="342">
        <v>461</v>
      </c>
      <c r="G217" s="345">
        <v>460.8</v>
      </c>
      <c r="H217" s="390">
        <f t="shared" si="138"/>
        <v>1</v>
      </c>
      <c r="I217" s="84">
        <v>3.45</v>
      </c>
      <c r="J217" s="48">
        <f t="shared" si="151"/>
        <v>1</v>
      </c>
      <c r="K217" s="337">
        <v>1.4</v>
      </c>
      <c r="L217" s="343">
        <f t="shared" si="142"/>
        <v>1</v>
      </c>
      <c r="M217" s="85">
        <v>6</v>
      </c>
      <c r="N217" s="47">
        <f t="shared" ref="N217:N222" si="156">IF(+(IF(M217&lt;AC217,0,IF(M217&gt;AD217,0,1)))=1,1,0)</f>
        <v>1</v>
      </c>
      <c r="O217" s="90"/>
      <c r="P217" s="278">
        <f t="shared" si="155"/>
        <v>0</v>
      </c>
      <c r="Q217" s="10"/>
      <c r="R217"/>
      <c r="S217"/>
      <c r="T217" s="25" t="str">
        <f t="shared" si="116"/>
        <v>GUINNESS8</v>
      </c>
      <c r="U217" s="25">
        <f t="shared" si="127"/>
        <v>0</v>
      </c>
      <c r="V217" s="25">
        <f t="shared" si="128"/>
        <v>1080</v>
      </c>
      <c r="W217" s="45">
        <f t="shared" si="135"/>
        <v>419.09090909090907</v>
      </c>
      <c r="X217" s="45">
        <f t="shared" si="136"/>
        <v>507.1</v>
      </c>
      <c r="Y217" s="25">
        <f t="shared" si="129"/>
        <v>3</v>
      </c>
      <c r="Z217" s="25">
        <f t="shared" si="130"/>
        <v>5</v>
      </c>
      <c r="AA217" s="25">
        <f t="shared" si="131"/>
        <v>0</v>
      </c>
      <c r="AB217" s="25">
        <f t="shared" si="132"/>
        <v>5</v>
      </c>
      <c r="AC217" s="25">
        <f t="shared" si="133"/>
        <v>1</v>
      </c>
      <c r="AD217" s="25">
        <f t="shared" si="134"/>
        <v>6</v>
      </c>
    </row>
    <row r="218" spans="1:30" s="1" customFormat="1" x14ac:dyDescent="0.25">
      <c r="A218" s="338">
        <v>46141</v>
      </c>
      <c r="B218" s="338" t="s">
        <v>447</v>
      </c>
      <c r="C218" s="339" t="s">
        <v>93</v>
      </c>
      <c r="D218" s="340">
        <v>222</v>
      </c>
      <c r="E218" s="389">
        <f t="shared" si="137"/>
        <v>1</v>
      </c>
      <c r="F218" s="342">
        <v>115.2</v>
      </c>
      <c r="G218" s="345">
        <v>117</v>
      </c>
      <c r="H218" s="390">
        <f t="shared" si="138"/>
        <v>1</v>
      </c>
      <c r="I218" s="84">
        <v>3.41</v>
      </c>
      <c r="J218" s="48">
        <f t="shared" si="151"/>
        <v>1</v>
      </c>
      <c r="K218" s="337">
        <v>1.4</v>
      </c>
      <c r="L218" s="343">
        <f t="shared" si="142"/>
        <v>1</v>
      </c>
      <c r="M218" s="85">
        <v>6</v>
      </c>
      <c r="N218" s="47">
        <f t="shared" si="156"/>
        <v>1</v>
      </c>
      <c r="O218" s="90"/>
      <c r="P218" s="278">
        <f t="shared" si="155"/>
        <v>1</v>
      </c>
      <c r="Q218" s="10"/>
      <c r="R218"/>
      <c r="S218"/>
      <c r="T218" s="25" t="str">
        <f t="shared" si="116"/>
        <v>GUINNESS2</v>
      </c>
      <c r="U218" s="25">
        <f t="shared" si="127"/>
        <v>0</v>
      </c>
      <c r="V218" s="25">
        <f t="shared" si="128"/>
        <v>1080</v>
      </c>
      <c r="W218" s="45">
        <f t="shared" si="135"/>
        <v>104.72727272727272</v>
      </c>
      <c r="X218" s="45">
        <f t="shared" si="136"/>
        <v>126.72000000000001</v>
      </c>
      <c r="Y218" s="25">
        <f t="shared" si="129"/>
        <v>3</v>
      </c>
      <c r="Z218" s="25">
        <f t="shared" si="130"/>
        <v>5</v>
      </c>
      <c r="AA218" s="25">
        <f t="shared" si="131"/>
        <v>0</v>
      </c>
      <c r="AB218" s="25">
        <f t="shared" si="132"/>
        <v>5</v>
      </c>
      <c r="AC218" s="25">
        <f t="shared" si="133"/>
        <v>1</v>
      </c>
      <c r="AD218" s="25">
        <f t="shared" si="134"/>
        <v>6</v>
      </c>
    </row>
    <row r="219" spans="1:30" s="1" customFormat="1" x14ac:dyDescent="0.25">
      <c r="A219" s="35">
        <v>46144</v>
      </c>
      <c r="B219" s="34" t="s">
        <v>448</v>
      </c>
      <c r="C219" s="34" t="s">
        <v>71</v>
      </c>
      <c r="D219" s="20">
        <v>471</v>
      </c>
      <c r="E219" s="107">
        <f t="shared" si="137"/>
        <v>1</v>
      </c>
      <c r="F219" s="91">
        <v>175.5</v>
      </c>
      <c r="G219" s="68">
        <v>177</v>
      </c>
      <c r="H219" s="73">
        <f t="shared" si="138"/>
        <v>1</v>
      </c>
      <c r="I219" s="84">
        <v>1.88</v>
      </c>
      <c r="J219" s="48">
        <f t="shared" ref="J219:J223" si="157">IF(+(IF(I219&lt;Y219,0,IF(I219&gt;Z219,0,1)))=1,1,0)</f>
        <v>1</v>
      </c>
      <c r="K219" s="94">
        <v>0</v>
      </c>
      <c r="L219" s="48">
        <f t="shared" si="142"/>
        <v>1</v>
      </c>
      <c r="M219" s="85">
        <v>7</v>
      </c>
      <c r="N219" s="47">
        <f t="shared" si="156"/>
        <v>1</v>
      </c>
      <c r="O219" s="90"/>
      <c r="P219" s="278">
        <f t="shared" si="155"/>
        <v>1</v>
      </c>
      <c r="Q219" s="10"/>
      <c r="R219"/>
      <c r="S219"/>
      <c r="T219" s="25" t="str">
        <f t="shared" si="116"/>
        <v>CARIB4</v>
      </c>
      <c r="U219" s="25">
        <f t="shared" si="127"/>
        <v>0</v>
      </c>
      <c r="V219" s="25">
        <f t="shared" si="128"/>
        <v>1080</v>
      </c>
      <c r="W219" s="45">
        <f t="shared" si="135"/>
        <v>159.54545454545453</v>
      </c>
      <c r="X219" s="45">
        <f t="shared" si="136"/>
        <v>193.05</v>
      </c>
      <c r="Y219" s="25">
        <f t="shared" si="129"/>
        <v>1.7</v>
      </c>
      <c r="Z219" s="25">
        <f t="shared" si="130"/>
        <v>2.5</v>
      </c>
      <c r="AA219" s="25">
        <f t="shared" si="131"/>
        <v>0</v>
      </c>
      <c r="AB219" s="25">
        <f t="shared" si="132"/>
        <v>5</v>
      </c>
      <c r="AC219" s="25">
        <f t="shared" si="133"/>
        <v>1</v>
      </c>
      <c r="AD219" s="25">
        <f t="shared" si="134"/>
        <v>8</v>
      </c>
    </row>
    <row r="220" spans="1:30" s="1" customFormat="1" x14ac:dyDescent="0.25">
      <c r="A220" s="35">
        <v>46145</v>
      </c>
      <c r="B220" s="34" t="s">
        <v>441</v>
      </c>
      <c r="C220" s="34" t="s">
        <v>71</v>
      </c>
      <c r="D220" s="20">
        <v>560</v>
      </c>
      <c r="E220" s="107">
        <f t="shared" si="137"/>
        <v>1</v>
      </c>
      <c r="F220" s="91">
        <v>175.5</v>
      </c>
      <c r="G220" s="68">
        <v>176</v>
      </c>
      <c r="H220" s="73">
        <f>IF(+(IF(G220&lt;W220,0,IF(G220&gt;X220,0,1)))=1,1,0)</f>
        <v>1</v>
      </c>
      <c r="I220" s="84">
        <v>2.41</v>
      </c>
      <c r="J220" s="48">
        <f t="shared" si="157"/>
        <v>1</v>
      </c>
      <c r="K220" s="94">
        <v>0</v>
      </c>
      <c r="L220" s="48">
        <f t="shared" si="142"/>
        <v>1</v>
      </c>
      <c r="M220" s="85">
        <v>8</v>
      </c>
      <c r="N220" s="47">
        <f t="shared" si="156"/>
        <v>1</v>
      </c>
      <c r="O220" s="90"/>
      <c r="P220" s="278">
        <f t="shared" si="155"/>
        <v>1</v>
      </c>
      <c r="Q220" s="10"/>
      <c r="R220"/>
      <c r="S220"/>
      <c r="T220" s="25" t="str">
        <f t="shared" si="116"/>
        <v>CARIB4</v>
      </c>
      <c r="U220" s="25">
        <f t="shared" si="127"/>
        <v>0</v>
      </c>
      <c r="V220" s="25">
        <f t="shared" si="128"/>
        <v>1080</v>
      </c>
      <c r="W220" s="45">
        <f t="shared" si="135"/>
        <v>159.54545454545453</v>
      </c>
      <c r="X220" s="45">
        <f t="shared" si="136"/>
        <v>193.05</v>
      </c>
      <c r="Y220" s="25">
        <f t="shared" si="129"/>
        <v>1.7</v>
      </c>
      <c r="Z220" s="25">
        <f t="shared" si="130"/>
        <v>2.5</v>
      </c>
      <c r="AA220" s="25">
        <f t="shared" si="131"/>
        <v>0</v>
      </c>
      <c r="AB220" s="25">
        <f t="shared" si="132"/>
        <v>5</v>
      </c>
      <c r="AC220" s="25">
        <f t="shared" si="133"/>
        <v>1</v>
      </c>
      <c r="AD220" s="25">
        <f t="shared" si="134"/>
        <v>8</v>
      </c>
    </row>
    <row r="221" spans="1:30" s="1" customFormat="1" x14ac:dyDescent="0.25">
      <c r="A221" s="35">
        <v>46146</v>
      </c>
      <c r="B221" s="34" t="s">
        <v>443</v>
      </c>
      <c r="C221" s="34" t="s">
        <v>75</v>
      </c>
      <c r="D221" s="20">
        <v>1213</v>
      </c>
      <c r="E221" s="107">
        <f t="shared" si="137"/>
        <v>0</v>
      </c>
      <c r="F221" s="91">
        <v>507.2</v>
      </c>
      <c r="G221" s="68">
        <v>510</v>
      </c>
      <c r="H221" s="73">
        <f t="shared" si="138"/>
        <v>1</v>
      </c>
      <c r="I221" s="84">
        <v>1.96</v>
      </c>
      <c r="J221" s="48">
        <f t="shared" si="157"/>
        <v>1</v>
      </c>
      <c r="K221" s="94">
        <v>1.7</v>
      </c>
      <c r="L221" s="48">
        <f t="shared" si="142"/>
        <v>1</v>
      </c>
      <c r="M221" s="85">
        <v>7</v>
      </c>
      <c r="N221" s="47">
        <f t="shared" si="156"/>
        <v>1</v>
      </c>
      <c r="O221" s="90"/>
      <c r="P221" s="278">
        <f t="shared" si="155"/>
        <v>0</v>
      </c>
      <c r="Q221" s="10"/>
      <c r="R221"/>
      <c r="S221"/>
      <c r="T221" s="25" t="str">
        <f t="shared" si="116"/>
        <v>CARIB8</v>
      </c>
      <c r="U221" s="25">
        <f t="shared" si="127"/>
        <v>0</v>
      </c>
      <c r="V221" s="25">
        <f t="shared" si="128"/>
        <v>1080</v>
      </c>
      <c r="W221" s="45">
        <f t="shared" si="135"/>
        <v>461.09090909090907</v>
      </c>
      <c r="X221" s="45">
        <f t="shared" si="136"/>
        <v>557.92000000000007</v>
      </c>
      <c r="Y221" s="25">
        <f t="shared" si="129"/>
        <v>1.7</v>
      </c>
      <c r="Z221" s="25">
        <f t="shared" si="130"/>
        <v>2.5</v>
      </c>
      <c r="AA221" s="25">
        <f t="shared" si="131"/>
        <v>0</v>
      </c>
      <c r="AB221" s="25">
        <f t="shared" si="132"/>
        <v>5</v>
      </c>
      <c r="AC221" s="25">
        <f t="shared" si="133"/>
        <v>1</v>
      </c>
      <c r="AD221" s="25">
        <f t="shared" si="134"/>
        <v>8</v>
      </c>
    </row>
    <row r="222" spans="1:30" s="1" customFormat="1" x14ac:dyDescent="0.25">
      <c r="A222" s="35">
        <v>46148</v>
      </c>
      <c r="B222" s="34" t="s">
        <v>483</v>
      </c>
      <c r="C222" s="34" t="s">
        <v>83</v>
      </c>
      <c r="D222" s="20">
        <v>1258</v>
      </c>
      <c r="E222" s="107">
        <f t="shared" si="137"/>
        <v>0</v>
      </c>
      <c r="F222" s="91">
        <v>338.4</v>
      </c>
      <c r="G222" s="68">
        <v>339</v>
      </c>
      <c r="H222" s="73">
        <f t="shared" si="138"/>
        <v>1</v>
      </c>
      <c r="I222" s="84">
        <v>2.06</v>
      </c>
      <c r="J222" s="48">
        <f t="shared" si="157"/>
        <v>1</v>
      </c>
      <c r="K222" s="94">
        <v>2.2000000000000002</v>
      </c>
      <c r="L222" s="48">
        <f t="shared" si="142"/>
        <v>1</v>
      </c>
      <c r="M222" s="85">
        <v>7</v>
      </c>
      <c r="N222" s="47">
        <f t="shared" si="156"/>
        <v>1</v>
      </c>
      <c r="O222" s="90"/>
      <c r="P222" s="278">
        <f t="shared" si="155"/>
        <v>0</v>
      </c>
      <c r="Q222" s="10"/>
      <c r="R222"/>
      <c r="S222"/>
      <c r="T222" s="25" t="str">
        <f t="shared" ref="T222:T285" si="158">LEFT(C222,9)</f>
        <v>STAG8</v>
      </c>
      <c r="U222" s="25">
        <f t="shared" si="127"/>
        <v>0</v>
      </c>
      <c r="V222" s="25">
        <f t="shared" si="128"/>
        <v>1080</v>
      </c>
      <c r="W222" s="45">
        <f t="shared" si="135"/>
        <v>307.63636363636357</v>
      </c>
      <c r="X222" s="45">
        <f t="shared" si="136"/>
        <v>372.24</v>
      </c>
      <c r="Y222" s="25">
        <f t="shared" si="129"/>
        <v>1.8</v>
      </c>
      <c r="Z222" s="25">
        <f t="shared" si="130"/>
        <v>2.7</v>
      </c>
      <c r="AA222" s="25">
        <f t="shared" si="131"/>
        <v>0</v>
      </c>
      <c r="AB222" s="25">
        <f t="shared" si="132"/>
        <v>5</v>
      </c>
      <c r="AC222" s="25">
        <f t="shared" si="133"/>
        <v>1</v>
      </c>
      <c r="AD222" s="25">
        <f t="shared" si="134"/>
        <v>11</v>
      </c>
    </row>
    <row r="223" spans="1:30" s="1" customFormat="1" ht="15.75" customHeight="1" x14ac:dyDescent="0.25">
      <c r="A223" s="35">
        <v>46149</v>
      </c>
      <c r="B223" s="34" t="s">
        <v>442</v>
      </c>
      <c r="C223" s="34" t="s">
        <v>83</v>
      </c>
      <c r="D223" s="20">
        <v>1095</v>
      </c>
      <c r="E223" s="107">
        <f t="shared" si="137"/>
        <v>0</v>
      </c>
      <c r="F223" s="91">
        <v>415.2</v>
      </c>
      <c r="G223" s="68">
        <v>417</v>
      </c>
      <c r="H223" s="73">
        <f t="shared" si="138"/>
        <v>1</v>
      </c>
      <c r="I223" s="84">
        <v>2.5099999999999998</v>
      </c>
      <c r="J223" s="48">
        <f t="shared" si="157"/>
        <v>1</v>
      </c>
      <c r="K223" s="94">
        <v>2.35</v>
      </c>
      <c r="L223" s="48">
        <f t="shared" si="142"/>
        <v>1</v>
      </c>
      <c r="M223" s="85">
        <v>11</v>
      </c>
      <c r="N223" s="47">
        <f t="shared" ref="N223:N228" si="159">IF(+(IF(M223&lt;AC223,0,IF(M223&gt;AD223,0,1)))=1,1,0)</f>
        <v>1</v>
      </c>
      <c r="O223" s="90"/>
      <c r="P223" s="278">
        <f t="shared" si="155"/>
        <v>0</v>
      </c>
      <c r="Q223" s="10"/>
      <c r="R223"/>
      <c r="S223"/>
      <c r="T223" s="25" t="str">
        <f t="shared" si="158"/>
        <v>STAG8</v>
      </c>
      <c r="U223" s="25">
        <f t="shared" si="127"/>
        <v>0</v>
      </c>
      <c r="V223" s="25">
        <f t="shared" si="128"/>
        <v>1080</v>
      </c>
      <c r="W223" s="45">
        <f t="shared" si="135"/>
        <v>377.45454545454544</v>
      </c>
      <c r="X223" s="45">
        <f t="shared" si="136"/>
        <v>456.72</v>
      </c>
      <c r="Y223" s="25">
        <f t="shared" si="129"/>
        <v>1.8</v>
      </c>
      <c r="Z223" s="25">
        <f t="shared" si="130"/>
        <v>2.7</v>
      </c>
      <c r="AA223" s="25">
        <f t="shared" si="131"/>
        <v>0</v>
      </c>
      <c r="AB223" s="25">
        <f t="shared" si="132"/>
        <v>5</v>
      </c>
      <c r="AC223" s="25">
        <f t="shared" si="133"/>
        <v>1</v>
      </c>
      <c r="AD223" s="25">
        <f t="shared" si="134"/>
        <v>11</v>
      </c>
    </row>
    <row r="224" spans="1:30" s="1" customFormat="1" x14ac:dyDescent="0.25">
      <c r="A224" s="35">
        <v>46150</v>
      </c>
      <c r="B224" s="34" t="s">
        <v>444</v>
      </c>
      <c r="C224" s="34" t="s">
        <v>75</v>
      </c>
      <c r="D224" s="20">
        <v>1221</v>
      </c>
      <c r="E224" s="107">
        <f t="shared" si="137"/>
        <v>0</v>
      </c>
      <c r="F224" s="91">
        <v>326.39999999999998</v>
      </c>
      <c r="G224" s="68">
        <v>328</v>
      </c>
      <c r="H224" s="73">
        <f t="shared" si="138"/>
        <v>1</v>
      </c>
      <c r="I224" s="84">
        <v>2.2799999999999998</v>
      </c>
      <c r="J224" s="48">
        <f t="shared" ref="J224:J228" si="160">IF(+(IF(I224&lt;Y224,0,IF(I224&gt;Z224,0,1)))=1,1,0)</f>
        <v>1</v>
      </c>
      <c r="K224" s="94">
        <v>2.1</v>
      </c>
      <c r="L224" s="48">
        <f t="shared" si="142"/>
        <v>1</v>
      </c>
      <c r="M224" s="85">
        <v>6</v>
      </c>
      <c r="N224" s="47">
        <f t="shared" si="159"/>
        <v>1</v>
      </c>
      <c r="O224" s="90"/>
      <c r="P224" s="278">
        <f t="shared" si="155"/>
        <v>0</v>
      </c>
      <c r="Q224" s="10"/>
      <c r="R224"/>
      <c r="S224"/>
      <c r="T224" s="25" t="str">
        <f t="shared" si="158"/>
        <v>CARIB8</v>
      </c>
      <c r="U224" s="25">
        <f t="shared" si="127"/>
        <v>0</v>
      </c>
      <c r="V224" s="25">
        <f t="shared" si="128"/>
        <v>1080</v>
      </c>
      <c r="W224" s="45">
        <f t="shared" si="135"/>
        <v>296.72727272727269</v>
      </c>
      <c r="X224" s="45">
        <f t="shared" si="136"/>
        <v>359.04</v>
      </c>
      <c r="Y224" s="25">
        <f t="shared" si="129"/>
        <v>1.7</v>
      </c>
      <c r="Z224" s="25">
        <f t="shared" si="130"/>
        <v>2.5</v>
      </c>
      <c r="AA224" s="25">
        <f t="shared" si="131"/>
        <v>0</v>
      </c>
      <c r="AB224" s="25">
        <f t="shared" si="132"/>
        <v>5</v>
      </c>
      <c r="AC224" s="25">
        <f t="shared" si="133"/>
        <v>1</v>
      </c>
      <c r="AD224" s="25">
        <f t="shared" si="134"/>
        <v>8</v>
      </c>
    </row>
    <row r="225" spans="1:30" s="1" customFormat="1" x14ac:dyDescent="0.25">
      <c r="A225" s="35">
        <v>46151</v>
      </c>
      <c r="B225" s="34" t="s">
        <v>450</v>
      </c>
      <c r="C225" s="34" t="s">
        <v>87</v>
      </c>
      <c r="D225" s="20">
        <v>562</v>
      </c>
      <c r="E225" s="107">
        <f t="shared" si="137"/>
        <v>1</v>
      </c>
      <c r="F225" s="91">
        <v>163.19999999999999</v>
      </c>
      <c r="G225" s="68">
        <v>165</v>
      </c>
      <c r="H225" s="73">
        <f t="shared" si="138"/>
        <v>1</v>
      </c>
      <c r="I225" s="84">
        <v>4.6500000000000004</v>
      </c>
      <c r="J225" s="48">
        <f t="shared" si="160"/>
        <v>1</v>
      </c>
      <c r="K225" s="94">
        <v>0.46</v>
      </c>
      <c r="L225" s="48">
        <f t="shared" si="142"/>
        <v>1</v>
      </c>
      <c r="M225" s="85">
        <v>4</v>
      </c>
      <c r="N225" s="47">
        <f t="shared" si="159"/>
        <v>1</v>
      </c>
      <c r="O225" s="90"/>
      <c r="P225" s="278">
        <f t="shared" si="155"/>
        <v>1</v>
      </c>
      <c r="Q225" s="10"/>
      <c r="R225"/>
      <c r="S225"/>
      <c r="T225" s="25" t="str">
        <f t="shared" si="158"/>
        <v>MACKESON4</v>
      </c>
      <c r="U225" s="25">
        <f t="shared" si="127"/>
        <v>0</v>
      </c>
      <c r="V225" s="25">
        <f t="shared" si="128"/>
        <v>1080</v>
      </c>
      <c r="W225" s="45">
        <f t="shared" si="135"/>
        <v>148.36363636363635</v>
      </c>
      <c r="X225" s="45">
        <f t="shared" si="136"/>
        <v>179.52</v>
      </c>
      <c r="Y225" s="25">
        <f t="shared" si="129"/>
        <v>3</v>
      </c>
      <c r="Z225" s="25">
        <f t="shared" si="130"/>
        <v>5</v>
      </c>
      <c r="AA225" s="25">
        <f t="shared" si="131"/>
        <v>0</v>
      </c>
      <c r="AB225" s="25">
        <f t="shared" si="132"/>
        <v>5</v>
      </c>
      <c r="AC225" s="25">
        <f t="shared" si="133"/>
        <v>1</v>
      </c>
      <c r="AD225" s="25">
        <f t="shared" si="134"/>
        <v>5</v>
      </c>
    </row>
    <row r="226" spans="1:30" s="1" customFormat="1" x14ac:dyDescent="0.25">
      <c r="A226" s="35">
        <v>46153</v>
      </c>
      <c r="B226" s="34" t="s">
        <v>482</v>
      </c>
      <c r="C226" s="34" t="s">
        <v>75</v>
      </c>
      <c r="D226" s="20">
        <v>1180</v>
      </c>
      <c r="E226" s="107">
        <f t="shared" si="137"/>
        <v>0</v>
      </c>
      <c r="F226" s="91">
        <v>338.4</v>
      </c>
      <c r="G226" s="68">
        <v>340</v>
      </c>
      <c r="H226" s="73">
        <f t="shared" si="138"/>
        <v>1</v>
      </c>
      <c r="I226" s="84">
        <v>2.46</v>
      </c>
      <c r="J226" s="48">
        <f t="shared" si="160"/>
        <v>1</v>
      </c>
      <c r="K226" s="94">
        <v>2</v>
      </c>
      <c r="L226" s="48">
        <f t="shared" si="142"/>
        <v>1</v>
      </c>
      <c r="M226" s="85">
        <v>8</v>
      </c>
      <c r="N226" s="47">
        <f t="shared" si="159"/>
        <v>1</v>
      </c>
      <c r="O226" s="90"/>
      <c r="P226" s="278">
        <f t="shared" si="155"/>
        <v>0</v>
      </c>
      <c r="Q226" s="10"/>
      <c r="R226"/>
      <c r="S226"/>
      <c r="T226" s="25" t="str">
        <f t="shared" si="158"/>
        <v>CARIB8</v>
      </c>
      <c r="U226" s="25">
        <f t="shared" si="127"/>
        <v>0</v>
      </c>
      <c r="V226" s="25">
        <f t="shared" si="128"/>
        <v>1080</v>
      </c>
      <c r="W226" s="45">
        <f t="shared" si="135"/>
        <v>307.63636363636357</v>
      </c>
      <c r="X226" s="45">
        <f t="shared" si="136"/>
        <v>372.24</v>
      </c>
      <c r="Y226" s="25">
        <f t="shared" si="129"/>
        <v>1.7</v>
      </c>
      <c r="Z226" s="25">
        <f t="shared" si="130"/>
        <v>2.5</v>
      </c>
      <c r="AA226" s="25">
        <f t="shared" si="131"/>
        <v>0</v>
      </c>
      <c r="AB226" s="25">
        <f t="shared" si="132"/>
        <v>5</v>
      </c>
      <c r="AC226" s="25">
        <f t="shared" si="133"/>
        <v>1</v>
      </c>
      <c r="AD226" s="25">
        <f t="shared" si="134"/>
        <v>8</v>
      </c>
    </row>
    <row r="227" spans="1:30" s="1" customFormat="1" x14ac:dyDescent="0.25">
      <c r="A227" s="35">
        <v>46162</v>
      </c>
      <c r="B227" s="34" t="s">
        <v>439</v>
      </c>
      <c r="C227" s="34" t="s">
        <v>76</v>
      </c>
      <c r="D227" s="20">
        <f>55+59</f>
        <v>114</v>
      </c>
      <c r="E227" s="107">
        <f t="shared" si="137"/>
        <v>1</v>
      </c>
      <c r="F227" s="91"/>
      <c r="G227" s="68" t="s">
        <v>446</v>
      </c>
      <c r="H227" s="73"/>
      <c r="I227" s="84">
        <v>2.1</v>
      </c>
      <c r="J227" s="48">
        <f t="shared" si="160"/>
        <v>1</v>
      </c>
      <c r="K227" s="94">
        <v>0</v>
      </c>
      <c r="L227" s="48">
        <f t="shared" si="142"/>
        <v>1</v>
      </c>
      <c r="M227" s="85">
        <v>8</v>
      </c>
      <c r="N227" s="47">
        <f t="shared" si="159"/>
        <v>1</v>
      </c>
      <c r="O227" s="90"/>
      <c r="P227" s="278">
        <f t="shared" si="155"/>
        <v>0</v>
      </c>
      <c r="Q227" s="10"/>
      <c r="R227"/>
      <c r="S227"/>
      <c r="T227" s="25" t="str">
        <f t="shared" si="158"/>
        <v>STAG1</v>
      </c>
      <c r="U227" s="25">
        <f t="shared" si="127"/>
        <v>40</v>
      </c>
      <c r="V227" s="25">
        <f t="shared" si="128"/>
        <v>1080</v>
      </c>
      <c r="W227" s="45">
        <f t="shared" si="135"/>
        <v>0</v>
      </c>
      <c r="X227" s="45">
        <f t="shared" si="136"/>
        <v>0</v>
      </c>
      <c r="Y227" s="25">
        <f t="shared" si="129"/>
        <v>1.8</v>
      </c>
      <c r="Z227" s="25">
        <f t="shared" si="130"/>
        <v>2.7</v>
      </c>
      <c r="AA227" s="25">
        <f t="shared" si="131"/>
        <v>0</v>
      </c>
      <c r="AB227" s="25">
        <f t="shared" si="132"/>
        <v>5</v>
      </c>
      <c r="AC227" s="25">
        <f t="shared" si="133"/>
        <v>1</v>
      </c>
      <c r="AD227" s="25">
        <f t="shared" si="134"/>
        <v>11</v>
      </c>
    </row>
    <row r="228" spans="1:30" s="1" customFormat="1" x14ac:dyDescent="0.25">
      <c r="A228" s="35">
        <v>46160</v>
      </c>
      <c r="B228" s="34" t="s">
        <v>451</v>
      </c>
      <c r="C228" s="34" t="s">
        <v>83</v>
      </c>
      <c r="D228" s="20">
        <v>1059</v>
      </c>
      <c r="E228" s="107">
        <f t="shared" si="137"/>
        <v>1</v>
      </c>
      <c r="F228" s="91">
        <v>428</v>
      </c>
      <c r="G228" s="68">
        <v>415.2</v>
      </c>
      <c r="H228" s="73">
        <f t="shared" si="138"/>
        <v>1</v>
      </c>
      <c r="I228" s="84">
        <v>2.0350000000000001</v>
      </c>
      <c r="J228" s="48">
        <f t="shared" si="160"/>
        <v>1</v>
      </c>
      <c r="K228" s="94">
        <v>0</v>
      </c>
      <c r="L228" s="48">
        <f t="shared" si="142"/>
        <v>1</v>
      </c>
      <c r="M228" s="85">
        <v>11</v>
      </c>
      <c r="N228" s="47">
        <f t="shared" si="159"/>
        <v>1</v>
      </c>
      <c r="O228" s="90"/>
      <c r="P228" s="278">
        <f t="shared" si="155"/>
        <v>1</v>
      </c>
      <c r="Q228" s="10"/>
      <c r="R228"/>
      <c r="S228"/>
      <c r="T228" s="25" t="str">
        <f t="shared" si="158"/>
        <v>STAG8</v>
      </c>
      <c r="U228" s="25">
        <f t="shared" si="127"/>
        <v>0</v>
      </c>
      <c r="V228" s="25">
        <f t="shared" si="128"/>
        <v>1080</v>
      </c>
      <c r="W228" s="45">
        <f t="shared" si="135"/>
        <v>389.09090909090907</v>
      </c>
      <c r="X228" s="45">
        <f t="shared" si="136"/>
        <v>470.8</v>
      </c>
      <c r="Y228" s="25">
        <f t="shared" si="129"/>
        <v>1.8</v>
      </c>
      <c r="Z228" s="25">
        <f t="shared" si="130"/>
        <v>2.7</v>
      </c>
      <c r="AA228" s="25">
        <f t="shared" si="131"/>
        <v>0</v>
      </c>
      <c r="AB228" s="25">
        <f t="shared" si="132"/>
        <v>5</v>
      </c>
      <c r="AC228" s="25">
        <f t="shared" si="133"/>
        <v>1</v>
      </c>
      <c r="AD228" s="25">
        <f t="shared" si="134"/>
        <v>11</v>
      </c>
    </row>
    <row r="229" spans="1:30" s="1" customFormat="1" x14ac:dyDescent="0.25">
      <c r="A229" s="35">
        <v>46161</v>
      </c>
      <c r="B229" s="34" t="s">
        <v>438</v>
      </c>
      <c r="C229" s="34" t="s">
        <v>75</v>
      </c>
      <c r="D229" s="20">
        <v>1161</v>
      </c>
      <c r="E229" s="107">
        <f t="shared" si="137"/>
        <v>0</v>
      </c>
      <c r="F229" s="91">
        <v>480.8</v>
      </c>
      <c r="G229" s="68">
        <v>482</v>
      </c>
      <c r="H229" s="73">
        <f t="shared" si="138"/>
        <v>1</v>
      </c>
      <c r="I229" s="84">
        <v>1.89</v>
      </c>
      <c r="J229" s="48">
        <f t="shared" ref="J229:J232" si="161">IF(+(IF(I229&lt;Y229,0,IF(I229&gt;Z229,0,1)))=1,1,0)</f>
        <v>1</v>
      </c>
      <c r="K229" s="94">
        <v>2</v>
      </c>
      <c r="L229" s="48">
        <f t="shared" ref="L229:L236" si="162">IF(+(IF(K229&lt;AA228,0,IF(K229&gt;AB228,0,1)))=1,1,0)</f>
        <v>1</v>
      </c>
      <c r="M229" s="85">
        <v>7</v>
      </c>
      <c r="N229" s="47">
        <f t="shared" ref="N229:N231" si="163">IF(+(IF(M229&lt;AC229,0,IF(M229&gt;AD229,0,1)))=1,1,0)</f>
        <v>1</v>
      </c>
      <c r="O229" s="90"/>
      <c r="P229" s="278">
        <f t="shared" si="155"/>
        <v>0</v>
      </c>
      <c r="Q229" s="10"/>
      <c r="R229"/>
      <c r="S229"/>
      <c r="T229" s="25" t="str">
        <f t="shared" si="158"/>
        <v>CARIB8</v>
      </c>
      <c r="U229" s="25">
        <f t="shared" si="127"/>
        <v>0</v>
      </c>
      <c r="V229" s="25">
        <f t="shared" si="128"/>
        <v>1080</v>
      </c>
      <c r="W229" s="45">
        <f t="shared" si="135"/>
        <v>437.09090909090907</v>
      </c>
      <c r="X229" s="45">
        <f t="shared" si="136"/>
        <v>528.88000000000011</v>
      </c>
      <c r="Y229" s="25">
        <f t="shared" si="129"/>
        <v>1.7</v>
      </c>
      <c r="Z229" s="25">
        <f t="shared" si="130"/>
        <v>2.5</v>
      </c>
      <c r="AA229" s="25">
        <f t="shared" si="131"/>
        <v>0</v>
      </c>
      <c r="AB229" s="25">
        <f t="shared" si="132"/>
        <v>5</v>
      </c>
      <c r="AC229" s="25">
        <f t="shared" si="133"/>
        <v>1</v>
      </c>
      <c r="AD229" s="25">
        <f t="shared" si="134"/>
        <v>8</v>
      </c>
    </row>
    <row r="230" spans="1:30" s="1" customFormat="1" x14ac:dyDescent="0.25">
      <c r="A230" s="35">
        <v>46162</v>
      </c>
      <c r="B230" s="34" t="s">
        <v>442</v>
      </c>
      <c r="C230" s="34" t="s">
        <v>75</v>
      </c>
      <c r="D230" s="20">
        <v>1103</v>
      </c>
      <c r="E230" s="107">
        <f t="shared" si="137"/>
        <v>0</v>
      </c>
      <c r="F230" s="91">
        <v>397.6</v>
      </c>
      <c r="G230" s="68">
        <f>370+28</f>
        <v>398</v>
      </c>
      <c r="H230" s="73">
        <f t="shared" si="138"/>
        <v>1</v>
      </c>
      <c r="I230" s="84">
        <v>1.93</v>
      </c>
      <c r="J230" s="48">
        <f t="shared" si="161"/>
        <v>1</v>
      </c>
      <c r="K230" s="94">
        <v>2</v>
      </c>
      <c r="L230" s="48">
        <f t="shared" si="162"/>
        <v>1</v>
      </c>
      <c r="M230" s="85">
        <v>8</v>
      </c>
      <c r="N230" s="47">
        <f t="shared" si="163"/>
        <v>1</v>
      </c>
      <c r="O230" s="90"/>
      <c r="P230" s="278">
        <f t="shared" si="155"/>
        <v>0</v>
      </c>
      <c r="Q230" s="10"/>
      <c r="R230"/>
      <c r="S230"/>
      <c r="T230" s="25" t="str">
        <f t="shared" si="158"/>
        <v>CARIB8</v>
      </c>
      <c r="U230" s="25">
        <f t="shared" si="127"/>
        <v>0</v>
      </c>
      <c r="V230" s="25">
        <f t="shared" si="128"/>
        <v>1080</v>
      </c>
      <c r="W230" s="45">
        <f t="shared" si="135"/>
        <v>361.45454545454544</v>
      </c>
      <c r="X230" s="45">
        <f t="shared" si="136"/>
        <v>437.36000000000007</v>
      </c>
      <c r="Y230" s="25">
        <f t="shared" si="129"/>
        <v>1.7</v>
      </c>
      <c r="Z230" s="25">
        <f t="shared" si="130"/>
        <v>2.5</v>
      </c>
      <c r="AA230" s="25">
        <f t="shared" si="131"/>
        <v>0</v>
      </c>
      <c r="AB230" s="25">
        <f t="shared" si="132"/>
        <v>5</v>
      </c>
      <c r="AC230" s="25">
        <f t="shared" si="133"/>
        <v>1</v>
      </c>
      <c r="AD230" s="25">
        <f t="shared" si="134"/>
        <v>8</v>
      </c>
    </row>
    <row r="231" spans="1:30" s="1" customFormat="1" x14ac:dyDescent="0.25">
      <c r="A231" s="35">
        <v>46163</v>
      </c>
      <c r="B231" s="34" t="s">
        <v>448</v>
      </c>
      <c r="C231" s="34" t="s">
        <v>71</v>
      </c>
      <c r="D231" s="319"/>
      <c r="E231" s="369"/>
      <c r="F231" s="91">
        <v>198.8</v>
      </c>
      <c r="G231" s="347"/>
      <c r="H231" s="73"/>
      <c r="I231" s="84">
        <v>2</v>
      </c>
      <c r="J231" s="48">
        <f t="shared" si="161"/>
        <v>1</v>
      </c>
      <c r="K231" s="94">
        <v>2</v>
      </c>
      <c r="L231" s="48">
        <f t="shared" si="162"/>
        <v>1</v>
      </c>
      <c r="M231" s="85">
        <v>8</v>
      </c>
      <c r="N231" s="47">
        <f t="shared" si="163"/>
        <v>1</v>
      </c>
      <c r="O231" s="90"/>
      <c r="P231" s="278">
        <f t="shared" si="155"/>
        <v>0</v>
      </c>
      <c r="Q231" s="10"/>
      <c r="R231"/>
      <c r="S231"/>
      <c r="T231" s="25" t="str">
        <f>LEFT(C231,9)</f>
        <v>CARIB4</v>
      </c>
      <c r="U231" s="25">
        <f>VLOOKUP($T231,$T$3:$AD$34,2,FALSE)</f>
        <v>0</v>
      </c>
      <c r="V231" s="25">
        <f>VLOOKUP($T231,$T$3:$AD$34,3,FALSE)</f>
        <v>1080</v>
      </c>
      <c r="W231" s="45">
        <f>$F231/1.1</f>
        <v>180.72727272727272</v>
      </c>
      <c r="X231" s="45">
        <f>$F231*1.1</f>
        <v>218.68000000000004</v>
      </c>
      <c r="Y231" s="25">
        <f>VLOOKUP($T231,$T$3:$AD$34,6,FALSE)</f>
        <v>1.7</v>
      </c>
      <c r="Z231" s="25">
        <f>VLOOKUP($T231,$T$3:$AD$34,7,FALSE)</f>
        <v>2.5</v>
      </c>
      <c r="AA231" s="25">
        <f>VLOOKUP($T231,$T$3:$AD$34,8,FALSE)</f>
        <v>0</v>
      </c>
      <c r="AB231" s="25">
        <f>VLOOKUP($T231,$T$3:$AD$34,9,FALSE)</f>
        <v>5</v>
      </c>
      <c r="AC231" s="25">
        <f>VLOOKUP($T231,$T$3:$AD$34,10,FALSE)</f>
        <v>1</v>
      </c>
      <c r="AD231" s="25">
        <f>VLOOKUP($T231,$T$3:$AD$34,11,FALSE)</f>
        <v>8</v>
      </c>
    </row>
    <row r="232" spans="1:30" s="1" customFormat="1" x14ac:dyDescent="0.25">
      <c r="A232" s="35">
        <v>46163</v>
      </c>
      <c r="B232" s="34" t="s">
        <v>450</v>
      </c>
      <c r="C232" s="34" t="s">
        <v>79</v>
      </c>
      <c r="D232" s="20">
        <v>654</v>
      </c>
      <c r="E232" s="107">
        <f t="shared" si="137"/>
        <v>1</v>
      </c>
      <c r="F232" s="91">
        <v>163.19999999999999</v>
      </c>
      <c r="G232" s="68">
        <v>166</v>
      </c>
      <c r="H232" s="73">
        <f>IF(+(IF(G232&lt;W232,0,IF(G232&gt;X232,0,1)))=1,1,0)</f>
        <v>1</v>
      </c>
      <c r="I232" s="84">
        <v>2.3875000000000002</v>
      </c>
      <c r="J232" s="48">
        <f t="shared" si="161"/>
        <v>1</v>
      </c>
      <c r="K232" s="94">
        <v>0</v>
      </c>
      <c r="L232" s="48">
        <f t="shared" si="162"/>
        <v>1</v>
      </c>
      <c r="M232" s="85"/>
      <c r="N232" s="47"/>
      <c r="O232" s="90"/>
      <c r="P232" s="278"/>
      <c r="Q232" s="10"/>
      <c r="R232"/>
      <c r="S232"/>
      <c r="T232" s="25" t="str">
        <f>LEFT(C232,9)</f>
        <v>STAG4</v>
      </c>
      <c r="U232" s="25">
        <f>VLOOKUP($T232,$T$3:$AD$34,2,FALSE)</f>
        <v>0</v>
      </c>
      <c r="V232" s="25">
        <f>VLOOKUP($T232,$T$3:$AD$34,3,FALSE)</f>
        <v>1080</v>
      </c>
      <c r="W232" s="45">
        <f>$F232/1.1</f>
        <v>148.36363636363635</v>
      </c>
      <c r="X232" s="45">
        <f>$F232*1.1</f>
        <v>179.52</v>
      </c>
      <c r="Y232" s="25">
        <f>VLOOKUP($T232,$T$3:$AD$34,6,FALSE)</f>
        <v>1.8</v>
      </c>
      <c r="Z232" s="25">
        <f>VLOOKUP($T232,$T$3:$AD$34,7,FALSE)</f>
        <v>2.7</v>
      </c>
      <c r="AA232" s="25">
        <f>VLOOKUP($T232,$T$3:$AD$34,8,FALSE)</f>
        <v>0</v>
      </c>
      <c r="AB232" s="25">
        <f>VLOOKUP($T232,$T$3:$AD$34,9,FALSE)</f>
        <v>5</v>
      </c>
      <c r="AC232" s="25">
        <f>VLOOKUP($T232,$T$3:$AD$34,10,FALSE)</f>
        <v>1</v>
      </c>
      <c r="AD232" s="25">
        <f>VLOOKUP($T232,$T$3:$AD$34,11,FALSE)</f>
        <v>11</v>
      </c>
    </row>
    <row r="233" spans="1:30" s="1" customFormat="1" ht="15.75" customHeight="1" x14ac:dyDescent="0.25">
      <c r="A233" s="35">
        <v>46169</v>
      </c>
      <c r="B233" s="34" t="s">
        <v>444</v>
      </c>
      <c r="C233" s="34" t="s">
        <v>75</v>
      </c>
      <c r="D233" s="20">
        <v>1214</v>
      </c>
      <c r="E233" s="107">
        <f t="shared" si="137"/>
        <v>0</v>
      </c>
      <c r="F233" s="91">
        <v>326.39999999999998</v>
      </c>
      <c r="G233" s="68">
        <f>90+238</f>
        <v>328</v>
      </c>
      <c r="H233" s="73">
        <f>IF(+(IF(G233&lt;W233,0,IF(G233&gt;X233,0,1)))=1,1,0)</f>
        <v>1</v>
      </c>
      <c r="I233" s="84"/>
      <c r="J233" s="48"/>
      <c r="K233" s="94">
        <v>0</v>
      </c>
      <c r="L233" s="48">
        <f t="shared" si="162"/>
        <v>1</v>
      </c>
      <c r="M233" s="85"/>
      <c r="N233" s="47"/>
      <c r="O233" s="90"/>
      <c r="P233" s="278"/>
      <c r="Q233" s="10"/>
      <c r="R233"/>
      <c r="S233"/>
      <c r="T233" s="25" t="str">
        <f t="shared" si="158"/>
        <v>CARIB8</v>
      </c>
      <c r="U233" s="25">
        <f t="shared" si="127"/>
        <v>0</v>
      </c>
      <c r="V233" s="25">
        <f t="shared" si="128"/>
        <v>1080</v>
      </c>
      <c r="W233" s="45">
        <f t="shared" si="135"/>
        <v>296.72727272727269</v>
      </c>
      <c r="X233" s="45">
        <f t="shared" si="136"/>
        <v>359.04</v>
      </c>
      <c r="Y233" s="25">
        <f t="shared" si="129"/>
        <v>1.7</v>
      </c>
      <c r="Z233" s="25">
        <f t="shared" si="130"/>
        <v>2.5</v>
      </c>
      <c r="AA233" s="25">
        <f t="shared" si="131"/>
        <v>0</v>
      </c>
      <c r="AB233" s="25">
        <f t="shared" si="132"/>
        <v>5</v>
      </c>
      <c r="AC233" s="25">
        <f t="shared" si="133"/>
        <v>1</v>
      </c>
      <c r="AD233" s="25">
        <f t="shared" si="134"/>
        <v>8</v>
      </c>
    </row>
    <row r="234" spans="1:30" s="1" customFormat="1" x14ac:dyDescent="0.25">
      <c r="A234" s="35">
        <v>46170</v>
      </c>
      <c r="B234" s="34" t="s">
        <v>443</v>
      </c>
      <c r="C234" s="34" t="s">
        <v>75</v>
      </c>
      <c r="D234" s="20">
        <v>1673</v>
      </c>
      <c r="E234" s="107">
        <f t="shared" si="137"/>
        <v>0</v>
      </c>
      <c r="F234" s="91">
        <v>326.39999999999998</v>
      </c>
      <c r="G234" s="68">
        <v>327</v>
      </c>
      <c r="H234" s="73">
        <f>IF(+(IF(G234&lt;W234,0,IF(G234&gt;X234,0,1)))=1,1,0)</f>
        <v>1</v>
      </c>
      <c r="I234" s="84"/>
      <c r="J234" s="48"/>
      <c r="K234" s="94">
        <v>0</v>
      </c>
      <c r="L234" s="48">
        <f t="shared" si="162"/>
        <v>1</v>
      </c>
      <c r="M234" s="85"/>
      <c r="N234" s="47"/>
      <c r="O234" s="90"/>
      <c r="P234" s="278"/>
      <c r="Q234" s="10"/>
      <c r="R234"/>
      <c r="S234"/>
      <c r="T234" s="25" t="str">
        <f t="shared" si="158"/>
        <v>CARIB8</v>
      </c>
      <c r="U234" s="25">
        <f t="shared" si="127"/>
        <v>0</v>
      </c>
      <c r="V234" s="25">
        <f t="shared" si="128"/>
        <v>1080</v>
      </c>
      <c r="W234" s="45">
        <f t="shared" si="135"/>
        <v>296.72727272727269</v>
      </c>
      <c r="X234" s="45">
        <f t="shared" si="136"/>
        <v>359.04</v>
      </c>
      <c r="Y234" s="25">
        <f t="shared" si="129"/>
        <v>1.7</v>
      </c>
      <c r="Z234" s="25">
        <f t="shared" si="130"/>
        <v>2.5</v>
      </c>
      <c r="AA234" s="25">
        <f t="shared" si="131"/>
        <v>0</v>
      </c>
      <c r="AB234" s="25">
        <f t="shared" si="132"/>
        <v>5</v>
      </c>
      <c r="AC234" s="25">
        <f t="shared" si="133"/>
        <v>1</v>
      </c>
      <c r="AD234" s="25">
        <f t="shared" si="134"/>
        <v>8</v>
      </c>
    </row>
    <row r="235" spans="1:30" s="1" customFormat="1" x14ac:dyDescent="0.25">
      <c r="A235" s="35">
        <v>46171</v>
      </c>
      <c r="B235" s="34" t="s">
        <v>449</v>
      </c>
      <c r="C235" s="34" t="s">
        <v>79</v>
      </c>
      <c r="D235" s="20">
        <v>552</v>
      </c>
      <c r="E235" s="107">
        <f t="shared" si="137"/>
        <v>1</v>
      </c>
      <c r="F235" s="91">
        <v>198.8</v>
      </c>
      <c r="G235" s="68">
        <v>199</v>
      </c>
      <c r="H235" s="73">
        <f t="shared" ref="H235:H236" si="164">IF(+(IF(G235&lt;W235,0,IF(G235&gt;X235,0,1)))=1,1,0)</f>
        <v>1</v>
      </c>
      <c r="I235" s="84"/>
      <c r="J235" s="48"/>
      <c r="K235" s="94">
        <v>0</v>
      </c>
      <c r="L235" s="48">
        <f t="shared" si="162"/>
        <v>1</v>
      </c>
      <c r="M235" s="85"/>
      <c r="N235" s="47"/>
      <c r="O235" s="90"/>
      <c r="P235" s="278"/>
      <c r="Q235" s="10"/>
      <c r="R235"/>
      <c r="S235"/>
      <c r="T235" s="25" t="str">
        <f t="shared" si="158"/>
        <v>STAG4</v>
      </c>
      <c r="U235" s="25">
        <f t="shared" si="127"/>
        <v>0</v>
      </c>
      <c r="V235" s="25">
        <f t="shared" si="128"/>
        <v>1080</v>
      </c>
      <c r="W235" s="45">
        <f t="shared" si="135"/>
        <v>180.72727272727272</v>
      </c>
      <c r="X235" s="45">
        <f t="shared" si="136"/>
        <v>218.68000000000004</v>
      </c>
      <c r="Y235" s="25">
        <f t="shared" si="129"/>
        <v>1.8</v>
      </c>
      <c r="Z235" s="25">
        <f t="shared" si="130"/>
        <v>2.7</v>
      </c>
      <c r="AA235" s="25">
        <f t="shared" si="131"/>
        <v>0</v>
      </c>
      <c r="AB235" s="25">
        <f t="shared" si="132"/>
        <v>5</v>
      </c>
      <c r="AC235" s="25">
        <f t="shared" si="133"/>
        <v>1</v>
      </c>
      <c r="AD235" s="25">
        <f t="shared" si="134"/>
        <v>11</v>
      </c>
    </row>
    <row r="236" spans="1:30" s="1" customFormat="1" x14ac:dyDescent="0.25">
      <c r="A236" s="35">
        <v>46171</v>
      </c>
      <c r="B236" s="34" t="s">
        <v>445</v>
      </c>
      <c r="C236" s="34" t="s">
        <v>77</v>
      </c>
      <c r="D236" s="20">
        <v>203</v>
      </c>
      <c r="E236" s="107">
        <f t="shared" si="137"/>
        <v>1</v>
      </c>
      <c r="F236" s="91">
        <v>86.2</v>
      </c>
      <c r="G236" s="68">
        <v>87</v>
      </c>
      <c r="H236" s="73">
        <f t="shared" si="164"/>
        <v>1</v>
      </c>
      <c r="I236" s="84"/>
      <c r="J236" s="48"/>
      <c r="K236" s="94">
        <v>0</v>
      </c>
      <c r="L236" s="48">
        <f t="shared" si="162"/>
        <v>1</v>
      </c>
      <c r="M236" s="85"/>
      <c r="N236" s="47"/>
      <c r="O236" s="90"/>
      <c r="P236" s="278"/>
      <c r="Q236" s="10"/>
      <c r="R236"/>
      <c r="S236"/>
      <c r="T236" s="25" t="str">
        <f t="shared" si="158"/>
        <v>STAG2</v>
      </c>
      <c r="U236" s="25">
        <f t="shared" si="127"/>
        <v>0</v>
      </c>
      <c r="V236" s="25">
        <f t="shared" si="128"/>
        <v>1080</v>
      </c>
      <c r="W236" s="45">
        <f t="shared" si="135"/>
        <v>78.36363636363636</v>
      </c>
      <c r="X236" s="45">
        <f t="shared" si="136"/>
        <v>94.820000000000007</v>
      </c>
      <c r="Y236" s="25">
        <f t="shared" si="129"/>
        <v>1.8</v>
      </c>
      <c r="Z236" s="25">
        <f t="shared" si="130"/>
        <v>2.7</v>
      </c>
      <c r="AA236" s="25">
        <f t="shared" si="131"/>
        <v>0</v>
      </c>
      <c r="AB236" s="25">
        <f t="shared" si="132"/>
        <v>5</v>
      </c>
      <c r="AC236" s="25">
        <f t="shared" si="133"/>
        <v>1</v>
      </c>
      <c r="AD236" s="25">
        <f t="shared" si="134"/>
        <v>11</v>
      </c>
    </row>
    <row r="237" spans="1:30" s="1" customFormat="1" x14ac:dyDescent="0.25">
      <c r="A237" s="35"/>
      <c r="B237" s="34"/>
      <c r="C237" s="34"/>
      <c r="D237" s="20"/>
      <c r="E237" s="107"/>
      <c r="F237" s="91"/>
      <c r="G237" s="68"/>
      <c r="H237" s="73"/>
      <c r="I237" s="84"/>
      <c r="J237" s="48"/>
      <c r="K237" s="94"/>
      <c r="L237" s="48"/>
      <c r="M237" s="85"/>
      <c r="N237" s="47"/>
      <c r="O237" s="90"/>
      <c r="P237" s="278"/>
      <c r="Q237" s="10"/>
      <c r="R237"/>
      <c r="S237"/>
      <c r="T237" s="25" t="str">
        <f t="shared" si="158"/>
        <v/>
      </c>
      <c r="U237" s="25" t="e">
        <f t="shared" si="127"/>
        <v>#N/A</v>
      </c>
      <c r="V237" s="25" t="e">
        <f t="shared" si="128"/>
        <v>#N/A</v>
      </c>
      <c r="W237" s="45">
        <f t="shared" si="135"/>
        <v>0</v>
      </c>
      <c r="X237" s="45">
        <f t="shared" si="136"/>
        <v>0</v>
      </c>
      <c r="Y237" s="25" t="e">
        <f t="shared" si="129"/>
        <v>#N/A</v>
      </c>
      <c r="Z237" s="25" t="e">
        <f t="shared" si="130"/>
        <v>#N/A</v>
      </c>
      <c r="AA237" s="25" t="e">
        <f t="shared" si="131"/>
        <v>#N/A</v>
      </c>
      <c r="AB237" s="25" t="e">
        <f t="shared" si="132"/>
        <v>#N/A</v>
      </c>
      <c r="AC237" s="25" t="e">
        <f t="shared" si="133"/>
        <v>#N/A</v>
      </c>
      <c r="AD237" s="25" t="e">
        <f t="shared" si="134"/>
        <v>#N/A</v>
      </c>
    </row>
    <row r="238" spans="1:30" s="1" customFormat="1" ht="15.75" thickBot="1" x14ac:dyDescent="0.3">
      <c r="A238" s="35"/>
      <c r="B238" s="34"/>
      <c r="C238" s="34"/>
      <c r="D238" s="20"/>
      <c r="E238" s="107"/>
      <c r="F238" s="91"/>
      <c r="G238" s="68"/>
      <c r="H238" s="73"/>
      <c r="I238" s="84"/>
      <c r="J238" s="48"/>
      <c r="K238" s="94"/>
      <c r="L238" s="48"/>
      <c r="M238" s="85"/>
      <c r="N238" s="47"/>
      <c r="O238" s="90"/>
      <c r="P238" s="278"/>
      <c r="Q238" s="10"/>
      <c r="R238"/>
      <c r="S238"/>
      <c r="T238" s="25" t="str">
        <f t="shared" si="158"/>
        <v/>
      </c>
      <c r="U238" s="25" t="e">
        <f t="shared" si="127"/>
        <v>#N/A</v>
      </c>
      <c r="V238" s="25" t="e">
        <f t="shared" si="128"/>
        <v>#N/A</v>
      </c>
      <c r="W238" s="45">
        <f t="shared" si="135"/>
        <v>0</v>
      </c>
      <c r="X238" s="45">
        <f t="shared" si="136"/>
        <v>0</v>
      </c>
      <c r="Y238" s="25" t="e">
        <f t="shared" si="129"/>
        <v>#N/A</v>
      </c>
      <c r="Z238" s="25" t="e">
        <f t="shared" si="130"/>
        <v>#N/A</v>
      </c>
      <c r="AA238" s="25" t="e">
        <f t="shared" si="131"/>
        <v>#N/A</v>
      </c>
      <c r="AB238" s="25" t="e">
        <f t="shared" si="132"/>
        <v>#N/A</v>
      </c>
      <c r="AC238" s="25" t="e">
        <f t="shared" si="133"/>
        <v>#N/A</v>
      </c>
      <c r="AD238" s="25" t="e">
        <f t="shared" si="134"/>
        <v>#N/A</v>
      </c>
    </row>
    <row r="239" spans="1:30" s="1" customFormat="1" hidden="1" x14ac:dyDescent="0.25">
      <c r="A239" s="35"/>
      <c r="B239" s="34"/>
      <c r="C239" s="34"/>
      <c r="D239" s="20"/>
      <c r="E239" s="107"/>
      <c r="F239" s="91"/>
      <c r="G239" s="68"/>
      <c r="H239" s="73"/>
      <c r="I239" s="84"/>
      <c r="J239" s="48"/>
      <c r="K239" s="94"/>
      <c r="L239" s="48"/>
      <c r="M239" s="85"/>
      <c r="N239" s="47"/>
      <c r="O239" s="90"/>
      <c r="P239" s="278"/>
      <c r="Q239" s="10"/>
      <c r="R239"/>
      <c r="S239"/>
      <c r="T239" s="25" t="str">
        <f t="shared" si="158"/>
        <v/>
      </c>
      <c r="U239" s="25" t="e">
        <f t="shared" si="127"/>
        <v>#N/A</v>
      </c>
      <c r="V239" s="25" t="e">
        <f t="shared" si="128"/>
        <v>#N/A</v>
      </c>
      <c r="W239" s="45">
        <f t="shared" si="135"/>
        <v>0</v>
      </c>
      <c r="X239" s="45">
        <f t="shared" si="136"/>
        <v>0</v>
      </c>
      <c r="Y239" s="25" t="e">
        <f t="shared" si="129"/>
        <v>#N/A</v>
      </c>
      <c r="Z239" s="25" t="e">
        <f t="shared" si="130"/>
        <v>#N/A</v>
      </c>
      <c r="AA239" s="25" t="e">
        <f t="shared" si="131"/>
        <v>#N/A</v>
      </c>
      <c r="AB239" s="25" t="e">
        <f t="shared" si="132"/>
        <v>#N/A</v>
      </c>
      <c r="AC239" s="25" t="e">
        <f t="shared" si="133"/>
        <v>#N/A</v>
      </c>
      <c r="AD239" s="25" t="e">
        <f t="shared" si="134"/>
        <v>#N/A</v>
      </c>
    </row>
    <row r="240" spans="1:30" s="1" customFormat="1" hidden="1" x14ac:dyDescent="0.25">
      <c r="A240" s="35"/>
      <c r="B240" s="34"/>
      <c r="C240" s="34"/>
      <c r="D240" s="20"/>
      <c r="E240" s="107"/>
      <c r="F240" s="91"/>
      <c r="G240" s="68"/>
      <c r="H240" s="73"/>
      <c r="I240" s="84"/>
      <c r="J240" s="48"/>
      <c r="K240" s="94"/>
      <c r="L240" s="48"/>
      <c r="M240" s="85"/>
      <c r="N240" s="47"/>
      <c r="O240" s="90"/>
      <c r="P240" s="278"/>
      <c r="Q240" s="10"/>
      <c r="R240"/>
      <c r="S240"/>
      <c r="T240" s="25" t="str">
        <f t="shared" si="158"/>
        <v/>
      </c>
      <c r="U240" s="25" t="e">
        <f t="shared" ref="U240:U303" si="165">VLOOKUP($T240,$T$3:$AD$34,2,FALSE)</f>
        <v>#N/A</v>
      </c>
      <c r="V240" s="25" t="e">
        <f t="shared" ref="V240:V303" si="166">VLOOKUP($T240,$T$3:$AD$34,3,FALSE)</f>
        <v>#N/A</v>
      </c>
      <c r="W240" s="45">
        <f t="shared" si="135"/>
        <v>0</v>
      </c>
      <c r="X240" s="45">
        <f t="shared" si="136"/>
        <v>0</v>
      </c>
      <c r="Y240" s="25" t="e">
        <f t="shared" ref="Y240:Y303" si="167">VLOOKUP($T240,$T$3:$AD$34,6,FALSE)</f>
        <v>#N/A</v>
      </c>
      <c r="Z240" s="25" t="e">
        <f t="shared" ref="Z240:Z303" si="168">VLOOKUP($T240,$T$3:$AD$34,7,FALSE)</f>
        <v>#N/A</v>
      </c>
      <c r="AA240" s="25" t="e">
        <f t="shared" ref="AA240:AA303" si="169">VLOOKUP($T240,$T$3:$AD$34,8,FALSE)</f>
        <v>#N/A</v>
      </c>
      <c r="AB240" s="25" t="e">
        <f t="shared" ref="AB240:AB303" si="170">VLOOKUP($T240,$T$3:$AD$34,9,FALSE)</f>
        <v>#N/A</v>
      </c>
      <c r="AC240" s="25" t="e">
        <f t="shared" ref="AC240:AC303" si="171">VLOOKUP($T240,$T$3:$AD$34,10,FALSE)</f>
        <v>#N/A</v>
      </c>
      <c r="AD240" s="25" t="e">
        <f t="shared" ref="AD240:AD303" si="172">VLOOKUP($T240,$T$3:$AD$34,11,FALSE)</f>
        <v>#N/A</v>
      </c>
    </row>
    <row r="241" spans="1:31" s="1" customFormat="1" hidden="1" x14ac:dyDescent="0.25">
      <c r="A241" s="35"/>
      <c r="B241" s="34"/>
      <c r="C241" s="34"/>
      <c r="D241" s="20"/>
      <c r="E241" s="107"/>
      <c r="F241" s="91"/>
      <c r="G241" s="68"/>
      <c r="H241" s="73"/>
      <c r="I241" s="84"/>
      <c r="J241" s="48"/>
      <c r="K241" s="94"/>
      <c r="L241" s="48"/>
      <c r="M241" s="85"/>
      <c r="N241" s="47"/>
      <c r="O241" s="90"/>
      <c r="P241" s="278"/>
      <c r="Q241" s="10"/>
      <c r="R241"/>
      <c r="S241"/>
      <c r="T241" s="25" t="str">
        <f t="shared" si="158"/>
        <v/>
      </c>
      <c r="U241" s="25" t="e">
        <f t="shared" si="165"/>
        <v>#N/A</v>
      </c>
      <c r="V241" s="25" t="e">
        <f t="shared" si="166"/>
        <v>#N/A</v>
      </c>
      <c r="W241" s="45">
        <f t="shared" si="135"/>
        <v>0</v>
      </c>
      <c r="X241" s="45">
        <f t="shared" si="136"/>
        <v>0</v>
      </c>
      <c r="Y241" s="25" t="e">
        <f t="shared" si="167"/>
        <v>#N/A</v>
      </c>
      <c r="Z241" s="25" t="e">
        <f t="shared" si="168"/>
        <v>#N/A</v>
      </c>
      <c r="AA241" s="25" t="e">
        <f t="shared" si="169"/>
        <v>#N/A</v>
      </c>
      <c r="AB241" s="25" t="e">
        <f t="shared" si="170"/>
        <v>#N/A</v>
      </c>
      <c r="AC241" s="25" t="e">
        <f t="shared" si="171"/>
        <v>#N/A</v>
      </c>
      <c r="AD241" s="25" t="e">
        <f t="shared" si="172"/>
        <v>#N/A</v>
      </c>
    </row>
    <row r="242" spans="1:31" s="1" customFormat="1" hidden="1" x14ac:dyDescent="0.25">
      <c r="A242" s="35"/>
      <c r="B242" s="34"/>
      <c r="C242" s="34"/>
      <c r="D242" s="20"/>
      <c r="E242" s="107"/>
      <c r="F242" s="91"/>
      <c r="G242" s="68"/>
      <c r="H242" s="73"/>
      <c r="I242" s="84"/>
      <c r="J242" s="48"/>
      <c r="K242" s="94"/>
      <c r="L242" s="48"/>
      <c r="M242" s="85"/>
      <c r="N242" s="47"/>
      <c r="O242" s="90"/>
      <c r="P242" s="278"/>
      <c r="Q242" s="10"/>
      <c r="R242"/>
      <c r="S242"/>
      <c r="T242" s="25" t="str">
        <f t="shared" si="158"/>
        <v/>
      </c>
      <c r="U242" s="25" t="e">
        <f t="shared" si="165"/>
        <v>#N/A</v>
      </c>
      <c r="V242" s="25" t="e">
        <f t="shared" si="166"/>
        <v>#N/A</v>
      </c>
      <c r="W242" s="45">
        <f t="shared" si="135"/>
        <v>0</v>
      </c>
      <c r="X242" s="45">
        <f t="shared" si="136"/>
        <v>0</v>
      </c>
      <c r="Y242" s="25" t="e">
        <f t="shared" si="167"/>
        <v>#N/A</v>
      </c>
      <c r="Z242" s="25" t="e">
        <f t="shared" si="168"/>
        <v>#N/A</v>
      </c>
      <c r="AA242" s="25" t="e">
        <f t="shared" si="169"/>
        <v>#N/A</v>
      </c>
      <c r="AB242" s="25" t="e">
        <f t="shared" si="170"/>
        <v>#N/A</v>
      </c>
      <c r="AC242" s="25" t="e">
        <f t="shared" si="171"/>
        <v>#N/A</v>
      </c>
      <c r="AD242" s="25" t="e">
        <f t="shared" si="172"/>
        <v>#N/A</v>
      </c>
    </row>
    <row r="243" spans="1:31" s="1" customFormat="1" hidden="1" x14ac:dyDescent="0.25">
      <c r="A243" s="35"/>
      <c r="B243" s="34"/>
      <c r="C243" s="34"/>
      <c r="D243" s="20"/>
      <c r="E243" s="107"/>
      <c r="F243" s="91"/>
      <c r="G243" s="68"/>
      <c r="H243" s="73"/>
      <c r="I243" s="84"/>
      <c r="J243" s="48"/>
      <c r="K243" s="94"/>
      <c r="L243" s="48"/>
      <c r="M243" s="85"/>
      <c r="N243" s="47"/>
      <c r="O243" s="90"/>
      <c r="P243" s="278"/>
      <c r="Q243" s="10"/>
      <c r="R243"/>
      <c r="S243"/>
      <c r="T243" s="25" t="str">
        <f t="shared" si="158"/>
        <v/>
      </c>
      <c r="U243" s="25" t="e">
        <f t="shared" si="165"/>
        <v>#N/A</v>
      </c>
      <c r="V243" s="25" t="e">
        <f t="shared" si="166"/>
        <v>#N/A</v>
      </c>
      <c r="W243" s="45">
        <f t="shared" si="135"/>
        <v>0</v>
      </c>
      <c r="X243" s="45">
        <f t="shared" si="136"/>
        <v>0</v>
      </c>
      <c r="Y243" s="25" t="e">
        <f t="shared" si="167"/>
        <v>#N/A</v>
      </c>
      <c r="Z243" s="25" t="e">
        <f t="shared" si="168"/>
        <v>#N/A</v>
      </c>
      <c r="AA243" s="25" t="e">
        <f t="shared" si="169"/>
        <v>#N/A</v>
      </c>
      <c r="AB243" s="25" t="e">
        <f t="shared" si="170"/>
        <v>#N/A</v>
      </c>
      <c r="AC243" s="25" t="e">
        <f t="shared" si="171"/>
        <v>#N/A</v>
      </c>
      <c r="AD243" s="25" t="e">
        <f t="shared" si="172"/>
        <v>#N/A</v>
      </c>
    </row>
    <row r="244" spans="1:31" s="1" customFormat="1" hidden="1" x14ac:dyDescent="0.25">
      <c r="A244" s="35"/>
      <c r="B244" s="34"/>
      <c r="C244" s="34"/>
      <c r="D244" s="20"/>
      <c r="E244" s="107"/>
      <c r="F244" s="91"/>
      <c r="G244" s="68"/>
      <c r="H244" s="73"/>
      <c r="I244" s="84"/>
      <c r="J244" s="48"/>
      <c r="K244" s="94"/>
      <c r="L244" s="48"/>
      <c r="M244" s="85"/>
      <c r="N244" s="47"/>
      <c r="O244" s="90"/>
      <c r="P244" s="278"/>
      <c r="Q244" s="10"/>
      <c r="R244"/>
      <c r="S244"/>
      <c r="T244" s="25" t="str">
        <f t="shared" si="158"/>
        <v/>
      </c>
      <c r="U244" s="25" t="e">
        <f t="shared" si="165"/>
        <v>#N/A</v>
      </c>
      <c r="V244" s="25" t="e">
        <f t="shared" si="166"/>
        <v>#N/A</v>
      </c>
      <c r="W244" s="45">
        <f t="shared" si="135"/>
        <v>0</v>
      </c>
      <c r="X244" s="45">
        <f t="shared" si="136"/>
        <v>0</v>
      </c>
      <c r="Y244" s="25" t="e">
        <f t="shared" si="167"/>
        <v>#N/A</v>
      </c>
      <c r="Z244" s="25" t="e">
        <f t="shared" si="168"/>
        <v>#N/A</v>
      </c>
      <c r="AA244" s="25" t="e">
        <f t="shared" si="169"/>
        <v>#N/A</v>
      </c>
      <c r="AB244" s="25" t="e">
        <f t="shared" si="170"/>
        <v>#N/A</v>
      </c>
      <c r="AC244" s="25" t="e">
        <f t="shared" si="171"/>
        <v>#N/A</v>
      </c>
      <c r="AD244" s="25" t="e">
        <f t="shared" si="172"/>
        <v>#N/A</v>
      </c>
    </row>
    <row r="245" spans="1:31" s="1" customFormat="1" hidden="1" x14ac:dyDescent="0.25">
      <c r="A245" s="35"/>
      <c r="B245" s="34"/>
      <c r="C245" s="34"/>
      <c r="D245" s="20"/>
      <c r="E245" s="107"/>
      <c r="F245" s="91"/>
      <c r="G245" s="68"/>
      <c r="H245" s="73"/>
      <c r="I245" s="84"/>
      <c r="J245" s="48"/>
      <c r="K245" s="94"/>
      <c r="L245" s="48"/>
      <c r="M245" s="85"/>
      <c r="N245" s="47"/>
      <c r="O245" s="90"/>
      <c r="P245" s="278"/>
      <c r="Q245" s="10"/>
      <c r="R245"/>
      <c r="S245"/>
      <c r="T245" s="25" t="str">
        <f t="shared" si="158"/>
        <v/>
      </c>
      <c r="U245" s="25" t="e">
        <f t="shared" si="165"/>
        <v>#N/A</v>
      </c>
      <c r="V245" s="25" t="e">
        <f t="shared" si="166"/>
        <v>#N/A</v>
      </c>
      <c r="W245" s="45">
        <f t="shared" si="135"/>
        <v>0</v>
      </c>
      <c r="X245" s="45">
        <f t="shared" si="136"/>
        <v>0</v>
      </c>
      <c r="Y245" s="25" t="e">
        <f t="shared" si="167"/>
        <v>#N/A</v>
      </c>
      <c r="Z245" s="25" t="e">
        <f t="shared" si="168"/>
        <v>#N/A</v>
      </c>
      <c r="AA245" s="25" t="e">
        <f t="shared" si="169"/>
        <v>#N/A</v>
      </c>
      <c r="AB245" s="25" t="e">
        <f t="shared" si="170"/>
        <v>#N/A</v>
      </c>
      <c r="AC245" s="25" t="e">
        <f t="shared" si="171"/>
        <v>#N/A</v>
      </c>
      <c r="AD245" s="25" t="e">
        <f t="shared" si="172"/>
        <v>#N/A</v>
      </c>
    </row>
    <row r="246" spans="1:31" s="1" customFormat="1" hidden="1" x14ac:dyDescent="0.25">
      <c r="A246" s="35"/>
      <c r="B246" s="34"/>
      <c r="C246" s="34"/>
      <c r="D246" s="20"/>
      <c r="E246" s="107"/>
      <c r="F246" s="91"/>
      <c r="G246" s="68"/>
      <c r="H246" s="73"/>
      <c r="I246" s="84"/>
      <c r="J246" s="48"/>
      <c r="K246" s="94"/>
      <c r="L246" s="48"/>
      <c r="M246" s="85"/>
      <c r="N246" s="47"/>
      <c r="O246" s="90"/>
      <c r="P246" s="278"/>
      <c r="Q246" s="10"/>
      <c r="R246"/>
      <c r="S246"/>
      <c r="T246" s="25" t="str">
        <f t="shared" si="158"/>
        <v/>
      </c>
      <c r="U246" s="25" t="e">
        <f t="shared" si="165"/>
        <v>#N/A</v>
      </c>
      <c r="V246" s="25" t="e">
        <f t="shared" si="166"/>
        <v>#N/A</v>
      </c>
      <c r="W246" s="45">
        <f t="shared" si="135"/>
        <v>0</v>
      </c>
      <c r="X246" s="45">
        <f t="shared" si="136"/>
        <v>0</v>
      </c>
      <c r="Y246" s="25" t="e">
        <f t="shared" si="167"/>
        <v>#N/A</v>
      </c>
      <c r="Z246" s="25" t="e">
        <f t="shared" si="168"/>
        <v>#N/A</v>
      </c>
      <c r="AA246" s="25" t="e">
        <f t="shared" si="169"/>
        <v>#N/A</v>
      </c>
      <c r="AB246" s="25" t="e">
        <f t="shared" si="170"/>
        <v>#N/A</v>
      </c>
      <c r="AC246" s="25" t="e">
        <f t="shared" si="171"/>
        <v>#N/A</v>
      </c>
      <c r="AD246" s="25" t="e">
        <f t="shared" si="172"/>
        <v>#N/A</v>
      </c>
    </row>
    <row r="247" spans="1:31" s="1" customFormat="1" hidden="1" x14ac:dyDescent="0.25">
      <c r="A247" s="35"/>
      <c r="B247" s="34"/>
      <c r="C247" s="34"/>
      <c r="D247" s="20"/>
      <c r="E247" s="107"/>
      <c r="F247" s="91"/>
      <c r="G247" s="68"/>
      <c r="H247" s="73"/>
      <c r="I247" s="84"/>
      <c r="J247" s="48"/>
      <c r="K247" s="94"/>
      <c r="L247" s="48"/>
      <c r="M247" s="85"/>
      <c r="N247" s="47"/>
      <c r="O247" s="90"/>
      <c r="P247" s="278"/>
      <c r="Q247" s="10"/>
      <c r="R247"/>
      <c r="S247"/>
      <c r="T247" s="25" t="str">
        <f t="shared" si="158"/>
        <v/>
      </c>
      <c r="U247" s="25" t="e">
        <f t="shared" si="165"/>
        <v>#N/A</v>
      </c>
      <c r="V247" s="25" t="e">
        <f t="shared" si="166"/>
        <v>#N/A</v>
      </c>
      <c r="W247" s="45">
        <f t="shared" si="135"/>
        <v>0</v>
      </c>
      <c r="X247" s="45">
        <f t="shared" si="136"/>
        <v>0</v>
      </c>
      <c r="Y247" s="25" t="e">
        <f t="shared" si="167"/>
        <v>#N/A</v>
      </c>
      <c r="Z247" s="25" t="e">
        <f t="shared" si="168"/>
        <v>#N/A</v>
      </c>
      <c r="AA247" s="25" t="e">
        <f t="shared" si="169"/>
        <v>#N/A</v>
      </c>
      <c r="AB247" s="25" t="e">
        <f t="shared" si="170"/>
        <v>#N/A</v>
      </c>
      <c r="AC247" s="25" t="e">
        <f t="shared" si="171"/>
        <v>#N/A</v>
      </c>
      <c r="AD247" s="25" t="e">
        <f t="shared" si="172"/>
        <v>#N/A</v>
      </c>
    </row>
    <row r="248" spans="1:31" s="1" customFormat="1" hidden="1" x14ac:dyDescent="0.25">
      <c r="A248" s="35"/>
      <c r="B248" s="34"/>
      <c r="C248" s="34"/>
      <c r="D248" s="20"/>
      <c r="E248" s="107"/>
      <c r="F248" s="91"/>
      <c r="G248" s="68"/>
      <c r="H248" s="73"/>
      <c r="I248" s="84"/>
      <c r="J248" s="48"/>
      <c r="K248" s="94"/>
      <c r="L248" s="48"/>
      <c r="M248" s="85"/>
      <c r="N248" s="47"/>
      <c r="O248" s="90"/>
      <c r="P248" s="278"/>
      <c r="Q248" s="10"/>
      <c r="R248"/>
      <c r="S248"/>
      <c r="T248" s="25" t="str">
        <f t="shared" si="158"/>
        <v/>
      </c>
      <c r="U248" s="25" t="e">
        <f t="shared" si="165"/>
        <v>#N/A</v>
      </c>
      <c r="V248" s="25" t="e">
        <f t="shared" si="166"/>
        <v>#N/A</v>
      </c>
      <c r="W248" s="45">
        <f t="shared" si="135"/>
        <v>0</v>
      </c>
      <c r="X248" s="45">
        <f t="shared" si="136"/>
        <v>0</v>
      </c>
      <c r="Y248" s="25" t="e">
        <f t="shared" si="167"/>
        <v>#N/A</v>
      </c>
      <c r="Z248" s="25" t="e">
        <f t="shared" si="168"/>
        <v>#N/A</v>
      </c>
      <c r="AA248" s="25" t="e">
        <f t="shared" si="169"/>
        <v>#N/A</v>
      </c>
      <c r="AB248" s="25" t="e">
        <f t="shared" si="170"/>
        <v>#N/A</v>
      </c>
      <c r="AC248" s="25" t="e">
        <f t="shared" si="171"/>
        <v>#N/A</v>
      </c>
      <c r="AD248" s="25" t="e">
        <f t="shared" si="172"/>
        <v>#N/A</v>
      </c>
    </row>
    <row r="249" spans="1:31" s="1" customFormat="1" hidden="1" x14ac:dyDescent="0.25">
      <c r="A249" s="35"/>
      <c r="B249" s="34"/>
      <c r="C249" s="34"/>
      <c r="D249" s="20"/>
      <c r="E249" s="107"/>
      <c r="F249" s="91"/>
      <c r="G249" s="68"/>
      <c r="H249" s="73"/>
      <c r="I249" s="84"/>
      <c r="J249" s="48"/>
      <c r="K249" s="94"/>
      <c r="L249" s="48"/>
      <c r="M249" s="85"/>
      <c r="N249" s="47"/>
      <c r="O249" s="90"/>
      <c r="P249" s="278"/>
      <c r="Q249" s="10"/>
      <c r="R249"/>
      <c r="S249"/>
      <c r="T249" s="25" t="str">
        <f t="shared" si="158"/>
        <v/>
      </c>
      <c r="U249" s="25" t="e">
        <f t="shared" si="165"/>
        <v>#N/A</v>
      </c>
      <c r="V249" s="25" t="e">
        <f t="shared" si="166"/>
        <v>#N/A</v>
      </c>
      <c r="W249" s="45">
        <f t="shared" si="135"/>
        <v>0</v>
      </c>
      <c r="X249" s="45">
        <f t="shared" si="136"/>
        <v>0</v>
      </c>
      <c r="Y249" s="25" t="e">
        <f t="shared" si="167"/>
        <v>#N/A</v>
      </c>
      <c r="Z249" s="25" t="e">
        <f t="shared" si="168"/>
        <v>#N/A</v>
      </c>
      <c r="AA249" s="25" t="e">
        <f t="shared" si="169"/>
        <v>#N/A</v>
      </c>
      <c r="AB249" s="25" t="e">
        <f t="shared" si="170"/>
        <v>#N/A</v>
      </c>
      <c r="AC249" s="25" t="e">
        <f t="shared" si="171"/>
        <v>#N/A</v>
      </c>
      <c r="AD249" s="25" t="e">
        <f t="shared" si="172"/>
        <v>#N/A</v>
      </c>
    </row>
    <row r="250" spans="1:31" s="1" customFormat="1" hidden="1" x14ac:dyDescent="0.25">
      <c r="A250" s="35"/>
      <c r="B250" s="34"/>
      <c r="C250" s="34"/>
      <c r="D250" s="20"/>
      <c r="E250" s="107"/>
      <c r="F250" s="91"/>
      <c r="G250" s="68"/>
      <c r="H250" s="73"/>
      <c r="I250" s="84"/>
      <c r="J250" s="48"/>
      <c r="K250" s="94"/>
      <c r="L250" s="48"/>
      <c r="M250" s="85"/>
      <c r="N250" s="47"/>
      <c r="O250" s="90"/>
      <c r="P250" s="278"/>
      <c r="Q250" s="10"/>
      <c r="R250"/>
      <c r="S250"/>
      <c r="T250" s="25" t="str">
        <f t="shared" si="158"/>
        <v/>
      </c>
      <c r="U250" s="25" t="e">
        <f t="shared" si="165"/>
        <v>#N/A</v>
      </c>
      <c r="V250" s="25" t="e">
        <f t="shared" si="166"/>
        <v>#N/A</v>
      </c>
      <c r="W250" s="45">
        <f t="shared" si="135"/>
        <v>0</v>
      </c>
      <c r="X250" s="45">
        <f t="shared" si="136"/>
        <v>0</v>
      </c>
      <c r="Y250" s="25" t="e">
        <f t="shared" si="167"/>
        <v>#N/A</v>
      </c>
      <c r="Z250" s="25" t="e">
        <f t="shared" si="168"/>
        <v>#N/A</v>
      </c>
      <c r="AA250" s="25" t="e">
        <f t="shared" si="169"/>
        <v>#N/A</v>
      </c>
      <c r="AB250" s="25" t="e">
        <f t="shared" si="170"/>
        <v>#N/A</v>
      </c>
      <c r="AC250" s="25" t="e">
        <f t="shared" si="171"/>
        <v>#N/A</v>
      </c>
      <c r="AD250" s="25" t="e">
        <f t="shared" si="172"/>
        <v>#N/A</v>
      </c>
    </row>
    <row r="251" spans="1:31" s="1" customFormat="1" hidden="1" x14ac:dyDescent="0.25">
      <c r="A251" s="35"/>
      <c r="B251" s="34"/>
      <c r="C251" s="34"/>
      <c r="D251" s="20"/>
      <c r="E251" s="107"/>
      <c r="F251" s="91"/>
      <c r="G251" s="68"/>
      <c r="H251" s="73"/>
      <c r="I251" s="84"/>
      <c r="J251" s="48"/>
      <c r="K251" s="94"/>
      <c r="L251" s="48"/>
      <c r="M251" s="85"/>
      <c r="N251" s="47"/>
      <c r="O251" s="90"/>
      <c r="P251" s="278"/>
      <c r="Q251" s="10"/>
      <c r="R251"/>
      <c r="S251"/>
      <c r="T251" s="25" t="str">
        <f t="shared" si="158"/>
        <v/>
      </c>
      <c r="U251" s="25" t="e">
        <f t="shared" si="165"/>
        <v>#N/A</v>
      </c>
      <c r="V251" s="25" t="e">
        <f t="shared" si="166"/>
        <v>#N/A</v>
      </c>
      <c r="W251" s="45">
        <f t="shared" si="135"/>
        <v>0</v>
      </c>
      <c r="X251" s="45">
        <f t="shared" si="136"/>
        <v>0</v>
      </c>
      <c r="Y251" s="25" t="e">
        <f t="shared" si="167"/>
        <v>#N/A</v>
      </c>
      <c r="Z251" s="25" t="e">
        <f t="shared" si="168"/>
        <v>#N/A</v>
      </c>
      <c r="AA251" s="25" t="e">
        <f t="shared" si="169"/>
        <v>#N/A</v>
      </c>
      <c r="AB251" s="25" t="e">
        <f t="shared" si="170"/>
        <v>#N/A</v>
      </c>
      <c r="AC251" s="25" t="e">
        <f t="shared" si="171"/>
        <v>#N/A</v>
      </c>
      <c r="AD251" s="25" t="e">
        <f t="shared" si="172"/>
        <v>#N/A</v>
      </c>
    </row>
    <row r="252" spans="1:31" s="1" customFormat="1" hidden="1" x14ac:dyDescent="0.25">
      <c r="A252" s="35"/>
      <c r="B252" s="34"/>
      <c r="C252" s="34"/>
      <c r="D252" s="20"/>
      <c r="E252" s="107"/>
      <c r="F252" s="91"/>
      <c r="G252" s="68"/>
      <c r="H252" s="73"/>
      <c r="I252" s="84"/>
      <c r="J252" s="48"/>
      <c r="K252" s="94"/>
      <c r="L252" s="48"/>
      <c r="M252" s="85"/>
      <c r="N252" s="47"/>
      <c r="O252" s="90"/>
      <c r="P252" s="278"/>
      <c r="Q252" s="10"/>
      <c r="R252"/>
      <c r="S252"/>
      <c r="T252" s="25" t="str">
        <f t="shared" si="158"/>
        <v/>
      </c>
      <c r="U252" s="25" t="e">
        <f t="shared" si="165"/>
        <v>#N/A</v>
      </c>
      <c r="V252" s="25" t="e">
        <f t="shared" si="166"/>
        <v>#N/A</v>
      </c>
      <c r="W252" s="45">
        <f t="shared" ref="W252:W315" si="173">$F252/1.1</f>
        <v>0</v>
      </c>
      <c r="X252" s="45">
        <f t="shared" ref="X252:X315" si="174">$F252*1.1</f>
        <v>0</v>
      </c>
      <c r="Y252" s="25" t="e">
        <f t="shared" si="167"/>
        <v>#N/A</v>
      </c>
      <c r="Z252" s="25" t="e">
        <f t="shared" si="168"/>
        <v>#N/A</v>
      </c>
      <c r="AA252" s="25" t="e">
        <f t="shared" si="169"/>
        <v>#N/A</v>
      </c>
      <c r="AB252" s="25" t="e">
        <f t="shared" si="170"/>
        <v>#N/A</v>
      </c>
      <c r="AC252" s="25" t="e">
        <f t="shared" si="171"/>
        <v>#N/A</v>
      </c>
      <c r="AD252" s="25" t="e">
        <f t="shared" si="172"/>
        <v>#N/A</v>
      </c>
    </row>
    <row r="253" spans="1:31" s="1" customFormat="1" hidden="1" x14ac:dyDescent="0.25">
      <c r="A253" s="35"/>
      <c r="B253" s="34"/>
      <c r="C253" s="34"/>
      <c r="D253" s="20"/>
      <c r="E253" s="107"/>
      <c r="F253" s="91"/>
      <c r="G253" s="68"/>
      <c r="H253" s="73"/>
      <c r="I253" s="84"/>
      <c r="J253" s="48"/>
      <c r="K253" s="94"/>
      <c r="L253" s="48"/>
      <c r="M253" s="85"/>
      <c r="N253" s="47"/>
      <c r="O253" s="90"/>
      <c r="P253" s="278"/>
      <c r="Q253" s="10"/>
      <c r="R253"/>
      <c r="S253"/>
      <c r="T253" s="25" t="str">
        <f t="shared" si="158"/>
        <v/>
      </c>
      <c r="U253" s="25" t="e">
        <f t="shared" si="165"/>
        <v>#N/A</v>
      </c>
      <c r="V253" s="25" t="e">
        <f t="shared" si="166"/>
        <v>#N/A</v>
      </c>
      <c r="W253" s="45">
        <f t="shared" si="173"/>
        <v>0</v>
      </c>
      <c r="X253" s="45">
        <f t="shared" si="174"/>
        <v>0</v>
      </c>
      <c r="Y253" s="25" t="e">
        <f t="shared" si="167"/>
        <v>#N/A</v>
      </c>
      <c r="Z253" s="25" t="e">
        <f t="shared" si="168"/>
        <v>#N/A</v>
      </c>
      <c r="AA253" s="25" t="e">
        <f t="shared" si="169"/>
        <v>#N/A</v>
      </c>
      <c r="AB253" s="25" t="e">
        <f t="shared" si="170"/>
        <v>#N/A</v>
      </c>
      <c r="AC253" s="25" t="e">
        <f t="shared" si="171"/>
        <v>#N/A</v>
      </c>
      <c r="AD253" s="25" t="e">
        <f t="shared" si="172"/>
        <v>#N/A</v>
      </c>
    </row>
    <row r="254" spans="1:31" s="1" customFormat="1" hidden="1" x14ac:dyDescent="0.25">
      <c r="A254" s="35"/>
      <c r="B254" s="34"/>
      <c r="C254" s="34"/>
      <c r="D254" s="20"/>
      <c r="E254" s="107"/>
      <c r="F254" s="91"/>
      <c r="G254" s="68"/>
      <c r="H254" s="73"/>
      <c r="I254" s="84"/>
      <c r="J254" s="48"/>
      <c r="K254" s="94"/>
      <c r="L254" s="48"/>
      <c r="M254" s="85"/>
      <c r="N254" s="47"/>
      <c r="O254" s="90"/>
      <c r="P254" s="278"/>
      <c r="Q254" s="10"/>
      <c r="R254"/>
      <c r="S254"/>
      <c r="T254" s="25" t="str">
        <f t="shared" si="158"/>
        <v/>
      </c>
      <c r="U254" s="25" t="e">
        <f t="shared" si="165"/>
        <v>#N/A</v>
      </c>
      <c r="V254" s="25" t="e">
        <f t="shared" si="166"/>
        <v>#N/A</v>
      </c>
      <c r="W254" s="45">
        <f t="shared" si="173"/>
        <v>0</v>
      </c>
      <c r="X254" s="45">
        <f t="shared" si="174"/>
        <v>0</v>
      </c>
      <c r="Y254" s="25" t="e">
        <f t="shared" si="167"/>
        <v>#N/A</v>
      </c>
      <c r="Z254" s="25" t="e">
        <f t="shared" si="168"/>
        <v>#N/A</v>
      </c>
      <c r="AA254" s="25" t="e">
        <f t="shared" si="169"/>
        <v>#N/A</v>
      </c>
      <c r="AB254" s="25" t="e">
        <f t="shared" si="170"/>
        <v>#N/A</v>
      </c>
      <c r="AC254" s="25" t="e">
        <f t="shared" si="171"/>
        <v>#N/A</v>
      </c>
      <c r="AD254" s="25" t="e">
        <f t="shared" si="172"/>
        <v>#N/A</v>
      </c>
    </row>
    <row r="255" spans="1:31" s="1" customFormat="1" hidden="1" x14ac:dyDescent="0.25">
      <c r="A255" s="35"/>
      <c r="B255" s="34"/>
      <c r="C255" s="34"/>
      <c r="D255" s="20"/>
      <c r="E255" s="107"/>
      <c r="F255" s="91"/>
      <c r="G255" s="68"/>
      <c r="H255" s="73"/>
      <c r="I255" s="84"/>
      <c r="J255" s="48"/>
      <c r="K255" s="94"/>
      <c r="L255" s="48"/>
      <c r="M255" s="85"/>
      <c r="N255" s="47"/>
      <c r="O255" s="90"/>
      <c r="P255" s="278"/>
      <c r="Q255" s="10"/>
      <c r="R255"/>
      <c r="S255"/>
      <c r="T255" s="25" t="str">
        <f t="shared" si="158"/>
        <v/>
      </c>
      <c r="U255" s="25" t="e">
        <f t="shared" si="165"/>
        <v>#N/A</v>
      </c>
      <c r="V255" s="25" t="e">
        <f t="shared" si="166"/>
        <v>#N/A</v>
      </c>
      <c r="W255" s="45">
        <f t="shared" si="173"/>
        <v>0</v>
      </c>
      <c r="X255" s="45">
        <f t="shared" si="174"/>
        <v>0</v>
      </c>
      <c r="Y255" s="25" t="e">
        <f t="shared" si="167"/>
        <v>#N/A</v>
      </c>
      <c r="Z255" s="25" t="e">
        <f t="shared" si="168"/>
        <v>#N/A</v>
      </c>
      <c r="AA255" s="25" t="e">
        <f t="shared" si="169"/>
        <v>#N/A</v>
      </c>
      <c r="AB255" s="25" t="e">
        <f t="shared" si="170"/>
        <v>#N/A</v>
      </c>
      <c r="AC255" s="25" t="e">
        <f t="shared" si="171"/>
        <v>#N/A</v>
      </c>
      <c r="AD255" s="25" t="e">
        <f t="shared" si="172"/>
        <v>#N/A</v>
      </c>
    </row>
    <row r="256" spans="1:31" hidden="1" x14ac:dyDescent="0.25">
      <c r="A256" s="35"/>
      <c r="B256" s="34"/>
      <c r="C256" s="34"/>
      <c r="D256" s="20"/>
      <c r="E256" s="107"/>
      <c r="F256" s="91"/>
      <c r="G256" s="68"/>
      <c r="H256" s="73"/>
      <c r="I256" s="84"/>
      <c r="J256" s="48"/>
      <c r="K256" s="94"/>
      <c r="L256" s="48"/>
      <c r="M256" s="85"/>
      <c r="N256" s="47"/>
      <c r="O256" s="90"/>
      <c r="P256" s="278"/>
      <c r="T256" s="25" t="str">
        <f t="shared" si="158"/>
        <v/>
      </c>
      <c r="U256" s="25" t="e">
        <f t="shared" si="165"/>
        <v>#N/A</v>
      </c>
      <c r="V256" s="25" t="e">
        <f t="shared" si="166"/>
        <v>#N/A</v>
      </c>
      <c r="W256" s="45">
        <f t="shared" si="173"/>
        <v>0</v>
      </c>
      <c r="X256" s="45">
        <f t="shared" si="174"/>
        <v>0</v>
      </c>
      <c r="Y256" s="25" t="e">
        <f t="shared" si="167"/>
        <v>#N/A</v>
      </c>
      <c r="Z256" s="25" t="e">
        <f t="shared" si="168"/>
        <v>#N/A</v>
      </c>
      <c r="AA256" s="25" t="e">
        <f t="shared" si="169"/>
        <v>#N/A</v>
      </c>
      <c r="AB256" s="25" t="e">
        <f t="shared" si="170"/>
        <v>#N/A</v>
      </c>
      <c r="AC256" s="25" t="e">
        <f t="shared" si="171"/>
        <v>#N/A</v>
      </c>
      <c r="AD256" s="25" t="e">
        <f t="shared" si="172"/>
        <v>#N/A</v>
      </c>
      <c r="AE256" s="1"/>
    </row>
    <row r="257" spans="1:31" hidden="1" x14ac:dyDescent="0.25">
      <c r="A257" s="35"/>
      <c r="B257" s="34"/>
      <c r="C257" s="34"/>
      <c r="D257" s="20"/>
      <c r="E257" s="107"/>
      <c r="F257" s="91"/>
      <c r="G257" s="68"/>
      <c r="H257" s="73"/>
      <c r="I257" s="84"/>
      <c r="J257" s="48"/>
      <c r="K257" s="94"/>
      <c r="L257" s="48"/>
      <c r="M257" s="85"/>
      <c r="N257" s="47"/>
      <c r="O257" s="90"/>
      <c r="P257" s="278"/>
      <c r="T257" s="25" t="str">
        <f t="shared" si="158"/>
        <v/>
      </c>
      <c r="U257" s="25" t="e">
        <f t="shared" si="165"/>
        <v>#N/A</v>
      </c>
      <c r="V257" s="25" t="e">
        <f t="shared" si="166"/>
        <v>#N/A</v>
      </c>
      <c r="W257" s="45">
        <f t="shared" si="173"/>
        <v>0</v>
      </c>
      <c r="X257" s="45">
        <f t="shared" si="174"/>
        <v>0</v>
      </c>
      <c r="Y257" s="25" t="e">
        <f t="shared" si="167"/>
        <v>#N/A</v>
      </c>
      <c r="Z257" s="25" t="e">
        <f t="shared" si="168"/>
        <v>#N/A</v>
      </c>
      <c r="AA257" s="25" t="e">
        <f t="shared" si="169"/>
        <v>#N/A</v>
      </c>
      <c r="AB257" s="25" t="e">
        <f t="shared" si="170"/>
        <v>#N/A</v>
      </c>
      <c r="AC257" s="25" t="e">
        <f t="shared" si="171"/>
        <v>#N/A</v>
      </c>
      <c r="AD257" s="25" t="e">
        <f t="shared" si="172"/>
        <v>#N/A</v>
      </c>
      <c r="AE257" s="1"/>
    </row>
    <row r="258" spans="1:31" hidden="1" x14ac:dyDescent="0.25">
      <c r="A258" s="35"/>
      <c r="B258" s="34"/>
      <c r="C258" s="34"/>
      <c r="D258" s="20"/>
      <c r="E258" s="107"/>
      <c r="F258" s="91"/>
      <c r="G258" s="68"/>
      <c r="H258" s="73"/>
      <c r="I258" s="84"/>
      <c r="J258" s="48"/>
      <c r="K258" s="94"/>
      <c r="L258" s="48"/>
      <c r="M258" s="85"/>
      <c r="N258" s="47"/>
      <c r="O258" s="90"/>
      <c r="P258" s="278"/>
      <c r="T258" s="25" t="str">
        <f t="shared" si="158"/>
        <v/>
      </c>
      <c r="U258" s="25" t="e">
        <f t="shared" si="165"/>
        <v>#N/A</v>
      </c>
      <c r="V258" s="25" t="e">
        <f t="shared" si="166"/>
        <v>#N/A</v>
      </c>
      <c r="W258" s="45">
        <f t="shared" si="173"/>
        <v>0</v>
      </c>
      <c r="X258" s="45">
        <f t="shared" si="174"/>
        <v>0</v>
      </c>
      <c r="Y258" s="25" t="e">
        <f t="shared" si="167"/>
        <v>#N/A</v>
      </c>
      <c r="Z258" s="25" t="e">
        <f t="shared" si="168"/>
        <v>#N/A</v>
      </c>
      <c r="AA258" s="25" t="e">
        <f t="shared" si="169"/>
        <v>#N/A</v>
      </c>
      <c r="AB258" s="25" t="e">
        <f t="shared" si="170"/>
        <v>#N/A</v>
      </c>
      <c r="AC258" s="25" t="e">
        <f t="shared" si="171"/>
        <v>#N/A</v>
      </c>
      <c r="AD258" s="25" t="e">
        <f t="shared" si="172"/>
        <v>#N/A</v>
      </c>
      <c r="AE258" s="1"/>
    </row>
    <row r="259" spans="1:31" hidden="1" x14ac:dyDescent="0.25">
      <c r="A259" s="35"/>
      <c r="B259" s="34"/>
      <c r="C259" s="34"/>
      <c r="D259" s="20"/>
      <c r="E259" s="107"/>
      <c r="F259" s="91"/>
      <c r="G259" s="68"/>
      <c r="H259" s="73"/>
      <c r="I259" s="84"/>
      <c r="J259" s="48"/>
      <c r="K259" s="94"/>
      <c r="L259" s="48"/>
      <c r="M259" s="85"/>
      <c r="N259" s="47"/>
      <c r="O259" s="90"/>
      <c r="P259" s="278"/>
      <c r="T259" s="25" t="str">
        <f t="shared" si="158"/>
        <v/>
      </c>
      <c r="U259" s="25" t="e">
        <f t="shared" si="165"/>
        <v>#N/A</v>
      </c>
      <c r="V259" s="25" t="e">
        <f t="shared" si="166"/>
        <v>#N/A</v>
      </c>
      <c r="W259" s="45">
        <f t="shared" si="173"/>
        <v>0</v>
      </c>
      <c r="X259" s="45">
        <f t="shared" si="174"/>
        <v>0</v>
      </c>
      <c r="Y259" s="25" t="e">
        <f t="shared" si="167"/>
        <v>#N/A</v>
      </c>
      <c r="Z259" s="25" t="e">
        <f t="shared" si="168"/>
        <v>#N/A</v>
      </c>
      <c r="AA259" s="25" t="e">
        <f t="shared" si="169"/>
        <v>#N/A</v>
      </c>
      <c r="AB259" s="25" t="e">
        <f t="shared" si="170"/>
        <v>#N/A</v>
      </c>
      <c r="AC259" s="25" t="e">
        <f t="shared" si="171"/>
        <v>#N/A</v>
      </c>
      <c r="AD259" s="25" t="e">
        <f t="shared" si="172"/>
        <v>#N/A</v>
      </c>
      <c r="AE259" s="1"/>
    </row>
    <row r="260" spans="1:31" hidden="1" x14ac:dyDescent="0.25">
      <c r="A260" s="282"/>
      <c r="B260" s="38"/>
      <c r="C260" s="38"/>
      <c r="D260" s="20"/>
      <c r="E260" s="107"/>
      <c r="F260" s="91"/>
      <c r="G260" s="68"/>
      <c r="H260" s="73"/>
      <c r="I260" s="84"/>
      <c r="J260" s="48"/>
      <c r="K260" s="94"/>
      <c r="L260" s="48"/>
      <c r="M260" s="85"/>
      <c r="N260" s="47"/>
      <c r="O260" s="90"/>
      <c r="P260" s="278"/>
      <c r="T260" s="25" t="str">
        <f t="shared" si="158"/>
        <v/>
      </c>
      <c r="U260" s="25" t="e">
        <f t="shared" si="165"/>
        <v>#N/A</v>
      </c>
      <c r="V260" s="25" t="e">
        <f t="shared" si="166"/>
        <v>#N/A</v>
      </c>
      <c r="W260" s="45">
        <f t="shared" si="173"/>
        <v>0</v>
      </c>
      <c r="X260" s="45">
        <f t="shared" si="174"/>
        <v>0</v>
      </c>
      <c r="Y260" s="25" t="e">
        <f t="shared" si="167"/>
        <v>#N/A</v>
      </c>
      <c r="Z260" s="25" t="e">
        <f t="shared" si="168"/>
        <v>#N/A</v>
      </c>
      <c r="AA260" s="25" t="e">
        <f t="shared" si="169"/>
        <v>#N/A</v>
      </c>
      <c r="AB260" s="25" t="e">
        <f t="shared" si="170"/>
        <v>#N/A</v>
      </c>
      <c r="AC260" s="25" t="e">
        <f t="shared" si="171"/>
        <v>#N/A</v>
      </c>
      <c r="AD260" s="25" t="e">
        <f t="shared" si="172"/>
        <v>#N/A</v>
      </c>
      <c r="AE260" s="1"/>
    </row>
    <row r="261" spans="1:31" ht="15.75" hidden="1" thickBot="1" x14ac:dyDescent="0.3">
      <c r="A261" s="40"/>
      <c r="B261" s="39"/>
      <c r="C261" s="38"/>
      <c r="D261" s="20"/>
      <c r="E261" s="107"/>
      <c r="F261" s="91"/>
      <c r="G261" s="68"/>
      <c r="H261" s="73"/>
      <c r="I261" s="84"/>
      <c r="J261" s="48"/>
      <c r="K261" s="94"/>
      <c r="L261" s="48"/>
      <c r="M261" s="85"/>
      <c r="N261" s="47"/>
      <c r="O261" s="90"/>
      <c r="P261" s="278"/>
      <c r="T261" s="25" t="str">
        <f t="shared" si="158"/>
        <v/>
      </c>
      <c r="U261" s="25" t="e">
        <f t="shared" si="165"/>
        <v>#N/A</v>
      </c>
      <c r="V261" s="25" t="e">
        <f t="shared" si="166"/>
        <v>#N/A</v>
      </c>
      <c r="W261" s="45">
        <f t="shared" si="173"/>
        <v>0</v>
      </c>
      <c r="X261" s="45">
        <f t="shared" si="174"/>
        <v>0</v>
      </c>
      <c r="Y261" s="25" t="e">
        <f t="shared" si="167"/>
        <v>#N/A</v>
      </c>
      <c r="Z261" s="25" t="e">
        <f t="shared" si="168"/>
        <v>#N/A</v>
      </c>
      <c r="AA261" s="25" t="e">
        <f t="shared" si="169"/>
        <v>#N/A</v>
      </c>
      <c r="AB261" s="25" t="e">
        <f t="shared" si="170"/>
        <v>#N/A</v>
      </c>
      <c r="AC261" s="25" t="e">
        <f t="shared" si="171"/>
        <v>#N/A</v>
      </c>
      <c r="AD261" s="25" t="e">
        <f t="shared" si="172"/>
        <v>#N/A</v>
      </c>
      <c r="AE261" s="1"/>
    </row>
    <row r="262" spans="1:31" ht="15.75" thickBot="1" x14ac:dyDescent="0.3">
      <c r="C262" s="6">
        <f>COUNTA(C219:C261)</f>
        <v>18</v>
      </c>
      <c r="D262" s="31">
        <f>((COUNTA(D219:D261))-COUNTIF(E219:E261,"&lt;1"))/(COUNTA(D219:D261))</f>
        <v>0.47058823529411764</v>
      </c>
      <c r="G262" s="31">
        <f>((COUNTA(G219:G261))-COUNTIF(H219:H261,"&lt;1"))/(COUNTA(G219:G261))</f>
        <v>1</v>
      </c>
      <c r="I262" s="31">
        <f>((COUNTA(I210:I261))-COUNTIF(J210:J261,"&lt;1"))/(COUNTA(I210:I261))</f>
        <v>0.91304347826086951</v>
      </c>
      <c r="K262" s="31">
        <f>((COUNTA(K219:K261))-COUNTIF(L219:L261,"&lt;1"))/(COUNTA(K219:K261))</f>
        <v>1</v>
      </c>
      <c r="M262" s="31">
        <f>((COUNTA(M209:M261))-COUNTIF(N209:N261,"&lt;1"))/(COUNTA(M209:M261))</f>
        <v>0.95652173913043481</v>
      </c>
      <c r="P262" s="119">
        <f>AVERAGE(P209:P261)</f>
        <v>0.2608695652173913</v>
      </c>
      <c r="T262" s="25" t="str">
        <f t="shared" si="158"/>
        <v>18</v>
      </c>
      <c r="U262" s="25" t="e">
        <f t="shared" si="165"/>
        <v>#N/A</v>
      </c>
      <c r="V262" s="25" t="e">
        <f t="shared" si="166"/>
        <v>#N/A</v>
      </c>
      <c r="W262" s="45">
        <f t="shared" si="173"/>
        <v>0</v>
      </c>
      <c r="X262" s="45">
        <f t="shared" si="174"/>
        <v>0</v>
      </c>
      <c r="Y262" s="25" t="e">
        <f t="shared" si="167"/>
        <v>#N/A</v>
      </c>
      <c r="Z262" s="25" t="e">
        <f t="shared" si="168"/>
        <v>#N/A</v>
      </c>
      <c r="AA262" s="25" t="e">
        <f t="shared" si="169"/>
        <v>#N/A</v>
      </c>
      <c r="AB262" s="25" t="e">
        <f t="shared" si="170"/>
        <v>#N/A</v>
      </c>
      <c r="AC262" s="25" t="e">
        <f t="shared" si="171"/>
        <v>#N/A</v>
      </c>
      <c r="AD262" s="25" t="e">
        <f t="shared" si="172"/>
        <v>#N/A</v>
      </c>
      <c r="AE262" s="1"/>
    </row>
    <row r="263" spans="1:31" x14ac:dyDescent="0.25">
      <c r="T263" s="25" t="str">
        <f t="shared" si="158"/>
        <v/>
      </c>
      <c r="U263" s="25" t="e">
        <f t="shared" si="165"/>
        <v>#N/A</v>
      </c>
      <c r="V263" s="25" t="e">
        <f t="shared" si="166"/>
        <v>#N/A</v>
      </c>
      <c r="W263" s="45">
        <f t="shared" si="173"/>
        <v>0</v>
      </c>
      <c r="X263" s="45">
        <f t="shared" si="174"/>
        <v>0</v>
      </c>
      <c r="Y263" s="25" t="e">
        <f t="shared" si="167"/>
        <v>#N/A</v>
      </c>
      <c r="Z263" s="25" t="e">
        <f t="shared" si="168"/>
        <v>#N/A</v>
      </c>
      <c r="AA263" s="25" t="e">
        <f t="shared" si="169"/>
        <v>#N/A</v>
      </c>
      <c r="AB263" s="25" t="e">
        <f t="shared" si="170"/>
        <v>#N/A</v>
      </c>
      <c r="AC263" s="25" t="e">
        <f t="shared" si="171"/>
        <v>#N/A</v>
      </c>
      <c r="AD263" s="25" t="e">
        <f t="shared" si="172"/>
        <v>#N/A</v>
      </c>
      <c r="AE263" s="1"/>
    </row>
    <row r="264" spans="1:31" x14ac:dyDescent="0.25">
      <c r="T264" s="25" t="str">
        <f t="shared" si="158"/>
        <v/>
      </c>
      <c r="U264" s="25" t="e">
        <f t="shared" si="165"/>
        <v>#N/A</v>
      </c>
      <c r="V264" s="25" t="e">
        <f t="shared" si="166"/>
        <v>#N/A</v>
      </c>
      <c r="W264" s="45">
        <f t="shared" si="173"/>
        <v>0</v>
      </c>
      <c r="X264" s="45">
        <f t="shared" si="174"/>
        <v>0</v>
      </c>
      <c r="Y264" s="25" t="e">
        <f t="shared" si="167"/>
        <v>#N/A</v>
      </c>
      <c r="Z264" s="25" t="e">
        <f t="shared" si="168"/>
        <v>#N/A</v>
      </c>
      <c r="AA264" s="25" t="e">
        <f t="shared" si="169"/>
        <v>#N/A</v>
      </c>
      <c r="AB264" s="25" t="e">
        <f t="shared" si="170"/>
        <v>#N/A</v>
      </c>
      <c r="AC264" s="25" t="e">
        <f t="shared" si="171"/>
        <v>#N/A</v>
      </c>
      <c r="AD264" s="25" t="e">
        <f t="shared" si="172"/>
        <v>#N/A</v>
      </c>
      <c r="AE264" s="1"/>
    </row>
    <row r="265" spans="1:31" x14ac:dyDescent="0.25">
      <c r="T265" s="25" t="str">
        <f t="shared" si="158"/>
        <v/>
      </c>
      <c r="U265" s="25" t="e">
        <f t="shared" si="165"/>
        <v>#N/A</v>
      </c>
      <c r="V265" s="25" t="e">
        <f t="shared" si="166"/>
        <v>#N/A</v>
      </c>
      <c r="W265" s="45">
        <f t="shared" si="173"/>
        <v>0</v>
      </c>
      <c r="X265" s="45">
        <f t="shared" si="174"/>
        <v>0</v>
      </c>
      <c r="Y265" s="25" t="e">
        <f t="shared" si="167"/>
        <v>#N/A</v>
      </c>
      <c r="Z265" s="25" t="e">
        <f t="shared" si="168"/>
        <v>#N/A</v>
      </c>
      <c r="AA265" s="25" t="e">
        <f t="shared" si="169"/>
        <v>#N/A</v>
      </c>
      <c r="AB265" s="25" t="e">
        <f t="shared" si="170"/>
        <v>#N/A</v>
      </c>
      <c r="AC265" s="25" t="e">
        <f t="shared" si="171"/>
        <v>#N/A</v>
      </c>
      <c r="AD265" s="25" t="e">
        <f t="shared" si="172"/>
        <v>#N/A</v>
      </c>
      <c r="AE265" s="1"/>
    </row>
    <row r="266" spans="1:31" x14ac:dyDescent="0.25">
      <c r="T266" s="25" t="str">
        <f t="shared" si="158"/>
        <v/>
      </c>
      <c r="U266" s="25" t="e">
        <f t="shared" si="165"/>
        <v>#N/A</v>
      </c>
      <c r="V266" s="25" t="e">
        <f t="shared" si="166"/>
        <v>#N/A</v>
      </c>
      <c r="W266" s="45">
        <f t="shared" si="173"/>
        <v>0</v>
      </c>
      <c r="X266" s="45">
        <f t="shared" si="174"/>
        <v>0</v>
      </c>
      <c r="Y266" s="25" t="e">
        <f t="shared" si="167"/>
        <v>#N/A</v>
      </c>
      <c r="Z266" s="25" t="e">
        <f t="shared" si="168"/>
        <v>#N/A</v>
      </c>
      <c r="AA266" s="25" t="e">
        <f t="shared" si="169"/>
        <v>#N/A</v>
      </c>
      <c r="AB266" s="25" t="e">
        <f t="shared" si="170"/>
        <v>#N/A</v>
      </c>
      <c r="AC266" s="25" t="e">
        <f t="shared" si="171"/>
        <v>#N/A</v>
      </c>
      <c r="AD266" s="25" t="e">
        <f t="shared" si="172"/>
        <v>#N/A</v>
      </c>
      <c r="AE266" s="1"/>
    </row>
    <row r="267" spans="1:31" x14ac:dyDescent="0.25">
      <c r="T267" s="25" t="str">
        <f t="shared" si="158"/>
        <v/>
      </c>
      <c r="U267" s="25" t="e">
        <f t="shared" si="165"/>
        <v>#N/A</v>
      </c>
      <c r="V267" s="25" t="e">
        <f t="shared" si="166"/>
        <v>#N/A</v>
      </c>
      <c r="W267" s="45">
        <f t="shared" si="173"/>
        <v>0</v>
      </c>
      <c r="X267" s="45">
        <f t="shared" si="174"/>
        <v>0</v>
      </c>
      <c r="Y267" s="25" t="e">
        <f t="shared" si="167"/>
        <v>#N/A</v>
      </c>
      <c r="Z267" s="25" t="e">
        <f t="shared" si="168"/>
        <v>#N/A</v>
      </c>
      <c r="AA267" s="25" t="e">
        <f t="shared" si="169"/>
        <v>#N/A</v>
      </c>
      <c r="AB267" s="25" t="e">
        <f t="shared" si="170"/>
        <v>#N/A</v>
      </c>
      <c r="AC267" s="25" t="e">
        <f t="shared" si="171"/>
        <v>#N/A</v>
      </c>
      <c r="AD267" s="25" t="e">
        <f t="shared" si="172"/>
        <v>#N/A</v>
      </c>
      <c r="AE267" s="1"/>
    </row>
    <row r="268" spans="1:31" ht="30" x14ac:dyDescent="0.25">
      <c r="A268" s="7" t="s">
        <v>18</v>
      </c>
      <c r="B268" s="7" t="s">
        <v>19</v>
      </c>
      <c r="C268" s="7" t="s">
        <v>29</v>
      </c>
      <c r="D268" s="17" t="s">
        <v>4</v>
      </c>
      <c r="E268" s="70"/>
      <c r="F268" s="232" t="s">
        <v>454</v>
      </c>
      <c r="G268" s="67" t="s">
        <v>101</v>
      </c>
      <c r="H268" s="70"/>
      <c r="I268" s="67" t="s">
        <v>5</v>
      </c>
      <c r="J268" s="70"/>
      <c r="K268" s="67" t="s">
        <v>6</v>
      </c>
      <c r="L268" s="70"/>
      <c r="M268" s="218" t="s">
        <v>7</v>
      </c>
      <c r="N268" s="70"/>
      <c r="O268" s="89" t="s">
        <v>8</v>
      </c>
      <c r="P268" s="9" t="s">
        <v>20</v>
      </c>
      <c r="T268" s="25" t="str">
        <f t="shared" si="158"/>
        <v>Product</v>
      </c>
      <c r="U268" s="25" t="e">
        <f t="shared" si="165"/>
        <v>#N/A</v>
      </c>
      <c r="V268" s="25" t="e">
        <f t="shared" si="166"/>
        <v>#N/A</v>
      </c>
      <c r="W268" s="45" t="e">
        <f t="shared" si="173"/>
        <v>#VALUE!</v>
      </c>
      <c r="X268" s="45" t="e">
        <f t="shared" si="174"/>
        <v>#VALUE!</v>
      </c>
      <c r="Y268" s="25" t="e">
        <f t="shared" si="167"/>
        <v>#N/A</v>
      </c>
      <c r="Z268" s="25" t="e">
        <f t="shared" si="168"/>
        <v>#N/A</v>
      </c>
      <c r="AA268" s="25" t="e">
        <f t="shared" si="169"/>
        <v>#N/A</v>
      </c>
      <c r="AB268" s="25" t="e">
        <f t="shared" si="170"/>
        <v>#N/A</v>
      </c>
      <c r="AC268" s="25" t="e">
        <f t="shared" si="171"/>
        <v>#N/A</v>
      </c>
      <c r="AD268" s="25" t="e">
        <f t="shared" si="172"/>
        <v>#N/A</v>
      </c>
      <c r="AE268" s="1"/>
    </row>
    <row r="269" spans="1:31" x14ac:dyDescent="0.25">
      <c r="A269" s="338">
        <v>46163</v>
      </c>
      <c r="B269" s="339" t="s">
        <v>450</v>
      </c>
      <c r="C269" s="339" t="s">
        <v>79</v>
      </c>
      <c r="D269" s="340">
        <v>654</v>
      </c>
      <c r="E269" s="389">
        <f t="shared" ref="E269:E273" si="175">IF(+(IF(D269&lt;U269,0,IF(D269&gt;V269,0,1)))=1,1,0)</f>
        <v>1</v>
      </c>
      <c r="F269" s="342">
        <v>163.19999999999999</v>
      </c>
      <c r="G269" s="345">
        <v>166</v>
      </c>
      <c r="H269" s="390">
        <f>IF(+(IF(G269&lt;W269,0,IF(G269&gt;X269,0,1)))=1,1,0)</f>
        <v>1</v>
      </c>
      <c r="I269" s="336">
        <v>2.3875000000000002</v>
      </c>
      <c r="J269" s="343">
        <f t="shared" ref="J269" si="176">IF(+(IF(I269&lt;Y269,0,IF(I269&gt;Z269,0,1)))=1,1,0)</f>
        <v>1</v>
      </c>
      <c r="K269" s="337">
        <v>0</v>
      </c>
      <c r="L269" s="343">
        <f>IF(+(IF(K269&lt;AA269,0,IF(K269&gt;AB269,0,1)))=1,1,0)</f>
        <v>1</v>
      </c>
      <c r="M269" s="85">
        <v>18</v>
      </c>
      <c r="N269" s="47">
        <f t="shared" ref="N269:N271" si="177">IF(+(IF(M269&lt;AC269,0,IF(M269&gt;AD269,0,1)))=1,1,0)</f>
        <v>0</v>
      </c>
      <c r="O269" s="90"/>
      <c r="P269" s="278">
        <f t="shared" ref="P269:P271" si="178">IF(+(IF(D269&lt;U269,0,IF(D269&gt;V269,0,1)))+(IF(G269&lt;W269,0,IF(G269&gt;X269,0,1)))+(IF(I269&lt;Y269,0,IF(I269&gt;Z269,0,1)))+(IF(K269&lt;AA269,0,IF(K269&gt;AB269,0,1)))+(IF(M269&lt;AC269,0,IF(M269&gt;AD269,0,1)))=5,1,0)</f>
        <v>0</v>
      </c>
      <c r="T269" s="25" t="str">
        <f t="shared" si="158"/>
        <v>STAG4</v>
      </c>
      <c r="U269" s="25">
        <f t="shared" si="165"/>
        <v>0</v>
      </c>
      <c r="V269" s="25">
        <f t="shared" si="166"/>
        <v>1080</v>
      </c>
      <c r="W269" s="45">
        <f t="shared" si="173"/>
        <v>148.36363636363635</v>
      </c>
      <c r="X269" s="45">
        <f t="shared" si="174"/>
        <v>179.52</v>
      </c>
      <c r="Y269" s="25">
        <f t="shared" si="167"/>
        <v>1.8</v>
      </c>
      <c r="Z269" s="25">
        <f t="shared" si="168"/>
        <v>2.7</v>
      </c>
      <c r="AA269" s="25">
        <f t="shared" si="169"/>
        <v>0</v>
      </c>
      <c r="AB269" s="25">
        <f t="shared" si="170"/>
        <v>5</v>
      </c>
      <c r="AC269" s="25">
        <f t="shared" si="171"/>
        <v>1</v>
      </c>
      <c r="AD269" s="25">
        <f t="shared" si="172"/>
        <v>11</v>
      </c>
      <c r="AE269" s="1"/>
    </row>
    <row r="270" spans="1:31" x14ac:dyDescent="0.25">
      <c r="A270" s="338">
        <v>46169</v>
      </c>
      <c r="B270" s="339" t="s">
        <v>444</v>
      </c>
      <c r="C270" s="339" t="s">
        <v>75</v>
      </c>
      <c r="D270" s="340">
        <v>1214</v>
      </c>
      <c r="E270" s="389">
        <f t="shared" si="175"/>
        <v>0</v>
      </c>
      <c r="F270" s="342">
        <v>326.39999999999998</v>
      </c>
      <c r="G270" s="345">
        <f>90+238</f>
        <v>328</v>
      </c>
      <c r="H270" s="390">
        <f>IF(+(IF(G270&lt;W270,0,IF(G270&gt;X270,0,1)))=1,1,0)</f>
        <v>1</v>
      </c>
      <c r="I270" s="84">
        <v>1.71</v>
      </c>
      <c r="J270" s="48">
        <f t="shared" ref="J270:J274" si="179">IF(+(IF(I270&lt;Y270,0,IF(I270&gt;Z270,0,1)))=1,1,0)</f>
        <v>1</v>
      </c>
      <c r="K270" s="337">
        <v>0</v>
      </c>
      <c r="L270" s="343">
        <f t="shared" ref="L270:L291" si="180">IF(+(IF(K270&lt;AA270,0,IF(K270&gt;AB270,0,1)))=1,1,0)</f>
        <v>1</v>
      </c>
      <c r="M270" s="85">
        <v>6</v>
      </c>
      <c r="N270" s="47">
        <f t="shared" si="177"/>
        <v>1</v>
      </c>
      <c r="O270" s="377"/>
      <c r="P270" s="278">
        <f t="shared" si="178"/>
        <v>0</v>
      </c>
      <c r="T270" s="25" t="str">
        <f t="shared" si="158"/>
        <v>CARIB8</v>
      </c>
      <c r="U270" s="25">
        <f t="shared" si="165"/>
        <v>0</v>
      </c>
      <c r="V270" s="25">
        <f t="shared" si="166"/>
        <v>1080</v>
      </c>
      <c r="W270" s="45">
        <f t="shared" si="173"/>
        <v>296.72727272727269</v>
      </c>
      <c r="X270" s="45">
        <f t="shared" si="174"/>
        <v>359.04</v>
      </c>
      <c r="Y270" s="25">
        <f t="shared" si="167"/>
        <v>1.7</v>
      </c>
      <c r="Z270" s="25">
        <f t="shared" si="168"/>
        <v>2.5</v>
      </c>
      <c r="AA270" s="25">
        <f t="shared" si="169"/>
        <v>0</v>
      </c>
      <c r="AB270" s="25">
        <f t="shared" si="170"/>
        <v>5</v>
      </c>
      <c r="AC270" s="25">
        <f t="shared" si="171"/>
        <v>1</v>
      </c>
      <c r="AD270" s="25">
        <f t="shared" si="172"/>
        <v>8</v>
      </c>
      <c r="AE270" s="1"/>
    </row>
    <row r="271" spans="1:31" x14ac:dyDescent="0.25">
      <c r="A271" s="338">
        <v>46170</v>
      </c>
      <c r="B271" s="339" t="s">
        <v>443</v>
      </c>
      <c r="C271" s="339" t="s">
        <v>75</v>
      </c>
      <c r="D271" s="340">
        <v>1673</v>
      </c>
      <c r="E271" s="389">
        <f t="shared" si="175"/>
        <v>0</v>
      </c>
      <c r="F271" s="342">
        <v>326.39999999999998</v>
      </c>
      <c r="G271" s="345">
        <v>327</v>
      </c>
      <c r="H271" s="390">
        <f>IF(+(IF(G271&lt;W271,0,IF(G271&gt;X271,0,1)))=1,1,0)</f>
        <v>1</v>
      </c>
      <c r="I271" s="84">
        <v>2.56</v>
      </c>
      <c r="J271" s="48">
        <f>IF(+(IF(I271&lt;Y271,0,IF(I271&gt;Z271,0,1)))=1,1,0)</f>
        <v>0</v>
      </c>
      <c r="K271" s="337">
        <v>0</v>
      </c>
      <c r="L271" s="343">
        <f t="shared" si="180"/>
        <v>1</v>
      </c>
      <c r="M271" s="85">
        <v>8</v>
      </c>
      <c r="N271" s="47">
        <f t="shared" si="177"/>
        <v>1</v>
      </c>
      <c r="O271" s="377"/>
      <c r="P271" s="278">
        <f t="shared" si="178"/>
        <v>0</v>
      </c>
      <c r="T271" s="25" t="str">
        <f t="shared" si="158"/>
        <v>CARIB8</v>
      </c>
      <c r="U271" s="25">
        <f t="shared" si="165"/>
        <v>0</v>
      </c>
      <c r="V271" s="25">
        <f t="shared" si="166"/>
        <v>1080</v>
      </c>
      <c r="W271" s="45">
        <f t="shared" si="173"/>
        <v>296.72727272727269</v>
      </c>
      <c r="X271" s="45">
        <f t="shared" si="174"/>
        <v>359.04</v>
      </c>
      <c r="Y271" s="25">
        <f t="shared" si="167"/>
        <v>1.7</v>
      </c>
      <c r="Z271" s="25">
        <f t="shared" si="168"/>
        <v>2.5</v>
      </c>
      <c r="AA271" s="25">
        <f t="shared" si="169"/>
        <v>0</v>
      </c>
      <c r="AB271" s="25">
        <f t="shared" si="170"/>
        <v>5</v>
      </c>
      <c r="AC271" s="25">
        <f t="shared" si="171"/>
        <v>1</v>
      </c>
      <c r="AD271" s="25">
        <f t="shared" si="172"/>
        <v>8</v>
      </c>
      <c r="AE271" s="1"/>
    </row>
    <row r="272" spans="1:31" x14ac:dyDescent="0.25">
      <c r="A272" s="338">
        <v>46171</v>
      </c>
      <c r="B272" s="339" t="s">
        <v>449</v>
      </c>
      <c r="C272" s="339" t="s">
        <v>79</v>
      </c>
      <c r="D272" s="340">
        <v>552</v>
      </c>
      <c r="E272" s="389">
        <f t="shared" si="175"/>
        <v>1</v>
      </c>
      <c r="F272" s="342">
        <v>198.8</v>
      </c>
      <c r="G272" s="345">
        <v>199</v>
      </c>
      <c r="H272" s="390">
        <f t="shared" ref="H272:H291" si="181">IF(+(IF(G272&lt;W272,0,IF(G272&gt;X272,0,1)))=1,1,0)</f>
        <v>1</v>
      </c>
      <c r="I272" s="84">
        <v>2.14</v>
      </c>
      <c r="J272" s="48">
        <f t="shared" si="179"/>
        <v>1</v>
      </c>
      <c r="K272" s="337">
        <v>0</v>
      </c>
      <c r="L272" s="343">
        <f t="shared" si="180"/>
        <v>1</v>
      </c>
      <c r="M272" s="85">
        <v>10</v>
      </c>
      <c r="N272" s="47">
        <f t="shared" ref="N272:N274" si="182">IF(+(IF(M272&lt;AC272,0,IF(M272&gt;AD272,0,1)))=1,1,0)</f>
        <v>1</v>
      </c>
      <c r="O272" s="90"/>
      <c r="P272" s="278">
        <f t="shared" ref="P272:P274" si="183">IF(+(IF(D272&lt;U272,0,IF(D272&gt;V272,0,1)))+(IF(G272&lt;W272,0,IF(G272&gt;X272,0,1)))+(IF(I272&lt;Y272,0,IF(I272&gt;Z272,0,1)))+(IF(K272&lt;AA272,0,IF(K272&gt;AB272,0,1)))+(IF(M272&lt;AC272,0,IF(M272&gt;AD272,0,1)))=5,1,0)</f>
        <v>1</v>
      </c>
      <c r="T272" s="25" t="str">
        <f t="shared" si="158"/>
        <v>STAG4</v>
      </c>
      <c r="U272" s="25">
        <f t="shared" si="165"/>
        <v>0</v>
      </c>
      <c r="V272" s="25">
        <f t="shared" si="166"/>
        <v>1080</v>
      </c>
      <c r="W272" s="45">
        <f t="shared" si="173"/>
        <v>180.72727272727272</v>
      </c>
      <c r="X272" s="45">
        <f t="shared" si="174"/>
        <v>218.68000000000004</v>
      </c>
      <c r="Y272" s="25">
        <f t="shared" si="167"/>
        <v>1.8</v>
      </c>
      <c r="Z272" s="25">
        <f t="shared" si="168"/>
        <v>2.7</v>
      </c>
      <c r="AA272" s="25">
        <f t="shared" si="169"/>
        <v>0</v>
      </c>
      <c r="AB272" s="25">
        <f t="shared" si="170"/>
        <v>5</v>
      </c>
      <c r="AC272" s="25">
        <f t="shared" si="171"/>
        <v>1</v>
      </c>
      <c r="AD272" s="25">
        <f t="shared" si="172"/>
        <v>11</v>
      </c>
      <c r="AE272" s="1"/>
    </row>
    <row r="273" spans="1:31" x14ac:dyDescent="0.25">
      <c r="A273" s="338">
        <v>46171</v>
      </c>
      <c r="B273" s="339" t="s">
        <v>445</v>
      </c>
      <c r="C273" s="339" t="s">
        <v>77</v>
      </c>
      <c r="D273" s="340">
        <v>203</v>
      </c>
      <c r="E273" s="389">
        <f t="shared" si="175"/>
        <v>1</v>
      </c>
      <c r="F273" s="342">
        <v>86.2</v>
      </c>
      <c r="G273" s="345">
        <v>87</v>
      </c>
      <c r="H273" s="390">
        <f t="shared" si="181"/>
        <v>1</v>
      </c>
      <c r="I273" s="84">
        <v>2.09</v>
      </c>
      <c r="J273" s="48">
        <f t="shared" si="179"/>
        <v>1</v>
      </c>
      <c r="K273" s="337">
        <v>0</v>
      </c>
      <c r="L273" s="343">
        <f t="shared" si="180"/>
        <v>1</v>
      </c>
      <c r="M273" s="85">
        <v>13</v>
      </c>
      <c r="N273" s="47">
        <f t="shared" si="182"/>
        <v>0</v>
      </c>
      <c r="O273" s="377"/>
      <c r="P273" s="278">
        <f t="shared" si="183"/>
        <v>0</v>
      </c>
      <c r="T273" s="25" t="str">
        <f t="shared" si="158"/>
        <v>STAG2</v>
      </c>
      <c r="U273" s="25">
        <f t="shared" si="165"/>
        <v>0</v>
      </c>
      <c r="V273" s="25">
        <f t="shared" si="166"/>
        <v>1080</v>
      </c>
      <c r="W273" s="45">
        <f t="shared" si="173"/>
        <v>78.36363636363636</v>
      </c>
      <c r="X273" s="45">
        <f t="shared" si="174"/>
        <v>94.820000000000007</v>
      </c>
      <c r="Y273" s="25">
        <f t="shared" si="167"/>
        <v>1.8</v>
      </c>
      <c r="Z273" s="25">
        <f t="shared" si="168"/>
        <v>2.7</v>
      </c>
      <c r="AA273" s="25">
        <f t="shared" si="169"/>
        <v>0</v>
      </c>
      <c r="AB273" s="25">
        <f t="shared" si="170"/>
        <v>5</v>
      </c>
      <c r="AC273" s="25">
        <f t="shared" si="171"/>
        <v>1</v>
      </c>
      <c r="AD273" s="25">
        <f t="shared" si="172"/>
        <v>11</v>
      </c>
      <c r="AE273" s="1"/>
    </row>
    <row r="274" spans="1:31" x14ac:dyDescent="0.25">
      <c r="A274" s="35">
        <v>46175</v>
      </c>
      <c r="B274" s="34" t="s">
        <v>482</v>
      </c>
      <c r="C274" s="34" t="s">
        <v>75</v>
      </c>
      <c r="D274" s="20">
        <v>1288</v>
      </c>
      <c r="E274" s="107">
        <f t="shared" ref="E274:E291" si="184">IF(+(IF(D274&lt;U274,0,IF(D274&gt;V274,0,1)))=1,1,0)</f>
        <v>0</v>
      </c>
      <c r="F274" s="91">
        <v>397.6</v>
      </c>
      <c r="G274" s="68">
        <v>399</v>
      </c>
      <c r="H274" s="73">
        <f t="shared" si="181"/>
        <v>1</v>
      </c>
      <c r="I274" s="84">
        <v>1.7</v>
      </c>
      <c r="J274" s="48">
        <f t="shared" si="179"/>
        <v>1</v>
      </c>
      <c r="K274" s="346"/>
      <c r="L274" s="48">
        <f t="shared" si="180"/>
        <v>1</v>
      </c>
      <c r="M274" s="85">
        <v>8</v>
      </c>
      <c r="N274" s="47">
        <f t="shared" si="182"/>
        <v>1</v>
      </c>
      <c r="O274" s="90"/>
      <c r="P274" s="278">
        <f t="shared" si="183"/>
        <v>0</v>
      </c>
      <c r="T274" s="25" t="str">
        <f t="shared" si="158"/>
        <v>CARIB8</v>
      </c>
      <c r="U274" s="25">
        <f t="shared" si="165"/>
        <v>0</v>
      </c>
      <c r="V274" s="25">
        <f t="shared" si="166"/>
        <v>1080</v>
      </c>
      <c r="W274" s="45">
        <f t="shared" si="173"/>
        <v>361.45454545454544</v>
      </c>
      <c r="X274" s="45">
        <f t="shared" si="174"/>
        <v>437.36000000000007</v>
      </c>
      <c r="Y274" s="25">
        <f t="shared" si="167"/>
        <v>1.7</v>
      </c>
      <c r="Z274" s="25">
        <f t="shared" si="168"/>
        <v>2.5</v>
      </c>
      <c r="AA274" s="25">
        <f t="shared" si="169"/>
        <v>0</v>
      </c>
      <c r="AB274" s="25">
        <f t="shared" si="170"/>
        <v>5</v>
      </c>
      <c r="AC274" s="25">
        <f t="shared" si="171"/>
        <v>1</v>
      </c>
      <c r="AD274" s="25">
        <f t="shared" si="172"/>
        <v>8</v>
      </c>
      <c r="AE274" s="1"/>
    </row>
    <row r="275" spans="1:31" x14ac:dyDescent="0.25">
      <c r="A275" s="35">
        <v>46176</v>
      </c>
      <c r="B275" s="34" t="s">
        <v>483</v>
      </c>
      <c r="C275" s="34" t="s">
        <v>99</v>
      </c>
      <c r="D275" s="20">
        <v>1335</v>
      </c>
      <c r="E275" s="107">
        <f t="shared" si="184"/>
        <v>0</v>
      </c>
      <c r="F275" s="91">
        <v>596.4</v>
      </c>
      <c r="G275" s="68">
        <f>485+112</f>
        <v>597</v>
      </c>
      <c r="H275" s="73">
        <f t="shared" si="181"/>
        <v>1</v>
      </c>
      <c r="I275" s="84">
        <v>3</v>
      </c>
      <c r="J275" s="48">
        <f>IF(+(IF(I275&lt;Y275,0,IF(I275&gt;Z275,0,1)))=1,1,0)</f>
        <v>1</v>
      </c>
      <c r="K275" s="346"/>
      <c r="L275" s="48"/>
      <c r="M275" s="85">
        <v>5</v>
      </c>
      <c r="N275" s="47">
        <f t="shared" ref="N275:N277" si="185">IF(+(IF(M275&lt;AC275,0,IF(M275&gt;AD275,0,1)))=1,1,0)</f>
        <v>1</v>
      </c>
      <c r="O275" s="90"/>
      <c r="P275" s="278">
        <f>IF(+(IF(D275&lt;U275,0,IF(D275&gt;V275,0,1)))+(IF(G275&lt;W275,0,IF(G275&gt;X275,0,1)))+(IF(I275&lt;Y275,0,IF(I275&gt;Z275,0,1)))+(IF(K275&lt;AA275,0,IF(K275&gt;AB275,0,1)))+(IF(M275&lt;AC275,0,IF(M275&gt;AD275,0,1)))=5,1,0)</f>
        <v>0</v>
      </c>
      <c r="T275" s="25" t="str">
        <f t="shared" si="158"/>
        <v>GUINNESS8</v>
      </c>
      <c r="U275" s="25">
        <f t="shared" si="165"/>
        <v>0</v>
      </c>
      <c r="V275" s="25">
        <f t="shared" si="166"/>
        <v>1080</v>
      </c>
      <c r="W275" s="45">
        <f t="shared" si="173"/>
        <v>542.18181818181813</v>
      </c>
      <c r="X275" s="45">
        <f t="shared" si="174"/>
        <v>656.04000000000008</v>
      </c>
      <c r="Y275" s="25">
        <f t="shared" si="167"/>
        <v>3</v>
      </c>
      <c r="Z275" s="25">
        <f t="shared" si="168"/>
        <v>5</v>
      </c>
      <c r="AA275" s="25">
        <f t="shared" si="169"/>
        <v>0</v>
      </c>
      <c r="AB275" s="25">
        <f t="shared" si="170"/>
        <v>5</v>
      </c>
      <c r="AC275" s="25">
        <f t="shared" si="171"/>
        <v>1</v>
      </c>
      <c r="AD275" s="25">
        <f t="shared" si="172"/>
        <v>6</v>
      </c>
      <c r="AE275" s="1"/>
    </row>
    <row r="276" spans="1:31" ht="14.25" customHeight="1" x14ac:dyDescent="0.25">
      <c r="A276" s="35">
        <v>46178</v>
      </c>
      <c r="B276" s="34" t="s">
        <v>447</v>
      </c>
      <c r="C276" s="34" t="s">
        <v>77</v>
      </c>
      <c r="D276" s="20">
        <v>290</v>
      </c>
      <c r="E276" s="107">
        <f t="shared" si="184"/>
        <v>1</v>
      </c>
      <c r="F276" s="91">
        <v>95.2</v>
      </c>
      <c r="G276" s="68">
        <v>97</v>
      </c>
      <c r="H276" s="73">
        <f t="shared" si="181"/>
        <v>1</v>
      </c>
      <c r="I276" s="84">
        <v>1.528</v>
      </c>
      <c r="J276" s="48">
        <f>IF(+(IF(I276&lt;Y276,0,IF(I276&gt;Z276,0,1)))=1,1,0)</f>
        <v>0</v>
      </c>
      <c r="K276" s="94">
        <v>0</v>
      </c>
      <c r="L276" s="48">
        <f t="shared" si="180"/>
        <v>1</v>
      </c>
      <c r="M276" s="85">
        <v>17</v>
      </c>
      <c r="N276" s="47">
        <f t="shared" si="185"/>
        <v>0</v>
      </c>
      <c r="O276" s="90"/>
      <c r="P276" s="278">
        <f>IF(+(IF(D276&lt;U276,0,IF(D276&gt;V276,0,1)))+(IF(G276&lt;W276,0,IF(G276&gt;X276,0,1)))+(IF(I276&lt;Y276,0,IF(I276&gt;Z276,0,1)))+(IF(K276&lt;AA276,0,IF(K276&gt;AB276,0,1)))+(IF(M276&lt;AC276,0,IF(M276&gt;AD276,0,1)))=5,1,0)</f>
        <v>0</v>
      </c>
      <c r="T276" s="25" t="str">
        <f t="shared" si="158"/>
        <v>STAG2</v>
      </c>
      <c r="U276" s="25">
        <f t="shared" si="165"/>
        <v>0</v>
      </c>
      <c r="V276" s="25">
        <f t="shared" si="166"/>
        <v>1080</v>
      </c>
      <c r="W276" s="45">
        <f t="shared" si="173"/>
        <v>86.545454545454547</v>
      </c>
      <c r="X276" s="45">
        <f t="shared" si="174"/>
        <v>104.72000000000001</v>
      </c>
      <c r="Y276" s="25">
        <f t="shared" si="167"/>
        <v>1.8</v>
      </c>
      <c r="Z276" s="25">
        <f t="shared" si="168"/>
        <v>2.7</v>
      </c>
      <c r="AA276" s="25">
        <f t="shared" si="169"/>
        <v>0</v>
      </c>
      <c r="AB276" s="25">
        <f t="shared" si="170"/>
        <v>5</v>
      </c>
      <c r="AC276" s="25">
        <f t="shared" si="171"/>
        <v>1</v>
      </c>
      <c r="AD276" s="25">
        <f t="shared" si="172"/>
        <v>11</v>
      </c>
      <c r="AE276" s="1"/>
    </row>
    <row r="277" spans="1:31" x14ac:dyDescent="0.25">
      <c r="A277" s="35">
        <v>46181</v>
      </c>
      <c r="B277" s="34" t="s">
        <v>438</v>
      </c>
      <c r="C277" s="34" t="s">
        <v>83</v>
      </c>
      <c r="D277" s="20">
        <v>1262</v>
      </c>
      <c r="E277" s="107">
        <f t="shared" si="184"/>
        <v>0</v>
      </c>
      <c r="F277" s="91">
        <v>338.4</v>
      </c>
      <c r="G277" s="68">
        <v>340</v>
      </c>
      <c r="H277" s="73">
        <f t="shared" si="181"/>
        <v>1</v>
      </c>
      <c r="I277" s="84">
        <v>1.7250000000000001</v>
      </c>
      <c r="J277" s="48">
        <f>IF(+(IF(I277&lt;Y277,0,IF(I277&gt;Z277,0,1)))=1,1,0)</f>
        <v>0</v>
      </c>
      <c r="K277" s="346"/>
      <c r="L277" s="48">
        <f t="shared" si="180"/>
        <v>1</v>
      </c>
      <c r="M277" s="85">
        <v>8</v>
      </c>
      <c r="N277" s="47">
        <f t="shared" si="185"/>
        <v>1</v>
      </c>
      <c r="O277" s="90"/>
      <c r="P277" s="278">
        <f>IF(+(IF(D277&lt;U277,0,IF(D277&gt;V277,0,1)))+(IF(G277&lt;W277,0,IF(G277&gt;X277,0,1)))+(IF(I277&lt;Y277,0,IF(I277&gt;Z277,0,1)))+(IF(K277&lt;AA277,0,IF(K277&gt;AB277,0,1)))+(IF(M277&lt;AC277,0,IF(M277&gt;AD277,0,1)))=5,1,0)</f>
        <v>0</v>
      </c>
      <c r="T277" s="25" t="str">
        <f t="shared" si="158"/>
        <v>STAG8</v>
      </c>
      <c r="U277" s="25">
        <f t="shared" si="165"/>
        <v>0</v>
      </c>
      <c r="V277" s="25">
        <f t="shared" si="166"/>
        <v>1080</v>
      </c>
      <c r="W277" s="45">
        <f t="shared" si="173"/>
        <v>307.63636363636357</v>
      </c>
      <c r="X277" s="45">
        <f t="shared" si="174"/>
        <v>372.24</v>
      </c>
      <c r="Y277" s="25">
        <f t="shared" si="167"/>
        <v>1.8</v>
      </c>
      <c r="Z277" s="25">
        <f t="shared" si="168"/>
        <v>2.7</v>
      </c>
      <c r="AA277" s="25">
        <f t="shared" si="169"/>
        <v>0</v>
      </c>
      <c r="AB277" s="25">
        <f t="shared" si="170"/>
        <v>5</v>
      </c>
      <c r="AC277" s="25">
        <f t="shared" si="171"/>
        <v>1</v>
      </c>
      <c r="AD277" s="25">
        <f t="shared" si="172"/>
        <v>11</v>
      </c>
      <c r="AE277" s="1"/>
    </row>
    <row r="278" spans="1:31" x14ac:dyDescent="0.25">
      <c r="A278" s="35">
        <v>46182</v>
      </c>
      <c r="B278" s="34" t="s">
        <v>451</v>
      </c>
      <c r="C278" s="34" t="s">
        <v>75</v>
      </c>
      <c r="D278" s="20">
        <v>1159</v>
      </c>
      <c r="E278" s="107">
        <f t="shared" si="184"/>
        <v>0</v>
      </c>
      <c r="F278" s="91">
        <v>365.6</v>
      </c>
      <c r="G278" s="68">
        <v>368</v>
      </c>
      <c r="H278" s="73">
        <f t="shared" si="181"/>
        <v>1</v>
      </c>
      <c r="I278" s="84"/>
      <c r="J278" s="48"/>
      <c r="K278" s="94">
        <v>2.25</v>
      </c>
      <c r="L278" s="48">
        <f t="shared" si="180"/>
        <v>1</v>
      </c>
      <c r="M278" s="85">
        <v>9</v>
      </c>
      <c r="N278" s="47">
        <f t="shared" ref="N278:N283" si="186">IF(+(IF(M278&lt;AC278,0,IF(M278&gt;AD278,0,1)))=1,1,0)</f>
        <v>0</v>
      </c>
      <c r="O278" s="90"/>
      <c r="P278" s="278"/>
      <c r="T278" s="25" t="str">
        <f t="shared" si="158"/>
        <v>CARIB8</v>
      </c>
      <c r="U278" s="25">
        <f t="shared" si="165"/>
        <v>0</v>
      </c>
      <c r="V278" s="25">
        <f t="shared" si="166"/>
        <v>1080</v>
      </c>
      <c r="W278" s="45">
        <f t="shared" si="173"/>
        <v>332.36363636363637</v>
      </c>
      <c r="X278" s="45">
        <f t="shared" si="174"/>
        <v>402.16000000000008</v>
      </c>
      <c r="Y278" s="25">
        <f t="shared" si="167"/>
        <v>1.7</v>
      </c>
      <c r="Z278" s="25">
        <f t="shared" si="168"/>
        <v>2.5</v>
      </c>
      <c r="AA278" s="25">
        <f t="shared" si="169"/>
        <v>0</v>
      </c>
      <c r="AB278" s="25">
        <f t="shared" si="170"/>
        <v>5</v>
      </c>
      <c r="AC278" s="25">
        <f t="shared" si="171"/>
        <v>1</v>
      </c>
      <c r="AD278" s="25">
        <f t="shared" si="172"/>
        <v>8</v>
      </c>
      <c r="AE278" s="1"/>
    </row>
    <row r="279" spans="1:31" x14ac:dyDescent="0.25">
      <c r="A279" s="35">
        <v>46190</v>
      </c>
      <c r="B279" s="34" t="s">
        <v>483</v>
      </c>
      <c r="C279" s="34" t="s">
        <v>83</v>
      </c>
      <c r="D279" s="20">
        <v>1310</v>
      </c>
      <c r="E279" s="107">
        <f t="shared" si="184"/>
        <v>0</v>
      </c>
      <c r="F279" s="91">
        <v>326.39999999999998</v>
      </c>
      <c r="G279" s="68">
        <v>327</v>
      </c>
      <c r="H279" s="73">
        <f t="shared" si="181"/>
        <v>1</v>
      </c>
      <c r="I279" s="84">
        <v>1.96</v>
      </c>
      <c r="J279" s="48">
        <f t="shared" ref="J279:J288" si="187">IF(+(IF(I279&lt;Y279,0,IF(I279&gt;Z279,0,1)))=1,1,0)</f>
        <v>1</v>
      </c>
      <c r="K279" s="94">
        <v>0</v>
      </c>
      <c r="L279" s="48">
        <f t="shared" si="180"/>
        <v>1</v>
      </c>
      <c r="M279" s="85">
        <v>7</v>
      </c>
      <c r="N279" s="47">
        <f t="shared" si="186"/>
        <v>1</v>
      </c>
      <c r="O279" s="90"/>
      <c r="P279" s="278">
        <f>IF(+(IF(D279&lt;U279,0,IF(D279&gt;V279,0,1)))+(IF(G279&lt;W279,0,IF(G279&gt;X279,0,1)))+(IF(I279&lt;Y279,0,IF(I279&gt;Z279,0,1)))+(IF(K279&lt;AA279,0,IF(K279&gt;AB279,0,1)))+(IF(M279&lt;AC279,0,IF(M279&gt;AD279,0,1)))=5,1,0)</f>
        <v>0</v>
      </c>
      <c r="T279" s="25" t="str">
        <f t="shared" si="158"/>
        <v>STAG8</v>
      </c>
      <c r="U279" s="25">
        <f t="shared" si="165"/>
        <v>0</v>
      </c>
      <c r="V279" s="25">
        <f t="shared" si="166"/>
        <v>1080</v>
      </c>
      <c r="W279" s="45">
        <f t="shared" si="173"/>
        <v>296.72727272727269</v>
      </c>
      <c r="X279" s="45">
        <f t="shared" si="174"/>
        <v>359.04</v>
      </c>
      <c r="Y279" s="25">
        <f t="shared" si="167"/>
        <v>1.8</v>
      </c>
      <c r="Z279" s="25">
        <f t="shared" si="168"/>
        <v>2.7</v>
      </c>
      <c r="AA279" s="25">
        <f t="shared" si="169"/>
        <v>0</v>
      </c>
      <c r="AB279" s="25">
        <f t="shared" si="170"/>
        <v>5</v>
      </c>
      <c r="AC279" s="25">
        <f t="shared" si="171"/>
        <v>1</v>
      </c>
      <c r="AD279" s="25">
        <f t="shared" si="172"/>
        <v>11</v>
      </c>
      <c r="AE279" s="1"/>
    </row>
    <row r="280" spans="1:31" ht="14.25" customHeight="1" x14ac:dyDescent="0.25">
      <c r="A280" s="35">
        <v>46190</v>
      </c>
      <c r="B280" s="34" t="s">
        <v>453</v>
      </c>
      <c r="C280" s="34" t="s">
        <v>79</v>
      </c>
      <c r="D280" s="20">
        <v>506</v>
      </c>
      <c r="E280" s="107">
        <f t="shared" si="184"/>
        <v>1</v>
      </c>
      <c r="F280" s="91">
        <v>163.19999999999999</v>
      </c>
      <c r="G280" s="68">
        <v>164</v>
      </c>
      <c r="H280" s="73">
        <f t="shared" si="181"/>
        <v>1</v>
      </c>
      <c r="I280" s="84">
        <v>3.4</v>
      </c>
      <c r="J280" s="48">
        <f t="shared" si="187"/>
        <v>0</v>
      </c>
      <c r="K280" s="94">
        <v>0</v>
      </c>
      <c r="L280" s="48">
        <f t="shared" si="180"/>
        <v>1</v>
      </c>
      <c r="M280" s="85">
        <v>10</v>
      </c>
      <c r="N280" s="47">
        <f t="shared" si="186"/>
        <v>1</v>
      </c>
      <c r="O280" s="90"/>
      <c r="P280" s="278">
        <f>IF(+(IF(D280&lt;U280,0,IF(D280&gt;V280,0,1)))+(IF(G280&lt;W280,0,IF(G280&gt;X280,0,1)))+(IF(I280&lt;Y280,0,IF(I280&gt;Z280,0,1)))+(IF(K280&lt;AA280,0,IF(K280&gt;AB280,0,1)))+(IF(M280&lt;AC280,0,IF(M280&gt;AD280,0,1)))=5,1,0)</f>
        <v>0</v>
      </c>
      <c r="T280" s="25" t="str">
        <f t="shared" si="158"/>
        <v>STAG4</v>
      </c>
      <c r="U280" s="25">
        <f t="shared" si="165"/>
        <v>0</v>
      </c>
      <c r="V280" s="25">
        <f t="shared" si="166"/>
        <v>1080</v>
      </c>
      <c r="W280" s="45">
        <f t="shared" si="173"/>
        <v>148.36363636363635</v>
      </c>
      <c r="X280" s="45">
        <f t="shared" si="174"/>
        <v>179.52</v>
      </c>
      <c r="Y280" s="25">
        <f t="shared" si="167"/>
        <v>1.8</v>
      </c>
      <c r="Z280" s="25">
        <f t="shared" si="168"/>
        <v>2.7</v>
      </c>
      <c r="AA280" s="25">
        <f t="shared" si="169"/>
        <v>0</v>
      </c>
      <c r="AB280" s="25">
        <f t="shared" si="170"/>
        <v>5</v>
      </c>
      <c r="AC280" s="25">
        <f t="shared" si="171"/>
        <v>1</v>
      </c>
      <c r="AD280" s="25">
        <f t="shared" si="172"/>
        <v>11</v>
      </c>
      <c r="AE280" s="1"/>
    </row>
    <row r="281" spans="1:31" s="457" customFormat="1" x14ac:dyDescent="0.25">
      <c r="A281" s="404">
        <v>46195</v>
      </c>
      <c r="B281" s="405" t="s">
        <v>438</v>
      </c>
      <c r="C281" s="405" t="s">
        <v>71</v>
      </c>
      <c r="D281" s="445">
        <f>532+417</f>
        <v>949</v>
      </c>
      <c r="E281" s="446">
        <f t="shared" si="184"/>
        <v>1</v>
      </c>
      <c r="F281" s="447">
        <v>304.39999999999998</v>
      </c>
      <c r="G281" s="448">
        <v>306</v>
      </c>
      <c r="H281" s="449">
        <f t="shared" si="181"/>
        <v>1</v>
      </c>
      <c r="I281" s="450">
        <v>1.91</v>
      </c>
      <c r="J281" s="451">
        <f t="shared" si="187"/>
        <v>1</v>
      </c>
      <c r="K281" s="452">
        <v>0.5</v>
      </c>
      <c r="L281" s="48">
        <f t="shared" si="180"/>
        <v>1</v>
      </c>
      <c r="M281" s="453">
        <v>7</v>
      </c>
      <c r="N281" s="454">
        <f t="shared" si="186"/>
        <v>1</v>
      </c>
      <c r="O281" s="455"/>
      <c r="P281" s="278">
        <f>IF(+(IF(D281&lt;U281,0,IF(D281&gt;V281,0,1)))+(IF(G281&lt;W281,0,IF(G281&gt;X281,0,1)))+(IF(I281&lt;Y281,0,IF(I281&gt;Z281,0,1)))+(IF(K281&lt;AA281,0,IF(K281&gt;AB281,0,1)))+(IF(M281&lt;AC281,0,IF(M281&gt;AD281,0,1)))=5,1,0)</f>
        <v>1</v>
      </c>
      <c r="Q281" s="456"/>
      <c r="T281" s="458" t="str">
        <f t="shared" si="158"/>
        <v>CARIB4</v>
      </c>
      <c r="U281" s="458">
        <f t="shared" si="165"/>
        <v>0</v>
      </c>
      <c r="V281" s="458">
        <f t="shared" si="166"/>
        <v>1080</v>
      </c>
      <c r="W281" s="459">
        <f t="shared" si="173"/>
        <v>276.72727272727269</v>
      </c>
      <c r="X281" s="459">
        <f t="shared" si="174"/>
        <v>334.84</v>
      </c>
      <c r="Y281" s="458">
        <f t="shared" si="167"/>
        <v>1.7</v>
      </c>
      <c r="Z281" s="458">
        <f t="shared" si="168"/>
        <v>2.5</v>
      </c>
      <c r="AA281" s="458">
        <f t="shared" si="169"/>
        <v>0</v>
      </c>
      <c r="AB281" s="458">
        <f t="shared" si="170"/>
        <v>5</v>
      </c>
      <c r="AC281" s="458">
        <f t="shared" si="171"/>
        <v>1</v>
      </c>
      <c r="AD281" s="458">
        <f t="shared" si="172"/>
        <v>8</v>
      </c>
      <c r="AE281" s="460"/>
    </row>
    <row r="282" spans="1:31" x14ac:dyDescent="0.25">
      <c r="A282" s="35">
        <v>46191</v>
      </c>
      <c r="B282" s="34" t="s">
        <v>448</v>
      </c>
      <c r="C282" s="34" t="s">
        <v>71</v>
      </c>
      <c r="D282" s="20">
        <v>500</v>
      </c>
      <c r="E282" s="107">
        <f t="shared" si="184"/>
        <v>1</v>
      </c>
      <c r="F282" s="91">
        <v>175.6</v>
      </c>
      <c r="G282" s="68">
        <v>177</v>
      </c>
      <c r="H282" s="73">
        <f t="shared" si="181"/>
        <v>1</v>
      </c>
      <c r="I282" s="84">
        <v>2.48</v>
      </c>
      <c r="J282" s="48">
        <f t="shared" si="187"/>
        <v>1</v>
      </c>
      <c r="K282" s="94">
        <v>0</v>
      </c>
      <c r="L282" s="48">
        <f t="shared" si="180"/>
        <v>1</v>
      </c>
      <c r="M282" s="85">
        <v>4</v>
      </c>
      <c r="N282" s="47">
        <f t="shared" si="186"/>
        <v>1</v>
      </c>
      <c r="O282" s="90"/>
      <c r="P282" s="278">
        <f t="shared" ref="P282:P283" si="188">IF(+(IF(D282&lt;U282,0,IF(D282&gt;V282,0,1)))+(IF(G282&lt;W282,0,IF(G282&gt;X282,0,1)))+(IF(I282&lt;Y282,0,IF(I282&gt;Z282,0,1)))+(IF(K282&lt;AA282,0,IF(K282&gt;AB282,0,1)))+(IF(M282&lt;AC282,0,IF(M282&gt;AD282,0,1)))=5,1,0)</f>
        <v>1</v>
      </c>
      <c r="T282" s="25" t="str">
        <f t="shared" si="158"/>
        <v>CARIB4</v>
      </c>
      <c r="U282" s="25">
        <f t="shared" si="165"/>
        <v>0</v>
      </c>
      <c r="V282" s="25">
        <f t="shared" si="166"/>
        <v>1080</v>
      </c>
      <c r="W282" s="45">
        <f t="shared" si="173"/>
        <v>159.63636363636363</v>
      </c>
      <c r="X282" s="45">
        <f t="shared" si="174"/>
        <v>193.16</v>
      </c>
      <c r="Y282" s="25">
        <f t="shared" si="167"/>
        <v>1.7</v>
      </c>
      <c r="Z282" s="25">
        <f t="shared" si="168"/>
        <v>2.5</v>
      </c>
      <c r="AA282" s="25">
        <f t="shared" si="169"/>
        <v>0</v>
      </c>
      <c r="AB282" s="25">
        <f t="shared" si="170"/>
        <v>5</v>
      </c>
      <c r="AC282" s="25">
        <f t="shared" si="171"/>
        <v>1</v>
      </c>
      <c r="AD282" s="25">
        <f t="shared" si="172"/>
        <v>8</v>
      </c>
      <c r="AE282" s="1"/>
    </row>
    <row r="283" spans="1:31" x14ac:dyDescent="0.25">
      <c r="A283" s="35">
        <v>46195</v>
      </c>
      <c r="B283" s="34" t="s">
        <v>441</v>
      </c>
      <c r="C283" s="34" t="s">
        <v>71</v>
      </c>
      <c r="D283" s="20">
        <v>883</v>
      </c>
      <c r="E283" s="107">
        <f t="shared" si="184"/>
        <v>1</v>
      </c>
      <c r="F283" s="91">
        <v>217.6</v>
      </c>
      <c r="G283" s="68">
        <v>218</v>
      </c>
      <c r="H283" s="73">
        <f t="shared" si="181"/>
        <v>1</v>
      </c>
      <c r="I283" s="84">
        <v>1.97</v>
      </c>
      <c r="J283" s="48">
        <f t="shared" si="187"/>
        <v>1</v>
      </c>
      <c r="K283" s="94">
        <v>0.38</v>
      </c>
      <c r="L283" s="48">
        <f t="shared" si="180"/>
        <v>1</v>
      </c>
      <c r="M283" s="85">
        <v>5</v>
      </c>
      <c r="N283" s="47">
        <f t="shared" si="186"/>
        <v>1</v>
      </c>
      <c r="O283" s="90"/>
      <c r="P283" s="278">
        <f t="shared" si="188"/>
        <v>1</v>
      </c>
      <c r="T283" s="25" t="str">
        <f t="shared" si="158"/>
        <v>CARIB4</v>
      </c>
      <c r="U283" s="25">
        <f t="shared" si="165"/>
        <v>0</v>
      </c>
      <c r="V283" s="25">
        <f t="shared" si="166"/>
        <v>1080</v>
      </c>
      <c r="W283" s="45">
        <f t="shared" si="173"/>
        <v>197.81818181818178</v>
      </c>
      <c r="X283" s="45">
        <f t="shared" si="174"/>
        <v>239.36</v>
      </c>
      <c r="Y283" s="25">
        <f t="shared" si="167"/>
        <v>1.7</v>
      </c>
      <c r="Z283" s="25">
        <f t="shared" si="168"/>
        <v>2.5</v>
      </c>
      <c r="AA283" s="25">
        <f t="shared" si="169"/>
        <v>0</v>
      </c>
      <c r="AB283" s="25">
        <f t="shared" si="170"/>
        <v>5</v>
      </c>
      <c r="AC283" s="25">
        <f t="shared" si="171"/>
        <v>1</v>
      </c>
      <c r="AD283" s="25">
        <f t="shared" si="172"/>
        <v>8</v>
      </c>
      <c r="AE283" s="1"/>
    </row>
    <row r="284" spans="1:31" x14ac:dyDescent="0.25">
      <c r="A284" s="35">
        <v>46197</v>
      </c>
      <c r="B284" s="34" t="s">
        <v>451</v>
      </c>
      <c r="C284" s="34" t="s">
        <v>83</v>
      </c>
      <c r="D284" s="20">
        <v>1167</v>
      </c>
      <c r="E284" s="107">
        <f t="shared" si="184"/>
        <v>0</v>
      </c>
      <c r="F284" s="91">
        <v>338.4</v>
      </c>
      <c r="G284" s="68">
        <f>230+110</f>
        <v>340</v>
      </c>
      <c r="H284" s="73">
        <f t="shared" si="181"/>
        <v>1</v>
      </c>
      <c r="I284" s="84">
        <v>2.63</v>
      </c>
      <c r="J284" s="48">
        <f t="shared" si="187"/>
        <v>1</v>
      </c>
      <c r="K284" s="94">
        <v>0</v>
      </c>
      <c r="L284" s="48">
        <f t="shared" si="180"/>
        <v>1</v>
      </c>
      <c r="M284" s="85"/>
      <c r="N284" s="47"/>
      <c r="O284" s="90"/>
      <c r="P284" s="278"/>
      <c r="T284" s="25" t="str">
        <f t="shared" si="158"/>
        <v>STAG8</v>
      </c>
      <c r="U284" s="25">
        <f t="shared" si="165"/>
        <v>0</v>
      </c>
      <c r="V284" s="25">
        <f t="shared" si="166"/>
        <v>1080</v>
      </c>
      <c r="W284" s="45">
        <f t="shared" si="173"/>
        <v>307.63636363636357</v>
      </c>
      <c r="X284" s="45">
        <f t="shared" si="174"/>
        <v>372.24</v>
      </c>
      <c r="Y284" s="25">
        <f t="shared" si="167"/>
        <v>1.8</v>
      </c>
      <c r="Z284" s="25">
        <f t="shared" si="168"/>
        <v>2.7</v>
      </c>
      <c r="AA284" s="25">
        <f t="shared" si="169"/>
        <v>0</v>
      </c>
      <c r="AB284" s="25">
        <f t="shared" si="170"/>
        <v>5</v>
      </c>
      <c r="AC284" s="25">
        <f t="shared" si="171"/>
        <v>1</v>
      </c>
      <c r="AD284" s="25">
        <f t="shared" si="172"/>
        <v>11</v>
      </c>
      <c r="AE284" s="1"/>
    </row>
    <row r="285" spans="1:31" x14ac:dyDescent="0.25">
      <c r="A285" s="35">
        <v>46200</v>
      </c>
      <c r="B285" s="34" t="s">
        <v>445</v>
      </c>
      <c r="C285" s="34" t="s">
        <v>69</v>
      </c>
      <c r="D285" s="20">
        <f>59+60</f>
        <v>119</v>
      </c>
      <c r="E285" s="107">
        <f t="shared" si="184"/>
        <v>1</v>
      </c>
      <c r="F285" s="91" t="s">
        <v>446</v>
      </c>
      <c r="G285" s="68"/>
      <c r="H285" s="73"/>
      <c r="I285" s="84">
        <v>1.92</v>
      </c>
      <c r="J285" s="48">
        <f t="shared" si="187"/>
        <v>1</v>
      </c>
      <c r="K285" s="94" t="s">
        <v>446</v>
      </c>
      <c r="L285" s="48"/>
      <c r="M285" s="85"/>
      <c r="N285" s="47"/>
      <c r="O285" s="90"/>
      <c r="P285" s="278"/>
      <c r="T285" s="25" t="str">
        <f t="shared" si="158"/>
        <v>CARIB2</v>
      </c>
      <c r="U285" s="25">
        <f t="shared" si="165"/>
        <v>0</v>
      </c>
      <c r="V285" s="25">
        <f t="shared" si="166"/>
        <v>1080</v>
      </c>
      <c r="W285" s="45" t="e">
        <f t="shared" si="173"/>
        <v>#VALUE!</v>
      </c>
      <c r="X285" s="45" t="e">
        <f t="shared" si="174"/>
        <v>#VALUE!</v>
      </c>
      <c r="Y285" s="25">
        <f t="shared" si="167"/>
        <v>1.7</v>
      </c>
      <c r="Z285" s="25">
        <f t="shared" si="168"/>
        <v>2.5</v>
      </c>
      <c r="AA285" s="25">
        <f t="shared" si="169"/>
        <v>0</v>
      </c>
      <c r="AB285" s="25">
        <f t="shared" si="170"/>
        <v>5</v>
      </c>
      <c r="AC285" s="25">
        <f t="shared" si="171"/>
        <v>1</v>
      </c>
      <c r="AD285" s="25">
        <f t="shared" si="172"/>
        <v>8</v>
      </c>
      <c r="AE285" s="1"/>
    </row>
    <row r="286" spans="1:31" x14ac:dyDescent="0.25">
      <c r="A286" s="35">
        <v>46198</v>
      </c>
      <c r="B286" s="34" t="s">
        <v>440</v>
      </c>
      <c r="C286" s="34" t="s">
        <v>75</v>
      </c>
      <c r="D286" s="20">
        <v>480</v>
      </c>
      <c r="E286" s="107">
        <f t="shared" si="184"/>
        <v>1</v>
      </c>
      <c r="F286" s="91">
        <v>253.6</v>
      </c>
      <c r="G286" s="68">
        <v>254</v>
      </c>
      <c r="H286" s="73">
        <f t="shared" si="181"/>
        <v>1</v>
      </c>
      <c r="I286" s="84">
        <v>2</v>
      </c>
      <c r="J286" s="48">
        <f t="shared" si="187"/>
        <v>1</v>
      </c>
      <c r="K286" s="94">
        <v>0.2</v>
      </c>
      <c r="L286" s="48">
        <f t="shared" si="180"/>
        <v>1</v>
      </c>
      <c r="M286" s="85"/>
      <c r="N286" s="47"/>
      <c r="O286" s="90"/>
      <c r="P286" s="278"/>
      <c r="T286" s="25" t="str">
        <f t="shared" ref="T286:T348" si="189">LEFT(C286,9)</f>
        <v>CARIB8</v>
      </c>
      <c r="U286" s="25">
        <f t="shared" si="165"/>
        <v>0</v>
      </c>
      <c r="V286" s="25">
        <f t="shared" si="166"/>
        <v>1080</v>
      </c>
      <c r="W286" s="45">
        <f t="shared" si="173"/>
        <v>230.54545454545453</v>
      </c>
      <c r="X286" s="45">
        <f t="shared" si="174"/>
        <v>278.96000000000004</v>
      </c>
      <c r="Y286" s="25">
        <f t="shared" si="167"/>
        <v>1.7</v>
      </c>
      <c r="Z286" s="25">
        <f t="shared" si="168"/>
        <v>2.5</v>
      </c>
      <c r="AA286" s="25">
        <f t="shared" si="169"/>
        <v>0</v>
      </c>
      <c r="AB286" s="25">
        <f t="shared" si="170"/>
        <v>5</v>
      </c>
      <c r="AC286" s="25">
        <f t="shared" si="171"/>
        <v>1</v>
      </c>
      <c r="AD286" s="25">
        <f t="shared" si="172"/>
        <v>8</v>
      </c>
      <c r="AE286" s="1"/>
    </row>
    <row r="287" spans="1:31" x14ac:dyDescent="0.25">
      <c r="A287" s="35">
        <v>46198</v>
      </c>
      <c r="B287" s="34" t="s">
        <v>447</v>
      </c>
      <c r="C287" s="34" t="s">
        <v>69</v>
      </c>
      <c r="D287" s="20">
        <v>206</v>
      </c>
      <c r="E287" s="107">
        <f t="shared" si="184"/>
        <v>1</v>
      </c>
      <c r="F287" s="91">
        <v>126.8</v>
      </c>
      <c r="G287" s="68">
        <v>128</v>
      </c>
      <c r="H287" s="73">
        <f t="shared" si="181"/>
        <v>1</v>
      </c>
      <c r="I287" s="84">
        <v>1.98</v>
      </c>
      <c r="J287" s="48">
        <f t="shared" si="187"/>
        <v>1</v>
      </c>
      <c r="K287" s="94">
        <v>0.2</v>
      </c>
      <c r="L287" s="48">
        <f t="shared" si="180"/>
        <v>1</v>
      </c>
      <c r="M287" s="85">
        <v>6</v>
      </c>
      <c r="N287" s="47">
        <f t="shared" ref="N287" si="190">IF(+(IF(M287&lt;AC287,0,IF(M287&gt;AD287,0,1)))=1,1,0)</f>
        <v>1</v>
      </c>
      <c r="O287" s="90"/>
      <c r="P287" s="278">
        <f t="shared" ref="P287" si="191">IF(+(IF(D287&lt;U287,0,IF(D287&gt;V287,0,1)))+(IF(G287&lt;W287,0,IF(G287&gt;X287,0,1)))+(IF(I287&lt;Y287,0,IF(I287&gt;Z287,0,1)))+(IF(K287&lt;AA287,0,IF(K287&gt;AB287,0,1)))+(IF(M287&lt;AC287,0,IF(M287&gt;AD287,0,1)))=5,1,0)</f>
        <v>1</v>
      </c>
      <c r="T287" s="25" t="str">
        <f t="shared" si="189"/>
        <v>CARIB2</v>
      </c>
      <c r="U287" s="25">
        <f t="shared" si="165"/>
        <v>0</v>
      </c>
      <c r="V287" s="25">
        <f t="shared" si="166"/>
        <v>1080</v>
      </c>
      <c r="W287" s="45">
        <f t="shared" si="173"/>
        <v>115.27272727272727</v>
      </c>
      <c r="X287" s="45">
        <f t="shared" si="174"/>
        <v>139.48000000000002</v>
      </c>
      <c r="Y287" s="25">
        <f t="shared" si="167"/>
        <v>1.7</v>
      </c>
      <c r="Z287" s="25">
        <f t="shared" si="168"/>
        <v>2.5</v>
      </c>
      <c r="AA287" s="25">
        <f t="shared" si="169"/>
        <v>0</v>
      </c>
      <c r="AB287" s="25">
        <f t="shared" si="170"/>
        <v>5</v>
      </c>
      <c r="AC287" s="25">
        <f t="shared" si="171"/>
        <v>1</v>
      </c>
      <c r="AD287" s="25">
        <f t="shared" si="172"/>
        <v>8</v>
      </c>
      <c r="AE287" s="1"/>
    </row>
    <row r="288" spans="1:31" x14ac:dyDescent="0.25">
      <c r="A288" s="35">
        <v>46199</v>
      </c>
      <c r="B288" s="34" t="s">
        <v>442</v>
      </c>
      <c r="C288" s="34" t="s">
        <v>83</v>
      </c>
      <c r="D288" s="20">
        <v>1753</v>
      </c>
      <c r="E288" s="107">
        <f t="shared" si="184"/>
        <v>0</v>
      </c>
      <c r="F288" s="91">
        <v>326.39999999999998</v>
      </c>
      <c r="G288" s="68">
        <f>60+60+210</f>
        <v>330</v>
      </c>
      <c r="H288" s="73">
        <f>IF(+(IF(G288&lt;W288,0,IF(G288&gt;X288,0,1)))=1,1,0)</f>
        <v>1</v>
      </c>
      <c r="I288" s="84">
        <v>2.0819999999999999</v>
      </c>
      <c r="J288" s="48">
        <f t="shared" si="187"/>
        <v>1</v>
      </c>
      <c r="K288" s="94">
        <v>0</v>
      </c>
      <c r="L288" s="48">
        <f t="shared" si="180"/>
        <v>1</v>
      </c>
      <c r="M288" s="85"/>
      <c r="N288" s="47"/>
      <c r="O288" s="90"/>
      <c r="P288" s="278"/>
      <c r="T288" s="25" t="str">
        <f t="shared" si="189"/>
        <v>STAG8</v>
      </c>
      <c r="U288" s="25">
        <f t="shared" si="165"/>
        <v>0</v>
      </c>
      <c r="V288" s="25">
        <f t="shared" si="166"/>
        <v>1080</v>
      </c>
      <c r="W288" s="45">
        <f t="shared" si="173"/>
        <v>296.72727272727269</v>
      </c>
      <c r="X288" s="45">
        <f t="shared" si="174"/>
        <v>359.04</v>
      </c>
      <c r="Y288" s="25">
        <f t="shared" si="167"/>
        <v>1.8</v>
      </c>
      <c r="Z288" s="25">
        <f t="shared" si="168"/>
        <v>2.7</v>
      </c>
      <c r="AA288" s="25">
        <f t="shared" si="169"/>
        <v>0</v>
      </c>
      <c r="AB288" s="25">
        <f t="shared" si="170"/>
        <v>5</v>
      </c>
      <c r="AC288" s="25">
        <f t="shared" si="171"/>
        <v>1</v>
      </c>
      <c r="AD288" s="25">
        <f t="shared" si="172"/>
        <v>11</v>
      </c>
      <c r="AE288" s="1"/>
    </row>
    <row r="289" spans="1:31" x14ac:dyDescent="0.25">
      <c r="A289" s="35">
        <v>46202</v>
      </c>
      <c r="B289" s="34" t="s">
        <v>444</v>
      </c>
      <c r="C289" s="34" t="s">
        <v>75</v>
      </c>
      <c r="D289" s="20">
        <v>1275</v>
      </c>
      <c r="E289" s="107">
        <f t="shared" si="184"/>
        <v>0</v>
      </c>
      <c r="F289" s="91">
        <v>351.2</v>
      </c>
      <c r="G289" s="68">
        <f>70+282</f>
        <v>352</v>
      </c>
      <c r="H289" s="73">
        <f t="shared" si="181"/>
        <v>1</v>
      </c>
      <c r="I289" s="84"/>
      <c r="J289" s="48"/>
      <c r="K289" s="94">
        <v>0.48</v>
      </c>
      <c r="L289" s="48">
        <f t="shared" si="180"/>
        <v>1</v>
      </c>
      <c r="M289" s="85"/>
      <c r="N289" s="47"/>
      <c r="O289" s="90"/>
      <c r="P289" s="278"/>
      <c r="T289" s="25" t="str">
        <f t="shared" si="189"/>
        <v>CARIB8</v>
      </c>
      <c r="U289" s="25">
        <f t="shared" si="165"/>
        <v>0</v>
      </c>
      <c r="V289" s="25">
        <f t="shared" si="166"/>
        <v>1080</v>
      </c>
      <c r="W289" s="45">
        <f t="shared" si="173"/>
        <v>319.27272727272725</v>
      </c>
      <c r="X289" s="45">
        <f t="shared" si="174"/>
        <v>386.32</v>
      </c>
      <c r="Y289" s="25">
        <f t="shared" si="167"/>
        <v>1.7</v>
      </c>
      <c r="Z289" s="25">
        <f t="shared" si="168"/>
        <v>2.5</v>
      </c>
      <c r="AA289" s="25">
        <f t="shared" si="169"/>
        <v>0</v>
      </c>
      <c r="AB289" s="25">
        <f t="shared" si="170"/>
        <v>5</v>
      </c>
      <c r="AC289" s="25">
        <f t="shared" si="171"/>
        <v>1</v>
      </c>
      <c r="AD289" s="25">
        <f t="shared" si="172"/>
        <v>8</v>
      </c>
      <c r="AE289" s="1"/>
    </row>
    <row r="290" spans="1:31" x14ac:dyDescent="0.25">
      <c r="A290" s="35">
        <v>46202</v>
      </c>
      <c r="B290" s="34" t="s">
        <v>450</v>
      </c>
      <c r="C290" s="34" t="s">
        <v>71</v>
      </c>
      <c r="D290" s="20">
        <v>511</v>
      </c>
      <c r="E290" s="107">
        <f t="shared" si="184"/>
        <v>1</v>
      </c>
      <c r="F290" s="91">
        <v>169.2</v>
      </c>
      <c r="G290" s="68">
        <v>170</v>
      </c>
      <c r="H290" s="73">
        <f t="shared" si="181"/>
        <v>1</v>
      </c>
      <c r="I290" s="84"/>
      <c r="J290" s="48"/>
      <c r="K290" s="94">
        <v>0.4</v>
      </c>
      <c r="L290" s="48">
        <f t="shared" si="180"/>
        <v>1</v>
      </c>
      <c r="M290" s="85"/>
      <c r="N290" s="47"/>
      <c r="O290" s="90"/>
      <c r="P290" s="278"/>
      <c r="T290" s="25" t="str">
        <f t="shared" si="189"/>
        <v>CARIB4</v>
      </c>
      <c r="U290" s="25">
        <f t="shared" si="165"/>
        <v>0</v>
      </c>
      <c r="V290" s="25">
        <f t="shared" si="166"/>
        <v>1080</v>
      </c>
      <c r="W290" s="45">
        <f t="shared" si="173"/>
        <v>153.81818181818178</v>
      </c>
      <c r="X290" s="45">
        <f t="shared" si="174"/>
        <v>186.12</v>
      </c>
      <c r="Y290" s="25">
        <f t="shared" si="167"/>
        <v>1.7</v>
      </c>
      <c r="Z290" s="25">
        <f t="shared" si="168"/>
        <v>2.5</v>
      </c>
      <c r="AA290" s="25">
        <f t="shared" si="169"/>
        <v>0</v>
      </c>
      <c r="AB290" s="25">
        <f t="shared" si="170"/>
        <v>5</v>
      </c>
      <c r="AC290" s="25">
        <f t="shared" si="171"/>
        <v>1</v>
      </c>
      <c r="AD290" s="25">
        <f t="shared" si="172"/>
        <v>8</v>
      </c>
      <c r="AE290" s="1"/>
    </row>
    <row r="291" spans="1:31" x14ac:dyDescent="0.25">
      <c r="A291" s="35">
        <v>46203</v>
      </c>
      <c r="B291" s="34" t="s">
        <v>449</v>
      </c>
      <c r="C291" s="34" t="s">
        <v>79</v>
      </c>
      <c r="D291" s="20">
        <v>507</v>
      </c>
      <c r="E291" s="107">
        <f t="shared" si="184"/>
        <v>1</v>
      </c>
      <c r="F291" s="91">
        <v>351.2</v>
      </c>
      <c r="G291" s="68">
        <v>353</v>
      </c>
      <c r="H291" s="73">
        <f t="shared" si="181"/>
        <v>1</v>
      </c>
      <c r="I291" s="84"/>
      <c r="J291" s="48"/>
      <c r="K291" s="94">
        <v>1</v>
      </c>
      <c r="L291" s="48">
        <f t="shared" si="180"/>
        <v>1</v>
      </c>
      <c r="M291" s="85"/>
      <c r="N291" s="47"/>
      <c r="O291" s="90"/>
      <c r="P291" s="278"/>
      <c r="T291" s="25" t="str">
        <f t="shared" si="189"/>
        <v>STAG4</v>
      </c>
      <c r="U291" s="25">
        <f t="shared" si="165"/>
        <v>0</v>
      </c>
      <c r="V291" s="25">
        <f t="shared" si="166"/>
        <v>1080</v>
      </c>
      <c r="W291" s="45">
        <f t="shared" si="173"/>
        <v>319.27272727272725</v>
      </c>
      <c r="X291" s="45">
        <f t="shared" si="174"/>
        <v>386.32</v>
      </c>
      <c r="Y291" s="25">
        <f t="shared" si="167"/>
        <v>1.8</v>
      </c>
      <c r="Z291" s="25">
        <f t="shared" si="168"/>
        <v>2.7</v>
      </c>
      <c r="AA291" s="25">
        <f t="shared" si="169"/>
        <v>0</v>
      </c>
      <c r="AB291" s="25">
        <f t="shared" si="170"/>
        <v>5</v>
      </c>
      <c r="AC291" s="25">
        <f t="shared" si="171"/>
        <v>1</v>
      </c>
      <c r="AD291" s="25">
        <f t="shared" si="172"/>
        <v>11</v>
      </c>
      <c r="AE291" s="1"/>
    </row>
    <row r="292" spans="1:31" ht="15.75" thickBot="1" x14ac:dyDescent="0.3">
      <c r="A292" s="35"/>
      <c r="B292" s="34"/>
      <c r="C292" s="34"/>
      <c r="D292" s="20"/>
      <c r="E292" s="107"/>
      <c r="F292" s="91"/>
      <c r="G292" s="68"/>
      <c r="H292" s="73"/>
      <c r="I292" s="84"/>
      <c r="J292" s="48"/>
      <c r="K292" s="94"/>
      <c r="L292" s="48"/>
      <c r="M292" s="85"/>
      <c r="N292" s="47"/>
      <c r="O292" s="90"/>
      <c r="P292" s="278"/>
      <c r="T292" s="25" t="str">
        <f t="shared" si="189"/>
        <v/>
      </c>
      <c r="U292" s="25" t="e">
        <f t="shared" si="165"/>
        <v>#N/A</v>
      </c>
      <c r="V292" s="25" t="e">
        <f t="shared" si="166"/>
        <v>#N/A</v>
      </c>
      <c r="W292" s="45">
        <f t="shared" si="173"/>
        <v>0</v>
      </c>
      <c r="X292" s="45">
        <f t="shared" si="174"/>
        <v>0</v>
      </c>
      <c r="Y292" s="25" t="e">
        <f t="shared" si="167"/>
        <v>#N/A</v>
      </c>
      <c r="Z292" s="25" t="e">
        <f t="shared" si="168"/>
        <v>#N/A</v>
      </c>
      <c r="AA292" s="25" t="e">
        <f t="shared" si="169"/>
        <v>#N/A</v>
      </c>
      <c r="AB292" s="25" t="e">
        <f t="shared" si="170"/>
        <v>#N/A</v>
      </c>
      <c r="AC292" s="25" t="e">
        <f t="shared" si="171"/>
        <v>#N/A</v>
      </c>
      <c r="AD292" s="25" t="e">
        <f t="shared" si="172"/>
        <v>#N/A</v>
      </c>
      <c r="AE292" s="1"/>
    </row>
    <row r="293" spans="1:31" hidden="1" x14ac:dyDescent="0.25">
      <c r="A293" s="35"/>
      <c r="B293" s="34"/>
      <c r="C293" s="34"/>
      <c r="D293" s="20"/>
      <c r="E293" s="107"/>
      <c r="F293" s="91"/>
      <c r="G293" s="68"/>
      <c r="H293" s="73"/>
      <c r="I293" s="84"/>
      <c r="J293" s="48"/>
      <c r="K293" s="94"/>
      <c r="L293" s="48"/>
      <c r="M293" s="85"/>
      <c r="N293" s="47"/>
      <c r="O293" s="90"/>
      <c r="P293" s="278"/>
      <c r="T293" s="25" t="str">
        <f t="shared" si="189"/>
        <v/>
      </c>
      <c r="U293" s="25" t="e">
        <f t="shared" si="165"/>
        <v>#N/A</v>
      </c>
      <c r="V293" s="25" t="e">
        <f t="shared" si="166"/>
        <v>#N/A</v>
      </c>
      <c r="W293" s="45">
        <f t="shared" si="173"/>
        <v>0</v>
      </c>
      <c r="X293" s="45">
        <f t="shared" si="174"/>
        <v>0</v>
      </c>
      <c r="Y293" s="25" t="e">
        <f t="shared" si="167"/>
        <v>#N/A</v>
      </c>
      <c r="Z293" s="25" t="e">
        <f t="shared" si="168"/>
        <v>#N/A</v>
      </c>
      <c r="AA293" s="25" t="e">
        <f t="shared" si="169"/>
        <v>#N/A</v>
      </c>
      <c r="AB293" s="25" t="e">
        <f t="shared" si="170"/>
        <v>#N/A</v>
      </c>
      <c r="AC293" s="25" t="e">
        <f t="shared" si="171"/>
        <v>#N/A</v>
      </c>
      <c r="AD293" s="25" t="e">
        <f t="shared" si="172"/>
        <v>#N/A</v>
      </c>
      <c r="AE293" s="1"/>
    </row>
    <row r="294" spans="1:31" hidden="1" x14ac:dyDescent="0.25">
      <c r="A294" s="35"/>
      <c r="B294" s="34"/>
      <c r="C294" s="34"/>
      <c r="D294" s="20"/>
      <c r="E294" s="107"/>
      <c r="F294" s="91"/>
      <c r="G294" s="68"/>
      <c r="H294" s="73"/>
      <c r="I294" s="84"/>
      <c r="J294" s="48"/>
      <c r="K294" s="94"/>
      <c r="L294" s="48"/>
      <c r="M294" s="85"/>
      <c r="N294" s="47"/>
      <c r="O294" s="90"/>
      <c r="P294" s="278"/>
      <c r="T294" s="25" t="str">
        <f t="shared" si="189"/>
        <v/>
      </c>
      <c r="U294" s="25" t="e">
        <f t="shared" si="165"/>
        <v>#N/A</v>
      </c>
      <c r="V294" s="25" t="e">
        <f t="shared" si="166"/>
        <v>#N/A</v>
      </c>
      <c r="W294" s="45">
        <f t="shared" si="173"/>
        <v>0</v>
      </c>
      <c r="X294" s="45">
        <f t="shared" si="174"/>
        <v>0</v>
      </c>
      <c r="Y294" s="25" t="e">
        <f t="shared" si="167"/>
        <v>#N/A</v>
      </c>
      <c r="Z294" s="25" t="e">
        <f t="shared" si="168"/>
        <v>#N/A</v>
      </c>
      <c r="AA294" s="25" t="e">
        <f t="shared" si="169"/>
        <v>#N/A</v>
      </c>
      <c r="AB294" s="25" t="e">
        <f t="shared" si="170"/>
        <v>#N/A</v>
      </c>
      <c r="AC294" s="25" t="e">
        <f t="shared" si="171"/>
        <v>#N/A</v>
      </c>
      <c r="AD294" s="25" t="e">
        <f t="shared" si="172"/>
        <v>#N/A</v>
      </c>
      <c r="AE294" s="1"/>
    </row>
    <row r="295" spans="1:31" hidden="1" x14ac:dyDescent="0.25">
      <c r="A295" s="35"/>
      <c r="B295" s="34"/>
      <c r="C295" s="34"/>
      <c r="D295" s="20"/>
      <c r="E295" s="107"/>
      <c r="F295" s="91"/>
      <c r="G295" s="68"/>
      <c r="H295" s="73"/>
      <c r="I295" s="84"/>
      <c r="J295" s="48"/>
      <c r="K295" s="94"/>
      <c r="L295" s="48"/>
      <c r="M295" s="85"/>
      <c r="N295" s="47"/>
      <c r="O295" s="90"/>
      <c r="P295" s="278"/>
      <c r="T295" s="25" t="str">
        <f t="shared" si="189"/>
        <v/>
      </c>
      <c r="U295" s="25" t="e">
        <f t="shared" si="165"/>
        <v>#N/A</v>
      </c>
      <c r="V295" s="25" t="e">
        <f t="shared" si="166"/>
        <v>#N/A</v>
      </c>
      <c r="W295" s="45">
        <f t="shared" si="173"/>
        <v>0</v>
      </c>
      <c r="X295" s="45">
        <f t="shared" si="174"/>
        <v>0</v>
      </c>
      <c r="Y295" s="25" t="e">
        <f t="shared" si="167"/>
        <v>#N/A</v>
      </c>
      <c r="Z295" s="25" t="e">
        <f t="shared" si="168"/>
        <v>#N/A</v>
      </c>
      <c r="AA295" s="25" t="e">
        <f t="shared" si="169"/>
        <v>#N/A</v>
      </c>
      <c r="AB295" s="25" t="e">
        <f t="shared" si="170"/>
        <v>#N/A</v>
      </c>
      <c r="AC295" s="25" t="e">
        <f t="shared" si="171"/>
        <v>#N/A</v>
      </c>
      <c r="AD295" s="25" t="e">
        <f t="shared" si="172"/>
        <v>#N/A</v>
      </c>
      <c r="AE295" s="1"/>
    </row>
    <row r="296" spans="1:31" hidden="1" x14ac:dyDescent="0.25">
      <c r="A296" s="35"/>
      <c r="B296" s="34"/>
      <c r="C296" s="34"/>
      <c r="D296" s="20"/>
      <c r="E296" s="107"/>
      <c r="F296" s="91"/>
      <c r="G296" s="68"/>
      <c r="H296" s="73"/>
      <c r="I296" s="84"/>
      <c r="J296" s="48"/>
      <c r="K296" s="94"/>
      <c r="L296" s="48"/>
      <c r="M296" s="85"/>
      <c r="N296" s="47"/>
      <c r="O296" s="90"/>
      <c r="P296" s="278"/>
      <c r="T296" s="25" t="str">
        <f t="shared" si="189"/>
        <v/>
      </c>
      <c r="U296" s="25" t="e">
        <f t="shared" si="165"/>
        <v>#N/A</v>
      </c>
      <c r="V296" s="25" t="e">
        <f t="shared" si="166"/>
        <v>#N/A</v>
      </c>
      <c r="W296" s="45">
        <f t="shared" si="173"/>
        <v>0</v>
      </c>
      <c r="X296" s="45">
        <f t="shared" si="174"/>
        <v>0</v>
      </c>
      <c r="Y296" s="25" t="e">
        <f t="shared" si="167"/>
        <v>#N/A</v>
      </c>
      <c r="Z296" s="25" t="e">
        <f t="shared" si="168"/>
        <v>#N/A</v>
      </c>
      <c r="AA296" s="25" t="e">
        <f t="shared" si="169"/>
        <v>#N/A</v>
      </c>
      <c r="AB296" s="25" t="e">
        <f t="shared" si="170"/>
        <v>#N/A</v>
      </c>
      <c r="AC296" s="25" t="e">
        <f t="shared" si="171"/>
        <v>#N/A</v>
      </c>
      <c r="AD296" s="25" t="e">
        <f t="shared" si="172"/>
        <v>#N/A</v>
      </c>
      <c r="AE296" s="1"/>
    </row>
    <row r="297" spans="1:31" hidden="1" x14ac:dyDescent="0.25">
      <c r="A297" s="35"/>
      <c r="B297" s="34"/>
      <c r="C297" s="34"/>
      <c r="D297" s="20"/>
      <c r="E297" s="107"/>
      <c r="F297" s="91"/>
      <c r="G297" s="68"/>
      <c r="H297" s="73"/>
      <c r="I297" s="84"/>
      <c r="J297" s="48"/>
      <c r="K297" s="94"/>
      <c r="L297" s="48"/>
      <c r="M297" s="85"/>
      <c r="N297" s="47"/>
      <c r="O297" s="90"/>
      <c r="P297" s="278"/>
      <c r="T297" s="25" t="str">
        <f t="shared" si="189"/>
        <v/>
      </c>
      <c r="U297" s="25" t="e">
        <f t="shared" si="165"/>
        <v>#N/A</v>
      </c>
      <c r="V297" s="25" t="e">
        <f t="shared" si="166"/>
        <v>#N/A</v>
      </c>
      <c r="W297" s="45">
        <f t="shared" si="173"/>
        <v>0</v>
      </c>
      <c r="X297" s="45">
        <f t="shared" si="174"/>
        <v>0</v>
      </c>
      <c r="Y297" s="25" t="e">
        <f t="shared" si="167"/>
        <v>#N/A</v>
      </c>
      <c r="Z297" s="25" t="e">
        <f t="shared" si="168"/>
        <v>#N/A</v>
      </c>
      <c r="AA297" s="25" t="e">
        <f t="shared" si="169"/>
        <v>#N/A</v>
      </c>
      <c r="AB297" s="25" t="e">
        <f t="shared" si="170"/>
        <v>#N/A</v>
      </c>
      <c r="AC297" s="25" t="e">
        <f t="shared" si="171"/>
        <v>#N/A</v>
      </c>
      <c r="AD297" s="25" t="e">
        <f t="shared" si="172"/>
        <v>#N/A</v>
      </c>
      <c r="AE297" s="1"/>
    </row>
    <row r="298" spans="1:31" hidden="1" x14ac:dyDescent="0.25">
      <c r="A298" s="35"/>
      <c r="B298" s="34"/>
      <c r="C298" s="34"/>
      <c r="D298" s="20"/>
      <c r="E298" s="107"/>
      <c r="F298" s="91"/>
      <c r="G298" s="68"/>
      <c r="H298" s="73"/>
      <c r="I298" s="84"/>
      <c r="J298" s="48"/>
      <c r="K298" s="94"/>
      <c r="L298" s="48"/>
      <c r="M298" s="85"/>
      <c r="N298" s="47"/>
      <c r="O298" s="90"/>
      <c r="P298" s="278"/>
      <c r="T298" s="25" t="str">
        <f t="shared" si="189"/>
        <v/>
      </c>
      <c r="U298" s="25" t="e">
        <f t="shared" si="165"/>
        <v>#N/A</v>
      </c>
      <c r="V298" s="25" t="e">
        <f t="shared" si="166"/>
        <v>#N/A</v>
      </c>
      <c r="W298" s="45">
        <f t="shared" si="173"/>
        <v>0</v>
      </c>
      <c r="X298" s="45">
        <f t="shared" si="174"/>
        <v>0</v>
      </c>
      <c r="Y298" s="25" t="e">
        <f t="shared" si="167"/>
        <v>#N/A</v>
      </c>
      <c r="Z298" s="25" t="e">
        <f t="shared" si="168"/>
        <v>#N/A</v>
      </c>
      <c r="AA298" s="25" t="e">
        <f t="shared" si="169"/>
        <v>#N/A</v>
      </c>
      <c r="AB298" s="25" t="e">
        <f t="shared" si="170"/>
        <v>#N/A</v>
      </c>
      <c r="AC298" s="25" t="e">
        <f t="shared" si="171"/>
        <v>#N/A</v>
      </c>
      <c r="AD298" s="25" t="e">
        <f t="shared" si="172"/>
        <v>#N/A</v>
      </c>
      <c r="AE298" s="1"/>
    </row>
    <row r="299" spans="1:31" hidden="1" x14ac:dyDescent="0.25">
      <c r="A299" s="35"/>
      <c r="B299" s="34"/>
      <c r="C299" s="34"/>
      <c r="D299" s="20"/>
      <c r="E299" s="107"/>
      <c r="F299" s="91"/>
      <c r="G299" s="68"/>
      <c r="H299" s="73"/>
      <c r="I299" s="84"/>
      <c r="J299" s="48"/>
      <c r="K299" s="94"/>
      <c r="L299" s="48"/>
      <c r="M299" s="85"/>
      <c r="N299" s="47"/>
      <c r="O299" s="90"/>
      <c r="P299" s="278"/>
      <c r="T299" s="25" t="str">
        <f t="shared" si="189"/>
        <v/>
      </c>
      <c r="U299" s="25" t="e">
        <f t="shared" si="165"/>
        <v>#N/A</v>
      </c>
      <c r="V299" s="25" t="e">
        <f t="shared" si="166"/>
        <v>#N/A</v>
      </c>
      <c r="W299" s="45">
        <f t="shared" si="173"/>
        <v>0</v>
      </c>
      <c r="X299" s="45">
        <f t="shared" si="174"/>
        <v>0</v>
      </c>
      <c r="Y299" s="25" t="e">
        <f t="shared" si="167"/>
        <v>#N/A</v>
      </c>
      <c r="Z299" s="25" t="e">
        <f t="shared" si="168"/>
        <v>#N/A</v>
      </c>
      <c r="AA299" s="25" t="e">
        <f t="shared" si="169"/>
        <v>#N/A</v>
      </c>
      <c r="AB299" s="25" t="e">
        <f t="shared" si="170"/>
        <v>#N/A</v>
      </c>
      <c r="AC299" s="25" t="e">
        <f t="shared" si="171"/>
        <v>#N/A</v>
      </c>
      <c r="AD299" s="25" t="e">
        <f t="shared" si="172"/>
        <v>#N/A</v>
      </c>
      <c r="AE299" s="1"/>
    </row>
    <row r="300" spans="1:31" hidden="1" x14ac:dyDescent="0.25">
      <c r="A300" s="35"/>
      <c r="B300" s="34"/>
      <c r="C300" s="34"/>
      <c r="D300" s="20"/>
      <c r="E300" s="107"/>
      <c r="F300" s="91"/>
      <c r="G300" s="68"/>
      <c r="H300" s="73"/>
      <c r="I300" s="84"/>
      <c r="J300" s="48"/>
      <c r="K300" s="94"/>
      <c r="L300" s="48"/>
      <c r="M300" s="85"/>
      <c r="N300" s="47"/>
      <c r="O300" s="90"/>
      <c r="P300" s="278"/>
      <c r="T300" s="25" t="str">
        <f t="shared" si="189"/>
        <v/>
      </c>
      <c r="U300" s="25" t="e">
        <f t="shared" si="165"/>
        <v>#N/A</v>
      </c>
      <c r="V300" s="25" t="e">
        <f t="shared" si="166"/>
        <v>#N/A</v>
      </c>
      <c r="W300" s="45">
        <f t="shared" si="173"/>
        <v>0</v>
      </c>
      <c r="X300" s="45">
        <f t="shared" si="174"/>
        <v>0</v>
      </c>
      <c r="Y300" s="25" t="e">
        <f t="shared" si="167"/>
        <v>#N/A</v>
      </c>
      <c r="Z300" s="25" t="e">
        <f t="shared" si="168"/>
        <v>#N/A</v>
      </c>
      <c r="AA300" s="25" t="e">
        <f t="shared" si="169"/>
        <v>#N/A</v>
      </c>
      <c r="AB300" s="25" t="e">
        <f t="shared" si="170"/>
        <v>#N/A</v>
      </c>
      <c r="AC300" s="25" t="e">
        <f t="shared" si="171"/>
        <v>#N/A</v>
      </c>
      <c r="AD300" s="25" t="e">
        <f t="shared" si="172"/>
        <v>#N/A</v>
      </c>
      <c r="AE300" s="1"/>
    </row>
    <row r="301" spans="1:31" hidden="1" x14ac:dyDescent="0.25">
      <c r="A301" s="35"/>
      <c r="B301" s="34"/>
      <c r="C301" s="34"/>
      <c r="D301" s="20"/>
      <c r="E301" s="107"/>
      <c r="F301" s="91"/>
      <c r="G301" s="68"/>
      <c r="H301" s="73"/>
      <c r="I301" s="84"/>
      <c r="J301" s="48"/>
      <c r="K301" s="94"/>
      <c r="L301" s="48"/>
      <c r="M301" s="85"/>
      <c r="N301" s="47"/>
      <c r="O301" s="90"/>
      <c r="P301" s="278"/>
      <c r="T301" s="25" t="str">
        <f t="shared" si="189"/>
        <v/>
      </c>
      <c r="U301" s="25" t="e">
        <f t="shared" si="165"/>
        <v>#N/A</v>
      </c>
      <c r="V301" s="25" t="e">
        <f t="shared" si="166"/>
        <v>#N/A</v>
      </c>
      <c r="W301" s="45">
        <f t="shared" si="173"/>
        <v>0</v>
      </c>
      <c r="X301" s="45">
        <f t="shared" si="174"/>
        <v>0</v>
      </c>
      <c r="Y301" s="25" t="e">
        <f t="shared" si="167"/>
        <v>#N/A</v>
      </c>
      <c r="Z301" s="25" t="e">
        <f t="shared" si="168"/>
        <v>#N/A</v>
      </c>
      <c r="AA301" s="25" t="e">
        <f t="shared" si="169"/>
        <v>#N/A</v>
      </c>
      <c r="AB301" s="25" t="e">
        <f t="shared" si="170"/>
        <v>#N/A</v>
      </c>
      <c r="AC301" s="25" t="e">
        <f t="shared" si="171"/>
        <v>#N/A</v>
      </c>
      <c r="AD301" s="25" t="e">
        <f t="shared" si="172"/>
        <v>#N/A</v>
      </c>
      <c r="AE301" s="1"/>
    </row>
    <row r="302" spans="1:31" hidden="1" x14ac:dyDescent="0.25">
      <c r="A302" s="35"/>
      <c r="B302" s="34"/>
      <c r="C302" s="34"/>
      <c r="D302" s="20"/>
      <c r="E302" s="107"/>
      <c r="F302" s="91"/>
      <c r="G302" s="68"/>
      <c r="H302" s="73"/>
      <c r="I302" s="84"/>
      <c r="J302" s="48"/>
      <c r="K302" s="94"/>
      <c r="L302" s="48"/>
      <c r="M302" s="85"/>
      <c r="N302" s="47"/>
      <c r="O302" s="90"/>
      <c r="P302" s="278"/>
      <c r="T302" s="25" t="str">
        <f t="shared" si="189"/>
        <v/>
      </c>
      <c r="U302" s="25" t="e">
        <f t="shared" si="165"/>
        <v>#N/A</v>
      </c>
      <c r="V302" s="25" t="e">
        <f t="shared" si="166"/>
        <v>#N/A</v>
      </c>
      <c r="W302" s="45">
        <f t="shared" si="173"/>
        <v>0</v>
      </c>
      <c r="X302" s="45">
        <f t="shared" si="174"/>
        <v>0</v>
      </c>
      <c r="Y302" s="25" t="e">
        <f t="shared" si="167"/>
        <v>#N/A</v>
      </c>
      <c r="Z302" s="25" t="e">
        <f t="shared" si="168"/>
        <v>#N/A</v>
      </c>
      <c r="AA302" s="25" t="e">
        <f t="shared" si="169"/>
        <v>#N/A</v>
      </c>
      <c r="AB302" s="25" t="e">
        <f t="shared" si="170"/>
        <v>#N/A</v>
      </c>
      <c r="AC302" s="25" t="e">
        <f t="shared" si="171"/>
        <v>#N/A</v>
      </c>
      <c r="AD302" s="25" t="e">
        <f t="shared" si="172"/>
        <v>#N/A</v>
      </c>
      <c r="AE302" s="1"/>
    </row>
    <row r="303" spans="1:31" hidden="1" x14ac:dyDescent="0.25">
      <c r="A303" s="35"/>
      <c r="B303" s="34"/>
      <c r="C303" s="34"/>
      <c r="D303" s="20"/>
      <c r="E303" s="107"/>
      <c r="F303" s="91"/>
      <c r="G303" s="68"/>
      <c r="H303" s="73"/>
      <c r="I303" s="84"/>
      <c r="J303" s="48"/>
      <c r="K303" s="94"/>
      <c r="L303" s="48"/>
      <c r="M303" s="85"/>
      <c r="N303" s="47"/>
      <c r="O303" s="90"/>
      <c r="P303" s="278"/>
      <c r="T303" s="25" t="str">
        <f t="shared" si="189"/>
        <v/>
      </c>
      <c r="U303" s="25" t="e">
        <f t="shared" si="165"/>
        <v>#N/A</v>
      </c>
      <c r="V303" s="25" t="e">
        <f t="shared" si="166"/>
        <v>#N/A</v>
      </c>
      <c r="W303" s="45">
        <f t="shared" si="173"/>
        <v>0</v>
      </c>
      <c r="X303" s="45">
        <f t="shared" si="174"/>
        <v>0</v>
      </c>
      <c r="Y303" s="25" t="e">
        <f t="shared" si="167"/>
        <v>#N/A</v>
      </c>
      <c r="Z303" s="25" t="e">
        <f t="shared" si="168"/>
        <v>#N/A</v>
      </c>
      <c r="AA303" s="25" t="e">
        <f t="shared" si="169"/>
        <v>#N/A</v>
      </c>
      <c r="AB303" s="25" t="e">
        <f t="shared" si="170"/>
        <v>#N/A</v>
      </c>
      <c r="AC303" s="25" t="e">
        <f t="shared" si="171"/>
        <v>#N/A</v>
      </c>
      <c r="AD303" s="25" t="e">
        <f t="shared" si="172"/>
        <v>#N/A</v>
      </c>
      <c r="AE303" s="1"/>
    </row>
    <row r="304" spans="1:31" hidden="1" x14ac:dyDescent="0.25">
      <c r="A304" s="35"/>
      <c r="B304" s="34"/>
      <c r="C304" s="34"/>
      <c r="D304" s="20"/>
      <c r="E304" s="107"/>
      <c r="F304" s="91"/>
      <c r="G304" s="68"/>
      <c r="H304" s="73"/>
      <c r="I304" s="84"/>
      <c r="J304" s="48"/>
      <c r="K304" s="94"/>
      <c r="L304" s="48"/>
      <c r="M304" s="85"/>
      <c r="N304" s="47"/>
      <c r="O304" s="90"/>
      <c r="P304" s="278"/>
      <c r="T304" s="25" t="str">
        <f t="shared" si="189"/>
        <v/>
      </c>
      <c r="U304" s="25" t="e">
        <f t="shared" ref="U304:U366" si="192">VLOOKUP($T304,$T$3:$AD$34,2,FALSE)</f>
        <v>#N/A</v>
      </c>
      <c r="V304" s="25" t="e">
        <f t="shared" ref="V304:V366" si="193">VLOOKUP($T304,$T$3:$AD$34,3,FALSE)</f>
        <v>#N/A</v>
      </c>
      <c r="W304" s="45">
        <f t="shared" si="173"/>
        <v>0</v>
      </c>
      <c r="X304" s="45">
        <f t="shared" si="174"/>
        <v>0</v>
      </c>
      <c r="Y304" s="25" t="e">
        <f t="shared" ref="Y304:Y366" si="194">VLOOKUP($T304,$T$3:$AD$34,6,FALSE)</f>
        <v>#N/A</v>
      </c>
      <c r="Z304" s="25" t="e">
        <f t="shared" ref="Z304:Z366" si="195">VLOOKUP($T304,$T$3:$AD$34,7,FALSE)</f>
        <v>#N/A</v>
      </c>
      <c r="AA304" s="25" t="e">
        <f t="shared" ref="AA304:AA366" si="196">VLOOKUP($T304,$T$3:$AD$34,8,FALSE)</f>
        <v>#N/A</v>
      </c>
      <c r="AB304" s="25" t="e">
        <f t="shared" ref="AB304:AB366" si="197">VLOOKUP($T304,$T$3:$AD$34,9,FALSE)</f>
        <v>#N/A</v>
      </c>
      <c r="AC304" s="25" t="e">
        <f t="shared" ref="AC304:AC366" si="198">VLOOKUP($T304,$T$3:$AD$34,10,FALSE)</f>
        <v>#N/A</v>
      </c>
      <c r="AD304" s="25" t="e">
        <f t="shared" ref="AD304:AD366" si="199">VLOOKUP($T304,$T$3:$AD$34,11,FALSE)</f>
        <v>#N/A</v>
      </c>
      <c r="AE304" s="1"/>
    </row>
    <row r="305" spans="1:31" hidden="1" x14ac:dyDescent="0.25">
      <c r="A305" s="35"/>
      <c r="B305" s="34"/>
      <c r="C305" s="34"/>
      <c r="D305" s="20"/>
      <c r="E305" s="107"/>
      <c r="F305" s="91"/>
      <c r="G305" s="68"/>
      <c r="H305" s="73"/>
      <c r="I305" s="84"/>
      <c r="J305" s="48"/>
      <c r="K305" s="94"/>
      <c r="L305" s="48"/>
      <c r="M305" s="85"/>
      <c r="N305" s="47"/>
      <c r="O305" s="90"/>
      <c r="P305" s="278"/>
      <c r="T305" s="25" t="str">
        <f t="shared" si="189"/>
        <v/>
      </c>
      <c r="U305" s="25" t="e">
        <f t="shared" si="192"/>
        <v>#N/A</v>
      </c>
      <c r="V305" s="25" t="e">
        <f t="shared" si="193"/>
        <v>#N/A</v>
      </c>
      <c r="W305" s="45">
        <f t="shared" si="173"/>
        <v>0</v>
      </c>
      <c r="X305" s="45">
        <f t="shared" si="174"/>
        <v>0</v>
      </c>
      <c r="Y305" s="25" t="e">
        <f t="shared" si="194"/>
        <v>#N/A</v>
      </c>
      <c r="Z305" s="25" t="e">
        <f t="shared" si="195"/>
        <v>#N/A</v>
      </c>
      <c r="AA305" s="25" t="e">
        <f t="shared" si="196"/>
        <v>#N/A</v>
      </c>
      <c r="AB305" s="25" t="e">
        <f t="shared" si="197"/>
        <v>#N/A</v>
      </c>
      <c r="AC305" s="25" t="e">
        <f t="shared" si="198"/>
        <v>#N/A</v>
      </c>
      <c r="AD305" s="25" t="e">
        <f t="shared" si="199"/>
        <v>#N/A</v>
      </c>
      <c r="AE305" s="1"/>
    </row>
    <row r="306" spans="1:31" hidden="1" x14ac:dyDescent="0.25">
      <c r="A306" s="35"/>
      <c r="B306" s="34"/>
      <c r="C306" s="34"/>
      <c r="D306" s="20"/>
      <c r="E306" s="107"/>
      <c r="F306" s="91"/>
      <c r="G306" s="68"/>
      <c r="H306" s="73"/>
      <c r="I306" s="84"/>
      <c r="J306" s="48"/>
      <c r="K306" s="94"/>
      <c r="L306" s="48"/>
      <c r="M306" s="85"/>
      <c r="N306" s="47"/>
      <c r="O306" s="90"/>
      <c r="P306" s="278"/>
      <c r="T306" s="25" t="str">
        <f t="shared" si="189"/>
        <v/>
      </c>
      <c r="U306" s="25" t="e">
        <f t="shared" si="192"/>
        <v>#N/A</v>
      </c>
      <c r="V306" s="25" t="e">
        <f t="shared" si="193"/>
        <v>#N/A</v>
      </c>
      <c r="W306" s="45">
        <f t="shared" si="173"/>
        <v>0</v>
      </c>
      <c r="X306" s="45">
        <f t="shared" si="174"/>
        <v>0</v>
      </c>
      <c r="Y306" s="25" t="e">
        <f t="shared" si="194"/>
        <v>#N/A</v>
      </c>
      <c r="Z306" s="25" t="e">
        <f t="shared" si="195"/>
        <v>#N/A</v>
      </c>
      <c r="AA306" s="25" t="e">
        <f t="shared" si="196"/>
        <v>#N/A</v>
      </c>
      <c r="AB306" s="25" t="e">
        <f t="shared" si="197"/>
        <v>#N/A</v>
      </c>
      <c r="AC306" s="25" t="e">
        <f t="shared" si="198"/>
        <v>#N/A</v>
      </c>
      <c r="AD306" s="25" t="e">
        <f t="shared" si="199"/>
        <v>#N/A</v>
      </c>
      <c r="AE306" s="1"/>
    </row>
    <row r="307" spans="1:31" hidden="1" x14ac:dyDescent="0.25">
      <c r="A307" s="35"/>
      <c r="B307" s="34"/>
      <c r="C307" s="34"/>
      <c r="D307" s="20"/>
      <c r="E307" s="107"/>
      <c r="F307" s="91"/>
      <c r="G307" s="68"/>
      <c r="H307" s="73"/>
      <c r="I307" s="84"/>
      <c r="J307" s="48"/>
      <c r="K307" s="94"/>
      <c r="L307" s="48"/>
      <c r="M307" s="85"/>
      <c r="N307" s="47"/>
      <c r="O307" s="90"/>
      <c r="P307" s="278"/>
      <c r="T307" s="25" t="str">
        <f t="shared" si="189"/>
        <v/>
      </c>
      <c r="U307" s="25" t="e">
        <f t="shared" si="192"/>
        <v>#N/A</v>
      </c>
      <c r="V307" s="25" t="e">
        <f t="shared" si="193"/>
        <v>#N/A</v>
      </c>
      <c r="W307" s="45">
        <f t="shared" si="173"/>
        <v>0</v>
      </c>
      <c r="X307" s="45">
        <f t="shared" si="174"/>
        <v>0</v>
      </c>
      <c r="Y307" s="25" t="e">
        <f t="shared" si="194"/>
        <v>#N/A</v>
      </c>
      <c r="Z307" s="25" t="e">
        <f t="shared" si="195"/>
        <v>#N/A</v>
      </c>
      <c r="AA307" s="25" t="e">
        <f t="shared" si="196"/>
        <v>#N/A</v>
      </c>
      <c r="AB307" s="25" t="e">
        <f t="shared" si="197"/>
        <v>#N/A</v>
      </c>
      <c r="AC307" s="25" t="e">
        <f t="shared" si="198"/>
        <v>#N/A</v>
      </c>
      <c r="AD307" s="25" t="e">
        <f t="shared" si="199"/>
        <v>#N/A</v>
      </c>
      <c r="AE307" s="1"/>
    </row>
    <row r="308" spans="1:31" hidden="1" x14ac:dyDescent="0.25">
      <c r="A308" s="35"/>
      <c r="B308" s="34"/>
      <c r="C308" s="34"/>
      <c r="D308" s="20"/>
      <c r="E308" s="107"/>
      <c r="F308" s="91"/>
      <c r="G308" s="68"/>
      <c r="H308" s="73"/>
      <c r="I308" s="84"/>
      <c r="J308" s="48"/>
      <c r="K308" s="94"/>
      <c r="L308" s="48"/>
      <c r="M308" s="85"/>
      <c r="N308" s="47"/>
      <c r="O308" s="90"/>
      <c r="P308" s="278"/>
      <c r="T308" s="25" t="str">
        <f t="shared" si="189"/>
        <v/>
      </c>
      <c r="U308" s="25" t="e">
        <f t="shared" si="192"/>
        <v>#N/A</v>
      </c>
      <c r="V308" s="25" t="e">
        <f t="shared" si="193"/>
        <v>#N/A</v>
      </c>
      <c r="W308" s="45">
        <f t="shared" si="173"/>
        <v>0</v>
      </c>
      <c r="X308" s="45">
        <f t="shared" si="174"/>
        <v>0</v>
      </c>
      <c r="Y308" s="25" t="e">
        <f t="shared" si="194"/>
        <v>#N/A</v>
      </c>
      <c r="Z308" s="25" t="e">
        <f t="shared" si="195"/>
        <v>#N/A</v>
      </c>
      <c r="AA308" s="25" t="e">
        <f t="shared" si="196"/>
        <v>#N/A</v>
      </c>
      <c r="AB308" s="25" t="e">
        <f t="shared" si="197"/>
        <v>#N/A</v>
      </c>
      <c r="AC308" s="25" t="e">
        <f t="shared" si="198"/>
        <v>#N/A</v>
      </c>
      <c r="AD308" s="25" t="e">
        <f t="shared" si="199"/>
        <v>#N/A</v>
      </c>
      <c r="AE308" s="1"/>
    </row>
    <row r="309" spans="1:31" hidden="1" x14ac:dyDescent="0.25">
      <c r="A309" s="35"/>
      <c r="B309" s="34"/>
      <c r="C309" s="34"/>
      <c r="D309" s="20"/>
      <c r="E309" s="107"/>
      <c r="F309" s="91"/>
      <c r="G309" s="68"/>
      <c r="H309" s="73"/>
      <c r="I309" s="84"/>
      <c r="J309" s="48"/>
      <c r="K309" s="94"/>
      <c r="L309" s="48"/>
      <c r="M309" s="85"/>
      <c r="N309" s="47"/>
      <c r="O309" s="90"/>
      <c r="P309" s="278"/>
      <c r="T309" s="25" t="str">
        <f t="shared" si="189"/>
        <v/>
      </c>
      <c r="U309" s="25" t="e">
        <f t="shared" si="192"/>
        <v>#N/A</v>
      </c>
      <c r="V309" s="25" t="e">
        <f t="shared" si="193"/>
        <v>#N/A</v>
      </c>
      <c r="W309" s="45">
        <f t="shared" si="173"/>
        <v>0</v>
      </c>
      <c r="X309" s="45">
        <f t="shared" si="174"/>
        <v>0</v>
      </c>
      <c r="Y309" s="25" t="e">
        <f t="shared" si="194"/>
        <v>#N/A</v>
      </c>
      <c r="Z309" s="25" t="e">
        <f t="shared" si="195"/>
        <v>#N/A</v>
      </c>
      <c r="AA309" s="25" t="e">
        <f t="shared" si="196"/>
        <v>#N/A</v>
      </c>
      <c r="AB309" s="25" t="e">
        <f t="shared" si="197"/>
        <v>#N/A</v>
      </c>
      <c r="AC309" s="25" t="e">
        <f t="shared" si="198"/>
        <v>#N/A</v>
      </c>
      <c r="AD309" s="25" t="e">
        <f t="shared" si="199"/>
        <v>#N/A</v>
      </c>
      <c r="AE309" s="1"/>
    </row>
    <row r="310" spans="1:31" hidden="1" x14ac:dyDescent="0.25">
      <c r="A310" s="35"/>
      <c r="B310" s="34"/>
      <c r="C310" s="34"/>
      <c r="D310" s="20"/>
      <c r="E310" s="107"/>
      <c r="F310" s="91"/>
      <c r="G310" s="68"/>
      <c r="H310" s="73"/>
      <c r="I310" s="84"/>
      <c r="J310" s="48"/>
      <c r="K310" s="94"/>
      <c r="L310" s="48"/>
      <c r="M310" s="85"/>
      <c r="N310" s="47"/>
      <c r="O310" s="90"/>
      <c r="P310" s="278"/>
      <c r="T310" s="25" t="str">
        <f t="shared" si="189"/>
        <v/>
      </c>
      <c r="U310" s="25" t="e">
        <f t="shared" si="192"/>
        <v>#N/A</v>
      </c>
      <c r="V310" s="25" t="e">
        <f t="shared" si="193"/>
        <v>#N/A</v>
      </c>
      <c r="W310" s="45">
        <f t="shared" si="173"/>
        <v>0</v>
      </c>
      <c r="X310" s="45">
        <f t="shared" si="174"/>
        <v>0</v>
      </c>
      <c r="Y310" s="25" t="e">
        <f t="shared" si="194"/>
        <v>#N/A</v>
      </c>
      <c r="Z310" s="25" t="e">
        <f t="shared" si="195"/>
        <v>#N/A</v>
      </c>
      <c r="AA310" s="25" t="e">
        <f t="shared" si="196"/>
        <v>#N/A</v>
      </c>
      <c r="AB310" s="25" t="e">
        <f t="shared" si="197"/>
        <v>#N/A</v>
      </c>
      <c r="AC310" s="25" t="e">
        <f t="shared" si="198"/>
        <v>#N/A</v>
      </c>
      <c r="AD310" s="25" t="e">
        <f t="shared" si="199"/>
        <v>#N/A</v>
      </c>
      <c r="AE310" s="1"/>
    </row>
    <row r="311" spans="1:31" hidden="1" x14ac:dyDescent="0.25">
      <c r="A311" s="35"/>
      <c r="B311" s="34"/>
      <c r="C311" s="34"/>
      <c r="D311" s="20"/>
      <c r="E311" s="107"/>
      <c r="F311" s="91"/>
      <c r="G311" s="68"/>
      <c r="H311" s="73"/>
      <c r="I311" s="84"/>
      <c r="J311" s="48"/>
      <c r="K311" s="94"/>
      <c r="L311" s="48"/>
      <c r="M311" s="85"/>
      <c r="N311" s="47"/>
      <c r="O311" s="90"/>
      <c r="P311" s="278"/>
      <c r="T311" s="25" t="str">
        <f t="shared" si="189"/>
        <v/>
      </c>
      <c r="U311" s="25" t="e">
        <f t="shared" si="192"/>
        <v>#N/A</v>
      </c>
      <c r="V311" s="25" t="e">
        <f t="shared" si="193"/>
        <v>#N/A</v>
      </c>
      <c r="W311" s="45">
        <f t="shared" si="173"/>
        <v>0</v>
      </c>
      <c r="X311" s="45">
        <f t="shared" si="174"/>
        <v>0</v>
      </c>
      <c r="Y311" s="25" t="e">
        <f t="shared" si="194"/>
        <v>#N/A</v>
      </c>
      <c r="Z311" s="25" t="e">
        <f t="shared" si="195"/>
        <v>#N/A</v>
      </c>
      <c r="AA311" s="25" t="e">
        <f t="shared" si="196"/>
        <v>#N/A</v>
      </c>
      <c r="AB311" s="25" t="e">
        <f t="shared" si="197"/>
        <v>#N/A</v>
      </c>
      <c r="AC311" s="25" t="e">
        <f t="shared" si="198"/>
        <v>#N/A</v>
      </c>
      <c r="AD311" s="25" t="e">
        <f t="shared" si="199"/>
        <v>#N/A</v>
      </c>
      <c r="AE311" s="1"/>
    </row>
    <row r="312" spans="1:31" hidden="1" x14ac:dyDescent="0.25">
      <c r="A312" s="282"/>
      <c r="B312" s="38"/>
      <c r="C312" s="38"/>
      <c r="D312" s="20"/>
      <c r="E312" s="107"/>
      <c r="F312" s="91"/>
      <c r="G312" s="68"/>
      <c r="H312" s="73"/>
      <c r="I312" s="84"/>
      <c r="J312" s="48"/>
      <c r="K312" s="94"/>
      <c r="L312" s="48"/>
      <c r="M312" s="85"/>
      <c r="N312" s="47"/>
      <c r="O312" s="90"/>
      <c r="P312" s="278"/>
      <c r="T312" s="25" t="str">
        <f t="shared" si="189"/>
        <v/>
      </c>
      <c r="U312" s="25" t="e">
        <f t="shared" si="192"/>
        <v>#N/A</v>
      </c>
      <c r="V312" s="25" t="e">
        <f t="shared" si="193"/>
        <v>#N/A</v>
      </c>
      <c r="W312" s="45">
        <f t="shared" si="173"/>
        <v>0</v>
      </c>
      <c r="X312" s="45">
        <f t="shared" si="174"/>
        <v>0</v>
      </c>
      <c r="Y312" s="25" t="e">
        <f t="shared" si="194"/>
        <v>#N/A</v>
      </c>
      <c r="Z312" s="25" t="e">
        <f t="shared" si="195"/>
        <v>#N/A</v>
      </c>
      <c r="AA312" s="25" t="e">
        <f t="shared" si="196"/>
        <v>#N/A</v>
      </c>
      <c r="AB312" s="25" t="e">
        <f t="shared" si="197"/>
        <v>#N/A</v>
      </c>
      <c r="AC312" s="25" t="e">
        <f t="shared" si="198"/>
        <v>#N/A</v>
      </c>
      <c r="AD312" s="25" t="e">
        <f t="shared" si="199"/>
        <v>#N/A</v>
      </c>
      <c r="AE312" s="1"/>
    </row>
    <row r="313" spans="1:31" ht="15.75" hidden="1" thickBot="1" x14ac:dyDescent="0.3">
      <c r="A313" s="40"/>
      <c r="B313" s="39"/>
      <c r="C313" s="38"/>
      <c r="D313" s="20"/>
      <c r="E313" s="107"/>
      <c r="F313" s="91"/>
      <c r="G313" s="68"/>
      <c r="H313" s="73"/>
      <c r="I313" s="84"/>
      <c r="J313" s="48"/>
      <c r="K313" s="94"/>
      <c r="L313" s="48"/>
      <c r="M313" s="85"/>
      <c r="N313" s="47"/>
      <c r="O313" s="90"/>
      <c r="P313" s="278"/>
      <c r="T313" s="25" t="str">
        <f t="shared" si="189"/>
        <v/>
      </c>
      <c r="U313" s="25" t="e">
        <f t="shared" si="192"/>
        <v>#N/A</v>
      </c>
      <c r="V313" s="25" t="e">
        <f t="shared" si="193"/>
        <v>#N/A</v>
      </c>
      <c r="W313" s="45">
        <f t="shared" si="173"/>
        <v>0</v>
      </c>
      <c r="X313" s="45">
        <f t="shared" si="174"/>
        <v>0</v>
      </c>
      <c r="Y313" s="25" t="e">
        <f t="shared" si="194"/>
        <v>#N/A</v>
      </c>
      <c r="Z313" s="25" t="e">
        <f t="shared" si="195"/>
        <v>#N/A</v>
      </c>
      <c r="AA313" s="25" t="e">
        <f t="shared" si="196"/>
        <v>#N/A</v>
      </c>
      <c r="AB313" s="25" t="e">
        <f t="shared" si="197"/>
        <v>#N/A</v>
      </c>
      <c r="AC313" s="25" t="e">
        <f t="shared" si="198"/>
        <v>#N/A</v>
      </c>
      <c r="AD313" s="25" t="e">
        <f t="shared" si="199"/>
        <v>#N/A</v>
      </c>
      <c r="AE313" s="1"/>
    </row>
    <row r="314" spans="1:31" ht="15.75" thickBot="1" x14ac:dyDescent="0.3">
      <c r="C314" s="6">
        <f>COUNTA(C274:C313)</f>
        <v>18</v>
      </c>
      <c r="D314" s="31">
        <f>((COUNTA(D274:D313))-COUNTIF(E274:E313,"&lt;1"))/(COUNTA(D274:D313))</f>
        <v>0.55555555555555558</v>
      </c>
      <c r="F314" s="22"/>
      <c r="G314" s="31">
        <f>((COUNTA(G274:G313))-COUNTIF(H274:H313,"&lt;1"))/(COUNTA(G274:G313))</f>
        <v>1</v>
      </c>
      <c r="I314" s="31">
        <f>((COUNTA(I270:I313))-COUNTIF(J270:J313,"&lt;1"))/(COUNTA(I270:I313))</f>
        <v>0.77777777777777779</v>
      </c>
      <c r="K314" s="31">
        <f>((COUNTA(K274:K313))-COUNTIF(L274:L313,"&lt;1"))/(COUNTA(K274:K313))</f>
        <v>1</v>
      </c>
      <c r="M314" s="31">
        <f>((COUNTA(M269:M313))-COUNTIF(N269:N313,"&lt;1"))/(COUNTA(M269:M313))</f>
        <v>0.75</v>
      </c>
      <c r="P314" s="119">
        <f>AVERAGE(P269:P288)</f>
        <v>0.33333333333333331</v>
      </c>
      <c r="T314" s="25" t="str">
        <f t="shared" si="189"/>
        <v>18</v>
      </c>
      <c r="U314" s="25" t="e">
        <f t="shared" si="192"/>
        <v>#N/A</v>
      </c>
      <c r="V314" s="25" t="e">
        <f t="shared" si="193"/>
        <v>#N/A</v>
      </c>
      <c r="W314" s="45">
        <f t="shared" si="173"/>
        <v>0</v>
      </c>
      <c r="X314" s="45">
        <f t="shared" si="174"/>
        <v>0</v>
      </c>
      <c r="Y314" s="25" t="e">
        <f t="shared" si="194"/>
        <v>#N/A</v>
      </c>
      <c r="Z314" s="25" t="e">
        <f t="shared" si="195"/>
        <v>#N/A</v>
      </c>
      <c r="AA314" s="25" t="e">
        <f t="shared" si="196"/>
        <v>#N/A</v>
      </c>
      <c r="AB314" s="25" t="e">
        <f t="shared" si="197"/>
        <v>#N/A</v>
      </c>
      <c r="AC314" s="25" t="e">
        <f t="shared" si="198"/>
        <v>#N/A</v>
      </c>
      <c r="AD314" s="25" t="e">
        <f t="shared" si="199"/>
        <v>#N/A</v>
      </c>
      <c r="AE314" s="1"/>
    </row>
    <row r="315" spans="1:31" x14ac:dyDescent="0.25">
      <c r="F315" s="22"/>
      <c r="T315" s="25" t="str">
        <f t="shared" si="189"/>
        <v/>
      </c>
      <c r="U315" s="25" t="e">
        <f t="shared" si="192"/>
        <v>#N/A</v>
      </c>
      <c r="V315" s="25" t="e">
        <f t="shared" si="193"/>
        <v>#N/A</v>
      </c>
      <c r="W315" s="45">
        <f t="shared" si="173"/>
        <v>0</v>
      </c>
      <c r="X315" s="45">
        <f t="shared" si="174"/>
        <v>0</v>
      </c>
      <c r="Y315" s="25" t="e">
        <f t="shared" si="194"/>
        <v>#N/A</v>
      </c>
      <c r="Z315" s="25" t="e">
        <f t="shared" si="195"/>
        <v>#N/A</v>
      </c>
      <c r="AA315" s="25" t="e">
        <f t="shared" si="196"/>
        <v>#N/A</v>
      </c>
      <c r="AB315" s="25" t="e">
        <f t="shared" si="197"/>
        <v>#N/A</v>
      </c>
      <c r="AC315" s="25" t="e">
        <f t="shared" si="198"/>
        <v>#N/A</v>
      </c>
      <c r="AD315" s="25" t="e">
        <f t="shared" si="199"/>
        <v>#N/A</v>
      </c>
      <c r="AE315" s="1"/>
    </row>
    <row r="316" spans="1:31" x14ac:dyDescent="0.25">
      <c r="F316" s="22"/>
      <c r="T316" s="25" t="str">
        <f t="shared" si="189"/>
        <v/>
      </c>
      <c r="U316" s="25" t="e">
        <f t="shared" si="192"/>
        <v>#N/A</v>
      </c>
      <c r="V316" s="25" t="e">
        <f t="shared" si="193"/>
        <v>#N/A</v>
      </c>
      <c r="W316" s="45">
        <f t="shared" ref="W316:W378" si="200">$F316/1.1</f>
        <v>0</v>
      </c>
      <c r="X316" s="45">
        <f t="shared" ref="X316:X378" si="201">$F316*1.1</f>
        <v>0</v>
      </c>
      <c r="Y316" s="25" t="e">
        <f t="shared" si="194"/>
        <v>#N/A</v>
      </c>
      <c r="Z316" s="25" t="e">
        <f t="shared" si="195"/>
        <v>#N/A</v>
      </c>
      <c r="AA316" s="25" t="e">
        <f t="shared" si="196"/>
        <v>#N/A</v>
      </c>
      <c r="AB316" s="25" t="e">
        <f t="shared" si="197"/>
        <v>#N/A</v>
      </c>
      <c r="AC316" s="25" t="e">
        <f t="shared" si="198"/>
        <v>#N/A</v>
      </c>
      <c r="AD316" s="25" t="e">
        <f t="shared" si="199"/>
        <v>#N/A</v>
      </c>
      <c r="AE316" s="1"/>
    </row>
    <row r="317" spans="1:31" ht="30" x14ac:dyDescent="0.25">
      <c r="A317" s="7" t="s">
        <v>18</v>
      </c>
      <c r="B317" s="7" t="s">
        <v>19</v>
      </c>
      <c r="C317" s="7" t="s">
        <v>29</v>
      </c>
      <c r="D317" s="17" t="s">
        <v>4</v>
      </c>
      <c r="E317" s="70"/>
      <c r="F317" s="232" t="s">
        <v>454</v>
      </c>
      <c r="G317" s="67" t="s">
        <v>101</v>
      </c>
      <c r="H317" s="70"/>
      <c r="I317" s="67" t="s">
        <v>5</v>
      </c>
      <c r="J317" s="70"/>
      <c r="K317" s="67" t="s">
        <v>6</v>
      </c>
      <c r="L317" s="70"/>
      <c r="M317" s="218" t="s">
        <v>7</v>
      </c>
      <c r="N317" s="70"/>
      <c r="O317" s="89" t="s">
        <v>8</v>
      </c>
      <c r="P317" s="9" t="s">
        <v>20</v>
      </c>
      <c r="T317" s="25" t="str">
        <f t="shared" si="189"/>
        <v>Product</v>
      </c>
      <c r="U317" s="25" t="e">
        <f t="shared" si="192"/>
        <v>#N/A</v>
      </c>
      <c r="V317" s="25" t="e">
        <f t="shared" si="193"/>
        <v>#N/A</v>
      </c>
      <c r="W317" s="45" t="e">
        <f t="shared" si="200"/>
        <v>#VALUE!</v>
      </c>
      <c r="X317" s="45" t="e">
        <f t="shared" si="201"/>
        <v>#VALUE!</v>
      </c>
      <c r="Y317" s="25" t="e">
        <f t="shared" si="194"/>
        <v>#N/A</v>
      </c>
      <c r="Z317" s="25" t="e">
        <f t="shared" si="195"/>
        <v>#N/A</v>
      </c>
      <c r="AA317" s="25" t="e">
        <f t="shared" si="196"/>
        <v>#N/A</v>
      </c>
      <c r="AB317" s="25" t="e">
        <f t="shared" si="197"/>
        <v>#N/A</v>
      </c>
      <c r="AC317" s="25" t="e">
        <f t="shared" si="198"/>
        <v>#N/A</v>
      </c>
      <c r="AD317" s="25" t="e">
        <f t="shared" si="199"/>
        <v>#N/A</v>
      </c>
      <c r="AE317" s="1"/>
    </row>
    <row r="318" spans="1:31" x14ac:dyDescent="0.25">
      <c r="A318" s="338">
        <v>46197</v>
      </c>
      <c r="B318" s="339" t="s">
        <v>451</v>
      </c>
      <c r="C318" s="339" t="s">
        <v>83</v>
      </c>
      <c r="D318" s="340">
        <v>1167</v>
      </c>
      <c r="E318" s="389">
        <f t="shared" ref="E318:E335" si="202">IF(+(IF(D318&lt;U318,0,IF(D318&gt;V318,0,1)))=1,1,0)</f>
        <v>0</v>
      </c>
      <c r="F318" s="342">
        <v>338.4</v>
      </c>
      <c r="G318" s="345">
        <f>230+110</f>
        <v>340</v>
      </c>
      <c r="H318" s="390">
        <f t="shared" ref="H318" si="203">IF(+(IF(G318&lt;W318,0,IF(G318&gt;X318,0,1)))=1,1,0)</f>
        <v>1</v>
      </c>
      <c r="I318" s="336">
        <v>2.63</v>
      </c>
      <c r="J318" s="343">
        <f t="shared" ref="J318:J324" si="204">IF(+(IF(I318&lt;Y318,0,IF(I318&gt;Z318,0,1)))=1,1,0)</f>
        <v>1</v>
      </c>
      <c r="K318" s="337">
        <v>0</v>
      </c>
      <c r="L318" s="343">
        <f t="shared" ref="L318:L323" si="205">IF(+(IF(K318&lt;AA318,0,IF(K318&gt;AB318,0,1)))=1,1,0)</f>
        <v>1</v>
      </c>
      <c r="M318" s="85">
        <v>15</v>
      </c>
      <c r="N318" s="47"/>
      <c r="O318" s="90"/>
      <c r="P318" s="278">
        <f t="shared" ref="P318:P320" si="206">IF(+(IF(D318&lt;U318,0,IF(D318&gt;V318,0,1)))+(IF(G318&lt;W318,0,IF(G318&gt;X318,0,1)))+(IF(I318&lt;Y318,0,IF(I318&gt;Z318,0,1)))+(IF(K318&lt;AA318,0,IF(K318&gt;AB318,0,1)))+(IF(M318&lt;AC318,0,IF(M318&gt;AD318,0,1)))=5,1,0)</f>
        <v>0</v>
      </c>
      <c r="T318" s="25" t="str">
        <f t="shared" si="189"/>
        <v>STAG8</v>
      </c>
      <c r="U318" s="25">
        <f t="shared" si="192"/>
        <v>0</v>
      </c>
      <c r="V318" s="25">
        <f t="shared" si="193"/>
        <v>1080</v>
      </c>
      <c r="W318" s="45">
        <f t="shared" si="200"/>
        <v>307.63636363636357</v>
      </c>
      <c r="X318" s="45">
        <f t="shared" si="201"/>
        <v>372.24</v>
      </c>
      <c r="Y318" s="25">
        <f t="shared" si="194"/>
        <v>1.8</v>
      </c>
      <c r="Z318" s="25">
        <f t="shared" si="195"/>
        <v>2.7</v>
      </c>
      <c r="AA318" s="25">
        <f t="shared" si="196"/>
        <v>0</v>
      </c>
      <c r="AB318" s="25">
        <f t="shared" si="197"/>
        <v>5</v>
      </c>
      <c r="AC318" s="25">
        <f t="shared" si="198"/>
        <v>1</v>
      </c>
      <c r="AD318" s="25">
        <f t="shared" si="199"/>
        <v>11</v>
      </c>
      <c r="AE318" s="1"/>
    </row>
    <row r="319" spans="1:31" x14ac:dyDescent="0.25">
      <c r="A319" s="338">
        <v>46200</v>
      </c>
      <c r="B319" s="339" t="s">
        <v>445</v>
      </c>
      <c r="C319" s="339" t="s">
        <v>69</v>
      </c>
      <c r="D319" s="340">
        <f>59+60</f>
        <v>119</v>
      </c>
      <c r="E319" s="389">
        <f t="shared" si="202"/>
        <v>1</v>
      </c>
      <c r="F319" s="342" t="s">
        <v>446</v>
      </c>
      <c r="G319" s="345"/>
      <c r="H319" s="390"/>
      <c r="I319" s="336">
        <v>1.92</v>
      </c>
      <c r="J319" s="343">
        <f t="shared" si="204"/>
        <v>1</v>
      </c>
      <c r="K319" s="337" t="s">
        <v>446</v>
      </c>
      <c r="L319" s="343"/>
      <c r="M319" s="85">
        <v>6</v>
      </c>
      <c r="N319" s="47">
        <f t="shared" ref="N319:N320" si="207">IF(+(IF(M319&lt;AC319,0,IF(M319&gt;AD319,0,1)))=1,1,0)</f>
        <v>1</v>
      </c>
      <c r="O319" s="90"/>
      <c r="P319" s="332">
        <v>1</v>
      </c>
      <c r="T319" s="25" t="str">
        <f t="shared" si="189"/>
        <v>CARIB2</v>
      </c>
      <c r="U319" s="25">
        <f t="shared" si="192"/>
        <v>0</v>
      </c>
      <c r="V319" s="25">
        <f t="shared" si="193"/>
        <v>1080</v>
      </c>
      <c r="W319" s="45" t="e">
        <f t="shared" si="200"/>
        <v>#VALUE!</v>
      </c>
      <c r="X319" s="45" t="e">
        <f t="shared" si="201"/>
        <v>#VALUE!</v>
      </c>
      <c r="Y319" s="25">
        <f t="shared" si="194"/>
        <v>1.7</v>
      </c>
      <c r="Z319" s="25">
        <f t="shared" si="195"/>
        <v>2.5</v>
      </c>
      <c r="AA319" s="25">
        <f t="shared" si="196"/>
        <v>0</v>
      </c>
      <c r="AB319" s="25">
        <f t="shared" si="197"/>
        <v>5</v>
      </c>
      <c r="AC319" s="25">
        <f t="shared" si="198"/>
        <v>1</v>
      </c>
      <c r="AD319" s="25">
        <f t="shared" si="199"/>
        <v>8</v>
      </c>
      <c r="AE319" s="1"/>
    </row>
    <row r="320" spans="1:31" x14ac:dyDescent="0.25">
      <c r="A320" s="338">
        <v>46198</v>
      </c>
      <c r="B320" s="339" t="s">
        <v>440</v>
      </c>
      <c r="C320" s="339" t="s">
        <v>75</v>
      </c>
      <c r="D320" s="340">
        <v>480</v>
      </c>
      <c r="E320" s="389">
        <f t="shared" si="202"/>
        <v>1</v>
      </c>
      <c r="F320" s="342">
        <v>253.6</v>
      </c>
      <c r="G320" s="345">
        <v>254</v>
      </c>
      <c r="H320" s="390">
        <f t="shared" ref="H320" si="208">IF(+(IF(G320&lt;W320,0,IF(G320&gt;X320,0,1)))=1,1,0)</f>
        <v>1</v>
      </c>
      <c r="I320" s="336">
        <v>2</v>
      </c>
      <c r="J320" s="343">
        <f t="shared" si="204"/>
        <v>1</v>
      </c>
      <c r="K320" s="337">
        <v>0.2</v>
      </c>
      <c r="L320" s="343">
        <f t="shared" si="205"/>
        <v>1</v>
      </c>
      <c r="M320" s="85">
        <v>7</v>
      </c>
      <c r="N320" s="47">
        <f t="shared" si="207"/>
        <v>1</v>
      </c>
      <c r="O320" s="90"/>
      <c r="P320" s="278">
        <f t="shared" si="206"/>
        <v>1</v>
      </c>
      <c r="T320" s="25" t="str">
        <f t="shared" ref="T320:T324" si="209">LEFT(C320,9)</f>
        <v>CARIB8</v>
      </c>
      <c r="U320" s="25">
        <f t="shared" si="192"/>
        <v>0</v>
      </c>
      <c r="V320" s="25">
        <f t="shared" si="193"/>
        <v>1080</v>
      </c>
      <c r="W320" s="45">
        <f t="shared" si="200"/>
        <v>230.54545454545453</v>
      </c>
      <c r="X320" s="45">
        <f t="shared" si="201"/>
        <v>278.96000000000004</v>
      </c>
      <c r="Y320" s="25">
        <f t="shared" si="194"/>
        <v>1.7</v>
      </c>
      <c r="Z320" s="25">
        <f t="shared" si="195"/>
        <v>2.5</v>
      </c>
      <c r="AA320" s="25">
        <f t="shared" si="196"/>
        <v>0</v>
      </c>
      <c r="AB320" s="25">
        <f t="shared" si="197"/>
        <v>5</v>
      </c>
      <c r="AC320" s="25">
        <f t="shared" si="198"/>
        <v>1</v>
      </c>
      <c r="AD320" s="25">
        <f t="shared" si="199"/>
        <v>8</v>
      </c>
      <c r="AE320" s="1"/>
    </row>
    <row r="321" spans="1:31" x14ac:dyDescent="0.25">
      <c r="A321" s="338">
        <v>46199</v>
      </c>
      <c r="B321" s="339" t="s">
        <v>442</v>
      </c>
      <c r="C321" s="339" t="s">
        <v>83</v>
      </c>
      <c r="D321" s="340">
        <v>1753</v>
      </c>
      <c r="E321" s="389">
        <f t="shared" si="202"/>
        <v>0</v>
      </c>
      <c r="F321" s="342">
        <v>326.39999999999998</v>
      </c>
      <c r="G321" s="345">
        <f>60+60+210</f>
        <v>330</v>
      </c>
      <c r="H321" s="390">
        <f>IF(+(IF(G321&lt;W321,0,IF(G321&gt;X321,0,1)))=1,1,0)</f>
        <v>1</v>
      </c>
      <c r="I321" s="336">
        <v>2.0819999999999999</v>
      </c>
      <c r="J321" s="343">
        <f t="shared" si="204"/>
        <v>1</v>
      </c>
      <c r="K321" s="337">
        <v>0</v>
      </c>
      <c r="L321" s="343">
        <f t="shared" si="205"/>
        <v>1</v>
      </c>
      <c r="M321" s="85">
        <v>15</v>
      </c>
      <c r="N321" s="47">
        <f t="shared" ref="N321:N324" si="210">IF(+(IF(M321&lt;AC321,0,IF(M321&gt;AD321,0,1)))=1,1,0)</f>
        <v>0</v>
      </c>
      <c r="O321" s="90"/>
      <c r="P321" s="278">
        <f t="shared" ref="P321:P324" si="211">IF(+(IF(D321&lt;U321,0,IF(D321&gt;V321,0,1)))+(IF(G321&lt;W321,0,IF(G321&gt;X321,0,1)))+(IF(I321&lt;Y321,0,IF(I321&gt;Z321,0,1)))+(IF(K321&lt;AA321,0,IF(K321&gt;AB321,0,1)))+(IF(M321&lt;AC321,0,IF(M321&gt;AD321,0,1)))=5,1,0)</f>
        <v>0</v>
      </c>
      <c r="T321" s="25" t="str">
        <f t="shared" si="209"/>
        <v>STAG8</v>
      </c>
      <c r="U321" s="25">
        <f t="shared" si="192"/>
        <v>0</v>
      </c>
      <c r="V321" s="25">
        <f t="shared" si="193"/>
        <v>1080</v>
      </c>
      <c r="W321" s="45">
        <f t="shared" si="200"/>
        <v>296.72727272727269</v>
      </c>
      <c r="X321" s="45">
        <f t="shared" si="201"/>
        <v>359.04</v>
      </c>
      <c r="Y321" s="25">
        <f t="shared" si="194"/>
        <v>1.8</v>
      </c>
      <c r="Z321" s="25">
        <f t="shared" si="195"/>
        <v>2.7</v>
      </c>
      <c r="AA321" s="25">
        <f t="shared" si="196"/>
        <v>0</v>
      </c>
      <c r="AB321" s="25">
        <f t="shared" si="197"/>
        <v>5</v>
      </c>
      <c r="AC321" s="25">
        <f t="shared" si="198"/>
        <v>1</v>
      </c>
      <c r="AD321" s="25">
        <f t="shared" si="199"/>
        <v>11</v>
      </c>
      <c r="AE321" s="1"/>
    </row>
    <row r="322" spans="1:31" x14ac:dyDescent="0.25">
      <c r="A322" s="338">
        <v>46202</v>
      </c>
      <c r="B322" s="339" t="s">
        <v>444</v>
      </c>
      <c r="C322" s="339" t="s">
        <v>75</v>
      </c>
      <c r="D322" s="340">
        <v>1275</v>
      </c>
      <c r="E322" s="389">
        <f t="shared" si="202"/>
        <v>0</v>
      </c>
      <c r="F322" s="342">
        <v>351.2</v>
      </c>
      <c r="G322" s="345">
        <f>70+282</f>
        <v>352</v>
      </c>
      <c r="H322" s="390">
        <f t="shared" ref="H322:H335" si="212">IF(+(IF(G322&lt;W322,0,IF(G322&gt;X322,0,1)))=1,1,0)</f>
        <v>1</v>
      </c>
      <c r="I322" s="84">
        <v>2.13</v>
      </c>
      <c r="J322" s="48">
        <f t="shared" si="204"/>
        <v>1</v>
      </c>
      <c r="K322" s="337">
        <v>0.48</v>
      </c>
      <c r="L322" s="343">
        <f t="shared" si="205"/>
        <v>1</v>
      </c>
      <c r="M322" s="85">
        <v>14</v>
      </c>
      <c r="N322" s="47">
        <f t="shared" si="210"/>
        <v>0</v>
      </c>
      <c r="O322" s="90"/>
      <c r="P322" s="278">
        <f t="shared" si="211"/>
        <v>0</v>
      </c>
      <c r="T322" s="25" t="str">
        <f t="shared" si="209"/>
        <v>CARIB8</v>
      </c>
      <c r="U322" s="25">
        <f t="shared" si="192"/>
        <v>0</v>
      </c>
      <c r="V322" s="25">
        <f t="shared" si="193"/>
        <v>1080</v>
      </c>
      <c r="W322" s="45">
        <f t="shared" si="200"/>
        <v>319.27272727272725</v>
      </c>
      <c r="X322" s="45">
        <f t="shared" si="201"/>
        <v>386.32</v>
      </c>
      <c r="Y322" s="25">
        <f t="shared" si="194"/>
        <v>1.7</v>
      </c>
      <c r="Z322" s="25">
        <f t="shared" si="195"/>
        <v>2.5</v>
      </c>
      <c r="AA322" s="25">
        <f t="shared" si="196"/>
        <v>0</v>
      </c>
      <c r="AB322" s="25">
        <f t="shared" si="197"/>
        <v>5</v>
      </c>
      <c r="AC322" s="25">
        <f t="shared" si="198"/>
        <v>1</v>
      </c>
      <c r="AD322" s="25">
        <f t="shared" si="199"/>
        <v>8</v>
      </c>
      <c r="AE322" s="1"/>
    </row>
    <row r="323" spans="1:31" x14ac:dyDescent="0.25">
      <c r="A323" s="338">
        <v>46202</v>
      </c>
      <c r="B323" s="339" t="s">
        <v>450</v>
      </c>
      <c r="C323" s="339" t="s">
        <v>71</v>
      </c>
      <c r="D323" s="340">
        <v>511</v>
      </c>
      <c r="E323" s="389">
        <f t="shared" si="202"/>
        <v>1</v>
      </c>
      <c r="F323" s="342">
        <v>169.2</v>
      </c>
      <c r="G323" s="345">
        <v>170</v>
      </c>
      <c r="H323" s="390">
        <f t="shared" si="212"/>
        <v>1</v>
      </c>
      <c r="I323" s="84">
        <v>2.79</v>
      </c>
      <c r="J323" s="48">
        <f t="shared" si="204"/>
        <v>0</v>
      </c>
      <c r="K323" s="337">
        <v>0.4</v>
      </c>
      <c r="L323" s="343">
        <f t="shared" si="205"/>
        <v>1</v>
      </c>
      <c r="M323" s="85">
        <v>17</v>
      </c>
      <c r="N323" s="47">
        <f t="shared" si="210"/>
        <v>0</v>
      </c>
      <c r="O323" s="90"/>
      <c r="P323" s="278">
        <f t="shared" si="211"/>
        <v>0</v>
      </c>
      <c r="T323" s="25" t="str">
        <f t="shared" si="209"/>
        <v>CARIB4</v>
      </c>
      <c r="U323" s="25">
        <f t="shared" si="192"/>
        <v>0</v>
      </c>
      <c r="V323" s="25">
        <f t="shared" si="193"/>
        <v>1080</v>
      </c>
      <c r="W323" s="45">
        <f t="shared" si="200"/>
        <v>153.81818181818178</v>
      </c>
      <c r="X323" s="45">
        <f t="shared" si="201"/>
        <v>186.12</v>
      </c>
      <c r="Y323" s="25">
        <f t="shared" si="194"/>
        <v>1.7</v>
      </c>
      <c r="Z323" s="25">
        <f t="shared" si="195"/>
        <v>2.5</v>
      </c>
      <c r="AA323" s="25">
        <f t="shared" si="196"/>
        <v>0</v>
      </c>
      <c r="AB323" s="25">
        <f t="shared" si="197"/>
        <v>5</v>
      </c>
      <c r="AC323" s="25">
        <f t="shared" si="198"/>
        <v>1</v>
      </c>
      <c r="AD323" s="25">
        <f t="shared" si="199"/>
        <v>8</v>
      </c>
      <c r="AE323" s="1"/>
    </row>
    <row r="324" spans="1:31" x14ac:dyDescent="0.25">
      <c r="A324" s="338">
        <v>46203</v>
      </c>
      <c r="B324" s="339" t="s">
        <v>449</v>
      </c>
      <c r="C324" s="339" t="s">
        <v>79</v>
      </c>
      <c r="D324" s="340">
        <v>507</v>
      </c>
      <c r="E324" s="389">
        <f t="shared" si="202"/>
        <v>1</v>
      </c>
      <c r="F324" s="342">
        <v>351.2</v>
      </c>
      <c r="G324" s="345">
        <v>353</v>
      </c>
      <c r="H324" s="390">
        <f t="shared" si="212"/>
        <v>1</v>
      </c>
      <c r="I324" s="84">
        <v>2.88</v>
      </c>
      <c r="J324" s="48">
        <f t="shared" si="204"/>
        <v>0</v>
      </c>
      <c r="K324" s="337">
        <v>1</v>
      </c>
      <c r="L324" s="343">
        <f t="shared" ref="L324" si="213">IF(+(IF(K324&lt;AA323,0,IF(K324&gt;AB323,0,1)))=1,1,0)</f>
        <v>1</v>
      </c>
      <c r="M324" s="85">
        <v>12</v>
      </c>
      <c r="N324" s="47">
        <f t="shared" si="210"/>
        <v>0</v>
      </c>
      <c r="O324" s="90"/>
      <c r="P324" s="278">
        <f t="shared" si="211"/>
        <v>0</v>
      </c>
      <c r="T324" s="25" t="str">
        <f t="shared" si="209"/>
        <v>STAG4</v>
      </c>
      <c r="U324" s="25">
        <f t="shared" si="192"/>
        <v>0</v>
      </c>
      <c r="V324" s="25">
        <f t="shared" si="193"/>
        <v>1080</v>
      </c>
      <c r="W324" s="45">
        <f t="shared" si="200"/>
        <v>319.27272727272725</v>
      </c>
      <c r="X324" s="45">
        <f t="shared" si="201"/>
        <v>386.32</v>
      </c>
      <c r="Y324" s="25">
        <f t="shared" si="194"/>
        <v>1.8</v>
      </c>
      <c r="Z324" s="25">
        <f t="shared" si="195"/>
        <v>2.7</v>
      </c>
      <c r="AA324" s="25">
        <f t="shared" si="196"/>
        <v>0</v>
      </c>
      <c r="AB324" s="25">
        <f t="shared" si="197"/>
        <v>5</v>
      </c>
      <c r="AC324" s="25">
        <f t="shared" si="198"/>
        <v>1</v>
      </c>
      <c r="AD324" s="25">
        <f t="shared" si="199"/>
        <v>11</v>
      </c>
      <c r="AE324" s="1"/>
    </row>
    <row r="325" spans="1:31" s="457" customFormat="1" x14ac:dyDescent="0.25">
      <c r="A325" s="404">
        <v>46204</v>
      </c>
      <c r="B325" s="405" t="s">
        <v>443</v>
      </c>
      <c r="C325" s="405" t="s">
        <v>75</v>
      </c>
      <c r="D325" s="445">
        <v>1146</v>
      </c>
      <c r="E325" s="446">
        <f t="shared" si="202"/>
        <v>0</v>
      </c>
      <c r="F325" s="447">
        <v>397.6</v>
      </c>
      <c r="G325" s="448">
        <v>400</v>
      </c>
      <c r="H325" s="449">
        <f t="shared" si="212"/>
        <v>1</v>
      </c>
      <c r="I325" s="450">
        <v>1.96</v>
      </c>
      <c r="J325" s="451">
        <f t="shared" ref="J325" si="214">IF(+(IF(I325&lt;Y325,0,IF(I325&gt;Z325,0,1)))=1,1,0)</f>
        <v>1</v>
      </c>
      <c r="K325" s="452">
        <v>0.2</v>
      </c>
      <c r="L325" s="451">
        <f t="shared" ref="L325:L330" si="215">IF(+(IF(K325&lt;AA325,0,IF(K325&gt;AB325,0,1)))=1,1,0)</f>
        <v>1</v>
      </c>
      <c r="M325" s="453">
        <v>6</v>
      </c>
      <c r="N325" s="454">
        <f t="shared" ref="N325:N328" si="216">IF(+(IF(M325&lt;AC325,0,IF(M325&gt;AD325,0,1)))=1,1,0)</f>
        <v>1</v>
      </c>
      <c r="O325" s="455"/>
      <c r="P325" s="462">
        <f t="shared" ref="P325" si="217">IF(+(IF(D325&lt;U325,0,IF(D325&gt;V325,0,1)))+(IF(G325&lt;W325,0,IF(G325&gt;X325,0,1)))+(IF(I325&lt;Y325,0,IF(I325&gt;Z325,0,1)))+(IF(K325&lt;AA325,0,IF(K325&gt;AB325,0,1)))+(IF(M325&lt;AC325,0,IF(M325&gt;AD325,0,1)))=5,1,0)</f>
        <v>0</v>
      </c>
      <c r="Q325" s="456"/>
      <c r="T325" s="458" t="str">
        <f t="shared" si="189"/>
        <v>CARIB8</v>
      </c>
      <c r="U325" s="458">
        <f t="shared" si="192"/>
        <v>0</v>
      </c>
      <c r="V325" s="458">
        <f t="shared" si="193"/>
        <v>1080</v>
      </c>
      <c r="W325" s="459">
        <f t="shared" si="200"/>
        <v>361.45454545454544</v>
      </c>
      <c r="X325" s="459">
        <f t="shared" si="201"/>
        <v>437.36000000000007</v>
      </c>
      <c r="Y325" s="458">
        <f t="shared" si="194"/>
        <v>1.7</v>
      </c>
      <c r="Z325" s="458">
        <f t="shared" si="195"/>
        <v>2.5</v>
      </c>
      <c r="AA325" s="458">
        <f t="shared" si="196"/>
        <v>0</v>
      </c>
      <c r="AB325" s="458">
        <f t="shared" si="197"/>
        <v>5</v>
      </c>
      <c r="AC325" s="458">
        <f t="shared" si="198"/>
        <v>1</v>
      </c>
      <c r="AD325" s="458">
        <f t="shared" si="199"/>
        <v>8</v>
      </c>
      <c r="AE325" s="460"/>
    </row>
    <row r="326" spans="1:31" x14ac:dyDescent="0.25">
      <c r="A326" s="35">
        <v>46204</v>
      </c>
      <c r="B326" s="34" t="s">
        <v>453</v>
      </c>
      <c r="C326" s="34" t="s">
        <v>87</v>
      </c>
      <c r="D326" s="20">
        <v>555</v>
      </c>
      <c r="E326" s="107">
        <f t="shared" si="202"/>
        <v>1</v>
      </c>
      <c r="F326" s="91">
        <v>182.8</v>
      </c>
      <c r="G326" s="68">
        <v>183</v>
      </c>
      <c r="H326" s="73">
        <f t="shared" si="212"/>
        <v>1</v>
      </c>
      <c r="I326" s="130"/>
      <c r="J326" s="48"/>
      <c r="K326" s="94">
        <v>0</v>
      </c>
      <c r="L326" s="48">
        <f t="shared" si="215"/>
        <v>1</v>
      </c>
      <c r="M326" s="85">
        <v>4</v>
      </c>
      <c r="N326" s="47">
        <f t="shared" si="216"/>
        <v>1</v>
      </c>
      <c r="O326" s="377"/>
      <c r="P326" s="278">
        <f t="shared" ref="P326:P330" si="218">IF(+(IF(D326&lt;U326,0,IF(D326&gt;V326,0,1)))+(IF(G326&lt;W326,0,IF(G326&gt;X326,0,1)))+(IF(I326&lt;Y326,0,IF(I326&gt;Z326,0,1)))+(IF(K326&lt;AA326,0,IF(K326&gt;AB326,0,1)))+(IF(M326&lt;AC326,0,IF(M326&gt;AD326,0,1)))=5,1,0)</f>
        <v>0</v>
      </c>
      <c r="T326" s="25" t="str">
        <f t="shared" si="189"/>
        <v>MACKESON4</v>
      </c>
      <c r="U326" s="25">
        <f t="shared" si="192"/>
        <v>0</v>
      </c>
      <c r="V326" s="25">
        <f t="shared" si="193"/>
        <v>1080</v>
      </c>
      <c r="W326" s="45">
        <f t="shared" si="200"/>
        <v>166.18181818181819</v>
      </c>
      <c r="X326" s="45">
        <f t="shared" si="201"/>
        <v>201.08000000000004</v>
      </c>
      <c r="Y326" s="25">
        <f t="shared" si="194"/>
        <v>3</v>
      </c>
      <c r="Z326" s="25">
        <f t="shared" si="195"/>
        <v>5</v>
      </c>
      <c r="AA326" s="25">
        <f t="shared" si="196"/>
        <v>0</v>
      </c>
      <c r="AB326" s="25">
        <f t="shared" si="197"/>
        <v>5</v>
      </c>
      <c r="AC326" s="25">
        <f t="shared" si="198"/>
        <v>1</v>
      </c>
      <c r="AD326" s="25">
        <f t="shared" si="199"/>
        <v>5</v>
      </c>
      <c r="AE326" s="1"/>
    </row>
    <row r="327" spans="1:31" x14ac:dyDescent="0.25">
      <c r="A327" s="35">
        <v>46206</v>
      </c>
      <c r="B327" s="34" t="s">
        <v>482</v>
      </c>
      <c r="C327" s="34" t="s">
        <v>99</v>
      </c>
      <c r="D327" s="20">
        <v>1351</v>
      </c>
      <c r="E327" s="107">
        <f t="shared" si="202"/>
        <v>0</v>
      </c>
      <c r="F327" s="91">
        <v>460.6</v>
      </c>
      <c r="G327" s="68">
        <f>249+211</f>
        <v>460</v>
      </c>
      <c r="H327" s="73">
        <f t="shared" si="212"/>
        <v>1</v>
      </c>
      <c r="I327" s="84">
        <v>3.35</v>
      </c>
      <c r="J327" s="48">
        <f>IF(+(IF(I327&lt;Y327,0,IF(I327&gt;Z327,0,1)))=1,1,0)</f>
        <v>1</v>
      </c>
      <c r="K327" s="94">
        <v>0</v>
      </c>
      <c r="L327" s="48">
        <f t="shared" si="215"/>
        <v>1</v>
      </c>
      <c r="M327" s="85">
        <v>5</v>
      </c>
      <c r="N327" s="47">
        <f t="shared" si="216"/>
        <v>1</v>
      </c>
      <c r="O327" s="377"/>
      <c r="P327" s="278">
        <f t="shared" si="218"/>
        <v>0</v>
      </c>
      <c r="T327" s="25" t="str">
        <f t="shared" si="189"/>
        <v>GUINNESS8</v>
      </c>
      <c r="U327" s="25">
        <f t="shared" si="192"/>
        <v>0</v>
      </c>
      <c r="V327" s="25">
        <f t="shared" si="193"/>
        <v>1080</v>
      </c>
      <c r="W327" s="45">
        <f t="shared" si="200"/>
        <v>418.72727272727269</v>
      </c>
      <c r="X327" s="45">
        <f t="shared" si="201"/>
        <v>506.66000000000008</v>
      </c>
      <c r="Y327" s="25">
        <f t="shared" si="194"/>
        <v>3</v>
      </c>
      <c r="Z327" s="25">
        <f t="shared" si="195"/>
        <v>5</v>
      </c>
      <c r="AA327" s="25">
        <f t="shared" si="196"/>
        <v>0</v>
      </c>
      <c r="AB327" s="25">
        <f t="shared" si="197"/>
        <v>5</v>
      </c>
      <c r="AC327" s="25">
        <f t="shared" si="198"/>
        <v>1</v>
      </c>
      <c r="AD327" s="25">
        <f t="shared" si="199"/>
        <v>6</v>
      </c>
      <c r="AE327" s="1"/>
    </row>
    <row r="328" spans="1:31" x14ac:dyDescent="0.25">
      <c r="A328" s="35">
        <v>46206</v>
      </c>
      <c r="B328" s="34" t="s">
        <v>439</v>
      </c>
      <c r="C328" s="34" t="s">
        <v>93</v>
      </c>
      <c r="D328" s="20">
        <v>192</v>
      </c>
      <c r="E328" s="107">
        <f t="shared" si="202"/>
        <v>1</v>
      </c>
      <c r="F328" s="91">
        <v>132.5</v>
      </c>
      <c r="G328" s="68">
        <v>133</v>
      </c>
      <c r="H328" s="73">
        <f t="shared" si="212"/>
        <v>1</v>
      </c>
      <c r="I328" s="84">
        <v>3.74</v>
      </c>
      <c r="J328" s="48">
        <f>IF(+(IF(I328&lt;Y328,0,IF(I328&gt;Z328,0,1)))=1,1,0)</f>
        <v>1</v>
      </c>
      <c r="K328" s="94">
        <v>0</v>
      </c>
      <c r="L328" s="48">
        <f t="shared" si="215"/>
        <v>1</v>
      </c>
      <c r="M328" s="85">
        <v>5</v>
      </c>
      <c r="N328" s="47">
        <f t="shared" si="216"/>
        <v>1</v>
      </c>
      <c r="O328" s="90"/>
      <c r="P328" s="278">
        <f t="shared" si="218"/>
        <v>1</v>
      </c>
      <c r="T328" s="25" t="str">
        <f t="shared" si="189"/>
        <v>GUINNESS2</v>
      </c>
      <c r="U328" s="25">
        <f t="shared" si="192"/>
        <v>0</v>
      </c>
      <c r="V328" s="25">
        <f t="shared" si="193"/>
        <v>1080</v>
      </c>
      <c r="W328" s="45">
        <f t="shared" si="200"/>
        <v>120.45454545454544</v>
      </c>
      <c r="X328" s="45">
        <f t="shared" si="201"/>
        <v>145.75</v>
      </c>
      <c r="Y328" s="25">
        <f t="shared" si="194"/>
        <v>3</v>
      </c>
      <c r="Z328" s="25">
        <f t="shared" si="195"/>
        <v>5</v>
      </c>
      <c r="AA328" s="25">
        <f t="shared" si="196"/>
        <v>0</v>
      </c>
      <c r="AB328" s="25">
        <f t="shared" si="197"/>
        <v>5</v>
      </c>
      <c r="AC328" s="25">
        <f t="shared" si="198"/>
        <v>1</v>
      </c>
      <c r="AD328" s="25">
        <f t="shared" si="199"/>
        <v>6</v>
      </c>
      <c r="AE328" s="1"/>
    </row>
    <row r="329" spans="1:31" x14ac:dyDescent="0.25">
      <c r="A329" s="35">
        <v>46206</v>
      </c>
      <c r="B329" s="34" t="s">
        <v>448</v>
      </c>
      <c r="C329" s="34" t="s">
        <v>71</v>
      </c>
      <c r="D329" s="20">
        <v>489</v>
      </c>
      <c r="E329" s="107">
        <f t="shared" si="202"/>
        <v>1</v>
      </c>
      <c r="F329" s="91">
        <v>163.19999999999999</v>
      </c>
      <c r="G329" s="68">
        <v>165</v>
      </c>
      <c r="H329" s="73">
        <f t="shared" si="212"/>
        <v>1</v>
      </c>
      <c r="I329" s="84">
        <v>1.92</v>
      </c>
      <c r="J329" s="48">
        <f t="shared" ref="J329:J335" si="219">IF(+(IF(I329&lt;Y329,0,IF(I329&gt;Z329,0,1)))=1,1,0)</f>
        <v>1</v>
      </c>
      <c r="K329" s="94">
        <v>0</v>
      </c>
      <c r="L329" s="48">
        <f t="shared" si="215"/>
        <v>1</v>
      </c>
      <c r="M329" s="85">
        <v>4</v>
      </c>
      <c r="N329" s="47">
        <f t="shared" ref="N329:N330" si="220">IF(+(IF(M329&lt;AC329,0,IF(M329&gt;AD329,0,1)))=1,1,0)</f>
        <v>1</v>
      </c>
      <c r="O329" s="90"/>
      <c r="P329" s="278">
        <f t="shared" si="218"/>
        <v>1</v>
      </c>
      <c r="T329" s="25" t="str">
        <f t="shared" si="189"/>
        <v>CARIB4</v>
      </c>
      <c r="U329" s="25">
        <f t="shared" si="192"/>
        <v>0</v>
      </c>
      <c r="V329" s="25">
        <f t="shared" si="193"/>
        <v>1080</v>
      </c>
      <c r="W329" s="45">
        <f t="shared" si="200"/>
        <v>148.36363636363635</v>
      </c>
      <c r="X329" s="45">
        <f t="shared" si="201"/>
        <v>179.52</v>
      </c>
      <c r="Y329" s="25">
        <f t="shared" si="194"/>
        <v>1.7</v>
      </c>
      <c r="Z329" s="25">
        <f t="shared" si="195"/>
        <v>2.5</v>
      </c>
      <c r="AA329" s="25">
        <f t="shared" si="196"/>
        <v>0</v>
      </c>
      <c r="AB329" s="25">
        <f t="shared" si="197"/>
        <v>5</v>
      </c>
      <c r="AC329" s="25">
        <f t="shared" si="198"/>
        <v>1</v>
      </c>
      <c r="AD329" s="25">
        <f t="shared" si="199"/>
        <v>8</v>
      </c>
      <c r="AE329" s="1"/>
    </row>
    <row r="330" spans="1:31" x14ac:dyDescent="0.25">
      <c r="A330" s="35">
        <v>46210</v>
      </c>
      <c r="B330" s="34" t="s">
        <v>483</v>
      </c>
      <c r="C330" s="34" t="s">
        <v>75</v>
      </c>
      <c r="D330" s="20">
        <v>1482</v>
      </c>
      <c r="E330" s="107">
        <f t="shared" si="202"/>
        <v>0</v>
      </c>
      <c r="F330" s="91">
        <v>830.4</v>
      </c>
      <c r="G330" s="68">
        <f>418+160</f>
        <v>578</v>
      </c>
      <c r="H330" s="73">
        <f t="shared" si="212"/>
        <v>0</v>
      </c>
      <c r="I330" s="84">
        <v>1.41</v>
      </c>
      <c r="J330" s="48">
        <f t="shared" si="219"/>
        <v>0</v>
      </c>
      <c r="K330" s="94">
        <v>1.95</v>
      </c>
      <c r="L330" s="48">
        <f t="shared" si="215"/>
        <v>1</v>
      </c>
      <c r="M330" s="85">
        <v>8</v>
      </c>
      <c r="N330" s="47">
        <f t="shared" si="220"/>
        <v>1</v>
      </c>
      <c r="O330" s="90"/>
      <c r="P330" s="278">
        <f t="shared" si="218"/>
        <v>0</v>
      </c>
      <c r="T330" s="25" t="str">
        <f t="shared" si="189"/>
        <v>CARIB8</v>
      </c>
      <c r="U330" s="25">
        <f t="shared" si="192"/>
        <v>0</v>
      </c>
      <c r="V330" s="25">
        <f t="shared" si="193"/>
        <v>1080</v>
      </c>
      <c r="W330" s="45">
        <f>$F330/1.1</f>
        <v>754.90909090909088</v>
      </c>
      <c r="X330" s="45">
        <f t="shared" si="201"/>
        <v>913.44</v>
      </c>
      <c r="Y330" s="25">
        <f t="shared" si="194"/>
        <v>1.7</v>
      </c>
      <c r="Z330" s="25">
        <f t="shared" si="195"/>
        <v>2.5</v>
      </c>
      <c r="AA330" s="25">
        <f t="shared" si="196"/>
        <v>0</v>
      </c>
      <c r="AB330" s="25">
        <f t="shared" si="197"/>
        <v>5</v>
      </c>
      <c r="AC330" s="25">
        <f t="shared" si="198"/>
        <v>1</v>
      </c>
      <c r="AD330" s="25">
        <f t="shared" si="199"/>
        <v>8</v>
      </c>
      <c r="AE330" s="1"/>
    </row>
    <row r="331" spans="1:31" x14ac:dyDescent="0.25">
      <c r="A331" s="35">
        <v>46211</v>
      </c>
      <c r="B331" s="34" t="s">
        <v>441</v>
      </c>
      <c r="C331" s="34" t="s">
        <v>71</v>
      </c>
      <c r="D331" s="20">
        <v>558</v>
      </c>
      <c r="E331" s="107">
        <f t="shared" si="202"/>
        <v>1</v>
      </c>
      <c r="F331" s="91">
        <v>147.19999999999999</v>
      </c>
      <c r="G331" s="68">
        <v>148</v>
      </c>
      <c r="H331" s="73">
        <f t="shared" si="212"/>
        <v>1</v>
      </c>
      <c r="I331" s="84">
        <v>1.89</v>
      </c>
      <c r="J331" s="48">
        <f t="shared" si="219"/>
        <v>1</v>
      </c>
      <c r="K331" s="346"/>
      <c r="L331" s="48"/>
      <c r="M331" s="129"/>
      <c r="N331" s="47"/>
      <c r="O331" s="90"/>
      <c r="P331" s="332">
        <v>1</v>
      </c>
      <c r="T331" s="25" t="str">
        <f t="shared" si="189"/>
        <v>CARIB4</v>
      </c>
      <c r="U331" s="25">
        <f t="shared" si="192"/>
        <v>0</v>
      </c>
      <c r="V331" s="25">
        <f t="shared" si="193"/>
        <v>1080</v>
      </c>
      <c r="W331" s="45">
        <f t="shared" si="200"/>
        <v>133.81818181818178</v>
      </c>
      <c r="X331" s="45">
        <f t="shared" si="201"/>
        <v>161.91999999999999</v>
      </c>
      <c r="Y331" s="25">
        <f t="shared" si="194"/>
        <v>1.7</v>
      </c>
      <c r="Z331" s="25">
        <f t="shared" si="195"/>
        <v>2.5</v>
      </c>
      <c r="AA331" s="25">
        <f t="shared" si="196"/>
        <v>0</v>
      </c>
      <c r="AB331" s="25">
        <f t="shared" si="197"/>
        <v>5</v>
      </c>
      <c r="AC331" s="25">
        <f t="shared" si="198"/>
        <v>1</v>
      </c>
      <c r="AD331" s="25">
        <f t="shared" si="199"/>
        <v>8</v>
      </c>
      <c r="AE331" s="1"/>
    </row>
    <row r="332" spans="1:31" x14ac:dyDescent="0.25">
      <c r="A332" s="35">
        <v>46211</v>
      </c>
      <c r="B332" s="34" t="s">
        <v>438</v>
      </c>
      <c r="C332" s="34" t="s">
        <v>75</v>
      </c>
      <c r="D332" s="20">
        <v>1139</v>
      </c>
      <c r="E332" s="107">
        <f t="shared" si="202"/>
        <v>0</v>
      </c>
      <c r="F332" s="91">
        <v>365.6</v>
      </c>
      <c r="G332" s="68">
        <v>367</v>
      </c>
      <c r="H332" s="73">
        <f t="shared" si="212"/>
        <v>1</v>
      </c>
      <c r="I332" s="84">
        <v>1.81</v>
      </c>
      <c r="J332" s="48">
        <f t="shared" si="219"/>
        <v>1</v>
      </c>
      <c r="K332" s="94">
        <v>0</v>
      </c>
      <c r="L332" s="48">
        <f>IF(+(IF(K332&lt;AA332,0,IF(K332&gt;AB332,0,1)))=1,1,0)</f>
        <v>1</v>
      </c>
      <c r="M332" s="85">
        <v>7</v>
      </c>
      <c r="N332" s="47">
        <f t="shared" ref="N332:N334" si="221">IF(+(IF(M332&lt;AC332,0,IF(M332&gt;AD332,0,1)))=1,1,0)</f>
        <v>1</v>
      </c>
      <c r="O332" s="90"/>
      <c r="P332" s="278">
        <f t="shared" ref="P332:P334" si="222">IF(+(IF(D332&lt;U332,0,IF(D332&gt;V332,0,1)))+(IF(G332&lt;W332,0,IF(G332&gt;X332,0,1)))+(IF(I332&lt;Y332,0,IF(I332&gt;Z332,0,1)))+(IF(K332&lt;AA332,0,IF(K332&gt;AB332,0,1)))+(IF(M332&lt;AC332,0,IF(M332&gt;AD332,0,1)))=5,1,0)</f>
        <v>0</v>
      </c>
      <c r="T332" s="25" t="str">
        <f t="shared" si="189"/>
        <v>CARIB8</v>
      </c>
      <c r="U332" s="25">
        <f t="shared" si="192"/>
        <v>0</v>
      </c>
      <c r="V332" s="25">
        <f t="shared" si="193"/>
        <v>1080</v>
      </c>
      <c r="W332" s="45">
        <f t="shared" si="200"/>
        <v>332.36363636363637</v>
      </c>
      <c r="X332" s="45">
        <f t="shared" si="201"/>
        <v>402.16000000000008</v>
      </c>
      <c r="Y332" s="25">
        <f t="shared" si="194"/>
        <v>1.7</v>
      </c>
      <c r="Z332" s="25">
        <f t="shared" si="195"/>
        <v>2.5</v>
      </c>
      <c r="AA332" s="25">
        <f t="shared" si="196"/>
        <v>0</v>
      </c>
      <c r="AB332" s="25">
        <f t="shared" si="197"/>
        <v>5</v>
      </c>
      <c r="AC332" s="25">
        <f t="shared" si="198"/>
        <v>1</v>
      </c>
      <c r="AD332" s="25">
        <f t="shared" si="199"/>
        <v>8</v>
      </c>
      <c r="AE332" s="1"/>
    </row>
    <row r="333" spans="1:31" x14ac:dyDescent="0.25">
      <c r="A333" s="35">
        <v>46217</v>
      </c>
      <c r="B333" s="34" t="s">
        <v>444</v>
      </c>
      <c r="C333" s="34" t="s">
        <v>83</v>
      </c>
      <c r="D333" s="20">
        <v>1095</v>
      </c>
      <c r="E333" s="107">
        <f t="shared" si="202"/>
        <v>0</v>
      </c>
      <c r="F333" s="91">
        <v>456.8</v>
      </c>
      <c r="G333" s="68">
        <v>458</v>
      </c>
      <c r="H333" s="73">
        <f t="shared" si="212"/>
        <v>1</v>
      </c>
      <c r="I333" s="84">
        <v>2.1360000000000001</v>
      </c>
      <c r="J333" s="48">
        <f t="shared" si="219"/>
        <v>1</v>
      </c>
      <c r="K333" s="94">
        <v>2.4</v>
      </c>
      <c r="L333" s="48">
        <f>IF(+(IF(K333&lt;AA333,0,IF(K333&gt;AB333,0,1)))=1,1,0)</f>
        <v>1</v>
      </c>
      <c r="M333" s="85">
        <v>9</v>
      </c>
      <c r="N333" s="47">
        <f t="shared" si="221"/>
        <v>1</v>
      </c>
      <c r="O333" s="90"/>
      <c r="P333" s="278">
        <f t="shared" si="222"/>
        <v>0</v>
      </c>
      <c r="T333" s="25" t="str">
        <f t="shared" si="189"/>
        <v>STAG8</v>
      </c>
      <c r="U333" s="25">
        <f t="shared" si="192"/>
        <v>0</v>
      </c>
      <c r="V333" s="25">
        <f t="shared" si="193"/>
        <v>1080</v>
      </c>
      <c r="W333" s="45">
        <f t="shared" si="200"/>
        <v>415.27272727272725</v>
      </c>
      <c r="X333" s="45">
        <f t="shared" si="201"/>
        <v>502.48000000000008</v>
      </c>
      <c r="Y333" s="25">
        <f t="shared" si="194"/>
        <v>1.8</v>
      </c>
      <c r="Z333" s="25">
        <f t="shared" si="195"/>
        <v>2.7</v>
      </c>
      <c r="AA333" s="25">
        <f t="shared" si="196"/>
        <v>0</v>
      </c>
      <c r="AB333" s="25">
        <f t="shared" si="197"/>
        <v>5</v>
      </c>
      <c r="AC333" s="25">
        <f t="shared" si="198"/>
        <v>1</v>
      </c>
      <c r="AD333" s="25">
        <f t="shared" si="199"/>
        <v>11</v>
      </c>
      <c r="AE333" s="1"/>
    </row>
    <row r="334" spans="1:31" x14ac:dyDescent="0.25">
      <c r="A334" s="35">
        <v>46213</v>
      </c>
      <c r="B334" s="34" t="s">
        <v>453</v>
      </c>
      <c r="C334" s="34" t="s">
        <v>71</v>
      </c>
      <c r="D334" s="20">
        <v>509</v>
      </c>
      <c r="E334" s="107">
        <f t="shared" si="202"/>
        <v>1</v>
      </c>
      <c r="F334" s="91">
        <v>217.6</v>
      </c>
      <c r="G334" s="68">
        <v>220</v>
      </c>
      <c r="H334" s="73">
        <f t="shared" si="212"/>
        <v>1</v>
      </c>
      <c r="I334" s="84">
        <v>1.5</v>
      </c>
      <c r="J334" s="48">
        <f t="shared" si="219"/>
        <v>0</v>
      </c>
      <c r="K334" s="94">
        <v>1.29</v>
      </c>
      <c r="L334" s="48">
        <f>IF(+(IF(K334&lt;AA334,0,IF(K334&gt;AB334,0,1)))=1,1,0)</f>
        <v>1</v>
      </c>
      <c r="M334" s="85">
        <v>12</v>
      </c>
      <c r="N334" s="47">
        <f t="shared" si="221"/>
        <v>0</v>
      </c>
      <c r="O334" s="90"/>
      <c r="P334" s="278">
        <f t="shared" si="222"/>
        <v>0</v>
      </c>
      <c r="T334" s="25" t="str">
        <f t="shared" si="189"/>
        <v>CARIB4</v>
      </c>
      <c r="U334" s="25">
        <f t="shared" si="192"/>
        <v>0</v>
      </c>
      <c r="V334" s="25">
        <f t="shared" si="193"/>
        <v>1080</v>
      </c>
      <c r="W334" s="45">
        <f t="shared" si="200"/>
        <v>197.81818181818178</v>
      </c>
      <c r="X334" s="45">
        <f t="shared" si="201"/>
        <v>239.36</v>
      </c>
      <c r="Y334" s="25">
        <f t="shared" si="194"/>
        <v>1.7</v>
      </c>
      <c r="Z334" s="25">
        <f t="shared" si="195"/>
        <v>2.5</v>
      </c>
      <c r="AA334" s="25">
        <f t="shared" si="196"/>
        <v>0</v>
      </c>
      <c r="AB334" s="25">
        <f t="shared" si="197"/>
        <v>5</v>
      </c>
      <c r="AC334" s="25">
        <f t="shared" si="198"/>
        <v>1</v>
      </c>
      <c r="AD334" s="25">
        <f t="shared" si="199"/>
        <v>8</v>
      </c>
      <c r="AE334" s="1"/>
    </row>
    <row r="335" spans="1:31" x14ac:dyDescent="0.25">
      <c r="A335" s="35">
        <v>46214</v>
      </c>
      <c r="B335" s="34" t="s">
        <v>482</v>
      </c>
      <c r="C335" s="34" t="s">
        <v>83</v>
      </c>
      <c r="D335" s="20">
        <v>1237</v>
      </c>
      <c r="E335" s="107">
        <f t="shared" si="202"/>
        <v>0</v>
      </c>
      <c r="F335" s="91">
        <v>326.39999999999998</v>
      </c>
      <c r="G335" s="68">
        <v>331</v>
      </c>
      <c r="H335" s="73">
        <f t="shared" si="212"/>
        <v>1</v>
      </c>
      <c r="I335" s="84">
        <v>2.0179999999999998</v>
      </c>
      <c r="J335" s="48">
        <f t="shared" si="219"/>
        <v>1</v>
      </c>
      <c r="K335" s="94">
        <v>1.58</v>
      </c>
      <c r="L335" s="48">
        <f>IF(+(IF(K335&lt;AA335,0,IF(K335&gt;AB335,0,1)))=1,1,0)</f>
        <v>1</v>
      </c>
      <c r="M335" s="85">
        <v>11</v>
      </c>
      <c r="N335" s="47">
        <f t="shared" ref="N335" si="223">IF(+(IF(M335&lt;AC335,0,IF(M335&gt;AD335,0,1)))=1,1,0)</f>
        <v>1</v>
      </c>
      <c r="O335" s="90"/>
      <c r="P335" s="278">
        <f t="shared" ref="P335" si="224">IF(+(IF(D335&lt;U335,0,IF(D335&gt;V335,0,1)))+(IF(G335&lt;W335,0,IF(G335&gt;X335,0,1)))+(IF(I335&lt;Y335,0,IF(I335&gt;Z335,0,1)))+(IF(K335&lt;AA335,0,IF(K335&gt;AB335,0,1)))+(IF(M335&lt;AC335,0,IF(M335&gt;AD335,0,1)))=5,1,0)</f>
        <v>0</v>
      </c>
      <c r="T335" s="25" t="str">
        <f t="shared" si="189"/>
        <v>STAG8</v>
      </c>
      <c r="U335" s="25">
        <f t="shared" si="192"/>
        <v>0</v>
      </c>
      <c r="V335" s="25">
        <f t="shared" si="193"/>
        <v>1080</v>
      </c>
      <c r="W335" s="45">
        <f t="shared" si="200"/>
        <v>296.72727272727269</v>
      </c>
      <c r="X335" s="45">
        <f t="shared" si="201"/>
        <v>359.04</v>
      </c>
      <c r="Y335" s="25">
        <f t="shared" si="194"/>
        <v>1.8</v>
      </c>
      <c r="Z335" s="25">
        <f t="shared" si="195"/>
        <v>2.7</v>
      </c>
      <c r="AA335" s="25">
        <f t="shared" si="196"/>
        <v>0</v>
      </c>
      <c r="AB335" s="25">
        <f t="shared" si="197"/>
        <v>5</v>
      </c>
      <c r="AC335" s="25">
        <f t="shared" si="198"/>
        <v>1</v>
      </c>
      <c r="AD335" s="25">
        <f t="shared" si="199"/>
        <v>11</v>
      </c>
      <c r="AE335" s="1"/>
    </row>
    <row r="336" spans="1:31" s="457" customFormat="1" x14ac:dyDescent="0.25">
      <c r="A336" s="404">
        <v>46218</v>
      </c>
      <c r="B336" s="405" t="s">
        <v>451</v>
      </c>
      <c r="C336" s="405" t="s">
        <v>71</v>
      </c>
      <c r="D336" s="445">
        <v>471</v>
      </c>
      <c r="E336" s="446">
        <f t="shared" ref="E336:E353" si="225">IF(+(IF(D336&lt;U336,0,IF(D336&gt;V336,0,1)))=1,1,0)</f>
        <v>1</v>
      </c>
      <c r="F336" s="447">
        <v>296</v>
      </c>
      <c r="G336" s="448">
        <v>293</v>
      </c>
      <c r="H336" s="449">
        <f t="shared" ref="H336:H353" si="226">IF(+(IF(G336&lt;W336,0,IF(G336&gt;X336,0,1)))=1,1,0)</f>
        <v>1</v>
      </c>
      <c r="I336" s="450">
        <v>1.58</v>
      </c>
      <c r="J336" s="451">
        <f t="shared" ref="J336:J341" si="227">IF(+(IF(I336&lt;Y336,0,IF(I336&gt;Z336,0,1)))=1,1,0)</f>
        <v>0</v>
      </c>
      <c r="K336" s="452">
        <v>2.0499999999999998</v>
      </c>
      <c r="L336" s="451">
        <f>IF(+(IF(K336&lt;AA336,0,IF(K336&gt;AB336,0,1)))=1,1,0)</f>
        <v>1</v>
      </c>
      <c r="M336" s="453">
        <v>7</v>
      </c>
      <c r="N336" s="454">
        <f t="shared" ref="N336:N337" si="228">IF(+(IF(M336&lt;AC336,0,IF(M336&gt;AD336,0,1)))=1,1,0)</f>
        <v>1</v>
      </c>
      <c r="O336" s="455"/>
      <c r="P336" s="462">
        <f t="shared" ref="P336" si="229">IF(+(IF(D336&lt;U336,0,IF(D336&gt;V336,0,1)))+(IF(G336&lt;W336,0,IF(G336&gt;X336,0,1)))+(IF(I336&lt;Y336,0,IF(I336&gt;Z336,0,1)))+(IF(K336&lt;AA336,0,IF(K336&gt;AB336,0,1)))+(IF(M336&lt;AC336,0,IF(M336&gt;AD336,0,1)))=5,1,0)</f>
        <v>0</v>
      </c>
      <c r="Q336" s="456"/>
      <c r="T336" s="458" t="str">
        <f t="shared" ref="T336:T347" si="230">LEFT(C336,9)</f>
        <v>CARIB4</v>
      </c>
      <c r="U336" s="458">
        <f t="shared" si="192"/>
        <v>0</v>
      </c>
      <c r="V336" s="458">
        <f t="shared" si="193"/>
        <v>1080</v>
      </c>
      <c r="W336" s="459">
        <f t="shared" si="200"/>
        <v>269.09090909090907</v>
      </c>
      <c r="X336" s="459">
        <f t="shared" si="201"/>
        <v>325.60000000000002</v>
      </c>
      <c r="Y336" s="458">
        <f t="shared" si="194"/>
        <v>1.7</v>
      </c>
      <c r="Z336" s="458">
        <f t="shared" si="195"/>
        <v>2.5</v>
      </c>
      <c r="AA336" s="458">
        <f t="shared" si="196"/>
        <v>0</v>
      </c>
      <c r="AB336" s="458">
        <f t="shared" si="197"/>
        <v>5</v>
      </c>
      <c r="AC336" s="458">
        <f t="shared" si="198"/>
        <v>1</v>
      </c>
      <c r="AD336" s="458">
        <f t="shared" si="199"/>
        <v>8</v>
      </c>
      <c r="AE336" s="460"/>
    </row>
    <row r="337" spans="1:31" s="457" customFormat="1" x14ac:dyDescent="0.25">
      <c r="A337" s="404">
        <v>46218</v>
      </c>
      <c r="B337" s="405" t="s">
        <v>443</v>
      </c>
      <c r="C337" s="405" t="s">
        <v>71</v>
      </c>
      <c r="D337" s="460">
        <v>815</v>
      </c>
      <c r="E337" s="446">
        <f t="shared" si="225"/>
        <v>1</v>
      </c>
      <c r="F337" s="447">
        <v>296</v>
      </c>
      <c r="G337" s="448">
        <f>197+102</f>
        <v>299</v>
      </c>
      <c r="H337" s="449">
        <f t="shared" si="226"/>
        <v>1</v>
      </c>
      <c r="I337" s="450">
        <v>1.92</v>
      </c>
      <c r="J337" s="451">
        <f t="shared" si="227"/>
        <v>1</v>
      </c>
      <c r="K337" s="452"/>
      <c r="L337" s="451"/>
      <c r="M337" s="453">
        <v>6</v>
      </c>
      <c r="N337" s="454">
        <f t="shared" si="228"/>
        <v>1</v>
      </c>
      <c r="O337" s="455"/>
      <c r="P337" s="462"/>
      <c r="Q337" s="456"/>
      <c r="T337" s="458" t="str">
        <f t="shared" si="230"/>
        <v>CARIB4</v>
      </c>
      <c r="U337" s="458">
        <f t="shared" si="192"/>
        <v>0</v>
      </c>
      <c r="V337" s="458">
        <f t="shared" si="193"/>
        <v>1080</v>
      </c>
      <c r="W337" s="459">
        <f t="shared" si="200"/>
        <v>269.09090909090907</v>
      </c>
      <c r="X337" s="459">
        <f t="shared" si="201"/>
        <v>325.60000000000002</v>
      </c>
      <c r="Y337" s="458">
        <f t="shared" si="194"/>
        <v>1.7</v>
      </c>
      <c r="Z337" s="458">
        <f t="shared" si="195"/>
        <v>2.5</v>
      </c>
      <c r="AA337" s="458">
        <f t="shared" si="196"/>
        <v>0</v>
      </c>
      <c r="AB337" s="458">
        <f t="shared" si="197"/>
        <v>5</v>
      </c>
      <c r="AC337" s="458">
        <f t="shared" si="198"/>
        <v>1</v>
      </c>
      <c r="AD337" s="458">
        <f t="shared" si="199"/>
        <v>8</v>
      </c>
      <c r="AE337" s="460"/>
    </row>
    <row r="338" spans="1:31" x14ac:dyDescent="0.25">
      <c r="A338" s="35">
        <v>46219</v>
      </c>
      <c r="B338" s="34" t="s">
        <v>442</v>
      </c>
      <c r="C338" s="34" t="s">
        <v>75</v>
      </c>
      <c r="D338" s="20">
        <v>934</v>
      </c>
      <c r="E338" s="107">
        <f t="shared" si="225"/>
        <v>1</v>
      </c>
      <c r="F338" s="91">
        <v>274.2</v>
      </c>
      <c r="G338" s="68">
        <v>275</v>
      </c>
      <c r="H338" s="73">
        <f t="shared" si="226"/>
        <v>1</v>
      </c>
      <c r="I338" s="84">
        <v>1.95</v>
      </c>
      <c r="J338" s="48">
        <f t="shared" si="227"/>
        <v>1</v>
      </c>
      <c r="K338" s="94">
        <v>0.2</v>
      </c>
      <c r="L338" s="48">
        <f t="shared" ref="L338:L353" si="231">IF(+(IF(K338&lt;AA338,0,IF(K338&gt;AB338,0,1)))=1,1,0)</f>
        <v>1</v>
      </c>
      <c r="M338" s="85">
        <v>4</v>
      </c>
      <c r="N338" s="47">
        <f t="shared" ref="N338:N343" si="232">IF(+(IF(M338&lt;AC338,0,IF(M338&gt;AD338,0,1)))=1,1,0)</f>
        <v>1</v>
      </c>
      <c r="O338" s="90"/>
      <c r="P338" s="278">
        <f t="shared" ref="P338:P344" si="233">IF(+(IF(D338&lt;U338,0,IF(D338&gt;V338,0,1)))+(IF(G338&lt;W338,0,IF(G338&gt;X338,0,1)))+(IF(I338&lt;Y338,0,IF(I338&gt;Z338,0,1)))+(IF(K338&lt;AA338,0,IF(K338&gt;AB338,0,1)))+(IF(M338&lt;AC338,0,IF(M338&gt;AD338,0,1)))=5,1,0)</f>
        <v>1</v>
      </c>
      <c r="T338" s="25" t="str">
        <f t="shared" si="230"/>
        <v>CARIB8</v>
      </c>
      <c r="U338" s="25">
        <f t="shared" si="192"/>
        <v>0</v>
      </c>
      <c r="V338" s="25">
        <f t="shared" si="193"/>
        <v>1080</v>
      </c>
      <c r="W338" s="45">
        <f t="shared" si="200"/>
        <v>249.27272727272725</v>
      </c>
      <c r="X338" s="45">
        <f t="shared" si="201"/>
        <v>301.62</v>
      </c>
      <c r="Y338" s="25">
        <f t="shared" si="194"/>
        <v>1.7</v>
      </c>
      <c r="Z338" s="25">
        <f t="shared" si="195"/>
        <v>2.5</v>
      </c>
      <c r="AA338" s="25">
        <f t="shared" si="196"/>
        <v>0</v>
      </c>
      <c r="AB338" s="25">
        <f t="shared" si="197"/>
        <v>5</v>
      </c>
      <c r="AC338" s="25">
        <f t="shared" si="198"/>
        <v>1</v>
      </c>
      <c r="AD338" s="25">
        <f t="shared" si="199"/>
        <v>8</v>
      </c>
      <c r="AE338" s="1"/>
    </row>
    <row r="339" spans="1:31" x14ac:dyDescent="0.25">
      <c r="A339" s="35">
        <v>46219</v>
      </c>
      <c r="B339" s="34" t="s">
        <v>447</v>
      </c>
      <c r="C339" s="34" t="s">
        <v>69</v>
      </c>
      <c r="D339" s="20">
        <v>216</v>
      </c>
      <c r="E339" s="107">
        <f t="shared" si="225"/>
        <v>1</v>
      </c>
      <c r="F339" s="91">
        <v>91.4</v>
      </c>
      <c r="G339" s="68">
        <v>92</v>
      </c>
      <c r="H339" s="73">
        <f t="shared" si="226"/>
        <v>1</v>
      </c>
      <c r="I339" s="84">
        <v>1.7</v>
      </c>
      <c r="J339" s="48">
        <f t="shared" si="227"/>
        <v>1</v>
      </c>
      <c r="K339" s="94">
        <v>0.2</v>
      </c>
      <c r="L339" s="48">
        <f t="shared" si="231"/>
        <v>1</v>
      </c>
      <c r="M339" s="85">
        <v>11</v>
      </c>
      <c r="N339" s="47">
        <f t="shared" si="232"/>
        <v>0</v>
      </c>
      <c r="O339" s="90"/>
      <c r="P339" s="278">
        <f t="shared" si="233"/>
        <v>0</v>
      </c>
      <c r="T339" s="25" t="str">
        <f t="shared" si="230"/>
        <v>CARIB2</v>
      </c>
      <c r="U339" s="25">
        <f t="shared" si="192"/>
        <v>0</v>
      </c>
      <c r="V339" s="25">
        <f t="shared" si="193"/>
        <v>1080</v>
      </c>
      <c r="W339" s="45">
        <f t="shared" si="200"/>
        <v>83.090909090909093</v>
      </c>
      <c r="X339" s="45">
        <f t="shared" si="201"/>
        <v>100.54000000000002</v>
      </c>
      <c r="Y339" s="25">
        <f t="shared" si="194"/>
        <v>1.7</v>
      </c>
      <c r="Z339" s="25">
        <f t="shared" si="195"/>
        <v>2.5</v>
      </c>
      <c r="AA339" s="25">
        <f t="shared" si="196"/>
        <v>0</v>
      </c>
      <c r="AB339" s="25">
        <f t="shared" si="197"/>
        <v>5</v>
      </c>
      <c r="AC339" s="25">
        <f t="shared" si="198"/>
        <v>1</v>
      </c>
      <c r="AD339" s="25">
        <f t="shared" si="199"/>
        <v>8</v>
      </c>
      <c r="AE339" s="1"/>
    </row>
    <row r="340" spans="1:31" x14ac:dyDescent="0.25">
      <c r="A340" s="35">
        <v>46222</v>
      </c>
      <c r="B340" s="34" t="s">
        <v>440</v>
      </c>
      <c r="C340" s="34" t="s">
        <v>95</v>
      </c>
      <c r="D340" s="20">
        <v>539</v>
      </c>
      <c r="E340" s="107">
        <f t="shared" si="225"/>
        <v>1</v>
      </c>
      <c r="F340" s="91">
        <v>175.6</v>
      </c>
      <c r="G340" s="68">
        <v>178</v>
      </c>
      <c r="H340" s="73">
        <f t="shared" si="226"/>
        <v>1</v>
      </c>
      <c r="I340" s="84">
        <v>2.73</v>
      </c>
      <c r="J340" s="48">
        <f t="shared" si="227"/>
        <v>0</v>
      </c>
      <c r="K340" s="94">
        <v>0</v>
      </c>
      <c r="L340" s="48">
        <f t="shared" si="231"/>
        <v>1</v>
      </c>
      <c r="M340" s="85">
        <v>7</v>
      </c>
      <c r="N340" s="47">
        <f t="shared" si="232"/>
        <v>0</v>
      </c>
      <c r="O340" s="90"/>
      <c r="P340" s="278">
        <f t="shared" si="233"/>
        <v>0</v>
      </c>
      <c r="T340" s="25" t="str">
        <f t="shared" si="230"/>
        <v>GUINNESS4</v>
      </c>
      <c r="U340" s="25">
        <f t="shared" si="192"/>
        <v>0</v>
      </c>
      <c r="V340" s="25">
        <f t="shared" si="193"/>
        <v>1080</v>
      </c>
      <c r="W340" s="45">
        <f t="shared" si="200"/>
        <v>159.63636363636363</v>
      </c>
      <c r="X340" s="45">
        <f t="shared" si="201"/>
        <v>193.16</v>
      </c>
      <c r="Y340" s="25">
        <f t="shared" si="194"/>
        <v>3</v>
      </c>
      <c r="Z340" s="25">
        <f t="shared" si="195"/>
        <v>5</v>
      </c>
      <c r="AA340" s="25">
        <f t="shared" si="196"/>
        <v>0</v>
      </c>
      <c r="AB340" s="25">
        <f t="shared" si="197"/>
        <v>5</v>
      </c>
      <c r="AC340" s="25">
        <f t="shared" si="198"/>
        <v>1</v>
      </c>
      <c r="AD340" s="25">
        <f t="shared" si="199"/>
        <v>6</v>
      </c>
      <c r="AE340" s="1"/>
    </row>
    <row r="341" spans="1:31" x14ac:dyDescent="0.25">
      <c r="A341" s="35">
        <v>46223</v>
      </c>
      <c r="B341" s="34" t="s">
        <v>449</v>
      </c>
      <c r="C341" s="34" t="s">
        <v>95</v>
      </c>
      <c r="D341" s="20">
        <v>511</v>
      </c>
      <c r="E341" s="107">
        <f t="shared" si="225"/>
        <v>1</v>
      </c>
      <c r="F341" s="91">
        <v>230.4</v>
      </c>
      <c r="G341" s="68">
        <v>231</v>
      </c>
      <c r="H341" s="73">
        <f t="shared" si="226"/>
        <v>1</v>
      </c>
      <c r="I341" s="84">
        <v>3.37</v>
      </c>
      <c r="J341" s="48">
        <f t="shared" si="227"/>
        <v>1</v>
      </c>
      <c r="K341" s="94">
        <v>0</v>
      </c>
      <c r="L341" s="48">
        <f t="shared" si="231"/>
        <v>1</v>
      </c>
      <c r="M341" s="85">
        <v>6</v>
      </c>
      <c r="N341" s="47">
        <f t="shared" si="232"/>
        <v>1</v>
      </c>
      <c r="O341" s="90"/>
      <c r="P341" s="278">
        <f t="shared" si="233"/>
        <v>1</v>
      </c>
      <c r="T341" s="25" t="str">
        <f t="shared" si="230"/>
        <v>GUINNESS4</v>
      </c>
      <c r="U341" s="25">
        <f t="shared" si="192"/>
        <v>0</v>
      </c>
      <c r="V341" s="25">
        <f t="shared" si="193"/>
        <v>1080</v>
      </c>
      <c r="W341" s="45">
        <f t="shared" si="200"/>
        <v>209.45454545454544</v>
      </c>
      <c r="X341" s="45">
        <f t="shared" si="201"/>
        <v>253.44000000000003</v>
      </c>
      <c r="Y341" s="25">
        <f t="shared" si="194"/>
        <v>3</v>
      </c>
      <c r="Z341" s="25">
        <f t="shared" si="195"/>
        <v>5</v>
      </c>
      <c r="AA341" s="25">
        <f t="shared" si="196"/>
        <v>0</v>
      </c>
      <c r="AB341" s="25">
        <f t="shared" si="197"/>
        <v>5</v>
      </c>
      <c r="AC341" s="25">
        <f t="shared" si="198"/>
        <v>1</v>
      </c>
      <c r="AD341" s="25">
        <f t="shared" si="199"/>
        <v>6</v>
      </c>
      <c r="AE341" s="1"/>
    </row>
    <row r="342" spans="1:31" x14ac:dyDescent="0.25">
      <c r="A342" s="35">
        <v>46224</v>
      </c>
      <c r="B342" s="34" t="s">
        <v>448</v>
      </c>
      <c r="C342" s="34" t="s">
        <v>71</v>
      </c>
      <c r="D342" s="20">
        <v>455</v>
      </c>
      <c r="E342" s="107">
        <f t="shared" si="225"/>
        <v>1</v>
      </c>
      <c r="F342" s="91">
        <v>198.8</v>
      </c>
      <c r="G342" s="68">
        <v>201</v>
      </c>
      <c r="H342" s="73">
        <f t="shared" si="226"/>
        <v>1</v>
      </c>
      <c r="I342" s="84">
        <v>3.16</v>
      </c>
      <c r="J342" s="48">
        <f t="shared" ref="J342:J349" si="234">IF(+(IF(I342&lt;Y342,0,IF(I342&gt;Z342,0,1)))=1,1,0)</f>
        <v>0</v>
      </c>
      <c r="K342" s="94">
        <v>1.2</v>
      </c>
      <c r="L342" s="48">
        <f t="shared" si="231"/>
        <v>1</v>
      </c>
      <c r="M342" s="85">
        <v>7</v>
      </c>
      <c r="N342" s="47">
        <f t="shared" si="232"/>
        <v>1</v>
      </c>
      <c r="O342" s="90"/>
      <c r="P342" s="278">
        <f t="shared" si="233"/>
        <v>0</v>
      </c>
      <c r="T342" s="25" t="str">
        <f t="shared" si="230"/>
        <v>CARIB4</v>
      </c>
      <c r="U342" s="25">
        <f t="shared" si="192"/>
        <v>0</v>
      </c>
      <c r="V342" s="25">
        <f t="shared" si="193"/>
        <v>1080</v>
      </c>
      <c r="W342" s="45">
        <f t="shared" si="200"/>
        <v>180.72727272727272</v>
      </c>
      <c r="X342" s="45">
        <f t="shared" si="201"/>
        <v>218.68000000000004</v>
      </c>
      <c r="Y342" s="25">
        <f t="shared" si="194"/>
        <v>1.7</v>
      </c>
      <c r="Z342" s="25">
        <f t="shared" si="195"/>
        <v>2.5</v>
      </c>
      <c r="AA342" s="25">
        <f t="shared" si="196"/>
        <v>0</v>
      </c>
      <c r="AB342" s="25">
        <f t="shared" si="197"/>
        <v>5</v>
      </c>
      <c r="AC342" s="25">
        <f t="shared" si="198"/>
        <v>1</v>
      </c>
      <c r="AD342" s="25">
        <f t="shared" si="199"/>
        <v>8</v>
      </c>
      <c r="AE342" s="1"/>
    </row>
    <row r="343" spans="1:31" x14ac:dyDescent="0.25">
      <c r="A343" s="35">
        <v>46224</v>
      </c>
      <c r="B343" s="34" t="s">
        <v>450</v>
      </c>
      <c r="C343" s="34" t="s">
        <v>71</v>
      </c>
      <c r="D343" s="20">
        <v>480</v>
      </c>
      <c r="E343" s="107">
        <f t="shared" si="225"/>
        <v>1</v>
      </c>
      <c r="F343" s="91">
        <v>198.8</v>
      </c>
      <c r="G343" s="68">
        <v>200</v>
      </c>
      <c r="H343" s="73">
        <f t="shared" si="226"/>
        <v>1</v>
      </c>
      <c r="I343" s="84">
        <v>2.37</v>
      </c>
      <c r="J343" s="48">
        <f t="shared" si="234"/>
        <v>1</v>
      </c>
      <c r="K343" s="94">
        <v>1.25</v>
      </c>
      <c r="L343" s="48">
        <f t="shared" si="231"/>
        <v>1</v>
      </c>
      <c r="M343" s="85">
        <v>8</v>
      </c>
      <c r="N343" s="47">
        <f t="shared" si="232"/>
        <v>1</v>
      </c>
      <c r="O343" s="90"/>
      <c r="P343" s="278">
        <f t="shared" si="233"/>
        <v>1</v>
      </c>
      <c r="T343" s="25" t="str">
        <f t="shared" si="230"/>
        <v>CARIB4</v>
      </c>
      <c r="U343" s="25">
        <f t="shared" si="192"/>
        <v>0</v>
      </c>
      <c r="V343" s="25">
        <f t="shared" si="193"/>
        <v>1080</v>
      </c>
      <c r="W343" s="45">
        <f t="shared" si="200"/>
        <v>180.72727272727272</v>
      </c>
      <c r="X343" s="45">
        <f t="shared" si="201"/>
        <v>218.68000000000004</v>
      </c>
      <c r="Y343" s="25">
        <f t="shared" si="194"/>
        <v>1.7</v>
      </c>
      <c r="Z343" s="25">
        <f t="shared" si="195"/>
        <v>2.5</v>
      </c>
      <c r="AA343" s="25">
        <f t="shared" si="196"/>
        <v>0</v>
      </c>
      <c r="AB343" s="25">
        <f t="shared" si="197"/>
        <v>5</v>
      </c>
      <c r="AC343" s="25">
        <f t="shared" si="198"/>
        <v>1</v>
      </c>
      <c r="AD343" s="25">
        <f t="shared" si="199"/>
        <v>8</v>
      </c>
      <c r="AE343" s="1"/>
    </row>
    <row r="344" spans="1:31" x14ac:dyDescent="0.25">
      <c r="A344" s="35">
        <v>46225</v>
      </c>
      <c r="B344" s="34" t="s">
        <v>483</v>
      </c>
      <c r="C344" s="34" t="s">
        <v>75</v>
      </c>
      <c r="D344" s="20">
        <v>982</v>
      </c>
      <c r="E344" s="107">
        <f t="shared" si="225"/>
        <v>1</v>
      </c>
      <c r="F344" s="91">
        <v>415.2</v>
      </c>
      <c r="G344" s="68">
        <f>385+32</f>
        <v>417</v>
      </c>
      <c r="H344" s="73">
        <f t="shared" si="226"/>
        <v>1</v>
      </c>
      <c r="I344" s="84">
        <v>2.87</v>
      </c>
      <c r="J344" s="48">
        <f t="shared" si="234"/>
        <v>0</v>
      </c>
      <c r="K344" s="94">
        <v>1.25</v>
      </c>
      <c r="L344" s="48">
        <f t="shared" si="231"/>
        <v>1</v>
      </c>
      <c r="M344" s="85">
        <v>7</v>
      </c>
      <c r="N344" s="47">
        <f t="shared" ref="N344:N346" si="235">IF(+(IF(M344&lt;AC344,0,IF(M344&gt;AD344,0,1)))=1,1,0)</f>
        <v>1</v>
      </c>
      <c r="O344" s="90"/>
      <c r="P344" s="278">
        <f t="shared" si="233"/>
        <v>0</v>
      </c>
      <c r="T344" s="25" t="str">
        <f t="shared" si="230"/>
        <v>CARIB8</v>
      </c>
      <c r="U344" s="25">
        <f t="shared" si="192"/>
        <v>0</v>
      </c>
      <c r="V344" s="25">
        <f t="shared" si="193"/>
        <v>1080</v>
      </c>
      <c r="W344" s="45">
        <f t="shared" si="200"/>
        <v>377.45454545454544</v>
      </c>
      <c r="X344" s="45">
        <f t="shared" si="201"/>
        <v>456.72</v>
      </c>
      <c r="Y344" s="25">
        <f t="shared" si="194"/>
        <v>1.7</v>
      </c>
      <c r="Z344" s="25">
        <f t="shared" si="195"/>
        <v>2.5</v>
      </c>
      <c r="AA344" s="25">
        <f t="shared" si="196"/>
        <v>0</v>
      </c>
      <c r="AB344" s="25">
        <f t="shared" si="197"/>
        <v>5</v>
      </c>
      <c r="AC344" s="25">
        <f t="shared" si="198"/>
        <v>1</v>
      </c>
      <c r="AD344" s="25">
        <f t="shared" si="199"/>
        <v>8</v>
      </c>
      <c r="AE344" s="1"/>
    </row>
    <row r="345" spans="1:31" x14ac:dyDescent="0.25">
      <c r="A345" s="35">
        <v>46226</v>
      </c>
      <c r="B345" s="34" t="s">
        <v>438</v>
      </c>
      <c r="C345" s="34" t="s">
        <v>75</v>
      </c>
      <c r="D345" s="20">
        <v>979</v>
      </c>
      <c r="E345" s="107">
        <f t="shared" si="225"/>
        <v>1</v>
      </c>
      <c r="F345" s="91">
        <v>415.3</v>
      </c>
      <c r="G345" s="68">
        <v>414</v>
      </c>
      <c r="H345" s="73">
        <f t="shared" si="226"/>
        <v>1</v>
      </c>
      <c r="I345" s="130"/>
      <c r="J345" s="48"/>
      <c r="K345" s="94">
        <v>3.14</v>
      </c>
      <c r="L345" s="48">
        <f t="shared" si="231"/>
        <v>1</v>
      </c>
      <c r="M345" s="85">
        <v>7</v>
      </c>
      <c r="N345" s="47">
        <f t="shared" si="235"/>
        <v>1</v>
      </c>
      <c r="O345" s="90"/>
      <c r="P345" s="332">
        <v>1</v>
      </c>
      <c r="T345" s="25" t="str">
        <f t="shared" si="230"/>
        <v>CARIB8</v>
      </c>
      <c r="U345" s="25">
        <f t="shared" si="192"/>
        <v>0</v>
      </c>
      <c r="V345" s="25">
        <f t="shared" si="193"/>
        <v>1080</v>
      </c>
      <c r="W345" s="45">
        <f t="shared" si="200"/>
        <v>377.5454545454545</v>
      </c>
      <c r="X345" s="45">
        <f t="shared" si="201"/>
        <v>456.83000000000004</v>
      </c>
      <c r="Y345" s="25">
        <f t="shared" si="194"/>
        <v>1.7</v>
      </c>
      <c r="Z345" s="25">
        <f t="shared" si="195"/>
        <v>2.5</v>
      </c>
      <c r="AA345" s="25">
        <f t="shared" si="196"/>
        <v>0</v>
      </c>
      <c r="AB345" s="25">
        <f t="shared" si="197"/>
        <v>5</v>
      </c>
      <c r="AC345" s="25">
        <f t="shared" si="198"/>
        <v>1</v>
      </c>
      <c r="AD345" s="25">
        <f t="shared" si="199"/>
        <v>8</v>
      </c>
      <c r="AE345" s="1"/>
    </row>
    <row r="346" spans="1:31" x14ac:dyDescent="0.25">
      <c r="A346" s="35">
        <v>46226</v>
      </c>
      <c r="B346" s="34" t="s">
        <v>453</v>
      </c>
      <c r="C346" s="34" t="s">
        <v>79</v>
      </c>
      <c r="D346" s="20">
        <v>454</v>
      </c>
      <c r="E346" s="107">
        <f t="shared" si="225"/>
        <v>1</v>
      </c>
      <c r="F346" s="91">
        <v>190.4</v>
      </c>
      <c r="G346" s="68">
        <v>191</v>
      </c>
      <c r="H346" s="73">
        <f t="shared" si="226"/>
        <v>1</v>
      </c>
      <c r="I346" s="84">
        <v>2.645</v>
      </c>
      <c r="J346" s="48">
        <f t="shared" si="234"/>
        <v>1</v>
      </c>
      <c r="K346" s="94">
        <v>0</v>
      </c>
      <c r="L346" s="48">
        <f t="shared" si="231"/>
        <v>1</v>
      </c>
      <c r="M346" s="85">
        <v>8</v>
      </c>
      <c r="N346" s="47">
        <f t="shared" si="235"/>
        <v>1</v>
      </c>
      <c r="O346" s="90"/>
      <c r="P346" s="278">
        <f t="shared" ref="P346" si="236">IF(+(IF(D346&lt;U346,0,IF(D346&gt;V346,0,1)))+(IF(G346&lt;W346,0,IF(G346&gt;X346,0,1)))+(IF(I346&lt;Y346,0,IF(I346&gt;Z346,0,1)))+(IF(K346&lt;AA346,0,IF(K346&gt;AB346,0,1)))+(IF(M346&lt;AC346,0,IF(M346&gt;AD346,0,1)))=5,1,0)</f>
        <v>1</v>
      </c>
      <c r="T346" s="25" t="str">
        <f t="shared" si="230"/>
        <v>STAG4</v>
      </c>
      <c r="U346" s="25">
        <f t="shared" si="192"/>
        <v>0</v>
      </c>
      <c r="V346" s="25">
        <f t="shared" si="193"/>
        <v>1080</v>
      </c>
      <c r="W346" s="45">
        <f t="shared" si="200"/>
        <v>173.09090909090909</v>
      </c>
      <c r="X346" s="45">
        <f t="shared" si="201"/>
        <v>209.44000000000003</v>
      </c>
      <c r="Y346" s="25">
        <f t="shared" si="194"/>
        <v>1.8</v>
      </c>
      <c r="Z346" s="25">
        <f t="shared" si="195"/>
        <v>2.7</v>
      </c>
      <c r="AA346" s="25">
        <f t="shared" si="196"/>
        <v>0</v>
      </c>
      <c r="AB346" s="25">
        <f t="shared" si="197"/>
        <v>5</v>
      </c>
      <c r="AC346" s="25">
        <f t="shared" si="198"/>
        <v>1</v>
      </c>
      <c r="AD346" s="25">
        <f t="shared" si="199"/>
        <v>11</v>
      </c>
      <c r="AE346" s="1"/>
    </row>
    <row r="347" spans="1:31" x14ac:dyDescent="0.25">
      <c r="A347" s="35">
        <v>46226</v>
      </c>
      <c r="B347" s="34" t="s">
        <v>439</v>
      </c>
      <c r="C347" s="34" t="s">
        <v>77</v>
      </c>
      <c r="D347" s="20">
        <v>186</v>
      </c>
      <c r="E347" s="107">
        <f t="shared" si="225"/>
        <v>1</v>
      </c>
      <c r="F347" s="91">
        <v>81.599999999999994</v>
      </c>
      <c r="G347" s="68">
        <v>82</v>
      </c>
      <c r="H347" s="73">
        <f t="shared" si="226"/>
        <v>1</v>
      </c>
      <c r="I347" s="84">
        <v>2.6</v>
      </c>
      <c r="J347" s="48">
        <f t="shared" si="234"/>
        <v>1</v>
      </c>
      <c r="K347" s="94">
        <v>2.4</v>
      </c>
      <c r="L347" s="48">
        <f t="shared" si="231"/>
        <v>1</v>
      </c>
      <c r="M347" s="85">
        <v>8</v>
      </c>
      <c r="N347" s="47">
        <f t="shared" ref="N347" si="237">IF(+(IF(M347&lt;AC347,0,IF(M347&gt;AD347,0,1)))=1,1,0)</f>
        <v>1</v>
      </c>
      <c r="O347" s="90"/>
      <c r="P347" s="278">
        <f t="shared" ref="P347" si="238">IF(+(IF(D347&lt;U347,0,IF(D347&gt;V347,0,1)))+(IF(G347&lt;W347,0,IF(G347&gt;X347,0,1)))+(IF(I347&lt;Y347,0,IF(I347&gt;Z347,0,1)))+(IF(K347&lt;AA347,0,IF(K347&gt;AB347,0,1)))+(IF(M347&lt;AC347,0,IF(M347&gt;AD347,0,1)))=5,1,0)</f>
        <v>1</v>
      </c>
      <c r="T347" s="25" t="str">
        <f t="shared" si="230"/>
        <v>STAG2</v>
      </c>
      <c r="U347" s="25">
        <f t="shared" si="192"/>
        <v>0</v>
      </c>
      <c r="V347" s="25">
        <f t="shared" si="193"/>
        <v>1080</v>
      </c>
      <c r="W347" s="45">
        <f t="shared" si="200"/>
        <v>74.181818181818173</v>
      </c>
      <c r="X347" s="45">
        <f t="shared" si="201"/>
        <v>89.76</v>
      </c>
      <c r="Y347" s="25">
        <f t="shared" si="194"/>
        <v>1.8</v>
      </c>
      <c r="Z347" s="25">
        <f t="shared" si="195"/>
        <v>2.7</v>
      </c>
      <c r="AA347" s="25">
        <f t="shared" si="196"/>
        <v>0</v>
      </c>
      <c r="AB347" s="25">
        <f t="shared" si="197"/>
        <v>5</v>
      </c>
      <c r="AC347" s="25">
        <f t="shared" si="198"/>
        <v>1</v>
      </c>
      <c r="AD347" s="25">
        <f t="shared" si="199"/>
        <v>11</v>
      </c>
      <c r="AE347" s="1"/>
    </row>
    <row r="348" spans="1:31" x14ac:dyDescent="0.25">
      <c r="A348" s="35">
        <v>46231</v>
      </c>
      <c r="B348" s="34" t="s">
        <v>441</v>
      </c>
      <c r="C348" s="34" t="s">
        <v>79</v>
      </c>
      <c r="D348" s="20">
        <v>480</v>
      </c>
      <c r="E348" s="107">
        <f t="shared" si="225"/>
        <v>1</v>
      </c>
      <c r="F348" s="91">
        <v>163.19999999999999</v>
      </c>
      <c r="G348" s="68">
        <v>165</v>
      </c>
      <c r="H348" s="73">
        <f t="shared" si="226"/>
        <v>1</v>
      </c>
      <c r="I348" s="84">
        <v>2.5825</v>
      </c>
      <c r="J348" s="48">
        <f t="shared" si="234"/>
        <v>1</v>
      </c>
      <c r="K348" s="94">
        <v>2</v>
      </c>
      <c r="L348" s="48">
        <f t="shared" si="231"/>
        <v>1</v>
      </c>
      <c r="M348" s="467"/>
      <c r="N348" s="468"/>
      <c r="O348" s="469"/>
      <c r="P348" s="470"/>
      <c r="T348" s="25" t="str">
        <f t="shared" si="189"/>
        <v>STAG4</v>
      </c>
      <c r="U348" s="25">
        <f t="shared" si="192"/>
        <v>0</v>
      </c>
      <c r="V348" s="25">
        <f t="shared" si="193"/>
        <v>1080</v>
      </c>
      <c r="W348" s="45">
        <f t="shared" si="200"/>
        <v>148.36363636363635</v>
      </c>
      <c r="X348" s="45">
        <f t="shared" si="201"/>
        <v>179.52</v>
      </c>
      <c r="Y348" s="25">
        <f t="shared" si="194"/>
        <v>1.8</v>
      </c>
      <c r="Z348" s="25">
        <f t="shared" si="195"/>
        <v>2.7</v>
      </c>
      <c r="AA348" s="25">
        <f t="shared" si="196"/>
        <v>0</v>
      </c>
      <c r="AB348" s="25">
        <f t="shared" si="197"/>
        <v>5</v>
      </c>
      <c r="AC348" s="25">
        <f t="shared" si="198"/>
        <v>1</v>
      </c>
      <c r="AD348" s="25">
        <f t="shared" si="199"/>
        <v>11</v>
      </c>
      <c r="AE348" s="1"/>
    </row>
    <row r="349" spans="1:31" x14ac:dyDescent="0.25">
      <c r="A349" s="35">
        <v>46231</v>
      </c>
      <c r="B349" s="34" t="s">
        <v>449</v>
      </c>
      <c r="C349" s="34" t="s">
        <v>79</v>
      </c>
      <c r="D349" s="20">
        <v>441</v>
      </c>
      <c r="E349" s="107">
        <f t="shared" si="225"/>
        <v>1</v>
      </c>
      <c r="F349" s="91">
        <v>163.19999999999999</v>
      </c>
      <c r="G349" s="68">
        <v>166</v>
      </c>
      <c r="H349" s="73">
        <f t="shared" si="226"/>
        <v>1</v>
      </c>
      <c r="I349" s="84">
        <v>2.58</v>
      </c>
      <c r="J349" s="48">
        <f t="shared" si="234"/>
        <v>1</v>
      </c>
      <c r="K349" s="94">
        <v>2</v>
      </c>
      <c r="L349" s="48">
        <f t="shared" si="231"/>
        <v>1</v>
      </c>
      <c r="M349" s="467"/>
      <c r="N349" s="468"/>
      <c r="O349" s="469"/>
      <c r="P349" s="470"/>
      <c r="T349" s="25" t="str">
        <f t="shared" ref="T349:T412" si="239">LEFT(C349,9)</f>
        <v>STAG4</v>
      </c>
      <c r="U349" s="25">
        <f t="shared" si="192"/>
        <v>0</v>
      </c>
      <c r="V349" s="25">
        <f t="shared" si="193"/>
        <v>1080</v>
      </c>
      <c r="W349" s="45">
        <f t="shared" si="200"/>
        <v>148.36363636363635</v>
      </c>
      <c r="X349" s="45">
        <f t="shared" si="201"/>
        <v>179.52</v>
      </c>
      <c r="Y349" s="25">
        <f t="shared" si="194"/>
        <v>1.8</v>
      </c>
      <c r="Z349" s="25">
        <f t="shared" si="195"/>
        <v>2.7</v>
      </c>
      <c r="AA349" s="25">
        <f t="shared" si="196"/>
        <v>0</v>
      </c>
      <c r="AB349" s="25">
        <f t="shared" si="197"/>
        <v>5</v>
      </c>
      <c r="AC349" s="25">
        <f t="shared" si="198"/>
        <v>1</v>
      </c>
      <c r="AD349" s="25">
        <f t="shared" si="199"/>
        <v>11</v>
      </c>
      <c r="AE349" s="1"/>
    </row>
    <row r="350" spans="1:31" x14ac:dyDescent="0.25">
      <c r="A350" s="35">
        <v>46232</v>
      </c>
      <c r="B350" s="34" t="s">
        <v>444</v>
      </c>
      <c r="C350" s="34" t="s">
        <v>75</v>
      </c>
      <c r="D350" s="20">
        <v>976</v>
      </c>
      <c r="E350" s="107">
        <f t="shared" si="225"/>
        <v>1</v>
      </c>
      <c r="F350" s="91">
        <v>365.6</v>
      </c>
      <c r="G350" s="68">
        <v>368</v>
      </c>
      <c r="H350" s="73">
        <f t="shared" si="226"/>
        <v>1</v>
      </c>
      <c r="I350" s="471"/>
      <c r="J350" s="472"/>
      <c r="K350" s="94">
        <v>3.82</v>
      </c>
      <c r="L350" s="48">
        <f t="shared" si="231"/>
        <v>1</v>
      </c>
      <c r="M350" s="467"/>
      <c r="N350" s="468"/>
      <c r="O350" s="469"/>
      <c r="P350" s="470"/>
      <c r="T350" s="25" t="str">
        <f t="shared" si="239"/>
        <v>CARIB8</v>
      </c>
      <c r="U350" s="25">
        <f t="shared" si="192"/>
        <v>0</v>
      </c>
      <c r="V350" s="25">
        <f t="shared" si="193"/>
        <v>1080</v>
      </c>
      <c r="W350" s="45">
        <f t="shared" si="200"/>
        <v>332.36363636363637</v>
      </c>
      <c r="X350" s="45">
        <f t="shared" si="201"/>
        <v>402.16000000000008</v>
      </c>
      <c r="Y350" s="25">
        <f t="shared" si="194"/>
        <v>1.7</v>
      </c>
      <c r="Z350" s="25">
        <f t="shared" si="195"/>
        <v>2.5</v>
      </c>
      <c r="AA350" s="25">
        <f t="shared" si="196"/>
        <v>0</v>
      </c>
      <c r="AB350" s="25">
        <f t="shared" si="197"/>
        <v>5</v>
      </c>
      <c r="AC350" s="25">
        <f t="shared" si="198"/>
        <v>1</v>
      </c>
      <c r="AD350" s="25">
        <f t="shared" si="199"/>
        <v>8</v>
      </c>
      <c r="AE350" s="1"/>
    </row>
    <row r="351" spans="1:31" x14ac:dyDescent="0.25">
      <c r="A351" s="35">
        <v>46233</v>
      </c>
      <c r="B351" s="34" t="s">
        <v>451</v>
      </c>
      <c r="C351" s="34" t="s">
        <v>75</v>
      </c>
      <c r="D351" s="20">
        <v>972</v>
      </c>
      <c r="E351" s="107">
        <f t="shared" si="225"/>
        <v>1</v>
      </c>
      <c r="F351" s="91">
        <v>326.39999999999998</v>
      </c>
      <c r="G351" s="68">
        <v>327</v>
      </c>
      <c r="H351" s="73">
        <f t="shared" si="226"/>
        <v>1</v>
      </c>
      <c r="I351" s="471"/>
      <c r="J351" s="472"/>
      <c r="K351" s="94">
        <v>2.4</v>
      </c>
      <c r="L351" s="48">
        <f t="shared" si="231"/>
        <v>1</v>
      </c>
      <c r="M351" s="467"/>
      <c r="N351" s="468"/>
      <c r="O351" s="469"/>
      <c r="P351" s="470"/>
      <c r="T351" s="25" t="str">
        <f t="shared" si="239"/>
        <v>CARIB8</v>
      </c>
      <c r="U351" s="25">
        <f t="shared" si="192"/>
        <v>0</v>
      </c>
      <c r="V351" s="25">
        <f t="shared" si="193"/>
        <v>1080</v>
      </c>
      <c r="W351" s="45">
        <f t="shared" si="200"/>
        <v>296.72727272727269</v>
      </c>
      <c r="X351" s="45">
        <f t="shared" si="201"/>
        <v>359.04</v>
      </c>
      <c r="Y351" s="25">
        <f t="shared" si="194"/>
        <v>1.7</v>
      </c>
      <c r="Z351" s="25">
        <f t="shared" si="195"/>
        <v>2.5</v>
      </c>
      <c r="AA351" s="25">
        <f t="shared" si="196"/>
        <v>0</v>
      </c>
      <c r="AB351" s="25">
        <f t="shared" si="197"/>
        <v>5</v>
      </c>
      <c r="AC351" s="25">
        <f t="shared" si="198"/>
        <v>1</v>
      </c>
      <c r="AD351" s="25">
        <f t="shared" si="199"/>
        <v>8</v>
      </c>
      <c r="AE351" s="1"/>
    </row>
    <row r="352" spans="1:31" x14ac:dyDescent="0.25">
      <c r="A352" s="35">
        <v>46233</v>
      </c>
      <c r="B352" s="34" t="s">
        <v>445</v>
      </c>
      <c r="C352" s="34" t="s">
        <v>76</v>
      </c>
      <c r="D352" s="20">
        <v>62</v>
      </c>
      <c r="E352" s="107">
        <f t="shared" si="225"/>
        <v>1</v>
      </c>
      <c r="F352" s="91" t="s">
        <v>446</v>
      </c>
      <c r="G352" s="68"/>
      <c r="H352" s="73"/>
      <c r="I352" s="471"/>
      <c r="J352" s="472"/>
      <c r="K352" s="94" t="s">
        <v>446</v>
      </c>
      <c r="L352" s="48"/>
      <c r="M352" s="467"/>
      <c r="N352" s="468"/>
      <c r="O352" s="469"/>
      <c r="P352" s="470"/>
      <c r="T352" s="25" t="str">
        <f t="shared" si="239"/>
        <v>STAG1</v>
      </c>
      <c r="U352" s="25">
        <f t="shared" si="192"/>
        <v>40</v>
      </c>
      <c r="V352" s="25">
        <f t="shared" si="193"/>
        <v>1080</v>
      </c>
      <c r="W352" s="45" t="e">
        <f t="shared" si="200"/>
        <v>#VALUE!</v>
      </c>
      <c r="X352" s="45" t="e">
        <f t="shared" si="201"/>
        <v>#VALUE!</v>
      </c>
      <c r="Y352" s="25">
        <f t="shared" si="194"/>
        <v>1.8</v>
      </c>
      <c r="Z352" s="25">
        <f t="shared" si="195"/>
        <v>2.7</v>
      </c>
      <c r="AA352" s="25">
        <f t="shared" si="196"/>
        <v>0</v>
      </c>
      <c r="AB352" s="25">
        <f t="shared" si="197"/>
        <v>5</v>
      </c>
      <c r="AC352" s="25">
        <f t="shared" si="198"/>
        <v>1</v>
      </c>
      <c r="AD352" s="25">
        <f t="shared" si="199"/>
        <v>11</v>
      </c>
      <c r="AE352" s="1"/>
    </row>
    <row r="353" spans="1:31" x14ac:dyDescent="0.25">
      <c r="A353" s="35">
        <v>46234</v>
      </c>
      <c r="B353" s="34" t="s">
        <v>482</v>
      </c>
      <c r="C353" s="34" t="s">
        <v>75</v>
      </c>
      <c r="D353" s="20">
        <v>1125</v>
      </c>
      <c r="E353" s="107">
        <f t="shared" si="225"/>
        <v>0</v>
      </c>
      <c r="F353" s="91">
        <v>326.39999999999998</v>
      </c>
      <c r="G353" s="68">
        <v>327</v>
      </c>
      <c r="H353" s="73">
        <f t="shared" si="226"/>
        <v>1</v>
      </c>
      <c r="I353" s="471"/>
      <c r="J353" s="472"/>
      <c r="K353" s="94">
        <v>2.4</v>
      </c>
      <c r="L353" s="48">
        <f t="shared" si="231"/>
        <v>1</v>
      </c>
      <c r="M353" s="467"/>
      <c r="N353" s="468"/>
      <c r="O353" s="469"/>
      <c r="P353" s="470"/>
      <c r="T353" s="25" t="str">
        <f t="shared" si="239"/>
        <v>CARIB8</v>
      </c>
      <c r="U353" s="25">
        <f t="shared" si="192"/>
        <v>0</v>
      </c>
      <c r="V353" s="25">
        <f t="shared" si="193"/>
        <v>1080</v>
      </c>
      <c r="W353" s="45">
        <f t="shared" si="200"/>
        <v>296.72727272727269</v>
      </c>
      <c r="X353" s="45">
        <f t="shared" si="201"/>
        <v>359.04</v>
      </c>
      <c r="Y353" s="25">
        <f t="shared" si="194"/>
        <v>1.7</v>
      </c>
      <c r="Z353" s="25">
        <f t="shared" si="195"/>
        <v>2.5</v>
      </c>
      <c r="AA353" s="25">
        <f t="shared" si="196"/>
        <v>0</v>
      </c>
      <c r="AB353" s="25">
        <f t="shared" si="197"/>
        <v>5</v>
      </c>
      <c r="AC353" s="25">
        <f t="shared" si="198"/>
        <v>1</v>
      </c>
      <c r="AD353" s="25">
        <f t="shared" si="199"/>
        <v>8</v>
      </c>
      <c r="AE353" s="1"/>
    </row>
    <row r="354" spans="1:31" ht="15.75" thickBot="1" x14ac:dyDescent="0.3">
      <c r="A354" s="35"/>
      <c r="B354" s="34"/>
      <c r="C354" s="34"/>
      <c r="D354" s="20"/>
      <c r="E354" s="107"/>
      <c r="F354" s="91"/>
      <c r="G354" s="68"/>
      <c r="H354" s="73"/>
      <c r="I354" s="84"/>
      <c r="J354" s="48"/>
      <c r="K354" s="94"/>
      <c r="L354" s="48"/>
      <c r="M354" s="85"/>
      <c r="N354" s="47"/>
      <c r="O354" s="90"/>
      <c r="P354" s="278"/>
      <c r="T354" s="25" t="str">
        <f t="shared" si="239"/>
        <v/>
      </c>
      <c r="U354" s="25" t="e">
        <f t="shared" si="192"/>
        <v>#N/A</v>
      </c>
      <c r="V354" s="25" t="e">
        <f t="shared" si="193"/>
        <v>#N/A</v>
      </c>
      <c r="W354" s="45">
        <f t="shared" si="200"/>
        <v>0</v>
      </c>
      <c r="X354" s="45">
        <f t="shared" si="201"/>
        <v>0</v>
      </c>
      <c r="Y354" s="25" t="e">
        <f t="shared" si="194"/>
        <v>#N/A</v>
      </c>
      <c r="Z354" s="25" t="e">
        <f t="shared" si="195"/>
        <v>#N/A</v>
      </c>
      <c r="AA354" s="25" t="e">
        <f t="shared" si="196"/>
        <v>#N/A</v>
      </c>
      <c r="AB354" s="25" t="e">
        <f t="shared" si="197"/>
        <v>#N/A</v>
      </c>
      <c r="AC354" s="25" t="e">
        <f t="shared" si="198"/>
        <v>#N/A</v>
      </c>
      <c r="AD354" s="25" t="e">
        <f t="shared" si="199"/>
        <v>#N/A</v>
      </c>
      <c r="AE354" s="1"/>
    </row>
    <row r="355" spans="1:31" hidden="1" x14ac:dyDescent="0.25">
      <c r="A355" s="35"/>
      <c r="B355" s="34"/>
      <c r="C355" s="34"/>
      <c r="D355" s="20"/>
      <c r="E355" s="107"/>
      <c r="F355" s="91"/>
      <c r="G355" s="68"/>
      <c r="H355" s="73"/>
      <c r="I355" s="84"/>
      <c r="J355" s="48"/>
      <c r="K355" s="94"/>
      <c r="L355" s="48"/>
      <c r="M355" s="85"/>
      <c r="N355" s="47"/>
      <c r="O355" s="90"/>
      <c r="P355" s="278"/>
      <c r="T355" s="25" t="str">
        <f t="shared" si="239"/>
        <v/>
      </c>
      <c r="U355" s="25" t="e">
        <f t="shared" si="192"/>
        <v>#N/A</v>
      </c>
      <c r="V355" s="25" t="e">
        <f t="shared" si="193"/>
        <v>#N/A</v>
      </c>
      <c r="W355" s="45">
        <f t="shared" si="200"/>
        <v>0</v>
      </c>
      <c r="X355" s="45">
        <f t="shared" si="201"/>
        <v>0</v>
      </c>
      <c r="Y355" s="25" t="e">
        <f t="shared" si="194"/>
        <v>#N/A</v>
      </c>
      <c r="Z355" s="25" t="e">
        <f t="shared" si="195"/>
        <v>#N/A</v>
      </c>
      <c r="AA355" s="25" t="e">
        <f t="shared" si="196"/>
        <v>#N/A</v>
      </c>
      <c r="AB355" s="25" t="e">
        <f t="shared" si="197"/>
        <v>#N/A</v>
      </c>
      <c r="AC355" s="25" t="e">
        <f t="shared" si="198"/>
        <v>#N/A</v>
      </c>
      <c r="AD355" s="25" t="e">
        <f t="shared" si="199"/>
        <v>#N/A</v>
      </c>
      <c r="AE355" s="1"/>
    </row>
    <row r="356" spans="1:31" hidden="1" x14ac:dyDescent="0.25">
      <c r="A356" s="35"/>
      <c r="B356" s="34"/>
      <c r="C356" s="34"/>
      <c r="D356" s="20"/>
      <c r="E356" s="107"/>
      <c r="F356" s="91"/>
      <c r="G356" s="68"/>
      <c r="H356" s="73"/>
      <c r="I356" s="84"/>
      <c r="J356" s="48"/>
      <c r="K356" s="94"/>
      <c r="L356" s="48"/>
      <c r="M356" s="85"/>
      <c r="N356" s="47"/>
      <c r="O356" s="90"/>
      <c r="P356" s="278"/>
      <c r="T356" s="25" t="str">
        <f t="shared" si="239"/>
        <v/>
      </c>
      <c r="U356" s="25" t="e">
        <f t="shared" si="192"/>
        <v>#N/A</v>
      </c>
      <c r="V356" s="25" t="e">
        <f t="shared" si="193"/>
        <v>#N/A</v>
      </c>
      <c r="W356" s="45">
        <f t="shared" si="200"/>
        <v>0</v>
      </c>
      <c r="X356" s="45">
        <f t="shared" si="201"/>
        <v>0</v>
      </c>
      <c r="Y356" s="25" t="e">
        <f t="shared" si="194"/>
        <v>#N/A</v>
      </c>
      <c r="Z356" s="25" t="e">
        <f t="shared" si="195"/>
        <v>#N/A</v>
      </c>
      <c r="AA356" s="25" t="e">
        <f t="shared" si="196"/>
        <v>#N/A</v>
      </c>
      <c r="AB356" s="25" t="e">
        <f t="shared" si="197"/>
        <v>#N/A</v>
      </c>
      <c r="AC356" s="25" t="e">
        <f t="shared" si="198"/>
        <v>#N/A</v>
      </c>
      <c r="AD356" s="25" t="e">
        <f t="shared" si="199"/>
        <v>#N/A</v>
      </c>
      <c r="AE356" s="1"/>
    </row>
    <row r="357" spans="1:31" hidden="1" x14ac:dyDescent="0.25">
      <c r="A357" s="35"/>
      <c r="B357" s="34"/>
      <c r="C357" s="34"/>
      <c r="D357" s="20"/>
      <c r="E357" s="107"/>
      <c r="F357" s="91"/>
      <c r="G357" s="68"/>
      <c r="H357" s="73"/>
      <c r="I357" s="84"/>
      <c r="J357" s="48"/>
      <c r="K357" s="94"/>
      <c r="L357" s="48"/>
      <c r="M357" s="85"/>
      <c r="N357" s="47"/>
      <c r="O357" s="90"/>
      <c r="P357" s="278"/>
      <c r="T357" s="25" t="str">
        <f t="shared" si="239"/>
        <v/>
      </c>
      <c r="U357" s="25" t="e">
        <f t="shared" si="192"/>
        <v>#N/A</v>
      </c>
      <c r="V357" s="25" t="e">
        <f t="shared" si="193"/>
        <v>#N/A</v>
      </c>
      <c r="W357" s="45">
        <f t="shared" si="200"/>
        <v>0</v>
      </c>
      <c r="X357" s="45">
        <f t="shared" si="201"/>
        <v>0</v>
      </c>
      <c r="Y357" s="25" t="e">
        <f t="shared" si="194"/>
        <v>#N/A</v>
      </c>
      <c r="Z357" s="25" t="e">
        <f t="shared" si="195"/>
        <v>#N/A</v>
      </c>
      <c r="AA357" s="25" t="e">
        <f t="shared" si="196"/>
        <v>#N/A</v>
      </c>
      <c r="AB357" s="25" t="e">
        <f t="shared" si="197"/>
        <v>#N/A</v>
      </c>
      <c r="AC357" s="25" t="e">
        <f t="shared" si="198"/>
        <v>#N/A</v>
      </c>
      <c r="AD357" s="25" t="e">
        <f t="shared" si="199"/>
        <v>#N/A</v>
      </c>
      <c r="AE357" s="1"/>
    </row>
    <row r="358" spans="1:31" hidden="1" x14ac:dyDescent="0.25">
      <c r="A358" s="35"/>
      <c r="B358" s="34"/>
      <c r="C358" s="34"/>
      <c r="D358" s="20"/>
      <c r="E358" s="107"/>
      <c r="F358" s="91"/>
      <c r="G358" s="68"/>
      <c r="H358" s="73"/>
      <c r="I358" s="84"/>
      <c r="J358" s="48"/>
      <c r="K358" s="94"/>
      <c r="L358" s="48"/>
      <c r="M358" s="85"/>
      <c r="N358" s="47"/>
      <c r="O358" s="90"/>
      <c r="P358" s="278"/>
      <c r="T358" s="25" t="str">
        <f t="shared" si="239"/>
        <v/>
      </c>
      <c r="U358" s="25" t="e">
        <f t="shared" si="192"/>
        <v>#N/A</v>
      </c>
      <c r="V358" s="25" t="e">
        <f t="shared" si="193"/>
        <v>#N/A</v>
      </c>
      <c r="W358" s="45">
        <f t="shared" si="200"/>
        <v>0</v>
      </c>
      <c r="X358" s="45">
        <f t="shared" si="201"/>
        <v>0</v>
      </c>
      <c r="Y358" s="25" t="e">
        <f t="shared" si="194"/>
        <v>#N/A</v>
      </c>
      <c r="Z358" s="25" t="e">
        <f t="shared" si="195"/>
        <v>#N/A</v>
      </c>
      <c r="AA358" s="25" t="e">
        <f t="shared" si="196"/>
        <v>#N/A</v>
      </c>
      <c r="AB358" s="25" t="e">
        <f t="shared" si="197"/>
        <v>#N/A</v>
      </c>
      <c r="AC358" s="25" t="e">
        <f t="shared" si="198"/>
        <v>#N/A</v>
      </c>
      <c r="AD358" s="25" t="e">
        <f t="shared" si="199"/>
        <v>#N/A</v>
      </c>
      <c r="AE358" s="1"/>
    </row>
    <row r="359" spans="1:31" hidden="1" x14ac:dyDescent="0.25">
      <c r="A359" s="282"/>
      <c r="B359" s="38"/>
      <c r="C359" s="38"/>
      <c r="D359" s="20"/>
      <c r="E359" s="107"/>
      <c r="F359" s="91"/>
      <c r="G359" s="68"/>
      <c r="H359" s="73"/>
      <c r="I359" s="84"/>
      <c r="J359" s="48"/>
      <c r="K359" s="94"/>
      <c r="L359" s="48"/>
      <c r="M359" s="85"/>
      <c r="N359" s="47"/>
      <c r="O359" s="90"/>
      <c r="P359" s="278"/>
      <c r="T359" s="25" t="str">
        <f t="shared" si="239"/>
        <v/>
      </c>
      <c r="U359" s="25" t="e">
        <f t="shared" si="192"/>
        <v>#N/A</v>
      </c>
      <c r="V359" s="25" t="e">
        <f t="shared" si="193"/>
        <v>#N/A</v>
      </c>
      <c r="W359" s="45">
        <f t="shared" si="200"/>
        <v>0</v>
      </c>
      <c r="X359" s="45">
        <f t="shared" si="201"/>
        <v>0</v>
      </c>
      <c r="Y359" s="25" t="e">
        <f t="shared" si="194"/>
        <v>#N/A</v>
      </c>
      <c r="Z359" s="25" t="e">
        <f t="shared" si="195"/>
        <v>#N/A</v>
      </c>
      <c r="AA359" s="25" t="e">
        <f t="shared" si="196"/>
        <v>#N/A</v>
      </c>
      <c r="AB359" s="25" t="e">
        <f t="shared" si="197"/>
        <v>#N/A</v>
      </c>
      <c r="AC359" s="25" t="e">
        <f t="shared" si="198"/>
        <v>#N/A</v>
      </c>
      <c r="AD359" s="25" t="e">
        <f t="shared" si="199"/>
        <v>#N/A</v>
      </c>
      <c r="AE359" s="1"/>
    </row>
    <row r="360" spans="1:31" ht="15.75" hidden="1" thickBot="1" x14ac:dyDescent="0.3">
      <c r="A360" s="40"/>
      <c r="B360" s="39"/>
      <c r="C360" s="38"/>
      <c r="D360" s="20"/>
      <c r="E360" s="107"/>
      <c r="F360" s="91"/>
      <c r="G360" s="68"/>
      <c r="H360" s="73"/>
      <c r="I360" s="84"/>
      <c r="J360" s="48"/>
      <c r="K360" s="94"/>
      <c r="L360" s="48"/>
      <c r="M360" s="85"/>
      <c r="N360" s="47"/>
      <c r="O360" s="90"/>
      <c r="P360" s="278"/>
      <c r="T360" s="25" t="str">
        <f t="shared" si="239"/>
        <v/>
      </c>
      <c r="U360" s="25" t="e">
        <f t="shared" si="192"/>
        <v>#N/A</v>
      </c>
      <c r="V360" s="25" t="e">
        <f t="shared" si="193"/>
        <v>#N/A</v>
      </c>
      <c r="W360" s="45">
        <f t="shared" si="200"/>
        <v>0</v>
      </c>
      <c r="X360" s="45">
        <f t="shared" si="201"/>
        <v>0</v>
      </c>
      <c r="Y360" s="25" t="e">
        <f t="shared" si="194"/>
        <v>#N/A</v>
      </c>
      <c r="Z360" s="25" t="e">
        <f t="shared" si="195"/>
        <v>#N/A</v>
      </c>
      <c r="AA360" s="25" t="e">
        <f t="shared" si="196"/>
        <v>#N/A</v>
      </c>
      <c r="AB360" s="25" t="e">
        <f t="shared" si="197"/>
        <v>#N/A</v>
      </c>
      <c r="AC360" s="25" t="e">
        <f t="shared" si="198"/>
        <v>#N/A</v>
      </c>
      <c r="AD360" s="25" t="e">
        <f t="shared" si="199"/>
        <v>#N/A</v>
      </c>
      <c r="AE360" s="1"/>
    </row>
    <row r="361" spans="1:31" ht="15.75" thickBot="1" x14ac:dyDescent="0.3">
      <c r="C361" s="6">
        <f>COUNTA(C318:C360)</f>
        <v>36</v>
      </c>
      <c r="D361" s="31">
        <f>((COUNTA(D326:D360))-COUNTIF(E326:E360,"&lt;1"))/(COUNTA(D326:D360))</f>
        <v>0.7857142857142857</v>
      </c>
      <c r="G361" s="31">
        <f>((COUNTA(G326:G360))-COUNTIF(H326:H360,"&lt;1"))/(COUNTA(G326:G360))</f>
        <v>0.96296296296296291</v>
      </c>
      <c r="I361" s="31">
        <f>((COUNTA(I322:I360))-COUNTIF(J322:J360,"&lt;1"))/(COUNTA(I322:I360))</f>
        <v>0.69230769230769229</v>
      </c>
      <c r="K361" s="31">
        <f>((COUNTA(K325:K360))-COUNTIF(L325:L360,"&lt;1"))/(COUNTA(K325:K360))</f>
        <v>1</v>
      </c>
      <c r="M361" s="31">
        <f>((COUNTA(M318:M360))-COUNTIF(N318:N360,"&lt;1"))/(COUNTA(M318:M360))</f>
        <v>0.75862068965517238</v>
      </c>
      <c r="P361" s="119">
        <f>AVERAGE(P318:P360)</f>
        <v>0.37931034482758619</v>
      </c>
      <c r="T361" s="25" t="str">
        <f t="shared" si="239"/>
        <v>36</v>
      </c>
      <c r="U361" s="25" t="e">
        <f t="shared" si="192"/>
        <v>#N/A</v>
      </c>
      <c r="V361" s="25" t="e">
        <f t="shared" si="193"/>
        <v>#N/A</v>
      </c>
      <c r="W361" s="45">
        <f t="shared" si="200"/>
        <v>0</v>
      </c>
      <c r="X361" s="45">
        <f t="shared" si="201"/>
        <v>0</v>
      </c>
      <c r="Y361" s="25" t="e">
        <f t="shared" si="194"/>
        <v>#N/A</v>
      </c>
      <c r="Z361" s="25" t="e">
        <f t="shared" si="195"/>
        <v>#N/A</v>
      </c>
      <c r="AA361" s="25" t="e">
        <f t="shared" si="196"/>
        <v>#N/A</v>
      </c>
      <c r="AB361" s="25" t="e">
        <f t="shared" si="197"/>
        <v>#N/A</v>
      </c>
      <c r="AC361" s="25" t="e">
        <f t="shared" si="198"/>
        <v>#N/A</v>
      </c>
      <c r="AD361" s="25" t="e">
        <f t="shared" si="199"/>
        <v>#N/A</v>
      </c>
      <c r="AE361" s="1"/>
    </row>
    <row r="362" spans="1:31" x14ac:dyDescent="0.25">
      <c r="T362" s="25" t="str">
        <f t="shared" si="239"/>
        <v/>
      </c>
      <c r="U362" s="25" t="e">
        <f t="shared" si="192"/>
        <v>#N/A</v>
      </c>
      <c r="V362" s="25" t="e">
        <f t="shared" si="193"/>
        <v>#N/A</v>
      </c>
      <c r="W362" s="45">
        <f t="shared" si="200"/>
        <v>0</v>
      </c>
      <c r="X362" s="45">
        <f t="shared" si="201"/>
        <v>0</v>
      </c>
      <c r="Y362" s="25" t="e">
        <f t="shared" si="194"/>
        <v>#N/A</v>
      </c>
      <c r="Z362" s="25" t="e">
        <f t="shared" si="195"/>
        <v>#N/A</v>
      </c>
      <c r="AA362" s="25" t="e">
        <f t="shared" si="196"/>
        <v>#N/A</v>
      </c>
      <c r="AB362" s="25" t="e">
        <f t="shared" si="197"/>
        <v>#N/A</v>
      </c>
      <c r="AC362" s="25" t="e">
        <f t="shared" si="198"/>
        <v>#N/A</v>
      </c>
      <c r="AD362" s="25" t="e">
        <f t="shared" si="199"/>
        <v>#N/A</v>
      </c>
      <c r="AE362" s="1"/>
    </row>
    <row r="363" spans="1:31" x14ac:dyDescent="0.25">
      <c r="T363" s="25" t="str">
        <f t="shared" si="239"/>
        <v/>
      </c>
      <c r="U363" s="25" t="e">
        <f t="shared" si="192"/>
        <v>#N/A</v>
      </c>
      <c r="V363" s="25" t="e">
        <f t="shared" si="193"/>
        <v>#N/A</v>
      </c>
      <c r="W363" s="45">
        <f t="shared" si="200"/>
        <v>0</v>
      </c>
      <c r="X363" s="45">
        <f t="shared" si="201"/>
        <v>0</v>
      </c>
      <c r="Y363" s="25" t="e">
        <f t="shared" si="194"/>
        <v>#N/A</v>
      </c>
      <c r="Z363" s="25" t="e">
        <f t="shared" si="195"/>
        <v>#N/A</v>
      </c>
      <c r="AA363" s="25" t="e">
        <f t="shared" si="196"/>
        <v>#N/A</v>
      </c>
      <c r="AB363" s="25" t="e">
        <f t="shared" si="197"/>
        <v>#N/A</v>
      </c>
      <c r="AC363" s="25" t="e">
        <f t="shared" si="198"/>
        <v>#N/A</v>
      </c>
      <c r="AD363" s="25" t="e">
        <f t="shared" si="199"/>
        <v>#N/A</v>
      </c>
      <c r="AE363" s="1"/>
    </row>
    <row r="364" spans="1:31" ht="30" x14ac:dyDescent="0.25">
      <c r="A364" s="7" t="s">
        <v>18</v>
      </c>
      <c r="B364" s="7" t="s">
        <v>19</v>
      </c>
      <c r="C364" s="7" t="s">
        <v>29</v>
      </c>
      <c r="D364" s="17" t="s">
        <v>4</v>
      </c>
      <c r="E364" s="70"/>
      <c r="F364" s="232" t="s">
        <v>454</v>
      </c>
      <c r="G364" s="67" t="s">
        <v>101</v>
      </c>
      <c r="H364" s="70"/>
      <c r="I364" s="67" t="s">
        <v>5</v>
      </c>
      <c r="J364" s="70"/>
      <c r="K364" s="67" t="s">
        <v>6</v>
      </c>
      <c r="L364" s="70"/>
      <c r="M364" s="218" t="s">
        <v>7</v>
      </c>
      <c r="N364" s="70"/>
      <c r="O364" s="89" t="s">
        <v>8</v>
      </c>
      <c r="P364" s="9" t="s">
        <v>20</v>
      </c>
      <c r="T364" s="25" t="str">
        <f t="shared" si="239"/>
        <v>Product</v>
      </c>
      <c r="U364" s="25" t="e">
        <f t="shared" si="192"/>
        <v>#N/A</v>
      </c>
      <c r="V364" s="25" t="e">
        <f t="shared" si="193"/>
        <v>#N/A</v>
      </c>
      <c r="W364" s="45" t="e">
        <f t="shared" si="200"/>
        <v>#VALUE!</v>
      </c>
      <c r="X364" s="45" t="e">
        <f t="shared" si="201"/>
        <v>#VALUE!</v>
      </c>
      <c r="Y364" s="25" t="e">
        <f t="shared" si="194"/>
        <v>#N/A</v>
      </c>
      <c r="Z364" s="25" t="e">
        <f t="shared" si="195"/>
        <v>#N/A</v>
      </c>
      <c r="AA364" s="25" t="e">
        <f t="shared" si="196"/>
        <v>#N/A</v>
      </c>
      <c r="AB364" s="25" t="e">
        <f t="shared" si="197"/>
        <v>#N/A</v>
      </c>
      <c r="AC364" s="25" t="e">
        <f t="shared" si="198"/>
        <v>#N/A</v>
      </c>
      <c r="AD364" s="25" t="e">
        <f t="shared" si="199"/>
        <v>#N/A</v>
      </c>
      <c r="AE364" s="1"/>
    </row>
    <row r="365" spans="1:31" x14ac:dyDescent="0.25">
      <c r="A365" s="338">
        <v>46231</v>
      </c>
      <c r="B365" s="339" t="s">
        <v>441</v>
      </c>
      <c r="C365" s="339" t="s">
        <v>79</v>
      </c>
      <c r="D365" s="340">
        <v>480</v>
      </c>
      <c r="E365" s="389">
        <f t="shared" ref="E365:E394" si="240">IF(+(IF(D365&lt;U365,0,IF(D365&gt;V365,0,1)))=1,1,0)</f>
        <v>1</v>
      </c>
      <c r="F365" s="342">
        <v>163.19999999999999</v>
      </c>
      <c r="G365" s="345">
        <v>165</v>
      </c>
      <c r="H365" s="390">
        <f t="shared" ref="H365:H368" si="241">IF(+(IF(G365&lt;W365,0,IF(G365&gt;X365,0,1)))=1,1,0)</f>
        <v>1</v>
      </c>
      <c r="I365" s="336">
        <v>2.5825</v>
      </c>
      <c r="J365" s="343">
        <f t="shared" ref="J365:J369" si="242">IF(+(IF(I365&lt;Y365,0,IF(I365&gt;Z365,0,1)))=1,1,0)</f>
        <v>1</v>
      </c>
      <c r="K365" s="337">
        <v>2</v>
      </c>
      <c r="L365" s="343">
        <f t="shared" ref="L365:L368" si="243">IF(+(IF(K365&lt;AA365,0,IF(K365&gt;AB365,0,1)))=1,1,0)</f>
        <v>1</v>
      </c>
      <c r="M365" s="85">
        <v>15</v>
      </c>
      <c r="N365" s="47">
        <f t="shared" ref="N365:N376" si="244">IF(+(IF(M365&lt;AC365,0,IF(M365&gt;AD365,0,1)))=1,1,0)</f>
        <v>0</v>
      </c>
      <c r="O365" s="90"/>
      <c r="P365" s="278">
        <f t="shared" ref="P365:P376" si="245">IF(+(IF(D365&lt;U365,0,IF(D365&gt;V365,0,1)))+(IF(G365&lt;W365,0,IF(G365&gt;X365,0,1)))+(IF(I365&lt;Y365,0,IF(I365&gt;Z365,0,1)))+(IF(K365&lt;AA365,0,IF(K365&gt;AB365,0,1)))+(IF(M365&lt;AC365,0,IF(M365&gt;AD365,0,1)))=5,1,0)</f>
        <v>0</v>
      </c>
      <c r="T365" s="25" t="str">
        <f t="shared" si="239"/>
        <v>STAG4</v>
      </c>
      <c r="U365" s="25">
        <f t="shared" si="192"/>
        <v>0</v>
      </c>
      <c r="V365" s="25">
        <f t="shared" si="193"/>
        <v>1080</v>
      </c>
      <c r="W365" s="45">
        <f t="shared" si="200"/>
        <v>148.36363636363635</v>
      </c>
      <c r="X365" s="45">
        <f t="shared" si="201"/>
        <v>179.52</v>
      </c>
      <c r="Y365" s="25">
        <f t="shared" si="194"/>
        <v>1.8</v>
      </c>
      <c r="Z365" s="25">
        <f t="shared" si="195"/>
        <v>2.7</v>
      </c>
      <c r="AA365" s="25">
        <f t="shared" si="196"/>
        <v>0</v>
      </c>
      <c r="AB365" s="25">
        <f t="shared" si="197"/>
        <v>5</v>
      </c>
      <c r="AC365" s="25">
        <f t="shared" si="198"/>
        <v>1</v>
      </c>
      <c r="AD365" s="25">
        <f t="shared" si="199"/>
        <v>11</v>
      </c>
      <c r="AE365" s="1"/>
    </row>
    <row r="366" spans="1:31" x14ac:dyDescent="0.25">
      <c r="A366" s="338">
        <v>46231</v>
      </c>
      <c r="B366" s="339" t="s">
        <v>449</v>
      </c>
      <c r="C366" s="339" t="s">
        <v>79</v>
      </c>
      <c r="D366" s="340">
        <v>441</v>
      </c>
      <c r="E366" s="389">
        <f t="shared" si="240"/>
        <v>1</v>
      </c>
      <c r="F366" s="342">
        <v>163.19999999999999</v>
      </c>
      <c r="G366" s="345">
        <v>166</v>
      </c>
      <c r="H366" s="390">
        <f t="shared" si="241"/>
        <v>1</v>
      </c>
      <c r="I366" s="336">
        <v>2.58</v>
      </c>
      <c r="J366" s="343">
        <f t="shared" si="242"/>
        <v>1</v>
      </c>
      <c r="K366" s="337">
        <v>2</v>
      </c>
      <c r="L366" s="343">
        <f t="shared" si="243"/>
        <v>1</v>
      </c>
      <c r="M366" s="85">
        <v>10</v>
      </c>
      <c r="N366" s="47">
        <f t="shared" si="244"/>
        <v>1</v>
      </c>
      <c r="O366" s="90"/>
      <c r="P366" s="278">
        <f t="shared" si="245"/>
        <v>1</v>
      </c>
      <c r="T366" s="25" t="str">
        <f t="shared" si="239"/>
        <v>STAG4</v>
      </c>
      <c r="U366" s="25">
        <f t="shared" si="192"/>
        <v>0</v>
      </c>
      <c r="V366" s="25">
        <f t="shared" si="193"/>
        <v>1080</v>
      </c>
      <c r="W366" s="45">
        <f t="shared" si="200"/>
        <v>148.36363636363635</v>
      </c>
      <c r="X366" s="45">
        <f t="shared" si="201"/>
        <v>179.52</v>
      </c>
      <c r="Y366" s="25">
        <f t="shared" si="194"/>
        <v>1.8</v>
      </c>
      <c r="Z366" s="25">
        <f t="shared" si="195"/>
        <v>2.7</v>
      </c>
      <c r="AA366" s="25">
        <f t="shared" si="196"/>
        <v>0</v>
      </c>
      <c r="AB366" s="25">
        <f t="shared" si="197"/>
        <v>5</v>
      </c>
      <c r="AC366" s="25">
        <f t="shared" si="198"/>
        <v>1</v>
      </c>
      <c r="AD366" s="25">
        <f t="shared" si="199"/>
        <v>11</v>
      </c>
      <c r="AE366" s="1"/>
    </row>
    <row r="367" spans="1:31" x14ac:dyDescent="0.25">
      <c r="A367" s="338">
        <v>46232</v>
      </c>
      <c r="B367" s="339" t="s">
        <v>444</v>
      </c>
      <c r="C367" s="339" t="s">
        <v>75</v>
      </c>
      <c r="D367" s="340">
        <v>976</v>
      </c>
      <c r="E367" s="389">
        <f t="shared" si="240"/>
        <v>1</v>
      </c>
      <c r="F367" s="342">
        <v>365.6</v>
      </c>
      <c r="G367" s="345">
        <v>368</v>
      </c>
      <c r="H367" s="390">
        <f t="shared" si="241"/>
        <v>1</v>
      </c>
      <c r="I367" s="84">
        <v>4.12</v>
      </c>
      <c r="J367" s="48">
        <f t="shared" si="242"/>
        <v>0</v>
      </c>
      <c r="K367" s="337">
        <v>3.82</v>
      </c>
      <c r="L367" s="343">
        <f t="shared" si="243"/>
        <v>1</v>
      </c>
      <c r="M367" s="85">
        <v>6</v>
      </c>
      <c r="N367" s="47">
        <f t="shared" si="244"/>
        <v>1</v>
      </c>
      <c r="O367" s="90"/>
      <c r="P367" s="278">
        <f t="shared" si="245"/>
        <v>0</v>
      </c>
      <c r="T367" s="25" t="str">
        <f t="shared" si="239"/>
        <v>CARIB8</v>
      </c>
      <c r="U367" s="25">
        <f t="shared" ref="U367:U430" si="246">VLOOKUP($T367,$T$3:$AD$34,2,FALSE)</f>
        <v>0</v>
      </c>
      <c r="V367" s="25">
        <f t="shared" ref="V367:V430" si="247">VLOOKUP($T367,$T$3:$AD$34,3,FALSE)</f>
        <v>1080</v>
      </c>
      <c r="W367" s="45">
        <f t="shared" si="200"/>
        <v>332.36363636363637</v>
      </c>
      <c r="X367" s="45">
        <f t="shared" si="201"/>
        <v>402.16000000000008</v>
      </c>
      <c r="Y367" s="25">
        <f t="shared" ref="Y367:Y430" si="248">VLOOKUP($T367,$T$3:$AD$34,6,FALSE)</f>
        <v>1.7</v>
      </c>
      <c r="Z367" s="25">
        <f t="shared" ref="Z367:Z430" si="249">VLOOKUP($T367,$T$3:$AD$34,7,FALSE)</f>
        <v>2.5</v>
      </c>
      <c r="AA367" s="25">
        <f t="shared" ref="AA367:AA430" si="250">VLOOKUP($T367,$T$3:$AD$34,8,FALSE)</f>
        <v>0</v>
      </c>
      <c r="AB367" s="25">
        <f t="shared" ref="AB367:AB430" si="251">VLOOKUP($T367,$T$3:$AD$34,9,FALSE)</f>
        <v>5</v>
      </c>
      <c r="AC367" s="25">
        <f t="shared" ref="AC367:AC430" si="252">VLOOKUP($T367,$T$3:$AD$34,10,FALSE)</f>
        <v>1</v>
      </c>
      <c r="AD367" s="25">
        <f t="shared" ref="AD367:AD430" si="253">VLOOKUP($T367,$T$3:$AD$34,11,FALSE)</f>
        <v>8</v>
      </c>
      <c r="AE367" s="1"/>
    </row>
    <row r="368" spans="1:31" x14ac:dyDescent="0.25">
      <c r="A368" s="338">
        <v>46233</v>
      </c>
      <c r="B368" s="339" t="s">
        <v>451</v>
      </c>
      <c r="C368" s="339" t="s">
        <v>75</v>
      </c>
      <c r="D368" s="340">
        <v>972</v>
      </c>
      <c r="E368" s="389">
        <f t="shared" si="240"/>
        <v>1</v>
      </c>
      <c r="F368" s="342">
        <v>326.39999999999998</v>
      </c>
      <c r="G368" s="345">
        <v>327</v>
      </c>
      <c r="H368" s="390">
        <f t="shared" si="241"/>
        <v>1</v>
      </c>
      <c r="I368" s="84">
        <v>2.78</v>
      </c>
      <c r="J368" s="48">
        <f t="shared" si="242"/>
        <v>0</v>
      </c>
      <c r="K368" s="337">
        <v>2.4</v>
      </c>
      <c r="L368" s="343">
        <f t="shared" si="243"/>
        <v>1</v>
      </c>
      <c r="M368" s="85">
        <v>6</v>
      </c>
      <c r="N368" s="47">
        <f t="shared" si="244"/>
        <v>1</v>
      </c>
      <c r="O368" s="90"/>
      <c r="P368" s="278">
        <f t="shared" si="245"/>
        <v>0</v>
      </c>
      <c r="T368" s="25" t="str">
        <f t="shared" si="239"/>
        <v>CARIB8</v>
      </c>
      <c r="U368" s="25">
        <f t="shared" si="246"/>
        <v>0</v>
      </c>
      <c r="V368" s="25">
        <f t="shared" si="247"/>
        <v>1080</v>
      </c>
      <c r="W368" s="45">
        <f t="shared" si="200"/>
        <v>296.72727272727269</v>
      </c>
      <c r="X368" s="45">
        <f t="shared" si="201"/>
        <v>359.04</v>
      </c>
      <c r="Y368" s="25">
        <f t="shared" si="248"/>
        <v>1.7</v>
      </c>
      <c r="Z368" s="25">
        <f t="shared" si="249"/>
        <v>2.5</v>
      </c>
      <c r="AA368" s="25">
        <f t="shared" si="250"/>
        <v>0</v>
      </c>
      <c r="AB368" s="25">
        <f t="shared" si="251"/>
        <v>5</v>
      </c>
      <c r="AC368" s="25">
        <f t="shared" si="252"/>
        <v>1</v>
      </c>
      <c r="AD368" s="25">
        <f t="shared" si="253"/>
        <v>8</v>
      </c>
      <c r="AE368" s="1"/>
    </row>
    <row r="369" spans="1:31" x14ac:dyDescent="0.25">
      <c r="A369" s="338">
        <v>46236</v>
      </c>
      <c r="B369" s="339" t="s">
        <v>445</v>
      </c>
      <c r="C369" s="339" t="s">
        <v>76</v>
      </c>
      <c r="D369" s="340">
        <f>62+56</f>
        <v>118</v>
      </c>
      <c r="E369" s="389">
        <f t="shared" si="240"/>
        <v>1</v>
      </c>
      <c r="F369" s="342" t="s">
        <v>446</v>
      </c>
      <c r="G369" s="345"/>
      <c r="H369" s="390"/>
      <c r="I369" s="84">
        <v>2.59</v>
      </c>
      <c r="J369" s="48">
        <f t="shared" si="242"/>
        <v>1</v>
      </c>
      <c r="K369" s="337" t="s">
        <v>446</v>
      </c>
      <c r="L369" s="343"/>
      <c r="M369" s="85">
        <v>10</v>
      </c>
      <c r="N369" s="47">
        <f t="shared" si="244"/>
        <v>1</v>
      </c>
      <c r="O369" s="90"/>
      <c r="P369" s="332">
        <v>1</v>
      </c>
      <c r="T369" s="25" t="str">
        <f t="shared" si="239"/>
        <v>STAG1</v>
      </c>
      <c r="U369" s="25">
        <f t="shared" si="246"/>
        <v>40</v>
      </c>
      <c r="V369" s="25">
        <f t="shared" si="247"/>
        <v>1080</v>
      </c>
      <c r="W369" s="45" t="e">
        <f t="shared" si="200"/>
        <v>#VALUE!</v>
      </c>
      <c r="X369" s="45" t="e">
        <f t="shared" si="201"/>
        <v>#VALUE!</v>
      </c>
      <c r="Y369" s="25">
        <f t="shared" si="248"/>
        <v>1.8</v>
      </c>
      <c r="Z369" s="25">
        <f t="shared" si="249"/>
        <v>2.7</v>
      </c>
      <c r="AA369" s="25">
        <f t="shared" si="250"/>
        <v>0</v>
      </c>
      <c r="AB369" s="25">
        <f t="shared" si="251"/>
        <v>5</v>
      </c>
      <c r="AC369" s="25">
        <f t="shared" si="252"/>
        <v>1</v>
      </c>
      <c r="AD369" s="25">
        <f t="shared" si="253"/>
        <v>11</v>
      </c>
      <c r="AE369" s="1"/>
    </row>
    <row r="370" spans="1:31" x14ac:dyDescent="0.25">
      <c r="A370" s="338">
        <v>46234</v>
      </c>
      <c r="B370" s="339" t="s">
        <v>482</v>
      </c>
      <c r="C370" s="339" t="s">
        <v>75</v>
      </c>
      <c r="D370" s="340">
        <v>1125</v>
      </c>
      <c r="E370" s="389">
        <f t="shared" si="240"/>
        <v>0</v>
      </c>
      <c r="F370" s="342">
        <v>326.39999999999998</v>
      </c>
      <c r="G370" s="345">
        <v>327</v>
      </c>
      <c r="H370" s="390">
        <f t="shared" ref="H370:H394" si="254">IF(+(IF(G370&lt;W370,0,IF(G370&gt;X370,0,1)))=1,1,0)</f>
        <v>1</v>
      </c>
      <c r="I370" s="130"/>
      <c r="J370" s="48"/>
      <c r="K370" s="337">
        <v>2.4</v>
      </c>
      <c r="L370" s="343">
        <f t="shared" ref="L370:L392" si="255">IF(+(IF(K370&lt;AA370,0,IF(K370&gt;AB370,0,1)))=1,1,0)</f>
        <v>1</v>
      </c>
      <c r="M370" s="85">
        <v>7</v>
      </c>
      <c r="N370" s="47">
        <f t="shared" si="244"/>
        <v>1</v>
      </c>
      <c r="O370" s="90"/>
      <c r="P370" s="278">
        <f t="shared" si="245"/>
        <v>0</v>
      </c>
      <c r="T370" s="25" t="str">
        <f t="shared" si="239"/>
        <v>CARIB8</v>
      </c>
      <c r="U370" s="25">
        <f t="shared" si="246"/>
        <v>0</v>
      </c>
      <c r="V370" s="25">
        <f t="shared" si="247"/>
        <v>1080</v>
      </c>
      <c r="W370" s="45">
        <f t="shared" si="200"/>
        <v>296.72727272727269</v>
      </c>
      <c r="X370" s="45">
        <f t="shared" si="201"/>
        <v>359.04</v>
      </c>
      <c r="Y370" s="25">
        <f t="shared" si="248"/>
        <v>1.7</v>
      </c>
      <c r="Z370" s="25">
        <f t="shared" si="249"/>
        <v>2.5</v>
      </c>
      <c r="AA370" s="25">
        <f t="shared" si="250"/>
        <v>0</v>
      </c>
      <c r="AB370" s="25">
        <f t="shared" si="251"/>
        <v>5</v>
      </c>
      <c r="AC370" s="25">
        <f t="shared" si="252"/>
        <v>1</v>
      </c>
      <c r="AD370" s="25">
        <f t="shared" si="253"/>
        <v>8</v>
      </c>
      <c r="AE370" s="1"/>
    </row>
    <row r="371" spans="1:31" x14ac:dyDescent="0.25">
      <c r="A371" s="35">
        <v>46237</v>
      </c>
      <c r="B371" s="34" t="s">
        <v>443</v>
      </c>
      <c r="C371" s="34" t="s">
        <v>83</v>
      </c>
      <c r="D371" s="20">
        <v>1720</v>
      </c>
      <c r="E371" s="107">
        <f t="shared" si="240"/>
        <v>0</v>
      </c>
      <c r="F371" s="91">
        <v>435.2</v>
      </c>
      <c r="G371" s="68">
        <v>437</v>
      </c>
      <c r="H371" s="73">
        <f t="shared" si="254"/>
        <v>1</v>
      </c>
      <c r="I371" s="84">
        <v>2.59</v>
      </c>
      <c r="J371" s="48">
        <f t="shared" ref="J371:J378" si="256">IF(+(IF(I371&lt;Y371,0,IF(I371&gt;Z371,0,1)))=1,1,0)</f>
        <v>1</v>
      </c>
      <c r="K371" s="94">
        <v>2.5</v>
      </c>
      <c r="L371" s="48">
        <f t="shared" si="255"/>
        <v>1</v>
      </c>
      <c r="M371" s="85">
        <v>15</v>
      </c>
      <c r="N371" s="47">
        <f t="shared" si="244"/>
        <v>0</v>
      </c>
      <c r="O371" s="90"/>
      <c r="P371" s="278">
        <f t="shared" si="245"/>
        <v>0</v>
      </c>
      <c r="T371" s="25" t="str">
        <f t="shared" si="239"/>
        <v>STAG8</v>
      </c>
      <c r="U371" s="25">
        <f t="shared" si="246"/>
        <v>0</v>
      </c>
      <c r="V371" s="25">
        <f t="shared" si="247"/>
        <v>1080</v>
      </c>
      <c r="W371" s="45">
        <f t="shared" si="200"/>
        <v>395.63636363636357</v>
      </c>
      <c r="X371" s="45">
        <f t="shared" si="201"/>
        <v>478.72</v>
      </c>
      <c r="Y371" s="25">
        <f t="shared" si="248"/>
        <v>1.8</v>
      </c>
      <c r="Z371" s="25">
        <f t="shared" si="249"/>
        <v>2.7</v>
      </c>
      <c r="AA371" s="25">
        <f t="shared" si="250"/>
        <v>0</v>
      </c>
      <c r="AB371" s="25">
        <f t="shared" si="251"/>
        <v>5</v>
      </c>
      <c r="AC371" s="25">
        <f t="shared" si="252"/>
        <v>1</v>
      </c>
      <c r="AD371" s="25">
        <f t="shared" si="253"/>
        <v>11</v>
      </c>
      <c r="AE371" s="1"/>
    </row>
    <row r="372" spans="1:31" x14ac:dyDescent="0.25">
      <c r="A372" s="35">
        <v>46117</v>
      </c>
      <c r="B372" s="34" t="s">
        <v>448</v>
      </c>
      <c r="C372" s="34" t="s">
        <v>71</v>
      </c>
      <c r="D372" s="20">
        <v>909</v>
      </c>
      <c r="E372" s="107">
        <f t="shared" si="240"/>
        <v>1</v>
      </c>
      <c r="F372" s="91">
        <v>175.6</v>
      </c>
      <c r="G372" s="68">
        <v>177</v>
      </c>
      <c r="H372" s="73">
        <f t="shared" si="254"/>
        <v>1</v>
      </c>
      <c r="I372" s="84">
        <v>1.41</v>
      </c>
      <c r="J372" s="48">
        <f t="shared" si="256"/>
        <v>0</v>
      </c>
      <c r="K372" s="94">
        <v>0.79</v>
      </c>
      <c r="L372" s="48">
        <f t="shared" si="255"/>
        <v>1</v>
      </c>
      <c r="M372" s="85">
        <v>9</v>
      </c>
      <c r="N372" s="47">
        <f t="shared" si="244"/>
        <v>0</v>
      </c>
      <c r="O372" s="90"/>
      <c r="P372" s="278">
        <f t="shared" si="245"/>
        <v>0</v>
      </c>
      <c r="T372" s="25" t="str">
        <f t="shared" si="239"/>
        <v>CARIB4</v>
      </c>
      <c r="U372" s="25">
        <f t="shared" si="246"/>
        <v>0</v>
      </c>
      <c r="V372" s="25">
        <f t="shared" si="247"/>
        <v>1080</v>
      </c>
      <c r="W372" s="45">
        <f t="shared" si="200"/>
        <v>159.63636363636363</v>
      </c>
      <c r="X372" s="45">
        <f t="shared" si="201"/>
        <v>193.16</v>
      </c>
      <c r="Y372" s="25">
        <f t="shared" si="248"/>
        <v>1.7</v>
      </c>
      <c r="Z372" s="25">
        <f t="shared" si="249"/>
        <v>2.5</v>
      </c>
      <c r="AA372" s="25">
        <f t="shared" si="250"/>
        <v>0</v>
      </c>
      <c r="AB372" s="25">
        <f t="shared" si="251"/>
        <v>5</v>
      </c>
      <c r="AC372" s="25">
        <f t="shared" si="252"/>
        <v>1</v>
      </c>
      <c r="AD372" s="25">
        <f t="shared" si="253"/>
        <v>8</v>
      </c>
      <c r="AE372" s="1"/>
    </row>
    <row r="373" spans="1:31" x14ac:dyDescent="0.25">
      <c r="A373" s="35">
        <v>46117</v>
      </c>
      <c r="B373" s="34" t="s">
        <v>450</v>
      </c>
      <c r="C373" s="34" t="s">
        <v>71</v>
      </c>
      <c r="D373" s="20">
        <v>435</v>
      </c>
      <c r="E373" s="107">
        <f t="shared" si="240"/>
        <v>1</v>
      </c>
      <c r="F373" s="91">
        <v>175.6</v>
      </c>
      <c r="G373" s="68">
        <v>178</v>
      </c>
      <c r="H373" s="73">
        <f t="shared" si="254"/>
        <v>1</v>
      </c>
      <c r="I373" s="84">
        <v>1.7</v>
      </c>
      <c r="J373" s="48">
        <f t="shared" si="256"/>
        <v>1</v>
      </c>
      <c r="K373" s="94">
        <v>0.79</v>
      </c>
      <c r="L373" s="48">
        <f t="shared" si="255"/>
        <v>1</v>
      </c>
      <c r="M373" s="85">
        <v>11</v>
      </c>
      <c r="N373" s="47">
        <f t="shared" si="244"/>
        <v>0</v>
      </c>
      <c r="O373" s="90"/>
      <c r="P373" s="278">
        <f t="shared" si="245"/>
        <v>0</v>
      </c>
      <c r="T373" s="25" t="str">
        <f t="shared" ref="T373:T378" si="257">LEFT(C373,9)</f>
        <v>CARIB4</v>
      </c>
      <c r="U373" s="25">
        <f t="shared" si="246"/>
        <v>0</v>
      </c>
      <c r="V373" s="25">
        <f t="shared" si="247"/>
        <v>1080</v>
      </c>
      <c r="W373" s="45">
        <f t="shared" si="200"/>
        <v>159.63636363636363</v>
      </c>
      <c r="X373" s="45">
        <f t="shared" si="201"/>
        <v>193.16</v>
      </c>
      <c r="Y373" s="25">
        <f t="shared" si="248"/>
        <v>1.7</v>
      </c>
      <c r="Z373" s="25">
        <f t="shared" si="249"/>
        <v>2.5</v>
      </c>
      <c r="AA373" s="25">
        <f t="shared" si="250"/>
        <v>0</v>
      </c>
      <c r="AB373" s="25">
        <f t="shared" si="251"/>
        <v>5</v>
      </c>
      <c r="AC373" s="25">
        <f t="shared" si="252"/>
        <v>1</v>
      </c>
      <c r="AD373" s="25">
        <f t="shared" si="253"/>
        <v>8</v>
      </c>
      <c r="AE373" s="1"/>
    </row>
    <row r="374" spans="1:31" x14ac:dyDescent="0.25">
      <c r="A374" s="35">
        <v>46118</v>
      </c>
      <c r="B374" s="34" t="s">
        <v>442</v>
      </c>
      <c r="C374" s="34" t="s">
        <v>75</v>
      </c>
      <c r="D374" s="20">
        <v>978</v>
      </c>
      <c r="E374" s="107">
        <f t="shared" si="240"/>
        <v>1</v>
      </c>
      <c r="F374" s="91">
        <v>351.2</v>
      </c>
      <c r="G374" s="68">
        <v>352</v>
      </c>
      <c r="H374" s="73">
        <f t="shared" si="254"/>
        <v>1</v>
      </c>
      <c r="I374" s="84">
        <v>1.62</v>
      </c>
      <c r="J374" s="48">
        <f t="shared" si="256"/>
        <v>0</v>
      </c>
      <c r="K374" s="94">
        <v>0</v>
      </c>
      <c r="L374" s="48">
        <f t="shared" si="255"/>
        <v>1</v>
      </c>
      <c r="M374" s="85">
        <v>9</v>
      </c>
      <c r="N374" s="47">
        <f t="shared" si="244"/>
        <v>0</v>
      </c>
      <c r="O374" s="90"/>
      <c r="P374" s="278">
        <f t="shared" si="245"/>
        <v>0</v>
      </c>
      <c r="T374" s="25" t="str">
        <f t="shared" si="257"/>
        <v>CARIB8</v>
      </c>
      <c r="U374" s="25">
        <f t="shared" si="246"/>
        <v>0</v>
      </c>
      <c r="V374" s="25">
        <f t="shared" si="247"/>
        <v>1080</v>
      </c>
      <c r="W374" s="45">
        <f t="shared" si="200"/>
        <v>319.27272727272725</v>
      </c>
      <c r="X374" s="45">
        <f t="shared" si="201"/>
        <v>386.32</v>
      </c>
      <c r="Y374" s="25">
        <f t="shared" si="248"/>
        <v>1.7</v>
      </c>
      <c r="Z374" s="25">
        <f t="shared" si="249"/>
        <v>2.5</v>
      </c>
      <c r="AA374" s="25">
        <f t="shared" si="250"/>
        <v>0</v>
      </c>
      <c r="AB374" s="25">
        <f t="shared" si="251"/>
        <v>5</v>
      </c>
      <c r="AC374" s="25">
        <f t="shared" si="252"/>
        <v>1</v>
      </c>
      <c r="AD374" s="25">
        <f t="shared" si="253"/>
        <v>8</v>
      </c>
      <c r="AE374" s="1"/>
    </row>
    <row r="375" spans="1:31" x14ac:dyDescent="0.25">
      <c r="A375" s="35">
        <v>46241</v>
      </c>
      <c r="B375" s="34" t="s">
        <v>483</v>
      </c>
      <c r="C375" s="34" t="s">
        <v>75</v>
      </c>
      <c r="D375" s="20">
        <v>976</v>
      </c>
      <c r="E375" s="107">
        <f t="shared" si="240"/>
        <v>1</v>
      </c>
      <c r="F375" s="91">
        <v>415.2</v>
      </c>
      <c r="G375" s="68">
        <v>418</v>
      </c>
      <c r="H375" s="73">
        <f t="shared" si="254"/>
        <v>1</v>
      </c>
      <c r="I375" s="84">
        <v>1.95</v>
      </c>
      <c r="J375" s="48">
        <f t="shared" si="256"/>
        <v>1</v>
      </c>
      <c r="K375" s="346"/>
      <c r="L375" s="48"/>
      <c r="M375" s="85">
        <v>10</v>
      </c>
      <c r="N375" s="47">
        <f t="shared" si="244"/>
        <v>0</v>
      </c>
      <c r="O375" s="90"/>
      <c r="P375" s="278">
        <f t="shared" si="245"/>
        <v>0</v>
      </c>
      <c r="T375" s="25" t="str">
        <f t="shared" si="257"/>
        <v>CARIB8</v>
      </c>
      <c r="U375" s="25">
        <f t="shared" si="246"/>
        <v>0</v>
      </c>
      <c r="V375" s="25">
        <f t="shared" si="247"/>
        <v>1080</v>
      </c>
      <c r="W375" s="45">
        <f t="shared" si="200"/>
        <v>377.45454545454544</v>
      </c>
      <c r="X375" s="45">
        <f t="shared" si="201"/>
        <v>456.72</v>
      </c>
      <c r="Y375" s="25">
        <f t="shared" si="248"/>
        <v>1.7</v>
      </c>
      <c r="Z375" s="25">
        <f t="shared" si="249"/>
        <v>2.5</v>
      </c>
      <c r="AA375" s="25">
        <f t="shared" si="250"/>
        <v>0</v>
      </c>
      <c r="AB375" s="25">
        <f t="shared" si="251"/>
        <v>5</v>
      </c>
      <c r="AC375" s="25">
        <f t="shared" si="252"/>
        <v>1</v>
      </c>
      <c r="AD375" s="25">
        <f t="shared" si="253"/>
        <v>8</v>
      </c>
      <c r="AE375" s="1"/>
    </row>
    <row r="376" spans="1:31" x14ac:dyDescent="0.25">
      <c r="A376" s="35">
        <v>46247</v>
      </c>
      <c r="B376" s="34" t="s">
        <v>440</v>
      </c>
      <c r="C376" s="34" t="s">
        <v>79</v>
      </c>
      <c r="D376" s="20">
        <v>455</v>
      </c>
      <c r="E376" s="107">
        <f t="shared" si="240"/>
        <v>1</v>
      </c>
      <c r="F376" s="91">
        <v>175.6</v>
      </c>
      <c r="G376" s="68">
        <v>176</v>
      </c>
      <c r="H376" s="73">
        <f t="shared" si="254"/>
        <v>1</v>
      </c>
      <c r="I376" s="84">
        <v>2.1459999999999999</v>
      </c>
      <c r="J376" s="48">
        <f t="shared" si="256"/>
        <v>1</v>
      </c>
      <c r="K376" s="94">
        <v>0</v>
      </c>
      <c r="L376" s="48">
        <f t="shared" si="255"/>
        <v>1</v>
      </c>
      <c r="M376" s="85">
        <v>12</v>
      </c>
      <c r="N376" s="47">
        <f t="shared" si="244"/>
        <v>0</v>
      </c>
      <c r="O376" s="90"/>
      <c r="P376" s="278">
        <f t="shared" si="245"/>
        <v>0</v>
      </c>
      <c r="T376" s="25" t="str">
        <f t="shared" si="257"/>
        <v>STAG4</v>
      </c>
      <c r="U376" s="25">
        <f t="shared" si="246"/>
        <v>0</v>
      </c>
      <c r="V376" s="25">
        <f t="shared" si="247"/>
        <v>1080</v>
      </c>
      <c r="W376" s="45">
        <f t="shared" si="200"/>
        <v>159.63636363636363</v>
      </c>
      <c r="X376" s="45">
        <f t="shared" si="201"/>
        <v>193.16</v>
      </c>
      <c r="Y376" s="25">
        <f t="shared" si="248"/>
        <v>1.8</v>
      </c>
      <c r="Z376" s="25">
        <f t="shared" si="249"/>
        <v>2.7</v>
      </c>
      <c r="AA376" s="25">
        <f t="shared" si="250"/>
        <v>0</v>
      </c>
      <c r="AB376" s="25">
        <f t="shared" si="251"/>
        <v>5</v>
      </c>
      <c r="AC376" s="25">
        <f t="shared" si="252"/>
        <v>1</v>
      </c>
      <c r="AD376" s="25">
        <f t="shared" si="253"/>
        <v>11</v>
      </c>
      <c r="AE376" s="1"/>
    </row>
    <row r="377" spans="1:31" x14ac:dyDescent="0.25">
      <c r="A377" s="35">
        <v>46247</v>
      </c>
      <c r="B377" s="34" t="s">
        <v>439</v>
      </c>
      <c r="C377" s="34" t="s">
        <v>77</v>
      </c>
      <c r="D377" s="20">
        <v>196</v>
      </c>
      <c r="E377" s="107">
        <f t="shared" si="240"/>
        <v>1</v>
      </c>
      <c r="F377" s="91">
        <v>76.2</v>
      </c>
      <c r="G377" s="68">
        <v>77</v>
      </c>
      <c r="H377" s="73">
        <f t="shared" si="254"/>
        <v>1</v>
      </c>
      <c r="I377" s="84">
        <v>1.88</v>
      </c>
      <c r="J377" s="48">
        <f t="shared" si="256"/>
        <v>1</v>
      </c>
      <c r="K377" s="94">
        <v>0.99</v>
      </c>
      <c r="L377" s="48">
        <f t="shared" si="255"/>
        <v>1</v>
      </c>
      <c r="M377" s="85">
        <v>11</v>
      </c>
      <c r="N377" s="47">
        <f t="shared" ref="N377:N378" si="258">IF(+(IF(M377&lt;AC377,0,IF(M377&gt;AD377,0,1)))=1,1,0)</f>
        <v>1</v>
      </c>
      <c r="O377" s="90"/>
      <c r="P377" s="278">
        <f t="shared" ref="P377:P378" si="259">IF(+(IF(D377&lt;U377,0,IF(D377&gt;V377,0,1)))+(IF(G377&lt;W377,0,IF(G377&gt;X377,0,1)))+(IF(I377&lt;Y377,0,IF(I377&gt;Z377,0,1)))+(IF(K377&lt;AA377,0,IF(K377&gt;AB377,0,1)))+(IF(M377&lt;AC377,0,IF(M377&gt;AD377,0,1)))=5,1,0)</f>
        <v>1</v>
      </c>
      <c r="T377" s="25" t="str">
        <f t="shared" si="257"/>
        <v>STAG2</v>
      </c>
      <c r="U377" s="25">
        <f t="shared" si="246"/>
        <v>0</v>
      </c>
      <c r="V377" s="25">
        <f t="shared" si="247"/>
        <v>1080</v>
      </c>
      <c r="W377" s="45">
        <f t="shared" si="200"/>
        <v>69.272727272727266</v>
      </c>
      <c r="X377" s="45">
        <f t="shared" si="201"/>
        <v>83.820000000000007</v>
      </c>
      <c r="Y377" s="25">
        <f t="shared" si="248"/>
        <v>1.8</v>
      </c>
      <c r="Z377" s="25">
        <f t="shared" si="249"/>
        <v>2.7</v>
      </c>
      <c r="AA377" s="25">
        <f t="shared" si="250"/>
        <v>0</v>
      </c>
      <c r="AB377" s="25">
        <f t="shared" si="251"/>
        <v>5</v>
      </c>
      <c r="AC377" s="25">
        <f t="shared" si="252"/>
        <v>1</v>
      </c>
      <c r="AD377" s="25">
        <f t="shared" si="253"/>
        <v>11</v>
      </c>
      <c r="AE377" s="1"/>
    </row>
    <row r="378" spans="1:31" x14ac:dyDescent="0.25">
      <c r="A378" s="35">
        <v>46247</v>
      </c>
      <c r="B378" s="34" t="s">
        <v>447</v>
      </c>
      <c r="C378" s="34" t="s">
        <v>77</v>
      </c>
      <c r="D378" s="20">
        <v>130</v>
      </c>
      <c r="E378" s="107">
        <f t="shared" si="240"/>
        <v>1</v>
      </c>
      <c r="F378" s="91">
        <v>76.2</v>
      </c>
      <c r="G378" s="68">
        <v>78</v>
      </c>
      <c r="H378" s="73">
        <f t="shared" si="254"/>
        <v>1</v>
      </c>
      <c r="I378" s="84">
        <v>2.06</v>
      </c>
      <c r="J378" s="48">
        <f t="shared" si="256"/>
        <v>1</v>
      </c>
      <c r="K378" s="94">
        <v>0.99</v>
      </c>
      <c r="L378" s="48">
        <f t="shared" si="255"/>
        <v>1</v>
      </c>
      <c r="M378" s="85">
        <v>11</v>
      </c>
      <c r="N378" s="47">
        <f t="shared" si="258"/>
        <v>1</v>
      </c>
      <c r="O378" s="90"/>
      <c r="P378" s="278">
        <f t="shared" si="259"/>
        <v>1</v>
      </c>
      <c r="T378" s="25" t="str">
        <f t="shared" si="257"/>
        <v>STAG2</v>
      </c>
      <c r="U378" s="25">
        <f t="shared" si="246"/>
        <v>0</v>
      </c>
      <c r="V378" s="25">
        <f t="shared" si="247"/>
        <v>1080</v>
      </c>
      <c r="W378" s="45">
        <f t="shared" si="200"/>
        <v>69.272727272727266</v>
      </c>
      <c r="X378" s="45">
        <f t="shared" si="201"/>
        <v>83.820000000000007</v>
      </c>
      <c r="Y378" s="25">
        <f t="shared" si="248"/>
        <v>1.8</v>
      </c>
      <c r="Z378" s="25">
        <f t="shared" si="249"/>
        <v>2.7</v>
      </c>
      <c r="AA378" s="25">
        <f t="shared" si="250"/>
        <v>0</v>
      </c>
      <c r="AB378" s="25">
        <f t="shared" si="251"/>
        <v>5</v>
      </c>
      <c r="AC378" s="25">
        <f t="shared" si="252"/>
        <v>1</v>
      </c>
      <c r="AD378" s="25">
        <f t="shared" si="253"/>
        <v>11</v>
      </c>
      <c r="AE378" s="1"/>
    </row>
    <row r="379" spans="1:31" x14ac:dyDescent="0.25">
      <c r="A379" s="35">
        <v>46248</v>
      </c>
      <c r="B379" s="34" t="s">
        <v>438</v>
      </c>
      <c r="C379" s="34" t="s">
        <v>75</v>
      </c>
      <c r="D379" s="20">
        <v>1005</v>
      </c>
      <c r="E379" s="107">
        <f t="shared" si="240"/>
        <v>1</v>
      </c>
      <c r="F379" s="91">
        <v>338.4</v>
      </c>
      <c r="G379" s="68">
        <v>341</v>
      </c>
      <c r="H379" s="73">
        <f t="shared" si="254"/>
        <v>1</v>
      </c>
      <c r="I379" s="84">
        <v>2.4500000000000002</v>
      </c>
      <c r="J379" s="48">
        <f t="shared" ref="J379:J380" si="260">IF(+(IF(I379&lt;Y379,0,IF(I379&gt;Z379,0,1)))=1,1,0)</f>
        <v>1</v>
      </c>
      <c r="K379" s="94">
        <v>0.26</v>
      </c>
      <c r="L379" s="48">
        <f t="shared" si="255"/>
        <v>1</v>
      </c>
      <c r="M379" s="85">
        <v>5</v>
      </c>
      <c r="N379" s="47">
        <f t="shared" ref="N379:N382" si="261">IF(+(IF(M379&lt;AC379,0,IF(M379&gt;AD379,0,1)))=1,1,0)</f>
        <v>1</v>
      </c>
      <c r="O379" s="90"/>
      <c r="P379" s="278">
        <f t="shared" ref="P379:P387" si="262">IF(+(IF(D379&lt;U379,0,IF(D379&gt;V379,0,1)))+(IF(G379&lt;W379,0,IF(G379&gt;X379,0,1)))+(IF(I379&lt;Y379,0,IF(I379&gt;Z379,0,1)))+(IF(K379&lt;AA379,0,IF(K379&gt;AB379,0,1)))+(IF(M379&lt;AC379,0,IF(M379&gt;AD379,0,1)))=5,1,0)</f>
        <v>1</v>
      </c>
      <c r="T379" s="25" t="str">
        <f t="shared" si="239"/>
        <v>CARIB8</v>
      </c>
      <c r="U379" s="25">
        <f t="shared" si="246"/>
        <v>0</v>
      </c>
      <c r="V379" s="25">
        <f t="shared" si="247"/>
        <v>1080</v>
      </c>
      <c r="W379" s="45">
        <f t="shared" ref="W379:W442" si="263">$F379/1.1</f>
        <v>307.63636363636357</v>
      </c>
      <c r="X379" s="45">
        <f t="shared" ref="X379:X442" si="264">$F379*1.1</f>
        <v>372.24</v>
      </c>
      <c r="Y379" s="25">
        <f t="shared" si="248"/>
        <v>1.7</v>
      </c>
      <c r="Z379" s="25">
        <f t="shared" si="249"/>
        <v>2.5</v>
      </c>
      <c r="AA379" s="25">
        <f t="shared" si="250"/>
        <v>0</v>
      </c>
      <c r="AB379" s="25">
        <f t="shared" si="251"/>
        <v>5</v>
      </c>
      <c r="AC379" s="25">
        <f t="shared" si="252"/>
        <v>1</v>
      </c>
      <c r="AD379" s="25">
        <f t="shared" si="253"/>
        <v>8</v>
      </c>
      <c r="AE379" s="1"/>
    </row>
    <row r="380" spans="1:31" x14ac:dyDescent="0.25">
      <c r="A380" s="35">
        <v>46249</v>
      </c>
      <c r="B380" s="34" t="s">
        <v>451</v>
      </c>
      <c r="C380" s="34" t="s">
        <v>75</v>
      </c>
      <c r="D380" s="20">
        <v>1035</v>
      </c>
      <c r="E380" s="107">
        <f t="shared" si="240"/>
        <v>1</v>
      </c>
      <c r="F380" s="91">
        <v>365.6</v>
      </c>
      <c r="G380" s="68">
        <v>366</v>
      </c>
      <c r="H380" s="73">
        <f t="shared" si="254"/>
        <v>1</v>
      </c>
      <c r="I380" s="84">
        <v>1.96</v>
      </c>
      <c r="J380" s="48">
        <f t="shared" si="260"/>
        <v>1</v>
      </c>
      <c r="K380" s="346"/>
      <c r="L380" s="48"/>
      <c r="M380" s="85">
        <v>5</v>
      </c>
      <c r="N380" s="47">
        <f t="shared" si="261"/>
        <v>1</v>
      </c>
      <c r="O380" s="90"/>
      <c r="P380" s="278">
        <f t="shared" si="262"/>
        <v>1</v>
      </c>
      <c r="T380" s="25" t="str">
        <f t="shared" si="239"/>
        <v>CARIB8</v>
      </c>
      <c r="U380" s="25">
        <f t="shared" si="246"/>
        <v>0</v>
      </c>
      <c r="V380" s="25">
        <f t="shared" si="247"/>
        <v>1080</v>
      </c>
      <c r="W380" s="45">
        <f t="shared" si="263"/>
        <v>332.36363636363637</v>
      </c>
      <c r="X380" s="45">
        <f t="shared" si="264"/>
        <v>402.16000000000008</v>
      </c>
      <c r="Y380" s="25">
        <f t="shared" si="248"/>
        <v>1.7</v>
      </c>
      <c r="Z380" s="25">
        <f t="shared" si="249"/>
        <v>2.5</v>
      </c>
      <c r="AA380" s="25">
        <f t="shared" si="250"/>
        <v>0</v>
      </c>
      <c r="AB380" s="25">
        <f t="shared" si="251"/>
        <v>5</v>
      </c>
      <c r="AC380" s="25">
        <f t="shared" si="252"/>
        <v>1</v>
      </c>
      <c r="AD380" s="25">
        <f t="shared" si="253"/>
        <v>8</v>
      </c>
      <c r="AE380" s="1"/>
    </row>
    <row r="381" spans="1:31" x14ac:dyDescent="0.25">
      <c r="A381" s="35">
        <v>46252</v>
      </c>
      <c r="B381" s="34" t="s">
        <v>444</v>
      </c>
      <c r="C381" s="34" t="s">
        <v>99</v>
      </c>
      <c r="D381" s="20">
        <v>3101</v>
      </c>
      <c r="E381" s="107">
        <f t="shared" si="240"/>
        <v>0</v>
      </c>
      <c r="F381" s="91">
        <v>460.8</v>
      </c>
      <c r="G381" s="68">
        <v>462</v>
      </c>
      <c r="H381" s="73">
        <f t="shared" si="254"/>
        <v>1</v>
      </c>
      <c r="I381" s="84">
        <v>3.4</v>
      </c>
      <c r="J381" s="48">
        <f t="shared" ref="J381:J387" si="265">IF(+(IF(I381&lt;Y381,0,IF(I381&gt;Z381,0,1)))=1,1,0)</f>
        <v>1</v>
      </c>
      <c r="K381" s="94">
        <v>1.56</v>
      </c>
      <c r="L381" s="48">
        <f t="shared" si="255"/>
        <v>1</v>
      </c>
      <c r="M381" s="85">
        <v>5</v>
      </c>
      <c r="N381" s="47">
        <f t="shared" si="261"/>
        <v>1</v>
      </c>
      <c r="O381" s="90"/>
      <c r="P381" s="278">
        <f t="shared" si="262"/>
        <v>0</v>
      </c>
      <c r="T381" s="25" t="str">
        <f t="shared" si="239"/>
        <v>GUINNESS8</v>
      </c>
      <c r="U381" s="25">
        <f t="shared" si="246"/>
        <v>0</v>
      </c>
      <c r="V381" s="25">
        <f t="shared" si="247"/>
        <v>1080</v>
      </c>
      <c r="W381" s="45">
        <f t="shared" si="263"/>
        <v>418.90909090909088</v>
      </c>
      <c r="X381" s="45">
        <f t="shared" si="264"/>
        <v>506.88000000000005</v>
      </c>
      <c r="Y381" s="25">
        <f t="shared" si="248"/>
        <v>3</v>
      </c>
      <c r="Z381" s="25">
        <f t="shared" si="249"/>
        <v>5</v>
      </c>
      <c r="AA381" s="25">
        <f t="shared" si="250"/>
        <v>0</v>
      </c>
      <c r="AB381" s="25">
        <f t="shared" si="251"/>
        <v>5</v>
      </c>
      <c r="AC381" s="25">
        <f t="shared" si="252"/>
        <v>1</v>
      </c>
      <c r="AD381" s="25">
        <f t="shared" si="253"/>
        <v>6</v>
      </c>
      <c r="AE381" s="1"/>
    </row>
    <row r="382" spans="1:31" x14ac:dyDescent="0.25">
      <c r="A382" s="35">
        <v>46253</v>
      </c>
      <c r="B382" s="34" t="s">
        <v>442</v>
      </c>
      <c r="C382" s="34" t="s">
        <v>83</v>
      </c>
      <c r="D382" s="20">
        <v>982</v>
      </c>
      <c r="E382" s="107">
        <f t="shared" si="240"/>
        <v>1</v>
      </c>
      <c r="F382" s="91">
        <v>365.6</v>
      </c>
      <c r="G382" s="68">
        <v>368</v>
      </c>
      <c r="H382" s="73">
        <f t="shared" si="254"/>
        <v>1</v>
      </c>
      <c r="I382" s="84">
        <v>1.8</v>
      </c>
      <c r="J382" s="48">
        <f t="shared" si="265"/>
        <v>1</v>
      </c>
      <c r="K382" s="94">
        <v>2.17</v>
      </c>
      <c r="L382" s="48">
        <f t="shared" si="255"/>
        <v>1</v>
      </c>
      <c r="M382" s="85">
        <v>9</v>
      </c>
      <c r="N382" s="47">
        <f t="shared" si="261"/>
        <v>1</v>
      </c>
      <c r="O382" s="90"/>
      <c r="P382" s="278">
        <f t="shared" si="262"/>
        <v>1</v>
      </c>
      <c r="T382" s="25" t="str">
        <f t="shared" si="239"/>
        <v>STAG8</v>
      </c>
      <c r="U382" s="25">
        <f t="shared" si="246"/>
        <v>0</v>
      </c>
      <c r="V382" s="25">
        <f t="shared" si="247"/>
        <v>1080</v>
      </c>
      <c r="W382" s="45">
        <f t="shared" si="263"/>
        <v>332.36363636363637</v>
      </c>
      <c r="X382" s="45">
        <f t="shared" si="264"/>
        <v>402.16000000000008</v>
      </c>
      <c r="Y382" s="25">
        <f t="shared" si="248"/>
        <v>1.8</v>
      </c>
      <c r="Z382" s="25">
        <f t="shared" si="249"/>
        <v>2.7</v>
      </c>
      <c r="AA382" s="25">
        <f t="shared" si="250"/>
        <v>0</v>
      </c>
      <c r="AB382" s="25">
        <f t="shared" si="251"/>
        <v>5</v>
      </c>
      <c r="AC382" s="25">
        <f t="shared" si="252"/>
        <v>1</v>
      </c>
      <c r="AD382" s="25">
        <f t="shared" si="253"/>
        <v>11</v>
      </c>
      <c r="AE382" s="1"/>
    </row>
    <row r="383" spans="1:31" x14ac:dyDescent="0.25">
      <c r="A383" s="35">
        <v>46253</v>
      </c>
      <c r="B383" s="34" t="s">
        <v>445</v>
      </c>
      <c r="C383" s="34" t="s">
        <v>77</v>
      </c>
      <c r="D383" s="20">
        <v>197</v>
      </c>
      <c r="E383" s="107">
        <f t="shared" si="240"/>
        <v>1</v>
      </c>
      <c r="F383" s="91">
        <v>91.4</v>
      </c>
      <c r="G383" s="68">
        <v>92</v>
      </c>
      <c r="H383" s="73">
        <f t="shared" si="254"/>
        <v>1</v>
      </c>
      <c r="I383" s="84">
        <v>2.2000000000000002</v>
      </c>
      <c r="J383" s="48">
        <f t="shared" si="265"/>
        <v>1</v>
      </c>
      <c r="K383" s="94">
        <v>2.17</v>
      </c>
      <c r="L383" s="48">
        <f t="shared" si="255"/>
        <v>1</v>
      </c>
      <c r="M383" s="85"/>
      <c r="N383" s="47"/>
      <c r="O383" s="90"/>
      <c r="P383" s="278"/>
      <c r="T383" s="25" t="str">
        <f t="shared" si="239"/>
        <v>STAG2</v>
      </c>
      <c r="U383" s="25">
        <f t="shared" si="246"/>
        <v>0</v>
      </c>
      <c r="V383" s="25">
        <f t="shared" si="247"/>
        <v>1080</v>
      </c>
      <c r="W383" s="45">
        <f t="shared" si="263"/>
        <v>83.090909090909093</v>
      </c>
      <c r="X383" s="45">
        <f t="shared" si="264"/>
        <v>100.54000000000002</v>
      </c>
      <c r="Y383" s="25">
        <f t="shared" si="248"/>
        <v>1.8</v>
      </c>
      <c r="Z383" s="25">
        <f t="shared" si="249"/>
        <v>2.7</v>
      </c>
      <c r="AA383" s="25">
        <f t="shared" si="250"/>
        <v>0</v>
      </c>
      <c r="AB383" s="25">
        <f t="shared" si="251"/>
        <v>5</v>
      </c>
      <c r="AC383" s="25">
        <f t="shared" si="252"/>
        <v>1</v>
      </c>
      <c r="AD383" s="25">
        <f t="shared" si="253"/>
        <v>11</v>
      </c>
      <c r="AE383" s="1"/>
    </row>
    <row r="384" spans="1:31" x14ac:dyDescent="0.25">
      <c r="A384" s="35">
        <v>46254</v>
      </c>
      <c r="B384" s="34" t="s">
        <v>482</v>
      </c>
      <c r="C384" s="34" t="s">
        <v>75</v>
      </c>
      <c r="D384" s="20">
        <v>972</v>
      </c>
      <c r="E384" s="107">
        <f t="shared" si="240"/>
        <v>1</v>
      </c>
      <c r="F384" s="91">
        <v>338.4</v>
      </c>
      <c r="G384" s="68">
        <v>340</v>
      </c>
      <c r="H384" s="73">
        <f t="shared" si="254"/>
        <v>1</v>
      </c>
      <c r="I384" s="84">
        <v>1.89</v>
      </c>
      <c r="J384" s="48">
        <f t="shared" si="265"/>
        <v>1</v>
      </c>
      <c r="K384" s="94">
        <v>2.17</v>
      </c>
      <c r="L384" s="48">
        <f t="shared" si="255"/>
        <v>1</v>
      </c>
      <c r="M384" s="85">
        <v>5</v>
      </c>
      <c r="N384" s="47">
        <f t="shared" ref="N384:N385" si="266">IF(+(IF(M384&lt;AC384,0,IF(M384&gt;AD384,0,1)))=1,1,0)</f>
        <v>1</v>
      </c>
      <c r="O384" s="90"/>
      <c r="P384" s="278">
        <f t="shared" si="262"/>
        <v>1</v>
      </c>
      <c r="T384" s="25" t="str">
        <f t="shared" si="239"/>
        <v>CARIB8</v>
      </c>
      <c r="U384" s="25">
        <f t="shared" si="246"/>
        <v>0</v>
      </c>
      <c r="V384" s="25">
        <f t="shared" si="247"/>
        <v>1080</v>
      </c>
      <c r="W384" s="45">
        <f t="shared" si="263"/>
        <v>307.63636363636357</v>
      </c>
      <c r="X384" s="45">
        <f t="shared" si="264"/>
        <v>372.24</v>
      </c>
      <c r="Y384" s="25">
        <f t="shared" si="248"/>
        <v>1.7</v>
      </c>
      <c r="Z384" s="25">
        <f t="shared" si="249"/>
        <v>2.5</v>
      </c>
      <c r="AA384" s="25">
        <f t="shared" si="250"/>
        <v>0</v>
      </c>
      <c r="AB384" s="25">
        <f t="shared" si="251"/>
        <v>5</v>
      </c>
      <c r="AC384" s="25">
        <f t="shared" si="252"/>
        <v>1</v>
      </c>
      <c r="AD384" s="25">
        <f t="shared" si="253"/>
        <v>8</v>
      </c>
      <c r="AE384" s="1"/>
    </row>
    <row r="385" spans="1:31" x14ac:dyDescent="0.25">
      <c r="A385" s="35">
        <v>46254</v>
      </c>
      <c r="B385" s="34" t="s">
        <v>448</v>
      </c>
      <c r="C385" s="34" t="s">
        <v>71</v>
      </c>
      <c r="D385" s="20">
        <v>436</v>
      </c>
      <c r="E385" s="107">
        <f t="shared" si="240"/>
        <v>1</v>
      </c>
      <c r="F385" s="91">
        <v>169.2</v>
      </c>
      <c r="G385" s="68">
        <v>173</v>
      </c>
      <c r="H385" s="73">
        <f t="shared" si="254"/>
        <v>1</v>
      </c>
      <c r="I385" s="84">
        <v>1.99</v>
      </c>
      <c r="J385" s="48">
        <f t="shared" si="265"/>
        <v>1</v>
      </c>
      <c r="K385" s="94">
        <v>2</v>
      </c>
      <c r="L385" s="48">
        <f t="shared" si="255"/>
        <v>1</v>
      </c>
      <c r="M385" s="85">
        <v>8</v>
      </c>
      <c r="N385" s="47">
        <f t="shared" si="266"/>
        <v>1</v>
      </c>
      <c r="O385" s="90"/>
      <c r="P385" s="278">
        <f t="shared" si="262"/>
        <v>1</v>
      </c>
      <c r="T385" s="25" t="str">
        <f t="shared" si="239"/>
        <v>CARIB4</v>
      </c>
      <c r="U385" s="25">
        <f t="shared" si="246"/>
        <v>0</v>
      </c>
      <c r="V385" s="25">
        <f t="shared" si="247"/>
        <v>1080</v>
      </c>
      <c r="W385" s="45">
        <f t="shared" si="263"/>
        <v>153.81818181818178</v>
      </c>
      <c r="X385" s="45">
        <f t="shared" si="264"/>
        <v>186.12</v>
      </c>
      <c r="Y385" s="25">
        <f t="shared" si="248"/>
        <v>1.7</v>
      </c>
      <c r="Z385" s="25">
        <f t="shared" si="249"/>
        <v>2.5</v>
      </c>
      <c r="AA385" s="25">
        <f t="shared" si="250"/>
        <v>0</v>
      </c>
      <c r="AB385" s="25">
        <f t="shared" si="251"/>
        <v>5</v>
      </c>
      <c r="AC385" s="25">
        <f t="shared" si="252"/>
        <v>1</v>
      </c>
      <c r="AD385" s="25">
        <f t="shared" si="253"/>
        <v>8</v>
      </c>
      <c r="AE385" s="1"/>
    </row>
    <row r="386" spans="1:31" x14ac:dyDescent="0.25">
      <c r="A386" s="35">
        <v>46255</v>
      </c>
      <c r="B386" s="34" t="s">
        <v>450</v>
      </c>
      <c r="C386" s="34" t="s">
        <v>71</v>
      </c>
      <c r="D386" s="20">
        <v>339</v>
      </c>
      <c r="E386" s="107">
        <f t="shared" si="240"/>
        <v>1</v>
      </c>
      <c r="F386" s="91">
        <v>169.2</v>
      </c>
      <c r="G386" s="68">
        <v>168</v>
      </c>
      <c r="H386" s="73">
        <f t="shared" si="254"/>
        <v>1</v>
      </c>
      <c r="I386" s="84">
        <v>2.4900000000000002</v>
      </c>
      <c r="J386" s="48">
        <f t="shared" si="265"/>
        <v>1</v>
      </c>
      <c r="K386" s="94">
        <v>2</v>
      </c>
      <c r="L386" s="48">
        <f t="shared" si="255"/>
        <v>1</v>
      </c>
      <c r="M386" s="85"/>
      <c r="N386" s="47"/>
      <c r="O386" s="90"/>
      <c r="P386" s="278"/>
      <c r="T386" s="25" t="str">
        <f t="shared" si="239"/>
        <v>CARIB4</v>
      </c>
      <c r="U386" s="25">
        <f t="shared" si="246"/>
        <v>0</v>
      </c>
      <c r="V386" s="25">
        <f t="shared" si="247"/>
        <v>1080</v>
      </c>
      <c r="W386" s="45">
        <f t="shared" si="263"/>
        <v>153.81818181818178</v>
      </c>
      <c r="X386" s="45">
        <f t="shared" si="264"/>
        <v>186.12</v>
      </c>
      <c r="Y386" s="25">
        <f t="shared" si="248"/>
        <v>1.7</v>
      </c>
      <c r="Z386" s="25">
        <f t="shared" si="249"/>
        <v>2.5</v>
      </c>
      <c r="AA386" s="25">
        <f t="shared" si="250"/>
        <v>0</v>
      </c>
      <c r="AB386" s="25">
        <f t="shared" si="251"/>
        <v>5</v>
      </c>
      <c r="AC386" s="25">
        <f t="shared" si="252"/>
        <v>1</v>
      </c>
      <c r="AD386" s="25">
        <f t="shared" si="253"/>
        <v>8</v>
      </c>
      <c r="AE386" s="1"/>
    </row>
    <row r="387" spans="1:31" x14ac:dyDescent="0.25">
      <c r="A387" s="35">
        <v>46256</v>
      </c>
      <c r="B387" s="34" t="s">
        <v>483</v>
      </c>
      <c r="C387" s="34" t="s">
        <v>75</v>
      </c>
      <c r="D387" s="20">
        <v>1017</v>
      </c>
      <c r="E387" s="107">
        <f t="shared" si="240"/>
        <v>1</v>
      </c>
      <c r="F387" s="91">
        <v>338.4</v>
      </c>
      <c r="G387" s="68">
        <v>340</v>
      </c>
      <c r="H387" s="73">
        <f t="shared" si="254"/>
        <v>1</v>
      </c>
      <c r="I387" s="84">
        <v>1.93</v>
      </c>
      <c r="J387" s="48">
        <f t="shared" si="265"/>
        <v>1</v>
      </c>
      <c r="K387" s="94">
        <v>2.17</v>
      </c>
      <c r="L387" s="48">
        <f t="shared" si="255"/>
        <v>1</v>
      </c>
      <c r="M387" s="85">
        <v>7</v>
      </c>
      <c r="N387" s="47">
        <f t="shared" ref="N387" si="267">IF(+(IF(M387&lt;AC387,0,IF(M387&gt;AD387,0,1)))=1,1,0)</f>
        <v>1</v>
      </c>
      <c r="O387" s="90"/>
      <c r="P387" s="278">
        <f t="shared" si="262"/>
        <v>1</v>
      </c>
      <c r="T387" s="25" t="str">
        <f t="shared" si="239"/>
        <v>CARIB8</v>
      </c>
      <c r="U387" s="25">
        <f t="shared" si="246"/>
        <v>0</v>
      </c>
      <c r="V387" s="25">
        <f t="shared" si="247"/>
        <v>1080</v>
      </c>
      <c r="W387" s="45">
        <f t="shared" si="263"/>
        <v>307.63636363636357</v>
      </c>
      <c r="X387" s="45">
        <f t="shared" si="264"/>
        <v>372.24</v>
      </c>
      <c r="Y387" s="25">
        <f t="shared" si="248"/>
        <v>1.7</v>
      </c>
      <c r="Z387" s="25">
        <f t="shared" si="249"/>
        <v>2.5</v>
      </c>
      <c r="AA387" s="25">
        <f t="shared" si="250"/>
        <v>0</v>
      </c>
      <c r="AB387" s="25">
        <f t="shared" si="251"/>
        <v>5</v>
      </c>
      <c r="AC387" s="25">
        <f t="shared" si="252"/>
        <v>1</v>
      </c>
      <c r="AD387" s="25">
        <f t="shared" si="253"/>
        <v>8</v>
      </c>
      <c r="AE387" s="1"/>
    </row>
    <row r="388" spans="1:31" x14ac:dyDescent="0.25">
      <c r="A388" s="35">
        <v>46258</v>
      </c>
      <c r="B388" s="34" t="s">
        <v>443</v>
      </c>
      <c r="C388" s="34" t="s">
        <v>75</v>
      </c>
      <c r="D388" s="20">
        <v>955</v>
      </c>
      <c r="E388" s="107">
        <f t="shared" si="240"/>
        <v>1</v>
      </c>
      <c r="F388" s="91">
        <v>351.2</v>
      </c>
      <c r="G388" s="68">
        <v>352</v>
      </c>
      <c r="H388" s="73">
        <f t="shared" si="254"/>
        <v>1</v>
      </c>
      <c r="I388" s="84">
        <v>1.62</v>
      </c>
      <c r="J388" s="48">
        <f t="shared" ref="J388:J392" si="268">IF(+(IF(I388&lt;Y388,0,IF(I388&gt;Z388,0,1)))=1,1,0)</f>
        <v>0</v>
      </c>
      <c r="K388" s="94">
        <v>2.2000000000000002</v>
      </c>
      <c r="L388" s="48">
        <f t="shared" si="255"/>
        <v>1</v>
      </c>
      <c r="M388" s="85"/>
      <c r="N388" s="47"/>
      <c r="O388" s="90"/>
      <c r="P388" s="278"/>
      <c r="T388" s="25" t="str">
        <f t="shared" si="239"/>
        <v>CARIB8</v>
      </c>
      <c r="U388" s="25">
        <f t="shared" si="246"/>
        <v>0</v>
      </c>
      <c r="V388" s="25">
        <f t="shared" si="247"/>
        <v>1080</v>
      </c>
      <c r="W388" s="45">
        <f t="shared" si="263"/>
        <v>319.27272727272725</v>
      </c>
      <c r="X388" s="45">
        <f t="shared" si="264"/>
        <v>386.32</v>
      </c>
      <c r="Y388" s="25">
        <f t="shared" si="248"/>
        <v>1.7</v>
      </c>
      <c r="Z388" s="25">
        <f t="shared" si="249"/>
        <v>2.5</v>
      </c>
      <c r="AA388" s="25">
        <f t="shared" si="250"/>
        <v>0</v>
      </c>
      <c r="AB388" s="25">
        <f t="shared" si="251"/>
        <v>5</v>
      </c>
      <c r="AC388" s="25">
        <f t="shared" si="252"/>
        <v>1</v>
      </c>
      <c r="AD388" s="25">
        <f t="shared" si="253"/>
        <v>8</v>
      </c>
      <c r="AE388" s="1"/>
    </row>
    <row r="389" spans="1:31" x14ac:dyDescent="0.25">
      <c r="A389" s="35">
        <v>46259</v>
      </c>
      <c r="B389" s="34" t="s">
        <v>449</v>
      </c>
      <c r="C389" s="34" t="s">
        <v>71</v>
      </c>
      <c r="D389" s="20">
        <v>646</v>
      </c>
      <c r="E389" s="107">
        <f t="shared" si="240"/>
        <v>1</v>
      </c>
      <c r="F389" s="91">
        <v>175.6</v>
      </c>
      <c r="G389" s="68">
        <v>177</v>
      </c>
      <c r="H389" s="73">
        <f t="shared" si="254"/>
        <v>1</v>
      </c>
      <c r="I389" s="84">
        <v>1.7</v>
      </c>
      <c r="J389" s="48">
        <f t="shared" si="268"/>
        <v>1</v>
      </c>
      <c r="K389" s="94">
        <v>2.2000000000000002</v>
      </c>
      <c r="L389" s="48">
        <f t="shared" si="255"/>
        <v>1</v>
      </c>
      <c r="M389" s="85"/>
      <c r="N389" s="47"/>
      <c r="O389" s="90"/>
      <c r="P389" s="278"/>
      <c r="T389" s="25" t="str">
        <f t="shared" si="239"/>
        <v>CARIB4</v>
      </c>
      <c r="U389" s="25">
        <f t="shared" si="246"/>
        <v>0</v>
      </c>
      <c r="V389" s="25">
        <f t="shared" si="247"/>
        <v>1080</v>
      </c>
      <c r="W389" s="45">
        <f t="shared" si="263"/>
        <v>159.63636363636363</v>
      </c>
      <c r="X389" s="45">
        <f t="shared" si="264"/>
        <v>193.16</v>
      </c>
      <c r="Y389" s="25">
        <f t="shared" si="248"/>
        <v>1.7</v>
      </c>
      <c r="Z389" s="25">
        <f t="shared" si="249"/>
        <v>2.5</v>
      </c>
      <c r="AA389" s="25">
        <f t="shared" si="250"/>
        <v>0</v>
      </c>
      <c r="AB389" s="25">
        <f t="shared" si="251"/>
        <v>5</v>
      </c>
      <c r="AC389" s="25">
        <f t="shared" si="252"/>
        <v>1</v>
      </c>
      <c r="AD389" s="25">
        <f t="shared" si="253"/>
        <v>8</v>
      </c>
      <c r="AE389" s="1"/>
    </row>
    <row r="390" spans="1:31" x14ac:dyDescent="0.25">
      <c r="A390" s="35">
        <v>46259</v>
      </c>
      <c r="B390" s="34" t="s">
        <v>441</v>
      </c>
      <c r="C390" s="34" t="s">
        <v>71</v>
      </c>
      <c r="D390" s="20">
        <v>441</v>
      </c>
      <c r="E390" s="107">
        <f t="shared" si="240"/>
        <v>1</v>
      </c>
      <c r="F390" s="91">
        <v>175.6</v>
      </c>
      <c r="G390" s="68">
        <v>176.5</v>
      </c>
      <c r="H390" s="73">
        <f t="shared" si="254"/>
        <v>1</v>
      </c>
      <c r="I390" s="84">
        <v>1.64</v>
      </c>
      <c r="J390" s="48">
        <f t="shared" si="268"/>
        <v>0</v>
      </c>
      <c r="K390" s="94">
        <v>2.2000000000000002</v>
      </c>
      <c r="L390" s="48">
        <f t="shared" si="255"/>
        <v>1</v>
      </c>
      <c r="M390" s="85"/>
      <c r="N390" s="47"/>
      <c r="O390" s="90"/>
      <c r="P390" s="278"/>
      <c r="T390" s="25" t="str">
        <f t="shared" si="239"/>
        <v>CARIB4</v>
      </c>
      <c r="U390" s="25">
        <f t="shared" si="246"/>
        <v>0</v>
      </c>
      <c r="V390" s="25">
        <f t="shared" si="247"/>
        <v>1080</v>
      </c>
      <c r="W390" s="45">
        <f t="shared" si="263"/>
        <v>159.63636363636363</v>
      </c>
      <c r="X390" s="45">
        <f t="shared" si="264"/>
        <v>193.16</v>
      </c>
      <c r="Y390" s="25">
        <f t="shared" si="248"/>
        <v>1.7</v>
      </c>
      <c r="Z390" s="25">
        <f t="shared" si="249"/>
        <v>2.5</v>
      </c>
      <c r="AA390" s="25">
        <f t="shared" si="250"/>
        <v>0</v>
      </c>
      <c r="AB390" s="25">
        <f t="shared" si="251"/>
        <v>5</v>
      </c>
      <c r="AC390" s="25">
        <f t="shared" si="252"/>
        <v>1</v>
      </c>
      <c r="AD390" s="25">
        <f t="shared" si="253"/>
        <v>8</v>
      </c>
      <c r="AE390" s="1"/>
    </row>
    <row r="391" spans="1:31" x14ac:dyDescent="0.25">
      <c r="A391" s="35">
        <v>46260</v>
      </c>
      <c r="B391" s="34" t="s">
        <v>453</v>
      </c>
      <c r="C391" s="34" t="s">
        <v>71</v>
      </c>
      <c r="D391" s="20">
        <v>564</v>
      </c>
      <c r="E391" s="107">
        <f t="shared" si="240"/>
        <v>1</v>
      </c>
      <c r="F391" s="91">
        <v>190.4</v>
      </c>
      <c r="G391" s="68">
        <v>191</v>
      </c>
      <c r="H391" s="73">
        <f t="shared" si="254"/>
        <v>1</v>
      </c>
      <c r="I391" s="84">
        <v>1.95</v>
      </c>
      <c r="J391" s="48">
        <f t="shared" si="268"/>
        <v>1</v>
      </c>
      <c r="K391" s="346"/>
      <c r="L391" s="48"/>
      <c r="M391" s="85"/>
      <c r="N391" s="47"/>
      <c r="O391" s="90"/>
      <c r="P391" s="278"/>
      <c r="T391" s="25" t="str">
        <f t="shared" si="239"/>
        <v>CARIB4</v>
      </c>
      <c r="U391" s="25">
        <f t="shared" si="246"/>
        <v>0</v>
      </c>
      <c r="V391" s="25">
        <f t="shared" si="247"/>
        <v>1080</v>
      </c>
      <c r="W391" s="45">
        <f t="shared" si="263"/>
        <v>173.09090909090909</v>
      </c>
      <c r="X391" s="45">
        <f t="shared" si="264"/>
        <v>209.44000000000003</v>
      </c>
      <c r="Y391" s="25">
        <f t="shared" si="248"/>
        <v>1.7</v>
      </c>
      <c r="Z391" s="25">
        <f t="shared" si="249"/>
        <v>2.5</v>
      </c>
      <c r="AA391" s="25">
        <f t="shared" si="250"/>
        <v>0</v>
      </c>
      <c r="AB391" s="25">
        <f t="shared" si="251"/>
        <v>5</v>
      </c>
      <c r="AC391" s="25">
        <f t="shared" si="252"/>
        <v>1</v>
      </c>
      <c r="AD391" s="25">
        <f t="shared" si="253"/>
        <v>8</v>
      </c>
      <c r="AE391" s="1"/>
    </row>
    <row r="392" spans="1:31" x14ac:dyDescent="0.25">
      <c r="A392" s="35">
        <v>46261</v>
      </c>
      <c r="B392" s="34" t="s">
        <v>444</v>
      </c>
      <c r="C392" s="34" t="s">
        <v>75</v>
      </c>
      <c r="D392" s="20">
        <v>991</v>
      </c>
      <c r="E392" s="107">
        <f t="shared" si="240"/>
        <v>1</v>
      </c>
      <c r="F392" s="91">
        <v>507.2</v>
      </c>
      <c r="G392" s="68">
        <v>470</v>
      </c>
      <c r="H392" s="73">
        <f t="shared" si="254"/>
        <v>1</v>
      </c>
      <c r="I392" s="84">
        <v>2.4900000000000002</v>
      </c>
      <c r="J392" s="48">
        <f t="shared" si="268"/>
        <v>1</v>
      </c>
      <c r="K392" s="94">
        <v>3.8</v>
      </c>
      <c r="L392" s="48">
        <f t="shared" si="255"/>
        <v>1</v>
      </c>
      <c r="M392" s="85"/>
      <c r="N392" s="47"/>
      <c r="O392" s="90"/>
      <c r="P392" s="278"/>
      <c r="T392" s="25" t="str">
        <f t="shared" si="239"/>
        <v>CARIB8</v>
      </c>
      <c r="U392" s="25">
        <f t="shared" si="246"/>
        <v>0</v>
      </c>
      <c r="V392" s="25">
        <f t="shared" si="247"/>
        <v>1080</v>
      </c>
      <c r="W392" s="45">
        <f t="shared" si="263"/>
        <v>461.09090909090907</v>
      </c>
      <c r="X392" s="45">
        <f t="shared" si="264"/>
        <v>557.92000000000007</v>
      </c>
      <c r="Y392" s="25">
        <f t="shared" si="248"/>
        <v>1.7</v>
      </c>
      <c r="Z392" s="25">
        <f t="shared" si="249"/>
        <v>2.5</v>
      </c>
      <c r="AA392" s="25">
        <f t="shared" si="250"/>
        <v>0</v>
      </c>
      <c r="AB392" s="25">
        <f t="shared" si="251"/>
        <v>5</v>
      </c>
      <c r="AC392" s="25">
        <f t="shared" si="252"/>
        <v>1</v>
      </c>
      <c r="AD392" s="25">
        <f t="shared" si="253"/>
        <v>8</v>
      </c>
      <c r="AE392" s="1"/>
    </row>
    <row r="393" spans="1:31" x14ac:dyDescent="0.25">
      <c r="A393" s="35">
        <v>46262</v>
      </c>
      <c r="B393" s="34" t="s">
        <v>438</v>
      </c>
      <c r="C393" s="34" t="s">
        <v>83</v>
      </c>
      <c r="D393" s="20">
        <v>1014</v>
      </c>
      <c r="E393" s="107">
        <f t="shared" si="240"/>
        <v>1</v>
      </c>
      <c r="F393" s="91">
        <v>456.8</v>
      </c>
      <c r="G393" s="68">
        <v>457</v>
      </c>
      <c r="H393" s="73">
        <f t="shared" si="254"/>
        <v>1</v>
      </c>
      <c r="I393" s="84"/>
      <c r="J393" s="48"/>
      <c r="K393" s="346"/>
      <c r="L393" s="48"/>
      <c r="M393" s="85"/>
      <c r="N393" s="47"/>
      <c r="O393" s="90"/>
      <c r="P393" s="278"/>
      <c r="T393" s="25" t="str">
        <f t="shared" si="239"/>
        <v>STAG8</v>
      </c>
      <c r="U393" s="25">
        <f t="shared" si="246"/>
        <v>0</v>
      </c>
      <c r="V393" s="25">
        <f t="shared" si="247"/>
        <v>1080</v>
      </c>
      <c r="W393" s="45">
        <f t="shared" si="263"/>
        <v>415.27272727272725</v>
      </c>
      <c r="X393" s="45">
        <f t="shared" si="264"/>
        <v>502.48000000000008</v>
      </c>
      <c r="Y393" s="25">
        <f t="shared" si="248"/>
        <v>1.8</v>
      </c>
      <c r="Z393" s="25">
        <f t="shared" si="249"/>
        <v>2.7</v>
      </c>
      <c r="AA393" s="25">
        <f t="shared" si="250"/>
        <v>0</v>
      </c>
      <c r="AB393" s="25">
        <f t="shared" si="251"/>
        <v>5</v>
      </c>
      <c r="AC393" s="25">
        <f t="shared" si="252"/>
        <v>1</v>
      </c>
      <c r="AD393" s="25">
        <f t="shared" si="253"/>
        <v>11</v>
      </c>
      <c r="AE393" s="1"/>
    </row>
    <row r="394" spans="1:31" x14ac:dyDescent="0.25">
      <c r="A394" s="35">
        <v>46265</v>
      </c>
      <c r="B394" s="34" t="s">
        <v>447</v>
      </c>
      <c r="C394" s="34" t="s">
        <v>69</v>
      </c>
      <c r="D394" s="20">
        <v>224</v>
      </c>
      <c r="E394" s="107">
        <f t="shared" si="240"/>
        <v>1</v>
      </c>
      <c r="F394" s="91">
        <v>87.8</v>
      </c>
      <c r="G394" s="68">
        <v>90</v>
      </c>
      <c r="H394" s="73">
        <f t="shared" si="254"/>
        <v>1</v>
      </c>
      <c r="I394" s="84"/>
      <c r="J394" s="48"/>
      <c r="K394" s="346"/>
      <c r="L394" s="48"/>
      <c r="M394" s="85"/>
      <c r="N394" s="47"/>
      <c r="O394" s="90"/>
      <c r="P394" s="278"/>
      <c r="T394" s="25" t="str">
        <f t="shared" si="239"/>
        <v>CARIB2</v>
      </c>
      <c r="U394" s="25">
        <f t="shared" si="246"/>
        <v>0</v>
      </c>
      <c r="V394" s="25">
        <f t="shared" si="247"/>
        <v>1080</v>
      </c>
      <c r="W394" s="45">
        <f t="shared" si="263"/>
        <v>79.818181818181813</v>
      </c>
      <c r="X394" s="45">
        <f t="shared" si="264"/>
        <v>96.58</v>
      </c>
      <c r="Y394" s="25">
        <f t="shared" si="248"/>
        <v>1.7</v>
      </c>
      <c r="Z394" s="25">
        <f t="shared" si="249"/>
        <v>2.5</v>
      </c>
      <c r="AA394" s="25">
        <f t="shared" si="250"/>
        <v>0</v>
      </c>
      <c r="AB394" s="25">
        <f t="shared" si="251"/>
        <v>5</v>
      </c>
      <c r="AC394" s="25">
        <f t="shared" si="252"/>
        <v>1</v>
      </c>
      <c r="AD394" s="25">
        <f t="shared" si="253"/>
        <v>8</v>
      </c>
      <c r="AE394" s="1"/>
    </row>
    <row r="395" spans="1:31" hidden="1" x14ac:dyDescent="0.25">
      <c r="A395" s="35"/>
      <c r="B395" s="34"/>
      <c r="C395" s="34"/>
      <c r="D395" s="20"/>
      <c r="E395" s="107"/>
      <c r="F395" s="91"/>
      <c r="G395" s="68"/>
      <c r="H395" s="73"/>
      <c r="I395" s="84"/>
      <c r="J395" s="48"/>
      <c r="K395" s="94"/>
      <c r="L395" s="48"/>
      <c r="M395" s="85"/>
      <c r="N395" s="47"/>
      <c r="O395" s="90"/>
      <c r="P395" s="278"/>
      <c r="T395" s="25" t="str">
        <f t="shared" si="239"/>
        <v/>
      </c>
      <c r="U395" s="25" t="e">
        <f t="shared" si="246"/>
        <v>#N/A</v>
      </c>
      <c r="V395" s="25" t="e">
        <f t="shared" si="247"/>
        <v>#N/A</v>
      </c>
      <c r="W395" s="45">
        <f t="shared" si="263"/>
        <v>0</v>
      </c>
      <c r="X395" s="45">
        <f t="shared" si="264"/>
        <v>0</v>
      </c>
      <c r="Y395" s="25" t="e">
        <f t="shared" si="248"/>
        <v>#N/A</v>
      </c>
      <c r="Z395" s="25" t="e">
        <f t="shared" si="249"/>
        <v>#N/A</v>
      </c>
      <c r="AA395" s="25" t="e">
        <f t="shared" si="250"/>
        <v>#N/A</v>
      </c>
      <c r="AB395" s="25" t="e">
        <f t="shared" si="251"/>
        <v>#N/A</v>
      </c>
      <c r="AC395" s="25" t="e">
        <f t="shared" si="252"/>
        <v>#N/A</v>
      </c>
      <c r="AD395" s="25" t="e">
        <f t="shared" si="253"/>
        <v>#N/A</v>
      </c>
      <c r="AE395" s="1"/>
    </row>
    <row r="396" spans="1:31" hidden="1" x14ac:dyDescent="0.25">
      <c r="A396" s="35"/>
      <c r="B396" s="34"/>
      <c r="C396" s="34"/>
      <c r="D396" s="20"/>
      <c r="E396" s="107"/>
      <c r="F396" s="91"/>
      <c r="G396" s="68"/>
      <c r="H396" s="73"/>
      <c r="I396" s="84"/>
      <c r="J396" s="48"/>
      <c r="K396" s="94"/>
      <c r="L396" s="48"/>
      <c r="M396" s="85"/>
      <c r="N396" s="47"/>
      <c r="O396" s="90"/>
      <c r="P396" s="278"/>
      <c r="T396" s="25" t="str">
        <f t="shared" si="239"/>
        <v/>
      </c>
      <c r="U396" s="25" t="e">
        <f t="shared" si="246"/>
        <v>#N/A</v>
      </c>
      <c r="V396" s="25" t="e">
        <f t="shared" si="247"/>
        <v>#N/A</v>
      </c>
      <c r="W396" s="45">
        <f t="shared" si="263"/>
        <v>0</v>
      </c>
      <c r="X396" s="45">
        <f t="shared" si="264"/>
        <v>0</v>
      </c>
      <c r="Y396" s="25" t="e">
        <f t="shared" si="248"/>
        <v>#N/A</v>
      </c>
      <c r="Z396" s="25" t="e">
        <f t="shared" si="249"/>
        <v>#N/A</v>
      </c>
      <c r="AA396" s="25" t="e">
        <f t="shared" si="250"/>
        <v>#N/A</v>
      </c>
      <c r="AB396" s="25" t="e">
        <f t="shared" si="251"/>
        <v>#N/A</v>
      </c>
      <c r="AC396" s="25" t="e">
        <f t="shared" si="252"/>
        <v>#N/A</v>
      </c>
      <c r="AD396" s="25" t="e">
        <f t="shared" si="253"/>
        <v>#N/A</v>
      </c>
      <c r="AE396" s="1"/>
    </row>
    <row r="397" spans="1:31" hidden="1" x14ac:dyDescent="0.25">
      <c r="A397" s="35"/>
      <c r="B397" s="34"/>
      <c r="C397" s="34"/>
      <c r="D397" s="20"/>
      <c r="E397" s="107"/>
      <c r="F397" s="91"/>
      <c r="G397" s="68"/>
      <c r="H397" s="73"/>
      <c r="I397" s="84"/>
      <c r="J397" s="48"/>
      <c r="K397" s="94"/>
      <c r="L397" s="48"/>
      <c r="M397" s="85"/>
      <c r="N397" s="47"/>
      <c r="O397" s="90"/>
      <c r="P397" s="278"/>
      <c r="T397" s="25" t="str">
        <f t="shared" si="239"/>
        <v/>
      </c>
      <c r="U397" s="25" t="e">
        <f t="shared" si="246"/>
        <v>#N/A</v>
      </c>
      <c r="V397" s="25" t="e">
        <f t="shared" si="247"/>
        <v>#N/A</v>
      </c>
      <c r="W397" s="45">
        <f t="shared" si="263"/>
        <v>0</v>
      </c>
      <c r="X397" s="45">
        <f t="shared" si="264"/>
        <v>0</v>
      </c>
      <c r="Y397" s="25" t="e">
        <f t="shared" si="248"/>
        <v>#N/A</v>
      </c>
      <c r="Z397" s="25" t="e">
        <f t="shared" si="249"/>
        <v>#N/A</v>
      </c>
      <c r="AA397" s="25" t="e">
        <f t="shared" si="250"/>
        <v>#N/A</v>
      </c>
      <c r="AB397" s="25" t="e">
        <f t="shared" si="251"/>
        <v>#N/A</v>
      </c>
      <c r="AC397" s="25" t="e">
        <f t="shared" si="252"/>
        <v>#N/A</v>
      </c>
      <c r="AD397" s="25" t="e">
        <f t="shared" si="253"/>
        <v>#N/A</v>
      </c>
      <c r="AE397" s="1"/>
    </row>
    <row r="398" spans="1:31" hidden="1" x14ac:dyDescent="0.25">
      <c r="A398" s="35"/>
      <c r="B398" s="34"/>
      <c r="C398" s="34"/>
      <c r="D398" s="20"/>
      <c r="E398" s="107"/>
      <c r="F398" s="91"/>
      <c r="G398" s="68"/>
      <c r="H398" s="73"/>
      <c r="I398" s="84"/>
      <c r="J398" s="48"/>
      <c r="K398" s="94"/>
      <c r="L398" s="48"/>
      <c r="M398" s="85"/>
      <c r="N398" s="47"/>
      <c r="O398" s="90"/>
      <c r="P398" s="278"/>
      <c r="T398" s="25" t="str">
        <f t="shared" si="239"/>
        <v/>
      </c>
      <c r="U398" s="25" t="e">
        <f t="shared" si="246"/>
        <v>#N/A</v>
      </c>
      <c r="V398" s="25" t="e">
        <f t="shared" si="247"/>
        <v>#N/A</v>
      </c>
      <c r="W398" s="45">
        <f t="shared" si="263"/>
        <v>0</v>
      </c>
      <c r="X398" s="45">
        <f t="shared" si="264"/>
        <v>0</v>
      </c>
      <c r="Y398" s="25" t="e">
        <f t="shared" si="248"/>
        <v>#N/A</v>
      </c>
      <c r="Z398" s="25" t="e">
        <f t="shared" si="249"/>
        <v>#N/A</v>
      </c>
      <c r="AA398" s="25" t="e">
        <f t="shared" si="250"/>
        <v>#N/A</v>
      </c>
      <c r="AB398" s="25" t="e">
        <f t="shared" si="251"/>
        <v>#N/A</v>
      </c>
      <c r="AC398" s="25" t="e">
        <f t="shared" si="252"/>
        <v>#N/A</v>
      </c>
      <c r="AD398" s="25" t="e">
        <f t="shared" si="253"/>
        <v>#N/A</v>
      </c>
      <c r="AE398" s="1"/>
    </row>
    <row r="399" spans="1:31" hidden="1" x14ac:dyDescent="0.25">
      <c r="A399" s="35"/>
      <c r="B399" s="34"/>
      <c r="C399" s="34"/>
      <c r="D399" s="20"/>
      <c r="E399" s="107"/>
      <c r="F399" s="91"/>
      <c r="G399" s="68"/>
      <c r="H399" s="73"/>
      <c r="I399" s="84"/>
      <c r="J399" s="48"/>
      <c r="K399" s="94"/>
      <c r="L399" s="48"/>
      <c r="M399" s="85"/>
      <c r="N399" s="47"/>
      <c r="O399" s="90"/>
      <c r="P399" s="278"/>
      <c r="T399" s="25" t="str">
        <f t="shared" si="239"/>
        <v/>
      </c>
      <c r="U399" s="25" t="e">
        <f t="shared" si="246"/>
        <v>#N/A</v>
      </c>
      <c r="V399" s="25" t="e">
        <f t="shared" si="247"/>
        <v>#N/A</v>
      </c>
      <c r="W399" s="45">
        <f t="shared" si="263"/>
        <v>0</v>
      </c>
      <c r="X399" s="45">
        <f t="shared" si="264"/>
        <v>0</v>
      </c>
      <c r="Y399" s="25" t="e">
        <f t="shared" si="248"/>
        <v>#N/A</v>
      </c>
      <c r="Z399" s="25" t="e">
        <f t="shared" si="249"/>
        <v>#N/A</v>
      </c>
      <c r="AA399" s="25" t="e">
        <f t="shared" si="250"/>
        <v>#N/A</v>
      </c>
      <c r="AB399" s="25" t="e">
        <f t="shared" si="251"/>
        <v>#N/A</v>
      </c>
      <c r="AC399" s="25" t="e">
        <f t="shared" si="252"/>
        <v>#N/A</v>
      </c>
      <c r="AD399" s="25" t="e">
        <f t="shared" si="253"/>
        <v>#N/A</v>
      </c>
      <c r="AE399" s="1"/>
    </row>
    <row r="400" spans="1:31" hidden="1" x14ac:dyDescent="0.25">
      <c r="A400" s="35"/>
      <c r="B400" s="34"/>
      <c r="C400" s="34"/>
      <c r="D400" s="20"/>
      <c r="E400" s="107"/>
      <c r="F400" s="91"/>
      <c r="G400" s="68"/>
      <c r="H400" s="73"/>
      <c r="I400" s="84"/>
      <c r="J400" s="48"/>
      <c r="K400" s="94"/>
      <c r="L400" s="48"/>
      <c r="M400" s="85"/>
      <c r="N400" s="47"/>
      <c r="O400" s="90"/>
      <c r="P400" s="278"/>
      <c r="T400" s="25" t="str">
        <f t="shared" si="239"/>
        <v/>
      </c>
      <c r="U400" s="25" t="e">
        <f t="shared" si="246"/>
        <v>#N/A</v>
      </c>
      <c r="V400" s="25" t="e">
        <f t="shared" si="247"/>
        <v>#N/A</v>
      </c>
      <c r="W400" s="45">
        <f t="shared" si="263"/>
        <v>0</v>
      </c>
      <c r="X400" s="45">
        <f t="shared" si="264"/>
        <v>0</v>
      </c>
      <c r="Y400" s="25" t="e">
        <f t="shared" si="248"/>
        <v>#N/A</v>
      </c>
      <c r="Z400" s="25" t="e">
        <f t="shared" si="249"/>
        <v>#N/A</v>
      </c>
      <c r="AA400" s="25" t="e">
        <f t="shared" si="250"/>
        <v>#N/A</v>
      </c>
      <c r="AB400" s="25" t="e">
        <f t="shared" si="251"/>
        <v>#N/A</v>
      </c>
      <c r="AC400" s="25" t="e">
        <f t="shared" si="252"/>
        <v>#N/A</v>
      </c>
      <c r="AD400" s="25" t="e">
        <f t="shared" si="253"/>
        <v>#N/A</v>
      </c>
      <c r="AE400" s="1"/>
    </row>
    <row r="401" spans="1:31" hidden="1" x14ac:dyDescent="0.25">
      <c r="A401" s="35"/>
      <c r="B401" s="34"/>
      <c r="C401" s="34"/>
      <c r="D401" s="20"/>
      <c r="E401" s="107"/>
      <c r="F401" s="91"/>
      <c r="G401" s="68"/>
      <c r="H401" s="73"/>
      <c r="I401" s="84"/>
      <c r="J401" s="48"/>
      <c r="K401" s="94"/>
      <c r="L401" s="48"/>
      <c r="M401" s="85"/>
      <c r="N401" s="47"/>
      <c r="O401" s="90"/>
      <c r="P401" s="278"/>
      <c r="T401" s="25" t="str">
        <f t="shared" si="239"/>
        <v/>
      </c>
      <c r="U401" s="25" t="e">
        <f t="shared" si="246"/>
        <v>#N/A</v>
      </c>
      <c r="V401" s="25" t="e">
        <f t="shared" si="247"/>
        <v>#N/A</v>
      </c>
      <c r="W401" s="45">
        <f t="shared" si="263"/>
        <v>0</v>
      </c>
      <c r="X401" s="45">
        <f t="shared" si="264"/>
        <v>0</v>
      </c>
      <c r="Y401" s="25" t="e">
        <f t="shared" si="248"/>
        <v>#N/A</v>
      </c>
      <c r="Z401" s="25" t="e">
        <f t="shared" si="249"/>
        <v>#N/A</v>
      </c>
      <c r="AA401" s="25" t="e">
        <f t="shared" si="250"/>
        <v>#N/A</v>
      </c>
      <c r="AB401" s="25" t="e">
        <f t="shared" si="251"/>
        <v>#N/A</v>
      </c>
      <c r="AC401" s="25" t="e">
        <f t="shared" si="252"/>
        <v>#N/A</v>
      </c>
      <c r="AD401" s="25" t="e">
        <f t="shared" si="253"/>
        <v>#N/A</v>
      </c>
      <c r="AE401" s="1"/>
    </row>
    <row r="402" spans="1:31" hidden="1" x14ac:dyDescent="0.25">
      <c r="A402" s="35"/>
      <c r="B402" s="34"/>
      <c r="C402" s="34"/>
      <c r="D402" s="20"/>
      <c r="E402" s="107"/>
      <c r="F402" s="91"/>
      <c r="G402" s="68"/>
      <c r="H402" s="73"/>
      <c r="I402" s="84"/>
      <c r="J402" s="48"/>
      <c r="K402" s="94"/>
      <c r="L402" s="48"/>
      <c r="M402" s="85"/>
      <c r="N402" s="47"/>
      <c r="O402" s="90"/>
      <c r="P402" s="278"/>
      <c r="T402" s="25" t="str">
        <f t="shared" si="239"/>
        <v/>
      </c>
      <c r="U402" s="25" t="e">
        <f t="shared" si="246"/>
        <v>#N/A</v>
      </c>
      <c r="V402" s="25" t="e">
        <f t="shared" si="247"/>
        <v>#N/A</v>
      </c>
      <c r="W402" s="45">
        <f t="shared" si="263"/>
        <v>0</v>
      </c>
      <c r="X402" s="45">
        <f t="shared" si="264"/>
        <v>0</v>
      </c>
      <c r="Y402" s="25" t="e">
        <f t="shared" si="248"/>
        <v>#N/A</v>
      </c>
      <c r="Z402" s="25" t="e">
        <f t="shared" si="249"/>
        <v>#N/A</v>
      </c>
      <c r="AA402" s="25" t="e">
        <f t="shared" si="250"/>
        <v>#N/A</v>
      </c>
      <c r="AB402" s="25" t="e">
        <f t="shared" si="251"/>
        <v>#N/A</v>
      </c>
      <c r="AC402" s="25" t="e">
        <f t="shared" si="252"/>
        <v>#N/A</v>
      </c>
      <c r="AD402" s="25" t="e">
        <f t="shared" si="253"/>
        <v>#N/A</v>
      </c>
      <c r="AE402" s="1"/>
    </row>
    <row r="403" spans="1:31" hidden="1" x14ac:dyDescent="0.25">
      <c r="A403" s="35"/>
      <c r="B403" s="34"/>
      <c r="C403" s="34"/>
      <c r="D403" s="20"/>
      <c r="E403" s="107"/>
      <c r="F403" s="91"/>
      <c r="G403" s="68"/>
      <c r="H403" s="73"/>
      <c r="I403" s="84"/>
      <c r="J403" s="48"/>
      <c r="K403" s="94"/>
      <c r="L403" s="48"/>
      <c r="M403" s="85"/>
      <c r="N403" s="47"/>
      <c r="O403" s="90"/>
      <c r="P403" s="278"/>
      <c r="T403" s="25" t="str">
        <f t="shared" si="239"/>
        <v/>
      </c>
      <c r="U403" s="25" t="e">
        <f t="shared" si="246"/>
        <v>#N/A</v>
      </c>
      <c r="V403" s="25" t="e">
        <f t="shared" si="247"/>
        <v>#N/A</v>
      </c>
      <c r="W403" s="45">
        <f t="shared" si="263"/>
        <v>0</v>
      </c>
      <c r="X403" s="45">
        <f t="shared" si="264"/>
        <v>0</v>
      </c>
      <c r="Y403" s="25" t="e">
        <f t="shared" si="248"/>
        <v>#N/A</v>
      </c>
      <c r="Z403" s="25" t="e">
        <f t="shared" si="249"/>
        <v>#N/A</v>
      </c>
      <c r="AA403" s="25" t="e">
        <f t="shared" si="250"/>
        <v>#N/A</v>
      </c>
      <c r="AB403" s="25" t="e">
        <f t="shared" si="251"/>
        <v>#N/A</v>
      </c>
      <c r="AC403" s="25" t="e">
        <f t="shared" si="252"/>
        <v>#N/A</v>
      </c>
      <c r="AD403" s="25" t="e">
        <f t="shared" si="253"/>
        <v>#N/A</v>
      </c>
      <c r="AE403" s="1"/>
    </row>
    <row r="404" spans="1:31" hidden="1" x14ac:dyDescent="0.25">
      <c r="A404" s="35"/>
      <c r="B404" s="34"/>
      <c r="C404" s="34"/>
      <c r="D404" s="20"/>
      <c r="E404" s="107"/>
      <c r="F404" s="91"/>
      <c r="G404" s="68"/>
      <c r="H404" s="73"/>
      <c r="I404" s="84"/>
      <c r="J404" s="48"/>
      <c r="K404" s="94"/>
      <c r="L404" s="48"/>
      <c r="M404" s="85"/>
      <c r="N404" s="47"/>
      <c r="O404" s="90"/>
      <c r="P404" s="278"/>
      <c r="T404" s="25" t="str">
        <f t="shared" si="239"/>
        <v/>
      </c>
      <c r="U404" s="25" t="e">
        <f t="shared" si="246"/>
        <v>#N/A</v>
      </c>
      <c r="V404" s="25" t="e">
        <f t="shared" si="247"/>
        <v>#N/A</v>
      </c>
      <c r="W404" s="45">
        <f t="shared" si="263"/>
        <v>0</v>
      </c>
      <c r="X404" s="45">
        <f t="shared" si="264"/>
        <v>0</v>
      </c>
      <c r="Y404" s="25" t="e">
        <f t="shared" si="248"/>
        <v>#N/A</v>
      </c>
      <c r="Z404" s="25" t="e">
        <f t="shared" si="249"/>
        <v>#N/A</v>
      </c>
      <c r="AA404" s="25" t="e">
        <f t="shared" si="250"/>
        <v>#N/A</v>
      </c>
      <c r="AB404" s="25" t="e">
        <f t="shared" si="251"/>
        <v>#N/A</v>
      </c>
      <c r="AC404" s="25" t="e">
        <f t="shared" si="252"/>
        <v>#N/A</v>
      </c>
      <c r="AD404" s="25" t="e">
        <f t="shared" si="253"/>
        <v>#N/A</v>
      </c>
      <c r="AE404" s="1"/>
    </row>
    <row r="405" spans="1:31" hidden="1" x14ac:dyDescent="0.25">
      <c r="A405" s="35"/>
      <c r="B405" s="34"/>
      <c r="C405" s="34"/>
      <c r="D405" s="20"/>
      <c r="E405" s="107"/>
      <c r="F405" s="91"/>
      <c r="G405" s="68"/>
      <c r="H405" s="73"/>
      <c r="I405" s="84"/>
      <c r="J405" s="48"/>
      <c r="K405" s="94"/>
      <c r="L405" s="48"/>
      <c r="M405" s="85"/>
      <c r="N405" s="47"/>
      <c r="O405" s="90"/>
      <c r="P405" s="278"/>
      <c r="T405" s="25" t="str">
        <f t="shared" si="239"/>
        <v/>
      </c>
      <c r="U405" s="25" t="e">
        <f t="shared" si="246"/>
        <v>#N/A</v>
      </c>
      <c r="V405" s="25" t="e">
        <f t="shared" si="247"/>
        <v>#N/A</v>
      </c>
      <c r="W405" s="45">
        <f t="shared" si="263"/>
        <v>0</v>
      </c>
      <c r="X405" s="45">
        <f t="shared" si="264"/>
        <v>0</v>
      </c>
      <c r="Y405" s="25" t="e">
        <f t="shared" si="248"/>
        <v>#N/A</v>
      </c>
      <c r="Z405" s="25" t="e">
        <f t="shared" si="249"/>
        <v>#N/A</v>
      </c>
      <c r="AA405" s="25" t="e">
        <f t="shared" si="250"/>
        <v>#N/A</v>
      </c>
      <c r="AB405" s="25" t="e">
        <f t="shared" si="251"/>
        <v>#N/A</v>
      </c>
      <c r="AC405" s="25" t="e">
        <f t="shared" si="252"/>
        <v>#N/A</v>
      </c>
      <c r="AD405" s="25" t="e">
        <f t="shared" si="253"/>
        <v>#N/A</v>
      </c>
      <c r="AE405" s="1"/>
    </row>
    <row r="406" spans="1:31" hidden="1" x14ac:dyDescent="0.25">
      <c r="A406" s="35"/>
      <c r="B406" s="34"/>
      <c r="C406" s="34"/>
      <c r="D406" s="20"/>
      <c r="E406" s="107"/>
      <c r="F406" s="91"/>
      <c r="G406" s="68"/>
      <c r="H406" s="73"/>
      <c r="I406" s="84"/>
      <c r="J406" s="48"/>
      <c r="K406" s="94"/>
      <c r="L406" s="48"/>
      <c r="M406" s="85"/>
      <c r="N406" s="47"/>
      <c r="O406" s="90"/>
      <c r="P406" s="278"/>
      <c r="T406" s="25" t="str">
        <f t="shared" si="239"/>
        <v/>
      </c>
      <c r="U406" s="25" t="e">
        <f t="shared" si="246"/>
        <v>#N/A</v>
      </c>
      <c r="V406" s="25" t="e">
        <f t="shared" si="247"/>
        <v>#N/A</v>
      </c>
      <c r="W406" s="45">
        <f t="shared" si="263"/>
        <v>0</v>
      </c>
      <c r="X406" s="45">
        <f t="shared" si="264"/>
        <v>0</v>
      </c>
      <c r="Y406" s="25" t="e">
        <f t="shared" si="248"/>
        <v>#N/A</v>
      </c>
      <c r="Z406" s="25" t="e">
        <f t="shared" si="249"/>
        <v>#N/A</v>
      </c>
      <c r="AA406" s="25" t="e">
        <f t="shared" si="250"/>
        <v>#N/A</v>
      </c>
      <c r="AB406" s="25" t="e">
        <f t="shared" si="251"/>
        <v>#N/A</v>
      </c>
      <c r="AC406" s="25" t="e">
        <f t="shared" si="252"/>
        <v>#N/A</v>
      </c>
      <c r="AD406" s="25" t="e">
        <f t="shared" si="253"/>
        <v>#N/A</v>
      </c>
      <c r="AE406" s="1"/>
    </row>
    <row r="407" spans="1:31" hidden="1" x14ac:dyDescent="0.25">
      <c r="A407" s="282"/>
      <c r="B407" s="38"/>
      <c r="C407" s="38"/>
      <c r="D407" s="20"/>
      <c r="E407" s="107"/>
      <c r="F407" s="91"/>
      <c r="G407" s="68"/>
      <c r="H407" s="73"/>
      <c r="I407" s="84"/>
      <c r="J407" s="48"/>
      <c r="K407" s="94"/>
      <c r="L407" s="48"/>
      <c r="M407" s="85"/>
      <c r="N407" s="47"/>
      <c r="O407" s="90"/>
      <c r="P407" s="278"/>
      <c r="T407" s="25" t="str">
        <f t="shared" si="239"/>
        <v/>
      </c>
      <c r="U407" s="25" t="e">
        <f t="shared" si="246"/>
        <v>#N/A</v>
      </c>
      <c r="V407" s="25" t="e">
        <f t="shared" si="247"/>
        <v>#N/A</v>
      </c>
      <c r="W407" s="45">
        <f t="shared" si="263"/>
        <v>0</v>
      </c>
      <c r="X407" s="45">
        <f t="shared" si="264"/>
        <v>0</v>
      </c>
      <c r="Y407" s="25" t="e">
        <f t="shared" si="248"/>
        <v>#N/A</v>
      </c>
      <c r="Z407" s="25" t="e">
        <f t="shared" si="249"/>
        <v>#N/A</v>
      </c>
      <c r="AA407" s="25" t="e">
        <f t="shared" si="250"/>
        <v>#N/A</v>
      </c>
      <c r="AB407" s="25" t="e">
        <f t="shared" si="251"/>
        <v>#N/A</v>
      </c>
      <c r="AC407" s="25" t="e">
        <f t="shared" si="252"/>
        <v>#N/A</v>
      </c>
      <c r="AD407" s="25" t="e">
        <f t="shared" si="253"/>
        <v>#N/A</v>
      </c>
      <c r="AE407" s="1"/>
    </row>
    <row r="408" spans="1:31" ht="15.75" thickBot="1" x14ac:dyDescent="0.3">
      <c r="A408" s="40"/>
      <c r="B408" s="39"/>
      <c r="C408" s="38"/>
      <c r="D408" s="20"/>
      <c r="E408" s="107"/>
      <c r="F408" s="91"/>
      <c r="G408" s="68"/>
      <c r="H408" s="73"/>
      <c r="I408" s="84"/>
      <c r="J408" s="48"/>
      <c r="K408" s="94"/>
      <c r="L408" s="48"/>
      <c r="M408" s="85"/>
      <c r="N408" s="47"/>
      <c r="O408" s="90"/>
      <c r="P408" s="278"/>
      <c r="T408" s="25" t="str">
        <f t="shared" si="239"/>
        <v/>
      </c>
      <c r="U408" s="25" t="e">
        <f t="shared" si="246"/>
        <v>#N/A</v>
      </c>
      <c r="V408" s="25" t="e">
        <f t="shared" si="247"/>
        <v>#N/A</v>
      </c>
      <c r="W408" s="45">
        <f t="shared" si="263"/>
        <v>0</v>
      </c>
      <c r="X408" s="45">
        <f t="shared" si="264"/>
        <v>0</v>
      </c>
      <c r="Y408" s="25" t="e">
        <f t="shared" si="248"/>
        <v>#N/A</v>
      </c>
      <c r="Z408" s="25" t="e">
        <f t="shared" si="249"/>
        <v>#N/A</v>
      </c>
      <c r="AA408" s="25" t="e">
        <f t="shared" si="250"/>
        <v>#N/A</v>
      </c>
      <c r="AB408" s="25" t="e">
        <f t="shared" si="251"/>
        <v>#N/A</v>
      </c>
      <c r="AC408" s="25" t="e">
        <f t="shared" si="252"/>
        <v>#N/A</v>
      </c>
      <c r="AD408" s="25" t="e">
        <f t="shared" si="253"/>
        <v>#N/A</v>
      </c>
      <c r="AE408" s="1"/>
    </row>
    <row r="409" spans="1:31" ht="15.75" thickBot="1" x14ac:dyDescent="0.3">
      <c r="C409" s="6">
        <f>COUNTA(C367:C408)</f>
        <v>28</v>
      </c>
      <c r="D409" s="31">
        <f>((COUNTA(D367:D408))-COUNTIF(E367:E408,"&lt;1"))/(COUNTA(D367:D408))</f>
        <v>0.8928571428571429</v>
      </c>
      <c r="G409" s="31">
        <f>((COUNTA(G367:G408))-COUNTIF(H367:H408,"&lt;1"))/(COUNTA(G367:G408))</f>
        <v>1</v>
      </c>
      <c r="I409" s="31">
        <f>((COUNTA(I366:I408))-COUNTIF(J366:J408,"&lt;1"))/(COUNTA(I366:I408))</f>
        <v>0.76923076923076927</v>
      </c>
      <c r="K409" s="31">
        <f>((COUNTA(K367:K408))-COUNTIF(L367:L408,"&lt;1"))/(COUNTA(K367:K408))</f>
        <v>1</v>
      </c>
      <c r="M409" s="31">
        <f>((COUNTA(M366:M408))-COUNTIF(N366:N408,"&lt;1"))/(COUNTA(M366:M408))</f>
        <v>0.7</v>
      </c>
      <c r="P409" s="119">
        <f>AVERAGE(P365:P408)</f>
        <v>0.47619047619047616</v>
      </c>
      <c r="T409" s="25" t="str">
        <f t="shared" si="239"/>
        <v>28</v>
      </c>
      <c r="U409" s="25" t="e">
        <f t="shared" si="246"/>
        <v>#N/A</v>
      </c>
      <c r="V409" s="25" t="e">
        <f t="shared" si="247"/>
        <v>#N/A</v>
      </c>
      <c r="W409" s="45">
        <f t="shared" si="263"/>
        <v>0</v>
      </c>
      <c r="X409" s="45">
        <f t="shared" si="264"/>
        <v>0</v>
      </c>
      <c r="Y409" s="25" t="e">
        <f t="shared" si="248"/>
        <v>#N/A</v>
      </c>
      <c r="Z409" s="25" t="e">
        <f t="shared" si="249"/>
        <v>#N/A</v>
      </c>
      <c r="AA409" s="25" t="e">
        <f t="shared" si="250"/>
        <v>#N/A</v>
      </c>
      <c r="AB409" s="25" t="e">
        <f t="shared" si="251"/>
        <v>#N/A</v>
      </c>
      <c r="AC409" s="25" t="e">
        <f t="shared" si="252"/>
        <v>#N/A</v>
      </c>
      <c r="AD409" s="25" t="e">
        <f t="shared" si="253"/>
        <v>#N/A</v>
      </c>
      <c r="AE409" s="1"/>
    </row>
    <row r="410" spans="1:31" x14ac:dyDescent="0.25">
      <c r="T410" s="25" t="str">
        <f t="shared" si="239"/>
        <v/>
      </c>
      <c r="U410" s="25" t="e">
        <f t="shared" si="246"/>
        <v>#N/A</v>
      </c>
      <c r="V410" s="25" t="e">
        <f t="shared" si="247"/>
        <v>#N/A</v>
      </c>
      <c r="W410" s="45">
        <f t="shared" si="263"/>
        <v>0</v>
      </c>
      <c r="X410" s="45">
        <f t="shared" si="264"/>
        <v>0</v>
      </c>
      <c r="Y410" s="25" t="e">
        <f t="shared" si="248"/>
        <v>#N/A</v>
      </c>
      <c r="Z410" s="25" t="e">
        <f t="shared" si="249"/>
        <v>#N/A</v>
      </c>
      <c r="AA410" s="25" t="e">
        <f t="shared" si="250"/>
        <v>#N/A</v>
      </c>
      <c r="AB410" s="25" t="e">
        <f t="shared" si="251"/>
        <v>#N/A</v>
      </c>
      <c r="AC410" s="25" t="e">
        <f t="shared" si="252"/>
        <v>#N/A</v>
      </c>
      <c r="AD410" s="25" t="e">
        <f t="shared" si="253"/>
        <v>#N/A</v>
      </c>
      <c r="AE410" s="1"/>
    </row>
    <row r="411" spans="1:31" ht="30" x14ac:dyDescent="0.25">
      <c r="A411" s="7" t="s">
        <v>18</v>
      </c>
      <c r="B411" s="7" t="s">
        <v>19</v>
      </c>
      <c r="C411" s="7" t="s">
        <v>29</v>
      </c>
      <c r="D411" s="17" t="s">
        <v>4</v>
      </c>
      <c r="E411" s="70"/>
      <c r="F411" s="232" t="s">
        <v>454</v>
      </c>
      <c r="G411" s="67" t="s">
        <v>101</v>
      </c>
      <c r="H411" s="70"/>
      <c r="I411" s="67" t="s">
        <v>5</v>
      </c>
      <c r="J411" s="70"/>
      <c r="K411" s="67" t="s">
        <v>6</v>
      </c>
      <c r="L411" s="70"/>
      <c r="M411" s="218" t="s">
        <v>7</v>
      </c>
      <c r="N411" s="70"/>
      <c r="O411" s="89" t="s">
        <v>8</v>
      </c>
      <c r="P411" s="9" t="s">
        <v>20</v>
      </c>
      <c r="T411" s="25" t="str">
        <f t="shared" si="239"/>
        <v>Product</v>
      </c>
      <c r="U411" s="25" t="e">
        <f t="shared" si="246"/>
        <v>#N/A</v>
      </c>
      <c r="V411" s="25" t="e">
        <f t="shared" si="247"/>
        <v>#N/A</v>
      </c>
      <c r="W411" s="45" t="e">
        <f t="shared" si="263"/>
        <v>#VALUE!</v>
      </c>
      <c r="X411" s="45" t="e">
        <f t="shared" si="264"/>
        <v>#VALUE!</v>
      </c>
      <c r="Y411" s="25" t="e">
        <f t="shared" si="248"/>
        <v>#N/A</v>
      </c>
      <c r="Z411" s="25" t="e">
        <f t="shared" si="249"/>
        <v>#N/A</v>
      </c>
      <c r="AA411" s="25" t="e">
        <f t="shared" si="250"/>
        <v>#N/A</v>
      </c>
      <c r="AB411" s="25" t="e">
        <f t="shared" si="251"/>
        <v>#N/A</v>
      </c>
      <c r="AC411" s="25" t="e">
        <f t="shared" si="252"/>
        <v>#N/A</v>
      </c>
      <c r="AD411" s="25" t="e">
        <f t="shared" si="253"/>
        <v>#N/A</v>
      </c>
      <c r="AE411" s="1"/>
    </row>
    <row r="412" spans="1:31" x14ac:dyDescent="0.25">
      <c r="A412" s="338">
        <v>46253</v>
      </c>
      <c r="B412" s="339" t="s">
        <v>445</v>
      </c>
      <c r="C412" s="339" t="s">
        <v>77</v>
      </c>
      <c r="D412" s="340">
        <v>197</v>
      </c>
      <c r="E412" s="389">
        <f t="shared" ref="E412:E443" si="269">IF(+(IF(D412&lt;U412,0,IF(D412&gt;V412,0,1)))=1,1,0)</f>
        <v>1</v>
      </c>
      <c r="F412" s="342">
        <v>91.4</v>
      </c>
      <c r="G412" s="345">
        <v>92</v>
      </c>
      <c r="H412" s="390">
        <f t="shared" ref="H412:H420" si="270">IF(+(IF(G412&lt;W412,0,IF(G412&gt;X412,0,1)))=1,1,0)</f>
        <v>1</v>
      </c>
      <c r="I412" s="336">
        <v>2.2000000000000002</v>
      </c>
      <c r="J412" s="343">
        <f t="shared" ref="J412:J423" si="271">IF(+(IF(I412&lt;Y412,0,IF(I412&gt;Z412,0,1)))=1,1,0)</f>
        <v>1</v>
      </c>
      <c r="K412" s="337">
        <v>2.17</v>
      </c>
      <c r="L412" s="343">
        <f t="shared" ref="L412:L413" si="272">IF(+(IF(K412&lt;AA412,0,IF(K412&gt;AB412,0,1)))=1,1,0)</f>
        <v>1</v>
      </c>
      <c r="M412" s="85">
        <v>13</v>
      </c>
      <c r="N412" s="47">
        <f t="shared" ref="N412" si="273">IF(+(IF(M412&lt;AC412,0,IF(M412&gt;AD412,0,1)))=1,1,0)</f>
        <v>0</v>
      </c>
      <c r="O412" s="90"/>
      <c r="P412" s="278">
        <f t="shared" ref="P412" si="274">IF(+(IF(D412&lt;U412,0,IF(D412&gt;V412,0,1)))+(IF(G412&lt;W412,0,IF(G412&gt;X412,0,1)))+(IF(I412&lt;Y412,0,IF(I412&gt;Z412,0,1)))+(IF(K412&lt;AA412,0,IF(K412&gt;AB412,0,1)))+(IF(M412&lt;AC412,0,IF(M412&gt;AD412,0,1)))=5,1,0)</f>
        <v>0</v>
      </c>
      <c r="T412" s="25" t="str">
        <f t="shared" si="239"/>
        <v>STAG2</v>
      </c>
      <c r="U412" s="25">
        <f t="shared" si="246"/>
        <v>0</v>
      </c>
      <c r="V412" s="25">
        <f t="shared" si="247"/>
        <v>1080</v>
      </c>
      <c r="W412" s="45">
        <f t="shared" si="263"/>
        <v>83.090909090909093</v>
      </c>
      <c r="X412" s="45">
        <f t="shared" si="264"/>
        <v>100.54000000000002</v>
      </c>
      <c r="Y412" s="25">
        <f t="shared" si="248"/>
        <v>1.8</v>
      </c>
      <c r="Z412" s="25">
        <f t="shared" si="249"/>
        <v>2.7</v>
      </c>
      <c r="AA412" s="25">
        <f t="shared" si="250"/>
        <v>0</v>
      </c>
      <c r="AB412" s="25">
        <f t="shared" si="251"/>
        <v>5</v>
      </c>
      <c r="AC412" s="25">
        <f t="shared" si="252"/>
        <v>1</v>
      </c>
      <c r="AD412" s="25">
        <f t="shared" si="253"/>
        <v>11</v>
      </c>
      <c r="AE412" s="1"/>
    </row>
    <row r="413" spans="1:31" x14ac:dyDescent="0.25">
      <c r="A413" s="338">
        <v>46255</v>
      </c>
      <c r="B413" s="339" t="s">
        <v>450</v>
      </c>
      <c r="C413" s="339" t="s">
        <v>71</v>
      </c>
      <c r="D413" s="340">
        <v>339</v>
      </c>
      <c r="E413" s="389">
        <f t="shared" si="269"/>
        <v>1</v>
      </c>
      <c r="F413" s="342">
        <v>169.2</v>
      </c>
      <c r="G413" s="345">
        <v>168</v>
      </c>
      <c r="H413" s="390">
        <f t="shared" si="270"/>
        <v>1</v>
      </c>
      <c r="I413" s="336">
        <v>2.4900000000000002</v>
      </c>
      <c r="J413" s="343">
        <f t="shared" si="271"/>
        <v>1</v>
      </c>
      <c r="K413" s="337">
        <v>2</v>
      </c>
      <c r="L413" s="343">
        <f t="shared" si="272"/>
        <v>1</v>
      </c>
      <c r="M413" s="85">
        <v>12</v>
      </c>
      <c r="N413" s="47">
        <f t="shared" ref="N413" si="275">IF(+(IF(M413&lt;AC413,0,IF(M413&gt;AD413,0,1)))=1,1,0)</f>
        <v>0</v>
      </c>
      <c r="O413" s="90"/>
      <c r="P413" s="278">
        <f t="shared" ref="P413" si="276">IF(+(IF(D413&lt;U413,0,IF(D413&gt;V413,0,1)))+(IF(G413&lt;W413,0,IF(G413&gt;X413,0,1)))+(IF(I413&lt;Y413,0,IF(I413&gt;Z413,0,1)))+(IF(K413&lt;AA413,0,IF(K413&gt;AB413,0,1)))+(IF(M413&lt;AC413,0,IF(M413&gt;AD413,0,1)))=5,1,0)</f>
        <v>0</v>
      </c>
      <c r="T413" s="25" t="str">
        <f t="shared" ref="T413:T476" si="277">LEFT(C413,9)</f>
        <v>CARIB4</v>
      </c>
      <c r="U413" s="25">
        <f t="shared" si="246"/>
        <v>0</v>
      </c>
      <c r="V413" s="25">
        <f t="shared" si="247"/>
        <v>1080</v>
      </c>
      <c r="W413" s="45">
        <f t="shared" si="263"/>
        <v>153.81818181818178</v>
      </c>
      <c r="X413" s="45">
        <f t="shared" si="264"/>
        <v>186.12</v>
      </c>
      <c r="Y413" s="25">
        <f t="shared" si="248"/>
        <v>1.7</v>
      </c>
      <c r="Z413" s="25">
        <f t="shared" si="249"/>
        <v>2.5</v>
      </c>
      <c r="AA413" s="25">
        <f t="shared" si="250"/>
        <v>0</v>
      </c>
      <c r="AB413" s="25">
        <f t="shared" si="251"/>
        <v>5</v>
      </c>
      <c r="AC413" s="25">
        <f t="shared" si="252"/>
        <v>1</v>
      </c>
      <c r="AD413" s="25">
        <f t="shared" si="253"/>
        <v>8</v>
      </c>
      <c r="AE413" s="1"/>
    </row>
    <row r="414" spans="1:31" x14ac:dyDescent="0.25">
      <c r="A414" s="338">
        <v>46258</v>
      </c>
      <c r="B414" s="339" t="s">
        <v>443</v>
      </c>
      <c r="C414" s="339" t="s">
        <v>75</v>
      </c>
      <c r="D414" s="340">
        <v>955</v>
      </c>
      <c r="E414" s="389">
        <f t="shared" si="269"/>
        <v>1</v>
      </c>
      <c r="F414" s="342">
        <v>351.2</v>
      </c>
      <c r="G414" s="345">
        <v>352</v>
      </c>
      <c r="H414" s="390">
        <f t="shared" si="270"/>
        <v>1</v>
      </c>
      <c r="I414" s="336">
        <v>1.62</v>
      </c>
      <c r="J414" s="343">
        <f t="shared" si="271"/>
        <v>0</v>
      </c>
      <c r="K414" s="337">
        <v>2.2000000000000002</v>
      </c>
      <c r="L414" s="343">
        <f t="shared" ref="L414:L416" si="278">IF(+(IF(K414&lt;AA414,0,IF(K414&gt;AB414,0,1)))=1,1,0)</f>
        <v>1</v>
      </c>
      <c r="M414" s="85">
        <v>9</v>
      </c>
      <c r="N414" s="47">
        <f t="shared" ref="N414" si="279">IF(+(IF(M414&lt;AC414,0,IF(M414&gt;AD414,0,1)))=1,1,0)</f>
        <v>0</v>
      </c>
      <c r="O414" s="90"/>
      <c r="P414" s="278">
        <f t="shared" ref="P414" si="280">IF(+(IF(D414&lt;U414,0,IF(D414&gt;V414,0,1)))+(IF(G414&lt;W414,0,IF(G414&gt;X414,0,1)))+(IF(I414&lt;Y414,0,IF(I414&gt;Z414,0,1)))+(IF(K414&lt;AA414,0,IF(K414&gt;AB414,0,1)))+(IF(M414&lt;AC414,0,IF(M414&gt;AD414,0,1)))=5,1,0)</f>
        <v>0</v>
      </c>
      <c r="T414" s="25" t="str">
        <f t="shared" si="277"/>
        <v>CARIB8</v>
      </c>
      <c r="U414" s="25">
        <f t="shared" si="246"/>
        <v>0</v>
      </c>
      <c r="V414" s="25">
        <f t="shared" si="247"/>
        <v>1080</v>
      </c>
      <c r="W414" s="45">
        <f t="shared" si="263"/>
        <v>319.27272727272725</v>
      </c>
      <c r="X414" s="45">
        <f t="shared" si="264"/>
        <v>386.32</v>
      </c>
      <c r="Y414" s="25">
        <f t="shared" si="248"/>
        <v>1.7</v>
      </c>
      <c r="Z414" s="25">
        <f t="shared" si="249"/>
        <v>2.5</v>
      </c>
      <c r="AA414" s="25">
        <f t="shared" si="250"/>
        <v>0</v>
      </c>
      <c r="AB414" s="25">
        <f t="shared" si="251"/>
        <v>5</v>
      </c>
      <c r="AC414" s="25">
        <f t="shared" si="252"/>
        <v>1</v>
      </c>
      <c r="AD414" s="25">
        <f t="shared" si="253"/>
        <v>8</v>
      </c>
      <c r="AE414" s="1"/>
    </row>
    <row r="415" spans="1:31" x14ac:dyDescent="0.25">
      <c r="A415" s="338">
        <v>46259</v>
      </c>
      <c r="B415" s="339" t="s">
        <v>449</v>
      </c>
      <c r="C415" s="339" t="s">
        <v>71</v>
      </c>
      <c r="D415" s="340">
        <v>646</v>
      </c>
      <c r="E415" s="389">
        <f t="shared" si="269"/>
        <v>1</v>
      </c>
      <c r="F415" s="342">
        <v>175.6</v>
      </c>
      <c r="G415" s="345">
        <v>177</v>
      </c>
      <c r="H415" s="390">
        <f t="shared" si="270"/>
        <v>1</v>
      </c>
      <c r="I415" s="336">
        <v>1.7</v>
      </c>
      <c r="J415" s="343">
        <f t="shared" si="271"/>
        <v>1</v>
      </c>
      <c r="K415" s="337">
        <v>2.2000000000000002</v>
      </c>
      <c r="L415" s="343">
        <f t="shared" si="278"/>
        <v>1</v>
      </c>
      <c r="M415" s="85">
        <v>9</v>
      </c>
      <c r="N415" s="47">
        <f t="shared" ref="N415:N416" si="281">IF(+(IF(M415&lt;AC415,0,IF(M415&gt;AD415,0,1)))=1,1,0)</f>
        <v>0</v>
      </c>
      <c r="O415" s="90"/>
      <c r="P415" s="278">
        <f t="shared" ref="P415:P416" si="282">IF(+(IF(D415&lt;U415,0,IF(D415&gt;V415,0,1)))+(IF(G415&lt;W415,0,IF(G415&gt;X415,0,1)))+(IF(I415&lt;Y415,0,IF(I415&gt;Z415,0,1)))+(IF(K415&lt;AA415,0,IF(K415&gt;AB415,0,1)))+(IF(M415&lt;AC415,0,IF(M415&gt;AD415,0,1)))=5,1,0)</f>
        <v>0</v>
      </c>
      <c r="T415" s="25" t="str">
        <f t="shared" si="277"/>
        <v>CARIB4</v>
      </c>
      <c r="U415" s="25">
        <f t="shared" si="246"/>
        <v>0</v>
      </c>
      <c r="V415" s="25">
        <f t="shared" si="247"/>
        <v>1080</v>
      </c>
      <c r="W415" s="45">
        <f t="shared" si="263"/>
        <v>159.63636363636363</v>
      </c>
      <c r="X415" s="45">
        <f t="shared" si="264"/>
        <v>193.16</v>
      </c>
      <c r="Y415" s="25">
        <f t="shared" si="248"/>
        <v>1.7</v>
      </c>
      <c r="Z415" s="25">
        <f t="shared" si="249"/>
        <v>2.5</v>
      </c>
      <c r="AA415" s="25">
        <f t="shared" si="250"/>
        <v>0</v>
      </c>
      <c r="AB415" s="25">
        <f t="shared" si="251"/>
        <v>5</v>
      </c>
      <c r="AC415" s="25">
        <f t="shared" si="252"/>
        <v>1</v>
      </c>
      <c r="AD415" s="25">
        <f t="shared" si="253"/>
        <v>8</v>
      </c>
      <c r="AE415" s="1"/>
    </row>
    <row r="416" spans="1:31" x14ac:dyDescent="0.25">
      <c r="A416" s="338">
        <v>46259</v>
      </c>
      <c r="B416" s="339" t="s">
        <v>441</v>
      </c>
      <c r="C416" s="339" t="s">
        <v>71</v>
      </c>
      <c r="D416" s="340">
        <v>441</v>
      </c>
      <c r="E416" s="389">
        <f t="shared" si="269"/>
        <v>1</v>
      </c>
      <c r="F416" s="342">
        <v>175.6</v>
      </c>
      <c r="G416" s="345">
        <v>176.5</v>
      </c>
      <c r="H416" s="390">
        <f t="shared" si="270"/>
        <v>1</v>
      </c>
      <c r="I416" s="336">
        <v>1.64</v>
      </c>
      <c r="J416" s="343">
        <f t="shared" si="271"/>
        <v>0</v>
      </c>
      <c r="K416" s="337">
        <v>2.2000000000000002</v>
      </c>
      <c r="L416" s="343">
        <f t="shared" si="278"/>
        <v>1</v>
      </c>
      <c r="M416" s="85">
        <v>11</v>
      </c>
      <c r="N416" s="47">
        <f t="shared" si="281"/>
        <v>0</v>
      </c>
      <c r="O416" s="90"/>
      <c r="P416" s="278">
        <f t="shared" si="282"/>
        <v>0</v>
      </c>
      <c r="T416" s="25" t="str">
        <f t="shared" si="277"/>
        <v>CARIB4</v>
      </c>
      <c r="U416" s="25">
        <f t="shared" si="246"/>
        <v>0</v>
      </c>
      <c r="V416" s="25">
        <f t="shared" si="247"/>
        <v>1080</v>
      </c>
      <c r="W416" s="45">
        <f t="shared" si="263"/>
        <v>159.63636363636363</v>
      </c>
      <c r="X416" s="45">
        <f t="shared" si="264"/>
        <v>193.16</v>
      </c>
      <c r="Y416" s="25">
        <f t="shared" si="248"/>
        <v>1.7</v>
      </c>
      <c r="Z416" s="25">
        <f t="shared" si="249"/>
        <v>2.5</v>
      </c>
      <c r="AA416" s="25">
        <f t="shared" si="250"/>
        <v>0</v>
      </c>
      <c r="AB416" s="25">
        <f t="shared" si="251"/>
        <v>5</v>
      </c>
      <c r="AC416" s="25">
        <f t="shared" si="252"/>
        <v>1</v>
      </c>
      <c r="AD416" s="25">
        <f t="shared" si="253"/>
        <v>8</v>
      </c>
      <c r="AE416" s="1"/>
    </row>
    <row r="417" spans="1:31" x14ac:dyDescent="0.25">
      <c r="A417" s="338">
        <v>46260</v>
      </c>
      <c r="B417" s="339" t="s">
        <v>453</v>
      </c>
      <c r="C417" s="339" t="s">
        <v>71</v>
      </c>
      <c r="D417" s="340">
        <v>564</v>
      </c>
      <c r="E417" s="389">
        <f t="shared" si="269"/>
        <v>1</v>
      </c>
      <c r="F417" s="342">
        <v>190.4</v>
      </c>
      <c r="G417" s="345">
        <v>191</v>
      </c>
      <c r="H417" s="390">
        <f t="shared" si="270"/>
        <v>1</v>
      </c>
      <c r="I417" s="336">
        <v>1.95</v>
      </c>
      <c r="J417" s="343">
        <f t="shared" si="271"/>
        <v>1</v>
      </c>
      <c r="K417" s="346"/>
      <c r="L417" s="343"/>
      <c r="M417" s="85">
        <v>21</v>
      </c>
      <c r="N417" s="47">
        <f t="shared" ref="N417:N418" si="283">IF(+(IF(M417&lt;AC417,0,IF(M417&gt;AD417,0,1)))=1,1,0)</f>
        <v>0</v>
      </c>
      <c r="O417" s="90"/>
      <c r="P417" s="278">
        <f t="shared" ref="P417:P418" si="284">IF(+(IF(D417&lt;U417,0,IF(D417&gt;V417,0,1)))+(IF(G417&lt;W417,0,IF(G417&gt;X417,0,1)))+(IF(I417&lt;Y417,0,IF(I417&gt;Z417,0,1)))+(IF(K417&lt;AA417,0,IF(K417&gt;AB417,0,1)))+(IF(M417&lt;AC417,0,IF(M417&gt;AD417,0,1)))=5,1,0)</f>
        <v>0</v>
      </c>
      <c r="T417" s="25" t="str">
        <f t="shared" si="277"/>
        <v>CARIB4</v>
      </c>
      <c r="U417" s="25">
        <f t="shared" si="246"/>
        <v>0</v>
      </c>
      <c r="V417" s="25">
        <f t="shared" si="247"/>
        <v>1080</v>
      </c>
      <c r="W417" s="45">
        <f t="shared" si="263"/>
        <v>173.09090909090909</v>
      </c>
      <c r="X417" s="45">
        <f t="shared" si="264"/>
        <v>209.44000000000003</v>
      </c>
      <c r="Y417" s="25">
        <f t="shared" si="248"/>
        <v>1.7</v>
      </c>
      <c r="Z417" s="25">
        <f t="shared" si="249"/>
        <v>2.5</v>
      </c>
      <c r="AA417" s="25">
        <f t="shared" si="250"/>
        <v>0</v>
      </c>
      <c r="AB417" s="25">
        <f t="shared" si="251"/>
        <v>5</v>
      </c>
      <c r="AC417" s="25">
        <f t="shared" si="252"/>
        <v>1</v>
      </c>
      <c r="AD417" s="25">
        <f t="shared" si="253"/>
        <v>8</v>
      </c>
      <c r="AE417" s="1"/>
    </row>
    <row r="418" spans="1:31" x14ac:dyDescent="0.25">
      <c r="A418" s="338">
        <v>46261</v>
      </c>
      <c r="B418" s="339" t="s">
        <v>444</v>
      </c>
      <c r="C418" s="339" t="s">
        <v>75</v>
      </c>
      <c r="D418" s="340">
        <v>991</v>
      </c>
      <c r="E418" s="389">
        <f t="shared" si="269"/>
        <v>1</v>
      </c>
      <c r="F418" s="342">
        <v>507.2</v>
      </c>
      <c r="G418" s="345">
        <v>470</v>
      </c>
      <c r="H418" s="390">
        <f t="shared" si="270"/>
        <v>1</v>
      </c>
      <c r="I418" s="336">
        <v>2.4900000000000002</v>
      </c>
      <c r="J418" s="343">
        <f t="shared" si="271"/>
        <v>1</v>
      </c>
      <c r="K418" s="337">
        <v>3.8</v>
      </c>
      <c r="L418" s="343">
        <f t="shared" ref="L418" si="285">IF(+(IF(K418&lt;AA418,0,IF(K418&gt;AB418,0,1)))=1,1,0)</f>
        <v>1</v>
      </c>
      <c r="M418" s="85">
        <v>14</v>
      </c>
      <c r="N418" s="47">
        <f t="shared" si="283"/>
        <v>0</v>
      </c>
      <c r="O418" s="90"/>
      <c r="P418" s="278">
        <f t="shared" si="284"/>
        <v>0</v>
      </c>
      <c r="T418" s="25" t="str">
        <f t="shared" si="277"/>
        <v>CARIB8</v>
      </c>
      <c r="U418" s="25">
        <f t="shared" si="246"/>
        <v>0</v>
      </c>
      <c r="V418" s="25">
        <f t="shared" si="247"/>
        <v>1080</v>
      </c>
      <c r="W418" s="45">
        <f t="shared" si="263"/>
        <v>461.09090909090907</v>
      </c>
      <c r="X418" s="45">
        <f t="shared" si="264"/>
        <v>557.92000000000007</v>
      </c>
      <c r="Y418" s="25">
        <f t="shared" si="248"/>
        <v>1.7</v>
      </c>
      <c r="Z418" s="25">
        <f t="shared" si="249"/>
        <v>2.5</v>
      </c>
      <c r="AA418" s="25">
        <f t="shared" si="250"/>
        <v>0</v>
      </c>
      <c r="AB418" s="25">
        <f t="shared" si="251"/>
        <v>5</v>
      </c>
      <c r="AC418" s="25">
        <f t="shared" si="252"/>
        <v>1</v>
      </c>
      <c r="AD418" s="25">
        <f t="shared" si="253"/>
        <v>8</v>
      </c>
      <c r="AE418" s="1"/>
    </row>
    <row r="419" spans="1:31" x14ac:dyDescent="0.25">
      <c r="A419" s="338">
        <v>46262</v>
      </c>
      <c r="B419" s="339" t="s">
        <v>438</v>
      </c>
      <c r="C419" s="339" t="s">
        <v>83</v>
      </c>
      <c r="D419" s="340">
        <v>1014</v>
      </c>
      <c r="E419" s="389">
        <f t="shared" si="269"/>
        <v>1</v>
      </c>
      <c r="F419" s="342">
        <v>456.8</v>
      </c>
      <c r="G419" s="345">
        <v>457</v>
      </c>
      <c r="H419" s="390">
        <f t="shared" si="270"/>
        <v>1</v>
      </c>
      <c r="I419" s="84">
        <v>2.0859999999999999</v>
      </c>
      <c r="J419" s="48">
        <f t="shared" si="271"/>
        <v>1</v>
      </c>
      <c r="K419" s="346"/>
      <c r="L419" s="48"/>
      <c r="M419" s="85">
        <v>10</v>
      </c>
      <c r="N419" s="47">
        <f t="shared" ref="N419" si="286">IF(+(IF(M419&lt;AC419,0,IF(M419&gt;AD419,0,1)))=1,1,0)</f>
        <v>1</v>
      </c>
      <c r="O419" s="90"/>
      <c r="P419" s="278">
        <f t="shared" ref="P419" si="287">IF(+(IF(D419&lt;U419,0,IF(D419&gt;V419,0,1)))+(IF(G419&lt;W419,0,IF(G419&gt;X419,0,1)))+(IF(I419&lt;Y419,0,IF(I419&gt;Z419,0,1)))+(IF(K419&lt;AA419,0,IF(K419&gt;AB419,0,1)))+(IF(M419&lt;AC419,0,IF(M419&gt;AD419,0,1)))=5,1,0)</f>
        <v>1</v>
      </c>
      <c r="T419" s="25" t="str">
        <f t="shared" si="277"/>
        <v>STAG8</v>
      </c>
      <c r="U419" s="25">
        <f t="shared" si="246"/>
        <v>0</v>
      </c>
      <c r="V419" s="25">
        <f t="shared" si="247"/>
        <v>1080</v>
      </c>
      <c r="W419" s="45">
        <f t="shared" si="263"/>
        <v>415.27272727272725</v>
      </c>
      <c r="X419" s="45">
        <f t="shared" si="264"/>
        <v>502.48000000000008</v>
      </c>
      <c r="Y419" s="25">
        <f t="shared" si="248"/>
        <v>1.8</v>
      </c>
      <c r="Z419" s="25">
        <f t="shared" si="249"/>
        <v>2.7</v>
      </c>
      <c r="AA419" s="25">
        <f t="shared" si="250"/>
        <v>0</v>
      </c>
      <c r="AB419" s="25">
        <f t="shared" si="251"/>
        <v>5</v>
      </c>
      <c r="AC419" s="25">
        <f t="shared" si="252"/>
        <v>1</v>
      </c>
      <c r="AD419" s="25">
        <f t="shared" si="253"/>
        <v>11</v>
      </c>
      <c r="AE419" s="1"/>
    </row>
    <row r="420" spans="1:31" x14ac:dyDescent="0.25">
      <c r="A420" s="35">
        <v>46265</v>
      </c>
      <c r="B420" s="34" t="s">
        <v>447</v>
      </c>
      <c r="C420" s="34" t="s">
        <v>69</v>
      </c>
      <c r="D420" s="20">
        <v>224</v>
      </c>
      <c r="E420" s="107">
        <f t="shared" si="269"/>
        <v>1</v>
      </c>
      <c r="F420" s="91">
        <v>87.8</v>
      </c>
      <c r="G420" s="68">
        <v>90</v>
      </c>
      <c r="H420" s="73">
        <f t="shared" si="270"/>
        <v>1</v>
      </c>
      <c r="I420" s="84">
        <v>2.5</v>
      </c>
      <c r="J420" s="48">
        <f t="shared" si="271"/>
        <v>1</v>
      </c>
      <c r="K420" s="346"/>
      <c r="L420" s="48"/>
      <c r="M420" s="85">
        <v>15</v>
      </c>
      <c r="N420" s="47">
        <f t="shared" ref="N420" si="288">IF(+(IF(M420&lt;AC420,0,IF(M420&gt;AD420,0,1)))=1,1,0)</f>
        <v>0</v>
      </c>
      <c r="O420" s="90"/>
      <c r="P420" s="278">
        <f t="shared" ref="P420" si="289">IF(+(IF(D420&lt;U420,0,IF(D420&gt;V420,0,1)))+(IF(G420&lt;W420,0,IF(G420&gt;X420,0,1)))+(IF(I420&lt;Y420,0,IF(I420&gt;Z420,0,1)))+(IF(K420&lt;AA420,0,IF(K420&gt;AB420,0,1)))+(IF(M420&lt;AC420,0,IF(M420&gt;AD420,0,1)))=5,1,0)</f>
        <v>0</v>
      </c>
      <c r="T420" s="25" t="str">
        <f t="shared" si="277"/>
        <v>CARIB2</v>
      </c>
      <c r="U420" s="25">
        <f t="shared" si="246"/>
        <v>0</v>
      </c>
      <c r="V420" s="25">
        <f t="shared" si="247"/>
        <v>1080</v>
      </c>
      <c r="W420" s="45">
        <f t="shared" si="263"/>
        <v>79.818181818181813</v>
      </c>
      <c r="X420" s="45">
        <f t="shared" si="264"/>
        <v>96.58</v>
      </c>
      <c r="Y420" s="25">
        <f t="shared" si="248"/>
        <v>1.7</v>
      </c>
      <c r="Z420" s="25">
        <f t="shared" si="249"/>
        <v>2.5</v>
      </c>
      <c r="AA420" s="25">
        <f t="shared" si="250"/>
        <v>0</v>
      </c>
      <c r="AB420" s="25">
        <f t="shared" si="251"/>
        <v>5</v>
      </c>
      <c r="AC420" s="25">
        <f t="shared" si="252"/>
        <v>1</v>
      </c>
      <c r="AD420" s="25">
        <f t="shared" si="253"/>
        <v>8</v>
      </c>
      <c r="AE420" s="1"/>
    </row>
    <row r="421" spans="1:31" x14ac:dyDescent="0.25">
      <c r="A421" s="35">
        <v>46268</v>
      </c>
      <c r="B421" s="34" t="s">
        <v>439</v>
      </c>
      <c r="C421" s="34" t="s">
        <v>69</v>
      </c>
      <c r="D421" s="20">
        <f>56</f>
        <v>56</v>
      </c>
      <c r="E421" s="107">
        <f t="shared" si="269"/>
        <v>1</v>
      </c>
      <c r="F421" s="91" t="s">
        <v>446</v>
      </c>
      <c r="G421" s="68"/>
      <c r="H421" s="73"/>
      <c r="I421" s="84">
        <v>2.4500000000000002</v>
      </c>
      <c r="J421" s="48">
        <f t="shared" si="271"/>
        <v>1</v>
      </c>
      <c r="K421" s="94" t="s">
        <v>446</v>
      </c>
      <c r="L421" s="48"/>
      <c r="M421" s="85">
        <v>6</v>
      </c>
      <c r="N421" s="47">
        <f t="shared" ref="N421:N422" si="290">IF(+(IF(M421&lt;AC421,0,IF(M421&gt;AD421,0,1)))=1,1,0)</f>
        <v>1</v>
      </c>
      <c r="O421" s="90"/>
      <c r="P421" s="332">
        <v>1</v>
      </c>
      <c r="T421" s="25" t="str">
        <f t="shared" si="277"/>
        <v>CARIB2</v>
      </c>
      <c r="U421" s="25">
        <f t="shared" si="246"/>
        <v>0</v>
      </c>
      <c r="V421" s="25">
        <f t="shared" si="247"/>
        <v>1080</v>
      </c>
      <c r="W421" s="45" t="e">
        <f t="shared" si="263"/>
        <v>#VALUE!</v>
      </c>
      <c r="X421" s="45" t="e">
        <f t="shared" si="264"/>
        <v>#VALUE!</v>
      </c>
      <c r="Y421" s="25">
        <f t="shared" si="248"/>
        <v>1.7</v>
      </c>
      <c r="Z421" s="25">
        <f t="shared" si="249"/>
        <v>2.5</v>
      </c>
      <c r="AA421" s="25">
        <f t="shared" si="250"/>
        <v>0</v>
      </c>
      <c r="AB421" s="25">
        <f t="shared" si="251"/>
        <v>5</v>
      </c>
      <c r="AC421" s="25">
        <f t="shared" si="252"/>
        <v>1</v>
      </c>
      <c r="AD421" s="25">
        <f t="shared" si="253"/>
        <v>8</v>
      </c>
      <c r="AE421" s="1"/>
    </row>
    <row r="422" spans="1:31" x14ac:dyDescent="0.25">
      <c r="A422" s="35">
        <v>46267</v>
      </c>
      <c r="B422" s="34" t="s">
        <v>482</v>
      </c>
      <c r="C422" s="34" t="s">
        <v>75</v>
      </c>
      <c r="D422" s="20">
        <v>1017</v>
      </c>
      <c r="E422" s="107">
        <f t="shared" si="269"/>
        <v>1</v>
      </c>
      <c r="F422" s="91">
        <v>380.8</v>
      </c>
      <c r="G422" s="68">
        <v>381</v>
      </c>
      <c r="H422" s="73">
        <f t="shared" ref="H422:H443" si="291">IF(+(IF(G422&lt;W422,0,IF(G422&gt;X422,0,1)))=1,1,0)</f>
        <v>1</v>
      </c>
      <c r="I422" s="84">
        <v>1.93</v>
      </c>
      <c r="J422" s="48">
        <f t="shared" si="271"/>
        <v>1</v>
      </c>
      <c r="K422" s="94">
        <v>3.5</v>
      </c>
      <c r="L422" s="48">
        <f t="shared" ref="L422" si="292">IF(+(IF(K422&lt;AA422,0,IF(K422&gt;AB422,0,1)))=1,1,0)</f>
        <v>1</v>
      </c>
      <c r="M422" s="85">
        <v>8</v>
      </c>
      <c r="N422" s="47">
        <f t="shared" si="290"/>
        <v>1</v>
      </c>
      <c r="O422" s="90"/>
      <c r="P422" s="278">
        <f t="shared" ref="P422" si="293">IF(+(IF(D422&lt;U422,0,IF(D422&gt;V422,0,1)))+(IF(G422&lt;W422,0,IF(G422&gt;X422,0,1)))+(IF(I422&lt;Y422,0,IF(I422&gt;Z422,0,1)))+(IF(K422&lt;AA422,0,IF(K422&gt;AB422,0,1)))+(IF(M422&lt;AC422,0,IF(M422&gt;AD422,0,1)))=5,1,0)</f>
        <v>1</v>
      </c>
      <c r="T422" s="25" t="str">
        <f t="shared" si="277"/>
        <v>CARIB8</v>
      </c>
      <c r="U422" s="25">
        <f t="shared" si="246"/>
        <v>0</v>
      </c>
      <c r="V422" s="25">
        <f t="shared" si="247"/>
        <v>1080</v>
      </c>
      <c r="W422" s="45">
        <f t="shared" si="263"/>
        <v>346.18181818181819</v>
      </c>
      <c r="X422" s="45">
        <f t="shared" si="264"/>
        <v>418.88000000000005</v>
      </c>
      <c r="Y422" s="25">
        <f t="shared" si="248"/>
        <v>1.7</v>
      </c>
      <c r="Z422" s="25">
        <f t="shared" si="249"/>
        <v>2.5</v>
      </c>
      <c r="AA422" s="25">
        <f t="shared" si="250"/>
        <v>0</v>
      </c>
      <c r="AB422" s="25">
        <f t="shared" si="251"/>
        <v>5</v>
      </c>
      <c r="AC422" s="25">
        <f t="shared" si="252"/>
        <v>1</v>
      </c>
      <c r="AD422" s="25">
        <f t="shared" si="253"/>
        <v>8</v>
      </c>
      <c r="AE422" s="1"/>
    </row>
    <row r="423" spans="1:31" x14ac:dyDescent="0.25">
      <c r="A423" s="35">
        <v>46268</v>
      </c>
      <c r="B423" s="34" t="s">
        <v>451</v>
      </c>
      <c r="C423" s="34" t="s">
        <v>75</v>
      </c>
      <c r="D423" s="20">
        <v>1422</v>
      </c>
      <c r="E423" s="107">
        <f t="shared" si="269"/>
        <v>0</v>
      </c>
      <c r="F423" s="91">
        <v>397.3</v>
      </c>
      <c r="G423" s="68">
        <v>399</v>
      </c>
      <c r="H423" s="73">
        <f t="shared" si="291"/>
        <v>1</v>
      </c>
      <c r="I423" s="84">
        <v>2.4700000000000002</v>
      </c>
      <c r="J423" s="48">
        <f t="shared" si="271"/>
        <v>1</v>
      </c>
      <c r="K423" s="94">
        <v>2.54</v>
      </c>
      <c r="L423" s="48">
        <f>IF(+(IF(K423&lt;AA423,0,IF(K423&gt;AB423,0,1)))=1,1,0)</f>
        <v>1</v>
      </c>
      <c r="M423" s="85">
        <v>11</v>
      </c>
      <c r="N423" s="47">
        <f t="shared" ref="N423:N424" si="294">IF(+(IF(M423&lt;AC423,0,IF(M423&gt;AD423,0,1)))=1,1,0)</f>
        <v>0</v>
      </c>
      <c r="O423" s="90"/>
      <c r="P423" s="278">
        <f t="shared" ref="P423:P424" si="295">IF(+(IF(D423&lt;U423,0,IF(D423&gt;V423,0,1)))+(IF(G423&lt;W423,0,IF(G423&gt;X423,0,1)))+(IF(I423&lt;Y423,0,IF(I423&gt;Z423,0,1)))+(IF(K423&lt;AA423,0,IF(K423&gt;AB423,0,1)))+(IF(M423&lt;AC423,0,IF(M423&gt;AD423,0,1)))=5,1,0)</f>
        <v>0</v>
      </c>
      <c r="T423" s="25" t="str">
        <f t="shared" si="277"/>
        <v>CARIB8</v>
      </c>
      <c r="U423" s="25">
        <f t="shared" si="246"/>
        <v>0</v>
      </c>
      <c r="V423" s="25">
        <f t="shared" si="247"/>
        <v>1080</v>
      </c>
      <c r="W423" s="45">
        <f t="shared" si="263"/>
        <v>361.18181818181819</v>
      </c>
      <c r="X423" s="45">
        <f t="shared" si="264"/>
        <v>437.03000000000003</v>
      </c>
      <c r="Y423" s="25">
        <f t="shared" si="248"/>
        <v>1.7</v>
      </c>
      <c r="Z423" s="25">
        <f t="shared" si="249"/>
        <v>2.5</v>
      </c>
      <c r="AA423" s="25">
        <f t="shared" si="250"/>
        <v>0</v>
      </c>
      <c r="AB423" s="25">
        <f t="shared" si="251"/>
        <v>5</v>
      </c>
      <c r="AC423" s="25">
        <f t="shared" si="252"/>
        <v>1</v>
      </c>
      <c r="AD423" s="25">
        <f t="shared" si="253"/>
        <v>8</v>
      </c>
      <c r="AE423" s="1"/>
    </row>
    <row r="424" spans="1:31" x14ac:dyDescent="0.25">
      <c r="A424" s="35">
        <v>46269</v>
      </c>
      <c r="B424" s="34" t="s">
        <v>483</v>
      </c>
      <c r="C424" s="34" t="s">
        <v>91</v>
      </c>
      <c r="D424" s="20">
        <v>1349</v>
      </c>
      <c r="E424" s="107">
        <f t="shared" si="269"/>
        <v>0</v>
      </c>
      <c r="F424" s="91">
        <v>397.6</v>
      </c>
      <c r="G424" s="68">
        <f>265+135</f>
        <v>400</v>
      </c>
      <c r="H424" s="73">
        <f t="shared" si="291"/>
        <v>1</v>
      </c>
      <c r="I424" s="130"/>
      <c r="J424" s="48"/>
      <c r="K424" s="94">
        <v>2.54</v>
      </c>
      <c r="L424" s="48">
        <f>IF(+(IF(K424&lt;AA424,0,IF(K424&gt;AB424,0,1)))=1,1,0)</f>
        <v>1</v>
      </c>
      <c r="M424" s="85">
        <v>4</v>
      </c>
      <c r="N424" s="47">
        <f t="shared" si="294"/>
        <v>1</v>
      </c>
      <c r="O424" s="90"/>
      <c r="P424" s="278">
        <f t="shared" si="295"/>
        <v>0</v>
      </c>
      <c r="T424" s="25" t="str">
        <f t="shared" si="277"/>
        <v>MACKESON8</v>
      </c>
      <c r="U424" s="25">
        <f t="shared" si="246"/>
        <v>0</v>
      </c>
      <c r="V424" s="25">
        <f t="shared" si="247"/>
        <v>1080</v>
      </c>
      <c r="W424" s="45">
        <f t="shared" si="263"/>
        <v>361.45454545454544</v>
      </c>
      <c r="X424" s="45">
        <f t="shared" si="264"/>
        <v>437.36000000000007</v>
      </c>
      <c r="Y424" s="25">
        <f t="shared" si="248"/>
        <v>3</v>
      </c>
      <c r="Z424" s="25">
        <f t="shared" si="249"/>
        <v>5</v>
      </c>
      <c r="AA424" s="25">
        <f t="shared" si="250"/>
        <v>0</v>
      </c>
      <c r="AB424" s="25">
        <f t="shared" si="251"/>
        <v>5</v>
      </c>
      <c r="AC424" s="25">
        <f t="shared" si="252"/>
        <v>1</v>
      </c>
      <c r="AD424" s="25">
        <f t="shared" si="253"/>
        <v>5</v>
      </c>
      <c r="AE424" s="1"/>
    </row>
    <row r="425" spans="1:31" x14ac:dyDescent="0.25">
      <c r="A425" s="35">
        <v>46272</v>
      </c>
      <c r="B425" s="34" t="s">
        <v>445</v>
      </c>
      <c r="C425" s="34" t="s">
        <v>77</v>
      </c>
      <c r="D425" s="20">
        <v>208</v>
      </c>
      <c r="E425" s="107">
        <f t="shared" si="269"/>
        <v>1</v>
      </c>
      <c r="F425" s="91">
        <v>84.6</v>
      </c>
      <c r="G425" s="68">
        <v>87</v>
      </c>
      <c r="H425" s="73">
        <f t="shared" si="291"/>
        <v>1</v>
      </c>
      <c r="I425" s="84">
        <v>2.625</v>
      </c>
      <c r="J425" s="48">
        <f t="shared" ref="J425:J427" si="296">IF(+(IF(I425&lt;Y425,0,IF(I425&gt;Z425,0,1)))=1,1,0)</f>
        <v>1</v>
      </c>
      <c r="K425" s="94">
        <v>0</v>
      </c>
      <c r="L425" s="48">
        <f t="shared" ref="L425:L443" si="297">IF(+(IF(K425&lt;AA425,0,IF(K425&gt;AB425,0,1)))=1,1,0)</f>
        <v>1</v>
      </c>
      <c r="M425" s="85">
        <v>11</v>
      </c>
      <c r="N425" s="47">
        <f t="shared" ref="N425:N428" si="298">IF(+(IF(M425&lt;AC425,0,IF(M425&gt;AD425,0,1)))=1,1,0)</f>
        <v>1</v>
      </c>
      <c r="O425" s="90"/>
      <c r="P425" s="278">
        <f t="shared" ref="P425:P428" si="299">IF(+(IF(D425&lt;U425,0,IF(D425&gt;V425,0,1)))+(IF(G425&lt;W425,0,IF(G425&gt;X425,0,1)))+(IF(I425&lt;Y425,0,IF(I425&gt;Z425,0,1)))+(IF(K425&lt;AA425,0,IF(K425&gt;AB425,0,1)))+(IF(M425&lt;AC425,0,IF(M425&gt;AD425,0,1)))=5,1,0)</f>
        <v>1</v>
      </c>
      <c r="T425" s="25" t="str">
        <f t="shared" si="277"/>
        <v>STAG2</v>
      </c>
      <c r="U425" s="25">
        <f t="shared" si="246"/>
        <v>0</v>
      </c>
      <c r="V425" s="25">
        <f t="shared" si="247"/>
        <v>1080</v>
      </c>
      <c r="W425" s="45">
        <f t="shared" si="263"/>
        <v>76.909090909090892</v>
      </c>
      <c r="X425" s="45">
        <f t="shared" si="264"/>
        <v>93.06</v>
      </c>
      <c r="Y425" s="25">
        <f t="shared" si="248"/>
        <v>1.8</v>
      </c>
      <c r="Z425" s="25">
        <f t="shared" si="249"/>
        <v>2.7</v>
      </c>
      <c r="AA425" s="25">
        <f t="shared" si="250"/>
        <v>0</v>
      </c>
      <c r="AB425" s="25">
        <f t="shared" si="251"/>
        <v>5</v>
      </c>
      <c r="AC425" s="25">
        <f t="shared" si="252"/>
        <v>1</v>
      </c>
      <c r="AD425" s="25">
        <f t="shared" si="253"/>
        <v>11</v>
      </c>
      <c r="AE425" s="1"/>
    </row>
    <row r="426" spans="1:31" x14ac:dyDescent="0.25">
      <c r="A426" s="35">
        <v>46272</v>
      </c>
      <c r="B426" s="34" t="s">
        <v>450</v>
      </c>
      <c r="C426" s="34" t="s">
        <v>79</v>
      </c>
      <c r="D426" s="20">
        <v>512</v>
      </c>
      <c r="E426" s="107">
        <f t="shared" si="269"/>
        <v>1</v>
      </c>
      <c r="F426" s="91">
        <v>169.2</v>
      </c>
      <c r="G426" s="68">
        <v>173</v>
      </c>
      <c r="H426" s="73">
        <f t="shared" si="291"/>
        <v>1</v>
      </c>
      <c r="I426" s="84">
        <v>1.8</v>
      </c>
      <c r="J426" s="48">
        <f t="shared" si="296"/>
        <v>1</v>
      </c>
      <c r="K426" s="94">
        <v>0</v>
      </c>
      <c r="L426" s="48">
        <f t="shared" si="297"/>
        <v>1</v>
      </c>
      <c r="M426" s="85">
        <v>11</v>
      </c>
      <c r="N426" s="47">
        <f t="shared" si="298"/>
        <v>1</v>
      </c>
      <c r="O426" s="90"/>
      <c r="P426" s="278">
        <f t="shared" si="299"/>
        <v>1</v>
      </c>
      <c r="T426" s="25" t="str">
        <f t="shared" si="277"/>
        <v>STAG4</v>
      </c>
      <c r="U426" s="25">
        <f t="shared" si="246"/>
        <v>0</v>
      </c>
      <c r="V426" s="25">
        <f t="shared" si="247"/>
        <v>1080</v>
      </c>
      <c r="W426" s="45">
        <f t="shared" si="263"/>
        <v>153.81818181818178</v>
      </c>
      <c r="X426" s="45">
        <f t="shared" si="264"/>
        <v>186.12</v>
      </c>
      <c r="Y426" s="25">
        <f t="shared" si="248"/>
        <v>1.8</v>
      </c>
      <c r="Z426" s="25">
        <f t="shared" si="249"/>
        <v>2.7</v>
      </c>
      <c r="AA426" s="25">
        <f t="shared" si="250"/>
        <v>0</v>
      </c>
      <c r="AB426" s="25">
        <f t="shared" si="251"/>
        <v>5</v>
      </c>
      <c r="AC426" s="25">
        <f t="shared" si="252"/>
        <v>1</v>
      </c>
      <c r="AD426" s="25">
        <f t="shared" si="253"/>
        <v>11</v>
      </c>
      <c r="AE426" s="1"/>
    </row>
    <row r="427" spans="1:31" x14ac:dyDescent="0.25">
      <c r="A427" s="35">
        <v>46273</v>
      </c>
      <c r="B427" s="34" t="s">
        <v>449</v>
      </c>
      <c r="C427" s="34" t="s">
        <v>79</v>
      </c>
      <c r="D427" s="20">
        <v>575</v>
      </c>
      <c r="E427" s="107">
        <f t="shared" si="269"/>
        <v>1</v>
      </c>
      <c r="F427" s="91">
        <v>169.2</v>
      </c>
      <c r="G427" s="68">
        <v>170</v>
      </c>
      <c r="H427" s="73">
        <f t="shared" si="291"/>
        <v>1</v>
      </c>
      <c r="I427" s="84">
        <v>1.8</v>
      </c>
      <c r="J427" s="48">
        <f t="shared" si="296"/>
        <v>1</v>
      </c>
      <c r="K427" s="94">
        <v>0</v>
      </c>
      <c r="L427" s="48">
        <f t="shared" si="297"/>
        <v>1</v>
      </c>
      <c r="M427" s="85">
        <v>10</v>
      </c>
      <c r="N427" s="47">
        <f t="shared" si="298"/>
        <v>1</v>
      </c>
      <c r="O427" s="90"/>
      <c r="P427" s="278">
        <f t="shared" si="299"/>
        <v>1</v>
      </c>
      <c r="T427" s="25" t="str">
        <f t="shared" si="277"/>
        <v>STAG4</v>
      </c>
      <c r="U427" s="25">
        <f t="shared" si="246"/>
        <v>0</v>
      </c>
      <c r="V427" s="25">
        <f t="shared" si="247"/>
        <v>1080</v>
      </c>
      <c r="W427" s="45">
        <f t="shared" si="263"/>
        <v>153.81818181818178</v>
      </c>
      <c r="X427" s="45">
        <f t="shared" si="264"/>
        <v>186.12</v>
      </c>
      <c r="Y427" s="25">
        <f t="shared" si="248"/>
        <v>1.8</v>
      </c>
      <c r="Z427" s="25">
        <f t="shared" si="249"/>
        <v>2.7</v>
      </c>
      <c r="AA427" s="25">
        <f t="shared" si="250"/>
        <v>0</v>
      </c>
      <c r="AB427" s="25">
        <f t="shared" si="251"/>
        <v>5</v>
      </c>
      <c r="AC427" s="25">
        <f t="shared" si="252"/>
        <v>1</v>
      </c>
      <c r="AD427" s="25">
        <f t="shared" si="253"/>
        <v>11</v>
      </c>
      <c r="AE427" s="1"/>
    </row>
    <row r="428" spans="1:31" x14ac:dyDescent="0.25">
      <c r="A428" s="35">
        <v>46274</v>
      </c>
      <c r="B428" s="34" t="s">
        <v>483</v>
      </c>
      <c r="C428" s="34" t="s">
        <v>75</v>
      </c>
      <c r="D428" s="20">
        <v>1278</v>
      </c>
      <c r="E428" s="107">
        <f t="shared" si="269"/>
        <v>0</v>
      </c>
      <c r="F428" s="91">
        <v>304.8</v>
      </c>
      <c r="G428" s="68">
        <f>215+90</f>
        <v>305</v>
      </c>
      <c r="H428" s="73">
        <f t="shared" si="291"/>
        <v>1</v>
      </c>
      <c r="I428" s="84">
        <v>1.9</v>
      </c>
      <c r="J428" s="48">
        <f t="shared" ref="J428:J439" si="300">IF(+(IF(I428&lt;Y428,0,IF(I428&gt;Z428,0,1)))=1,1,0)</f>
        <v>1</v>
      </c>
      <c r="K428" s="94">
        <v>1.38</v>
      </c>
      <c r="L428" s="48">
        <f t="shared" si="297"/>
        <v>1</v>
      </c>
      <c r="M428" s="85">
        <v>6</v>
      </c>
      <c r="N428" s="47">
        <f t="shared" si="298"/>
        <v>1</v>
      </c>
      <c r="O428" s="90"/>
      <c r="P428" s="278">
        <f t="shared" si="299"/>
        <v>0</v>
      </c>
      <c r="T428" s="25" t="str">
        <f t="shared" si="277"/>
        <v>CARIB8</v>
      </c>
      <c r="U428" s="25">
        <f t="shared" si="246"/>
        <v>0</v>
      </c>
      <c r="V428" s="25">
        <f t="shared" si="247"/>
        <v>1080</v>
      </c>
      <c r="W428" s="45">
        <f t="shared" si="263"/>
        <v>277.09090909090907</v>
      </c>
      <c r="X428" s="45">
        <f t="shared" si="264"/>
        <v>335.28000000000003</v>
      </c>
      <c r="Y428" s="25">
        <f t="shared" si="248"/>
        <v>1.7</v>
      </c>
      <c r="Z428" s="25">
        <f t="shared" si="249"/>
        <v>2.5</v>
      </c>
      <c r="AA428" s="25">
        <f t="shared" si="250"/>
        <v>0</v>
      </c>
      <c r="AB428" s="25">
        <f t="shared" si="251"/>
        <v>5</v>
      </c>
      <c r="AC428" s="25">
        <f t="shared" si="252"/>
        <v>1</v>
      </c>
      <c r="AD428" s="25">
        <f t="shared" si="253"/>
        <v>8</v>
      </c>
      <c r="AE428" s="1"/>
    </row>
    <row r="429" spans="1:31" x14ac:dyDescent="0.25">
      <c r="A429" s="35">
        <v>46274</v>
      </c>
      <c r="B429" s="34" t="s">
        <v>448</v>
      </c>
      <c r="C429" s="34" t="s">
        <v>71</v>
      </c>
      <c r="D429" s="20">
        <v>486</v>
      </c>
      <c r="E429" s="107">
        <f t="shared" si="269"/>
        <v>1</v>
      </c>
      <c r="F429" s="91">
        <v>169.2</v>
      </c>
      <c r="G429" s="68">
        <v>172</v>
      </c>
      <c r="H429" s="73">
        <f t="shared" si="291"/>
        <v>1</v>
      </c>
      <c r="I429" s="84">
        <v>1.93</v>
      </c>
      <c r="J429" s="48">
        <f t="shared" si="300"/>
        <v>1</v>
      </c>
      <c r="K429" s="94">
        <v>0</v>
      </c>
      <c r="L429" s="48">
        <f t="shared" si="297"/>
        <v>1</v>
      </c>
      <c r="M429" s="85">
        <v>5</v>
      </c>
      <c r="N429" s="47">
        <f t="shared" ref="N429" si="301">IF(+(IF(M429&lt;AC429,0,IF(M429&gt;AD429,0,1)))=1,1,0)</f>
        <v>1</v>
      </c>
      <c r="O429" s="90"/>
      <c r="P429" s="278">
        <f t="shared" ref="P429" si="302">IF(+(IF(D429&lt;U429,0,IF(D429&gt;V429,0,1)))+(IF(G429&lt;W429,0,IF(G429&gt;X429,0,1)))+(IF(I429&lt;Y429,0,IF(I429&gt;Z429,0,1)))+(IF(K429&lt;AA429,0,IF(K429&gt;AB429,0,1)))+(IF(M429&lt;AC429,0,IF(M429&gt;AD429,0,1)))=5,1,0)</f>
        <v>1</v>
      </c>
      <c r="T429" s="25" t="str">
        <f t="shared" si="277"/>
        <v>CARIB4</v>
      </c>
      <c r="U429" s="25">
        <f t="shared" si="246"/>
        <v>0</v>
      </c>
      <c r="V429" s="25">
        <f t="shared" si="247"/>
        <v>1080</v>
      </c>
      <c r="W429" s="45">
        <f t="shared" si="263"/>
        <v>153.81818181818178</v>
      </c>
      <c r="X429" s="45">
        <f t="shared" si="264"/>
        <v>186.12</v>
      </c>
      <c r="Y429" s="25">
        <f t="shared" si="248"/>
        <v>1.7</v>
      </c>
      <c r="Z429" s="25">
        <f t="shared" si="249"/>
        <v>2.5</v>
      </c>
      <c r="AA429" s="25">
        <f t="shared" si="250"/>
        <v>0</v>
      </c>
      <c r="AB429" s="25">
        <f t="shared" si="251"/>
        <v>5</v>
      </c>
      <c r="AC429" s="25">
        <f t="shared" si="252"/>
        <v>1</v>
      </c>
      <c r="AD429" s="25">
        <f t="shared" si="253"/>
        <v>8</v>
      </c>
      <c r="AE429" s="1"/>
    </row>
    <row r="430" spans="1:31" x14ac:dyDescent="0.25">
      <c r="A430" s="35">
        <v>46275</v>
      </c>
      <c r="B430" s="34" t="s">
        <v>441</v>
      </c>
      <c r="C430" s="34" t="s">
        <v>71</v>
      </c>
      <c r="D430" s="20">
        <v>534</v>
      </c>
      <c r="E430" s="107">
        <f t="shared" si="269"/>
        <v>1</v>
      </c>
      <c r="F430" s="91">
        <v>190.4</v>
      </c>
      <c r="G430" s="68">
        <v>192</v>
      </c>
      <c r="H430" s="73">
        <f t="shared" si="291"/>
        <v>1</v>
      </c>
      <c r="I430" s="84">
        <v>2.4300000000000002</v>
      </c>
      <c r="J430" s="48">
        <f t="shared" si="300"/>
        <v>1</v>
      </c>
      <c r="K430" s="94">
        <v>1.58</v>
      </c>
      <c r="L430" s="48">
        <f t="shared" si="297"/>
        <v>1</v>
      </c>
      <c r="M430" s="85">
        <v>6</v>
      </c>
      <c r="N430" s="47">
        <f t="shared" ref="N430:N435" si="303">IF(+(IF(M430&lt;AC430,0,IF(M430&gt;AD430,0,1)))=1,1,0)</f>
        <v>1</v>
      </c>
      <c r="O430" s="90"/>
      <c r="P430" s="278">
        <f t="shared" ref="P430:P435" si="304">IF(+(IF(D430&lt;U430,0,IF(D430&gt;V430,0,1)))+(IF(G430&lt;W430,0,IF(G430&gt;X430,0,1)))+(IF(I430&lt;Y430,0,IF(I430&gt;Z430,0,1)))+(IF(K430&lt;AA430,0,IF(K430&gt;AB430,0,1)))+(IF(M430&lt;AC430,0,IF(M430&gt;AD430,0,1)))=5,1,0)</f>
        <v>1</v>
      </c>
      <c r="T430" s="25" t="str">
        <f t="shared" si="277"/>
        <v>CARIB4</v>
      </c>
      <c r="U430" s="25">
        <f t="shared" si="246"/>
        <v>0</v>
      </c>
      <c r="V430" s="25">
        <f t="shared" si="247"/>
        <v>1080</v>
      </c>
      <c r="W430" s="45">
        <f t="shared" si="263"/>
        <v>173.09090909090909</v>
      </c>
      <c r="X430" s="45">
        <f t="shared" si="264"/>
        <v>209.44000000000003</v>
      </c>
      <c r="Y430" s="25">
        <f t="shared" si="248"/>
        <v>1.7</v>
      </c>
      <c r="Z430" s="25">
        <f t="shared" si="249"/>
        <v>2.5</v>
      </c>
      <c r="AA430" s="25">
        <f t="shared" si="250"/>
        <v>0</v>
      </c>
      <c r="AB430" s="25">
        <f t="shared" si="251"/>
        <v>5</v>
      </c>
      <c r="AC430" s="25">
        <f t="shared" si="252"/>
        <v>1</v>
      </c>
      <c r="AD430" s="25">
        <f t="shared" si="253"/>
        <v>8</v>
      </c>
      <c r="AE430" s="1"/>
    </row>
    <row r="431" spans="1:31" x14ac:dyDescent="0.25">
      <c r="A431" s="35">
        <v>46275</v>
      </c>
      <c r="B431" s="34" t="s">
        <v>444</v>
      </c>
      <c r="C431" s="34" t="s">
        <v>75</v>
      </c>
      <c r="D431" s="20">
        <v>1198</v>
      </c>
      <c r="E431" s="107">
        <f t="shared" si="269"/>
        <v>0</v>
      </c>
      <c r="F431" s="91">
        <v>380.8</v>
      </c>
      <c r="G431" s="68">
        <v>382</v>
      </c>
      <c r="H431" s="73">
        <f t="shared" si="291"/>
        <v>1</v>
      </c>
      <c r="I431" s="84">
        <v>1.91</v>
      </c>
      <c r="J431" s="48">
        <f t="shared" si="300"/>
        <v>1</v>
      </c>
      <c r="K431" s="94">
        <v>2.17</v>
      </c>
      <c r="L431" s="48">
        <f t="shared" si="297"/>
        <v>1</v>
      </c>
      <c r="M431" s="85">
        <v>6</v>
      </c>
      <c r="N431" s="47">
        <f t="shared" si="303"/>
        <v>1</v>
      </c>
      <c r="O431" s="90"/>
      <c r="P431" s="278">
        <f t="shared" si="304"/>
        <v>0</v>
      </c>
      <c r="T431" s="25" t="str">
        <f t="shared" si="277"/>
        <v>CARIB8</v>
      </c>
      <c r="U431" s="25">
        <f t="shared" ref="U431:U494" si="305">VLOOKUP($T431,$T$3:$AD$34,2,FALSE)</f>
        <v>0</v>
      </c>
      <c r="V431" s="25">
        <f t="shared" ref="V431:V494" si="306">VLOOKUP($T431,$T$3:$AD$34,3,FALSE)</f>
        <v>1080</v>
      </c>
      <c r="W431" s="45">
        <f t="shared" si="263"/>
        <v>346.18181818181819</v>
      </c>
      <c r="X431" s="45">
        <f t="shared" si="264"/>
        <v>418.88000000000005</v>
      </c>
      <c r="Y431" s="25">
        <f t="shared" ref="Y431:Y494" si="307">VLOOKUP($T431,$T$3:$AD$34,6,FALSE)</f>
        <v>1.7</v>
      </c>
      <c r="Z431" s="25">
        <f t="shared" ref="Z431:Z494" si="308">VLOOKUP($T431,$T$3:$AD$34,7,FALSE)</f>
        <v>2.5</v>
      </c>
      <c r="AA431" s="25">
        <f t="shared" ref="AA431:AA494" si="309">VLOOKUP($T431,$T$3:$AD$34,8,FALSE)</f>
        <v>0</v>
      </c>
      <c r="AB431" s="25">
        <f t="shared" ref="AB431:AB494" si="310">VLOOKUP($T431,$T$3:$AD$34,9,FALSE)</f>
        <v>5</v>
      </c>
      <c r="AC431" s="25">
        <f t="shared" ref="AC431:AC494" si="311">VLOOKUP($T431,$T$3:$AD$34,10,FALSE)</f>
        <v>1</v>
      </c>
      <c r="AD431" s="25">
        <f t="shared" ref="AD431:AD494" si="312">VLOOKUP($T431,$T$3:$AD$34,11,FALSE)</f>
        <v>8</v>
      </c>
      <c r="AE431" s="1"/>
    </row>
    <row r="432" spans="1:31" x14ac:dyDescent="0.25">
      <c r="A432" s="35">
        <v>46279</v>
      </c>
      <c r="B432" s="34" t="s">
        <v>440</v>
      </c>
      <c r="C432" s="34" t="s">
        <v>71</v>
      </c>
      <c r="D432" s="20">
        <v>530</v>
      </c>
      <c r="E432" s="107">
        <f t="shared" si="269"/>
        <v>1</v>
      </c>
      <c r="F432" s="91">
        <v>207.6</v>
      </c>
      <c r="G432" s="68">
        <v>210</v>
      </c>
      <c r="H432" s="73">
        <f t="shared" si="291"/>
        <v>1</v>
      </c>
      <c r="I432" s="84">
        <v>1.7</v>
      </c>
      <c r="J432" s="48">
        <f t="shared" si="300"/>
        <v>1</v>
      </c>
      <c r="K432" s="94">
        <v>2.54</v>
      </c>
      <c r="L432" s="48">
        <f t="shared" si="297"/>
        <v>1</v>
      </c>
      <c r="M432" s="85">
        <v>8</v>
      </c>
      <c r="N432" s="47">
        <f t="shared" si="303"/>
        <v>1</v>
      </c>
      <c r="O432" s="90"/>
      <c r="P432" s="278">
        <f t="shared" si="304"/>
        <v>1</v>
      </c>
      <c r="T432" s="25" t="str">
        <f t="shared" si="277"/>
        <v>CARIB4</v>
      </c>
      <c r="U432" s="25">
        <f t="shared" si="305"/>
        <v>0</v>
      </c>
      <c r="V432" s="25">
        <f t="shared" si="306"/>
        <v>1080</v>
      </c>
      <c r="W432" s="45">
        <f t="shared" si="263"/>
        <v>188.72727272727272</v>
      </c>
      <c r="X432" s="45">
        <f t="shared" si="264"/>
        <v>228.36</v>
      </c>
      <c r="Y432" s="25">
        <f t="shared" si="307"/>
        <v>1.7</v>
      </c>
      <c r="Z432" s="25">
        <f t="shared" si="308"/>
        <v>2.5</v>
      </c>
      <c r="AA432" s="25">
        <f t="shared" si="309"/>
        <v>0</v>
      </c>
      <c r="AB432" s="25">
        <f t="shared" si="310"/>
        <v>5</v>
      </c>
      <c r="AC432" s="25">
        <f t="shared" si="311"/>
        <v>1</v>
      </c>
      <c r="AD432" s="25">
        <f t="shared" si="312"/>
        <v>8</v>
      </c>
      <c r="AE432" s="1"/>
    </row>
    <row r="433" spans="1:31" x14ac:dyDescent="0.25">
      <c r="A433" s="35">
        <v>46280</v>
      </c>
      <c r="B433" s="34" t="s">
        <v>438</v>
      </c>
      <c r="C433" s="34" t="s">
        <v>75</v>
      </c>
      <c r="D433" s="20">
        <v>1383</v>
      </c>
      <c r="E433" s="107">
        <f t="shared" si="269"/>
        <v>0</v>
      </c>
      <c r="F433" s="91">
        <v>380.8</v>
      </c>
      <c r="G433" s="68">
        <v>381</v>
      </c>
      <c r="H433" s="73">
        <f t="shared" si="291"/>
        <v>1</v>
      </c>
      <c r="I433" s="84">
        <v>1.9</v>
      </c>
      <c r="J433" s="48">
        <f t="shared" si="300"/>
        <v>1</v>
      </c>
      <c r="K433" s="94">
        <v>0</v>
      </c>
      <c r="L433" s="48">
        <f t="shared" si="297"/>
        <v>1</v>
      </c>
      <c r="M433" s="85">
        <v>8</v>
      </c>
      <c r="N433" s="47">
        <f t="shared" si="303"/>
        <v>1</v>
      </c>
      <c r="O433" s="90"/>
      <c r="P433" s="278">
        <f t="shared" si="304"/>
        <v>0</v>
      </c>
      <c r="T433" s="25" t="str">
        <f t="shared" si="277"/>
        <v>CARIB8</v>
      </c>
      <c r="U433" s="25">
        <f t="shared" si="305"/>
        <v>0</v>
      </c>
      <c r="V433" s="25">
        <f t="shared" si="306"/>
        <v>1080</v>
      </c>
      <c r="W433" s="45">
        <f t="shared" si="263"/>
        <v>346.18181818181819</v>
      </c>
      <c r="X433" s="45">
        <f t="shared" si="264"/>
        <v>418.88000000000005</v>
      </c>
      <c r="Y433" s="25">
        <f t="shared" si="307"/>
        <v>1.7</v>
      </c>
      <c r="Z433" s="25">
        <f t="shared" si="308"/>
        <v>2.5</v>
      </c>
      <c r="AA433" s="25">
        <f t="shared" si="309"/>
        <v>0</v>
      </c>
      <c r="AB433" s="25">
        <f t="shared" si="310"/>
        <v>5</v>
      </c>
      <c r="AC433" s="25">
        <f t="shared" si="311"/>
        <v>1</v>
      </c>
      <c r="AD433" s="25">
        <f t="shared" si="312"/>
        <v>8</v>
      </c>
      <c r="AE433" s="1"/>
    </row>
    <row r="434" spans="1:31" x14ac:dyDescent="0.25">
      <c r="A434" s="35">
        <v>46281</v>
      </c>
      <c r="B434" s="34" t="s">
        <v>443</v>
      </c>
      <c r="C434" s="34" t="s">
        <v>75</v>
      </c>
      <c r="D434" s="20">
        <v>1059</v>
      </c>
      <c r="E434" s="107">
        <f t="shared" si="269"/>
        <v>1</v>
      </c>
      <c r="F434" s="91">
        <v>480.8</v>
      </c>
      <c r="G434" s="68">
        <v>482</v>
      </c>
      <c r="H434" s="73">
        <f t="shared" si="291"/>
        <v>1</v>
      </c>
      <c r="I434" s="84">
        <v>1.96</v>
      </c>
      <c r="J434" s="48">
        <f t="shared" si="300"/>
        <v>1</v>
      </c>
      <c r="K434" s="94">
        <v>4.6500000000000004</v>
      </c>
      <c r="L434" s="48">
        <f t="shared" si="297"/>
        <v>1</v>
      </c>
      <c r="M434" s="85">
        <v>8</v>
      </c>
      <c r="N434" s="47">
        <f t="shared" si="303"/>
        <v>1</v>
      </c>
      <c r="O434" s="90"/>
      <c r="P434" s="278">
        <f t="shared" si="304"/>
        <v>1</v>
      </c>
      <c r="T434" s="25" t="str">
        <f t="shared" si="277"/>
        <v>CARIB8</v>
      </c>
      <c r="U434" s="25">
        <f t="shared" si="305"/>
        <v>0</v>
      </c>
      <c r="V434" s="25">
        <f t="shared" si="306"/>
        <v>1080</v>
      </c>
      <c r="W434" s="45">
        <f t="shared" si="263"/>
        <v>437.09090909090907</v>
      </c>
      <c r="X434" s="45">
        <f t="shared" si="264"/>
        <v>528.88000000000011</v>
      </c>
      <c r="Y434" s="25">
        <f t="shared" si="307"/>
        <v>1.7</v>
      </c>
      <c r="Z434" s="25">
        <f t="shared" si="308"/>
        <v>2.5</v>
      </c>
      <c r="AA434" s="25">
        <f t="shared" si="309"/>
        <v>0</v>
      </c>
      <c r="AB434" s="25">
        <f t="shared" si="310"/>
        <v>5</v>
      </c>
      <c r="AC434" s="25">
        <f t="shared" si="311"/>
        <v>1</v>
      </c>
      <c r="AD434" s="25">
        <f t="shared" si="312"/>
        <v>8</v>
      </c>
      <c r="AE434" s="1"/>
    </row>
    <row r="435" spans="1:31" x14ac:dyDescent="0.25">
      <c r="A435" s="35">
        <v>46282</v>
      </c>
      <c r="B435" s="34" t="s">
        <v>453</v>
      </c>
      <c r="C435" s="34" t="s">
        <v>71</v>
      </c>
      <c r="D435" s="20">
        <v>489</v>
      </c>
      <c r="E435" s="107">
        <f t="shared" si="269"/>
        <v>1</v>
      </c>
      <c r="F435" s="91">
        <v>169.2</v>
      </c>
      <c r="G435" s="68">
        <v>170</v>
      </c>
      <c r="H435" s="73">
        <f t="shared" si="291"/>
        <v>1</v>
      </c>
      <c r="I435" s="84">
        <v>1.97</v>
      </c>
      <c r="J435" s="48">
        <f t="shared" si="300"/>
        <v>1</v>
      </c>
      <c r="K435" s="346"/>
      <c r="L435" s="48"/>
      <c r="M435" s="85">
        <v>8</v>
      </c>
      <c r="N435" s="47">
        <f t="shared" si="303"/>
        <v>1</v>
      </c>
      <c r="O435" s="90"/>
      <c r="P435" s="278">
        <f t="shared" si="304"/>
        <v>1</v>
      </c>
      <c r="T435" s="25" t="str">
        <f t="shared" si="277"/>
        <v>CARIB4</v>
      </c>
      <c r="U435" s="25">
        <f t="shared" si="305"/>
        <v>0</v>
      </c>
      <c r="V435" s="25">
        <f t="shared" si="306"/>
        <v>1080</v>
      </c>
      <c r="W435" s="45">
        <f t="shared" si="263"/>
        <v>153.81818181818178</v>
      </c>
      <c r="X435" s="45">
        <f t="shared" si="264"/>
        <v>186.12</v>
      </c>
      <c r="Y435" s="25">
        <f t="shared" si="307"/>
        <v>1.7</v>
      </c>
      <c r="Z435" s="25">
        <f t="shared" si="308"/>
        <v>2.5</v>
      </c>
      <c r="AA435" s="25">
        <f t="shared" si="309"/>
        <v>0</v>
      </c>
      <c r="AB435" s="25">
        <f t="shared" si="310"/>
        <v>5</v>
      </c>
      <c r="AC435" s="25">
        <f t="shared" si="311"/>
        <v>1</v>
      </c>
      <c r="AD435" s="25">
        <f t="shared" si="312"/>
        <v>8</v>
      </c>
      <c r="AE435" s="1"/>
    </row>
    <row r="436" spans="1:31" x14ac:dyDescent="0.25">
      <c r="A436" s="35">
        <v>46283</v>
      </c>
      <c r="B436" s="34" t="s">
        <v>482</v>
      </c>
      <c r="C436" s="34" t="s">
        <v>99</v>
      </c>
      <c r="D436" s="20">
        <v>1240</v>
      </c>
      <c r="E436" s="107">
        <f t="shared" si="269"/>
        <v>0</v>
      </c>
      <c r="F436" s="91">
        <v>444</v>
      </c>
      <c r="G436" s="68">
        <v>445</v>
      </c>
      <c r="H436" s="73">
        <f t="shared" si="291"/>
        <v>1</v>
      </c>
      <c r="I436" s="84">
        <v>3.65</v>
      </c>
      <c r="J436" s="48">
        <f t="shared" si="300"/>
        <v>1</v>
      </c>
      <c r="K436" s="94">
        <v>2.95</v>
      </c>
      <c r="L436" s="48">
        <f t="shared" si="297"/>
        <v>1</v>
      </c>
      <c r="M436" s="85">
        <v>4</v>
      </c>
      <c r="N436" s="47">
        <f t="shared" ref="N436:N438" si="313">IF(+(IF(M436&lt;AC436,0,IF(M436&gt;AD436,0,1)))=1,1,0)</f>
        <v>1</v>
      </c>
      <c r="O436" s="90"/>
      <c r="P436" s="278">
        <f t="shared" ref="P436:P438" si="314">IF(+(IF(D436&lt;U436,0,IF(D436&gt;V436,0,1)))+(IF(G436&lt;W436,0,IF(G436&gt;X436,0,1)))+(IF(I436&lt;Y436,0,IF(I436&gt;Z436,0,1)))+(IF(K436&lt;AA436,0,IF(K436&gt;AB436,0,1)))+(IF(M436&lt;AC436,0,IF(M436&gt;AD436,0,1)))=5,1,0)</f>
        <v>0</v>
      </c>
      <c r="T436" s="25" t="str">
        <f t="shared" si="277"/>
        <v>GUINNESS8</v>
      </c>
      <c r="U436" s="25">
        <f t="shared" si="305"/>
        <v>0</v>
      </c>
      <c r="V436" s="25">
        <f t="shared" si="306"/>
        <v>1080</v>
      </c>
      <c r="W436" s="45">
        <f t="shared" si="263"/>
        <v>403.63636363636363</v>
      </c>
      <c r="X436" s="45">
        <f t="shared" si="264"/>
        <v>488.40000000000003</v>
      </c>
      <c r="Y436" s="25">
        <f t="shared" si="307"/>
        <v>3</v>
      </c>
      <c r="Z436" s="25">
        <f t="shared" si="308"/>
        <v>5</v>
      </c>
      <c r="AA436" s="25">
        <f t="shared" si="309"/>
        <v>0</v>
      </c>
      <c r="AB436" s="25">
        <f t="shared" si="310"/>
        <v>5</v>
      </c>
      <c r="AC436" s="25">
        <f t="shared" si="311"/>
        <v>1</v>
      </c>
      <c r="AD436" s="25">
        <f t="shared" si="312"/>
        <v>6</v>
      </c>
      <c r="AE436" s="1"/>
    </row>
    <row r="437" spans="1:31" x14ac:dyDescent="0.25">
      <c r="A437" s="35">
        <v>46286</v>
      </c>
      <c r="B437" s="34" t="s">
        <v>450</v>
      </c>
      <c r="C437" s="34" t="s">
        <v>79</v>
      </c>
      <c r="D437" s="20">
        <v>507</v>
      </c>
      <c r="E437" s="107">
        <f t="shared" si="269"/>
        <v>1</v>
      </c>
      <c r="F437" s="91">
        <v>182.8</v>
      </c>
      <c r="G437" s="68">
        <v>184</v>
      </c>
      <c r="H437" s="73">
        <f t="shared" si="291"/>
        <v>1</v>
      </c>
      <c r="I437" s="130"/>
      <c r="J437" s="48"/>
      <c r="K437" s="94">
        <v>1.4</v>
      </c>
      <c r="L437" s="48">
        <f t="shared" si="297"/>
        <v>1</v>
      </c>
      <c r="M437" s="85">
        <v>9</v>
      </c>
      <c r="N437" s="47">
        <f t="shared" si="313"/>
        <v>1</v>
      </c>
      <c r="O437" s="90"/>
      <c r="P437" s="332">
        <v>1</v>
      </c>
      <c r="T437" s="25" t="str">
        <f t="shared" si="277"/>
        <v>STAG4</v>
      </c>
      <c r="U437" s="25">
        <f t="shared" si="305"/>
        <v>0</v>
      </c>
      <c r="V437" s="25">
        <f t="shared" si="306"/>
        <v>1080</v>
      </c>
      <c r="W437" s="45">
        <f t="shared" si="263"/>
        <v>166.18181818181819</v>
      </c>
      <c r="X437" s="45">
        <f t="shared" si="264"/>
        <v>201.08000000000004</v>
      </c>
      <c r="Y437" s="25">
        <f t="shared" si="307"/>
        <v>1.8</v>
      </c>
      <c r="Z437" s="25">
        <f t="shared" si="308"/>
        <v>2.7</v>
      </c>
      <c r="AA437" s="25">
        <f t="shared" si="309"/>
        <v>0</v>
      </c>
      <c r="AB437" s="25">
        <f t="shared" si="310"/>
        <v>5</v>
      </c>
      <c r="AC437" s="25">
        <f t="shared" si="311"/>
        <v>1</v>
      </c>
      <c r="AD437" s="25">
        <f t="shared" si="312"/>
        <v>11</v>
      </c>
      <c r="AE437" s="1"/>
    </row>
    <row r="438" spans="1:31" x14ac:dyDescent="0.25">
      <c r="A438" s="35">
        <v>46286</v>
      </c>
      <c r="B438" s="34" t="s">
        <v>449</v>
      </c>
      <c r="C438" s="34" t="s">
        <v>79</v>
      </c>
      <c r="D438" s="20">
        <v>470</v>
      </c>
      <c r="E438" s="107">
        <f t="shared" si="269"/>
        <v>1</v>
      </c>
      <c r="F438" s="91">
        <v>182.8</v>
      </c>
      <c r="G438" s="68">
        <v>183</v>
      </c>
      <c r="H438" s="73">
        <f t="shared" si="291"/>
        <v>1</v>
      </c>
      <c r="I438" s="84">
        <v>2.4700000000000002</v>
      </c>
      <c r="J438" s="48">
        <f t="shared" si="300"/>
        <v>1</v>
      </c>
      <c r="K438" s="94">
        <v>1.4</v>
      </c>
      <c r="L438" s="48">
        <f t="shared" si="297"/>
        <v>1</v>
      </c>
      <c r="M438" s="85">
        <v>9</v>
      </c>
      <c r="N438" s="47">
        <f t="shared" si="313"/>
        <v>1</v>
      </c>
      <c r="O438" s="90"/>
      <c r="P438" s="278">
        <f t="shared" si="314"/>
        <v>1</v>
      </c>
      <c r="T438" s="25" t="str">
        <f t="shared" si="277"/>
        <v>STAG4</v>
      </c>
      <c r="U438" s="25">
        <f t="shared" si="305"/>
        <v>0</v>
      </c>
      <c r="V438" s="25">
        <f t="shared" si="306"/>
        <v>1080</v>
      </c>
      <c r="W438" s="45">
        <f t="shared" si="263"/>
        <v>166.18181818181819</v>
      </c>
      <c r="X438" s="45">
        <f t="shared" si="264"/>
        <v>201.08000000000004</v>
      </c>
      <c r="Y438" s="25">
        <f t="shared" si="307"/>
        <v>1.8</v>
      </c>
      <c r="Z438" s="25">
        <f t="shared" si="308"/>
        <v>2.7</v>
      </c>
      <c r="AA438" s="25">
        <f t="shared" si="309"/>
        <v>0</v>
      </c>
      <c r="AB438" s="25">
        <f t="shared" si="310"/>
        <v>5</v>
      </c>
      <c r="AC438" s="25">
        <f t="shared" si="311"/>
        <v>1</v>
      </c>
      <c r="AD438" s="25">
        <f t="shared" si="312"/>
        <v>11</v>
      </c>
      <c r="AE438" s="1"/>
    </row>
    <row r="439" spans="1:31" x14ac:dyDescent="0.25">
      <c r="A439" s="35">
        <v>46288</v>
      </c>
      <c r="B439" s="34" t="s">
        <v>482</v>
      </c>
      <c r="C439" s="34" t="s">
        <v>75</v>
      </c>
      <c r="D439" s="20">
        <v>1007</v>
      </c>
      <c r="E439" s="107">
        <f t="shared" si="269"/>
        <v>1</v>
      </c>
      <c r="F439" s="91">
        <v>380.8</v>
      </c>
      <c r="G439" s="68">
        <v>382</v>
      </c>
      <c r="H439" s="73">
        <f t="shared" si="291"/>
        <v>1</v>
      </c>
      <c r="I439" s="84">
        <v>1.9</v>
      </c>
      <c r="J439" s="48">
        <f t="shared" si="300"/>
        <v>1</v>
      </c>
      <c r="K439" s="94">
        <v>1.1499999999999999</v>
      </c>
      <c r="L439" s="48">
        <f t="shared" si="297"/>
        <v>1</v>
      </c>
      <c r="M439" s="85"/>
      <c r="N439" s="47"/>
      <c r="O439" s="90"/>
      <c r="P439" s="278"/>
      <c r="T439" s="25" t="str">
        <f t="shared" si="277"/>
        <v>CARIB8</v>
      </c>
      <c r="U439" s="25">
        <f t="shared" si="305"/>
        <v>0</v>
      </c>
      <c r="V439" s="25">
        <f t="shared" si="306"/>
        <v>1080</v>
      </c>
      <c r="W439" s="45">
        <f t="shared" si="263"/>
        <v>346.18181818181819</v>
      </c>
      <c r="X439" s="45">
        <f t="shared" si="264"/>
        <v>418.88000000000005</v>
      </c>
      <c r="Y439" s="25">
        <f t="shared" si="307"/>
        <v>1.7</v>
      </c>
      <c r="Z439" s="25">
        <f t="shared" si="308"/>
        <v>2.5</v>
      </c>
      <c r="AA439" s="25">
        <f t="shared" si="309"/>
        <v>0</v>
      </c>
      <c r="AB439" s="25">
        <f t="shared" si="310"/>
        <v>5</v>
      </c>
      <c r="AC439" s="25">
        <f t="shared" si="311"/>
        <v>1</v>
      </c>
      <c r="AD439" s="25">
        <f t="shared" si="312"/>
        <v>8</v>
      </c>
      <c r="AE439" s="1"/>
    </row>
    <row r="440" spans="1:31" x14ac:dyDescent="0.25">
      <c r="A440" s="35">
        <v>46289</v>
      </c>
      <c r="B440" s="34" t="s">
        <v>448</v>
      </c>
      <c r="C440" s="34" t="s">
        <v>71</v>
      </c>
      <c r="D440" s="20">
        <v>432</v>
      </c>
      <c r="E440" s="107">
        <f t="shared" si="269"/>
        <v>1</v>
      </c>
      <c r="F440" s="91">
        <v>175.6</v>
      </c>
      <c r="G440" s="68">
        <v>177</v>
      </c>
      <c r="H440" s="73">
        <f t="shared" si="291"/>
        <v>1</v>
      </c>
      <c r="I440" s="84">
        <v>2.38</v>
      </c>
      <c r="J440" s="48">
        <f t="shared" ref="J440:J442" si="315">IF(+(IF(I440&lt;Y440,0,IF(I440&gt;Z440,0,1)))=1,1,0)</f>
        <v>1</v>
      </c>
      <c r="K440" s="94">
        <v>1.1000000000000001</v>
      </c>
      <c r="L440" s="48">
        <f t="shared" si="297"/>
        <v>1</v>
      </c>
      <c r="M440" s="85"/>
      <c r="N440" s="47"/>
      <c r="O440" s="90"/>
      <c r="P440" s="278"/>
      <c r="T440" s="25" t="str">
        <f t="shared" si="277"/>
        <v>CARIB4</v>
      </c>
      <c r="U440" s="25">
        <f t="shared" si="305"/>
        <v>0</v>
      </c>
      <c r="V440" s="25">
        <f t="shared" si="306"/>
        <v>1080</v>
      </c>
      <c r="W440" s="45">
        <f t="shared" si="263"/>
        <v>159.63636363636363</v>
      </c>
      <c r="X440" s="45">
        <f t="shared" si="264"/>
        <v>193.16</v>
      </c>
      <c r="Y440" s="25">
        <f t="shared" si="307"/>
        <v>1.7</v>
      </c>
      <c r="Z440" s="25">
        <f t="shared" si="308"/>
        <v>2.5</v>
      </c>
      <c r="AA440" s="25">
        <f t="shared" si="309"/>
        <v>0</v>
      </c>
      <c r="AB440" s="25">
        <f t="shared" si="310"/>
        <v>5</v>
      </c>
      <c r="AC440" s="25">
        <f t="shared" si="311"/>
        <v>1</v>
      </c>
      <c r="AD440" s="25">
        <f t="shared" si="312"/>
        <v>8</v>
      </c>
      <c r="AE440" s="1"/>
    </row>
    <row r="441" spans="1:31" x14ac:dyDescent="0.25">
      <c r="A441" s="35">
        <v>46289</v>
      </c>
      <c r="B441" s="34" t="s">
        <v>441</v>
      </c>
      <c r="C441" s="34" t="s">
        <v>71</v>
      </c>
      <c r="D441" s="20">
        <v>496</v>
      </c>
      <c r="E441" s="107">
        <f t="shared" si="269"/>
        <v>1</v>
      </c>
      <c r="F441" s="91">
        <v>1756</v>
      </c>
      <c r="G441" s="347"/>
      <c r="H441" s="73"/>
      <c r="I441" s="84">
        <v>2.2599999999999998</v>
      </c>
      <c r="J441" s="48">
        <f t="shared" si="315"/>
        <v>1</v>
      </c>
      <c r="K441" s="94">
        <v>1.1000000000000001</v>
      </c>
      <c r="L441" s="48">
        <f t="shared" si="297"/>
        <v>1</v>
      </c>
      <c r="M441" s="85"/>
      <c r="N441" s="47"/>
      <c r="O441" s="90"/>
      <c r="P441" s="278"/>
      <c r="T441" s="25" t="str">
        <f t="shared" si="277"/>
        <v>CARIB4</v>
      </c>
      <c r="U441" s="25">
        <f t="shared" si="305"/>
        <v>0</v>
      </c>
      <c r="V441" s="25">
        <f t="shared" si="306"/>
        <v>1080</v>
      </c>
      <c r="W441" s="45">
        <f t="shared" si="263"/>
        <v>1596.3636363636363</v>
      </c>
      <c r="X441" s="45">
        <f t="shared" si="264"/>
        <v>1931.6000000000001</v>
      </c>
      <c r="Y441" s="25">
        <f t="shared" si="307"/>
        <v>1.7</v>
      </c>
      <c r="Z441" s="25">
        <f t="shared" si="308"/>
        <v>2.5</v>
      </c>
      <c r="AA441" s="25">
        <f t="shared" si="309"/>
        <v>0</v>
      </c>
      <c r="AB441" s="25">
        <f t="shared" si="310"/>
        <v>5</v>
      </c>
      <c r="AC441" s="25">
        <f t="shared" si="311"/>
        <v>1</v>
      </c>
      <c r="AD441" s="25">
        <f t="shared" si="312"/>
        <v>8</v>
      </c>
      <c r="AE441" s="1"/>
    </row>
    <row r="442" spans="1:31" x14ac:dyDescent="0.25">
      <c r="A442" s="35">
        <v>46290</v>
      </c>
      <c r="B442" s="34" t="s">
        <v>442</v>
      </c>
      <c r="C442" s="34" t="s">
        <v>75</v>
      </c>
      <c r="D442" s="20">
        <v>1303</v>
      </c>
      <c r="E442" s="107">
        <f t="shared" si="269"/>
        <v>0</v>
      </c>
      <c r="F442" s="91">
        <v>380.8</v>
      </c>
      <c r="G442" s="68">
        <v>382</v>
      </c>
      <c r="H442" s="73">
        <f t="shared" si="291"/>
        <v>1</v>
      </c>
      <c r="I442" s="84">
        <v>2.34</v>
      </c>
      <c r="J442" s="48">
        <f t="shared" si="315"/>
        <v>1</v>
      </c>
      <c r="K442" s="94">
        <v>1.1000000000000001</v>
      </c>
      <c r="L442" s="48">
        <f t="shared" si="297"/>
        <v>1</v>
      </c>
      <c r="M442" s="85"/>
      <c r="N442" s="47"/>
      <c r="O442" s="90"/>
      <c r="P442" s="278"/>
      <c r="T442" s="25" t="str">
        <f t="shared" si="277"/>
        <v>CARIB8</v>
      </c>
      <c r="U442" s="25">
        <f t="shared" si="305"/>
        <v>0</v>
      </c>
      <c r="V442" s="25">
        <f t="shared" si="306"/>
        <v>1080</v>
      </c>
      <c r="W442" s="45">
        <f t="shared" si="263"/>
        <v>346.18181818181819</v>
      </c>
      <c r="X442" s="45">
        <f t="shared" si="264"/>
        <v>418.88000000000005</v>
      </c>
      <c r="Y442" s="25">
        <f t="shared" si="307"/>
        <v>1.7</v>
      </c>
      <c r="Z442" s="25">
        <f t="shared" si="308"/>
        <v>2.5</v>
      </c>
      <c r="AA442" s="25">
        <f t="shared" si="309"/>
        <v>0</v>
      </c>
      <c r="AB442" s="25">
        <f t="shared" si="310"/>
        <v>5</v>
      </c>
      <c r="AC442" s="25">
        <f t="shared" si="311"/>
        <v>1</v>
      </c>
      <c r="AD442" s="25">
        <f t="shared" si="312"/>
        <v>8</v>
      </c>
      <c r="AE442" s="1"/>
    </row>
    <row r="443" spans="1:31" x14ac:dyDescent="0.25">
      <c r="A443" s="35">
        <v>46295</v>
      </c>
      <c r="B443" s="34" t="s">
        <v>451</v>
      </c>
      <c r="C443" s="34" t="s">
        <v>83</v>
      </c>
      <c r="D443" s="20">
        <v>1024</v>
      </c>
      <c r="E443" s="107">
        <f t="shared" si="269"/>
        <v>1</v>
      </c>
      <c r="F443" s="91">
        <v>380.8</v>
      </c>
      <c r="G443" s="68">
        <v>382</v>
      </c>
      <c r="H443" s="73">
        <f t="shared" si="291"/>
        <v>1</v>
      </c>
      <c r="I443" s="84"/>
      <c r="J443" s="48"/>
      <c r="K443" s="94">
        <v>2</v>
      </c>
      <c r="L443" s="48">
        <f t="shared" si="297"/>
        <v>1</v>
      </c>
      <c r="M443" s="85"/>
      <c r="N443" s="47"/>
      <c r="O443" s="90"/>
      <c r="P443" s="278"/>
      <c r="T443" s="25" t="str">
        <f t="shared" si="277"/>
        <v>STAG8</v>
      </c>
      <c r="U443" s="25">
        <f t="shared" si="305"/>
        <v>0</v>
      </c>
      <c r="V443" s="25">
        <f t="shared" si="306"/>
        <v>1080</v>
      </c>
      <c r="W443" s="45">
        <f t="shared" ref="W443:W506" si="316">$F443/1.1</f>
        <v>346.18181818181819</v>
      </c>
      <c r="X443" s="45">
        <f t="shared" ref="X443:X506" si="317">$F443*1.1</f>
        <v>418.88000000000005</v>
      </c>
      <c r="Y443" s="25">
        <f t="shared" si="307"/>
        <v>1.8</v>
      </c>
      <c r="Z443" s="25">
        <f t="shared" si="308"/>
        <v>2.7</v>
      </c>
      <c r="AA443" s="25">
        <f t="shared" si="309"/>
        <v>0</v>
      </c>
      <c r="AB443" s="25">
        <f t="shared" si="310"/>
        <v>5</v>
      </c>
      <c r="AC443" s="25">
        <f t="shared" si="311"/>
        <v>1</v>
      </c>
      <c r="AD443" s="25">
        <f t="shared" si="312"/>
        <v>11</v>
      </c>
      <c r="AE443" s="1"/>
    </row>
    <row r="444" spans="1:31" x14ac:dyDescent="0.25">
      <c r="A444" s="35"/>
      <c r="B444" s="34"/>
      <c r="C444" s="34"/>
      <c r="D444" s="20"/>
      <c r="E444" s="107"/>
      <c r="F444" s="91"/>
      <c r="G444" s="68"/>
      <c r="H444" s="73"/>
      <c r="I444" s="84"/>
      <c r="J444" s="48"/>
      <c r="K444" s="94"/>
      <c r="L444" s="48"/>
      <c r="M444" s="85"/>
      <c r="N444" s="47"/>
      <c r="O444" s="90"/>
      <c r="P444" s="278"/>
      <c r="T444" s="25" t="str">
        <f t="shared" si="277"/>
        <v/>
      </c>
      <c r="U444" s="25" t="e">
        <f t="shared" si="305"/>
        <v>#N/A</v>
      </c>
      <c r="V444" s="25" t="e">
        <f t="shared" si="306"/>
        <v>#N/A</v>
      </c>
      <c r="W444" s="45">
        <f t="shared" si="316"/>
        <v>0</v>
      </c>
      <c r="X444" s="45">
        <f t="shared" si="317"/>
        <v>0</v>
      </c>
      <c r="Y444" s="25" t="e">
        <f t="shared" si="307"/>
        <v>#N/A</v>
      </c>
      <c r="Z444" s="25" t="e">
        <f t="shared" si="308"/>
        <v>#N/A</v>
      </c>
      <c r="AA444" s="25" t="e">
        <f t="shared" si="309"/>
        <v>#N/A</v>
      </c>
      <c r="AB444" s="25" t="e">
        <f t="shared" si="310"/>
        <v>#N/A</v>
      </c>
      <c r="AC444" s="25" t="e">
        <f t="shared" si="311"/>
        <v>#N/A</v>
      </c>
      <c r="AD444" s="25" t="e">
        <f t="shared" si="312"/>
        <v>#N/A</v>
      </c>
      <c r="AE444" s="1"/>
    </row>
    <row r="445" spans="1:31" ht="15.75" thickBot="1" x14ac:dyDescent="0.3">
      <c r="A445" s="35"/>
      <c r="B445" s="34"/>
      <c r="C445" s="34"/>
      <c r="D445" s="20"/>
      <c r="E445" s="107"/>
      <c r="F445" s="91"/>
      <c r="G445" s="68"/>
      <c r="H445" s="73"/>
      <c r="I445" s="84"/>
      <c r="J445" s="48"/>
      <c r="K445" s="94"/>
      <c r="L445" s="48"/>
      <c r="M445" s="85"/>
      <c r="N445" s="47"/>
      <c r="O445" s="90"/>
      <c r="P445" s="278"/>
      <c r="T445" s="25" t="str">
        <f t="shared" si="277"/>
        <v/>
      </c>
      <c r="U445" s="25" t="e">
        <f t="shared" si="305"/>
        <v>#N/A</v>
      </c>
      <c r="V445" s="25" t="e">
        <f t="shared" si="306"/>
        <v>#N/A</v>
      </c>
      <c r="W445" s="45">
        <f t="shared" si="316"/>
        <v>0</v>
      </c>
      <c r="X445" s="45">
        <f t="shared" si="317"/>
        <v>0</v>
      </c>
      <c r="Y445" s="25" t="e">
        <f t="shared" si="307"/>
        <v>#N/A</v>
      </c>
      <c r="Z445" s="25" t="e">
        <f t="shared" si="308"/>
        <v>#N/A</v>
      </c>
      <c r="AA445" s="25" t="e">
        <f t="shared" si="309"/>
        <v>#N/A</v>
      </c>
      <c r="AB445" s="25" t="e">
        <f t="shared" si="310"/>
        <v>#N/A</v>
      </c>
      <c r="AC445" s="25" t="e">
        <f t="shared" si="311"/>
        <v>#N/A</v>
      </c>
      <c r="AD445" s="25" t="e">
        <f t="shared" si="312"/>
        <v>#N/A</v>
      </c>
      <c r="AE445" s="1"/>
    </row>
    <row r="446" spans="1:31" hidden="1" x14ac:dyDescent="0.25">
      <c r="A446" s="35"/>
      <c r="B446" s="34"/>
      <c r="C446" s="34"/>
      <c r="D446" s="20"/>
      <c r="E446" s="107"/>
      <c r="F446" s="91"/>
      <c r="G446" s="68"/>
      <c r="H446" s="73"/>
      <c r="I446" s="84"/>
      <c r="J446" s="48"/>
      <c r="K446" s="94"/>
      <c r="L446" s="48"/>
      <c r="M446" s="85"/>
      <c r="N446" s="47"/>
      <c r="O446" s="90"/>
      <c r="P446" s="278"/>
      <c r="T446" s="25" t="str">
        <f t="shared" si="277"/>
        <v/>
      </c>
      <c r="U446" s="25" t="e">
        <f t="shared" si="305"/>
        <v>#N/A</v>
      </c>
      <c r="V446" s="25" t="e">
        <f t="shared" si="306"/>
        <v>#N/A</v>
      </c>
      <c r="W446" s="45">
        <f t="shared" si="316"/>
        <v>0</v>
      </c>
      <c r="X446" s="45">
        <f t="shared" si="317"/>
        <v>0</v>
      </c>
      <c r="Y446" s="25" t="e">
        <f t="shared" si="307"/>
        <v>#N/A</v>
      </c>
      <c r="Z446" s="25" t="e">
        <f t="shared" si="308"/>
        <v>#N/A</v>
      </c>
      <c r="AA446" s="25" t="e">
        <f t="shared" si="309"/>
        <v>#N/A</v>
      </c>
      <c r="AB446" s="25" t="e">
        <f t="shared" si="310"/>
        <v>#N/A</v>
      </c>
      <c r="AC446" s="25" t="e">
        <f t="shared" si="311"/>
        <v>#N/A</v>
      </c>
      <c r="AD446" s="25" t="e">
        <f t="shared" si="312"/>
        <v>#N/A</v>
      </c>
      <c r="AE446" s="1"/>
    </row>
    <row r="447" spans="1:31" hidden="1" x14ac:dyDescent="0.25">
      <c r="A447" s="35"/>
      <c r="B447" s="34"/>
      <c r="C447" s="34"/>
      <c r="D447" s="20"/>
      <c r="E447" s="107"/>
      <c r="F447" s="91"/>
      <c r="G447" s="68"/>
      <c r="H447" s="73"/>
      <c r="I447" s="84"/>
      <c r="J447" s="48"/>
      <c r="K447" s="94"/>
      <c r="L447" s="48"/>
      <c r="M447" s="85"/>
      <c r="N447" s="47"/>
      <c r="O447" s="90"/>
      <c r="P447" s="278"/>
      <c r="T447" s="25" t="str">
        <f t="shared" si="277"/>
        <v/>
      </c>
      <c r="U447" s="25" t="e">
        <f t="shared" si="305"/>
        <v>#N/A</v>
      </c>
      <c r="V447" s="25" t="e">
        <f t="shared" si="306"/>
        <v>#N/A</v>
      </c>
      <c r="W447" s="45">
        <f t="shared" si="316"/>
        <v>0</v>
      </c>
      <c r="X447" s="45">
        <f t="shared" si="317"/>
        <v>0</v>
      </c>
      <c r="Y447" s="25" t="e">
        <f t="shared" si="307"/>
        <v>#N/A</v>
      </c>
      <c r="Z447" s="25" t="e">
        <f t="shared" si="308"/>
        <v>#N/A</v>
      </c>
      <c r="AA447" s="25" t="e">
        <f t="shared" si="309"/>
        <v>#N/A</v>
      </c>
      <c r="AB447" s="25" t="e">
        <f t="shared" si="310"/>
        <v>#N/A</v>
      </c>
      <c r="AC447" s="25" t="e">
        <f t="shared" si="311"/>
        <v>#N/A</v>
      </c>
      <c r="AD447" s="25" t="e">
        <f t="shared" si="312"/>
        <v>#N/A</v>
      </c>
      <c r="AE447" s="1"/>
    </row>
    <row r="448" spans="1:31" hidden="1" x14ac:dyDescent="0.25">
      <c r="A448" s="35"/>
      <c r="B448" s="34"/>
      <c r="C448" s="34"/>
      <c r="D448" s="20"/>
      <c r="E448" s="107"/>
      <c r="F448" s="91"/>
      <c r="G448" s="68"/>
      <c r="H448" s="73"/>
      <c r="I448" s="84"/>
      <c r="J448" s="48"/>
      <c r="K448" s="94"/>
      <c r="L448" s="48"/>
      <c r="M448" s="85"/>
      <c r="N448" s="47"/>
      <c r="O448" s="90"/>
      <c r="P448" s="278"/>
      <c r="T448" s="25" t="str">
        <f t="shared" si="277"/>
        <v/>
      </c>
      <c r="U448" s="25" t="e">
        <f t="shared" si="305"/>
        <v>#N/A</v>
      </c>
      <c r="V448" s="25" t="e">
        <f t="shared" si="306"/>
        <v>#N/A</v>
      </c>
      <c r="W448" s="45">
        <f t="shared" si="316"/>
        <v>0</v>
      </c>
      <c r="X448" s="45">
        <f t="shared" si="317"/>
        <v>0</v>
      </c>
      <c r="Y448" s="25" t="e">
        <f t="shared" si="307"/>
        <v>#N/A</v>
      </c>
      <c r="Z448" s="25" t="e">
        <f t="shared" si="308"/>
        <v>#N/A</v>
      </c>
      <c r="AA448" s="25" t="e">
        <f t="shared" si="309"/>
        <v>#N/A</v>
      </c>
      <c r="AB448" s="25" t="e">
        <f t="shared" si="310"/>
        <v>#N/A</v>
      </c>
      <c r="AC448" s="25" t="e">
        <f t="shared" si="311"/>
        <v>#N/A</v>
      </c>
      <c r="AD448" s="25" t="e">
        <f t="shared" si="312"/>
        <v>#N/A</v>
      </c>
      <c r="AE448" s="1"/>
    </row>
    <row r="449" spans="1:31" hidden="1" x14ac:dyDescent="0.25">
      <c r="A449" s="35"/>
      <c r="B449" s="34"/>
      <c r="C449" s="34"/>
      <c r="D449" s="20"/>
      <c r="E449" s="107"/>
      <c r="F449" s="91"/>
      <c r="G449" s="68"/>
      <c r="H449" s="73"/>
      <c r="I449" s="84"/>
      <c r="J449" s="48"/>
      <c r="K449" s="94"/>
      <c r="L449" s="48"/>
      <c r="M449" s="85"/>
      <c r="N449" s="47"/>
      <c r="O449" s="90"/>
      <c r="P449" s="278"/>
      <c r="T449" s="25" t="str">
        <f t="shared" si="277"/>
        <v/>
      </c>
      <c r="U449" s="25" t="e">
        <f t="shared" si="305"/>
        <v>#N/A</v>
      </c>
      <c r="V449" s="25" t="e">
        <f t="shared" si="306"/>
        <v>#N/A</v>
      </c>
      <c r="W449" s="45">
        <f t="shared" si="316"/>
        <v>0</v>
      </c>
      <c r="X449" s="45">
        <f t="shared" si="317"/>
        <v>0</v>
      </c>
      <c r="Y449" s="25" t="e">
        <f t="shared" si="307"/>
        <v>#N/A</v>
      </c>
      <c r="Z449" s="25" t="e">
        <f t="shared" si="308"/>
        <v>#N/A</v>
      </c>
      <c r="AA449" s="25" t="e">
        <f t="shared" si="309"/>
        <v>#N/A</v>
      </c>
      <c r="AB449" s="25" t="e">
        <f t="shared" si="310"/>
        <v>#N/A</v>
      </c>
      <c r="AC449" s="25" t="e">
        <f t="shared" si="311"/>
        <v>#N/A</v>
      </c>
      <c r="AD449" s="25" t="e">
        <f t="shared" si="312"/>
        <v>#N/A</v>
      </c>
      <c r="AE449" s="1"/>
    </row>
    <row r="450" spans="1:31" hidden="1" x14ac:dyDescent="0.25">
      <c r="A450" s="35"/>
      <c r="B450" s="34"/>
      <c r="C450" s="34"/>
      <c r="D450" s="20"/>
      <c r="E450" s="107"/>
      <c r="F450" s="91"/>
      <c r="G450" s="68"/>
      <c r="H450" s="73"/>
      <c r="I450" s="84"/>
      <c r="J450" s="48"/>
      <c r="K450" s="94"/>
      <c r="L450" s="48"/>
      <c r="M450" s="85"/>
      <c r="N450" s="47"/>
      <c r="O450" s="90"/>
      <c r="P450" s="278"/>
      <c r="T450" s="25" t="str">
        <f t="shared" si="277"/>
        <v/>
      </c>
      <c r="U450" s="25" t="e">
        <f t="shared" si="305"/>
        <v>#N/A</v>
      </c>
      <c r="V450" s="25" t="e">
        <f t="shared" si="306"/>
        <v>#N/A</v>
      </c>
      <c r="W450" s="45">
        <f t="shared" si="316"/>
        <v>0</v>
      </c>
      <c r="X450" s="45">
        <f t="shared" si="317"/>
        <v>0</v>
      </c>
      <c r="Y450" s="25" t="e">
        <f t="shared" si="307"/>
        <v>#N/A</v>
      </c>
      <c r="Z450" s="25" t="e">
        <f t="shared" si="308"/>
        <v>#N/A</v>
      </c>
      <c r="AA450" s="25" t="e">
        <f t="shared" si="309"/>
        <v>#N/A</v>
      </c>
      <c r="AB450" s="25" t="e">
        <f t="shared" si="310"/>
        <v>#N/A</v>
      </c>
      <c r="AC450" s="25" t="e">
        <f t="shared" si="311"/>
        <v>#N/A</v>
      </c>
      <c r="AD450" s="25" t="e">
        <f t="shared" si="312"/>
        <v>#N/A</v>
      </c>
      <c r="AE450" s="1"/>
    </row>
    <row r="451" spans="1:31" hidden="1" x14ac:dyDescent="0.25">
      <c r="A451" s="35"/>
      <c r="B451" s="34"/>
      <c r="C451" s="34"/>
      <c r="D451" s="20"/>
      <c r="E451" s="107"/>
      <c r="F451" s="91"/>
      <c r="G451" s="68"/>
      <c r="H451" s="73"/>
      <c r="I451" s="84"/>
      <c r="J451" s="48"/>
      <c r="K451" s="94"/>
      <c r="L451" s="48"/>
      <c r="M451" s="85"/>
      <c r="N451" s="47"/>
      <c r="O451" s="90"/>
      <c r="P451" s="278"/>
      <c r="T451" s="25" t="str">
        <f t="shared" si="277"/>
        <v/>
      </c>
      <c r="U451" s="25" t="e">
        <f t="shared" si="305"/>
        <v>#N/A</v>
      </c>
      <c r="V451" s="25" t="e">
        <f t="shared" si="306"/>
        <v>#N/A</v>
      </c>
      <c r="W451" s="45">
        <f t="shared" si="316"/>
        <v>0</v>
      </c>
      <c r="X451" s="45">
        <f t="shared" si="317"/>
        <v>0</v>
      </c>
      <c r="Y451" s="25" t="e">
        <f t="shared" si="307"/>
        <v>#N/A</v>
      </c>
      <c r="Z451" s="25" t="e">
        <f t="shared" si="308"/>
        <v>#N/A</v>
      </c>
      <c r="AA451" s="25" t="e">
        <f t="shared" si="309"/>
        <v>#N/A</v>
      </c>
      <c r="AB451" s="25" t="e">
        <f t="shared" si="310"/>
        <v>#N/A</v>
      </c>
      <c r="AC451" s="25" t="e">
        <f t="shared" si="311"/>
        <v>#N/A</v>
      </c>
      <c r="AD451" s="25" t="e">
        <f t="shared" si="312"/>
        <v>#N/A</v>
      </c>
      <c r="AE451" s="1"/>
    </row>
    <row r="452" spans="1:31" hidden="1" x14ac:dyDescent="0.25">
      <c r="A452" s="35"/>
      <c r="B452" s="34"/>
      <c r="C452" s="34"/>
      <c r="D452" s="20"/>
      <c r="E452" s="107"/>
      <c r="F452" s="91"/>
      <c r="G452" s="68"/>
      <c r="H452" s="73"/>
      <c r="I452" s="84"/>
      <c r="J452" s="48"/>
      <c r="K452" s="94"/>
      <c r="L452" s="48"/>
      <c r="M452" s="85"/>
      <c r="N452" s="47"/>
      <c r="O452" s="90"/>
      <c r="P452" s="278"/>
      <c r="T452" s="25" t="str">
        <f t="shared" si="277"/>
        <v/>
      </c>
      <c r="U452" s="25" t="e">
        <f t="shared" si="305"/>
        <v>#N/A</v>
      </c>
      <c r="V452" s="25" t="e">
        <f t="shared" si="306"/>
        <v>#N/A</v>
      </c>
      <c r="W452" s="45">
        <f t="shared" si="316"/>
        <v>0</v>
      </c>
      <c r="X452" s="45">
        <f t="shared" si="317"/>
        <v>0</v>
      </c>
      <c r="Y452" s="25" t="e">
        <f t="shared" si="307"/>
        <v>#N/A</v>
      </c>
      <c r="Z452" s="25" t="e">
        <f t="shared" si="308"/>
        <v>#N/A</v>
      </c>
      <c r="AA452" s="25" t="e">
        <f t="shared" si="309"/>
        <v>#N/A</v>
      </c>
      <c r="AB452" s="25" t="e">
        <f t="shared" si="310"/>
        <v>#N/A</v>
      </c>
      <c r="AC452" s="25" t="e">
        <f t="shared" si="311"/>
        <v>#N/A</v>
      </c>
      <c r="AD452" s="25" t="e">
        <f t="shared" si="312"/>
        <v>#N/A</v>
      </c>
      <c r="AE452" s="1"/>
    </row>
    <row r="453" spans="1:31" hidden="1" x14ac:dyDescent="0.25">
      <c r="A453" s="35"/>
      <c r="B453" s="34"/>
      <c r="C453" s="34"/>
      <c r="D453" s="20"/>
      <c r="E453" s="107"/>
      <c r="F453" s="91"/>
      <c r="G453" s="68"/>
      <c r="H453" s="73"/>
      <c r="I453" s="84"/>
      <c r="J453" s="48"/>
      <c r="K453" s="94"/>
      <c r="L453" s="48"/>
      <c r="M453" s="85"/>
      <c r="N453" s="47"/>
      <c r="O453" s="90"/>
      <c r="P453" s="278"/>
      <c r="T453" s="25" t="str">
        <f t="shared" si="277"/>
        <v/>
      </c>
      <c r="U453" s="25" t="e">
        <f t="shared" si="305"/>
        <v>#N/A</v>
      </c>
      <c r="V453" s="25" t="e">
        <f t="shared" si="306"/>
        <v>#N/A</v>
      </c>
      <c r="W453" s="45">
        <f t="shared" si="316"/>
        <v>0</v>
      </c>
      <c r="X453" s="45">
        <f t="shared" si="317"/>
        <v>0</v>
      </c>
      <c r="Y453" s="25" t="e">
        <f t="shared" si="307"/>
        <v>#N/A</v>
      </c>
      <c r="Z453" s="25" t="e">
        <f t="shared" si="308"/>
        <v>#N/A</v>
      </c>
      <c r="AA453" s="25" t="e">
        <f t="shared" si="309"/>
        <v>#N/A</v>
      </c>
      <c r="AB453" s="25" t="e">
        <f t="shared" si="310"/>
        <v>#N/A</v>
      </c>
      <c r="AC453" s="25" t="e">
        <f t="shared" si="311"/>
        <v>#N/A</v>
      </c>
      <c r="AD453" s="25" t="e">
        <f t="shared" si="312"/>
        <v>#N/A</v>
      </c>
      <c r="AE453" s="1"/>
    </row>
    <row r="454" spans="1:31" hidden="1" x14ac:dyDescent="0.25">
      <c r="A454" s="35"/>
      <c r="B454" s="34"/>
      <c r="C454" s="34"/>
      <c r="D454" s="20"/>
      <c r="E454" s="107"/>
      <c r="F454" s="91"/>
      <c r="G454" s="68"/>
      <c r="H454" s="73"/>
      <c r="I454" s="84"/>
      <c r="J454" s="48"/>
      <c r="K454" s="94"/>
      <c r="L454" s="48"/>
      <c r="M454" s="85"/>
      <c r="N454" s="47"/>
      <c r="O454" s="90"/>
      <c r="P454" s="278"/>
      <c r="T454" s="25" t="str">
        <f t="shared" si="277"/>
        <v/>
      </c>
      <c r="U454" s="25" t="e">
        <f t="shared" si="305"/>
        <v>#N/A</v>
      </c>
      <c r="V454" s="25" t="e">
        <f t="shared" si="306"/>
        <v>#N/A</v>
      </c>
      <c r="W454" s="45">
        <f t="shared" si="316"/>
        <v>0</v>
      </c>
      <c r="X454" s="45">
        <f t="shared" si="317"/>
        <v>0</v>
      </c>
      <c r="Y454" s="25" t="e">
        <f t="shared" si="307"/>
        <v>#N/A</v>
      </c>
      <c r="Z454" s="25" t="e">
        <f t="shared" si="308"/>
        <v>#N/A</v>
      </c>
      <c r="AA454" s="25" t="e">
        <f t="shared" si="309"/>
        <v>#N/A</v>
      </c>
      <c r="AB454" s="25" t="e">
        <f t="shared" si="310"/>
        <v>#N/A</v>
      </c>
      <c r="AC454" s="25" t="e">
        <f t="shared" si="311"/>
        <v>#N/A</v>
      </c>
      <c r="AD454" s="25" t="e">
        <f t="shared" si="312"/>
        <v>#N/A</v>
      </c>
      <c r="AE454" s="1"/>
    </row>
    <row r="455" spans="1:31" hidden="1" x14ac:dyDescent="0.25">
      <c r="A455" s="282"/>
      <c r="B455" s="38"/>
      <c r="C455" s="38"/>
      <c r="D455" s="20"/>
      <c r="E455" s="107"/>
      <c r="F455" s="91"/>
      <c r="G455" s="68"/>
      <c r="H455" s="73"/>
      <c r="I455" s="84"/>
      <c r="J455" s="48"/>
      <c r="K455" s="94"/>
      <c r="L455" s="48"/>
      <c r="M455" s="85"/>
      <c r="N455" s="47"/>
      <c r="O455" s="90"/>
      <c r="P455" s="278"/>
      <c r="T455" s="25" t="str">
        <f t="shared" si="277"/>
        <v/>
      </c>
      <c r="U455" s="25" t="e">
        <f t="shared" si="305"/>
        <v>#N/A</v>
      </c>
      <c r="V455" s="25" t="e">
        <f t="shared" si="306"/>
        <v>#N/A</v>
      </c>
      <c r="W455" s="45">
        <f t="shared" si="316"/>
        <v>0</v>
      </c>
      <c r="X455" s="45">
        <f t="shared" si="317"/>
        <v>0</v>
      </c>
      <c r="Y455" s="25" t="e">
        <f t="shared" si="307"/>
        <v>#N/A</v>
      </c>
      <c r="Z455" s="25" t="e">
        <f t="shared" si="308"/>
        <v>#N/A</v>
      </c>
      <c r="AA455" s="25" t="e">
        <f t="shared" si="309"/>
        <v>#N/A</v>
      </c>
      <c r="AB455" s="25" t="e">
        <f t="shared" si="310"/>
        <v>#N/A</v>
      </c>
      <c r="AC455" s="25" t="e">
        <f t="shared" si="311"/>
        <v>#N/A</v>
      </c>
      <c r="AD455" s="25" t="e">
        <f t="shared" si="312"/>
        <v>#N/A</v>
      </c>
      <c r="AE455" s="1"/>
    </row>
    <row r="456" spans="1:31" ht="15.75" hidden="1" thickBot="1" x14ac:dyDescent="0.3">
      <c r="A456" s="40"/>
      <c r="B456" s="39"/>
      <c r="C456" s="38"/>
      <c r="D456" s="20"/>
      <c r="E456" s="107"/>
      <c r="F456" s="91"/>
      <c r="G456" s="68"/>
      <c r="H456" s="73"/>
      <c r="I456" s="84"/>
      <c r="J456" s="48"/>
      <c r="K456" s="94"/>
      <c r="L456" s="48"/>
      <c r="M456" s="85"/>
      <c r="N456" s="47"/>
      <c r="O456" s="90"/>
      <c r="P456" s="278"/>
      <c r="T456" s="25" t="str">
        <f t="shared" si="277"/>
        <v/>
      </c>
      <c r="U456" s="25" t="e">
        <f t="shared" si="305"/>
        <v>#N/A</v>
      </c>
      <c r="V456" s="25" t="e">
        <f t="shared" si="306"/>
        <v>#N/A</v>
      </c>
      <c r="W456" s="45">
        <f t="shared" si="316"/>
        <v>0</v>
      </c>
      <c r="X456" s="45">
        <f t="shared" si="317"/>
        <v>0</v>
      </c>
      <c r="Y456" s="25" t="e">
        <f t="shared" si="307"/>
        <v>#N/A</v>
      </c>
      <c r="Z456" s="25" t="e">
        <f t="shared" si="308"/>
        <v>#N/A</v>
      </c>
      <c r="AA456" s="25" t="e">
        <f t="shared" si="309"/>
        <v>#N/A</v>
      </c>
      <c r="AB456" s="25" t="e">
        <f t="shared" si="310"/>
        <v>#N/A</v>
      </c>
      <c r="AC456" s="25" t="e">
        <f t="shared" si="311"/>
        <v>#N/A</v>
      </c>
      <c r="AD456" s="25" t="e">
        <f t="shared" si="312"/>
        <v>#N/A</v>
      </c>
      <c r="AE456" s="1"/>
    </row>
    <row r="457" spans="1:31" ht="15.75" thickBot="1" x14ac:dyDescent="0.3">
      <c r="C457" s="6">
        <f>COUNTA(C418:C456)</f>
        <v>26</v>
      </c>
      <c r="D457" s="31">
        <f>((COUNTA(D420:D456))-COUNTIF(E420:E456,"&lt;1"))/(COUNTA(D420:D456))</f>
        <v>0.70833333333333337</v>
      </c>
      <c r="G457" s="31">
        <f>((COUNTA(G420:G456))-COUNTIF(H420:H456,"&lt;1"))/(COUNTA(G420:G456))</f>
        <v>1</v>
      </c>
      <c r="I457" s="31">
        <f>((COUNTA(I419:I456))-COUNTIF(J419:J456,"&lt;1"))/(COUNTA(I419:I456))</f>
        <v>1</v>
      </c>
      <c r="K457" s="31">
        <f>((COUNTA(K419:K456))-COUNTIF(L419:L456,"&lt;1"))/(COUNTA(K419:K456))</f>
        <v>1</v>
      </c>
      <c r="M457" s="31">
        <f>((COUNTA(M412:M456))-COUNTIF(N412:N456,"&lt;1"))/(COUNTA(M412:M456))</f>
        <v>0.66666666666666663</v>
      </c>
      <c r="P457" s="119">
        <f>AVERAGE(P412:P456)</f>
        <v>0.48148148148148145</v>
      </c>
      <c r="T457" s="25" t="str">
        <f t="shared" si="277"/>
        <v>26</v>
      </c>
      <c r="U457" s="25" t="e">
        <f t="shared" si="305"/>
        <v>#N/A</v>
      </c>
      <c r="V457" s="25" t="e">
        <f t="shared" si="306"/>
        <v>#N/A</v>
      </c>
      <c r="W457" s="45">
        <f t="shared" si="316"/>
        <v>0</v>
      </c>
      <c r="X457" s="45">
        <f t="shared" si="317"/>
        <v>0</v>
      </c>
      <c r="Y457" s="25" t="e">
        <f t="shared" si="307"/>
        <v>#N/A</v>
      </c>
      <c r="Z457" s="25" t="e">
        <f t="shared" si="308"/>
        <v>#N/A</v>
      </c>
      <c r="AA457" s="25" t="e">
        <f t="shared" si="309"/>
        <v>#N/A</v>
      </c>
      <c r="AB457" s="25" t="e">
        <f t="shared" si="310"/>
        <v>#N/A</v>
      </c>
      <c r="AC457" s="25" t="e">
        <f t="shared" si="311"/>
        <v>#N/A</v>
      </c>
      <c r="AD457" s="25" t="e">
        <f t="shared" si="312"/>
        <v>#N/A</v>
      </c>
      <c r="AE457" s="1"/>
    </row>
    <row r="458" spans="1:31" x14ac:dyDescent="0.25">
      <c r="T458" s="25" t="str">
        <f t="shared" si="277"/>
        <v/>
      </c>
      <c r="U458" s="25" t="e">
        <f t="shared" si="305"/>
        <v>#N/A</v>
      </c>
      <c r="V458" s="25" t="e">
        <f t="shared" si="306"/>
        <v>#N/A</v>
      </c>
      <c r="W458" s="45">
        <f t="shared" si="316"/>
        <v>0</v>
      </c>
      <c r="X458" s="45">
        <f t="shared" si="317"/>
        <v>0</v>
      </c>
      <c r="Y458" s="25" t="e">
        <f t="shared" si="307"/>
        <v>#N/A</v>
      </c>
      <c r="Z458" s="25" t="e">
        <f t="shared" si="308"/>
        <v>#N/A</v>
      </c>
      <c r="AA458" s="25" t="e">
        <f t="shared" si="309"/>
        <v>#N/A</v>
      </c>
      <c r="AB458" s="25" t="e">
        <f t="shared" si="310"/>
        <v>#N/A</v>
      </c>
      <c r="AC458" s="25" t="e">
        <f t="shared" si="311"/>
        <v>#N/A</v>
      </c>
      <c r="AD458" s="25" t="e">
        <f t="shared" si="312"/>
        <v>#N/A</v>
      </c>
      <c r="AE458" s="1"/>
    </row>
    <row r="459" spans="1:31" ht="30" x14ac:dyDescent="0.25">
      <c r="A459" s="7" t="s">
        <v>18</v>
      </c>
      <c r="B459" s="7" t="s">
        <v>19</v>
      </c>
      <c r="C459" s="7" t="s">
        <v>29</v>
      </c>
      <c r="D459" s="17" t="s">
        <v>4</v>
      </c>
      <c r="E459" s="70"/>
      <c r="F459" s="232" t="s">
        <v>454</v>
      </c>
      <c r="G459" s="67" t="s">
        <v>101</v>
      </c>
      <c r="H459" s="70"/>
      <c r="I459" s="67" t="s">
        <v>5</v>
      </c>
      <c r="J459" s="70"/>
      <c r="K459" s="67" t="s">
        <v>6</v>
      </c>
      <c r="L459" s="70"/>
      <c r="M459" s="218" t="s">
        <v>7</v>
      </c>
      <c r="N459" s="70"/>
      <c r="O459" s="89" t="s">
        <v>8</v>
      </c>
      <c r="P459" s="9" t="s">
        <v>20</v>
      </c>
      <c r="T459" s="25" t="str">
        <f t="shared" si="277"/>
        <v>Product</v>
      </c>
      <c r="U459" s="25" t="e">
        <f t="shared" si="305"/>
        <v>#N/A</v>
      </c>
      <c r="V459" s="25" t="e">
        <f t="shared" si="306"/>
        <v>#N/A</v>
      </c>
      <c r="W459" s="45" t="e">
        <f t="shared" si="316"/>
        <v>#VALUE!</v>
      </c>
      <c r="X459" s="45" t="e">
        <f t="shared" si="317"/>
        <v>#VALUE!</v>
      </c>
      <c r="Y459" s="25" t="e">
        <f t="shared" si="307"/>
        <v>#N/A</v>
      </c>
      <c r="Z459" s="25" t="e">
        <f t="shared" si="308"/>
        <v>#N/A</v>
      </c>
      <c r="AA459" s="25" t="e">
        <f t="shared" si="309"/>
        <v>#N/A</v>
      </c>
      <c r="AB459" s="25" t="e">
        <f t="shared" si="310"/>
        <v>#N/A</v>
      </c>
      <c r="AC459" s="25" t="e">
        <f t="shared" si="311"/>
        <v>#N/A</v>
      </c>
      <c r="AD459" s="25" t="e">
        <f t="shared" si="312"/>
        <v>#N/A</v>
      </c>
      <c r="AE459" s="1"/>
    </row>
    <row r="460" spans="1:31" x14ac:dyDescent="0.25">
      <c r="A460" s="338">
        <v>46288</v>
      </c>
      <c r="B460" s="339" t="s">
        <v>482</v>
      </c>
      <c r="C460" s="339" t="s">
        <v>75</v>
      </c>
      <c r="D460" s="340">
        <v>1007</v>
      </c>
      <c r="E460" s="389">
        <f t="shared" ref="E460:E466" si="318">IF(+(IF(D460&lt;U460,0,IF(D460&gt;V460,0,1)))=1,1,0)</f>
        <v>1</v>
      </c>
      <c r="F460" s="342">
        <v>380.8</v>
      </c>
      <c r="G460" s="345">
        <v>382</v>
      </c>
      <c r="H460" s="390">
        <f t="shared" ref="H460:H461" si="319">IF(+(IF(G460&lt;W460,0,IF(G460&gt;X460,0,1)))=1,1,0)</f>
        <v>1</v>
      </c>
      <c r="I460" s="336">
        <v>1.9</v>
      </c>
      <c r="J460" s="343">
        <f t="shared" ref="J460:J463" si="320">IF(+(IF(I460&lt;Y460,0,IF(I460&gt;Z460,0,1)))=1,1,0)</f>
        <v>1</v>
      </c>
      <c r="K460" s="337">
        <v>1.1499999999999999</v>
      </c>
      <c r="L460" s="343">
        <f t="shared" ref="L460:L466" si="321">IF(+(IF(K460&lt;AA460,0,IF(K460&gt;AB460,0,1)))=1,1,0)</f>
        <v>1</v>
      </c>
      <c r="M460" s="85"/>
      <c r="N460" s="47"/>
      <c r="O460" s="90"/>
      <c r="P460" s="278"/>
      <c r="T460" s="25" t="str">
        <f t="shared" si="277"/>
        <v>CARIB8</v>
      </c>
      <c r="U460" s="25">
        <f t="shared" si="305"/>
        <v>0</v>
      </c>
      <c r="V460" s="25">
        <f t="shared" si="306"/>
        <v>1080</v>
      </c>
      <c r="W460" s="45">
        <f t="shared" si="316"/>
        <v>346.18181818181819</v>
      </c>
      <c r="X460" s="45">
        <f t="shared" si="317"/>
        <v>418.88000000000005</v>
      </c>
      <c r="Y460" s="25">
        <f t="shared" si="307"/>
        <v>1.7</v>
      </c>
      <c r="Z460" s="25">
        <f t="shared" si="308"/>
        <v>2.5</v>
      </c>
      <c r="AA460" s="25">
        <f t="shared" si="309"/>
        <v>0</v>
      </c>
      <c r="AB460" s="25">
        <f t="shared" si="310"/>
        <v>5</v>
      </c>
      <c r="AC460" s="25">
        <f t="shared" si="311"/>
        <v>1</v>
      </c>
      <c r="AD460" s="25">
        <f t="shared" si="312"/>
        <v>8</v>
      </c>
      <c r="AE460" s="1"/>
    </row>
    <row r="461" spans="1:31" x14ac:dyDescent="0.25">
      <c r="A461" s="338">
        <v>46289</v>
      </c>
      <c r="B461" s="339" t="s">
        <v>448</v>
      </c>
      <c r="C461" s="339" t="s">
        <v>71</v>
      </c>
      <c r="D461" s="340">
        <v>432</v>
      </c>
      <c r="E461" s="389">
        <f t="shared" si="318"/>
        <v>1</v>
      </c>
      <c r="F461" s="342">
        <v>175.6</v>
      </c>
      <c r="G461" s="345">
        <v>177</v>
      </c>
      <c r="H461" s="390">
        <f t="shared" si="319"/>
        <v>1</v>
      </c>
      <c r="I461" s="336">
        <v>2.38</v>
      </c>
      <c r="J461" s="343">
        <f t="shared" si="320"/>
        <v>1</v>
      </c>
      <c r="K461" s="337">
        <v>1.1000000000000001</v>
      </c>
      <c r="L461" s="343">
        <f t="shared" si="321"/>
        <v>1</v>
      </c>
      <c r="M461" s="85"/>
      <c r="N461" s="47"/>
      <c r="O461" s="90"/>
      <c r="P461" s="278"/>
      <c r="T461" s="25" t="str">
        <f t="shared" si="277"/>
        <v>CARIB4</v>
      </c>
      <c r="U461" s="25">
        <f t="shared" si="305"/>
        <v>0</v>
      </c>
      <c r="V461" s="25">
        <f t="shared" si="306"/>
        <v>1080</v>
      </c>
      <c r="W461" s="45">
        <f t="shared" si="316"/>
        <v>159.63636363636363</v>
      </c>
      <c r="X461" s="45">
        <f t="shared" si="317"/>
        <v>193.16</v>
      </c>
      <c r="Y461" s="25">
        <f t="shared" si="307"/>
        <v>1.7</v>
      </c>
      <c r="Z461" s="25">
        <f t="shared" si="308"/>
        <v>2.5</v>
      </c>
      <c r="AA461" s="25">
        <f t="shared" si="309"/>
        <v>0</v>
      </c>
      <c r="AB461" s="25">
        <f t="shared" si="310"/>
        <v>5</v>
      </c>
      <c r="AC461" s="25">
        <f t="shared" si="311"/>
        <v>1</v>
      </c>
      <c r="AD461" s="25">
        <f t="shared" si="312"/>
        <v>8</v>
      </c>
      <c r="AE461" s="1"/>
    </row>
    <row r="462" spans="1:31" x14ac:dyDescent="0.25">
      <c r="A462" s="338">
        <v>46289</v>
      </c>
      <c r="B462" s="339" t="s">
        <v>441</v>
      </c>
      <c r="C462" s="339" t="s">
        <v>71</v>
      </c>
      <c r="D462" s="340">
        <v>496</v>
      </c>
      <c r="E462" s="389">
        <f t="shared" si="318"/>
        <v>1</v>
      </c>
      <c r="F462" s="342">
        <v>1756</v>
      </c>
      <c r="G462" s="345"/>
      <c r="H462" s="390"/>
      <c r="I462" s="336">
        <v>2.2599999999999998</v>
      </c>
      <c r="J462" s="343">
        <f t="shared" si="320"/>
        <v>1</v>
      </c>
      <c r="K462" s="337">
        <v>1.1000000000000001</v>
      </c>
      <c r="L462" s="343">
        <f t="shared" si="321"/>
        <v>1</v>
      </c>
      <c r="M462" s="85"/>
      <c r="N462" s="47"/>
      <c r="O462" s="90"/>
      <c r="P462" s="278"/>
      <c r="T462" s="25" t="str">
        <f t="shared" si="277"/>
        <v>CARIB4</v>
      </c>
      <c r="U462" s="25">
        <f t="shared" si="305"/>
        <v>0</v>
      </c>
      <c r="V462" s="25">
        <f t="shared" si="306"/>
        <v>1080</v>
      </c>
      <c r="W462" s="45">
        <f t="shared" si="316"/>
        <v>1596.3636363636363</v>
      </c>
      <c r="X462" s="45">
        <f t="shared" si="317"/>
        <v>1931.6000000000001</v>
      </c>
      <c r="Y462" s="25">
        <f t="shared" si="307"/>
        <v>1.7</v>
      </c>
      <c r="Z462" s="25">
        <f t="shared" si="308"/>
        <v>2.5</v>
      </c>
      <c r="AA462" s="25">
        <f t="shared" si="309"/>
        <v>0</v>
      </c>
      <c r="AB462" s="25">
        <f t="shared" si="310"/>
        <v>5</v>
      </c>
      <c r="AC462" s="25">
        <f t="shared" si="311"/>
        <v>1</v>
      </c>
      <c r="AD462" s="25">
        <f t="shared" si="312"/>
        <v>8</v>
      </c>
      <c r="AE462" s="1"/>
    </row>
    <row r="463" spans="1:31" x14ac:dyDescent="0.25">
      <c r="A463" s="338">
        <v>46290</v>
      </c>
      <c r="B463" s="339" t="s">
        <v>442</v>
      </c>
      <c r="C463" s="339" t="s">
        <v>75</v>
      </c>
      <c r="D463" s="340">
        <v>1303</v>
      </c>
      <c r="E463" s="389">
        <f t="shared" si="318"/>
        <v>0</v>
      </c>
      <c r="F463" s="342">
        <v>380.8</v>
      </c>
      <c r="G463" s="345">
        <v>382</v>
      </c>
      <c r="H463" s="390">
        <f t="shared" ref="H463:H466" si="322">IF(+(IF(G463&lt;W463,0,IF(G463&gt;X463,0,1)))=1,1,0)</f>
        <v>1</v>
      </c>
      <c r="I463" s="336">
        <v>2.34</v>
      </c>
      <c r="J463" s="343">
        <f t="shared" si="320"/>
        <v>1</v>
      </c>
      <c r="K463" s="337">
        <v>1.1000000000000001</v>
      </c>
      <c r="L463" s="343">
        <f t="shared" si="321"/>
        <v>1</v>
      </c>
      <c r="M463" s="85"/>
      <c r="N463" s="47"/>
      <c r="O463" s="90"/>
      <c r="P463" s="278"/>
      <c r="T463" s="25" t="str">
        <f t="shared" si="277"/>
        <v>CARIB8</v>
      </c>
      <c r="U463" s="25">
        <f t="shared" si="305"/>
        <v>0</v>
      </c>
      <c r="V463" s="25">
        <f t="shared" si="306"/>
        <v>1080</v>
      </c>
      <c r="W463" s="45">
        <f t="shared" si="316"/>
        <v>346.18181818181819</v>
      </c>
      <c r="X463" s="45">
        <f t="shared" si="317"/>
        <v>418.88000000000005</v>
      </c>
      <c r="Y463" s="25">
        <f t="shared" si="307"/>
        <v>1.7</v>
      </c>
      <c r="Z463" s="25">
        <f t="shared" si="308"/>
        <v>2.5</v>
      </c>
      <c r="AA463" s="25">
        <f t="shared" si="309"/>
        <v>0</v>
      </c>
      <c r="AB463" s="25">
        <f t="shared" si="310"/>
        <v>5</v>
      </c>
      <c r="AC463" s="25">
        <f t="shared" si="311"/>
        <v>1</v>
      </c>
      <c r="AD463" s="25">
        <f t="shared" si="312"/>
        <v>8</v>
      </c>
      <c r="AE463" s="1"/>
    </row>
    <row r="464" spans="1:31" x14ac:dyDescent="0.25">
      <c r="A464" s="338">
        <v>46295</v>
      </c>
      <c r="B464" s="339" t="s">
        <v>451</v>
      </c>
      <c r="C464" s="339" t="s">
        <v>83</v>
      </c>
      <c r="D464" s="340">
        <v>1024</v>
      </c>
      <c r="E464" s="389">
        <f t="shared" si="318"/>
        <v>1</v>
      </c>
      <c r="F464" s="342">
        <v>380.8</v>
      </c>
      <c r="G464" s="345">
        <v>382</v>
      </c>
      <c r="H464" s="390">
        <f t="shared" si="322"/>
        <v>1</v>
      </c>
      <c r="I464" s="84"/>
      <c r="J464" s="48"/>
      <c r="K464" s="337">
        <v>2</v>
      </c>
      <c r="L464" s="343">
        <f t="shared" si="321"/>
        <v>1</v>
      </c>
      <c r="M464" s="85"/>
      <c r="N464" s="47"/>
      <c r="O464" s="90"/>
      <c r="P464" s="278"/>
      <c r="T464" s="25" t="str">
        <f t="shared" si="277"/>
        <v>STAG8</v>
      </c>
      <c r="U464" s="25">
        <f t="shared" si="305"/>
        <v>0</v>
      </c>
      <c r="V464" s="25">
        <f t="shared" si="306"/>
        <v>1080</v>
      </c>
      <c r="W464" s="45">
        <f t="shared" si="316"/>
        <v>346.18181818181819</v>
      </c>
      <c r="X464" s="45">
        <f t="shared" si="317"/>
        <v>418.88000000000005</v>
      </c>
      <c r="Y464" s="25">
        <f t="shared" si="307"/>
        <v>1.8</v>
      </c>
      <c r="Z464" s="25">
        <f t="shared" si="308"/>
        <v>2.7</v>
      </c>
      <c r="AA464" s="25">
        <f t="shared" si="309"/>
        <v>0</v>
      </c>
      <c r="AB464" s="25">
        <f t="shared" si="310"/>
        <v>5</v>
      </c>
      <c r="AC464" s="25">
        <f t="shared" si="311"/>
        <v>1</v>
      </c>
      <c r="AD464" s="25">
        <f t="shared" si="312"/>
        <v>11</v>
      </c>
      <c r="AE464" s="1"/>
    </row>
    <row r="465" spans="1:31" x14ac:dyDescent="0.25">
      <c r="A465" s="35">
        <v>46296</v>
      </c>
      <c r="B465" s="34" t="s">
        <v>439</v>
      </c>
      <c r="C465" s="34" t="s">
        <v>77</v>
      </c>
      <c r="D465" s="20">
        <v>214</v>
      </c>
      <c r="E465" s="107">
        <f t="shared" si="318"/>
        <v>1</v>
      </c>
      <c r="F465" s="91">
        <v>87.8</v>
      </c>
      <c r="G465" s="68">
        <v>90</v>
      </c>
      <c r="H465" s="73">
        <f t="shared" si="322"/>
        <v>1</v>
      </c>
      <c r="I465" s="84"/>
      <c r="J465" s="48"/>
      <c r="K465" s="94">
        <v>0.98</v>
      </c>
      <c r="L465" s="48">
        <f t="shared" si="321"/>
        <v>1</v>
      </c>
      <c r="M465" s="85"/>
      <c r="N465" s="47"/>
      <c r="O465" s="90"/>
      <c r="P465" s="278"/>
      <c r="T465" s="25" t="str">
        <f t="shared" si="277"/>
        <v>STAG2</v>
      </c>
      <c r="U465" s="25">
        <f t="shared" si="305"/>
        <v>0</v>
      </c>
      <c r="V465" s="25">
        <f t="shared" si="306"/>
        <v>1080</v>
      </c>
      <c r="W465" s="45">
        <f t="shared" si="316"/>
        <v>79.818181818181813</v>
      </c>
      <c r="X465" s="45">
        <f t="shared" si="317"/>
        <v>96.58</v>
      </c>
      <c r="Y465" s="25">
        <f t="shared" si="307"/>
        <v>1.8</v>
      </c>
      <c r="Z465" s="25">
        <f t="shared" si="308"/>
        <v>2.7</v>
      </c>
      <c r="AA465" s="25">
        <f t="shared" si="309"/>
        <v>0</v>
      </c>
      <c r="AB465" s="25">
        <f t="shared" si="310"/>
        <v>5</v>
      </c>
      <c r="AC465" s="25">
        <f t="shared" si="311"/>
        <v>1</v>
      </c>
      <c r="AD465" s="25">
        <f t="shared" si="312"/>
        <v>11</v>
      </c>
      <c r="AE465" s="1"/>
    </row>
    <row r="466" spans="1:31" x14ac:dyDescent="0.25">
      <c r="A466" s="35">
        <v>46297</v>
      </c>
      <c r="B466" s="34" t="s">
        <v>438</v>
      </c>
      <c r="C466" s="34" t="s">
        <v>75</v>
      </c>
      <c r="D466" s="20">
        <v>998</v>
      </c>
      <c r="E466" s="107">
        <f t="shared" si="318"/>
        <v>1</v>
      </c>
      <c r="F466" s="91">
        <v>365.6</v>
      </c>
      <c r="G466" s="68">
        <v>366</v>
      </c>
      <c r="H466" s="73">
        <f t="shared" si="322"/>
        <v>1</v>
      </c>
      <c r="I466" s="84"/>
      <c r="J466" s="48"/>
      <c r="K466" s="94">
        <v>0</v>
      </c>
      <c r="L466" s="48">
        <f t="shared" si="321"/>
        <v>1</v>
      </c>
      <c r="M466" s="85"/>
      <c r="N466" s="47"/>
      <c r="O466" s="90"/>
      <c r="P466" s="278"/>
      <c r="T466" s="25" t="str">
        <f t="shared" si="277"/>
        <v>CARIB8</v>
      </c>
      <c r="U466" s="25">
        <f t="shared" si="305"/>
        <v>0</v>
      </c>
      <c r="V466" s="25">
        <f t="shared" si="306"/>
        <v>1080</v>
      </c>
      <c r="W466" s="45">
        <f t="shared" si="316"/>
        <v>332.36363636363637</v>
      </c>
      <c r="X466" s="45">
        <f t="shared" si="317"/>
        <v>402.16000000000008</v>
      </c>
      <c r="Y466" s="25">
        <f t="shared" si="307"/>
        <v>1.7</v>
      </c>
      <c r="Z466" s="25">
        <f t="shared" si="308"/>
        <v>2.5</v>
      </c>
      <c r="AA466" s="25">
        <f t="shared" si="309"/>
        <v>0</v>
      </c>
      <c r="AB466" s="25">
        <f t="shared" si="310"/>
        <v>5</v>
      </c>
      <c r="AC466" s="25">
        <f t="shared" si="311"/>
        <v>1</v>
      </c>
      <c r="AD466" s="25">
        <f t="shared" si="312"/>
        <v>8</v>
      </c>
      <c r="AE466" s="1"/>
    </row>
    <row r="467" spans="1:31" x14ac:dyDescent="0.25">
      <c r="A467" s="35"/>
      <c r="B467" s="34"/>
      <c r="C467" s="34"/>
      <c r="D467" s="20"/>
      <c r="E467" s="107"/>
      <c r="F467" s="91"/>
      <c r="G467" s="68"/>
      <c r="H467" s="73"/>
      <c r="I467" s="84"/>
      <c r="J467" s="48"/>
      <c r="K467" s="94"/>
      <c r="L467" s="48"/>
      <c r="M467" s="85"/>
      <c r="N467" s="47"/>
      <c r="O467" s="90"/>
      <c r="P467" s="278"/>
      <c r="T467" s="25" t="str">
        <f t="shared" si="277"/>
        <v/>
      </c>
      <c r="U467" s="25" t="e">
        <f t="shared" si="305"/>
        <v>#N/A</v>
      </c>
      <c r="V467" s="25" t="e">
        <f t="shared" si="306"/>
        <v>#N/A</v>
      </c>
      <c r="W467" s="45">
        <f t="shared" si="316"/>
        <v>0</v>
      </c>
      <c r="X467" s="45">
        <f t="shared" si="317"/>
        <v>0</v>
      </c>
      <c r="Y467" s="25" t="e">
        <f t="shared" si="307"/>
        <v>#N/A</v>
      </c>
      <c r="Z467" s="25" t="e">
        <f t="shared" si="308"/>
        <v>#N/A</v>
      </c>
      <c r="AA467" s="25" t="e">
        <f t="shared" si="309"/>
        <v>#N/A</v>
      </c>
      <c r="AB467" s="25" t="e">
        <f t="shared" si="310"/>
        <v>#N/A</v>
      </c>
      <c r="AC467" s="25" t="e">
        <f t="shared" si="311"/>
        <v>#N/A</v>
      </c>
      <c r="AD467" s="25" t="e">
        <f t="shared" si="312"/>
        <v>#N/A</v>
      </c>
      <c r="AE467" s="1"/>
    </row>
    <row r="468" spans="1:31" hidden="1" x14ac:dyDescent="0.25">
      <c r="A468" s="35"/>
      <c r="B468" s="34"/>
      <c r="C468" s="34"/>
      <c r="D468" s="20"/>
      <c r="E468" s="107"/>
      <c r="F468" s="91"/>
      <c r="G468" s="68"/>
      <c r="H468" s="73"/>
      <c r="I468" s="84"/>
      <c r="J468" s="48"/>
      <c r="K468" s="94"/>
      <c r="L468" s="48"/>
      <c r="M468" s="85"/>
      <c r="N468" s="47"/>
      <c r="O468" s="90"/>
      <c r="P468" s="278"/>
      <c r="T468" s="25" t="str">
        <f t="shared" si="277"/>
        <v/>
      </c>
      <c r="U468" s="25" t="e">
        <f t="shared" si="305"/>
        <v>#N/A</v>
      </c>
      <c r="V468" s="25" t="e">
        <f t="shared" si="306"/>
        <v>#N/A</v>
      </c>
      <c r="W468" s="45">
        <f t="shared" si="316"/>
        <v>0</v>
      </c>
      <c r="X468" s="45">
        <f t="shared" si="317"/>
        <v>0</v>
      </c>
      <c r="Y468" s="25" t="e">
        <f t="shared" si="307"/>
        <v>#N/A</v>
      </c>
      <c r="Z468" s="25" t="e">
        <f t="shared" si="308"/>
        <v>#N/A</v>
      </c>
      <c r="AA468" s="25" t="e">
        <f t="shared" si="309"/>
        <v>#N/A</v>
      </c>
      <c r="AB468" s="25" t="e">
        <f t="shared" si="310"/>
        <v>#N/A</v>
      </c>
      <c r="AC468" s="25" t="e">
        <f t="shared" si="311"/>
        <v>#N/A</v>
      </c>
      <c r="AD468" s="25" t="e">
        <f t="shared" si="312"/>
        <v>#N/A</v>
      </c>
      <c r="AE468" s="1"/>
    </row>
    <row r="469" spans="1:31" hidden="1" x14ac:dyDescent="0.25">
      <c r="A469" s="35"/>
      <c r="B469" s="34"/>
      <c r="C469" s="34"/>
      <c r="D469" s="20"/>
      <c r="E469" s="107"/>
      <c r="F469" s="91"/>
      <c r="G469" s="68"/>
      <c r="H469" s="73"/>
      <c r="I469" s="84"/>
      <c r="J469" s="48"/>
      <c r="K469" s="94"/>
      <c r="L469" s="48"/>
      <c r="M469" s="85"/>
      <c r="N469" s="47"/>
      <c r="O469" s="90"/>
      <c r="P469" s="278"/>
      <c r="T469" s="25" t="str">
        <f t="shared" si="277"/>
        <v/>
      </c>
      <c r="U469" s="25" t="e">
        <f t="shared" si="305"/>
        <v>#N/A</v>
      </c>
      <c r="V469" s="25" t="e">
        <f t="shared" si="306"/>
        <v>#N/A</v>
      </c>
      <c r="W469" s="45">
        <f t="shared" si="316"/>
        <v>0</v>
      </c>
      <c r="X469" s="45">
        <f t="shared" si="317"/>
        <v>0</v>
      </c>
      <c r="Y469" s="25" t="e">
        <f t="shared" si="307"/>
        <v>#N/A</v>
      </c>
      <c r="Z469" s="25" t="e">
        <f t="shared" si="308"/>
        <v>#N/A</v>
      </c>
      <c r="AA469" s="25" t="e">
        <f t="shared" si="309"/>
        <v>#N/A</v>
      </c>
      <c r="AB469" s="25" t="e">
        <f t="shared" si="310"/>
        <v>#N/A</v>
      </c>
      <c r="AC469" s="25" t="e">
        <f t="shared" si="311"/>
        <v>#N/A</v>
      </c>
      <c r="AD469" s="25" t="e">
        <f t="shared" si="312"/>
        <v>#N/A</v>
      </c>
      <c r="AE469" s="1"/>
    </row>
    <row r="470" spans="1:31" hidden="1" x14ac:dyDescent="0.25">
      <c r="A470" s="35"/>
      <c r="B470" s="34"/>
      <c r="C470" s="34"/>
      <c r="D470" s="20"/>
      <c r="E470" s="107"/>
      <c r="F470" s="91"/>
      <c r="G470" s="68"/>
      <c r="H470" s="73"/>
      <c r="I470" s="84"/>
      <c r="J470" s="48"/>
      <c r="K470" s="94"/>
      <c r="L470" s="48"/>
      <c r="M470" s="85"/>
      <c r="N470" s="47"/>
      <c r="O470" s="90"/>
      <c r="P470" s="278"/>
      <c r="T470" s="25" t="str">
        <f t="shared" si="277"/>
        <v/>
      </c>
      <c r="U470" s="25" t="e">
        <f t="shared" si="305"/>
        <v>#N/A</v>
      </c>
      <c r="V470" s="25" t="e">
        <f t="shared" si="306"/>
        <v>#N/A</v>
      </c>
      <c r="W470" s="45">
        <f t="shared" si="316"/>
        <v>0</v>
      </c>
      <c r="X470" s="45">
        <f t="shared" si="317"/>
        <v>0</v>
      </c>
      <c r="Y470" s="25" t="e">
        <f t="shared" si="307"/>
        <v>#N/A</v>
      </c>
      <c r="Z470" s="25" t="e">
        <f t="shared" si="308"/>
        <v>#N/A</v>
      </c>
      <c r="AA470" s="25" t="e">
        <f t="shared" si="309"/>
        <v>#N/A</v>
      </c>
      <c r="AB470" s="25" t="e">
        <f t="shared" si="310"/>
        <v>#N/A</v>
      </c>
      <c r="AC470" s="25" t="e">
        <f t="shared" si="311"/>
        <v>#N/A</v>
      </c>
      <c r="AD470" s="25" t="e">
        <f t="shared" si="312"/>
        <v>#N/A</v>
      </c>
      <c r="AE470" s="1"/>
    </row>
    <row r="471" spans="1:31" hidden="1" x14ac:dyDescent="0.25">
      <c r="A471" s="35"/>
      <c r="B471" s="34"/>
      <c r="C471" s="34"/>
      <c r="D471" s="20"/>
      <c r="E471" s="107"/>
      <c r="F471" s="91"/>
      <c r="G471" s="68"/>
      <c r="H471" s="73"/>
      <c r="I471" s="84"/>
      <c r="J471" s="48"/>
      <c r="K471" s="94"/>
      <c r="L471" s="48"/>
      <c r="M471" s="85"/>
      <c r="N471" s="47"/>
      <c r="O471" s="90"/>
      <c r="P471" s="278"/>
      <c r="T471" s="25" t="str">
        <f t="shared" si="277"/>
        <v/>
      </c>
      <c r="U471" s="25" t="e">
        <f t="shared" si="305"/>
        <v>#N/A</v>
      </c>
      <c r="V471" s="25" t="e">
        <f t="shared" si="306"/>
        <v>#N/A</v>
      </c>
      <c r="W471" s="45">
        <f t="shared" si="316"/>
        <v>0</v>
      </c>
      <c r="X471" s="45">
        <f t="shared" si="317"/>
        <v>0</v>
      </c>
      <c r="Y471" s="25" t="e">
        <f t="shared" si="307"/>
        <v>#N/A</v>
      </c>
      <c r="Z471" s="25" t="e">
        <f t="shared" si="308"/>
        <v>#N/A</v>
      </c>
      <c r="AA471" s="25" t="e">
        <f t="shared" si="309"/>
        <v>#N/A</v>
      </c>
      <c r="AB471" s="25" t="e">
        <f t="shared" si="310"/>
        <v>#N/A</v>
      </c>
      <c r="AC471" s="25" t="e">
        <f t="shared" si="311"/>
        <v>#N/A</v>
      </c>
      <c r="AD471" s="25" t="e">
        <f t="shared" si="312"/>
        <v>#N/A</v>
      </c>
      <c r="AE471" s="1"/>
    </row>
    <row r="472" spans="1:31" hidden="1" x14ac:dyDescent="0.25">
      <c r="A472" s="35"/>
      <c r="B472" s="34"/>
      <c r="C472" s="34"/>
      <c r="D472" s="20"/>
      <c r="E472" s="107"/>
      <c r="F472" s="91"/>
      <c r="G472" s="68"/>
      <c r="H472" s="73"/>
      <c r="I472" s="84"/>
      <c r="J472" s="48"/>
      <c r="K472" s="94"/>
      <c r="L472" s="48"/>
      <c r="M472" s="85"/>
      <c r="N472" s="47"/>
      <c r="O472" s="90"/>
      <c r="P472" s="278"/>
      <c r="T472" s="25" t="str">
        <f t="shared" si="277"/>
        <v/>
      </c>
      <c r="U472" s="25" t="e">
        <f t="shared" si="305"/>
        <v>#N/A</v>
      </c>
      <c r="V472" s="25" t="e">
        <f t="shared" si="306"/>
        <v>#N/A</v>
      </c>
      <c r="W472" s="45">
        <f t="shared" si="316"/>
        <v>0</v>
      </c>
      <c r="X472" s="45">
        <f t="shared" si="317"/>
        <v>0</v>
      </c>
      <c r="Y472" s="25" t="e">
        <f t="shared" si="307"/>
        <v>#N/A</v>
      </c>
      <c r="Z472" s="25" t="e">
        <f t="shared" si="308"/>
        <v>#N/A</v>
      </c>
      <c r="AA472" s="25" t="e">
        <f t="shared" si="309"/>
        <v>#N/A</v>
      </c>
      <c r="AB472" s="25" t="e">
        <f t="shared" si="310"/>
        <v>#N/A</v>
      </c>
      <c r="AC472" s="25" t="e">
        <f t="shared" si="311"/>
        <v>#N/A</v>
      </c>
      <c r="AD472" s="25" t="e">
        <f t="shared" si="312"/>
        <v>#N/A</v>
      </c>
      <c r="AE472" s="1"/>
    </row>
    <row r="473" spans="1:31" hidden="1" x14ac:dyDescent="0.25">
      <c r="A473" s="35"/>
      <c r="B473" s="34"/>
      <c r="C473" s="34"/>
      <c r="D473" s="20"/>
      <c r="E473" s="107"/>
      <c r="F473" s="91"/>
      <c r="G473" s="68"/>
      <c r="H473" s="73"/>
      <c r="I473" s="84"/>
      <c r="J473" s="48"/>
      <c r="K473" s="94"/>
      <c r="L473" s="48"/>
      <c r="M473" s="85"/>
      <c r="N473" s="47"/>
      <c r="O473" s="90"/>
      <c r="P473" s="278"/>
      <c r="T473" s="25" t="str">
        <f t="shared" si="277"/>
        <v/>
      </c>
      <c r="U473" s="25" t="e">
        <f t="shared" si="305"/>
        <v>#N/A</v>
      </c>
      <c r="V473" s="25" t="e">
        <f t="shared" si="306"/>
        <v>#N/A</v>
      </c>
      <c r="W473" s="45">
        <f t="shared" si="316"/>
        <v>0</v>
      </c>
      <c r="X473" s="45">
        <f t="shared" si="317"/>
        <v>0</v>
      </c>
      <c r="Y473" s="25" t="e">
        <f t="shared" si="307"/>
        <v>#N/A</v>
      </c>
      <c r="Z473" s="25" t="e">
        <f t="shared" si="308"/>
        <v>#N/A</v>
      </c>
      <c r="AA473" s="25" t="e">
        <f t="shared" si="309"/>
        <v>#N/A</v>
      </c>
      <c r="AB473" s="25" t="e">
        <f t="shared" si="310"/>
        <v>#N/A</v>
      </c>
      <c r="AC473" s="25" t="e">
        <f t="shared" si="311"/>
        <v>#N/A</v>
      </c>
      <c r="AD473" s="25" t="e">
        <f t="shared" si="312"/>
        <v>#N/A</v>
      </c>
      <c r="AE473" s="1"/>
    </row>
    <row r="474" spans="1:31" hidden="1" x14ac:dyDescent="0.25">
      <c r="A474" s="35"/>
      <c r="B474" s="34"/>
      <c r="C474" s="34"/>
      <c r="D474" s="20"/>
      <c r="E474" s="107"/>
      <c r="F474" s="91"/>
      <c r="G474" s="68"/>
      <c r="H474" s="73"/>
      <c r="I474" s="84"/>
      <c r="J474" s="48"/>
      <c r="K474" s="94"/>
      <c r="L474" s="48"/>
      <c r="M474" s="85"/>
      <c r="N474" s="47"/>
      <c r="O474" s="90"/>
      <c r="P474" s="278"/>
      <c r="T474" s="25" t="str">
        <f t="shared" si="277"/>
        <v/>
      </c>
      <c r="U474" s="25" t="e">
        <f t="shared" si="305"/>
        <v>#N/A</v>
      </c>
      <c r="V474" s="25" t="e">
        <f t="shared" si="306"/>
        <v>#N/A</v>
      </c>
      <c r="W474" s="45">
        <f t="shared" si="316"/>
        <v>0</v>
      </c>
      <c r="X474" s="45">
        <f t="shared" si="317"/>
        <v>0</v>
      </c>
      <c r="Y474" s="25" t="e">
        <f t="shared" si="307"/>
        <v>#N/A</v>
      </c>
      <c r="Z474" s="25" t="e">
        <f t="shared" si="308"/>
        <v>#N/A</v>
      </c>
      <c r="AA474" s="25" t="e">
        <f t="shared" si="309"/>
        <v>#N/A</v>
      </c>
      <c r="AB474" s="25" t="e">
        <f t="shared" si="310"/>
        <v>#N/A</v>
      </c>
      <c r="AC474" s="25" t="e">
        <f t="shared" si="311"/>
        <v>#N/A</v>
      </c>
      <c r="AD474" s="25" t="e">
        <f t="shared" si="312"/>
        <v>#N/A</v>
      </c>
      <c r="AE474" s="1"/>
    </row>
    <row r="475" spans="1:31" hidden="1" x14ac:dyDescent="0.25">
      <c r="A475" s="35"/>
      <c r="B475" s="34"/>
      <c r="C475" s="34"/>
      <c r="D475" s="20"/>
      <c r="E475" s="107"/>
      <c r="F475" s="91"/>
      <c r="G475" s="68"/>
      <c r="H475" s="73"/>
      <c r="I475" s="84"/>
      <c r="J475" s="48"/>
      <c r="K475" s="94"/>
      <c r="L475" s="48"/>
      <c r="M475" s="85"/>
      <c r="N475" s="47"/>
      <c r="O475" s="90"/>
      <c r="P475" s="278"/>
      <c r="T475" s="25" t="str">
        <f t="shared" si="277"/>
        <v/>
      </c>
      <c r="U475" s="25" t="e">
        <f t="shared" si="305"/>
        <v>#N/A</v>
      </c>
      <c r="V475" s="25" t="e">
        <f t="shared" si="306"/>
        <v>#N/A</v>
      </c>
      <c r="W475" s="45">
        <f t="shared" si="316"/>
        <v>0</v>
      </c>
      <c r="X475" s="45">
        <f t="shared" si="317"/>
        <v>0</v>
      </c>
      <c r="Y475" s="25" t="e">
        <f t="shared" si="307"/>
        <v>#N/A</v>
      </c>
      <c r="Z475" s="25" t="e">
        <f t="shared" si="308"/>
        <v>#N/A</v>
      </c>
      <c r="AA475" s="25" t="e">
        <f t="shared" si="309"/>
        <v>#N/A</v>
      </c>
      <c r="AB475" s="25" t="e">
        <f t="shared" si="310"/>
        <v>#N/A</v>
      </c>
      <c r="AC475" s="25" t="e">
        <f t="shared" si="311"/>
        <v>#N/A</v>
      </c>
      <c r="AD475" s="25" t="e">
        <f t="shared" si="312"/>
        <v>#N/A</v>
      </c>
      <c r="AE475" s="1"/>
    </row>
    <row r="476" spans="1:31" hidden="1" x14ac:dyDescent="0.25">
      <c r="A476" s="35"/>
      <c r="B476" s="34"/>
      <c r="C476" s="34"/>
      <c r="D476" s="20"/>
      <c r="E476" s="107"/>
      <c r="F476" s="91"/>
      <c r="G476" s="68"/>
      <c r="H476" s="73"/>
      <c r="I476" s="84"/>
      <c r="J476" s="48"/>
      <c r="K476" s="94"/>
      <c r="L476" s="48"/>
      <c r="M476" s="85"/>
      <c r="N476" s="47"/>
      <c r="O476" s="90"/>
      <c r="P476" s="278"/>
      <c r="T476" s="25" t="str">
        <f t="shared" si="277"/>
        <v/>
      </c>
      <c r="U476" s="25" t="e">
        <f t="shared" si="305"/>
        <v>#N/A</v>
      </c>
      <c r="V476" s="25" t="e">
        <f t="shared" si="306"/>
        <v>#N/A</v>
      </c>
      <c r="W476" s="45">
        <f t="shared" si="316"/>
        <v>0</v>
      </c>
      <c r="X476" s="45">
        <f t="shared" si="317"/>
        <v>0</v>
      </c>
      <c r="Y476" s="25" t="e">
        <f t="shared" si="307"/>
        <v>#N/A</v>
      </c>
      <c r="Z476" s="25" t="e">
        <f t="shared" si="308"/>
        <v>#N/A</v>
      </c>
      <c r="AA476" s="25" t="e">
        <f t="shared" si="309"/>
        <v>#N/A</v>
      </c>
      <c r="AB476" s="25" t="e">
        <f t="shared" si="310"/>
        <v>#N/A</v>
      </c>
      <c r="AC476" s="25" t="e">
        <f t="shared" si="311"/>
        <v>#N/A</v>
      </c>
      <c r="AD476" s="25" t="e">
        <f t="shared" si="312"/>
        <v>#N/A</v>
      </c>
      <c r="AE476" s="1"/>
    </row>
    <row r="477" spans="1:31" hidden="1" x14ac:dyDescent="0.25">
      <c r="A477" s="35"/>
      <c r="B477" s="34"/>
      <c r="C477" s="34"/>
      <c r="D477" s="20"/>
      <c r="E477" s="107"/>
      <c r="F477" s="91"/>
      <c r="G477" s="68"/>
      <c r="H477" s="73"/>
      <c r="I477" s="84"/>
      <c r="J477" s="48"/>
      <c r="K477" s="94"/>
      <c r="L477" s="48"/>
      <c r="M477" s="85"/>
      <c r="N477" s="47"/>
      <c r="O477" s="90"/>
      <c r="P477" s="278"/>
      <c r="T477" s="25" t="str">
        <f t="shared" ref="T477:T540" si="323">LEFT(C477,9)</f>
        <v/>
      </c>
      <c r="U477" s="25" t="e">
        <f t="shared" si="305"/>
        <v>#N/A</v>
      </c>
      <c r="V477" s="25" t="e">
        <f t="shared" si="306"/>
        <v>#N/A</v>
      </c>
      <c r="W477" s="45">
        <f t="shared" si="316"/>
        <v>0</v>
      </c>
      <c r="X477" s="45">
        <f t="shared" si="317"/>
        <v>0</v>
      </c>
      <c r="Y477" s="25" t="e">
        <f t="shared" si="307"/>
        <v>#N/A</v>
      </c>
      <c r="Z477" s="25" t="e">
        <f t="shared" si="308"/>
        <v>#N/A</v>
      </c>
      <c r="AA477" s="25" t="e">
        <f t="shared" si="309"/>
        <v>#N/A</v>
      </c>
      <c r="AB477" s="25" t="e">
        <f t="shared" si="310"/>
        <v>#N/A</v>
      </c>
      <c r="AC477" s="25" t="e">
        <f t="shared" si="311"/>
        <v>#N/A</v>
      </c>
      <c r="AD477" s="25" t="e">
        <f t="shared" si="312"/>
        <v>#N/A</v>
      </c>
      <c r="AE477" s="1"/>
    </row>
    <row r="478" spans="1:31" hidden="1" x14ac:dyDescent="0.25">
      <c r="A478" s="35"/>
      <c r="B478" s="34"/>
      <c r="C478" s="34"/>
      <c r="D478" s="20"/>
      <c r="E478" s="107"/>
      <c r="F478" s="91"/>
      <c r="G478" s="68"/>
      <c r="H478" s="73"/>
      <c r="I478" s="84"/>
      <c r="J478" s="48"/>
      <c r="K478" s="94"/>
      <c r="L478" s="48"/>
      <c r="M478" s="85"/>
      <c r="N478" s="47"/>
      <c r="O478" s="90"/>
      <c r="P478" s="278"/>
      <c r="T478" s="25" t="str">
        <f t="shared" si="323"/>
        <v/>
      </c>
      <c r="U478" s="25" t="e">
        <f t="shared" si="305"/>
        <v>#N/A</v>
      </c>
      <c r="V478" s="25" t="e">
        <f t="shared" si="306"/>
        <v>#N/A</v>
      </c>
      <c r="W478" s="45">
        <f t="shared" si="316"/>
        <v>0</v>
      </c>
      <c r="X478" s="45">
        <f t="shared" si="317"/>
        <v>0</v>
      </c>
      <c r="Y478" s="25" t="e">
        <f t="shared" si="307"/>
        <v>#N/A</v>
      </c>
      <c r="Z478" s="25" t="e">
        <f t="shared" si="308"/>
        <v>#N/A</v>
      </c>
      <c r="AA478" s="25" t="e">
        <f t="shared" si="309"/>
        <v>#N/A</v>
      </c>
      <c r="AB478" s="25" t="e">
        <f t="shared" si="310"/>
        <v>#N/A</v>
      </c>
      <c r="AC478" s="25" t="e">
        <f t="shared" si="311"/>
        <v>#N/A</v>
      </c>
      <c r="AD478" s="25" t="e">
        <f t="shared" si="312"/>
        <v>#N/A</v>
      </c>
      <c r="AE478" s="1"/>
    </row>
    <row r="479" spans="1:31" hidden="1" x14ac:dyDescent="0.25">
      <c r="A479" s="35"/>
      <c r="B479" s="34"/>
      <c r="C479" s="34"/>
      <c r="D479" s="20"/>
      <c r="E479" s="107"/>
      <c r="F479" s="91"/>
      <c r="G479" s="68"/>
      <c r="H479" s="73"/>
      <c r="I479" s="84"/>
      <c r="J479" s="48"/>
      <c r="K479" s="94"/>
      <c r="L479" s="48"/>
      <c r="M479" s="85"/>
      <c r="N479" s="47"/>
      <c r="O479" s="90"/>
      <c r="P479" s="278"/>
      <c r="T479" s="25" t="str">
        <f t="shared" si="323"/>
        <v/>
      </c>
      <c r="U479" s="25" t="e">
        <f t="shared" si="305"/>
        <v>#N/A</v>
      </c>
      <c r="V479" s="25" t="e">
        <f t="shared" si="306"/>
        <v>#N/A</v>
      </c>
      <c r="W479" s="45">
        <f t="shared" si="316"/>
        <v>0</v>
      </c>
      <c r="X479" s="45">
        <f t="shared" si="317"/>
        <v>0</v>
      </c>
      <c r="Y479" s="25" t="e">
        <f t="shared" si="307"/>
        <v>#N/A</v>
      </c>
      <c r="Z479" s="25" t="e">
        <f t="shared" si="308"/>
        <v>#N/A</v>
      </c>
      <c r="AA479" s="25" t="e">
        <f t="shared" si="309"/>
        <v>#N/A</v>
      </c>
      <c r="AB479" s="25" t="e">
        <f t="shared" si="310"/>
        <v>#N/A</v>
      </c>
      <c r="AC479" s="25" t="e">
        <f t="shared" si="311"/>
        <v>#N/A</v>
      </c>
      <c r="AD479" s="25" t="e">
        <f t="shared" si="312"/>
        <v>#N/A</v>
      </c>
      <c r="AE479" s="1"/>
    </row>
    <row r="480" spans="1:31" hidden="1" x14ac:dyDescent="0.25">
      <c r="A480" s="35"/>
      <c r="B480" s="34"/>
      <c r="C480" s="34"/>
      <c r="D480" s="20"/>
      <c r="E480" s="107"/>
      <c r="F480" s="91"/>
      <c r="G480" s="68"/>
      <c r="H480" s="73"/>
      <c r="I480" s="84"/>
      <c r="J480" s="48"/>
      <c r="K480" s="94"/>
      <c r="L480" s="48"/>
      <c r="M480" s="85"/>
      <c r="N480" s="47"/>
      <c r="O480" s="90"/>
      <c r="P480" s="278"/>
      <c r="T480" s="25" t="str">
        <f t="shared" si="323"/>
        <v/>
      </c>
      <c r="U480" s="25" t="e">
        <f t="shared" si="305"/>
        <v>#N/A</v>
      </c>
      <c r="V480" s="25" t="e">
        <f t="shared" si="306"/>
        <v>#N/A</v>
      </c>
      <c r="W480" s="45">
        <f t="shared" si="316"/>
        <v>0</v>
      </c>
      <c r="X480" s="45">
        <f t="shared" si="317"/>
        <v>0</v>
      </c>
      <c r="Y480" s="25" t="e">
        <f t="shared" si="307"/>
        <v>#N/A</v>
      </c>
      <c r="Z480" s="25" t="e">
        <f t="shared" si="308"/>
        <v>#N/A</v>
      </c>
      <c r="AA480" s="25" t="e">
        <f t="shared" si="309"/>
        <v>#N/A</v>
      </c>
      <c r="AB480" s="25" t="e">
        <f t="shared" si="310"/>
        <v>#N/A</v>
      </c>
      <c r="AC480" s="25" t="e">
        <f t="shared" si="311"/>
        <v>#N/A</v>
      </c>
      <c r="AD480" s="25" t="e">
        <f t="shared" si="312"/>
        <v>#N/A</v>
      </c>
      <c r="AE480" s="1"/>
    </row>
    <row r="481" spans="1:31" hidden="1" x14ac:dyDescent="0.25">
      <c r="A481" s="35"/>
      <c r="B481" s="34"/>
      <c r="C481" s="34"/>
      <c r="D481" s="20"/>
      <c r="E481" s="107"/>
      <c r="F481" s="91"/>
      <c r="G481" s="68"/>
      <c r="H481" s="73"/>
      <c r="I481" s="84"/>
      <c r="J481" s="48"/>
      <c r="K481" s="94"/>
      <c r="L481" s="48"/>
      <c r="M481" s="85"/>
      <c r="N481" s="47"/>
      <c r="O481" s="90"/>
      <c r="P481" s="278"/>
      <c r="T481" s="25" t="str">
        <f t="shared" si="323"/>
        <v/>
      </c>
      <c r="U481" s="25" t="e">
        <f t="shared" si="305"/>
        <v>#N/A</v>
      </c>
      <c r="V481" s="25" t="e">
        <f t="shared" si="306"/>
        <v>#N/A</v>
      </c>
      <c r="W481" s="45">
        <f t="shared" si="316"/>
        <v>0</v>
      </c>
      <c r="X481" s="45">
        <f t="shared" si="317"/>
        <v>0</v>
      </c>
      <c r="Y481" s="25" t="e">
        <f t="shared" si="307"/>
        <v>#N/A</v>
      </c>
      <c r="Z481" s="25" t="e">
        <f t="shared" si="308"/>
        <v>#N/A</v>
      </c>
      <c r="AA481" s="25" t="e">
        <f t="shared" si="309"/>
        <v>#N/A</v>
      </c>
      <c r="AB481" s="25" t="e">
        <f t="shared" si="310"/>
        <v>#N/A</v>
      </c>
      <c r="AC481" s="25" t="e">
        <f t="shared" si="311"/>
        <v>#N/A</v>
      </c>
      <c r="AD481" s="25" t="e">
        <f t="shared" si="312"/>
        <v>#N/A</v>
      </c>
      <c r="AE481" s="1"/>
    </row>
    <row r="482" spans="1:31" hidden="1" x14ac:dyDescent="0.25">
      <c r="A482" s="35"/>
      <c r="B482" s="34"/>
      <c r="C482" s="34"/>
      <c r="D482" s="20"/>
      <c r="E482" s="107"/>
      <c r="F482" s="91"/>
      <c r="G482" s="68"/>
      <c r="H482" s="73"/>
      <c r="I482" s="84"/>
      <c r="J482" s="48"/>
      <c r="K482" s="94"/>
      <c r="L482" s="48"/>
      <c r="M482" s="85"/>
      <c r="N482" s="47"/>
      <c r="O482" s="90"/>
      <c r="P482" s="278"/>
      <c r="T482" s="25" t="str">
        <f t="shared" si="323"/>
        <v/>
      </c>
      <c r="U482" s="25" t="e">
        <f t="shared" si="305"/>
        <v>#N/A</v>
      </c>
      <c r="V482" s="25" t="e">
        <f t="shared" si="306"/>
        <v>#N/A</v>
      </c>
      <c r="W482" s="45">
        <f t="shared" si="316"/>
        <v>0</v>
      </c>
      <c r="X482" s="45">
        <f t="shared" si="317"/>
        <v>0</v>
      </c>
      <c r="Y482" s="25" t="e">
        <f t="shared" si="307"/>
        <v>#N/A</v>
      </c>
      <c r="Z482" s="25" t="e">
        <f t="shared" si="308"/>
        <v>#N/A</v>
      </c>
      <c r="AA482" s="25" t="e">
        <f t="shared" si="309"/>
        <v>#N/A</v>
      </c>
      <c r="AB482" s="25" t="e">
        <f t="shared" si="310"/>
        <v>#N/A</v>
      </c>
      <c r="AC482" s="25" t="e">
        <f t="shared" si="311"/>
        <v>#N/A</v>
      </c>
      <c r="AD482" s="25" t="e">
        <f t="shared" si="312"/>
        <v>#N/A</v>
      </c>
      <c r="AE482" s="1"/>
    </row>
    <row r="483" spans="1:31" hidden="1" x14ac:dyDescent="0.25">
      <c r="A483" s="35"/>
      <c r="B483" s="34"/>
      <c r="C483" s="34"/>
      <c r="D483" s="20"/>
      <c r="E483" s="107"/>
      <c r="F483" s="91"/>
      <c r="G483" s="68"/>
      <c r="H483" s="73"/>
      <c r="I483" s="84"/>
      <c r="J483" s="48"/>
      <c r="K483" s="94"/>
      <c r="L483" s="48"/>
      <c r="M483" s="85"/>
      <c r="N483" s="47"/>
      <c r="O483" s="90"/>
      <c r="P483" s="278"/>
      <c r="T483" s="25" t="str">
        <f t="shared" si="323"/>
        <v/>
      </c>
      <c r="U483" s="25" t="e">
        <f t="shared" si="305"/>
        <v>#N/A</v>
      </c>
      <c r="V483" s="25" t="e">
        <f t="shared" si="306"/>
        <v>#N/A</v>
      </c>
      <c r="W483" s="45">
        <f t="shared" si="316"/>
        <v>0</v>
      </c>
      <c r="X483" s="45">
        <f t="shared" si="317"/>
        <v>0</v>
      </c>
      <c r="Y483" s="25" t="e">
        <f t="shared" si="307"/>
        <v>#N/A</v>
      </c>
      <c r="Z483" s="25" t="e">
        <f t="shared" si="308"/>
        <v>#N/A</v>
      </c>
      <c r="AA483" s="25" t="e">
        <f t="shared" si="309"/>
        <v>#N/A</v>
      </c>
      <c r="AB483" s="25" t="e">
        <f t="shared" si="310"/>
        <v>#N/A</v>
      </c>
      <c r="AC483" s="25" t="e">
        <f t="shared" si="311"/>
        <v>#N/A</v>
      </c>
      <c r="AD483" s="25" t="e">
        <f t="shared" si="312"/>
        <v>#N/A</v>
      </c>
      <c r="AE483" s="1"/>
    </row>
    <row r="484" spans="1:31" ht="15.75" hidden="1" customHeight="1" x14ac:dyDescent="0.25">
      <c r="A484" s="35"/>
      <c r="B484" s="34"/>
      <c r="C484" s="34"/>
      <c r="D484" s="20"/>
      <c r="E484" s="107"/>
      <c r="F484" s="91"/>
      <c r="G484" s="68"/>
      <c r="H484" s="73"/>
      <c r="I484" s="84"/>
      <c r="J484" s="48"/>
      <c r="K484" s="94"/>
      <c r="L484" s="48"/>
      <c r="M484" s="85"/>
      <c r="N484" s="47"/>
      <c r="O484" s="90"/>
      <c r="P484" s="278"/>
      <c r="T484" s="25" t="str">
        <f t="shared" si="323"/>
        <v/>
      </c>
      <c r="U484" s="25" t="e">
        <f t="shared" si="305"/>
        <v>#N/A</v>
      </c>
      <c r="V484" s="25" t="e">
        <f t="shared" si="306"/>
        <v>#N/A</v>
      </c>
      <c r="W484" s="45">
        <f t="shared" si="316"/>
        <v>0</v>
      </c>
      <c r="X484" s="45">
        <f t="shared" si="317"/>
        <v>0</v>
      </c>
      <c r="Y484" s="25" t="e">
        <f t="shared" si="307"/>
        <v>#N/A</v>
      </c>
      <c r="Z484" s="25" t="e">
        <f t="shared" si="308"/>
        <v>#N/A</v>
      </c>
      <c r="AA484" s="25" t="e">
        <f t="shared" si="309"/>
        <v>#N/A</v>
      </c>
      <c r="AB484" s="25" t="e">
        <f t="shared" si="310"/>
        <v>#N/A</v>
      </c>
      <c r="AC484" s="25" t="e">
        <f t="shared" si="311"/>
        <v>#N/A</v>
      </c>
      <c r="AD484" s="25" t="e">
        <f t="shared" si="312"/>
        <v>#N/A</v>
      </c>
      <c r="AE484" s="1"/>
    </row>
    <row r="485" spans="1:31" hidden="1" x14ac:dyDescent="0.25">
      <c r="A485" s="35"/>
      <c r="B485" s="34"/>
      <c r="C485" s="34"/>
      <c r="D485" s="20"/>
      <c r="E485" s="107"/>
      <c r="F485" s="91"/>
      <c r="G485" s="68"/>
      <c r="H485" s="73"/>
      <c r="I485" s="84"/>
      <c r="J485" s="48"/>
      <c r="K485" s="94"/>
      <c r="L485" s="48"/>
      <c r="M485" s="85"/>
      <c r="N485" s="47"/>
      <c r="O485" s="90"/>
      <c r="P485" s="278"/>
      <c r="T485" s="25" t="str">
        <f t="shared" si="323"/>
        <v/>
      </c>
      <c r="U485" s="25" t="e">
        <f t="shared" si="305"/>
        <v>#N/A</v>
      </c>
      <c r="V485" s="25" t="e">
        <f t="shared" si="306"/>
        <v>#N/A</v>
      </c>
      <c r="W485" s="45">
        <f t="shared" si="316"/>
        <v>0</v>
      </c>
      <c r="X485" s="45">
        <f t="shared" si="317"/>
        <v>0</v>
      </c>
      <c r="Y485" s="25" t="e">
        <f t="shared" si="307"/>
        <v>#N/A</v>
      </c>
      <c r="Z485" s="25" t="e">
        <f t="shared" si="308"/>
        <v>#N/A</v>
      </c>
      <c r="AA485" s="25" t="e">
        <f t="shared" si="309"/>
        <v>#N/A</v>
      </c>
      <c r="AB485" s="25" t="e">
        <f t="shared" si="310"/>
        <v>#N/A</v>
      </c>
      <c r="AC485" s="25" t="e">
        <f t="shared" si="311"/>
        <v>#N/A</v>
      </c>
      <c r="AD485" s="25" t="e">
        <f t="shared" si="312"/>
        <v>#N/A</v>
      </c>
      <c r="AE485" s="1"/>
    </row>
    <row r="486" spans="1:31" hidden="1" x14ac:dyDescent="0.25">
      <c r="A486" s="35"/>
      <c r="B486" s="34"/>
      <c r="C486" s="34"/>
      <c r="D486" s="20"/>
      <c r="E486" s="107"/>
      <c r="F486" s="91"/>
      <c r="G486" s="68"/>
      <c r="H486" s="73"/>
      <c r="I486" s="84"/>
      <c r="J486" s="48"/>
      <c r="K486" s="94"/>
      <c r="L486" s="48"/>
      <c r="M486" s="85"/>
      <c r="N486" s="47"/>
      <c r="O486" s="90"/>
      <c r="P486" s="278"/>
      <c r="T486" s="25" t="str">
        <f t="shared" si="323"/>
        <v/>
      </c>
      <c r="U486" s="25" t="e">
        <f t="shared" si="305"/>
        <v>#N/A</v>
      </c>
      <c r="V486" s="25" t="e">
        <f t="shared" si="306"/>
        <v>#N/A</v>
      </c>
      <c r="W486" s="45">
        <f t="shared" si="316"/>
        <v>0</v>
      </c>
      <c r="X486" s="45">
        <f t="shared" si="317"/>
        <v>0</v>
      </c>
      <c r="Y486" s="25" t="e">
        <f t="shared" si="307"/>
        <v>#N/A</v>
      </c>
      <c r="Z486" s="25" t="e">
        <f t="shared" si="308"/>
        <v>#N/A</v>
      </c>
      <c r="AA486" s="25" t="e">
        <f t="shared" si="309"/>
        <v>#N/A</v>
      </c>
      <c r="AB486" s="25" t="e">
        <f t="shared" si="310"/>
        <v>#N/A</v>
      </c>
      <c r="AC486" s="25" t="e">
        <f t="shared" si="311"/>
        <v>#N/A</v>
      </c>
      <c r="AD486" s="25" t="e">
        <f t="shared" si="312"/>
        <v>#N/A</v>
      </c>
      <c r="AE486" s="1"/>
    </row>
    <row r="487" spans="1:31" hidden="1" x14ac:dyDescent="0.25">
      <c r="A487" s="35"/>
      <c r="B487" s="34"/>
      <c r="C487" s="34"/>
      <c r="D487" s="20"/>
      <c r="E487" s="107"/>
      <c r="F487" s="91"/>
      <c r="G487" s="68"/>
      <c r="H487" s="73"/>
      <c r="I487" s="84"/>
      <c r="J487" s="48"/>
      <c r="K487" s="94"/>
      <c r="L487" s="48"/>
      <c r="M487" s="85"/>
      <c r="N487" s="47"/>
      <c r="O487" s="90"/>
      <c r="P487" s="278"/>
      <c r="T487" s="25" t="str">
        <f t="shared" si="323"/>
        <v/>
      </c>
      <c r="U487" s="25" t="e">
        <f t="shared" si="305"/>
        <v>#N/A</v>
      </c>
      <c r="V487" s="25" t="e">
        <f t="shared" si="306"/>
        <v>#N/A</v>
      </c>
      <c r="W487" s="45">
        <f t="shared" si="316"/>
        <v>0</v>
      </c>
      <c r="X487" s="45">
        <f t="shared" si="317"/>
        <v>0</v>
      </c>
      <c r="Y487" s="25" t="e">
        <f t="shared" si="307"/>
        <v>#N/A</v>
      </c>
      <c r="Z487" s="25" t="e">
        <f t="shared" si="308"/>
        <v>#N/A</v>
      </c>
      <c r="AA487" s="25" t="e">
        <f t="shared" si="309"/>
        <v>#N/A</v>
      </c>
      <c r="AB487" s="25" t="e">
        <f t="shared" si="310"/>
        <v>#N/A</v>
      </c>
      <c r="AC487" s="25" t="e">
        <f t="shared" si="311"/>
        <v>#N/A</v>
      </c>
      <c r="AD487" s="25" t="e">
        <f t="shared" si="312"/>
        <v>#N/A</v>
      </c>
      <c r="AE487" s="1"/>
    </row>
    <row r="488" spans="1:31" hidden="1" x14ac:dyDescent="0.25">
      <c r="A488" s="35"/>
      <c r="B488" s="34"/>
      <c r="C488" s="34"/>
      <c r="D488" s="20"/>
      <c r="E488" s="107"/>
      <c r="F488" s="91"/>
      <c r="G488" s="68"/>
      <c r="H488" s="73"/>
      <c r="I488" s="84"/>
      <c r="J488" s="48"/>
      <c r="K488" s="94"/>
      <c r="L488" s="48"/>
      <c r="M488" s="85"/>
      <c r="N488" s="47"/>
      <c r="O488" s="90"/>
      <c r="P488" s="278"/>
      <c r="T488" s="25" t="str">
        <f t="shared" si="323"/>
        <v/>
      </c>
      <c r="U488" s="25" t="e">
        <f t="shared" si="305"/>
        <v>#N/A</v>
      </c>
      <c r="V488" s="25" t="e">
        <f t="shared" si="306"/>
        <v>#N/A</v>
      </c>
      <c r="W488" s="45">
        <f t="shared" si="316"/>
        <v>0</v>
      </c>
      <c r="X488" s="45">
        <f t="shared" si="317"/>
        <v>0</v>
      </c>
      <c r="Y488" s="25" t="e">
        <f t="shared" si="307"/>
        <v>#N/A</v>
      </c>
      <c r="Z488" s="25" t="e">
        <f t="shared" si="308"/>
        <v>#N/A</v>
      </c>
      <c r="AA488" s="25" t="e">
        <f t="shared" si="309"/>
        <v>#N/A</v>
      </c>
      <c r="AB488" s="25" t="e">
        <f t="shared" si="310"/>
        <v>#N/A</v>
      </c>
      <c r="AC488" s="25" t="e">
        <f t="shared" si="311"/>
        <v>#N/A</v>
      </c>
      <c r="AD488" s="25" t="e">
        <f t="shared" si="312"/>
        <v>#N/A</v>
      </c>
      <c r="AE488" s="1"/>
    </row>
    <row r="489" spans="1:31" hidden="1" x14ac:dyDescent="0.25">
      <c r="A489" s="35"/>
      <c r="B489" s="34"/>
      <c r="C489" s="34"/>
      <c r="D489" s="20"/>
      <c r="E489" s="107"/>
      <c r="F489" s="91"/>
      <c r="G489" s="68"/>
      <c r="H489" s="73"/>
      <c r="I489" s="84"/>
      <c r="J489" s="48"/>
      <c r="K489" s="94"/>
      <c r="L489" s="48"/>
      <c r="M489" s="85"/>
      <c r="N489" s="47"/>
      <c r="O489" s="90"/>
      <c r="P489" s="278"/>
      <c r="T489" s="25" t="str">
        <f t="shared" si="323"/>
        <v/>
      </c>
      <c r="U489" s="25" t="e">
        <f t="shared" si="305"/>
        <v>#N/A</v>
      </c>
      <c r="V489" s="25" t="e">
        <f t="shared" si="306"/>
        <v>#N/A</v>
      </c>
      <c r="W489" s="45">
        <f t="shared" si="316"/>
        <v>0</v>
      </c>
      <c r="X489" s="45">
        <f t="shared" si="317"/>
        <v>0</v>
      </c>
      <c r="Y489" s="25" t="e">
        <f t="shared" si="307"/>
        <v>#N/A</v>
      </c>
      <c r="Z489" s="25" t="e">
        <f t="shared" si="308"/>
        <v>#N/A</v>
      </c>
      <c r="AA489" s="25" t="e">
        <f t="shared" si="309"/>
        <v>#N/A</v>
      </c>
      <c r="AB489" s="25" t="e">
        <f t="shared" si="310"/>
        <v>#N/A</v>
      </c>
      <c r="AC489" s="25" t="e">
        <f t="shared" si="311"/>
        <v>#N/A</v>
      </c>
      <c r="AD489" s="25" t="e">
        <f t="shared" si="312"/>
        <v>#N/A</v>
      </c>
      <c r="AE489" s="1"/>
    </row>
    <row r="490" spans="1:31" hidden="1" x14ac:dyDescent="0.25">
      <c r="A490" s="35"/>
      <c r="B490" s="34"/>
      <c r="C490" s="34"/>
      <c r="D490" s="20"/>
      <c r="E490" s="107"/>
      <c r="F490" s="91"/>
      <c r="G490" s="68"/>
      <c r="H490" s="73"/>
      <c r="I490" s="84"/>
      <c r="J490" s="48"/>
      <c r="K490" s="94"/>
      <c r="L490" s="48"/>
      <c r="M490" s="85"/>
      <c r="N490" s="47"/>
      <c r="O490" s="90"/>
      <c r="P490" s="278"/>
      <c r="T490" s="25" t="str">
        <f t="shared" si="323"/>
        <v/>
      </c>
      <c r="U490" s="25" t="e">
        <f t="shared" si="305"/>
        <v>#N/A</v>
      </c>
      <c r="V490" s="25" t="e">
        <f t="shared" si="306"/>
        <v>#N/A</v>
      </c>
      <c r="W490" s="45">
        <f t="shared" si="316"/>
        <v>0</v>
      </c>
      <c r="X490" s="45">
        <f t="shared" si="317"/>
        <v>0</v>
      </c>
      <c r="Y490" s="25" t="e">
        <f t="shared" si="307"/>
        <v>#N/A</v>
      </c>
      <c r="Z490" s="25" t="e">
        <f t="shared" si="308"/>
        <v>#N/A</v>
      </c>
      <c r="AA490" s="25" t="e">
        <f t="shared" si="309"/>
        <v>#N/A</v>
      </c>
      <c r="AB490" s="25" t="e">
        <f t="shared" si="310"/>
        <v>#N/A</v>
      </c>
      <c r="AC490" s="25" t="e">
        <f t="shared" si="311"/>
        <v>#N/A</v>
      </c>
      <c r="AD490" s="25" t="e">
        <f t="shared" si="312"/>
        <v>#N/A</v>
      </c>
      <c r="AE490" s="1"/>
    </row>
    <row r="491" spans="1:31" hidden="1" x14ac:dyDescent="0.25">
      <c r="A491" s="35"/>
      <c r="B491" s="34"/>
      <c r="C491" s="34"/>
      <c r="D491" s="20"/>
      <c r="E491" s="107"/>
      <c r="F491" s="91"/>
      <c r="G491" s="68"/>
      <c r="H491" s="73"/>
      <c r="I491" s="84"/>
      <c r="J491" s="48"/>
      <c r="K491" s="94"/>
      <c r="L491" s="48"/>
      <c r="M491" s="85"/>
      <c r="N491" s="47"/>
      <c r="O491" s="90"/>
      <c r="P491" s="278"/>
      <c r="T491" s="25" t="str">
        <f t="shared" si="323"/>
        <v/>
      </c>
      <c r="U491" s="25" t="e">
        <f t="shared" si="305"/>
        <v>#N/A</v>
      </c>
      <c r="V491" s="25" t="e">
        <f t="shared" si="306"/>
        <v>#N/A</v>
      </c>
      <c r="W491" s="45">
        <f t="shared" si="316"/>
        <v>0</v>
      </c>
      <c r="X491" s="45">
        <f t="shared" si="317"/>
        <v>0</v>
      </c>
      <c r="Y491" s="25" t="e">
        <f t="shared" si="307"/>
        <v>#N/A</v>
      </c>
      <c r="Z491" s="25" t="e">
        <f t="shared" si="308"/>
        <v>#N/A</v>
      </c>
      <c r="AA491" s="25" t="e">
        <f t="shared" si="309"/>
        <v>#N/A</v>
      </c>
      <c r="AB491" s="25" t="e">
        <f t="shared" si="310"/>
        <v>#N/A</v>
      </c>
      <c r="AC491" s="25" t="e">
        <f t="shared" si="311"/>
        <v>#N/A</v>
      </c>
      <c r="AD491" s="25" t="e">
        <f t="shared" si="312"/>
        <v>#N/A</v>
      </c>
      <c r="AE491" s="1"/>
    </row>
    <row r="492" spans="1:31" hidden="1" x14ac:dyDescent="0.25">
      <c r="A492" s="35"/>
      <c r="B492" s="34"/>
      <c r="C492" s="34"/>
      <c r="D492" s="20"/>
      <c r="E492" s="107"/>
      <c r="F492" s="91"/>
      <c r="G492" s="68"/>
      <c r="H492" s="73"/>
      <c r="I492" s="84"/>
      <c r="J492" s="48"/>
      <c r="K492" s="94"/>
      <c r="L492" s="48"/>
      <c r="M492" s="85"/>
      <c r="N492" s="47"/>
      <c r="O492" s="90"/>
      <c r="P492" s="278"/>
      <c r="T492" s="25" t="str">
        <f t="shared" si="323"/>
        <v/>
      </c>
      <c r="U492" s="25" t="e">
        <f t="shared" si="305"/>
        <v>#N/A</v>
      </c>
      <c r="V492" s="25" t="e">
        <f t="shared" si="306"/>
        <v>#N/A</v>
      </c>
      <c r="W492" s="45">
        <f t="shared" si="316"/>
        <v>0</v>
      </c>
      <c r="X492" s="45">
        <f t="shared" si="317"/>
        <v>0</v>
      </c>
      <c r="Y492" s="25" t="e">
        <f t="shared" si="307"/>
        <v>#N/A</v>
      </c>
      <c r="Z492" s="25" t="e">
        <f t="shared" si="308"/>
        <v>#N/A</v>
      </c>
      <c r="AA492" s="25" t="e">
        <f t="shared" si="309"/>
        <v>#N/A</v>
      </c>
      <c r="AB492" s="25" t="e">
        <f t="shared" si="310"/>
        <v>#N/A</v>
      </c>
      <c r="AC492" s="25" t="e">
        <f t="shared" si="311"/>
        <v>#N/A</v>
      </c>
      <c r="AD492" s="25" t="e">
        <f t="shared" si="312"/>
        <v>#N/A</v>
      </c>
      <c r="AE492" s="1"/>
    </row>
    <row r="493" spans="1:31" hidden="1" x14ac:dyDescent="0.25">
      <c r="A493" s="35"/>
      <c r="B493" s="34"/>
      <c r="C493" s="34"/>
      <c r="D493" s="20"/>
      <c r="E493" s="107"/>
      <c r="F493" s="91"/>
      <c r="G493" s="68"/>
      <c r="H493" s="73"/>
      <c r="I493" s="84"/>
      <c r="J493" s="48"/>
      <c r="K493" s="94"/>
      <c r="L493" s="48"/>
      <c r="M493" s="85"/>
      <c r="N493" s="47"/>
      <c r="O493" s="90"/>
      <c r="P493" s="278"/>
      <c r="T493" s="25" t="str">
        <f t="shared" si="323"/>
        <v/>
      </c>
      <c r="U493" s="25" t="e">
        <f t="shared" si="305"/>
        <v>#N/A</v>
      </c>
      <c r="V493" s="25" t="e">
        <f t="shared" si="306"/>
        <v>#N/A</v>
      </c>
      <c r="W493" s="45">
        <f t="shared" si="316"/>
        <v>0</v>
      </c>
      <c r="X493" s="45">
        <f t="shared" si="317"/>
        <v>0</v>
      </c>
      <c r="Y493" s="25" t="e">
        <f t="shared" si="307"/>
        <v>#N/A</v>
      </c>
      <c r="Z493" s="25" t="e">
        <f t="shared" si="308"/>
        <v>#N/A</v>
      </c>
      <c r="AA493" s="25" t="e">
        <f t="shared" si="309"/>
        <v>#N/A</v>
      </c>
      <c r="AB493" s="25" t="e">
        <f t="shared" si="310"/>
        <v>#N/A</v>
      </c>
      <c r="AC493" s="25" t="e">
        <f t="shared" si="311"/>
        <v>#N/A</v>
      </c>
      <c r="AD493" s="25" t="e">
        <f t="shared" si="312"/>
        <v>#N/A</v>
      </c>
      <c r="AE493" s="1"/>
    </row>
    <row r="494" spans="1:31" hidden="1" x14ac:dyDescent="0.25">
      <c r="A494" s="35"/>
      <c r="B494" s="34"/>
      <c r="C494" s="34"/>
      <c r="D494" s="20"/>
      <c r="E494" s="107"/>
      <c r="F494" s="91"/>
      <c r="G494" s="68"/>
      <c r="H494" s="73"/>
      <c r="I494" s="84"/>
      <c r="J494" s="48"/>
      <c r="K494" s="94"/>
      <c r="L494" s="48"/>
      <c r="M494" s="85"/>
      <c r="N494" s="47"/>
      <c r="O494" s="90"/>
      <c r="P494" s="278"/>
      <c r="T494" s="25" t="str">
        <f t="shared" si="323"/>
        <v/>
      </c>
      <c r="U494" s="25" t="e">
        <f t="shared" si="305"/>
        <v>#N/A</v>
      </c>
      <c r="V494" s="25" t="e">
        <f t="shared" si="306"/>
        <v>#N/A</v>
      </c>
      <c r="W494" s="45">
        <f t="shared" si="316"/>
        <v>0</v>
      </c>
      <c r="X494" s="45">
        <f t="shared" si="317"/>
        <v>0</v>
      </c>
      <c r="Y494" s="25" t="e">
        <f t="shared" si="307"/>
        <v>#N/A</v>
      </c>
      <c r="Z494" s="25" t="e">
        <f t="shared" si="308"/>
        <v>#N/A</v>
      </c>
      <c r="AA494" s="25" t="e">
        <f t="shared" si="309"/>
        <v>#N/A</v>
      </c>
      <c r="AB494" s="25" t="e">
        <f t="shared" si="310"/>
        <v>#N/A</v>
      </c>
      <c r="AC494" s="25" t="e">
        <f t="shared" si="311"/>
        <v>#N/A</v>
      </c>
      <c r="AD494" s="25" t="e">
        <f t="shared" si="312"/>
        <v>#N/A</v>
      </c>
      <c r="AE494" s="1"/>
    </row>
    <row r="495" spans="1:31" hidden="1" x14ac:dyDescent="0.25">
      <c r="A495" s="35"/>
      <c r="B495" s="34"/>
      <c r="C495" s="34"/>
      <c r="D495" s="20"/>
      <c r="E495" s="107"/>
      <c r="F495" s="91"/>
      <c r="G495" s="68"/>
      <c r="H495" s="73"/>
      <c r="I495" s="84"/>
      <c r="J495" s="48"/>
      <c r="K495" s="94"/>
      <c r="L495" s="48"/>
      <c r="M495" s="85"/>
      <c r="N495" s="47"/>
      <c r="O495" s="90"/>
      <c r="P495" s="278"/>
      <c r="T495" s="25" t="str">
        <f t="shared" si="323"/>
        <v/>
      </c>
      <c r="U495" s="25" t="e">
        <f t="shared" ref="U495:U558" si="324">VLOOKUP($T495,$T$3:$AD$34,2,FALSE)</f>
        <v>#N/A</v>
      </c>
      <c r="V495" s="25" t="e">
        <f t="shared" ref="V495:V558" si="325">VLOOKUP($T495,$T$3:$AD$34,3,FALSE)</f>
        <v>#N/A</v>
      </c>
      <c r="W495" s="45">
        <f t="shared" si="316"/>
        <v>0</v>
      </c>
      <c r="X495" s="45">
        <f t="shared" si="317"/>
        <v>0</v>
      </c>
      <c r="Y495" s="25" t="e">
        <f t="shared" ref="Y495:Y558" si="326">VLOOKUP($T495,$T$3:$AD$34,6,FALSE)</f>
        <v>#N/A</v>
      </c>
      <c r="Z495" s="25" t="e">
        <f t="shared" ref="Z495:Z558" si="327">VLOOKUP($T495,$T$3:$AD$34,7,FALSE)</f>
        <v>#N/A</v>
      </c>
      <c r="AA495" s="25" t="e">
        <f t="shared" ref="AA495:AA558" si="328">VLOOKUP($T495,$T$3:$AD$34,8,FALSE)</f>
        <v>#N/A</v>
      </c>
      <c r="AB495" s="25" t="e">
        <f t="shared" ref="AB495:AB558" si="329">VLOOKUP($T495,$T$3:$AD$34,9,FALSE)</f>
        <v>#N/A</v>
      </c>
      <c r="AC495" s="25" t="e">
        <f t="shared" ref="AC495:AC558" si="330">VLOOKUP($T495,$T$3:$AD$34,10,FALSE)</f>
        <v>#N/A</v>
      </c>
      <c r="AD495" s="25" t="e">
        <f t="shared" ref="AD495:AD558" si="331">VLOOKUP($T495,$T$3:$AD$34,11,FALSE)</f>
        <v>#N/A</v>
      </c>
      <c r="AE495" s="1"/>
    </row>
    <row r="496" spans="1:31" hidden="1" x14ac:dyDescent="0.25">
      <c r="A496" s="35"/>
      <c r="B496" s="34"/>
      <c r="C496" s="34"/>
      <c r="D496" s="20"/>
      <c r="E496" s="107"/>
      <c r="F496" s="91"/>
      <c r="G496" s="68"/>
      <c r="H496" s="73"/>
      <c r="I496" s="84"/>
      <c r="J496" s="48"/>
      <c r="K496" s="94"/>
      <c r="L496" s="48"/>
      <c r="M496" s="85"/>
      <c r="N496" s="47"/>
      <c r="O496" s="90"/>
      <c r="P496" s="278"/>
      <c r="T496" s="25" t="str">
        <f t="shared" si="323"/>
        <v/>
      </c>
      <c r="U496" s="25" t="e">
        <f t="shared" si="324"/>
        <v>#N/A</v>
      </c>
      <c r="V496" s="25" t="e">
        <f t="shared" si="325"/>
        <v>#N/A</v>
      </c>
      <c r="W496" s="45">
        <f t="shared" si="316"/>
        <v>0</v>
      </c>
      <c r="X496" s="45">
        <f t="shared" si="317"/>
        <v>0</v>
      </c>
      <c r="Y496" s="25" t="e">
        <f t="shared" si="326"/>
        <v>#N/A</v>
      </c>
      <c r="Z496" s="25" t="e">
        <f t="shared" si="327"/>
        <v>#N/A</v>
      </c>
      <c r="AA496" s="25" t="e">
        <f t="shared" si="328"/>
        <v>#N/A</v>
      </c>
      <c r="AB496" s="25" t="e">
        <f t="shared" si="329"/>
        <v>#N/A</v>
      </c>
      <c r="AC496" s="25" t="e">
        <f t="shared" si="330"/>
        <v>#N/A</v>
      </c>
      <c r="AD496" s="25" t="e">
        <f t="shared" si="331"/>
        <v>#N/A</v>
      </c>
      <c r="AE496" s="1"/>
    </row>
    <row r="497" spans="1:31" hidden="1" x14ac:dyDescent="0.25">
      <c r="A497" s="35"/>
      <c r="B497" s="34"/>
      <c r="C497" s="34"/>
      <c r="D497" s="20"/>
      <c r="E497" s="107"/>
      <c r="F497" s="91"/>
      <c r="G497" s="68"/>
      <c r="H497" s="73"/>
      <c r="I497" s="84"/>
      <c r="J497" s="48"/>
      <c r="K497" s="94"/>
      <c r="L497" s="48"/>
      <c r="M497" s="85"/>
      <c r="N497" s="47"/>
      <c r="O497" s="90"/>
      <c r="P497" s="278"/>
      <c r="T497" s="25" t="str">
        <f t="shared" si="323"/>
        <v/>
      </c>
      <c r="U497" s="25" t="e">
        <f t="shared" si="324"/>
        <v>#N/A</v>
      </c>
      <c r="V497" s="25" t="e">
        <f t="shared" si="325"/>
        <v>#N/A</v>
      </c>
      <c r="W497" s="45">
        <f t="shared" si="316"/>
        <v>0</v>
      </c>
      <c r="X497" s="45">
        <f t="shared" si="317"/>
        <v>0</v>
      </c>
      <c r="Y497" s="25" t="e">
        <f t="shared" si="326"/>
        <v>#N/A</v>
      </c>
      <c r="Z497" s="25" t="e">
        <f t="shared" si="327"/>
        <v>#N/A</v>
      </c>
      <c r="AA497" s="25" t="e">
        <f t="shared" si="328"/>
        <v>#N/A</v>
      </c>
      <c r="AB497" s="25" t="e">
        <f t="shared" si="329"/>
        <v>#N/A</v>
      </c>
      <c r="AC497" s="25" t="e">
        <f t="shared" si="330"/>
        <v>#N/A</v>
      </c>
      <c r="AD497" s="25" t="e">
        <f t="shared" si="331"/>
        <v>#N/A</v>
      </c>
      <c r="AE497" s="1"/>
    </row>
    <row r="498" spans="1:31" hidden="1" x14ac:dyDescent="0.25">
      <c r="A498" s="35"/>
      <c r="B498" s="34"/>
      <c r="C498" s="34"/>
      <c r="D498" s="20"/>
      <c r="E498" s="107"/>
      <c r="F498" s="91"/>
      <c r="G498" s="68"/>
      <c r="H498" s="73"/>
      <c r="I498" s="84"/>
      <c r="J498" s="48"/>
      <c r="K498" s="94"/>
      <c r="L498" s="48"/>
      <c r="M498" s="85"/>
      <c r="N498" s="47"/>
      <c r="O498" s="90"/>
      <c r="P498" s="278"/>
      <c r="T498" s="25" t="str">
        <f t="shared" si="323"/>
        <v/>
      </c>
      <c r="U498" s="25" t="e">
        <f t="shared" si="324"/>
        <v>#N/A</v>
      </c>
      <c r="V498" s="25" t="e">
        <f t="shared" si="325"/>
        <v>#N/A</v>
      </c>
      <c r="W498" s="45">
        <f t="shared" si="316"/>
        <v>0</v>
      </c>
      <c r="X498" s="45">
        <f t="shared" si="317"/>
        <v>0</v>
      </c>
      <c r="Y498" s="25" t="e">
        <f t="shared" si="326"/>
        <v>#N/A</v>
      </c>
      <c r="Z498" s="25" t="e">
        <f t="shared" si="327"/>
        <v>#N/A</v>
      </c>
      <c r="AA498" s="25" t="e">
        <f t="shared" si="328"/>
        <v>#N/A</v>
      </c>
      <c r="AB498" s="25" t="e">
        <f t="shared" si="329"/>
        <v>#N/A</v>
      </c>
      <c r="AC498" s="25" t="e">
        <f t="shared" si="330"/>
        <v>#N/A</v>
      </c>
      <c r="AD498" s="25" t="e">
        <f t="shared" si="331"/>
        <v>#N/A</v>
      </c>
      <c r="AE498" s="1"/>
    </row>
    <row r="499" spans="1:31" hidden="1" x14ac:dyDescent="0.25">
      <c r="A499" s="35"/>
      <c r="B499" s="34"/>
      <c r="C499" s="34"/>
      <c r="D499" s="20"/>
      <c r="E499" s="107"/>
      <c r="F499" s="91"/>
      <c r="G499" s="68"/>
      <c r="H499" s="73"/>
      <c r="I499" s="84"/>
      <c r="J499" s="48"/>
      <c r="K499" s="94"/>
      <c r="L499" s="48"/>
      <c r="M499" s="85"/>
      <c r="N499" s="47"/>
      <c r="O499" s="90"/>
      <c r="P499" s="278"/>
      <c r="T499" s="25" t="str">
        <f t="shared" si="323"/>
        <v/>
      </c>
      <c r="U499" s="25" t="e">
        <f t="shared" si="324"/>
        <v>#N/A</v>
      </c>
      <c r="V499" s="25" t="e">
        <f t="shared" si="325"/>
        <v>#N/A</v>
      </c>
      <c r="W499" s="45">
        <f t="shared" si="316"/>
        <v>0</v>
      </c>
      <c r="X499" s="45">
        <f t="shared" si="317"/>
        <v>0</v>
      </c>
      <c r="Y499" s="25" t="e">
        <f t="shared" si="326"/>
        <v>#N/A</v>
      </c>
      <c r="Z499" s="25" t="e">
        <f t="shared" si="327"/>
        <v>#N/A</v>
      </c>
      <c r="AA499" s="25" t="e">
        <f t="shared" si="328"/>
        <v>#N/A</v>
      </c>
      <c r="AB499" s="25" t="e">
        <f t="shared" si="329"/>
        <v>#N/A</v>
      </c>
      <c r="AC499" s="25" t="e">
        <f t="shared" si="330"/>
        <v>#N/A</v>
      </c>
      <c r="AD499" s="25" t="e">
        <f t="shared" si="331"/>
        <v>#N/A</v>
      </c>
      <c r="AE499" s="1"/>
    </row>
    <row r="500" spans="1:31" hidden="1" x14ac:dyDescent="0.25">
      <c r="A500" s="35"/>
      <c r="B500" s="34"/>
      <c r="C500" s="34"/>
      <c r="D500" s="20"/>
      <c r="E500" s="107"/>
      <c r="F500" s="91"/>
      <c r="G500" s="68"/>
      <c r="H500" s="73"/>
      <c r="I500" s="84"/>
      <c r="J500" s="48"/>
      <c r="K500" s="94"/>
      <c r="L500" s="48"/>
      <c r="M500" s="85"/>
      <c r="N500" s="47"/>
      <c r="O500" s="90"/>
      <c r="P500" s="278"/>
      <c r="T500" s="25" t="str">
        <f t="shared" si="323"/>
        <v/>
      </c>
      <c r="U500" s="25" t="e">
        <f t="shared" si="324"/>
        <v>#N/A</v>
      </c>
      <c r="V500" s="25" t="e">
        <f t="shared" si="325"/>
        <v>#N/A</v>
      </c>
      <c r="W500" s="45">
        <f t="shared" si="316"/>
        <v>0</v>
      </c>
      <c r="X500" s="45">
        <f t="shared" si="317"/>
        <v>0</v>
      </c>
      <c r="Y500" s="25" t="e">
        <f t="shared" si="326"/>
        <v>#N/A</v>
      </c>
      <c r="Z500" s="25" t="e">
        <f t="shared" si="327"/>
        <v>#N/A</v>
      </c>
      <c r="AA500" s="25" t="e">
        <f t="shared" si="328"/>
        <v>#N/A</v>
      </c>
      <c r="AB500" s="25" t="e">
        <f t="shared" si="329"/>
        <v>#N/A</v>
      </c>
      <c r="AC500" s="25" t="e">
        <f t="shared" si="330"/>
        <v>#N/A</v>
      </c>
      <c r="AD500" s="25" t="e">
        <f t="shared" si="331"/>
        <v>#N/A</v>
      </c>
      <c r="AE500" s="1"/>
    </row>
    <row r="501" spans="1:31" hidden="1" x14ac:dyDescent="0.25">
      <c r="A501" s="35"/>
      <c r="B501" s="34"/>
      <c r="C501" s="34"/>
      <c r="D501" s="20"/>
      <c r="E501" s="107"/>
      <c r="F501" s="91"/>
      <c r="G501" s="68"/>
      <c r="H501" s="73"/>
      <c r="I501" s="84"/>
      <c r="J501" s="48"/>
      <c r="K501" s="94"/>
      <c r="L501" s="48"/>
      <c r="M501" s="85"/>
      <c r="N501" s="47"/>
      <c r="O501" s="90"/>
      <c r="P501" s="278"/>
      <c r="T501" s="25" t="str">
        <f t="shared" si="323"/>
        <v/>
      </c>
      <c r="U501" s="25" t="e">
        <f t="shared" si="324"/>
        <v>#N/A</v>
      </c>
      <c r="V501" s="25" t="e">
        <f t="shared" si="325"/>
        <v>#N/A</v>
      </c>
      <c r="W501" s="45">
        <f t="shared" si="316"/>
        <v>0</v>
      </c>
      <c r="X501" s="45">
        <f t="shared" si="317"/>
        <v>0</v>
      </c>
      <c r="Y501" s="25" t="e">
        <f t="shared" si="326"/>
        <v>#N/A</v>
      </c>
      <c r="Z501" s="25" t="e">
        <f t="shared" si="327"/>
        <v>#N/A</v>
      </c>
      <c r="AA501" s="25" t="e">
        <f t="shared" si="328"/>
        <v>#N/A</v>
      </c>
      <c r="AB501" s="25" t="e">
        <f t="shared" si="329"/>
        <v>#N/A</v>
      </c>
      <c r="AC501" s="25" t="e">
        <f t="shared" si="330"/>
        <v>#N/A</v>
      </c>
      <c r="AD501" s="25" t="e">
        <f t="shared" si="331"/>
        <v>#N/A</v>
      </c>
      <c r="AE501" s="1"/>
    </row>
    <row r="502" spans="1:31" hidden="1" x14ac:dyDescent="0.25">
      <c r="A502" s="35"/>
      <c r="B502" s="34"/>
      <c r="C502" s="34"/>
      <c r="D502" s="20"/>
      <c r="E502" s="107"/>
      <c r="F502" s="91"/>
      <c r="G502" s="68"/>
      <c r="H502" s="73"/>
      <c r="I502" s="84"/>
      <c r="J502" s="48"/>
      <c r="K502" s="94"/>
      <c r="L502" s="48"/>
      <c r="M502" s="85"/>
      <c r="N502" s="47"/>
      <c r="O502" s="90"/>
      <c r="P502" s="278"/>
      <c r="T502" s="25" t="str">
        <f t="shared" si="323"/>
        <v/>
      </c>
      <c r="U502" s="25" t="e">
        <f t="shared" si="324"/>
        <v>#N/A</v>
      </c>
      <c r="V502" s="25" t="e">
        <f t="shared" si="325"/>
        <v>#N/A</v>
      </c>
      <c r="W502" s="45">
        <f t="shared" si="316"/>
        <v>0</v>
      </c>
      <c r="X502" s="45">
        <f t="shared" si="317"/>
        <v>0</v>
      </c>
      <c r="Y502" s="25" t="e">
        <f t="shared" si="326"/>
        <v>#N/A</v>
      </c>
      <c r="Z502" s="25" t="e">
        <f t="shared" si="327"/>
        <v>#N/A</v>
      </c>
      <c r="AA502" s="25" t="e">
        <f t="shared" si="328"/>
        <v>#N/A</v>
      </c>
      <c r="AB502" s="25" t="e">
        <f t="shared" si="329"/>
        <v>#N/A</v>
      </c>
      <c r="AC502" s="25" t="e">
        <f t="shared" si="330"/>
        <v>#N/A</v>
      </c>
      <c r="AD502" s="25" t="e">
        <f t="shared" si="331"/>
        <v>#N/A</v>
      </c>
      <c r="AE502" s="1"/>
    </row>
    <row r="503" spans="1:31" hidden="1" x14ac:dyDescent="0.25">
      <c r="A503" s="282"/>
      <c r="B503" s="38"/>
      <c r="C503" s="38"/>
      <c r="D503" s="20"/>
      <c r="E503" s="107"/>
      <c r="F503" s="91"/>
      <c r="G503" s="68"/>
      <c r="H503" s="73"/>
      <c r="I503" s="84"/>
      <c r="J503" s="48"/>
      <c r="K503" s="94"/>
      <c r="L503" s="48"/>
      <c r="M503" s="85"/>
      <c r="N503" s="47"/>
      <c r="O503" s="90"/>
      <c r="P503" s="278"/>
      <c r="T503" s="25" t="str">
        <f t="shared" si="323"/>
        <v/>
      </c>
      <c r="U503" s="25" t="e">
        <f t="shared" si="324"/>
        <v>#N/A</v>
      </c>
      <c r="V503" s="25" t="e">
        <f t="shared" si="325"/>
        <v>#N/A</v>
      </c>
      <c r="W503" s="45">
        <f t="shared" si="316"/>
        <v>0</v>
      </c>
      <c r="X503" s="45">
        <f t="shared" si="317"/>
        <v>0</v>
      </c>
      <c r="Y503" s="25" t="e">
        <f t="shared" si="326"/>
        <v>#N/A</v>
      </c>
      <c r="Z503" s="25" t="e">
        <f t="shared" si="327"/>
        <v>#N/A</v>
      </c>
      <c r="AA503" s="25" t="e">
        <f t="shared" si="328"/>
        <v>#N/A</v>
      </c>
      <c r="AB503" s="25" t="e">
        <f t="shared" si="329"/>
        <v>#N/A</v>
      </c>
      <c r="AC503" s="25" t="e">
        <f t="shared" si="330"/>
        <v>#N/A</v>
      </c>
      <c r="AD503" s="25" t="e">
        <f t="shared" si="331"/>
        <v>#N/A</v>
      </c>
      <c r="AE503" s="1"/>
    </row>
    <row r="504" spans="1:31" ht="15.75" thickBot="1" x14ac:dyDescent="0.3">
      <c r="A504" s="40"/>
      <c r="B504" s="39"/>
      <c r="C504" s="38"/>
      <c r="D504" s="20"/>
      <c r="E504" s="107"/>
      <c r="F504" s="91"/>
      <c r="G504" s="68"/>
      <c r="H504" s="73"/>
      <c r="I504" s="84"/>
      <c r="J504" s="48"/>
      <c r="K504" s="94"/>
      <c r="L504" s="48"/>
      <c r="M504" s="85"/>
      <c r="N504" s="47"/>
      <c r="O504" s="90"/>
      <c r="P504" s="278"/>
      <c r="T504" s="25" t="str">
        <f t="shared" si="323"/>
        <v/>
      </c>
      <c r="U504" s="25" t="e">
        <f t="shared" si="324"/>
        <v>#N/A</v>
      </c>
      <c r="V504" s="25" t="e">
        <f t="shared" si="325"/>
        <v>#N/A</v>
      </c>
      <c r="W504" s="45">
        <f t="shared" si="316"/>
        <v>0</v>
      </c>
      <c r="X504" s="45">
        <f t="shared" si="317"/>
        <v>0</v>
      </c>
      <c r="Y504" s="25" t="e">
        <f t="shared" si="326"/>
        <v>#N/A</v>
      </c>
      <c r="Z504" s="25" t="e">
        <f t="shared" si="327"/>
        <v>#N/A</v>
      </c>
      <c r="AA504" s="25" t="e">
        <f t="shared" si="328"/>
        <v>#N/A</v>
      </c>
      <c r="AB504" s="25" t="e">
        <f t="shared" si="329"/>
        <v>#N/A</v>
      </c>
      <c r="AC504" s="25" t="e">
        <f t="shared" si="330"/>
        <v>#N/A</v>
      </c>
      <c r="AD504" s="25" t="e">
        <f t="shared" si="331"/>
        <v>#N/A</v>
      </c>
      <c r="AE504" s="1"/>
    </row>
    <row r="505" spans="1:31" ht="15.75" thickBot="1" x14ac:dyDescent="0.3">
      <c r="C505" s="6">
        <f>COUNTA(C465:C504)</f>
        <v>2</v>
      </c>
      <c r="D505" s="31">
        <f>((COUNTA(D465:D504))-COUNTIF(E465:E504,"&lt;1"))/(COUNTA(D465:D504))</f>
        <v>1</v>
      </c>
      <c r="G505" s="31">
        <f>((COUNTA(G465:G504))-COUNTIF(H465:H504,"&lt;1"))/(COUNTA(G465:G504))</f>
        <v>1</v>
      </c>
      <c r="I505" s="31">
        <f>((COUNTA(I462:I504))-COUNTIF(J462:J504,"&lt;1"))/(COUNTA(I462:I504))</f>
        <v>1</v>
      </c>
      <c r="K505" s="31">
        <f>((COUNTA(K465:K504))-COUNTIF(L465:L504,"&lt;1"))/(COUNTA(K465:K504))</f>
        <v>1</v>
      </c>
      <c r="M505" s="31" t="e">
        <f>((COUNTA(M460:M504))-COUNTIF(N460:N504,"&lt;1"))/(COUNTA(M460:M504))</f>
        <v>#DIV/0!</v>
      </c>
      <c r="P505" s="119" t="e">
        <f>AVERAGE(P460:P504)</f>
        <v>#DIV/0!</v>
      </c>
      <c r="T505" s="25" t="str">
        <f t="shared" si="323"/>
        <v>2</v>
      </c>
      <c r="U505" s="25" t="e">
        <f t="shared" si="324"/>
        <v>#N/A</v>
      </c>
      <c r="V505" s="25" t="e">
        <f t="shared" si="325"/>
        <v>#N/A</v>
      </c>
      <c r="W505" s="45">
        <f t="shared" si="316"/>
        <v>0</v>
      </c>
      <c r="X505" s="45">
        <f t="shared" si="317"/>
        <v>0</v>
      </c>
      <c r="Y505" s="25" t="e">
        <f t="shared" si="326"/>
        <v>#N/A</v>
      </c>
      <c r="Z505" s="25" t="e">
        <f t="shared" si="327"/>
        <v>#N/A</v>
      </c>
      <c r="AA505" s="25" t="e">
        <f t="shared" si="328"/>
        <v>#N/A</v>
      </c>
      <c r="AB505" s="25" t="e">
        <f t="shared" si="329"/>
        <v>#N/A</v>
      </c>
      <c r="AC505" s="25" t="e">
        <f t="shared" si="330"/>
        <v>#N/A</v>
      </c>
      <c r="AD505" s="25" t="e">
        <f t="shared" si="331"/>
        <v>#N/A</v>
      </c>
      <c r="AE505" s="1"/>
    </row>
    <row r="506" spans="1:31" x14ac:dyDescent="0.25">
      <c r="T506" s="25" t="str">
        <f t="shared" si="323"/>
        <v/>
      </c>
      <c r="U506" s="25" t="e">
        <f t="shared" si="324"/>
        <v>#N/A</v>
      </c>
      <c r="V506" s="25" t="e">
        <f t="shared" si="325"/>
        <v>#N/A</v>
      </c>
      <c r="W506" s="45">
        <f t="shared" si="316"/>
        <v>0</v>
      </c>
      <c r="X506" s="45">
        <f t="shared" si="317"/>
        <v>0</v>
      </c>
      <c r="Y506" s="25" t="e">
        <f t="shared" si="326"/>
        <v>#N/A</v>
      </c>
      <c r="Z506" s="25" t="e">
        <f t="shared" si="327"/>
        <v>#N/A</v>
      </c>
      <c r="AA506" s="25" t="e">
        <f t="shared" si="328"/>
        <v>#N/A</v>
      </c>
      <c r="AB506" s="25" t="e">
        <f t="shared" si="329"/>
        <v>#N/A</v>
      </c>
      <c r="AC506" s="25" t="e">
        <f t="shared" si="330"/>
        <v>#N/A</v>
      </c>
      <c r="AD506" s="25" t="e">
        <f t="shared" si="331"/>
        <v>#N/A</v>
      </c>
      <c r="AE506" s="1"/>
    </row>
    <row r="507" spans="1:31" ht="30" hidden="1" x14ac:dyDescent="0.25">
      <c r="A507" s="7" t="s">
        <v>18</v>
      </c>
      <c r="B507" s="7" t="s">
        <v>19</v>
      </c>
      <c r="C507" s="7" t="s">
        <v>29</v>
      </c>
      <c r="D507" s="17" t="s">
        <v>4</v>
      </c>
      <c r="E507" s="70"/>
      <c r="F507" s="232" t="s">
        <v>454</v>
      </c>
      <c r="G507" s="67" t="s">
        <v>101</v>
      </c>
      <c r="H507" s="70"/>
      <c r="I507" s="67" t="s">
        <v>5</v>
      </c>
      <c r="J507" s="70"/>
      <c r="K507" s="67" t="s">
        <v>6</v>
      </c>
      <c r="L507" s="70"/>
      <c r="M507" s="218" t="s">
        <v>7</v>
      </c>
      <c r="N507" s="70"/>
      <c r="O507" s="89" t="s">
        <v>8</v>
      </c>
      <c r="P507" s="9" t="s">
        <v>20</v>
      </c>
      <c r="T507" s="25" t="str">
        <f t="shared" si="323"/>
        <v>Product</v>
      </c>
      <c r="U507" s="25" t="e">
        <f t="shared" si="324"/>
        <v>#N/A</v>
      </c>
      <c r="V507" s="25" t="e">
        <f t="shared" si="325"/>
        <v>#N/A</v>
      </c>
      <c r="W507" s="45" t="e">
        <f t="shared" ref="W507:W570" si="332">$F507/1.1</f>
        <v>#VALUE!</v>
      </c>
      <c r="X507" s="45" t="e">
        <f t="shared" ref="X507:X570" si="333">$F507*1.1</f>
        <v>#VALUE!</v>
      </c>
      <c r="Y507" s="25" t="e">
        <f t="shared" si="326"/>
        <v>#N/A</v>
      </c>
      <c r="Z507" s="25" t="e">
        <f t="shared" si="327"/>
        <v>#N/A</v>
      </c>
      <c r="AA507" s="25" t="e">
        <f t="shared" si="328"/>
        <v>#N/A</v>
      </c>
      <c r="AB507" s="25" t="e">
        <f t="shared" si="329"/>
        <v>#N/A</v>
      </c>
      <c r="AC507" s="25" t="e">
        <f t="shared" si="330"/>
        <v>#N/A</v>
      </c>
      <c r="AD507" s="25" t="e">
        <f t="shared" si="331"/>
        <v>#N/A</v>
      </c>
      <c r="AE507" s="1"/>
    </row>
    <row r="508" spans="1:31" hidden="1" x14ac:dyDescent="0.25">
      <c r="A508" s="338">
        <v>45954</v>
      </c>
      <c r="B508" s="339" t="s">
        <v>445</v>
      </c>
      <c r="C508" s="339" t="s">
        <v>69</v>
      </c>
      <c r="D508" s="340">
        <f>62+79</f>
        <v>141</v>
      </c>
      <c r="E508" s="389">
        <f t="shared" ref="E508:E539" si="334">IF(+(IF(D508&lt;U508,0,IF(D508&gt;V508,0,1)))=1,1,0)</f>
        <v>1</v>
      </c>
      <c r="F508" s="342" t="s">
        <v>446</v>
      </c>
      <c r="G508" s="345"/>
      <c r="H508" s="390"/>
      <c r="I508" s="336"/>
      <c r="J508" s="343"/>
      <c r="K508" s="337" t="s">
        <v>807</v>
      </c>
      <c r="L508" s="343"/>
      <c r="M508" s="85">
        <v>12</v>
      </c>
      <c r="N508" s="47">
        <f t="shared" ref="N508:N514" si="335">IF(+(IF(M508&lt;AC508,0,IF(M508&gt;AD508,0,1)))=1,1,0)</f>
        <v>0</v>
      </c>
      <c r="O508" s="90"/>
      <c r="P508" s="278">
        <v>0</v>
      </c>
      <c r="T508" s="25" t="str">
        <f t="shared" si="323"/>
        <v>CARIB2</v>
      </c>
      <c r="U508" s="25">
        <f t="shared" si="324"/>
        <v>0</v>
      </c>
      <c r="V508" s="25">
        <f t="shared" si="325"/>
        <v>1080</v>
      </c>
      <c r="W508" s="45" t="e">
        <f t="shared" si="332"/>
        <v>#VALUE!</v>
      </c>
      <c r="X508" s="45" t="e">
        <f t="shared" si="333"/>
        <v>#VALUE!</v>
      </c>
      <c r="Y508" s="25">
        <f t="shared" si="326"/>
        <v>1.7</v>
      </c>
      <c r="Z508" s="25">
        <f t="shared" si="327"/>
        <v>2.5</v>
      </c>
      <c r="AA508" s="25">
        <f t="shared" si="328"/>
        <v>0</v>
      </c>
      <c r="AB508" s="25">
        <f t="shared" si="329"/>
        <v>5</v>
      </c>
      <c r="AC508" s="25">
        <f t="shared" si="330"/>
        <v>1</v>
      </c>
      <c r="AD508" s="25">
        <f t="shared" si="331"/>
        <v>8</v>
      </c>
      <c r="AE508" s="1"/>
    </row>
    <row r="509" spans="1:31" hidden="1" x14ac:dyDescent="0.25">
      <c r="A509" s="338">
        <v>45957</v>
      </c>
      <c r="B509" s="339" t="s">
        <v>442</v>
      </c>
      <c r="C509" s="339" t="s">
        <v>75</v>
      </c>
      <c r="D509" s="340">
        <v>975</v>
      </c>
      <c r="E509" s="389">
        <f t="shared" si="334"/>
        <v>1</v>
      </c>
      <c r="F509" s="342">
        <v>435.8</v>
      </c>
      <c r="G509" s="345">
        <v>438</v>
      </c>
      <c r="H509" s="390">
        <f t="shared" ref="H509:H539" si="336">IF(+(IF(G509&lt;W509,0,IF(G509&gt;X509,0,1)))=1,1,0)</f>
        <v>1</v>
      </c>
      <c r="I509" s="84">
        <v>1.86</v>
      </c>
      <c r="J509" s="48">
        <f>IF(+(IF(I509&lt;Y509,0,IF(I509&gt;Z509,0,1)))=1,1,0)</f>
        <v>1</v>
      </c>
      <c r="K509" s="337">
        <v>2.85</v>
      </c>
      <c r="L509" s="343">
        <f>IF(+(IF(K509&lt;AA509,0,IF(K509&gt;AB509,0,1)))=1,1,0)</f>
        <v>1</v>
      </c>
      <c r="M509" s="85">
        <v>8</v>
      </c>
      <c r="N509" s="47">
        <f t="shared" si="335"/>
        <v>1</v>
      </c>
      <c r="O509" s="90"/>
      <c r="P509" s="278">
        <f>IF(+(IF(D509&lt;U509,0,IF(D509&gt;V509,0,1)))+(IF(G509&lt;W509,0,IF(G509&gt;X509,0,1)))+(IF(I509&lt;Y509,0,IF(I509&gt;Z509,0,1)))+(IF(K509&lt;AA509,0,IF(K509&gt;AB509,0,1)))+(IF(M509&lt;AC509,0,IF(M509&gt;AD509,0,1)))=5,1,0)</f>
        <v>1</v>
      </c>
      <c r="T509" s="25" t="str">
        <f t="shared" si="323"/>
        <v>CARIB8</v>
      </c>
      <c r="U509" s="25">
        <f t="shared" si="324"/>
        <v>0</v>
      </c>
      <c r="V509" s="25">
        <f t="shared" si="325"/>
        <v>1080</v>
      </c>
      <c r="W509" s="45">
        <f t="shared" si="332"/>
        <v>396.18181818181819</v>
      </c>
      <c r="X509" s="45">
        <f t="shared" si="333"/>
        <v>479.38000000000005</v>
      </c>
      <c r="Y509" s="25">
        <f t="shared" si="326"/>
        <v>1.7</v>
      </c>
      <c r="Z509" s="25">
        <f t="shared" si="327"/>
        <v>2.5</v>
      </c>
      <c r="AA509" s="25">
        <f t="shared" si="328"/>
        <v>0</v>
      </c>
      <c r="AB509" s="25">
        <f t="shared" si="329"/>
        <v>5</v>
      </c>
      <c r="AC509" s="25">
        <f t="shared" si="330"/>
        <v>1</v>
      </c>
      <c r="AD509" s="25">
        <f t="shared" si="331"/>
        <v>8</v>
      </c>
      <c r="AE509" s="1"/>
    </row>
    <row r="510" spans="1:31" hidden="1" x14ac:dyDescent="0.25">
      <c r="A510" s="338">
        <v>45958</v>
      </c>
      <c r="B510" s="339" t="s">
        <v>451</v>
      </c>
      <c r="C510" s="339" t="s">
        <v>75</v>
      </c>
      <c r="D510" s="340">
        <v>1098</v>
      </c>
      <c r="E510" s="389">
        <f t="shared" si="334"/>
        <v>0</v>
      </c>
      <c r="F510" s="342">
        <v>365.2</v>
      </c>
      <c r="G510" s="345">
        <f>225+150</f>
        <v>375</v>
      </c>
      <c r="H510" s="390">
        <f t="shared" si="336"/>
        <v>1</v>
      </c>
      <c r="I510" s="130"/>
      <c r="J510" s="48"/>
      <c r="K510" s="337"/>
      <c r="L510" s="343"/>
      <c r="M510" s="85">
        <v>8</v>
      </c>
      <c r="N510" s="47">
        <f t="shared" si="335"/>
        <v>1</v>
      </c>
      <c r="O510" s="90"/>
      <c r="P510" s="278">
        <f>IF(+(IF(D510&lt;U510,0,IF(D510&gt;V510,0,1)))+(IF(G510&lt;W510,0,IF(G510&gt;X510,0,1)))+(IF(I510&lt;Y510,0,IF(I510&gt;Z510,0,1)))+(IF(K510&lt;AA510,0,IF(K510&gt;AB510,0,1)))+(IF(M510&lt;AC510,0,IF(M510&gt;AD510,0,1)))=5,1,0)</f>
        <v>0</v>
      </c>
      <c r="T510" s="25" t="str">
        <f t="shared" si="323"/>
        <v>CARIB8</v>
      </c>
      <c r="U510" s="25">
        <f t="shared" si="324"/>
        <v>0</v>
      </c>
      <c r="V510" s="25">
        <f t="shared" si="325"/>
        <v>1080</v>
      </c>
      <c r="W510" s="45">
        <f t="shared" si="332"/>
        <v>331.99999999999994</v>
      </c>
      <c r="X510" s="45">
        <f t="shared" si="333"/>
        <v>401.72</v>
      </c>
      <c r="Y510" s="25">
        <f t="shared" si="326"/>
        <v>1.7</v>
      </c>
      <c r="Z510" s="25">
        <f t="shared" si="327"/>
        <v>2.5</v>
      </c>
      <c r="AA510" s="25">
        <f t="shared" si="328"/>
        <v>0</v>
      </c>
      <c r="AB510" s="25">
        <f t="shared" si="329"/>
        <v>5</v>
      </c>
      <c r="AC510" s="25">
        <f t="shared" si="330"/>
        <v>1</v>
      </c>
      <c r="AD510" s="25">
        <f t="shared" si="331"/>
        <v>8</v>
      </c>
      <c r="AE510" s="1"/>
    </row>
    <row r="511" spans="1:31" hidden="1" x14ac:dyDescent="0.25">
      <c r="A511" s="338">
        <v>45959</v>
      </c>
      <c r="B511" s="339" t="s">
        <v>453</v>
      </c>
      <c r="C511" s="339" t="s">
        <v>79</v>
      </c>
      <c r="D511" s="340">
        <v>456</v>
      </c>
      <c r="E511" s="389">
        <f t="shared" si="334"/>
        <v>1</v>
      </c>
      <c r="F511" s="342">
        <v>182.8</v>
      </c>
      <c r="G511" s="345">
        <v>183</v>
      </c>
      <c r="H511" s="390">
        <f t="shared" si="336"/>
        <v>1</v>
      </c>
      <c r="I511" s="130"/>
      <c r="J511" s="48"/>
      <c r="K511" s="337">
        <v>1.2</v>
      </c>
      <c r="L511" s="343">
        <f t="shared" ref="L511:L530" si="337">IF(+(IF(K511&lt;AA511,0,IF(K511&gt;AB511,0,1)))=1,1,0)</f>
        <v>1</v>
      </c>
      <c r="M511" s="85">
        <v>9</v>
      </c>
      <c r="N511" s="47">
        <f t="shared" si="335"/>
        <v>1</v>
      </c>
      <c r="O511" s="90"/>
      <c r="P511" s="332">
        <v>1</v>
      </c>
      <c r="T511" s="25" t="str">
        <f t="shared" si="323"/>
        <v>STAG4</v>
      </c>
      <c r="U511" s="25">
        <f t="shared" si="324"/>
        <v>0</v>
      </c>
      <c r="V511" s="25">
        <f t="shared" si="325"/>
        <v>1080</v>
      </c>
      <c r="W511" s="45">
        <f t="shared" si="332"/>
        <v>166.18181818181819</v>
      </c>
      <c r="X511" s="45">
        <f t="shared" si="333"/>
        <v>201.08000000000004</v>
      </c>
      <c r="Y511" s="25">
        <f t="shared" si="326"/>
        <v>1.8</v>
      </c>
      <c r="Z511" s="25">
        <f t="shared" si="327"/>
        <v>2.7</v>
      </c>
      <c r="AA511" s="25">
        <f t="shared" si="328"/>
        <v>0</v>
      </c>
      <c r="AB511" s="25">
        <f t="shared" si="329"/>
        <v>5</v>
      </c>
      <c r="AC511" s="25">
        <f t="shared" si="330"/>
        <v>1</v>
      </c>
      <c r="AD511" s="25">
        <f t="shared" si="331"/>
        <v>11</v>
      </c>
      <c r="AE511" s="1"/>
    </row>
    <row r="512" spans="1:31" hidden="1" x14ac:dyDescent="0.25">
      <c r="A512" s="338">
        <v>45959</v>
      </c>
      <c r="B512" s="339" t="s">
        <v>440</v>
      </c>
      <c r="C512" s="339" t="s">
        <v>79</v>
      </c>
      <c r="D512" s="340">
        <v>434</v>
      </c>
      <c r="E512" s="389">
        <f t="shared" si="334"/>
        <v>1</v>
      </c>
      <c r="F512" s="342">
        <v>182.8</v>
      </c>
      <c r="G512" s="345">
        <v>184</v>
      </c>
      <c r="H512" s="390">
        <f t="shared" si="336"/>
        <v>1</v>
      </c>
      <c r="I512" s="130"/>
      <c r="J512" s="48"/>
      <c r="K512" s="337">
        <v>1.2</v>
      </c>
      <c r="L512" s="343">
        <f t="shared" si="337"/>
        <v>1</v>
      </c>
      <c r="M512" s="85">
        <v>10</v>
      </c>
      <c r="N512" s="47">
        <f t="shared" si="335"/>
        <v>1</v>
      </c>
      <c r="O512" s="90"/>
      <c r="P512" s="332">
        <v>1</v>
      </c>
      <c r="T512" s="25" t="str">
        <f t="shared" si="323"/>
        <v>STAG4</v>
      </c>
      <c r="U512" s="25">
        <f t="shared" si="324"/>
        <v>0</v>
      </c>
      <c r="V512" s="25">
        <f t="shared" si="325"/>
        <v>1080</v>
      </c>
      <c r="W512" s="45">
        <f t="shared" si="332"/>
        <v>166.18181818181819</v>
      </c>
      <c r="X512" s="45">
        <f t="shared" si="333"/>
        <v>201.08000000000004</v>
      </c>
      <c r="Y512" s="25">
        <f t="shared" si="326"/>
        <v>1.8</v>
      </c>
      <c r="Z512" s="25">
        <f t="shared" si="327"/>
        <v>2.7</v>
      </c>
      <c r="AA512" s="25">
        <f t="shared" si="328"/>
        <v>0</v>
      </c>
      <c r="AB512" s="25">
        <f t="shared" si="329"/>
        <v>5</v>
      </c>
      <c r="AC512" s="25">
        <f t="shared" si="330"/>
        <v>1</v>
      </c>
      <c r="AD512" s="25">
        <f t="shared" si="331"/>
        <v>11</v>
      </c>
      <c r="AE512" s="1"/>
    </row>
    <row r="513" spans="1:31" hidden="1" x14ac:dyDescent="0.25">
      <c r="A513" s="338">
        <v>45960</v>
      </c>
      <c r="B513" s="339" t="s">
        <v>443</v>
      </c>
      <c r="C513" s="339" t="s">
        <v>75</v>
      </c>
      <c r="D513" s="340">
        <v>1067</v>
      </c>
      <c r="E513" s="389">
        <f t="shared" si="334"/>
        <v>1</v>
      </c>
      <c r="F513" s="342">
        <v>415.2</v>
      </c>
      <c r="G513" s="345">
        <f>370+48</f>
        <v>418</v>
      </c>
      <c r="H513" s="390">
        <f t="shared" si="336"/>
        <v>1</v>
      </c>
      <c r="I513" s="84">
        <v>2.31</v>
      </c>
      <c r="J513" s="48">
        <f t="shared" ref="J513:J536" si="338">IF(+(IF(I513&lt;Y513,0,IF(I513&gt;Z513,0,1)))=1,1,0)</f>
        <v>1</v>
      </c>
      <c r="K513" s="337">
        <v>2.6</v>
      </c>
      <c r="L513" s="343">
        <f t="shared" si="337"/>
        <v>1</v>
      </c>
      <c r="M513" s="85">
        <v>11</v>
      </c>
      <c r="N513" s="47">
        <f t="shared" si="335"/>
        <v>0</v>
      </c>
      <c r="O513" s="90"/>
      <c r="P513" s="278">
        <f>IF(+(IF(D513&lt;U513,0,IF(D513&gt;V513,0,1)))+(IF(G513&lt;W513,0,IF(G513&gt;X513,0,1)))+(IF(I513&lt;Y513,0,IF(I513&gt;Z513,0,1)))+(IF(K513&lt;AA513,0,IF(K513&gt;AB513,0,1)))+(IF(M513&lt;AC513,0,IF(M513&gt;AD513,0,1)))=5,1,0)</f>
        <v>0</v>
      </c>
      <c r="T513" s="25" t="str">
        <f t="shared" si="323"/>
        <v>CARIB8</v>
      </c>
      <c r="U513" s="25">
        <f t="shared" si="324"/>
        <v>0</v>
      </c>
      <c r="V513" s="25">
        <f t="shared" si="325"/>
        <v>1080</v>
      </c>
      <c r="W513" s="45">
        <f t="shared" si="332"/>
        <v>377.45454545454544</v>
      </c>
      <c r="X513" s="45">
        <f t="shared" si="333"/>
        <v>456.72</v>
      </c>
      <c r="Y513" s="25">
        <f t="shared" si="326"/>
        <v>1.7</v>
      </c>
      <c r="Z513" s="25">
        <f t="shared" si="327"/>
        <v>2.5</v>
      </c>
      <c r="AA513" s="25">
        <f t="shared" si="328"/>
        <v>0</v>
      </c>
      <c r="AB513" s="25">
        <f t="shared" si="329"/>
        <v>5</v>
      </c>
      <c r="AC513" s="25">
        <f t="shared" si="330"/>
        <v>1</v>
      </c>
      <c r="AD513" s="25">
        <f t="shared" si="331"/>
        <v>8</v>
      </c>
      <c r="AE513" s="1"/>
    </row>
    <row r="514" spans="1:31" hidden="1" x14ac:dyDescent="0.25">
      <c r="A514" s="338">
        <v>45960</v>
      </c>
      <c r="B514" s="339" t="s">
        <v>450</v>
      </c>
      <c r="C514" s="339" t="s">
        <v>79</v>
      </c>
      <c r="D514" s="340">
        <v>422</v>
      </c>
      <c r="E514" s="389">
        <f t="shared" si="334"/>
        <v>1</v>
      </c>
      <c r="F514" s="342">
        <v>207.6</v>
      </c>
      <c r="G514" s="345">
        <v>209</v>
      </c>
      <c r="H514" s="390">
        <f t="shared" si="336"/>
        <v>1</v>
      </c>
      <c r="I514" s="84">
        <v>1.8959999999999999</v>
      </c>
      <c r="J514" s="48">
        <f t="shared" si="338"/>
        <v>1</v>
      </c>
      <c r="K514" s="337">
        <v>2.2000000000000002</v>
      </c>
      <c r="L514" s="343">
        <f t="shared" si="337"/>
        <v>1</v>
      </c>
      <c r="M514" s="85">
        <v>9</v>
      </c>
      <c r="N514" s="47">
        <f t="shared" si="335"/>
        <v>1</v>
      </c>
      <c r="O514" s="90"/>
      <c r="P514" s="278">
        <f>IF(+(IF(D514&lt;U514,0,IF(D514&gt;V514,0,1)))+(IF(G514&lt;W514,0,IF(G514&gt;X514,0,1)))+(IF(I514&lt;Y514,0,IF(I514&gt;Z514,0,1)))+(IF(K514&lt;AA514,0,IF(K514&gt;AB514,0,1)))+(IF(M514&lt;AC514,0,IF(M514&gt;AD514,0,1)))=5,1,0)</f>
        <v>1</v>
      </c>
      <c r="T514" s="25" t="str">
        <f t="shared" si="323"/>
        <v>STAG4</v>
      </c>
      <c r="U514" s="25">
        <f t="shared" si="324"/>
        <v>0</v>
      </c>
      <c r="V514" s="25">
        <f t="shared" si="325"/>
        <v>1080</v>
      </c>
      <c r="W514" s="45">
        <f t="shared" si="332"/>
        <v>188.72727272727272</v>
      </c>
      <c r="X514" s="45">
        <f t="shared" si="333"/>
        <v>228.36</v>
      </c>
      <c r="Y514" s="25">
        <f t="shared" si="326"/>
        <v>1.8</v>
      </c>
      <c r="Z514" s="25">
        <f t="shared" si="327"/>
        <v>2.7</v>
      </c>
      <c r="AA514" s="25">
        <f t="shared" si="328"/>
        <v>0</v>
      </c>
      <c r="AB514" s="25">
        <f t="shared" si="329"/>
        <v>5</v>
      </c>
      <c r="AC514" s="25">
        <f t="shared" si="330"/>
        <v>1</v>
      </c>
      <c r="AD514" s="25">
        <f t="shared" si="331"/>
        <v>11</v>
      </c>
      <c r="AE514" s="1"/>
    </row>
    <row r="515" spans="1:31" hidden="1" x14ac:dyDescent="0.25">
      <c r="A515" s="338">
        <v>45961</v>
      </c>
      <c r="B515" s="339" t="s">
        <v>483</v>
      </c>
      <c r="C515" s="339" t="s">
        <v>99</v>
      </c>
      <c r="D515" s="340">
        <v>1499</v>
      </c>
      <c r="E515" s="389">
        <f t="shared" si="334"/>
        <v>0</v>
      </c>
      <c r="F515" s="342">
        <v>571.20000000000005</v>
      </c>
      <c r="G515" s="345">
        <v>572</v>
      </c>
      <c r="H515" s="390">
        <f t="shared" si="336"/>
        <v>1</v>
      </c>
      <c r="I515" s="84">
        <v>4.57</v>
      </c>
      <c r="J515" s="48">
        <f t="shared" si="338"/>
        <v>1</v>
      </c>
      <c r="K515" s="337">
        <v>2.8</v>
      </c>
      <c r="L515" s="343">
        <f t="shared" si="337"/>
        <v>1</v>
      </c>
      <c r="M515" s="85">
        <v>5</v>
      </c>
      <c r="N515" s="47">
        <f t="shared" ref="N515:N519" si="339">IF(+(IF(M515&lt;AC515,0,IF(M515&gt;AD515,0,1)))=1,1,0)</f>
        <v>1</v>
      </c>
      <c r="O515" s="90"/>
      <c r="P515" s="278">
        <f>IF(+(IF(D515&lt;U515,0,IF(D515&gt;V515,0,1)))+(IF(G515&lt;W515,0,IF(G515&gt;X515,0,1)))+(IF(I515&lt;Y515,0,IF(I515&gt;Z515,0,1)))+(IF(K515&lt;AA515,0,IF(K515&gt;AB515,0,1)))+(IF(M515&lt;AC515,0,IF(M515&gt;AD515,0,1)))=5,1,0)</f>
        <v>0</v>
      </c>
      <c r="T515" s="25" t="str">
        <f t="shared" si="323"/>
        <v>GUINNESS8</v>
      </c>
      <c r="U515" s="25">
        <f t="shared" si="324"/>
        <v>0</v>
      </c>
      <c r="V515" s="25">
        <f t="shared" si="325"/>
        <v>1080</v>
      </c>
      <c r="W515" s="45">
        <f t="shared" si="332"/>
        <v>519.27272727272725</v>
      </c>
      <c r="X515" s="45">
        <f t="shared" si="333"/>
        <v>628.32000000000005</v>
      </c>
      <c r="Y515" s="25">
        <f t="shared" si="326"/>
        <v>3</v>
      </c>
      <c r="Z515" s="25">
        <f t="shared" si="327"/>
        <v>5</v>
      </c>
      <c r="AA515" s="25">
        <f t="shared" si="328"/>
        <v>0</v>
      </c>
      <c r="AB515" s="25">
        <f t="shared" si="329"/>
        <v>5</v>
      </c>
      <c r="AC515" s="25">
        <f t="shared" si="330"/>
        <v>1</v>
      </c>
      <c r="AD515" s="25">
        <f t="shared" si="331"/>
        <v>6</v>
      </c>
      <c r="AE515" s="1"/>
    </row>
    <row r="516" spans="1:31" hidden="1" x14ac:dyDescent="0.25">
      <c r="A516" s="35">
        <v>45966</v>
      </c>
      <c r="B516" s="34" t="s">
        <v>438</v>
      </c>
      <c r="C516" s="34" t="s">
        <v>75</v>
      </c>
      <c r="D516" s="20">
        <v>1003</v>
      </c>
      <c r="E516" s="107">
        <f t="shared" si="334"/>
        <v>1</v>
      </c>
      <c r="F516" s="91">
        <v>435.2</v>
      </c>
      <c r="G516" s="68">
        <v>436</v>
      </c>
      <c r="H516" s="73">
        <f t="shared" si="336"/>
        <v>1</v>
      </c>
      <c r="I516" s="84">
        <v>1.89</v>
      </c>
      <c r="J516" s="48">
        <f t="shared" si="338"/>
        <v>1</v>
      </c>
      <c r="K516" s="94">
        <v>2.4500000000000002</v>
      </c>
      <c r="L516" s="48">
        <f t="shared" si="337"/>
        <v>1</v>
      </c>
      <c r="M516" s="85">
        <v>10</v>
      </c>
      <c r="N516" s="47">
        <f t="shared" si="339"/>
        <v>0</v>
      </c>
      <c r="O516" s="90"/>
      <c r="P516" s="278">
        <f>IF(+(IF(D516&lt;U516,0,IF(D516&gt;V516,0,1)))+(IF(G516&lt;W516,0,IF(G516&gt;X516,0,1)))+(IF(I516&lt;Y516,0,IF(I516&gt;Z516,0,1)))+(IF(K516&lt;AA516,0,IF(K516&gt;AB516,0,1)))+(IF(M516&lt;AC516,0,IF(M516&gt;AD516,0,1)))=5,1,0)</f>
        <v>0</v>
      </c>
      <c r="T516" s="25" t="str">
        <f t="shared" si="323"/>
        <v>CARIB8</v>
      </c>
      <c r="U516" s="25">
        <f t="shared" si="324"/>
        <v>0</v>
      </c>
      <c r="V516" s="25">
        <f t="shared" si="325"/>
        <v>1080</v>
      </c>
      <c r="W516" s="45">
        <f t="shared" si="332"/>
        <v>395.63636363636357</v>
      </c>
      <c r="X516" s="45">
        <f t="shared" si="333"/>
        <v>478.72</v>
      </c>
      <c r="Y516" s="25">
        <f t="shared" si="326"/>
        <v>1.7</v>
      </c>
      <c r="Z516" s="25">
        <f t="shared" si="327"/>
        <v>2.5</v>
      </c>
      <c r="AA516" s="25">
        <f t="shared" si="328"/>
        <v>0</v>
      </c>
      <c r="AB516" s="25">
        <f t="shared" si="329"/>
        <v>5</v>
      </c>
      <c r="AC516" s="25">
        <f t="shared" si="330"/>
        <v>1</v>
      </c>
      <c r="AD516" s="25">
        <f t="shared" si="331"/>
        <v>8</v>
      </c>
      <c r="AE516" s="1"/>
    </row>
    <row r="517" spans="1:31" hidden="1" x14ac:dyDescent="0.25">
      <c r="A517" s="35">
        <v>45966</v>
      </c>
      <c r="B517" s="34" t="s">
        <v>441</v>
      </c>
      <c r="C517" s="34" t="s">
        <v>71</v>
      </c>
      <c r="D517" s="20">
        <v>452</v>
      </c>
      <c r="E517" s="107">
        <f t="shared" si="334"/>
        <v>1</v>
      </c>
      <c r="F517" s="91">
        <v>182.2</v>
      </c>
      <c r="G517" s="68">
        <f>45+50+93</f>
        <v>188</v>
      </c>
      <c r="H517" s="73">
        <f t="shared" si="336"/>
        <v>1</v>
      </c>
      <c r="I517" s="84">
        <v>2.23</v>
      </c>
      <c r="J517" s="48">
        <f t="shared" si="338"/>
        <v>1</v>
      </c>
      <c r="K517" s="94">
        <v>0</v>
      </c>
      <c r="L517" s="48">
        <f t="shared" si="337"/>
        <v>1</v>
      </c>
      <c r="M517" s="85">
        <v>6</v>
      </c>
      <c r="N517" s="47">
        <f t="shared" si="339"/>
        <v>1</v>
      </c>
      <c r="O517" s="90"/>
      <c r="P517" s="278">
        <f>IF(+(IF(D517&lt;U517,0,IF(D517&gt;V517,0,1)))+(IF(G517&lt;W517,0,IF(G517&gt;X517,0,1)))+(IF(I517&lt;Y517,0,IF(I517&gt;Z517,0,1)))+(IF(K517&lt;AA517,0,IF(K517&gt;AB517,0,1)))+(IF(M517&lt;AC517,0,IF(M517&gt;AD517,0,1)))=5,1,0)</f>
        <v>1</v>
      </c>
      <c r="T517" s="25" t="str">
        <f t="shared" si="323"/>
        <v>CARIB4</v>
      </c>
      <c r="U517" s="25">
        <f t="shared" si="324"/>
        <v>0</v>
      </c>
      <c r="V517" s="25">
        <f t="shared" si="325"/>
        <v>1080</v>
      </c>
      <c r="W517" s="45">
        <f t="shared" si="332"/>
        <v>165.63636363636363</v>
      </c>
      <c r="X517" s="45">
        <f t="shared" si="333"/>
        <v>200.42000000000002</v>
      </c>
      <c r="Y517" s="25">
        <f t="shared" si="326"/>
        <v>1.7</v>
      </c>
      <c r="Z517" s="25">
        <f t="shared" si="327"/>
        <v>2.5</v>
      </c>
      <c r="AA517" s="25">
        <f t="shared" si="328"/>
        <v>0</v>
      </c>
      <c r="AB517" s="25">
        <f t="shared" si="329"/>
        <v>5</v>
      </c>
      <c r="AC517" s="25">
        <f t="shared" si="330"/>
        <v>1</v>
      </c>
      <c r="AD517" s="25">
        <f t="shared" si="331"/>
        <v>8</v>
      </c>
      <c r="AE517" s="1"/>
    </row>
    <row r="518" spans="1:31" hidden="1" x14ac:dyDescent="0.25">
      <c r="A518" s="35">
        <v>45967</v>
      </c>
      <c r="B518" s="34" t="s">
        <v>444</v>
      </c>
      <c r="C518" s="34" t="s">
        <v>75</v>
      </c>
      <c r="D518" s="20">
        <v>1048</v>
      </c>
      <c r="E518" s="107">
        <f t="shared" si="334"/>
        <v>1</v>
      </c>
      <c r="F518" s="91">
        <v>304.8</v>
      </c>
      <c r="G518" s="68">
        <v>305</v>
      </c>
      <c r="H518" s="73">
        <f t="shared" si="336"/>
        <v>1</v>
      </c>
      <c r="I518" s="84">
        <v>2.29</v>
      </c>
      <c r="J518" s="48">
        <f t="shared" si="338"/>
        <v>1</v>
      </c>
      <c r="K518" s="94">
        <v>0.8</v>
      </c>
      <c r="L518" s="48">
        <f t="shared" si="337"/>
        <v>1</v>
      </c>
      <c r="M518" s="85">
        <v>7</v>
      </c>
      <c r="N518" s="47">
        <f t="shared" si="339"/>
        <v>1</v>
      </c>
      <c r="O518" s="90"/>
      <c r="P518" s="278"/>
      <c r="T518" s="25" t="str">
        <f t="shared" si="323"/>
        <v>CARIB8</v>
      </c>
      <c r="U518" s="25">
        <f t="shared" si="324"/>
        <v>0</v>
      </c>
      <c r="V518" s="25">
        <f t="shared" si="325"/>
        <v>1080</v>
      </c>
      <c r="W518" s="45">
        <f t="shared" si="332"/>
        <v>277.09090909090907</v>
      </c>
      <c r="X518" s="45">
        <f t="shared" si="333"/>
        <v>335.28000000000003</v>
      </c>
      <c r="Y518" s="25">
        <f t="shared" si="326"/>
        <v>1.7</v>
      </c>
      <c r="Z518" s="25">
        <f t="shared" si="327"/>
        <v>2.5</v>
      </c>
      <c r="AA518" s="25">
        <f t="shared" si="328"/>
        <v>0</v>
      </c>
      <c r="AB518" s="25">
        <f t="shared" si="329"/>
        <v>5</v>
      </c>
      <c r="AC518" s="25">
        <f t="shared" si="330"/>
        <v>1</v>
      </c>
      <c r="AD518" s="25">
        <f t="shared" si="331"/>
        <v>8</v>
      </c>
      <c r="AE518" s="1"/>
    </row>
    <row r="519" spans="1:31" hidden="1" x14ac:dyDescent="0.25">
      <c r="A519" s="35">
        <v>45968</v>
      </c>
      <c r="B519" s="34" t="s">
        <v>449</v>
      </c>
      <c r="C519" s="34" t="s">
        <v>71</v>
      </c>
      <c r="D519" s="20">
        <v>475</v>
      </c>
      <c r="E519" s="107">
        <f t="shared" si="334"/>
        <v>1</v>
      </c>
      <c r="F519" s="91">
        <v>228.4</v>
      </c>
      <c r="G519" s="68">
        <v>229</v>
      </c>
      <c r="H519" s="73">
        <f t="shared" si="336"/>
        <v>1</v>
      </c>
      <c r="I519" s="84">
        <v>2.2799999999999998</v>
      </c>
      <c r="J519" s="48">
        <f t="shared" si="338"/>
        <v>1</v>
      </c>
      <c r="K519" s="94">
        <v>2.9</v>
      </c>
      <c r="L519" s="48">
        <f t="shared" si="337"/>
        <v>1</v>
      </c>
      <c r="M519" s="85">
        <v>7</v>
      </c>
      <c r="N519" s="47">
        <f t="shared" si="339"/>
        <v>1</v>
      </c>
      <c r="O519" s="90"/>
      <c r="P519" s="278"/>
      <c r="T519" s="25" t="str">
        <f t="shared" si="323"/>
        <v>CARIB4</v>
      </c>
      <c r="U519" s="25">
        <f t="shared" si="324"/>
        <v>0</v>
      </c>
      <c r="V519" s="25">
        <f t="shared" si="325"/>
        <v>1080</v>
      </c>
      <c r="W519" s="45">
        <f t="shared" si="332"/>
        <v>207.63636363636363</v>
      </c>
      <c r="X519" s="45">
        <f t="shared" si="333"/>
        <v>251.24000000000004</v>
      </c>
      <c r="Y519" s="25">
        <f t="shared" si="326"/>
        <v>1.7</v>
      </c>
      <c r="Z519" s="25">
        <f t="shared" si="327"/>
        <v>2.5</v>
      </c>
      <c r="AA519" s="25">
        <f t="shared" si="328"/>
        <v>0</v>
      </c>
      <c r="AB519" s="25">
        <f t="shared" si="329"/>
        <v>5</v>
      </c>
      <c r="AC519" s="25">
        <f t="shared" si="330"/>
        <v>1</v>
      </c>
      <c r="AD519" s="25">
        <f t="shared" si="331"/>
        <v>8</v>
      </c>
      <c r="AE519" s="1"/>
    </row>
    <row r="520" spans="1:31" hidden="1" x14ac:dyDescent="0.25">
      <c r="A520" s="35">
        <v>45968</v>
      </c>
      <c r="B520" s="34" t="s">
        <v>483</v>
      </c>
      <c r="C520" s="34" t="s">
        <v>83</v>
      </c>
      <c r="D520" s="20">
        <v>953</v>
      </c>
      <c r="E520" s="107">
        <f t="shared" si="334"/>
        <v>1</v>
      </c>
      <c r="F520" s="91">
        <v>365.6</v>
      </c>
      <c r="G520" s="68">
        <v>367</v>
      </c>
      <c r="H520" s="73">
        <f t="shared" si="336"/>
        <v>1</v>
      </c>
      <c r="I520" s="84">
        <v>2.5499999999999998</v>
      </c>
      <c r="J520" s="48">
        <f t="shared" si="338"/>
        <v>1</v>
      </c>
      <c r="K520" s="94">
        <v>0</v>
      </c>
      <c r="L520" s="48">
        <f t="shared" si="337"/>
        <v>1</v>
      </c>
      <c r="M520" s="85">
        <v>6</v>
      </c>
      <c r="N520" s="47">
        <f t="shared" ref="N520:N521" si="340">IF(+(IF(M520&lt;AC520,0,IF(M520&gt;AD520,0,1)))=1,1,0)</f>
        <v>1</v>
      </c>
      <c r="O520" s="90"/>
      <c r="P520" s="278">
        <f t="shared" ref="P520:P531" si="341">IF(+(IF(D520&lt;U520,0,IF(D520&gt;V520,0,1)))+(IF(G520&lt;W520,0,IF(G520&gt;X520,0,1)))+(IF(I520&lt;Y520,0,IF(I520&gt;Z520,0,1)))+(IF(K520&lt;AA520,0,IF(K520&gt;AB520,0,1)))+(IF(M520&lt;AC520,0,IF(M520&gt;AD520,0,1)))=5,1,0)</f>
        <v>1</v>
      </c>
      <c r="T520" s="25" t="str">
        <f t="shared" si="323"/>
        <v>STAG8</v>
      </c>
      <c r="U520" s="25">
        <f t="shared" si="324"/>
        <v>0</v>
      </c>
      <c r="V520" s="25">
        <f t="shared" si="325"/>
        <v>1080</v>
      </c>
      <c r="W520" s="45">
        <f t="shared" si="332"/>
        <v>332.36363636363637</v>
      </c>
      <c r="X520" s="45">
        <f t="shared" si="333"/>
        <v>402.16000000000008</v>
      </c>
      <c r="Y520" s="25">
        <f t="shared" si="326"/>
        <v>1.8</v>
      </c>
      <c r="Z520" s="25">
        <f t="shared" si="327"/>
        <v>2.7</v>
      </c>
      <c r="AA520" s="25">
        <f t="shared" si="328"/>
        <v>0</v>
      </c>
      <c r="AB520" s="25">
        <f t="shared" si="329"/>
        <v>5</v>
      </c>
      <c r="AC520" s="25">
        <f t="shared" si="330"/>
        <v>1</v>
      </c>
      <c r="AD520" s="25">
        <f t="shared" si="331"/>
        <v>11</v>
      </c>
      <c r="AE520" s="1"/>
    </row>
    <row r="521" spans="1:31" hidden="1" x14ac:dyDescent="0.25">
      <c r="A521" s="35">
        <v>45969</v>
      </c>
      <c r="B521" s="34" t="s">
        <v>448</v>
      </c>
      <c r="C521" s="34" t="s">
        <v>79</v>
      </c>
      <c r="D521" s="20">
        <v>468</v>
      </c>
      <c r="E521" s="107">
        <f t="shared" si="334"/>
        <v>1</v>
      </c>
      <c r="F521" s="91">
        <v>190.4</v>
      </c>
      <c r="G521" s="68">
        <v>193</v>
      </c>
      <c r="H521" s="73">
        <f t="shared" si="336"/>
        <v>1</v>
      </c>
      <c r="I521" s="84">
        <v>2.66</v>
      </c>
      <c r="J521" s="48">
        <f t="shared" si="338"/>
        <v>1</v>
      </c>
      <c r="K521" s="94">
        <v>0</v>
      </c>
      <c r="L521" s="48">
        <f t="shared" si="337"/>
        <v>1</v>
      </c>
      <c r="M521" s="85">
        <v>10</v>
      </c>
      <c r="N521" s="47">
        <f t="shared" si="340"/>
        <v>1</v>
      </c>
      <c r="O521" s="90"/>
      <c r="P521" s="278">
        <f t="shared" si="341"/>
        <v>1</v>
      </c>
      <c r="T521" s="25" t="str">
        <f t="shared" si="323"/>
        <v>STAG4</v>
      </c>
      <c r="U521" s="25">
        <f t="shared" si="324"/>
        <v>0</v>
      </c>
      <c r="V521" s="25">
        <f t="shared" si="325"/>
        <v>1080</v>
      </c>
      <c r="W521" s="45">
        <f t="shared" si="332"/>
        <v>173.09090909090909</v>
      </c>
      <c r="X521" s="45">
        <f t="shared" si="333"/>
        <v>209.44000000000003</v>
      </c>
      <c r="Y521" s="25">
        <f t="shared" si="326"/>
        <v>1.8</v>
      </c>
      <c r="Z521" s="25">
        <f t="shared" si="327"/>
        <v>2.7</v>
      </c>
      <c r="AA521" s="25">
        <f t="shared" si="328"/>
        <v>0</v>
      </c>
      <c r="AB521" s="25">
        <f t="shared" si="329"/>
        <v>5</v>
      </c>
      <c r="AC521" s="25">
        <f t="shared" si="330"/>
        <v>1</v>
      </c>
      <c r="AD521" s="25">
        <f t="shared" si="331"/>
        <v>11</v>
      </c>
      <c r="AE521" s="1"/>
    </row>
    <row r="522" spans="1:31" hidden="1" x14ac:dyDescent="0.25">
      <c r="A522" s="35">
        <v>45971</v>
      </c>
      <c r="B522" s="34" t="s">
        <v>482</v>
      </c>
      <c r="C522" s="34" t="s">
        <v>75</v>
      </c>
      <c r="D522" s="20">
        <v>1133</v>
      </c>
      <c r="E522" s="107">
        <f t="shared" si="334"/>
        <v>0</v>
      </c>
      <c r="F522" s="91">
        <v>338.4</v>
      </c>
      <c r="G522" s="68">
        <f>220+119</f>
        <v>339</v>
      </c>
      <c r="H522" s="73">
        <f t="shared" si="336"/>
        <v>1</v>
      </c>
      <c r="I522" s="84">
        <v>2.36</v>
      </c>
      <c r="J522" s="48">
        <f t="shared" si="338"/>
        <v>1</v>
      </c>
      <c r="K522" s="94">
        <v>1.4</v>
      </c>
      <c r="L522" s="48">
        <f t="shared" si="337"/>
        <v>1</v>
      </c>
      <c r="M522" s="85">
        <v>8</v>
      </c>
      <c r="N522" s="47">
        <f t="shared" ref="N522" si="342">IF(+(IF(M522&lt;AC522,0,IF(M522&gt;AD522,0,1)))=1,1,0)</f>
        <v>1</v>
      </c>
      <c r="O522" s="90"/>
      <c r="P522" s="278">
        <f t="shared" si="341"/>
        <v>0</v>
      </c>
      <c r="T522" s="25" t="str">
        <f t="shared" si="323"/>
        <v>CARIB8</v>
      </c>
      <c r="U522" s="25">
        <f t="shared" si="324"/>
        <v>0</v>
      </c>
      <c r="V522" s="25">
        <f t="shared" si="325"/>
        <v>1080</v>
      </c>
      <c r="W522" s="45">
        <f t="shared" si="332"/>
        <v>307.63636363636357</v>
      </c>
      <c r="X522" s="45">
        <f t="shared" si="333"/>
        <v>372.24</v>
      </c>
      <c r="Y522" s="25">
        <f t="shared" si="326"/>
        <v>1.7</v>
      </c>
      <c r="Z522" s="25">
        <f t="shared" si="327"/>
        <v>2.5</v>
      </c>
      <c r="AA522" s="25">
        <f t="shared" si="328"/>
        <v>0</v>
      </c>
      <c r="AB522" s="25">
        <f t="shared" si="329"/>
        <v>5</v>
      </c>
      <c r="AC522" s="25">
        <f t="shared" si="330"/>
        <v>1</v>
      </c>
      <c r="AD522" s="25">
        <f t="shared" si="331"/>
        <v>8</v>
      </c>
      <c r="AE522" s="1"/>
    </row>
    <row r="523" spans="1:31" hidden="1" x14ac:dyDescent="0.25">
      <c r="A523" s="35">
        <v>45973</v>
      </c>
      <c r="B523" s="34" t="s">
        <v>442</v>
      </c>
      <c r="C523" s="34" t="s">
        <v>75</v>
      </c>
      <c r="D523" s="20">
        <v>1434</v>
      </c>
      <c r="E523" s="107">
        <f t="shared" si="334"/>
        <v>0</v>
      </c>
      <c r="F523" s="91">
        <v>480</v>
      </c>
      <c r="G523" s="68">
        <v>482</v>
      </c>
      <c r="H523" s="73">
        <f t="shared" si="336"/>
        <v>1</v>
      </c>
      <c r="I523" s="84">
        <v>1.89</v>
      </c>
      <c r="J523" s="48">
        <f t="shared" si="338"/>
        <v>1</v>
      </c>
      <c r="K523" s="94">
        <v>2.5</v>
      </c>
      <c r="L523" s="48">
        <f t="shared" si="337"/>
        <v>1</v>
      </c>
      <c r="M523" s="85">
        <v>6</v>
      </c>
      <c r="N523" s="47">
        <f t="shared" ref="N523:N531" si="343">IF(+(IF(M523&lt;AC523,0,IF(M523&gt;AD523,0,1)))=1,1,0)</f>
        <v>1</v>
      </c>
      <c r="O523" s="90"/>
      <c r="P523" s="278">
        <f t="shared" si="341"/>
        <v>0</v>
      </c>
      <c r="T523" s="25" t="str">
        <f t="shared" si="323"/>
        <v>CARIB8</v>
      </c>
      <c r="U523" s="25">
        <f t="shared" si="324"/>
        <v>0</v>
      </c>
      <c r="V523" s="25">
        <f t="shared" si="325"/>
        <v>1080</v>
      </c>
      <c r="W523" s="45">
        <f t="shared" si="332"/>
        <v>436.36363636363632</v>
      </c>
      <c r="X523" s="45">
        <f t="shared" si="333"/>
        <v>528</v>
      </c>
      <c r="Y523" s="25">
        <f t="shared" si="326"/>
        <v>1.7</v>
      </c>
      <c r="Z523" s="25">
        <f t="shared" si="327"/>
        <v>2.5</v>
      </c>
      <c r="AA523" s="25">
        <f t="shared" si="328"/>
        <v>0</v>
      </c>
      <c r="AB523" s="25">
        <f t="shared" si="329"/>
        <v>5</v>
      </c>
      <c r="AC523" s="25">
        <f t="shared" si="330"/>
        <v>1</v>
      </c>
      <c r="AD523" s="25">
        <f t="shared" si="331"/>
        <v>8</v>
      </c>
      <c r="AE523" s="1"/>
    </row>
    <row r="524" spans="1:31" hidden="1" x14ac:dyDescent="0.25">
      <c r="A524" s="35">
        <v>45974</v>
      </c>
      <c r="B524" s="34" t="s">
        <v>443</v>
      </c>
      <c r="C524" s="34" t="s">
        <v>75</v>
      </c>
      <c r="D524" s="20">
        <v>1128</v>
      </c>
      <c r="E524" s="107">
        <f t="shared" si="334"/>
        <v>0</v>
      </c>
      <c r="F524" s="91">
        <v>397.6</v>
      </c>
      <c r="G524" s="68">
        <v>400</v>
      </c>
      <c r="H524" s="73">
        <f t="shared" si="336"/>
        <v>1</v>
      </c>
      <c r="I524" s="84">
        <v>1.96</v>
      </c>
      <c r="J524" s="48">
        <f t="shared" si="338"/>
        <v>1</v>
      </c>
      <c r="K524" s="94">
        <v>2.95</v>
      </c>
      <c r="L524" s="48">
        <f t="shared" si="337"/>
        <v>1</v>
      </c>
      <c r="M524" s="85">
        <v>8</v>
      </c>
      <c r="N524" s="47">
        <f t="shared" si="343"/>
        <v>1</v>
      </c>
      <c r="O524" s="90"/>
      <c r="P524" s="278">
        <f t="shared" si="341"/>
        <v>0</v>
      </c>
      <c r="T524" s="25" t="str">
        <f t="shared" si="323"/>
        <v>CARIB8</v>
      </c>
      <c r="U524" s="25">
        <f t="shared" si="324"/>
        <v>0</v>
      </c>
      <c r="V524" s="25">
        <f t="shared" si="325"/>
        <v>1080</v>
      </c>
      <c r="W524" s="45">
        <f t="shared" si="332"/>
        <v>361.45454545454544</v>
      </c>
      <c r="X524" s="45">
        <f t="shared" si="333"/>
        <v>437.36000000000007</v>
      </c>
      <c r="Y524" s="25">
        <f t="shared" si="326"/>
        <v>1.7</v>
      </c>
      <c r="Z524" s="25">
        <f t="shared" si="327"/>
        <v>2.5</v>
      </c>
      <c r="AA524" s="25">
        <f t="shared" si="328"/>
        <v>0</v>
      </c>
      <c r="AB524" s="25">
        <f t="shared" si="329"/>
        <v>5</v>
      </c>
      <c r="AC524" s="25">
        <f t="shared" si="330"/>
        <v>1</v>
      </c>
      <c r="AD524" s="25">
        <f t="shared" si="331"/>
        <v>8</v>
      </c>
      <c r="AE524" s="1"/>
    </row>
    <row r="525" spans="1:31" hidden="1" x14ac:dyDescent="0.25">
      <c r="A525" s="35">
        <v>45976</v>
      </c>
      <c r="B525" s="34" t="s">
        <v>451</v>
      </c>
      <c r="C525" s="34" t="s">
        <v>83</v>
      </c>
      <c r="D525" s="20">
        <v>1020</v>
      </c>
      <c r="E525" s="107">
        <f t="shared" si="334"/>
        <v>1</v>
      </c>
      <c r="F525" s="91">
        <v>365.6</v>
      </c>
      <c r="G525" s="68">
        <v>372</v>
      </c>
      <c r="H525" s="73">
        <f t="shared" si="336"/>
        <v>1</v>
      </c>
      <c r="I525" s="84">
        <v>1.93</v>
      </c>
      <c r="J525" s="48">
        <f t="shared" si="338"/>
        <v>1</v>
      </c>
      <c r="K525" s="94">
        <v>1.2</v>
      </c>
      <c r="L525" s="48">
        <f t="shared" si="337"/>
        <v>1</v>
      </c>
      <c r="M525" s="85">
        <v>8</v>
      </c>
      <c r="N525" s="47">
        <f t="shared" si="343"/>
        <v>1</v>
      </c>
      <c r="O525" s="90"/>
      <c r="P525" s="278">
        <f t="shared" si="341"/>
        <v>1</v>
      </c>
      <c r="T525" s="25" t="str">
        <f t="shared" si="323"/>
        <v>STAG8</v>
      </c>
      <c r="U525" s="25">
        <f t="shared" si="324"/>
        <v>0</v>
      </c>
      <c r="V525" s="25">
        <f t="shared" si="325"/>
        <v>1080</v>
      </c>
      <c r="W525" s="45">
        <f t="shared" si="332"/>
        <v>332.36363636363637</v>
      </c>
      <c r="X525" s="45">
        <f t="shared" si="333"/>
        <v>402.16000000000008</v>
      </c>
      <c r="Y525" s="25">
        <f t="shared" si="326"/>
        <v>1.8</v>
      </c>
      <c r="Z525" s="25">
        <f t="shared" si="327"/>
        <v>2.7</v>
      </c>
      <c r="AA525" s="25">
        <f t="shared" si="328"/>
        <v>0</v>
      </c>
      <c r="AB525" s="25">
        <f t="shared" si="329"/>
        <v>5</v>
      </c>
      <c r="AC525" s="25">
        <f t="shared" si="330"/>
        <v>1</v>
      </c>
      <c r="AD525" s="25">
        <f t="shared" si="331"/>
        <v>11</v>
      </c>
      <c r="AE525" s="1"/>
    </row>
    <row r="526" spans="1:31" hidden="1" x14ac:dyDescent="0.25">
      <c r="A526" s="35">
        <v>45980</v>
      </c>
      <c r="B526" s="34" t="s">
        <v>445</v>
      </c>
      <c r="C526" s="34" t="s">
        <v>77</v>
      </c>
      <c r="D526" s="20">
        <v>190</v>
      </c>
      <c r="E526" s="107">
        <f t="shared" si="334"/>
        <v>1</v>
      </c>
      <c r="F526" s="91">
        <v>91.2</v>
      </c>
      <c r="G526" s="68">
        <v>94</v>
      </c>
      <c r="H526" s="73">
        <f t="shared" si="336"/>
        <v>1</v>
      </c>
      <c r="I526" s="84">
        <v>2.42</v>
      </c>
      <c r="J526" s="48">
        <f t="shared" si="338"/>
        <v>1</v>
      </c>
      <c r="K526" s="94">
        <v>1.2</v>
      </c>
      <c r="L526" s="48">
        <f t="shared" si="337"/>
        <v>1</v>
      </c>
      <c r="M526" s="85">
        <v>8</v>
      </c>
      <c r="N526" s="47">
        <f t="shared" si="343"/>
        <v>1</v>
      </c>
      <c r="O526" s="90"/>
      <c r="P526" s="278">
        <f t="shared" si="341"/>
        <v>1</v>
      </c>
      <c r="T526" s="25" t="str">
        <f t="shared" si="323"/>
        <v>STAG2</v>
      </c>
      <c r="U526" s="25">
        <f t="shared" si="324"/>
        <v>0</v>
      </c>
      <c r="V526" s="25">
        <f t="shared" si="325"/>
        <v>1080</v>
      </c>
      <c r="W526" s="45">
        <f t="shared" si="332"/>
        <v>82.909090909090907</v>
      </c>
      <c r="X526" s="45">
        <f t="shared" si="333"/>
        <v>100.32000000000001</v>
      </c>
      <c r="Y526" s="25">
        <f t="shared" si="326"/>
        <v>1.8</v>
      </c>
      <c r="Z526" s="25">
        <f t="shared" si="327"/>
        <v>2.7</v>
      </c>
      <c r="AA526" s="25">
        <f t="shared" si="328"/>
        <v>0</v>
      </c>
      <c r="AB526" s="25">
        <f t="shared" si="329"/>
        <v>5</v>
      </c>
      <c r="AC526" s="25">
        <f t="shared" si="330"/>
        <v>1</v>
      </c>
      <c r="AD526" s="25">
        <f t="shared" si="331"/>
        <v>11</v>
      </c>
      <c r="AE526" s="1"/>
    </row>
    <row r="527" spans="1:31" hidden="1" x14ac:dyDescent="0.25">
      <c r="A527" s="35">
        <v>45979</v>
      </c>
      <c r="B527" s="34" t="s">
        <v>448</v>
      </c>
      <c r="C527" s="34" t="s">
        <v>71</v>
      </c>
      <c r="D527" s="20">
        <v>428</v>
      </c>
      <c r="E527" s="107">
        <f t="shared" si="334"/>
        <v>1</v>
      </c>
      <c r="F527" s="91">
        <v>207.6</v>
      </c>
      <c r="G527" s="68">
        <v>210</v>
      </c>
      <c r="H527" s="73">
        <f t="shared" si="336"/>
        <v>1</v>
      </c>
      <c r="I527" s="84">
        <v>2.02</v>
      </c>
      <c r="J527" s="48">
        <f t="shared" si="338"/>
        <v>1</v>
      </c>
      <c r="K527" s="94">
        <v>2.4</v>
      </c>
      <c r="L527" s="48">
        <f t="shared" si="337"/>
        <v>1</v>
      </c>
      <c r="M527" s="85">
        <v>6</v>
      </c>
      <c r="N527" s="47">
        <f t="shared" si="343"/>
        <v>1</v>
      </c>
      <c r="O527" s="90"/>
      <c r="P527" s="278">
        <f t="shared" si="341"/>
        <v>1</v>
      </c>
      <c r="T527" s="25" t="str">
        <f t="shared" si="323"/>
        <v>CARIB4</v>
      </c>
      <c r="U527" s="25">
        <f t="shared" si="324"/>
        <v>0</v>
      </c>
      <c r="V527" s="25">
        <f t="shared" si="325"/>
        <v>1080</v>
      </c>
      <c r="W527" s="45">
        <f t="shared" si="332"/>
        <v>188.72727272727272</v>
      </c>
      <c r="X527" s="45">
        <f t="shared" si="333"/>
        <v>228.36</v>
      </c>
      <c r="Y527" s="25">
        <f t="shared" si="326"/>
        <v>1.7</v>
      </c>
      <c r="Z527" s="25">
        <f t="shared" si="327"/>
        <v>2.5</v>
      </c>
      <c r="AA527" s="25">
        <f t="shared" si="328"/>
        <v>0</v>
      </c>
      <c r="AB527" s="25">
        <f t="shared" si="329"/>
        <v>5</v>
      </c>
      <c r="AC527" s="25">
        <f t="shared" si="330"/>
        <v>1</v>
      </c>
      <c r="AD527" s="25">
        <f t="shared" si="331"/>
        <v>8</v>
      </c>
      <c r="AE527" s="1"/>
    </row>
    <row r="528" spans="1:31" hidden="1" x14ac:dyDescent="0.25">
      <c r="A528" s="35">
        <v>45980</v>
      </c>
      <c r="B528" s="34" t="s">
        <v>450</v>
      </c>
      <c r="C528" s="34" t="s">
        <v>71</v>
      </c>
      <c r="D528" s="20">
        <v>604</v>
      </c>
      <c r="E528" s="107">
        <f t="shared" si="334"/>
        <v>1</v>
      </c>
      <c r="F528" s="91">
        <v>207.6</v>
      </c>
      <c r="G528" s="68">
        <v>209</v>
      </c>
      <c r="H528" s="73">
        <f t="shared" si="336"/>
        <v>1</v>
      </c>
      <c r="I528" s="84">
        <v>1.92</v>
      </c>
      <c r="J528" s="48">
        <f t="shared" si="338"/>
        <v>1</v>
      </c>
      <c r="K528" s="94">
        <v>2.4</v>
      </c>
      <c r="L528" s="48">
        <f t="shared" si="337"/>
        <v>1</v>
      </c>
      <c r="M528" s="85">
        <v>7</v>
      </c>
      <c r="N528" s="47">
        <f t="shared" si="343"/>
        <v>1</v>
      </c>
      <c r="O528" s="90"/>
      <c r="P528" s="278">
        <f t="shared" si="341"/>
        <v>1</v>
      </c>
      <c r="T528" s="25" t="str">
        <f t="shared" si="323"/>
        <v>CARIB4</v>
      </c>
      <c r="U528" s="25">
        <f t="shared" si="324"/>
        <v>0</v>
      </c>
      <c r="V528" s="25">
        <f t="shared" si="325"/>
        <v>1080</v>
      </c>
      <c r="W528" s="45">
        <f t="shared" si="332"/>
        <v>188.72727272727272</v>
      </c>
      <c r="X528" s="45">
        <f t="shared" si="333"/>
        <v>228.36</v>
      </c>
      <c r="Y528" s="25">
        <f t="shared" si="326"/>
        <v>1.7</v>
      </c>
      <c r="Z528" s="25">
        <f t="shared" si="327"/>
        <v>2.5</v>
      </c>
      <c r="AA528" s="25">
        <f t="shared" si="328"/>
        <v>0</v>
      </c>
      <c r="AB528" s="25">
        <f t="shared" si="329"/>
        <v>5</v>
      </c>
      <c r="AC528" s="25">
        <f t="shared" si="330"/>
        <v>1</v>
      </c>
      <c r="AD528" s="25">
        <f t="shared" si="331"/>
        <v>8</v>
      </c>
      <c r="AE528" s="1"/>
    </row>
    <row r="529" spans="1:31" hidden="1" x14ac:dyDescent="0.25">
      <c r="A529" s="35">
        <v>45980</v>
      </c>
      <c r="B529" s="34" t="s">
        <v>439</v>
      </c>
      <c r="C529" s="34" t="s">
        <v>77</v>
      </c>
      <c r="D529" s="20">
        <v>195</v>
      </c>
      <c r="E529" s="107">
        <f t="shared" si="334"/>
        <v>1</v>
      </c>
      <c r="F529" s="91">
        <v>114.2</v>
      </c>
      <c r="G529" s="68">
        <v>115</v>
      </c>
      <c r="H529" s="73">
        <f t="shared" si="336"/>
        <v>1</v>
      </c>
      <c r="I529" s="84">
        <v>2.08</v>
      </c>
      <c r="J529" s="48">
        <f t="shared" si="338"/>
        <v>1</v>
      </c>
      <c r="K529" s="94">
        <v>2.61</v>
      </c>
      <c r="L529" s="48">
        <f t="shared" si="337"/>
        <v>1</v>
      </c>
      <c r="M529" s="85">
        <v>8</v>
      </c>
      <c r="N529" s="47">
        <f t="shared" si="343"/>
        <v>1</v>
      </c>
      <c r="O529" s="90"/>
      <c r="P529" s="278">
        <f t="shared" si="341"/>
        <v>1</v>
      </c>
      <c r="T529" s="25" t="str">
        <f t="shared" si="323"/>
        <v>STAG2</v>
      </c>
      <c r="U529" s="25">
        <f t="shared" si="324"/>
        <v>0</v>
      </c>
      <c r="V529" s="25">
        <f t="shared" si="325"/>
        <v>1080</v>
      </c>
      <c r="W529" s="45">
        <f t="shared" si="332"/>
        <v>103.81818181818181</v>
      </c>
      <c r="X529" s="45">
        <f t="shared" si="333"/>
        <v>125.62000000000002</v>
      </c>
      <c r="Y529" s="25">
        <f t="shared" si="326"/>
        <v>1.8</v>
      </c>
      <c r="Z529" s="25">
        <f t="shared" si="327"/>
        <v>2.7</v>
      </c>
      <c r="AA529" s="25">
        <f t="shared" si="328"/>
        <v>0</v>
      </c>
      <c r="AB529" s="25">
        <f t="shared" si="329"/>
        <v>5</v>
      </c>
      <c r="AC529" s="25">
        <f t="shared" si="330"/>
        <v>1</v>
      </c>
      <c r="AD529" s="25">
        <f t="shared" si="331"/>
        <v>11</v>
      </c>
      <c r="AE529" s="1"/>
    </row>
    <row r="530" spans="1:31" hidden="1" x14ac:dyDescent="0.25">
      <c r="A530" s="35">
        <v>45982</v>
      </c>
      <c r="B530" s="34" t="s">
        <v>441</v>
      </c>
      <c r="C530" s="34" t="s">
        <v>71</v>
      </c>
      <c r="D530" s="20">
        <v>597</v>
      </c>
      <c r="E530" s="107">
        <f t="shared" si="334"/>
        <v>1</v>
      </c>
      <c r="F530" s="91">
        <v>182.6</v>
      </c>
      <c r="G530" s="68">
        <v>187</v>
      </c>
      <c r="H530" s="73">
        <f t="shared" si="336"/>
        <v>1</v>
      </c>
      <c r="I530" s="84">
        <v>1.51</v>
      </c>
      <c r="J530" s="48">
        <f t="shared" si="338"/>
        <v>0</v>
      </c>
      <c r="K530" s="94">
        <v>2.9</v>
      </c>
      <c r="L530" s="48">
        <f t="shared" si="337"/>
        <v>1</v>
      </c>
      <c r="M530" s="85">
        <v>6</v>
      </c>
      <c r="N530" s="47">
        <f t="shared" si="343"/>
        <v>1</v>
      </c>
      <c r="O530" s="90"/>
      <c r="P530" s="278">
        <f t="shared" si="341"/>
        <v>0</v>
      </c>
      <c r="T530" s="25" t="str">
        <f t="shared" si="323"/>
        <v>CARIB4</v>
      </c>
      <c r="U530" s="25">
        <f t="shared" si="324"/>
        <v>0</v>
      </c>
      <c r="V530" s="25">
        <f t="shared" si="325"/>
        <v>1080</v>
      </c>
      <c r="W530" s="45">
        <f t="shared" si="332"/>
        <v>165.99999999999997</v>
      </c>
      <c r="X530" s="45">
        <f t="shared" si="333"/>
        <v>200.86</v>
      </c>
      <c r="Y530" s="25">
        <f t="shared" si="326"/>
        <v>1.7</v>
      </c>
      <c r="Z530" s="25">
        <f t="shared" si="327"/>
        <v>2.5</v>
      </c>
      <c r="AA530" s="25">
        <f t="shared" si="328"/>
        <v>0</v>
      </c>
      <c r="AB530" s="25">
        <f t="shared" si="329"/>
        <v>5</v>
      </c>
      <c r="AC530" s="25">
        <f t="shared" si="330"/>
        <v>1</v>
      </c>
      <c r="AD530" s="25">
        <f t="shared" si="331"/>
        <v>8</v>
      </c>
      <c r="AE530" s="1"/>
    </row>
    <row r="531" spans="1:31" hidden="1" x14ac:dyDescent="0.25">
      <c r="A531" s="35">
        <v>45983</v>
      </c>
      <c r="B531" s="34" t="s">
        <v>483</v>
      </c>
      <c r="C531" s="34" t="s">
        <v>75</v>
      </c>
      <c r="D531" s="20">
        <v>1023</v>
      </c>
      <c r="E531" s="107">
        <f t="shared" si="334"/>
        <v>1</v>
      </c>
      <c r="F531" s="91">
        <v>435.2</v>
      </c>
      <c r="G531" s="68">
        <v>436</v>
      </c>
      <c r="H531" s="73">
        <f t="shared" si="336"/>
        <v>1</v>
      </c>
      <c r="I531" s="84">
        <v>1.86</v>
      </c>
      <c r="J531" s="48">
        <f t="shared" si="338"/>
        <v>1</v>
      </c>
      <c r="K531" s="346"/>
      <c r="L531" s="48"/>
      <c r="M531" s="85">
        <v>6</v>
      </c>
      <c r="N531" s="47">
        <f t="shared" si="343"/>
        <v>1</v>
      </c>
      <c r="O531" s="90"/>
      <c r="P531" s="278">
        <f t="shared" si="341"/>
        <v>1</v>
      </c>
      <c r="T531" s="25" t="str">
        <f t="shared" si="323"/>
        <v>CARIB8</v>
      </c>
      <c r="U531" s="25">
        <f t="shared" si="324"/>
        <v>0</v>
      </c>
      <c r="V531" s="25">
        <f t="shared" si="325"/>
        <v>1080</v>
      </c>
      <c r="W531" s="45">
        <f t="shared" si="332"/>
        <v>395.63636363636357</v>
      </c>
      <c r="X531" s="45">
        <f t="shared" si="333"/>
        <v>478.72</v>
      </c>
      <c r="Y531" s="25">
        <f t="shared" si="326"/>
        <v>1.7</v>
      </c>
      <c r="Z531" s="25">
        <f t="shared" si="327"/>
        <v>2.5</v>
      </c>
      <c r="AA531" s="25">
        <f t="shared" si="328"/>
        <v>0</v>
      </c>
      <c r="AB531" s="25">
        <f t="shared" si="329"/>
        <v>5</v>
      </c>
      <c r="AC531" s="25">
        <f t="shared" si="330"/>
        <v>1</v>
      </c>
      <c r="AD531" s="25">
        <f t="shared" si="331"/>
        <v>8</v>
      </c>
      <c r="AE531" s="1"/>
    </row>
    <row r="532" spans="1:31" hidden="1" x14ac:dyDescent="0.25">
      <c r="A532" s="35">
        <v>45984</v>
      </c>
      <c r="B532" s="34" t="s">
        <v>449</v>
      </c>
      <c r="C532" s="34" t="s">
        <v>79</v>
      </c>
      <c r="D532" s="20">
        <v>531</v>
      </c>
      <c r="E532" s="107">
        <f t="shared" si="334"/>
        <v>1</v>
      </c>
      <c r="F532" s="91">
        <v>207.6</v>
      </c>
      <c r="G532" s="68">
        <v>208</v>
      </c>
      <c r="H532" s="73">
        <f t="shared" si="336"/>
        <v>1</v>
      </c>
      <c r="I532" s="84">
        <v>2.61</v>
      </c>
      <c r="J532" s="48">
        <f t="shared" si="338"/>
        <v>1</v>
      </c>
      <c r="K532" s="346"/>
      <c r="L532" s="48"/>
      <c r="M532" s="85"/>
      <c r="N532" s="47"/>
      <c r="O532" s="90"/>
      <c r="P532" s="278"/>
      <c r="T532" s="25" t="str">
        <f t="shared" si="323"/>
        <v>STAG4</v>
      </c>
      <c r="U532" s="25">
        <f t="shared" si="324"/>
        <v>0</v>
      </c>
      <c r="V532" s="25">
        <f t="shared" si="325"/>
        <v>1080</v>
      </c>
      <c r="W532" s="45">
        <f t="shared" si="332"/>
        <v>188.72727272727272</v>
      </c>
      <c r="X532" s="45">
        <f t="shared" si="333"/>
        <v>228.36</v>
      </c>
      <c r="Y532" s="25">
        <f t="shared" si="326"/>
        <v>1.8</v>
      </c>
      <c r="Z532" s="25">
        <f t="shared" si="327"/>
        <v>2.7</v>
      </c>
      <c r="AA532" s="25">
        <f t="shared" si="328"/>
        <v>0</v>
      </c>
      <c r="AB532" s="25">
        <f t="shared" si="329"/>
        <v>5</v>
      </c>
      <c r="AC532" s="25">
        <f t="shared" si="330"/>
        <v>1</v>
      </c>
      <c r="AD532" s="25">
        <f t="shared" si="331"/>
        <v>11</v>
      </c>
      <c r="AE532" s="1"/>
    </row>
    <row r="533" spans="1:31" hidden="1" x14ac:dyDescent="0.25">
      <c r="A533" s="35">
        <v>45985</v>
      </c>
      <c r="B533" s="34" t="s">
        <v>438</v>
      </c>
      <c r="C533" s="34" t="s">
        <v>83</v>
      </c>
      <c r="D533" s="20">
        <v>1279</v>
      </c>
      <c r="E533" s="107">
        <f t="shared" si="334"/>
        <v>0</v>
      </c>
      <c r="F533" s="91">
        <v>365.6</v>
      </c>
      <c r="G533" s="68">
        <v>367</v>
      </c>
      <c r="H533" s="73">
        <f t="shared" si="336"/>
        <v>1</v>
      </c>
      <c r="I533" s="84">
        <v>2.62</v>
      </c>
      <c r="J533" s="48">
        <f t="shared" si="338"/>
        <v>1</v>
      </c>
      <c r="K533" s="346"/>
      <c r="L533" s="48"/>
      <c r="M533" s="85"/>
      <c r="N533" s="47"/>
      <c r="O533" s="90"/>
      <c r="P533" s="278"/>
      <c r="T533" s="25" t="str">
        <f t="shared" si="323"/>
        <v>STAG8</v>
      </c>
      <c r="U533" s="25">
        <f t="shared" si="324"/>
        <v>0</v>
      </c>
      <c r="V533" s="25">
        <f t="shared" si="325"/>
        <v>1080</v>
      </c>
      <c r="W533" s="45">
        <f t="shared" si="332"/>
        <v>332.36363636363637</v>
      </c>
      <c r="X533" s="45">
        <f t="shared" si="333"/>
        <v>402.16000000000008</v>
      </c>
      <c r="Y533" s="25">
        <f t="shared" si="326"/>
        <v>1.8</v>
      </c>
      <c r="Z533" s="25">
        <f t="shared" si="327"/>
        <v>2.7</v>
      </c>
      <c r="AA533" s="25">
        <f t="shared" si="328"/>
        <v>0</v>
      </c>
      <c r="AB533" s="25">
        <f t="shared" si="329"/>
        <v>5</v>
      </c>
      <c r="AC533" s="25">
        <f t="shared" si="330"/>
        <v>1</v>
      </c>
      <c r="AD533" s="25">
        <f t="shared" si="331"/>
        <v>11</v>
      </c>
      <c r="AE533" s="1"/>
    </row>
    <row r="534" spans="1:31" hidden="1" x14ac:dyDescent="0.25">
      <c r="A534" s="35">
        <v>45986</v>
      </c>
      <c r="B534" s="34" t="s">
        <v>444</v>
      </c>
      <c r="C534" s="34" t="s">
        <v>75</v>
      </c>
      <c r="D534" s="20">
        <v>1052</v>
      </c>
      <c r="E534" s="107">
        <f t="shared" si="334"/>
        <v>1</v>
      </c>
      <c r="F534" s="91">
        <v>380.8</v>
      </c>
      <c r="G534" s="68">
        <v>382</v>
      </c>
      <c r="H534" s="73">
        <f t="shared" si="336"/>
        <v>1</v>
      </c>
      <c r="I534" s="84">
        <v>1.92</v>
      </c>
      <c r="J534" s="48">
        <f t="shared" si="338"/>
        <v>1</v>
      </c>
      <c r="K534" s="94">
        <v>1.6</v>
      </c>
      <c r="L534" s="48">
        <f>IF(+(IF(K534&lt;AA534,0,IF(K534&gt;AB534,0,1)))=1,1,0)</f>
        <v>1</v>
      </c>
      <c r="M534" s="85"/>
      <c r="N534" s="47"/>
      <c r="O534" s="90"/>
      <c r="P534" s="278"/>
      <c r="T534" s="25" t="str">
        <f t="shared" si="323"/>
        <v>CARIB8</v>
      </c>
      <c r="U534" s="25">
        <f t="shared" si="324"/>
        <v>0</v>
      </c>
      <c r="V534" s="25">
        <f t="shared" si="325"/>
        <v>1080</v>
      </c>
      <c r="W534" s="45">
        <f t="shared" si="332"/>
        <v>346.18181818181819</v>
      </c>
      <c r="X534" s="45">
        <f t="shared" si="333"/>
        <v>418.88000000000005</v>
      </c>
      <c r="Y534" s="25">
        <f t="shared" si="326"/>
        <v>1.7</v>
      </c>
      <c r="Z534" s="25">
        <f t="shared" si="327"/>
        <v>2.5</v>
      </c>
      <c r="AA534" s="25">
        <f t="shared" si="328"/>
        <v>0</v>
      </c>
      <c r="AB534" s="25">
        <f t="shared" si="329"/>
        <v>5</v>
      </c>
      <c r="AC534" s="25">
        <f t="shared" si="330"/>
        <v>1</v>
      </c>
      <c r="AD534" s="25">
        <f t="shared" si="331"/>
        <v>8</v>
      </c>
      <c r="AE534" s="1"/>
    </row>
    <row r="535" spans="1:31" hidden="1" x14ac:dyDescent="0.25">
      <c r="A535" s="35">
        <v>45986</v>
      </c>
      <c r="B535" s="34" t="s">
        <v>440</v>
      </c>
      <c r="C535" s="34" t="s">
        <v>95</v>
      </c>
      <c r="D535" s="20">
        <v>527</v>
      </c>
      <c r="E535" s="107">
        <f t="shared" si="334"/>
        <v>1</v>
      </c>
      <c r="F535" s="91">
        <v>272.39999999999998</v>
      </c>
      <c r="G535" s="68">
        <v>275</v>
      </c>
      <c r="H535" s="73">
        <f t="shared" si="336"/>
        <v>1</v>
      </c>
      <c r="I535" s="84">
        <v>3.51</v>
      </c>
      <c r="J535" s="48">
        <f t="shared" si="338"/>
        <v>1</v>
      </c>
      <c r="K535" s="94">
        <v>2.4</v>
      </c>
      <c r="L535" s="48">
        <f>IF(+(IF(K535&lt;AA535,0,IF(K535&gt;AB535,0,1)))=1,1,0)</f>
        <v>1</v>
      </c>
      <c r="M535" s="85">
        <v>5</v>
      </c>
      <c r="N535" s="47">
        <f t="shared" ref="N535" si="344">IF(+(IF(M535&lt;AC535,0,IF(M535&gt;AD535,0,1)))=1,1,0)</f>
        <v>1</v>
      </c>
      <c r="O535" s="90"/>
      <c r="P535" s="278">
        <f>IF(+(IF(D535&lt;U535,0,IF(D535&gt;V535,0,1)))+(IF(G535&lt;W535,0,IF(G535&gt;X535,0,1)))+(IF(I535&lt;Y535,0,IF(I535&gt;Z535,0,1)))+(IF(K535&lt;AA535,0,IF(K535&gt;AB535,0,1)))+(IF(M535&lt;AC535,0,IF(M535&gt;AD535,0,1)))=5,1,0)</f>
        <v>1</v>
      </c>
      <c r="T535" s="25" t="str">
        <f t="shared" si="323"/>
        <v>GUINNESS4</v>
      </c>
      <c r="U535" s="25">
        <f t="shared" si="324"/>
        <v>0</v>
      </c>
      <c r="V535" s="25">
        <f t="shared" si="325"/>
        <v>1080</v>
      </c>
      <c r="W535" s="45">
        <f t="shared" si="332"/>
        <v>247.6363636363636</v>
      </c>
      <c r="X535" s="45">
        <f t="shared" si="333"/>
        <v>299.64</v>
      </c>
      <c r="Y535" s="25">
        <f t="shared" si="326"/>
        <v>3</v>
      </c>
      <c r="Z535" s="25">
        <f t="shared" si="327"/>
        <v>5</v>
      </c>
      <c r="AA535" s="25">
        <f t="shared" si="328"/>
        <v>0</v>
      </c>
      <c r="AB535" s="25">
        <f t="shared" si="329"/>
        <v>5</v>
      </c>
      <c r="AC535" s="25">
        <f t="shared" si="330"/>
        <v>1</v>
      </c>
      <c r="AD535" s="25">
        <f t="shared" si="331"/>
        <v>6</v>
      </c>
      <c r="AE535" s="1"/>
    </row>
    <row r="536" spans="1:31" hidden="1" x14ac:dyDescent="0.25">
      <c r="A536" s="35">
        <v>45988</v>
      </c>
      <c r="B536" s="34" t="s">
        <v>453</v>
      </c>
      <c r="C536" s="34" t="s">
        <v>95</v>
      </c>
      <c r="D536" s="20">
        <v>553</v>
      </c>
      <c r="E536" s="107">
        <f t="shared" si="334"/>
        <v>1</v>
      </c>
      <c r="F536" s="91">
        <v>272.39999999999998</v>
      </c>
      <c r="G536" s="68">
        <v>274</v>
      </c>
      <c r="H536" s="73">
        <f t="shared" si="336"/>
        <v>1</v>
      </c>
      <c r="I536" s="84">
        <v>3.5</v>
      </c>
      <c r="J536" s="48">
        <f t="shared" si="338"/>
        <v>1</v>
      </c>
      <c r="K536" s="94">
        <v>2.4</v>
      </c>
      <c r="L536" s="48">
        <f>IF(+(IF(K536&lt;AA536,0,IF(K536&gt;AB536,0,1)))=1,1,0)</f>
        <v>1</v>
      </c>
      <c r="M536" s="85"/>
      <c r="N536" s="47"/>
      <c r="O536" s="90"/>
      <c r="P536" s="278"/>
      <c r="T536" s="25" t="str">
        <f t="shared" si="323"/>
        <v>GUINNESS4</v>
      </c>
      <c r="U536" s="25">
        <f t="shared" si="324"/>
        <v>0</v>
      </c>
      <c r="V536" s="25">
        <f t="shared" si="325"/>
        <v>1080</v>
      </c>
      <c r="W536" s="45">
        <f t="shared" si="332"/>
        <v>247.6363636363636</v>
      </c>
      <c r="X536" s="45">
        <f t="shared" si="333"/>
        <v>299.64</v>
      </c>
      <c r="Y536" s="25">
        <f t="shared" si="326"/>
        <v>3</v>
      </c>
      <c r="Z536" s="25">
        <f t="shared" si="327"/>
        <v>5</v>
      </c>
      <c r="AA536" s="25">
        <f t="shared" si="328"/>
        <v>0</v>
      </c>
      <c r="AB536" s="25">
        <f t="shared" si="329"/>
        <v>5</v>
      </c>
      <c r="AC536" s="25">
        <f t="shared" si="330"/>
        <v>1</v>
      </c>
      <c r="AD536" s="25">
        <f t="shared" si="331"/>
        <v>6</v>
      </c>
      <c r="AE536" s="1"/>
    </row>
    <row r="537" spans="1:31" hidden="1" x14ac:dyDescent="0.25">
      <c r="A537" s="35">
        <v>45989</v>
      </c>
      <c r="B537" s="34" t="s">
        <v>442</v>
      </c>
      <c r="C537" s="34" t="s">
        <v>75</v>
      </c>
      <c r="D537" s="20">
        <v>1268</v>
      </c>
      <c r="E537" s="107">
        <f t="shared" si="334"/>
        <v>0</v>
      </c>
      <c r="F537" s="91">
        <v>435.2</v>
      </c>
      <c r="G537" s="68">
        <v>436</v>
      </c>
      <c r="H537" s="73">
        <f t="shared" si="336"/>
        <v>1</v>
      </c>
      <c r="I537" s="84"/>
      <c r="J537" s="48"/>
      <c r="K537" s="94">
        <v>2.15</v>
      </c>
      <c r="L537" s="48">
        <f>IF(+(IF(K537&lt;AA537,0,IF(K537&gt;AB537,0,1)))=1,1,0)</f>
        <v>1</v>
      </c>
      <c r="M537" s="85"/>
      <c r="N537" s="47"/>
      <c r="O537" s="90"/>
      <c r="P537" s="278"/>
      <c r="T537" s="25" t="str">
        <f t="shared" si="323"/>
        <v>CARIB8</v>
      </c>
      <c r="U537" s="25">
        <f t="shared" si="324"/>
        <v>0</v>
      </c>
      <c r="V537" s="25">
        <f t="shared" si="325"/>
        <v>1080</v>
      </c>
      <c r="W537" s="45">
        <f t="shared" si="332"/>
        <v>395.63636363636357</v>
      </c>
      <c r="X537" s="45">
        <f t="shared" si="333"/>
        <v>478.72</v>
      </c>
      <c r="Y537" s="25">
        <f t="shared" si="326"/>
        <v>1.7</v>
      </c>
      <c r="Z537" s="25">
        <f t="shared" si="327"/>
        <v>2.5</v>
      </c>
      <c r="AA537" s="25">
        <f t="shared" si="328"/>
        <v>0</v>
      </c>
      <c r="AB537" s="25">
        <f t="shared" si="329"/>
        <v>5</v>
      </c>
      <c r="AC537" s="25">
        <f t="shared" si="330"/>
        <v>1</v>
      </c>
      <c r="AD537" s="25">
        <f t="shared" si="331"/>
        <v>8</v>
      </c>
      <c r="AE537" s="1"/>
    </row>
    <row r="538" spans="1:31" hidden="1" x14ac:dyDescent="0.25">
      <c r="A538" s="35">
        <v>45990</v>
      </c>
      <c r="B538" s="34" t="s">
        <v>439</v>
      </c>
      <c r="C538" s="34" t="s">
        <v>69</v>
      </c>
      <c r="D538" s="20">
        <v>190</v>
      </c>
      <c r="E538" s="107">
        <f t="shared" si="334"/>
        <v>1</v>
      </c>
      <c r="F538" s="91">
        <v>81.599999999999994</v>
      </c>
      <c r="G538" s="68">
        <v>85</v>
      </c>
      <c r="H538" s="73">
        <f t="shared" si="336"/>
        <v>1</v>
      </c>
      <c r="I538" s="84"/>
      <c r="J538" s="48"/>
      <c r="K538" s="346"/>
      <c r="L538" s="48"/>
      <c r="M538" s="85"/>
      <c r="N538" s="47"/>
      <c r="O538" s="90"/>
      <c r="P538" s="278"/>
      <c r="T538" s="25" t="str">
        <f t="shared" si="323"/>
        <v>CARIB2</v>
      </c>
      <c r="U538" s="25">
        <f t="shared" si="324"/>
        <v>0</v>
      </c>
      <c r="V538" s="25">
        <f t="shared" si="325"/>
        <v>1080</v>
      </c>
      <c r="W538" s="45">
        <f t="shared" si="332"/>
        <v>74.181818181818173</v>
      </c>
      <c r="X538" s="45">
        <f t="shared" si="333"/>
        <v>89.76</v>
      </c>
      <c r="Y538" s="25">
        <f t="shared" si="326"/>
        <v>1.7</v>
      </c>
      <c r="Z538" s="25">
        <f t="shared" si="327"/>
        <v>2.5</v>
      </c>
      <c r="AA538" s="25">
        <f t="shared" si="328"/>
        <v>0</v>
      </c>
      <c r="AB538" s="25">
        <f t="shared" si="329"/>
        <v>5</v>
      </c>
      <c r="AC538" s="25">
        <f t="shared" si="330"/>
        <v>1</v>
      </c>
      <c r="AD538" s="25">
        <f t="shared" si="331"/>
        <v>8</v>
      </c>
      <c r="AE538" s="1"/>
    </row>
    <row r="539" spans="1:31" hidden="1" x14ac:dyDescent="0.25">
      <c r="A539" s="35">
        <v>45990</v>
      </c>
      <c r="B539" s="34" t="s">
        <v>448</v>
      </c>
      <c r="C539" s="34" t="s">
        <v>71</v>
      </c>
      <c r="D539" s="20">
        <v>474</v>
      </c>
      <c r="E539" s="107">
        <f t="shared" si="334"/>
        <v>1</v>
      </c>
      <c r="F539" s="91">
        <v>163.19999999999999</v>
      </c>
      <c r="G539" s="68">
        <v>167</v>
      </c>
      <c r="H539" s="73">
        <f t="shared" si="336"/>
        <v>1</v>
      </c>
      <c r="I539" s="84"/>
      <c r="J539" s="48"/>
      <c r="K539" s="346"/>
      <c r="L539" s="48"/>
      <c r="M539" s="85"/>
      <c r="N539" s="47"/>
      <c r="O539" s="90"/>
      <c r="P539" s="278"/>
      <c r="T539" s="25" t="str">
        <f t="shared" si="323"/>
        <v>CARIB4</v>
      </c>
      <c r="U539" s="25">
        <f t="shared" si="324"/>
        <v>0</v>
      </c>
      <c r="V539" s="25">
        <f t="shared" si="325"/>
        <v>1080</v>
      </c>
      <c r="W539" s="45">
        <f t="shared" si="332"/>
        <v>148.36363636363635</v>
      </c>
      <c r="X539" s="45">
        <f t="shared" si="333"/>
        <v>179.52</v>
      </c>
      <c r="Y539" s="25">
        <f t="shared" si="326"/>
        <v>1.7</v>
      </c>
      <c r="Z539" s="25">
        <f t="shared" si="327"/>
        <v>2.5</v>
      </c>
      <c r="AA539" s="25">
        <f t="shared" si="328"/>
        <v>0</v>
      </c>
      <c r="AB539" s="25">
        <f t="shared" si="329"/>
        <v>5</v>
      </c>
      <c r="AC539" s="25">
        <f t="shared" si="330"/>
        <v>1</v>
      </c>
      <c r="AD539" s="25">
        <f t="shared" si="331"/>
        <v>8</v>
      </c>
      <c r="AE539" s="1"/>
    </row>
    <row r="540" spans="1:31" hidden="1" x14ac:dyDescent="0.25">
      <c r="A540" s="35"/>
      <c r="B540" s="34"/>
      <c r="C540" s="34"/>
      <c r="D540" s="20"/>
      <c r="E540" s="107"/>
      <c r="F540" s="91"/>
      <c r="G540" s="68"/>
      <c r="H540" s="73"/>
      <c r="I540" s="84"/>
      <c r="J540" s="48"/>
      <c r="K540" s="94"/>
      <c r="L540" s="48"/>
      <c r="M540" s="85"/>
      <c r="N540" s="47"/>
      <c r="O540" s="90"/>
      <c r="P540" s="278"/>
      <c r="T540" s="25" t="str">
        <f t="shared" si="323"/>
        <v/>
      </c>
      <c r="U540" s="25" t="e">
        <f t="shared" si="324"/>
        <v>#N/A</v>
      </c>
      <c r="V540" s="25" t="e">
        <f t="shared" si="325"/>
        <v>#N/A</v>
      </c>
      <c r="W540" s="45">
        <f t="shared" si="332"/>
        <v>0</v>
      </c>
      <c r="X540" s="45">
        <f t="shared" si="333"/>
        <v>0</v>
      </c>
      <c r="Y540" s="25" t="e">
        <f t="shared" si="326"/>
        <v>#N/A</v>
      </c>
      <c r="Z540" s="25" t="e">
        <f t="shared" si="327"/>
        <v>#N/A</v>
      </c>
      <c r="AA540" s="25" t="e">
        <f t="shared" si="328"/>
        <v>#N/A</v>
      </c>
      <c r="AB540" s="25" t="e">
        <f t="shared" si="329"/>
        <v>#N/A</v>
      </c>
      <c r="AC540" s="25" t="e">
        <f t="shared" si="330"/>
        <v>#N/A</v>
      </c>
      <c r="AD540" s="25" t="e">
        <f t="shared" si="331"/>
        <v>#N/A</v>
      </c>
      <c r="AE540" s="1"/>
    </row>
    <row r="541" spans="1:31" hidden="1" x14ac:dyDescent="0.25">
      <c r="A541" s="35"/>
      <c r="B541" s="34"/>
      <c r="C541" s="34"/>
      <c r="D541" s="20"/>
      <c r="E541" s="107"/>
      <c r="F541" s="91"/>
      <c r="G541" s="68"/>
      <c r="H541" s="73"/>
      <c r="I541" s="84"/>
      <c r="J541" s="48"/>
      <c r="K541" s="94"/>
      <c r="L541" s="48"/>
      <c r="M541" s="85"/>
      <c r="N541" s="47"/>
      <c r="O541" s="90"/>
      <c r="P541" s="278"/>
      <c r="T541" s="25" t="str">
        <f t="shared" ref="T541:T592" si="345">LEFT(C541,9)</f>
        <v/>
      </c>
      <c r="U541" s="25" t="e">
        <f t="shared" si="324"/>
        <v>#N/A</v>
      </c>
      <c r="V541" s="25" t="e">
        <f t="shared" si="325"/>
        <v>#N/A</v>
      </c>
      <c r="W541" s="45">
        <f t="shared" si="332"/>
        <v>0</v>
      </c>
      <c r="X541" s="45">
        <f t="shared" si="333"/>
        <v>0</v>
      </c>
      <c r="Y541" s="25" t="e">
        <f t="shared" si="326"/>
        <v>#N/A</v>
      </c>
      <c r="Z541" s="25" t="e">
        <f t="shared" si="327"/>
        <v>#N/A</v>
      </c>
      <c r="AA541" s="25" t="e">
        <f t="shared" si="328"/>
        <v>#N/A</v>
      </c>
      <c r="AB541" s="25" t="e">
        <f t="shared" si="329"/>
        <v>#N/A</v>
      </c>
      <c r="AC541" s="25" t="e">
        <f t="shared" si="330"/>
        <v>#N/A</v>
      </c>
      <c r="AD541" s="25" t="e">
        <f t="shared" si="331"/>
        <v>#N/A</v>
      </c>
      <c r="AE541" s="1"/>
    </row>
    <row r="542" spans="1:31" hidden="1" x14ac:dyDescent="0.25">
      <c r="A542" s="35"/>
      <c r="B542" s="34"/>
      <c r="C542" s="34"/>
      <c r="D542" s="20"/>
      <c r="E542" s="107"/>
      <c r="F542" s="91"/>
      <c r="G542" s="68"/>
      <c r="H542" s="73"/>
      <c r="I542" s="84"/>
      <c r="J542" s="48"/>
      <c r="K542" s="94"/>
      <c r="L542" s="48"/>
      <c r="M542" s="85"/>
      <c r="N542" s="47"/>
      <c r="O542" s="90"/>
      <c r="P542" s="278"/>
      <c r="T542" s="25" t="str">
        <f t="shared" si="345"/>
        <v/>
      </c>
      <c r="U542" s="25" t="e">
        <f t="shared" si="324"/>
        <v>#N/A</v>
      </c>
      <c r="V542" s="25" t="e">
        <f t="shared" si="325"/>
        <v>#N/A</v>
      </c>
      <c r="W542" s="45">
        <f t="shared" si="332"/>
        <v>0</v>
      </c>
      <c r="X542" s="45">
        <f t="shared" si="333"/>
        <v>0</v>
      </c>
      <c r="Y542" s="25" t="e">
        <f t="shared" si="326"/>
        <v>#N/A</v>
      </c>
      <c r="Z542" s="25" t="e">
        <f t="shared" si="327"/>
        <v>#N/A</v>
      </c>
      <c r="AA542" s="25" t="e">
        <f t="shared" si="328"/>
        <v>#N/A</v>
      </c>
      <c r="AB542" s="25" t="e">
        <f t="shared" si="329"/>
        <v>#N/A</v>
      </c>
      <c r="AC542" s="25" t="e">
        <f t="shared" si="330"/>
        <v>#N/A</v>
      </c>
      <c r="AD542" s="25" t="e">
        <f t="shared" si="331"/>
        <v>#N/A</v>
      </c>
      <c r="AE542" s="1"/>
    </row>
    <row r="543" spans="1:31" hidden="1" x14ac:dyDescent="0.25">
      <c r="A543" s="35"/>
      <c r="B543" s="34"/>
      <c r="C543" s="34"/>
      <c r="D543" s="20"/>
      <c r="E543" s="107"/>
      <c r="F543" s="91"/>
      <c r="G543" s="68"/>
      <c r="H543" s="73"/>
      <c r="I543" s="84"/>
      <c r="J543" s="48"/>
      <c r="K543" s="94"/>
      <c r="L543" s="48"/>
      <c r="M543" s="85"/>
      <c r="N543" s="47"/>
      <c r="O543" s="90"/>
      <c r="P543" s="278"/>
      <c r="T543" s="25" t="str">
        <f t="shared" si="345"/>
        <v/>
      </c>
      <c r="U543" s="25" t="e">
        <f t="shared" si="324"/>
        <v>#N/A</v>
      </c>
      <c r="V543" s="25" t="e">
        <f t="shared" si="325"/>
        <v>#N/A</v>
      </c>
      <c r="W543" s="45">
        <f t="shared" si="332"/>
        <v>0</v>
      </c>
      <c r="X543" s="45">
        <f t="shared" si="333"/>
        <v>0</v>
      </c>
      <c r="Y543" s="25" t="e">
        <f t="shared" si="326"/>
        <v>#N/A</v>
      </c>
      <c r="Z543" s="25" t="e">
        <f t="shared" si="327"/>
        <v>#N/A</v>
      </c>
      <c r="AA543" s="25" t="e">
        <f t="shared" si="328"/>
        <v>#N/A</v>
      </c>
      <c r="AB543" s="25" t="e">
        <f t="shared" si="329"/>
        <v>#N/A</v>
      </c>
      <c r="AC543" s="25" t="e">
        <f t="shared" si="330"/>
        <v>#N/A</v>
      </c>
      <c r="AD543" s="25" t="e">
        <f t="shared" si="331"/>
        <v>#N/A</v>
      </c>
      <c r="AE543" s="1"/>
    </row>
    <row r="544" spans="1:31" hidden="1" x14ac:dyDescent="0.25">
      <c r="A544" s="35"/>
      <c r="B544" s="34"/>
      <c r="C544" s="34"/>
      <c r="D544" s="20"/>
      <c r="E544" s="107"/>
      <c r="F544" s="91"/>
      <c r="G544" s="68"/>
      <c r="H544" s="73"/>
      <c r="I544" s="84"/>
      <c r="J544" s="48"/>
      <c r="K544" s="94"/>
      <c r="L544" s="48"/>
      <c r="M544" s="85"/>
      <c r="N544" s="47"/>
      <c r="O544" s="90"/>
      <c r="P544" s="278"/>
      <c r="T544" s="25" t="str">
        <f t="shared" si="345"/>
        <v/>
      </c>
      <c r="U544" s="25" t="e">
        <f t="shared" si="324"/>
        <v>#N/A</v>
      </c>
      <c r="V544" s="25" t="e">
        <f t="shared" si="325"/>
        <v>#N/A</v>
      </c>
      <c r="W544" s="45">
        <f t="shared" si="332"/>
        <v>0</v>
      </c>
      <c r="X544" s="45">
        <f t="shared" si="333"/>
        <v>0</v>
      </c>
      <c r="Y544" s="25" t="e">
        <f t="shared" si="326"/>
        <v>#N/A</v>
      </c>
      <c r="Z544" s="25" t="e">
        <f t="shared" si="327"/>
        <v>#N/A</v>
      </c>
      <c r="AA544" s="25" t="e">
        <f t="shared" si="328"/>
        <v>#N/A</v>
      </c>
      <c r="AB544" s="25" t="e">
        <f t="shared" si="329"/>
        <v>#N/A</v>
      </c>
      <c r="AC544" s="25" t="e">
        <f t="shared" si="330"/>
        <v>#N/A</v>
      </c>
      <c r="AD544" s="25" t="e">
        <f t="shared" si="331"/>
        <v>#N/A</v>
      </c>
      <c r="AE544" s="1"/>
    </row>
    <row r="545" spans="1:31" hidden="1" x14ac:dyDescent="0.25">
      <c r="A545" s="35"/>
      <c r="B545" s="34"/>
      <c r="C545" s="34"/>
      <c r="D545" s="20"/>
      <c r="E545" s="107"/>
      <c r="F545" s="91"/>
      <c r="G545" s="68"/>
      <c r="H545" s="73"/>
      <c r="I545" s="84"/>
      <c r="J545" s="48"/>
      <c r="K545" s="94"/>
      <c r="L545" s="48"/>
      <c r="M545" s="85"/>
      <c r="N545" s="47"/>
      <c r="O545" s="90"/>
      <c r="P545" s="278"/>
      <c r="T545" s="25" t="str">
        <f t="shared" si="345"/>
        <v/>
      </c>
      <c r="U545" s="25" t="e">
        <f t="shared" si="324"/>
        <v>#N/A</v>
      </c>
      <c r="V545" s="25" t="e">
        <f t="shared" si="325"/>
        <v>#N/A</v>
      </c>
      <c r="W545" s="45">
        <f t="shared" si="332"/>
        <v>0</v>
      </c>
      <c r="X545" s="45">
        <f t="shared" si="333"/>
        <v>0</v>
      </c>
      <c r="Y545" s="25" t="e">
        <f t="shared" si="326"/>
        <v>#N/A</v>
      </c>
      <c r="Z545" s="25" t="e">
        <f t="shared" si="327"/>
        <v>#N/A</v>
      </c>
      <c r="AA545" s="25" t="e">
        <f t="shared" si="328"/>
        <v>#N/A</v>
      </c>
      <c r="AB545" s="25" t="e">
        <f t="shared" si="329"/>
        <v>#N/A</v>
      </c>
      <c r="AC545" s="25" t="e">
        <f t="shared" si="330"/>
        <v>#N/A</v>
      </c>
      <c r="AD545" s="25" t="e">
        <f t="shared" si="331"/>
        <v>#N/A</v>
      </c>
      <c r="AE545" s="1"/>
    </row>
    <row r="546" spans="1:31" hidden="1" x14ac:dyDescent="0.25">
      <c r="A546" s="35"/>
      <c r="B546" s="34"/>
      <c r="C546" s="34"/>
      <c r="D546" s="20"/>
      <c r="E546" s="107"/>
      <c r="F546" s="91"/>
      <c r="G546" s="68"/>
      <c r="H546" s="73"/>
      <c r="I546" s="84"/>
      <c r="J546" s="48"/>
      <c r="K546" s="94"/>
      <c r="L546" s="48"/>
      <c r="M546" s="85"/>
      <c r="N546" s="47"/>
      <c r="O546" s="90"/>
      <c r="P546" s="278"/>
      <c r="T546" s="25" t="str">
        <f t="shared" si="345"/>
        <v/>
      </c>
      <c r="U546" s="25" t="e">
        <f t="shared" si="324"/>
        <v>#N/A</v>
      </c>
      <c r="V546" s="25" t="e">
        <f t="shared" si="325"/>
        <v>#N/A</v>
      </c>
      <c r="W546" s="45">
        <f t="shared" si="332"/>
        <v>0</v>
      </c>
      <c r="X546" s="45">
        <f t="shared" si="333"/>
        <v>0</v>
      </c>
      <c r="Y546" s="25" t="e">
        <f t="shared" si="326"/>
        <v>#N/A</v>
      </c>
      <c r="Z546" s="25" t="e">
        <f t="shared" si="327"/>
        <v>#N/A</v>
      </c>
      <c r="AA546" s="25" t="e">
        <f t="shared" si="328"/>
        <v>#N/A</v>
      </c>
      <c r="AB546" s="25" t="e">
        <f t="shared" si="329"/>
        <v>#N/A</v>
      </c>
      <c r="AC546" s="25" t="e">
        <f t="shared" si="330"/>
        <v>#N/A</v>
      </c>
      <c r="AD546" s="25" t="e">
        <f t="shared" si="331"/>
        <v>#N/A</v>
      </c>
      <c r="AE546" s="1"/>
    </row>
    <row r="547" spans="1:31" hidden="1" x14ac:dyDescent="0.25">
      <c r="A547" s="35"/>
      <c r="B547" s="34"/>
      <c r="C547" s="34"/>
      <c r="D547" s="20"/>
      <c r="E547" s="107"/>
      <c r="F547" s="91"/>
      <c r="G547" s="68"/>
      <c r="H547" s="73"/>
      <c r="I547" s="84"/>
      <c r="J547" s="48"/>
      <c r="K547" s="94"/>
      <c r="L547" s="48"/>
      <c r="M547" s="85"/>
      <c r="N547" s="47"/>
      <c r="O547" s="90"/>
      <c r="P547" s="278"/>
      <c r="T547" s="25" t="str">
        <f t="shared" si="345"/>
        <v/>
      </c>
      <c r="U547" s="25" t="e">
        <f t="shared" si="324"/>
        <v>#N/A</v>
      </c>
      <c r="V547" s="25" t="e">
        <f t="shared" si="325"/>
        <v>#N/A</v>
      </c>
      <c r="W547" s="45">
        <f t="shared" si="332"/>
        <v>0</v>
      </c>
      <c r="X547" s="45">
        <f t="shared" si="333"/>
        <v>0</v>
      </c>
      <c r="Y547" s="25" t="e">
        <f t="shared" si="326"/>
        <v>#N/A</v>
      </c>
      <c r="Z547" s="25" t="e">
        <f t="shared" si="327"/>
        <v>#N/A</v>
      </c>
      <c r="AA547" s="25" t="e">
        <f t="shared" si="328"/>
        <v>#N/A</v>
      </c>
      <c r="AB547" s="25" t="e">
        <f t="shared" si="329"/>
        <v>#N/A</v>
      </c>
      <c r="AC547" s="25" t="e">
        <f t="shared" si="330"/>
        <v>#N/A</v>
      </c>
      <c r="AD547" s="25" t="e">
        <f t="shared" si="331"/>
        <v>#N/A</v>
      </c>
      <c r="AE547" s="1"/>
    </row>
    <row r="548" spans="1:31" hidden="1" x14ac:dyDescent="0.25">
      <c r="A548" s="35"/>
      <c r="B548" s="34"/>
      <c r="C548" s="34"/>
      <c r="D548" s="20"/>
      <c r="E548" s="107"/>
      <c r="F548" s="91"/>
      <c r="G548" s="68"/>
      <c r="H548" s="73"/>
      <c r="I548" s="84"/>
      <c r="J548" s="48"/>
      <c r="K548" s="94"/>
      <c r="L548" s="48"/>
      <c r="M548" s="85"/>
      <c r="N548" s="47"/>
      <c r="O548" s="90"/>
      <c r="P548" s="278"/>
      <c r="T548" s="25" t="str">
        <f t="shared" si="345"/>
        <v/>
      </c>
      <c r="U548" s="25" t="e">
        <f t="shared" si="324"/>
        <v>#N/A</v>
      </c>
      <c r="V548" s="25" t="e">
        <f t="shared" si="325"/>
        <v>#N/A</v>
      </c>
      <c r="W548" s="45">
        <f t="shared" si="332"/>
        <v>0</v>
      </c>
      <c r="X548" s="45">
        <f t="shared" si="333"/>
        <v>0</v>
      </c>
      <c r="Y548" s="25" t="e">
        <f t="shared" si="326"/>
        <v>#N/A</v>
      </c>
      <c r="Z548" s="25" t="e">
        <f t="shared" si="327"/>
        <v>#N/A</v>
      </c>
      <c r="AA548" s="25" t="e">
        <f t="shared" si="328"/>
        <v>#N/A</v>
      </c>
      <c r="AB548" s="25" t="e">
        <f t="shared" si="329"/>
        <v>#N/A</v>
      </c>
      <c r="AC548" s="25" t="e">
        <f t="shared" si="330"/>
        <v>#N/A</v>
      </c>
      <c r="AD548" s="25" t="e">
        <f t="shared" si="331"/>
        <v>#N/A</v>
      </c>
      <c r="AE548" s="1"/>
    </row>
    <row r="549" spans="1:31" hidden="1" x14ac:dyDescent="0.25">
      <c r="A549" s="35"/>
      <c r="B549" s="34"/>
      <c r="C549" s="34"/>
      <c r="D549" s="20"/>
      <c r="E549" s="107"/>
      <c r="F549" s="91"/>
      <c r="G549" s="68"/>
      <c r="H549" s="73"/>
      <c r="I549" s="84"/>
      <c r="J549" s="48"/>
      <c r="K549" s="94"/>
      <c r="L549" s="48"/>
      <c r="M549" s="85"/>
      <c r="N549" s="47"/>
      <c r="O549" s="90"/>
      <c r="P549" s="278"/>
      <c r="T549" s="25" t="str">
        <f t="shared" si="345"/>
        <v/>
      </c>
      <c r="U549" s="25" t="e">
        <f t="shared" si="324"/>
        <v>#N/A</v>
      </c>
      <c r="V549" s="25" t="e">
        <f t="shared" si="325"/>
        <v>#N/A</v>
      </c>
      <c r="W549" s="45">
        <f t="shared" si="332"/>
        <v>0</v>
      </c>
      <c r="X549" s="45">
        <f t="shared" si="333"/>
        <v>0</v>
      </c>
      <c r="Y549" s="25" t="e">
        <f t="shared" si="326"/>
        <v>#N/A</v>
      </c>
      <c r="Z549" s="25" t="e">
        <f t="shared" si="327"/>
        <v>#N/A</v>
      </c>
      <c r="AA549" s="25" t="e">
        <f t="shared" si="328"/>
        <v>#N/A</v>
      </c>
      <c r="AB549" s="25" t="e">
        <f t="shared" si="329"/>
        <v>#N/A</v>
      </c>
      <c r="AC549" s="25" t="e">
        <f t="shared" si="330"/>
        <v>#N/A</v>
      </c>
      <c r="AD549" s="25" t="e">
        <f t="shared" si="331"/>
        <v>#N/A</v>
      </c>
      <c r="AE549" s="1"/>
    </row>
    <row r="550" spans="1:31" hidden="1" x14ac:dyDescent="0.25">
      <c r="A550" s="282"/>
      <c r="B550" s="38"/>
      <c r="C550" s="38"/>
      <c r="D550" s="20"/>
      <c r="E550" s="107"/>
      <c r="F550" s="91"/>
      <c r="G550" s="68"/>
      <c r="H550" s="73"/>
      <c r="I550" s="84"/>
      <c r="J550" s="48"/>
      <c r="K550" s="94"/>
      <c r="L550" s="48"/>
      <c r="M550" s="85"/>
      <c r="N550" s="47"/>
      <c r="O550" s="90"/>
      <c r="P550" s="278"/>
      <c r="T550" s="25" t="str">
        <f t="shared" si="345"/>
        <v/>
      </c>
      <c r="U550" s="25" t="e">
        <f t="shared" si="324"/>
        <v>#N/A</v>
      </c>
      <c r="V550" s="25" t="e">
        <f t="shared" si="325"/>
        <v>#N/A</v>
      </c>
      <c r="W550" s="45">
        <f t="shared" si="332"/>
        <v>0</v>
      </c>
      <c r="X550" s="45">
        <f t="shared" si="333"/>
        <v>0</v>
      </c>
      <c r="Y550" s="25" t="e">
        <f t="shared" si="326"/>
        <v>#N/A</v>
      </c>
      <c r="Z550" s="25" t="e">
        <f t="shared" si="327"/>
        <v>#N/A</v>
      </c>
      <c r="AA550" s="25" t="e">
        <f t="shared" si="328"/>
        <v>#N/A</v>
      </c>
      <c r="AB550" s="25" t="e">
        <f t="shared" si="329"/>
        <v>#N/A</v>
      </c>
      <c r="AC550" s="25" t="e">
        <f t="shared" si="330"/>
        <v>#N/A</v>
      </c>
      <c r="AD550" s="25" t="e">
        <f t="shared" si="331"/>
        <v>#N/A</v>
      </c>
      <c r="AE550" s="1"/>
    </row>
    <row r="551" spans="1:31" ht="15.75" hidden="1" thickBot="1" x14ac:dyDescent="0.3">
      <c r="A551" s="40"/>
      <c r="B551" s="39"/>
      <c r="C551" s="38"/>
      <c r="D551" s="20"/>
      <c r="E551" s="107"/>
      <c r="F551" s="91"/>
      <c r="G551" s="68"/>
      <c r="H551" s="73"/>
      <c r="I551" s="84"/>
      <c r="J551" s="48"/>
      <c r="K551" s="94"/>
      <c r="L551" s="48"/>
      <c r="M551" s="85"/>
      <c r="N551" s="47"/>
      <c r="O551" s="90"/>
      <c r="P551" s="278"/>
      <c r="T551" s="25" t="str">
        <f t="shared" si="345"/>
        <v/>
      </c>
      <c r="U551" s="25" t="e">
        <f t="shared" si="324"/>
        <v>#N/A</v>
      </c>
      <c r="V551" s="25" t="e">
        <f t="shared" si="325"/>
        <v>#N/A</v>
      </c>
      <c r="W551" s="45">
        <f t="shared" si="332"/>
        <v>0</v>
      </c>
      <c r="X551" s="45">
        <f t="shared" si="333"/>
        <v>0</v>
      </c>
      <c r="Y551" s="25" t="e">
        <f t="shared" si="326"/>
        <v>#N/A</v>
      </c>
      <c r="Z551" s="25" t="e">
        <f t="shared" si="327"/>
        <v>#N/A</v>
      </c>
      <c r="AA551" s="25" t="e">
        <f t="shared" si="328"/>
        <v>#N/A</v>
      </c>
      <c r="AB551" s="25" t="e">
        <f t="shared" si="329"/>
        <v>#N/A</v>
      </c>
      <c r="AC551" s="25" t="e">
        <f t="shared" si="330"/>
        <v>#N/A</v>
      </c>
      <c r="AD551" s="25" t="e">
        <f t="shared" si="331"/>
        <v>#N/A</v>
      </c>
      <c r="AE551" s="1"/>
    </row>
    <row r="552" spans="1:31" ht="15.75" hidden="1" thickBot="1" x14ac:dyDescent="0.3">
      <c r="C552" s="6">
        <f>COUNTA(C516:C551)</f>
        <v>24</v>
      </c>
      <c r="D552" s="31">
        <f>((COUNTA(D516:D551))-COUNTIF(E516:E551,"&lt;1"))/(COUNTA(D516:D551))</f>
        <v>0.79166666666666663</v>
      </c>
      <c r="G552" s="31">
        <f>((COUNTA(G516:G551))-COUNTIF(H516:H551,"&lt;1"))/(COUNTA(G516:G551))</f>
        <v>1</v>
      </c>
      <c r="I552" s="31">
        <f>((COUNTA(I508:I551))-COUNTIF(J508:J551,"&lt;1"))/(COUNTA(I508:I551))</f>
        <v>0.96</v>
      </c>
      <c r="K552" s="31">
        <f>((COUNTA(K516:K551))-COUNTIF(L516:L551,"&lt;1"))/(COUNTA(K516:K551))</f>
        <v>1</v>
      </c>
      <c r="M552" s="31">
        <f>((COUNTA(M508:M551))-COUNTIF(N508:N551,"&lt;1"))/(COUNTA(M508:M551))</f>
        <v>0.88</v>
      </c>
      <c r="P552" s="119">
        <f>AVERAGE(P508:P551)</f>
        <v>0.60869565217391308</v>
      </c>
      <c r="T552" s="25" t="str">
        <f t="shared" si="345"/>
        <v>24</v>
      </c>
      <c r="U552" s="25" t="e">
        <f t="shared" si="324"/>
        <v>#N/A</v>
      </c>
      <c r="V552" s="25" t="e">
        <f t="shared" si="325"/>
        <v>#N/A</v>
      </c>
      <c r="W552" s="45">
        <f t="shared" si="332"/>
        <v>0</v>
      </c>
      <c r="X552" s="45">
        <f t="shared" si="333"/>
        <v>0</v>
      </c>
      <c r="Y552" s="25" t="e">
        <f t="shared" si="326"/>
        <v>#N/A</v>
      </c>
      <c r="Z552" s="25" t="e">
        <f t="shared" si="327"/>
        <v>#N/A</v>
      </c>
      <c r="AA552" s="25" t="e">
        <f t="shared" si="328"/>
        <v>#N/A</v>
      </c>
      <c r="AB552" s="25" t="e">
        <f t="shared" si="329"/>
        <v>#N/A</v>
      </c>
      <c r="AC552" s="25" t="e">
        <f t="shared" si="330"/>
        <v>#N/A</v>
      </c>
      <c r="AD552" s="25" t="e">
        <f t="shared" si="331"/>
        <v>#N/A</v>
      </c>
      <c r="AE552" s="1"/>
    </row>
    <row r="553" spans="1:31" hidden="1" x14ac:dyDescent="0.25">
      <c r="T553" s="25" t="str">
        <f t="shared" si="345"/>
        <v/>
      </c>
      <c r="U553" s="25" t="e">
        <f t="shared" si="324"/>
        <v>#N/A</v>
      </c>
      <c r="V553" s="25" t="e">
        <f t="shared" si="325"/>
        <v>#N/A</v>
      </c>
      <c r="W553" s="45">
        <f t="shared" si="332"/>
        <v>0</v>
      </c>
      <c r="X553" s="45">
        <f t="shared" si="333"/>
        <v>0</v>
      </c>
      <c r="Y553" s="25" t="e">
        <f t="shared" si="326"/>
        <v>#N/A</v>
      </c>
      <c r="Z553" s="25" t="e">
        <f t="shared" si="327"/>
        <v>#N/A</v>
      </c>
      <c r="AA553" s="25" t="e">
        <f t="shared" si="328"/>
        <v>#N/A</v>
      </c>
      <c r="AB553" s="25" t="e">
        <f t="shared" si="329"/>
        <v>#N/A</v>
      </c>
      <c r="AC553" s="25" t="e">
        <f t="shared" si="330"/>
        <v>#N/A</v>
      </c>
      <c r="AD553" s="25" t="e">
        <f t="shared" si="331"/>
        <v>#N/A</v>
      </c>
      <c r="AE553" s="1"/>
    </row>
    <row r="554" spans="1:31" hidden="1" x14ac:dyDescent="0.25">
      <c r="T554" s="25" t="str">
        <f t="shared" si="345"/>
        <v/>
      </c>
      <c r="U554" s="25" t="e">
        <f t="shared" si="324"/>
        <v>#N/A</v>
      </c>
      <c r="V554" s="25" t="e">
        <f t="shared" si="325"/>
        <v>#N/A</v>
      </c>
      <c r="W554" s="45">
        <f t="shared" si="332"/>
        <v>0</v>
      </c>
      <c r="X554" s="45">
        <f t="shared" si="333"/>
        <v>0</v>
      </c>
      <c r="Y554" s="25" t="e">
        <f t="shared" si="326"/>
        <v>#N/A</v>
      </c>
      <c r="Z554" s="25" t="e">
        <f t="shared" si="327"/>
        <v>#N/A</v>
      </c>
      <c r="AA554" s="25" t="e">
        <f t="shared" si="328"/>
        <v>#N/A</v>
      </c>
      <c r="AB554" s="25" t="e">
        <f t="shared" si="329"/>
        <v>#N/A</v>
      </c>
      <c r="AC554" s="25" t="e">
        <f t="shared" si="330"/>
        <v>#N/A</v>
      </c>
      <c r="AD554" s="25" t="e">
        <f t="shared" si="331"/>
        <v>#N/A</v>
      </c>
      <c r="AE554" s="1"/>
    </row>
    <row r="555" spans="1:31" hidden="1" x14ac:dyDescent="0.25">
      <c r="T555" s="25" t="str">
        <f t="shared" si="345"/>
        <v/>
      </c>
      <c r="U555" s="25" t="e">
        <f t="shared" si="324"/>
        <v>#N/A</v>
      </c>
      <c r="V555" s="25" t="e">
        <f t="shared" si="325"/>
        <v>#N/A</v>
      </c>
      <c r="W555" s="45">
        <f t="shared" si="332"/>
        <v>0</v>
      </c>
      <c r="X555" s="45">
        <f t="shared" si="333"/>
        <v>0</v>
      </c>
      <c r="Y555" s="25" t="e">
        <f t="shared" si="326"/>
        <v>#N/A</v>
      </c>
      <c r="Z555" s="25" t="e">
        <f t="shared" si="327"/>
        <v>#N/A</v>
      </c>
      <c r="AA555" s="25" t="e">
        <f t="shared" si="328"/>
        <v>#N/A</v>
      </c>
      <c r="AB555" s="25" t="e">
        <f t="shared" si="329"/>
        <v>#N/A</v>
      </c>
      <c r="AC555" s="25" t="e">
        <f t="shared" si="330"/>
        <v>#N/A</v>
      </c>
      <c r="AD555" s="25" t="e">
        <f t="shared" si="331"/>
        <v>#N/A</v>
      </c>
      <c r="AE555" s="1"/>
    </row>
    <row r="556" spans="1:31" ht="30" hidden="1" x14ac:dyDescent="0.25">
      <c r="A556" s="7" t="s">
        <v>18</v>
      </c>
      <c r="B556" s="7" t="s">
        <v>19</v>
      </c>
      <c r="C556" s="7" t="s">
        <v>29</v>
      </c>
      <c r="D556" s="17" t="s">
        <v>4</v>
      </c>
      <c r="E556" s="70"/>
      <c r="F556" s="232" t="s">
        <v>454</v>
      </c>
      <c r="G556" s="67" t="s">
        <v>101</v>
      </c>
      <c r="H556" s="70"/>
      <c r="I556" s="67" t="s">
        <v>5</v>
      </c>
      <c r="J556" s="70"/>
      <c r="K556" s="67" t="s">
        <v>6</v>
      </c>
      <c r="L556" s="70"/>
      <c r="M556" s="218" t="s">
        <v>7</v>
      </c>
      <c r="N556" s="70"/>
      <c r="O556" s="89" t="s">
        <v>8</v>
      </c>
      <c r="P556" s="9" t="s">
        <v>20</v>
      </c>
      <c r="T556" s="25" t="str">
        <f t="shared" si="345"/>
        <v>Product</v>
      </c>
      <c r="U556" s="25" t="e">
        <f t="shared" si="324"/>
        <v>#N/A</v>
      </c>
      <c r="V556" s="25" t="e">
        <f t="shared" si="325"/>
        <v>#N/A</v>
      </c>
      <c r="W556" s="45" t="e">
        <f t="shared" si="332"/>
        <v>#VALUE!</v>
      </c>
      <c r="X556" s="45" t="e">
        <f t="shared" si="333"/>
        <v>#VALUE!</v>
      </c>
      <c r="Y556" s="25" t="e">
        <f t="shared" si="326"/>
        <v>#N/A</v>
      </c>
      <c r="Z556" s="25" t="e">
        <f t="shared" si="327"/>
        <v>#N/A</v>
      </c>
      <c r="AA556" s="25" t="e">
        <f t="shared" si="328"/>
        <v>#N/A</v>
      </c>
      <c r="AB556" s="25" t="e">
        <f t="shared" si="329"/>
        <v>#N/A</v>
      </c>
      <c r="AC556" s="25" t="e">
        <f t="shared" si="330"/>
        <v>#N/A</v>
      </c>
      <c r="AD556" s="25" t="e">
        <f t="shared" si="331"/>
        <v>#N/A</v>
      </c>
      <c r="AE556" s="1"/>
    </row>
    <row r="557" spans="1:31" hidden="1" x14ac:dyDescent="0.25">
      <c r="A557" s="338">
        <v>45984</v>
      </c>
      <c r="B557" s="339" t="s">
        <v>449</v>
      </c>
      <c r="C557" s="339" t="s">
        <v>79</v>
      </c>
      <c r="D557" s="340">
        <v>531</v>
      </c>
      <c r="E557" s="389">
        <f t="shared" ref="E557:E580" si="346">IF(+(IF(D557&lt;U557,0,IF(D557&gt;V557,0,1)))=1,1,0)</f>
        <v>1</v>
      </c>
      <c r="F557" s="342">
        <v>207.6</v>
      </c>
      <c r="G557" s="345">
        <v>208</v>
      </c>
      <c r="H557" s="390">
        <f t="shared" ref="H557:H565" si="347">IF(+(IF(G557&lt;W557,0,IF(G557&gt;X557,0,1)))=1,1,0)</f>
        <v>1</v>
      </c>
      <c r="I557" s="336">
        <v>2.61</v>
      </c>
      <c r="J557" s="343">
        <f>IF(+(IF(I557&lt;Y557,0,IF(I557&gt;Z557,0,1)))=1,1,0)</f>
        <v>1</v>
      </c>
      <c r="K557" s="346"/>
      <c r="L557" s="343"/>
      <c r="M557" s="85">
        <v>10</v>
      </c>
      <c r="N557" s="47">
        <f t="shared" ref="N557" si="348">IF(+(IF(M557&lt;AC557,0,IF(M557&gt;AD557,0,1)))=1,1,0)</f>
        <v>1</v>
      </c>
      <c r="O557" s="90"/>
      <c r="P557" s="278">
        <f>IF(+(IF(D557&lt;U557,0,IF(D557&gt;V557,0,1)))+(IF(G557&lt;W557,0,IF(G557&gt;X557,0,1)))+(IF(I557&lt;Y557,0,IF(I557&gt;Z557,0,1)))+(IF(K557&lt;AA557,0,IF(K557&gt;AB557,0,1)))+(IF(M557&lt;AC557,0,IF(M557&gt;AD557,0,1)))=5,1,0)</f>
        <v>1</v>
      </c>
      <c r="T557" s="25" t="str">
        <f t="shared" si="345"/>
        <v>STAG4</v>
      </c>
      <c r="U557" s="25">
        <f t="shared" si="324"/>
        <v>0</v>
      </c>
      <c r="V557" s="25">
        <f t="shared" si="325"/>
        <v>1080</v>
      </c>
      <c r="W557" s="45">
        <f t="shared" si="332"/>
        <v>188.72727272727272</v>
      </c>
      <c r="X557" s="45">
        <f t="shared" si="333"/>
        <v>228.36</v>
      </c>
      <c r="Y557" s="25">
        <f t="shared" si="326"/>
        <v>1.8</v>
      </c>
      <c r="Z557" s="25">
        <f t="shared" si="327"/>
        <v>2.7</v>
      </c>
      <c r="AA557" s="25">
        <f t="shared" si="328"/>
        <v>0</v>
      </c>
      <c r="AB557" s="25">
        <f t="shared" si="329"/>
        <v>5</v>
      </c>
      <c r="AC557" s="25">
        <f t="shared" si="330"/>
        <v>1</v>
      </c>
      <c r="AD557" s="25">
        <f t="shared" si="331"/>
        <v>11</v>
      </c>
      <c r="AE557" s="1"/>
    </row>
    <row r="558" spans="1:31" hidden="1" x14ac:dyDescent="0.25">
      <c r="A558" s="338">
        <v>45985</v>
      </c>
      <c r="B558" s="339" t="s">
        <v>438</v>
      </c>
      <c r="C558" s="339" t="s">
        <v>83</v>
      </c>
      <c r="D558" s="340">
        <v>1279</v>
      </c>
      <c r="E558" s="389">
        <f t="shared" si="346"/>
        <v>0</v>
      </c>
      <c r="F558" s="342">
        <v>365.6</v>
      </c>
      <c r="G558" s="345">
        <v>367</v>
      </c>
      <c r="H558" s="390">
        <f t="shared" si="347"/>
        <v>1</v>
      </c>
      <c r="I558" s="336">
        <v>2.62</v>
      </c>
      <c r="J558" s="343">
        <f>IF(+(IF(I558&lt;Y558,0,IF(I558&gt;Z558,0,1)))=1,1,0)</f>
        <v>1</v>
      </c>
      <c r="K558" s="346"/>
      <c r="L558" s="343"/>
      <c r="M558" s="85">
        <v>9</v>
      </c>
      <c r="N558" s="47">
        <f t="shared" ref="N558:N569" si="349">IF(+(IF(M558&lt;AC558,0,IF(M558&gt;AD558,0,1)))=1,1,0)</f>
        <v>1</v>
      </c>
      <c r="O558" s="90"/>
      <c r="P558" s="278">
        <f>IF(+(IF(D558&lt;U558,0,IF(D558&gt;V558,0,1)))+(IF(G558&lt;W558,0,IF(G558&gt;X558,0,1)))+(IF(I558&lt;Y558,0,IF(I558&gt;Z558,0,1)))+(IF(K558&lt;AA558,0,IF(K558&gt;AB558,0,1)))+(IF(M558&lt;AC558,0,IF(M558&gt;AD558,0,1)))=5,1,0)</f>
        <v>0</v>
      </c>
      <c r="T558" s="25" t="str">
        <f t="shared" si="345"/>
        <v>STAG8</v>
      </c>
      <c r="U558" s="25">
        <f t="shared" si="324"/>
        <v>0</v>
      </c>
      <c r="V558" s="25">
        <f t="shared" si="325"/>
        <v>1080</v>
      </c>
      <c r="W558" s="45">
        <f t="shared" si="332"/>
        <v>332.36363636363637</v>
      </c>
      <c r="X558" s="45">
        <f t="shared" si="333"/>
        <v>402.16000000000008</v>
      </c>
      <c r="Y558" s="25">
        <f t="shared" si="326"/>
        <v>1.8</v>
      </c>
      <c r="Z558" s="25">
        <f t="shared" si="327"/>
        <v>2.7</v>
      </c>
      <c r="AA558" s="25">
        <f t="shared" si="328"/>
        <v>0</v>
      </c>
      <c r="AB558" s="25">
        <f t="shared" si="329"/>
        <v>5</v>
      </c>
      <c r="AC558" s="25">
        <f t="shared" si="330"/>
        <v>1</v>
      </c>
      <c r="AD558" s="25">
        <f t="shared" si="331"/>
        <v>11</v>
      </c>
      <c r="AE558" s="1"/>
    </row>
    <row r="559" spans="1:31" hidden="1" x14ac:dyDescent="0.25">
      <c r="A559" s="338">
        <v>45986</v>
      </c>
      <c r="B559" s="339" t="s">
        <v>444</v>
      </c>
      <c r="C559" s="339" t="s">
        <v>75</v>
      </c>
      <c r="D559" s="340">
        <v>1052</v>
      </c>
      <c r="E559" s="389">
        <f t="shared" si="346"/>
        <v>1</v>
      </c>
      <c r="F559" s="342">
        <v>380.8</v>
      </c>
      <c r="G559" s="345">
        <v>382</v>
      </c>
      <c r="H559" s="390">
        <f t="shared" si="347"/>
        <v>1</v>
      </c>
      <c r="I559" s="336">
        <v>1.92</v>
      </c>
      <c r="J559" s="343">
        <f>IF(+(IF(I559&lt;Y559,0,IF(I559&gt;Z559,0,1)))=1,1,0)</f>
        <v>1</v>
      </c>
      <c r="K559" s="337">
        <v>1.6</v>
      </c>
      <c r="L559" s="343">
        <f>IF(+(IF(K559&lt;AA559,0,IF(K559&gt;AB559,0,1)))=1,1,0)</f>
        <v>1</v>
      </c>
      <c r="M559" s="85">
        <v>8</v>
      </c>
      <c r="N559" s="47">
        <f t="shared" si="349"/>
        <v>1</v>
      </c>
      <c r="O559" s="90"/>
      <c r="P559" s="278">
        <f>IF(+(IF(D559&lt;U559,0,IF(D559&gt;V559,0,1)))+(IF(G559&lt;W559,0,IF(G559&gt;X559,0,1)))+(IF(I559&lt;Y559,0,IF(I559&gt;Z559,0,1)))+(IF(K559&lt;AA559,0,IF(K559&gt;AB559,0,1)))+(IF(M559&lt;AC559,0,IF(M559&gt;AD559,0,1)))=5,1,0)</f>
        <v>1</v>
      </c>
      <c r="T559" s="25" t="str">
        <f t="shared" si="345"/>
        <v>CARIB8</v>
      </c>
      <c r="U559" s="25">
        <f t="shared" ref="U559:U592" si="350">VLOOKUP($T559,$T$3:$AD$34,2,FALSE)</f>
        <v>0</v>
      </c>
      <c r="V559" s="25">
        <f t="shared" ref="V559:V592" si="351">VLOOKUP($T559,$T$3:$AD$34,3,FALSE)</f>
        <v>1080</v>
      </c>
      <c r="W559" s="45">
        <f t="shared" si="332"/>
        <v>346.18181818181819</v>
      </c>
      <c r="X559" s="45">
        <f t="shared" si="333"/>
        <v>418.88000000000005</v>
      </c>
      <c r="Y559" s="25">
        <f t="shared" ref="Y559:Y592" si="352">VLOOKUP($T559,$T$3:$AD$34,6,FALSE)</f>
        <v>1.7</v>
      </c>
      <c r="Z559" s="25">
        <f t="shared" ref="Z559:Z592" si="353">VLOOKUP($T559,$T$3:$AD$34,7,FALSE)</f>
        <v>2.5</v>
      </c>
      <c r="AA559" s="25">
        <f t="shared" ref="AA559:AA592" si="354">VLOOKUP($T559,$T$3:$AD$34,8,FALSE)</f>
        <v>0</v>
      </c>
      <c r="AB559" s="25">
        <f t="shared" ref="AB559:AB592" si="355">VLOOKUP($T559,$T$3:$AD$34,9,FALSE)</f>
        <v>5</v>
      </c>
      <c r="AC559" s="25">
        <f t="shared" ref="AC559:AC592" si="356">VLOOKUP($T559,$T$3:$AD$34,10,FALSE)</f>
        <v>1</v>
      </c>
      <c r="AD559" s="25">
        <f t="shared" ref="AD559:AD592" si="357">VLOOKUP($T559,$T$3:$AD$34,11,FALSE)</f>
        <v>8</v>
      </c>
      <c r="AE559" s="1"/>
    </row>
    <row r="560" spans="1:31" hidden="1" x14ac:dyDescent="0.25">
      <c r="A560" s="338">
        <v>45988</v>
      </c>
      <c r="B560" s="339" t="s">
        <v>453</v>
      </c>
      <c r="C560" s="339" t="s">
        <v>95</v>
      </c>
      <c r="D560" s="340">
        <v>553</v>
      </c>
      <c r="E560" s="389">
        <f t="shared" si="346"/>
        <v>1</v>
      </c>
      <c r="F560" s="342">
        <v>272.39999999999998</v>
      </c>
      <c r="G560" s="345">
        <v>274</v>
      </c>
      <c r="H560" s="390">
        <f t="shared" si="347"/>
        <v>1</v>
      </c>
      <c r="I560" s="336">
        <v>3.5</v>
      </c>
      <c r="J560" s="343">
        <f>IF(+(IF(I560&lt;Y560,0,IF(I560&gt;Z560,0,1)))=1,1,0)</f>
        <v>1</v>
      </c>
      <c r="K560" s="337">
        <v>2.4</v>
      </c>
      <c r="L560" s="343">
        <f>IF(+(IF(K560&lt;AA560,0,IF(K560&gt;AB560,0,1)))=1,1,0)</f>
        <v>1</v>
      </c>
      <c r="M560" s="85">
        <v>4</v>
      </c>
      <c r="N560" s="47">
        <f t="shared" ref="N560" si="358">IF(+(IF(M560&lt;AC560,0,IF(M560&gt;AD560,0,1)))=1,1,0)</f>
        <v>1</v>
      </c>
      <c r="O560" s="90"/>
      <c r="P560" s="278">
        <f>IF(+(IF(D560&lt;U560,0,IF(D560&gt;V560,0,1)))+(IF(G560&lt;W560,0,IF(G560&gt;X560,0,1)))+(IF(I560&lt;Y560,0,IF(I560&gt;Z560,0,1)))+(IF(K560&lt;AA560,0,IF(K560&gt;AB560,0,1)))+(IF(M560&lt;AC560,0,IF(M560&gt;AD560,0,1)))=5,1,0)</f>
        <v>1</v>
      </c>
      <c r="T560" s="25" t="str">
        <f t="shared" si="345"/>
        <v>GUINNESS4</v>
      </c>
      <c r="U560" s="25">
        <f t="shared" si="350"/>
        <v>0</v>
      </c>
      <c r="V560" s="25">
        <f t="shared" si="351"/>
        <v>1080</v>
      </c>
      <c r="W560" s="45">
        <f t="shared" si="332"/>
        <v>247.6363636363636</v>
      </c>
      <c r="X560" s="45">
        <f t="shared" si="333"/>
        <v>299.64</v>
      </c>
      <c r="Y560" s="25">
        <f t="shared" si="352"/>
        <v>3</v>
      </c>
      <c r="Z560" s="25">
        <f t="shared" si="353"/>
        <v>5</v>
      </c>
      <c r="AA560" s="25">
        <f t="shared" si="354"/>
        <v>0</v>
      </c>
      <c r="AB560" s="25">
        <f t="shared" si="355"/>
        <v>5</v>
      </c>
      <c r="AC560" s="25">
        <f t="shared" si="356"/>
        <v>1</v>
      </c>
      <c r="AD560" s="25">
        <f t="shared" si="357"/>
        <v>6</v>
      </c>
      <c r="AE560" s="1"/>
    </row>
    <row r="561" spans="1:31" hidden="1" x14ac:dyDescent="0.25">
      <c r="A561" s="338">
        <v>45989</v>
      </c>
      <c r="B561" s="339" t="s">
        <v>442</v>
      </c>
      <c r="C561" s="339" t="s">
        <v>75</v>
      </c>
      <c r="D561" s="340">
        <v>1268</v>
      </c>
      <c r="E561" s="389">
        <f t="shared" si="346"/>
        <v>0</v>
      </c>
      <c r="F561" s="342">
        <v>435.2</v>
      </c>
      <c r="G561" s="345">
        <v>436</v>
      </c>
      <c r="H561" s="390">
        <f t="shared" si="347"/>
        <v>1</v>
      </c>
      <c r="I561" s="130"/>
      <c r="J561" s="48"/>
      <c r="K561" s="337">
        <v>2.15</v>
      </c>
      <c r="L561" s="343">
        <f>IF(+(IF(K561&lt;AA561,0,IF(K561&gt;AB561,0,1)))=1,1,0)</f>
        <v>1</v>
      </c>
      <c r="M561" s="85">
        <v>9</v>
      </c>
      <c r="N561" s="47">
        <f t="shared" si="349"/>
        <v>0</v>
      </c>
      <c r="O561" s="90"/>
      <c r="P561" s="278">
        <f>IF(+(IF(D561&lt;U561,0,IF(D561&gt;V561,0,1)))+(IF(G561&lt;W561,0,IF(G561&gt;X561,0,1)))+(IF(I561&lt;Y561,0,IF(I561&gt;Z561,0,1)))+(IF(K561&lt;AA561,0,IF(K561&gt;AB561,0,1)))+(IF(M561&lt;AC561,0,IF(M561&gt;AD561,0,1)))=5,1,0)</f>
        <v>0</v>
      </c>
      <c r="T561" s="25" t="str">
        <f t="shared" si="345"/>
        <v>CARIB8</v>
      </c>
      <c r="U561" s="25">
        <f t="shared" si="350"/>
        <v>0</v>
      </c>
      <c r="V561" s="25">
        <f t="shared" si="351"/>
        <v>1080</v>
      </c>
      <c r="W561" s="45">
        <f t="shared" si="332"/>
        <v>395.63636363636357</v>
      </c>
      <c r="X561" s="45">
        <f t="shared" si="333"/>
        <v>478.72</v>
      </c>
      <c r="Y561" s="25">
        <f t="shared" si="352"/>
        <v>1.7</v>
      </c>
      <c r="Z561" s="25">
        <f t="shared" si="353"/>
        <v>2.5</v>
      </c>
      <c r="AA561" s="25">
        <f t="shared" si="354"/>
        <v>0</v>
      </c>
      <c r="AB561" s="25">
        <f t="shared" si="355"/>
        <v>5</v>
      </c>
      <c r="AC561" s="25">
        <f t="shared" si="356"/>
        <v>1</v>
      </c>
      <c r="AD561" s="25">
        <f t="shared" si="357"/>
        <v>8</v>
      </c>
      <c r="AE561" s="1"/>
    </row>
    <row r="562" spans="1:31" hidden="1" x14ac:dyDescent="0.25">
      <c r="A562" s="338">
        <v>45990</v>
      </c>
      <c r="B562" s="339" t="s">
        <v>439</v>
      </c>
      <c r="C562" s="339" t="s">
        <v>69</v>
      </c>
      <c r="D562" s="340">
        <v>190</v>
      </c>
      <c r="E562" s="389">
        <f t="shared" si="346"/>
        <v>1</v>
      </c>
      <c r="F562" s="342">
        <v>81.599999999999994</v>
      </c>
      <c r="G562" s="345">
        <v>85</v>
      </c>
      <c r="H562" s="390">
        <f t="shared" si="347"/>
        <v>1</v>
      </c>
      <c r="I562" s="130"/>
      <c r="J562" s="48"/>
      <c r="K562" s="346"/>
      <c r="L562" s="48"/>
      <c r="M562" s="85">
        <v>8</v>
      </c>
      <c r="N562" s="47">
        <f t="shared" si="349"/>
        <v>1</v>
      </c>
      <c r="O562" s="90"/>
      <c r="P562" s="332">
        <v>1</v>
      </c>
      <c r="T562" s="25" t="str">
        <f t="shared" si="345"/>
        <v>CARIB2</v>
      </c>
      <c r="U562" s="25">
        <f t="shared" si="350"/>
        <v>0</v>
      </c>
      <c r="V562" s="25">
        <f t="shared" si="351"/>
        <v>1080</v>
      </c>
      <c r="W562" s="45">
        <f t="shared" si="332"/>
        <v>74.181818181818173</v>
      </c>
      <c r="X562" s="45">
        <f t="shared" si="333"/>
        <v>89.76</v>
      </c>
      <c r="Y562" s="25">
        <f t="shared" si="352"/>
        <v>1.7</v>
      </c>
      <c r="Z562" s="25">
        <f t="shared" si="353"/>
        <v>2.5</v>
      </c>
      <c r="AA562" s="25">
        <f t="shared" si="354"/>
        <v>0</v>
      </c>
      <c r="AB562" s="25">
        <f t="shared" si="355"/>
        <v>5</v>
      </c>
      <c r="AC562" s="25">
        <f t="shared" si="356"/>
        <v>1</v>
      </c>
      <c r="AD562" s="25">
        <f t="shared" si="357"/>
        <v>8</v>
      </c>
      <c r="AE562" s="1"/>
    </row>
    <row r="563" spans="1:31" hidden="1" x14ac:dyDescent="0.25">
      <c r="A563" s="338">
        <v>45990</v>
      </c>
      <c r="B563" s="339" t="s">
        <v>448</v>
      </c>
      <c r="C563" s="339" t="s">
        <v>71</v>
      </c>
      <c r="D563" s="340">
        <v>474</v>
      </c>
      <c r="E563" s="389">
        <f t="shared" si="346"/>
        <v>1</v>
      </c>
      <c r="F563" s="342">
        <v>163.19999999999999</v>
      </c>
      <c r="G563" s="345">
        <v>167</v>
      </c>
      <c r="H563" s="390">
        <f t="shared" si="347"/>
        <v>1</v>
      </c>
      <c r="I563" s="130"/>
      <c r="J563" s="48"/>
      <c r="K563" s="346"/>
      <c r="L563" s="48"/>
      <c r="M563" s="85">
        <v>10</v>
      </c>
      <c r="N563" s="47">
        <f t="shared" si="349"/>
        <v>0</v>
      </c>
      <c r="O563" s="90"/>
      <c r="P563" s="278">
        <f>IF(+(IF(D563&lt;U563,0,IF(D563&gt;V563,0,1)))+(IF(G563&lt;W563,0,IF(G563&gt;X563,0,1)))+(IF(I563&lt;Y563,0,IF(I563&gt;Z563,0,1)))+(IF(K563&lt;AA563,0,IF(K563&gt;AB563,0,1)))+(IF(M563&lt;AC563,0,IF(M563&gt;AD563,0,1)))=5,1,0)</f>
        <v>0</v>
      </c>
      <c r="T563" s="25" t="str">
        <f t="shared" si="345"/>
        <v>CARIB4</v>
      </c>
      <c r="U563" s="25">
        <f t="shared" si="350"/>
        <v>0</v>
      </c>
      <c r="V563" s="25">
        <f t="shared" si="351"/>
        <v>1080</v>
      </c>
      <c r="W563" s="45">
        <f t="shared" si="332"/>
        <v>148.36363636363635</v>
      </c>
      <c r="X563" s="45">
        <f t="shared" si="333"/>
        <v>179.52</v>
      </c>
      <c r="Y563" s="25">
        <f t="shared" si="352"/>
        <v>1.7</v>
      </c>
      <c r="Z563" s="25">
        <f t="shared" si="353"/>
        <v>2.5</v>
      </c>
      <c r="AA563" s="25">
        <f t="shared" si="354"/>
        <v>0</v>
      </c>
      <c r="AB563" s="25">
        <f t="shared" si="355"/>
        <v>5</v>
      </c>
      <c r="AC563" s="25">
        <f t="shared" si="356"/>
        <v>1</v>
      </c>
      <c r="AD563" s="25">
        <f t="shared" si="357"/>
        <v>8</v>
      </c>
      <c r="AE563" s="1"/>
    </row>
    <row r="564" spans="1:31" hidden="1" x14ac:dyDescent="0.25">
      <c r="A564" s="35">
        <v>45995</v>
      </c>
      <c r="B564" s="34" t="s">
        <v>482</v>
      </c>
      <c r="C564" s="34" t="s">
        <v>83</v>
      </c>
      <c r="D564" s="20">
        <v>1213</v>
      </c>
      <c r="E564" s="107">
        <f t="shared" si="346"/>
        <v>0</v>
      </c>
      <c r="F564" s="91">
        <v>365.6</v>
      </c>
      <c r="G564" s="68">
        <v>366</v>
      </c>
      <c r="H564" s="73">
        <f t="shared" si="347"/>
        <v>1</v>
      </c>
      <c r="I564" s="84">
        <v>1.66</v>
      </c>
      <c r="J564" s="48">
        <f t="shared" ref="J564:J576" si="359">IF(+(IF(I564&lt;Y564,0,IF(I564&gt;Z564,0,1)))=1,1,0)</f>
        <v>0</v>
      </c>
      <c r="K564" s="94">
        <v>0</v>
      </c>
      <c r="L564" s="48">
        <f>IF(+(IF(K564&lt;AA564,0,IF(K564&gt;AB564,0,1)))=1,1,0)</f>
        <v>1</v>
      </c>
      <c r="M564" s="85">
        <v>6</v>
      </c>
      <c r="N564" s="47">
        <f t="shared" si="349"/>
        <v>1</v>
      </c>
      <c r="O564" s="90"/>
      <c r="P564" s="278">
        <f>IF(+(IF(D564&lt;U564,0,IF(D564&gt;V564,0,1)))+(IF(G564&lt;W564,0,IF(G564&gt;X564,0,1)))+(IF(I564&lt;Y564,0,IF(I564&gt;Z564,0,1)))+(IF(K564&lt;AA564,0,IF(K564&gt;AB564,0,1)))+(IF(M564&lt;AC564,0,IF(M564&gt;AD564,0,1)))=5,1,0)</f>
        <v>0</v>
      </c>
      <c r="T564" s="25" t="str">
        <f t="shared" si="345"/>
        <v>STAG8</v>
      </c>
      <c r="U564" s="25">
        <f t="shared" si="350"/>
        <v>0</v>
      </c>
      <c r="V564" s="25">
        <f t="shared" si="351"/>
        <v>1080</v>
      </c>
      <c r="W564" s="45">
        <f t="shared" si="332"/>
        <v>332.36363636363637</v>
      </c>
      <c r="X564" s="45">
        <f t="shared" si="333"/>
        <v>402.16000000000008</v>
      </c>
      <c r="Y564" s="25">
        <f t="shared" si="352"/>
        <v>1.8</v>
      </c>
      <c r="Z564" s="25">
        <f t="shared" si="353"/>
        <v>2.7</v>
      </c>
      <c r="AA564" s="25">
        <f t="shared" si="354"/>
        <v>0</v>
      </c>
      <c r="AB564" s="25">
        <f t="shared" si="355"/>
        <v>5</v>
      </c>
      <c r="AC564" s="25">
        <f t="shared" si="356"/>
        <v>1</v>
      </c>
      <c r="AD564" s="25">
        <f t="shared" si="357"/>
        <v>11</v>
      </c>
      <c r="AE564" s="1"/>
    </row>
    <row r="565" spans="1:31" hidden="1" x14ac:dyDescent="0.25">
      <c r="A565" s="35">
        <v>45995</v>
      </c>
      <c r="B565" s="34" t="s">
        <v>447</v>
      </c>
      <c r="C565" s="34" t="s">
        <v>77</v>
      </c>
      <c r="D565" s="20">
        <v>178</v>
      </c>
      <c r="E565" s="107">
        <f t="shared" si="346"/>
        <v>1</v>
      </c>
      <c r="F565" s="91">
        <v>91.4</v>
      </c>
      <c r="G565" s="68">
        <v>92</v>
      </c>
      <c r="H565" s="73">
        <f t="shared" si="347"/>
        <v>1</v>
      </c>
      <c r="I565" s="84">
        <v>1.49</v>
      </c>
      <c r="J565" s="48">
        <f t="shared" si="359"/>
        <v>0</v>
      </c>
      <c r="K565" s="94">
        <v>2.4</v>
      </c>
      <c r="L565" s="48">
        <f>IF(+(IF(K565&lt;AA565,0,IF(K565&gt;AB565,0,1)))=1,1,0)</f>
        <v>1</v>
      </c>
      <c r="M565" s="85">
        <v>8</v>
      </c>
      <c r="N565" s="47">
        <f t="shared" si="349"/>
        <v>1</v>
      </c>
      <c r="O565" s="90"/>
      <c r="P565" s="278">
        <f>IF(+(IF(D565&lt;U565,0,IF(D565&gt;V565,0,1)))+(IF(G565&lt;W565,0,IF(G565&gt;X565,0,1)))+(IF(I565&lt;Y565,0,IF(I565&gt;Z565,0,1)))+(IF(K565&lt;AA565,0,IF(K565&gt;AB565,0,1)))+(IF(M565&lt;AC565,0,IF(M565&gt;AD565,0,1)))=5,1,0)</f>
        <v>0</v>
      </c>
      <c r="T565" s="25" t="str">
        <f t="shared" si="345"/>
        <v>STAG2</v>
      </c>
      <c r="U565" s="25">
        <f t="shared" si="350"/>
        <v>0</v>
      </c>
      <c r="V565" s="25">
        <f t="shared" si="351"/>
        <v>1080</v>
      </c>
      <c r="W565" s="45">
        <f t="shared" si="332"/>
        <v>83.090909090909093</v>
      </c>
      <c r="X565" s="45">
        <f t="shared" si="333"/>
        <v>100.54000000000002</v>
      </c>
      <c r="Y565" s="25">
        <f t="shared" si="352"/>
        <v>1.8</v>
      </c>
      <c r="Z565" s="25">
        <f t="shared" si="353"/>
        <v>2.7</v>
      </c>
      <c r="AA565" s="25">
        <f t="shared" si="354"/>
        <v>0</v>
      </c>
      <c r="AB565" s="25">
        <f t="shared" si="355"/>
        <v>5</v>
      </c>
      <c r="AC565" s="25">
        <f t="shared" si="356"/>
        <v>1</v>
      </c>
      <c r="AD565" s="25">
        <f t="shared" si="357"/>
        <v>11</v>
      </c>
      <c r="AE565" s="1"/>
    </row>
    <row r="566" spans="1:31" hidden="1" x14ac:dyDescent="0.25">
      <c r="A566" s="35">
        <v>45997</v>
      </c>
      <c r="B566" s="34" t="s">
        <v>445</v>
      </c>
      <c r="C566" s="34" t="s">
        <v>69</v>
      </c>
      <c r="D566" s="20">
        <f>60+58</f>
        <v>118</v>
      </c>
      <c r="E566" s="107">
        <f t="shared" si="346"/>
        <v>1</v>
      </c>
      <c r="F566" s="91" t="s">
        <v>446</v>
      </c>
      <c r="G566" s="68"/>
      <c r="H566" s="73"/>
      <c r="I566" s="84">
        <v>2.2999999999999998</v>
      </c>
      <c r="J566" s="48">
        <f t="shared" si="359"/>
        <v>1</v>
      </c>
      <c r="K566" s="94" t="s">
        <v>446</v>
      </c>
      <c r="L566" s="48"/>
      <c r="M566" s="85">
        <v>9</v>
      </c>
      <c r="N566" s="47">
        <f t="shared" si="349"/>
        <v>0</v>
      </c>
      <c r="O566" s="90"/>
      <c r="P566" s="278"/>
      <c r="T566" s="25" t="str">
        <f t="shared" si="345"/>
        <v>CARIB2</v>
      </c>
      <c r="U566" s="25">
        <f t="shared" si="350"/>
        <v>0</v>
      </c>
      <c r="V566" s="25">
        <f t="shared" si="351"/>
        <v>1080</v>
      </c>
      <c r="W566" s="45" t="e">
        <f t="shared" si="332"/>
        <v>#VALUE!</v>
      </c>
      <c r="X566" s="45" t="e">
        <f t="shared" si="333"/>
        <v>#VALUE!</v>
      </c>
      <c r="Y566" s="25">
        <f t="shared" si="352"/>
        <v>1.7</v>
      </c>
      <c r="Z566" s="25">
        <f t="shared" si="353"/>
        <v>2.5</v>
      </c>
      <c r="AA566" s="25">
        <f t="shared" si="354"/>
        <v>0</v>
      </c>
      <c r="AB566" s="25">
        <f t="shared" si="355"/>
        <v>5</v>
      </c>
      <c r="AC566" s="25">
        <f t="shared" si="356"/>
        <v>1</v>
      </c>
      <c r="AD566" s="25">
        <f t="shared" si="357"/>
        <v>8</v>
      </c>
      <c r="AE566" s="1"/>
    </row>
    <row r="567" spans="1:31" hidden="1" x14ac:dyDescent="0.25">
      <c r="A567" s="35">
        <v>45997</v>
      </c>
      <c r="B567" s="34" t="s">
        <v>451</v>
      </c>
      <c r="C567" s="34" t="s">
        <v>83</v>
      </c>
      <c r="D567" s="20">
        <v>1134</v>
      </c>
      <c r="E567" s="107">
        <f t="shared" si="346"/>
        <v>0</v>
      </c>
      <c r="F567" s="91">
        <v>365.6</v>
      </c>
      <c r="G567" s="68">
        <v>366</v>
      </c>
      <c r="H567" s="73">
        <f t="shared" ref="H567:H580" si="360">IF(+(IF(G567&lt;W567,0,IF(G567&gt;X567,0,1)))=1,1,0)</f>
        <v>1</v>
      </c>
      <c r="I567" s="84">
        <v>2.31</v>
      </c>
      <c r="J567" s="48">
        <f t="shared" si="359"/>
        <v>1</v>
      </c>
      <c r="K567" s="94">
        <v>2.4</v>
      </c>
      <c r="L567" s="48">
        <f t="shared" ref="L567:L574" si="361">IF(+(IF(K567&lt;AA567,0,IF(K567&gt;AB567,0,1)))=1,1,0)</f>
        <v>1</v>
      </c>
      <c r="M567" s="85">
        <v>10</v>
      </c>
      <c r="N567" s="47">
        <f t="shared" si="349"/>
        <v>1</v>
      </c>
      <c r="O567" s="90"/>
      <c r="P567" s="278">
        <f t="shared" ref="P567:P574" si="362">IF(+(IF(D567&lt;U567,0,IF(D567&gt;V567,0,1)))+(IF(G567&lt;W567,0,IF(G567&gt;X567,0,1)))+(IF(I567&lt;Y567,0,IF(I567&gt;Z567,0,1)))+(IF(K567&lt;AA567,0,IF(K567&gt;AB567,0,1)))+(IF(M567&lt;AC567,0,IF(M567&gt;AD567,0,1)))=5,1,0)</f>
        <v>0</v>
      </c>
      <c r="T567" s="25" t="str">
        <f t="shared" si="345"/>
        <v>STAG8</v>
      </c>
      <c r="U567" s="25">
        <f t="shared" si="350"/>
        <v>0</v>
      </c>
      <c r="V567" s="25">
        <f t="shared" si="351"/>
        <v>1080</v>
      </c>
      <c r="W567" s="45">
        <f t="shared" si="332"/>
        <v>332.36363636363637</v>
      </c>
      <c r="X567" s="45">
        <f t="shared" si="333"/>
        <v>402.16000000000008</v>
      </c>
      <c r="Y567" s="25">
        <f t="shared" si="352"/>
        <v>1.8</v>
      </c>
      <c r="Z567" s="25">
        <f t="shared" si="353"/>
        <v>2.7</v>
      </c>
      <c r="AA567" s="25">
        <f t="shared" si="354"/>
        <v>0</v>
      </c>
      <c r="AB567" s="25">
        <f t="shared" si="355"/>
        <v>5</v>
      </c>
      <c r="AC567" s="25">
        <f t="shared" si="356"/>
        <v>1</v>
      </c>
      <c r="AD567" s="25">
        <f t="shared" si="357"/>
        <v>11</v>
      </c>
      <c r="AE567" s="1"/>
    </row>
    <row r="568" spans="1:31" hidden="1" x14ac:dyDescent="0.25">
      <c r="A568" s="35">
        <v>45999</v>
      </c>
      <c r="B568" s="34" t="s">
        <v>453</v>
      </c>
      <c r="C568" s="34" t="s">
        <v>95</v>
      </c>
      <c r="D568" s="20">
        <v>648</v>
      </c>
      <c r="E568" s="107">
        <f t="shared" si="346"/>
        <v>1</v>
      </c>
      <c r="F568" s="91">
        <v>230.4</v>
      </c>
      <c r="G568" s="68">
        <v>235</v>
      </c>
      <c r="H568" s="73">
        <f t="shared" si="360"/>
        <v>1</v>
      </c>
      <c r="I568" s="84">
        <v>3.58</v>
      </c>
      <c r="J568" s="48">
        <f t="shared" si="359"/>
        <v>1</v>
      </c>
      <c r="K568" s="94">
        <v>1.6</v>
      </c>
      <c r="L568" s="48">
        <f t="shared" si="361"/>
        <v>1</v>
      </c>
      <c r="M568" s="85">
        <v>5</v>
      </c>
      <c r="N568" s="47">
        <f t="shared" si="349"/>
        <v>1</v>
      </c>
      <c r="O568" s="90"/>
      <c r="P568" s="278">
        <f t="shared" si="362"/>
        <v>1</v>
      </c>
      <c r="T568" s="25" t="str">
        <f t="shared" si="345"/>
        <v>GUINNESS4</v>
      </c>
      <c r="U568" s="25">
        <f t="shared" si="350"/>
        <v>0</v>
      </c>
      <c r="V568" s="25">
        <f t="shared" si="351"/>
        <v>1080</v>
      </c>
      <c r="W568" s="45">
        <f t="shared" si="332"/>
        <v>209.45454545454544</v>
      </c>
      <c r="X568" s="45">
        <f t="shared" si="333"/>
        <v>253.44000000000003</v>
      </c>
      <c r="Y568" s="25">
        <f t="shared" si="352"/>
        <v>3</v>
      </c>
      <c r="Z568" s="25">
        <f t="shared" si="353"/>
        <v>5</v>
      </c>
      <c r="AA568" s="25">
        <f t="shared" si="354"/>
        <v>0</v>
      </c>
      <c r="AB568" s="25">
        <f t="shared" si="355"/>
        <v>5</v>
      </c>
      <c r="AC568" s="25">
        <f t="shared" si="356"/>
        <v>1</v>
      </c>
      <c r="AD568" s="25">
        <f t="shared" si="357"/>
        <v>6</v>
      </c>
      <c r="AE568" s="1"/>
    </row>
    <row r="569" spans="1:31" hidden="1" x14ac:dyDescent="0.25">
      <c r="A569" s="35">
        <v>45999</v>
      </c>
      <c r="B569" s="34" t="s">
        <v>440</v>
      </c>
      <c r="C569" s="34" t="s">
        <v>95</v>
      </c>
      <c r="D569" s="20">
        <v>513</v>
      </c>
      <c r="E569" s="107">
        <f t="shared" si="346"/>
        <v>1</v>
      </c>
      <c r="F569" s="91">
        <v>230.4</v>
      </c>
      <c r="G569" s="68">
        <v>236</v>
      </c>
      <c r="H569" s="73">
        <f t="shared" si="360"/>
        <v>1</v>
      </c>
      <c r="I569" s="84">
        <v>4.72</v>
      </c>
      <c r="J569" s="48">
        <f t="shared" si="359"/>
        <v>1</v>
      </c>
      <c r="K569" s="94">
        <v>1.6</v>
      </c>
      <c r="L569" s="48">
        <f t="shared" si="361"/>
        <v>1</v>
      </c>
      <c r="M569" s="85">
        <v>4</v>
      </c>
      <c r="N569" s="47">
        <f t="shared" si="349"/>
        <v>1</v>
      </c>
      <c r="O569" s="90"/>
      <c r="P569" s="278">
        <f t="shared" si="362"/>
        <v>1</v>
      </c>
      <c r="T569" s="25" t="str">
        <f t="shared" si="345"/>
        <v>GUINNESS4</v>
      </c>
      <c r="U569" s="25">
        <f t="shared" si="350"/>
        <v>0</v>
      </c>
      <c r="V569" s="25">
        <f t="shared" si="351"/>
        <v>1080</v>
      </c>
      <c r="W569" s="45">
        <f t="shared" si="332"/>
        <v>209.45454545454544</v>
      </c>
      <c r="X569" s="45">
        <f t="shared" si="333"/>
        <v>253.44000000000003</v>
      </c>
      <c r="Y569" s="25">
        <f t="shared" si="352"/>
        <v>3</v>
      </c>
      <c r="Z569" s="25">
        <f t="shared" si="353"/>
        <v>5</v>
      </c>
      <c r="AA569" s="25">
        <f t="shared" si="354"/>
        <v>0</v>
      </c>
      <c r="AB569" s="25">
        <f t="shared" si="355"/>
        <v>5</v>
      </c>
      <c r="AC569" s="25">
        <f t="shared" si="356"/>
        <v>1</v>
      </c>
      <c r="AD569" s="25">
        <f t="shared" si="357"/>
        <v>6</v>
      </c>
      <c r="AE569" s="1"/>
    </row>
    <row r="570" spans="1:31" hidden="1" x14ac:dyDescent="0.25">
      <c r="A570" s="35">
        <v>46001</v>
      </c>
      <c r="B570" s="34" t="s">
        <v>443</v>
      </c>
      <c r="C570" s="34" t="s">
        <v>75</v>
      </c>
      <c r="D570" s="20">
        <v>1097</v>
      </c>
      <c r="E570" s="107">
        <f t="shared" si="346"/>
        <v>0</v>
      </c>
      <c r="F570" s="91">
        <v>480.8</v>
      </c>
      <c r="G570" s="68">
        <v>481</v>
      </c>
      <c r="H570" s="73">
        <f t="shared" si="360"/>
        <v>1</v>
      </c>
      <c r="I570" s="84">
        <v>1.95</v>
      </c>
      <c r="J570" s="48">
        <f t="shared" si="359"/>
        <v>1</v>
      </c>
      <c r="K570" s="94">
        <v>1.4</v>
      </c>
      <c r="L570" s="48">
        <f t="shared" si="361"/>
        <v>1</v>
      </c>
      <c r="M570" s="85">
        <v>7</v>
      </c>
      <c r="N570" s="47">
        <f t="shared" ref="N570:N572" si="363">IF(+(IF(M570&lt;AC570,0,IF(M570&gt;AD570,0,1)))=1,1,0)</f>
        <v>1</v>
      </c>
      <c r="O570" s="90"/>
      <c r="P570" s="278">
        <f t="shared" si="362"/>
        <v>0</v>
      </c>
      <c r="T570" s="25" t="str">
        <f t="shared" si="345"/>
        <v>CARIB8</v>
      </c>
      <c r="U570" s="25">
        <f t="shared" si="350"/>
        <v>0</v>
      </c>
      <c r="V570" s="25">
        <f t="shared" si="351"/>
        <v>1080</v>
      </c>
      <c r="W570" s="45">
        <f t="shared" si="332"/>
        <v>437.09090909090907</v>
      </c>
      <c r="X570" s="45">
        <f t="shared" si="333"/>
        <v>528.88000000000011</v>
      </c>
      <c r="Y570" s="25">
        <f t="shared" si="352"/>
        <v>1.7</v>
      </c>
      <c r="Z570" s="25">
        <f t="shared" si="353"/>
        <v>2.5</v>
      </c>
      <c r="AA570" s="25">
        <f t="shared" si="354"/>
        <v>0</v>
      </c>
      <c r="AB570" s="25">
        <f t="shared" si="355"/>
        <v>5</v>
      </c>
      <c r="AC570" s="25">
        <f t="shared" si="356"/>
        <v>1</v>
      </c>
      <c r="AD570" s="25">
        <f t="shared" si="357"/>
        <v>8</v>
      </c>
      <c r="AE570" s="1"/>
    </row>
    <row r="571" spans="1:31" hidden="1" x14ac:dyDescent="0.25">
      <c r="A571" s="35">
        <v>46001</v>
      </c>
      <c r="B571" s="34" t="s">
        <v>441</v>
      </c>
      <c r="C571" s="34" t="s">
        <v>79</v>
      </c>
      <c r="D571" s="20">
        <v>426</v>
      </c>
      <c r="E571" s="107">
        <f t="shared" si="346"/>
        <v>1</v>
      </c>
      <c r="F571" s="91">
        <v>190.4</v>
      </c>
      <c r="G571" s="68">
        <v>194</v>
      </c>
      <c r="H571" s="73">
        <f t="shared" si="360"/>
        <v>1</v>
      </c>
      <c r="I571" s="84">
        <v>2.7</v>
      </c>
      <c r="J571" s="48">
        <f t="shared" si="359"/>
        <v>1</v>
      </c>
      <c r="K571" s="94">
        <v>2.2000000000000002</v>
      </c>
      <c r="L571" s="48">
        <f t="shared" si="361"/>
        <v>1</v>
      </c>
      <c r="M571" s="85">
        <v>11</v>
      </c>
      <c r="N571" s="47">
        <f t="shared" si="363"/>
        <v>1</v>
      </c>
      <c r="O571" s="90"/>
      <c r="P571" s="278">
        <f t="shared" si="362"/>
        <v>1</v>
      </c>
      <c r="T571" s="25" t="str">
        <f t="shared" si="345"/>
        <v>STAG4</v>
      </c>
      <c r="U571" s="25">
        <f t="shared" si="350"/>
        <v>0</v>
      </c>
      <c r="V571" s="25">
        <f t="shared" si="351"/>
        <v>1080</v>
      </c>
      <c r="W571" s="45">
        <f t="shared" ref="W571:W592" si="364">$F571/1.1</f>
        <v>173.09090909090909</v>
      </c>
      <c r="X571" s="45">
        <f t="shared" ref="X571:X592" si="365">$F571*1.1</f>
        <v>209.44000000000003</v>
      </c>
      <c r="Y571" s="25">
        <f t="shared" si="352"/>
        <v>1.8</v>
      </c>
      <c r="Z571" s="25">
        <f t="shared" si="353"/>
        <v>2.7</v>
      </c>
      <c r="AA571" s="25">
        <f t="shared" si="354"/>
        <v>0</v>
      </c>
      <c r="AB571" s="25">
        <f t="shared" si="355"/>
        <v>5</v>
      </c>
      <c r="AC571" s="25">
        <f t="shared" si="356"/>
        <v>1</v>
      </c>
      <c r="AD571" s="25">
        <f t="shared" si="357"/>
        <v>11</v>
      </c>
      <c r="AE571" s="1"/>
    </row>
    <row r="572" spans="1:31" hidden="1" x14ac:dyDescent="0.25">
      <c r="A572" s="35">
        <v>46002</v>
      </c>
      <c r="B572" s="34" t="s">
        <v>450</v>
      </c>
      <c r="C572" s="34" t="s">
        <v>79</v>
      </c>
      <c r="D572" s="20">
        <v>444</v>
      </c>
      <c r="E572" s="107">
        <f t="shared" si="346"/>
        <v>1</v>
      </c>
      <c r="F572" s="91">
        <v>190.4</v>
      </c>
      <c r="G572" s="68">
        <v>192</v>
      </c>
      <c r="H572" s="73">
        <f t="shared" si="360"/>
        <v>1</v>
      </c>
      <c r="I572" s="84">
        <v>2.7</v>
      </c>
      <c r="J572" s="48">
        <f t="shared" si="359"/>
        <v>1</v>
      </c>
      <c r="K572" s="94">
        <v>2.2000000000000002</v>
      </c>
      <c r="L572" s="48">
        <f t="shared" si="361"/>
        <v>1</v>
      </c>
      <c r="M572" s="85">
        <v>10</v>
      </c>
      <c r="N572" s="47">
        <f t="shared" si="363"/>
        <v>1</v>
      </c>
      <c r="O572" s="90"/>
      <c r="P572" s="278">
        <f t="shared" si="362"/>
        <v>1</v>
      </c>
      <c r="T572" s="25" t="str">
        <f t="shared" si="345"/>
        <v>STAG4</v>
      </c>
      <c r="U572" s="25">
        <f t="shared" si="350"/>
        <v>0</v>
      </c>
      <c r="V572" s="25">
        <f t="shared" si="351"/>
        <v>1080</v>
      </c>
      <c r="W572" s="45">
        <f t="shared" si="364"/>
        <v>173.09090909090909</v>
      </c>
      <c r="X572" s="45">
        <f t="shared" si="365"/>
        <v>209.44000000000003</v>
      </c>
      <c r="Y572" s="25">
        <f t="shared" si="352"/>
        <v>1.8</v>
      </c>
      <c r="Z572" s="25">
        <f t="shared" si="353"/>
        <v>2.7</v>
      </c>
      <c r="AA572" s="25">
        <f t="shared" si="354"/>
        <v>0</v>
      </c>
      <c r="AB572" s="25">
        <f t="shared" si="355"/>
        <v>5</v>
      </c>
      <c r="AC572" s="25">
        <f t="shared" si="356"/>
        <v>1</v>
      </c>
      <c r="AD572" s="25">
        <f t="shared" si="357"/>
        <v>11</v>
      </c>
      <c r="AE572" s="1"/>
    </row>
    <row r="573" spans="1:31" hidden="1" x14ac:dyDescent="0.25">
      <c r="A573" s="35">
        <v>46006</v>
      </c>
      <c r="B573" s="34" t="s">
        <v>440</v>
      </c>
      <c r="C573" s="34" t="s">
        <v>71</v>
      </c>
      <c r="D573" s="20">
        <v>482</v>
      </c>
      <c r="E573" s="107">
        <f t="shared" si="346"/>
        <v>1</v>
      </c>
      <c r="F573" s="91">
        <v>190.4</v>
      </c>
      <c r="G573" s="68">
        <v>191</v>
      </c>
      <c r="H573" s="73">
        <f t="shared" si="360"/>
        <v>1</v>
      </c>
      <c r="I573" s="84">
        <v>2.23</v>
      </c>
      <c r="J573" s="48">
        <f t="shared" si="359"/>
        <v>1</v>
      </c>
      <c r="K573" s="94">
        <v>0</v>
      </c>
      <c r="L573" s="48">
        <f t="shared" si="361"/>
        <v>1</v>
      </c>
      <c r="M573" s="85">
        <v>9</v>
      </c>
      <c r="N573" s="47">
        <f t="shared" ref="N573:N576" si="366">IF(+(IF(M573&lt;AC573,0,IF(M573&gt;AD573,0,1)))=1,1,0)</f>
        <v>0</v>
      </c>
      <c r="O573" s="90"/>
      <c r="P573" s="278">
        <f t="shared" si="362"/>
        <v>0</v>
      </c>
      <c r="T573" s="25" t="str">
        <f t="shared" si="345"/>
        <v>CARIB4</v>
      </c>
      <c r="U573" s="25">
        <f t="shared" si="350"/>
        <v>0</v>
      </c>
      <c r="V573" s="25">
        <f t="shared" si="351"/>
        <v>1080</v>
      </c>
      <c r="W573" s="45">
        <f t="shared" si="364"/>
        <v>173.09090909090909</v>
      </c>
      <c r="X573" s="45">
        <f t="shared" si="365"/>
        <v>209.44000000000003</v>
      </c>
      <c r="Y573" s="25">
        <f t="shared" si="352"/>
        <v>1.7</v>
      </c>
      <c r="Z573" s="25">
        <f t="shared" si="353"/>
        <v>2.5</v>
      </c>
      <c r="AA573" s="25">
        <f t="shared" si="354"/>
        <v>0</v>
      </c>
      <c r="AB573" s="25">
        <f t="shared" si="355"/>
        <v>5</v>
      </c>
      <c r="AC573" s="25">
        <f t="shared" si="356"/>
        <v>1</v>
      </c>
      <c r="AD573" s="25">
        <f t="shared" si="357"/>
        <v>8</v>
      </c>
      <c r="AE573" s="1"/>
    </row>
    <row r="574" spans="1:31" hidden="1" x14ac:dyDescent="0.25">
      <c r="A574" s="35">
        <v>46007</v>
      </c>
      <c r="B574" s="34" t="s">
        <v>438</v>
      </c>
      <c r="C574" s="34" t="s">
        <v>75</v>
      </c>
      <c r="D574" s="20">
        <v>1148</v>
      </c>
      <c r="E574" s="107">
        <f t="shared" si="346"/>
        <v>0</v>
      </c>
      <c r="F574" s="91">
        <v>400</v>
      </c>
      <c r="G574" s="68">
        <v>406</v>
      </c>
      <c r="H574" s="73">
        <f t="shared" si="360"/>
        <v>1</v>
      </c>
      <c r="I574" s="84">
        <v>1.8</v>
      </c>
      <c r="J574" s="48">
        <f t="shared" si="359"/>
        <v>1</v>
      </c>
      <c r="K574" s="94">
        <v>1.6</v>
      </c>
      <c r="L574" s="48">
        <f t="shared" si="361"/>
        <v>1</v>
      </c>
      <c r="M574" s="85">
        <v>8</v>
      </c>
      <c r="N574" s="47">
        <f t="shared" si="366"/>
        <v>1</v>
      </c>
      <c r="O574" s="90"/>
      <c r="P574" s="278">
        <f t="shared" si="362"/>
        <v>0</v>
      </c>
      <c r="T574" s="25" t="str">
        <f t="shared" si="345"/>
        <v>CARIB8</v>
      </c>
      <c r="U574" s="25">
        <f t="shared" si="350"/>
        <v>0</v>
      </c>
      <c r="V574" s="25">
        <f t="shared" si="351"/>
        <v>1080</v>
      </c>
      <c r="W574" s="45">
        <f t="shared" si="364"/>
        <v>363.63636363636363</v>
      </c>
      <c r="X574" s="45">
        <f t="shared" si="365"/>
        <v>440.00000000000006</v>
      </c>
      <c r="Y574" s="25">
        <f t="shared" si="352"/>
        <v>1.7</v>
      </c>
      <c r="Z574" s="25">
        <f t="shared" si="353"/>
        <v>2.5</v>
      </c>
      <c r="AA574" s="25">
        <f t="shared" si="354"/>
        <v>0</v>
      </c>
      <c r="AB574" s="25">
        <f t="shared" si="355"/>
        <v>5</v>
      </c>
      <c r="AC574" s="25">
        <f t="shared" si="356"/>
        <v>1</v>
      </c>
      <c r="AD574" s="25">
        <f t="shared" si="357"/>
        <v>8</v>
      </c>
      <c r="AE574" s="1"/>
    </row>
    <row r="575" spans="1:31" hidden="1" x14ac:dyDescent="0.25">
      <c r="A575" s="35">
        <v>46007</v>
      </c>
      <c r="B575" s="34" t="s">
        <v>453</v>
      </c>
      <c r="C575" s="34" t="s">
        <v>79</v>
      </c>
      <c r="D575" s="20">
        <v>455</v>
      </c>
      <c r="E575" s="107">
        <f t="shared" si="346"/>
        <v>1</v>
      </c>
      <c r="F575" s="91">
        <v>182</v>
      </c>
      <c r="G575" s="68">
        <v>184</v>
      </c>
      <c r="H575" s="73">
        <f t="shared" si="360"/>
        <v>1</v>
      </c>
      <c r="I575" s="84">
        <v>2.1</v>
      </c>
      <c r="J575" s="48">
        <f t="shared" si="359"/>
        <v>1</v>
      </c>
      <c r="K575" s="346"/>
      <c r="L575" s="48"/>
      <c r="M575" s="85">
        <v>8</v>
      </c>
      <c r="N575" s="47">
        <f t="shared" si="366"/>
        <v>1</v>
      </c>
      <c r="O575" s="90"/>
      <c r="P575" s="332">
        <v>1</v>
      </c>
      <c r="T575" s="25" t="str">
        <f t="shared" si="345"/>
        <v>STAG4</v>
      </c>
      <c r="U575" s="25">
        <f t="shared" si="350"/>
        <v>0</v>
      </c>
      <c r="V575" s="25">
        <f t="shared" si="351"/>
        <v>1080</v>
      </c>
      <c r="W575" s="45">
        <f t="shared" si="364"/>
        <v>165.45454545454544</v>
      </c>
      <c r="X575" s="45">
        <f t="shared" si="365"/>
        <v>200.20000000000002</v>
      </c>
      <c r="Y575" s="25">
        <f t="shared" si="352"/>
        <v>1.8</v>
      </c>
      <c r="Z575" s="25">
        <f t="shared" si="353"/>
        <v>2.7</v>
      </c>
      <c r="AA575" s="25">
        <f t="shared" si="354"/>
        <v>0</v>
      </c>
      <c r="AB575" s="25">
        <f t="shared" si="355"/>
        <v>5</v>
      </c>
      <c r="AC575" s="25">
        <f t="shared" si="356"/>
        <v>1</v>
      </c>
      <c r="AD575" s="25">
        <f t="shared" si="357"/>
        <v>11</v>
      </c>
      <c r="AE575" s="1"/>
    </row>
    <row r="576" spans="1:31" hidden="1" x14ac:dyDescent="0.25">
      <c r="A576" s="35">
        <v>46008</v>
      </c>
      <c r="B576" s="34" t="s">
        <v>482</v>
      </c>
      <c r="C576" s="34" t="s">
        <v>83</v>
      </c>
      <c r="D576" s="20">
        <v>1011</v>
      </c>
      <c r="E576" s="107">
        <f t="shared" si="346"/>
        <v>1</v>
      </c>
      <c r="F576" s="91">
        <v>365.6</v>
      </c>
      <c r="G576" s="68">
        <v>367</v>
      </c>
      <c r="H576" s="73">
        <f t="shared" si="360"/>
        <v>1</v>
      </c>
      <c r="I576" s="84">
        <v>2.5449999999999999</v>
      </c>
      <c r="J576" s="48">
        <f t="shared" si="359"/>
        <v>1</v>
      </c>
      <c r="K576" s="94">
        <v>2.1</v>
      </c>
      <c r="L576" s="48">
        <f>IF(+(IF(K576&lt;AA576,0,IF(K576&gt;AB576,0,1)))=1,1,0)</f>
        <v>1</v>
      </c>
      <c r="M576" s="85">
        <v>7</v>
      </c>
      <c r="N576" s="47">
        <f t="shared" si="366"/>
        <v>1</v>
      </c>
      <c r="O576" s="90"/>
      <c r="P576" s="278">
        <f>IF(+(IF(D576&lt;U576,0,IF(D576&gt;V576,0,1)))+(IF(G576&lt;W576,0,IF(G576&gt;X576,0,1)))+(IF(I576&lt;Y576,0,IF(I576&gt;Z576,0,1)))+(IF(K576&lt;AA576,0,IF(K576&gt;AB576,0,1)))+(IF(M576&lt;AC576,0,IF(M576&gt;AD576,0,1)))=5,1,0)</f>
        <v>1</v>
      </c>
      <c r="T576" s="25" t="str">
        <f t="shared" si="345"/>
        <v>STAG8</v>
      </c>
      <c r="U576" s="25">
        <f t="shared" si="350"/>
        <v>0</v>
      </c>
      <c r="V576" s="25">
        <f t="shared" si="351"/>
        <v>1080</v>
      </c>
      <c r="W576" s="45">
        <f t="shared" si="364"/>
        <v>332.36363636363637</v>
      </c>
      <c r="X576" s="45">
        <f t="shared" si="365"/>
        <v>402.16000000000008</v>
      </c>
      <c r="Y576" s="25">
        <f t="shared" si="352"/>
        <v>1.8</v>
      </c>
      <c r="Z576" s="25">
        <f t="shared" si="353"/>
        <v>2.7</v>
      </c>
      <c r="AA576" s="25">
        <f t="shared" si="354"/>
        <v>0</v>
      </c>
      <c r="AB576" s="25">
        <f t="shared" si="355"/>
        <v>5</v>
      </c>
      <c r="AC576" s="25">
        <f t="shared" si="356"/>
        <v>1</v>
      </c>
      <c r="AD576" s="25">
        <f t="shared" si="357"/>
        <v>11</v>
      </c>
      <c r="AE576" s="1"/>
    </row>
    <row r="577" spans="1:31" hidden="1" x14ac:dyDescent="0.25">
      <c r="A577" s="35">
        <v>46015</v>
      </c>
      <c r="B577" s="34" t="s">
        <v>450</v>
      </c>
      <c r="C577" s="34" t="s">
        <v>70</v>
      </c>
      <c r="D577" s="20">
        <v>341</v>
      </c>
      <c r="E577" s="107">
        <f t="shared" si="346"/>
        <v>1</v>
      </c>
      <c r="F577" s="91">
        <v>131.69999999999999</v>
      </c>
      <c r="G577" s="68">
        <v>132</v>
      </c>
      <c r="H577" s="73">
        <f t="shared" si="360"/>
        <v>1</v>
      </c>
      <c r="I577" s="84"/>
      <c r="J577" s="48"/>
      <c r="K577" s="94">
        <v>1.2</v>
      </c>
      <c r="L577" s="48">
        <f>IF(+(IF(K577&lt;AA577,0,IF(K577&gt;AB577,0,1)))=1,1,0)</f>
        <v>1</v>
      </c>
      <c r="M577" s="85"/>
      <c r="N577" s="47"/>
      <c r="O577" s="90"/>
      <c r="P577" s="278"/>
      <c r="T577" s="25" t="str">
        <f t="shared" si="345"/>
        <v>CARIB3</v>
      </c>
      <c r="U577" s="25">
        <f t="shared" si="350"/>
        <v>0</v>
      </c>
      <c r="V577" s="25">
        <f t="shared" si="351"/>
        <v>1080</v>
      </c>
      <c r="W577" s="45">
        <f t="shared" si="364"/>
        <v>119.72727272727271</v>
      </c>
      <c r="X577" s="45">
        <f t="shared" si="365"/>
        <v>144.87</v>
      </c>
      <c r="Y577" s="25">
        <f t="shared" si="352"/>
        <v>1.7</v>
      </c>
      <c r="Z577" s="25">
        <f t="shared" si="353"/>
        <v>2.5</v>
      </c>
      <c r="AA577" s="25">
        <f t="shared" si="354"/>
        <v>0</v>
      </c>
      <c r="AB577" s="25">
        <f t="shared" si="355"/>
        <v>5</v>
      </c>
      <c r="AC577" s="25">
        <f t="shared" si="356"/>
        <v>1</v>
      </c>
      <c r="AD577" s="25">
        <f t="shared" si="357"/>
        <v>8</v>
      </c>
      <c r="AE577" s="1"/>
    </row>
    <row r="578" spans="1:31" hidden="1" x14ac:dyDescent="0.25">
      <c r="A578" s="35">
        <v>46020</v>
      </c>
      <c r="B578" s="34" t="s">
        <v>448</v>
      </c>
      <c r="C578" s="34" t="s">
        <v>71</v>
      </c>
      <c r="D578" s="20">
        <v>477</v>
      </c>
      <c r="E578" s="107">
        <f t="shared" si="346"/>
        <v>1</v>
      </c>
      <c r="F578" s="91">
        <v>182.2</v>
      </c>
      <c r="G578" s="68">
        <v>185</v>
      </c>
      <c r="H578" s="73">
        <f t="shared" si="360"/>
        <v>1</v>
      </c>
      <c r="I578" s="84"/>
      <c r="J578" s="48"/>
      <c r="K578" s="94">
        <v>1.2</v>
      </c>
      <c r="L578" s="48">
        <f>IF(+(IF(K578&lt;AA578,0,IF(K578&gt;AB578,0,1)))=1,1,0)</f>
        <v>1</v>
      </c>
      <c r="M578" s="85"/>
      <c r="N578" s="47"/>
      <c r="O578" s="90"/>
      <c r="P578" s="278"/>
      <c r="T578" s="25" t="str">
        <f t="shared" si="345"/>
        <v>CARIB4</v>
      </c>
      <c r="U578" s="25">
        <f t="shared" si="350"/>
        <v>0</v>
      </c>
      <c r="V578" s="25">
        <f t="shared" si="351"/>
        <v>1080</v>
      </c>
      <c r="W578" s="45">
        <f t="shared" si="364"/>
        <v>165.63636363636363</v>
      </c>
      <c r="X578" s="45">
        <f t="shared" si="365"/>
        <v>200.42000000000002</v>
      </c>
      <c r="Y578" s="25">
        <f t="shared" si="352"/>
        <v>1.7</v>
      </c>
      <c r="Z578" s="25">
        <f t="shared" si="353"/>
        <v>2.5</v>
      </c>
      <c r="AA578" s="25">
        <f t="shared" si="354"/>
        <v>0</v>
      </c>
      <c r="AB578" s="25">
        <f t="shared" si="355"/>
        <v>5</v>
      </c>
      <c r="AC578" s="25">
        <f t="shared" si="356"/>
        <v>1</v>
      </c>
      <c r="AD578" s="25">
        <f t="shared" si="357"/>
        <v>8</v>
      </c>
      <c r="AE578" s="1"/>
    </row>
    <row r="579" spans="1:31" hidden="1" x14ac:dyDescent="0.25">
      <c r="A579" s="35">
        <v>46021</v>
      </c>
      <c r="B579" s="34" t="s">
        <v>483</v>
      </c>
      <c r="C579" s="34" t="s">
        <v>75</v>
      </c>
      <c r="D579" s="20">
        <v>1084</v>
      </c>
      <c r="E579" s="107">
        <f t="shared" si="346"/>
        <v>0</v>
      </c>
      <c r="F579" s="91">
        <v>456.8</v>
      </c>
      <c r="G579" s="68">
        <v>456</v>
      </c>
      <c r="H579" s="73">
        <f t="shared" si="360"/>
        <v>1</v>
      </c>
      <c r="I579" s="84"/>
      <c r="J579" s="48"/>
      <c r="K579" s="94">
        <v>2.4</v>
      </c>
      <c r="L579" s="48">
        <f>IF(+(IF(K579&lt;AA579,0,IF(K579&gt;AB579,0,1)))=1,1,0)</f>
        <v>1</v>
      </c>
      <c r="M579" s="85"/>
      <c r="N579" s="47"/>
      <c r="O579" s="90"/>
      <c r="P579" s="278"/>
      <c r="T579" s="25" t="str">
        <f t="shared" si="345"/>
        <v>CARIB8</v>
      </c>
      <c r="U579" s="25">
        <f t="shared" si="350"/>
        <v>0</v>
      </c>
      <c r="V579" s="25">
        <f t="shared" si="351"/>
        <v>1080</v>
      </c>
      <c r="W579" s="45">
        <f t="shared" si="364"/>
        <v>415.27272727272725</v>
      </c>
      <c r="X579" s="45">
        <f t="shared" si="365"/>
        <v>502.48000000000008</v>
      </c>
      <c r="Y579" s="25">
        <f t="shared" si="352"/>
        <v>1.7</v>
      </c>
      <c r="Z579" s="25">
        <f t="shared" si="353"/>
        <v>2.5</v>
      </c>
      <c r="AA579" s="25">
        <f t="shared" si="354"/>
        <v>0</v>
      </c>
      <c r="AB579" s="25">
        <f t="shared" si="355"/>
        <v>5</v>
      </c>
      <c r="AC579" s="25">
        <f t="shared" si="356"/>
        <v>1</v>
      </c>
      <c r="AD579" s="25">
        <f t="shared" si="357"/>
        <v>8</v>
      </c>
      <c r="AE579" s="1"/>
    </row>
    <row r="580" spans="1:31" hidden="1" x14ac:dyDescent="0.25">
      <c r="A580" s="35">
        <v>46022</v>
      </c>
      <c r="B580" s="34" t="s">
        <v>444</v>
      </c>
      <c r="C580" s="34" t="s">
        <v>83</v>
      </c>
      <c r="D580" s="20">
        <v>1079</v>
      </c>
      <c r="E580" s="107">
        <f t="shared" si="346"/>
        <v>1</v>
      </c>
      <c r="F580" s="91">
        <v>304.8</v>
      </c>
      <c r="G580" s="68">
        <v>305</v>
      </c>
      <c r="H580" s="73">
        <f t="shared" si="360"/>
        <v>1</v>
      </c>
      <c r="I580" s="84"/>
      <c r="J580" s="48"/>
      <c r="K580" s="94">
        <v>1.2</v>
      </c>
      <c r="L580" s="48">
        <f>IF(+(IF(K580&lt;AA580,0,IF(K580&gt;AB580,0,1)))=1,1,0)</f>
        <v>1</v>
      </c>
      <c r="M580" s="85"/>
      <c r="N580" s="47"/>
      <c r="O580" s="90"/>
      <c r="P580" s="278"/>
      <c r="T580" s="25" t="str">
        <f t="shared" si="345"/>
        <v>STAG8</v>
      </c>
      <c r="U580" s="25">
        <f t="shared" si="350"/>
        <v>0</v>
      </c>
      <c r="V580" s="25">
        <f t="shared" si="351"/>
        <v>1080</v>
      </c>
      <c r="W580" s="45">
        <f t="shared" si="364"/>
        <v>277.09090909090907</v>
      </c>
      <c r="X580" s="45">
        <f t="shared" si="365"/>
        <v>335.28000000000003</v>
      </c>
      <c r="Y580" s="25">
        <f t="shared" si="352"/>
        <v>1.8</v>
      </c>
      <c r="Z580" s="25">
        <f t="shared" si="353"/>
        <v>2.7</v>
      </c>
      <c r="AA580" s="25">
        <f t="shared" si="354"/>
        <v>0</v>
      </c>
      <c r="AB580" s="25">
        <f t="shared" si="355"/>
        <v>5</v>
      </c>
      <c r="AC580" s="25">
        <f t="shared" si="356"/>
        <v>1</v>
      </c>
      <c r="AD580" s="25">
        <f t="shared" si="357"/>
        <v>11</v>
      </c>
      <c r="AE580" s="1"/>
    </row>
    <row r="581" spans="1:31" hidden="1" x14ac:dyDescent="0.25">
      <c r="A581" s="35"/>
      <c r="B581" s="34"/>
      <c r="C581" s="34"/>
      <c r="D581" s="20"/>
      <c r="E581" s="107"/>
      <c r="F581" s="91"/>
      <c r="G581" s="68"/>
      <c r="H581" s="73"/>
      <c r="I581" s="84"/>
      <c r="J581" s="48"/>
      <c r="K581" s="94"/>
      <c r="L581" s="48"/>
      <c r="M581" s="85"/>
      <c r="N581" s="47"/>
      <c r="O581" s="90"/>
      <c r="P581" s="278"/>
      <c r="T581" s="25" t="str">
        <f t="shared" si="345"/>
        <v/>
      </c>
      <c r="U581" s="25" t="e">
        <f t="shared" si="350"/>
        <v>#N/A</v>
      </c>
      <c r="V581" s="25" t="e">
        <f t="shared" si="351"/>
        <v>#N/A</v>
      </c>
      <c r="W581" s="45">
        <f t="shared" si="364"/>
        <v>0</v>
      </c>
      <c r="X581" s="45">
        <f t="shared" si="365"/>
        <v>0</v>
      </c>
      <c r="Y581" s="25" t="e">
        <f t="shared" si="352"/>
        <v>#N/A</v>
      </c>
      <c r="Z581" s="25" t="e">
        <f t="shared" si="353"/>
        <v>#N/A</v>
      </c>
      <c r="AA581" s="25" t="e">
        <f t="shared" si="354"/>
        <v>#N/A</v>
      </c>
      <c r="AB581" s="25" t="e">
        <f t="shared" si="355"/>
        <v>#N/A</v>
      </c>
      <c r="AC581" s="25" t="e">
        <f t="shared" si="356"/>
        <v>#N/A</v>
      </c>
      <c r="AD581" s="25" t="e">
        <f t="shared" si="357"/>
        <v>#N/A</v>
      </c>
      <c r="AE581" s="1"/>
    </row>
    <row r="582" spans="1:31" hidden="1" x14ac:dyDescent="0.25">
      <c r="A582" s="35"/>
      <c r="B582" s="34"/>
      <c r="C582" s="34"/>
      <c r="D582" s="20"/>
      <c r="E582" s="107"/>
      <c r="F582" s="91"/>
      <c r="G582" s="68"/>
      <c r="H582" s="73"/>
      <c r="I582" s="84"/>
      <c r="J582" s="48"/>
      <c r="K582" s="94"/>
      <c r="L582" s="48"/>
      <c r="M582" s="85"/>
      <c r="N582" s="47"/>
      <c r="O582" s="90"/>
      <c r="P582" s="278"/>
      <c r="T582" s="25" t="str">
        <f t="shared" si="345"/>
        <v/>
      </c>
      <c r="U582" s="25" t="e">
        <f t="shared" si="350"/>
        <v>#N/A</v>
      </c>
      <c r="V582" s="25" t="e">
        <f t="shared" si="351"/>
        <v>#N/A</v>
      </c>
      <c r="W582" s="45">
        <f t="shared" si="364"/>
        <v>0</v>
      </c>
      <c r="X582" s="45">
        <f t="shared" si="365"/>
        <v>0</v>
      </c>
      <c r="Y582" s="25" t="e">
        <f t="shared" si="352"/>
        <v>#N/A</v>
      </c>
      <c r="Z582" s="25" t="e">
        <f t="shared" si="353"/>
        <v>#N/A</v>
      </c>
      <c r="AA582" s="25" t="e">
        <f t="shared" si="354"/>
        <v>#N/A</v>
      </c>
      <c r="AB582" s="25" t="e">
        <f t="shared" si="355"/>
        <v>#N/A</v>
      </c>
      <c r="AC582" s="25" t="e">
        <f t="shared" si="356"/>
        <v>#N/A</v>
      </c>
      <c r="AD582" s="25" t="e">
        <f t="shared" si="357"/>
        <v>#N/A</v>
      </c>
      <c r="AE582" s="1"/>
    </row>
    <row r="583" spans="1:31" hidden="1" x14ac:dyDescent="0.25">
      <c r="A583" s="35"/>
      <c r="B583" s="34"/>
      <c r="C583" s="34"/>
      <c r="D583" s="20"/>
      <c r="E583" s="107"/>
      <c r="F583" s="91"/>
      <c r="G583" s="68"/>
      <c r="H583" s="73"/>
      <c r="I583" s="84"/>
      <c r="J583" s="48"/>
      <c r="K583" s="94"/>
      <c r="L583" s="48"/>
      <c r="M583" s="85"/>
      <c r="N583" s="47"/>
      <c r="O583" s="90"/>
      <c r="P583" s="278"/>
      <c r="T583" s="25" t="str">
        <f t="shared" si="345"/>
        <v/>
      </c>
      <c r="U583" s="25" t="e">
        <f t="shared" si="350"/>
        <v>#N/A</v>
      </c>
      <c r="V583" s="25" t="e">
        <f t="shared" si="351"/>
        <v>#N/A</v>
      </c>
      <c r="W583" s="45">
        <f t="shared" si="364"/>
        <v>0</v>
      </c>
      <c r="X583" s="45">
        <f t="shared" si="365"/>
        <v>0</v>
      </c>
      <c r="Y583" s="25" t="e">
        <f t="shared" si="352"/>
        <v>#N/A</v>
      </c>
      <c r="Z583" s="25" t="e">
        <f t="shared" si="353"/>
        <v>#N/A</v>
      </c>
      <c r="AA583" s="25" t="e">
        <f t="shared" si="354"/>
        <v>#N/A</v>
      </c>
      <c r="AB583" s="25" t="e">
        <f t="shared" si="355"/>
        <v>#N/A</v>
      </c>
      <c r="AC583" s="25" t="e">
        <f t="shared" si="356"/>
        <v>#N/A</v>
      </c>
      <c r="AD583" s="25" t="e">
        <f t="shared" si="357"/>
        <v>#N/A</v>
      </c>
      <c r="AE583" s="1"/>
    </row>
    <row r="584" spans="1:31" hidden="1" x14ac:dyDescent="0.25">
      <c r="A584" s="35"/>
      <c r="B584" s="34"/>
      <c r="C584" s="34"/>
      <c r="D584" s="20"/>
      <c r="E584" s="107"/>
      <c r="F584" s="91"/>
      <c r="G584" s="68"/>
      <c r="H584" s="73"/>
      <c r="I584" s="84"/>
      <c r="J584" s="48"/>
      <c r="K584" s="94"/>
      <c r="L584" s="48"/>
      <c r="M584" s="85"/>
      <c r="N584" s="47"/>
      <c r="O584" s="90"/>
      <c r="P584" s="278"/>
      <c r="T584" s="25" t="str">
        <f t="shared" si="345"/>
        <v/>
      </c>
      <c r="U584" s="25" t="e">
        <f t="shared" si="350"/>
        <v>#N/A</v>
      </c>
      <c r="V584" s="25" t="e">
        <f t="shared" si="351"/>
        <v>#N/A</v>
      </c>
      <c r="W584" s="45">
        <f t="shared" si="364"/>
        <v>0</v>
      </c>
      <c r="X584" s="45">
        <f t="shared" si="365"/>
        <v>0</v>
      </c>
      <c r="Y584" s="25" t="e">
        <f t="shared" si="352"/>
        <v>#N/A</v>
      </c>
      <c r="Z584" s="25" t="e">
        <f t="shared" si="353"/>
        <v>#N/A</v>
      </c>
      <c r="AA584" s="25" t="e">
        <f t="shared" si="354"/>
        <v>#N/A</v>
      </c>
      <c r="AB584" s="25" t="e">
        <f t="shared" si="355"/>
        <v>#N/A</v>
      </c>
      <c r="AC584" s="25" t="e">
        <f t="shared" si="356"/>
        <v>#N/A</v>
      </c>
      <c r="AD584" s="25" t="e">
        <f t="shared" si="357"/>
        <v>#N/A</v>
      </c>
      <c r="AE584" s="1"/>
    </row>
    <row r="585" spans="1:31" hidden="1" x14ac:dyDescent="0.25">
      <c r="A585" s="35"/>
      <c r="B585" s="34"/>
      <c r="C585" s="34"/>
      <c r="D585" s="20"/>
      <c r="E585" s="107"/>
      <c r="F585" s="91"/>
      <c r="G585" s="68"/>
      <c r="H585" s="73"/>
      <c r="I585" s="84"/>
      <c r="J585" s="48"/>
      <c r="K585" s="94"/>
      <c r="L585" s="48"/>
      <c r="M585" s="85"/>
      <c r="N585" s="47"/>
      <c r="O585" s="90"/>
      <c r="P585" s="278"/>
      <c r="T585" s="25" t="str">
        <f t="shared" si="345"/>
        <v/>
      </c>
      <c r="U585" s="25" t="e">
        <f t="shared" si="350"/>
        <v>#N/A</v>
      </c>
      <c r="V585" s="25" t="e">
        <f t="shared" si="351"/>
        <v>#N/A</v>
      </c>
      <c r="W585" s="45">
        <f t="shared" si="364"/>
        <v>0</v>
      </c>
      <c r="X585" s="45">
        <f t="shared" si="365"/>
        <v>0</v>
      </c>
      <c r="Y585" s="25" t="e">
        <f t="shared" si="352"/>
        <v>#N/A</v>
      </c>
      <c r="Z585" s="25" t="e">
        <f t="shared" si="353"/>
        <v>#N/A</v>
      </c>
      <c r="AA585" s="25" t="e">
        <f t="shared" si="354"/>
        <v>#N/A</v>
      </c>
      <c r="AB585" s="25" t="e">
        <f t="shared" si="355"/>
        <v>#N/A</v>
      </c>
      <c r="AC585" s="25" t="e">
        <f t="shared" si="356"/>
        <v>#N/A</v>
      </c>
      <c r="AD585" s="25" t="e">
        <f t="shared" si="357"/>
        <v>#N/A</v>
      </c>
      <c r="AE585" s="1"/>
    </row>
    <row r="586" spans="1:31" hidden="1" x14ac:dyDescent="0.25">
      <c r="A586" s="35"/>
      <c r="B586" s="34"/>
      <c r="C586" s="34"/>
      <c r="D586" s="20"/>
      <c r="E586" s="107"/>
      <c r="F586" s="91"/>
      <c r="G586" s="68"/>
      <c r="H586" s="73"/>
      <c r="I586" s="84"/>
      <c r="J586" s="48"/>
      <c r="K586" s="94"/>
      <c r="L586" s="48"/>
      <c r="M586" s="85"/>
      <c r="N586" s="47"/>
      <c r="O586" s="90"/>
      <c r="P586" s="278"/>
      <c r="T586" s="25" t="str">
        <f t="shared" si="345"/>
        <v/>
      </c>
      <c r="U586" s="25" t="e">
        <f t="shared" si="350"/>
        <v>#N/A</v>
      </c>
      <c r="V586" s="25" t="e">
        <f t="shared" si="351"/>
        <v>#N/A</v>
      </c>
      <c r="W586" s="45">
        <f t="shared" si="364"/>
        <v>0</v>
      </c>
      <c r="X586" s="45">
        <f t="shared" si="365"/>
        <v>0</v>
      </c>
      <c r="Y586" s="25" t="e">
        <f t="shared" si="352"/>
        <v>#N/A</v>
      </c>
      <c r="Z586" s="25" t="e">
        <f t="shared" si="353"/>
        <v>#N/A</v>
      </c>
      <c r="AA586" s="25" t="e">
        <f t="shared" si="354"/>
        <v>#N/A</v>
      </c>
      <c r="AB586" s="25" t="e">
        <f t="shared" si="355"/>
        <v>#N/A</v>
      </c>
      <c r="AC586" s="25" t="e">
        <f t="shared" si="356"/>
        <v>#N/A</v>
      </c>
      <c r="AD586" s="25" t="e">
        <f t="shared" si="357"/>
        <v>#N/A</v>
      </c>
      <c r="AE586" s="1"/>
    </row>
    <row r="587" spans="1:31" hidden="1" x14ac:dyDescent="0.25">
      <c r="A587" s="35"/>
      <c r="B587" s="34"/>
      <c r="C587" s="34"/>
      <c r="D587" s="20"/>
      <c r="E587" s="107"/>
      <c r="F587" s="91"/>
      <c r="G587" s="68"/>
      <c r="H587" s="73"/>
      <c r="I587" s="84"/>
      <c r="J587" s="48"/>
      <c r="K587" s="94"/>
      <c r="L587" s="48"/>
      <c r="M587" s="85"/>
      <c r="N587" s="47"/>
      <c r="O587" s="90"/>
      <c r="P587" s="278"/>
      <c r="T587" s="25" t="str">
        <f t="shared" si="345"/>
        <v/>
      </c>
      <c r="U587" s="25" t="e">
        <f t="shared" si="350"/>
        <v>#N/A</v>
      </c>
      <c r="V587" s="25" t="e">
        <f t="shared" si="351"/>
        <v>#N/A</v>
      </c>
      <c r="W587" s="45">
        <f t="shared" si="364"/>
        <v>0</v>
      </c>
      <c r="X587" s="45">
        <f t="shared" si="365"/>
        <v>0</v>
      </c>
      <c r="Y587" s="25" t="e">
        <f t="shared" si="352"/>
        <v>#N/A</v>
      </c>
      <c r="Z587" s="25" t="e">
        <f t="shared" si="353"/>
        <v>#N/A</v>
      </c>
      <c r="AA587" s="25" t="e">
        <f t="shared" si="354"/>
        <v>#N/A</v>
      </c>
      <c r="AB587" s="25" t="e">
        <f t="shared" si="355"/>
        <v>#N/A</v>
      </c>
      <c r="AC587" s="25" t="e">
        <f t="shared" si="356"/>
        <v>#N/A</v>
      </c>
      <c r="AD587" s="25" t="e">
        <f t="shared" si="357"/>
        <v>#N/A</v>
      </c>
      <c r="AE587" s="1"/>
    </row>
    <row r="588" spans="1:31" hidden="1" x14ac:dyDescent="0.25">
      <c r="A588" s="35"/>
      <c r="B588" s="34"/>
      <c r="C588" s="34"/>
      <c r="D588" s="20"/>
      <c r="E588" s="107"/>
      <c r="F588" s="91"/>
      <c r="G588" s="68"/>
      <c r="H588" s="73"/>
      <c r="I588" s="84"/>
      <c r="J588" s="48"/>
      <c r="K588" s="94"/>
      <c r="L588" s="48"/>
      <c r="M588" s="85"/>
      <c r="N588" s="47"/>
      <c r="O588" s="90"/>
      <c r="P588" s="278"/>
      <c r="T588" s="25" t="str">
        <f t="shared" si="345"/>
        <v/>
      </c>
      <c r="U588" s="25" t="e">
        <f t="shared" si="350"/>
        <v>#N/A</v>
      </c>
      <c r="V588" s="25" t="e">
        <f t="shared" si="351"/>
        <v>#N/A</v>
      </c>
      <c r="W588" s="45">
        <f t="shared" si="364"/>
        <v>0</v>
      </c>
      <c r="X588" s="45">
        <f t="shared" si="365"/>
        <v>0</v>
      </c>
      <c r="Y588" s="25" t="e">
        <f t="shared" si="352"/>
        <v>#N/A</v>
      </c>
      <c r="Z588" s="25" t="e">
        <f t="shared" si="353"/>
        <v>#N/A</v>
      </c>
      <c r="AA588" s="25" t="e">
        <f t="shared" si="354"/>
        <v>#N/A</v>
      </c>
      <c r="AB588" s="25" t="e">
        <f t="shared" si="355"/>
        <v>#N/A</v>
      </c>
      <c r="AC588" s="25" t="e">
        <f t="shared" si="356"/>
        <v>#N/A</v>
      </c>
      <c r="AD588" s="25" t="e">
        <f t="shared" si="357"/>
        <v>#N/A</v>
      </c>
      <c r="AE588" s="1"/>
    </row>
    <row r="589" spans="1:31" hidden="1" x14ac:dyDescent="0.25">
      <c r="A589" s="35"/>
      <c r="B589" s="34"/>
      <c r="C589" s="34"/>
      <c r="D589" s="20"/>
      <c r="E589" s="107"/>
      <c r="F589" s="91"/>
      <c r="G589" s="68"/>
      <c r="H589" s="73"/>
      <c r="I589" s="84"/>
      <c r="J589" s="48"/>
      <c r="K589" s="94"/>
      <c r="L589" s="48"/>
      <c r="M589" s="85"/>
      <c r="N589" s="47"/>
      <c r="O589" s="90"/>
      <c r="P589" s="278"/>
      <c r="T589" s="25" t="str">
        <f t="shared" si="345"/>
        <v/>
      </c>
      <c r="U589" s="25" t="e">
        <f t="shared" si="350"/>
        <v>#N/A</v>
      </c>
      <c r="V589" s="25" t="e">
        <f t="shared" si="351"/>
        <v>#N/A</v>
      </c>
      <c r="W589" s="45">
        <f t="shared" si="364"/>
        <v>0</v>
      </c>
      <c r="X589" s="45">
        <f t="shared" si="365"/>
        <v>0</v>
      </c>
      <c r="Y589" s="25" t="e">
        <f t="shared" si="352"/>
        <v>#N/A</v>
      </c>
      <c r="Z589" s="25" t="e">
        <f t="shared" si="353"/>
        <v>#N/A</v>
      </c>
      <c r="AA589" s="25" t="e">
        <f t="shared" si="354"/>
        <v>#N/A</v>
      </c>
      <c r="AB589" s="25" t="e">
        <f t="shared" si="355"/>
        <v>#N/A</v>
      </c>
      <c r="AC589" s="25" t="e">
        <f t="shared" si="356"/>
        <v>#N/A</v>
      </c>
      <c r="AD589" s="25" t="e">
        <f t="shared" si="357"/>
        <v>#N/A</v>
      </c>
      <c r="AE589" s="1"/>
    </row>
    <row r="590" spans="1:31" hidden="1" x14ac:dyDescent="0.25">
      <c r="A590" s="35"/>
      <c r="B590" s="34"/>
      <c r="C590" s="34"/>
      <c r="D590" s="20"/>
      <c r="E590" s="107"/>
      <c r="F590" s="91"/>
      <c r="G590" s="68"/>
      <c r="H590" s="73"/>
      <c r="I590" s="84"/>
      <c r="J590" s="48"/>
      <c r="K590" s="94"/>
      <c r="L590" s="48"/>
      <c r="M590" s="85"/>
      <c r="N590" s="47"/>
      <c r="O590" s="90"/>
      <c r="P590" s="278"/>
      <c r="T590" s="25" t="str">
        <f t="shared" si="345"/>
        <v/>
      </c>
      <c r="U590" s="25" t="e">
        <f t="shared" si="350"/>
        <v>#N/A</v>
      </c>
      <c r="V590" s="25" t="e">
        <f t="shared" si="351"/>
        <v>#N/A</v>
      </c>
      <c r="W590" s="45">
        <f t="shared" si="364"/>
        <v>0</v>
      </c>
      <c r="X590" s="45">
        <f t="shared" si="365"/>
        <v>0</v>
      </c>
      <c r="Y590" s="25" t="e">
        <f t="shared" si="352"/>
        <v>#N/A</v>
      </c>
      <c r="Z590" s="25" t="e">
        <f t="shared" si="353"/>
        <v>#N/A</v>
      </c>
      <c r="AA590" s="25" t="e">
        <f t="shared" si="354"/>
        <v>#N/A</v>
      </c>
      <c r="AB590" s="25" t="e">
        <f t="shared" si="355"/>
        <v>#N/A</v>
      </c>
      <c r="AC590" s="25" t="e">
        <f t="shared" si="356"/>
        <v>#N/A</v>
      </c>
      <c r="AD590" s="25" t="e">
        <f t="shared" si="357"/>
        <v>#N/A</v>
      </c>
      <c r="AE590" s="1"/>
    </row>
    <row r="591" spans="1:31" hidden="1" x14ac:dyDescent="0.25">
      <c r="A591" s="35"/>
      <c r="B591" s="34"/>
      <c r="C591" s="34"/>
      <c r="D591" s="20"/>
      <c r="E591" s="107"/>
      <c r="F591" s="91"/>
      <c r="G591" s="68"/>
      <c r="H591" s="73"/>
      <c r="I591" s="84"/>
      <c r="J591" s="48"/>
      <c r="K591" s="94"/>
      <c r="L591" s="48"/>
      <c r="M591" s="85"/>
      <c r="N591" s="47"/>
      <c r="O591" s="90"/>
      <c r="P591" s="278"/>
      <c r="T591" s="25" t="str">
        <f t="shared" si="345"/>
        <v/>
      </c>
      <c r="U591" s="25" t="e">
        <f t="shared" si="350"/>
        <v>#N/A</v>
      </c>
      <c r="V591" s="25" t="e">
        <f t="shared" si="351"/>
        <v>#N/A</v>
      </c>
      <c r="W591" s="45">
        <f t="shared" si="364"/>
        <v>0</v>
      </c>
      <c r="X591" s="45">
        <f t="shared" si="365"/>
        <v>0</v>
      </c>
      <c r="Y591" s="25" t="e">
        <f t="shared" si="352"/>
        <v>#N/A</v>
      </c>
      <c r="Z591" s="25" t="e">
        <f t="shared" si="353"/>
        <v>#N/A</v>
      </c>
      <c r="AA591" s="25" t="e">
        <f t="shared" si="354"/>
        <v>#N/A</v>
      </c>
      <c r="AB591" s="25" t="e">
        <f t="shared" si="355"/>
        <v>#N/A</v>
      </c>
      <c r="AC591" s="25" t="e">
        <f t="shared" si="356"/>
        <v>#N/A</v>
      </c>
      <c r="AD591" s="25" t="e">
        <f t="shared" si="357"/>
        <v>#N/A</v>
      </c>
      <c r="AE591" s="1"/>
    </row>
    <row r="592" spans="1:31" hidden="1" x14ac:dyDescent="0.25">
      <c r="A592" s="35"/>
      <c r="B592" s="34"/>
      <c r="C592" s="34"/>
      <c r="D592" s="20"/>
      <c r="E592" s="107"/>
      <c r="F592" s="91"/>
      <c r="G592" s="68"/>
      <c r="H592" s="73"/>
      <c r="I592" s="84"/>
      <c r="J592" s="48"/>
      <c r="K592" s="94"/>
      <c r="L592" s="48"/>
      <c r="M592" s="85"/>
      <c r="N592" s="47"/>
      <c r="O592" s="90"/>
      <c r="P592" s="278"/>
      <c r="T592" s="25" t="str">
        <f t="shared" si="345"/>
        <v/>
      </c>
      <c r="U592" s="25" t="e">
        <f t="shared" si="350"/>
        <v>#N/A</v>
      </c>
      <c r="V592" s="25" t="e">
        <f t="shared" si="351"/>
        <v>#N/A</v>
      </c>
      <c r="W592" s="45">
        <f t="shared" si="364"/>
        <v>0</v>
      </c>
      <c r="X592" s="45">
        <f t="shared" si="365"/>
        <v>0</v>
      </c>
      <c r="Y592" s="25" t="e">
        <f t="shared" si="352"/>
        <v>#N/A</v>
      </c>
      <c r="Z592" s="25" t="e">
        <f t="shared" si="353"/>
        <v>#N/A</v>
      </c>
      <c r="AA592" s="25" t="e">
        <f t="shared" si="354"/>
        <v>#N/A</v>
      </c>
      <c r="AB592" s="25" t="e">
        <f t="shared" si="355"/>
        <v>#N/A</v>
      </c>
      <c r="AC592" s="25" t="e">
        <f t="shared" si="356"/>
        <v>#N/A</v>
      </c>
      <c r="AD592" s="25" t="e">
        <f t="shared" si="357"/>
        <v>#N/A</v>
      </c>
      <c r="AE592" s="1"/>
    </row>
    <row r="593" spans="1:31" hidden="1" x14ac:dyDescent="0.25">
      <c r="A593" s="35"/>
      <c r="B593" s="34"/>
      <c r="C593" s="34"/>
      <c r="D593" s="20"/>
      <c r="E593" s="107"/>
      <c r="F593" s="91"/>
      <c r="G593" s="68"/>
      <c r="H593" s="73"/>
      <c r="I593" s="84"/>
      <c r="J593" s="48"/>
      <c r="K593" s="94"/>
      <c r="L593" s="48"/>
      <c r="M593" s="85"/>
      <c r="N593" s="47"/>
      <c r="O593" s="90"/>
      <c r="P593" s="278"/>
      <c r="T593" s="25" t="str">
        <f t="shared" ref="T593:T602" si="367">LEFT(C593,9)</f>
        <v/>
      </c>
      <c r="U593" s="25" t="e">
        <f t="shared" ref="U593:U602" si="368">VLOOKUP($T593,$T$3:$AD$34,2,FALSE)</f>
        <v>#N/A</v>
      </c>
      <c r="V593" s="25" t="e">
        <f t="shared" ref="V593:V602" si="369">VLOOKUP($T593,$T$3:$AD$34,3,FALSE)</f>
        <v>#N/A</v>
      </c>
      <c r="W593" s="45">
        <f t="shared" ref="W593:W602" si="370">$F593/1.1</f>
        <v>0</v>
      </c>
      <c r="X593" s="45">
        <f t="shared" ref="X593:X602" si="371">$F593*1.1</f>
        <v>0</v>
      </c>
      <c r="Y593" s="25" t="e">
        <f t="shared" ref="Y593:Y602" si="372">VLOOKUP($T593,$T$3:$AD$34,6,FALSE)</f>
        <v>#N/A</v>
      </c>
      <c r="Z593" s="25" t="e">
        <f t="shared" ref="Z593:Z602" si="373">VLOOKUP($T593,$T$3:$AD$34,7,FALSE)</f>
        <v>#N/A</v>
      </c>
      <c r="AA593" s="25" t="e">
        <f t="shared" ref="AA593:AA602" si="374">VLOOKUP($T593,$T$3:$AD$34,8,FALSE)</f>
        <v>#N/A</v>
      </c>
      <c r="AB593" s="25" t="e">
        <f t="shared" ref="AB593:AB602" si="375">VLOOKUP($T593,$T$3:$AD$34,9,FALSE)</f>
        <v>#N/A</v>
      </c>
      <c r="AC593" s="25" t="e">
        <f t="shared" ref="AC593:AC602" si="376">VLOOKUP($T593,$T$3:$AD$34,10,FALSE)</f>
        <v>#N/A</v>
      </c>
      <c r="AD593" s="25" t="e">
        <f t="shared" ref="AD593:AD602" si="377">VLOOKUP($T593,$T$3:$AD$34,11,FALSE)</f>
        <v>#N/A</v>
      </c>
      <c r="AE593" s="1"/>
    </row>
    <row r="594" spans="1:31" hidden="1" x14ac:dyDescent="0.25">
      <c r="A594" s="35"/>
      <c r="B594" s="34"/>
      <c r="C594" s="34"/>
      <c r="D594" s="20"/>
      <c r="E594" s="107"/>
      <c r="F594" s="91"/>
      <c r="G594" s="68"/>
      <c r="H594" s="73"/>
      <c r="I594" s="84"/>
      <c r="J594" s="48"/>
      <c r="K594" s="94"/>
      <c r="L594" s="48"/>
      <c r="M594" s="85"/>
      <c r="N594" s="47"/>
      <c r="O594" s="90"/>
      <c r="P594" s="278"/>
      <c r="T594" s="25" t="str">
        <f t="shared" si="367"/>
        <v/>
      </c>
      <c r="U594" s="25" t="e">
        <f t="shared" si="368"/>
        <v>#N/A</v>
      </c>
      <c r="V594" s="25" t="e">
        <f t="shared" si="369"/>
        <v>#N/A</v>
      </c>
      <c r="W594" s="45">
        <f t="shared" si="370"/>
        <v>0</v>
      </c>
      <c r="X594" s="45">
        <f t="shared" si="371"/>
        <v>0</v>
      </c>
      <c r="Y594" s="25" t="e">
        <f t="shared" si="372"/>
        <v>#N/A</v>
      </c>
      <c r="Z594" s="25" t="e">
        <f t="shared" si="373"/>
        <v>#N/A</v>
      </c>
      <c r="AA594" s="25" t="e">
        <f t="shared" si="374"/>
        <v>#N/A</v>
      </c>
      <c r="AB594" s="25" t="e">
        <f t="shared" si="375"/>
        <v>#N/A</v>
      </c>
      <c r="AC594" s="25" t="e">
        <f t="shared" si="376"/>
        <v>#N/A</v>
      </c>
      <c r="AD594" s="25" t="e">
        <f t="shared" si="377"/>
        <v>#N/A</v>
      </c>
      <c r="AE594" s="1"/>
    </row>
    <row r="595" spans="1:31" hidden="1" x14ac:dyDescent="0.25">
      <c r="A595" s="35"/>
      <c r="B595" s="34"/>
      <c r="C595" s="34"/>
      <c r="D595" s="20"/>
      <c r="E595" s="107"/>
      <c r="F595" s="91"/>
      <c r="G595" s="68"/>
      <c r="H595" s="73"/>
      <c r="I595" s="84"/>
      <c r="J595" s="48"/>
      <c r="K595" s="94"/>
      <c r="L595" s="48"/>
      <c r="M595" s="85"/>
      <c r="N595" s="47"/>
      <c r="O595" s="90"/>
      <c r="P595" s="278"/>
      <c r="T595" s="25" t="str">
        <f t="shared" si="367"/>
        <v/>
      </c>
      <c r="U595" s="25" t="e">
        <f t="shared" si="368"/>
        <v>#N/A</v>
      </c>
      <c r="V595" s="25" t="e">
        <f t="shared" si="369"/>
        <v>#N/A</v>
      </c>
      <c r="W595" s="45">
        <f t="shared" si="370"/>
        <v>0</v>
      </c>
      <c r="X595" s="45">
        <f t="shared" si="371"/>
        <v>0</v>
      </c>
      <c r="Y595" s="25" t="e">
        <f t="shared" si="372"/>
        <v>#N/A</v>
      </c>
      <c r="Z595" s="25" t="e">
        <f t="shared" si="373"/>
        <v>#N/A</v>
      </c>
      <c r="AA595" s="25" t="e">
        <f t="shared" si="374"/>
        <v>#N/A</v>
      </c>
      <c r="AB595" s="25" t="e">
        <f t="shared" si="375"/>
        <v>#N/A</v>
      </c>
      <c r="AC595" s="25" t="e">
        <f t="shared" si="376"/>
        <v>#N/A</v>
      </c>
      <c r="AD595" s="25" t="e">
        <f t="shared" si="377"/>
        <v>#N/A</v>
      </c>
      <c r="AE595" s="1"/>
    </row>
    <row r="596" spans="1:31" hidden="1" x14ac:dyDescent="0.25">
      <c r="A596" s="35"/>
      <c r="B596" s="34"/>
      <c r="C596" s="34"/>
      <c r="D596" s="20"/>
      <c r="E596" s="107"/>
      <c r="F596" s="91"/>
      <c r="G596" s="68"/>
      <c r="H596" s="73"/>
      <c r="I596" s="84"/>
      <c r="J596" s="48"/>
      <c r="K596" s="94"/>
      <c r="L596" s="48"/>
      <c r="M596" s="85"/>
      <c r="N596" s="47"/>
      <c r="O596" s="90"/>
      <c r="P596" s="278"/>
      <c r="T596" s="25" t="str">
        <f t="shared" si="367"/>
        <v/>
      </c>
      <c r="U596" s="25" t="e">
        <f t="shared" si="368"/>
        <v>#N/A</v>
      </c>
      <c r="V596" s="25" t="e">
        <f t="shared" si="369"/>
        <v>#N/A</v>
      </c>
      <c r="W596" s="45">
        <f t="shared" si="370"/>
        <v>0</v>
      </c>
      <c r="X596" s="45">
        <f t="shared" si="371"/>
        <v>0</v>
      </c>
      <c r="Y596" s="25" t="e">
        <f t="shared" si="372"/>
        <v>#N/A</v>
      </c>
      <c r="Z596" s="25" t="e">
        <f t="shared" si="373"/>
        <v>#N/A</v>
      </c>
      <c r="AA596" s="25" t="e">
        <f t="shared" si="374"/>
        <v>#N/A</v>
      </c>
      <c r="AB596" s="25" t="e">
        <f t="shared" si="375"/>
        <v>#N/A</v>
      </c>
      <c r="AC596" s="25" t="e">
        <f t="shared" si="376"/>
        <v>#N/A</v>
      </c>
      <c r="AD596" s="25" t="e">
        <f t="shared" si="377"/>
        <v>#N/A</v>
      </c>
      <c r="AE596" s="1"/>
    </row>
    <row r="597" spans="1:31" hidden="1" x14ac:dyDescent="0.25">
      <c r="A597" s="35"/>
      <c r="B597" s="34"/>
      <c r="C597" s="34"/>
      <c r="D597" s="20"/>
      <c r="E597" s="107"/>
      <c r="F597" s="91"/>
      <c r="G597" s="68"/>
      <c r="H597" s="73"/>
      <c r="I597" s="84"/>
      <c r="J597" s="48"/>
      <c r="K597" s="94"/>
      <c r="L597" s="48"/>
      <c r="M597" s="85"/>
      <c r="N597" s="47"/>
      <c r="O597" s="90"/>
      <c r="P597" s="278"/>
      <c r="T597" s="25" t="str">
        <f t="shared" si="367"/>
        <v/>
      </c>
      <c r="U597" s="25" t="e">
        <f t="shared" si="368"/>
        <v>#N/A</v>
      </c>
      <c r="V597" s="25" t="e">
        <f t="shared" si="369"/>
        <v>#N/A</v>
      </c>
      <c r="W597" s="45">
        <f t="shared" si="370"/>
        <v>0</v>
      </c>
      <c r="X597" s="45">
        <f t="shared" si="371"/>
        <v>0</v>
      </c>
      <c r="Y597" s="25" t="e">
        <f t="shared" si="372"/>
        <v>#N/A</v>
      </c>
      <c r="Z597" s="25" t="e">
        <f t="shared" si="373"/>
        <v>#N/A</v>
      </c>
      <c r="AA597" s="25" t="e">
        <f t="shared" si="374"/>
        <v>#N/A</v>
      </c>
      <c r="AB597" s="25" t="e">
        <f t="shared" si="375"/>
        <v>#N/A</v>
      </c>
      <c r="AC597" s="25" t="e">
        <f t="shared" si="376"/>
        <v>#N/A</v>
      </c>
      <c r="AD597" s="25" t="e">
        <f t="shared" si="377"/>
        <v>#N/A</v>
      </c>
      <c r="AE597" s="1"/>
    </row>
    <row r="598" spans="1:31" hidden="1" x14ac:dyDescent="0.25">
      <c r="A598" s="282"/>
      <c r="B598" s="38"/>
      <c r="C598" s="38"/>
      <c r="D598" s="20"/>
      <c r="E598" s="107"/>
      <c r="F598" s="91"/>
      <c r="G598" s="68"/>
      <c r="H598" s="73"/>
      <c r="I598" s="84"/>
      <c r="J598" s="48"/>
      <c r="K598" s="94"/>
      <c r="L598" s="48"/>
      <c r="M598" s="85"/>
      <c r="N598" s="47"/>
      <c r="O598" s="90"/>
      <c r="P598" s="278"/>
      <c r="T598" s="25" t="str">
        <f t="shared" si="367"/>
        <v/>
      </c>
      <c r="U598" s="25" t="e">
        <f t="shared" si="368"/>
        <v>#N/A</v>
      </c>
      <c r="V598" s="25" t="e">
        <f t="shared" si="369"/>
        <v>#N/A</v>
      </c>
      <c r="W598" s="45">
        <f t="shared" si="370"/>
        <v>0</v>
      </c>
      <c r="X598" s="45">
        <f t="shared" si="371"/>
        <v>0</v>
      </c>
      <c r="Y598" s="25" t="e">
        <f t="shared" si="372"/>
        <v>#N/A</v>
      </c>
      <c r="Z598" s="25" t="e">
        <f t="shared" si="373"/>
        <v>#N/A</v>
      </c>
      <c r="AA598" s="25" t="e">
        <f t="shared" si="374"/>
        <v>#N/A</v>
      </c>
      <c r="AB598" s="25" t="e">
        <f t="shared" si="375"/>
        <v>#N/A</v>
      </c>
      <c r="AC598" s="25" t="e">
        <f t="shared" si="376"/>
        <v>#N/A</v>
      </c>
      <c r="AD598" s="25" t="e">
        <f t="shared" si="377"/>
        <v>#N/A</v>
      </c>
      <c r="AE598" s="1"/>
    </row>
    <row r="599" spans="1:31" ht="15.75" hidden="1" thickBot="1" x14ac:dyDescent="0.3">
      <c r="A599" s="40"/>
      <c r="B599" s="39"/>
      <c r="C599" s="38"/>
      <c r="D599" s="20"/>
      <c r="E599" s="107"/>
      <c r="F599" s="91"/>
      <c r="G599" s="68"/>
      <c r="H599" s="73"/>
      <c r="I599" s="84"/>
      <c r="J599" s="48"/>
      <c r="K599" s="94"/>
      <c r="L599" s="48"/>
      <c r="M599" s="85"/>
      <c r="N599" s="47"/>
      <c r="O599" s="90"/>
      <c r="P599" s="278"/>
      <c r="T599" s="25" t="str">
        <f t="shared" si="367"/>
        <v/>
      </c>
      <c r="U599" s="25" t="e">
        <f t="shared" si="368"/>
        <v>#N/A</v>
      </c>
      <c r="V599" s="25" t="e">
        <f t="shared" si="369"/>
        <v>#N/A</v>
      </c>
      <c r="W599" s="45">
        <f t="shared" si="370"/>
        <v>0</v>
      </c>
      <c r="X599" s="45">
        <f t="shared" si="371"/>
        <v>0</v>
      </c>
      <c r="Y599" s="25" t="e">
        <f t="shared" si="372"/>
        <v>#N/A</v>
      </c>
      <c r="Z599" s="25" t="e">
        <f t="shared" si="373"/>
        <v>#N/A</v>
      </c>
      <c r="AA599" s="25" t="e">
        <f t="shared" si="374"/>
        <v>#N/A</v>
      </c>
      <c r="AB599" s="25" t="e">
        <f t="shared" si="375"/>
        <v>#N/A</v>
      </c>
      <c r="AC599" s="25" t="e">
        <f t="shared" si="376"/>
        <v>#N/A</v>
      </c>
      <c r="AD599" s="25" t="e">
        <f t="shared" si="377"/>
        <v>#N/A</v>
      </c>
      <c r="AE599" s="1"/>
    </row>
    <row r="600" spans="1:31" ht="15.75" hidden="1" thickBot="1" x14ac:dyDescent="0.3">
      <c r="C600" s="6">
        <f>COUNTA(C564:C599)</f>
        <v>17</v>
      </c>
      <c r="D600" s="31">
        <f>((COUNTA(D564:D599))-COUNTIF(E564:E599,"&lt;1"))/(COUNTA(D564:D599))</f>
        <v>0.70588235294117652</v>
      </c>
      <c r="G600" s="31">
        <f>((COUNTA(G564:G599))-COUNTIF(H564:H599,"&lt;1"))/(COUNTA(G564:G599))</f>
        <v>1</v>
      </c>
      <c r="I600" s="31">
        <f>((COUNTA(I557:I599))-COUNTIF(J557:J599,"&lt;1"))/(COUNTA(I557:I599))</f>
        <v>0.88235294117647056</v>
      </c>
      <c r="K600" s="31">
        <f>((COUNTA(K564:K599))-COUNTIF(L564:L599,"&lt;1"))/(COUNTA(K564:K599))</f>
        <v>1</v>
      </c>
      <c r="M600" s="31">
        <f>((COUNTA(M557:M599))-COUNTIF(N557:N599,"&lt;1"))/(COUNTA(M557:M599))</f>
        <v>0.8</v>
      </c>
      <c r="P600" s="119">
        <f>AVERAGE(P557:P599)</f>
        <v>0.52631578947368418</v>
      </c>
      <c r="T600" s="25" t="str">
        <f t="shared" si="367"/>
        <v>17</v>
      </c>
      <c r="U600" s="25" t="e">
        <f t="shared" si="368"/>
        <v>#N/A</v>
      </c>
      <c r="V600" s="25" t="e">
        <f t="shared" si="369"/>
        <v>#N/A</v>
      </c>
      <c r="W600" s="45">
        <f t="shared" si="370"/>
        <v>0</v>
      </c>
      <c r="X600" s="45">
        <f t="shared" si="371"/>
        <v>0</v>
      </c>
      <c r="Y600" s="25" t="e">
        <f t="shared" si="372"/>
        <v>#N/A</v>
      </c>
      <c r="Z600" s="25" t="e">
        <f t="shared" si="373"/>
        <v>#N/A</v>
      </c>
      <c r="AA600" s="25" t="e">
        <f t="shared" si="374"/>
        <v>#N/A</v>
      </c>
      <c r="AB600" s="25" t="e">
        <f t="shared" si="375"/>
        <v>#N/A</v>
      </c>
      <c r="AC600" s="25" t="e">
        <f t="shared" si="376"/>
        <v>#N/A</v>
      </c>
      <c r="AD600" s="25" t="e">
        <f t="shared" si="377"/>
        <v>#N/A</v>
      </c>
      <c r="AE600" s="1"/>
    </row>
    <row r="601" spans="1:31" hidden="1" x14ac:dyDescent="0.25">
      <c r="T601" s="25" t="str">
        <f t="shared" si="367"/>
        <v/>
      </c>
      <c r="U601" s="25" t="e">
        <f t="shared" si="368"/>
        <v>#N/A</v>
      </c>
      <c r="V601" s="25" t="e">
        <f t="shared" si="369"/>
        <v>#N/A</v>
      </c>
      <c r="W601" s="45">
        <f t="shared" si="370"/>
        <v>0</v>
      </c>
      <c r="X601" s="45">
        <f t="shared" si="371"/>
        <v>0</v>
      </c>
      <c r="Y601" s="25" t="e">
        <f t="shared" si="372"/>
        <v>#N/A</v>
      </c>
      <c r="Z601" s="25" t="e">
        <f t="shared" si="373"/>
        <v>#N/A</v>
      </c>
      <c r="AA601" s="25" t="e">
        <f t="shared" si="374"/>
        <v>#N/A</v>
      </c>
      <c r="AB601" s="25" t="e">
        <f t="shared" si="375"/>
        <v>#N/A</v>
      </c>
      <c r="AC601" s="25" t="e">
        <f t="shared" si="376"/>
        <v>#N/A</v>
      </c>
      <c r="AD601" s="25" t="e">
        <f t="shared" si="377"/>
        <v>#N/A</v>
      </c>
      <c r="AE601" s="1"/>
    </row>
    <row r="602" spans="1:31" x14ac:dyDescent="0.25">
      <c r="G602" s="1" t="s">
        <v>460</v>
      </c>
      <c r="T602" s="25" t="str">
        <f t="shared" si="367"/>
        <v/>
      </c>
      <c r="U602" s="25" t="e">
        <f t="shared" si="368"/>
        <v>#N/A</v>
      </c>
      <c r="V602" s="25" t="e">
        <f t="shared" si="369"/>
        <v>#N/A</v>
      </c>
      <c r="W602" s="45">
        <f t="shared" si="370"/>
        <v>0</v>
      </c>
      <c r="X602" s="45">
        <f t="shared" si="371"/>
        <v>0</v>
      </c>
      <c r="Y602" s="25" t="e">
        <f t="shared" si="372"/>
        <v>#N/A</v>
      </c>
      <c r="Z602" s="25" t="e">
        <f t="shared" si="373"/>
        <v>#N/A</v>
      </c>
      <c r="AA602" s="25" t="e">
        <f t="shared" si="374"/>
        <v>#N/A</v>
      </c>
      <c r="AB602" s="25" t="e">
        <f t="shared" si="375"/>
        <v>#N/A</v>
      </c>
      <c r="AC602" s="25" t="e">
        <f t="shared" si="376"/>
        <v>#N/A</v>
      </c>
      <c r="AD602" s="25" t="e">
        <f t="shared" si="377"/>
        <v>#N/A</v>
      </c>
      <c r="AE602" s="1"/>
    </row>
  </sheetData>
  <mergeCells count="6">
    <mergeCell ref="AA1:AB1"/>
    <mergeCell ref="AC1:AD1"/>
    <mergeCell ref="B5:B8"/>
    <mergeCell ref="U1:V1"/>
    <mergeCell ref="W1:X1"/>
    <mergeCell ref="Y1:Z1"/>
  </mergeCells>
  <phoneticPr fontId="24" type="noConversion"/>
  <conditionalFormatting sqref="D43:D69 D157:D161 D175:D202 D209:D261 D318:D335 D337:D360">
    <cfRule type="expression" dxfId="228" priority="53">
      <formula>IF(+(IF(D43&lt;U43,0,IF(D43&gt;V43,0,1)))=1,0,1)</formula>
    </cfRule>
  </conditionalFormatting>
  <conditionalFormatting sqref="D75:D110">
    <cfRule type="expression" dxfId="227" priority="44">
      <formula>IF(+(IF(D75&lt;U75,0,IF(D75&gt;V75,0,1)))=1,0,1)</formula>
    </cfRule>
  </conditionalFormatting>
  <conditionalFormatting sqref="D115:D151">
    <cfRule type="expression" dxfId="226" priority="33">
      <formula>IF(+(IF(D115&lt;U115,0,IF(D115&gt;V115,0,1)))=1,0,1)</formula>
    </cfRule>
  </conditionalFormatting>
  <conditionalFormatting sqref="D162:D174">
    <cfRule type="expression" dxfId="225" priority="14279">
      <formula>IF(+(IF(D162&lt;U161,0,IF(D162&gt;V161,0,1)))=1,0,1)</formula>
    </cfRule>
  </conditionalFormatting>
  <conditionalFormatting sqref="D269:D313">
    <cfRule type="expression" dxfId="224" priority="17">
      <formula>IF(+(IF(D269&lt;U269,0,IF(D269&gt;V269,0,1)))=1,0,1)</formula>
    </cfRule>
  </conditionalFormatting>
  <conditionalFormatting sqref="D336">
    <cfRule type="expression" dxfId="223" priority="14299">
      <formula>IF(+(IF(D336&lt;U337,0,IF(D336&gt;V337,0,1)))=1,0,1)</formula>
    </cfRule>
  </conditionalFormatting>
  <conditionalFormatting sqref="D365:D408">
    <cfRule type="expression" dxfId="222" priority="11">
      <formula>IF(+(IF(D365&lt;U365,0,IF(D365&gt;V365,0,1)))=1,0,1)</formula>
    </cfRule>
  </conditionalFormatting>
  <conditionalFormatting sqref="D412:D456">
    <cfRule type="expression" dxfId="221" priority="5">
      <formula>IF(+(IF(D412&lt;U412,0,IF(D412&gt;V412,0,1)))=1,0,1)</formula>
    </cfRule>
  </conditionalFormatting>
  <conditionalFormatting sqref="D460:D504">
    <cfRule type="expression" dxfId="220" priority="2">
      <formula>IF(+(IF(D460&lt;U460,0,IF(D460&gt;V460,0,1)))=1,0,1)</formula>
    </cfRule>
  </conditionalFormatting>
  <conditionalFormatting sqref="D508:D551">
    <cfRule type="expression" dxfId="219" priority="992">
      <formula>IF(+(IF(D508&lt;U508,0,IF(D508&gt;V508,0,1)))=1,0,1)</formula>
    </cfRule>
  </conditionalFormatting>
  <conditionalFormatting sqref="D557:D599">
    <cfRule type="expression" dxfId="218" priority="60">
      <formula>IF(+(IF(D557&lt;U557,0,IF(D557&gt;V557,0,1)))=1,0,1)</formula>
    </cfRule>
  </conditionalFormatting>
  <conditionalFormatting sqref="D70:E70">
    <cfRule type="expression" dxfId="217" priority="1011">
      <formula>IF(+(IF(D70&lt;U70,0,IF(D70&gt;V70,0,1)))=1,0,1)</formula>
    </cfRule>
  </conditionalFormatting>
  <conditionalFormatting sqref="D111:E111">
    <cfRule type="expression" dxfId="216" priority="970">
      <formula>IF(+(IF(D111&lt;U111,0,IF(D111&gt;V111,0,1)))=1,0,1)</formula>
    </cfRule>
  </conditionalFormatting>
  <conditionalFormatting sqref="D152:E152">
    <cfRule type="expression" dxfId="215" priority="139">
      <formula>IF(+(IF(D152&lt;U152,0,IF(D152&gt;V152,0,1)))=1,0,1)</formula>
    </cfRule>
  </conditionalFormatting>
  <conditionalFormatting sqref="F87 I157:I161 M157:M161 I175:I202 M175:M202 G209:G261 I209:I261 M209:M261 G318:G360 I318:I360 M318:M360">
    <cfRule type="expression" dxfId="214" priority="41">
      <formula>IF(+(IF(F87&lt;V87,0,IF(F87&gt;W87,0,1)))=1,0,1)</formula>
    </cfRule>
  </conditionalFormatting>
  <conditionalFormatting sqref="G43:G57 M43:M68 I43:I69">
    <cfRule type="expression" dxfId="213" priority="52">
      <formula>IF(+(IF(G43&lt;W43,0,IF(G43&gt;X43,0,1)))=1,0,1)</formula>
    </cfRule>
  </conditionalFormatting>
  <conditionalFormatting sqref="G59:G69 J68:J69 M69:N70 H70:J70">
    <cfRule type="expression" dxfId="212" priority="382">
      <formula>IF(+(IF(G59&lt;W59,0,IF(G59&gt;X59,0,1)))=1,0,1)</formula>
    </cfRule>
  </conditionalFormatting>
  <conditionalFormatting sqref="G75:G95">
    <cfRule type="expression" dxfId="211" priority="46">
      <formula>IF(+(IF(G75&lt;W75,0,IF(G75&gt;X75,0,1)))=1,0,1)</formula>
    </cfRule>
  </conditionalFormatting>
  <conditionalFormatting sqref="G102:G104">
    <cfRule type="expression" dxfId="210" priority="971">
      <formula>IF(+(IF(G102&lt;W102,0,IF(G102&gt;X102,0,1)))=1,0,1)</formula>
    </cfRule>
  </conditionalFormatting>
  <conditionalFormatting sqref="G115">
    <cfRule type="expression" dxfId="209" priority="35">
      <formula>IF(+(IF(G115&lt;W115,0,IF(G115&gt;X115,0,1)))=1,0,1)</formula>
    </cfRule>
  </conditionalFormatting>
  <conditionalFormatting sqref="G122:G151">
    <cfRule type="expression" dxfId="208" priority="37">
      <formula>IF(+(IF(G122&lt;W122,0,IF(G122&gt;X122,0,1)))=1,0,1)</formula>
    </cfRule>
  </conditionalFormatting>
  <conditionalFormatting sqref="G157:G202">
    <cfRule type="expression" dxfId="207" priority="23">
      <formula>IF(+(IF(G157&lt;W157,0,IF(G157&gt;X157,0,1)))=1,0,1)</formula>
    </cfRule>
  </conditionalFormatting>
  <conditionalFormatting sqref="G269:G313 I269:I313">
    <cfRule type="expression" dxfId="206" priority="16">
      <formula>IF(+(IF(G269&lt;W269,0,IF(G269&gt;X269,0,1)))=1,0,1)</formula>
    </cfRule>
  </conditionalFormatting>
  <conditionalFormatting sqref="G365:G408 I365:I408">
    <cfRule type="expression" dxfId="205" priority="10">
      <formula>IF(+(IF(G365&lt;W365,0,IF(G365&gt;X365,0,1)))=1,0,1)</formula>
    </cfRule>
  </conditionalFormatting>
  <conditionalFormatting sqref="G412:G456 I412:I456">
    <cfRule type="expression" dxfId="204" priority="4">
      <formula>IF(+(IF(G412&lt;W412,0,IF(G412&gt;X412,0,1)))=1,0,1)</formula>
    </cfRule>
  </conditionalFormatting>
  <conditionalFormatting sqref="G460:G504 I460:I504">
    <cfRule type="expression" dxfId="203" priority="1">
      <formula>IF(+(IF(G460&lt;W460,0,IF(G460&gt;X460,0,1)))=1,0,1)</formula>
    </cfRule>
  </conditionalFormatting>
  <conditionalFormatting sqref="G557:G599 I557:I599 M557:M599">
    <cfRule type="expression" dxfId="202" priority="59">
      <formula>IF(+(IF(G557&lt;W557,0,IF(G557&gt;X557,0,1)))=1,0,1)</formula>
    </cfRule>
  </conditionalFormatting>
  <conditionalFormatting sqref="H152:J152 M152:N152">
    <cfRule type="expression" dxfId="201" priority="137">
      <formula>IF(+(IF(H152&lt;X152,0,IF(H152&gt;Y152,0,1)))=1,0,1)</formula>
    </cfRule>
  </conditionalFormatting>
  <conditionalFormatting sqref="I75:I98 M75:M110 I100:I110">
    <cfRule type="expression" dxfId="200" priority="43">
      <formula>IF(+(IF(I75&lt;Y75,0,IF(I75&gt;Z75,0,1)))=1,0,1)</formula>
    </cfRule>
  </conditionalFormatting>
  <conditionalFormatting sqref="I97">
    <cfRule type="expression" dxfId="199" priority="11144">
      <formula>IF(+(IF(I97&lt;Y93,0,IF(I97&gt;Z93,0,1)))=1,0,1)</formula>
    </cfRule>
  </conditionalFormatting>
  <conditionalFormatting sqref="I101">
    <cfRule type="expression" dxfId="198" priority="142">
      <formula>IF(+(IF(I101&lt;Y97,0,IF(I101&gt;Z97,0,1)))=1,0,1)</formula>
    </cfRule>
  </conditionalFormatting>
  <conditionalFormatting sqref="I115:I151">
    <cfRule type="expression" dxfId="197" priority="31">
      <formula>IF(+(IF(I115&lt;Y115,0,IF(I115&gt;Z115,0,1)))=1,0,1)</formula>
    </cfRule>
  </conditionalFormatting>
  <conditionalFormatting sqref="I117">
    <cfRule type="expression" dxfId="196" priority="39">
      <formula>IF(+(IF(I117&lt;Y113,0,IF(I117&gt;Z113,0,1)))=1,0,1)</formula>
    </cfRule>
  </conditionalFormatting>
  <conditionalFormatting sqref="I121">
    <cfRule type="expression" dxfId="195" priority="36">
      <formula>IF(+(IF(I121&lt;Y117,0,IF(I121&gt;Z117,0,1)))=1,0,1)</formula>
    </cfRule>
  </conditionalFormatting>
  <conditionalFormatting sqref="I162:I165 M162:M165 I167:I170 M167:M174 I172:I174">
    <cfRule type="expression" dxfId="194" priority="14282">
      <formula>IF(+(IF(I162&lt;Y161,0,IF(I162&gt;Z161,0,1)))=1,0,1)</formula>
    </cfRule>
  </conditionalFormatting>
  <conditionalFormatting sqref="J1:J79 E1:E1048576 H1:H1048576 L1:L1048576 N1:N1048576 P1:P1048576 J81 J83:J1048576">
    <cfRule type="cellIs" dxfId="193" priority="54" operator="equal">
      <formula>0</formula>
    </cfRule>
  </conditionalFormatting>
  <conditionalFormatting sqref="K47:K51 K53:K69 G107:G110 H111:J111 M111:N111 M412:M456 M460:M504 G508:G551 I508:I551 M508:M551">
    <cfRule type="expression" dxfId="192" priority="229">
      <formula>IF(+(IF(G47&lt;W47,0,IF(G47&gt;X47,0,1)))=1,0,1)</formula>
    </cfRule>
  </conditionalFormatting>
  <conditionalFormatting sqref="K75:K95">
    <cfRule type="expression" dxfId="191" priority="45">
      <formula>IF(+(IF(K75&lt;AA75,0,IF(K75&gt;AB75,0,1)))=1,0,1)</formula>
    </cfRule>
  </conditionalFormatting>
  <conditionalFormatting sqref="K102:K110">
    <cfRule type="expression" dxfId="190" priority="972">
      <formula>IF(+(IF(K102&lt;AA102,0,IF(K102&gt;AB102,0,1)))=1,0,1)</formula>
    </cfRule>
  </conditionalFormatting>
  <conditionalFormatting sqref="K115">
    <cfRule type="expression" dxfId="189" priority="34">
      <formula>IF(+(IF(K115&lt;AA115,0,IF(K115&gt;AB115,0,1)))=1,0,1)</formula>
    </cfRule>
  </conditionalFormatting>
  <conditionalFormatting sqref="K122">
    <cfRule type="expression" dxfId="188" priority="38">
      <formula>IF(+(IF(K122&lt;AA122,0,IF(K122&gt;AB122,0,1)))=1,0,1)</formula>
    </cfRule>
  </conditionalFormatting>
  <conditionalFormatting sqref="K70:L70 O209:O261 O269:O313 O508:O551">
    <cfRule type="expression" dxfId="187" priority="1007">
      <formula>IF(+(IF(K70&lt;Z70,0,IF(K70&gt;AA70,0,1)))=1,0,1)</formula>
    </cfRule>
  </conditionalFormatting>
  <conditionalFormatting sqref="K111:L111">
    <cfRule type="expression" dxfId="186" priority="966">
      <formula>IF(+(IF(K111&lt;Z111,0,IF(K111&gt;AA111,0,1)))=1,0,1)</formula>
    </cfRule>
  </conditionalFormatting>
  <conditionalFormatting sqref="K152:L152">
    <cfRule type="expression" dxfId="185" priority="138">
      <formula>IF(+(IF(K152&lt;Z152,0,IF(K152&gt;AA152,0,1)))=1,0,1)</formula>
    </cfRule>
  </conditionalFormatting>
  <conditionalFormatting sqref="M115:M151">
    <cfRule type="expression" dxfId="184" priority="128">
      <formula>IF(+(IF(M115&lt;AC115,0,IF(M115&gt;AD115,0,1)))=1,0,1)</formula>
    </cfRule>
  </conditionalFormatting>
  <conditionalFormatting sqref="M269:M313">
    <cfRule type="expression" dxfId="183" priority="108">
      <formula>IF(+(IF(M269&lt;AC269,0,IF(M269&gt;AD269,0,1)))=1,0,1)</formula>
    </cfRule>
  </conditionalFormatting>
  <conditionalFormatting sqref="M365:M408">
    <cfRule type="expression" dxfId="182" priority="89">
      <formula>IF(+(IF(M365&lt;AC365,0,IF(M365&gt;AD365,0,1)))=1,0,1)</formula>
    </cfRule>
  </conditionalFormatting>
  <conditionalFormatting sqref="O43:O70">
    <cfRule type="expression" dxfId="181" priority="49">
      <formula>IF(+(IF(O43&lt;AD43,0,IF(O43&gt;AE43,0,1)))=1,0,1)</formula>
    </cfRule>
  </conditionalFormatting>
  <conditionalFormatting sqref="O75:O111">
    <cfRule type="expression" dxfId="180" priority="42">
      <formula>IF(+(IF(O75&lt;AD75,0,IF(O75&gt;AE75,0,1)))=1,0,1)</formula>
    </cfRule>
  </conditionalFormatting>
  <conditionalFormatting sqref="O115:O152">
    <cfRule type="expression" dxfId="179" priority="29">
      <formula>IF(+(IF(O115&lt;AD115,0,IF(O115&gt;AE115,0,1)))=1,0,1)</formula>
    </cfRule>
  </conditionalFormatting>
  <conditionalFormatting sqref="O157:O202">
    <cfRule type="expression" dxfId="178" priority="24">
      <formula>IF(+(IF(O157&lt;AD157,0,IF(O157&gt;AE157,0,1)))=1,0,1)</formula>
    </cfRule>
  </conditionalFormatting>
  <conditionalFormatting sqref="O318:O360">
    <cfRule type="expression" dxfId="177" priority="99">
      <formula>IF(+(IF(O318&lt;AD318,0,IF(O318&gt;AE318,0,1)))=1,0,1)</formula>
    </cfRule>
  </conditionalFormatting>
  <conditionalFormatting sqref="O365:O408">
    <cfRule type="expression" dxfId="176" priority="91">
      <formula>IF(+(IF(O365&lt;AD365,0,IF(O365&gt;AE365,0,1)))=1,0,1)</formula>
    </cfRule>
  </conditionalFormatting>
  <conditionalFormatting sqref="O412:O456">
    <cfRule type="expression" dxfId="175" priority="3">
      <formula>IF(+(IF(O412&lt;AD412,0,IF(O412&gt;AE412,0,1)))=1,0,1)</formula>
    </cfRule>
  </conditionalFormatting>
  <conditionalFormatting sqref="O460:O504">
    <cfRule type="expression" dxfId="174" priority="65">
      <formula>IF(+(IF(O460&lt;AD460,0,IF(O460&gt;AE460,0,1)))=1,0,1)</formula>
    </cfRule>
  </conditionalFormatting>
  <conditionalFormatting sqref="O557:O599">
    <cfRule type="expression" dxfId="173" priority="55">
      <formula>IF(+(IF(O557&lt;AD557,0,IF(O557&gt;AE557,0,1)))=1,0,1)</formula>
    </cfRule>
  </conditionalFormatting>
  <pageMargins left="0.7" right="0.7" top="0.75" bottom="0.75" header="0.3" footer="0.3"/>
  <pageSetup paperSize="5" scale="1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3" tint="0.39997558519241921"/>
    <pageSetUpPr fitToPage="1"/>
  </sheetPr>
  <dimension ref="A1:AT1206"/>
  <sheetViews>
    <sheetView zoomScaleNormal="100" zoomScaleSheetLayoutView="70" workbookViewId="0">
      <pane xSplit="1" ySplit="18" topLeftCell="B771" activePane="bottomRight" state="frozen"/>
      <selection pane="topRight" activeCell="B1" sqref="B1"/>
      <selection pane="bottomLeft" activeCell="A16" sqref="A16"/>
      <selection pane="bottomRight" activeCell="D1132" sqref="D1132"/>
    </sheetView>
  </sheetViews>
  <sheetFormatPr defaultRowHeight="15.75" customHeight="1" x14ac:dyDescent="0.25"/>
  <cols>
    <col min="1" max="1" width="11" customWidth="1"/>
    <col min="2" max="2" width="13.5703125" style="365" customWidth="1"/>
    <col min="3" max="3" width="18.28515625" bestFit="1" customWidth="1"/>
    <col min="4" max="4" width="14.5703125" style="1" customWidth="1"/>
    <col min="5" max="5" width="7.42578125" style="69" customWidth="1"/>
    <col min="6" max="6" width="12" style="1" customWidth="1"/>
    <col min="7" max="7" width="7.42578125" style="69" customWidth="1"/>
    <col min="8" max="8" width="12.5703125" style="1" customWidth="1"/>
    <col min="9" max="9" width="7.42578125" style="69" customWidth="1"/>
    <col min="10" max="10" width="9.5703125" style="1" customWidth="1"/>
    <col min="11" max="11" width="9.42578125" style="69"/>
    <col min="12" max="12" width="12.5703125" style="1" customWidth="1"/>
    <col min="13" max="13" width="7.42578125" style="69" customWidth="1"/>
    <col min="14" max="14" width="9.42578125" style="1"/>
    <col min="15" max="15" width="9.42578125" style="69"/>
    <col min="16" max="16" width="14.42578125" customWidth="1"/>
    <col min="17" max="17" width="13.42578125" bestFit="1" customWidth="1"/>
    <col min="20" max="20" width="15.42578125" customWidth="1"/>
  </cols>
  <sheetData>
    <row r="1" spans="1:32" ht="15.75" hidden="1" customHeight="1" x14ac:dyDescent="0.25">
      <c r="D1" s="32"/>
      <c r="E1" s="72"/>
      <c r="F1" s="32"/>
      <c r="G1" s="72"/>
      <c r="H1" s="32"/>
      <c r="I1" s="72"/>
      <c r="J1" s="32"/>
      <c r="K1" s="72"/>
      <c r="L1" s="32"/>
      <c r="M1" s="72"/>
      <c r="N1" s="32"/>
      <c r="O1" s="72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ht="15.75" hidden="1" customHeight="1" x14ac:dyDescent="0.25">
      <c r="D2" s="32"/>
      <c r="E2" s="72"/>
      <c r="F2" s="32"/>
      <c r="G2" s="72"/>
      <c r="H2" s="32"/>
      <c r="I2" s="72"/>
      <c r="J2" s="32"/>
      <c r="K2" s="72"/>
      <c r="L2" s="32"/>
      <c r="M2" s="72"/>
      <c r="N2" s="32"/>
      <c r="O2" s="72"/>
      <c r="T2" s="27"/>
      <c r="U2" s="477" t="s">
        <v>122</v>
      </c>
      <c r="V2" s="478"/>
      <c r="W2" s="475" t="s">
        <v>15</v>
      </c>
      <c r="X2" s="475"/>
      <c r="Y2" s="475" t="s">
        <v>12</v>
      </c>
      <c r="Z2" s="475"/>
      <c r="AA2" s="475" t="s">
        <v>13</v>
      </c>
      <c r="AB2" s="475"/>
      <c r="AC2" s="475" t="s">
        <v>123</v>
      </c>
      <c r="AD2" s="475"/>
      <c r="AE2" s="475" t="s">
        <v>14</v>
      </c>
      <c r="AF2" s="475"/>
    </row>
    <row r="3" spans="1:32" ht="15.75" hidden="1" customHeight="1" x14ac:dyDescent="0.25">
      <c r="D3" s="32"/>
      <c r="E3" s="72"/>
      <c r="F3" s="32"/>
      <c r="G3" s="72"/>
      <c r="H3" s="32"/>
      <c r="I3" s="72"/>
      <c r="J3" s="32"/>
      <c r="K3" s="72"/>
      <c r="L3" s="32"/>
      <c r="M3" s="72"/>
      <c r="N3" s="32"/>
      <c r="O3" s="72"/>
      <c r="T3" s="27"/>
      <c r="U3" s="27" t="s">
        <v>52</v>
      </c>
      <c r="V3" s="27" t="s">
        <v>51</v>
      </c>
      <c r="W3" s="27" t="s">
        <v>52</v>
      </c>
      <c r="X3" s="27" t="s">
        <v>51</v>
      </c>
      <c r="Y3" s="27" t="s">
        <v>52</v>
      </c>
      <c r="Z3" s="27" t="s">
        <v>51</v>
      </c>
      <c r="AA3" s="27" t="s">
        <v>52</v>
      </c>
      <c r="AB3" s="27" t="s">
        <v>51</v>
      </c>
      <c r="AC3" s="27" t="s">
        <v>52</v>
      </c>
      <c r="AD3" s="27" t="s">
        <v>51</v>
      </c>
      <c r="AE3" s="27" t="s">
        <v>52</v>
      </c>
      <c r="AF3" s="27" t="s">
        <v>51</v>
      </c>
    </row>
    <row r="4" spans="1:32" s="14" customFormat="1" ht="15.75" hidden="1" customHeight="1" x14ac:dyDescent="0.25">
      <c r="B4" s="15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T4" s="220" t="s">
        <v>31</v>
      </c>
      <c r="U4" s="220">
        <v>1.65</v>
      </c>
      <c r="V4" s="220">
        <v>2.14</v>
      </c>
      <c r="W4" s="220">
        <v>12.5</v>
      </c>
      <c r="X4" s="220">
        <v>16.399999999999999</v>
      </c>
      <c r="Y4" s="220">
        <v>0</v>
      </c>
      <c r="Z4" s="220">
        <v>0.12</v>
      </c>
      <c r="AA4" s="220">
        <v>2.7</v>
      </c>
      <c r="AB4" s="220">
        <v>2.85</v>
      </c>
      <c r="AC4" s="220">
        <v>5</v>
      </c>
      <c r="AD4" s="220">
        <v>5.44</v>
      </c>
      <c r="AE4" s="220">
        <v>5</v>
      </c>
      <c r="AF4" s="220">
        <v>7</v>
      </c>
    </row>
    <row r="5" spans="1:32" s="14" customFormat="1" ht="15.75" hidden="1" customHeight="1" x14ac:dyDescent="0.25">
      <c r="B5" s="15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T5" s="220" t="s">
        <v>30</v>
      </c>
      <c r="U5" s="220">
        <v>0.8</v>
      </c>
      <c r="V5" s="220">
        <v>1.24</v>
      </c>
      <c r="W5" s="220">
        <v>12.5</v>
      </c>
      <c r="X5" s="220">
        <v>16.399999999999999</v>
      </c>
      <c r="Y5" s="220">
        <v>0</v>
      </c>
      <c r="Z5" s="220">
        <v>0.12</v>
      </c>
      <c r="AA5" s="220">
        <v>2.7</v>
      </c>
      <c r="AB5" s="220">
        <v>2.85</v>
      </c>
      <c r="AC5" s="220">
        <v>5.45</v>
      </c>
      <c r="AD5" s="220">
        <v>5.94</v>
      </c>
      <c r="AE5" s="220">
        <v>5</v>
      </c>
      <c r="AF5" s="220">
        <v>7</v>
      </c>
    </row>
    <row r="6" spans="1:32" s="14" customFormat="1" ht="15.75" hidden="1" customHeight="1" x14ac:dyDescent="0.25">
      <c r="B6" s="15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T6" s="220" t="s">
        <v>33</v>
      </c>
      <c r="U6" s="220">
        <v>3.1</v>
      </c>
      <c r="V6" s="220">
        <v>4.1399999999999997</v>
      </c>
      <c r="W6" s="220">
        <v>48</v>
      </c>
      <c r="X6" s="220">
        <v>62</v>
      </c>
      <c r="Y6" s="220">
        <v>0</v>
      </c>
      <c r="Z6" s="220">
        <v>0.12</v>
      </c>
      <c r="AA6" s="220">
        <v>2.7</v>
      </c>
      <c r="AB6" s="220">
        <v>2.9</v>
      </c>
      <c r="AC6" s="220">
        <v>7.3</v>
      </c>
      <c r="AD6" s="220">
        <v>7.74</v>
      </c>
      <c r="AE6" s="220">
        <v>155</v>
      </c>
      <c r="AF6" s="220">
        <v>195</v>
      </c>
    </row>
    <row r="7" spans="1:32" ht="15.75" hidden="1" customHeight="1" x14ac:dyDescent="0.25">
      <c r="D7" s="32"/>
      <c r="E7" s="72"/>
      <c r="F7" s="32"/>
      <c r="G7" s="72"/>
      <c r="H7" s="32"/>
      <c r="I7" s="72"/>
      <c r="J7" s="32"/>
      <c r="K7" s="72"/>
      <c r="L7" s="32"/>
      <c r="M7" s="72"/>
      <c r="N7" s="32"/>
      <c r="O7" s="72"/>
      <c r="T7" s="28" t="s">
        <v>431</v>
      </c>
      <c r="U7" s="28">
        <v>3.75</v>
      </c>
      <c r="V7" s="28">
        <v>4.1399999999999997</v>
      </c>
      <c r="W7" s="28">
        <v>51</v>
      </c>
      <c r="X7" s="28">
        <v>56</v>
      </c>
      <c r="Y7" s="28"/>
      <c r="Z7" s="28"/>
      <c r="AA7" s="28">
        <v>2.7</v>
      </c>
      <c r="AB7" s="28">
        <v>2.85</v>
      </c>
      <c r="AC7" s="28">
        <v>6.3</v>
      </c>
      <c r="AD7" s="28">
        <v>6.94</v>
      </c>
      <c r="AE7" s="28">
        <v>18</v>
      </c>
      <c r="AF7" s="28">
        <v>22</v>
      </c>
    </row>
    <row r="8" spans="1:32" ht="15.75" hidden="1" customHeight="1" x14ac:dyDescent="0.25">
      <c r="D8" s="32"/>
      <c r="E8" s="72"/>
      <c r="F8" s="32"/>
      <c r="G8" s="72"/>
      <c r="H8" s="32"/>
      <c r="I8" s="72"/>
      <c r="J8" s="32"/>
      <c r="K8" s="72"/>
      <c r="L8" s="32"/>
      <c r="M8" s="72"/>
      <c r="N8" s="32"/>
      <c r="O8" s="72"/>
      <c r="T8" s="28" t="s">
        <v>461</v>
      </c>
      <c r="U8" s="28">
        <v>1.5</v>
      </c>
      <c r="V8" s="28">
        <v>1.84</v>
      </c>
      <c r="W8" s="28">
        <v>20</v>
      </c>
      <c r="X8" s="28">
        <v>26</v>
      </c>
      <c r="Y8" s="220">
        <v>0</v>
      </c>
      <c r="Z8" s="220">
        <v>0.12</v>
      </c>
      <c r="AA8" s="28">
        <v>2.6</v>
      </c>
      <c r="AB8" s="28">
        <v>2.84</v>
      </c>
      <c r="AC8" s="28">
        <v>4.5</v>
      </c>
      <c r="AD8" s="28">
        <v>4.84</v>
      </c>
      <c r="AE8" s="28">
        <v>3</v>
      </c>
      <c r="AF8" s="28">
        <v>5</v>
      </c>
    </row>
    <row r="9" spans="1:32" s="14" customFormat="1" ht="15.75" hidden="1" customHeight="1" x14ac:dyDescent="0.25">
      <c r="B9" s="15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T9" s="220" t="s">
        <v>32</v>
      </c>
      <c r="U9" s="220">
        <v>5.2</v>
      </c>
      <c r="V9" s="220">
        <v>5.64</v>
      </c>
      <c r="W9" s="220">
        <v>32</v>
      </c>
      <c r="X9" s="220">
        <v>38</v>
      </c>
      <c r="Y9" s="220">
        <v>0</v>
      </c>
      <c r="Z9" s="220">
        <v>0.12</v>
      </c>
      <c r="AA9" s="220">
        <v>2.7</v>
      </c>
      <c r="AB9" s="220">
        <v>2.85</v>
      </c>
      <c r="AC9" s="220">
        <v>4.5999999999999996</v>
      </c>
      <c r="AD9" s="220">
        <v>5.4</v>
      </c>
      <c r="AE9" s="220">
        <v>260</v>
      </c>
      <c r="AF9" s="220">
        <v>320</v>
      </c>
    </row>
    <row r="10" spans="1:32" s="14" customFormat="1" ht="15" hidden="1" x14ac:dyDescent="0.25">
      <c r="B10" s="15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T10" s="220" t="s">
        <v>34</v>
      </c>
      <c r="U10" s="220">
        <v>16.8</v>
      </c>
      <c r="V10" s="220">
        <v>17.239999999999998</v>
      </c>
      <c r="W10" s="220">
        <v>10</v>
      </c>
      <c r="X10" s="220">
        <v>12.4</v>
      </c>
      <c r="Y10" s="220">
        <v>0</v>
      </c>
      <c r="Z10" s="220">
        <v>0</v>
      </c>
      <c r="AA10" s="220">
        <v>2.6</v>
      </c>
      <c r="AB10" s="220">
        <v>2.84</v>
      </c>
      <c r="AC10" s="220"/>
      <c r="AD10" s="220"/>
      <c r="AE10" s="220">
        <v>170</v>
      </c>
      <c r="AF10" s="220">
        <v>240</v>
      </c>
    </row>
    <row r="11" spans="1:32" s="14" customFormat="1" ht="15" hidden="1" x14ac:dyDescent="0.25">
      <c r="B11" s="15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T11" s="220" t="s">
        <v>35</v>
      </c>
      <c r="U11" s="220">
        <v>16.2</v>
      </c>
      <c r="V11" s="220">
        <v>16.84</v>
      </c>
      <c r="W11" s="220">
        <v>12</v>
      </c>
      <c r="X11" s="220">
        <v>16.440000000000001</v>
      </c>
      <c r="Y11" s="220">
        <v>0</v>
      </c>
      <c r="Z11" s="220">
        <v>0</v>
      </c>
      <c r="AA11" s="220">
        <v>2</v>
      </c>
      <c r="AB11" s="220">
        <v>2.4</v>
      </c>
      <c r="AC11" s="220"/>
      <c r="AD11" s="220"/>
      <c r="AE11" s="220">
        <v>100</v>
      </c>
      <c r="AF11" s="220">
        <v>140</v>
      </c>
    </row>
    <row r="12" spans="1:32" s="14" customFormat="1" ht="15" hidden="1" x14ac:dyDescent="0.25">
      <c r="B12" s="15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T12" s="220" t="s">
        <v>625</v>
      </c>
      <c r="U12" s="220">
        <v>6.4</v>
      </c>
      <c r="V12" s="220">
        <v>6.8</v>
      </c>
      <c r="W12" s="220">
        <v>0</v>
      </c>
      <c r="X12" s="220">
        <v>0</v>
      </c>
      <c r="Y12" s="220">
        <v>0</v>
      </c>
      <c r="Z12" s="220">
        <v>0</v>
      </c>
      <c r="AA12" s="220">
        <v>2.75</v>
      </c>
      <c r="AB12" s="220">
        <v>2.95</v>
      </c>
      <c r="AC12" s="220">
        <v>4.5</v>
      </c>
      <c r="AD12" s="220">
        <v>5</v>
      </c>
      <c r="AE12" s="220">
        <v>1</v>
      </c>
      <c r="AF12" s="220">
        <v>2</v>
      </c>
    </row>
    <row r="13" spans="1:32" ht="15" hidden="1" x14ac:dyDescent="0.25">
      <c r="D13" s="32"/>
      <c r="E13" s="72"/>
      <c r="F13" s="32"/>
      <c r="G13" s="72"/>
      <c r="H13" s="32"/>
      <c r="I13" s="72"/>
      <c r="J13" s="32"/>
      <c r="K13" s="72"/>
      <c r="L13" s="32"/>
      <c r="M13" s="72"/>
      <c r="N13" s="32"/>
      <c r="O13" s="72"/>
      <c r="T13" s="28" t="s">
        <v>128</v>
      </c>
      <c r="U13" s="28">
        <v>5</v>
      </c>
      <c r="V13" s="28">
        <v>5.44</v>
      </c>
      <c r="W13" s="28">
        <v>0</v>
      </c>
      <c r="X13" s="28">
        <v>0</v>
      </c>
      <c r="Y13" s="28">
        <v>0</v>
      </c>
      <c r="Z13" s="28">
        <v>0.4</v>
      </c>
      <c r="AA13" s="28">
        <v>2.75</v>
      </c>
      <c r="AB13" s="28">
        <v>3.4</v>
      </c>
      <c r="AC13" s="28">
        <v>4.3499999999999996</v>
      </c>
      <c r="AD13" s="28">
        <v>5.4</v>
      </c>
      <c r="AE13" s="28">
        <v>1.8</v>
      </c>
      <c r="AF13" s="28">
        <v>2.6</v>
      </c>
    </row>
    <row r="14" spans="1:32" ht="15" hidden="1" x14ac:dyDescent="0.25">
      <c r="D14" s="32"/>
      <c r="E14" s="72"/>
      <c r="F14" s="32"/>
      <c r="G14" s="72"/>
      <c r="H14" s="32"/>
      <c r="I14" s="72"/>
      <c r="J14" s="32"/>
      <c r="K14" s="72"/>
      <c r="L14" s="32"/>
      <c r="M14" s="72"/>
      <c r="N14" s="32"/>
      <c r="O14" s="72"/>
      <c r="T14" s="28" t="s">
        <v>135</v>
      </c>
      <c r="U14" s="28">
        <v>5</v>
      </c>
      <c r="V14" s="28">
        <v>5.44</v>
      </c>
      <c r="W14" s="28">
        <v>0</v>
      </c>
      <c r="X14" s="28">
        <v>0</v>
      </c>
      <c r="Y14" s="28">
        <v>0</v>
      </c>
      <c r="Z14" s="28">
        <v>0.4</v>
      </c>
      <c r="AA14" s="28">
        <v>2.75</v>
      </c>
      <c r="AB14" s="28">
        <v>3.4</v>
      </c>
      <c r="AC14" s="28">
        <v>4.3499999999999996</v>
      </c>
      <c r="AD14" s="28">
        <v>5.4</v>
      </c>
      <c r="AE14" s="28">
        <v>3</v>
      </c>
      <c r="AF14" s="28">
        <v>3.6</v>
      </c>
    </row>
    <row r="15" spans="1:32" ht="15" hidden="1" x14ac:dyDescent="0.25">
      <c r="D15" s="32"/>
      <c r="E15" s="72"/>
      <c r="F15" s="32"/>
      <c r="G15" s="72"/>
      <c r="H15" s="32"/>
      <c r="I15" s="72"/>
      <c r="J15" s="32"/>
      <c r="K15" s="72"/>
      <c r="L15" s="32"/>
      <c r="M15" s="72"/>
      <c r="N15" s="32"/>
      <c r="O15" s="72"/>
      <c r="T15" s="28" t="s">
        <v>136</v>
      </c>
      <c r="U15" s="28">
        <v>5</v>
      </c>
      <c r="V15" s="28">
        <v>5.44</v>
      </c>
      <c r="W15" s="28">
        <v>0</v>
      </c>
      <c r="X15" s="28">
        <v>0</v>
      </c>
      <c r="Y15" s="28">
        <v>0</v>
      </c>
      <c r="Z15" s="28">
        <v>0.4</v>
      </c>
      <c r="AA15" s="28">
        <v>2.75</v>
      </c>
      <c r="AB15" s="28">
        <v>3.4</v>
      </c>
      <c r="AC15" s="28">
        <v>4.3499999999999996</v>
      </c>
      <c r="AD15" s="28">
        <v>5.4</v>
      </c>
      <c r="AE15" s="28">
        <v>1.7</v>
      </c>
      <c r="AF15" s="28">
        <v>2.6</v>
      </c>
    </row>
    <row r="16" spans="1:32" ht="15.75" customHeight="1" x14ac:dyDescent="0.3">
      <c r="A16" s="476">
        <v>2026</v>
      </c>
      <c r="B16" s="476"/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T16" s="25" t="str">
        <f>LEFT(C16,8)</f>
        <v/>
      </c>
      <c r="U16" s="25" t="e">
        <f t="shared" ref="U16:U18" si="0">VLOOKUP($T16,$T$4:$AF$13,2,FALSE)</f>
        <v>#N/A</v>
      </c>
      <c r="V16" s="25" t="e">
        <f t="shared" ref="V16:V18" si="1">VLOOKUP($T16,$T$4:$AF$13,3,FALSE)</f>
        <v>#N/A</v>
      </c>
      <c r="W16" s="25" t="e">
        <f t="shared" ref="W16:W18" si="2">VLOOKUP($T16,$T$4:$AF$13,4,FALSE)</f>
        <v>#N/A</v>
      </c>
      <c r="X16" s="25" t="e">
        <f t="shared" ref="X16:X18" si="3">VLOOKUP($T16,$T$4:$AF$13,5,FALSE)</f>
        <v>#N/A</v>
      </c>
      <c r="Y16" s="25" t="e">
        <f t="shared" ref="Y16:Y18" si="4">VLOOKUP($T16,$T$4:$AF$13,6,FALSE)</f>
        <v>#N/A</v>
      </c>
      <c r="Z16" s="25" t="e">
        <f t="shared" ref="Z16:Z18" si="5">VLOOKUP($T16,$T$4:$AF$13,7,FALSE)</f>
        <v>#N/A</v>
      </c>
      <c r="AA16" s="25" t="e">
        <f t="shared" ref="AA16:AA18" si="6">VLOOKUP($T16,$T$4:$AF$13,8,FALSE)</f>
        <v>#N/A</v>
      </c>
      <c r="AB16" s="25" t="e">
        <f t="shared" ref="AB16:AB18" si="7">VLOOKUP($T16,$T$4:$AF$13,9,FALSE)</f>
        <v>#N/A</v>
      </c>
      <c r="AC16" s="25" t="e">
        <f t="shared" ref="AC16:AC18" si="8">VLOOKUP($T16,$T$4:$AF$13,10,FALSE)</f>
        <v>#N/A</v>
      </c>
      <c r="AD16" s="25" t="e">
        <f t="shared" ref="AD16:AD18" si="9">VLOOKUP($T16,$T$4:$AF$13,11,FALSE)</f>
        <v>#N/A</v>
      </c>
      <c r="AE16" s="25" t="e">
        <f t="shared" ref="AE16:AE18" si="10">VLOOKUP($T16,$T$4:$AF$13,12,FALSE)</f>
        <v>#N/A</v>
      </c>
      <c r="AF16" s="25" t="e">
        <f t="shared" ref="AF16:AF18" si="11">VLOOKUP($T16,$T$4:$AF$13,13,FALSE)</f>
        <v>#N/A</v>
      </c>
    </row>
    <row r="17" spans="1:32" ht="15.75" customHeight="1" x14ac:dyDescent="0.25">
      <c r="C17" s="33"/>
      <c r="D17" s="16"/>
      <c r="E17" s="38"/>
      <c r="F17" s="26"/>
      <c r="G17" s="48"/>
      <c r="H17" s="26"/>
      <c r="I17" s="48"/>
      <c r="J17" s="23"/>
      <c r="K17" s="48"/>
      <c r="L17" s="23"/>
      <c r="M17" s="48"/>
      <c r="N17" s="23"/>
      <c r="O17" s="48"/>
      <c r="P17" s="26"/>
      <c r="Q17" s="48"/>
      <c r="R17" s="135"/>
      <c r="S17" s="135"/>
      <c r="T17" s="25" t="str">
        <f>LEFT(C17,8)</f>
        <v/>
      </c>
      <c r="U17" s="25" t="e">
        <f t="shared" si="0"/>
        <v>#N/A</v>
      </c>
      <c r="V17" s="25" t="e">
        <f t="shared" si="1"/>
        <v>#N/A</v>
      </c>
      <c r="W17" s="25" t="e">
        <f t="shared" si="2"/>
        <v>#N/A</v>
      </c>
      <c r="X17" s="25" t="e">
        <f t="shared" si="3"/>
        <v>#N/A</v>
      </c>
      <c r="Y17" s="25" t="e">
        <f t="shared" si="4"/>
        <v>#N/A</v>
      </c>
      <c r="Z17" s="25" t="e">
        <f t="shared" si="5"/>
        <v>#N/A</v>
      </c>
      <c r="AA17" s="25" t="e">
        <f t="shared" si="6"/>
        <v>#N/A</v>
      </c>
      <c r="AB17" s="25" t="e">
        <f t="shared" si="7"/>
        <v>#N/A</v>
      </c>
      <c r="AC17" s="25" t="e">
        <f t="shared" si="8"/>
        <v>#N/A</v>
      </c>
      <c r="AD17" s="25" t="e">
        <f t="shared" si="9"/>
        <v>#N/A</v>
      </c>
      <c r="AE17" s="25" t="e">
        <f t="shared" si="10"/>
        <v>#N/A</v>
      </c>
      <c r="AF17" s="25" t="e">
        <f t="shared" si="11"/>
        <v>#N/A</v>
      </c>
    </row>
    <row r="18" spans="1:32" ht="15.75" customHeight="1" x14ac:dyDescent="0.25">
      <c r="A18" s="7" t="s">
        <v>18</v>
      </c>
      <c r="B18" s="366" t="s">
        <v>19</v>
      </c>
      <c r="C18" s="33" t="s">
        <v>29</v>
      </c>
      <c r="D18" s="16" t="s">
        <v>121</v>
      </c>
      <c r="E18" s="38"/>
      <c r="F18" s="26" t="s">
        <v>15</v>
      </c>
      <c r="G18" s="48"/>
      <c r="H18" s="26" t="s">
        <v>12</v>
      </c>
      <c r="I18" s="48"/>
      <c r="J18" s="26" t="s">
        <v>13</v>
      </c>
      <c r="K18" s="48"/>
      <c r="L18" s="26" t="s">
        <v>123</v>
      </c>
      <c r="M18" s="48"/>
      <c r="N18" s="23" t="s">
        <v>14</v>
      </c>
      <c r="O18" s="48"/>
      <c r="P18" s="26" t="s">
        <v>20</v>
      </c>
      <c r="Q18" s="48" t="s">
        <v>36</v>
      </c>
      <c r="R18" s="135"/>
      <c r="S18" s="135"/>
      <c r="T18" s="25" t="str">
        <f>LEFT(C18,8)</f>
        <v>Product</v>
      </c>
      <c r="U18" s="25" t="e">
        <f t="shared" si="0"/>
        <v>#N/A</v>
      </c>
      <c r="V18" s="25" t="e">
        <f t="shared" si="1"/>
        <v>#N/A</v>
      </c>
      <c r="W18" s="25" t="e">
        <f t="shared" si="2"/>
        <v>#N/A</v>
      </c>
      <c r="X18" s="25" t="e">
        <f t="shared" si="3"/>
        <v>#N/A</v>
      </c>
      <c r="Y18" s="25" t="e">
        <f t="shared" si="4"/>
        <v>#N/A</v>
      </c>
      <c r="Z18" s="25" t="e">
        <f t="shared" si="5"/>
        <v>#N/A</v>
      </c>
      <c r="AA18" s="25" t="e">
        <f t="shared" si="6"/>
        <v>#N/A</v>
      </c>
      <c r="AB18" s="25" t="e">
        <f t="shared" si="7"/>
        <v>#N/A</v>
      </c>
      <c r="AC18" s="25" t="e">
        <f t="shared" si="8"/>
        <v>#N/A</v>
      </c>
      <c r="AD18" s="25" t="e">
        <f t="shared" si="9"/>
        <v>#N/A</v>
      </c>
      <c r="AE18" s="25" t="e">
        <f t="shared" si="10"/>
        <v>#N/A</v>
      </c>
      <c r="AF18" s="25" t="e">
        <f t="shared" si="11"/>
        <v>#N/A</v>
      </c>
    </row>
    <row r="19" spans="1:32" ht="15.75" customHeight="1" x14ac:dyDescent="0.25">
      <c r="A19" s="33">
        <v>46024</v>
      </c>
      <c r="B19" s="118" t="s">
        <v>434</v>
      </c>
      <c r="C19" s="33" t="s">
        <v>31</v>
      </c>
      <c r="D19" s="16">
        <v>1.76</v>
      </c>
      <c r="E19" s="48">
        <f t="shared" ref="E19:E81" si="12">IF(+(IF(D19&lt;U19,0,IF(D19&gt;V19,0,1)))=1,1,0)</f>
        <v>1</v>
      </c>
      <c r="F19" s="26">
        <v>13.1</v>
      </c>
      <c r="G19" s="48">
        <f>IF(+(IF(F19&lt;W19,0,IF(F19&gt;X19,0,1)))=1,1,0)</f>
        <v>1</v>
      </c>
      <c r="H19" s="26">
        <v>0.03</v>
      </c>
      <c r="I19" s="48">
        <f t="shared" ref="I19:I41" si="13">IF(+(IF(H19&lt;Y19,0,IF(H19&gt;Z19,0,1)))=1,1,0)</f>
        <v>1</v>
      </c>
      <c r="J19" s="26">
        <v>2.73</v>
      </c>
      <c r="K19" s="48">
        <f t="shared" ref="K19:K81" si="14">IF(+(IF(J19&lt;AA19,0,IF(J19&gt;AB19,0,1)))=1,1,0)</f>
        <v>1</v>
      </c>
      <c r="L19" s="26">
        <v>5.27</v>
      </c>
      <c r="M19" s="48">
        <f t="shared" ref="M19:M81" si="15">IF(+(IF(L19&lt;AC19,0,IF(L19&gt;AD19,0,1)))=1,1,0)</f>
        <v>1</v>
      </c>
      <c r="N19" s="23">
        <v>6.2</v>
      </c>
      <c r="O19" s="48">
        <f t="shared" ref="O19:O81" si="16">IF(+(IF(N19&lt;AE19,0,IF(N19&gt;AF19,0,1)))=1,1,0)</f>
        <v>1</v>
      </c>
      <c r="P19" s="225">
        <f t="shared" ref="P19:P81" si="17">IF(+(IF(D19&lt;U19,0,IF(D19&gt;V19,0,1)))+(IF(F19&lt;W19,0,IF(F19&gt;X19,0,1)))+(IF(J19&lt;AA19,0,IF(J19&gt;AB19,0,1)))+(IF(L19&lt;AC19,0,IF(L19&gt;AD19,0,1)))+(IF(N19&lt;AE19,0,IF(N19&gt;AF19,0,1)))=5,1,0)</f>
        <v>1</v>
      </c>
      <c r="Q19" s="225">
        <f t="shared" ref="Q19:Q81" si="18">IF(+(IF(D19&lt;U19,0,IF(D19&gt;V19,0,1)))+(IF(F19&lt;W19,0,IF(F19&gt;X19,0,1)))+(IF(J19&lt;AA19,0,IF(J19&gt;AB19,0,1)))+(IF(L19&lt;AC19,0,IF(L19&gt;AD19,0,1)))=4,1,0)</f>
        <v>1</v>
      </c>
      <c r="R19" s="135"/>
      <c r="S19" s="135"/>
      <c r="T19" s="25" t="str">
        <f t="shared" ref="T19:T57" si="19">LEFT(C19,12)</f>
        <v>CARIB</v>
      </c>
      <c r="U19" s="25">
        <f t="shared" ref="U19:U57" si="20">VLOOKUP($T19,$T$4:$AF$15,2,FALSE)</f>
        <v>1.65</v>
      </c>
      <c r="V19" s="25">
        <f t="shared" ref="V19:V57" si="21">VLOOKUP($T19,$T$4:$AF$15,3,FALSE)</f>
        <v>2.14</v>
      </c>
      <c r="W19" s="25">
        <f t="shared" ref="W19:W57" si="22">VLOOKUP($T19,$T$4:$AF$15,4,FALSE)</f>
        <v>12.5</v>
      </c>
      <c r="X19" s="25">
        <f t="shared" ref="X19:X57" si="23">VLOOKUP($T19,$T$4:$AF$15,5,FALSE)</f>
        <v>16.399999999999999</v>
      </c>
      <c r="Y19" s="25">
        <f t="shared" ref="Y19:Y57" si="24">VLOOKUP($T19,$T$4:$AF$15,6,FALSE)</f>
        <v>0</v>
      </c>
      <c r="Z19" s="25">
        <f t="shared" ref="Z19:Z57" si="25">VLOOKUP($T19,$T$4:$AF$15,7,FALSE)</f>
        <v>0.12</v>
      </c>
      <c r="AA19" s="25">
        <f t="shared" ref="AA19:AA57" si="26">VLOOKUP($T19,$T$4:$AF$15,8,FALSE)</f>
        <v>2.7</v>
      </c>
      <c r="AB19" s="25">
        <f t="shared" ref="AB19:AB57" si="27">VLOOKUP($T19,$T$4:$AF$15,9,FALSE)</f>
        <v>2.85</v>
      </c>
      <c r="AC19" s="25">
        <f t="shared" ref="AC19:AC57" si="28">VLOOKUP($T19,$T$4:$AF$15,10,FALSE)</f>
        <v>5</v>
      </c>
      <c r="AD19" s="25">
        <f t="shared" ref="AD19:AD57" si="29">VLOOKUP($T19,$T$4:$AF$15,11,FALSE)</f>
        <v>5.44</v>
      </c>
      <c r="AE19" s="25">
        <f t="shared" ref="AE19:AE57" si="30">VLOOKUP($T19,$T$4:$AF$15,12,FALSE)</f>
        <v>5</v>
      </c>
      <c r="AF19" s="25">
        <f t="shared" ref="AF19:AF57" si="31">VLOOKUP($T19,$T$4:$AF$15,13,FALSE)</f>
        <v>7</v>
      </c>
    </row>
    <row r="20" spans="1:32" ht="15.75" customHeight="1" x14ac:dyDescent="0.25">
      <c r="A20" s="33">
        <v>46024</v>
      </c>
      <c r="B20" s="118" t="s">
        <v>436</v>
      </c>
      <c r="C20" s="33" t="s">
        <v>31</v>
      </c>
      <c r="D20" s="26">
        <v>1.91</v>
      </c>
      <c r="E20" s="48">
        <f t="shared" si="12"/>
        <v>1</v>
      </c>
      <c r="F20" s="222">
        <v>14.4</v>
      </c>
      <c r="G20" s="48">
        <f t="shared" ref="G20:G81" si="32">IF(+(IF(F20&lt;W20,0,IF(F20&gt;X20,0,1)))=1,1,0)</f>
        <v>1</v>
      </c>
      <c r="H20" s="23"/>
      <c r="I20" s="48">
        <f t="shared" si="13"/>
        <v>1</v>
      </c>
      <c r="J20" s="23">
        <v>2.77</v>
      </c>
      <c r="K20" s="48">
        <f t="shared" si="14"/>
        <v>1</v>
      </c>
      <c r="L20" s="26">
        <v>5.14</v>
      </c>
      <c r="M20" s="48">
        <f t="shared" si="15"/>
        <v>1</v>
      </c>
      <c r="N20" s="26">
        <v>5.9</v>
      </c>
      <c r="O20" s="48">
        <f t="shared" si="16"/>
        <v>1</v>
      </c>
      <c r="P20" s="225">
        <f t="shared" si="17"/>
        <v>1</v>
      </c>
      <c r="Q20" s="225">
        <f t="shared" si="18"/>
        <v>1</v>
      </c>
      <c r="T20" s="25" t="str">
        <f t="shared" si="19"/>
        <v>CARIB</v>
      </c>
      <c r="U20" s="25">
        <f t="shared" si="20"/>
        <v>1.65</v>
      </c>
      <c r="V20" s="25">
        <f t="shared" si="21"/>
        <v>2.14</v>
      </c>
      <c r="W20" s="25">
        <f t="shared" si="22"/>
        <v>12.5</v>
      </c>
      <c r="X20" s="25">
        <f t="shared" si="23"/>
        <v>16.399999999999999</v>
      </c>
      <c r="Y20" s="25">
        <f t="shared" si="24"/>
        <v>0</v>
      </c>
      <c r="Z20" s="25">
        <f t="shared" si="25"/>
        <v>0.12</v>
      </c>
      <c r="AA20" s="25">
        <f t="shared" si="26"/>
        <v>2.7</v>
      </c>
      <c r="AB20" s="25">
        <f t="shared" si="27"/>
        <v>2.85</v>
      </c>
      <c r="AC20" s="25">
        <f t="shared" si="28"/>
        <v>5</v>
      </c>
      <c r="AD20" s="25">
        <f t="shared" si="29"/>
        <v>5.44</v>
      </c>
      <c r="AE20" s="25">
        <f t="shared" si="30"/>
        <v>5</v>
      </c>
      <c r="AF20" s="25">
        <f t="shared" si="31"/>
        <v>7</v>
      </c>
    </row>
    <row r="21" spans="1:32" ht="15.75" customHeight="1" x14ac:dyDescent="0.25">
      <c r="A21" s="33">
        <v>46027</v>
      </c>
      <c r="B21" s="118" t="s">
        <v>434</v>
      </c>
      <c r="C21" s="33" t="s">
        <v>31</v>
      </c>
      <c r="D21" s="26">
        <v>1.9</v>
      </c>
      <c r="E21" s="48">
        <f t="shared" si="12"/>
        <v>1</v>
      </c>
      <c r="F21" s="222">
        <v>14.1</v>
      </c>
      <c r="G21" s="48">
        <f t="shared" si="32"/>
        <v>1</v>
      </c>
      <c r="H21" s="23"/>
      <c r="I21" s="48">
        <f t="shared" si="13"/>
        <v>1</v>
      </c>
      <c r="J21" s="23">
        <v>2.85</v>
      </c>
      <c r="K21" s="48">
        <f t="shared" si="14"/>
        <v>1</v>
      </c>
      <c r="L21" s="411">
        <v>4.91</v>
      </c>
      <c r="M21" s="48">
        <f t="shared" si="15"/>
        <v>0</v>
      </c>
      <c r="N21" s="26">
        <v>5.2</v>
      </c>
      <c r="O21" s="48">
        <f t="shared" si="16"/>
        <v>1</v>
      </c>
      <c r="P21" s="225">
        <f t="shared" si="17"/>
        <v>0</v>
      </c>
      <c r="Q21" s="225">
        <f t="shared" si="18"/>
        <v>0</v>
      </c>
      <c r="T21" s="25" t="str">
        <f t="shared" si="19"/>
        <v>CARIB</v>
      </c>
      <c r="U21" s="25">
        <f t="shared" si="20"/>
        <v>1.65</v>
      </c>
      <c r="V21" s="25">
        <f t="shared" si="21"/>
        <v>2.14</v>
      </c>
      <c r="W21" s="25">
        <f t="shared" si="22"/>
        <v>12.5</v>
      </c>
      <c r="X21" s="25">
        <f t="shared" si="23"/>
        <v>16.399999999999999</v>
      </c>
      <c r="Y21" s="25">
        <f t="shared" si="24"/>
        <v>0</v>
      </c>
      <c r="Z21" s="25">
        <f t="shared" si="25"/>
        <v>0.12</v>
      </c>
      <c r="AA21" s="25">
        <f t="shared" si="26"/>
        <v>2.7</v>
      </c>
      <c r="AB21" s="25">
        <f t="shared" si="27"/>
        <v>2.85</v>
      </c>
      <c r="AC21" s="25">
        <f t="shared" si="28"/>
        <v>5</v>
      </c>
      <c r="AD21" s="25">
        <f t="shared" si="29"/>
        <v>5.44</v>
      </c>
      <c r="AE21" s="25">
        <f t="shared" si="30"/>
        <v>5</v>
      </c>
      <c r="AF21" s="25">
        <f t="shared" si="31"/>
        <v>7</v>
      </c>
    </row>
    <row r="22" spans="1:32" ht="15.75" customHeight="1" x14ac:dyDescent="0.25">
      <c r="A22" s="33">
        <v>46027</v>
      </c>
      <c r="B22" s="118" t="s">
        <v>435</v>
      </c>
      <c r="C22" s="33" t="s">
        <v>31</v>
      </c>
      <c r="D22" s="26">
        <v>1.88</v>
      </c>
      <c r="E22" s="48">
        <f t="shared" si="12"/>
        <v>1</v>
      </c>
      <c r="F22" s="222">
        <v>13.75</v>
      </c>
      <c r="G22" s="48">
        <f t="shared" si="32"/>
        <v>1</v>
      </c>
      <c r="H22" s="23">
        <v>0.02</v>
      </c>
      <c r="I22" s="48">
        <f t="shared" si="13"/>
        <v>1</v>
      </c>
      <c r="J22" s="23">
        <v>2.83</v>
      </c>
      <c r="K22" s="48">
        <f t="shared" si="14"/>
        <v>1</v>
      </c>
      <c r="L22" s="411">
        <v>4.97</v>
      </c>
      <c r="M22" s="48">
        <f t="shared" si="15"/>
        <v>0</v>
      </c>
      <c r="N22" s="26">
        <v>5.28</v>
      </c>
      <c r="O22" s="48">
        <f t="shared" si="16"/>
        <v>1</v>
      </c>
      <c r="P22" s="225">
        <f t="shared" si="17"/>
        <v>0</v>
      </c>
      <c r="Q22" s="225">
        <f t="shared" si="18"/>
        <v>0</v>
      </c>
      <c r="T22" s="25" t="str">
        <f t="shared" si="19"/>
        <v>CARIB</v>
      </c>
      <c r="U22" s="25">
        <f t="shared" si="20"/>
        <v>1.65</v>
      </c>
      <c r="V22" s="25">
        <f t="shared" si="21"/>
        <v>2.14</v>
      </c>
      <c r="W22" s="25">
        <f t="shared" si="22"/>
        <v>12.5</v>
      </c>
      <c r="X22" s="25">
        <f t="shared" si="23"/>
        <v>16.399999999999999</v>
      </c>
      <c r="Y22" s="25">
        <f t="shared" si="24"/>
        <v>0</v>
      </c>
      <c r="Z22" s="25">
        <f t="shared" si="25"/>
        <v>0.12</v>
      </c>
      <c r="AA22" s="25">
        <f t="shared" si="26"/>
        <v>2.7</v>
      </c>
      <c r="AB22" s="25">
        <f t="shared" si="27"/>
        <v>2.85</v>
      </c>
      <c r="AC22" s="25">
        <f t="shared" si="28"/>
        <v>5</v>
      </c>
      <c r="AD22" s="25">
        <f t="shared" si="29"/>
        <v>5.44</v>
      </c>
      <c r="AE22" s="25">
        <f t="shared" si="30"/>
        <v>5</v>
      </c>
      <c r="AF22" s="25">
        <f t="shared" si="31"/>
        <v>7</v>
      </c>
    </row>
    <row r="23" spans="1:32" ht="15.75" customHeight="1" x14ac:dyDescent="0.25">
      <c r="A23" s="125">
        <v>46027</v>
      </c>
      <c r="B23" s="118" t="s">
        <v>437</v>
      </c>
      <c r="C23" s="33" t="s">
        <v>31</v>
      </c>
      <c r="D23" s="26">
        <v>1.86</v>
      </c>
      <c r="E23" s="48">
        <f t="shared" si="12"/>
        <v>1</v>
      </c>
      <c r="F23" s="222">
        <v>13.4</v>
      </c>
      <c r="G23" s="48">
        <f t="shared" si="32"/>
        <v>1</v>
      </c>
      <c r="H23" s="23">
        <v>0.03</v>
      </c>
      <c r="I23" s="48">
        <f t="shared" si="13"/>
        <v>1</v>
      </c>
      <c r="J23" s="23">
        <v>2.84</v>
      </c>
      <c r="K23" s="48">
        <f t="shared" si="14"/>
        <v>1</v>
      </c>
      <c r="L23" s="411">
        <v>5</v>
      </c>
      <c r="M23" s="48">
        <f t="shared" si="15"/>
        <v>1</v>
      </c>
      <c r="N23" s="26">
        <v>5.47</v>
      </c>
      <c r="O23" s="48">
        <f t="shared" si="16"/>
        <v>1</v>
      </c>
      <c r="P23" s="225">
        <f t="shared" si="17"/>
        <v>1</v>
      </c>
      <c r="Q23" s="225">
        <f t="shared" si="18"/>
        <v>1</v>
      </c>
      <c r="T23" s="25" t="str">
        <f t="shared" si="19"/>
        <v>CARIB</v>
      </c>
      <c r="U23" s="25">
        <f t="shared" si="20"/>
        <v>1.65</v>
      </c>
      <c r="V23" s="25">
        <f t="shared" si="21"/>
        <v>2.14</v>
      </c>
      <c r="W23" s="25">
        <f t="shared" si="22"/>
        <v>12.5</v>
      </c>
      <c r="X23" s="25">
        <f t="shared" si="23"/>
        <v>16.399999999999999</v>
      </c>
      <c r="Y23" s="25">
        <f t="shared" si="24"/>
        <v>0</v>
      </c>
      <c r="Z23" s="25">
        <f t="shared" si="25"/>
        <v>0.12</v>
      </c>
      <c r="AA23" s="25">
        <f t="shared" si="26"/>
        <v>2.7</v>
      </c>
      <c r="AB23" s="25">
        <f t="shared" si="27"/>
        <v>2.85</v>
      </c>
      <c r="AC23" s="25">
        <f t="shared" si="28"/>
        <v>5</v>
      </c>
      <c r="AD23" s="25">
        <f t="shared" si="29"/>
        <v>5.44</v>
      </c>
      <c r="AE23" s="25">
        <f t="shared" si="30"/>
        <v>5</v>
      </c>
      <c r="AF23" s="25">
        <f t="shared" si="31"/>
        <v>7</v>
      </c>
    </row>
    <row r="24" spans="1:32" ht="15.75" customHeight="1" x14ac:dyDescent="0.25">
      <c r="A24" s="125">
        <v>46031</v>
      </c>
      <c r="B24" s="118" t="s">
        <v>436</v>
      </c>
      <c r="C24" s="33" t="s">
        <v>34</v>
      </c>
      <c r="D24" s="26">
        <v>17.2</v>
      </c>
      <c r="E24" s="48">
        <f t="shared" si="12"/>
        <v>1</v>
      </c>
      <c r="F24" s="222">
        <v>11.3</v>
      </c>
      <c r="G24" s="48">
        <f t="shared" si="32"/>
        <v>1</v>
      </c>
      <c r="H24" s="23"/>
      <c r="I24" s="48"/>
      <c r="J24" s="23">
        <v>2.78</v>
      </c>
      <c r="K24" s="48">
        <f t="shared" si="14"/>
        <v>1</v>
      </c>
      <c r="L24" s="26"/>
      <c r="M24" s="48"/>
      <c r="N24" s="26">
        <v>187.6</v>
      </c>
      <c r="O24" s="48">
        <f t="shared" si="16"/>
        <v>1</v>
      </c>
      <c r="P24" s="225">
        <f t="shared" si="17"/>
        <v>1</v>
      </c>
      <c r="Q24" s="225">
        <f t="shared" si="18"/>
        <v>1</v>
      </c>
      <c r="T24" s="25" t="str">
        <f t="shared" ref="T24:T32" si="33">LEFT(C24,12)</f>
        <v>STARMALT</v>
      </c>
      <c r="U24" s="25">
        <f t="shared" si="20"/>
        <v>16.8</v>
      </c>
      <c r="V24" s="25">
        <f t="shared" si="21"/>
        <v>17.239999999999998</v>
      </c>
      <c r="W24" s="25">
        <f t="shared" si="22"/>
        <v>10</v>
      </c>
      <c r="X24" s="25">
        <f t="shared" si="23"/>
        <v>12.4</v>
      </c>
      <c r="Y24" s="25">
        <f t="shared" si="24"/>
        <v>0</v>
      </c>
      <c r="Z24" s="25">
        <f t="shared" si="25"/>
        <v>0</v>
      </c>
      <c r="AA24" s="25">
        <f t="shared" si="26"/>
        <v>2.6</v>
      </c>
      <c r="AB24" s="25">
        <f t="shared" si="27"/>
        <v>2.84</v>
      </c>
      <c r="AC24" s="25">
        <f t="shared" si="28"/>
        <v>0</v>
      </c>
      <c r="AD24" s="25">
        <f t="shared" si="29"/>
        <v>0</v>
      </c>
      <c r="AE24" s="25">
        <f t="shared" si="30"/>
        <v>170</v>
      </c>
      <c r="AF24" s="25">
        <f t="shared" si="31"/>
        <v>240</v>
      </c>
    </row>
    <row r="25" spans="1:32" ht="15.75" customHeight="1" x14ac:dyDescent="0.25">
      <c r="A25" s="125">
        <v>46031</v>
      </c>
      <c r="B25" s="118" t="s">
        <v>437</v>
      </c>
      <c r="C25" s="33" t="s">
        <v>34</v>
      </c>
      <c r="D25" s="26">
        <v>17.190000000000001</v>
      </c>
      <c r="E25" s="48">
        <f t="shared" si="12"/>
        <v>1</v>
      </c>
      <c r="F25" s="222">
        <v>11.8</v>
      </c>
      <c r="G25" s="48">
        <f t="shared" si="32"/>
        <v>1</v>
      </c>
      <c r="H25" s="23"/>
      <c r="I25" s="48"/>
      <c r="J25" s="23">
        <v>2.75</v>
      </c>
      <c r="K25" s="48">
        <f t="shared" si="14"/>
        <v>1</v>
      </c>
      <c r="L25" s="26"/>
      <c r="M25" s="48"/>
      <c r="N25" s="26">
        <v>205.7</v>
      </c>
      <c r="O25" s="48">
        <f t="shared" si="16"/>
        <v>1</v>
      </c>
      <c r="P25" s="225">
        <f t="shared" si="17"/>
        <v>1</v>
      </c>
      <c r="Q25" s="225">
        <f t="shared" si="18"/>
        <v>1</v>
      </c>
      <c r="T25" s="25" t="str">
        <f t="shared" ref="T25:T27" si="34">LEFT(C25,12)</f>
        <v>STARMALT</v>
      </c>
      <c r="U25" s="25">
        <f t="shared" si="20"/>
        <v>16.8</v>
      </c>
      <c r="V25" s="25">
        <f t="shared" si="21"/>
        <v>17.239999999999998</v>
      </c>
      <c r="W25" s="25">
        <f t="shared" si="22"/>
        <v>10</v>
      </c>
      <c r="X25" s="25">
        <f t="shared" si="23"/>
        <v>12.4</v>
      </c>
      <c r="Y25" s="25">
        <f t="shared" si="24"/>
        <v>0</v>
      </c>
      <c r="Z25" s="25">
        <f t="shared" si="25"/>
        <v>0</v>
      </c>
      <c r="AA25" s="25">
        <f t="shared" si="26"/>
        <v>2.6</v>
      </c>
      <c r="AB25" s="25">
        <f t="shared" si="27"/>
        <v>2.84</v>
      </c>
      <c r="AC25" s="25">
        <f t="shared" si="28"/>
        <v>0</v>
      </c>
      <c r="AD25" s="25">
        <f t="shared" si="29"/>
        <v>0</v>
      </c>
      <c r="AE25" s="25">
        <f t="shared" si="30"/>
        <v>170</v>
      </c>
      <c r="AF25" s="25">
        <f t="shared" si="31"/>
        <v>240</v>
      </c>
    </row>
    <row r="26" spans="1:32" ht="15.75" customHeight="1" x14ac:dyDescent="0.25">
      <c r="A26" s="125">
        <v>46031</v>
      </c>
      <c r="B26" s="118" t="s">
        <v>434</v>
      </c>
      <c r="C26" s="33" t="s">
        <v>34</v>
      </c>
      <c r="D26" s="26">
        <v>17.03</v>
      </c>
      <c r="E26" s="48">
        <f t="shared" si="12"/>
        <v>1</v>
      </c>
      <c r="F26" s="222">
        <v>11.75</v>
      </c>
      <c r="G26" s="48">
        <f t="shared" si="32"/>
        <v>1</v>
      </c>
      <c r="H26" s="23"/>
      <c r="I26" s="48"/>
      <c r="J26" s="23">
        <v>2.8</v>
      </c>
      <c r="K26" s="48">
        <f t="shared" si="14"/>
        <v>1</v>
      </c>
      <c r="L26" s="26"/>
      <c r="M26" s="48"/>
      <c r="N26" s="26">
        <v>198.9</v>
      </c>
      <c r="O26" s="48">
        <f t="shared" si="16"/>
        <v>1</v>
      </c>
      <c r="P26" s="225">
        <f t="shared" si="17"/>
        <v>1</v>
      </c>
      <c r="Q26" s="225">
        <f t="shared" si="18"/>
        <v>1</v>
      </c>
      <c r="T26" s="25" t="str">
        <f t="shared" si="34"/>
        <v>STARMALT</v>
      </c>
      <c r="U26" s="25">
        <f t="shared" si="20"/>
        <v>16.8</v>
      </c>
      <c r="V26" s="25">
        <f t="shared" si="21"/>
        <v>17.239999999999998</v>
      </c>
      <c r="W26" s="25">
        <f t="shared" si="22"/>
        <v>10</v>
      </c>
      <c r="X26" s="25">
        <f t="shared" si="23"/>
        <v>12.4</v>
      </c>
      <c r="Y26" s="25">
        <f t="shared" si="24"/>
        <v>0</v>
      </c>
      <c r="Z26" s="25">
        <f t="shared" si="25"/>
        <v>0</v>
      </c>
      <c r="AA26" s="25">
        <f t="shared" si="26"/>
        <v>2.6</v>
      </c>
      <c r="AB26" s="25">
        <f t="shared" si="27"/>
        <v>2.84</v>
      </c>
      <c r="AC26" s="25">
        <f t="shared" si="28"/>
        <v>0</v>
      </c>
      <c r="AD26" s="25">
        <f t="shared" si="29"/>
        <v>0</v>
      </c>
      <c r="AE26" s="25">
        <f t="shared" si="30"/>
        <v>170</v>
      </c>
      <c r="AF26" s="25">
        <f t="shared" si="31"/>
        <v>240</v>
      </c>
    </row>
    <row r="27" spans="1:32" ht="15.75" customHeight="1" x14ac:dyDescent="0.25">
      <c r="A27" s="125">
        <v>46031</v>
      </c>
      <c r="B27" s="118" t="s">
        <v>434</v>
      </c>
      <c r="C27" s="33" t="s">
        <v>34</v>
      </c>
      <c r="D27" s="26">
        <v>17</v>
      </c>
      <c r="E27" s="48">
        <f t="shared" si="12"/>
        <v>1</v>
      </c>
      <c r="F27" s="222">
        <v>12</v>
      </c>
      <c r="G27" s="48">
        <f>IF(+(IF(F27&lt;W27,0,IF(F27&gt;X27,0,1)))=1,1,0)</f>
        <v>1</v>
      </c>
      <c r="H27" s="23"/>
      <c r="I27" s="48"/>
      <c r="J27" s="23">
        <v>2.77</v>
      </c>
      <c r="K27" s="48">
        <f t="shared" si="14"/>
        <v>1</v>
      </c>
      <c r="L27" s="26"/>
      <c r="M27" s="48"/>
      <c r="N27" s="26">
        <v>202.5</v>
      </c>
      <c r="O27" s="48">
        <f t="shared" si="16"/>
        <v>1</v>
      </c>
      <c r="P27" s="225">
        <f t="shared" si="17"/>
        <v>1</v>
      </c>
      <c r="Q27" s="225">
        <f t="shared" si="18"/>
        <v>1</v>
      </c>
      <c r="T27" s="25" t="str">
        <f t="shared" si="34"/>
        <v>STARMALT</v>
      </c>
      <c r="U27" s="25">
        <f t="shared" si="20"/>
        <v>16.8</v>
      </c>
      <c r="V27" s="25">
        <f t="shared" si="21"/>
        <v>17.239999999999998</v>
      </c>
      <c r="W27" s="25">
        <f t="shared" si="22"/>
        <v>10</v>
      </c>
      <c r="X27" s="25">
        <f t="shared" si="23"/>
        <v>12.4</v>
      </c>
      <c r="Y27" s="25">
        <f t="shared" si="24"/>
        <v>0</v>
      </c>
      <c r="Z27" s="25">
        <f t="shared" si="25"/>
        <v>0</v>
      </c>
      <c r="AA27" s="25">
        <f t="shared" si="26"/>
        <v>2.6</v>
      </c>
      <c r="AB27" s="25">
        <f t="shared" si="27"/>
        <v>2.84</v>
      </c>
      <c r="AC27" s="25">
        <f t="shared" si="28"/>
        <v>0</v>
      </c>
      <c r="AD27" s="25">
        <f t="shared" si="29"/>
        <v>0</v>
      </c>
      <c r="AE27" s="25">
        <f t="shared" si="30"/>
        <v>170</v>
      </c>
      <c r="AF27" s="25">
        <f t="shared" si="31"/>
        <v>240</v>
      </c>
    </row>
    <row r="28" spans="1:32" ht="15.75" customHeight="1" x14ac:dyDescent="0.25">
      <c r="A28" s="125">
        <v>46031</v>
      </c>
      <c r="B28" s="118" t="s">
        <v>435</v>
      </c>
      <c r="C28" s="33" t="s">
        <v>34</v>
      </c>
      <c r="D28" s="26">
        <v>17.14</v>
      </c>
      <c r="E28" s="48">
        <f t="shared" si="12"/>
        <v>1</v>
      </c>
      <c r="F28" s="222">
        <v>13.3</v>
      </c>
      <c r="G28" s="48">
        <f t="shared" si="32"/>
        <v>0</v>
      </c>
      <c r="H28" s="23"/>
      <c r="I28" s="48"/>
      <c r="J28" s="23">
        <v>2.77</v>
      </c>
      <c r="K28" s="48">
        <f t="shared" si="14"/>
        <v>1</v>
      </c>
      <c r="L28" s="26"/>
      <c r="M28" s="48"/>
      <c r="N28" s="26">
        <v>205.9</v>
      </c>
      <c r="O28" s="48">
        <f t="shared" si="16"/>
        <v>1</v>
      </c>
      <c r="P28" s="225">
        <f t="shared" si="17"/>
        <v>0</v>
      </c>
      <c r="Q28" s="225">
        <f t="shared" si="18"/>
        <v>0</v>
      </c>
      <c r="T28" s="25" t="str">
        <f t="shared" si="33"/>
        <v>STARMALT</v>
      </c>
      <c r="U28" s="25">
        <f t="shared" si="20"/>
        <v>16.8</v>
      </c>
      <c r="V28" s="25">
        <f t="shared" si="21"/>
        <v>17.239999999999998</v>
      </c>
      <c r="W28" s="25">
        <f t="shared" si="22"/>
        <v>10</v>
      </c>
      <c r="X28" s="25">
        <f t="shared" si="23"/>
        <v>12.4</v>
      </c>
      <c r="Y28" s="25">
        <f t="shared" si="24"/>
        <v>0</v>
      </c>
      <c r="Z28" s="25">
        <f t="shared" si="25"/>
        <v>0</v>
      </c>
      <c r="AA28" s="25">
        <f t="shared" si="26"/>
        <v>2.6</v>
      </c>
      <c r="AB28" s="25">
        <f t="shared" si="27"/>
        <v>2.84</v>
      </c>
      <c r="AC28" s="25">
        <f t="shared" si="28"/>
        <v>0</v>
      </c>
      <c r="AD28" s="25">
        <f t="shared" si="29"/>
        <v>0</v>
      </c>
      <c r="AE28" s="25">
        <f t="shared" si="30"/>
        <v>170</v>
      </c>
      <c r="AF28" s="25">
        <f t="shared" si="31"/>
        <v>240</v>
      </c>
    </row>
    <row r="29" spans="1:32" ht="15.75" customHeight="1" x14ac:dyDescent="0.25">
      <c r="A29" s="125">
        <v>46032</v>
      </c>
      <c r="B29" s="118" t="s">
        <v>437</v>
      </c>
      <c r="C29" s="33" t="s">
        <v>35</v>
      </c>
      <c r="D29" s="26">
        <v>16.59</v>
      </c>
      <c r="E29" s="48">
        <f t="shared" si="12"/>
        <v>1</v>
      </c>
      <c r="F29" s="222">
        <v>12.3</v>
      </c>
      <c r="G29" s="48">
        <f t="shared" si="32"/>
        <v>1</v>
      </c>
      <c r="H29" s="23"/>
      <c r="I29" s="48"/>
      <c r="J29" s="23">
        <v>2.4</v>
      </c>
      <c r="K29" s="48">
        <f t="shared" si="14"/>
        <v>1</v>
      </c>
      <c r="L29" s="26"/>
      <c r="M29" s="48"/>
      <c r="N29" s="26">
        <v>112.1</v>
      </c>
      <c r="O29" s="48">
        <f t="shared" si="16"/>
        <v>1</v>
      </c>
      <c r="P29" s="225">
        <f t="shared" si="17"/>
        <v>1</v>
      </c>
      <c r="Q29" s="225">
        <f t="shared" si="18"/>
        <v>1</v>
      </c>
      <c r="T29" s="25" t="str">
        <f t="shared" si="33"/>
        <v>VITAMALT</v>
      </c>
      <c r="U29" s="25">
        <f t="shared" si="20"/>
        <v>16.2</v>
      </c>
      <c r="V29" s="25">
        <f t="shared" si="21"/>
        <v>16.84</v>
      </c>
      <c r="W29" s="25">
        <f t="shared" si="22"/>
        <v>12</v>
      </c>
      <c r="X29" s="25">
        <f t="shared" si="23"/>
        <v>16.440000000000001</v>
      </c>
      <c r="Y29" s="25">
        <f t="shared" si="24"/>
        <v>0</v>
      </c>
      <c r="Z29" s="25">
        <f t="shared" si="25"/>
        <v>0</v>
      </c>
      <c r="AA29" s="25">
        <f t="shared" si="26"/>
        <v>2</v>
      </c>
      <c r="AB29" s="25">
        <f t="shared" si="27"/>
        <v>2.4</v>
      </c>
      <c r="AC29" s="25">
        <f t="shared" si="28"/>
        <v>0</v>
      </c>
      <c r="AD29" s="25">
        <f t="shared" si="29"/>
        <v>0</v>
      </c>
      <c r="AE29" s="25">
        <f t="shared" si="30"/>
        <v>100</v>
      </c>
      <c r="AF29" s="25">
        <f t="shared" si="31"/>
        <v>140</v>
      </c>
    </row>
    <row r="30" spans="1:32" ht="15.75" customHeight="1" x14ac:dyDescent="0.25">
      <c r="A30" s="125">
        <v>46032</v>
      </c>
      <c r="B30" s="118" t="s">
        <v>434</v>
      </c>
      <c r="C30" s="33" t="s">
        <v>35</v>
      </c>
      <c r="D30" s="26">
        <v>16.71</v>
      </c>
      <c r="E30" s="48">
        <f t="shared" si="12"/>
        <v>1</v>
      </c>
      <c r="F30" s="222">
        <v>13.05</v>
      </c>
      <c r="G30" s="48">
        <f t="shared" si="32"/>
        <v>1</v>
      </c>
      <c r="H30" s="23"/>
      <c r="I30" s="48"/>
      <c r="J30" s="23">
        <v>2.4</v>
      </c>
      <c r="K30" s="48">
        <f t="shared" si="14"/>
        <v>1</v>
      </c>
      <c r="L30" s="26"/>
      <c r="M30" s="48"/>
      <c r="N30" s="26">
        <v>114.6</v>
      </c>
      <c r="O30" s="48">
        <f t="shared" si="16"/>
        <v>1</v>
      </c>
      <c r="P30" s="225">
        <f t="shared" si="17"/>
        <v>1</v>
      </c>
      <c r="Q30" s="225">
        <f t="shared" si="18"/>
        <v>1</v>
      </c>
      <c r="T30" s="25" t="str">
        <f t="shared" si="33"/>
        <v>VITAMALT</v>
      </c>
      <c r="U30" s="25">
        <f t="shared" si="20"/>
        <v>16.2</v>
      </c>
      <c r="V30" s="25">
        <f t="shared" si="21"/>
        <v>16.84</v>
      </c>
      <c r="W30" s="25">
        <f t="shared" si="22"/>
        <v>12</v>
      </c>
      <c r="X30" s="25">
        <f t="shared" si="23"/>
        <v>16.440000000000001</v>
      </c>
      <c r="Y30" s="25">
        <f t="shared" si="24"/>
        <v>0</v>
      </c>
      <c r="Z30" s="25">
        <f t="shared" si="25"/>
        <v>0</v>
      </c>
      <c r="AA30" s="25">
        <f t="shared" si="26"/>
        <v>2</v>
      </c>
      <c r="AB30" s="25">
        <f t="shared" si="27"/>
        <v>2.4</v>
      </c>
      <c r="AC30" s="25">
        <f t="shared" si="28"/>
        <v>0</v>
      </c>
      <c r="AD30" s="25">
        <f t="shared" si="29"/>
        <v>0</v>
      </c>
      <c r="AE30" s="25">
        <f t="shared" si="30"/>
        <v>100</v>
      </c>
      <c r="AF30" s="25">
        <f t="shared" si="31"/>
        <v>140</v>
      </c>
    </row>
    <row r="31" spans="1:32" ht="15.75" customHeight="1" x14ac:dyDescent="0.25">
      <c r="A31" s="125">
        <v>46034</v>
      </c>
      <c r="B31" s="118" t="s">
        <v>437</v>
      </c>
      <c r="C31" s="33" t="s">
        <v>30</v>
      </c>
      <c r="D31" s="26">
        <v>0.85</v>
      </c>
      <c r="E31" s="48">
        <f t="shared" si="12"/>
        <v>1</v>
      </c>
      <c r="F31" s="222">
        <v>14.35</v>
      </c>
      <c r="G31" s="48">
        <f t="shared" si="32"/>
        <v>1</v>
      </c>
      <c r="H31" s="23">
        <v>0.05</v>
      </c>
      <c r="I31" s="48">
        <f t="shared" si="13"/>
        <v>1</v>
      </c>
      <c r="J31" s="23">
        <v>2.85</v>
      </c>
      <c r="K31" s="48">
        <f t="shared" si="14"/>
        <v>1</v>
      </c>
      <c r="L31" s="26">
        <v>5.93</v>
      </c>
      <c r="M31" s="48">
        <f t="shared" si="15"/>
        <v>1</v>
      </c>
      <c r="N31" s="26">
        <v>5.7</v>
      </c>
      <c r="O31" s="48">
        <f t="shared" si="16"/>
        <v>1</v>
      </c>
      <c r="P31" s="225">
        <f t="shared" si="17"/>
        <v>1</v>
      </c>
      <c r="Q31" s="225">
        <f t="shared" si="18"/>
        <v>1</v>
      </c>
      <c r="T31" s="25" t="str">
        <f t="shared" si="33"/>
        <v>STAG</v>
      </c>
      <c r="U31" s="25">
        <f t="shared" si="20"/>
        <v>0.8</v>
      </c>
      <c r="V31" s="25">
        <f t="shared" si="21"/>
        <v>1.24</v>
      </c>
      <c r="W31" s="25">
        <f t="shared" si="22"/>
        <v>12.5</v>
      </c>
      <c r="X31" s="25">
        <f t="shared" si="23"/>
        <v>16.399999999999999</v>
      </c>
      <c r="Y31" s="25">
        <f t="shared" si="24"/>
        <v>0</v>
      </c>
      <c r="Z31" s="25">
        <f t="shared" si="25"/>
        <v>0.12</v>
      </c>
      <c r="AA31" s="25">
        <f t="shared" si="26"/>
        <v>2.7</v>
      </c>
      <c r="AB31" s="25">
        <f t="shared" si="27"/>
        <v>2.85</v>
      </c>
      <c r="AC31" s="25">
        <f t="shared" si="28"/>
        <v>5.45</v>
      </c>
      <c r="AD31" s="25">
        <f t="shared" si="29"/>
        <v>5.94</v>
      </c>
      <c r="AE31" s="25">
        <f t="shared" si="30"/>
        <v>5</v>
      </c>
      <c r="AF31" s="25">
        <f t="shared" si="31"/>
        <v>7</v>
      </c>
    </row>
    <row r="32" spans="1:32" ht="15.75" customHeight="1" x14ac:dyDescent="0.25">
      <c r="A32" s="125">
        <v>46034</v>
      </c>
      <c r="B32" s="118" t="s">
        <v>434</v>
      </c>
      <c r="C32" s="33" t="s">
        <v>30</v>
      </c>
      <c r="D32" s="26">
        <v>0.86</v>
      </c>
      <c r="E32" s="48">
        <f t="shared" si="12"/>
        <v>1</v>
      </c>
      <c r="F32" s="222">
        <v>15</v>
      </c>
      <c r="G32" s="48">
        <f t="shared" si="32"/>
        <v>1</v>
      </c>
      <c r="H32" s="23">
        <v>0.05</v>
      </c>
      <c r="I32" s="48">
        <f t="shared" si="13"/>
        <v>1</v>
      </c>
      <c r="J32" s="23">
        <v>2.83</v>
      </c>
      <c r="K32" s="48">
        <f t="shared" si="14"/>
        <v>1</v>
      </c>
      <c r="L32" s="26">
        <v>5.93</v>
      </c>
      <c r="M32" s="48">
        <f t="shared" si="15"/>
        <v>1</v>
      </c>
      <c r="N32" s="26">
        <v>5.5</v>
      </c>
      <c r="O32" s="48">
        <f t="shared" si="16"/>
        <v>1</v>
      </c>
      <c r="P32" s="225">
        <f t="shared" si="17"/>
        <v>1</v>
      </c>
      <c r="Q32" s="225">
        <f t="shared" si="18"/>
        <v>1</v>
      </c>
      <c r="T32" s="25" t="str">
        <f t="shared" si="33"/>
        <v>STAG</v>
      </c>
      <c r="U32" s="25">
        <f t="shared" si="20"/>
        <v>0.8</v>
      </c>
      <c r="V32" s="25">
        <f t="shared" si="21"/>
        <v>1.24</v>
      </c>
      <c r="W32" s="25">
        <f t="shared" si="22"/>
        <v>12.5</v>
      </c>
      <c r="X32" s="25">
        <f t="shared" si="23"/>
        <v>16.399999999999999</v>
      </c>
      <c r="Y32" s="25">
        <f t="shared" si="24"/>
        <v>0</v>
      </c>
      <c r="Z32" s="25">
        <f t="shared" si="25"/>
        <v>0.12</v>
      </c>
      <c r="AA32" s="25">
        <f t="shared" si="26"/>
        <v>2.7</v>
      </c>
      <c r="AB32" s="25">
        <f t="shared" si="27"/>
        <v>2.85</v>
      </c>
      <c r="AC32" s="25">
        <f t="shared" si="28"/>
        <v>5.45</v>
      </c>
      <c r="AD32" s="25">
        <f t="shared" si="29"/>
        <v>5.94</v>
      </c>
      <c r="AE32" s="25">
        <f t="shared" si="30"/>
        <v>5</v>
      </c>
      <c r="AF32" s="25">
        <f t="shared" si="31"/>
        <v>7</v>
      </c>
    </row>
    <row r="33" spans="1:32" ht="15.75" customHeight="1" x14ac:dyDescent="0.25">
      <c r="A33" s="125">
        <v>46034</v>
      </c>
      <c r="B33" s="118" t="s">
        <v>436</v>
      </c>
      <c r="C33" s="33" t="s">
        <v>30</v>
      </c>
      <c r="D33" s="26">
        <v>1.08</v>
      </c>
      <c r="E33" s="48">
        <f t="shared" si="12"/>
        <v>1</v>
      </c>
      <c r="F33" s="222">
        <v>15.25</v>
      </c>
      <c r="G33" s="48">
        <f t="shared" si="32"/>
        <v>1</v>
      </c>
      <c r="H33" s="23">
        <v>0.01</v>
      </c>
      <c r="I33" s="48">
        <f t="shared" si="13"/>
        <v>1</v>
      </c>
      <c r="J33" s="23">
        <v>2.78</v>
      </c>
      <c r="K33" s="48">
        <f t="shared" si="14"/>
        <v>1</v>
      </c>
      <c r="L33" s="26">
        <v>5.92</v>
      </c>
      <c r="M33" s="48">
        <f t="shared" si="15"/>
        <v>1</v>
      </c>
      <c r="N33" s="26">
        <v>5.88</v>
      </c>
      <c r="O33" s="48">
        <f t="shared" si="16"/>
        <v>1</v>
      </c>
      <c r="P33" s="225">
        <f t="shared" si="17"/>
        <v>1</v>
      </c>
      <c r="Q33" s="225">
        <f t="shared" si="18"/>
        <v>1</v>
      </c>
      <c r="T33" s="25" t="str">
        <f t="shared" si="19"/>
        <v>STAG</v>
      </c>
      <c r="U33" s="25">
        <f t="shared" si="20"/>
        <v>0.8</v>
      </c>
      <c r="V33" s="25">
        <f t="shared" si="21"/>
        <v>1.24</v>
      </c>
      <c r="W33" s="25">
        <f t="shared" si="22"/>
        <v>12.5</v>
      </c>
      <c r="X33" s="25">
        <f t="shared" si="23"/>
        <v>16.399999999999999</v>
      </c>
      <c r="Y33" s="25">
        <f t="shared" si="24"/>
        <v>0</v>
      </c>
      <c r="Z33" s="25">
        <f t="shared" si="25"/>
        <v>0.12</v>
      </c>
      <c r="AA33" s="25">
        <f t="shared" si="26"/>
        <v>2.7</v>
      </c>
      <c r="AB33" s="25">
        <f t="shared" si="27"/>
        <v>2.85</v>
      </c>
      <c r="AC33" s="25">
        <f t="shared" si="28"/>
        <v>5.45</v>
      </c>
      <c r="AD33" s="25">
        <f t="shared" si="29"/>
        <v>5.94</v>
      </c>
      <c r="AE33" s="25">
        <f t="shared" si="30"/>
        <v>5</v>
      </c>
      <c r="AF33" s="25">
        <f t="shared" si="31"/>
        <v>7</v>
      </c>
    </row>
    <row r="34" spans="1:32" ht="15.75" customHeight="1" x14ac:dyDescent="0.25">
      <c r="A34" s="125">
        <v>46035</v>
      </c>
      <c r="B34" s="118" t="s">
        <v>435</v>
      </c>
      <c r="C34" s="33" t="s">
        <v>30</v>
      </c>
      <c r="D34" s="26">
        <v>1.07</v>
      </c>
      <c r="E34" s="48">
        <f t="shared" si="12"/>
        <v>1</v>
      </c>
      <c r="F34" s="222">
        <v>15.1</v>
      </c>
      <c r="G34" s="48">
        <f t="shared" si="32"/>
        <v>1</v>
      </c>
      <c r="H34" s="23">
        <v>0.02</v>
      </c>
      <c r="I34" s="48">
        <f t="shared" si="13"/>
        <v>1</v>
      </c>
      <c r="J34" s="23">
        <v>2.8</v>
      </c>
      <c r="K34" s="48">
        <f t="shared" si="14"/>
        <v>1</v>
      </c>
      <c r="L34" s="26">
        <v>5.9</v>
      </c>
      <c r="M34" s="48">
        <f t="shared" si="15"/>
        <v>1</v>
      </c>
      <c r="N34" s="26">
        <v>5.25</v>
      </c>
      <c r="O34" s="48">
        <f t="shared" si="16"/>
        <v>1</v>
      </c>
      <c r="P34" s="225">
        <f t="shared" si="17"/>
        <v>1</v>
      </c>
      <c r="Q34" s="225">
        <f t="shared" si="18"/>
        <v>1</v>
      </c>
      <c r="T34" s="25" t="str">
        <f t="shared" si="19"/>
        <v>STAG</v>
      </c>
      <c r="U34" s="25">
        <f t="shared" si="20"/>
        <v>0.8</v>
      </c>
      <c r="V34" s="25">
        <f t="shared" si="21"/>
        <v>1.24</v>
      </c>
      <c r="W34" s="25">
        <f t="shared" si="22"/>
        <v>12.5</v>
      </c>
      <c r="X34" s="25">
        <f t="shared" si="23"/>
        <v>16.399999999999999</v>
      </c>
      <c r="Y34" s="25">
        <f t="shared" si="24"/>
        <v>0</v>
      </c>
      <c r="Z34" s="25">
        <f t="shared" si="25"/>
        <v>0.12</v>
      </c>
      <c r="AA34" s="25">
        <f t="shared" si="26"/>
        <v>2.7</v>
      </c>
      <c r="AB34" s="25">
        <f t="shared" si="27"/>
        <v>2.85</v>
      </c>
      <c r="AC34" s="25">
        <f t="shared" si="28"/>
        <v>5.45</v>
      </c>
      <c r="AD34" s="25">
        <f t="shared" si="29"/>
        <v>5.94</v>
      </c>
      <c r="AE34" s="25">
        <f t="shared" si="30"/>
        <v>5</v>
      </c>
      <c r="AF34" s="25">
        <f t="shared" si="31"/>
        <v>7</v>
      </c>
    </row>
    <row r="35" spans="1:32" ht="15.75" customHeight="1" x14ac:dyDescent="0.25">
      <c r="A35" s="125">
        <v>46035</v>
      </c>
      <c r="B35" s="118" t="s">
        <v>436</v>
      </c>
      <c r="C35" s="33" t="s">
        <v>31</v>
      </c>
      <c r="D35" s="26">
        <v>1.7</v>
      </c>
      <c r="E35" s="48">
        <f t="shared" si="12"/>
        <v>1</v>
      </c>
      <c r="F35" s="222">
        <v>13</v>
      </c>
      <c r="G35" s="48">
        <f t="shared" si="32"/>
        <v>1</v>
      </c>
      <c r="H35" s="23">
        <v>0.01</v>
      </c>
      <c r="I35" s="48">
        <f t="shared" si="13"/>
        <v>1</v>
      </c>
      <c r="J35" s="23">
        <v>2.8</v>
      </c>
      <c r="K35" s="48">
        <f t="shared" si="14"/>
        <v>1</v>
      </c>
      <c r="L35" s="411">
        <v>5.47</v>
      </c>
      <c r="M35" s="48">
        <f t="shared" si="15"/>
        <v>0</v>
      </c>
      <c r="N35" s="26">
        <v>6.4</v>
      </c>
      <c r="O35" s="48">
        <f t="shared" si="16"/>
        <v>1</v>
      </c>
      <c r="P35" s="225">
        <f t="shared" si="17"/>
        <v>0</v>
      </c>
      <c r="Q35" s="225">
        <f t="shared" si="18"/>
        <v>0</v>
      </c>
      <c r="T35" s="25" t="str">
        <f t="shared" si="19"/>
        <v>CARIB</v>
      </c>
      <c r="U35" s="25">
        <f t="shared" si="20"/>
        <v>1.65</v>
      </c>
      <c r="V35" s="25">
        <f t="shared" si="21"/>
        <v>2.14</v>
      </c>
      <c r="W35" s="25">
        <f t="shared" si="22"/>
        <v>12.5</v>
      </c>
      <c r="X35" s="25">
        <f t="shared" si="23"/>
        <v>16.399999999999999</v>
      </c>
      <c r="Y35" s="25">
        <f t="shared" si="24"/>
        <v>0</v>
      </c>
      <c r="Z35" s="25">
        <f t="shared" si="25"/>
        <v>0.12</v>
      </c>
      <c r="AA35" s="25">
        <f t="shared" si="26"/>
        <v>2.7</v>
      </c>
      <c r="AB35" s="25">
        <f t="shared" si="27"/>
        <v>2.85</v>
      </c>
      <c r="AC35" s="25">
        <f t="shared" si="28"/>
        <v>5</v>
      </c>
      <c r="AD35" s="25">
        <f t="shared" si="29"/>
        <v>5.44</v>
      </c>
      <c r="AE35" s="25">
        <f t="shared" si="30"/>
        <v>5</v>
      </c>
      <c r="AF35" s="25">
        <f t="shared" si="31"/>
        <v>7</v>
      </c>
    </row>
    <row r="36" spans="1:32" ht="15.75" customHeight="1" x14ac:dyDescent="0.25">
      <c r="A36" s="125">
        <v>46035</v>
      </c>
      <c r="B36" s="118" t="s">
        <v>435</v>
      </c>
      <c r="C36" s="33" t="s">
        <v>31</v>
      </c>
      <c r="D36" s="411">
        <v>1.63</v>
      </c>
      <c r="E36" s="48">
        <f t="shared" si="12"/>
        <v>0</v>
      </c>
      <c r="F36" s="222">
        <v>14.2</v>
      </c>
      <c r="G36" s="48">
        <f t="shared" si="32"/>
        <v>1</v>
      </c>
      <c r="H36" s="23">
        <v>0.02</v>
      </c>
      <c r="I36" s="48">
        <f t="shared" si="13"/>
        <v>1</v>
      </c>
      <c r="J36" s="23">
        <v>2.85</v>
      </c>
      <c r="K36" s="48">
        <f t="shared" si="14"/>
        <v>1</v>
      </c>
      <c r="L36" s="411">
        <v>5.5</v>
      </c>
      <c r="M36" s="48">
        <f t="shared" si="15"/>
        <v>0</v>
      </c>
      <c r="N36" s="26">
        <v>6.3</v>
      </c>
      <c r="O36" s="48">
        <f t="shared" si="16"/>
        <v>1</v>
      </c>
      <c r="P36" s="225">
        <f t="shared" si="17"/>
        <v>0</v>
      </c>
      <c r="Q36" s="225">
        <f t="shared" si="18"/>
        <v>0</v>
      </c>
      <c r="T36" s="25" t="str">
        <f t="shared" si="19"/>
        <v>CARIB</v>
      </c>
      <c r="U36" s="25">
        <f t="shared" si="20"/>
        <v>1.65</v>
      </c>
      <c r="V36" s="25">
        <f t="shared" si="21"/>
        <v>2.14</v>
      </c>
      <c r="W36" s="25">
        <f t="shared" si="22"/>
        <v>12.5</v>
      </c>
      <c r="X36" s="25">
        <f t="shared" si="23"/>
        <v>16.399999999999999</v>
      </c>
      <c r="Y36" s="25">
        <f t="shared" si="24"/>
        <v>0</v>
      </c>
      <c r="Z36" s="25">
        <f t="shared" si="25"/>
        <v>0.12</v>
      </c>
      <c r="AA36" s="25">
        <f t="shared" si="26"/>
        <v>2.7</v>
      </c>
      <c r="AB36" s="25">
        <f t="shared" si="27"/>
        <v>2.85</v>
      </c>
      <c r="AC36" s="25">
        <f t="shared" si="28"/>
        <v>5</v>
      </c>
      <c r="AD36" s="25">
        <f t="shared" si="29"/>
        <v>5.44</v>
      </c>
      <c r="AE36" s="25">
        <f t="shared" si="30"/>
        <v>5</v>
      </c>
      <c r="AF36" s="25">
        <f t="shared" si="31"/>
        <v>7</v>
      </c>
    </row>
    <row r="37" spans="1:32" ht="15.75" customHeight="1" x14ac:dyDescent="0.25">
      <c r="A37" s="125">
        <v>46036</v>
      </c>
      <c r="B37" s="118" t="s">
        <v>434</v>
      </c>
      <c r="C37" s="33" t="s">
        <v>30</v>
      </c>
      <c r="D37" s="26">
        <v>0.97</v>
      </c>
      <c r="E37" s="48">
        <f t="shared" si="12"/>
        <v>1</v>
      </c>
      <c r="F37" s="222">
        <v>14.2</v>
      </c>
      <c r="G37" s="48">
        <f t="shared" si="32"/>
        <v>1</v>
      </c>
      <c r="H37" s="23">
        <v>0.03</v>
      </c>
      <c r="I37" s="48">
        <f t="shared" si="13"/>
        <v>1</v>
      </c>
      <c r="J37" s="23">
        <v>2.85</v>
      </c>
      <c r="K37" s="48">
        <f t="shared" si="14"/>
        <v>1</v>
      </c>
      <c r="L37" s="26">
        <v>5.75</v>
      </c>
      <c r="M37" s="48">
        <f t="shared" si="15"/>
        <v>1</v>
      </c>
      <c r="N37" s="26">
        <v>5.9</v>
      </c>
      <c r="O37" s="48">
        <f t="shared" si="16"/>
        <v>1</v>
      </c>
      <c r="P37" s="225">
        <f t="shared" si="17"/>
        <v>1</v>
      </c>
      <c r="Q37" s="225">
        <f t="shared" si="18"/>
        <v>1</v>
      </c>
      <c r="T37" s="25" t="str">
        <f t="shared" si="19"/>
        <v>STAG</v>
      </c>
      <c r="U37" s="25">
        <f t="shared" si="20"/>
        <v>0.8</v>
      </c>
      <c r="V37" s="25">
        <f t="shared" si="21"/>
        <v>1.24</v>
      </c>
      <c r="W37" s="25">
        <f t="shared" si="22"/>
        <v>12.5</v>
      </c>
      <c r="X37" s="25">
        <f t="shared" si="23"/>
        <v>16.399999999999999</v>
      </c>
      <c r="Y37" s="25">
        <f t="shared" si="24"/>
        <v>0</v>
      </c>
      <c r="Z37" s="25">
        <f t="shared" si="25"/>
        <v>0.12</v>
      </c>
      <c r="AA37" s="25">
        <f t="shared" si="26"/>
        <v>2.7</v>
      </c>
      <c r="AB37" s="25">
        <f t="shared" si="27"/>
        <v>2.85</v>
      </c>
      <c r="AC37" s="25">
        <f t="shared" si="28"/>
        <v>5.45</v>
      </c>
      <c r="AD37" s="25">
        <f t="shared" si="29"/>
        <v>5.94</v>
      </c>
      <c r="AE37" s="25">
        <f t="shared" si="30"/>
        <v>5</v>
      </c>
      <c r="AF37" s="25">
        <f t="shared" si="31"/>
        <v>7</v>
      </c>
    </row>
    <row r="38" spans="1:32" ht="15.75" customHeight="1" x14ac:dyDescent="0.25">
      <c r="A38" s="125">
        <v>46036</v>
      </c>
      <c r="B38" s="118" t="s">
        <v>437</v>
      </c>
      <c r="C38" s="33" t="s">
        <v>30</v>
      </c>
      <c r="D38" s="26">
        <v>0.99</v>
      </c>
      <c r="E38" s="48">
        <f t="shared" si="12"/>
        <v>1</v>
      </c>
      <c r="F38" s="222">
        <v>13.5</v>
      </c>
      <c r="G38" s="48">
        <f t="shared" si="32"/>
        <v>1</v>
      </c>
      <c r="H38" s="23">
        <v>0.02</v>
      </c>
      <c r="I38" s="48">
        <f t="shared" si="13"/>
        <v>1</v>
      </c>
      <c r="J38" s="23">
        <v>2.7</v>
      </c>
      <c r="K38" s="48">
        <f t="shared" si="14"/>
        <v>1</v>
      </c>
      <c r="L38" s="26">
        <v>5.77</v>
      </c>
      <c r="M38" s="48">
        <f t="shared" si="15"/>
        <v>1</v>
      </c>
      <c r="N38" s="26">
        <v>5.65</v>
      </c>
      <c r="O38" s="48">
        <f t="shared" si="16"/>
        <v>1</v>
      </c>
      <c r="P38" s="225">
        <f t="shared" si="17"/>
        <v>1</v>
      </c>
      <c r="Q38" s="225">
        <f t="shared" si="18"/>
        <v>1</v>
      </c>
      <c r="T38" s="25" t="str">
        <f t="shared" si="19"/>
        <v>STAG</v>
      </c>
      <c r="U38" s="25">
        <f t="shared" si="20"/>
        <v>0.8</v>
      </c>
      <c r="V38" s="25">
        <f t="shared" si="21"/>
        <v>1.24</v>
      </c>
      <c r="W38" s="25">
        <f t="shared" si="22"/>
        <v>12.5</v>
      </c>
      <c r="X38" s="25">
        <f t="shared" si="23"/>
        <v>16.399999999999999</v>
      </c>
      <c r="Y38" s="25">
        <f t="shared" si="24"/>
        <v>0</v>
      </c>
      <c r="Z38" s="25">
        <f t="shared" si="25"/>
        <v>0.12</v>
      </c>
      <c r="AA38" s="25">
        <f t="shared" si="26"/>
        <v>2.7</v>
      </c>
      <c r="AB38" s="25">
        <f t="shared" si="27"/>
        <v>2.85</v>
      </c>
      <c r="AC38" s="25">
        <f t="shared" si="28"/>
        <v>5.45</v>
      </c>
      <c r="AD38" s="25">
        <f t="shared" si="29"/>
        <v>5.94</v>
      </c>
      <c r="AE38" s="25">
        <f t="shared" si="30"/>
        <v>5</v>
      </c>
      <c r="AF38" s="25">
        <f t="shared" si="31"/>
        <v>7</v>
      </c>
    </row>
    <row r="39" spans="1:32" ht="15.75" customHeight="1" x14ac:dyDescent="0.25">
      <c r="A39" s="125">
        <v>46036</v>
      </c>
      <c r="B39" s="118" t="s">
        <v>435</v>
      </c>
      <c r="C39" s="33" t="s">
        <v>30</v>
      </c>
      <c r="D39" s="26">
        <v>1.1100000000000001</v>
      </c>
      <c r="E39" s="48">
        <f t="shared" si="12"/>
        <v>1</v>
      </c>
      <c r="F39" s="222">
        <v>11</v>
      </c>
      <c r="G39" s="48">
        <f>IF(+(IF(F39&lt;W39,0,IF(F39&gt;X39,0,1)))=1,1,0)</f>
        <v>0</v>
      </c>
      <c r="H39" s="23">
        <v>0.02</v>
      </c>
      <c r="I39" s="48">
        <f t="shared" si="13"/>
        <v>1</v>
      </c>
      <c r="J39" s="23">
        <v>2.71</v>
      </c>
      <c r="K39" s="48">
        <f t="shared" si="14"/>
        <v>1</v>
      </c>
      <c r="L39" s="26">
        <v>5.6</v>
      </c>
      <c r="M39" s="48">
        <f t="shared" si="15"/>
        <v>1</v>
      </c>
      <c r="N39" s="26">
        <v>5.73</v>
      </c>
      <c r="O39" s="48">
        <f t="shared" si="16"/>
        <v>1</v>
      </c>
      <c r="P39" s="225">
        <f t="shared" si="17"/>
        <v>0</v>
      </c>
      <c r="Q39" s="225">
        <f t="shared" si="18"/>
        <v>0</v>
      </c>
      <c r="T39" s="25" t="str">
        <f t="shared" si="19"/>
        <v>STAG</v>
      </c>
      <c r="U39" s="25">
        <f t="shared" si="20"/>
        <v>0.8</v>
      </c>
      <c r="V39" s="25">
        <f t="shared" si="21"/>
        <v>1.24</v>
      </c>
      <c r="W39" s="25">
        <f t="shared" si="22"/>
        <v>12.5</v>
      </c>
      <c r="X39" s="25">
        <f t="shared" si="23"/>
        <v>16.399999999999999</v>
      </c>
      <c r="Y39" s="25">
        <f t="shared" si="24"/>
        <v>0</v>
      </c>
      <c r="Z39" s="25">
        <f t="shared" si="25"/>
        <v>0.12</v>
      </c>
      <c r="AA39" s="25">
        <f t="shared" si="26"/>
        <v>2.7</v>
      </c>
      <c r="AB39" s="25">
        <f t="shared" si="27"/>
        <v>2.85</v>
      </c>
      <c r="AC39" s="25">
        <f t="shared" si="28"/>
        <v>5.45</v>
      </c>
      <c r="AD39" s="25">
        <f t="shared" si="29"/>
        <v>5.94</v>
      </c>
      <c r="AE39" s="25">
        <f t="shared" si="30"/>
        <v>5</v>
      </c>
      <c r="AF39" s="25">
        <f t="shared" si="31"/>
        <v>7</v>
      </c>
    </row>
    <row r="40" spans="1:32" ht="15.75" customHeight="1" x14ac:dyDescent="0.25">
      <c r="A40" s="125">
        <v>46036</v>
      </c>
      <c r="B40" s="118" t="s">
        <v>436</v>
      </c>
      <c r="C40" s="33" t="s">
        <v>30</v>
      </c>
      <c r="D40" s="26">
        <v>1</v>
      </c>
      <c r="E40" s="48">
        <f t="shared" si="12"/>
        <v>1</v>
      </c>
      <c r="F40" s="222">
        <v>14.85</v>
      </c>
      <c r="G40" s="48">
        <f t="shared" si="32"/>
        <v>1</v>
      </c>
      <c r="H40" s="23">
        <v>0.01</v>
      </c>
      <c r="I40" s="48">
        <f t="shared" si="13"/>
        <v>1</v>
      </c>
      <c r="J40" s="23">
        <v>2.84</v>
      </c>
      <c r="K40" s="48">
        <f t="shared" si="14"/>
        <v>1</v>
      </c>
      <c r="L40" s="26">
        <v>5.7</v>
      </c>
      <c r="M40" s="48">
        <f t="shared" si="15"/>
        <v>1</v>
      </c>
      <c r="N40" s="26">
        <v>5.28</v>
      </c>
      <c r="O40" s="48">
        <f t="shared" si="16"/>
        <v>1</v>
      </c>
      <c r="P40" s="225">
        <f t="shared" si="17"/>
        <v>1</v>
      </c>
      <c r="Q40" s="225">
        <f t="shared" si="18"/>
        <v>1</v>
      </c>
      <c r="T40" s="25" t="str">
        <f t="shared" si="19"/>
        <v>STAG</v>
      </c>
      <c r="U40" s="25">
        <f t="shared" si="20"/>
        <v>0.8</v>
      </c>
      <c r="V40" s="25">
        <f t="shared" si="21"/>
        <v>1.24</v>
      </c>
      <c r="W40" s="25">
        <f t="shared" si="22"/>
        <v>12.5</v>
      </c>
      <c r="X40" s="25">
        <f t="shared" si="23"/>
        <v>16.399999999999999</v>
      </c>
      <c r="Y40" s="25">
        <f t="shared" si="24"/>
        <v>0</v>
      </c>
      <c r="Z40" s="25">
        <f t="shared" si="25"/>
        <v>0.12</v>
      </c>
      <c r="AA40" s="25">
        <f t="shared" si="26"/>
        <v>2.7</v>
      </c>
      <c r="AB40" s="25">
        <f t="shared" si="27"/>
        <v>2.85</v>
      </c>
      <c r="AC40" s="25">
        <f t="shared" si="28"/>
        <v>5.45</v>
      </c>
      <c r="AD40" s="25">
        <f t="shared" si="29"/>
        <v>5.94</v>
      </c>
      <c r="AE40" s="25">
        <f t="shared" si="30"/>
        <v>5</v>
      </c>
      <c r="AF40" s="25">
        <f t="shared" si="31"/>
        <v>7</v>
      </c>
    </row>
    <row r="41" spans="1:32" ht="15.75" customHeight="1" x14ac:dyDescent="0.25">
      <c r="A41" s="125">
        <v>46036</v>
      </c>
      <c r="B41" s="118" t="s">
        <v>434</v>
      </c>
      <c r="C41" s="33" t="s">
        <v>30</v>
      </c>
      <c r="D41" s="26">
        <v>0.91</v>
      </c>
      <c r="E41" s="48">
        <f t="shared" si="12"/>
        <v>1</v>
      </c>
      <c r="F41" s="222">
        <v>11.9</v>
      </c>
      <c r="G41" s="48">
        <f>IF(+(IF(F41&lt;W41,0,IF(F41&gt;X41,0,1)))=1,1,0)</f>
        <v>0</v>
      </c>
      <c r="H41" s="23">
        <v>0.03</v>
      </c>
      <c r="I41" s="48">
        <f t="shared" si="13"/>
        <v>1</v>
      </c>
      <c r="J41" s="23">
        <v>2.85</v>
      </c>
      <c r="K41" s="48">
        <f t="shared" si="14"/>
        <v>1</v>
      </c>
      <c r="L41" s="26">
        <v>5.74</v>
      </c>
      <c r="M41" s="48">
        <f t="shared" si="15"/>
        <v>1</v>
      </c>
      <c r="N41" s="411">
        <v>4.63</v>
      </c>
      <c r="O41" s="48">
        <f>IF(+(IF(N41&lt;AE41,0,IF(N41&gt;AF41,0,1)))=1,1,0)</f>
        <v>0</v>
      </c>
      <c r="P41" s="225">
        <f t="shared" si="17"/>
        <v>0</v>
      </c>
      <c r="Q41" s="225">
        <f t="shared" si="18"/>
        <v>0</v>
      </c>
      <c r="T41" s="25" t="str">
        <f t="shared" si="19"/>
        <v>STAG</v>
      </c>
      <c r="U41" s="25">
        <f t="shared" si="20"/>
        <v>0.8</v>
      </c>
      <c r="V41" s="25">
        <f t="shared" si="21"/>
        <v>1.24</v>
      </c>
      <c r="W41" s="25">
        <f t="shared" si="22"/>
        <v>12.5</v>
      </c>
      <c r="X41" s="25">
        <f t="shared" si="23"/>
        <v>16.399999999999999</v>
      </c>
      <c r="Y41" s="25">
        <f t="shared" si="24"/>
        <v>0</v>
      </c>
      <c r="Z41" s="25">
        <f t="shared" si="25"/>
        <v>0.12</v>
      </c>
      <c r="AA41" s="25">
        <f t="shared" si="26"/>
        <v>2.7</v>
      </c>
      <c r="AB41" s="25">
        <f t="shared" si="27"/>
        <v>2.85</v>
      </c>
      <c r="AC41" s="25">
        <f t="shared" si="28"/>
        <v>5.45</v>
      </c>
      <c r="AD41" s="25">
        <f t="shared" si="29"/>
        <v>5.94</v>
      </c>
      <c r="AE41" s="25">
        <f t="shared" si="30"/>
        <v>5</v>
      </c>
      <c r="AF41" s="25">
        <f t="shared" si="31"/>
        <v>7</v>
      </c>
    </row>
    <row r="42" spans="1:32" ht="15.75" customHeight="1" x14ac:dyDescent="0.25">
      <c r="A42" s="125">
        <v>46036</v>
      </c>
      <c r="B42" s="308" t="s">
        <v>436</v>
      </c>
      <c r="C42" s="125" t="s">
        <v>32</v>
      </c>
      <c r="D42" s="26">
        <v>5.35</v>
      </c>
      <c r="E42" s="48">
        <f t="shared" si="12"/>
        <v>1</v>
      </c>
      <c r="F42" s="222">
        <v>32.049999999999997</v>
      </c>
      <c r="G42" s="48">
        <f t="shared" si="32"/>
        <v>1</v>
      </c>
      <c r="H42" s="23"/>
      <c r="I42" s="48"/>
      <c r="J42" s="23">
        <v>2.85</v>
      </c>
      <c r="K42" s="48">
        <f t="shared" si="14"/>
        <v>1</v>
      </c>
      <c r="L42" s="411">
        <v>4.54</v>
      </c>
      <c r="M42" s="48">
        <f>IF(+(IF(L42&lt;AC42,0,IF(L42&gt;AD42,0,1)))=1,1,0)</f>
        <v>0</v>
      </c>
      <c r="N42" s="26">
        <v>265.39999999999998</v>
      </c>
      <c r="O42" s="48">
        <f t="shared" si="16"/>
        <v>1</v>
      </c>
      <c r="P42" s="225">
        <f t="shared" si="17"/>
        <v>0</v>
      </c>
      <c r="Q42" s="225">
        <f t="shared" si="18"/>
        <v>0</v>
      </c>
      <c r="T42" s="25" t="str">
        <f t="shared" si="19"/>
        <v>MACKESON</v>
      </c>
      <c r="U42" s="25">
        <f t="shared" si="20"/>
        <v>5.2</v>
      </c>
      <c r="V42" s="25">
        <f t="shared" si="21"/>
        <v>5.64</v>
      </c>
      <c r="W42" s="25">
        <f t="shared" si="22"/>
        <v>32</v>
      </c>
      <c r="X42" s="25">
        <f t="shared" si="23"/>
        <v>38</v>
      </c>
      <c r="Y42" s="25">
        <f t="shared" si="24"/>
        <v>0</v>
      </c>
      <c r="Z42" s="25">
        <f t="shared" si="25"/>
        <v>0.12</v>
      </c>
      <c r="AA42" s="25">
        <f t="shared" si="26"/>
        <v>2.7</v>
      </c>
      <c r="AB42" s="25">
        <f t="shared" si="27"/>
        <v>2.85</v>
      </c>
      <c r="AC42" s="25">
        <f t="shared" si="28"/>
        <v>4.5999999999999996</v>
      </c>
      <c r="AD42" s="25">
        <f t="shared" si="29"/>
        <v>5.4</v>
      </c>
      <c r="AE42" s="25">
        <f t="shared" si="30"/>
        <v>260</v>
      </c>
      <c r="AF42" s="25">
        <f t="shared" si="31"/>
        <v>320</v>
      </c>
    </row>
    <row r="43" spans="1:32" ht="15.75" customHeight="1" x14ac:dyDescent="0.25">
      <c r="A43" s="125">
        <v>46036</v>
      </c>
      <c r="B43" s="308" t="s">
        <v>437</v>
      </c>
      <c r="C43" s="125" t="s">
        <v>32</v>
      </c>
      <c r="D43" s="26">
        <v>5.2</v>
      </c>
      <c r="E43" s="48">
        <f t="shared" si="12"/>
        <v>1</v>
      </c>
      <c r="F43" s="222">
        <v>33.159999999999997</v>
      </c>
      <c r="G43" s="48">
        <f t="shared" si="32"/>
        <v>1</v>
      </c>
      <c r="H43" s="23"/>
      <c r="I43" s="48"/>
      <c r="J43" s="23">
        <v>2.8</v>
      </c>
      <c r="K43" s="48">
        <f t="shared" si="14"/>
        <v>1</v>
      </c>
      <c r="L43" s="26">
        <v>4.5999999999999996</v>
      </c>
      <c r="M43" s="48">
        <f t="shared" si="15"/>
        <v>1</v>
      </c>
      <c r="N43" s="26">
        <v>266.60000000000002</v>
      </c>
      <c r="O43" s="48">
        <f t="shared" si="16"/>
        <v>1</v>
      </c>
      <c r="P43" s="225">
        <f t="shared" si="17"/>
        <v>1</v>
      </c>
      <c r="Q43" s="225">
        <f t="shared" si="18"/>
        <v>1</v>
      </c>
      <c r="T43" s="25" t="str">
        <f t="shared" si="19"/>
        <v>MACKESON</v>
      </c>
      <c r="U43" s="25">
        <f t="shared" si="20"/>
        <v>5.2</v>
      </c>
      <c r="V43" s="25">
        <f t="shared" si="21"/>
        <v>5.64</v>
      </c>
      <c r="W43" s="25">
        <f t="shared" si="22"/>
        <v>32</v>
      </c>
      <c r="X43" s="25">
        <f t="shared" si="23"/>
        <v>38</v>
      </c>
      <c r="Y43" s="25">
        <f t="shared" si="24"/>
        <v>0</v>
      </c>
      <c r="Z43" s="25">
        <f t="shared" si="25"/>
        <v>0.12</v>
      </c>
      <c r="AA43" s="25">
        <f t="shared" si="26"/>
        <v>2.7</v>
      </c>
      <c r="AB43" s="25">
        <f t="shared" si="27"/>
        <v>2.85</v>
      </c>
      <c r="AC43" s="25">
        <f t="shared" si="28"/>
        <v>4.5999999999999996</v>
      </c>
      <c r="AD43" s="25">
        <f t="shared" si="29"/>
        <v>5.4</v>
      </c>
      <c r="AE43" s="25">
        <f t="shared" si="30"/>
        <v>260</v>
      </c>
      <c r="AF43" s="25">
        <f t="shared" si="31"/>
        <v>320</v>
      </c>
    </row>
    <row r="44" spans="1:32" ht="15.75" customHeight="1" x14ac:dyDescent="0.25">
      <c r="A44" s="125">
        <v>46037</v>
      </c>
      <c r="B44" s="308" t="s">
        <v>435</v>
      </c>
      <c r="C44" s="125" t="s">
        <v>32</v>
      </c>
      <c r="D44" s="26">
        <v>5.3</v>
      </c>
      <c r="E44" s="48">
        <f t="shared" si="12"/>
        <v>1</v>
      </c>
      <c r="F44" s="222">
        <v>32</v>
      </c>
      <c r="G44" s="48">
        <f t="shared" si="32"/>
        <v>1</v>
      </c>
      <c r="H44" s="23"/>
      <c r="I44" s="48"/>
      <c r="J44" s="23">
        <v>2.85</v>
      </c>
      <c r="K44" s="48">
        <f t="shared" si="14"/>
        <v>1</v>
      </c>
      <c r="L44" s="26">
        <v>4.5999999999999996</v>
      </c>
      <c r="M44" s="48">
        <f t="shared" si="15"/>
        <v>1</v>
      </c>
      <c r="N44" s="26">
        <v>260.5</v>
      </c>
      <c r="O44" s="48">
        <f t="shared" si="16"/>
        <v>1</v>
      </c>
      <c r="P44" s="225">
        <f t="shared" si="17"/>
        <v>1</v>
      </c>
      <c r="Q44" s="225">
        <f t="shared" si="18"/>
        <v>1</v>
      </c>
      <c r="T44" s="25" t="str">
        <f t="shared" si="19"/>
        <v>MACKESON</v>
      </c>
      <c r="U44" s="25">
        <f t="shared" si="20"/>
        <v>5.2</v>
      </c>
      <c r="V44" s="25">
        <f t="shared" si="21"/>
        <v>5.64</v>
      </c>
      <c r="W44" s="25">
        <f t="shared" si="22"/>
        <v>32</v>
      </c>
      <c r="X44" s="25">
        <f t="shared" si="23"/>
        <v>38</v>
      </c>
      <c r="Y44" s="25">
        <f t="shared" si="24"/>
        <v>0</v>
      </c>
      <c r="Z44" s="25">
        <f t="shared" si="25"/>
        <v>0.12</v>
      </c>
      <c r="AA44" s="25">
        <f t="shared" si="26"/>
        <v>2.7</v>
      </c>
      <c r="AB44" s="25">
        <f t="shared" si="27"/>
        <v>2.85</v>
      </c>
      <c r="AC44" s="25">
        <f t="shared" si="28"/>
        <v>4.5999999999999996</v>
      </c>
      <c r="AD44" s="25">
        <f t="shared" si="29"/>
        <v>5.4</v>
      </c>
      <c r="AE44" s="25">
        <f t="shared" si="30"/>
        <v>260</v>
      </c>
      <c r="AF44" s="25">
        <f t="shared" si="31"/>
        <v>320</v>
      </c>
    </row>
    <row r="45" spans="1:32" ht="15.75" customHeight="1" x14ac:dyDescent="0.25">
      <c r="A45" s="125">
        <v>46037</v>
      </c>
      <c r="B45" s="308" t="s">
        <v>436</v>
      </c>
      <c r="C45" s="125" t="s">
        <v>32</v>
      </c>
      <c r="D45" s="26">
        <v>5.5</v>
      </c>
      <c r="E45" s="48">
        <f t="shared" si="12"/>
        <v>1</v>
      </c>
      <c r="F45" s="222">
        <v>32</v>
      </c>
      <c r="G45" s="48">
        <f t="shared" si="32"/>
        <v>1</v>
      </c>
      <c r="H45" s="23"/>
      <c r="I45" s="48"/>
      <c r="J45" s="23">
        <v>2.83</v>
      </c>
      <c r="K45" s="48">
        <f t="shared" si="14"/>
        <v>1</v>
      </c>
      <c r="L45" s="26">
        <v>4.5999999999999996</v>
      </c>
      <c r="M45" s="48">
        <f t="shared" si="15"/>
        <v>1</v>
      </c>
      <c r="N45" s="26">
        <v>260</v>
      </c>
      <c r="O45" s="48">
        <f t="shared" si="16"/>
        <v>1</v>
      </c>
      <c r="P45" s="225">
        <f t="shared" si="17"/>
        <v>1</v>
      </c>
      <c r="Q45" s="225">
        <f t="shared" si="18"/>
        <v>1</v>
      </c>
      <c r="T45" s="25" t="str">
        <f t="shared" si="19"/>
        <v>MACKESON</v>
      </c>
      <c r="U45" s="25">
        <f t="shared" si="20"/>
        <v>5.2</v>
      </c>
      <c r="V45" s="25">
        <f t="shared" si="21"/>
        <v>5.64</v>
      </c>
      <c r="W45" s="25">
        <f t="shared" si="22"/>
        <v>32</v>
      </c>
      <c r="X45" s="25">
        <f t="shared" si="23"/>
        <v>38</v>
      </c>
      <c r="Y45" s="25">
        <f t="shared" si="24"/>
        <v>0</v>
      </c>
      <c r="Z45" s="25">
        <f t="shared" si="25"/>
        <v>0.12</v>
      </c>
      <c r="AA45" s="25">
        <f t="shared" si="26"/>
        <v>2.7</v>
      </c>
      <c r="AB45" s="25">
        <f t="shared" si="27"/>
        <v>2.85</v>
      </c>
      <c r="AC45" s="25">
        <f t="shared" si="28"/>
        <v>4.5999999999999996</v>
      </c>
      <c r="AD45" s="25">
        <f t="shared" si="29"/>
        <v>5.4</v>
      </c>
      <c r="AE45" s="25">
        <f t="shared" si="30"/>
        <v>260</v>
      </c>
      <c r="AF45" s="25">
        <f t="shared" si="31"/>
        <v>320</v>
      </c>
    </row>
    <row r="46" spans="1:32" ht="15.75" customHeight="1" x14ac:dyDescent="0.25">
      <c r="A46" s="125">
        <v>46038</v>
      </c>
      <c r="B46" s="308" t="s">
        <v>434</v>
      </c>
      <c r="C46" s="125" t="s">
        <v>31</v>
      </c>
      <c r="D46" s="26">
        <v>1.98</v>
      </c>
      <c r="E46" s="48">
        <f t="shared" si="12"/>
        <v>1</v>
      </c>
      <c r="F46" s="222">
        <v>13.1</v>
      </c>
      <c r="G46" s="48">
        <f t="shared" si="32"/>
        <v>1</v>
      </c>
      <c r="H46" s="23">
        <v>0.03</v>
      </c>
      <c r="I46" s="48">
        <f t="shared" ref="I46:I81" si="35">IF(+(IF(H46&lt;Y46,0,IF(H46&gt;Z46,0,1)))=1,1,0)</f>
        <v>1</v>
      </c>
      <c r="J46" s="23">
        <v>2.81</v>
      </c>
      <c r="K46" s="48">
        <f t="shared" si="14"/>
        <v>1</v>
      </c>
      <c r="L46" s="26">
        <v>5.38</v>
      </c>
      <c r="M46" s="48">
        <f t="shared" si="15"/>
        <v>1</v>
      </c>
      <c r="N46" s="26">
        <v>5.82</v>
      </c>
      <c r="O46" s="48">
        <f t="shared" si="16"/>
        <v>1</v>
      </c>
      <c r="P46" s="225">
        <f t="shared" si="17"/>
        <v>1</v>
      </c>
      <c r="Q46" s="225">
        <f t="shared" si="18"/>
        <v>1</v>
      </c>
      <c r="T46" s="25" t="str">
        <f t="shared" si="19"/>
        <v>CARIB</v>
      </c>
      <c r="U46" s="25">
        <f t="shared" si="20"/>
        <v>1.65</v>
      </c>
      <c r="V46" s="25">
        <f t="shared" si="21"/>
        <v>2.14</v>
      </c>
      <c r="W46" s="25">
        <f t="shared" si="22"/>
        <v>12.5</v>
      </c>
      <c r="X46" s="25">
        <f t="shared" si="23"/>
        <v>16.399999999999999</v>
      </c>
      <c r="Y46" s="25">
        <f t="shared" si="24"/>
        <v>0</v>
      </c>
      <c r="Z46" s="25">
        <f t="shared" si="25"/>
        <v>0.12</v>
      </c>
      <c r="AA46" s="25">
        <f t="shared" si="26"/>
        <v>2.7</v>
      </c>
      <c r="AB46" s="25">
        <f t="shared" si="27"/>
        <v>2.85</v>
      </c>
      <c r="AC46" s="25">
        <f t="shared" si="28"/>
        <v>5</v>
      </c>
      <c r="AD46" s="25">
        <f t="shared" si="29"/>
        <v>5.44</v>
      </c>
      <c r="AE46" s="25">
        <f t="shared" si="30"/>
        <v>5</v>
      </c>
      <c r="AF46" s="25">
        <f t="shared" si="31"/>
        <v>7</v>
      </c>
    </row>
    <row r="47" spans="1:32" ht="15.75" customHeight="1" x14ac:dyDescent="0.25">
      <c r="A47" s="125">
        <v>46038</v>
      </c>
      <c r="B47" s="308" t="s">
        <v>436</v>
      </c>
      <c r="C47" s="125" t="s">
        <v>31</v>
      </c>
      <c r="D47" s="26">
        <v>1.95</v>
      </c>
      <c r="E47" s="48">
        <f t="shared" si="12"/>
        <v>1</v>
      </c>
      <c r="F47" s="222">
        <v>13.4</v>
      </c>
      <c r="G47" s="48">
        <f t="shared" si="32"/>
        <v>1</v>
      </c>
      <c r="H47" s="23">
        <v>0.04</v>
      </c>
      <c r="I47" s="48">
        <f t="shared" si="35"/>
        <v>1</v>
      </c>
      <c r="J47" s="23">
        <v>2.71</v>
      </c>
      <c r="K47" s="48">
        <f t="shared" si="14"/>
        <v>1</v>
      </c>
      <c r="L47" s="26">
        <v>5.25</v>
      </c>
      <c r="M47" s="48">
        <f t="shared" si="15"/>
        <v>1</v>
      </c>
      <c r="N47" s="26">
        <v>5.63</v>
      </c>
      <c r="O47" s="48">
        <f t="shared" si="16"/>
        <v>1</v>
      </c>
      <c r="P47" s="225">
        <f t="shared" si="17"/>
        <v>1</v>
      </c>
      <c r="Q47" s="225">
        <f t="shared" si="18"/>
        <v>1</v>
      </c>
      <c r="T47" s="25" t="str">
        <f t="shared" si="19"/>
        <v>CARIB</v>
      </c>
      <c r="U47" s="25">
        <f t="shared" si="20"/>
        <v>1.65</v>
      </c>
      <c r="V47" s="25">
        <f t="shared" si="21"/>
        <v>2.14</v>
      </c>
      <c r="W47" s="25">
        <f t="shared" si="22"/>
        <v>12.5</v>
      </c>
      <c r="X47" s="25">
        <f t="shared" si="23"/>
        <v>16.399999999999999</v>
      </c>
      <c r="Y47" s="25">
        <f t="shared" si="24"/>
        <v>0</v>
      </c>
      <c r="Z47" s="25">
        <f t="shared" si="25"/>
        <v>0.12</v>
      </c>
      <c r="AA47" s="25">
        <f t="shared" si="26"/>
        <v>2.7</v>
      </c>
      <c r="AB47" s="25">
        <f t="shared" si="27"/>
        <v>2.85</v>
      </c>
      <c r="AC47" s="25">
        <f t="shared" si="28"/>
        <v>5</v>
      </c>
      <c r="AD47" s="25">
        <f t="shared" si="29"/>
        <v>5.44</v>
      </c>
      <c r="AE47" s="25">
        <f t="shared" si="30"/>
        <v>5</v>
      </c>
      <c r="AF47" s="25">
        <f t="shared" si="31"/>
        <v>7</v>
      </c>
    </row>
    <row r="48" spans="1:32" ht="15.75" customHeight="1" x14ac:dyDescent="0.25">
      <c r="A48" s="125">
        <v>46038</v>
      </c>
      <c r="B48" s="308" t="s">
        <v>437</v>
      </c>
      <c r="C48" s="125" t="s">
        <v>31</v>
      </c>
      <c r="D48" s="26">
        <v>1.92</v>
      </c>
      <c r="E48" s="48">
        <f t="shared" si="12"/>
        <v>1</v>
      </c>
      <c r="F48" s="222">
        <v>13.65</v>
      </c>
      <c r="G48" s="48">
        <f t="shared" si="32"/>
        <v>1</v>
      </c>
      <c r="H48" s="23">
        <v>0.03</v>
      </c>
      <c r="I48" s="48">
        <f t="shared" si="35"/>
        <v>1</v>
      </c>
      <c r="J48" s="23">
        <v>2.85</v>
      </c>
      <c r="K48" s="48">
        <f t="shared" si="14"/>
        <v>1</v>
      </c>
      <c r="L48" s="26">
        <v>5.23</v>
      </c>
      <c r="M48" s="48">
        <f t="shared" si="15"/>
        <v>1</v>
      </c>
      <c r="N48" s="26">
        <v>5.54</v>
      </c>
      <c r="O48" s="48">
        <f t="shared" si="16"/>
        <v>1</v>
      </c>
      <c r="P48" s="225">
        <f t="shared" si="17"/>
        <v>1</v>
      </c>
      <c r="Q48" s="225">
        <f t="shared" si="18"/>
        <v>1</v>
      </c>
      <c r="T48" s="25" t="str">
        <f t="shared" si="19"/>
        <v>CARIB</v>
      </c>
      <c r="U48" s="25">
        <f t="shared" si="20"/>
        <v>1.65</v>
      </c>
      <c r="V48" s="25">
        <f t="shared" si="21"/>
        <v>2.14</v>
      </c>
      <c r="W48" s="25">
        <f t="shared" si="22"/>
        <v>12.5</v>
      </c>
      <c r="X48" s="25">
        <f t="shared" si="23"/>
        <v>16.399999999999999</v>
      </c>
      <c r="Y48" s="25">
        <f t="shared" si="24"/>
        <v>0</v>
      </c>
      <c r="Z48" s="25">
        <f t="shared" si="25"/>
        <v>0.12</v>
      </c>
      <c r="AA48" s="25">
        <f t="shared" si="26"/>
        <v>2.7</v>
      </c>
      <c r="AB48" s="25">
        <f t="shared" si="27"/>
        <v>2.85</v>
      </c>
      <c r="AC48" s="25">
        <f t="shared" si="28"/>
        <v>5</v>
      </c>
      <c r="AD48" s="25">
        <f t="shared" si="29"/>
        <v>5.44</v>
      </c>
      <c r="AE48" s="25">
        <f t="shared" si="30"/>
        <v>5</v>
      </c>
      <c r="AF48" s="25">
        <f t="shared" si="31"/>
        <v>7</v>
      </c>
    </row>
    <row r="49" spans="1:32" ht="15.75" customHeight="1" x14ac:dyDescent="0.25">
      <c r="A49" s="125">
        <v>46038</v>
      </c>
      <c r="B49" s="308" t="s">
        <v>435</v>
      </c>
      <c r="C49" s="125" t="s">
        <v>31</v>
      </c>
      <c r="D49" s="26">
        <v>1.87</v>
      </c>
      <c r="E49" s="48">
        <f t="shared" si="12"/>
        <v>1</v>
      </c>
      <c r="F49" s="222">
        <v>13.2</v>
      </c>
      <c r="G49" s="48">
        <f t="shared" si="32"/>
        <v>1</v>
      </c>
      <c r="H49" s="23">
        <v>0.01</v>
      </c>
      <c r="I49" s="48">
        <f t="shared" si="35"/>
        <v>1</v>
      </c>
      <c r="J49" s="23">
        <v>2.75</v>
      </c>
      <c r="K49" s="48">
        <f t="shared" si="14"/>
        <v>1</v>
      </c>
      <c r="L49" s="26">
        <v>5.15</v>
      </c>
      <c r="M49" s="48">
        <f t="shared" si="15"/>
        <v>1</v>
      </c>
      <c r="N49" s="26">
        <v>5.33</v>
      </c>
      <c r="O49" s="48">
        <f t="shared" si="16"/>
        <v>1</v>
      </c>
      <c r="P49" s="225">
        <f t="shared" si="17"/>
        <v>1</v>
      </c>
      <c r="Q49" s="225">
        <f t="shared" si="18"/>
        <v>1</v>
      </c>
      <c r="T49" s="25" t="str">
        <f t="shared" si="19"/>
        <v>CARIB</v>
      </c>
      <c r="U49" s="25">
        <f t="shared" si="20"/>
        <v>1.65</v>
      </c>
      <c r="V49" s="25">
        <f t="shared" si="21"/>
        <v>2.14</v>
      </c>
      <c r="W49" s="25">
        <f t="shared" si="22"/>
        <v>12.5</v>
      </c>
      <c r="X49" s="25">
        <f t="shared" si="23"/>
        <v>16.399999999999999</v>
      </c>
      <c r="Y49" s="25">
        <f t="shared" si="24"/>
        <v>0</v>
      </c>
      <c r="Z49" s="25">
        <f t="shared" si="25"/>
        <v>0.12</v>
      </c>
      <c r="AA49" s="25">
        <f t="shared" si="26"/>
        <v>2.7</v>
      </c>
      <c r="AB49" s="25">
        <f t="shared" si="27"/>
        <v>2.85</v>
      </c>
      <c r="AC49" s="25">
        <f t="shared" si="28"/>
        <v>5</v>
      </c>
      <c r="AD49" s="25">
        <f t="shared" si="29"/>
        <v>5.44</v>
      </c>
      <c r="AE49" s="25">
        <f t="shared" si="30"/>
        <v>5</v>
      </c>
      <c r="AF49" s="25">
        <f t="shared" si="31"/>
        <v>7</v>
      </c>
    </row>
    <row r="50" spans="1:32" ht="15.75" customHeight="1" x14ac:dyDescent="0.25">
      <c r="A50" s="125">
        <v>46038</v>
      </c>
      <c r="B50" s="308" t="s">
        <v>434</v>
      </c>
      <c r="C50" s="125" t="s">
        <v>31</v>
      </c>
      <c r="D50" s="26">
        <v>1.87</v>
      </c>
      <c r="E50" s="48">
        <f t="shared" si="12"/>
        <v>1</v>
      </c>
      <c r="F50" s="222">
        <v>13.55</v>
      </c>
      <c r="G50" s="48">
        <f t="shared" si="32"/>
        <v>1</v>
      </c>
      <c r="H50" s="23"/>
      <c r="I50" s="48"/>
      <c r="J50" s="265"/>
      <c r="K50" s="48"/>
      <c r="L50" s="26">
        <v>5.23</v>
      </c>
      <c r="M50" s="48">
        <f t="shared" si="15"/>
        <v>1</v>
      </c>
      <c r="N50" s="26">
        <v>5.5</v>
      </c>
      <c r="O50" s="48">
        <f t="shared" si="16"/>
        <v>1</v>
      </c>
      <c r="P50" s="128">
        <v>1</v>
      </c>
      <c r="Q50" s="128">
        <v>1</v>
      </c>
      <c r="T50" s="25" t="str">
        <f t="shared" si="19"/>
        <v>CARIB</v>
      </c>
      <c r="U50" s="25">
        <f t="shared" si="20"/>
        <v>1.65</v>
      </c>
      <c r="V50" s="25">
        <f t="shared" si="21"/>
        <v>2.14</v>
      </c>
      <c r="W50" s="25">
        <f t="shared" si="22"/>
        <v>12.5</v>
      </c>
      <c r="X50" s="25">
        <f t="shared" si="23"/>
        <v>16.399999999999999</v>
      </c>
      <c r="Y50" s="25">
        <f t="shared" si="24"/>
        <v>0</v>
      </c>
      <c r="Z50" s="25">
        <f t="shared" si="25"/>
        <v>0.12</v>
      </c>
      <c r="AA50" s="25">
        <f t="shared" si="26"/>
        <v>2.7</v>
      </c>
      <c r="AB50" s="25">
        <f t="shared" si="27"/>
        <v>2.85</v>
      </c>
      <c r="AC50" s="25">
        <f t="shared" si="28"/>
        <v>5</v>
      </c>
      <c r="AD50" s="25">
        <f t="shared" si="29"/>
        <v>5.44</v>
      </c>
      <c r="AE50" s="25">
        <f t="shared" si="30"/>
        <v>5</v>
      </c>
      <c r="AF50" s="25">
        <f t="shared" si="31"/>
        <v>7</v>
      </c>
    </row>
    <row r="51" spans="1:32" ht="15.75" customHeight="1" x14ac:dyDescent="0.25">
      <c r="A51" s="125">
        <v>46041</v>
      </c>
      <c r="B51" s="308" t="s">
        <v>437</v>
      </c>
      <c r="C51" s="125" t="s">
        <v>31</v>
      </c>
      <c r="D51" s="26">
        <v>1.91</v>
      </c>
      <c r="E51" s="48">
        <f t="shared" si="12"/>
        <v>1</v>
      </c>
      <c r="F51" s="222">
        <v>13.5</v>
      </c>
      <c r="G51" s="48">
        <f t="shared" si="32"/>
        <v>1</v>
      </c>
      <c r="H51" s="23">
        <v>0.01</v>
      </c>
      <c r="I51" s="48">
        <f t="shared" si="35"/>
        <v>1</v>
      </c>
      <c r="J51" s="23">
        <v>2.85</v>
      </c>
      <c r="K51" s="48">
        <f t="shared" si="14"/>
        <v>1</v>
      </c>
      <c r="L51" s="26">
        <v>5.32</v>
      </c>
      <c r="M51" s="48">
        <f t="shared" si="15"/>
        <v>1</v>
      </c>
      <c r="N51" s="26">
        <v>5.0999999999999996</v>
      </c>
      <c r="O51" s="48">
        <f t="shared" si="16"/>
        <v>1</v>
      </c>
      <c r="P51" s="225">
        <f t="shared" si="17"/>
        <v>1</v>
      </c>
      <c r="Q51" s="225">
        <f t="shared" si="18"/>
        <v>1</v>
      </c>
      <c r="T51" s="25" t="str">
        <f t="shared" si="19"/>
        <v>CARIB</v>
      </c>
      <c r="U51" s="25">
        <f t="shared" si="20"/>
        <v>1.65</v>
      </c>
      <c r="V51" s="25">
        <f t="shared" si="21"/>
        <v>2.14</v>
      </c>
      <c r="W51" s="25">
        <f t="shared" si="22"/>
        <v>12.5</v>
      </c>
      <c r="X51" s="25">
        <f t="shared" si="23"/>
        <v>16.399999999999999</v>
      </c>
      <c r="Y51" s="25">
        <f t="shared" si="24"/>
        <v>0</v>
      </c>
      <c r="Z51" s="25">
        <f t="shared" si="25"/>
        <v>0.12</v>
      </c>
      <c r="AA51" s="25">
        <f t="shared" si="26"/>
        <v>2.7</v>
      </c>
      <c r="AB51" s="25">
        <f t="shared" si="27"/>
        <v>2.85</v>
      </c>
      <c r="AC51" s="25">
        <f t="shared" si="28"/>
        <v>5</v>
      </c>
      <c r="AD51" s="25">
        <f t="shared" si="29"/>
        <v>5.44</v>
      </c>
      <c r="AE51" s="25">
        <f t="shared" si="30"/>
        <v>5</v>
      </c>
      <c r="AF51" s="25">
        <f t="shared" si="31"/>
        <v>7</v>
      </c>
    </row>
    <row r="52" spans="1:32" ht="15.75" customHeight="1" x14ac:dyDescent="0.25">
      <c r="A52" s="125">
        <v>46041</v>
      </c>
      <c r="B52" s="308" t="s">
        <v>436</v>
      </c>
      <c r="C52" s="125" t="s">
        <v>31</v>
      </c>
      <c r="D52" s="26">
        <v>2.09</v>
      </c>
      <c r="E52" s="48">
        <f t="shared" si="12"/>
        <v>1</v>
      </c>
      <c r="F52" s="222">
        <v>13.1</v>
      </c>
      <c r="G52" s="48">
        <f t="shared" si="32"/>
        <v>1</v>
      </c>
      <c r="H52" s="23">
        <v>0.02</v>
      </c>
      <c r="I52" s="48">
        <f t="shared" si="35"/>
        <v>1</v>
      </c>
      <c r="J52" s="23">
        <v>2.85</v>
      </c>
      <c r="K52" s="48">
        <f t="shared" si="14"/>
        <v>1</v>
      </c>
      <c r="L52" s="26">
        <v>5.17</v>
      </c>
      <c r="M52" s="48">
        <f t="shared" si="15"/>
        <v>1</v>
      </c>
      <c r="N52" s="26">
        <v>5.45</v>
      </c>
      <c r="O52" s="48">
        <f t="shared" si="16"/>
        <v>1</v>
      </c>
      <c r="P52" s="225">
        <f t="shared" si="17"/>
        <v>1</v>
      </c>
      <c r="Q52" s="225">
        <f t="shared" si="18"/>
        <v>1</v>
      </c>
      <c r="T52" s="25" t="str">
        <f t="shared" si="19"/>
        <v>CARIB</v>
      </c>
      <c r="U52" s="25">
        <f t="shared" si="20"/>
        <v>1.65</v>
      </c>
      <c r="V52" s="25">
        <f t="shared" si="21"/>
        <v>2.14</v>
      </c>
      <c r="W52" s="25">
        <f t="shared" si="22"/>
        <v>12.5</v>
      </c>
      <c r="X52" s="25">
        <f t="shared" si="23"/>
        <v>16.399999999999999</v>
      </c>
      <c r="Y52" s="25">
        <f t="shared" si="24"/>
        <v>0</v>
      </c>
      <c r="Z52" s="25">
        <f t="shared" si="25"/>
        <v>0.12</v>
      </c>
      <c r="AA52" s="25">
        <f t="shared" si="26"/>
        <v>2.7</v>
      </c>
      <c r="AB52" s="25">
        <f t="shared" si="27"/>
        <v>2.85</v>
      </c>
      <c r="AC52" s="25">
        <f t="shared" si="28"/>
        <v>5</v>
      </c>
      <c r="AD52" s="25">
        <f t="shared" si="29"/>
        <v>5.44</v>
      </c>
      <c r="AE52" s="25">
        <f t="shared" si="30"/>
        <v>5</v>
      </c>
      <c r="AF52" s="25">
        <f t="shared" si="31"/>
        <v>7</v>
      </c>
    </row>
    <row r="53" spans="1:32" ht="15.75" customHeight="1" x14ac:dyDescent="0.25">
      <c r="A53" s="125">
        <v>46041</v>
      </c>
      <c r="B53" s="308" t="s">
        <v>434</v>
      </c>
      <c r="C53" s="125" t="s">
        <v>31</v>
      </c>
      <c r="D53" s="26">
        <v>2.06</v>
      </c>
      <c r="E53" s="48">
        <f t="shared" si="12"/>
        <v>1</v>
      </c>
      <c r="F53" s="222">
        <v>13.05</v>
      </c>
      <c r="G53" s="48">
        <f t="shared" si="32"/>
        <v>1</v>
      </c>
      <c r="H53" s="23">
        <v>0.03</v>
      </c>
      <c r="I53" s="48">
        <f t="shared" si="35"/>
        <v>1</v>
      </c>
      <c r="J53" s="23">
        <v>2.85</v>
      </c>
      <c r="K53" s="48">
        <f t="shared" si="14"/>
        <v>1</v>
      </c>
      <c r="L53" s="26">
        <v>5.0999999999999996</v>
      </c>
      <c r="M53" s="48">
        <f t="shared" si="15"/>
        <v>1</v>
      </c>
      <c r="N53" s="26">
        <v>5.23</v>
      </c>
      <c r="O53" s="48">
        <f t="shared" si="16"/>
        <v>1</v>
      </c>
      <c r="P53" s="225">
        <f t="shared" si="17"/>
        <v>1</v>
      </c>
      <c r="Q53" s="225">
        <f t="shared" si="18"/>
        <v>1</v>
      </c>
      <c r="T53" s="25" t="str">
        <f t="shared" si="19"/>
        <v>CARIB</v>
      </c>
      <c r="U53" s="25">
        <f t="shared" si="20"/>
        <v>1.65</v>
      </c>
      <c r="V53" s="25">
        <f t="shared" si="21"/>
        <v>2.14</v>
      </c>
      <c r="W53" s="25">
        <f t="shared" si="22"/>
        <v>12.5</v>
      </c>
      <c r="X53" s="25">
        <f t="shared" si="23"/>
        <v>16.399999999999999</v>
      </c>
      <c r="Y53" s="25">
        <f t="shared" si="24"/>
        <v>0</v>
      </c>
      <c r="Z53" s="25">
        <f t="shared" si="25"/>
        <v>0.12</v>
      </c>
      <c r="AA53" s="25">
        <f t="shared" si="26"/>
        <v>2.7</v>
      </c>
      <c r="AB53" s="25">
        <f t="shared" si="27"/>
        <v>2.85</v>
      </c>
      <c r="AC53" s="25">
        <f t="shared" si="28"/>
        <v>5</v>
      </c>
      <c r="AD53" s="25">
        <f t="shared" si="29"/>
        <v>5.44</v>
      </c>
      <c r="AE53" s="25">
        <f t="shared" si="30"/>
        <v>5</v>
      </c>
      <c r="AF53" s="25">
        <f t="shared" si="31"/>
        <v>7</v>
      </c>
    </row>
    <row r="54" spans="1:32" ht="15.75" customHeight="1" x14ac:dyDescent="0.25">
      <c r="A54" s="125">
        <v>46041</v>
      </c>
      <c r="B54" s="308" t="s">
        <v>437</v>
      </c>
      <c r="C54" s="125" t="s">
        <v>30</v>
      </c>
      <c r="D54" s="26">
        <v>0.97</v>
      </c>
      <c r="E54" s="48">
        <f t="shared" si="12"/>
        <v>1</v>
      </c>
      <c r="F54" s="222">
        <v>14.8</v>
      </c>
      <c r="G54" s="48">
        <f t="shared" si="32"/>
        <v>1</v>
      </c>
      <c r="H54" s="23">
        <v>0.03</v>
      </c>
      <c r="I54" s="48">
        <f t="shared" si="35"/>
        <v>1</v>
      </c>
      <c r="J54" s="23">
        <v>2.84</v>
      </c>
      <c r="K54" s="48">
        <f t="shared" si="14"/>
        <v>1</v>
      </c>
      <c r="L54" s="26">
        <v>5.58</v>
      </c>
      <c r="M54" s="48">
        <f t="shared" si="15"/>
        <v>1</v>
      </c>
      <c r="N54" s="26">
        <v>5.53</v>
      </c>
      <c r="O54" s="48">
        <f t="shared" si="16"/>
        <v>1</v>
      </c>
      <c r="P54" s="225">
        <f t="shared" si="17"/>
        <v>1</v>
      </c>
      <c r="Q54" s="225">
        <f t="shared" si="18"/>
        <v>1</v>
      </c>
      <c r="T54" s="25" t="str">
        <f t="shared" si="19"/>
        <v>STAG</v>
      </c>
      <c r="U54" s="25">
        <f t="shared" si="20"/>
        <v>0.8</v>
      </c>
      <c r="V54" s="25">
        <f t="shared" si="21"/>
        <v>1.24</v>
      </c>
      <c r="W54" s="25">
        <f t="shared" si="22"/>
        <v>12.5</v>
      </c>
      <c r="X54" s="25">
        <f t="shared" si="23"/>
        <v>16.399999999999999</v>
      </c>
      <c r="Y54" s="25">
        <f t="shared" si="24"/>
        <v>0</v>
      </c>
      <c r="Z54" s="25">
        <f t="shared" si="25"/>
        <v>0.12</v>
      </c>
      <c r="AA54" s="25">
        <f t="shared" si="26"/>
        <v>2.7</v>
      </c>
      <c r="AB54" s="25">
        <f t="shared" si="27"/>
        <v>2.85</v>
      </c>
      <c r="AC54" s="25">
        <f t="shared" si="28"/>
        <v>5.45</v>
      </c>
      <c r="AD54" s="25">
        <f t="shared" si="29"/>
        <v>5.94</v>
      </c>
      <c r="AE54" s="25">
        <f t="shared" si="30"/>
        <v>5</v>
      </c>
      <c r="AF54" s="25">
        <f t="shared" si="31"/>
        <v>7</v>
      </c>
    </row>
    <row r="55" spans="1:32" ht="15.75" customHeight="1" x14ac:dyDescent="0.25">
      <c r="A55" s="125">
        <v>46041</v>
      </c>
      <c r="B55" s="308" t="s">
        <v>436</v>
      </c>
      <c r="C55" s="125" t="s">
        <v>30</v>
      </c>
      <c r="D55" s="26">
        <v>0.97</v>
      </c>
      <c r="E55" s="48">
        <f t="shared" si="12"/>
        <v>1</v>
      </c>
      <c r="F55" s="222">
        <v>14.75</v>
      </c>
      <c r="G55" s="48">
        <f t="shared" si="32"/>
        <v>1</v>
      </c>
      <c r="H55" s="23">
        <v>0.03</v>
      </c>
      <c r="I55" s="48">
        <f t="shared" si="35"/>
        <v>1</v>
      </c>
      <c r="J55" s="23">
        <v>2.85</v>
      </c>
      <c r="K55" s="48">
        <f t="shared" si="14"/>
        <v>1</v>
      </c>
      <c r="L55" s="26">
        <v>5.57</v>
      </c>
      <c r="M55" s="48">
        <f t="shared" si="15"/>
        <v>1</v>
      </c>
      <c r="N55" s="26">
        <v>5.62</v>
      </c>
      <c r="O55" s="48">
        <f t="shared" si="16"/>
        <v>1</v>
      </c>
      <c r="P55" s="225">
        <f t="shared" si="17"/>
        <v>1</v>
      </c>
      <c r="Q55" s="225">
        <f t="shared" si="18"/>
        <v>1</v>
      </c>
      <c r="T55" s="25" t="str">
        <f t="shared" si="19"/>
        <v>STAG</v>
      </c>
      <c r="U55" s="25">
        <f t="shared" si="20"/>
        <v>0.8</v>
      </c>
      <c r="V55" s="25">
        <f t="shared" si="21"/>
        <v>1.24</v>
      </c>
      <c r="W55" s="25">
        <f t="shared" si="22"/>
        <v>12.5</v>
      </c>
      <c r="X55" s="25">
        <f t="shared" si="23"/>
        <v>16.399999999999999</v>
      </c>
      <c r="Y55" s="25">
        <f t="shared" si="24"/>
        <v>0</v>
      </c>
      <c r="Z55" s="25">
        <f t="shared" si="25"/>
        <v>0.12</v>
      </c>
      <c r="AA55" s="25">
        <f t="shared" si="26"/>
        <v>2.7</v>
      </c>
      <c r="AB55" s="25">
        <f t="shared" si="27"/>
        <v>2.85</v>
      </c>
      <c r="AC55" s="25">
        <f t="shared" si="28"/>
        <v>5.45</v>
      </c>
      <c r="AD55" s="25">
        <f t="shared" si="29"/>
        <v>5.94</v>
      </c>
      <c r="AE55" s="25">
        <f t="shared" si="30"/>
        <v>5</v>
      </c>
      <c r="AF55" s="25">
        <f t="shared" si="31"/>
        <v>7</v>
      </c>
    </row>
    <row r="56" spans="1:32" ht="15.75" customHeight="1" x14ac:dyDescent="0.25">
      <c r="A56" s="125">
        <v>46041</v>
      </c>
      <c r="B56" s="308" t="s">
        <v>435</v>
      </c>
      <c r="C56" s="125" t="s">
        <v>30</v>
      </c>
      <c r="D56" s="26">
        <v>0.95</v>
      </c>
      <c r="E56" s="48">
        <f t="shared" si="12"/>
        <v>1</v>
      </c>
      <c r="F56" s="222">
        <v>15.45</v>
      </c>
      <c r="G56" s="48">
        <f t="shared" si="32"/>
        <v>1</v>
      </c>
      <c r="H56" s="23">
        <v>0.03</v>
      </c>
      <c r="I56" s="48">
        <f t="shared" si="35"/>
        <v>1</v>
      </c>
      <c r="J56" s="23">
        <v>2.75</v>
      </c>
      <c r="K56" s="48">
        <f t="shared" si="14"/>
        <v>1</v>
      </c>
      <c r="L56" s="26">
        <v>5.57</v>
      </c>
      <c r="M56" s="48">
        <f t="shared" si="15"/>
        <v>1</v>
      </c>
      <c r="N56" s="26">
        <v>5.48</v>
      </c>
      <c r="O56" s="48">
        <f t="shared" si="16"/>
        <v>1</v>
      </c>
      <c r="P56" s="225">
        <f t="shared" si="17"/>
        <v>1</v>
      </c>
      <c r="Q56" s="225">
        <f t="shared" si="18"/>
        <v>1</v>
      </c>
      <c r="T56" s="25" t="str">
        <f t="shared" si="19"/>
        <v>STAG</v>
      </c>
      <c r="U56" s="25">
        <f t="shared" si="20"/>
        <v>0.8</v>
      </c>
      <c r="V56" s="25">
        <f t="shared" si="21"/>
        <v>1.24</v>
      </c>
      <c r="W56" s="25">
        <f t="shared" si="22"/>
        <v>12.5</v>
      </c>
      <c r="X56" s="25">
        <f t="shared" si="23"/>
        <v>16.399999999999999</v>
      </c>
      <c r="Y56" s="25">
        <f t="shared" si="24"/>
        <v>0</v>
      </c>
      <c r="Z56" s="25">
        <f t="shared" si="25"/>
        <v>0.12</v>
      </c>
      <c r="AA56" s="25">
        <f t="shared" si="26"/>
        <v>2.7</v>
      </c>
      <c r="AB56" s="25">
        <f t="shared" si="27"/>
        <v>2.85</v>
      </c>
      <c r="AC56" s="25">
        <f t="shared" si="28"/>
        <v>5.45</v>
      </c>
      <c r="AD56" s="25">
        <f t="shared" si="29"/>
        <v>5.94</v>
      </c>
      <c r="AE56" s="25">
        <f t="shared" si="30"/>
        <v>5</v>
      </c>
      <c r="AF56" s="25">
        <f t="shared" si="31"/>
        <v>7</v>
      </c>
    </row>
    <row r="57" spans="1:32" ht="15.75" customHeight="1" x14ac:dyDescent="0.25">
      <c r="A57" s="125">
        <v>46041</v>
      </c>
      <c r="B57" s="308" t="s">
        <v>434</v>
      </c>
      <c r="C57" s="125" t="s">
        <v>30</v>
      </c>
      <c r="D57" s="26">
        <v>0.88</v>
      </c>
      <c r="E57" s="48">
        <f t="shared" si="12"/>
        <v>1</v>
      </c>
      <c r="F57" s="222">
        <v>15.25</v>
      </c>
      <c r="G57" s="48">
        <f t="shared" si="32"/>
        <v>1</v>
      </c>
      <c r="H57" s="23">
        <v>0.05</v>
      </c>
      <c r="I57" s="48">
        <f t="shared" si="35"/>
        <v>1</v>
      </c>
      <c r="J57" s="23">
        <v>2.8</v>
      </c>
      <c r="K57" s="48">
        <f t="shared" si="14"/>
        <v>1</v>
      </c>
      <c r="L57" s="26">
        <v>5.46</v>
      </c>
      <c r="M57" s="48">
        <f t="shared" si="15"/>
        <v>1</v>
      </c>
      <c r="N57" s="26">
        <v>5.4</v>
      </c>
      <c r="O57" s="48">
        <f t="shared" si="16"/>
        <v>1</v>
      </c>
      <c r="P57" s="225">
        <f t="shared" si="17"/>
        <v>1</v>
      </c>
      <c r="Q57" s="225">
        <f t="shared" si="18"/>
        <v>1</v>
      </c>
      <c r="T57" s="25" t="str">
        <f t="shared" si="19"/>
        <v>STAG</v>
      </c>
      <c r="U57" s="25">
        <f t="shared" si="20"/>
        <v>0.8</v>
      </c>
      <c r="V57" s="25">
        <f t="shared" si="21"/>
        <v>1.24</v>
      </c>
      <c r="W57" s="25">
        <f t="shared" si="22"/>
        <v>12.5</v>
      </c>
      <c r="X57" s="25">
        <f t="shared" si="23"/>
        <v>16.399999999999999</v>
      </c>
      <c r="Y57" s="25">
        <f t="shared" si="24"/>
        <v>0</v>
      </c>
      <c r="Z57" s="25">
        <f t="shared" si="25"/>
        <v>0.12</v>
      </c>
      <c r="AA57" s="25">
        <f t="shared" si="26"/>
        <v>2.7</v>
      </c>
      <c r="AB57" s="25">
        <f t="shared" si="27"/>
        <v>2.85</v>
      </c>
      <c r="AC57" s="25">
        <f t="shared" si="28"/>
        <v>5.45</v>
      </c>
      <c r="AD57" s="25">
        <f t="shared" si="29"/>
        <v>5.94</v>
      </c>
      <c r="AE57" s="25">
        <f t="shared" si="30"/>
        <v>5</v>
      </c>
      <c r="AF57" s="25">
        <f t="shared" si="31"/>
        <v>7</v>
      </c>
    </row>
    <row r="58" spans="1:32" ht="15.75" customHeight="1" x14ac:dyDescent="0.25">
      <c r="A58" s="125">
        <v>46045</v>
      </c>
      <c r="B58" s="308" t="s">
        <v>436</v>
      </c>
      <c r="C58" s="125" t="s">
        <v>31</v>
      </c>
      <c r="D58" s="26">
        <v>1.91</v>
      </c>
      <c r="E58" s="48">
        <f t="shared" si="12"/>
        <v>1</v>
      </c>
      <c r="F58" s="222">
        <v>13.15</v>
      </c>
      <c r="G58" s="48">
        <f t="shared" si="32"/>
        <v>1</v>
      </c>
      <c r="H58" s="23">
        <v>0.03</v>
      </c>
      <c r="I58" s="48">
        <f t="shared" si="35"/>
        <v>1</v>
      </c>
      <c r="J58" s="23">
        <v>2.84</v>
      </c>
      <c r="K58" s="48">
        <f t="shared" si="14"/>
        <v>1</v>
      </c>
      <c r="L58" s="26">
        <v>5.15</v>
      </c>
      <c r="M58" s="48">
        <f t="shared" si="15"/>
        <v>1</v>
      </c>
      <c r="N58" s="26">
        <v>5.43</v>
      </c>
      <c r="O58" s="48">
        <f t="shared" si="16"/>
        <v>1</v>
      </c>
      <c r="P58" s="225">
        <f t="shared" si="17"/>
        <v>1</v>
      </c>
      <c r="Q58" s="225">
        <f t="shared" si="18"/>
        <v>1</v>
      </c>
      <c r="T58" s="25" t="str">
        <f t="shared" ref="T58:T82" si="36">LEFT(C58,12)</f>
        <v>CARIB</v>
      </c>
      <c r="U58" s="25">
        <f t="shared" ref="U58:U82" si="37">VLOOKUP($T58,$T$4:$AF$15,2,FALSE)</f>
        <v>1.65</v>
      </c>
      <c r="V58" s="25">
        <f t="shared" ref="V58:V82" si="38">VLOOKUP($T58,$T$4:$AF$15,3,FALSE)</f>
        <v>2.14</v>
      </c>
      <c r="W58" s="25">
        <f t="shared" ref="W58:W82" si="39">VLOOKUP($T58,$T$4:$AF$15,4,FALSE)</f>
        <v>12.5</v>
      </c>
      <c r="X58" s="25">
        <f t="shared" ref="X58:X82" si="40">VLOOKUP($T58,$T$4:$AF$15,5,FALSE)</f>
        <v>16.399999999999999</v>
      </c>
      <c r="Y58" s="25">
        <f t="shared" ref="Y58:Y82" si="41">VLOOKUP($T58,$T$4:$AF$15,6,FALSE)</f>
        <v>0</v>
      </c>
      <c r="Z58" s="25">
        <f t="shared" ref="Z58:Z82" si="42">VLOOKUP($T58,$T$4:$AF$15,7,FALSE)</f>
        <v>0.12</v>
      </c>
      <c r="AA58" s="25">
        <f t="shared" ref="AA58:AA82" si="43">VLOOKUP($T58,$T$4:$AF$15,8,FALSE)</f>
        <v>2.7</v>
      </c>
      <c r="AB58" s="25">
        <f t="shared" ref="AB58:AB82" si="44">VLOOKUP($T58,$T$4:$AF$15,9,FALSE)</f>
        <v>2.85</v>
      </c>
      <c r="AC58" s="25">
        <f t="shared" ref="AC58:AC82" si="45">VLOOKUP($T58,$T$4:$AF$15,10,FALSE)</f>
        <v>5</v>
      </c>
      <c r="AD58" s="25">
        <f t="shared" ref="AD58:AD82" si="46">VLOOKUP($T58,$T$4:$AF$15,11,FALSE)</f>
        <v>5.44</v>
      </c>
      <c r="AE58" s="25">
        <f t="shared" ref="AE58:AE82" si="47">VLOOKUP($T58,$T$4:$AF$15,12,FALSE)</f>
        <v>5</v>
      </c>
      <c r="AF58" s="25">
        <f t="shared" ref="AF58:AF82" si="48">VLOOKUP($T58,$T$4:$AF$15,13,FALSE)</f>
        <v>7</v>
      </c>
    </row>
    <row r="59" spans="1:32" ht="15.75" customHeight="1" x14ac:dyDescent="0.25">
      <c r="A59" s="125">
        <v>46045</v>
      </c>
      <c r="B59" s="308" t="s">
        <v>435</v>
      </c>
      <c r="C59" s="125" t="s">
        <v>31</v>
      </c>
      <c r="D59" s="26">
        <v>1.85</v>
      </c>
      <c r="E59" s="48">
        <f t="shared" si="12"/>
        <v>1</v>
      </c>
      <c r="F59" s="222">
        <v>14.1</v>
      </c>
      <c r="G59" s="48">
        <f t="shared" si="32"/>
        <v>1</v>
      </c>
      <c r="H59" s="23">
        <v>0.05</v>
      </c>
      <c r="I59" s="48">
        <f t="shared" si="35"/>
        <v>1</v>
      </c>
      <c r="J59" s="23">
        <v>2.84</v>
      </c>
      <c r="K59" s="48">
        <f t="shared" si="14"/>
        <v>1</v>
      </c>
      <c r="L59" s="26">
        <v>5.18</v>
      </c>
      <c r="M59" s="48">
        <f t="shared" si="15"/>
        <v>1</v>
      </c>
      <c r="N59" s="26">
        <v>5.55</v>
      </c>
      <c r="O59" s="48">
        <f t="shared" si="16"/>
        <v>1</v>
      </c>
      <c r="P59" s="225">
        <f t="shared" si="17"/>
        <v>1</v>
      </c>
      <c r="Q59" s="225">
        <f t="shared" si="18"/>
        <v>1</v>
      </c>
      <c r="T59" s="25" t="str">
        <f t="shared" si="36"/>
        <v>CARIB</v>
      </c>
      <c r="U59" s="25">
        <f t="shared" si="37"/>
        <v>1.65</v>
      </c>
      <c r="V59" s="25">
        <f t="shared" si="38"/>
        <v>2.14</v>
      </c>
      <c r="W59" s="25">
        <f t="shared" si="39"/>
        <v>12.5</v>
      </c>
      <c r="X59" s="25">
        <f t="shared" si="40"/>
        <v>16.399999999999999</v>
      </c>
      <c r="Y59" s="25">
        <f t="shared" si="41"/>
        <v>0</v>
      </c>
      <c r="Z59" s="25">
        <f t="shared" si="42"/>
        <v>0.12</v>
      </c>
      <c r="AA59" s="25">
        <f t="shared" si="43"/>
        <v>2.7</v>
      </c>
      <c r="AB59" s="25">
        <f t="shared" si="44"/>
        <v>2.85</v>
      </c>
      <c r="AC59" s="25">
        <f t="shared" si="45"/>
        <v>5</v>
      </c>
      <c r="AD59" s="25">
        <f t="shared" si="46"/>
        <v>5.44</v>
      </c>
      <c r="AE59" s="25">
        <f t="shared" si="47"/>
        <v>5</v>
      </c>
      <c r="AF59" s="25">
        <f t="shared" si="48"/>
        <v>7</v>
      </c>
    </row>
    <row r="60" spans="1:32" ht="15.75" customHeight="1" x14ac:dyDescent="0.25">
      <c r="A60" s="125">
        <v>46045</v>
      </c>
      <c r="B60" s="308" t="s">
        <v>437</v>
      </c>
      <c r="C60" s="125" t="s">
        <v>31</v>
      </c>
      <c r="D60" s="26">
        <v>1.92</v>
      </c>
      <c r="E60" s="48">
        <f t="shared" si="12"/>
        <v>1</v>
      </c>
      <c r="F60" s="222">
        <v>13.2</v>
      </c>
      <c r="G60" s="48">
        <f t="shared" si="32"/>
        <v>1</v>
      </c>
      <c r="H60" s="23">
        <v>0.03</v>
      </c>
      <c r="I60" s="48">
        <f t="shared" si="35"/>
        <v>1</v>
      </c>
      <c r="J60" s="23">
        <v>2.85</v>
      </c>
      <c r="K60" s="48">
        <f t="shared" si="14"/>
        <v>1</v>
      </c>
      <c r="L60" s="26">
        <v>5.16</v>
      </c>
      <c r="M60" s="48">
        <f t="shared" si="15"/>
        <v>1</v>
      </c>
      <c r="N60" s="26">
        <v>5.75</v>
      </c>
      <c r="O60" s="48">
        <f t="shared" si="16"/>
        <v>1</v>
      </c>
      <c r="P60" s="225">
        <f t="shared" si="17"/>
        <v>1</v>
      </c>
      <c r="Q60" s="225">
        <f t="shared" si="18"/>
        <v>1</v>
      </c>
      <c r="T60" s="25" t="str">
        <f t="shared" si="36"/>
        <v>CARIB</v>
      </c>
      <c r="U60" s="25">
        <f t="shared" si="37"/>
        <v>1.65</v>
      </c>
      <c r="V60" s="25">
        <f t="shared" si="38"/>
        <v>2.14</v>
      </c>
      <c r="W60" s="25">
        <f t="shared" si="39"/>
        <v>12.5</v>
      </c>
      <c r="X60" s="25">
        <f t="shared" si="40"/>
        <v>16.399999999999999</v>
      </c>
      <c r="Y60" s="25">
        <f t="shared" si="41"/>
        <v>0</v>
      </c>
      <c r="Z60" s="25">
        <f t="shared" si="42"/>
        <v>0.12</v>
      </c>
      <c r="AA60" s="25">
        <f t="shared" si="43"/>
        <v>2.7</v>
      </c>
      <c r="AB60" s="25">
        <f t="shared" si="44"/>
        <v>2.85</v>
      </c>
      <c r="AC60" s="25">
        <f t="shared" si="45"/>
        <v>5</v>
      </c>
      <c r="AD60" s="25">
        <f t="shared" si="46"/>
        <v>5.44</v>
      </c>
      <c r="AE60" s="25">
        <f t="shared" si="47"/>
        <v>5</v>
      </c>
      <c r="AF60" s="25">
        <f t="shared" si="48"/>
        <v>7</v>
      </c>
    </row>
    <row r="61" spans="1:32" ht="15.75" customHeight="1" x14ac:dyDescent="0.25">
      <c r="A61" s="125">
        <v>46048</v>
      </c>
      <c r="B61" s="308" t="s">
        <v>434</v>
      </c>
      <c r="C61" s="125" t="s">
        <v>31</v>
      </c>
      <c r="D61" s="26">
        <v>1.86</v>
      </c>
      <c r="E61" s="48">
        <f t="shared" si="12"/>
        <v>1</v>
      </c>
      <c r="F61" s="222">
        <v>13.6</v>
      </c>
      <c r="G61" s="48">
        <f t="shared" si="32"/>
        <v>1</v>
      </c>
      <c r="H61" s="23">
        <v>0.03</v>
      </c>
      <c r="I61" s="48">
        <f t="shared" si="35"/>
        <v>1</v>
      </c>
      <c r="J61" s="23">
        <v>2.83</v>
      </c>
      <c r="K61" s="48">
        <f t="shared" si="14"/>
        <v>1</v>
      </c>
      <c r="L61" s="26">
        <v>5.15</v>
      </c>
      <c r="M61" s="48">
        <f t="shared" si="15"/>
        <v>1</v>
      </c>
      <c r="N61" s="26">
        <v>5.28</v>
      </c>
      <c r="O61" s="48">
        <f t="shared" si="16"/>
        <v>1</v>
      </c>
      <c r="P61" s="225">
        <f t="shared" si="17"/>
        <v>1</v>
      </c>
      <c r="Q61" s="225">
        <f t="shared" si="18"/>
        <v>1</v>
      </c>
      <c r="T61" s="25" t="str">
        <f t="shared" si="36"/>
        <v>CARIB</v>
      </c>
      <c r="U61" s="25">
        <f t="shared" si="37"/>
        <v>1.65</v>
      </c>
      <c r="V61" s="25">
        <f t="shared" si="38"/>
        <v>2.14</v>
      </c>
      <c r="W61" s="25">
        <f t="shared" si="39"/>
        <v>12.5</v>
      </c>
      <c r="X61" s="25">
        <f t="shared" si="40"/>
        <v>16.399999999999999</v>
      </c>
      <c r="Y61" s="25">
        <f t="shared" si="41"/>
        <v>0</v>
      </c>
      <c r="Z61" s="25">
        <f t="shared" si="42"/>
        <v>0.12</v>
      </c>
      <c r="AA61" s="25">
        <f t="shared" si="43"/>
        <v>2.7</v>
      </c>
      <c r="AB61" s="25">
        <f t="shared" si="44"/>
        <v>2.85</v>
      </c>
      <c r="AC61" s="25">
        <f t="shared" si="45"/>
        <v>5</v>
      </c>
      <c r="AD61" s="25">
        <f t="shared" si="46"/>
        <v>5.44</v>
      </c>
      <c r="AE61" s="25">
        <f t="shared" si="47"/>
        <v>5</v>
      </c>
      <c r="AF61" s="25">
        <f t="shared" si="48"/>
        <v>7</v>
      </c>
    </row>
    <row r="62" spans="1:32" ht="15.75" customHeight="1" x14ac:dyDescent="0.25">
      <c r="A62" s="125">
        <v>46049</v>
      </c>
      <c r="B62" s="308" t="s">
        <v>437</v>
      </c>
      <c r="C62" s="125" t="s">
        <v>31</v>
      </c>
      <c r="D62" s="26">
        <v>2.02</v>
      </c>
      <c r="E62" s="48">
        <f t="shared" si="12"/>
        <v>1</v>
      </c>
      <c r="F62" s="222">
        <v>14.3</v>
      </c>
      <c r="G62" s="48">
        <f t="shared" si="32"/>
        <v>1</v>
      </c>
      <c r="H62" s="23">
        <v>0.03</v>
      </c>
      <c r="I62" s="48">
        <f t="shared" si="35"/>
        <v>1</v>
      </c>
      <c r="J62" s="23">
        <v>2.78</v>
      </c>
      <c r="K62" s="48">
        <f t="shared" si="14"/>
        <v>1</v>
      </c>
      <c r="L62" s="26">
        <v>5.0999999999999996</v>
      </c>
      <c r="M62" s="48">
        <f t="shared" si="15"/>
        <v>1</v>
      </c>
      <c r="N62" s="26">
        <v>5.33</v>
      </c>
      <c r="O62" s="48">
        <f t="shared" si="16"/>
        <v>1</v>
      </c>
      <c r="P62" s="225">
        <f t="shared" si="17"/>
        <v>1</v>
      </c>
      <c r="Q62" s="225">
        <f t="shared" si="18"/>
        <v>1</v>
      </c>
      <c r="T62" s="25" t="str">
        <f t="shared" si="36"/>
        <v>CARIB</v>
      </c>
      <c r="U62" s="25">
        <f t="shared" si="37"/>
        <v>1.65</v>
      </c>
      <c r="V62" s="25">
        <f t="shared" si="38"/>
        <v>2.14</v>
      </c>
      <c r="W62" s="25">
        <f t="shared" si="39"/>
        <v>12.5</v>
      </c>
      <c r="X62" s="25">
        <f t="shared" si="40"/>
        <v>16.399999999999999</v>
      </c>
      <c r="Y62" s="25">
        <f t="shared" si="41"/>
        <v>0</v>
      </c>
      <c r="Z62" s="25">
        <f t="shared" si="42"/>
        <v>0.12</v>
      </c>
      <c r="AA62" s="25">
        <f t="shared" si="43"/>
        <v>2.7</v>
      </c>
      <c r="AB62" s="25">
        <f t="shared" si="44"/>
        <v>2.85</v>
      </c>
      <c r="AC62" s="25">
        <f t="shared" si="45"/>
        <v>5</v>
      </c>
      <c r="AD62" s="25">
        <f t="shared" si="46"/>
        <v>5.44</v>
      </c>
      <c r="AE62" s="25">
        <f t="shared" si="47"/>
        <v>5</v>
      </c>
      <c r="AF62" s="25">
        <f t="shared" si="48"/>
        <v>7</v>
      </c>
    </row>
    <row r="63" spans="1:32" ht="15.75" customHeight="1" x14ac:dyDescent="0.25">
      <c r="A63" s="125">
        <v>46049</v>
      </c>
      <c r="B63" s="308" t="s">
        <v>436</v>
      </c>
      <c r="C63" s="125" t="s">
        <v>31</v>
      </c>
      <c r="D63" s="26">
        <v>2</v>
      </c>
      <c r="E63" s="48">
        <f t="shared" si="12"/>
        <v>1</v>
      </c>
      <c r="F63" s="222">
        <v>13.95</v>
      </c>
      <c r="G63" s="48">
        <f t="shared" si="32"/>
        <v>1</v>
      </c>
      <c r="H63" s="23">
        <v>0.02</v>
      </c>
      <c r="I63" s="48">
        <f t="shared" si="35"/>
        <v>1</v>
      </c>
      <c r="J63" s="23">
        <v>2.7</v>
      </c>
      <c r="K63" s="48">
        <f t="shared" si="14"/>
        <v>1</v>
      </c>
      <c r="L63" s="411">
        <v>5.04</v>
      </c>
      <c r="M63" s="48">
        <f t="shared" si="15"/>
        <v>1</v>
      </c>
      <c r="N63" s="26">
        <v>5.48</v>
      </c>
      <c r="O63" s="48">
        <f t="shared" ref="O63:O66" si="49">IF(+(IF(N63&lt;AE63,0,IF(N63&gt;AF63,0,1)))=1,1,0)</f>
        <v>1</v>
      </c>
      <c r="P63" s="225">
        <f t="shared" ref="P63:P66" si="50">IF(+(IF(D63&lt;U63,0,IF(D63&gt;V63,0,1)))+(IF(F63&lt;W63,0,IF(F63&gt;X63,0,1)))+(IF(J63&lt;AA63,0,IF(J63&gt;AB63,0,1)))+(IF(L63&lt;AC63,0,IF(L63&gt;AD63,0,1)))+(IF(N63&lt;AE63,0,IF(N63&gt;AF63,0,1)))=5,1,0)</f>
        <v>1</v>
      </c>
      <c r="Q63" s="225">
        <f t="shared" ref="Q63:Q66" si="51">IF(+(IF(D63&lt;U63,0,IF(D63&gt;V63,0,1)))+(IF(F63&lt;W63,0,IF(F63&gt;X63,0,1)))+(IF(J63&lt;AA63,0,IF(J63&gt;AB63,0,1)))+(IF(L63&lt;AC63,0,IF(L63&gt;AD63,0,1)))=4,1,0)</f>
        <v>1</v>
      </c>
      <c r="T63" s="25" t="str">
        <f t="shared" si="36"/>
        <v>CARIB</v>
      </c>
      <c r="U63" s="25">
        <f t="shared" si="37"/>
        <v>1.65</v>
      </c>
      <c r="V63" s="25">
        <f t="shared" si="38"/>
        <v>2.14</v>
      </c>
      <c r="W63" s="25">
        <f t="shared" si="39"/>
        <v>12.5</v>
      </c>
      <c r="X63" s="25">
        <f t="shared" si="40"/>
        <v>16.399999999999999</v>
      </c>
      <c r="Y63" s="25">
        <f t="shared" si="41"/>
        <v>0</v>
      </c>
      <c r="Z63" s="25">
        <f t="shared" si="42"/>
        <v>0.12</v>
      </c>
      <c r="AA63" s="25">
        <f t="shared" si="43"/>
        <v>2.7</v>
      </c>
      <c r="AB63" s="25">
        <f t="shared" si="44"/>
        <v>2.85</v>
      </c>
      <c r="AC63" s="25">
        <f t="shared" si="45"/>
        <v>5</v>
      </c>
      <c r="AD63" s="25">
        <f t="shared" si="46"/>
        <v>5.44</v>
      </c>
      <c r="AE63" s="25">
        <f t="shared" si="47"/>
        <v>5</v>
      </c>
      <c r="AF63" s="25">
        <f t="shared" si="48"/>
        <v>7</v>
      </c>
    </row>
    <row r="64" spans="1:32" ht="15.75" customHeight="1" x14ac:dyDescent="0.25">
      <c r="A64" s="125">
        <v>46049</v>
      </c>
      <c r="B64" s="308" t="s">
        <v>435</v>
      </c>
      <c r="C64" s="125" t="s">
        <v>625</v>
      </c>
      <c r="D64" s="26">
        <v>6.65</v>
      </c>
      <c r="E64" s="48">
        <f t="shared" si="12"/>
        <v>1</v>
      </c>
      <c r="F64" s="222"/>
      <c r="G64" s="48"/>
      <c r="H64" s="23"/>
      <c r="I64" s="48"/>
      <c r="J64" s="23">
        <v>2.85</v>
      </c>
      <c r="K64" s="48">
        <f t="shared" si="14"/>
        <v>1</v>
      </c>
      <c r="L64" s="26">
        <v>4.74</v>
      </c>
      <c r="M64" s="48">
        <f t="shared" si="15"/>
        <v>1</v>
      </c>
      <c r="N64" s="26">
        <v>1.25</v>
      </c>
      <c r="O64" s="48">
        <f t="shared" si="49"/>
        <v>1</v>
      </c>
      <c r="P64" s="225">
        <f t="shared" si="50"/>
        <v>1</v>
      </c>
      <c r="Q64" s="225">
        <f t="shared" si="51"/>
        <v>1</v>
      </c>
      <c r="T64" s="25" t="str">
        <f t="shared" si="36"/>
        <v>PEARSECCO</v>
      </c>
      <c r="U64" s="25">
        <f t="shared" si="37"/>
        <v>6.4</v>
      </c>
      <c r="V64" s="25">
        <f t="shared" si="38"/>
        <v>6.8</v>
      </c>
      <c r="W64" s="25">
        <f t="shared" si="39"/>
        <v>0</v>
      </c>
      <c r="X64" s="25">
        <f t="shared" si="40"/>
        <v>0</v>
      </c>
      <c r="Y64" s="25">
        <f t="shared" si="41"/>
        <v>0</v>
      </c>
      <c r="Z64" s="25">
        <f t="shared" si="42"/>
        <v>0</v>
      </c>
      <c r="AA64" s="25">
        <f t="shared" si="43"/>
        <v>2.75</v>
      </c>
      <c r="AB64" s="25">
        <f t="shared" si="44"/>
        <v>2.95</v>
      </c>
      <c r="AC64" s="25">
        <f t="shared" si="45"/>
        <v>4.5</v>
      </c>
      <c r="AD64" s="25">
        <f t="shared" si="46"/>
        <v>5</v>
      </c>
      <c r="AE64" s="25">
        <f t="shared" si="47"/>
        <v>1</v>
      </c>
      <c r="AF64" s="25">
        <f t="shared" si="48"/>
        <v>2</v>
      </c>
    </row>
    <row r="65" spans="1:32" ht="15.75" customHeight="1" x14ac:dyDescent="0.25">
      <c r="A65" s="125">
        <v>46049</v>
      </c>
      <c r="B65" s="308" t="s">
        <v>434</v>
      </c>
      <c r="C65" s="125" t="s">
        <v>625</v>
      </c>
      <c r="D65" s="26">
        <v>6.78</v>
      </c>
      <c r="E65" s="48">
        <f t="shared" si="12"/>
        <v>1</v>
      </c>
      <c r="F65" s="222"/>
      <c r="G65" s="48"/>
      <c r="H65" s="23"/>
      <c r="I65" s="48"/>
      <c r="J65" s="23">
        <v>2.89</v>
      </c>
      <c r="K65" s="48">
        <f t="shared" si="14"/>
        <v>1</v>
      </c>
      <c r="L65" s="26">
        <v>4.88</v>
      </c>
      <c r="M65" s="48">
        <f t="shared" si="15"/>
        <v>1</v>
      </c>
      <c r="N65" s="26">
        <v>1.33</v>
      </c>
      <c r="O65" s="48">
        <f t="shared" si="49"/>
        <v>1</v>
      </c>
      <c r="P65" s="225">
        <f t="shared" si="50"/>
        <v>1</v>
      </c>
      <c r="Q65" s="225">
        <f t="shared" si="51"/>
        <v>1</v>
      </c>
      <c r="T65" s="25" t="str">
        <f t="shared" si="36"/>
        <v>PEARSECCO</v>
      </c>
      <c r="U65" s="25">
        <f t="shared" si="37"/>
        <v>6.4</v>
      </c>
      <c r="V65" s="25">
        <f t="shared" si="38"/>
        <v>6.8</v>
      </c>
      <c r="W65" s="25">
        <f t="shared" si="39"/>
        <v>0</v>
      </c>
      <c r="X65" s="25">
        <f t="shared" si="40"/>
        <v>0</v>
      </c>
      <c r="Y65" s="25">
        <f t="shared" si="41"/>
        <v>0</v>
      </c>
      <c r="Z65" s="25">
        <f t="shared" si="42"/>
        <v>0</v>
      </c>
      <c r="AA65" s="25">
        <f t="shared" si="43"/>
        <v>2.75</v>
      </c>
      <c r="AB65" s="25">
        <f t="shared" si="44"/>
        <v>2.95</v>
      </c>
      <c r="AC65" s="25">
        <f t="shared" si="45"/>
        <v>4.5</v>
      </c>
      <c r="AD65" s="25">
        <f t="shared" si="46"/>
        <v>5</v>
      </c>
      <c r="AE65" s="25">
        <f t="shared" si="47"/>
        <v>1</v>
      </c>
      <c r="AF65" s="25">
        <f t="shared" si="48"/>
        <v>2</v>
      </c>
    </row>
    <row r="66" spans="1:32" ht="15.75" customHeight="1" x14ac:dyDescent="0.25">
      <c r="A66" s="125">
        <v>46049</v>
      </c>
      <c r="B66" s="308" t="s">
        <v>437</v>
      </c>
      <c r="C66" s="125" t="s">
        <v>135</v>
      </c>
      <c r="D66" s="26">
        <v>5.4</v>
      </c>
      <c r="E66" s="48">
        <f t="shared" si="12"/>
        <v>1</v>
      </c>
      <c r="F66" s="222"/>
      <c r="G66" s="48"/>
      <c r="H66" s="23"/>
      <c r="I66" s="48"/>
      <c r="J66" s="23">
        <v>2.94</v>
      </c>
      <c r="K66" s="48">
        <f t="shared" si="14"/>
        <v>1</v>
      </c>
      <c r="L66" s="26">
        <v>4.7699999999999996</v>
      </c>
      <c r="M66" s="48">
        <f t="shared" si="15"/>
        <v>1</v>
      </c>
      <c r="N66" s="411">
        <v>2.73</v>
      </c>
      <c r="O66" s="48">
        <f t="shared" si="49"/>
        <v>0</v>
      </c>
      <c r="P66" s="225">
        <f t="shared" si="50"/>
        <v>0</v>
      </c>
      <c r="Q66" s="225">
        <f t="shared" si="51"/>
        <v>1</v>
      </c>
      <c r="T66" s="25" t="str">
        <f t="shared" si="36"/>
        <v>CARIBE ROSE</v>
      </c>
      <c r="U66" s="25">
        <f t="shared" si="37"/>
        <v>5</v>
      </c>
      <c r="V66" s="25">
        <f t="shared" si="38"/>
        <v>5.44</v>
      </c>
      <c r="W66" s="25">
        <f t="shared" si="39"/>
        <v>0</v>
      </c>
      <c r="X66" s="25">
        <f t="shared" si="40"/>
        <v>0</v>
      </c>
      <c r="Y66" s="25">
        <f t="shared" si="41"/>
        <v>0</v>
      </c>
      <c r="Z66" s="25">
        <f t="shared" si="42"/>
        <v>0.4</v>
      </c>
      <c r="AA66" s="25">
        <f t="shared" si="43"/>
        <v>2.75</v>
      </c>
      <c r="AB66" s="25">
        <f t="shared" si="44"/>
        <v>3.4</v>
      </c>
      <c r="AC66" s="25">
        <f t="shared" si="45"/>
        <v>4.3499999999999996</v>
      </c>
      <c r="AD66" s="25">
        <f t="shared" si="46"/>
        <v>5.4</v>
      </c>
      <c r="AE66" s="25">
        <f t="shared" si="47"/>
        <v>3</v>
      </c>
      <c r="AF66" s="25">
        <f t="shared" si="48"/>
        <v>3.6</v>
      </c>
    </row>
    <row r="67" spans="1:32" ht="15.75" customHeight="1" x14ac:dyDescent="0.25">
      <c r="A67" s="125">
        <v>46050</v>
      </c>
      <c r="B67" s="308" t="s">
        <v>436</v>
      </c>
      <c r="C67" s="125" t="s">
        <v>135</v>
      </c>
      <c r="D67" s="26">
        <v>5.4</v>
      </c>
      <c r="E67" s="48">
        <f t="shared" si="12"/>
        <v>1</v>
      </c>
      <c r="F67" s="222"/>
      <c r="G67" s="48"/>
      <c r="H67" s="23"/>
      <c r="I67" s="48"/>
      <c r="J67" s="265"/>
      <c r="K67" s="48"/>
      <c r="L67" s="26">
        <v>4.63</v>
      </c>
      <c r="M67" s="48">
        <f t="shared" si="15"/>
        <v>1</v>
      </c>
      <c r="N67" s="26">
        <v>3.15</v>
      </c>
      <c r="O67" s="48">
        <f t="shared" si="16"/>
        <v>1</v>
      </c>
      <c r="P67" s="128">
        <v>1</v>
      </c>
      <c r="Q67" s="128">
        <v>1</v>
      </c>
      <c r="T67" s="25" t="str">
        <f t="shared" si="36"/>
        <v>CARIBE ROSE</v>
      </c>
      <c r="U67" s="25">
        <f t="shared" si="37"/>
        <v>5</v>
      </c>
      <c r="V67" s="25">
        <f t="shared" si="38"/>
        <v>5.44</v>
      </c>
      <c r="W67" s="25">
        <f t="shared" si="39"/>
        <v>0</v>
      </c>
      <c r="X67" s="25">
        <f t="shared" si="40"/>
        <v>0</v>
      </c>
      <c r="Y67" s="25">
        <f t="shared" si="41"/>
        <v>0</v>
      </c>
      <c r="Z67" s="25">
        <f t="shared" si="42"/>
        <v>0.4</v>
      </c>
      <c r="AA67" s="25">
        <f t="shared" si="43"/>
        <v>2.75</v>
      </c>
      <c r="AB67" s="25">
        <f t="shared" si="44"/>
        <v>3.4</v>
      </c>
      <c r="AC67" s="25">
        <f t="shared" si="45"/>
        <v>4.3499999999999996</v>
      </c>
      <c r="AD67" s="25">
        <f t="shared" si="46"/>
        <v>5.4</v>
      </c>
      <c r="AE67" s="25">
        <f t="shared" si="47"/>
        <v>3</v>
      </c>
      <c r="AF67" s="25">
        <f t="shared" si="48"/>
        <v>3.6</v>
      </c>
    </row>
    <row r="68" spans="1:32" ht="15.75" customHeight="1" x14ac:dyDescent="0.25">
      <c r="A68" s="125">
        <v>46050</v>
      </c>
      <c r="B68" s="308" t="s">
        <v>435</v>
      </c>
      <c r="C68" s="125" t="s">
        <v>35</v>
      </c>
      <c r="D68" s="26">
        <v>16.29</v>
      </c>
      <c r="E68" s="48">
        <f t="shared" si="12"/>
        <v>1</v>
      </c>
      <c r="F68" s="222">
        <v>14.85</v>
      </c>
      <c r="G68" s="48">
        <f t="shared" si="32"/>
        <v>1</v>
      </c>
      <c r="H68" s="23"/>
      <c r="I68" s="48"/>
      <c r="J68" s="23">
        <v>2.39</v>
      </c>
      <c r="K68" s="48">
        <f t="shared" si="14"/>
        <v>1</v>
      </c>
      <c r="L68" s="26"/>
      <c r="M68" s="48"/>
      <c r="N68" s="26">
        <v>120.4</v>
      </c>
      <c r="O68" s="48">
        <f t="shared" si="16"/>
        <v>1</v>
      </c>
      <c r="P68" s="225">
        <f t="shared" si="17"/>
        <v>1</v>
      </c>
      <c r="Q68" s="225">
        <f t="shared" si="18"/>
        <v>1</v>
      </c>
      <c r="T68" s="25" t="str">
        <f t="shared" si="36"/>
        <v>VITAMALT</v>
      </c>
      <c r="U68" s="25">
        <f t="shared" si="37"/>
        <v>16.2</v>
      </c>
      <c r="V68" s="25">
        <f t="shared" si="38"/>
        <v>16.84</v>
      </c>
      <c r="W68" s="25">
        <f t="shared" si="39"/>
        <v>12</v>
      </c>
      <c r="X68" s="25">
        <f t="shared" si="40"/>
        <v>16.440000000000001</v>
      </c>
      <c r="Y68" s="25">
        <f t="shared" si="41"/>
        <v>0</v>
      </c>
      <c r="Z68" s="25">
        <f t="shared" si="42"/>
        <v>0</v>
      </c>
      <c r="AA68" s="25">
        <f t="shared" si="43"/>
        <v>2</v>
      </c>
      <c r="AB68" s="25">
        <f t="shared" si="44"/>
        <v>2.4</v>
      </c>
      <c r="AC68" s="25">
        <f t="shared" si="45"/>
        <v>0</v>
      </c>
      <c r="AD68" s="25">
        <f t="shared" si="46"/>
        <v>0</v>
      </c>
      <c r="AE68" s="25">
        <f t="shared" si="47"/>
        <v>100</v>
      </c>
      <c r="AF68" s="25">
        <f t="shared" si="48"/>
        <v>140</v>
      </c>
    </row>
    <row r="69" spans="1:32" ht="15.75" customHeight="1" x14ac:dyDescent="0.25">
      <c r="A69" s="125">
        <v>46050</v>
      </c>
      <c r="B69" s="308" t="s">
        <v>437</v>
      </c>
      <c r="C69" s="125" t="s">
        <v>35</v>
      </c>
      <c r="D69" s="26">
        <v>16.600000000000001</v>
      </c>
      <c r="E69" s="48">
        <f t="shared" si="12"/>
        <v>1</v>
      </c>
      <c r="F69" s="222">
        <v>15.45</v>
      </c>
      <c r="G69" s="48">
        <f t="shared" si="32"/>
        <v>1</v>
      </c>
      <c r="H69" s="216"/>
      <c r="I69" s="48"/>
      <c r="J69" s="23">
        <v>2.36</v>
      </c>
      <c r="K69" s="48">
        <f t="shared" si="14"/>
        <v>1</v>
      </c>
      <c r="L69" s="26"/>
      <c r="M69" s="48"/>
      <c r="N69" s="26">
        <v>129.6</v>
      </c>
      <c r="O69" s="48">
        <f t="shared" si="16"/>
        <v>1</v>
      </c>
      <c r="P69" s="225">
        <f t="shared" si="17"/>
        <v>1</v>
      </c>
      <c r="Q69" s="225">
        <f t="shared" si="18"/>
        <v>1</v>
      </c>
      <c r="T69" s="25" t="str">
        <f t="shared" si="36"/>
        <v>VITAMALT</v>
      </c>
      <c r="U69" s="25">
        <f t="shared" si="37"/>
        <v>16.2</v>
      </c>
      <c r="V69" s="25">
        <f t="shared" si="38"/>
        <v>16.84</v>
      </c>
      <c r="W69" s="25">
        <f t="shared" si="39"/>
        <v>12</v>
      </c>
      <c r="X69" s="25">
        <f t="shared" si="40"/>
        <v>16.440000000000001</v>
      </c>
      <c r="Y69" s="25">
        <f t="shared" si="41"/>
        <v>0</v>
      </c>
      <c r="Z69" s="25">
        <f t="shared" si="42"/>
        <v>0</v>
      </c>
      <c r="AA69" s="25">
        <f t="shared" si="43"/>
        <v>2</v>
      </c>
      <c r="AB69" s="25">
        <f t="shared" si="44"/>
        <v>2.4</v>
      </c>
      <c r="AC69" s="25">
        <f t="shared" si="45"/>
        <v>0</v>
      </c>
      <c r="AD69" s="25">
        <f t="shared" si="46"/>
        <v>0</v>
      </c>
      <c r="AE69" s="25">
        <f t="shared" si="47"/>
        <v>100</v>
      </c>
      <c r="AF69" s="25">
        <f t="shared" si="48"/>
        <v>140</v>
      </c>
    </row>
    <row r="70" spans="1:32" ht="15.75" customHeight="1" x14ac:dyDescent="0.25">
      <c r="A70" s="125">
        <v>46050</v>
      </c>
      <c r="B70" s="308" t="s">
        <v>434</v>
      </c>
      <c r="C70" s="125" t="s">
        <v>35</v>
      </c>
      <c r="D70" s="26">
        <v>16.2</v>
      </c>
      <c r="E70" s="48">
        <f t="shared" si="12"/>
        <v>1</v>
      </c>
      <c r="F70" s="222">
        <v>15.6</v>
      </c>
      <c r="G70" s="48">
        <f t="shared" si="32"/>
        <v>1</v>
      </c>
      <c r="H70" s="216"/>
      <c r="I70" s="48"/>
      <c r="J70" s="23">
        <v>2.34</v>
      </c>
      <c r="K70" s="48">
        <f t="shared" si="14"/>
        <v>1</v>
      </c>
      <c r="L70" s="26"/>
      <c r="M70" s="48"/>
      <c r="N70" s="26">
        <v>127.6</v>
      </c>
      <c r="O70" s="48">
        <f t="shared" si="16"/>
        <v>1</v>
      </c>
      <c r="P70" s="225">
        <f t="shared" si="17"/>
        <v>1</v>
      </c>
      <c r="Q70" s="225">
        <f t="shared" si="18"/>
        <v>1</v>
      </c>
      <c r="T70" s="25" t="str">
        <f t="shared" si="36"/>
        <v>VITAMALT</v>
      </c>
      <c r="U70" s="25">
        <f t="shared" si="37"/>
        <v>16.2</v>
      </c>
      <c r="V70" s="25">
        <f t="shared" si="38"/>
        <v>16.84</v>
      </c>
      <c r="W70" s="25">
        <f t="shared" si="39"/>
        <v>12</v>
      </c>
      <c r="X70" s="25">
        <f t="shared" si="40"/>
        <v>16.440000000000001</v>
      </c>
      <c r="Y70" s="25">
        <f t="shared" si="41"/>
        <v>0</v>
      </c>
      <c r="Z70" s="25">
        <f t="shared" si="42"/>
        <v>0</v>
      </c>
      <c r="AA70" s="25">
        <f t="shared" si="43"/>
        <v>2</v>
      </c>
      <c r="AB70" s="25">
        <f t="shared" si="44"/>
        <v>2.4</v>
      </c>
      <c r="AC70" s="25">
        <f t="shared" si="45"/>
        <v>0</v>
      </c>
      <c r="AD70" s="25">
        <f t="shared" si="46"/>
        <v>0</v>
      </c>
      <c r="AE70" s="25">
        <f t="shared" si="47"/>
        <v>100</v>
      </c>
      <c r="AF70" s="25">
        <f t="shared" si="48"/>
        <v>140</v>
      </c>
    </row>
    <row r="71" spans="1:32" ht="15.75" customHeight="1" x14ac:dyDescent="0.25">
      <c r="A71" s="125">
        <v>46050</v>
      </c>
      <c r="B71" s="308" t="s">
        <v>436</v>
      </c>
      <c r="C71" s="125" t="s">
        <v>35</v>
      </c>
      <c r="D71" s="26">
        <v>16.25</v>
      </c>
      <c r="E71" s="48">
        <f t="shared" si="12"/>
        <v>1</v>
      </c>
      <c r="F71" s="222">
        <v>13.15</v>
      </c>
      <c r="G71" s="48">
        <f t="shared" si="32"/>
        <v>1</v>
      </c>
      <c r="H71" s="23"/>
      <c r="I71" s="48"/>
      <c r="J71" s="23">
        <v>2.34</v>
      </c>
      <c r="K71" s="48">
        <f t="shared" si="14"/>
        <v>1</v>
      </c>
      <c r="L71" s="26"/>
      <c r="M71" s="48"/>
      <c r="N71" s="26">
        <v>113.1</v>
      </c>
      <c r="O71" s="48">
        <f t="shared" si="16"/>
        <v>1</v>
      </c>
      <c r="P71" s="225">
        <f t="shared" si="17"/>
        <v>1</v>
      </c>
      <c r="Q71" s="225">
        <f t="shared" si="18"/>
        <v>1</v>
      </c>
      <c r="T71" s="25" t="str">
        <f t="shared" si="36"/>
        <v>VITAMALT</v>
      </c>
      <c r="U71" s="25">
        <f t="shared" si="37"/>
        <v>16.2</v>
      </c>
      <c r="V71" s="25">
        <f t="shared" si="38"/>
        <v>16.84</v>
      </c>
      <c r="W71" s="25">
        <f t="shared" si="39"/>
        <v>12</v>
      </c>
      <c r="X71" s="25">
        <f t="shared" si="40"/>
        <v>16.440000000000001</v>
      </c>
      <c r="Y71" s="25">
        <f t="shared" si="41"/>
        <v>0</v>
      </c>
      <c r="Z71" s="25">
        <f t="shared" si="42"/>
        <v>0</v>
      </c>
      <c r="AA71" s="25">
        <f t="shared" si="43"/>
        <v>2</v>
      </c>
      <c r="AB71" s="25">
        <f t="shared" si="44"/>
        <v>2.4</v>
      </c>
      <c r="AC71" s="25">
        <f t="shared" si="45"/>
        <v>0</v>
      </c>
      <c r="AD71" s="25">
        <f t="shared" si="46"/>
        <v>0</v>
      </c>
      <c r="AE71" s="25">
        <f t="shared" si="47"/>
        <v>100</v>
      </c>
      <c r="AF71" s="25">
        <f t="shared" si="48"/>
        <v>140</v>
      </c>
    </row>
    <row r="72" spans="1:32" ht="15.75" customHeight="1" x14ac:dyDescent="0.25">
      <c r="A72" s="125">
        <v>46051</v>
      </c>
      <c r="B72" s="308" t="s">
        <v>437</v>
      </c>
      <c r="C72" s="125" t="s">
        <v>35</v>
      </c>
      <c r="D72" s="26">
        <v>16.38</v>
      </c>
      <c r="E72" s="48">
        <f t="shared" si="12"/>
        <v>1</v>
      </c>
      <c r="F72" s="222">
        <v>17.3</v>
      </c>
      <c r="G72" s="48">
        <f t="shared" si="32"/>
        <v>0</v>
      </c>
      <c r="H72" s="23"/>
      <c r="I72" s="48"/>
      <c r="J72" s="23">
        <v>2.34</v>
      </c>
      <c r="K72" s="48">
        <f t="shared" si="14"/>
        <v>1</v>
      </c>
      <c r="L72" s="26"/>
      <c r="M72" s="48"/>
      <c r="N72" s="26">
        <v>125.5</v>
      </c>
      <c r="O72" s="48">
        <f t="shared" ref="O72" si="52">IF(+(IF(N72&lt;AE72,0,IF(N72&gt;AF72,0,1)))=1,1,0)</f>
        <v>1</v>
      </c>
      <c r="P72" s="225">
        <f t="shared" ref="P72" si="53">IF(+(IF(D72&lt;U72,0,IF(D72&gt;V72,0,1)))+(IF(F72&lt;W72,0,IF(F72&gt;X72,0,1)))+(IF(J72&lt;AA72,0,IF(J72&gt;AB72,0,1)))+(IF(L72&lt;AC72,0,IF(L72&gt;AD72,0,1)))+(IF(N72&lt;AE72,0,IF(N72&gt;AF72,0,1)))=5,1,0)</f>
        <v>0</v>
      </c>
      <c r="Q72" s="225">
        <f t="shared" ref="Q72" si="54">IF(+(IF(D72&lt;U72,0,IF(D72&gt;V72,0,1)))+(IF(F72&lt;W72,0,IF(F72&gt;X72,0,1)))+(IF(J72&lt;AA72,0,IF(J72&gt;AB72,0,1)))+(IF(L72&lt;AC72,0,IF(L72&gt;AD72,0,1)))=4,1,0)</f>
        <v>0</v>
      </c>
      <c r="T72" s="25" t="str">
        <f t="shared" si="36"/>
        <v>VITAMALT</v>
      </c>
      <c r="U72" s="25">
        <f t="shared" si="37"/>
        <v>16.2</v>
      </c>
      <c r="V72" s="25">
        <f t="shared" si="38"/>
        <v>16.84</v>
      </c>
      <c r="W72" s="25">
        <f t="shared" si="39"/>
        <v>12</v>
      </c>
      <c r="X72" s="25">
        <f t="shared" si="40"/>
        <v>16.440000000000001</v>
      </c>
      <c r="Y72" s="25">
        <f t="shared" si="41"/>
        <v>0</v>
      </c>
      <c r="Z72" s="25">
        <f t="shared" si="42"/>
        <v>0</v>
      </c>
      <c r="AA72" s="25">
        <f t="shared" si="43"/>
        <v>2</v>
      </c>
      <c r="AB72" s="25">
        <f t="shared" si="44"/>
        <v>2.4</v>
      </c>
      <c r="AC72" s="25">
        <f t="shared" si="45"/>
        <v>0</v>
      </c>
      <c r="AD72" s="25">
        <f t="shared" si="46"/>
        <v>0</v>
      </c>
      <c r="AE72" s="25">
        <f t="shared" si="47"/>
        <v>100</v>
      </c>
      <c r="AF72" s="25">
        <f t="shared" si="48"/>
        <v>140</v>
      </c>
    </row>
    <row r="73" spans="1:32" ht="15.75" customHeight="1" x14ac:dyDescent="0.25">
      <c r="A73" s="125">
        <v>46051</v>
      </c>
      <c r="B73" s="308" t="s">
        <v>434</v>
      </c>
      <c r="C73" s="125" t="s">
        <v>33</v>
      </c>
      <c r="D73" s="26">
        <v>3.82</v>
      </c>
      <c r="E73" s="48">
        <f t="shared" si="12"/>
        <v>1</v>
      </c>
      <c r="F73" s="222">
        <v>52.05</v>
      </c>
      <c r="G73" s="48">
        <f t="shared" si="32"/>
        <v>1</v>
      </c>
      <c r="H73" s="23">
        <v>0.03</v>
      </c>
      <c r="I73" s="48">
        <f t="shared" si="35"/>
        <v>1</v>
      </c>
      <c r="J73" s="23">
        <v>2.85</v>
      </c>
      <c r="K73" s="48">
        <f t="shared" si="14"/>
        <v>1</v>
      </c>
      <c r="L73" s="26">
        <v>7.47</v>
      </c>
      <c r="M73" s="48">
        <f t="shared" si="15"/>
        <v>1</v>
      </c>
      <c r="N73" s="26">
        <v>190.2</v>
      </c>
      <c r="O73" s="48">
        <f t="shared" si="16"/>
        <v>1</v>
      </c>
      <c r="P73" s="225">
        <f t="shared" si="17"/>
        <v>1</v>
      </c>
      <c r="Q73" s="225">
        <f t="shared" si="18"/>
        <v>1</v>
      </c>
      <c r="T73" s="25" t="str">
        <f t="shared" si="36"/>
        <v>GUINNESS</v>
      </c>
      <c r="U73" s="25">
        <f t="shared" si="37"/>
        <v>3.1</v>
      </c>
      <c r="V73" s="25">
        <f t="shared" si="38"/>
        <v>4.1399999999999997</v>
      </c>
      <c r="W73" s="25">
        <f t="shared" si="39"/>
        <v>48</v>
      </c>
      <c r="X73" s="25">
        <f t="shared" si="40"/>
        <v>62</v>
      </c>
      <c r="Y73" s="25">
        <f t="shared" si="41"/>
        <v>0</v>
      </c>
      <c r="Z73" s="25">
        <f t="shared" si="42"/>
        <v>0.12</v>
      </c>
      <c r="AA73" s="25">
        <f t="shared" si="43"/>
        <v>2.7</v>
      </c>
      <c r="AB73" s="25">
        <f t="shared" si="44"/>
        <v>2.9</v>
      </c>
      <c r="AC73" s="25">
        <f t="shared" si="45"/>
        <v>7.3</v>
      </c>
      <c r="AD73" s="25">
        <f t="shared" si="46"/>
        <v>7.74</v>
      </c>
      <c r="AE73" s="25">
        <f t="shared" si="47"/>
        <v>155</v>
      </c>
      <c r="AF73" s="25">
        <f t="shared" si="48"/>
        <v>195</v>
      </c>
    </row>
    <row r="74" spans="1:32" ht="15.75" customHeight="1" x14ac:dyDescent="0.25">
      <c r="A74" s="125">
        <v>46051</v>
      </c>
      <c r="B74" s="308" t="s">
        <v>436</v>
      </c>
      <c r="C74" s="125" t="s">
        <v>33</v>
      </c>
      <c r="D74" s="26">
        <v>3.71</v>
      </c>
      <c r="E74" s="48">
        <f t="shared" si="12"/>
        <v>1</v>
      </c>
      <c r="F74" s="222">
        <v>53.95</v>
      </c>
      <c r="G74" s="48">
        <f t="shared" si="32"/>
        <v>1</v>
      </c>
      <c r="H74" s="23">
        <v>0.02</v>
      </c>
      <c r="I74" s="48">
        <f t="shared" si="35"/>
        <v>1</v>
      </c>
      <c r="J74" s="23">
        <v>2.85</v>
      </c>
      <c r="K74" s="48">
        <f t="shared" si="14"/>
        <v>1</v>
      </c>
      <c r="L74" s="26">
        <v>7.35</v>
      </c>
      <c r="M74" s="48">
        <f t="shared" si="15"/>
        <v>1</v>
      </c>
      <c r="N74" s="26">
        <v>175.5</v>
      </c>
      <c r="O74" s="48">
        <f t="shared" si="16"/>
        <v>1</v>
      </c>
      <c r="P74" s="225">
        <f t="shared" si="17"/>
        <v>1</v>
      </c>
      <c r="Q74" s="225">
        <f t="shared" si="18"/>
        <v>1</v>
      </c>
      <c r="T74" s="25" t="str">
        <f t="shared" si="36"/>
        <v>GUINNESS</v>
      </c>
      <c r="U74" s="25">
        <f t="shared" si="37"/>
        <v>3.1</v>
      </c>
      <c r="V74" s="25">
        <f t="shared" si="38"/>
        <v>4.1399999999999997</v>
      </c>
      <c r="W74" s="25">
        <f t="shared" si="39"/>
        <v>48</v>
      </c>
      <c r="X74" s="25">
        <f t="shared" si="40"/>
        <v>62</v>
      </c>
      <c r="Y74" s="25">
        <f t="shared" si="41"/>
        <v>0</v>
      </c>
      <c r="Z74" s="25">
        <f t="shared" si="42"/>
        <v>0.12</v>
      </c>
      <c r="AA74" s="25">
        <f t="shared" si="43"/>
        <v>2.7</v>
      </c>
      <c r="AB74" s="25">
        <f t="shared" si="44"/>
        <v>2.9</v>
      </c>
      <c r="AC74" s="25">
        <f t="shared" si="45"/>
        <v>7.3</v>
      </c>
      <c r="AD74" s="25">
        <f t="shared" si="46"/>
        <v>7.74</v>
      </c>
      <c r="AE74" s="25">
        <f t="shared" si="47"/>
        <v>155</v>
      </c>
      <c r="AF74" s="25">
        <f t="shared" si="48"/>
        <v>195</v>
      </c>
    </row>
    <row r="75" spans="1:32" ht="15.75" customHeight="1" x14ac:dyDescent="0.25">
      <c r="A75" s="125">
        <v>46051</v>
      </c>
      <c r="B75" s="308" t="s">
        <v>435</v>
      </c>
      <c r="C75" s="125" t="s">
        <v>31</v>
      </c>
      <c r="D75" s="26">
        <v>1.95</v>
      </c>
      <c r="E75" s="48">
        <f t="shared" si="12"/>
        <v>1</v>
      </c>
      <c r="F75" s="222">
        <v>13.2</v>
      </c>
      <c r="G75" s="48">
        <f t="shared" si="32"/>
        <v>1</v>
      </c>
      <c r="H75" s="23">
        <v>0.01</v>
      </c>
      <c r="I75" s="48">
        <f t="shared" si="35"/>
        <v>1</v>
      </c>
      <c r="J75" s="23">
        <v>2.81</v>
      </c>
      <c r="K75" s="48">
        <f t="shared" si="14"/>
        <v>1</v>
      </c>
      <c r="L75" s="26">
        <v>5.3</v>
      </c>
      <c r="M75" s="48">
        <f t="shared" si="15"/>
        <v>1</v>
      </c>
      <c r="N75" s="26">
        <v>6.08</v>
      </c>
      <c r="O75" s="48">
        <f t="shared" si="16"/>
        <v>1</v>
      </c>
      <c r="P75" s="225">
        <f t="shared" si="17"/>
        <v>1</v>
      </c>
      <c r="Q75" s="225">
        <f t="shared" si="18"/>
        <v>1</v>
      </c>
      <c r="T75" s="25" t="str">
        <f t="shared" si="36"/>
        <v>CARIB</v>
      </c>
      <c r="U75" s="25">
        <f t="shared" si="37"/>
        <v>1.65</v>
      </c>
      <c r="V75" s="25">
        <f t="shared" si="38"/>
        <v>2.14</v>
      </c>
      <c r="W75" s="25">
        <f t="shared" si="39"/>
        <v>12.5</v>
      </c>
      <c r="X75" s="25">
        <f t="shared" si="40"/>
        <v>16.399999999999999</v>
      </c>
      <c r="Y75" s="25">
        <f t="shared" si="41"/>
        <v>0</v>
      </c>
      <c r="Z75" s="25">
        <f t="shared" si="42"/>
        <v>0.12</v>
      </c>
      <c r="AA75" s="25">
        <f t="shared" si="43"/>
        <v>2.7</v>
      </c>
      <c r="AB75" s="25">
        <f t="shared" si="44"/>
        <v>2.85</v>
      </c>
      <c r="AC75" s="25">
        <f t="shared" si="45"/>
        <v>5</v>
      </c>
      <c r="AD75" s="25">
        <f t="shared" si="46"/>
        <v>5.44</v>
      </c>
      <c r="AE75" s="25">
        <f t="shared" si="47"/>
        <v>5</v>
      </c>
      <c r="AF75" s="25">
        <f t="shared" si="48"/>
        <v>7</v>
      </c>
    </row>
    <row r="76" spans="1:32" ht="15.75" customHeight="1" x14ac:dyDescent="0.25">
      <c r="A76" s="125">
        <v>46051</v>
      </c>
      <c r="B76" s="308" t="s">
        <v>437</v>
      </c>
      <c r="C76" s="125" t="s">
        <v>31</v>
      </c>
      <c r="D76" s="26">
        <v>1.98</v>
      </c>
      <c r="E76" s="48">
        <f t="shared" si="12"/>
        <v>1</v>
      </c>
      <c r="F76" s="222">
        <v>13.65</v>
      </c>
      <c r="G76" s="48">
        <f t="shared" si="32"/>
        <v>1</v>
      </c>
      <c r="H76" s="23">
        <v>0.02</v>
      </c>
      <c r="I76" s="48">
        <f t="shared" si="35"/>
        <v>1</v>
      </c>
      <c r="J76" s="23">
        <v>2.8</v>
      </c>
      <c r="K76" s="48">
        <f t="shared" si="14"/>
        <v>1</v>
      </c>
      <c r="L76" s="26">
        <v>5.31</v>
      </c>
      <c r="M76" s="48">
        <f t="shared" si="15"/>
        <v>1</v>
      </c>
      <c r="N76" s="26">
        <v>6.18</v>
      </c>
      <c r="O76" s="48">
        <f t="shared" si="16"/>
        <v>1</v>
      </c>
      <c r="P76" s="225">
        <f t="shared" si="17"/>
        <v>1</v>
      </c>
      <c r="Q76" s="225">
        <f t="shared" si="18"/>
        <v>1</v>
      </c>
      <c r="T76" s="25" t="str">
        <f t="shared" si="36"/>
        <v>CARIB</v>
      </c>
      <c r="U76" s="25">
        <f t="shared" si="37"/>
        <v>1.65</v>
      </c>
      <c r="V76" s="25">
        <f t="shared" si="38"/>
        <v>2.14</v>
      </c>
      <c r="W76" s="25">
        <f t="shared" si="39"/>
        <v>12.5</v>
      </c>
      <c r="X76" s="25">
        <f t="shared" si="40"/>
        <v>16.399999999999999</v>
      </c>
      <c r="Y76" s="25">
        <f t="shared" si="41"/>
        <v>0</v>
      </c>
      <c r="Z76" s="25">
        <f t="shared" si="42"/>
        <v>0.12</v>
      </c>
      <c r="AA76" s="25">
        <f t="shared" si="43"/>
        <v>2.7</v>
      </c>
      <c r="AB76" s="25">
        <f t="shared" si="44"/>
        <v>2.85</v>
      </c>
      <c r="AC76" s="25">
        <f t="shared" si="45"/>
        <v>5</v>
      </c>
      <c r="AD76" s="25">
        <f t="shared" si="46"/>
        <v>5.44</v>
      </c>
      <c r="AE76" s="25">
        <f t="shared" si="47"/>
        <v>5</v>
      </c>
      <c r="AF76" s="25">
        <f t="shared" si="48"/>
        <v>7</v>
      </c>
    </row>
    <row r="77" spans="1:32" ht="15.75" customHeight="1" x14ac:dyDescent="0.25">
      <c r="A77" s="125">
        <v>46052</v>
      </c>
      <c r="B77" s="308" t="s">
        <v>434</v>
      </c>
      <c r="C77" s="125" t="s">
        <v>30</v>
      </c>
      <c r="D77" s="26">
        <v>0.8</v>
      </c>
      <c r="E77" s="48">
        <f t="shared" si="12"/>
        <v>1</v>
      </c>
      <c r="F77" s="222">
        <v>15.1</v>
      </c>
      <c r="G77" s="48">
        <f t="shared" si="32"/>
        <v>1</v>
      </c>
      <c r="H77" s="23">
        <v>0.05</v>
      </c>
      <c r="I77" s="48">
        <f t="shared" si="35"/>
        <v>1</v>
      </c>
      <c r="J77" s="23">
        <v>2.77</v>
      </c>
      <c r="K77" s="48">
        <f t="shared" si="14"/>
        <v>1</v>
      </c>
      <c r="L77" s="26">
        <v>5.6</v>
      </c>
      <c r="M77" s="48">
        <f t="shared" si="15"/>
        <v>1</v>
      </c>
      <c r="N77" s="411">
        <v>4.63</v>
      </c>
      <c r="O77" s="48">
        <f t="shared" si="16"/>
        <v>0</v>
      </c>
      <c r="P77" s="225">
        <f t="shared" si="17"/>
        <v>0</v>
      </c>
      <c r="Q77" s="225">
        <f t="shared" si="18"/>
        <v>1</v>
      </c>
      <c r="T77" s="25" t="str">
        <f t="shared" si="36"/>
        <v>STAG</v>
      </c>
      <c r="U77" s="25">
        <f t="shared" si="37"/>
        <v>0.8</v>
      </c>
      <c r="V77" s="25">
        <f t="shared" si="38"/>
        <v>1.24</v>
      </c>
      <c r="W77" s="25">
        <f t="shared" si="39"/>
        <v>12.5</v>
      </c>
      <c r="X77" s="25">
        <f t="shared" si="40"/>
        <v>16.399999999999999</v>
      </c>
      <c r="Y77" s="25">
        <f t="shared" si="41"/>
        <v>0</v>
      </c>
      <c r="Z77" s="25">
        <f t="shared" si="42"/>
        <v>0.12</v>
      </c>
      <c r="AA77" s="25">
        <f t="shared" si="43"/>
        <v>2.7</v>
      </c>
      <c r="AB77" s="25">
        <f t="shared" si="44"/>
        <v>2.85</v>
      </c>
      <c r="AC77" s="25">
        <f t="shared" si="45"/>
        <v>5.45</v>
      </c>
      <c r="AD77" s="25">
        <f t="shared" si="46"/>
        <v>5.94</v>
      </c>
      <c r="AE77" s="25">
        <f t="shared" si="47"/>
        <v>5</v>
      </c>
      <c r="AF77" s="25">
        <f t="shared" si="48"/>
        <v>7</v>
      </c>
    </row>
    <row r="78" spans="1:32" ht="15.75" customHeight="1" x14ac:dyDescent="0.25">
      <c r="A78" s="125">
        <v>46052</v>
      </c>
      <c r="B78" s="308" t="s">
        <v>436</v>
      </c>
      <c r="C78" s="125" t="s">
        <v>30</v>
      </c>
      <c r="D78" s="26">
        <v>0.81</v>
      </c>
      <c r="E78" s="48">
        <f t="shared" si="12"/>
        <v>1</v>
      </c>
      <c r="F78" s="222">
        <v>15.8</v>
      </c>
      <c r="G78" s="48">
        <f t="shared" si="32"/>
        <v>1</v>
      </c>
      <c r="H78" s="23">
        <v>0.02</v>
      </c>
      <c r="I78" s="48">
        <f t="shared" si="35"/>
        <v>1</v>
      </c>
      <c r="J78" s="23">
        <v>2.71</v>
      </c>
      <c r="K78" s="48">
        <f t="shared" si="14"/>
        <v>1</v>
      </c>
      <c r="L78" s="411">
        <v>5.97</v>
      </c>
      <c r="M78" s="48">
        <f>IF(+(IF(L78&lt;AC78,0,IF(L78&gt;AD78,0,1)))=1,1,0)</f>
        <v>0</v>
      </c>
      <c r="N78" s="26">
        <v>5.0999999999999996</v>
      </c>
      <c r="O78" s="48">
        <f t="shared" si="16"/>
        <v>1</v>
      </c>
      <c r="P78" s="225">
        <f t="shared" si="17"/>
        <v>0</v>
      </c>
      <c r="Q78" s="225">
        <f t="shared" si="18"/>
        <v>0</v>
      </c>
      <c r="T78" s="25" t="str">
        <f t="shared" si="36"/>
        <v>STAG</v>
      </c>
      <c r="U78" s="25">
        <f t="shared" si="37"/>
        <v>0.8</v>
      </c>
      <c r="V78" s="25">
        <f t="shared" si="38"/>
        <v>1.24</v>
      </c>
      <c r="W78" s="25">
        <f t="shared" si="39"/>
        <v>12.5</v>
      </c>
      <c r="X78" s="25">
        <f t="shared" si="40"/>
        <v>16.399999999999999</v>
      </c>
      <c r="Y78" s="25">
        <f t="shared" si="41"/>
        <v>0</v>
      </c>
      <c r="Z78" s="25">
        <f t="shared" si="42"/>
        <v>0.12</v>
      </c>
      <c r="AA78" s="25">
        <f t="shared" si="43"/>
        <v>2.7</v>
      </c>
      <c r="AB78" s="25">
        <f t="shared" si="44"/>
        <v>2.85</v>
      </c>
      <c r="AC78" s="25">
        <f t="shared" si="45"/>
        <v>5.45</v>
      </c>
      <c r="AD78" s="25">
        <f t="shared" si="46"/>
        <v>5.94</v>
      </c>
      <c r="AE78" s="25">
        <f t="shared" si="47"/>
        <v>5</v>
      </c>
      <c r="AF78" s="25">
        <f t="shared" si="48"/>
        <v>7</v>
      </c>
    </row>
    <row r="79" spans="1:32" ht="15.75" customHeight="1" x14ac:dyDescent="0.25">
      <c r="A79" s="125">
        <v>46052</v>
      </c>
      <c r="B79" s="308" t="s">
        <v>437</v>
      </c>
      <c r="C79" s="125" t="s">
        <v>30</v>
      </c>
      <c r="D79" s="26">
        <v>0.83</v>
      </c>
      <c r="E79" s="48">
        <f t="shared" si="12"/>
        <v>1</v>
      </c>
      <c r="F79" s="222">
        <v>13.25</v>
      </c>
      <c r="G79" s="48">
        <f t="shared" si="32"/>
        <v>1</v>
      </c>
      <c r="H79" s="23">
        <v>0.02</v>
      </c>
      <c r="I79" s="48">
        <f t="shared" si="35"/>
        <v>1</v>
      </c>
      <c r="J79" s="23">
        <v>2.75</v>
      </c>
      <c r="K79" s="48">
        <f t="shared" si="14"/>
        <v>1</v>
      </c>
      <c r="L79" s="26">
        <v>5.69</v>
      </c>
      <c r="M79" s="48">
        <f t="shared" si="15"/>
        <v>1</v>
      </c>
      <c r="N79" s="26">
        <v>5.0199999999999996</v>
      </c>
      <c r="O79" s="48">
        <f t="shared" si="16"/>
        <v>1</v>
      </c>
      <c r="P79" s="225">
        <f t="shared" si="17"/>
        <v>1</v>
      </c>
      <c r="Q79" s="225">
        <f t="shared" si="18"/>
        <v>1</v>
      </c>
      <c r="T79" s="25" t="str">
        <f t="shared" si="36"/>
        <v>STAG</v>
      </c>
      <c r="U79" s="25">
        <f t="shared" si="37"/>
        <v>0.8</v>
      </c>
      <c r="V79" s="25">
        <f t="shared" si="38"/>
        <v>1.24</v>
      </c>
      <c r="W79" s="25">
        <f t="shared" si="39"/>
        <v>12.5</v>
      </c>
      <c r="X79" s="25">
        <f t="shared" si="40"/>
        <v>16.399999999999999</v>
      </c>
      <c r="Y79" s="25">
        <f t="shared" si="41"/>
        <v>0</v>
      </c>
      <c r="Z79" s="25">
        <f t="shared" si="42"/>
        <v>0.12</v>
      </c>
      <c r="AA79" s="25">
        <f t="shared" si="43"/>
        <v>2.7</v>
      </c>
      <c r="AB79" s="25">
        <f t="shared" si="44"/>
        <v>2.85</v>
      </c>
      <c r="AC79" s="25">
        <f t="shared" si="45"/>
        <v>5.45</v>
      </c>
      <c r="AD79" s="25">
        <f t="shared" si="46"/>
        <v>5.94</v>
      </c>
      <c r="AE79" s="25">
        <f t="shared" si="47"/>
        <v>5</v>
      </c>
      <c r="AF79" s="25">
        <f t="shared" si="48"/>
        <v>7</v>
      </c>
    </row>
    <row r="80" spans="1:32" ht="15.75" customHeight="1" x14ac:dyDescent="0.25">
      <c r="A80" s="125">
        <v>46052</v>
      </c>
      <c r="B80" s="308" t="s">
        <v>435</v>
      </c>
      <c r="C80" s="125" t="s">
        <v>30</v>
      </c>
      <c r="D80" s="26">
        <v>0.88</v>
      </c>
      <c r="E80" s="48">
        <f t="shared" si="12"/>
        <v>1</v>
      </c>
      <c r="F80" s="222">
        <v>13.7</v>
      </c>
      <c r="G80" s="48">
        <f t="shared" si="32"/>
        <v>1</v>
      </c>
      <c r="H80" s="23">
        <v>0.02</v>
      </c>
      <c r="I80" s="48">
        <f t="shared" si="35"/>
        <v>1</v>
      </c>
      <c r="J80" s="23">
        <v>2.8</v>
      </c>
      <c r="K80" s="48">
        <f t="shared" si="14"/>
        <v>1</v>
      </c>
      <c r="L80" s="411">
        <v>5.22</v>
      </c>
      <c r="M80" s="48">
        <f t="shared" si="15"/>
        <v>0</v>
      </c>
      <c r="N80" s="26">
        <v>5.18</v>
      </c>
      <c r="O80" s="48">
        <f t="shared" si="16"/>
        <v>1</v>
      </c>
      <c r="P80" s="225">
        <f t="shared" si="17"/>
        <v>0</v>
      </c>
      <c r="Q80" s="225">
        <f t="shared" si="18"/>
        <v>0</v>
      </c>
      <c r="T80" s="25" t="str">
        <f t="shared" si="36"/>
        <v>STAG</v>
      </c>
      <c r="U80" s="25">
        <f t="shared" si="37"/>
        <v>0.8</v>
      </c>
      <c r="V80" s="25">
        <f t="shared" si="38"/>
        <v>1.24</v>
      </c>
      <c r="W80" s="25">
        <f t="shared" si="39"/>
        <v>12.5</v>
      </c>
      <c r="X80" s="25">
        <f t="shared" si="40"/>
        <v>16.399999999999999</v>
      </c>
      <c r="Y80" s="25">
        <f t="shared" si="41"/>
        <v>0</v>
      </c>
      <c r="Z80" s="25">
        <f t="shared" si="42"/>
        <v>0.12</v>
      </c>
      <c r="AA80" s="25">
        <f t="shared" si="43"/>
        <v>2.7</v>
      </c>
      <c r="AB80" s="25">
        <f t="shared" si="44"/>
        <v>2.85</v>
      </c>
      <c r="AC80" s="25">
        <f t="shared" si="45"/>
        <v>5.45</v>
      </c>
      <c r="AD80" s="25">
        <f t="shared" si="46"/>
        <v>5.94</v>
      </c>
      <c r="AE80" s="25">
        <f t="shared" si="47"/>
        <v>5</v>
      </c>
      <c r="AF80" s="25">
        <f t="shared" si="48"/>
        <v>7</v>
      </c>
    </row>
    <row r="81" spans="1:32" ht="15.75" customHeight="1" x14ac:dyDescent="0.25">
      <c r="A81" s="125">
        <v>46052</v>
      </c>
      <c r="B81" s="308" t="s">
        <v>434</v>
      </c>
      <c r="C81" s="125" t="s">
        <v>30</v>
      </c>
      <c r="D81" s="26">
        <v>0.86</v>
      </c>
      <c r="E81" s="48">
        <f t="shared" si="12"/>
        <v>1</v>
      </c>
      <c r="F81" s="222">
        <v>15.14</v>
      </c>
      <c r="G81" s="48">
        <f t="shared" si="32"/>
        <v>1</v>
      </c>
      <c r="H81" s="23">
        <v>0.03</v>
      </c>
      <c r="I81" s="48">
        <f t="shared" si="35"/>
        <v>1</v>
      </c>
      <c r="J81" s="23">
        <v>2.75</v>
      </c>
      <c r="K81" s="48">
        <f t="shared" si="14"/>
        <v>1</v>
      </c>
      <c r="L81" s="26">
        <v>5.74</v>
      </c>
      <c r="M81" s="48">
        <f t="shared" si="15"/>
        <v>1</v>
      </c>
      <c r="N81" s="26">
        <v>5.0999999999999996</v>
      </c>
      <c r="O81" s="48">
        <f t="shared" si="16"/>
        <v>1</v>
      </c>
      <c r="P81" s="225">
        <f t="shared" si="17"/>
        <v>1</v>
      </c>
      <c r="Q81" s="225">
        <f t="shared" si="18"/>
        <v>1</v>
      </c>
      <c r="T81" s="25" t="str">
        <f t="shared" si="36"/>
        <v>STAG</v>
      </c>
      <c r="U81" s="25">
        <f t="shared" si="37"/>
        <v>0.8</v>
      </c>
      <c r="V81" s="25">
        <f t="shared" si="38"/>
        <v>1.24</v>
      </c>
      <c r="W81" s="25">
        <f t="shared" si="39"/>
        <v>12.5</v>
      </c>
      <c r="X81" s="25">
        <f t="shared" si="40"/>
        <v>16.399999999999999</v>
      </c>
      <c r="Y81" s="25">
        <f t="shared" si="41"/>
        <v>0</v>
      </c>
      <c r="Z81" s="25">
        <f t="shared" si="42"/>
        <v>0.12</v>
      </c>
      <c r="AA81" s="25">
        <f t="shared" si="43"/>
        <v>2.7</v>
      </c>
      <c r="AB81" s="25">
        <f t="shared" si="44"/>
        <v>2.85</v>
      </c>
      <c r="AC81" s="25">
        <f t="shared" si="45"/>
        <v>5.45</v>
      </c>
      <c r="AD81" s="25">
        <f t="shared" si="46"/>
        <v>5.94</v>
      </c>
      <c r="AE81" s="25">
        <f t="shared" si="47"/>
        <v>5</v>
      </c>
      <c r="AF81" s="25">
        <f t="shared" si="48"/>
        <v>7</v>
      </c>
    </row>
    <row r="82" spans="1:32" ht="15.75" customHeight="1" x14ac:dyDescent="0.25">
      <c r="A82" s="125"/>
      <c r="B82" s="308"/>
      <c r="C82" s="125"/>
      <c r="D82" s="26"/>
      <c r="E82" s="48"/>
      <c r="F82" s="222"/>
      <c r="G82" s="48"/>
      <c r="H82" s="23"/>
      <c r="I82" s="48"/>
      <c r="J82" s="23"/>
      <c r="K82" s="48"/>
      <c r="L82" s="26"/>
      <c r="M82" s="48"/>
      <c r="N82" s="26"/>
      <c r="O82" s="48"/>
      <c r="P82" s="225"/>
      <c r="Q82" s="225"/>
      <c r="T82" s="25" t="str">
        <f t="shared" si="36"/>
        <v/>
      </c>
      <c r="U82" s="25" t="e">
        <f t="shared" si="37"/>
        <v>#N/A</v>
      </c>
      <c r="V82" s="25" t="e">
        <f t="shared" si="38"/>
        <v>#N/A</v>
      </c>
      <c r="W82" s="25" t="e">
        <f t="shared" si="39"/>
        <v>#N/A</v>
      </c>
      <c r="X82" s="25" t="e">
        <f t="shared" si="40"/>
        <v>#N/A</v>
      </c>
      <c r="Y82" s="25" t="e">
        <f t="shared" si="41"/>
        <v>#N/A</v>
      </c>
      <c r="Z82" s="25" t="e">
        <f t="shared" si="42"/>
        <v>#N/A</v>
      </c>
      <c r="AA82" s="25" t="e">
        <f t="shared" si="43"/>
        <v>#N/A</v>
      </c>
      <c r="AB82" s="25" t="e">
        <f t="shared" si="44"/>
        <v>#N/A</v>
      </c>
      <c r="AC82" s="25" t="e">
        <f t="shared" si="45"/>
        <v>#N/A</v>
      </c>
      <c r="AD82" s="25" t="e">
        <f t="shared" si="46"/>
        <v>#N/A</v>
      </c>
      <c r="AE82" s="25" t="e">
        <f t="shared" si="47"/>
        <v>#N/A</v>
      </c>
      <c r="AF82" s="25" t="e">
        <f t="shared" si="48"/>
        <v>#N/A</v>
      </c>
    </row>
    <row r="83" spans="1:32" ht="15.75" customHeight="1" thickBot="1" x14ac:dyDescent="0.3">
      <c r="A83" s="124"/>
      <c r="B83" s="367"/>
      <c r="C83" s="39"/>
      <c r="D83" s="26"/>
      <c r="E83" s="51"/>
      <c r="F83" s="26"/>
      <c r="G83" s="51"/>
      <c r="H83" s="26"/>
      <c r="I83" s="48"/>
      <c r="J83" s="26"/>
      <c r="K83" s="47"/>
      <c r="L83" s="23"/>
      <c r="M83" s="47"/>
      <c r="N83" s="26"/>
      <c r="O83" s="47"/>
      <c r="P83" s="225"/>
      <c r="Q83" s="225"/>
      <c r="T83" s="25" t="str">
        <f t="shared" ref="T83:T117" si="55">LEFT(C83,12)</f>
        <v/>
      </c>
      <c r="U83" s="25" t="e">
        <f t="shared" ref="U83" si="56">VLOOKUP($T83,$T$4:$AF$15,2,FALSE)</f>
        <v>#N/A</v>
      </c>
      <c r="V83" s="25" t="e">
        <f t="shared" ref="V83" si="57">VLOOKUP($T83,$T$4:$AF$15,3,FALSE)</f>
        <v>#N/A</v>
      </c>
      <c r="W83" s="25" t="e">
        <f t="shared" ref="W83" si="58">VLOOKUP($T83,$T$4:$AF$15,4,FALSE)</f>
        <v>#N/A</v>
      </c>
      <c r="X83" s="25" t="e">
        <f t="shared" ref="X83" si="59">VLOOKUP($T83,$T$4:$AF$15,5,FALSE)</f>
        <v>#N/A</v>
      </c>
      <c r="Y83" s="25" t="e">
        <f t="shared" ref="Y83" si="60">VLOOKUP($T83,$T$4:$AF$15,6,FALSE)</f>
        <v>#N/A</v>
      </c>
      <c r="Z83" s="25" t="e">
        <f t="shared" ref="Z83" si="61">VLOOKUP($T83,$T$4:$AF$15,7,FALSE)</f>
        <v>#N/A</v>
      </c>
      <c r="AA83" s="25" t="e">
        <f t="shared" ref="AA83" si="62">VLOOKUP($T83,$T$4:$AF$15,8,FALSE)</f>
        <v>#N/A</v>
      </c>
      <c r="AB83" s="25" t="e">
        <f t="shared" ref="AB83" si="63">VLOOKUP($T83,$T$4:$AF$15,9,FALSE)</f>
        <v>#N/A</v>
      </c>
      <c r="AC83" s="25" t="e">
        <f t="shared" ref="AC83" si="64">VLOOKUP($T83,$T$4:$AF$15,10,FALSE)</f>
        <v>#N/A</v>
      </c>
      <c r="AD83" s="25" t="e">
        <f t="shared" ref="AD83" si="65">VLOOKUP($T83,$T$4:$AF$15,11,FALSE)</f>
        <v>#N/A</v>
      </c>
      <c r="AE83" s="25" t="e">
        <f t="shared" ref="AE83" si="66">VLOOKUP($T83,$T$4:$AF$15,12,FALSE)</f>
        <v>#N/A</v>
      </c>
      <c r="AF83" s="25" t="e">
        <f t="shared" ref="AF83" si="67">VLOOKUP($T83,$T$4:$AF$15,13,FALSE)</f>
        <v>#N/A</v>
      </c>
    </row>
    <row r="84" spans="1:32" ht="15.75" customHeight="1" thickBot="1" x14ac:dyDescent="0.3">
      <c r="C84">
        <f>COUNTA(C19:C83)</f>
        <v>63</v>
      </c>
      <c r="D84" s="31">
        <f>((COUNTA(D19:D83))-COUNTIF(E19:E83,"&lt;1"))/(COUNTA(D19:D83))</f>
        <v>0.98412698412698407</v>
      </c>
      <c r="E84" s="71"/>
      <c r="F84" s="31">
        <f>((COUNTA(F19:F83))-COUNTIF(G19:G83,"&lt;1"))/(COUNTA(F19:F83))</f>
        <v>0.93220338983050843</v>
      </c>
      <c r="G84" s="71"/>
      <c r="H84" s="31">
        <f>((COUNTA(H19:H83))-COUNTIF(I19:I83,"&lt;1"))/(COUNTA(H19:H83))</f>
        <v>1</v>
      </c>
      <c r="I84" s="71"/>
      <c r="J84" s="31">
        <f>((COUNTA(J19:J83))-COUNTIF(K19:K83,"&lt;1"))/(COUNTA(J19:J83))</f>
        <v>1</v>
      </c>
      <c r="K84" s="71"/>
      <c r="L84" s="31">
        <f>((COUNTA(L19:L83))-COUNTIF(M19:M83,"&lt;1"))/(COUNTA(L19:L83))</f>
        <v>0.86274509803921573</v>
      </c>
      <c r="M84" s="71"/>
      <c r="N84" s="31">
        <f>((COUNTA(N19:N83))-COUNTIF(O19:O83,"&lt;1"))/(COUNTA(N19:N83))</f>
        <v>0.95238095238095233</v>
      </c>
      <c r="O84" s="71"/>
      <c r="P84" s="226">
        <f>AVERAGE(P19:P83)</f>
        <v>0.79365079365079361</v>
      </c>
      <c r="Q84" s="226">
        <f>AVERAGE(Q19:Q83)</f>
        <v>0.82539682539682535</v>
      </c>
      <c r="T84" s="25" t="str">
        <f t="shared" si="55"/>
        <v>63</v>
      </c>
      <c r="U84" s="25" t="e">
        <f t="shared" ref="U84" si="68">VLOOKUP($T84,$T$4:$AF$15,2,FALSE)</f>
        <v>#N/A</v>
      </c>
      <c r="V84" s="25" t="e">
        <f t="shared" ref="V84" si="69">VLOOKUP($T84,$T$4:$AF$15,3,FALSE)</f>
        <v>#N/A</v>
      </c>
      <c r="W84" s="25" t="e">
        <f t="shared" ref="W84" si="70">VLOOKUP($T84,$T$4:$AF$15,4,FALSE)</f>
        <v>#N/A</v>
      </c>
      <c r="X84" s="25" t="e">
        <f t="shared" ref="X84" si="71">VLOOKUP($T84,$T$4:$AF$15,5,FALSE)</f>
        <v>#N/A</v>
      </c>
      <c r="Y84" s="25" t="e">
        <f t="shared" ref="Y84" si="72">VLOOKUP($T84,$T$4:$AF$15,6,FALSE)</f>
        <v>#N/A</v>
      </c>
      <c r="Z84" s="25" t="e">
        <f t="shared" ref="Z84" si="73">VLOOKUP($T84,$T$4:$AF$15,7,FALSE)</f>
        <v>#N/A</v>
      </c>
      <c r="AA84" s="25" t="e">
        <f t="shared" ref="AA84" si="74">VLOOKUP($T84,$T$4:$AF$15,8,FALSE)</f>
        <v>#N/A</v>
      </c>
      <c r="AB84" s="25" t="e">
        <f t="shared" ref="AB84" si="75">VLOOKUP($T84,$T$4:$AF$15,9,FALSE)</f>
        <v>#N/A</v>
      </c>
      <c r="AC84" s="25" t="e">
        <f t="shared" ref="AC84" si="76">VLOOKUP($T84,$T$4:$AF$15,10,FALSE)</f>
        <v>#N/A</v>
      </c>
      <c r="AD84" s="25" t="e">
        <f t="shared" ref="AD84" si="77">VLOOKUP($T84,$T$4:$AF$15,11,FALSE)</f>
        <v>#N/A</v>
      </c>
      <c r="AE84" s="25" t="e">
        <f t="shared" ref="AE84" si="78">VLOOKUP($T84,$T$4:$AF$15,12,FALSE)</f>
        <v>#N/A</v>
      </c>
      <c r="AF84" s="25" t="e">
        <f t="shared" ref="AF84" si="79">VLOOKUP($T84,$T$4:$AF$15,13,FALSE)</f>
        <v>#N/A</v>
      </c>
    </row>
    <row r="85" spans="1:32" ht="15.75" customHeight="1" x14ac:dyDescent="0.25">
      <c r="T85" s="25" t="str">
        <f t="shared" si="55"/>
        <v/>
      </c>
      <c r="U85" s="25" t="e">
        <f t="shared" ref="U85:U100" si="80">VLOOKUP($T85,$T$4:$AF$15,2,FALSE)</f>
        <v>#N/A</v>
      </c>
      <c r="V85" s="25" t="e">
        <f t="shared" ref="V85:V100" si="81">VLOOKUP($T85,$T$4:$AF$15,3,FALSE)</f>
        <v>#N/A</v>
      </c>
      <c r="W85" s="25" t="e">
        <f t="shared" ref="W85:W100" si="82">VLOOKUP($T85,$T$4:$AF$15,4,FALSE)</f>
        <v>#N/A</v>
      </c>
      <c r="X85" s="25" t="e">
        <f t="shared" ref="X85:X100" si="83">VLOOKUP($T85,$T$4:$AF$15,5,FALSE)</f>
        <v>#N/A</v>
      </c>
      <c r="Y85" s="25" t="e">
        <f t="shared" ref="Y85:Y100" si="84">VLOOKUP($T85,$T$4:$AF$15,6,FALSE)</f>
        <v>#N/A</v>
      </c>
      <c r="Z85" s="25" t="e">
        <f t="shared" ref="Z85:Z100" si="85">VLOOKUP($T85,$T$4:$AF$15,7,FALSE)</f>
        <v>#N/A</v>
      </c>
      <c r="AA85" s="25" t="e">
        <f t="shared" ref="AA85:AA100" si="86">VLOOKUP($T85,$T$4:$AF$15,8,FALSE)</f>
        <v>#N/A</v>
      </c>
      <c r="AB85" s="25" t="e">
        <f t="shared" ref="AB85:AB100" si="87">VLOOKUP($T85,$T$4:$AF$15,9,FALSE)</f>
        <v>#N/A</v>
      </c>
      <c r="AC85" s="25" t="e">
        <f t="shared" ref="AC85:AC100" si="88">VLOOKUP($T85,$T$4:$AF$15,10,FALSE)</f>
        <v>#N/A</v>
      </c>
      <c r="AD85" s="25" t="e">
        <f t="shared" ref="AD85:AD100" si="89">VLOOKUP($T85,$T$4:$AF$15,11,FALSE)</f>
        <v>#N/A</v>
      </c>
      <c r="AE85" s="25" t="e">
        <f t="shared" ref="AE85:AE100" si="90">VLOOKUP($T85,$T$4:$AF$15,12,FALSE)</f>
        <v>#N/A</v>
      </c>
      <c r="AF85" s="25" t="e">
        <f t="shared" ref="AF85:AF100" si="91">VLOOKUP($T85,$T$4:$AF$15,13,FALSE)</f>
        <v>#N/A</v>
      </c>
    </row>
    <row r="86" spans="1:32" ht="15.75" customHeight="1" x14ac:dyDescent="0.25">
      <c r="T86" s="25" t="str">
        <f t="shared" si="55"/>
        <v/>
      </c>
      <c r="U86" s="25" t="e">
        <f t="shared" si="80"/>
        <v>#N/A</v>
      </c>
      <c r="V86" s="25" t="e">
        <f t="shared" si="81"/>
        <v>#N/A</v>
      </c>
      <c r="W86" s="25" t="e">
        <f t="shared" si="82"/>
        <v>#N/A</v>
      </c>
      <c r="X86" s="25" t="e">
        <f t="shared" si="83"/>
        <v>#N/A</v>
      </c>
      <c r="Y86" s="25" t="e">
        <f t="shared" si="84"/>
        <v>#N/A</v>
      </c>
      <c r="Z86" s="25" t="e">
        <f t="shared" si="85"/>
        <v>#N/A</v>
      </c>
      <c r="AA86" s="25" t="e">
        <f t="shared" si="86"/>
        <v>#N/A</v>
      </c>
      <c r="AB86" s="25" t="e">
        <f t="shared" si="87"/>
        <v>#N/A</v>
      </c>
      <c r="AC86" s="25" t="e">
        <f t="shared" si="88"/>
        <v>#N/A</v>
      </c>
      <c r="AD86" s="25" t="e">
        <f t="shared" si="89"/>
        <v>#N/A</v>
      </c>
      <c r="AE86" s="25" t="e">
        <f t="shared" si="90"/>
        <v>#N/A</v>
      </c>
      <c r="AF86" s="25" t="e">
        <f t="shared" si="91"/>
        <v>#N/A</v>
      </c>
    </row>
    <row r="87" spans="1:32" ht="15.75" customHeight="1" x14ac:dyDescent="0.25">
      <c r="A87" s="7" t="s">
        <v>18</v>
      </c>
      <c r="B87" s="366" t="s">
        <v>19</v>
      </c>
      <c r="C87" s="7" t="s">
        <v>29</v>
      </c>
      <c r="D87" s="8" t="s">
        <v>121</v>
      </c>
      <c r="E87" s="70"/>
      <c r="F87" s="8" t="s">
        <v>15</v>
      </c>
      <c r="G87" s="70"/>
      <c r="H87" s="8" t="s">
        <v>12</v>
      </c>
      <c r="I87" s="70"/>
      <c r="J87" s="8" t="s">
        <v>13</v>
      </c>
      <c r="K87" s="70"/>
      <c r="L87" s="8" t="s">
        <v>123</v>
      </c>
      <c r="M87" s="105"/>
      <c r="N87" s="17" t="s">
        <v>14</v>
      </c>
      <c r="O87" s="104"/>
      <c r="P87" s="18" t="s">
        <v>20</v>
      </c>
      <c r="Q87" s="19" t="s">
        <v>36</v>
      </c>
      <c r="T87" s="25" t="str">
        <f t="shared" si="55"/>
        <v>Product</v>
      </c>
      <c r="U87" s="25" t="e">
        <f t="shared" si="80"/>
        <v>#N/A</v>
      </c>
      <c r="V87" s="25" t="e">
        <f t="shared" si="81"/>
        <v>#N/A</v>
      </c>
      <c r="W87" s="25" t="e">
        <f t="shared" si="82"/>
        <v>#N/A</v>
      </c>
      <c r="X87" s="25" t="e">
        <f t="shared" si="83"/>
        <v>#N/A</v>
      </c>
      <c r="Y87" s="25" t="e">
        <f t="shared" si="84"/>
        <v>#N/A</v>
      </c>
      <c r="Z87" s="25" t="e">
        <f t="shared" si="85"/>
        <v>#N/A</v>
      </c>
      <c r="AA87" s="25" t="e">
        <f t="shared" si="86"/>
        <v>#N/A</v>
      </c>
      <c r="AB87" s="25" t="e">
        <f t="shared" si="87"/>
        <v>#N/A</v>
      </c>
      <c r="AC87" s="25" t="e">
        <f t="shared" si="88"/>
        <v>#N/A</v>
      </c>
      <c r="AD87" s="25" t="e">
        <f t="shared" si="89"/>
        <v>#N/A</v>
      </c>
      <c r="AE87" s="25" t="e">
        <f t="shared" si="90"/>
        <v>#N/A</v>
      </c>
      <c r="AF87" s="25" t="e">
        <f t="shared" si="91"/>
        <v>#N/A</v>
      </c>
    </row>
    <row r="88" spans="1:32" ht="15.75" customHeight="1" x14ac:dyDescent="0.25">
      <c r="A88" s="33">
        <v>46055</v>
      </c>
      <c r="B88" s="118" t="s">
        <v>434</v>
      </c>
      <c r="C88" s="33" t="s">
        <v>31</v>
      </c>
      <c r="D88" s="26">
        <v>1.7</v>
      </c>
      <c r="E88" s="48">
        <f t="shared" ref="E88" si="92">IF(+(IF(D88&lt;U88,0,IF(D88&gt;V88,0,1)))=1,1,0)</f>
        <v>1</v>
      </c>
      <c r="F88" s="222">
        <v>16</v>
      </c>
      <c r="G88" s="48">
        <f>IF(+(IF(F88&lt;W88,0,IF(F88&gt;X88,0,1)))=1,1,0)</f>
        <v>1</v>
      </c>
      <c r="H88" s="23">
        <v>0.03</v>
      </c>
      <c r="I88" s="48">
        <f t="shared" ref="I88" si="93">IF(+(IF(H88&lt;Y88,0,IF(H88&gt;Z88,0,1)))=1,1,0)</f>
        <v>1</v>
      </c>
      <c r="J88" s="23">
        <v>2.8</v>
      </c>
      <c r="K88" s="48">
        <f>IF(+(IF(J88&lt;AA88,0,IF(J88&gt;AB88,0,1)))=1,1,0)</f>
        <v>1</v>
      </c>
      <c r="L88" s="26">
        <v>5.24</v>
      </c>
      <c r="M88" s="48">
        <f t="shared" ref="M88" si="94">IF(+(IF(L88&lt;AC88,0,IF(L88&gt;AD88,0,1)))=1,1,0)</f>
        <v>1</v>
      </c>
      <c r="N88" s="26">
        <v>5.23</v>
      </c>
      <c r="O88" s="48">
        <f t="shared" ref="O88" si="95">IF(+(IF(N88&lt;AE88,0,IF(N88&gt;AF88,0,1)))=1,1,0)</f>
        <v>1</v>
      </c>
      <c r="P88" s="225">
        <f t="shared" ref="P88" si="96">IF(+(IF(D88&lt;U88,0,IF(D88&gt;V88,0,1)))+(IF(F88&lt;W88,0,IF(F88&gt;X88,0,1)))+(IF(J88&lt;AA88,0,IF(J88&gt;AB88,0,1)))+(IF(L88&lt;AC88,0,IF(L88&gt;AD88,0,1)))+(IF(N88&lt;AE88,0,IF(N88&gt;AF88,0,1)))=5,1,0)</f>
        <v>1</v>
      </c>
      <c r="Q88" s="225">
        <f t="shared" ref="Q88" si="97">IF(+(IF(D88&lt;U88,0,IF(D88&gt;V88,0,1)))+(IF(F88&lt;W88,0,IF(F88&gt;X88,0,1)))+(IF(J88&lt;AA88,0,IF(J88&gt;AB88,0,1)))+(IF(L88&lt;AC88,0,IF(L88&gt;AD88,0,1)))=4,1,0)</f>
        <v>1</v>
      </c>
      <c r="T88" s="25" t="str">
        <f t="shared" ref="T88" si="98">LEFT(C88,12)</f>
        <v>CARIB</v>
      </c>
      <c r="U88" s="25">
        <f t="shared" si="80"/>
        <v>1.65</v>
      </c>
      <c r="V88" s="25">
        <f t="shared" si="81"/>
        <v>2.14</v>
      </c>
      <c r="W88" s="25">
        <f t="shared" si="82"/>
        <v>12.5</v>
      </c>
      <c r="X88" s="25">
        <f t="shared" si="83"/>
        <v>16.399999999999999</v>
      </c>
      <c r="Y88" s="25">
        <f t="shared" si="84"/>
        <v>0</v>
      </c>
      <c r="Z88" s="25">
        <f t="shared" si="85"/>
        <v>0.12</v>
      </c>
      <c r="AA88" s="25">
        <f t="shared" si="86"/>
        <v>2.7</v>
      </c>
      <c r="AB88" s="25">
        <f t="shared" si="87"/>
        <v>2.85</v>
      </c>
      <c r="AC88" s="25">
        <f t="shared" si="88"/>
        <v>5</v>
      </c>
      <c r="AD88" s="25">
        <f t="shared" si="89"/>
        <v>5.44</v>
      </c>
      <c r="AE88" s="25">
        <f t="shared" si="90"/>
        <v>5</v>
      </c>
      <c r="AF88" s="25">
        <f t="shared" si="91"/>
        <v>7</v>
      </c>
    </row>
    <row r="89" spans="1:32" ht="15.75" customHeight="1" x14ac:dyDescent="0.25">
      <c r="A89" s="33">
        <v>46055</v>
      </c>
      <c r="B89" s="118" t="s">
        <v>437</v>
      </c>
      <c r="C89" s="33" t="s">
        <v>31</v>
      </c>
      <c r="D89" s="26">
        <v>1.71</v>
      </c>
      <c r="E89" s="48">
        <f t="shared" ref="E89:E154" si="99">IF(+(IF(D89&lt;U89,0,IF(D89&gt;V89,0,1)))=1,1,0)</f>
        <v>1</v>
      </c>
      <c r="F89" s="222">
        <v>13.5</v>
      </c>
      <c r="G89" s="48">
        <f>IF(+(IF(F89&lt;W89,0,IF(F89&gt;X89,0,1)))=1,1,0)</f>
        <v>1</v>
      </c>
      <c r="H89" s="23">
        <v>0.03</v>
      </c>
      <c r="I89" s="48">
        <f t="shared" ref="I89:I95" si="100">IF(+(IF(H89&lt;Y89,0,IF(H89&gt;Z89,0,1)))=1,1,0)</f>
        <v>1</v>
      </c>
      <c r="J89" s="23">
        <v>2.8</v>
      </c>
      <c r="K89" s="48">
        <f>IF(+(IF(J89&lt;AA89,0,IF(J89&gt;AB89,0,1)))=1,1,0)</f>
        <v>1</v>
      </c>
      <c r="L89" s="26">
        <v>5.26</v>
      </c>
      <c r="M89" s="48">
        <f t="shared" ref="M89:M114" si="101">IF(+(IF(L89&lt;AC89,0,IF(L89&gt;AD89,0,1)))=1,1,0)</f>
        <v>1</v>
      </c>
      <c r="N89" s="26">
        <v>5.2</v>
      </c>
      <c r="O89" s="48">
        <f t="shared" ref="O89:O154" si="102">IF(+(IF(N89&lt;AE89,0,IF(N89&gt;AF89,0,1)))=1,1,0)</f>
        <v>1</v>
      </c>
      <c r="P89" s="225">
        <f t="shared" ref="P89:P153" si="103">IF(+(IF(D89&lt;U89,0,IF(D89&gt;V89,0,1)))+(IF(F89&lt;W89,0,IF(F89&gt;X89,0,1)))+(IF(J89&lt;AA89,0,IF(J89&gt;AB89,0,1)))+(IF(L89&lt;AC89,0,IF(L89&gt;AD89,0,1)))+(IF(N89&lt;AE89,0,IF(N89&gt;AF89,0,1)))=5,1,0)</f>
        <v>1</v>
      </c>
      <c r="Q89" s="225">
        <f t="shared" ref="Q89:Q154" si="104">IF(+(IF(D89&lt;U89,0,IF(D89&gt;V89,0,1)))+(IF(F89&lt;W89,0,IF(F89&gt;X89,0,1)))+(IF(J89&lt;AA89,0,IF(J89&gt;AB89,0,1)))+(IF(L89&lt;AC89,0,IF(L89&gt;AD89,0,1)))=4,1,0)</f>
        <v>1</v>
      </c>
      <c r="T89" s="25" t="str">
        <f t="shared" si="55"/>
        <v>CARIB</v>
      </c>
      <c r="U89" s="25">
        <f t="shared" si="80"/>
        <v>1.65</v>
      </c>
      <c r="V89" s="25">
        <f t="shared" si="81"/>
        <v>2.14</v>
      </c>
      <c r="W89" s="25">
        <f t="shared" si="82"/>
        <v>12.5</v>
      </c>
      <c r="X89" s="25">
        <f t="shared" si="83"/>
        <v>16.399999999999999</v>
      </c>
      <c r="Y89" s="25">
        <f t="shared" si="84"/>
        <v>0</v>
      </c>
      <c r="Z89" s="25">
        <f t="shared" si="85"/>
        <v>0.12</v>
      </c>
      <c r="AA89" s="25">
        <f t="shared" si="86"/>
        <v>2.7</v>
      </c>
      <c r="AB89" s="25">
        <f t="shared" si="87"/>
        <v>2.85</v>
      </c>
      <c r="AC89" s="25">
        <f t="shared" si="88"/>
        <v>5</v>
      </c>
      <c r="AD89" s="25">
        <f t="shared" si="89"/>
        <v>5.44</v>
      </c>
      <c r="AE89" s="25">
        <f t="shared" si="90"/>
        <v>5</v>
      </c>
      <c r="AF89" s="25">
        <f t="shared" si="91"/>
        <v>7</v>
      </c>
    </row>
    <row r="90" spans="1:32" ht="15.75" customHeight="1" x14ac:dyDescent="0.25">
      <c r="A90" s="33">
        <v>46055</v>
      </c>
      <c r="B90" s="118" t="s">
        <v>436</v>
      </c>
      <c r="C90" s="33" t="s">
        <v>31</v>
      </c>
      <c r="D90" s="26">
        <v>1.72</v>
      </c>
      <c r="E90" s="48">
        <f t="shared" si="99"/>
        <v>1</v>
      </c>
      <c r="F90" s="222">
        <v>15.3</v>
      </c>
      <c r="G90" s="48">
        <f t="shared" ref="G90:G154" si="105">IF(+(IF(F90&lt;W90,0,IF(F90&gt;X90,0,1)))=1,1,0)</f>
        <v>1</v>
      </c>
      <c r="H90" s="23">
        <v>0.06</v>
      </c>
      <c r="I90" s="48">
        <f t="shared" si="100"/>
        <v>1</v>
      </c>
      <c r="J90" s="23">
        <v>2.84</v>
      </c>
      <c r="K90" s="48">
        <f t="shared" ref="K90:K153" si="106">IF(+(IF(J90&lt;AA90,0,IF(J90&gt;AB90,0,1)))=1,1,0)</f>
        <v>1</v>
      </c>
      <c r="L90" s="26">
        <v>5.21</v>
      </c>
      <c r="M90" s="48">
        <f t="shared" si="101"/>
        <v>1</v>
      </c>
      <c r="N90" s="26">
        <v>5.0999999999999996</v>
      </c>
      <c r="O90" s="48">
        <f t="shared" si="102"/>
        <v>1</v>
      </c>
      <c r="P90" s="225">
        <f t="shared" si="103"/>
        <v>1</v>
      </c>
      <c r="Q90" s="225">
        <f t="shared" si="104"/>
        <v>1</v>
      </c>
      <c r="T90" s="25" t="str">
        <f t="shared" si="55"/>
        <v>CARIB</v>
      </c>
      <c r="U90" s="25">
        <f t="shared" si="80"/>
        <v>1.65</v>
      </c>
      <c r="V90" s="25">
        <f t="shared" si="81"/>
        <v>2.14</v>
      </c>
      <c r="W90" s="25">
        <f t="shared" si="82"/>
        <v>12.5</v>
      </c>
      <c r="X90" s="25">
        <f t="shared" si="83"/>
        <v>16.399999999999999</v>
      </c>
      <c r="Y90" s="25">
        <f t="shared" si="84"/>
        <v>0</v>
      </c>
      <c r="Z90" s="25">
        <f t="shared" si="85"/>
        <v>0.12</v>
      </c>
      <c r="AA90" s="25">
        <f t="shared" si="86"/>
        <v>2.7</v>
      </c>
      <c r="AB90" s="25">
        <f t="shared" si="87"/>
        <v>2.85</v>
      </c>
      <c r="AC90" s="25">
        <f t="shared" si="88"/>
        <v>5</v>
      </c>
      <c r="AD90" s="25">
        <f t="shared" si="89"/>
        <v>5.44</v>
      </c>
      <c r="AE90" s="25">
        <f t="shared" si="90"/>
        <v>5</v>
      </c>
      <c r="AF90" s="25">
        <f t="shared" si="91"/>
        <v>7</v>
      </c>
    </row>
    <row r="91" spans="1:32" ht="15.75" customHeight="1" x14ac:dyDescent="0.25">
      <c r="A91" s="33">
        <v>46055</v>
      </c>
      <c r="B91" s="118" t="s">
        <v>435</v>
      </c>
      <c r="C91" s="33" t="s">
        <v>31</v>
      </c>
      <c r="D91" s="26">
        <v>1.71</v>
      </c>
      <c r="E91" s="48">
        <f t="shared" si="99"/>
        <v>1</v>
      </c>
      <c r="F91" s="222">
        <v>15.9</v>
      </c>
      <c r="G91" s="48">
        <f t="shared" si="105"/>
        <v>1</v>
      </c>
      <c r="H91" s="23">
        <v>0.04</v>
      </c>
      <c r="I91" s="48">
        <f t="shared" si="100"/>
        <v>1</v>
      </c>
      <c r="J91" s="23">
        <v>2.85</v>
      </c>
      <c r="K91" s="48">
        <f t="shared" si="106"/>
        <v>1</v>
      </c>
      <c r="L91" s="26">
        <v>5.18</v>
      </c>
      <c r="M91" s="48">
        <f t="shared" si="101"/>
        <v>1</v>
      </c>
      <c r="N91" s="26">
        <v>5.0999999999999996</v>
      </c>
      <c r="O91" s="48">
        <f t="shared" si="102"/>
        <v>1</v>
      </c>
      <c r="P91" s="225">
        <f t="shared" si="103"/>
        <v>1</v>
      </c>
      <c r="Q91" s="225">
        <f t="shared" si="104"/>
        <v>1</v>
      </c>
      <c r="T91" s="25" t="str">
        <f t="shared" si="55"/>
        <v>CARIB</v>
      </c>
      <c r="U91" s="25">
        <f t="shared" si="80"/>
        <v>1.65</v>
      </c>
      <c r="V91" s="25">
        <f t="shared" si="81"/>
        <v>2.14</v>
      </c>
      <c r="W91" s="25">
        <f t="shared" si="82"/>
        <v>12.5</v>
      </c>
      <c r="X91" s="25">
        <f t="shared" si="83"/>
        <v>16.399999999999999</v>
      </c>
      <c r="Y91" s="25">
        <f t="shared" si="84"/>
        <v>0</v>
      </c>
      <c r="Z91" s="25">
        <f t="shared" si="85"/>
        <v>0.12</v>
      </c>
      <c r="AA91" s="25">
        <f t="shared" si="86"/>
        <v>2.7</v>
      </c>
      <c r="AB91" s="25">
        <f t="shared" si="87"/>
        <v>2.85</v>
      </c>
      <c r="AC91" s="25">
        <f t="shared" si="88"/>
        <v>5</v>
      </c>
      <c r="AD91" s="25">
        <f t="shared" si="89"/>
        <v>5.44</v>
      </c>
      <c r="AE91" s="25">
        <f t="shared" si="90"/>
        <v>5</v>
      </c>
      <c r="AF91" s="25">
        <f t="shared" si="91"/>
        <v>7</v>
      </c>
    </row>
    <row r="92" spans="1:32" ht="15.75" customHeight="1" x14ac:dyDescent="0.25">
      <c r="A92" s="33">
        <v>46056</v>
      </c>
      <c r="B92" s="118" t="s">
        <v>434</v>
      </c>
      <c r="C92" s="33" t="s">
        <v>31</v>
      </c>
      <c r="D92" s="26">
        <v>1.7</v>
      </c>
      <c r="E92" s="48">
        <f t="shared" si="99"/>
        <v>1</v>
      </c>
      <c r="F92" s="222">
        <v>14.5</v>
      </c>
      <c r="G92" s="48">
        <f t="shared" si="105"/>
        <v>1</v>
      </c>
      <c r="H92" s="23">
        <v>0.03</v>
      </c>
      <c r="I92" s="48">
        <f t="shared" si="100"/>
        <v>1</v>
      </c>
      <c r="J92" s="23">
        <v>2.85</v>
      </c>
      <c r="K92" s="48">
        <f t="shared" si="106"/>
        <v>1</v>
      </c>
      <c r="L92" s="26">
        <v>5.38</v>
      </c>
      <c r="M92" s="48">
        <f t="shared" si="101"/>
        <v>1</v>
      </c>
      <c r="N92" s="26">
        <v>6.28</v>
      </c>
      <c r="O92" s="48">
        <f t="shared" si="102"/>
        <v>1</v>
      </c>
      <c r="P92" s="225">
        <f t="shared" si="103"/>
        <v>1</v>
      </c>
      <c r="Q92" s="225">
        <f t="shared" si="104"/>
        <v>1</v>
      </c>
      <c r="T92" s="25" t="str">
        <f t="shared" si="55"/>
        <v>CARIB</v>
      </c>
      <c r="U92" s="25">
        <f t="shared" si="80"/>
        <v>1.65</v>
      </c>
      <c r="V92" s="25">
        <f t="shared" si="81"/>
        <v>2.14</v>
      </c>
      <c r="W92" s="25">
        <f t="shared" si="82"/>
        <v>12.5</v>
      </c>
      <c r="X92" s="25">
        <f t="shared" si="83"/>
        <v>16.399999999999999</v>
      </c>
      <c r="Y92" s="25">
        <f t="shared" si="84"/>
        <v>0</v>
      </c>
      <c r="Z92" s="25">
        <f t="shared" si="85"/>
        <v>0.12</v>
      </c>
      <c r="AA92" s="25">
        <f t="shared" si="86"/>
        <v>2.7</v>
      </c>
      <c r="AB92" s="25">
        <f t="shared" si="87"/>
        <v>2.85</v>
      </c>
      <c r="AC92" s="25">
        <f t="shared" si="88"/>
        <v>5</v>
      </c>
      <c r="AD92" s="25">
        <f t="shared" si="89"/>
        <v>5.44</v>
      </c>
      <c r="AE92" s="25">
        <f t="shared" si="90"/>
        <v>5</v>
      </c>
      <c r="AF92" s="25">
        <f t="shared" si="91"/>
        <v>7</v>
      </c>
    </row>
    <row r="93" spans="1:32" ht="15.75" customHeight="1" x14ac:dyDescent="0.25">
      <c r="A93" s="33">
        <v>46056</v>
      </c>
      <c r="B93" s="118" t="s">
        <v>437</v>
      </c>
      <c r="C93" s="33" t="s">
        <v>31</v>
      </c>
      <c r="D93" s="26">
        <v>1.7</v>
      </c>
      <c r="E93" s="48">
        <f t="shared" si="99"/>
        <v>1</v>
      </c>
      <c r="F93" s="222">
        <v>14.5</v>
      </c>
      <c r="G93" s="48">
        <f t="shared" si="105"/>
        <v>1</v>
      </c>
      <c r="H93" s="23">
        <v>0.03</v>
      </c>
      <c r="I93" s="48">
        <f t="shared" si="100"/>
        <v>1</v>
      </c>
      <c r="J93" s="23">
        <v>2.81</v>
      </c>
      <c r="K93" s="48">
        <f t="shared" si="106"/>
        <v>1</v>
      </c>
      <c r="L93" s="26">
        <v>5.38</v>
      </c>
      <c r="M93" s="48">
        <f t="shared" si="101"/>
        <v>1</v>
      </c>
      <c r="N93" s="26">
        <v>6.03</v>
      </c>
      <c r="O93" s="48">
        <f t="shared" si="102"/>
        <v>1</v>
      </c>
      <c r="P93" s="225">
        <f t="shared" si="103"/>
        <v>1</v>
      </c>
      <c r="Q93" s="225">
        <f t="shared" si="104"/>
        <v>1</v>
      </c>
      <c r="T93" s="25" t="str">
        <f t="shared" si="55"/>
        <v>CARIB</v>
      </c>
      <c r="U93" s="25">
        <f t="shared" si="80"/>
        <v>1.65</v>
      </c>
      <c r="V93" s="25">
        <f t="shared" si="81"/>
        <v>2.14</v>
      </c>
      <c r="W93" s="25">
        <f t="shared" si="82"/>
        <v>12.5</v>
      </c>
      <c r="X93" s="25">
        <f t="shared" si="83"/>
        <v>16.399999999999999</v>
      </c>
      <c r="Y93" s="25">
        <f t="shared" si="84"/>
        <v>0</v>
      </c>
      <c r="Z93" s="25">
        <f t="shared" si="85"/>
        <v>0.12</v>
      </c>
      <c r="AA93" s="25">
        <f t="shared" si="86"/>
        <v>2.7</v>
      </c>
      <c r="AB93" s="25">
        <f t="shared" si="87"/>
        <v>2.85</v>
      </c>
      <c r="AC93" s="25">
        <f t="shared" si="88"/>
        <v>5</v>
      </c>
      <c r="AD93" s="25">
        <f t="shared" si="89"/>
        <v>5.44</v>
      </c>
      <c r="AE93" s="25">
        <f t="shared" si="90"/>
        <v>5</v>
      </c>
      <c r="AF93" s="25">
        <f t="shared" si="91"/>
        <v>7</v>
      </c>
    </row>
    <row r="94" spans="1:32" ht="15.75" customHeight="1" x14ac:dyDescent="0.25">
      <c r="A94" s="33">
        <v>46056</v>
      </c>
      <c r="B94" s="118" t="s">
        <v>435</v>
      </c>
      <c r="C94" s="33" t="s">
        <v>31</v>
      </c>
      <c r="D94" s="26">
        <v>1.7</v>
      </c>
      <c r="E94" s="48">
        <f t="shared" si="99"/>
        <v>1</v>
      </c>
      <c r="F94" s="222">
        <v>14.9</v>
      </c>
      <c r="G94" s="48">
        <f t="shared" si="105"/>
        <v>1</v>
      </c>
      <c r="H94" s="23">
        <v>0.02</v>
      </c>
      <c r="I94" s="48">
        <f t="shared" si="100"/>
        <v>1</v>
      </c>
      <c r="J94" s="23">
        <v>2.85</v>
      </c>
      <c r="K94" s="48">
        <f t="shared" si="106"/>
        <v>1</v>
      </c>
      <c r="L94" s="26">
        <v>5.39</v>
      </c>
      <c r="M94" s="48">
        <f t="shared" si="101"/>
        <v>1</v>
      </c>
      <c r="N94" s="26">
        <v>6.12</v>
      </c>
      <c r="O94" s="48">
        <f t="shared" si="102"/>
        <v>1</v>
      </c>
      <c r="P94" s="225">
        <f t="shared" si="103"/>
        <v>1</v>
      </c>
      <c r="Q94" s="225">
        <f t="shared" si="104"/>
        <v>1</v>
      </c>
      <c r="T94" s="25" t="str">
        <f t="shared" si="55"/>
        <v>CARIB</v>
      </c>
      <c r="U94" s="25">
        <f t="shared" si="80"/>
        <v>1.65</v>
      </c>
      <c r="V94" s="25">
        <f t="shared" si="81"/>
        <v>2.14</v>
      </c>
      <c r="W94" s="25">
        <f t="shared" si="82"/>
        <v>12.5</v>
      </c>
      <c r="X94" s="25">
        <f t="shared" si="83"/>
        <v>16.399999999999999</v>
      </c>
      <c r="Y94" s="25">
        <f t="shared" si="84"/>
        <v>0</v>
      </c>
      <c r="Z94" s="25">
        <f t="shared" si="85"/>
        <v>0.12</v>
      </c>
      <c r="AA94" s="25">
        <f t="shared" si="86"/>
        <v>2.7</v>
      </c>
      <c r="AB94" s="25">
        <f t="shared" si="87"/>
        <v>2.85</v>
      </c>
      <c r="AC94" s="25">
        <f t="shared" si="88"/>
        <v>5</v>
      </c>
      <c r="AD94" s="25">
        <f t="shared" si="89"/>
        <v>5.44</v>
      </c>
      <c r="AE94" s="25">
        <f t="shared" si="90"/>
        <v>5</v>
      </c>
      <c r="AF94" s="25">
        <f t="shared" si="91"/>
        <v>7</v>
      </c>
    </row>
    <row r="95" spans="1:32" ht="15.75" customHeight="1" x14ac:dyDescent="0.25">
      <c r="A95" s="33">
        <v>46056</v>
      </c>
      <c r="B95" s="118" t="s">
        <v>436</v>
      </c>
      <c r="C95" s="33" t="s">
        <v>31</v>
      </c>
      <c r="D95" s="26">
        <v>1.86</v>
      </c>
      <c r="E95" s="48">
        <f t="shared" si="99"/>
        <v>1</v>
      </c>
      <c r="F95" s="222">
        <v>15.65</v>
      </c>
      <c r="G95" s="48">
        <f t="shared" si="105"/>
        <v>1</v>
      </c>
      <c r="H95" s="23">
        <v>0.05</v>
      </c>
      <c r="I95" s="48">
        <f t="shared" si="100"/>
        <v>1</v>
      </c>
      <c r="J95" s="23">
        <v>2.85</v>
      </c>
      <c r="K95" s="48">
        <f t="shared" si="106"/>
        <v>1</v>
      </c>
      <c r="L95" s="26">
        <v>5.21</v>
      </c>
      <c r="M95" s="48">
        <f t="shared" si="101"/>
        <v>1</v>
      </c>
      <c r="N95" s="26">
        <v>5.95</v>
      </c>
      <c r="O95" s="48">
        <f t="shared" si="102"/>
        <v>1</v>
      </c>
      <c r="P95" s="225">
        <f t="shared" si="103"/>
        <v>1</v>
      </c>
      <c r="Q95" s="225">
        <f t="shared" si="104"/>
        <v>1</v>
      </c>
      <c r="T95" s="25" t="str">
        <f t="shared" ref="T95" si="107">LEFT(C95,12)</f>
        <v>CARIB</v>
      </c>
      <c r="U95" s="25">
        <f t="shared" si="80"/>
        <v>1.65</v>
      </c>
      <c r="V95" s="25">
        <f t="shared" si="81"/>
        <v>2.14</v>
      </c>
      <c r="W95" s="25">
        <f t="shared" si="82"/>
        <v>12.5</v>
      </c>
      <c r="X95" s="25">
        <f t="shared" si="83"/>
        <v>16.399999999999999</v>
      </c>
      <c r="Y95" s="25">
        <f t="shared" si="84"/>
        <v>0</v>
      </c>
      <c r="Z95" s="25">
        <f t="shared" si="85"/>
        <v>0.12</v>
      </c>
      <c r="AA95" s="25">
        <f t="shared" si="86"/>
        <v>2.7</v>
      </c>
      <c r="AB95" s="25">
        <f t="shared" si="87"/>
        <v>2.85</v>
      </c>
      <c r="AC95" s="25">
        <f t="shared" si="88"/>
        <v>5</v>
      </c>
      <c r="AD95" s="25">
        <f t="shared" si="89"/>
        <v>5.44</v>
      </c>
      <c r="AE95" s="25">
        <f t="shared" si="90"/>
        <v>5</v>
      </c>
      <c r="AF95" s="25">
        <f t="shared" si="91"/>
        <v>7</v>
      </c>
    </row>
    <row r="96" spans="1:32" ht="15.75" customHeight="1" x14ac:dyDescent="0.25">
      <c r="A96" s="33">
        <v>46056</v>
      </c>
      <c r="B96" s="118" t="s">
        <v>434</v>
      </c>
      <c r="C96" s="33" t="s">
        <v>31</v>
      </c>
      <c r="D96" s="26">
        <v>1.71</v>
      </c>
      <c r="E96" s="48">
        <f t="shared" si="99"/>
        <v>1</v>
      </c>
      <c r="F96" s="222">
        <v>14.45</v>
      </c>
      <c r="G96" s="48">
        <f t="shared" si="105"/>
        <v>1</v>
      </c>
      <c r="H96" s="135">
        <v>0.03</v>
      </c>
      <c r="I96" s="48">
        <f t="shared" ref="I96:I154" si="108">IF(+(IF(H96&lt;Y96,0,IF(H96&gt;Z96,0,1)))=1,1,0)</f>
        <v>1</v>
      </c>
      <c r="J96" s="23">
        <v>2.7</v>
      </c>
      <c r="K96" s="48">
        <f t="shared" si="106"/>
        <v>1</v>
      </c>
      <c r="L96" s="26">
        <v>5.46</v>
      </c>
      <c r="M96" s="48">
        <f t="shared" si="101"/>
        <v>0</v>
      </c>
      <c r="N96" s="26">
        <v>6.2</v>
      </c>
      <c r="O96" s="48">
        <f t="shared" si="102"/>
        <v>1</v>
      </c>
      <c r="P96" s="225">
        <f t="shared" si="103"/>
        <v>0</v>
      </c>
      <c r="Q96" s="225">
        <f t="shared" si="104"/>
        <v>0</v>
      </c>
      <c r="T96" s="25" t="str">
        <f t="shared" si="55"/>
        <v>CARIB</v>
      </c>
      <c r="U96" s="25">
        <f t="shared" si="80"/>
        <v>1.65</v>
      </c>
      <c r="V96" s="25">
        <f t="shared" si="81"/>
        <v>2.14</v>
      </c>
      <c r="W96" s="25">
        <f t="shared" si="82"/>
        <v>12.5</v>
      </c>
      <c r="X96" s="25">
        <f t="shared" si="83"/>
        <v>16.399999999999999</v>
      </c>
      <c r="Y96" s="25">
        <f t="shared" si="84"/>
        <v>0</v>
      </c>
      <c r="Z96" s="25">
        <f t="shared" si="85"/>
        <v>0.12</v>
      </c>
      <c r="AA96" s="25">
        <f t="shared" si="86"/>
        <v>2.7</v>
      </c>
      <c r="AB96" s="25">
        <f t="shared" si="87"/>
        <v>2.85</v>
      </c>
      <c r="AC96" s="25">
        <f t="shared" si="88"/>
        <v>5</v>
      </c>
      <c r="AD96" s="25">
        <f t="shared" si="89"/>
        <v>5.44</v>
      </c>
      <c r="AE96" s="25">
        <f t="shared" si="90"/>
        <v>5</v>
      </c>
      <c r="AF96" s="25">
        <f t="shared" si="91"/>
        <v>7</v>
      </c>
    </row>
    <row r="97" spans="1:32" ht="15.75" customHeight="1" x14ac:dyDescent="0.25">
      <c r="A97" s="33">
        <v>46056</v>
      </c>
      <c r="B97" s="118" t="s">
        <v>436</v>
      </c>
      <c r="C97" s="33" t="s">
        <v>31</v>
      </c>
      <c r="D97" s="26">
        <v>1.78</v>
      </c>
      <c r="E97" s="48">
        <f t="shared" si="99"/>
        <v>1</v>
      </c>
      <c r="F97" s="222">
        <v>13.3</v>
      </c>
      <c r="G97" s="48">
        <f t="shared" si="105"/>
        <v>1</v>
      </c>
      <c r="H97" s="128"/>
      <c r="I97" s="48">
        <f t="shared" si="108"/>
        <v>1</v>
      </c>
      <c r="J97" s="265"/>
      <c r="K97" s="48"/>
      <c r="L97" s="26">
        <v>5.43</v>
      </c>
      <c r="M97" s="48">
        <f t="shared" si="101"/>
        <v>1</v>
      </c>
      <c r="N97" s="26">
        <v>6.3</v>
      </c>
      <c r="O97" s="48">
        <f t="shared" si="102"/>
        <v>1</v>
      </c>
      <c r="P97" s="128">
        <v>1</v>
      </c>
      <c r="Q97" s="128">
        <v>1</v>
      </c>
      <c r="T97" s="25" t="str">
        <f t="shared" si="55"/>
        <v>CARIB</v>
      </c>
      <c r="U97" s="25">
        <f t="shared" si="80"/>
        <v>1.65</v>
      </c>
      <c r="V97" s="25">
        <f t="shared" si="81"/>
        <v>2.14</v>
      </c>
      <c r="W97" s="25">
        <f t="shared" si="82"/>
        <v>12.5</v>
      </c>
      <c r="X97" s="25">
        <f t="shared" si="83"/>
        <v>16.399999999999999</v>
      </c>
      <c r="Y97" s="25">
        <f t="shared" si="84"/>
        <v>0</v>
      </c>
      <c r="Z97" s="25">
        <f t="shared" si="85"/>
        <v>0.12</v>
      </c>
      <c r="AA97" s="25">
        <f t="shared" si="86"/>
        <v>2.7</v>
      </c>
      <c r="AB97" s="25">
        <f t="shared" si="87"/>
        <v>2.85</v>
      </c>
      <c r="AC97" s="25">
        <f t="shared" si="88"/>
        <v>5</v>
      </c>
      <c r="AD97" s="25">
        <f t="shared" si="89"/>
        <v>5.44</v>
      </c>
      <c r="AE97" s="25">
        <f t="shared" si="90"/>
        <v>5</v>
      </c>
      <c r="AF97" s="25">
        <f t="shared" si="91"/>
        <v>7</v>
      </c>
    </row>
    <row r="98" spans="1:32" ht="15.75" customHeight="1" x14ac:dyDescent="0.25">
      <c r="A98" s="33">
        <v>46056</v>
      </c>
      <c r="B98" s="118" t="s">
        <v>435</v>
      </c>
      <c r="C98" s="33" t="s">
        <v>31</v>
      </c>
      <c r="D98" s="26">
        <v>1.72</v>
      </c>
      <c r="E98" s="48">
        <f t="shared" si="99"/>
        <v>1</v>
      </c>
      <c r="F98" s="222">
        <v>13.85</v>
      </c>
      <c r="G98" s="48">
        <f t="shared" si="105"/>
        <v>1</v>
      </c>
      <c r="H98" s="135">
        <v>0.09</v>
      </c>
      <c r="I98" s="48">
        <f t="shared" si="108"/>
        <v>1</v>
      </c>
      <c r="J98" s="23">
        <v>2.75</v>
      </c>
      <c r="K98" s="48">
        <f t="shared" si="106"/>
        <v>1</v>
      </c>
      <c r="L98" s="26">
        <v>5.45</v>
      </c>
      <c r="M98" s="48">
        <f t="shared" si="101"/>
        <v>0</v>
      </c>
      <c r="N98" s="26">
        <v>6.3</v>
      </c>
      <c r="O98" s="48">
        <f t="shared" si="102"/>
        <v>1</v>
      </c>
      <c r="P98" s="225">
        <f t="shared" si="103"/>
        <v>0</v>
      </c>
      <c r="Q98" s="225">
        <f t="shared" si="104"/>
        <v>0</v>
      </c>
      <c r="T98" s="25" t="str">
        <f t="shared" si="55"/>
        <v>CARIB</v>
      </c>
      <c r="U98" s="25">
        <f t="shared" si="80"/>
        <v>1.65</v>
      </c>
      <c r="V98" s="25">
        <f t="shared" si="81"/>
        <v>2.14</v>
      </c>
      <c r="W98" s="25">
        <f t="shared" si="82"/>
        <v>12.5</v>
      </c>
      <c r="X98" s="25">
        <f t="shared" si="83"/>
        <v>16.399999999999999</v>
      </c>
      <c r="Y98" s="25">
        <f t="shared" si="84"/>
        <v>0</v>
      </c>
      <c r="Z98" s="25">
        <f t="shared" si="85"/>
        <v>0.12</v>
      </c>
      <c r="AA98" s="25">
        <f t="shared" si="86"/>
        <v>2.7</v>
      </c>
      <c r="AB98" s="25">
        <f t="shared" si="87"/>
        <v>2.85</v>
      </c>
      <c r="AC98" s="25">
        <f t="shared" si="88"/>
        <v>5</v>
      </c>
      <c r="AD98" s="25">
        <f t="shared" si="89"/>
        <v>5.44</v>
      </c>
      <c r="AE98" s="25">
        <f t="shared" si="90"/>
        <v>5</v>
      </c>
      <c r="AF98" s="25">
        <f t="shared" si="91"/>
        <v>7</v>
      </c>
    </row>
    <row r="99" spans="1:32" ht="15.75" customHeight="1" x14ac:dyDescent="0.25">
      <c r="A99" s="33">
        <v>46056</v>
      </c>
      <c r="B99" s="118" t="s">
        <v>436</v>
      </c>
      <c r="C99" s="33" t="s">
        <v>31</v>
      </c>
      <c r="D99" s="26">
        <v>1.77</v>
      </c>
      <c r="E99" s="48">
        <f t="shared" si="99"/>
        <v>1</v>
      </c>
      <c r="F99" s="222">
        <v>13.3</v>
      </c>
      <c r="G99" s="48">
        <f t="shared" si="105"/>
        <v>1</v>
      </c>
      <c r="H99" s="23">
        <v>0.09</v>
      </c>
      <c r="I99" s="48">
        <f t="shared" si="108"/>
        <v>1</v>
      </c>
      <c r="J99" s="23">
        <v>2.85</v>
      </c>
      <c r="K99" s="48">
        <f t="shared" si="106"/>
        <v>1</v>
      </c>
      <c r="L99" s="26">
        <v>5.52</v>
      </c>
      <c r="M99" s="48">
        <f t="shared" si="101"/>
        <v>0</v>
      </c>
      <c r="N99" s="26">
        <v>6.53</v>
      </c>
      <c r="O99" s="48">
        <f t="shared" si="102"/>
        <v>1</v>
      </c>
      <c r="P99" s="225">
        <f t="shared" si="103"/>
        <v>0</v>
      </c>
      <c r="Q99" s="225">
        <f t="shared" si="104"/>
        <v>0</v>
      </c>
      <c r="T99" s="25" t="str">
        <f t="shared" si="55"/>
        <v>CARIB</v>
      </c>
      <c r="U99" s="25">
        <f t="shared" si="80"/>
        <v>1.65</v>
      </c>
      <c r="V99" s="25">
        <f t="shared" si="81"/>
        <v>2.14</v>
      </c>
      <c r="W99" s="25">
        <f t="shared" si="82"/>
        <v>12.5</v>
      </c>
      <c r="X99" s="25">
        <f t="shared" si="83"/>
        <v>16.399999999999999</v>
      </c>
      <c r="Y99" s="25">
        <f t="shared" si="84"/>
        <v>0</v>
      </c>
      <c r="Z99" s="25">
        <f t="shared" si="85"/>
        <v>0.12</v>
      </c>
      <c r="AA99" s="25">
        <f t="shared" si="86"/>
        <v>2.7</v>
      </c>
      <c r="AB99" s="25">
        <f t="shared" si="87"/>
        <v>2.85</v>
      </c>
      <c r="AC99" s="25">
        <f t="shared" si="88"/>
        <v>5</v>
      </c>
      <c r="AD99" s="25">
        <f t="shared" si="89"/>
        <v>5.44</v>
      </c>
      <c r="AE99" s="25">
        <f t="shared" si="90"/>
        <v>5</v>
      </c>
      <c r="AF99" s="25">
        <f t="shared" si="91"/>
        <v>7</v>
      </c>
    </row>
    <row r="100" spans="1:32" ht="15.75" customHeight="1" x14ac:dyDescent="0.25">
      <c r="A100" s="33">
        <v>46056</v>
      </c>
      <c r="B100" s="118" t="s">
        <v>437</v>
      </c>
      <c r="C100" s="33" t="s">
        <v>31</v>
      </c>
      <c r="D100" s="26">
        <v>1.74</v>
      </c>
      <c r="E100" s="48">
        <f t="shared" si="99"/>
        <v>1</v>
      </c>
      <c r="F100" s="222">
        <v>13.9</v>
      </c>
      <c r="G100" s="48">
        <f t="shared" si="105"/>
        <v>1</v>
      </c>
      <c r="H100" s="23">
        <v>0.04</v>
      </c>
      <c r="I100" s="48">
        <f t="shared" si="108"/>
        <v>1</v>
      </c>
      <c r="J100" s="23">
        <v>2.73</v>
      </c>
      <c r="K100" s="48">
        <f t="shared" si="106"/>
        <v>1</v>
      </c>
      <c r="L100" s="26">
        <v>5.41</v>
      </c>
      <c r="M100" s="48">
        <f t="shared" si="101"/>
        <v>1</v>
      </c>
      <c r="N100" s="26">
        <v>6.5</v>
      </c>
      <c r="O100" s="48">
        <f t="shared" si="102"/>
        <v>1</v>
      </c>
      <c r="P100" s="225">
        <f t="shared" si="103"/>
        <v>1</v>
      </c>
      <c r="Q100" s="225">
        <f t="shared" si="104"/>
        <v>1</v>
      </c>
      <c r="T100" s="25" t="str">
        <f t="shared" si="55"/>
        <v>CARIB</v>
      </c>
      <c r="U100" s="25">
        <f t="shared" si="80"/>
        <v>1.65</v>
      </c>
      <c r="V100" s="25">
        <f t="shared" si="81"/>
        <v>2.14</v>
      </c>
      <c r="W100" s="25">
        <f t="shared" si="82"/>
        <v>12.5</v>
      </c>
      <c r="X100" s="25">
        <f t="shared" si="83"/>
        <v>16.399999999999999</v>
      </c>
      <c r="Y100" s="25">
        <f t="shared" si="84"/>
        <v>0</v>
      </c>
      <c r="Z100" s="25">
        <f t="shared" si="85"/>
        <v>0.12</v>
      </c>
      <c r="AA100" s="25">
        <f t="shared" si="86"/>
        <v>2.7</v>
      </c>
      <c r="AB100" s="25">
        <f t="shared" si="87"/>
        <v>2.85</v>
      </c>
      <c r="AC100" s="25">
        <f t="shared" si="88"/>
        <v>5</v>
      </c>
      <c r="AD100" s="25">
        <f t="shared" si="89"/>
        <v>5.44</v>
      </c>
      <c r="AE100" s="25">
        <f t="shared" si="90"/>
        <v>5</v>
      </c>
      <c r="AF100" s="25">
        <f t="shared" si="91"/>
        <v>7</v>
      </c>
    </row>
    <row r="101" spans="1:32" ht="15.75" customHeight="1" x14ac:dyDescent="0.25">
      <c r="A101" s="33">
        <v>46057</v>
      </c>
      <c r="B101" s="118" t="s">
        <v>434</v>
      </c>
      <c r="C101" s="33" t="s">
        <v>135</v>
      </c>
      <c r="D101" s="26">
        <v>5.39</v>
      </c>
      <c r="E101" s="48">
        <f t="shared" si="99"/>
        <v>1</v>
      </c>
      <c r="F101" s="222"/>
      <c r="G101" s="48">
        <f t="shared" si="105"/>
        <v>1</v>
      </c>
      <c r="H101" s="23"/>
      <c r="I101" s="48">
        <f t="shared" si="108"/>
        <v>1</v>
      </c>
      <c r="J101" s="23">
        <v>2.91</v>
      </c>
      <c r="K101" s="48">
        <f t="shared" si="106"/>
        <v>1</v>
      </c>
      <c r="L101" s="26">
        <v>4.7300000000000004</v>
      </c>
      <c r="M101" s="48">
        <f t="shared" si="101"/>
        <v>1</v>
      </c>
      <c r="N101" s="26">
        <v>3.15</v>
      </c>
      <c r="O101" s="48">
        <f t="shared" si="102"/>
        <v>1</v>
      </c>
      <c r="P101" s="225">
        <f t="shared" si="103"/>
        <v>1</v>
      </c>
      <c r="Q101" s="225">
        <f t="shared" si="104"/>
        <v>1</v>
      </c>
      <c r="T101" s="25" t="str">
        <f t="shared" si="55"/>
        <v>CARIBE ROSE</v>
      </c>
      <c r="U101" s="25">
        <f t="shared" ref="U101:U177" si="109">VLOOKUP($T101,$T$4:$AF$15,2,FALSE)</f>
        <v>5</v>
      </c>
      <c r="V101" s="25">
        <f t="shared" ref="V101:V177" si="110">VLOOKUP($T101,$T$4:$AF$15,3,FALSE)</f>
        <v>5.44</v>
      </c>
      <c r="W101" s="25">
        <f t="shared" ref="W101:W177" si="111">VLOOKUP($T101,$T$4:$AF$15,4,FALSE)</f>
        <v>0</v>
      </c>
      <c r="X101" s="25">
        <f t="shared" ref="X101:X177" si="112">VLOOKUP($T101,$T$4:$AF$15,5,FALSE)</f>
        <v>0</v>
      </c>
      <c r="Y101" s="25">
        <f t="shared" ref="Y101:Y177" si="113">VLOOKUP($T101,$T$4:$AF$15,6,FALSE)</f>
        <v>0</v>
      </c>
      <c r="Z101" s="25">
        <f t="shared" ref="Z101:Z177" si="114">VLOOKUP($T101,$T$4:$AF$15,7,FALSE)</f>
        <v>0.4</v>
      </c>
      <c r="AA101" s="25">
        <f t="shared" ref="AA101:AA177" si="115">VLOOKUP($T101,$T$4:$AF$15,8,FALSE)</f>
        <v>2.75</v>
      </c>
      <c r="AB101" s="25">
        <f t="shared" ref="AB101:AB177" si="116">VLOOKUP($T101,$T$4:$AF$15,9,FALSE)</f>
        <v>3.4</v>
      </c>
      <c r="AC101" s="25">
        <f t="shared" ref="AC101:AC177" si="117">VLOOKUP($T101,$T$4:$AF$15,10,FALSE)</f>
        <v>4.3499999999999996</v>
      </c>
      <c r="AD101" s="25">
        <f t="shared" ref="AD101:AD177" si="118">VLOOKUP($T101,$T$4:$AF$15,11,FALSE)</f>
        <v>5.4</v>
      </c>
      <c r="AE101" s="25">
        <f t="shared" ref="AE101:AE177" si="119">VLOOKUP($T101,$T$4:$AF$15,12,FALSE)</f>
        <v>3</v>
      </c>
      <c r="AF101" s="25">
        <f t="shared" ref="AF101:AF177" si="120">VLOOKUP($T101,$T$4:$AF$15,13,FALSE)</f>
        <v>3.6</v>
      </c>
    </row>
    <row r="102" spans="1:32" ht="15.75" customHeight="1" x14ac:dyDescent="0.25">
      <c r="A102" s="33">
        <v>46057</v>
      </c>
      <c r="B102" s="118" t="s">
        <v>435</v>
      </c>
      <c r="C102" s="33" t="s">
        <v>135</v>
      </c>
      <c r="D102" s="26">
        <v>5.22</v>
      </c>
      <c r="E102" s="48">
        <f t="shared" si="99"/>
        <v>1</v>
      </c>
      <c r="F102" s="222"/>
      <c r="G102" s="48">
        <f t="shared" si="105"/>
        <v>1</v>
      </c>
      <c r="H102" s="23"/>
      <c r="I102" s="48">
        <f t="shared" si="108"/>
        <v>1</v>
      </c>
      <c r="J102" s="23">
        <v>2.91</v>
      </c>
      <c r="K102" s="48">
        <f t="shared" si="106"/>
        <v>1</v>
      </c>
      <c r="L102" s="26">
        <v>4.6399999999999997</v>
      </c>
      <c r="M102" s="48">
        <f t="shared" si="101"/>
        <v>1</v>
      </c>
      <c r="N102" s="26">
        <v>3.5</v>
      </c>
      <c r="O102" s="48">
        <f t="shared" si="102"/>
        <v>1</v>
      </c>
      <c r="P102" s="225">
        <f t="shared" si="103"/>
        <v>1</v>
      </c>
      <c r="Q102" s="225">
        <f t="shared" si="104"/>
        <v>1</v>
      </c>
      <c r="T102" s="25" t="str">
        <f t="shared" si="55"/>
        <v>CARIBE ROSE</v>
      </c>
      <c r="U102" s="25">
        <f t="shared" si="109"/>
        <v>5</v>
      </c>
      <c r="V102" s="25">
        <f t="shared" si="110"/>
        <v>5.44</v>
      </c>
      <c r="W102" s="25">
        <f t="shared" si="111"/>
        <v>0</v>
      </c>
      <c r="X102" s="25">
        <f t="shared" si="112"/>
        <v>0</v>
      </c>
      <c r="Y102" s="25">
        <f t="shared" si="113"/>
        <v>0</v>
      </c>
      <c r="Z102" s="25">
        <f t="shared" si="114"/>
        <v>0.4</v>
      </c>
      <c r="AA102" s="25">
        <f t="shared" si="115"/>
        <v>2.75</v>
      </c>
      <c r="AB102" s="25">
        <f t="shared" si="116"/>
        <v>3.4</v>
      </c>
      <c r="AC102" s="25">
        <f t="shared" si="117"/>
        <v>4.3499999999999996</v>
      </c>
      <c r="AD102" s="25">
        <f t="shared" si="118"/>
        <v>5.4</v>
      </c>
      <c r="AE102" s="25">
        <f t="shared" si="119"/>
        <v>3</v>
      </c>
      <c r="AF102" s="25">
        <f t="shared" si="120"/>
        <v>3.6</v>
      </c>
    </row>
    <row r="103" spans="1:32" ht="15.75" customHeight="1" x14ac:dyDescent="0.25">
      <c r="A103" s="33">
        <v>46057</v>
      </c>
      <c r="B103" s="118" t="s">
        <v>437</v>
      </c>
      <c r="C103" s="33" t="s">
        <v>33</v>
      </c>
      <c r="D103" s="26">
        <v>3.77</v>
      </c>
      <c r="E103" s="48">
        <f t="shared" si="99"/>
        <v>1</v>
      </c>
      <c r="F103" s="222">
        <v>53.3</v>
      </c>
      <c r="G103" s="48">
        <f t="shared" si="105"/>
        <v>1</v>
      </c>
      <c r="H103" s="23">
        <v>0.02</v>
      </c>
      <c r="I103" s="48">
        <f t="shared" si="108"/>
        <v>1</v>
      </c>
      <c r="J103" s="23">
        <v>2.8</v>
      </c>
      <c r="K103" s="48">
        <f t="shared" si="106"/>
        <v>1</v>
      </c>
      <c r="L103" s="26">
        <v>7.64</v>
      </c>
      <c r="M103" s="48">
        <f t="shared" si="101"/>
        <v>1</v>
      </c>
      <c r="N103" s="26">
        <v>184</v>
      </c>
      <c r="O103" s="48">
        <f t="shared" si="102"/>
        <v>1</v>
      </c>
      <c r="P103" s="225">
        <f t="shared" si="103"/>
        <v>1</v>
      </c>
      <c r="Q103" s="225">
        <f t="shared" si="104"/>
        <v>1</v>
      </c>
      <c r="T103" s="25" t="str">
        <f t="shared" si="55"/>
        <v>GUINNESS</v>
      </c>
      <c r="U103" s="25">
        <f t="shared" si="109"/>
        <v>3.1</v>
      </c>
      <c r="V103" s="25">
        <f t="shared" si="110"/>
        <v>4.1399999999999997</v>
      </c>
      <c r="W103" s="25">
        <f t="shared" si="111"/>
        <v>48</v>
      </c>
      <c r="X103" s="25">
        <f t="shared" si="112"/>
        <v>62</v>
      </c>
      <c r="Y103" s="25">
        <f t="shared" si="113"/>
        <v>0</v>
      </c>
      <c r="Z103" s="25">
        <f t="shared" si="114"/>
        <v>0.12</v>
      </c>
      <c r="AA103" s="25">
        <f t="shared" si="115"/>
        <v>2.7</v>
      </c>
      <c r="AB103" s="25">
        <f t="shared" si="116"/>
        <v>2.9</v>
      </c>
      <c r="AC103" s="25">
        <f t="shared" si="117"/>
        <v>7.3</v>
      </c>
      <c r="AD103" s="25">
        <f t="shared" si="118"/>
        <v>7.74</v>
      </c>
      <c r="AE103" s="25">
        <f t="shared" si="119"/>
        <v>155</v>
      </c>
      <c r="AF103" s="25">
        <f t="shared" si="120"/>
        <v>195</v>
      </c>
    </row>
    <row r="104" spans="1:32" ht="15.75" customHeight="1" x14ac:dyDescent="0.25">
      <c r="A104" s="33">
        <v>46057</v>
      </c>
      <c r="B104" s="118" t="s">
        <v>436</v>
      </c>
      <c r="C104" s="33" t="s">
        <v>33</v>
      </c>
      <c r="D104" s="26">
        <v>3.66</v>
      </c>
      <c r="E104" s="48">
        <f t="shared" si="99"/>
        <v>1</v>
      </c>
      <c r="F104" s="222">
        <v>53.3</v>
      </c>
      <c r="G104" s="48">
        <f t="shared" si="105"/>
        <v>1</v>
      </c>
      <c r="H104" s="23">
        <v>0.02</v>
      </c>
      <c r="I104" s="48">
        <f t="shared" si="108"/>
        <v>1</v>
      </c>
      <c r="J104" s="23">
        <v>2.85</v>
      </c>
      <c r="K104" s="48">
        <f t="shared" si="106"/>
        <v>1</v>
      </c>
      <c r="L104" s="26">
        <v>7.53</v>
      </c>
      <c r="M104" s="48">
        <f t="shared" si="101"/>
        <v>1</v>
      </c>
      <c r="N104" s="26">
        <v>162.9</v>
      </c>
      <c r="O104" s="48">
        <f t="shared" si="102"/>
        <v>1</v>
      </c>
      <c r="P104" s="225">
        <f t="shared" si="103"/>
        <v>1</v>
      </c>
      <c r="Q104" s="225">
        <f t="shared" si="104"/>
        <v>1</v>
      </c>
      <c r="T104" s="25" t="str">
        <f t="shared" si="55"/>
        <v>GUINNESS</v>
      </c>
      <c r="U104" s="25">
        <f t="shared" si="109"/>
        <v>3.1</v>
      </c>
      <c r="V104" s="25">
        <f t="shared" si="110"/>
        <v>4.1399999999999997</v>
      </c>
      <c r="W104" s="25">
        <f t="shared" si="111"/>
        <v>48</v>
      </c>
      <c r="X104" s="25">
        <f t="shared" si="112"/>
        <v>62</v>
      </c>
      <c r="Y104" s="25">
        <f t="shared" si="113"/>
        <v>0</v>
      </c>
      <c r="Z104" s="25">
        <f t="shared" si="114"/>
        <v>0.12</v>
      </c>
      <c r="AA104" s="25">
        <f t="shared" si="115"/>
        <v>2.7</v>
      </c>
      <c r="AB104" s="25">
        <f t="shared" si="116"/>
        <v>2.9</v>
      </c>
      <c r="AC104" s="25">
        <f t="shared" si="117"/>
        <v>7.3</v>
      </c>
      <c r="AD104" s="25">
        <f t="shared" si="118"/>
        <v>7.74</v>
      </c>
      <c r="AE104" s="25">
        <f t="shared" si="119"/>
        <v>155</v>
      </c>
      <c r="AF104" s="25">
        <f t="shared" si="120"/>
        <v>195</v>
      </c>
    </row>
    <row r="105" spans="1:32" ht="15.75" customHeight="1" x14ac:dyDescent="0.25">
      <c r="A105" s="33">
        <v>46058</v>
      </c>
      <c r="B105" s="118" t="s">
        <v>434</v>
      </c>
      <c r="C105" s="33" t="s">
        <v>31</v>
      </c>
      <c r="D105" s="26">
        <v>1.7</v>
      </c>
      <c r="E105" s="48">
        <f t="shared" si="99"/>
        <v>1</v>
      </c>
      <c r="F105" s="222">
        <v>14.8</v>
      </c>
      <c r="G105" s="48">
        <f t="shared" si="105"/>
        <v>1</v>
      </c>
      <c r="H105" s="23">
        <v>0.02</v>
      </c>
      <c r="I105" s="48">
        <f t="shared" si="108"/>
        <v>1</v>
      </c>
      <c r="J105" s="23">
        <v>2.8</v>
      </c>
      <c r="K105" s="48">
        <f t="shared" si="106"/>
        <v>1</v>
      </c>
      <c r="L105" s="26">
        <v>5.4</v>
      </c>
      <c r="M105" s="48">
        <f t="shared" si="101"/>
        <v>1</v>
      </c>
      <c r="N105" s="26">
        <v>5.75</v>
      </c>
      <c r="O105" s="48">
        <f t="shared" si="102"/>
        <v>1</v>
      </c>
      <c r="P105" s="225">
        <f t="shared" si="103"/>
        <v>1</v>
      </c>
      <c r="Q105" s="225">
        <f t="shared" si="104"/>
        <v>1</v>
      </c>
      <c r="T105" s="25" t="str">
        <f t="shared" si="55"/>
        <v>CARIB</v>
      </c>
      <c r="U105" s="25">
        <f t="shared" si="109"/>
        <v>1.65</v>
      </c>
      <c r="V105" s="25">
        <f t="shared" si="110"/>
        <v>2.14</v>
      </c>
      <c r="W105" s="25">
        <f t="shared" si="111"/>
        <v>12.5</v>
      </c>
      <c r="X105" s="25">
        <f t="shared" si="112"/>
        <v>16.399999999999999</v>
      </c>
      <c r="Y105" s="25">
        <f t="shared" si="113"/>
        <v>0</v>
      </c>
      <c r="Z105" s="25">
        <f t="shared" si="114"/>
        <v>0.12</v>
      </c>
      <c r="AA105" s="25">
        <f t="shared" si="115"/>
        <v>2.7</v>
      </c>
      <c r="AB105" s="25">
        <f t="shared" si="116"/>
        <v>2.85</v>
      </c>
      <c r="AC105" s="25">
        <f t="shared" si="117"/>
        <v>5</v>
      </c>
      <c r="AD105" s="25">
        <f t="shared" si="118"/>
        <v>5.44</v>
      </c>
      <c r="AE105" s="25">
        <f t="shared" si="119"/>
        <v>5</v>
      </c>
      <c r="AF105" s="25">
        <f t="shared" si="120"/>
        <v>7</v>
      </c>
    </row>
    <row r="106" spans="1:32" ht="15.75" customHeight="1" x14ac:dyDescent="0.25">
      <c r="A106" s="33">
        <v>46058</v>
      </c>
      <c r="B106" s="118" t="s">
        <v>435</v>
      </c>
      <c r="C106" s="33" t="s">
        <v>31</v>
      </c>
      <c r="D106" s="26">
        <v>1.71</v>
      </c>
      <c r="E106" s="48">
        <f t="shared" si="99"/>
        <v>1</v>
      </c>
      <c r="F106" s="222">
        <v>13.9</v>
      </c>
      <c r="G106" s="48">
        <f t="shared" si="105"/>
        <v>1</v>
      </c>
      <c r="H106" s="23">
        <v>0.03</v>
      </c>
      <c r="I106" s="48">
        <f t="shared" si="108"/>
        <v>1</v>
      </c>
      <c r="J106" s="23">
        <v>2.85</v>
      </c>
      <c r="K106" s="48">
        <f t="shared" si="106"/>
        <v>1</v>
      </c>
      <c r="L106" s="26">
        <v>5.37</v>
      </c>
      <c r="M106" s="48">
        <f t="shared" si="101"/>
        <v>1</v>
      </c>
      <c r="N106" s="26">
        <v>5.45</v>
      </c>
      <c r="O106" s="48">
        <f t="shared" si="102"/>
        <v>1</v>
      </c>
      <c r="P106" s="225">
        <f t="shared" si="103"/>
        <v>1</v>
      </c>
      <c r="Q106" s="225">
        <f t="shared" si="104"/>
        <v>1</v>
      </c>
      <c r="T106" s="25" t="str">
        <f t="shared" si="55"/>
        <v>CARIB</v>
      </c>
      <c r="U106" s="25">
        <f t="shared" si="109"/>
        <v>1.65</v>
      </c>
      <c r="V106" s="25">
        <f t="shared" si="110"/>
        <v>2.14</v>
      </c>
      <c r="W106" s="25">
        <f t="shared" si="111"/>
        <v>12.5</v>
      </c>
      <c r="X106" s="25">
        <f t="shared" si="112"/>
        <v>16.399999999999999</v>
      </c>
      <c r="Y106" s="25">
        <f t="shared" si="113"/>
        <v>0</v>
      </c>
      <c r="Z106" s="25">
        <f t="shared" si="114"/>
        <v>0.12</v>
      </c>
      <c r="AA106" s="25">
        <f t="shared" si="115"/>
        <v>2.7</v>
      </c>
      <c r="AB106" s="25">
        <f t="shared" si="116"/>
        <v>2.85</v>
      </c>
      <c r="AC106" s="25">
        <f t="shared" si="117"/>
        <v>5</v>
      </c>
      <c r="AD106" s="25">
        <f t="shared" si="118"/>
        <v>5.44</v>
      </c>
      <c r="AE106" s="25">
        <f t="shared" si="119"/>
        <v>5</v>
      </c>
      <c r="AF106" s="25">
        <f t="shared" si="120"/>
        <v>7</v>
      </c>
    </row>
    <row r="107" spans="1:32" ht="15.75" customHeight="1" x14ac:dyDescent="0.25">
      <c r="A107" s="33">
        <v>46058</v>
      </c>
      <c r="B107" s="118" t="s">
        <v>437</v>
      </c>
      <c r="C107" s="33" t="s">
        <v>31</v>
      </c>
      <c r="D107" s="26">
        <v>1.75</v>
      </c>
      <c r="E107" s="48">
        <f t="shared" si="99"/>
        <v>1</v>
      </c>
      <c r="F107" s="222">
        <v>15.05</v>
      </c>
      <c r="G107" s="48">
        <f t="shared" si="105"/>
        <v>1</v>
      </c>
      <c r="H107" s="23">
        <v>0.03</v>
      </c>
      <c r="I107" s="48">
        <f t="shared" si="108"/>
        <v>1</v>
      </c>
      <c r="J107" s="23">
        <v>2.85</v>
      </c>
      <c r="K107" s="48">
        <f t="shared" si="106"/>
        <v>1</v>
      </c>
      <c r="L107" s="26">
        <v>5.38</v>
      </c>
      <c r="M107" s="48">
        <f t="shared" si="101"/>
        <v>1</v>
      </c>
      <c r="N107" s="26">
        <v>5.43</v>
      </c>
      <c r="O107" s="48">
        <f t="shared" si="102"/>
        <v>1</v>
      </c>
      <c r="P107" s="225">
        <f t="shared" si="103"/>
        <v>1</v>
      </c>
      <c r="Q107" s="225">
        <f t="shared" si="104"/>
        <v>1</v>
      </c>
      <c r="T107" s="25" t="str">
        <f t="shared" si="55"/>
        <v>CARIB</v>
      </c>
      <c r="U107" s="25">
        <f t="shared" si="109"/>
        <v>1.65</v>
      </c>
      <c r="V107" s="25">
        <f t="shared" si="110"/>
        <v>2.14</v>
      </c>
      <c r="W107" s="25">
        <f t="shared" si="111"/>
        <v>12.5</v>
      </c>
      <c r="X107" s="25">
        <f t="shared" si="112"/>
        <v>16.399999999999999</v>
      </c>
      <c r="Y107" s="25">
        <f t="shared" si="113"/>
        <v>0</v>
      </c>
      <c r="Z107" s="25">
        <f t="shared" si="114"/>
        <v>0.12</v>
      </c>
      <c r="AA107" s="25">
        <f t="shared" si="115"/>
        <v>2.7</v>
      </c>
      <c r="AB107" s="25">
        <f t="shared" si="116"/>
        <v>2.85</v>
      </c>
      <c r="AC107" s="25">
        <f t="shared" si="117"/>
        <v>5</v>
      </c>
      <c r="AD107" s="25">
        <f t="shared" si="118"/>
        <v>5.44</v>
      </c>
      <c r="AE107" s="25">
        <f t="shared" si="119"/>
        <v>5</v>
      </c>
      <c r="AF107" s="25">
        <f t="shared" si="120"/>
        <v>7</v>
      </c>
    </row>
    <row r="108" spans="1:32" ht="15.75" customHeight="1" x14ac:dyDescent="0.25">
      <c r="A108" s="33">
        <v>46058</v>
      </c>
      <c r="B108" s="118" t="s">
        <v>436</v>
      </c>
      <c r="C108" s="33" t="s">
        <v>31</v>
      </c>
      <c r="D108" s="26">
        <v>1.74</v>
      </c>
      <c r="E108" s="48">
        <f t="shared" si="99"/>
        <v>1</v>
      </c>
      <c r="F108" s="222">
        <v>14.9</v>
      </c>
      <c r="G108" s="48">
        <f t="shared" si="105"/>
        <v>1</v>
      </c>
      <c r="H108" s="23">
        <v>0.03</v>
      </c>
      <c r="I108" s="48">
        <f t="shared" si="108"/>
        <v>1</v>
      </c>
      <c r="J108" s="23">
        <v>2.83</v>
      </c>
      <c r="K108" s="48">
        <f t="shared" si="106"/>
        <v>1</v>
      </c>
      <c r="L108" s="26">
        <v>5.44</v>
      </c>
      <c r="M108" s="48">
        <f t="shared" si="101"/>
        <v>1</v>
      </c>
      <c r="N108" s="26">
        <v>5.9</v>
      </c>
      <c r="O108" s="48">
        <f t="shared" si="102"/>
        <v>1</v>
      </c>
      <c r="P108" s="225">
        <f t="shared" si="103"/>
        <v>1</v>
      </c>
      <c r="Q108" s="225">
        <f t="shared" si="104"/>
        <v>1</v>
      </c>
      <c r="T108" s="25" t="str">
        <f t="shared" si="55"/>
        <v>CARIB</v>
      </c>
      <c r="U108" s="25">
        <f t="shared" si="109"/>
        <v>1.65</v>
      </c>
      <c r="V108" s="25">
        <f t="shared" si="110"/>
        <v>2.14</v>
      </c>
      <c r="W108" s="25">
        <f t="shared" si="111"/>
        <v>12.5</v>
      </c>
      <c r="X108" s="25">
        <f t="shared" si="112"/>
        <v>16.399999999999999</v>
      </c>
      <c r="Y108" s="25">
        <f t="shared" si="113"/>
        <v>0</v>
      </c>
      <c r="Z108" s="25">
        <f t="shared" si="114"/>
        <v>0.12</v>
      </c>
      <c r="AA108" s="25">
        <f t="shared" si="115"/>
        <v>2.7</v>
      </c>
      <c r="AB108" s="25">
        <f t="shared" si="116"/>
        <v>2.85</v>
      </c>
      <c r="AC108" s="25">
        <f t="shared" si="117"/>
        <v>5</v>
      </c>
      <c r="AD108" s="25">
        <f t="shared" si="118"/>
        <v>5.44</v>
      </c>
      <c r="AE108" s="25">
        <f t="shared" si="119"/>
        <v>5</v>
      </c>
      <c r="AF108" s="25">
        <f t="shared" si="120"/>
        <v>7</v>
      </c>
    </row>
    <row r="109" spans="1:32" ht="15.75" customHeight="1" x14ac:dyDescent="0.25">
      <c r="A109" s="33">
        <v>46058</v>
      </c>
      <c r="B109" s="118" t="s">
        <v>434</v>
      </c>
      <c r="C109" s="33" t="s">
        <v>31</v>
      </c>
      <c r="D109" s="26">
        <v>1.74</v>
      </c>
      <c r="E109" s="48">
        <f t="shared" si="99"/>
        <v>1</v>
      </c>
      <c r="F109" s="222">
        <v>16.3</v>
      </c>
      <c r="G109" s="48">
        <f t="shared" si="105"/>
        <v>1</v>
      </c>
      <c r="H109" s="23">
        <v>0.03</v>
      </c>
      <c r="I109" s="48">
        <f t="shared" si="108"/>
        <v>1</v>
      </c>
      <c r="J109" s="23">
        <v>2.75</v>
      </c>
      <c r="K109" s="48">
        <f t="shared" si="106"/>
        <v>1</v>
      </c>
      <c r="L109" s="26">
        <v>5.41</v>
      </c>
      <c r="M109" s="48">
        <f t="shared" si="101"/>
        <v>1</v>
      </c>
      <c r="N109" s="26">
        <v>5.78</v>
      </c>
      <c r="O109" s="48">
        <f t="shared" si="102"/>
        <v>1</v>
      </c>
      <c r="P109" s="225">
        <f t="shared" si="103"/>
        <v>1</v>
      </c>
      <c r="Q109" s="225">
        <f t="shared" si="104"/>
        <v>1</v>
      </c>
      <c r="T109" s="25" t="str">
        <f t="shared" si="55"/>
        <v>CARIB</v>
      </c>
      <c r="U109" s="25">
        <f t="shared" si="109"/>
        <v>1.65</v>
      </c>
      <c r="V109" s="25">
        <f t="shared" si="110"/>
        <v>2.14</v>
      </c>
      <c r="W109" s="25">
        <f t="shared" si="111"/>
        <v>12.5</v>
      </c>
      <c r="X109" s="25">
        <f t="shared" si="112"/>
        <v>16.399999999999999</v>
      </c>
      <c r="Y109" s="25">
        <f t="shared" si="113"/>
        <v>0</v>
      </c>
      <c r="Z109" s="25">
        <f t="shared" si="114"/>
        <v>0.12</v>
      </c>
      <c r="AA109" s="25">
        <f t="shared" si="115"/>
        <v>2.7</v>
      </c>
      <c r="AB109" s="25">
        <f t="shared" si="116"/>
        <v>2.85</v>
      </c>
      <c r="AC109" s="25">
        <f t="shared" si="117"/>
        <v>5</v>
      </c>
      <c r="AD109" s="25">
        <f t="shared" si="118"/>
        <v>5.44</v>
      </c>
      <c r="AE109" s="25">
        <f t="shared" si="119"/>
        <v>5</v>
      </c>
      <c r="AF109" s="25">
        <f t="shared" si="120"/>
        <v>7</v>
      </c>
    </row>
    <row r="110" spans="1:32" ht="15.75" customHeight="1" x14ac:dyDescent="0.25">
      <c r="A110" s="33">
        <v>46062</v>
      </c>
      <c r="B110" s="118" t="s">
        <v>436</v>
      </c>
      <c r="C110" s="33" t="s">
        <v>30</v>
      </c>
      <c r="D110" s="26">
        <v>0.74</v>
      </c>
      <c r="E110" s="48">
        <f t="shared" si="99"/>
        <v>0</v>
      </c>
      <c r="F110" s="222">
        <v>13.95</v>
      </c>
      <c r="G110" s="48">
        <f t="shared" si="105"/>
        <v>1</v>
      </c>
      <c r="H110" s="23">
        <v>0.02</v>
      </c>
      <c r="I110" s="48">
        <f t="shared" si="108"/>
        <v>1</v>
      </c>
      <c r="J110" s="23">
        <v>2.84</v>
      </c>
      <c r="K110" s="48">
        <f t="shared" si="106"/>
        <v>1</v>
      </c>
      <c r="L110" s="26">
        <v>5.88</v>
      </c>
      <c r="M110" s="48">
        <f t="shared" si="101"/>
        <v>1</v>
      </c>
      <c r="N110" s="26">
        <v>4.8</v>
      </c>
      <c r="O110" s="48">
        <f t="shared" si="102"/>
        <v>0</v>
      </c>
      <c r="P110" s="225">
        <f t="shared" si="103"/>
        <v>0</v>
      </c>
      <c r="Q110" s="225">
        <f t="shared" si="104"/>
        <v>0</v>
      </c>
      <c r="T110" s="25" t="str">
        <f t="shared" ref="T110:T111" si="121">LEFT(C110,12)</f>
        <v>STAG</v>
      </c>
      <c r="U110" s="25">
        <f t="shared" si="109"/>
        <v>0.8</v>
      </c>
      <c r="V110" s="25">
        <f t="shared" si="110"/>
        <v>1.24</v>
      </c>
      <c r="W110" s="25">
        <f t="shared" si="111"/>
        <v>12.5</v>
      </c>
      <c r="X110" s="25">
        <f t="shared" si="112"/>
        <v>16.399999999999999</v>
      </c>
      <c r="Y110" s="25">
        <f t="shared" si="113"/>
        <v>0</v>
      </c>
      <c r="Z110" s="25">
        <f t="shared" si="114"/>
        <v>0.12</v>
      </c>
      <c r="AA110" s="25">
        <f t="shared" si="115"/>
        <v>2.7</v>
      </c>
      <c r="AB110" s="25">
        <f t="shared" si="116"/>
        <v>2.85</v>
      </c>
      <c r="AC110" s="25">
        <f t="shared" si="117"/>
        <v>5.45</v>
      </c>
      <c r="AD110" s="25">
        <f t="shared" si="118"/>
        <v>5.94</v>
      </c>
      <c r="AE110" s="25">
        <f t="shared" si="119"/>
        <v>5</v>
      </c>
      <c r="AF110" s="25">
        <f t="shared" si="120"/>
        <v>7</v>
      </c>
    </row>
    <row r="111" spans="1:32" ht="15.75" customHeight="1" x14ac:dyDescent="0.25">
      <c r="A111" s="33">
        <v>46062</v>
      </c>
      <c r="B111" s="118" t="s">
        <v>437</v>
      </c>
      <c r="C111" s="33" t="s">
        <v>30</v>
      </c>
      <c r="D111" s="26">
        <v>0.77</v>
      </c>
      <c r="E111" s="48">
        <f t="shared" si="99"/>
        <v>0</v>
      </c>
      <c r="F111" s="222">
        <v>13</v>
      </c>
      <c r="G111" s="48">
        <f t="shared" si="105"/>
        <v>1</v>
      </c>
      <c r="H111" s="265"/>
      <c r="I111" s="48"/>
      <c r="J111" s="265"/>
      <c r="K111" s="48"/>
      <c r="L111" s="26">
        <v>5.91</v>
      </c>
      <c r="M111" s="48">
        <f t="shared" si="101"/>
        <v>1</v>
      </c>
      <c r="N111" s="26">
        <v>4.8</v>
      </c>
      <c r="O111" s="48">
        <f t="shared" si="102"/>
        <v>0</v>
      </c>
      <c r="P111" s="225">
        <f t="shared" si="103"/>
        <v>0</v>
      </c>
      <c r="Q111" s="225">
        <f t="shared" si="104"/>
        <v>0</v>
      </c>
      <c r="T111" s="25" t="str">
        <f t="shared" si="121"/>
        <v>STAG</v>
      </c>
      <c r="U111" s="25">
        <f t="shared" si="109"/>
        <v>0.8</v>
      </c>
      <c r="V111" s="25">
        <f t="shared" si="110"/>
        <v>1.24</v>
      </c>
      <c r="W111" s="25">
        <f t="shared" si="111"/>
        <v>12.5</v>
      </c>
      <c r="X111" s="25">
        <f t="shared" si="112"/>
        <v>16.399999999999999</v>
      </c>
      <c r="Y111" s="25">
        <f t="shared" si="113"/>
        <v>0</v>
      </c>
      <c r="Z111" s="25">
        <f t="shared" si="114"/>
        <v>0.12</v>
      </c>
      <c r="AA111" s="25">
        <f t="shared" si="115"/>
        <v>2.7</v>
      </c>
      <c r="AB111" s="25">
        <f t="shared" si="116"/>
        <v>2.85</v>
      </c>
      <c r="AC111" s="25">
        <f t="shared" si="117"/>
        <v>5.45</v>
      </c>
      <c r="AD111" s="25">
        <f t="shared" si="118"/>
        <v>5.94</v>
      </c>
      <c r="AE111" s="25">
        <f t="shared" si="119"/>
        <v>5</v>
      </c>
      <c r="AF111" s="25">
        <f t="shared" si="120"/>
        <v>7</v>
      </c>
    </row>
    <row r="112" spans="1:32" ht="15.75" customHeight="1" x14ac:dyDescent="0.25">
      <c r="A112" s="33">
        <v>46062</v>
      </c>
      <c r="B112" s="118" t="s">
        <v>434</v>
      </c>
      <c r="C112" s="33" t="s">
        <v>31</v>
      </c>
      <c r="D112" s="26">
        <v>1.62</v>
      </c>
      <c r="E112" s="48">
        <f t="shared" si="99"/>
        <v>0</v>
      </c>
      <c r="F112" s="222">
        <v>14.6</v>
      </c>
      <c r="G112" s="48">
        <f t="shared" si="105"/>
        <v>1</v>
      </c>
      <c r="H112" s="265"/>
      <c r="I112" s="48">
        <f t="shared" si="108"/>
        <v>1</v>
      </c>
      <c r="J112" s="265"/>
      <c r="K112" s="48">
        <f t="shared" si="106"/>
        <v>0</v>
      </c>
      <c r="L112" s="26">
        <v>5.55</v>
      </c>
      <c r="M112" s="48">
        <f t="shared" si="101"/>
        <v>0</v>
      </c>
      <c r="N112" s="26">
        <v>5.63</v>
      </c>
      <c r="O112" s="48">
        <f t="shared" si="102"/>
        <v>1</v>
      </c>
      <c r="P112" s="225">
        <f t="shared" si="103"/>
        <v>0</v>
      </c>
      <c r="Q112" s="225">
        <f t="shared" si="104"/>
        <v>0</v>
      </c>
      <c r="T112" s="25" t="str">
        <f t="shared" si="55"/>
        <v>CARIB</v>
      </c>
      <c r="U112" s="25">
        <f t="shared" si="109"/>
        <v>1.65</v>
      </c>
      <c r="V112" s="25">
        <f t="shared" si="110"/>
        <v>2.14</v>
      </c>
      <c r="W112" s="25">
        <f t="shared" si="111"/>
        <v>12.5</v>
      </c>
      <c r="X112" s="25">
        <f t="shared" si="112"/>
        <v>16.399999999999999</v>
      </c>
      <c r="Y112" s="25">
        <f t="shared" si="113"/>
        <v>0</v>
      </c>
      <c r="Z112" s="25">
        <f t="shared" si="114"/>
        <v>0.12</v>
      </c>
      <c r="AA112" s="25">
        <f t="shared" si="115"/>
        <v>2.7</v>
      </c>
      <c r="AB112" s="25">
        <f t="shared" si="116"/>
        <v>2.85</v>
      </c>
      <c r="AC112" s="25">
        <f t="shared" si="117"/>
        <v>5</v>
      </c>
      <c r="AD112" s="25">
        <f t="shared" si="118"/>
        <v>5.44</v>
      </c>
      <c r="AE112" s="25">
        <f t="shared" si="119"/>
        <v>5</v>
      </c>
      <c r="AF112" s="25">
        <f t="shared" si="120"/>
        <v>7</v>
      </c>
    </row>
    <row r="113" spans="1:32" ht="15.75" customHeight="1" x14ac:dyDescent="0.25">
      <c r="A113" s="33">
        <v>46062</v>
      </c>
      <c r="B113" s="118" t="s">
        <v>435</v>
      </c>
      <c r="C113" s="33" t="s">
        <v>31</v>
      </c>
      <c r="D113" s="26">
        <v>1.82</v>
      </c>
      <c r="E113" s="48">
        <f t="shared" si="99"/>
        <v>1</v>
      </c>
      <c r="F113" s="222">
        <v>15.6</v>
      </c>
      <c r="G113" s="48">
        <f t="shared" si="105"/>
        <v>1</v>
      </c>
      <c r="H113" s="23">
        <v>0.1</v>
      </c>
      <c r="I113" s="48">
        <f t="shared" si="108"/>
        <v>1</v>
      </c>
      <c r="J113" s="23">
        <v>2.77</v>
      </c>
      <c r="K113" s="48">
        <f t="shared" si="106"/>
        <v>1</v>
      </c>
      <c r="L113" s="26">
        <v>5.38</v>
      </c>
      <c r="M113" s="48">
        <f t="shared" si="101"/>
        <v>1</v>
      </c>
      <c r="N113" s="26">
        <v>5.2</v>
      </c>
      <c r="O113" s="48">
        <f t="shared" si="102"/>
        <v>1</v>
      </c>
      <c r="P113" s="225">
        <f t="shared" si="103"/>
        <v>1</v>
      </c>
      <c r="Q113" s="225">
        <f t="shared" si="104"/>
        <v>1</v>
      </c>
      <c r="T113" s="25" t="str">
        <f t="shared" si="55"/>
        <v>CARIB</v>
      </c>
      <c r="U113" s="25">
        <f t="shared" si="109"/>
        <v>1.65</v>
      </c>
      <c r="V113" s="25">
        <f t="shared" si="110"/>
        <v>2.14</v>
      </c>
      <c r="W113" s="25">
        <f t="shared" si="111"/>
        <v>12.5</v>
      </c>
      <c r="X113" s="25">
        <f t="shared" si="112"/>
        <v>16.399999999999999</v>
      </c>
      <c r="Y113" s="25">
        <f t="shared" si="113"/>
        <v>0</v>
      </c>
      <c r="Z113" s="25">
        <f t="shared" si="114"/>
        <v>0.12</v>
      </c>
      <c r="AA113" s="25">
        <f t="shared" si="115"/>
        <v>2.7</v>
      </c>
      <c r="AB113" s="25">
        <f t="shared" si="116"/>
        <v>2.85</v>
      </c>
      <c r="AC113" s="25">
        <f t="shared" si="117"/>
        <v>5</v>
      </c>
      <c r="AD113" s="25">
        <f t="shared" si="118"/>
        <v>5.44</v>
      </c>
      <c r="AE113" s="25">
        <f t="shared" si="119"/>
        <v>5</v>
      </c>
      <c r="AF113" s="25">
        <f t="shared" si="120"/>
        <v>7</v>
      </c>
    </row>
    <row r="114" spans="1:32" ht="15.75" customHeight="1" x14ac:dyDescent="0.25">
      <c r="A114" s="33">
        <v>46062</v>
      </c>
      <c r="B114" s="118" t="s">
        <v>436</v>
      </c>
      <c r="C114" s="33" t="s">
        <v>31</v>
      </c>
      <c r="D114" s="26">
        <v>1.84</v>
      </c>
      <c r="E114" s="48">
        <f t="shared" si="99"/>
        <v>1</v>
      </c>
      <c r="F114" s="222">
        <v>14.7</v>
      </c>
      <c r="G114" s="48">
        <f t="shared" si="105"/>
        <v>1</v>
      </c>
      <c r="H114" s="23">
        <v>0.03</v>
      </c>
      <c r="I114" s="48">
        <f t="shared" si="108"/>
        <v>1</v>
      </c>
      <c r="J114" s="23">
        <v>2.85</v>
      </c>
      <c r="K114" s="48">
        <f t="shared" si="106"/>
        <v>1</v>
      </c>
      <c r="L114" s="26">
        <v>5.44</v>
      </c>
      <c r="M114" s="48">
        <f t="shared" si="101"/>
        <v>1</v>
      </c>
      <c r="N114" s="26">
        <v>5.4</v>
      </c>
      <c r="O114" s="48">
        <f t="shared" si="102"/>
        <v>1</v>
      </c>
      <c r="P114" s="225">
        <f t="shared" si="103"/>
        <v>1</v>
      </c>
      <c r="Q114" s="225">
        <f t="shared" si="104"/>
        <v>1</v>
      </c>
      <c r="T114" s="25" t="str">
        <f t="shared" si="55"/>
        <v>CARIB</v>
      </c>
      <c r="U114" s="25">
        <f t="shared" si="109"/>
        <v>1.65</v>
      </c>
      <c r="V114" s="25">
        <f t="shared" si="110"/>
        <v>2.14</v>
      </c>
      <c r="W114" s="25">
        <f t="shared" si="111"/>
        <v>12.5</v>
      </c>
      <c r="X114" s="25">
        <f t="shared" si="112"/>
        <v>16.399999999999999</v>
      </c>
      <c r="Y114" s="25">
        <f t="shared" si="113"/>
        <v>0</v>
      </c>
      <c r="Z114" s="25">
        <f t="shared" si="114"/>
        <v>0.12</v>
      </c>
      <c r="AA114" s="25">
        <f t="shared" si="115"/>
        <v>2.7</v>
      </c>
      <c r="AB114" s="25">
        <f t="shared" si="116"/>
        <v>2.85</v>
      </c>
      <c r="AC114" s="25">
        <f t="shared" si="117"/>
        <v>5</v>
      </c>
      <c r="AD114" s="25">
        <f t="shared" si="118"/>
        <v>5.44</v>
      </c>
      <c r="AE114" s="25">
        <f t="shared" si="119"/>
        <v>5</v>
      </c>
      <c r="AF114" s="25">
        <f t="shared" si="120"/>
        <v>7</v>
      </c>
    </row>
    <row r="115" spans="1:32" ht="15.75" customHeight="1" x14ac:dyDescent="0.25">
      <c r="A115" s="33">
        <v>46063</v>
      </c>
      <c r="B115" s="118" t="s">
        <v>437</v>
      </c>
      <c r="C115" s="33" t="s">
        <v>31</v>
      </c>
      <c r="D115" s="26">
        <v>1.55</v>
      </c>
      <c r="E115" s="48">
        <f t="shared" si="99"/>
        <v>0</v>
      </c>
      <c r="F115" s="222">
        <v>15</v>
      </c>
      <c r="G115" s="48">
        <f t="shared" si="105"/>
        <v>1</v>
      </c>
      <c r="H115" s="265"/>
      <c r="I115" s="48">
        <f t="shared" si="108"/>
        <v>1</v>
      </c>
      <c r="J115" s="265"/>
      <c r="K115" s="48">
        <f t="shared" si="106"/>
        <v>0</v>
      </c>
      <c r="L115" s="26">
        <v>5.54</v>
      </c>
      <c r="M115" s="48">
        <f t="shared" ref="M115:M154" si="122">IF(+(IF(L115&lt;AC115,0,IF(L115&gt;AD115,0,1)))=1,1,0)</f>
        <v>0</v>
      </c>
      <c r="N115" s="26">
        <v>5.62</v>
      </c>
      <c r="O115" s="48">
        <f t="shared" si="102"/>
        <v>1</v>
      </c>
      <c r="P115" s="225">
        <f t="shared" si="103"/>
        <v>0</v>
      </c>
      <c r="Q115" s="225">
        <f t="shared" si="104"/>
        <v>0</v>
      </c>
      <c r="T115" s="25" t="str">
        <f t="shared" si="55"/>
        <v>CARIB</v>
      </c>
      <c r="U115" s="25">
        <f t="shared" si="109"/>
        <v>1.65</v>
      </c>
      <c r="V115" s="25">
        <f t="shared" si="110"/>
        <v>2.14</v>
      </c>
      <c r="W115" s="25">
        <f t="shared" si="111"/>
        <v>12.5</v>
      </c>
      <c r="X115" s="25">
        <f t="shared" si="112"/>
        <v>16.399999999999999</v>
      </c>
      <c r="Y115" s="25">
        <f t="shared" si="113"/>
        <v>0</v>
      </c>
      <c r="Z115" s="25">
        <f t="shared" si="114"/>
        <v>0.12</v>
      </c>
      <c r="AA115" s="25">
        <f t="shared" si="115"/>
        <v>2.7</v>
      </c>
      <c r="AB115" s="25">
        <f t="shared" si="116"/>
        <v>2.85</v>
      </c>
      <c r="AC115" s="25">
        <f t="shared" si="117"/>
        <v>5</v>
      </c>
      <c r="AD115" s="25">
        <f t="shared" si="118"/>
        <v>5.44</v>
      </c>
      <c r="AE115" s="25">
        <f t="shared" si="119"/>
        <v>5</v>
      </c>
      <c r="AF115" s="25">
        <f t="shared" si="120"/>
        <v>7</v>
      </c>
    </row>
    <row r="116" spans="1:32" ht="15.75" customHeight="1" x14ac:dyDescent="0.25">
      <c r="A116" s="33">
        <v>46064</v>
      </c>
      <c r="B116" s="118" t="s">
        <v>436</v>
      </c>
      <c r="C116" s="33" t="s">
        <v>30</v>
      </c>
      <c r="D116" s="26">
        <v>0.86</v>
      </c>
      <c r="E116" s="48">
        <f t="shared" si="99"/>
        <v>1</v>
      </c>
      <c r="F116" s="222">
        <v>16</v>
      </c>
      <c r="G116" s="48">
        <f t="shared" si="105"/>
        <v>1</v>
      </c>
      <c r="H116" s="23">
        <v>0.04</v>
      </c>
      <c r="I116" s="48">
        <f t="shared" si="108"/>
        <v>1</v>
      </c>
      <c r="J116" s="23">
        <v>2.85</v>
      </c>
      <c r="K116" s="48">
        <f t="shared" si="106"/>
        <v>1</v>
      </c>
      <c r="L116" s="26">
        <v>5.84</v>
      </c>
      <c r="M116" s="48">
        <f t="shared" si="122"/>
        <v>1</v>
      </c>
      <c r="N116" s="26">
        <v>5.77</v>
      </c>
      <c r="O116" s="48">
        <f t="shared" si="102"/>
        <v>1</v>
      </c>
      <c r="P116" s="225">
        <f t="shared" si="103"/>
        <v>1</v>
      </c>
      <c r="Q116" s="225">
        <f t="shared" si="104"/>
        <v>1</v>
      </c>
      <c r="T116" s="25" t="str">
        <f t="shared" si="55"/>
        <v>STAG</v>
      </c>
      <c r="U116" s="25">
        <f t="shared" si="109"/>
        <v>0.8</v>
      </c>
      <c r="V116" s="25">
        <f t="shared" si="110"/>
        <v>1.24</v>
      </c>
      <c r="W116" s="25">
        <f t="shared" si="111"/>
        <v>12.5</v>
      </c>
      <c r="X116" s="25">
        <f t="shared" si="112"/>
        <v>16.399999999999999</v>
      </c>
      <c r="Y116" s="25">
        <f t="shared" si="113"/>
        <v>0</v>
      </c>
      <c r="Z116" s="25">
        <f t="shared" si="114"/>
        <v>0.12</v>
      </c>
      <c r="AA116" s="25">
        <f t="shared" si="115"/>
        <v>2.7</v>
      </c>
      <c r="AB116" s="25">
        <f t="shared" si="116"/>
        <v>2.85</v>
      </c>
      <c r="AC116" s="25">
        <f t="shared" si="117"/>
        <v>5.45</v>
      </c>
      <c r="AD116" s="25">
        <f t="shared" si="118"/>
        <v>5.94</v>
      </c>
      <c r="AE116" s="25">
        <f t="shared" si="119"/>
        <v>5</v>
      </c>
      <c r="AF116" s="25">
        <f t="shared" si="120"/>
        <v>7</v>
      </c>
    </row>
    <row r="117" spans="1:32" ht="15.75" customHeight="1" x14ac:dyDescent="0.25">
      <c r="A117" s="33">
        <v>46064</v>
      </c>
      <c r="B117" s="118" t="s">
        <v>435</v>
      </c>
      <c r="C117" s="33" t="s">
        <v>30</v>
      </c>
      <c r="D117" s="26">
        <v>0.86</v>
      </c>
      <c r="E117" s="48">
        <f t="shared" si="99"/>
        <v>1</v>
      </c>
      <c r="F117" s="222">
        <v>14.95</v>
      </c>
      <c r="G117" s="48">
        <f t="shared" si="105"/>
        <v>1</v>
      </c>
      <c r="H117" s="23">
        <v>0.01</v>
      </c>
      <c r="I117" s="48">
        <f t="shared" si="108"/>
        <v>1</v>
      </c>
      <c r="J117" s="23">
        <v>2.75</v>
      </c>
      <c r="K117" s="48">
        <f t="shared" si="106"/>
        <v>1</v>
      </c>
      <c r="L117" s="26">
        <v>5.92</v>
      </c>
      <c r="M117" s="48">
        <f t="shared" si="122"/>
        <v>1</v>
      </c>
      <c r="N117" s="26">
        <v>5.28</v>
      </c>
      <c r="O117" s="48">
        <f t="shared" si="102"/>
        <v>1</v>
      </c>
      <c r="P117" s="225">
        <f t="shared" si="103"/>
        <v>1</v>
      </c>
      <c r="Q117" s="225">
        <f t="shared" si="104"/>
        <v>1</v>
      </c>
      <c r="T117" s="25" t="str">
        <f t="shared" si="55"/>
        <v>STAG</v>
      </c>
      <c r="U117" s="25">
        <f t="shared" si="109"/>
        <v>0.8</v>
      </c>
      <c r="V117" s="25">
        <f t="shared" si="110"/>
        <v>1.24</v>
      </c>
      <c r="W117" s="25">
        <f t="shared" si="111"/>
        <v>12.5</v>
      </c>
      <c r="X117" s="25">
        <f t="shared" si="112"/>
        <v>16.399999999999999</v>
      </c>
      <c r="Y117" s="25">
        <f t="shared" si="113"/>
        <v>0</v>
      </c>
      <c r="Z117" s="25">
        <f t="shared" si="114"/>
        <v>0.12</v>
      </c>
      <c r="AA117" s="25">
        <f t="shared" si="115"/>
        <v>2.7</v>
      </c>
      <c r="AB117" s="25">
        <f t="shared" si="116"/>
        <v>2.85</v>
      </c>
      <c r="AC117" s="25">
        <f t="shared" si="117"/>
        <v>5.45</v>
      </c>
      <c r="AD117" s="25">
        <f t="shared" si="118"/>
        <v>5.94</v>
      </c>
      <c r="AE117" s="25">
        <f t="shared" si="119"/>
        <v>5</v>
      </c>
      <c r="AF117" s="25">
        <f t="shared" si="120"/>
        <v>7</v>
      </c>
    </row>
    <row r="118" spans="1:32" ht="15.75" customHeight="1" x14ac:dyDescent="0.25">
      <c r="A118" s="33">
        <v>46064</v>
      </c>
      <c r="B118" s="118" t="s">
        <v>434</v>
      </c>
      <c r="C118" s="33" t="s">
        <v>30</v>
      </c>
      <c r="D118" s="26">
        <v>0.86</v>
      </c>
      <c r="E118" s="48">
        <f t="shared" si="99"/>
        <v>1</v>
      </c>
      <c r="F118" s="222">
        <v>14.5</v>
      </c>
      <c r="G118" s="48">
        <f t="shared" si="105"/>
        <v>1</v>
      </c>
      <c r="H118" s="23">
        <v>0.02</v>
      </c>
      <c r="I118" s="48">
        <f t="shared" si="108"/>
        <v>1</v>
      </c>
      <c r="J118" s="23">
        <v>2.85</v>
      </c>
      <c r="K118" s="48">
        <f t="shared" si="106"/>
        <v>1</v>
      </c>
      <c r="L118" s="26">
        <v>5.84</v>
      </c>
      <c r="M118" s="48">
        <f t="shared" si="122"/>
        <v>1</v>
      </c>
      <c r="N118" s="26">
        <v>5.25</v>
      </c>
      <c r="O118" s="48">
        <f t="shared" si="102"/>
        <v>1</v>
      </c>
      <c r="P118" s="225">
        <f t="shared" si="103"/>
        <v>1</v>
      </c>
      <c r="Q118" s="225">
        <f t="shared" si="104"/>
        <v>1</v>
      </c>
      <c r="T118" s="25" t="str">
        <f t="shared" ref="T118:T151" si="123">LEFT(C118,12)</f>
        <v>STAG</v>
      </c>
      <c r="U118" s="25">
        <f t="shared" si="109"/>
        <v>0.8</v>
      </c>
      <c r="V118" s="25">
        <f t="shared" si="110"/>
        <v>1.24</v>
      </c>
      <c r="W118" s="25">
        <f t="shared" si="111"/>
        <v>12.5</v>
      </c>
      <c r="X118" s="25">
        <f t="shared" si="112"/>
        <v>16.399999999999999</v>
      </c>
      <c r="Y118" s="25">
        <f t="shared" si="113"/>
        <v>0</v>
      </c>
      <c r="Z118" s="25">
        <f t="shared" si="114"/>
        <v>0.12</v>
      </c>
      <c r="AA118" s="25">
        <f t="shared" si="115"/>
        <v>2.7</v>
      </c>
      <c r="AB118" s="25">
        <f t="shared" si="116"/>
        <v>2.85</v>
      </c>
      <c r="AC118" s="25">
        <f t="shared" si="117"/>
        <v>5.45</v>
      </c>
      <c r="AD118" s="25">
        <f t="shared" si="118"/>
        <v>5.94</v>
      </c>
      <c r="AE118" s="25">
        <f t="shared" si="119"/>
        <v>5</v>
      </c>
      <c r="AF118" s="25">
        <f t="shared" si="120"/>
        <v>7</v>
      </c>
    </row>
    <row r="119" spans="1:32" ht="15.75" customHeight="1" x14ac:dyDescent="0.25">
      <c r="A119" s="33">
        <v>46064</v>
      </c>
      <c r="B119" s="118" t="s">
        <v>437</v>
      </c>
      <c r="C119" s="33" t="s">
        <v>30</v>
      </c>
      <c r="D119" s="26">
        <v>0.95</v>
      </c>
      <c r="E119" s="48">
        <f t="shared" si="99"/>
        <v>1</v>
      </c>
      <c r="F119" s="222">
        <v>13.45</v>
      </c>
      <c r="G119" s="48">
        <f t="shared" si="105"/>
        <v>1</v>
      </c>
      <c r="H119" s="23">
        <v>0.02</v>
      </c>
      <c r="I119" s="48">
        <f t="shared" si="108"/>
        <v>1</v>
      </c>
      <c r="J119" s="23">
        <v>2.8</v>
      </c>
      <c r="K119" s="48">
        <f t="shared" si="106"/>
        <v>1</v>
      </c>
      <c r="L119" s="26">
        <v>5.89</v>
      </c>
      <c r="M119" s="48">
        <f t="shared" si="122"/>
        <v>1</v>
      </c>
      <c r="N119" s="26">
        <v>5.4</v>
      </c>
      <c r="O119" s="48">
        <f t="shared" si="102"/>
        <v>1</v>
      </c>
      <c r="P119" s="225">
        <f t="shared" si="103"/>
        <v>1</v>
      </c>
      <c r="Q119" s="225">
        <f t="shared" si="104"/>
        <v>1</v>
      </c>
      <c r="T119" s="25" t="str">
        <f t="shared" si="123"/>
        <v>STAG</v>
      </c>
      <c r="U119" s="25">
        <f t="shared" si="109"/>
        <v>0.8</v>
      </c>
      <c r="V119" s="25">
        <f t="shared" si="110"/>
        <v>1.24</v>
      </c>
      <c r="W119" s="25">
        <f t="shared" si="111"/>
        <v>12.5</v>
      </c>
      <c r="X119" s="25">
        <f t="shared" si="112"/>
        <v>16.399999999999999</v>
      </c>
      <c r="Y119" s="25">
        <f t="shared" si="113"/>
        <v>0</v>
      </c>
      <c r="Z119" s="25">
        <f t="shared" si="114"/>
        <v>0.12</v>
      </c>
      <c r="AA119" s="25">
        <f t="shared" si="115"/>
        <v>2.7</v>
      </c>
      <c r="AB119" s="25">
        <f t="shared" si="116"/>
        <v>2.85</v>
      </c>
      <c r="AC119" s="25">
        <f t="shared" si="117"/>
        <v>5.45</v>
      </c>
      <c r="AD119" s="25">
        <f t="shared" si="118"/>
        <v>5.94</v>
      </c>
      <c r="AE119" s="25">
        <f t="shared" si="119"/>
        <v>5</v>
      </c>
      <c r="AF119" s="25">
        <f t="shared" si="120"/>
        <v>7</v>
      </c>
    </row>
    <row r="120" spans="1:32" ht="15.75" customHeight="1" x14ac:dyDescent="0.25">
      <c r="A120" s="33">
        <v>46065</v>
      </c>
      <c r="B120" s="118" t="s">
        <v>436</v>
      </c>
      <c r="C120" s="33" t="s">
        <v>30</v>
      </c>
      <c r="D120" s="26">
        <v>0.86</v>
      </c>
      <c r="E120" s="48">
        <f t="shared" si="99"/>
        <v>1</v>
      </c>
      <c r="F120" s="222">
        <v>15</v>
      </c>
      <c r="G120" s="48">
        <f t="shared" si="105"/>
        <v>1</v>
      </c>
      <c r="H120" s="23">
        <v>0.04</v>
      </c>
      <c r="I120" s="48">
        <f t="shared" si="108"/>
        <v>1</v>
      </c>
      <c r="J120" s="23">
        <v>2.75</v>
      </c>
      <c r="K120" s="48">
        <f t="shared" si="106"/>
        <v>1</v>
      </c>
      <c r="L120" s="26">
        <v>5.91</v>
      </c>
      <c r="M120" s="48">
        <f t="shared" si="122"/>
        <v>1</v>
      </c>
      <c r="N120" s="26">
        <v>5.8</v>
      </c>
      <c r="O120" s="48">
        <f t="shared" si="102"/>
        <v>1</v>
      </c>
      <c r="P120" s="225">
        <f t="shared" si="103"/>
        <v>1</v>
      </c>
      <c r="Q120" s="225">
        <f t="shared" si="104"/>
        <v>1</v>
      </c>
      <c r="T120" s="25" t="str">
        <f t="shared" si="123"/>
        <v>STAG</v>
      </c>
      <c r="U120" s="25">
        <f t="shared" si="109"/>
        <v>0.8</v>
      </c>
      <c r="V120" s="25">
        <f t="shared" si="110"/>
        <v>1.24</v>
      </c>
      <c r="W120" s="25">
        <f t="shared" si="111"/>
        <v>12.5</v>
      </c>
      <c r="X120" s="25">
        <f t="shared" si="112"/>
        <v>16.399999999999999</v>
      </c>
      <c r="Y120" s="25">
        <f t="shared" si="113"/>
        <v>0</v>
      </c>
      <c r="Z120" s="25">
        <f t="shared" si="114"/>
        <v>0.12</v>
      </c>
      <c r="AA120" s="25">
        <f t="shared" si="115"/>
        <v>2.7</v>
      </c>
      <c r="AB120" s="25">
        <f t="shared" si="116"/>
        <v>2.85</v>
      </c>
      <c r="AC120" s="25">
        <f t="shared" si="117"/>
        <v>5.45</v>
      </c>
      <c r="AD120" s="25">
        <f t="shared" si="118"/>
        <v>5.94</v>
      </c>
      <c r="AE120" s="25">
        <f t="shared" si="119"/>
        <v>5</v>
      </c>
      <c r="AF120" s="25">
        <f t="shared" si="120"/>
        <v>7</v>
      </c>
    </row>
    <row r="121" spans="1:32" ht="15.75" customHeight="1" x14ac:dyDescent="0.25">
      <c r="A121" s="33">
        <v>46065</v>
      </c>
      <c r="B121" s="118" t="s">
        <v>435</v>
      </c>
      <c r="C121" s="33" t="s">
        <v>30</v>
      </c>
      <c r="D121" s="26">
        <v>0.8</v>
      </c>
      <c r="E121" s="48">
        <f t="shared" si="99"/>
        <v>1</v>
      </c>
      <c r="F121" s="222">
        <v>15.1</v>
      </c>
      <c r="G121" s="48">
        <f t="shared" si="105"/>
        <v>1</v>
      </c>
      <c r="H121" s="23">
        <v>0.03</v>
      </c>
      <c r="I121" s="48">
        <f t="shared" si="108"/>
        <v>1</v>
      </c>
      <c r="J121" s="23">
        <v>2.75</v>
      </c>
      <c r="K121" s="48">
        <f t="shared" si="106"/>
        <v>1</v>
      </c>
      <c r="L121" s="26">
        <v>5.91</v>
      </c>
      <c r="M121" s="48">
        <f t="shared" si="122"/>
        <v>1</v>
      </c>
      <c r="N121" s="26">
        <v>5.03</v>
      </c>
      <c r="O121" s="48">
        <f t="shared" si="102"/>
        <v>1</v>
      </c>
      <c r="P121" s="225">
        <f t="shared" si="103"/>
        <v>1</v>
      </c>
      <c r="Q121" s="225">
        <f t="shared" si="104"/>
        <v>1</v>
      </c>
      <c r="T121" s="25" t="str">
        <f t="shared" si="123"/>
        <v>STAG</v>
      </c>
      <c r="U121" s="25">
        <f t="shared" si="109"/>
        <v>0.8</v>
      </c>
      <c r="V121" s="25">
        <f t="shared" si="110"/>
        <v>1.24</v>
      </c>
      <c r="W121" s="25">
        <f t="shared" si="111"/>
        <v>12.5</v>
      </c>
      <c r="X121" s="25">
        <f t="shared" si="112"/>
        <v>16.399999999999999</v>
      </c>
      <c r="Y121" s="25">
        <f t="shared" si="113"/>
        <v>0</v>
      </c>
      <c r="Z121" s="25">
        <f t="shared" si="114"/>
        <v>0.12</v>
      </c>
      <c r="AA121" s="25">
        <f t="shared" si="115"/>
        <v>2.7</v>
      </c>
      <c r="AB121" s="25">
        <f t="shared" si="116"/>
        <v>2.85</v>
      </c>
      <c r="AC121" s="25">
        <f t="shared" si="117"/>
        <v>5.45</v>
      </c>
      <c r="AD121" s="25">
        <f t="shared" si="118"/>
        <v>5.94</v>
      </c>
      <c r="AE121" s="25">
        <f t="shared" si="119"/>
        <v>5</v>
      </c>
      <c r="AF121" s="25">
        <f t="shared" si="120"/>
        <v>7</v>
      </c>
    </row>
    <row r="122" spans="1:32" ht="15.75" customHeight="1" x14ac:dyDescent="0.25">
      <c r="A122" s="33">
        <v>46065</v>
      </c>
      <c r="B122" s="118" t="s">
        <v>434</v>
      </c>
      <c r="C122" s="33" t="s">
        <v>30</v>
      </c>
      <c r="D122" s="26">
        <v>0.8</v>
      </c>
      <c r="E122" s="48">
        <f t="shared" si="99"/>
        <v>1</v>
      </c>
      <c r="F122" s="222">
        <v>14.65</v>
      </c>
      <c r="G122" s="48">
        <f t="shared" si="105"/>
        <v>1</v>
      </c>
      <c r="H122" s="23">
        <v>0.03</v>
      </c>
      <c r="I122" s="48">
        <f t="shared" si="108"/>
        <v>1</v>
      </c>
      <c r="J122" s="23">
        <v>2.84</v>
      </c>
      <c r="K122" s="48">
        <f t="shared" si="106"/>
        <v>1</v>
      </c>
      <c r="L122" s="26">
        <v>5.87</v>
      </c>
      <c r="M122" s="48">
        <f t="shared" si="122"/>
        <v>1</v>
      </c>
      <c r="N122" s="26">
        <v>5.03</v>
      </c>
      <c r="O122" s="48">
        <f t="shared" si="102"/>
        <v>1</v>
      </c>
      <c r="P122" s="225">
        <f t="shared" si="103"/>
        <v>1</v>
      </c>
      <c r="Q122" s="225">
        <f t="shared" si="104"/>
        <v>1</v>
      </c>
      <c r="T122" s="25" t="str">
        <f t="shared" si="123"/>
        <v>STAG</v>
      </c>
      <c r="U122" s="25">
        <f t="shared" si="109"/>
        <v>0.8</v>
      </c>
      <c r="V122" s="25">
        <f t="shared" si="110"/>
        <v>1.24</v>
      </c>
      <c r="W122" s="25">
        <f t="shared" si="111"/>
        <v>12.5</v>
      </c>
      <c r="X122" s="25">
        <f t="shared" si="112"/>
        <v>16.399999999999999</v>
      </c>
      <c r="Y122" s="25">
        <f t="shared" si="113"/>
        <v>0</v>
      </c>
      <c r="Z122" s="25">
        <f t="shared" si="114"/>
        <v>0.12</v>
      </c>
      <c r="AA122" s="25">
        <f t="shared" si="115"/>
        <v>2.7</v>
      </c>
      <c r="AB122" s="25">
        <f t="shared" si="116"/>
        <v>2.85</v>
      </c>
      <c r="AC122" s="25">
        <f t="shared" si="117"/>
        <v>5.45</v>
      </c>
      <c r="AD122" s="25">
        <f t="shared" si="118"/>
        <v>5.94</v>
      </c>
      <c r="AE122" s="25">
        <f t="shared" si="119"/>
        <v>5</v>
      </c>
      <c r="AF122" s="25">
        <f t="shared" si="120"/>
        <v>7</v>
      </c>
    </row>
    <row r="123" spans="1:32" ht="15.75" customHeight="1" x14ac:dyDescent="0.25">
      <c r="A123" s="33">
        <v>46065</v>
      </c>
      <c r="B123" s="271" t="s">
        <v>437</v>
      </c>
      <c r="C123" s="33" t="s">
        <v>30</v>
      </c>
      <c r="D123" s="26">
        <v>0.77</v>
      </c>
      <c r="E123" s="48">
        <f t="shared" si="99"/>
        <v>0</v>
      </c>
      <c r="F123" s="222">
        <v>14.9</v>
      </c>
      <c r="G123" s="48">
        <f t="shared" si="105"/>
        <v>1</v>
      </c>
      <c r="H123" s="23">
        <v>0.04</v>
      </c>
      <c r="I123" s="48">
        <f t="shared" si="108"/>
        <v>1</v>
      </c>
      <c r="J123" s="23">
        <v>2.78</v>
      </c>
      <c r="K123" s="48">
        <f t="shared" si="106"/>
        <v>1</v>
      </c>
      <c r="L123" s="26">
        <v>5.91</v>
      </c>
      <c r="M123" s="48">
        <f t="shared" si="122"/>
        <v>1</v>
      </c>
      <c r="N123" s="26">
        <v>4.8</v>
      </c>
      <c r="O123" s="48">
        <f t="shared" si="102"/>
        <v>0</v>
      </c>
      <c r="P123" s="225">
        <f t="shared" si="103"/>
        <v>0</v>
      </c>
      <c r="Q123" s="225">
        <f t="shared" si="104"/>
        <v>0</v>
      </c>
      <c r="T123" s="25" t="str">
        <f t="shared" si="123"/>
        <v>STAG</v>
      </c>
      <c r="U123" s="25">
        <f t="shared" si="109"/>
        <v>0.8</v>
      </c>
      <c r="V123" s="25">
        <f t="shared" si="110"/>
        <v>1.24</v>
      </c>
      <c r="W123" s="25">
        <f t="shared" si="111"/>
        <v>12.5</v>
      </c>
      <c r="X123" s="25">
        <f t="shared" si="112"/>
        <v>16.399999999999999</v>
      </c>
      <c r="Y123" s="25">
        <f t="shared" si="113"/>
        <v>0</v>
      </c>
      <c r="Z123" s="25">
        <f t="shared" si="114"/>
        <v>0.12</v>
      </c>
      <c r="AA123" s="25">
        <f t="shared" si="115"/>
        <v>2.7</v>
      </c>
      <c r="AB123" s="25">
        <f t="shared" si="116"/>
        <v>2.85</v>
      </c>
      <c r="AC123" s="25">
        <f t="shared" si="117"/>
        <v>5.45</v>
      </c>
      <c r="AD123" s="25">
        <f t="shared" si="118"/>
        <v>5.94</v>
      </c>
      <c r="AE123" s="25">
        <f t="shared" si="119"/>
        <v>5</v>
      </c>
      <c r="AF123" s="25">
        <f t="shared" si="120"/>
        <v>7</v>
      </c>
    </row>
    <row r="124" spans="1:32" ht="15.75" customHeight="1" x14ac:dyDescent="0.25">
      <c r="A124" s="33">
        <v>46066</v>
      </c>
      <c r="B124" s="271" t="s">
        <v>434</v>
      </c>
      <c r="C124" s="34" t="s">
        <v>31</v>
      </c>
      <c r="D124" s="26">
        <v>1.75</v>
      </c>
      <c r="E124" s="48">
        <f t="shared" si="99"/>
        <v>1</v>
      </c>
      <c r="F124" s="222">
        <v>15.05</v>
      </c>
      <c r="G124" s="48">
        <f t="shared" si="105"/>
        <v>1</v>
      </c>
      <c r="H124" s="23">
        <v>0.02</v>
      </c>
      <c r="I124" s="48">
        <f t="shared" si="108"/>
        <v>1</v>
      </c>
      <c r="J124" s="23">
        <v>2.78</v>
      </c>
      <c r="K124" s="48">
        <f t="shared" si="106"/>
        <v>1</v>
      </c>
      <c r="L124" s="26">
        <v>5.44</v>
      </c>
      <c r="M124" s="48">
        <f t="shared" si="122"/>
        <v>1</v>
      </c>
      <c r="N124" s="26">
        <v>6.1</v>
      </c>
      <c r="O124" s="48">
        <f t="shared" si="102"/>
        <v>1</v>
      </c>
      <c r="P124" s="225">
        <f t="shared" si="103"/>
        <v>1</v>
      </c>
      <c r="Q124" s="225">
        <f t="shared" si="104"/>
        <v>1</v>
      </c>
      <c r="T124" s="25" t="str">
        <f t="shared" si="123"/>
        <v>CARIB</v>
      </c>
      <c r="U124" s="25">
        <f t="shared" si="109"/>
        <v>1.65</v>
      </c>
      <c r="V124" s="25">
        <f t="shared" si="110"/>
        <v>2.14</v>
      </c>
      <c r="W124" s="25">
        <f t="shared" si="111"/>
        <v>12.5</v>
      </c>
      <c r="X124" s="25">
        <f t="shared" si="112"/>
        <v>16.399999999999999</v>
      </c>
      <c r="Y124" s="25">
        <f t="shared" si="113"/>
        <v>0</v>
      </c>
      <c r="Z124" s="25">
        <f t="shared" si="114"/>
        <v>0.12</v>
      </c>
      <c r="AA124" s="25">
        <f t="shared" si="115"/>
        <v>2.7</v>
      </c>
      <c r="AB124" s="25">
        <f t="shared" si="116"/>
        <v>2.85</v>
      </c>
      <c r="AC124" s="25">
        <f t="shared" si="117"/>
        <v>5</v>
      </c>
      <c r="AD124" s="25">
        <f t="shared" si="118"/>
        <v>5.44</v>
      </c>
      <c r="AE124" s="25">
        <f t="shared" si="119"/>
        <v>5</v>
      </c>
      <c r="AF124" s="25">
        <f t="shared" si="120"/>
        <v>7</v>
      </c>
    </row>
    <row r="125" spans="1:32" ht="15.75" customHeight="1" x14ac:dyDescent="0.25">
      <c r="A125" s="33">
        <v>46069</v>
      </c>
      <c r="B125" s="271" t="s">
        <v>437</v>
      </c>
      <c r="C125" s="34" t="s">
        <v>31</v>
      </c>
      <c r="D125" s="26">
        <v>1.69</v>
      </c>
      <c r="E125" s="48">
        <f t="shared" si="99"/>
        <v>1</v>
      </c>
      <c r="F125" s="222">
        <v>13.2</v>
      </c>
      <c r="G125" s="48">
        <f t="shared" si="105"/>
        <v>1</v>
      </c>
      <c r="H125" s="23">
        <v>0.03</v>
      </c>
      <c r="I125" s="48">
        <f t="shared" si="108"/>
        <v>1</v>
      </c>
      <c r="J125" s="23">
        <v>2.79</v>
      </c>
      <c r="K125" s="48">
        <f t="shared" si="106"/>
        <v>1</v>
      </c>
      <c r="L125" s="26">
        <v>5.34</v>
      </c>
      <c r="M125" s="48">
        <f t="shared" si="122"/>
        <v>1</v>
      </c>
      <c r="N125" s="26">
        <v>6.6</v>
      </c>
      <c r="O125" s="48">
        <f t="shared" si="102"/>
        <v>1</v>
      </c>
      <c r="P125" s="225">
        <f t="shared" si="103"/>
        <v>1</v>
      </c>
      <c r="Q125" s="225">
        <f t="shared" si="104"/>
        <v>1</v>
      </c>
      <c r="T125" s="25" t="str">
        <f t="shared" si="123"/>
        <v>CARIB</v>
      </c>
      <c r="U125" s="25">
        <f t="shared" si="109"/>
        <v>1.65</v>
      </c>
      <c r="V125" s="25">
        <f t="shared" si="110"/>
        <v>2.14</v>
      </c>
      <c r="W125" s="25">
        <f t="shared" si="111"/>
        <v>12.5</v>
      </c>
      <c r="X125" s="25">
        <f t="shared" si="112"/>
        <v>16.399999999999999</v>
      </c>
      <c r="Y125" s="25">
        <f t="shared" si="113"/>
        <v>0</v>
      </c>
      <c r="Z125" s="25">
        <f t="shared" si="114"/>
        <v>0.12</v>
      </c>
      <c r="AA125" s="25">
        <f t="shared" si="115"/>
        <v>2.7</v>
      </c>
      <c r="AB125" s="25">
        <f t="shared" si="116"/>
        <v>2.85</v>
      </c>
      <c r="AC125" s="25">
        <f t="shared" si="117"/>
        <v>5</v>
      </c>
      <c r="AD125" s="25">
        <f t="shared" si="118"/>
        <v>5.44</v>
      </c>
      <c r="AE125" s="25">
        <f t="shared" si="119"/>
        <v>5</v>
      </c>
      <c r="AF125" s="25">
        <f t="shared" si="120"/>
        <v>7</v>
      </c>
    </row>
    <row r="126" spans="1:32" ht="15.75" customHeight="1" x14ac:dyDescent="0.25">
      <c r="A126" s="33">
        <v>46069</v>
      </c>
      <c r="B126" s="271" t="s">
        <v>436</v>
      </c>
      <c r="C126" s="34" t="s">
        <v>31</v>
      </c>
      <c r="D126" s="26">
        <v>1.75</v>
      </c>
      <c r="E126" s="48">
        <f t="shared" si="99"/>
        <v>1</v>
      </c>
      <c r="F126" s="222">
        <v>13.95</v>
      </c>
      <c r="G126" s="48">
        <f t="shared" si="105"/>
        <v>1</v>
      </c>
      <c r="H126" s="265"/>
      <c r="I126" s="48">
        <f t="shared" si="108"/>
        <v>1</v>
      </c>
      <c r="J126" s="265"/>
      <c r="K126" s="48"/>
      <c r="L126" s="26">
        <v>5.4</v>
      </c>
      <c r="M126" s="48">
        <f t="shared" si="122"/>
        <v>1</v>
      </c>
      <c r="N126" s="26">
        <v>6.56</v>
      </c>
      <c r="O126" s="48">
        <f t="shared" si="102"/>
        <v>1</v>
      </c>
      <c r="P126" s="128">
        <v>1</v>
      </c>
      <c r="Q126" s="128">
        <v>1</v>
      </c>
      <c r="T126" s="25" t="str">
        <f t="shared" si="123"/>
        <v>CARIB</v>
      </c>
      <c r="U126" s="25">
        <f t="shared" si="109"/>
        <v>1.65</v>
      </c>
      <c r="V126" s="25">
        <f t="shared" si="110"/>
        <v>2.14</v>
      </c>
      <c r="W126" s="25">
        <f t="shared" si="111"/>
        <v>12.5</v>
      </c>
      <c r="X126" s="25">
        <f t="shared" si="112"/>
        <v>16.399999999999999</v>
      </c>
      <c r="Y126" s="25">
        <f t="shared" si="113"/>
        <v>0</v>
      </c>
      <c r="Z126" s="25">
        <f t="shared" si="114"/>
        <v>0.12</v>
      </c>
      <c r="AA126" s="25">
        <f t="shared" si="115"/>
        <v>2.7</v>
      </c>
      <c r="AB126" s="25">
        <f t="shared" si="116"/>
        <v>2.85</v>
      </c>
      <c r="AC126" s="25">
        <f t="shared" si="117"/>
        <v>5</v>
      </c>
      <c r="AD126" s="25">
        <f t="shared" si="118"/>
        <v>5.44</v>
      </c>
      <c r="AE126" s="25">
        <f t="shared" si="119"/>
        <v>5</v>
      </c>
      <c r="AF126" s="25">
        <f t="shared" si="120"/>
        <v>7</v>
      </c>
    </row>
    <row r="127" spans="1:32" ht="15.75" customHeight="1" x14ac:dyDescent="0.25">
      <c r="A127" s="33">
        <v>46069</v>
      </c>
      <c r="B127" s="271" t="s">
        <v>434</v>
      </c>
      <c r="C127" s="34" t="s">
        <v>31</v>
      </c>
      <c r="D127" s="26">
        <v>1.6</v>
      </c>
      <c r="E127" s="48">
        <f t="shared" si="99"/>
        <v>0</v>
      </c>
      <c r="F127" s="222">
        <v>13.8</v>
      </c>
      <c r="G127" s="48">
        <f t="shared" si="105"/>
        <v>1</v>
      </c>
      <c r="H127" s="265"/>
      <c r="I127" s="48">
        <f t="shared" si="108"/>
        <v>1</v>
      </c>
      <c r="J127" s="265"/>
      <c r="K127" s="48"/>
      <c r="L127" s="26">
        <v>5.42</v>
      </c>
      <c r="M127" s="48">
        <f t="shared" si="122"/>
        <v>1</v>
      </c>
      <c r="N127" s="26">
        <v>5.7</v>
      </c>
      <c r="O127" s="48">
        <f t="shared" si="102"/>
        <v>1</v>
      </c>
      <c r="P127" s="225">
        <f t="shared" si="103"/>
        <v>0</v>
      </c>
      <c r="Q127" s="225">
        <f t="shared" si="104"/>
        <v>0</v>
      </c>
      <c r="T127" s="25" t="str">
        <f t="shared" si="123"/>
        <v>CARIB</v>
      </c>
      <c r="U127" s="25">
        <f t="shared" si="109"/>
        <v>1.65</v>
      </c>
      <c r="V127" s="25">
        <f t="shared" si="110"/>
        <v>2.14</v>
      </c>
      <c r="W127" s="25">
        <f t="shared" si="111"/>
        <v>12.5</v>
      </c>
      <c r="X127" s="25">
        <f t="shared" si="112"/>
        <v>16.399999999999999</v>
      </c>
      <c r="Y127" s="25">
        <f t="shared" si="113"/>
        <v>0</v>
      </c>
      <c r="Z127" s="25">
        <f t="shared" si="114"/>
        <v>0.12</v>
      </c>
      <c r="AA127" s="25">
        <f t="shared" si="115"/>
        <v>2.7</v>
      </c>
      <c r="AB127" s="25">
        <f t="shared" si="116"/>
        <v>2.85</v>
      </c>
      <c r="AC127" s="25">
        <f t="shared" si="117"/>
        <v>5</v>
      </c>
      <c r="AD127" s="25">
        <f t="shared" si="118"/>
        <v>5.44</v>
      </c>
      <c r="AE127" s="25">
        <f t="shared" si="119"/>
        <v>5</v>
      </c>
      <c r="AF127" s="25">
        <f t="shared" si="120"/>
        <v>7</v>
      </c>
    </row>
    <row r="128" spans="1:32" ht="15.75" customHeight="1" x14ac:dyDescent="0.25">
      <c r="A128" s="33">
        <v>46070</v>
      </c>
      <c r="B128" s="271" t="s">
        <v>437</v>
      </c>
      <c r="C128" s="34" t="s">
        <v>31</v>
      </c>
      <c r="D128" s="26">
        <v>1.63</v>
      </c>
      <c r="E128" s="48">
        <f t="shared" si="99"/>
        <v>0</v>
      </c>
      <c r="F128" s="222">
        <v>13.65</v>
      </c>
      <c r="G128" s="48">
        <f t="shared" si="105"/>
        <v>1</v>
      </c>
      <c r="H128" s="23">
        <v>0.01</v>
      </c>
      <c r="I128" s="48">
        <f t="shared" si="108"/>
        <v>1</v>
      </c>
      <c r="J128" s="23">
        <v>2.7</v>
      </c>
      <c r="K128" s="48">
        <f t="shared" si="106"/>
        <v>1</v>
      </c>
      <c r="L128" s="26">
        <v>5.32</v>
      </c>
      <c r="M128" s="48">
        <f t="shared" si="122"/>
        <v>1</v>
      </c>
      <c r="N128" s="26">
        <v>5.67</v>
      </c>
      <c r="O128" s="48">
        <f t="shared" si="102"/>
        <v>1</v>
      </c>
      <c r="P128" s="225">
        <f t="shared" si="103"/>
        <v>0</v>
      </c>
      <c r="Q128" s="225">
        <f t="shared" si="104"/>
        <v>0</v>
      </c>
      <c r="T128" s="25" t="str">
        <f t="shared" si="123"/>
        <v>CARIB</v>
      </c>
      <c r="U128" s="25">
        <f t="shared" si="109"/>
        <v>1.65</v>
      </c>
      <c r="V128" s="25">
        <f t="shared" si="110"/>
        <v>2.14</v>
      </c>
      <c r="W128" s="25">
        <f t="shared" si="111"/>
        <v>12.5</v>
      </c>
      <c r="X128" s="25">
        <f t="shared" si="112"/>
        <v>16.399999999999999</v>
      </c>
      <c r="Y128" s="25">
        <f t="shared" si="113"/>
        <v>0</v>
      </c>
      <c r="Z128" s="25">
        <f t="shared" si="114"/>
        <v>0.12</v>
      </c>
      <c r="AA128" s="25">
        <f t="shared" si="115"/>
        <v>2.7</v>
      </c>
      <c r="AB128" s="25">
        <f t="shared" si="116"/>
        <v>2.85</v>
      </c>
      <c r="AC128" s="25">
        <f t="shared" si="117"/>
        <v>5</v>
      </c>
      <c r="AD128" s="25">
        <f t="shared" si="118"/>
        <v>5.44</v>
      </c>
      <c r="AE128" s="25">
        <f t="shared" si="119"/>
        <v>5</v>
      </c>
      <c r="AF128" s="25">
        <f t="shared" si="120"/>
        <v>7</v>
      </c>
    </row>
    <row r="129" spans="1:32" ht="15.75" customHeight="1" x14ac:dyDescent="0.25">
      <c r="A129" s="33">
        <v>46070</v>
      </c>
      <c r="B129" s="271" t="s">
        <v>436</v>
      </c>
      <c r="C129" s="34" t="s">
        <v>31</v>
      </c>
      <c r="D129" s="26">
        <v>1.6</v>
      </c>
      <c r="E129" s="48">
        <f t="shared" si="99"/>
        <v>0</v>
      </c>
      <c r="F129" s="222">
        <v>14.4</v>
      </c>
      <c r="G129" s="48">
        <f t="shared" si="105"/>
        <v>1</v>
      </c>
      <c r="H129" s="23">
        <v>0.01</v>
      </c>
      <c r="I129" s="48">
        <f t="shared" si="108"/>
        <v>1</v>
      </c>
      <c r="J129" s="23">
        <v>2.7</v>
      </c>
      <c r="K129" s="48">
        <f t="shared" si="106"/>
        <v>1</v>
      </c>
      <c r="L129" s="26">
        <v>5.4</v>
      </c>
      <c r="M129" s="48">
        <f t="shared" si="122"/>
        <v>1</v>
      </c>
      <c r="N129" s="26">
        <v>5.63</v>
      </c>
      <c r="O129" s="48">
        <f t="shared" si="102"/>
        <v>1</v>
      </c>
      <c r="P129" s="225">
        <f t="shared" si="103"/>
        <v>0</v>
      </c>
      <c r="Q129" s="225">
        <f t="shared" si="104"/>
        <v>0</v>
      </c>
      <c r="T129" s="25" t="str">
        <f t="shared" si="123"/>
        <v>CARIB</v>
      </c>
      <c r="U129" s="25">
        <f t="shared" si="109"/>
        <v>1.65</v>
      </c>
      <c r="V129" s="25">
        <f t="shared" si="110"/>
        <v>2.14</v>
      </c>
      <c r="W129" s="25">
        <f t="shared" si="111"/>
        <v>12.5</v>
      </c>
      <c r="X129" s="25">
        <f t="shared" si="112"/>
        <v>16.399999999999999</v>
      </c>
      <c r="Y129" s="25">
        <f t="shared" si="113"/>
        <v>0</v>
      </c>
      <c r="Z129" s="25">
        <f t="shared" si="114"/>
        <v>0.12</v>
      </c>
      <c r="AA129" s="25">
        <f t="shared" si="115"/>
        <v>2.7</v>
      </c>
      <c r="AB129" s="25">
        <f t="shared" si="116"/>
        <v>2.85</v>
      </c>
      <c r="AC129" s="25">
        <f t="shared" si="117"/>
        <v>5</v>
      </c>
      <c r="AD129" s="25">
        <f t="shared" si="118"/>
        <v>5.44</v>
      </c>
      <c r="AE129" s="25">
        <f t="shared" si="119"/>
        <v>5</v>
      </c>
      <c r="AF129" s="25">
        <f t="shared" si="120"/>
        <v>7</v>
      </c>
    </row>
    <row r="130" spans="1:32" ht="15.75" customHeight="1" x14ac:dyDescent="0.25">
      <c r="A130" s="33">
        <v>46070</v>
      </c>
      <c r="B130" s="271" t="s">
        <v>434</v>
      </c>
      <c r="C130" s="34" t="s">
        <v>31</v>
      </c>
      <c r="D130" s="26">
        <v>1.67</v>
      </c>
      <c r="E130" s="48">
        <f t="shared" si="99"/>
        <v>1</v>
      </c>
      <c r="F130" s="222">
        <v>14.1</v>
      </c>
      <c r="G130" s="48">
        <f t="shared" si="105"/>
        <v>1</v>
      </c>
      <c r="H130" s="23">
        <v>0.05</v>
      </c>
      <c r="I130" s="48">
        <f t="shared" si="108"/>
        <v>1</v>
      </c>
      <c r="J130" s="23">
        <v>2.75</v>
      </c>
      <c r="K130" s="48">
        <f t="shared" si="106"/>
        <v>1</v>
      </c>
      <c r="L130" s="26">
        <v>5.26</v>
      </c>
      <c r="M130" s="48">
        <f t="shared" si="122"/>
        <v>1</v>
      </c>
      <c r="N130" s="26">
        <v>5.93</v>
      </c>
      <c r="O130" s="48">
        <f t="shared" si="102"/>
        <v>1</v>
      </c>
      <c r="P130" s="225">
        <f t="shared" si="103"/>
        <v>1</v>
      </c>
      <c r="Q130" s="225">
        <f t="shared" si="104"/>
        <v>1</v>
      </c>
      <c r="T130" s="25" t="str">
        <f t="shared" si="123"/>
        <v>CARIB</v>
      </c>
      <c r="U130" s="25">
        <f t="shared" si="109"/>
        <v>1.65</v>
      </c>
      <c r="V130" s="25">
        <f t="shared" si="110"/>
        <v>2.14</v>
      </c>
      <c r="W130" s="25">
        <f t="shared" si="111"/>
        <v>12.5</v>
      </c>
      <c r="X130" s="25">
        <f t="shared" si="112"/>
        <v>16.399999999999999</v>
      </c>
      <c r="Y130" s="25">
        <f t="shared" si="113"/>
        <v>0</v>
      </c>
      <c r="Z130" s="25">
        <f t="shared" si="114"/>
        <v>0.12</v>
      </c>
      <c r="AA130" s="25">
        <f t="shared" si="115"/>
        <v>2.7</v>
      </c>
      <c r="AB130" s="25">
        <f t="shared" si="116"/>
        <v>2.85</v>
      </c>
      <c r="AC130" s="25">
        <f t="shared" si="117"/>
        <v>5</v>
      </c>
      <c r="AD130" s="25">
        <f t="shared" si="118"/>
        <v>5.44</v>
      </c>
      <c r="AE130" s="25">
        <f t="shared" si="119"/>
        <v>5</v>
      </c>
      <c r="AF130" s="25">
        <f t="shared" si="120"/>
        <v>7</v>
      </c>
    </row>
    <row r="131" spans="1:32" ht="15.75" customHeight="1" x14ac:dyDescent="0.25">
      <c r="A131" s="33">
        <v>46070</v>
      </c>
      <c r="B131" s="271" t="s">
        <v>436</v>
      </c>
      <c r="C131" s="34" t="s">
        <v>31</v>
      </c>
      <c r="D131" s="26">
        <v>1.62</v>
      </c>
      <c r="E131" s="48">
        <f t="shared" si="99"/>
        <v>0</v>
      </c>
      <c r="F131" s="222">
        <v>15.15</v>
      </c>
      <c r="G131" s="48">
        <f t="shared" si="105"/>
        <v>1</v>
      </c>
      <c r="H131" s="23">
        <v>0.02</v>
      </c>
      <c r="I131" s="48">
        <f t="shared" si="108"/>
        <v>1</v>
      </c>
      <c r="J131" s="23">
        <v>2.82</v>
      </c>
      <c r="K131" s="48">
        <f t="shared" si="106"/>
        <v>1</v>
      </c>
      <c r="L131" s="26">
        <v>5.4</v>
      </c>
      <c r="M131" s="48">
        <f t="shared" si="122"/>
        <v>1</v>
      </c>
      <c r="N131" s="26">
        <v>6.08</v>
      </c>
      <c r="O131" s="48">
        <f t="shared" si="102"/>
        <v>1</v>
      </c>
      <c r="P131" s="225">
        <f t="shared" si="103"/>
        <v>0</v>
      </c>
      <c r="Q131" s="225">
        <f t="shared" si="104"/>
        <v>0</v>
      </c>
      <c r="T131" s="25" t="str">
        <f t="shared" si="123"/>
        <v>CARIB</v>
      </c>
      <c r="U131" s="25">
        <f t="shared" si="109"/>
        <v>1.65</v>
      </c>
      <c r="V131" s="25">
        <f t="shared" si="110"/>
        <v>2.14</v>
      </c>
      <c r="W131" s="25">
        <f t="shared" si="111"/>
        <v>12.5</v>
      </c>
      <c r="X131" s="25">
        <f t="shared" si="112"/>
        <v>16.399999999999999</v>
      </c>
      <c r="Y131" s="25">
        <f t="shared" si="113"/>
        <v>0</v>
      </c>
      <c r="Z131" s="25">
        <f t="shared" si="114"/>
        <v>0.12</v>
      </c>
      <c r="AA131" s="25">
        <f t="shared" si="115"/>
        <v>2.7</v>
      </c>
      <c r="AB131" s="25">
        <f t="shared" si="116"/>
        <v>2.85</v>
      </c>
      <c r="AC131" s="25">
        <f t="shared" si="117"/>
        <v>5</v>
      </c>
      <c r="AD131" s="25">
        <f t="shared" si="118"/>
        <v>5.44</v>
      </c>
      <c r="AE131" s="25">
        <f t="shared" si="119"/>
        <v>5</v>
      </c>
      <c r="AF131" s="25">
        <f t="shared" si="120"/>
        <v>7</v>
      </c>
    </row>
    <row r="132" spans="1:32" ht="15.75" customHeight="1" x14ac:dyDescent="0.25">
      <c r="A132" s="33">
        <v>46072</v>
      </c>
      <c r="B132" s="271" t="s">
        <v>434</v>
      </c>
      <c r="C132" s="37" t="s">
        <v>33</v>
      </c>
      <c r="D132" s="26">
        <v>3.72</v>
      </c>
      <c r="E132" s="48">
        <f t="shared" si="99"/>
        <v>1</v>
      </c>
      <c r="F132" s="222">
        <v>56.75</v>
      </c>
      <c r="G132" s="48">
        <f t="shared" si="105"/>
        <v>1</v>
      </c>
      <c r="H132" s="23">
        <v>0.02</v>
      </c>
      <c r="I132" s="48">
        <f t="shared" si="108"/>
        <v>1</v>
      </c>
      <c r="J132" s="23">
        <v>2.78</v>
      </c>
      <c r="K132" s="48">
        <f t="shared" si="106"/>
        <v>1</v>
      </c>
      <c r="L132" s="26">
        <v>7.68</v>
      </c>
      <c r="M132" s="48">
        <f t="shared" si="122"/>
        <v>1</v>
      </c>
      <c r="N132" s="26">
        <v>174</v>
      </c>
      <c r="O132" s="48">
        <f t="shared" si="102"/>
        <v>1</v>
      </c>
      <c r="P132" s="225">
        <f t="shared" si="103"/>
        <v>1</v>
      </c>
      <c r="Q132" s="225">
        <f t="shared" si="104"/>
        <v>1</v>
      </c>
      <c r="T132" s="25" t="str">
        <f t="shared" si="123"/>
        <v>GUINNESS</v>
      </c>
      <c r="U132" s="25">
        <f t="shared" si="109"/>
        <v>3.1</v>
      </c>
      <c r="V132" s="25">
        <f t="shared" si="110"/>
        <v>4.1399999999999997</v>
      </c>
      <c r="W132" s="25">
        <f t="shared" si="111"/>
        <v>48</v>
      </c>
      <c r="X132" s="25">
        <f t="shared" si="112"/>
        <v>62</v>
      </c>
      <c r="Y132" s="25">
        <f t="shared" si="113"/>
        <v>0</v>
      </c>
      <c r="Z132" s="25">
        <f t="shared" si="114"/>
        <v>0.12</v>
      </c>
      <c r="AA132" s="25">
        <f t="shared" si="115"/>
        <v>2.7</v>
      </c>
      <c r="AB132" s="25">
        <f t="shared" si="116"/>
        <v>2.9</v>
      </c>
      <c r="AC132" s="25">
        <f t="shared" si="117"/>
        <v>7.3</v>
      </c>
      <c r="AD132" s="25">
        <f t="shared" si="118"/>
        <v>7.74</v>
      </c>
      <c r="AE132" s="25">
        <f t="shared" si="119"/>
        <v>155</v>
      </c>
      <c r="AF132" s="25">
        <f t="shared" si="120"/>
        <v>195</v>
      </c>
    </row>
    <row r="133" spans="1:32" ht="15.75" customHeight="1" x14ac:dyDescent="0.25">
      <c r="A133" s="33">
        <v>46072</v>
      </c>
      <c r="B133" s="271" t="s">
        <v>437</v>
      </c>
      <c r="C133" s="37" t="s">
        <v>33</v>
      </c>
      <c r="D133" s="26">
        <v>3.71</v>
      </c>
      <c r="E133" s="48">
        <f t="shared" si="99"/>
        <v>1</v>
      </c>
      <c r="F133" s="222">
        <v>55.55</v>
      </c>
      <c r="G133" s="48">
        <f t="shared" si="105"/>
        <v>1</v>
      </c>
      <c r="H133" s="23">
        <v>0.05</v>
      </c>
      <c r="I133" s="48">
        <f t="shared" si="108"/>
        <v>1</v>
      </c>
      <c r="J133" s="23">
        <v>2.78</v>
      </c>
      <c r="K133" s="48">
        <f t="shared" si="106"/>
        <v>1</v>
      </c>
      <c r="L133" s="26">
        <v>7.6</v>
      </c>
      <c r="M133" s="48">
        <f t="shared" si="122"/>
        <v>1</v>
      </c>
      <c r="N133" s="26">
        <v>174.8</v>
      </c>
      <c r="O133" s="48">
        <f t="shared" si="102"/>
        <v>1</v>
      </c>
      <c r="P133" s="225">
        <f t="shared" si="103"/>
        <v>1</v>
      </c>
      <c r="Q133" s="225">
        <f t="shared" si="104"/>
        <v>1</v>
      </c>
      <c r="T133" s="25" t="str">
        <f t="shared" si="123"/>
        <v>GUINNESS</v>
      </c>
      <c r="U133" s="25">
        <f t="shared" si="109"/>
        <v>3.1</v>
      </c>
      <c r="V133" s="25">
        <f t="shared" si="110"/>
        <v>4.1399999999999997</v>
      </c>
      <c r="W133" s="25">
        <f t="shared" si="111"/>
        <v>48</v>
      </c>
      <c r="X133" s="25">
        <f t="shared" si="112"/>
        <v>62</v>
      </c>
      <c r="Y133" s="25">
        <f t="shared" si="113"/>
        <v>0</v>
      </c>
      <c r="Z133" s="25">
        <f t="shared" si="114"/>
        <v>0.12</v>
      </c>
      <c r="AA133" s="25">
        <f t="shared" si="115"/>
        <v>2.7</v>
      </c>
      <c r="AB133" s="25">
        <f t="shared" si="116"/>
        <v>2.9</v>
      </c>
      <c r="AC133" s="25">
        <f t="shared" si="117"/>
        <v>7.3</v>
      </c>
      <c r="AD133" s="25">
        <f t="shared" si="118"/>
        <v>7.74</v>
      </c>
      <c r="AE133" s="25">
        <f t="shared" si="119"/>
        <v>155</v>
      </c>
      <c r="AF133" s="25">
        <f t="shared" si="120"/>
        <v>195</v>
      </c>
    </row>
    <row r="134" spans="1:32" ht="15.75" customHeight="1" x14ac:dyDescent="0.25">
      <c r="A134" s="33">
        <v>46072</v>
      </c>
      <c r="B134" s="271" t="s">
        <v>436</v>
      </c>
      <c r="C134" s="37" t="s">
        <v>31</v>
      </c>
      <c r="D134" s="26">
        <v>1.61</v>
      </c>
      <c r="E134" s="48">
        <f t="shared" si="99"/>
        <v>0</v>
      </c>
      <c r="F134" s="222">
        <v>12.9</v>
      </c>
      <c r="G134" s="48">
        <f t="shared" si="105"/>
        <v>1</v>
      </c>
      <c r="H134" s="265"/>
      <c r="I134" s="48">
        <f t="shared" si="108"/>
        <v>1</v>
      </c>
      <c r="J134" s="265"/>
      <c r="K134" s="48">
        <v>1</v>
      </c>
      <c r="L134" s="26">
        <v>5.45</v>
      </c>
      <c r="M134" s="48">
        <f t="shared" si="122"/>
        <v>0</v>
      </c>
      <c r="N134" s="26">
        <v>5.83</v>
      </c>
      <c r="O134" s="48">
        <f t="shared" si="102"/>
        <v>1</v>
      </c>
      <c r="P134" s="225">
        <f t="shared" si="103"/>
        <v>0</v>
      </c>
      <c r="Q134" s="225">
        <f t="shared" si="104"/>
        <v>0</v>
      </c>
      <c r="T134" s="25" t="str">
        <f t="shared" si="123"/>
        <v>CARIB</v>
      </c>
      <c r="U134" s="25">
        <f t="shared" si="109"/>
        <v>1.65</v>
      </c>
      <c r="V134" s="25">
        <f t="shared" si="110"/>
        <v>2.14</v>
      </c>
      <c r="W134" s="25">
        <f t="shared" si="111"/>
        <v>12.5</v>
      </c>
      <c r="X134" s="25">
        <f t="shared" si="112"/>
        <v>16.399999999999999</v>
      </c>
      <c r="Y134" s="25">
        <f t="shared" si="113"/>
        <v>0</v>
      </c>
      <c r="Z134" s="25">
        <f t="shared" si="114"/>
        <v>0.12</v>
      </c>
      <c r="AA134" s="25">
        <f t="shared" si="115"/>
        <v>2.7</v>
      </c>
      <c r="AB134" s="25">
        <f t="shared" si="116"/>
        <v>2.85</v>
      </c>
      <c r="AC134" s="25">
        <f t="shared" si="117"/>
        <v>5</v>
      </c>
      <c r="AD134" s="25">
        <f t="shared" si="118"/>
        <v>5.44</v>
      </c>
      <c r="AE134" s="25">
        <f t="shared" si="119"/>
        <v>5</v>
      </c>
      <c r="AF134" s="25">
        <f t="shared" si="120"/>
        <v>7</v>
      </c>
    </row>
    <row r="135" spans="1:32" ht="15.75" customHeight="1" x14ac:dyDescent="0.25">
      <c r="A135" s="33">
        <v>46073</v>
      </c>
      <c r="B135" s="271" t="s">
        <v>435</v>
      </c>
      <c r="C135" s="37" t="s">
        <v>31</v>
      </c>
      <c r="D135" s="26">
        <v>1.63</v>
      </c>
      <c r="E135" s="48">
        <f t="shared" si="99"/>
        <v>0</v>
      </c>
      <c r="F135" s="222">
        <v>13</v>
      </c>
      <c r="G135" s="48">
        <f t="shared" si="105"/>
        <v>1</v>
      </c>
      <c r="H135" s="23">
        <v>0.03</v>
      </c>
      <c r="I135" s="48">
        <f t="shared" si="108"/>
        <v>1</v>
      </c>
      <c r="J135" s="23">
        <v>2.75</v>
      </c>
      <c r="K135" s="48">
        <f t="shared" si="106"/>
        <v>1</v>
      </c>
      <c r="L135" s="26">
        <v>5.4</v>
      </c>
      <c r="M135" s="48">
        <f t="shared" si="122"/>
        <v>1</v>
      </c>
      <c r="N135" s="26">
        <v>5.7</v>
      </c>
      <c r="O135" s="48">
        <f t="shared" si="102"/>
        <v>1</v>
      </c>
      <c r="P135" s="225">
        <f t="shared" si="103"/>
        <v>0</v>
      </c>
      <c r="Q135" s="225">
        <f t="shared" si="104"/>
        <v>0</v>
      </c>
      <c r="T135" s="25" t="str">
        <f t="shared" si="123"/>
        <v>CARIB</v>
      </c>
      <c r="U135" s="25">
        <f t="shared" si="109"/>
        <v>1.65</v>
      </c>
      <c r="V135" s="25">
        <f t="shared" si="110"/>
        <v>2.14</v>
      </c>
      <c r="W135" s="25">
        <f t="shared" si="111"/>
        <v>12.5</v>
      </c>
      <c r="X135" s="25">
        <f t="shared" si="112"/>
        <v>16.399999999999999</v>
      </c>
      <c r="Y135" s="25">
        <f t="shared" si="113"/>
        <v>0</v>
      </c>
      <c r="Z135" s="25">
        <f t="shared" si="114"/>
        <v>0.12</v>
      </c>
      <c r="AA135" s="25">
        <f t="shared" si="115"/>
        <v>2.7</v>
      </c>
      <c r="AB135" s="25">
        <f t="shared" si="116"/>
        <v>2.85</v>
      </c>
      <c r="AC135" s="25">
        <f t="shared" si="117"/>
        <v>5</v>
      </c>
      <c r="AD135" s="25">
        <f t="shared" si="118"/>
        <v>5.44</v>
      </c>
      <c r="AE135" s="25">
        <f t="shared" si="119"/>
        <v>5</v>
      </c>
      <c r="AF135" s="25">
        <f t="shared" si="120"/>
        <v>7</v>
      </c>
    </row>
    <row r="136" spans="1:32" ht="15.75" customHeight="1" x14ac:dyDescent="0.25">
      <c r="A136" s="33">
        <v>46073</v>
      </c>
      <c r="B136" s="271" t="s">
        <v>436</v>
      </c>
      <c r="C136" s="37" t="s">
        <v>31</v>
      </c>
      <c r="D136" s="26">
        <v>1.6</v>
      </c>
      <c r="E136" s="48">
        <f t="shared" si="99"/>
        <v>0</v>
      </c>
      <c r="F136" s="222">
        <v>12.6</v>
      </c>
      <c r="G136" s="48">
        <f t="shared" si="105"/>
        <v>1</v>
      </c>
      <c r="H136" s="265"/>
      <c r="I136" s="48">
        <f t="shared" si="108"/>
        <v>1</v>
      </c>
      <c r="J136" s="265"/>
      <c r="K136" s="48">
        <v>1</v>
      </c>
      <c r="L136" s="26">
        <v>5.38</v>
      </c>
      <c r="M136" s="48">
        <f t="shared" si="122"/>
        <v>1</v>
      </c>
      <c r="N136" s="26">
        <v>5.65</v>
      </c>
      <c r="O136" s="48">
        <f t="shared" si="102"/>
        <v>1</v>
      </c>
      <c r="P136" s="225">
        <f t="shared" si="103"/>
        <v>0</v>
      </c>
      <c r="Q136" s="225">
        <f t="shared" si="104"/>
        <v>0</v>
      </c>
      <c r="T136" s="25" t="str">
        <f t="shared" si="123"/>
        <v>CARIB</v>
      </c>
      <c r="U136" s="25">
        <f t="shared" si="109"/>
        <v>1.65</v>
      </c>
      <c r="V136" s="25">
        <f t="shared" si="110"/>
        <v>2.14</v>
      </c>
      <c r="W136" s="25">
        <f t="shared" si="111"/>
        <v>12.5</v>
      </c>
      <c r="X136" s="25">
        <f t="shared" si="112"/>
        <v>16.399999999999999</v>
      </c>
      <c r="Y136" s="25">
        <f t="shared" si="113"/>
        <v>0</v>
      </c>
      <c r="Z136" s="25">
        <f t="shared" si="114"/>
        <v>0.12</v>
      </c>
      <c r="AA136" s="25">
        <f t="shared" si="115"/>
        <v>2.7</v>
      </c>
      <c r="AB136" s="25">
        <f t="shared" si="116"/>
        <v>2.85</v>
      </c>
      <c r="AC136" s="25">
        <f t="shared" si="117"/>
        <v>5</v>
      </c>
      <c r="AD136" s="25">
        <f t="shared" si="118"/>
        <v>5.44</v>
      </c>
      <c r="AE136" s="25">
        <f t="shared" si="119"/>
        <v>5</v>
      </c>
      <c r="AF136" s="25">
        <f t="shared" si="120"/>
        <v>7</v>
      </c>
    </row>
    <row r="137" spans="1:32" ht="15.75" customHeight="1" x14ac:dyDescent="0.25">
      <c r="A137" s="33">
        <v>46076</v>
      </c>
      <c r="B137" s="271" t="s">
        <v>435</v>
      </c>
      <c r="C137" s="37" t="s">
        <v>31</v>
      </c>
      <c r="D137" s="26">
        <v>1.62</v>
      </c>
      <c r="E137" s="48">
        <f t="shared" si="99"/>
        <v>0</v>
      </c>
      <c r="F137" s="222">
        <v>12.4</v>
      </c>
      <c r="G137" s="48">
        <f t="shared" si="105"/>
        <v>0</v>
      </c>
      <c r="H137" s="23">
        <v>7.0000000000000007E-2</v>
      </c>
      <c r="I137" s="48">
        <f t="shared" si="108"/>
        <v>1</v>
      </c>
      <c r="J137" s="23">
        <v>2.79</v>
      </c>
      <c r="K137" s="48">
        <f t="shared" si="106"/>
        <v>1</v>
      </c>
      <c r="L137" s="26">
        <v>5.36</v>
      </c>
      <c r="M137" s="48">
        <f t="shared" si="122"/>
        <v>1</v>
      </c>
      <c r="N137" s="26">
        <v>5.58</v>
      </c>
      <c r="O137" s="48">
        <f t="shared" si="102"/>
        <v>1</v>
      </c>
      <c r="P137" s="225">
        <f t="shared" si="103"/>
        <v>0</v>
      </c>
      <c r="Q137" s="225">
        <f t="shared" si="104"/>
        <v>0</v>
      </c>
      <c r="T137" s="25" t="str">
        <f t="shared" si="123"/>
        <v>CARIB</v>
      </c>
      <c r="U137" s="25">
        <f t="shared" si="109"/>
        <v>1.65</v>
      </c>
      <c r="V137" s="25">
        <f t="shared" si="110"/>
        <v>2.14</v>
      </c>
      <c r="W137" s="25">
        <f t="shared" si="111"/>
        <v>12.5</v>
      </c>
      <c r="X137" s="25">
        <f t="shared" si="112"/>
        <v>16.399999999999999</v>
      </c>
      <c r="Y137" s="25">
        <f t="shared" si="113"/>
        <v>0</v>
      </c>
      <c r="Z137" s="25">
        <f t="shared" si="114"/>
        <v>0.12</v>
      </c>
      <c r="AA137" s="25">
        <f t="shared" si="115"/>
        <v>2.7</v>
      </c>
      <c r="AB137" s="25">
        <f t="shared" si="116"/>
        <v>2.85</v>
      </c>
      <c r="AC137" s="25">
        <f t="shared" si="117"/>
        <v>5</v>
      </c>
      <c r="AD137" s="25">
        <f t="shared" si="118"/>
        <v>5.44</v>
      </c>
      <c r="AE137" s="25">
        <f t="shared" si="119"/>
        <v>5</v>
      </c>
      <c r="AF137" s="25">
        <f t="shared" si="120"/>
        <v>7</v>
      </c>
    </row>
    <row r="138" spans="1:32" ht="15.75" customHeight="1" x14ac:dyDescent="0.25">
      <c r="A138" s="33">
        <v>46076</v>
      </c>
      <c r="B138" s="271" t="s">
        <v>436</v>
      </c>
      <c r="C138" s="37" t="s">
        <v>31</v>
      </c>
      <c r="D138" s="26">
        <v>1.7</v>
      </c>
      <c r="E138" s="48">
        <f t="shared" si="99"/>
        <v>1</v>
      </c>
      <c r="F138" s="222">
        <v>14.02</v>
      </c>
      <c r="G138" s="48">
        <f t="shared" si="105"/>
        <v>1</v>
      </c>
      <c r="H138" s="265"/>
      <c r="I138" s="48"/>
      <c r="J138" s="265"/>
      <c r="K138" s="48"/>
      <c r="L138" s="26">
        <v>5.44</v>
      </c>
      <c r="M138" s="48">
        <f t="shared" si="122"/>
        <v>1</v>
      </c>
      <c r="N138" s="26">
        <v>5.85</v>
      </c>
      <c r="O138" s="48">
        <f t="shared" si="102"/>
        <v>1</v>
      </c>
      <c r="P138" s="128">
        <v>1</v>
      </c>
      <c r="Q138" s="128">
        <v>1</v>
      </c>
      <c r="T138" s="25" t="str">
        <f t="shared" si="123"/>
        <v>CARIB</v>
      </c>
      <c r="U138" s="25">
        <f t="shared" si="109"/>
        <v>1.65</v>
      </c>
      <c r="V138" s="25">
        <f t="shared" si="110"/>
        <v>2.14</v>
      </c>
      <c r="W138" s="25">
        <f t="shared" si="111"/>
        <v>12.5</v>
      </c>
      <c r="X138" s="25">
        <f t="shared" si="112"/>
        <v>16.399999999999999</v>
      </c>
      <c r="Y138" s="25">
        <f t="shared" si="113"/>
        <v>0</v>
      </c>
      <c r="Z138" s="25">
        <f t="shared" si="114"/>
        <v>0.12</v>
      </c>
      <c r="AA138" s="25">
        <f t="shared" si="115"/>
        <v>2.7</v>
      </c>
      <c r="AB138" s="25">
        <f t="shared" si="116"/>
        <v>2.85</v>
      </c>
      <c r="AC138" s="25">
        <f t="shared" si="117"/>
        <v>5</v>
      </c>
      <c r="AD138" s="25">
        <f t="shared" si="118"/>
        <v>5.44</v>
      </c>
      <c r="AE138" s="25">
        <f t="shared" si="119"/>
        <v>5</v>
      </c>
      <c r="AF138" s="25">
        <f t="shared" si="120"/>
        <v>7</v>
      </c>
    </row>
    <row r="139" spans="1:32" ht="15.75" customHeight="1" x14ac:dyDescent="0.25">
      <c r="A139" s="33">
        <v>46076</v>
      </c>
      <c r="B139" s="271" t="s">
        <v>435</v>
      </c>
      <c r="C139" s="37" t="s">
        <v>31</v>
      </c>
      <c r="D139" s="26">
        <v>1.6</v>
      </c>
      <c r="E139" s="48">
        <f t="shared" si="99"/>
        <v>0</v>
      </c>
      <c r="F139" s="222">
        <v>13.85</v>
      </c>
      <c r="G139" s="48">
        <f t="shared" si="105"/>
        <v>1</v>
      </c>
      <c r="H139" s="265"/>
      <c r="I139" s="48"/>
      <c r="J139" s="265"/>
      <c r="K139" s="48"/>
      <c r="L139" s="26">
        <v>5.27</v>
      </c>
      <c r="M139" s="48">
        <f t="shared" si="122"/>
        <v>1</v>
      </c>
      <c r="N139" s="26">
        <v>6.33</v>
      </c>
      <c r="O139" s="48">
        <f t="shared" si="102"/>
        <v>1</v>
      </c>
      <c r="P139" s="225">
        <f t="shared" si="103"/>
        <v>0</v>
      </c>
      <c r="Q139" s="225">
        <f t="shared" si="104"/>
        <v>0</v>
      </c>
      <c r="T139" s="25" t="str">
        <f t="shared" si="123"/>
        <v>CARIB</v>
      </c>
      <c r="U139" s="25">
        <f t="shared" si="109"/>
        <v>1.65</v>
      </c>
      <c r="V139" s="25">
        <f t="shared" si="110"/>
        <v>2.14</v>
      </c>
      <c r="W139" s="25">
        <f t="shared" si="111"/>
        <v>12.5</v>
      </c>
      <c r="X139" s="25">
        <f t="shared" si="112"/>
        <v>16.399999999999999</v>
      </c>
      <c r="Y139" s="25">
        <f t="shared" si="113"/>
        <v>0</v>
      </c>
      <c r="Z139" s="25">
        <f t="shared" si="114"/>
        <v>0.12</v>
      </c>
      <c r="AA139" s="25">
        <f t="shared" si="115"/>
        <v>2.7</v>
      </c>
      <c r="AB139" s="25">
        <f t="shared" si="116"/>
        <v>2.85</v>
      </c>
      <c r="AC139" s="25">
        <f t="shared" si="117"/>
        <v>5</v>
      </c>
      <c r="AD139" s="25">
        <f t="shared" si="118"/>
        <v>5.44</v>
      </c>
      <c r="AE139" s="25">
        <f t="shared" si="119"/>
        <v>5</v>
      </c>
      <c r="AF139" s="25">
        <f t="shared" si="120"/>
        <v>7</v>
      </c>
    </row>
    <row r="140" spans="1:32" ht="15.75" customHeight="1" x14ac:dyDescent="0.25">
      <c r="A140" s="33">
        <v>46076</v>
      </c>
      <c r="B140" s="271" t="s">
        <v>436</v>
      </c>
      <c r="C140" s="37" t="s">
        <v>31</v>
      </c>
      <c r="D140" s="26">
        <v>1.7</v>
      </c>
      <c r="E140" s="48">
        <f t="shared" si="99"/>
        <v>1</v>
      </c>
      <c r="F140" s="222">
        <v>14</v>
      </c>
      <c r="G140" s="48">
        <f t="shared" si="105"/>
        <v>1</v>
      </c>
      <c r="H140" s="265"/>
      <c r="I140" s="48"/>
      <c r="J140" s="265"/>
      <c r="K140" s="48"/>
      <c r="L140" s="26">
        <v>5.27</v>
      </c>
      <c r="M140" s="48">
        <f t="shared" si="122"/>
        <v>1</v>
      </c>
      <c r="N140" s="26">
        <v>5.87</v>
      </c>
      <c r="O140" s="48">
        <f t="shared" si="102"/>
        <v>1</v>
      </c>
      <c r="P140" s="128">
        <v>1</v>
      </c>
      <c r="Q140" s="128">
        <v>1</v>
      </c>
      <c r="T140" s="25" t="str">
        <f t="shared" si="123"/>
        <v>CARIB</v>
      </c>
      <c r="U140" s="25">
        <f t="shared" si="109"/>
        <v>1.65</v>
      </c>
      <c r="V140" s="25">
        <f t="shared" si="110"/>
        <v>2.14</v>
      </c>
      <c r="W140" s="25">
        <f t="shared" si="111"/>
        <v>12.5</v>
      </c>
      <c r="X140" s="25">
        <f t="shared" si="112"/>
        <v>16.399999999999999</v>
      </c>
      <c r="Y140" s="25">
        <f t="shared" si="113"/>
        <v>0</v>
      </c>
      <c r="Z140" s="25">
        <f t="shared" si="114"/>
        <v>0.12</v>
      </c>
      <c r="AA140" s="25">
        <f t="shared" si="115"/>
        <v>2.7</v>
      </c>
      <c r="AB140" s="25">
        <f t="shared" si="116"/>
        <v>2.85</v>
      </c>
      <c r="AC140" s="25">
        <f t="shared" si="117"/>
        <v>5</v>
      </c>
      <c r="AD140" s="25">
        <f t="shared" si="118"/>
        <v>5.44</v>
      </c>
      <c r="AE140" s="25">
        <f t="shared" si="119"/>
        <v>5</v>
      </c>
      <c r="AF140" s="25">
        <f t="shared" si="120"/>
        <v>7</v>
      </c>
    </row>
    <row r="141" spans="1:32" ht="15.75" customHeight="1" x14ac:dyDescent="0.25">
      <c r="A141" s="33">
        <v>46077</v>
      </c>
      <c r="B141" s="271" t="s">
        <v>436</v>
      </c>
      <c r="C141" s="37" t="s">
        <v>30</v>
      </c>
      <c r="D141" s="26">
        <v>0.87</v>
      </c>
      <c r="E141" s="48">
        <f t="shared" si="99"/>
        <v>1</v>
      </c>
      <c r="F141" s="222">
        <v>14.25</v>
      </c>
      <c r="G141" s="48">
        <f t="shared" si="105"/>
        <v>1</v>
      </c>
      <c r="H141" s="23">
        <v>0.05</v>
      </c>
      <c r="I141" s="48">
        <f t="shared" si="108"/>
        <v>1</v>
      </c>
      <c r="J141" s="23">
        <v>2.83</v>
      </c>
      <c r="K141" s="48">
        <f t="shared" si="106"/>
        <v>1</v>
      </c>
      <c r="L141" s="26">
        <v>5.85</v>
      </c>
      <c r="M141" s="48">
        <f t="shared" si="122"/>
        <v>1</v>
      </c>
      <c r="N141" s="26">
        <v>5.38</v>
      </c>
      <c r="O141" s="48">
        <f t="shared" si="102"/>
        <v>1</v>
      </c>
      <c r="P141" s="225">
        <f t="shared" si="103"/>
        <v>1</v>
      </c>
      <c r="Q141" s="225">
        <f t="shared" si="104"/>
        <v>1</v>
      </c>
      <c r="T141" s="25" t="str">
        <f t="shared" si="123"/>
        <v>STAG</v>
      </c>
      <c r="U141" s="25">
        <f t="shared" si="109"/>
        <v>0.8</v>
      </c>
      <c r="V141" s="25">
        <f t="shared" si="110"/>
        <v>1.24</v>
      </c>
      <c r="W141" s="25">
        <f t="shared" si="111"/>
        <v>12.5</v>
      </c>
      <c r="X141" s="25">
        <f t="shared" si="112"/>
        <v>16.399999999999999</v>
      </c>
      <c r="Y141" s="25">
        <f t="shared" si="113"/>
        <v>0</v>
      </c>
      <c r="Z141" s="25">
        <f t="shared" si="114"/>
        <v>0.12</v>
      </c>
      <c r="AA141" s="25">
        <f t="shared" si="115"/>
        <v>2.7</v>
      </c>
      <c r="AB141" s="25">
        <f t="shared" si="116"/>
        <v>2.85</v>
      </c>
      <c r="AC141" s="25">
        <f t="shared" si="117"/>
        <v>5.45</v>
      </c>
      <c r="AD141" s="25">
        <f t="shared" si="118"/>
        <v>5.94</v>
      </c>
      <c r="AE141" s="25">
        <f t="shared" si="119"/>
        <v>5</v>
      </c>
      <c r="AF141" s="25">
        <f t="shared" si="120"/>
        <v>7</v>
      </c>
    </row>
    <row r="142" spans="1:32" ht="15.75" customHeight="1" x14ac:dyDescent="0.25">
      <c r="A142" s="33">
        <v>46077</v>
      </c>
      <c r="B142" s="271" t="s">
        <v>435</v>
      </c>
      <c r="C142" s="37" t="s">
        <v>30</v>
      </c>
      <c r="D142" s="26">
        <v>0.9</v>
      </c>
      <c r="E142" s="48">
        <f t="shared" si="99"/>
        <v>1</v>
      </c>
      <c r="F142" s="222">
        <v>13.85</v>
      </c>
      <c r="G142" s="48">
        <f t="shared" si="105"/>
        <v>1</v>
      </c>
      <c r="H142" s="23">
        <v>0.06</v>
      </c>
      <c r="I142" s="48">
        <f t="shared" si="108"/>
        <v>1</v>
      </c>
      <c r="J142" s="23">
        <v>2.77</v>
      </c>
      <c r="K142" s="48">
        <f t="shared" si="106"/>
        <v>1</v>
      </c>
      <c r="L142" s="26">
        <v>5.75</v>
      </c>
      <c r="M142" s="48">
        <f t="shared" si="122"/>
        <v>1</v>
      </c>
      <c r="N142" s="26">
        <v>5.85</v>
      </c>
      <c r="O142" s="48">
        <f t="shared" si="102"/>
        <v>1</v>
      </c>
      <c r="P142" s="225">
        <f t="shared" si="103"/>
        <v>1</v>
      </c>
      <c r="Q142" s="225">
        <f t="shared" si="104"/>
        <v>1</v>
      </c>
      <c r="T142" s="25" t="str">
        <f t="shared" si="123"/>
        <v>STAG</v>
      </c>
      <c r="U142" s="25">
        <f t="shared" si="109"/>
        <v>0.8</v>
      </c>
      <c r="V142" s="25">
        <f t="shared" si="110"/>
        <v>1.24</v>
      </c>
      <c r="W142" s="25">
        <f t="shared" si="111"/>
        <v>12.5</v>
      </c>
      <c r="X142" s="25">
        <f t="shared" si="112"/>
        <v>16.399999999999999</v>
      </c>
      <c r="Y142" s="25">
        <f t="shared" si="113"/>
        <v>0</v>
      </c>
      <c r="Z142" s="25">
        <f t="shared" si="114"/>
        <v>0.12</v>
      </c>
      <c r="AA142" s="25">
        <f t="shared" si="115"/>
        <v>2.7</v>
      </c>
      <c r="AB142" s="25">
        <f t="shared" si="116"/>
        <v>2.85</v>
      </c>
      <c r="AC142" s="25">
        <f t="shared" si="117"/>
        <v>5.45</v>
      </c>
      <c r="AD142" s="25">
        <f t="shared" si="118"/>
        <v>5.94</v>
      </c>
      <c r="AE142" s="25">
        <f t="shared" si="119"/>
        <v>5</v>
      </c>
      <c r="AF142" s="25">
        <f t="shared" si="120"/>
        <v>7</v>
      </c>
    </row>
    <row r="143" spans="1:32" ht="15.75" customHeight="1" x14ac:dyDescent="0.25">
      <c r="A143" s="33">
        <v>46077</v>
      </c>
      <c r="B143" s="271" t="s">
        <v>437</v>
      </c>
      <c r="C143" s="37" t="s">
        <v>30</v>
      </c>
      <c r="D143" s="26">
        <v>0.91</v>
      </c>
      <c r="E143" s="48">
        <f t="shared" si="99"/>
        <v>1</v>
      </c>
      <c r="F143" s="222">
        <v>13.65</v>
      </c>
      <c r="G143" s="48">
        <f t="shared" si="105"/>
        <v>1</v>
      </c>
      <c r="H143" s="23">
        <v>0.04</v>
      </c>
      <c r="I143" s="48">
        <f t="shared" si="108"/>
        <v>1</v>
      </c>
      <c r="J143" s="23">
        <v>2.84</v>
      </c>
      <c r="K143" s="48">
        <f t="shared" si="106"/>
        <v>1</v>
      </c>
      <c r="L143" s="26">
        <v>5.9</v>
      </c>
      <c r="M143" s="48">
        <f t="shared" si="122"/>
        <v>1</v>
      </c>
      <c r="N143" s="26">
        <v>6.02</v>
      </c>
      <c r="O143" s="48">
        <f t="shared" si="102"/>
        <v>1</v>
      </c>
      <c r="P143" s="225">
        <f t="shared" si="103"/>
        <v>1</v>
      </c>
      <c r="Q143" s="225">
        <f t="shared" si="104"/>
        <v>1</v>
      </c>
      <c r="T143" s="25" t="str">
        <f t="shared" si="123"/>
        <v>STAG</v>
      </c>
      <c r="U143" s="25">
        <f t="shared" si="109"/>
        <v>0.8</v>
      </c>
      <c r="V143" s="25">
        <f t="shared" si="110"/>
        <v>1.24</v>
      </c>
      <c r="W143" s="25">
        <f t="shared" si="111"/>
        <v>12.5</v>
      </c>
      <c r="X143" s="25">
        <f t="shared" si="112"/>
        <v>16.399999999999999</v>
      </c>
      <c r="Y143" s="25">
        <f t="shared" si="113"/>
        <v>0</v>
      </c>
      <c r="Z143" s="25">
        <f t="shared" si="114"/>
        <v>0.12</v>
      </c>
      <c r="AA143" s="25">
        <f t="shared" si="115"/>
        <v>2.7</v>
      </c>
      <c r="AB143" s="25">
        <f t="shared" si="116"/>
        <v>2.85</v>
      </c>
      <c r="AC143" s="25">
        <f t="shared" si="117"/>
        <v>5.45</v>
      </c>
      <c r="AD143" s="25">
        <f t="shared" si="118"/>
        <v>5.94</v>
      </c>
      <c r="AE143" s="25">
        <f t="shared" si="119"/>
        <v>5</v>
      </c>
      <c r="AF143" s="25">
        <f t="shared" si="120"/>
        <v>7</v>
      </c>
    </row>
    <row r="144" spans="1:32" ht="15.75" customHeight="1" x14ac:dyDescent="0.25">
      <c r="A144" s="33">
        <v>46078</v>
      </c>
      <c r="B144" s="271" t="s">
        <v>434</v>
      </c>
      <c r="C144" s="37" t="s">
        <v>30</v>
      </c>
      <c r="D144" s="26">
        <v>0.91</v>
      </c>
      <c r="E144" s="48">
        <f t="shared" si="99"/>
        <v>1</v>
      </c>
      <c r="F144" s="222">
        <v>14</v>
      </c>
      <c r="G144" s="48">
        <f t="shared" si="105"/>
        <v>1</v>
      </c>
      <c r="H144" s="23">
        <v>0.01</v>
      </c>
      <c r="I144" s="48">
        <f t="shared" si="108"/>
        <v>1</v>
      </c>
      <c r="J144" s="23">
        <v>2.75</v>
      </c>
      <c r="K144" s="48">
        <f t="shared" si="106"/>
        <v>1</v>
      </c>
      <c r="L144" s="26">
        <v>5.86</v>
      </c>
      <c r="M144" s="48">
        <f t="shared" si="122"/>
        <v>1</v>
      </c>
      <c r="N144" s="26">
        <v>6.22</v>
      </c>
      <c r="O144" s="48">
        <f t="shared" si="102"/>
        <v>1</v>
      </c>
      <c r="P144" s="225">
        <f t="shared" si="103"/>
        <v>1</v>
      </c>
      <c r="Q144" s="225">
        <f t="shared" si="104"/>
        <v>1</v>
      </c>
      <c r="T144" s="25" t="str">
        <f t="shared" si="123"/>
        <v>STAG</v>
      </c>
      <c r="U144" s="25">
        <f t="shared" si="109"/>
        <v>0.8</v>
      </c>
      <c r="V144" s="25">
        <f t="shared" si="110"/>
        <v>1.24</v>
      </c>
      <c r="W144" s="25">
        <f t="shared" si="111"/>
        <v>12.5</v>
      </c>
      <c r="X144" s="25">
        <f t="shared" si="112"/>
        <v>16.399999999999999</v>
      </c>
      <c r="Y144" s="25">
        <f t="shared" si="113"/>
        <v>0</v>
      </c>
      <c r="Z144" s="25">
        <f t="shared" si="114"/>
        <v>0.12</v>
      </c>
      <c r="AA144" s="25">
        <f t="shared" si="115"/>
        <v>2.7</v>
      </c>
      <c r="AB144" s="25">
        <f t="shared" si="116"/>
        <v>2.85</v>
      </c>
      <c r="AC144" s="25">
        <f t="shared" si="117"/>
        <v>5.45</v>
      </c>
      <c r="AD144" s="25">
        <f t="shared" si="118"/>
        <v>5.94</v>
      </c>
      <c r="AE144" s="25">
        <f t="shared" si="119"/>
        <v>5</v>
      </c>
      <c r="AF144" s="25">
        <f t="shared" si="120"/>
        <v>7</v>
      </c>
    </row>
    <row r="145" spans="1:32" ht="15.75" customHeight="1" x14ac:dyDescent="0.25">
      <c r="A145" s="33">
        <v>46078</v>
      </c>
      <c r="B145" s="271" t="s">
        <v>436</v>
      </c>
      <c r="C145" s="37" t="s">
        <v>31</v>
      </c>
      <c r="D145" s="26">
        <v>1.81</v>
      </c>
      <c r="E145" s="48">
        <f t="shared" si="99"/>
        <v>1</v>
      </c>
      <c r="F145" s="222">
        <v>15.85</v>
      </c>
      <c r="G145" s="48">
        <f t="shared" si="105"/>
        <v>1</v>
      </c>
      <c r="H145" s="23">
        <v>0.03</v>
      </c>
      <c r="I145" s="48">
        <f t="shared" si="108"/>
        <v>1</v>
      </c>
      <c r="J145" s="23">
        <v>2.83</v>
      </c>
      <c r="K145" s="48">
        <f t="shared" si="106"/>
        <v>1</v>
      </c>
      <c r="L145" s="26">
        <v>5.38</v>
      </c>
      <c r="M145" s="48">
        <f t="shared" si="122"/>
        <v>1</v>
      </c>
      <c r="N145" s="26">
        <v>6.35</v>
      </c>
      <c r="O145" s="48">
        <f t="shared" si="102"/>
        <v>1</v>
      </c>
      <c r="P145" s="225">
        <f t="shared" si="103"/>
        <v>1</v>
      </c>
      <c r="Q145" s="225">
        <f t="shared" si="104"/>
        <v>1</v>
      </c>
      <c r="T145" s="25" t="str">
        <f t="shared" si="123"/>
        <v>CARIB</v>
      </c>
      <c r="U145" s="25">
        <f t="shared" si="109"/>
        <v>1.65</v>
      </c>
      <c r="V145" s="25">
        <f t="shared" si="110"/>
        <v>2.14</v>
      </c>
      <c r="W145" s="25">
        <f t="shared" si="111"/>
        <v>12.5</v>
      </c>
      <c r="X145" s="25">
        <f t="shared" si="112"/>
        <v>16.399999999999999</v>
      </c>
      <c r="Y145" s="25">
        <f t="shared" si="113"/>
        <v>0</v>
      </c>
      <c r="Z145" s="25">
        <f t="shared" si="114"/>
        <v>0.12</v>
      </c>
      <c r="AA145" s="25">
        <f t="shared" si="115"/>
        <v>2.7</v>
      </c>
      <c r="AB145" s="25">
        <f t="shared" si="116"/>
        <v>2.85</v>
      </c>
      <c r="AC145" s="25">
        <f t="shared" si="117"/>
        <v>5</v>
      </c>
      <c r="AD145" s="25">
        <f t="shared" si="118"/>
        <v>5.44</v>
      </c>
      <c r="AE145" s="25">
        <f t="shared" si="119"/>
        <v>5</v>
      </c>
      <c r="AF145" s="25">
        <f t="shared" si="120"/>
        <v>7</v>
      </c>
    </row>
    <row r="146" spans="1:32" ht="15.75" customHeight="1" x14ac:dyDescent="0.25">
      <c r="A146" s="33">
        <v>46078</v>
      </c>
      <c r="B146" s="271" t="s">
        <v>435</v>
      </c>
      <c r="C146" s="37" t="s">
        <v>31</v>
      </c>
      <c r="D146" s="26">
        <v>1.75</v>
      </c>
      <c r="E146" s="48">
        <f t="shared" si="99"/>
        <v>1</v>
      </c>
      <c r="F146" s="222">
        <v>14.1</v>
      </c>
      <c r="G146" s="48">
        <f t="shared" si="105"/>
        <v>1</v>
      </c>
      <c r="H146" s="23">
        <v>0.03</v>
      </c>
      <c r="I146" s="48">
        <f t="shared" si="108"/>
        <v>1</v>
      </c>
      <c r="J146" s="23">
        <v>2.73</v>
      </c>
      <c r="K146" s="48">
        <f t="shared" si="106"/>
        <v>1</v>
      </c>
      <c r="L146" s="26">
        <v>5.35</v>
      </c>
      <c r="M146" s="48">
        <f t="shared" si="122"/>
        <v>1</v>
      </c>
      <c r="N146" s="26">
        <v>6.33</v>
      </c>
      <c r="O146" s="48">
        <f t="shared" si="102"/>
        <v>1</v>
      </c>
      <c r="P146" s="225">
        <f t="shared" si="103"/>
        <v>1</v>
      </c>
      <c r="Q146" s="225">
        <f t="shared" si="104"/>
        <v>1</v>
      </c>
      <c r="T146" s="25" t="str">
        <f t="shared" si="123"/>
        <v>CARIB</v>
      </c>
      <c r="U146" s="25">
        <f t="shared" si="109"/>
        <v>1.65</v>
      </c>
      <c r="V146" s="25">
        <f t="shared" si="110"/>
        <v>2.14</v>
      </c>
      <c r="W146" s="25">
        <f t="shared" si="111"/>
        <v>12.5</v>
      </c>
      <c r="X146" s="25">
        <f t="shared" si="112"/>
        <v>16.399999999999999</v>
      </c>
      <c r="Y146" s="25">
        <f t="shared" si="113"/>
        <v>0</v>
      </c>
      <c r="Z146" s="25">
        <f t="shared" si="114"/>
        <v>0.12</v>
      </c>
      <c r="AA146" s="25">
        <f t="shared" si="115"/>
        <v>2.7</v>
      </c>
      <c r="AB146" s="25">
        <f t="shared" si="116"/>
        <v>2.85</v>
      </c>
      <c r="AC146" s="25">
        <f t="shared" si="117"/>
        <v>5</v>
      </c>
      <c r="AD146" s="25">
        <f t="shared" si="118"/>
        <v>5.44</v>
      </c>
      <c r="AE146" s="25">
        <f t="shared" si="119"/>
        <v>5</v>
      </c>
      <c r="AF146" s="25">
        <f t="shared" si="120"/>
        <v>7</v>
      </c>
    </row>
    <row r="147" spans="1:32" ht="15.75" customHeight="1" x14ac:dyDescent="0.25">
      <c r="A147" s="33">
        <v>46079</v>
      </c>
      <c r="B147" s="271" t="s">
        <v>437</v>
      </c>
      <c r="C147" s="37" t="s">
        <v>34</v>
      </c>
      <c r="D147" s="26">
        <v>17</v>
      </c>
      <c r="E147" s="48">
        <f t="shared" si="99"/>
        <v>1</v>
      </c>
      <c r="F147" s="222">
        <v>11.7</v>
      </c>
      <c r="G147" s="48">
        <f t="shared" si="105"/>
        <v>1</v>
      </c>
      <c r="H147" s="23"/>
      <c r="I147" s="48"/>
      <c r="J147" s="23">
        <v>2.75</v>
      </c>
      <c r="K147" s="48">
        <f t="shared" si="106"/>
        <v>1</v>
      </c>
      <c r="L147" s="26"/>
      <c r="M147" s="48"/>
      <c r="N147" s="26">
        <v>199.3</v>
      </c>
      <c r="O147" s="48">
        <f t="shared" si="102"/>
        <v>1</v>
      </c>
      <c r="P147" s="225">
        <f t="shared" si="103"/>
        <v>1</v>
      </c>
      <c r="Q147" s="225">
        <f t="shared" si="104"/>
        <v>1</v>
      </c>
      <c r="T147" s="25" t="str">
        <f t="shared" si="123"/>
        <v>STARMALT</v>
      </c>
      <c r="U147" s="25">
        <f t="shared" si="109"/>
        <v>16.8</v>
      </c>
      <c r="V147" s="25">
        <f t="shared" si="110"/>
        <v>17.239999999999998</v>
      </c>
      <c r="W147" s="25">
        <f t="shared" si="111"/>
        <v>10</v>
      </c>
      <c r="X147" s="25">
        <f t="shared" si="112"/>
        <v>12.4</v>
      </c>
      <c r="Y147" s="25">
        <f t="shared" si="113"/>
        <v>0</v>
      </c>
      <c r="Z147" s="25">
        <f t="shared" si="114"/>
        <v>0</v>
      </c>
      <c r="AA147" s="25">
        <f t="shared" si="115"/>
        <v>2.6</v>
      </c>
      <c r="AB147" s="25">
        <f t="shared" si="116"/>
        <v>2.84</v>
      </c>
      <c r="AC147" s="25">
        <f t="shared" si="117"/>
        <v>0</v>
      </c>
      <c r="AD147" s="25">
        <f t="shared" si="118"/>
        <v>0</v>
      </c>
      <c r="AE147" s="25">
        <f t="shared" si="119"/>
        <v>170</v>
      </c>
      <c r="AF147" s="25">
        <f t="shared" si="120"/>
        <v>240</v>
      </c>
    </row>
    <row r="148" spans="1:32" ht="15.75" customHeight="1" x14ac:dyDescent="0.25">
      <c r="A148" s="33">
        <v>46079</v>
      </c>
      <c r="B148" s="271" t="s">
        <v>434</v>
      </c>
      <c r="C148" s="37" t="s">
        <v>34</v>
      </c>
      <c r="D148" s="26">
        <v>17.11</v>
      </c>
      <c r="E148" s="48">
        <f t="shared" si="99"/>
        <v>1</v>
      </c>
      <c r="F148" s="222">
        <v>10.55</v>
      </c>
      <c r="G148" s="48">
        <f t="shared" si="105"/>
        <v>1</v>
      </c>
      <c r="H148" s="23"/>
      <c r="I148" s="48"/>
      <c r="J148" s="23">
        <v>2.85</v>
      </c>
      <c r="K148" s="48">
        <f t="shared" si="106"/>
        <v>0</v>
      </c>
      <c r="L148" s="26"/>
      <c r="M148" s="48"/>
      <c r="N148" s="26">
        <v>201</v>
      </c>
      <c r="O148" s="48">
        <f t="shared" si="102"/>
        <v>1</v>
      </c>
      <c r="P148" s="225">
        <f t="shared" si="103"/>
        <v>0</v>
      </c>
      <c r="Q148" s="225">
        <f t="shared" si="104"/>
        <v>0</v>
      </c>
      <c r="T148" s="25" t="str">
        <f t="shared" si="123"/>
        <v>STARMALT</v>
      </c>
      <c r="U148" s="25">
        <f t="shared" si="109"/>
        <v>16.8</v>
      </c>
      <c r="V148" s="25">
        <f t="shared" si="110"/>
        <v>17.239999999999998</v>
      </c>
      <c r="W148" s="25">
        <f t="shared" si="111"/>
        <v>10</v>
      </c>
      <c r="X148" s="25">
        <f t="shared" si="112"/>
        <v>12.4</v>
      </c>
      <c r="Y148" s="25">
        <f t="shared" si="113"/>
        <v>0</v>
      </c>
      <c r="Z148" s="25">
        <f t="shared" si="114"/>
        <v>0</v>
      </c>
      <c r="AA148" s="25">
        <f t="shared" si="115"/>
        <v>2.6</v>
      </c>
      <c r="AB148" s="25">
        <f t="shared" si="116"/>
        <v>2.84</v>
      </c>
      <c r="AC148" s="25">
        <f t="shared" si="117"/>
        <v>0</v>
      </c>
      <c r="AD148" s="25">
        <f t="shared" si="118"/>
        <v>0</v>
      </c>
      <c r="AE148" s="25">
        <f t="shared" si="119"/>
        <v>170</v>
      </c>
      <c r="AF148" s="25">
        <f t="shared" si="120"/>
        <v>240</v>
      </c>
    </row>
    <row r="149" spans="1:32" ht="15.75" customHeight="1" x14ac:dyDescent="0.25">
      <c r="A149" s="33">
        <v>46080</v>
      </c>
      <c r="B149" s="271" t="s">
        <v>435</v>
      </c>
      <c r="C149" s="37" t="s">
        <v>31</v>
      </c>
      <c r="D149" s="26">
        <v>1.82</v>
      </c>
      <c r="E149" s="48">
        <f t="shared" ref="E149:E150" si="124">IF(+(IF(D149&lt;U149,0,IF(D149&gt;V149,0,1)))=1,1,0)</f>
        <v>1</v>
      </c>
      <c r="F149" s="222">
        <v>14</v>
      </c>
      <c r="G149" s="48">
        <f t="shared" ref="G149:G150" si="125">IF(+(IF(F149&lt;W149,0,IF(F149&gt;X149,0,1)))=1,1,0)</f>
        <v>1</v>
      </c>
      <c r="H149" s="23">
        <v>0.03</v>
      </c>
      <c r="I149" s="48">
        <f t="shared" si="108"/>
        <v>1</v>
      </c>
      <c r="J149" s="23">
        <v>2.85</v>
      </c>
      <c r="K149" s="48">
        <f t="shared" ref="K149:K150" si="126">IF(+(IF(J149&lt;AA149,0,IF(J149&gt;AB149,0,1)))=1,1,0)</f>
        <v>1</v>
      </c>
      <c r="L149" s="26">
        <v>5.22</v>
      </c>
      <c r="M149" s="48">
        <f t="shared" si="122"/>
        <v>1</v>
      </c>
      <c r="N149" s="26">
        <v>6.15</v>
      </c>
      <c r="O149" s="48">
        <f t="shared" ref="O149:O150" si="127">IF(+(IF(N149&lt;AE149,0,IF(N149&gt;AF149,0,1)))=1,1,0)</f>
        <v>1</v>
      </c>
      <c r="P149" s="225">
        <f t="shared" ref="P149:P150" si="128">IF(+(IF(D149&lt;U149,0,IF(D149&gt;V149,0,1)))+(IF(F149&lt;W149,0,IF(F149&gt;X149,0,1)))+(IF(J149&lt;AA149,0,IF(J149&gt;AB149,0,1)))+(IF(L149&lt;AC149,0,IF(L149&gt;AD149,0,1)))+(IF(N149&lt;AE149,0,IF(N149&gt;AF149,0,1)))=5,1,0)</f>
        <v>1</v>
      </c>
      <c r="Q149" s="225">
        <f t="shared" ref="Q149:Q150" si="129">IF(+(IF(D149&lt;U149,0,IF(D149&gt;V149,0,1)))+(IF(F149&lt;W149,0,IF(F149&gt;X149,0,1)))+(IF(J149&lt;AA149,0,IF(J149&gt;AB149,0,1)))+(IF(L149&lt;AC149,0,IF(L149&gt;AD149,0,1)))=4,1,0)</f>
        <v>1</v>
      </c>
      <c r="T149" s="25" t="str">
        <f t="shared" ref="T149:T150" si="130">LEFT(C149,12)</f>
        <v>CARIB</v>
      </c>
      <c r="U149" s="25">
        <f t="shared" si="109"/>
        <v>1.65</v>
      </c>
      <c r="V149" s="25">
        <f t="shared" si="110"/>
        <v>2.14</v>
      </c>
      <c r="W149" s="25">
        <f t="shared" si="111"/>
        <v>12.5</v>
      </c>
      <c r="X149" s="25">
        <f t="shared" si="112"/>
        <v>16.399999999999999</v>
      </c>
      <c r="Y149" s="25">
        <f t="shared" si="113"/>
        <v>0</v>
      </c>
      <c r="Z149" s="25">
        <f t="shared" si="114"/>
        <v>0.12</v>
      </c>
      <c r="AA149" s="25">
        <f t="shared" si="115"/>
        <v>2.7</v>
      </c>
      <c r="AB149" s="25">
        <f t="shared" si="116"/>
        <v>2.85</v>
      </c>
      <c r="AC149" s="25">
        <f t="shared" si="117"/>
        <v>5</v>
      </c>
      <c r="AD149" s="25">
        <f t="shared" si="118"/>
        <v>5.44</v>
      </c>
      <c r="AE149" s="25">
        <f t="shared" si="119"/>
        <v>5</v>
      </c>
      <c r="AF149" s="25">
        <f t="shared" si="120"/>
        <v>7</v>
      </c>
    </row>
    <row r="150" spans="1:32" ht="15.75" customHeight="1" x14ac:dyDescent="0.25">
      <c r="A150" s="33">
        <v>46080</v>
      </c>
      <c r="B150" s="271" t="s">
        <v>436</v>
      </c>
      <c r="C150" s="37" t="s">
        <v>31</v>
      </c>
      <c r="D150" s="26">
        <v>1.82</v>
      </c>
      <c r="E150" s="48">
        <f t="shared" si="124"/>
        <v>1</v>
      </c>
      <c r="F150" s="222">
        <v>13.6</v>
      </c>
      <c r="G150" s="48">
        <f t="shared" si="125"/>
        <v>1</v>
      </c>
      <c r="H150" s="23">
        <v>0.05</v>
      </c>
      <c r="I150" s="48">
        <f t="shared" si="108"/>
        <v>1</v>
      </c>
      <c r="J150" s="23">
        <v>2.83</v>
      </c>
      <c r="K150" s="48">
        <f t="shared" si="126"/>
        <v>1</v>
      </c>
      <c r="L150" s="26">
        <v>5.27</v>
      </c>
      <c r="M150" s="48">
        <f t="shared" si="122"/>
        <v>1</v>
      </c>
      <c r="N150" s="26">
        <v>6.3</v>
      </c>
      <c r="O150" s="48">
        <f t="shared" si="127"/>
        <v>1</v>
      </c>
      <c r="P150" s="225">
        <f t="shared" si="128"/>
        <v>1</v>
      </c>
      <c r="Q150" s="225">
        <f t="shared" si="129"/>
        <v>1</v>
      </c>
      <c r="T150" s="25" t="str">
        <f t="shared" si="130"/>
        <v>CARIB</v>
      </c>
      <c r="U150" s="25">
        <f t="shared" si="109"/>
        <v>1.65</v>
      </c>
      <c r="V150" s="25">
        <f t="shared" si="110"/>
        <v>2.14</v>
      </c>
      <c r="W150" s="25">
        <f t="shared" si="111"/>
        <v>12.5</v>
      </c>
      <c r="X150" s="25">
        <f t="shared" si="112"/>
        <v>16.399999999999999</v>
      </c>
      <c r="Y150" s="25">
        <f t="shared" si="113"/>
        <v>0</v>
      </c>
      <c r="Z150" s="25">
        <f t="shared" si="114"/>
        <v>0.12</v>
      </c>
      <c r="AA150" s="25">
        <f t="shared" si="115"/>
        <v>2.7</v>
      </c>
      <c r="AB150" s="25">
        <f t="shared" si="116"/>
        <v>2.85</v>
      </c>
      <c r="AC150" s="25">
        <f t="shared" si="117"/>
        <v>5</v>
      </c>
      <c r="AD150" s="25">
        <f t="shared" si="118"/>
        <v>5.44</v>
      </c>
      <c r="AE150" s="25">
        <f t="shared" si="119"/>
        <v>5</v>
      </c>
      <c r="AF150" s="25">
        <f t="shared" si="120"/>
        <v>7</v>
      </c>
    </row>
    <row r="151" spans="1:32" ht="15.75" customHeight="1" x14ac:dyDescent="0.25">
      <c r="A151" s="33">
        <v>46081</v>
      </c>
      <c r="B151" s="271" t="s">
        <v>434</v>
      </c>
      <c r="C151" s="37" t="s">
        <v>34</v>
      </c>
      <c r="D151" s="26">
        <v>17.149999999999999</v>
      </c>
      <c r="E151" s="48">
        <f t="shared" si="99"/>
        <v>1</v>
      </c>
      <c r="F151" s="222">
        <v>10.25</v>
      </c>
      <c r="G151" s="48">
        <f t="shared" si="105"/>
        <v>1</v>
      </c>
      <c r="H151" s="23"/>
      <c r="I151" s="48"/>
      <c r="J151" s="23">
        <v>2.8</v>
      </c>
      <c r="K151" s="48">
        <f t="shared" si="106"/>
        <v>1</v>
      </c>
      <c r="L151" s="26"/>
      <c r="M151" s="48"/>
      <c r="N151" s="26">
        <v>196.2</v>
      </c>
      <c r="O151" s="48">
        <f t="shared" si="102"/>
        <v>1</v>
      </c>
      <c r="P151" s="225">
        <f t="shared" si="103"/>
        <v>1</v>
      </c>
      <c r="Q151" s="225">
        <f t="shared" si="104"/>
        <v>1</v>
      </c>
      <c r="T151" s="25" t="str">
        <f t="shared" si="123"/>
        <v>STARMALT</v>
      </c>
      <c r="U151" s="25">
        <f t="shared" si="109"/>
        <v>16.8</v>
      </c>
      <c r="V151" s="25">
        <f t="shared" si="110"/>
        <v>17.239999999999998</v>
      </c>
      <c r="W151" s="25">
        <f t="shared" si="111"/>
        <v>10</v>
      </c>
      <c r="X151" s="25">
        <f t="shared" si="112"/>
        <v>12.4</v>
      </c>
      <c r="Y151" s="25">
        <f t="shared" si="113"/>
        <v>0</v>
      </c>
      <c r="Z151" s="25">
        <f t="shared" si="114"/>
        <v>0</v>
      </c>
      <c r="AA151" s="25">
        <f t="shared" si="115"/>
        <v>2.6</v>
      </c>
      <c r="AB151" s="25">
        <f t="shared" si="116"/>
        <v>2.84</v>
      </c>
      <c r="AC151" s="25">
        <f t="shared" si="117"/>
        <v>0</v>
      </c>
      <c r="AD151" s="25">
        <f t="shared" si="118"/>
        <v>0</v>
      </c>
      <c r="AE151" s="25">
        <f t="shared" si="119"/>
        <v>170</v>
      </c>
      <c r="AF151" s="25">
        <f t="shared" si="120"/>
        <v>240</v>
      </c>
    </row>
    <row r="152" spans="1:32" ht="15.75" customHeight="1" x14ac:dyDescent="0.25">
      <c r="A152" s="33">
        <v>46081</v>
      </c>
      <c r="B152" s="271" t="s">
        <v>437</v>
      </c>
      <c r="C152" s="37" t="s">
        <v>34</v>
      </c>
      <c r="D152" s="26">
        <v>16</v>
      </c>
      <c r="E152" s="48">
        <f t="shared" si="99"/>
        <v>0</v>
      </c>
      <c r="F152" s="222">
        <v>10.050000000000001</v>
      </c>
      <c r="G152" s="48">
        <f t="shared" si="105"/>
        <v>1</v>
      </c>
      <c r="H152" s="23"/>
      <c r="I152" s="48"/>
      <c r="J152" s="23">
        <v>2.75</v>
      </c>
      <c r="K152" s="48">
        <f t="shared" si="106"/>
        <v>1</v>
      </c>
      <c r="L152" s="26"/>
      <c r="M152" s="48"/>
      <c r="N152" s="26">
        <v>175.4</v>
      </c>
      <c r="O152" s="48">
        <f t="shared" si="102"/>
        <v>1</v>
      </c>
      <c r="P152" s="225">
        <f t="shared" si="103"/>
        <v>0</v>
      </c>
      <c r="Q152" s="225">
        <f t="shared" si="104"/>
        <v>0</v>
      </c>
      <c r="T152" s="25" t="str">
        <f t="shared" ref="T152:T177" si="131">LEFT(C152,12)</f>
        <v>STARMALT</v>
      </c>
      <c r="U152" s="25">
        <f t="shared" si="109"/>
        <v>16.8</v>
      </c>
      <c r="V152" s="25">
        <f t="shared" si="110"/>
        <v>17.239999999999998</v>
      </c>
      <c r="W152" s="25">
        <f t="shared" si="111"/>
        <v>10</v>
      </c>
      <c r="X152" s="25">
        <f t="shared" si="112"/>
        <v>12.4</v>
      </c>
      <c r="Y152" s="25">
        <f t="shared" si="113"/>
        <v>0</v>
      </c>
      <c r="Z152" s="25">
        <f t="shared" si="114"/>
        <v>0</v>
      </c>
      <c r="AA152" s="25">
        <f t="shared" si="115"/>
        <v>2.6</v>
      </c>
      <c r="AB152" s="25">
        <f t="shared" si="116"/>
        <v>2.84</v>
      </c>
      <c r="AC152" s="25">
        <f t="shared" si="117"/>
        <v>0</v>
      </c>
      <c r="AD152" s="25">
        <f t="shared" si="118"/>
        <v>0</v>
      </c>
      <c r="AE152" s="25">
        <f t="shared" si="119"/>
        <v>170</v>
      </c>
      <c r="AF152" s="25">
        <f t="shared" si="120"/>
        <v>240</v>
      </c>
    </row>
    <row r="153" spans="1:32" ht="15.75" customHeight="1" x14ac:dyDescent="0.25">
      <c r="A153" s="33">
        <v>46081</v>
      </c>
      <c r="B153" s="271" t="s">
        <v>436</v>
      </c>
      <c r="C153" s="37" t="s">
        <v>31</v>
      </c>
      <c r="D153" s="26">
        <v>1.57</v>
      </c>
      <c r="E153" s="48">
        <f t="shared" si="99"/>
        <v>0</v>
      </c>
      <c r="F153" s="222">
        <v>13.9</v>
      </c>
      <c r="G153" s="48">
        <f t="shared" si="105"/>
        <v>1</v>
      </c>
      <c r="H153" s="23">
        <v>0.03</v>
      </c>
      <c r="I153" s="48">
        <f t="shared" si="108"/>
        <v>1</v>
      </c>
      <c r="J153" s="23">
        <v>2.8</v>
      </c>
      <c r="K153" s="48">
        <f t="shared" si="106"/>
        <v>1</v>
      </c>
      <c r="L153" s="26">
        <v>5.42</v>
      </c>
      <c r="M153" s="48">
        <f t="shared" si="122"/>
        <v>1</v>
      </c>
      <c r="N153" s="26">
        <v>6.05</v>
      </c>
      <c r="O153" s="48">
        <f t="shared" si="102"/>
        <v>1</v>
      </c>
      <c r="P153" s="225">
        <f t="shared" si="103"/>
        <v>0</v>
      </c>
      <c r="Q153" s="225">
        <f t="shared" si="104"/>
        <v>0</v>
      </c>
      <c r="T153" s="25" t="str">
        <f t="shared" si="131"/>
        <v>CARIB</v>
      </c>
      <c r="U153" s="25">
        <f t="shared" si="109"/>
        <v>1.65</v>
      </c>
      <c r="V153" s="25">
        <f t="shared" si="110"/>
        <v>2.14</v>
      </c>
      <c r="W153" s="25">
        <f t="shared" si="111"/>
        <v>12.5</v>
      </c>
      <c r="X153" s="25">
        <f t="shared" si="112"/>
        <v>16.399999999999999</v>
      </c>
      <c r="Y153" s="25">
        <f t="shared" si="113"/>
        <v>0</v>
      </c>
      <c r="Z153" s="25">
        <f t="shared" si="114"/>
        <v>0.12</v>
      </c>
      <c r="AA153" s="25">
        <f t="shared" si="115"/>
        <v>2.7</v>
      </c>
      <c r="AB153" s="25">
        <f t="shared" si="116"/>
        <v>2.85</v>
      </c>
      <c r="AC153" s="25">
        <f t="shared" si="117"/>
        <v>5</v>
      </c>
      <c r="AD153" s="25">
        <f t="shared" si="118"/>
        <v>5.44</v>
      </c>
      <c r="AE153" s="25">
        <f t="shared" si="119"/>
        <v>5</v>
      </c>
      <c r="AF153" s="25">
        <f t="shared" si="120"/>
        <v>7</v>
      </c>
    </row>
    <row r="154" spans="1:32" ht="15.75" customHeight="1" x14ac:dyDescent="0.25">
      <c r="A154" s="33">
        <v>46081</v>
      </c>
      <c r="B154" s="271" t="s">
        <v>434</v>
      </c>
      <c r="C154" s="37" t="s">
        <v>31</v>
      </c>
      <c r="D154" s="26">
        <v>1.55</v>
      </c>
      <c r="E154" s="48">
        <f t="shared" si="99"/>
        <v>0</v>
      </c>
      <c r="F154" s="222">
        <v>14.2</v>
      </c>
      <c r="G154" s="48">
        <f t="shared" si="105"/>
        <v>1</v>
      </c>
      <c r="H154" s="23">
        <v>0.03</v>
      </c>
      <c r="I154" s="48">
        <f t="shared" si="108"/>
        <v>1</v>
      </c>
      <c r="J154" s="23">
        <v>2.84</v>
      </c>
      <c r="K154" s="48">
        <f t="shared" ref="K154" si="132">IF(+(IF(J154&lt;AA154,0,IF(J154&gt;AB154,0,1)))=1,1,0)</f>
        <v>1</v>
      </c>
      <c r="L154" s="26">
        <v>5.42</v>
      </c>
      <c r="M154" s="48">
        <f t="shared" si="122"/>
        <v>1</v>
      </c>
      <c r="N154" s="26">
        <v>6</v>
      </c>
      <c r="O154" s="48">
        <f t="shared" si="102"/>
        <v>1</v>
      </c>
      <c r="P154" s="225">
        <f t="shared" ref="P154" si="133">IF(+(IF(D154&lt;U154,0,IF(D154&gt;V154,0,1)))+(IF(F154&lt;W154,0,IF(F154&gt;X154,0,1)))+(IF(J154&lt;AA154,0,IF(J154&gt;AB154,0,1)))+(IF(L154&lt;AC154,0,IF(L154&gt;AD154,0,1)))+(IF(N154&lt;AE154,0,IF(N154&gt;AF154,0,1)))=5,1,0)</f>
        <v>0</v>
      </c>
      <c r="Q154" s="225">
        <f t="shared" si="104"/>
        <v>0</v>
      </c>
      <c r="T154" s="25" t="str">
        <f t="shared" si="131"/>
        <v>CARIB</v>
      </c>
      <c r="U154" s="25">
        <f t="shared" si="109"/>
        <v>1.65</v>
      </c>
      <c r="V154" s="25">
        <f t="shared" si="110"/>
        <v>2.14</v>
      </c>
      <c r="W154" s="25">
        <f t="shared" si="111"/>
        <v>12.5</v>
      </c>
      <c r="X154" s="25">
        <f t="shared" si="112"/>
        <v>16.399999999999999</v>
      </c>
      <c r="Y154" s="25">
        <f t="shared" si="113"/>
        <v>0</v>
      </c>
      <c r="Z154" s="25">
        <f t="shared" si="114"/>
        <v>0.12</v>
      </c>
      <c r="AA154" s="25">
        <f t="shared" si="115"/>
        <v>2.7</v>
      </c>
      <c r="AB154" s="25">
        <f t="shared" si="116"/>
        <v>2.85</v>
      </c>
      <c r="AC154" s="25">
        <f t="shared" si="117"/>
        <v>5</v>
      </c>
      <c r="AD154" s="25">
        <f t="shared" si="118"/>
        <v>5.44</v>
      </c>
      <c r="AE154" s="25">
        <f t="shared" si="119"/>
        <v>5</v>
      </c>
      <c r="AF154" s="25">
        <f t="shared" si="120"/>
        <v>7</v>
      </c>
    </row>
    <row r="155" spans="1:32" ht="15.75" customHeight="1" x14ac:dyDescent="0.25">
      <c r="A155" s="33"/>
      <c r="B155" s="271"/>
      <c r="C155" s="37"/>
      <c r="D155" s="26"/>
      <c r="E155" s="48"/>
      <c r="F155" s="222"/>
      <c r="G155" s="48"/>
      <c r="H155" s="23"/>
      <c r="I155" s="48"/>
      <c r="J155" s="23"/>
      <c r="K155" s="48"/>
      <c r="L155" s="26"/>
      <c r="M155" s="48"/>
      <c r="N155" s="26"/>
      <c r="O155" s="48"/>
      <c r="P155" s="225"/>
      <c r="Q155" s="225"/>
      <c r="T155" s="25" t="str">
        <f t="shared" si="131"/>
        <v/>
      </c>
      <c r="U155" s="25" t="e">
        <f t="shared" si="109"/>
        <v>#N/A</v>
      </c>
      <c r="V155" s="25" t="e">
        <f t="shared" si="110"/>
        <v>#N/A</v>
      </c>
      <c r="W155" s="25" t="e">
        <f t="shared" si="111"/>
        <v>#N/A</v>
      </c>
      <c r="X155" s="25" t="e">
        <f t="shared" si="112"/>
        <v>#N/A</v>
      </c>
      <c r="Y155" s="25" t="e">
        <f t="shared" si="113"/>
        <v>#N/A</v>
      </c>
      <c r="Z155" s="25" t="e">
        <f t="shared" si="114"/>
        <v>#N/A</v>
      </c>
      <c r="AA155" s="25" t="e">
        <f t="shared" si="115"/>
        <v>#N/A</v>
      </c>
      <c r="AB155" s="25" t="e">
        <f t="shared" si="116"/>
        <v>#N/A</v>
      </c>
      <c r="AC155" s="25" t="e">
        <f t="shared" si="117"/>
        <v>#N/A</v>
      </c>
      <c r="AD155" s="25" t="e">
        <f t="shared" si="118"/>
        <v>#N/A</v>
      </c>
      <c r="AE155" s="25" t="e">
        <f t="shared" si="119"/>
        <v>#N/A</v>
      </c>
      <c r="AF155" s="25" t="e">
        <f t="shared" si="120"/>
        <v>#N/A</v>
      </c>
    </row>
    <row r="156" spans="1:32" ht="15.75" customHeight="1" x14ac:dyDescent="0.25">
      <c r="A156" s="33"/>
      <c r="B156" s="271"/>
      <c r="C156" s="37"/>
      <c r="D156" s="26"/>
      <c r="E156" s="48"/>
      <c r="F156" s="222"/>
      <c r="G156" s="48"/>
      <c r="H156" s="23"/>
      <c r="I156" s="48"/>
      <c r="J156" s="23"/>
      <c r="K156" s="48"/>
      <c r="L156" s="26"/>
      <c r="M156" s="48"/>
      <c r="N156" s="26"/>
      <c r="O156" s="48"/>
      <c r="P156" s="225"/>
      <c r="Q156" s="225"/>
      <c r="T156" s="25" t="str">
        <f t="shared" si="131"/>
        <v/>
      </c>
      <c r="U156" s="25" t="e">
        <f t="shared" si="109"/>
        <v>#N/A</v>
      </c>
      <c r="V156" s="25" t="e">
        <f t="shared" si="110"/>
        <v>#N/A</v>
      </c>
      <c r="W156" s="25" t="e">
        <f t="shared" si="111"/>
        <v>#N/A</v>
      </c>
      <c r="X156" s="25" t="e">
        <f t="shared" si="112"/>
        <v>#N/A</v>
      </c>
      <c r="Y156" s="25" t="e">
        <f t="shared" si="113"/>
        <v>#N/A</v>
      </c>
      <c r="Z156" s="25" t="e">
        <f t="shared" si="114"/>
        <v>#N/A</v>
      </c>
      <c r="AA156" s="25" t="e">
        <f t="shared" si="115"/>
        <v>#N/A</v>
      </c>
      <c r="AB156" s="25" t="e">
        <f t="shared" si="116"/>
        <v>#N/A</v>
      </c>
      <c r="AC156" s="25" t="e">
        <f t="shared" si="117"/>
        <v>#N/A</v>
      </c>
      <c r="AD156" s="25" t="e">
        <f t="shared" si="118"/>
        <v>#N/A</v>
      </c>
      <c r="AE156" s="25" t="e">
        <f t="shared" si="119"/>
        <v>#N/A</v>
      </c>
      <c r="AF156" s="25" t="e">
        <f t="shared" si="120"/>
        <v>#N/A</v>
      </c>
    </row>
    <row r="157" spans="1:32" ht="15.75" customHeight="1" x14ac:dyDescent="0.25">
      <c r="A157" s="33"/>
      <c r="B157" s="271"/>
      <c r="C157" s="37"/>
      <c r="D157" s="26"/>
      <c r="E157" s="48"/>
      <c r="F157" s="222"/>
      <c r="G157" s="48"/>
      <c r="H157" s="23"/>
      <c r="I157" s="48"/>
      <c r="J157" s="23"/>
      <c r="K157" s="48"/>
      <c r="L157" s="26"/>
      <c r="M157" s="48"/>
      <c r="N157" s="26"/>
      <c r="O157" s="48"/>
      <c r="P157" s="225"/>
      <c r="Q157" s="225"/>
      <c r="T157" s="25" t="str">
        <f t="shared" si="131"/>
        <v/>
      </c>
      <c r="U157" s="25" t="e">
        <f t="shared" si="109"/>
        <v>#N/A</v>
      </c>
      <c r="V157" s="25" t="e">
        <f t="shared" si="110"/>
        <v>#N/A</v>
      </c>
      <c r="W157" s="25" t="e">
        <f t="shared" si="111"/>
        <v>#N/A</v>
      </c>
      <c r="X157" s="25" t="e">
        <f t="shared" si="112"/>
        <v>#N/A</v>
      </c>
      <c r="Y157" s="25" t="e">
        <f t="shared" si="113"/>
        <v>#N/A</v>
      </c>
      <c r="Z157" s="25" t="e">
        <f t="shared" si="114"/>
        <v>#N/A</v>
      </c>
      <c r="AA157" s="25" t="e">
        <f t="shared" si="115"/>
        <v>#N/A</v>
      </c>
      <c r="AB157" s="25" t="e">
        <f t="shared" si="116"/>
        <v>#N/A</v>
      </c>
      <c r="AC157" s="25" t="e">
        <f t="shared" si="117"/>
        <v>#N/A</v>
      </c>
      <c r="AD157" s="25" t="e">
        <f t="shared" si="118"/>
        <v>#N/A</v>
      </c>
      <c r="AE157" s="25" t="e">
        <f t="shared" si="119"/>
        <v>#N/A</v>
      </c>
      <c r="AF157" s="25" t="e">
        <f t="shared" si="120"/>
        <v>#N/A</v>
      </c>
    </row>
    <row r="158" spans="1:32" ht="15.75" customHeight="1" x14ac:dyDescent="0.25">
      <c r="A158" s="33"/>
      <c r="B158" s="271"/>
      <c r="C158" s="37"/>
      <c r="D158" s="26"/>
      <c r="E158" s="48"/>
      <c r="F158" s="222"/>
      <c r="G158" s="48"/>
      <c r="H158" s="23"/>
      <c r="I158" s="48"/>
      <c r="J158" s="23"/>
      <c r="K158" s="48"/>
      <c r="L158" s="26"/>
      <c r="M158" s="48"/>
      <c r="N158" s="26"/>
      <c r="O158" s="48"/>
      <c r="P158" s="225"/>
      <c r="Q158" s="225"/>
      <c r="T158" s="25" t="str">
        <f t="shared" si="131"/>
        <v/>
      </c>
      <c r="U158" s="25" t="e">
        <f t="shared" si="109"/>
        <v>#N/A</v>
      </c>
      <c r="V158" s="25" t="e">
        <f t="shared" si="110"/>
        <v>#N/A</v>
      </c>
      <c r="W158" s="25" t="e">
        <f t="shared" si="111"/>
        <v>#N/A</v>
      </c>
      <c r="X158" s="25" t="e">
        <f t="shared" si="112"/>
        <v>#N/A</v>
      </c>
      <c r="Y158" s="25" t="e">
        <f t="shared" si="113"/>
        <v>#N/A</v>
      </c>
      <c r="Z158" s="25" t="e">
        <f t="shared" si="114"/>
        <v>#N/A</v>
      </c>
      <c r="AA158" s="25" t="e">
        <f t="shared" si="115"/>
        <v>#N/A</v>
      </c>
      <c r="AB158" s="25" t="e">
        <f t="shared" si="116"/>
        <v>#N/A</v>
      </c>
      <c r="AC158" s="25" t="e">
        <f t="shared" si="117"/>
        <v>#N/A</v>
      </c>
      <c r="AD158" s="25" t="e">
        <f t="shared" si="118"/>
        <v>#N/A</v>
      </c>
      <c r="AE158" s="25" t="e">
        <f t="shared" si="119"/>
        <v>#N/A</v>
      </c>
      <c r="AF158" s="25" t="e">
        <f t="shared" si="120"/>
        <v>#N/A</v>
      </c>
    </row>
    <row r="159" spans="1:32" ht="15.75" customHeight="1" thickBot="1" x14ac:dyDescent="0.3">
      <c r="A159" s="33"/>
      <c r="B159" s="271"/>
      <c r="C159" s="37"/>
      <c r="D159" s="26"/>
      <c r="E159" s="48"/>
      <c r="F159" s="222"/>
      <c r="G159" s="48"/>
      <c r="H159" s="23"/>
      <c r="I159" s="48"/>
      <c r="J159" s="23"/>
      <c r="K159" s="48"/>
      <c r="L159" s="26"/>
      <c r="M159" s="48"/>
      <c r="N159" s="26"/>
      <c r="O159" s="48"/>
      <c r="P159" s="225"/>
      <c r="Q159" s="225"/>
      <c r="T159" s="25" t="str">
        <f t="shared" si="131"/>
        <v/>
      </c>
      <c r="U159" s="25" t="e">
        <f t="shared" si="109"/>
        <v>#N/A</v>
      </c>
      <c r="V159" s="25" t="e">
        <f t="shared" si="110"/>
        <v>#N/A</v>
      </c>
      <c r="W159" s="25" t="e">
        <f t="shared" si="111"/>
        <v>#N/A</v>
      </c>
      <c r="X159" s="25" t="e">
        <f t="shared" si="112"/>
        <v>#N/A</v>
      </c>
      <c r="Y159" s="25" t="e">
        <f t="shared" si="113"/>
        <v>#N/A</v>
      </c>
      <c r="Z159" s="25" t="e">
        <f t="shared" si="114"/>
        <v>#N/A</v>
      </c>
      <c r="AA159" s="25" t="e">
        <f t="shared" si="115"/>
        <v>#N/A</v>
      </c>
      <c r="AB159" s="25" t="e">
        <f t="shared" si="116"/>
        <v>#N/A</v>
      </c>
      <c r="AC159" s="25" t="e">
        <f t="shared" si="117"/>
        <v>#N/A</v>
      </c>
      <c r="AD159" s="25" t="e">
        <f t="shared" si="118"/>
        <v>#N/A</v>
      </c>
      <c r="AE159" s="25" t="e">
        <f t="shared" si="119"/>
        <v>#N/A</v>
      </c>
      <c r="AF159" s="25" t="e">
        <f t="shared" si="120"/>
        <v>#N/A</v>
      </c>
    </row>
    <row r="160" spans="1:32" ht="15.75" hidden="1" customHeight="1" x14ac:dyDescent="0.25">
      <c r="A160" s="33"/>
      <c r="B160" s="271"/>
      <c r="C160" s="37"/>
      <c r="D160" s="26"/>
      <c r="E160" s="48"/>
      <c r="F160" s="222"/>
      <c r="G160" s="48"/>
      <c r="H160" s="23"/>
      <c r="I160" s="48"/>
      <c r="J160" s="23"/>
      <c r="K160" s="48"/>
      <c r="L160" s="26"/>
      <c r="M160" s="48"/>
      <c r="N160" s="26"/>
      <c r="O160" s="48"/>
      <c r="P160" s="225"/>
      <c r="Q160" s="225"/>
      <c r="T160" s="25" t="str">
        <f t="shared" si="131"/>
        <v/>
      </c>
      <c r="U160" s="25" t="e">
        <f t="shared" si="109"/>
        <v>#N/A</v>
      </c>
      <c r="V160" s="25" t="e">
        <f t="shared" si="110"/>
        <v>#N/A</v>
      </c>
      <c r="W160" s="25" t="e">
        <f t="shared" si="111"/>
        <v>#N/A</v>
      </c>
      <c r="X160" s="25" t="e">
        <f t="shared" si="112"/>
        <v>#N/A</v>
      </c>
      <c r="Y160" s="25" t="e">
        <f t="shared" si="113"/>
        <v>#N/A</v>
      </c>
      <c r="Z160" s="25" t="e">
        <f t="shared" si="114"/>
        <v>#N/A</v>
      </c>
      <c r="AA160" s="25" t="e">
        <f t="shared" si="115"/>
        <v>#N/A</v>
      </c>
      <c r="AB160" s="25" t="e">
        <f t="shared" si="116"/>
        <v>#N/A</v>
      </c>
      <c r="AC160" s="25" t="e">
        <f t="shared" si="117"/>
        <v>#N/A</v>
      </c>
      <c r="AD160" s="25" t="e">
        <f t="shared" si="118"/>
        <v>#N/A</v>
      </c>
      <c r="AE160" s="25" t="e">
        <f t="shared" si="119"/>
        <v>#N/A</v>
      </c>
      <c r="AF160" s="25" t="e">
        <f t="shared" si="120"/>
        <v>#N/A</v>
      </c>
    </row>
    <row r="161" spans="1:32" ht="15.75" hidden="1" customHeight="1" x14ac:dyDescent="0.25">
      <c r="A161" s="33"/>
      <c r="B161" s="271"/>
      <c r="C161" s="37"/>
      <c r="D161" s="26"/>
      <c r="E161" s="48"/>
      <c r="F161" s="222"/>
      <c r="G161" s="48"/>
      <c r="H161" s="23"/>
      <c r="I161" s="48"/>
      <c r="J161" s="23"/>
      <c r="K161" s="48"/>
      <c r="L161" s="26"/>
      <c r="M161" s="48"/>
      <c r="N161" s="26"/>
      <c r="O161" s="48"/>
      <c r="P161" s="225"/>
      <c r="Q161" s="225"/>
      <c r="T161" s="25" t="str">
        <f t="shared" si="131"/>
        <v/>
      </c>
      <c r="U161" s="25" t="e">
        <f t="shared" si="109"/>
        <v>#N/A</v>
      </c>
      <c r="V161" s="25" t="e">
        <f t="shared" si="110"/>
        <v>#N/A</v>
      </c>
      <c r="W161" s="25" t="e">
        <f t="shared" si="111"/>
        <v>#N/A</v>
      </c>
      <c r="X161" s="25" t="e">
        <f t="shared" si="112"/>
        <v>#N/A</v>
      </c>
      <c r="Y161" s="25" t="e">
        <f t="shared" si="113"/>
        <v>#N/A</v>
      </c>
      <c r="Z161" s="25" t="e">
        <f t="shared" si="114"/>
        <v>#N/A</v>
      </c>
      <c r="AA161" s="25" t="e">
        <f t="shared" si="115"/>
        <v>#N/A</v>
      </c>
      <c r="AB161" s="25" t="e">
        <f t="shared" si="116"/>
        <v>#N/A</v>
      </c>
      <c r="AC161" s="25" t="e">
        <f t="shared" si="117"/>
        <v>#N/A</v>
      </c>
      <c r="AD161" s="25" t="e">
        <f t="shared" si="118"/>
        <v>#N/A</v>
      </c>
      <c r="AE161" s="25" t="e">
        <f t="shared" si="119"/>
        <v>#N/A</v>
      </c>
      <c r="AF161" s="25" t="e">
        <f t="shared" si="120"/>
        <v>#N/A</v>
      </c>
    </row>
    <row r="162" spans="1:32" ht="15.75" hidden="1" customHeight="1" x14ac:dyDescent="0.25">
      <c r="A162" s="33"/>
      <c r="B162" s="271"/>
      <c r="C162" s="37"/>
      <c r="D162" s="26"/>
      <c r="E162" s="48"/>
      <c r="F162" s="222"/>
      <c r="G162" s="48"/>
      <c r="H162" s="23"/>
      <c r="I162" s="48"/>
      <c r="J162" s="23"/>
      <c r="K162" s="48"/>
      <c r="L162" s="26"/>
      <c r="M162" s="48"/>
      <c r="N162" s="26"/>
      <c r="O162" s="48"/>
      <c r="P162" s="225"/>
      <c r="Q162" s="225"/>
      <c r="T162" s="25" t="str">
        <f t="shared" si="131"/>
        <v/>
      </c>
      <c r="U162" s="25" t="e">
        <f t="shared" si="109"/>
        <v>#N/A</v>
      </c>
      <c r="V162" s="25" t="e">
        <f t="shared" si="110"/>
        <v>#N/A</v>
      </c>
      <c r="W162" s="25" t="e">
        <f t="shared" si="111"/>
        <v>#N/A</v>
      </c>
      <c r="X162" s="25" t="e">
        <f t="shared" si="112"/>
        <v>#N/A</v>
      </c>
      <c r="Y162" s="25" t="e">
        <f t="shared" si="113"/>
        <v>#N/A</v>
      </c>
      <c r="Z162" s="25" t="e">
        <f t="shared" si="114"/>
        <v>#N/A</v>
      </c>
      <c r="AA162" s="25" t="e">
        <f t="shared" si="115"/>
        <v>#N/A</v>
      </c>
      <c r="AB162" s="25" t="e">
        <f t="shared" si="116"/>
        <v>#N/A</v>
      </c>
      <c r="AC162" s="25" t="e">
        <f t="shared" si="117"/>
        <v>#N/A</v>
      </c>
      <c r="AD162" s="25" t="e">
        <f t="shared" si="118"/>
        <v>#N/A</v>
      </c>
      <c r="AE162" s="25" t="e">
        <f t="shared" si="119"/>
        <v>#N/A</v>
      </c>
      <c r="AF162" s="25" t="e">
        <f t="shared" si="120"/>
        <v>#N/A</v>
      </c>
    </row>
    <row r="163" spans="1:32" ht="15.75" hidden="1" customHeight="1" x14ac:dyDescent="0.25">
      <c r="A163" s="33"/>
      <c r="B163" s="271"/>
      <c r="C163" s="37"/>
      <c r="D163" s="26"/>
      <c r="E163" s="48"/>
      <c r="F163" s="222"/>
      <c r="G163" s="48"/>
      <c r="H163" s="23"/>
      <c r="I163" s="48"/>
      <c r="J163" s="23"/>
      <c r="K163" s="48"/>
      <c r="L163" s="26"/>
      <c r="M163" s="48"/>
      <c r="N163" s="26"/>
      <c r="O163" s="48"/>
      <c r="P163" s="225"/>
      <c r="Q163" s="225"/>
      <c r="T163" s="25" t="str">
        <f t="shared" si="131"/>
        <v/>
      </c>
      <c r="U163" s="25" t="e">
        <f t="shared" si="109"/>
        <v>#N/A</v>
      </c>
      <c r="V163" s="25" t="e">
        <f t="shared" si="110"/>
        <v>#N/A</v>
      </c>
      <c r="W163" s="25" t="e">
        <f t="shared" si="111"/>
        <v>#N/A</v>
      </c>
      <c r="X163" s="25" t="e">
        <f t="shared" si="112"/>
        <v>#N/A</v>
      </c>
      <c r="Y163" s="25" t="e">
        <f t="shared" si="113"/>
        <v>#N/A</v>
      </c>
      <c r="Z163" s="25" t="e">
        <f t="shared" si="114"/>
        <v>#N/A</v>
      </c>
      <c r="AA163" s="25" t="e">
        <f t="shared" si="115"/>
        <v>#N/A</v>
      </c>
      <c r="AB163" s="25" t="e">
        <f t="shared" si="116"/>
        <v>#N/A</v>
      </c>
      <c r="AC163" s="25" t="e">
        <f t="shared" si="117"/>
        <v>#N/A</v>
      </c>
      <c r="AD163" s="25" t="e">
        <f t="shared" si="118"/>
        <v>#N/A</v>
      </c>
      <c r="AE163" s="25" t="e">
        <f t="shared" si="119"/>
        <v>#N/A</v>
      </c>
      <c r="AF163" s="25" t="e">
        <f t="shared" si="120"/>
        <v>#N/A</v>
      </c>
    </row>
    <row r="164" spans="1:32" ht="15.75" hidden="1" customHeight="1" x14ac:dyDescent="0.25">
      <c r="A164" s="33"/>
      <c r="B164" s="271"/>
      <c r="C164" s="37"/>
      <c r="D164" s="26"/>
      <c r="E164" s="48"/>
      <c r="F164" s="222"/>
      <c r="G164" s="48"/>
      <c r="H164" s="23"/>
      <c r="I164" s="48"/>
      <c r="J164" s="23"/>
      <c r="K164" s="48"/>
      <c r="L164" s="26"/>
      <c r="M164" s="48"/>
      <c r="N164" s="26"/>
      <c r="O164" s="48"/>
      <c r="P164" s="225"/>
      <c r="Q164" s="225"/>
      <c r="T164" s="25" t="str">
        <f t="shared" si="131"/>
        <v/>
      </c>
      <c r="U164" s="25" t="e">
        <f t="shared" si="109"/>
        <v>#N/A</v>
      </c>
      <c r="V164" s="25" t="e">
        <f t="shared" si="110"/>
        <v>#N/A</v>
      </c>
      <c r="W164" s="25" t="e">
        <f t="shared" si="111"/>
        <v>#N/A</v>
      </c>
      <c r="X164" s="25" t="e">
        <f t="shared" si="112"/>
        <v>#N/A</v>
      </c>
      <c r="Y164" s="25" t="e">
        <f t="shared" si="113"/>
        <v>#N/A</v>
      </c>
      <c r="Z164" s="25" t="e">
        <f t="shared" si="114"/>
        <v>#N/A</v>
      </c>
      <c r="AA164" s="25" t="e">
        <f t="shared" si="115"/>
        <v>#N/A</v>
      </c>
      <c r="AB164" s="25" t="e">
        <f t="shared" si="116"/>
        <v>#N/A</v>
      </c>
      <c r="AC164" s="25" t="e">
        <f t="shared" si="117"/>
        <v>#N/A</v>
      </c>
      <c r="AD164" s="25" t="e">
        <f t="shared" si="118"/>
        <v>#N/A</v>
      </c>
      <c r="AE164" s="25" t="e">
        <f t="shared" si="119"/>
        <v>#N/A</v>
      </c>
      <c r="AF164" s="25" t="e">
        <f t="shared" si="120"/>
        <v>#N/A</v>
      </c>
    </row>
    <row r="165" spans="1:32" ht="15.75" hidden="1" customHeight="1" x14ac:dyDescent="0.25">
      <c r="A165" s="33"/>
      <c r="B165" s="271"/>
      <c r="C165" s="37"/>
      <c r="D165" s="26"/>
      <c r="E165" s="48"/>
      <c r="F165" s="222"/>
      <c r="G165" s="48"/>
      <c r="H165" s="23"/>
      <c r="I165" s="48"/>
      <c r="J165" s="23"/>
      <c r="K165" s="48"/>
      <c r="L165" s="26"/>
      <c r="M165" s="48"/>
      <c r="N165" s="26"/>
      <c r="O165" s="48"/>
      <c r="P165" s="225"/>
      <c r="Q165" s="225"/>
      <c r="T165" s="25" t="str">
        <f t="shared" si="131"/>
        <v/>
      </c>
      <c r="U165" s="25" t="e">
        <f t="shared" si="109"/>
        <v>#N/A</v>
      </c>
      <c r="V165" s="25" t="e">
        <f t="shared" si="110"/>
        <v>#N/A</v>
      </c>
      <c r="W165" s="25" t="e">
        <f t="shared" si="111"/>
        <v>#N/A</v>
      </c>
      <c r="X165" s="25" t="e">
        <f t="shared" si="112"/>
        <v>#N/A</v>
      </c>
      <c r="Y165" s="25" t="e">
        <f t="shared" si="113"/>
        <v>#N/A</v>
      </c>
      <c r="Z165" s="25" t="e">
        <f t="shared" si="114"/>
        <v>#N/A</v>
      </c>
      <c r="AA165" s="25" t="e">
        <f t="shared" si="115"/>
        <v>#N/A</v>
      </c>
      <c r="AB165" s="25" t="e">
        <f t="shared" si="116"/>
        <v>#N/A</v>
      </c>
      <c r="AC165" s="25" t="e">
        <f t="shared" si="117"/>
        <v>#N/A</v>
      </c>
      <c r="AD165" s="25" t="e">
        <f t="shared" si="118"/>
        <v>#N/A</v>
      </c>
      <c r="AE165" s="25" t="e">
        <f t="shared" si="119"/>
        <v>#N/A</v>
      </c>
      <c r="AF165" s="25" t="e">
        <f t="shared" si="120"/>
        <v>#N/A</v>
      </c>
    </row>
    <row r="166" spans="1:32" ht="15.75" hidden="1" customHeight="1" x14ac:dyDescent="0.25">
      <c r="A166" s="33"/>
      <c r="B166" s="271"/>
      <c r="C166" s="37"/>
      <c r="D166" s="26"/>
      <c r="E166" s="48"/>
      <c r="F166" s="222"/>
      <c r="G166" s="48"/>
      <c r="H166" s="23"/>
      <c r="I166" s="48"/>
      <c r="J166" s="23"/>
      <c r="K166" s="48"/>
      <c r="L166" s="26"/>
      <c r="M166" s="48"/>
      <c r="N166" s="26"/>
      <c r="O166" s="48"/>
      <c r="P166" s="225"/>
      <c r="Q166" s="225"/>
      <c r="T166" s="25" t="str">
        <f t="shared" si="131"/>
        <v/>
      </c>
      <c r="U166" s="25" t="e">
        <f t="shared" si="109"/>
        <v>#N/A</v>
      </c>
      <c r="V166" s="25" t="e">
        <f t="shared" si="110"/>
        <v>#N/A</v>
      </c>
      <c r="W166" s="25" t="e">
        <f t="shared" si="111"/>
        <v>#N/A</v>
      </c>
      <c r="X166" s="25" t="e">
        <f t="shared" si="112"/>
        <v>#N/A</v>
      </c>
      <c r="Y166" s="25" t="e">
        <f t="shared" si="113"/>
        <v>#N/A</v>
      </c>
      <c r="Z166" s="25" t="e">
        <f t="shared" si="114"/>
        <v>#N/A</v>
      </c>
      <c r="AA166" s="25" t="e">
        <f t="shared" si="115"/>
        <v>#N/A</v>
      </c>
      <c r="AB166" s="25" t="e">
        <f t="shared" si="116"/>
        <v>#N/A</v>
      </c>
      <c r="AC166" s="25" t="e">
        <f t="shared" si="117"/>
        <v>#N/A</v>
      </c>
      <c r="AD166" s="25" t="e">
        <f t="shared" si="118"/>
        <v>#N/A</v>
      </c>
      <c r="AE166" s="25" t="e">
        <f t="shared" si="119"/>
        <v>#N/A</v>
      </c>
      <c r="AF166" s="25" t="e">
        <f t="shared" si="120"/>
        <v>#N/A</v>
      </c>
    </row>
    <row r="167" spans="1:32" ht="15.75" hidden="1" customHeight="1" x14ac:dyDescent="0.25">
      <c r="A167" s="33"/>
      <c r="B167" s="271"/>
      <c r="C167" s="37"/>
      <c r="D167" s="26"/>
      <c r="E167" s="48"/>
      <c r="F167" s="222"/>
      <c r="G167" s="48"/>
      <c r="H167" s="23"/>
      <c r="I167" s="48"/>
      <c r="J167" s="23"/>
      <c r="K167" s="48"/>
      <c r="L167" s="26"/>
      <c r="M167" s="48"/>
      <c r="N167" s="26"/>
      <c r="O167" s="48"/>
      <c r="P167" s="225"/>
      <c r="Q167" s="225"/>
      <c r="T167" s="25" t="str">
        <f t="shared" si="131"/>
        <v/>
      </c>
      <c r="U167" s="25" t="e">
        <f t="shared" si="109"/>
        <v>#N/A</v>
      </c>
      <c r="V167" s="25" t="e">
        <f t="shared" si="110"/>
        <v>#N/A</v>
      </c>
      <c r="W167" s="25" t="e">
        <f t="shared" si="111"/>
        <v>#N/A</v>
      </c>
      <c r="X167" s="25" t="e">
        <f t="shared" si="112"/>
        <v>#N/A</v>
      </c>
      <c r="Y167" s="25" t="e">
        <f t="shared" si="113"/>
        <v>#N/A</v>
      </c>
      <c r="Z167" s="25" t="e">
        <f t="shared" si="114"/>
        <v>#N/A</v>
      </c>
      <c r="AA167" s="25" t="e">
        <f t="shared" si="115"/>
        <v>#N/A</v>
      </c>
      <c r="AB167" s="25" t="e">
        <f t="shared" si="116"/>
        <v>#N/A</v>
      </c>
      <c r="AC167" s="25" t="e">
        <f t="shared" si="117"/>
        <v>#N/A</v>
      </c>
      <c r="AD167" s="25" t="e">
        <f t="shared" si="118"/>
        <v>#N/A</v>
      </c>
      <c r="AE167" s="25" t="e">
        <f t="shared" si="119"/>
        <v>#N/A</v>
      </c>
      <c r="AF167" s="25" t="e">
        <f t="shared" si="120"/>
        <v>#N/A</v>
      </c>
    </row>
    <row r="168" spans="1:32" ht="15.75" hidden="1" customHeight="1" x14ac:dyDescent="0.25">
      <c r="A168" s="33"/>
      <c r="B168" s="271"/>
      <c r="C168" s="37"/>
      <c r="D168" s="26"/>
      <c r="E168" s="48"/>
      <c r="F168" s="222"/>
      <c r="G168" s="48"/>
      <c r="H168" s="23"/>
      <c r="I168" s="48"/>
      <c r="J168" s="23"/>
      <c r="K168" s="48"/>
      <c r="L168" s="26"/>
      <c r="M168" s="48"/>
      <c r="N168" s="26"/>
      <c r="O168" s="48"/>
      <c r="P168" s="225"/>
      <c r="Q168" s="225"/>
      <c r="T168" s="25" t="str">
        <f t="shared" si="131"/>
        <v/>
      </c>
      <c r="U168" s="25" t="e">
        <f t="shared" si="109"/>
        <v>#N/A</v>
      </c>
      <c r="V168" s="25" t="e">
        <f t="shared" si="110"/>
        <v>#N/A</v>
      </c>
      <c r="W168" s="25" t="e">
        <f t="shared" si="111"/>
        <v>#N/A</v>
      </c>
      <c r="X168" s="25" t="e">
        <f t="shared" si="112"/>
        <v>#N/A</v>
      </c>
      <c r="Y168" s="25" t="e">
        <f t="shared" si="113"/>
        <v>#N/A</v>
      </c>
      <c r="Z168" s="25" t="e">
        <f t="shared" si="114"/>
        <v>#N/A</v>
      </c>
      <c r="AA168" s="25" t="e">
        <f t="shared" si="115"/>
        <v>#N/A</v>
      </c>
      <c r="AB168" s="25" t="e">
        <f t="shared" si="116"/>
        <v>#N/A</v>
      </c>
      <c r="AC168" s="25" t="e">
        <f t="shared" si="117"/>
        <v>#N/A</v>
      </c>
      <c r="AD168" s="25" t="e">
        <f t="shared" si="118"/>
        <v>#N/A</v>
      </c>
      <c r="AE168" s="25" t="e">
        <f t="shared" si="119"/>
        <v>#N/A</v>
      </c>
      <c r="AF168" s="25" t="e">
        <f t="shared" si="120"/>
        <v>#N/A</v>
      </c>
    </row>
    <row r="169" spans="1:32" ht="15.75" hidden="1" customHeight="1" x14ac:dyDescent="0.25">
      <c r="A169" s="33"/>
      <c r="B169" s="271"/>
      <c r="C169" s="37"/>
      <c r="D169" s="26"/>
      <c r="E169" s="48"/>
      <c r="F169" s="222"/>
      <c r="G169" s="48"/>
      <c r="H169" s="23"/>
      <c r="I169" s="48"/>
      <c r="J169" s="23"/>
      <c r="K169" s="48"/>
      <c r="L169" s="26"/>
      <c r="M169" s="48"/>
      <c r="N169" s="26"/>
      <c r="O169" s="48"/>
      <c r="P169" s="225"/>
      <c r="Q169" s="225"/>
      <c r="T169" s="25" t="str">
        <f t="shared" si="131"/>
        <v/>
      </c>
      <c r="U169" s="25" t="e">
        <f t="shared" si="109"/>
        <v>#N/A</v>
      </c>
      <c r="V169" s="25" t="e">
        <f t="shared" si="110"/>
        <v>#N/A</v>
      </c>
      <c r="W169" s="25" t="e">
        <f t="shared" si="111"/>
        <v>#N/A</v>
      </c>
      <c r="X169" s="25" t="e">
        <f t="shared" si="112"/>
        <v>#N/A</v>
      </c>
      <c r="Y169" s="25" t="e">
        <f t="shared" si="113"/>
        <v>#N/A</v>
      </c>
      <c r="Z169" s="25" t="e">
        <f t="shared" si="114"/>
        <v>#N/A</v>
      </c>
      <c r="AA169" s="25" t="e">
        <f t="shared" si="115"/>
        <v>#N/A</v>
      </c>
      <c r="AB169" s="25" t="e">
        <f t="shared" si="116"/>
        <v>#N/A</v>
      </c>
      <c r="AC169" s="25" t="e">
        <f t="shared" si="117"/>
        <v>#N/A</v>
      </c>
      <c r="AD169" s="25" t="e">
        <f t="shared" si="118"/>
        <v>#N/A</v>
      </c>
      <c r="AE169" s="25" t="e">
        <f t="shared" si="119"/>
        <v>#N/A</v>
      </c>
      <c r="AF169" s="25" t="e">
        <f t="shared" si="120"/>
        <v>#N/A</v>
      </c>
    </row>
    <row r="170" spans="1:32" ht="15.75" hidden="1" customHeight="1" x14ac:dyDescent="0.25">
      <c r="A170" s="33"/>
      <c r="B170" s="271"/>
      <c r="C170" s="37"/>
      <c r="D170" s="26"/>
      <c r="E170" s="48"/>
      <c r="F170" s="222"/>
      <c r="G170" s="48"/>
      <c r="H170" s="23"/>
      <c r="I170" s="48"/>
      <c r="J170" s="23"/>
      <c r="K170" s="48"/>
      <c r="L170" s="26"/>
      <c r="M170" s="48"/>
      <c r="N170" s="26"/>
      <c r="O170" s="48"/>
      <c r="P170" s="225"/>
      <c r="Q170" s="225"/>
      <c r="T170" s="25" t="str">
        <f t="shared" si="131"/>
        <v/>
      </c>
      <c r="U170" s="25" t="e">
        <f t="shared" si="109"/>
        <v>#N/A</v>
      </c>
      <c r="V170" s="25" t="e">
        <f t="shared" si="110"/>
        <v>#N/A</v>
      </c>
      <c r="W170" s="25" t="e">
        <f t="shared" si="111"/>
        <v>#N/A</v>
      </c>
      <c r="X170" s="25" t="e">
        <f t="shared" si="112"/>
        <v>#N/A</v>
      </c>
      <c r="Y170" s="25" t="e">
        <f t="shared" si="113"/>
        <v>#N/A</v>
      </c>
      <c r="Z170" s="25" t="e">
        <f t="shared" si="114"/>
        <v>#N/A</v>
      </c>
      <c r="AA170" s="25" t="e">
        <f t="shared" si="115"/>
        <v>#N/A</v>
      </c>
      <c r="AB170" s="25" t="e">
        <f t="shared" si="116"/>
        <v>#N/A</v>
      </c>
      <c r="AC170" s="25" t="e">
        <f t="shared" si="117"/>
        <v>#N/A</v>
      </c>
      <c r="AD170" s="25" t="e">
        <f t="shared" si="118"/>
        <v>#N/A</v>
      </c>
      <c r="AE170" s="25" t="e">
        <f t="shared" si="119"/>
        <v>#N/A</v>
      </c>
      <c r="AF170" s="25" t="e">
        <f t="shared" si="120"/>
        <v>#N/A</v>
      </c>
    </row>
    <row r="171" spans="1:32" ht="15.75" hidden="1" customHeight="1" x14ac:dyDescent="0.25">
      <c r="A171" s="33"/>
      <c r="B171" s="271"/>
      <c r="C171" s="37"/>
      <c r="D171" s="26"/>
      <c r="E171" s="48"/>
      <c r="F171" s="222"/>
      <c r="G171" s="48"/>
      <c r="H171" s="23"/>
      <c r="I171" s="48"/>
      <c r="J171" s="23"/>
      <c r="K171" s="48"/>
      <c r="L171" s="26"/>
      <c r="M171" s="48"/>
      <c r="N171" s="26"/>
      <c r="O171" s="48"/>
      <c r="P171" s="225"/>
      <c r="Q171" s="225"/>
      <c r="T171" s="25" t="str">
        <f t="shared" si="131"/>
        <v/>
      </c>
      <c r="U171" s="25" t="e">
        <f t="shared" si="109"/>
        <v>#N/A</v>
      </c>
      <c r="V171" s="25" t="e">
        <f t="shared" si="110"/>
        <v>#N/A</v>
      </c>
      <c r="W171" s="25" t="e">
        <f t="shared" si="111"/>
        <v>#N/A</v>
      </c>
      <c r="X171" s="25" t="e">
        <f t="shared" si="112"/>
        <v>#N/A</v>
      </c>
      <c r="Y171" s="25" t="e">
        <f t="shared" si="113"/>
        <v>#N/A</v>
      </c>
      <c r="Z171" s="25" t="e">
        <f t="shared" si="114"/>
        <v>#N/A</v>
      </c>
      <c r="AA171" s="25" t="e">
        <f t="shared" si="115"/>
        <v>#N/A</v>
      </c>
      <c r="AB171" s="25" t="e">
        <f t="shared" si="116"/>
        <v>#N/A</v>
      </c>
      <c r="AC171" s="25" t="e">
        <f t="shared" si="117"/>
        <v>#N/A</v>
      </c>
      <c r="AD171" s="25" t="e">
        <f t="shared" si="118"/>
        <v>#N/A</v>
      </c>
      <c r="AE171" s="25" t="e">
        <f t="shared" si="119"/>
        <v>#N/A</v>
      </c>
      <c r="AF171" s="25" t="e">
        <f t="shared" si="120"/>
        <v>#N/A</v>
      </c>
    </row>
    <row r="172" spans="1:32" ht="15.75" hidden="1" customHeight="1" x14ac:dyDescent="0.25">
      <c r="A172" s="33"/>
      <c r="B172" s="271"/>
      <c r="C172" s="37"/>
      <c r="D172" s="26"/>
      <c r="E172" s="48"/>
      <c r="F172" s="222"/>
      <c r="G172" s="48"/>
      <c r="H172" s="23"/>
      <c r="I172" s="48"/>
      <c r="J172" s="23"/>
      <c r="K172" s="48"/>
      <c r="L172" s="26"/>
      <c r="M172" s="48"/>
      <c r="N172" s="26"/>
      <c r="O172" s="48"/>
      <c r="P172" s="225"/>
      <c r="Q172" s="225"/>
      <c r="T172" s="25" t="str">
        <f t="shared" si="131"/>
        <v/>
      </c>
      <c r="U172" s="25" t="e">
        <f t="shared" si="109"/>
        <v>#N/A</v>
      </c>
      <c r="V172" s="25" t="e">
        <f t="shared" si="110"/>
        <v>#N/A</v>
      </c>
      <c r="W172" s="25" t="e">
        <f t="shared" si="111"/>
        <v>#N/A</v>
      </c>
      <c r="X172" s="25" t="e">
        <f t="shared" si="112"/>
        <v>#N/A</v>
      </c>
      <c r="Y172" s="25" t="e">
        <f t="shared" si="113"/>
        <v>#N/A</v>
      </c>
      <c r="Z172" s="25" t="e">
        <f t="shared" si="114"/>
        <v>#N/A</v>
      </c>
      <c r="AA172" s="25" t="e">
        <f t="shared" si="115"/>
        <v>#N/A</v>
      </c>
      <c r="AB172" s="25" t="e">
        <f t="shared" si="116"/>
        <v>#N/A</v>
      </c>
      <c r="AC172" s="25" t="e">
        <f t="shared" si="117"/>
        <v>#N/A</v>
      </c>
      <c r="AD172" s="25" t="e">
        <f t="shared" si="118"/>
        <v>#N/A</v>
      </c>
      <c r="AE172" s="25" t="e">
        <f t="shared" si="119"/>
        <v>#N/A</v>
      </c>
      <c r="AF172" s="25" t="e">
        <f t="shared" si="120"/>
        <v>#N/A</v>
      </c>
    </row>
    <row r="173" spans="1:32" ht="15.75" hidden="1" customHeight="1" x14ac:dyDescent="0.25">
      <c r="A173" s="33"/>
      <c r="B173" s="271"/>
      <c r="C173" s="37"/>
      <c r="D173" s="26"/>
      <c r="E173" s="48"/>
      <c r="F173" s="222"/>
      <c r="G173" s="48"/>
      <c r="H173" s="23"/>
      <c r="I173" s="48"/>
      <c r="J173" s="23"/>
      <c r="K173" s="48"/>
      <c r="L173" s="26"/>
      <c r="M173" s="48"/>
      <c r="N173" s="26"/>
      <c r="O173" s="48"/>
      <c r="P173" s="225"/>
      <c r="Q173" s="225"/>
      <c r="T173" s="25" t="str">
        <f t="shared" si="131"/>
        <v/>
      </c>
      <c r="U173" s="25" t="e">
        <f t="shared" si="109"/>
        <v>#N/A</v>
      </c>
      <c r="V173" s="25" t="e">
        <f t="shared" si="110"/>
        <v>#N/A</v>
      </c>
      <c r="W173" s="25" t="e">
        <f t="shared" si="111"/>
        <v>#N/A</v>
      </c>
      <c r="X173" s="25" t="e">
        <f t="shared" si="112"/>
        <v>#N/A</v>
      </c>
      <c r="Y173" s="25" t="e">
        <f t="shared" si="113"/>
        <v>#N/A</v>
      </c>
      <c r="Z173" s="25" t="e">
        <f t="shared" si="114"/>
        <v>#N/A</v>
      </c>
      <c r="AA173" s="25" t="e">
        <f t="shared" si="115"/>
        <v>#N/A</v>
      </c>
      <c r="AB173" s="25" t="e">
        <f t="shared" si="116"/>
        <v>#N/A</v>
      </c>
      <c r="AC173" s="25" t="e">
        <f t="shared" si="117"/>
        <v>#N/A</v>
      </c>
      <c r="AD173" s="25" t="e">
        <f t="shared" si="118"/>
        <v>#N/A</v>
      </c>
      <c r="AE173" s="25" t="e">
        <f t="shared" si="119"/>
        <v>#N/A</v>
      </c>
      <c r="AF173" s="25" t="e">
        <f t="shared" si="120"/>
        <v>#N/A</v>
      </c>
    </row>
    <row r="174" spans="1:32" ht="15.75" hidden="1" customHeight="1" x14ac:dyDescent="0.25">
      <c r="A174" s="33"/>
      <c r="B174" s="271"/>
      <c r="C174" s="37"/>
      <c r="D174" s="26"/>
      <c r="E174" s="48"/>
      <c r="F174" s="222"/>
      <c r="G174" s="48"/>
      <c r="H174" s="23"/>
      <c r="I174" s="48"/>
      <c r="J174" s="23"/>
      <c r="K174" s="48"/>
      <c r="L174" s="26"/>
      <c r="M174" s="48"/>
      <c r="N174" s="26"/>
      <c r="O174" s="48"/>
      <c r="P174" s="225"/>
      <c r="Q174" s="225"/>
      <c r="T174" s="25" t="str">
        <f t="shared" si="131"/>
        <v/>
      </c>
      <c r="U174" s="25" t="e">
        <f t="shared" si="109"/>
        <v>#N/A</v>
      </c>
      <c r="V174" s="25" t="e">
        <f t="shared" si="110"/>
        <v>#N/A</v>
      </c>
      <c r="W174" s="25" t="e">
        <f t="shared" si="111"/>
        <v>#N/A</v>
      </c>
      <c r="X174" s="25" t="e">
        <f t="shared" si="112"/>
        <v>#N/A</v>
      </c>
      <c r="Y174" s="25" t="e">
        <f t="shared" si="113"/>
        <v>#N/A</v>
      </c>
      <c r="Z174" s="25" t="e">
        <f t="shared" si="114"/>
        <v>#N/A</v>
      </c>
      <c r="AA174" s="25" t="e">
        <f t="shared" si="115"/>
        <v>#N/A</v>
      </c>
      <c r="AB174" s="25" t="e">
        <f t="shared" si="116"/>
        <v>#N/A</v>
      </c>
      <c r="AC174" s="25" t="e">
        <f t="shared" si="117"/>
        <v>#N/A</v>
      </c>
      <c r="AD174" s="25" t="e">
        <f t="shared" si="118"/>
        <v>#N/A</v>
      </c>
      <c r="AE174" s="25" t="e">
        <f t="shared" si="119"/>
        <v>#N/A</v>
      </c>
      <c r="AF174" s="25" t="e">
        <f t="shared" si="120"/>
        <v>#N/A</v>
      </c>
    </row>
    <row r="175" spans="1:32" ht="15.75" hidden="1" customHeight="1" x14ac:dyDescent="0.25">
      <c r="A175" s="33"/>
      <c r="B175" s="271"/>
      <c r="C175" s="37"/>
      <c r="D175" s="26"/>
      <c r="E175" s="48"/>
      <c r="F175" s="222"/>
      <c r="G175" s="48"/>
      <c r="H175" s="23"/>
      <c r="I175" s="48"/>
      <c r="J175" s="23"/>
      <c r="K175" s="48"/>
      <c r="L175" s="26"/>
      <c r="M175" s="48"/>
      <c r="N175" s="26"/>
      <c r="O175" s="48"/>
      <c r="P175" s="225"/>
      <c r="Q175" s="225"/>
      <c r="T175" s="25" t="str">
        <f t="shared" si="131"/>
        <v/>
      </c>
      <c r="U175" s="25" t="e">
        <f t="shared" si="109"/>
        <v>#N/A</v>
      </c>
      <c r="V175" s="25" t="e">
        <f t="shared" si="110"/>
        <v>#N/A</v>
      </c>
      <c r="W175" s="25" t="e">
        <f t="shared" si="111"/>
        <v>#N/A</v>
      </c>
      <c r="X175" s="25" t="e">
        <f t="shared" si="112"/>
        <v>#N/A</v>
      </c>
      <c r="Y175" s="25" t="e">
        <f t="shared" si="113"/>
        <v>#N/A</v>
      </c>
      <c r="Z175" s="25" t="e">
        <f t="shared" si="114"/>
        <v>#N/A</v>
      </c>
      <c r="AA175" s="25" t="e">
        <f t="shared" si="115"/>
        <v>#N/A</v>
      </c>
      <c r="AB175" s="25" t="e">
        <f t="shared" si="116"/>
        <v>#N/A</v>
      </c>
      <c r="AC175" s="25" t="e">
        <f t="shared" si="117"/>
        <v>#N/A</v>
      </c>
      <c r="AD175" s="25" t="e">
        <f t="shared" si="118"/>
        <v>#N/A</v>
      </c>
      <c r="AE175" s="25" t="e">
        <f t="shared" si="119"/>
        <v>#N/A</v>
      </c>
      <c r="AF175" s="25" t="e">
        <f t="shared" si="120"/>
        <v>#N/A</v>
      </c>
    </row>
    <row r="176" spans="1:32" ht="15.75" hidden="1" customHeight="1" x14ac:dyDescent="0.25">
      <c r="A176" s="33"/>
      <c r="B176" s="271"/>
      <c r="C176" s="37"/>
      <c r="D176" s="26"/>
      <c r="E176" s="48"/>
      <c r="F176" s="222"/>
      <c r="G176" s="48"/>
      <c r="H176" s="23"/>
      <c r="I176" s="48"/>
      <c r="J176" s="23"/>
      <c r="K176" s="48"/>
      <c r="L176" s="26"/>
      <c r="M176" s="48"/>
      <c r="N176" s="26"/>
      <c r="O176" s="48"/>
      <c r="P176" s="225"/>
      <c r="Q176" s="225"/>
      <c r="T176" s="25" t="str">
        <f t="shared" si="131"/>
        <v/>
      </c>
      <c r="U176" s="25" t="e">
        <f t="shared" si="109"/>
        <v>#N/A</v>
      </c>
      <c r="V176" s="25" t="e">
        <f t="shared" si="110"/>
        <v>#N/A</v>
      </c>
      <c r="W176" s="25" t="e">
        <f t="shared" si="111"/>
        <v>#N/A</v>
      </c>
      <c r="X176" s="25" t="e">
        <f t="shared" si="112"/>
        <v>#N/A</v>
      </c>
      <c r="Y176" s="25" t="e">
        <f t="shared" si="113"/>
        <v>#N/A</v>
      </c>
      <c r="Z176" s="25" t="e">
        <f t="shared" si="114"/>
        <v>#N/A</v>
      </c>
      <c r="AA176" s="25" t="e">
        <f t="shared" si="115"/>
        <v>#N/A</v>
      </c>
      <c r="AB176" s="25" t="e">
        <f t="shared" si="116"/>
        <v>#N/A</v>
      </c>
      <c r="AC176" s="25" t="e">
        <f t="shared" si="117"/>
        <v>#N/A</v>
      </c>
      <c r="AD176" s="25" t="e">
        <f t="shared" si="118"/>
        <v>#N/A</v>
      </c>
      <c r="AE176" s="25" t="e">
        <f t="shared" si="119"/>
        <v>#N/A</v>
      </c>
      <c r="AF176" s="25" t="e">
        <f t="shared" si="120"/>
        <v>#N/A</v>
      </c>
    </row>
    <row r="177" spans="1:32" ht="15.75" hidden="1" customHeight="1" thickBot="1" x14ac:dyDescent="0.3">
      <c r="A177" s="33"/>
      <c r="B177" s="271"/>
      <c r="C177" s="37"/>
      <c r="D177" s="26"/>
      <c r="E177" s="48"/>
      <c r="F177" s="222"/>
      <c r="G177" s="48"/>
      <c r="H177" s="23"/>
      <c r="I177" s="48"/>
      <c r="J177" s="23"/>
      <c r="K177" s="48"/>
      <c r="L177" s="26"/>
      <c r="M177" s="48"/>
      <c r="N177" s="26"/>
      <c r="O177" s="48"/>
      <c r="P177" s="225"/>
      <c r="Q177" s="225"/>
      <c r="T177" s="25" t="str">
        <f t="shared" si="131"/>
        <v/>
      </c>
      <c r="U177" s="25" t="e">
        <f t="shared" si="109"/>
        <v>#N/A</v>
      </c>
      <c r="V177" s="25" t="e">
        <f t="shared" si="110"/>
        <v>#N/A</v>
      </c>
      <c r="W177" s="25" t="e">
        <f t="shared" si="111"/>
        <v>#N/A</v>
      </c>
      <c r="X177" s="25" t="e">
        <f t="shared" si="112"/>
        <v>#N/A</v>
      </c>
      <c r="Y177" s="25" t="e">
        <f t="shared" si="113"/>
        <v>#N/A</v>
      </c>
      <c r="Z177" s="25" t="e">
        <f t="shared" si="114"/>
        <v>#N/A</v>
      </c>
      <c r="AA177" s="25" t="e">
        <f t="shared" si="115"/>
        <v>#N/A</v>
      </c>
      <c r="AB177" s="25" t="e">
        <f t="shared" si="116"/>
        <v>#N/A</v>
      </c>
      <c r="AC177" s="25" t="e">
        <f t="shared" si="117"/>
        <v>#N/A</v>
      </c>
      <c r="AD177" s="25" t="e">
        <f t="shared" si="118"/>
        <v>#N/A</v>
      </c>
      <c r="AE177" s="25" t="e">
        <f t="shared" si="119"/>
        <v>#N/A</v>
      </c>
      <c r="AF177" s="25" t="e">
        <f t="shared" si="120"/>
        <v>#N/A</v>
      </c>
    </row>
    <row r="178" spans="1:32" ht="15.75" customHeight="1" thickBot="1" x14ac:dyDescent="0.3">
      <c r="C178">
        <f>COUNTA(C89:C177)</f>
        <v>66</v>
      </c>
      <c r="D178" s="31">
        <f>((COUNTA(D89:D177))-COUNTIF(E89:E177,"&lt;1"))/(COUNTA(D89:D177))</f>
        <v>0.74242424242424243</v>
      </c>
      <c r="E178" s="71"/>
      <c r="F178" s="31">
        <f>((COUNTA(F89:F177))-COUNTIF(G89:G177,"&lt;1"))/(COUNTA(F89:F177))</f>
        <v>0.984375</v>
      </c>
      <c r="G178" s="71"/>
      <c r="H178" s="31">
        <f>((COUNTA(H89:H177))-COUNTIF(I89:I177,"&lt;1"))/(COUNTA(H89:H177))</f>
        <v>1</v>
      </c>
      <c r="I178" s="71"/>
      <c r="J178" s="31">
        <f>((COUNTA(J89:J177))-COUNTIF(K89:K177,"&lt;1"))/(COUNTA(J89:J177))</f>
        <v>0.94545454545454544</v>
      </c>
      <c r="K178" s="71"/>
      <c r="L178" s="31">
        <f>((COUNTA(L89:L177))-COUNTIF(M89:M177,"&lt;1"))/(COUNTA(L89:L177))</f>
        <v>0.90322580645161288</v>
      </c>
      <c r="M178" s="71"/>
      <c r="N178" s="31">
        <f>((COUNTA(N89:N177))-COUNTIF(O89:O177,"&lt;1"))/(COUNTA(N89:N177))</f>
        <v>0.95454545454545459</v>
      </c>
      <c r="O178" s="71"/>
      <c r="P178" s="226">
        <f>AVERAGE(P89:P177)</f>
        <v>0.68181818181818177</v>
      </c>
      <c r="Q178" s="226">
        <f>AVERAGE(Q89:Q177)</f>
        <v>0.68181818181818177</v>
      </c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81" spans="1:32" ht="15.75" customHeight="1" x14ac:dyDescent="0.25">
      <c r="T181" s="25" t="str">
        <f t="shared" ref="T181:T212" si="134">LEFT(C181,12)</f>
        <v/>
      </c>
      <c r="U181" s="25" t="e">
        <f t="shared" ref="U181:U226" si="135">VLOOKUP($T181,$T$4:$AF$15,2,FALSE)</f>
        <v>#N/A</v>
      </c>
      <c r="V181" s="25" t="e">
        <f t="shared" ref="V181:V226" si="136">VLOOKUP($T181,$T$4:$AF$15,3,FALSE)</f>
        <v>#N/A</v>
      </c>
      <c r="W181" s="25" t="e">
        <f t="shared" ref="W181:W226" si="137">VLOOKUP($T181,$T$4:$AF$15,4,FALSE)</f>
        <v>#N/A</v>
      </c>
      <c r="X181" s="25" t="e">
        <f t="shared" ref="X181:X226" si="138">VLOOKUP($T181,$T$4:$AF$15,5,FALSE)</f>
        <v>#N/A</v>
      </c>
      <c r="Y181" s="25" t="e">
        <f t="shared" ref="Y181:Y226" si="139">VLOOKUP($T181,$T$4:$AF$15,6,FALSE)</f>
        <v>#N/A</v>
      </c>
      <c r="Z181" s="25" t="e">
        <f t="shared" ref="Z181:Z226" si="140">VLOOKUP($T181,$T$4:$AF$15,7,FALSE)</f>
        <v>#N/A</v>
      </c>
      <c r="AA181" s="25" t="e">
        <f t="shared" ref="AA181:AA226" si="141">VLOOKUP($T181,$T$4:$AF$15,8,FALSE)</f>
        <v>#N/A</v>
      </c>
      <c r="AB181" s="25" t="e">
        <f t="shared" ref="AB181:AB226" si="142">VLOOKUP($T181,$T$4:$AF$15,9,FALSE)</f>
        <v>#N/A</v>
      </c>
      <c r="AC181" s="25" t="e">
        <f t="shared" ref="AC181:AC226" si="143">VLOOKUP($T181,$T$4:$AF$15,10,FALSE)</f>
        <v>#N/A</v>
      </c>
      <c r="AD181" s="25" t="e">
        <f t="shared" ref="AD181:AD226" si="144">VLOOKUP($T181,$T$4:$AF$15,11,FALSE)</f>
        <v>#N/A</v>
      </c>
      <c r="AE181" s="25" t="e">
        <f t="shared" ref="AE181:AE226" si="145">VLOOKUP($T181,$T$4:$AF$15,12,FALSE)</f>
        <v>#N/A</v>
      </c>
      <c r="AF181" s="25" t="e">
        <f t="shared" ref="AF181:AF226" si="146">VLOOKUP($T181,$T$4:$AF$15,13,FALSE)</f>
        <v>#N/A</v>
      </c>
    </row>
    <row r="182" spans="1:32" ht="15.75" customHeight="1" x14ac:dyDescent="0.25">
      <c r="A182" s="7" t="s">
        <v>18</v>
      </c>
      <c r="B182" s="366" t="s">
        <v>19</v>
      </c>
      <c r="C182" s="7" t="s">
        <v>29</v>
      </c>
      <c r="D182" s="8" t="s">
        <v>121</v>
      </c>
      <c r="E182" s="70"/>
      <c r="F182" s="8" t="s">
        <v>15</v>
      </c>
      <c r="G182" s="70"/>
      <c r="H182" s="8" t="s">
        <v>12</v>
      </c>
      <c r="I182" s="70"/>
      <c r="J182" s="8" t="s">
        <v>13</v>
      </c>
      <c r="K182" s="70"/>
      <c r="L182" s="8" t="s">
        <v>123</v>
      </c>
      <c r="M182" s="105"/>
      <c r="N182" s="17" t="s">
        <v>14</v>
      </c>
      <c r="O182" s="104"/>
      <c r="P182" s="18" t="s">
        <v>20</v>
      </c>
      <c r="Q182" s="19" t="s">
        <v>36</v>
      </c>
      <c r="T182" s="25" t="str">
        <f t="shared" si="134"/>
        <v>Product</v>
      </c>
      <c r="U182" s="25" t="e">
        <f t="shared" si="135"/>
        <v>#N/A</v>
      </c>
      <c r="V182" s="25" t="e">
        <f t="shared" si="136"/>
        <v>#N/A</v>
      </c>
      <c r="W182" s="25" t="e">
        <f t="shared" si="137"/>
        <v>#N/A</v>
      </c>
      <c r="X182" s="25" t="e">
        <f t="shared" si="138"/>
        <v>#N/A</v>
      </c>
      <c r="Y182" s="25" t="e">
        <f t="shared" si="139"/>
        <v>#N/A</v>
      </c>
      <c r="Z182" s="25" t="e">
        <f t="shared" si="140"/>
        <v>#N/A</v>
      </c>
      <c r="AA182" s="25" t="e">
        <f t="shared" si="141"/>
        <v>#N/A</v>
      </c>
      <c r="AB182" s="25" t="e">
        <f t="shared" si="142"/>
        <v>#N/A</v>
      </c>
      <c r="AC182" s="25" t="e">
        <f t="shared" si="143"/>
        <v>#N/A</v>
      </c>
      <c r="AD182" s="25" t="e">
        <f t="shared" si="144"/>
        <v>#N/A</v>
      </c>
      <c r="AE182" s="25" t="e">
        <f t="shared" si="145"/>
        <v>#N/A</v>
      </c>
      <c r="AF182" s="25" t="e">
        <f t="shared" si="146"/>
        <v>#N/A</v>
      </c>
    </row>
    <row r="183" spans="1:32" ht="15.75" customHeight="1" x14ac:dyDescent="0.25">
      <c r="A183" s="33">
        <v>45718</v>
      </c>
      <c r="B183" s="271" t="s">
        <v>435</v>
      </c>
      <c r="C183" s="37" t="s">
        <v>30</v>
      </c>
      <c r="D183" s="26">
        <v>0.97</v>
      </c>
      <c r="E183" s="48">
        <f t="shared" ref="E183:E249" si="147">IF(+(IF(D183&lt;U183,0,IF(D183&gt;V183,0,1)))=1,1,0)</f>
        <v>1</v>
      </c>
      <c r="F183" s="222">
        <v>14.1</v>
      </c>
      <c r="G183" s="48">
        <f t="shared" ref="G183:G258" si="148">IF(+(IF(F183&lt;W183,0,IF(F183&gt;X183,0,1)))=1,1,0)</f>
        <v>1</v>
      </c>
      <c r="H183" s="23">
        <v>0.03</v>
      </c>
      <c r="I183" s="48">
        <f t="shared" ref="I183:I248" si="149">IF(+(IF(H183&lt;Y183,0,IF(H183&gt;Z183,0,1)))=1,1,0)</f>
        <v>1</v>
      </c>
      <c r="J183" s="23">
        <v>2.85</v>
      </c>
      <c r="K183" s="48">
        <f t="shared" ref="K183:K247" si="150">IF(+(IF(J183&lt;AA183,0,IF(J183&gt;AB183,0,1)))=1,1,0)</f>
        <v>1</v>
      </c>
      <c r="L183" s="26">
        <v>5.85</v>
      </c>
      <c r="M183" s="48">
        <f t="shared" ref="M183:M258" si="151">IF(+(IF(L183&lt;AC183,0,IF(L183&gt;AD183,0,1)))=1,1,0)</f>
        <v>1</v>
      </c>
      <c r="N183" s="26">
        <v>5.9</v>
      </c>
      <c r="O183" s="48">
        <f t="shared" ref="O183:O258" si="152">IF(+(IF(N183&lt;AE183,0,IF(N183&gt;AF183,0,1)))=1,1,0)</f>
        <v>1</v>
      </c>
      <c r="P183" s="225">
        <f t="shared" ref="P183:P248" si="153">IF(+(IF(D183&lt;U183,0,IF(D183&gt;V183,0,1)))+(IF(F183&lt;W183,0,IF(F183&gt;X183,0,1)))+(IF(J183&lt;AA183,0,IF(J183&gt;AB183,0,1)))+(IF(L183&lt;AC183,0,IF(L183&gt;AD183,0,1)))+(IF(N183&lt;AE183,0,IF(N183&gt;AF183,0,1)))=5,1,0)</f>
        <v>1</v>
      </c>
      <c r="Q183" s="225">
        <f t="shared" ref="Q183:Q248" si="154">IF(+(IF(D183&lt;U183,0,IF(D183&gt;V183,0,1)))+(IF(F183&lt;W183,0,IF(F183&gt;X183,0,1)))+(IF(J183&lt;AA183,0,IF(J183&gt;AB183,0,1)))+(IF(L183&lt;AC183,0,IF(L183&gt;AD183,0,1)))=4,1,0)</f>
        <v>1</v>
      </c>
      <c r="T183" s="25" t="str">
        <f t="shared" si="134"/>
        <v>STAG</v>
      </c>
      <c r="U183" s="25">
        <f t="shared" si="135"/>
        <v>0.8</v>
      </c>
      <c r="V183" s="25">
        <f t="shared" si="136"/>
        <v>1.24</v>
      </c>
      <c r="W183" s="25">
        <f t="shared" si="137"/>
        <v>12.5</v>
      </c>
      <c r="X183" s="25">
        <f t="shared" si="138"/>
        <v>16.399999999999999</v>
      </c>
      <c r="Y183" s="25">
        <f t="shared" si="139"/>
        <v>0</v>
      </c>
      <c r="Z183" s="25">
        <f t="shared" si="140"/>
        <v>0.12</v>
      </c>
      <c r="AA183" s="25">
        <f t="shared" si="141"/>
        <v>2.7</v>
      </c>
      <c r="AB183" s="25">
        <f t="shared" si="142"/>
        <v>2.85</v>
      </c>
      <c r="AC183" s="25">
        <f t="shared" si="143"/>
        <v>5.45</v>
      </c>
      <c r="AD183" s="25">
        <f t="shared" si="144"/>
        <v>5.94</v>
      </c>
      <c r="AE183" s="25">
        <f t="shared" si="145"/>
        <v>5</v>
      </c>
      <c r="AF183" s="25">
        <f t="shared" si="146"/>
        <v>7</v>
      </c>
    </row>
    <row r="184" spans="1:32" ht="15.75" customHeight="1" x14ac:dyDescent="0.25">
      <c r="A184" s="33">
        <v>45718</v>
      </c>
      <c r="B184" s="271" t="s">
        <v>436</v>
      </c>
      <c r="C184" s="37" t="s">
        <v>30</v>
      </c>
      <c r="D184" s="26">
        <v>0.97</v>
      </c>
      <c r="E184" s="48">
        <f t="shared" si="147"/>
        <v>1</v>
      </c>
      <c r="F184" s="222">
        <v>14.75</v>
      </c>
      <c r="G184" s="48">
        <f t="shared" si="148"/>
        <v>1</v>
      </c>
      <c r="H184" s="23">
        <v>0.03</v>
      </c>
      <c r="I184" s="48">
        <f t="shared" si="149"/>
        <v>1</v>
      </c>
      <c r="J184" s="23">
        <v>2.85</v>
      </c>
      <c r="K184" s="48">
        <f t="shared" si="150"/>
        <v>1</v>
      </c>
      <c r="L184" s="26">
        <v>5.88</v>
      </c>
      <c r="M184" s="48">
        <f t="shared" si="151"/>
        <v>1</v>
      </c>
      <c r="N184" s="26">
        <v>6.15</v>
      </c>
      <c r="O184" s="48">
        <f t="shared" si="152"/>
        <v>1</v>
      </c>
      <c r="P184" s="225">
        <f t="shared" si="153"/>
        <v>1</v>
      </c>
      <c r="Q184" s="225">
        <f t="shared" si="154"/>
        <v>1</v>
      </c>
      <c r="T184" s="25" t="str">
        <f t="shared" si="134"/>
        <v>STAG</v>
      </c>
      <c r="U184" s="25">
        <f t="shared" si="135"/>
        <v>0.8</v>
      </c>
      <c r="V184" s="25">
        <f t="shared" si="136"/>
        <v>1.24</v>
      </c>
      <c r="W184" s="25">
        <f t="shared" si="137"/>
        <v>12.5</v>
      </c>
      <c r="X184" s="25">
        <f t="shared" si="138"/>
        <v>16.399999999999999</v>
      </c>
      <c r="Y184" s="25">
        <f t="shared" si="139"/>
        <v>0</v>
      </c>
      <c r="Z184" s="25">
        <f t="shared" si="140"/>
        <v>0.12</v>
      </c>
      <c r="AA184" s="25">
        <f t="shared" si="141"/>
        <v>2.7</v>
      </c>
      <c r="AB184" s="25">
        <f t="shared" si="142"/>
        <v>2.85</v>
      </c>
      <c r="AC184" s="25">
        <f t="shared" si="143"/>
        <v>5.45</v>
      </c>
      <c r="AD184" s="25">
        <f t="shared" si="144"/>
        <v>5.94</v>
      </c>
      <c r="AE184" s="25">
        <f t="shared" si="145"/>
        <v>5</v>
      </c>
      <c r="AF184" s="25">
        <f t="shared" si="146"/>
        <v>7</v>
      </c>
    </row>
    <row r="185" spans="1:32" ht="15.75" customHeight="1" x14ac:dyDescent="0.25">
      <c r="A185" s="33">
        <v>45718</v>
      </c>
      <c r="B185" s="271" t="s">
        <v>434</v>
      </c>
      <c r="C185" s="37" t="s">
        <v>30</v>
      </c>
      <c r="D185" s="26">
        <v>0.9</v>
      </c>
      <c r="E185" s="48">
        <f t="shared" si="147"/>
        <v>1</v>
      </c>
      <c r="F185" s="222">
        <v>15.25</v>
      </c>
      <c r="G185" s="48">
        <f t="shared" si="148"/>
        <v>1</v>
      </c>
      <c r="H185" s="23">
        <v>0.04</v>
      </c>
      <c r="I185" s="48">
        <f t="shared" si="149"/>
        <v>1</v>
      </c>
      <c r="J185" s="23">
        <v>2.8</v>
      </c>
      <c r="K185" s="48">
        <f t="shared" si="150"/>
        <v>1</v>
      </c>
      <c r="L185" s="26">
        <v>5.67</v>
      </c>
      <c r="M185" s="48">
        <f t="shared" si="151"/>
        <v>1</v>
      </c>
      <c r="N185" s="26">
        <v>5.32</v>
      </c>
      <c r="O185" s="48">
        <f t="shared" si="152"/>
        <v>1</v>
      </c>
      <c r="P185" s="225">
        <f t="shared" si="153"/>
        <v>1</v>
      </c>
      <c r="Q185" s="225">
        <f t="shared" si="154"/>
        <v>1</v>
      </c>
      <c r="T185" s="25" t="str">
        <f t="shared" si="134"/>
        <v>STAG</v>
      </c>
      <c r="U185" s="25">
        <f t="shared" si="135"/>
        <v>0.8</v>
      </c>
      <c r="V185" s="25">
        <f t="shared" si="136"/>
        <v>1.24</v>
      </c>
      <c r="W185" s="25">
        <f t="shared" si="137"/>
        <v>12.5</v>
      </c>
      <c r="X185" s="25">
        <f t="shared" si="138"/>
        <v>16.399999999999999</v>
      </c>
      <c r="Y185" s="25">
        <f t="shared" si="139"/>
        <v>0</v>
      </c>
      <c r="Z185" s="25">
        <f t="shared" si="140"/>
        <v>0.12</v>
      </c>
      <c r="AA185" s="25">
        <f t="shared" si="141"/>
        <v>2.7</v>
      </c>
      <c r="AB185" s="25">
        <f t="shared" si="142"/>
        <v>2.85</v>
      </c>
      <c r="AC185" s="25">
        <f t="shared" si="143"/>
        <v>5.45</v>
      </c>
      <c r="AD185" s="25">
        <f t="shared" si="144"/>
        <v>5.94</v>
      </c>
      <c r="AE185" s="25">
        <f t="shared" si="145"/>
        <v>5</v>
      </c>
      <c r="AF185" s="25">
        <f t="shared" si="146"/>
        <v>7</v>
      </c>
    </row>
    <row r="186" spans="1:32" ht="15.75" customHeight="1" x14ac:dyDescent="0.25">
      <c r="A186" s="33">
        <v>45718</v>
      </c>
      <c r="B186" s="271" t="s">
        <v>435</v>
      </c>
      <c r="C186" s="37" t="s">
        <v>30</v>
      </c>
      <c r="D186" s="26">
        <v>0.92</v>
      </c>
      <c r="E186" s="48">
        <f t="shared" si="147"/>
        <v>1</v>
      </c>
      <c r="F186" s="222">
        <v>15.5</v>
      </c>
      <c r="G186" s="48">
        <f t="shared" si="148"/>
        <v>1</v>
      </c>
      <c r="H186" s="23">
        <v>0.06</v>
      </c>
      <c r="I186" s="48">
        <f t="shared" si="149"/>
        <v>1</v>
      </c>
      <c r="J186" s="23">
        <v>2.8</v>
      </c>
      <c r="K186" s="48">
        <f t="shared" si="150"/>
        <v>1</v>
      </c>
      <c r="L186" s="26">
        <v>5.77</v>
      </c>
      <c r="M186" s="48">
        <f t="shared" si="151"/>
        <v>1</v>
      </c>
      <c r="N186" s="26">
        <v>5.58</v>
      </c>
      <c r="O186" s="48">
        <f t="shared" si="152"/>
        <v>1</v>
      </c>
      <c r="P186" s="225">
        <f t="shared" si="153"/>
        <v>1</v>
      </c>
      <c r="Q186" s="225">
        <f t="shared" si="154"/>
        <v>1</v>
      </c>
      <c r="T186" s="25" t="str">
        <f t="shared" si="134"/>
        <v>STAG</v>
      </c>
      <c r="U186" s="25">
        <f t="shared" si="135"/>
        <v>0.8</v>
      </c>
      <c r="V186" s="25">
        <f t="shared" si="136"/>
        <v>1.24</v>
      </c>
      <c r="W186" s="25">
        <f t="shared" si="137"/>
        <v>12.5</v>
      </c>
      <c r="X186" s="25">
        <f t="shared" si="138"/>
        <v>16.399999999999999</v>
      </c>
      <c r="Y186" s="25">
        <f t="shared" si="139"/>
        <v>0</v>
      </c>
      <c r="Z186" s="25">
        <f t="shared" si="140"/>
        <v>0.12</v>
      </c>
      <c r="AA186" s="25">
        <f t="shared" si="141"/>
        <v>2.7</v>
      </c>
      <c r="AB186" s="25">
        <f t="shared" si="142"/>
        <v>2.85</v>
      </c>
      <c r="AC186" s="25">
        <f t="shared" si="143"/>
        <v>5.45</v>
      </c>
      <c r="AD186" s="25">
        <f t="shared" si="144"/>
        <v>5.94</v>
      </c>
      <c r="AE186" s="25">
        <f t="shared" si="145"/>
        <v>5</v>
      </c>
      <c r="AF186" s="25">
        <f t="shared" si="146"/>
        <v>7</v>
      </c>
    </row>
    <row r="187" spans="1:32" ht="15.75" customHeight="1" x14ac:dyDescent="0.25">
      <c r="A187" s="33">
        <v>45718</v>
      </c>
      <c r="B187" s="271" t="s">
        <v>436</v>
      </c>
      <c r="C187" s="37" t="s">
        <v>30</v>
      </c>
      <c r="D187" s="26">
        <v>0.87</v>
      </c>
      <c r="E187" s="48">
        <f t="shared" si="147"/>
        <v>1</v>
      </c>
      <c r="F187" s="222">
        <v>16.2</v>
      </c>
      <c r="G187" s="48">
        <f t="shared" si="148"/>
        <v>1</v>
      </c>
      <c r="H187" s="23">
        <v>0.03</v>
      </c>
      <c r="I187" s="48">
        <f t="shared" si="149"/>
        <v>1</v>
      </c>
      <c r="J187" s="23">
        <v>2.85</v>
      </c>
      <c r="K187" s="48">
        <f t="shared" si="150"/>
        <v>1</v>
      </c>
      <c r="L187" s="26">
        <v>5.65</v>
      </c>
      <c r="M187" s="48">
        <f t="shared" si="151"/>
        <v>1</v>
      </c>
      <c r="N187" s="26">
        <v>5.7</v>
      </c>
      <c r="O187" s="48">
        <f t="shared" si="152"/>
        <v>1</v>
      </c>
      <c r="P187" s="225">
        <f t="shared" si="153"/>
        <v>1</v>
      </c>
      <c r="Q187" s="225">
        <f t="shared" si="154"/>
        <v>1</v>
      </c>
      <c r="T187" s="25" t="str">
        <f t="shared" si="134"/>
        <v>STAG</v>
      </c>
      <c r="U187" s="25">
        <f t="shared" si="135"/>
        <v>0.8</v>
      </c>
      <c r="V187" s="25">
        <f t="shared" si="136"/>
        <v>1.24</v>
      </c>
      <c r="W187" s="25">
        <f t="shared" si="137"/>
        <v>12.5</v>
      </c>
      <c r="X187" s="25">
        <f t="shared" si="138"/>
        <v>16.399999999999999</v>
      </c>
      <c r="Y187" s="25">
        <f t="shared" si="139"/>
        <v>0</v>
      </c>
      <c r="Z187" s="25">
        <f t="shared" si="140"/>
        <v>0.12</v>
      </c>
      <c r="AA187" s="25">
        <f t="shared" si="141"/>
        <v>2.7</v>
      </c>
      <c r="AB187" s="25">
        <f t="shared" si="142"/>
        <v>2.85</v>
      </c>
      <c r="AC187" s="25">
        <f t="shared" si="143"/>
        <v>5.45</v>
      </c>
      <c r="AD187" s="25">
        <f t="shared" si="144"/>
        <v>5.94</v>
      </c>
      <c r="AE187" s="25">
        <f t="shared" si="145"/>
        <v>5</v>
      </c>
      <c r="AF187" s="25">
        <f t="shared" si="146"/>
        <v>7</v>
      </c>
    </row>
    <row r="188" spans="1:32" ht="15.75" customHeight="1" x14ac:dyDescent="0.25">
      <c r="A188" s="33">
        <v>45719</v>
      </c>
      <c r="B188" s="271" t="s">
        <v>434</v>
      </c>
      <c r="C188" s="37" t="s">
        <v>30</v>
      </c>
      <c r="D188" s="26">
        <v>0.82</v>
      </c>
      <c r="E188" s="48">
        <f t="shared" si="147"/>
        <v>1</v>
      </c>
      <c r="F188" s="222">
        <v>16</v>
      </c>
      <c r="G188" s="48">
        <f t="shared" si="148"/>
        <v>1</v>
      </c>
      <c r="H188" s="23">
        <v>0.04</v>
      </c>
      <c r="I188" s="48">
        <f t="shared" si="149"/>
        <v>1</v>
      </c>
      <c r="J188" s="23">
        <v>2.86</v>
      </c>
      <c r="K188" s="48">
        <f>IF(+(IF(J188&lt;AA188,0,IF(J188&gt;AB188,0,1)))=1,1,0)</f>
        <v>0</v>
      </c>
      <c r="L188" s="26">
        <v>5.71</v>
      </c>
      <c r="M188" s="48">
        <f t="shared" si="151"/>
        <v>1</v>
      </c>
      <c r="N188" s="26">
        <v>5.57</v>
      </c>
      <c r="O188" s="48">
        <f t="shared" si="152"/>
        <v>1</v>
      </c>
      <c r="P188" s="225">
        <f t="shared" si="153"/>
        <v>0</v>
      </c>
      <c r="Q188" s="225">
        <f t="shared" si="154"/>
        <v>0</v>
      </c>
      <c r="T188" s="25" t="str">
        <f t="shared" si="134"/>
        <v>STAG</v>
      </c>
      <c r="U188" s="25">
        <f t="shared" si="135"/>
        <v>0.8</v>
      </c>
      <c r="V188" s="25">
        <f t="shared" si="136"/>
        <v>1.24</v>
      </c>
      <c r="W188" s="25">
        <f t="shared" si="137"/>
        <v>12.5</v>
      </c>
      <c r="X188" s="25">
        <f t="shared" si="138"/>
        <v>16.399999999999999</v>
      </c>
      <c r="Y188" s="25">
        <f t="shared" si="139"/>
        <v>0</v>
      </c>
      <c r="Z188" s="25">
        <f t="shared" si="140"/>
        <v>0.12</v>
      </c>
      <c r="AA188" s="25">
        <f t="shared" si="141"/>
        <v>2.7</v>
      </c>
      <c r="AB188" s="25">
        <f t="shared" si="142"/>
        <v>2.85</v>
      </c>
      <c r="AC188" s="25">
        <f t="shared" si="143"/>
        <v>5.45</v>
      </c>
      <c r="AD188" s="25">
        <f t="shared" si="144"/>
        <v>5.94</v>
      </c>
      <c r="AE188" s="25">
        <f t="shared" si="145"/>
        <v>5</v>
      </c>
      <c r="AF188" s="25">
        <f t="shared" si="146"/>
        <v>7</v>
      </c>
    </row>
    <row r="189" spans="1:32" ht="15.75" customHeight="1" x14ac:dyDescent="0.25">
      <c r="A189" s="33">
        <v>45719</v>
      </c>
      <c r="B189" s="271" t="s">
        <v>436</v>
      </c>
      <c r="C189" s="37" t="s">
        <v>30</v>
      </c>
      <c r="D189" s="26">
        <v>0.87</v>
      </c>
      <c r="E189" s="48">
        <f t="shared" si="147"/>
        <v>1</v>
      </c>
      <c r="F189" s="222">
        <v>14.95</v>
      </c>
      <c r="G189" s="48">
        <f t="shared" si="148"/>
        <v>1</v>
      </c>
      <c r="H189" s="23">
        <v>0.03</v>
      </c>
      <c r="I189" s="48">
        <f t="shared" si="149"/>
        <v>1</v>
      </c>
      <c r="J189" s="23">
        <v>2.8</v>
      </c>
      <c r="K189" s="48">
        <f t="shared" si="150"/>
        <v>1</v>
      </c>
      <c r="L189" s="26">
        <v>5.75</v>
      </c>
      <c r="M189" s="48">
        <f t="shared" si="151"/>
        <v>1</v>
      </c>
      <c r="N189" s="26">
        <v>5.61</v>
      </c>
      <c r="O189" s="48">
        <f t="shared" si="152"/>
        <v>1</v>
      </c>
      <c r="P189" s="225">
        <f t="shared" si="153"/>
        <v>1</v>
      </c>
      <c r="Q189" s="225">
        <f t="shared" si="154"/>
        <v>1</v>
      </c>
      <c r="T189" s="25" t="str">
        <f t="shared" si="134"/>
        <v>STAG</v>
      </c>
      <c r="U189" s="25">
        <f t="shared" si="135"/>
        <v>0.8</v>
      </c>
      <c r="V189" s="25">
        <f t="shared" si="136"/>
        <v>1.24</v>
      </c>
      <c r="W189" s="25">
        <f t="shared" si="137"/>
        <v>12.5</v>
      </c>
      <c r="X189" s="25">
        <f t="shared" si="138"/>
        <v>16.399999999999999</v>
      </c>
      <c r="Y189" s="25">
        <f t="shared" si="139"/>
        <v>0</v>
      </c>
      <c r="Z189" s="25">
        <f t="shared" si="140"/>
        <v>0.12</v>
      </c>
      <c r="AA189" s="25">
        <f t="shared" si="141"/>
        <v>2.7</v>
      </c>
      <c r="AB189" s="25">
        <f t="shared" si="142"/>
        <v>2.85</v>
      </c>
      <c r="AC189" s="25">
        <f t="shared" si="143"/>
        <v>5.45</v>
      </c>
      <c r="AD189" s="25">
        <f t="shared" si="144"/>
        <v>5.94</v>
      </c>
      <c r="AE189" s="25">
        <f t="shared" si="145"/>
        <v>5</v>
      </c>
      <c r="AF189" s="25">
        <f t="shared" si="146"/>
        <v>7</v>
      </c>
    </row>
    <row r="190" spans="1:32" ht="15.75" customHeight="1" x14ac:dyDescent="0.25">
      <c r="A190" s="33">
        <v>45719</v>
      </c>
      <c r="B190" s="271" t="s">
        <v>435</v>
      </c>
      <c r="C190" s="37" t="s">
        <v>30</v>
      </c>
      <c r="D190" s="26">
        <v>0.83</v>
      </c>
      <c r="E190" s="48">
        <f t="shared" si="147"/>
        <v>1</v>
      </c>
      <c r="F190" s="222">
        <v>13.8</v>
      </c>
      <c r="G190" s="48">
        <f t="shared" si="148"/>
        <v>1</v>
      </c>
      <c r="H190" s="23">
        <v>0.03</v>
      </c>
      <c r="I190" s="48">
        <f t="shared" si="149"/>
        <v>1</v>
      </c>
      <c r="J190" s="23">
        <v>2.8</v>
      </c>
      <c r="K190" s="48">
        <f t="shared" si="150"/>
        <v>1</v>
      </c>
      <c r="L190" s="26">
        <v>5.88</v>
      </c>
      <c r="M190" s="48">
        <f t="shared" si="151"/>
        <v>1</v>
      </c>
      <c r="N190" s="26">
        <v>6.33</v>
      </c>
      <c r="O190" s="48">
        <f t="shared" si="152"/>
        <v>1</v>
      </c>
      <c r="P190" s="225">
        <f t="shared" si="153"/>
        <v>1</v>
      </c>
      <c r="Q190" s="225">
        <f t="shared" si="154"/>
        <v>1</v>
      </c>
      <c r="T190" s="25" t="str">
        <f t="shared" si="134"/>
        <v>STAG</v>
      </c>
      <c r="U190" s="25">
        <f t="shared" si="135"/>
        <v>0.8</v>
      </c>
      <c r="V190" s="25">
        <f t="shared" si="136"/>
        <v>1.24</v>
      </c>
      <c r="W190" s="25">
        <f t="shared" si="137"/>
        <v>12.5</v>
      </c>
      <c r="X190" s="25">
        <f t="shared" si="138"/>
        <v>16.399999999999999</v>
      </c>
      <c r="Y190" s="25">
        <f t="shared" si="139"/>
        <v>0</v>
      </c>
      <c r="Z190" s="25">
        <f t="shared" si="140"/>
        <v>0.12</v>
      </c>
      <c r="AA190" s="25">
        <f t="shared" si="141"/>
        <v>2.7</v>
      </c>
      <c r="AB190" s="25">
        <f t="shared" si="142"/>
        <v>2.85</v>
      </c>
      <c r="AC190" s="25">
        <f t="shared" si="143"/>
        <v>5.45</v>
      </c>
      <c r="AD190" s="25">
        <f t="shared" si="144"/>
        <v>5.94</v>
      </c>
      <c r="AE190" s="25">
        <f t="shared" si="145"/>
        <v>5</v>
      </c>
      <c r="AF190" s="25">
        <f t="shared" si="146"/>
        <v>7</v>
      </c>
    </row>
    <row r="191" spans="1:32" ht="15.75" customHeight="1" x14ac:dyDescent="0.25">
      <c r="A191" s="33">
        <v>45719</v>
      </c>
      <c r="B191" s="271" t="s">
        <v>434</v>
      </c>
      <c r="C191" s="37" t="s">
        <v>30</v>
      </c>
      <c r="D191" s="26">
        <v>0.81</v>
      </c>
      <c r="E191" s="48">
        <f t="shared" si="147"/>
        <v>1</v>
      </c>
      <c r="F191" s="222">
        <v>14.3</v>
      </c>
      <c r="G191" s="48">
        <f t="shared" si="148"/>
        <v>1</v>
      </c>
      <c r="H191" s="23">
        <v>0.03</v>
      </c>
      <c r="I191" s="48">
        <f t="shared" si="149"/>
        <v>1</v>
      </c>
      <c r="J191" s="23">
        <v>2.85</v>
      </c>
      <c r="K191" s="48">
        <f t="shared" si="150"/>
        <v>1</v>
      </c>
      <c r="L191" s="26">
        <v>5.74</v>
      </c>
      <c r="M191" s="48">
        <f t="shared" si="151"/>
        <v>1</v>
      </c>
      <c r="N191" s="26">
        <v>6.05</v>
      </c>
      <c r="O191" s="48">
        <f t="shared" si="152"/>
        <v>1</v>
      </c>
      <c r="P191" s="225">
        <f t="shared" si="153"/>
        <v>1</v>
      </c>
      <c r="Q191" s="225">
        <f t="shared" si="154"/>
        <v>1</v>
      </c>
      <c r="T191" s="25" t="str">
        <f t="shared" si="134"/>
        <v>STAG</v>
      </c>
      <c r="U191" s="25">
        <f t="shared" si="135"/>
        <v>0.8</v>
      </c>
      <c r="V191" s="25">
        <f t="shared" si="136"/>
        <v>1.24</v>
      </c>
      <c r="W191" s="25">
        <f t="shared" si="137"/>
        <v>12.5</v>
      </c>
      <c r="X191" s="25">
        <f t="shared" si="138"/>
        <v>16.399999999999999</v>
      </c>
      <c r="Y191" s="25">
        <f t="shared" si="139"/>
        <v>0</v>
      </c>
      <c r="Z191" s="25">
        <f t="shared" si="140"/>
        <v>0.12</v>
      </c>
      <c r="AA191" s="25">
        <f t="shared" si="141"/>
        <v>2.7</v>
      </c>
      <c r="AB191" s="25">
        <f t="shared" si="142"/>
        <v>2.85</v>
      </c>
      <c r="AC191" s="25">
        <f t="shared" si="143"/>
        <v>5.45</v>
      </c>
      <c r="AD191" s="25">
        <f t="shared" si="144"/>
        <v>5.94</v>
      </c>
      <c r="AE191" s="25">
        <f t="shared" si="145"/>
        <v>5</v>
      </c>
      <c r="AF191" s="25">
        <f t="shared" si="146"/>
        <v>7</v>
      </c>
    </row>
    <row r="192" spans="1:32" ht="15.75" customHeight="1" x14ac:dyDescent="0.25">
      <c r="A192" s="33">
        <v>45719</v>
      </c>
      <c r="B192" s="271" t="s">
        <v>434</v>
      </c>
      <c r="C192" s="37" t="s">
        <v>30</v>
      </c>
      <c r="D192" s="26">
        <v>0.84</v>
      </c>
      <c r="E192" s="48">
        <f t="shared" si="147"/>
        <v>1</v>
      </c>
      <c r="F192" s="222">
        <v>14.15</v>
      </c>
      <c r="G192" s="48">
        <f t="shared" si="148"/>
        <v>1</v>
      </c>
      <c r="H192" s="23">
        <v>0.02</v>
      </c>
      <c r="I192" s="48">
        <f t="shared" si="149"/>
        <v>1</v>
      </c>
      <c r="J192" s="133">
        <v>2.8</v>
      </c>
      <c r="K192" s="48">
        <f t="shared" si="150"/>
        <v>1</v>
      </c>
      <c r="L192" s="26">
        <v>5.9</v>
      </c>
      <c r="M192" s="48">
        <f t="shared" si="151"/>
        <v>1</v>
      </c>
      <c r="N192" s="26">
        <v>6.18</v>
      </c>
      <c r="O192" s="48">
        <f t="shared" si="152"/>
        <v>1</v>
      </c>
      <c r="P192" s="225">
        <f t="shared" si="153"/>
        <v>1</v>
      </c>
      <c r="Q192" s="225">
        <f t="shared" si="154"/>
        <v>1</v>
      </c>
      <c r="T192" s="25" t="str">
        <f t="shared" si="134"/>
        <v>STAG</v>
      </c>
      <c r="U192" s="25">
        <f t="shared" si="135"/>
        <v>0.8</v>
      </c>
      <c r="V192" s="25">
        <f t="shared" si="136"/>
        <v>1.24</v>
      </c>
      <c r="W192" s="25">
        <f t="shared" si="137"/>
        <v>12.5</v>
      </c>
      <c r="X192" s="25">
        <f t="shared" si="138"/>
        <v>16.399999999999999</v>
      </c>
      <c r="Y192" s="25">
        <f t="shared" si="139"/>
        <v>0</v>
      </c>
      <c r="Z192" s="25">
        <f t="shared" si="140"/>
        <v>0.12</v>
      </c>
      <c r="AA192" s="25">
        <f t="shared" si="141"/>
        <v>2.7</v>
      </c>
      <c r="AB192" s="25">
        <f t="shared" si="142"/>
        <v>2.85</v>
      </c>
      <c r="AC192" s="25">
        <f t="shared" si="143"/>
        <v>5.45</v>
      </c>
      <c r="AD192" s="25">
        <f t="shared" si="144"/>
        <v>5.94</v>
      </c>
      <c r="AE192" s="25">
        <f t="shared" si="145"/>
        <v>5</v>
      </c>
      <c r="AF192" s="25">
        <f t="shared" si="146"/>
        <v>7</v>
      </c>
    </row>
    <row r="193" spans="1:46" ht="15.75" customHeight="1" x14ac:dyDescent="0.25">
      <c r="A193" s="33">
        <v>45719</v>
      </c>
      <c r="B193" s="271" t="s">
        <v>435</v>
      </c>
      <c r="C193" s="37" t="s">
        <v>30</v>
      </c>
      <c r="D193" s="223">
        <v>0.87</v>
      </c>
      <c r="E193" s="48">
        <f t="shared" si="147"/>
        <v>1</v>
      </c>
      <c r="F193" s="222">
        <v>14.9</v>
      </c>
      <c r="G193" s="48">
        <f t="shared" si="148"/>
        <v>1</v>
      </c>
      <c r="H193" s="23">
        <v>0.03</v>
      </c>
      <c r="I193" s="48">
        <f t="shared" si="149"/>
        <v>1</v>
      </c>
      <c r="J193" s="23">
        <v>2.85</v>
      </c>
      <c r="K193" s="48">
        <f t="shared" si="150"/>
        <v>1</v>
      </c>
      <c r="L193" s="26">
        <v>5.83</v>
      </c>
      <c r="M193" s="48">
        <f t="shared" si="151"/>
        <v>1</v>
      </c>
      <c r="N193" s="223">
        <v>6.08</v>
      </c>
      <c r="O193" s="48">
        <f t="shared" si="152"/>
        <v>1</v>
      </c>
      <c r="P193" s="225">
        <f t="shared" si="153"/>
        <v>1</v>
      </c>
      <c r="Q193" s="225">
        <f t="shared" si="154"/>
        <v>1</v>
      </c>
      <c r="T193" s="25" t="str">
        <f t="shared" si="134"/>
        <v>STAG</v>
      </c>
      <c r="U193" s="25">
        <f t="shared" si="135"/>
        <v>0.8</v>
      </c>
      <c r="V193" s="25">
        <f t="shared" si="136"/>
        <v>1.24</v>
      </c>
      <c r="W193" s="25">
        <f t="shared" si="137"/>
        <v>12.5</v>
      </c>
      <c r="X193" s="25">
        <f t="shared" si="138"/>
        <v>16.399999999999999</v>
      </c>
      <c r="Y193" s="25">
        <f t="shared" si="139"/>
        <v>0</v>
      </c>
      <c r="Z193" s="25">
        <f t="shared" si="140"/>
        <v>0.12</v>
      </c>
      <c r="AA193" s="25">
        <f t="shared" si="141"/>
        <v>2.7</v>
      </c>
      <c r="AB193" s="25">
        <f t="shared" si="142"/>
        <v>2.85</v>
      </c>
      <c r="AC193" s="25">
        <f t="shared" si="143"/>
        <v>5.45</v>
      </c>
      <c r="AD193" s="25">
        <f t="shared" si="144"/>
        <v>5.94</v>
      </c>
      <c r="AE193" s="25">
        <f t="shared" si="145"/>
        <v>5</v>
      </c>
      <c r="AF193" s="25">
        <f t="shared" si="146"/>
        <v>7</v>
      </c>
    </row>
    <row r="194" spans="1:46" s="14" customFormat="1" ht="15.75" customHeight="1" x14ac:dyDescent="0.25">
      <c r="A194" s="33">
        <v>45719</v>
      </c>
      <c r="B194" s="271" t="s">
        <v>437</v>
      </c>
      <c r="C194" s="33" t="s">
        <v>31</v>
      </c>
      <c r="D194" s="223">
        <v>1.6</v>
      </c>
      <c r="E194" s="48">
        <f t="shared" si="147"/>
        <v>0</v>
      </c>
      <c r="F194" s="222">
        <v>14.4</v>
      </c>
      <c r="G194" s="48">
        <f t="shared" si="148"/>
        <v>1</v>
      </c>
      <c r="H194" s="23">
        <v>0.04</v>
      </c>
      <c r="I194" s="48">
        <f t="shared" si="149"/>
        <v>1</v>
      </c>
      <c r="J194" s="23">
        <v>2.85</v>
      </c>
      <c r="K194" s="48">
        <f t="shared" si="150"/>
        <v>1</v>
      </c>
      <c r="L194" s="26">
        <v>5.38</v>
      </c>
      <c r="M194" s="48">
        <f t="shared" si="151"/>
        <v>1</v>
      </c>
      <c r="N194" s="223">
        <v>6</v>
      </c>
      <c r="O194" s="48">
        <f t="shared" si="152"/>
        <v>1</v>
      </c>
      <c r="P194" s="225">
        <f t="shared" si="153"/>
        <v>0</v>
      </c>
      <c r="Q194" s="225">
        <f t="shared" si="154"/>
        <v>0</v>
      </c>
      <c r="R194"/>
      <c r="S194"/>
      <c r="T194" s="25" t="str">
        <f t="shared" si="134"/>
        <v>CARIB</v>
      </c>
      <c r="U194" s="25">
        <f t="shared" si="135"/>
        <v>1.65</v>
      </c>
      <c r="V194" s="25">
        <f t="shared" si="136"/>
        <v>2.14</v>
      </c>
      <c r="W194" s="25">
        <f t="shared" si="137"/>
        <v>12.5</v>
      </c>
      <c r="X194" s="25">
        <f t="shared" si="138"/>
        <v>16.399999999999999</v>
      </c>
      <c r="Y194" s="25">
        <f t="shared" si="139"/>
        <v>0</v>
      </c>
      <c r="Z194" s="25">
        <f t="shared" si="140"/>
        <v>0.12</v>
      </c>
      <c r="AA194" s="25">
        <f t="shared" si="141"/>
        <v>2.7</v>
      </c>
      <c r="AB194" s="25">
        <f t="shared" si="142"/>
        <v>2.85</v>
      </c>
      <c r="AC194" s="25">
        <f t="shared" si="143"/>
        <v>5</v>
      </c>
      <c r="AD194" s="25">
        <f t="shared" si="144"/>
        <v>5.44</v>
      </c>
      <c r="AE194" s="25">
        <f t="shared" si="145"/>
        <v>5</v>
      </c>
      <c r="AF194" s="25">
        <f t="shared" si="146"/>
        <v>7</v>
      </c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</row>
    <row r="195" spans="1:46" ht="15.75" customHeight="1" x14ac:dyDescent="0.25">
      <c r="A195" s="33">
        <v>45719</v>
      </c>
      <c r="B195" s="271" t="s">
        <v>436</v>
      </c>
      <c r="C195" s="33" t="s">
        <v>31</v>
      </c>
      <c r="D195" s="223">
        <v>1.51</v>
      </c>
      <c r="E195" s="48">
        <f t="shared" si="147"/>
        <v>0</v>
      </c>
      <c r="F195" s="392"/>
      <c r="G195" s="48"/>
      <c r="H195" s="23">
        <v>0.03</v>
      </c>
      <c r="I195" s="48">
        <f t="shared" si="149"/>
        <v>1</v>
      </c>
      <c r="J195" s="23">
        <v>2.85</v>
      </c>
      <c r="K195" s="48">
        <f t="shared" si="150"/>
        <v>1</v>
      </c>
      <c r="L195" s="26">
        <v>5.56</v>
      </c>
      <c r="M195" s="48">
        <f t="shared" si="151"/>
        <v>0</v>
      </c>
      <c r="N195" s="223">
        <v>6.25</v>
      </c>
      <c r="O195" s="48">
        <f t="shared" si="152"/>
        <v>1</v>
      </c>
      <c r="P195" s="225">
        <f t="shared" si="153"/>
        <v>0</v>
      </c>
      <c r="Q195" s="225">
        <f t="shared" si="154"/>
        <v>0</v>
      </c>
      <c r="T195" s="25" t="str">
        <f t="shared" si="134"/>
        <v>CARIB</v>
      </c>
      <c r="U195" s="25">
        <f t="shared" si="135"/>
        <v>1.65</v>
      </c>
      <c r="V195" s="25">
        <f t="shared" si="136"/>
        <v>2.14</v>
      </c>
      <c r="W195" s="25">
        <f t="shared" si="137"/>
        <v>12.5</v>
      </c>
      <c r="X195" s="25">
        <f t="shared" si="138"/>
        <v>16.399999999999999</v>
      </c>
      <c r="Y195" s="25">
        <f t="shared" si="139"/>
        <v>0</v>
      </c>
      <c r="Z195" s="25">
        <f t="shared" si="140"/>
        <v>0.12</v>
      </c>
      <c r="AA195" s="25">
        <f t="shared" si="141"/>
        <v>2.7</v>
      </c>
      <c r="AB195" s="25">
        <f t="shared" si="142"/>
        <v>2.85</v>
      </c>
      <c r="AC195" s="25">
        <f t="shared" si="143"/>
        <v>5</v>
      </c>
      <c r="AD195" s="25">
        <f t="shared" si="144"/>
        <v>5.44</v>
      </c>
      <c r="AE195" s="25">
        <f t="shared" si="145"/>
        <v>5</v>
      </c>
      <c r="AF195" s="25">
        <f t="shared" si="146"/>
        <v>7</v>
      </c>
    </row>
    <row r="196" spans="1:46" ht="15.75" customHeight="1" x14ac:dyDescent="0.25">
      <c r="A196" s="33">
        <v>45720</v>
      </c>
      <c r="B196" s="271" t="s">
        <v>434</v>
      </c>
      <c r="C196" s="33" t="s">
        <v>31</v>
      </c>
      <c r="D196" s="223">
        <v>1.55</v>
      </c>
      <c r="E196" s="48">
        <f t="shared" si="147"/>
        <v>0</v>
      </c>
      <c r="F196" s="222">
        <v>13.7</v>
      </c>
      <c r="G196" s="48">
        <f t="shared" si="148"/>
        <v>1</v>
      </c>
      <c r="H196" s="23">
        <v>0.03</v>
      </c>
      <c r="I196" s="48">
        <f t="shared" si="149"/>
        <v>1</v>
      </c>
      <c r="J196" s="23">
        <v>2.85</v>
      </c>
      <c r="K196" s="48">
        <f t="shared" si="150"/>
        <v>1</v>
      </c>
      <c r="L196" s="135">
        <v>5.5</v>
      </c>
      <c r="M196" s="48">
        <f t="shared" si="151"/>
        <v>0</v>
      </c>
      <c r="N196" s="26">
        <v>6.3</v>
      </c>
      <c r="O196" s="48">
        <f t="shared" si="152"/>
        <v>1</v>
      </c>
      <c r="P196" s="225">
        <f t="shared" si="153"/>
        <v>0</v>
      </c>
      <c r="Q196" s="225">
        <f t="shared" si="154"/>
        <v>0</v>
      </c>
      <c r="T196" s="25" t="str">
        <f t="shared" si="134"/>
        <v>CARIB</v>
      </c>
      <c r="U196" s="25">
        <f t="shared" si="135"/>
        <v>1.65</v>
      </c>
      <c r="V196" s="25">
        <f t="shared" si="136"/>
        <v>2.14</v>
      </c>
      <c r="W196" s="25">
        <f t="shared" si="137"/>
        <v>12.5</v>
      </c>
      <c r="X196" s="25">
        <f t="shared" si="138"/>
        <v>16.399999999999999</v>
      </c>
      <c r="Y196" s="25">
        <f t="shared" si="139"/>
        <v>0</v>
      </c>
      <c r="Z196" s="25">
        <f t="shared" si="140"/>
        <v>0.12</v>
      </c>
      <c r="AA196" s="25">
        <f t="shared" si="141"/>
        <v>2.7</v>
      </c>
      <c r="AB196" s="25">
        <f t="shared" si="142"/>
        <v>2.85</v>
      </c>
      <c r="AC196" s="25">
        <f t="shared" si="143"/>
        <v>5</v>
      </c>
      <c r="AD196" s="25">
        <f t="shared" si="144"/>
        <v>5.44</v>
      </c>
      <c r="AE196" s="25">
        <f t="shared" si="145"/>
        <v>5</v>
      </c>
      <c r="AF196" s="25">
        <f t="shared" si="146"/>
        <v>7</v>
      </c>
    </row>
    <row r="197" spans="1:46" ht="15.75" customHeight="1" x14ac:dyDescent="0.25">
      <c r="A197" s="33">
        <v>45720</v>
      </c>
      <c r="B197" s="271" t="s">
        <v>434</v>
      </c>
      <c r="C197" s="33" t="s">
        <v>35</v>
      </c>
      <c r="D197" s="223">
        <v>16.579999999999998</v>
      </c>
      <c r="E197" s="48">
        <f t="shared" si="147"/>
        <v>1</v>
      </c>
      <c r="F197" s="222">
        <v>13.4</v>
      </c>
      <c r="G197" s="48">
        <f t="shared" si="148"/>
        <v>1</v>
      </c>
      <c r="H197" s="23"/>
      <c r="I197" s="48"/>
      <c r="J197" s="23">
        <v>2.4</v>
      </c>
      <c r="K197" s="48">
        <f t="shared" si="150"/>
        <v>1</v>
      </c>
      <c r="L197" s="135"/>
      <c r="M197" s="48"/>
      <c r="N197" s="26">
        <v>123.2</v>
      </c>
      <c r="O197" s="48">
        <f t="shared" si="152"/>
        <v>1</v>
      </c>
      <c r="P197" s="225">
        <f t="shared" si="153"/>
        <v>1</v>
      </c>
      <c r="Q197" s="225">
        <f t="shared" si="154"/>
        <v>1</v>
      </c>
      <c r="T197" s="25" t="str">
        <f t="shared" si="134"/>
        <v>VITAMALT</v>
      </c>
      <c r="U197" s="25">
        <f t="shared" si="135"/>
        <v>16.2</v>
      </c>
      <c r="V197" s="25">
        <f t="shared" si="136"/>
        <v>16.84</v>
      </c>
      <c r="W197" s="25">
        <f t="shared" si="137"/>
        <v>12</v>
      </c>
      <c r="X197" s="25">
        <f t="shared" si="138"/>
        <v>16.440000000000001</v>
      </c>
      <c r="Y197" s="25">
        <f t="shared" si="139"/>
        <v>0</v>
      </c>
      <c r="Z197" s="25">
        <f t="shared" si="140"/>
        <v>0</v>
      </c>
      <c r="AA197" s="25">
        <f t="shared" si="141"/>
        <v>2</v>
      </c>
      <c r="AB197" s="25">
        <f t="shared" si="142"/>
        <v>2.4</v>
      </c>
      <c r="AC197" s="25">
        <f t="shared" si="143"/>
        <v>0</v>
      </c>
      <c r="AD197" s="25">
        <f t="shared" si="144"/>
        <v>0</v>
      </c>
      <c r="AE197" s="25">
        <f t="shared" si="145"/>
        <v>100</v>
      </c>
      <c r="AF197" s="25">
        <f t="shared" si="146"/>
        <v>140</v>
      </c>
    </row>
    <row r="198" spans="1:46" ht="15.75" customHeight="1" x14ac:dyDescent="0.25">
      <c r="A198" s="33">
        <v>45720</v>
      </c>
      <c r="B198" s="271" t="s">
        <v>435</v>
      </c>
      <c r="C198" s="33" t="s">
        <v>35</v>
      </c>
      <c r="D198" s="223">
        <v>16.559999999999999</v>
      </c>
      <c r="E198" s="48">
        <f t="shared" si="147"/>
        <v>1</v>
      </c>
      <c r="F198" s="43">
        <v>13.55</v>
      </c>
      <c r="G198" s="48">
        <f t="shared" si="148"/>
        <v>1</v>
      </c>
      <c r="H198" s="23"/>
      <c r="I198" s="48"/>
      <c r="J198" s="23">
        <v>2.39</v>
      </c>
      <c r="K198" s="48">
        <f t="shared" si="150"/>
        <v>1</v>
      </c>
      <c r="L198" s="135"/>
      <c r="M198" s="48"/>
      <c r="N198" s="26">
        <v>118.9</v>
      </c>
      <c r="O198" s="48">
        <f t="shared" si="152"/>
        <v>1</v>
      </c>
      <c r="P198" s="225">
        <f t="shared" si="153"/>
        <v>1</v>
      </c>
      <c r="Q198" s="225">
        <f t="shared" si="154"/>
        <v>1</v>
      </c>
      <c r="T198" s="25" t="str">
        <f t="shared" si="134"/>
        <v>VITAMALT</v>
      </c>
      <c r="U198" s="25">
        <f t="shared" si="135"/>
        <v>16.2</v>
      </c>
      <c r="V198" s="25">
        <f t="shared" si="136"/>
        <v>16.84</v>
      </c>
      <c r="W198" s="25">
        <f t="shared" si="137"/>
        <v>12</v>
      </c>
      <c r="X198" s="25">
        <f t="shared" si="138"/>
        <v>16.440000000000001</v>
      </c>
      <c r="Y198" s="25">
        <f t="shared" si="139"/>
        <v>0</v>
      </c>
      <c r="Z198" s="25">
        <f t="shared" si="140"/>
        <v>0</v>
      </c>
      <c r="AA198" s="25">
        <f t="shared" si="141"/>
        <v>2</v>
      </c>
      <c r="AB198" s="25">
        <f t="shared" si="142"/>
        <v>2.4</v>
      </c>
      <c r="AC198" s="25">
        <f t="shared" si="143"/>
        <v>0</v>
      </c>
      <c r="AD198" s="25">
        <f t="shared" si="144"/>
        <v>0</v>
      </c>
      <c r="AE198" s="25">
        <f t="shared" si="145"/>
        <v>100</v>
      </c>
      <c r="AF198" s="25">
        <f t="shared" si="146"/>
        <v>140</v>
      </c>
    </row>
    <row r="199" spans="1:46" ht="15.75" customHeight="1" x14ac:dyDescent="0.25">
      <c r="A199" s="33">
        <v>45720</v>
      </c>
      <c r="B199" s="271" t="s">
        <v>437</v>
      </c>
      <c r="C199" s="33" t="s">
        <v>35</v>
      </c>
      <c r="D199" s="223">
        <v>16.670000000000002</v>
      </c>
      <c r="E199" s="48">
        <f t="shared" si="147"/>
        <v>1</v>
      </c>
      <c r="F199" s="43">
        <v>16.2</v>
      </c>
      <c r="G199" s="48">
        <f>IF(+(IF(F199&lt;W199,0,IF(F199&gt;X199,0,1)))=1,1,0)</f>
        <v>1</v>
      </c>
      <c r="H199" s="23"/>
      <c r="I199" s="48"/>
      <c r="J199" s="265"/>
      <c r="K199" s="48"/>
      <c r="L199" s="135"/>
      <c r="M199" s="48"/>
      <c r="N199" s="26">
        <v>138.5</v>
      </c>
      <c r="O199" s="48">
        <f t="shared" si="152"/>
        <v>1</v>
      </c>
      <c r="P199" s="128">
        <v>1</v>
      </c>
      <c r="Q199" s="128">
        <v>1</v>
      </c>
      <c r="T199" s="25" t="str">
        <f t="shared" si="134"/>
        <v>VITAMALT</v>
      </c>
      <c r="U199" s="25">
        <f t="shared" si="135"/>
        <v>16.2</v>
      </c>
      <c r="V199" s="25">
        <f t="shared" si="136"/>
        <v>16.84</v>
      </c>
      <c r="W199" s="25">
        <f t="shared" si="137"/>
        <v>12</v>
      </c>
      <c r="X199" s="25">
        <f t="shared" si="138"/>
        <v>16.440000000000001</v>
      </c>
      <c r="Y199" s="25">
        <f t="shared" si="139"/>
        <v>0</v>
      </c>
      <c r="Z199" s="25">
        <f t="shared" si="140"/>
        <v>0</v>
      </c>
      <c r="AA199" s="25">
        <f t="shared" si="141"/>
        <v>2</v>
      </c>
      <c r="AB199" s="25">
        <f t="shared" si="142"/>
        <v>2.4</v>
      </c>
      <c r="AC199" s="25">
        <f t="shared" si="143"/>
        <v>0</v>
      </c>
      <c r="AD199" s="25">
        <f t="shared" si="144"/>
        <v>0</v>
      </c>
      <c r="AE199" s="25">
        <f t="shared" si="145"/>
        <v>100</v>
      </c>
      <c r="AF199" s="25">
        <f t="shared" si="146"/>
        <v>140</v>
      </c>
    </row>
    <row r="200" spans="1:46" ht="15.75" customHeight="1" x14ac:dyDescent="0.25">
      <c r="A200" s="33">
        <v>45720</v>
      </c>
      <c r="B200" s="271" t="s">
        <v>436</v>
      </c>
      <c r="C200" s="33" t="s">
        <v>35</v>
      </c>
      <c r="D200" s="223">
        <v>16.739999999999998</v>
      </c>
      <c r="E200" s="48">
        <f t="shared" si="147"/>
        <v>1</v>
      </c>
      <c r="F200" s="43">
        <v>16.2</v>
      </c>
      <c r="G200" s="48">
        <f t="shared" si="148"/>
        <v>1</v>
      </c>
      <c r="H200" s="23"/>
      <c r="I200" s="48"/>
      <c r="J200" s="23">
        <v>2.34</v>
      </c>
      <c r="K200" s="48">
        <f t="shared" si="150"/>
        <v>1</v>
      </c>
      <c r="L200" s="26"/>
      <c r="M200" s="48"/>
      <c r="N200" s="223">
        <v>129.4</v>
      </c>
      <c r="O200" s="48">
        <f t="shared" si="152"/>
        <v>1</v>
      </c>
      <c r="P200" s="225">
        <f t="shared" si="153"/>
        <v>1</v>
      </c>
      <c r="Q200" s="225">
        <f t="shared" si="154"/>
        <v>1</v>
      </c>
      <c r="T200" s="25" t="str">
        <f t="shared" si="134"/>
        <v>VITAMALT</v>
      </c>
      <c r="U200" s="25">
        <f t="shared" si="135"/>
        <v>16.2</v>
      </c>
      <c r="V200" s="25">
        <f t="shared" si="136"/>
        <v>16.84</v>
      </c>
      <c r="W200" s="25">
        <f t="shared" si="137"/>
        <v>12</v>
      </c>
      <c r="X200" s="25">
        <f t="shared" si="138"/>
        <v>16.440000000000001</v>
      </c>
      <c r="Y200" s="25">
        <f t="shared" si="139"/>
        <v>0</v>
      </c>
      <c r="Z200" s="25">
        <f t="shared" si="140"/>
        <v>0</v>
      </c>
      <c r="AA200" s="25">
        <f t="shared" si="141"/>
        <v>2</v>
      </c>
      <c r="AB200" s="25">
        <f t="shared" si="142"/>
        <v>2.4</v>
      </c>
      <c r="AC200" s="25">
        <f t="shared" si="143"/>
        <v>0</v>
      </c>
      <c r="AD200" s="25">
        <f t="shared" si="144"/>
        <v>0</v>
      </c>
      <c r="AE200" s="25">
        <f t="shared" si="145"/>
        <v>100</v>
      </c>
      <c r="AF200" s="25">
        <f t="shared" si="146"/>
        <v>140</v>
      </c>
    </row>
    <row r="201" spans="1:46" ht="15.75" customHeight="1" x14ac:dyDescent="0.25">
      <c r="A201" s="33">
        <v>45721</v>
      </c>
      <c r="B201" s="271" t="s">
        <v>434</v>
      </c>
      <c r="C201" s="33" t="s">
        <v>35</v>
      </c>
      <c r="D201" s="223">
        <v>16.489999999999998</v>
      </c>
      <c r="E201" s="48">
        <f t="shared" si="147"/>
        <v>1</v>
      </c>
      <c r="F201" s="43">
        <v>15.85</v>
      </c>
      <c r="G201" s="48">
        <f t="shared" si="148"/>
        <v>1</v>
      </c>
      <c r="H201" s="23"/>
      <c r="I201" s="48"/>
      <c r="J201" s="23">
        <v>2.4</v>
      </c>
      <c r="K201" s="48">
        <f t="shared" si="150"/>
        <v>1</v>
      </c>
      <c r="L201" s="26"/>
      <c r="M201" s="48"/>
      <c r="N201" s="223">
        <v>121.9</v>
      </c>
      <c r="O201" s="48">
        <f t="shared" si="152"/>
        <v>1</v>
      </c>
      <c r="P201" s="225">
        <f t="shared" si="153"/>
        <v>1</v>
      </c>
      <c r="Q201" s="225">
        <f t="shared" si="154"/>
        <v>1</v>
      </c>
      <c r="T201" s="25" t="str">
        <f t="shared" si="134"/>
        <v>VITAMALT</v>
      </c>
      <c r="U201" s="25">
        <f t="shared" si="135"/>
        <v>16.2</v>
      </c>
      <c r="V201" s="25">
        <f t="shared" si="136"/>
        <v>16.84</v>
      </c>
      <c r="W201" s="25">
        <f t="shared" si="137"/>
        <v>12</v>
      </c>
      <c r="X201" s="25">
        <f t="shared" si="138"/>
        <v>16.440000000000001</v>
      </c>
      <c r="Y201" s="25">
        <f t="shared" si="139"/>
        <v>0</v>
      </c>
      <c r="Z201" s="25">
        <f t="shared" si="140"/>
        <v>0</v>
      </c>
      <c r="AA201" s="25">
        <f t="shared" si="141"/>
        <v>2</v>
      </c>
      <c r="AB201" s="25">
        <f t="shared" si="142"/>
        <v>2.4</v>
      </c>
      <c r="AC201" s="25">
        <f t="shared" si="143"/>
        <v>0</v>
      </c>
      <c r="AD201" s="25">
        <f t="shared" si="144"/>
        <v>0</v>
      </c>
      <c r="AE201" s="25">
        <f t="shared" si="145"/>
        <v>100</v>
      </c>
      <c r="AF201" s="25">
        <f t="shared" si="146"/>
        <v>140</v>
      </c>
    </row>
    <row r="202" spans="1:46" ht="15.75" customHeight="1" x14ac:dyDescent="0.25">
      <c r="A202" s="33">
        <v>45721</v>
      </c>
      <c r="B202" s="271" t="s">
        <v>435</v>
      </c>
      <c r="C202" s="33" t="s">
        <v>33</v>
      </c>
      <c r="D202" s="223">
        <v>3.72</v>
      </c>
      <c r="E202" s="48">
        <f t="shared" si="147"/>
        <v>1</v>
      </c>
      <c r="F202" s="43">
        <v>57.5</v>
      </c>
      <c r="G202" s="48">
        <f t="shared" si="148"/>
        <v>1</v>
      </c>
      <c r="H202" s="265"/>
      <c r="I202" s="48"/>
      <c r="J202" s="265"/>
      <c r="K202" s="48"/>
      <c r="L202" s="26">
        <v>7.43</v>
      </c>
      <c r="M202" s="48">
        <f t="shared" si="151"/>
        <v>1</v>
      </c>
      <c r="N202" s="223">
        <v>190.1</v>
      </c>
      <c r="O202" s="48">
        <f t="shared" si="152"/>
        <v>1</v>
      </c>
      <c r="P202" s="225">
        <f t="shared" si="153"/>
        <v>0</v>
      </c>
      <c r="Q202" s="225">
        <f t="shared" si="154"/>
        <v>0</v>
      </c>
      <c r="T202" s="25" t="str">
        <f t="shared" si="134"/>
        <v>GUINNESS</v>
      </c>
      <c r="U202" s="25">
        <f t="shared" si="135"/>
        <v>3.1</v>
      </c>
      <c r="V202" s="25">
        <f t="shared" si="136"/>
        <v>4.1399999999999997</v>
      </c>
      <c r="W202" s="25">
        <f t="shared" si="137"/>
        <v>48</v>
      </c>
      <c r="X202" s="25">
        <f t="shared" si="138"/>
        <v>62</v>
      </c>
      <c r="Y202" s="25">
        <f t="shared" si="139"/>
        <v>0</v>
      </c>
      <c r="Z202" s="25">
        <f t="shared" si="140"/>
        <v>0.12</v>
      </c>
      <c r="AA202" s="25">
        <f t="shared" si="141"/>
        <v>2.7</v>
      </c>
      <c r="AB202" s="25">
        <f t="shared" si="142"/>
        <v>2.9</v>
      </c>
      <c r="AC202" s="25">
        <f t="shared" si="143"/>
        <v>7.3</v>
      </c>
      <c r="AD202" s="25">
        <f t="shared" si="144"/>
        <v>7.74</v>
      </c>
      <c r="AE202" s="25">
        <f t="shared" si="145"/>
        <v>155</v>
      </c>
      <c r="AF202" s="25">
        <f t="shared" si="146"/>
        <v>195</v>
      </c>
    </row>
    <row r="203" spans="1:46" ht="15.75" customHeight="1" x14ac:dyDescent="0.25">
      <c r="A203" s="33">
        <v>45722</v>
      </c>
      <c r="B203" s="271" t="s">
        <v>436</v>
      </c>
      <c r="C203" s="33" t="s">
        <v>33</v>
      </c>
      <c r="D203" s="223">
        <v>3.71</v>
      </c>
      <c r="E203" s="48">
        <f t="shared" si="147"/>
        <v>1</v>
      </c>
      <c r="F203" s="43">
        <v>56.1</v>
      </c>
      <c r="G203" s="48">
        <f t="shared" si="148"/>
        <v>1</v>
      </c>
      <c r="H203" s="23">
        <v>0.03</v>
      </c>
      <c r="I203" s="48">
        <f t="shared" si="149"/>
        <v>1</v>
      </c>
      <c r="J203" s="23">
        <v>2.8</v>
      </c>
      <c r="K203" s="48">
        <f t="shared" si="150"/>
        <v>1</v>
      </c>
      <c r="L203" s="26">
        <v>7.61</v>
      </c>
      <c r="M203" s="48">
        <f t="shared" si="151"/>
        <v>1</v>
      </c>
      <c r="N203" s="223">
        <v>189.5</v>
      </c>
      <c r="O203" s="48">
        <f t="shared" si="152"/>
        <v>1</v>
      </c>
      <c r="P203" s="225">
        <f t="shared" si="153"/>
        <v>1</v>
      </c>
      <c r="Q203" s="225">
        <f t="shared" si="154"/>
        <v>1</v>
      </c>
      <c r="T203" s="25" t="str">
        <f t="shared" si="134"/>
        <v>GUINNESS</v>
      </c>
      <c r="U203" s="25">
        <f t="shared" si="135"/>
        <v>3.1</v>
      </c>
      <c r="V203" s="25">
        <f t="shared" si="136"/>
        <v>4.1399999999999997</v>
      </c>
      <c r="W203" s="25">
        <f t="shared" si="137"/>
        <v>48</v>
      </c>
      <c r="X203" s="25">
        <f t="shared" si="138"/>
        <v>62</v>
      </c>
      <c r="Y203" s="25">
        <f t="shared" si="139"/>
        <v>0</v>
      </c>
      <c r="Z203" s="25">
        <f t="shared" si="140"/>
        <v>0.12</v>
      </c>
      <c r="AA203" s="25">
        <f t="shared" si="141"/>
        <v>2.7</v>
      </c>
      <c r="AB203" s="25">
        <f t="shared" si="142"/>
        <v>2.9</v>
      </c>
      <c r="AC203" s="25">
        <f t="shared" si="143"/>
        <v>7.3</v>
      </c>
      <c r="AD203" s="25">
        <f t="shared" si="144"/>
        <v>7.74</v>
      </c>
      <c r="AE203" s="25">
        <f t="shared" si="145"/>
        <v>155</v>
      </c>
      <c r="AF203" s="25">
        <f t="shared" si="146"/>
        <v>195</v>
      </c>
    </row>
    <row r="204" spans="1:46" ht="15.75" customHeight="1" x14ac:dyDescent="0.25">
      <c r="A204" s="33">
        <v>45722</v>
      </c>
      <c r="B204" s="271" t="s">
        <v>437</v>
      </c>
      <c r="C204" s="33" t="s">
        <v>31</v>
      </c>
      <c r="D204" s="223">
        <v>1.65</v>
      </c>
      <c r="E204" s="48">
        <f t="shared" si="147"/>
        <v>1</v>
      </c>
      <c r="F204" s="43">
        <v>14.15</v>
      </c>
      <c r="G204" s="48">
        <f t="shared" si="148"/>
        <v>1</v>
      </c>
      <c r="H204" s="23">
        <v>0.03</v>
      </c>
      <c r="I204" s="48">
        <f t="shared" si="149"/>
        <v>1</v>
      </c>
      <c r="J204" s="23">
        <v>2.75</v>
      </c>
      <c r="K204" s="48">
        <f t="shared" si="150"/>
        <v>1</v>
      </c>
      <c r="L204" s="26">
        <v>5.47</v>
      </c>
      <c r="M204" s="48">
        <f t="shared" si="151"/>
        <v>0</v>
      </c>
      <c r="N204" s="223">
        <v>6.63</v>
      </c>
      <c r="O204" s="48">
        <f t="shared" si="152"/>
        <v>1</v>
      </c>
      <c r="P204" s="225">
        <f t="shared" si="153"/>
        <v>0</v>
      </c>
      <c r="Q204" s="225">
        <f t="shared" si="154"/>
        <v>0</v>
      </c>
      <c r="T204" s="25" t="str">
        <f t="shared" si="134"/>
        <v>CARIB</v>
      </c>
      <c r="U204" s="25">
        <f t="shared" si="135"/>
        <v>1.65</v>
      </c>
      <c r="V204" s="25">
        <f t="shared" si="136"/>
        <v>2.14</v>
      </c>
      <c r="W204" s="25">
        <f t="shared" si="137"/>
        <v>12.5</v>
      </c>
      <c r="X204" s="25">
        <f t="shared" si="138"/>
        <v>16.399999999999999</v>
      </c>
      <c r="Y204" s="25">
        <f t="shared" si="139"/>
        <v>0</v>
      </c>
      <c r="Z204" s="25">
        <f t="shared" si="140"/>
        <v>0.12</v>
      </c>
      <c r="AA204" s="25">
        <f t="shared" si="141"/>
        <v>2.7</v>
      </c>
      <c r="AB204" s="25">
        <f t="shared" si="142"/>
        <v>2.85</v>
      </c>
      <c r="AC204" s="25">
        <f t="shared" si="143"/>
        <v>5</v>
      </c>
      <c r="AD204" s="25">
        <f t="shared" si="144"/>
        <v>5.44</v>
      </c>
      <c r="AE204" s="25">
        <f t="shared" si="145"/>
        <v>5</v>
      </c>
      <c r="AF204" s="25">
        <f t="shared" si="146"/>
        <v>7</v>
      </c>
    </row>
    <row r="205" spans="1:46" ht="15.75" customHeight="1" x14ac:dyDescent="0.25">
      <c r="A205" s="33">
        <v>45722</v>
      </c>
      <c r="B205" s="271" t="s">
        <v>434</v>
      </c>
      <c r="C205" s="33" t="s">
        <v>31</v>
      </c>
      <c r="D205" s="26">
        <v>1.64</v>
      </c>
      <c r="E205" s="48">
        <f t="shared" si="147"/>
        <v>0</v>
      </c>
      <c r="F205" s="43">
        <v>14.1</v>
      </c>
      <c r="G205" s="48">
        <f t="shared" si="148"/>
        <v>1</v>
      </c>
      <c r="H205" s="23">
        <v>0.02</v>
      </c>
      <c r="I205" s="48">
        <f t="shared" si="149"/>
        <v>1</v>
      </c>
      <c r="J205" s="23">
        <v>2.8</v>
      </c>
      <c r="K205" s="48">
        <f t="shared" si="150"/>
        <v>1</v>
      </c>
      <c r="L205" s="26">
        <v>5.44</v>
      </c>
      <c r="M205" s="48">
        <f t="shared" si="151"/>
        <v>1</v>
      </c>
      <c r="N205" s="26">
        <v>6.25</v>
      </c>
      <c r="O205" s="48">
        <f t="shared" si="152"/>
        <v>1</v>
      </c>
      <c r="P205" s="225">
        <f t="shared" si="153"/>
        <v>0</v>
      </c>
      <c r="Q205" s="225">
        <f t="shared" si="154"/>
        <v>0</v>
      </c>
      <c r="T205" s="25" t="str">
        <f t="shared" si="134"/>
        <v>CARIB</v>
      </c>
      <c r="U205" s="25">
        <f t="shared" si="135"/>
        <v>1.65</v>
      </c>
      <c r="V205" s="25">
        <f t="shared" si="136"/>
        <v>2.14</v>
      </c>
      <c r="W205" s="25">
        <f t="shared" si="137"/>
        <v>12.5</v>
      </c>
      <c r="X205" s="25">
        <f t="shared" si="138"/>
        <v>16.399999999999999</v>
      </c>
      <c r="Y205" s="25">
        <f t="shared" si="139"/>
        <v>0</v>
      </c>
      <c r="Z205" s="25">
        <f t="shared" si="140"/>
        <v>0.12</v>
      </c>
      <c r="AA205" s="25">
        <f t="shared" si="141"/>
        <v>2.7</v>
      </c>
      <c r="AB205" s="25">
        <f t="shared" si="142"/>
        <v>2.85</v>
      </c>
      <c r="AC205" s="25">
        <f t="shared" si="143"/>
        <v>5</v>
      </c>
      <c r="AD205" s="25">
        <f t="shared" si="144"/>
        <v>5.44</v>
      </c>
      <c r="AE205" s="25">
        <f t="shared" si="145"/>
        <v>5</v>
      </c>
      <c r="AF205" s="25">
        <f t="shared" si="146"/>
        <v>7</v>
      </c>
    </row>
    <row r="206" spans="1:46" ht="15.75" customHeight="1" x14ac:dyDescent="0.25">
      <c r="A206" s="33">
        <v>45722</v>
      </c>
      <c r="B206" s="271" t="s">
        <v>435</v>
      </c>
      <c r="C206" s="33" t="s">
        <v>31</v>
      </c>
      <c r="D206" s="26">
        <v>1.67</v>
      </c>
      <c r="E206" s="48">
        <f t="shared" si="147"/>
        <v>1</v>
      </c>
      <c r="F206" s="222">
        <v>14.3</v>
      </c>
      <c r="G206" s="48">
        <f t="shared" si="148"/>
        <v>1</v>
      </c>
      <c r="H206" s="23">
        <v>0.03</v>
      </c>
      <c r="I206" s="48">
        <f t="shared" si="149"/>
        <v>1</v>
      </c>
      <c r="J206" s="23">
        <v>2.8</v>
      </c>
      <c r="K206" s="48">
        <f t="shared" si="150"/>
        <v>1</v>
      </c>
      <c r="L206" s="26">
        <v>5.54</v>
      </c>
      <c r="M206" s="48">
        <f t="shared" si="151"/>
        <v>0</v>
      </c>
      <c r="N206" s="26">
        <v>6.92</v>
      </c>
      <c r="O206" s="48">
        <f t="shared" si="152"/>
        <v>1</v>
      </c>
      <c r="P206" s="225">
        <f t="shared" si="153"/>
        <v>0</v>
      </c>
      <c r="Q206" s="225">
        <f t="shared" si="154"/>
        <v>0</v>
      </c>
      <c r="T206" s="25" t="str">
        <f t="shared" si="134"/>
        <v>CARIB</v>
      </c>
      <c r="U206" s="25">
        <f t="shared" si="135"/>
        <v>1.65</v>
      </c>
      <c r="V206" s="25">
        <f t="shared" si="136"/>
        <v>2.14</v>
      </c>
      <c r="W206" s="25">
        <f t="shared" si="137"/>
        <v>12.5</v>
      </c>
      <c r="X206" s="25">
        <f t="shared" si="138"/>
        <v>16.399999999999999</v>
      </c>
      <c r="Y206" s="25">
        <f t="shared" si="139"/>
        <v>0</v>
      </c>
      <c r="Z206" s="25">
        <f t="shared" si="140"/>
        <v>0.12</v>
      </c>
      <c r="AA206" s="25">
        <f t="shared" si="141"/>
        <v>2.7</v>
      </c>
      <c r="AB206" s="25">
        <f t="shared" si="142"/>
        <v>2.85</v>
      </c>
      <c r="AC206" s="25">
        <f t="shared" si="143"/>
        <v>5</v>
      </c>
      <c r="AD206" s="25">
        <f t="shared" si="144"/>
        <v>5.44</v>
      </c>
      <c r="AE206" s="25">
        <f t="shared" si="145"/>
        <v>5</v>
      </c>
      <c r="AF206" s="25">
        <f t="shared" si="146"/>
        <v>7</v>
      </c>
    </row>
    <row r="207" spans="1:46" ht="15.75" customHeight="1" x14ac:dyDescent="0.25">
      <c r="A207" s="33">
        <v>45722</v>
      </c>
      <c r="B207" s="271" t="s">
        <v>436</v>
      </c>
      <c r="C207" s="33" t="s">
        <v>31</v>
      </c>
      <c r="D207" s="26">
        <v>1.66</v>
      </c>
      <c r="E207" s="48">
        <f t="shared" si="147"/>
        <v>1</v>
      </c>
      <c r="F207" s="222">
        <v>14.5</v>
      </c>
      <c r="G207" s="48">
        <f t="shared" si="148"/>
        <v>1</v>
      </c>
      <c r="H207" s="23">
        <v>0.02</v>
      </c>
      <c r="I207" s="48">
        <f t="shared" si="149"/>
        <v>1</v>
      </c>
      <c r="J207" s="23">
        <v>2.81</v>
      </c>
      <c r="K207" s="48">
        <f t="shared" si="150"/>
        <v>1</v>
      </c>
      <c r="L207" s="26">
        <v>5.5</v>
      </c>
      <c r="M207" s="48">
        <f>IF(+(IF(L207&lt;AC207,0,IF(L207&gt;AD207,0,1)))=1,1,0)</f>
        <v>0</v>
      </c>
      <c r="N207" s="26">
        <v>6.8</v>
      </c>
      <c r="O207" s="48">
        <f t="shared" si="152"/>
        <v>1</v>
      </c>
      <c r="P207" s="225">
        <f t="shared" si="153"/>
        <v>0</v>
      </c>
      <c r="Q207" s="225">
        <f t="shared" si="154"/>
        <v>0</v>
      </c>
      <c r="T207" s="25" t="str">
        <f t="shared" si="134"/>
        <v>CARIB</v>
      </c>
      <c r="U207" s="25">
        <f t="shared" si="135"/>
        <v>1.65</v>
      </c>
      <c r="V207" s="25">
        <f t="shared" si="136"/>
        <v>2.14</v>
      </c>
      <c r="W207" s="25">
        <f t="shared" si="137"/>
        <v>12.5</v>
      </c>
      <c r="X207" s="25">
        <f t="shared" si="138"/>
        <v>16.399999999999999</v>
      </c>
      <c r="Y207" s="25">
        <f t="shared" si="139"/>
        <v>0</v>
      </c>
      <c r="Z207" s="25">
        <f t="shared" si="140"/>
        <v>0.12</v>
      </c>
      <c r="AA207" s="25">
        <f t="shared" si="141"/>
        <v>2.7</v>
      </c>
      <c r="AB207" s="25">
        <f t="shared" si="142"/>
        <v>2.85</v>
      </c>
      <c r="AC207" s="25">
        <f t="shared" si="143"/>
        <v>5</v>
      </c>
      <c r="AD207" s="25">
        <f t="shared" si="144"/>
        <v>5.44</v>
      </c>
      <c r="AE207" s="25">
        <f t="shared" si="145"/>
        <v>5</v>
      </c>
      <c r="AF207" s="25">
        <f t="shared" si="146"/>
        <v>7</v>
      </c>
    </row>
    <row r="208" spans="1:46" ht="15.75" customHeight="1" x14ac:dyDescent="0.25">
      <c r="A208" s="33">
        <v>45724</v>
      </c>
      <c r="B208" s="271" t="s">
        <v>437</v>
      </c>
      <c r="C208" s="33" t="s">
        <v>31</v>
      </c>
      <c r="D208" s="26">
        <v>1.6</v>
      </c>
      <c r="E208" s="48">
        <f t="shared" si="147"/>
        <v>0</v>
      </c>
      <c r="F208" s="222">
        <v>11.65</v>
      </c>
      <c r="G208" s="48">
        <f>IF(+(IF(F208&lt;W208,0,IF(F208&gt;X208,0,1)))=1,1,0)</f>
        <v>0</v>
      </c>
      <c r="H208" s="265"/>
      <c r="I208" s="48"/>
      <c r="J208" s="265"/>
      <c r="K208" s="48"/>
      <c r="L208" s="26">
        <v>5.53</v>
      </c>
      <c r="M208" s="48">
        <f t="shared" si="151"/>
        <v>0</v>
      </c>
      <c r="N208" s="26">
        <v>6.75</v>
      </c>
      <c r="O208" s="48">
        <f t="shared" si="152"/>
        <v>1</v>
      </c>
      <c r="P208" s="225">
        <f t="shared" si="153"/>
        <v>0</v>
      </c>
      <c r="Q208" s="225">
        <f t="shared" si="154"/>
        <v>0</v>
      </c>
      <c r="T208" s="25" t="str">
        <f t="shared" si="134"/>
        <v>CARIB</v>
      </c>
      <c r="U208" s="25">
        <f t="shared" si="135"/>
        <v>1.65</v>
      </c>
      <c r="V208" s="25">
        <f t="shared" si="136"/>
        <v>2.14</v>
      </c>
      <c r="W208" s="25">
        <f t="shared" si="137"/>
        <v>12.5</v>
      </c>
      <c r="X208" s="25">
        <f t="shared" si="138"/>
        <v>16.399999999999999</v>
      </c>
      <c r="Y208" s="25">
        <f t="shared" si="139"/>
        <v>0</v>
      </c>
      <c r="Z208" s="25">
        <f t="shared" si="140"/>
        <v>0.12</v>
      </c>
      <c r="AA208" s="25">
        <f t="shared" si="141"/>
        <v>2.7</v>
      </c>
      <c r="AB208" s="25">
        <f t="shared" si="142"/>
        <v>2.85</v>
      </c>
      <c r="AC208" s="25">
        <f t="shared" si="143"/>
        <v>5</v>
      </c>
      <c r="AD208" s="25">
        <f t="shared" si="144"/>
        <v>5.44</v>
      </c>
      <c r="AE208" s="25">
        <f t="shared" si="145"/>
        <v>5</v>
      </c>
      <c r="AF208" s="25">
        <f t="shared" si="146"/>
        <v>7</v>
      </c>
    </row>
    <row r="209" spans="1:32" ht="15.75" customHeight="1" x14ac:dyDescent="0.25">
      <c r="A209" s="33">
        <v>45724</v>
      </c>
      <c r="B209" s="271" t="s">
        <v>434</v>
      </c>
      <c r="C209" s="33" t="s">
        <v>31</v>
      </c>
      <c r="D209" s="26">
        <v>1.56</v>
      </c>
      <c r="E209" s="48">
        <f t="shared" si="147"/>
        <v>0</v>
      </c>
      <c r="F209" s="222">
        <v>11.5</v>
      </c>
      <c r="G209" s="48">
        <f t="shared" si="148"/>
        <v>0</v>
      </c>
      <c r="H209" s="265"/>
      <c r="I209" s="48"/>
      <c r="J209" s="265"/>
      <c r="K209" s="48"/>
      <c r="L209" s="26">
        <v>5.44</v>
      </c>
      <c r="M209" s="48">
        <f t="shared" si="151"/>
        <v>1</v>
      </c>
      <c r="N209" s="26">
        <v>6.33</v>
      </c>
      <c r="O209" s="48">
        <f t="shared" si="152"/>
        <v>1</v>
      </c>
      <c r="P209" s="225">
        <f t="shared" si="153"/>
        <v>0</v>
      </c>
      <c r="Q209" s="225">
        <f t="shared" si="154"/>
        <v>0</v>
      </c>
      <c r="T209" s="25" t="str">
        <f t="shared" si="134"/>
        <v>CARIB</v>
      </c>
      <c r="U209" s="25">
        <f t="shared" si="135"/>
        <v>1.65</v>
      </c>
      <c r="V209" s="25">
        <f t="shared" si="136"/>
        <v>2.14</v>
      </c>
      <c r="W209" s="25">
        <f t="shared" si="137"/>
        <v>12.5</v>
      </c>
      <c r="X209" s="25">
        <f t="shared" si="138"/>
        <v>16.399999999999999</v>
      </c>
      <c r="Y209" s="25">
        <f t="shared" si="139"/>
        <v>0</v>
      </c>
      <c r="Z209" s="25">
        <f t="shared" si="140"/>
        <v>0.12</v>
      </c>
      <c r="AA209" s="25">
        <f t="shared" si="141"/>
        <v>2.7</v>
      </c>
      <c r="AB209" s="25">
        <f t="shared" si="142"/>
        <v>2.85</v>
      </c>
      <c r="AC209" s="25">
        <f t="shared" si="143"/>
        <v>5</v>
      </c>
      <c r="AD209" s="25">
        <f t="shared" si="144"/>
        <v>5.44</v>
      </c>
      <c r="AE209" s="25">
        <f t="shared" si="145"/>
        <v>5</v>
      </c>
      <c r="AF209" s="25">
        <f t="shared" si="146"/>
        <v>7</v>
      </c>
    </row>
    <row r="210" spans="1:32" ht="15.75" customHeight="1" x14ac:dyDescent="0.25">
      <c r="A210" s="33">
        <v>45724</v>
      </c>
      <c r="B210" s="271" t="s">
        <v>435</v>
      </c>
      <c r="C210" s="33" t="s">
        <v>31</v>
      </c>
      <c r="D210" s="26">
        <v>1.56</v>
      </c>
      <c r="E210" s="48">
        <f t="shared" si="147"/>
        <v>0</v>
      </c>
      <c r="F210" s="222">
        <v>15.5</v>
      </c>
      <c r="G210" s="48">
        <f t="shared" si="148"/>
        <v>1</v>
      </c>
      <c r="H210" s="23">
        <v>0.02</v>
      </c>
      <c r="I210" s="48">
        <f t="shared" si="149"/>
        <v>1</v>
      </c>
      <c r="J210" s="23">
        <v>2.84</v>
      </c>
      <c r="K210" s="48">
        <f t="shared" si="150"/>
        <v>1</v>
      </c>
      <c r="L210" s="26">
        <v>5.46</v>
      </c>
      <c r="M210" s="48">
        <f t="shared" si="151"/>
        <v>0</v>
      </c>
      <c r="N210" s="26">
        <v>6.55</v>
      </c>
      <c r="O210" s="48">
        <f t="shared" si="152"/>
        <v>1</v>
      </c>
      <c r="P210" s="225">
        <f t="shared" si="153"/>
        <v>0</v>
      </c>
      <c r="Q210" s="225">
        <f t="shared" si="154"/>
        <v>0</v>
      </c>
      <c r="T210" s="25" t="str">
        <f t="shared" si="134"/>
        <v>CARIB</v>
      </c>
      <c r="U210" s="25">
        <f t="shared" si="135"/>
        <v>1.65</v>
      </c>
      <c r="V210" s="25">
        <f t="shared" si="136"/>
        <v>2.14</v>
      </c>
      <c r="W210" s="25">
        <f t="shared" si="137"/>
        <v>12.5</v>
      </c>
      <c r="X210" s="25">
        <f t="shared" si="138"/>
        <v>16.399999999999999</v>
      </c>
      <c r="Y210" s="25">
        <f t="shared" si="139"/>
        <v>0</v>
      </c>
      <c r="Z210" s="25">
        <f t="shared" si="140"/>
        <v>0.12</v>
      </c>
      <c r="AA210" s="25">
        <f t="shared" si="141"/>
        <v>2.7</v>
      </c>
      <c r="AB210" s="25">
        <f t="shared" si="142"/>
        <v>2.85</v>
      </c>
      <c r="AC210" s="25">
        <f t="shared" si="143"/>
        <v>5</v>
      </c>
      <c r="AD210" s="25">
        <f t="shared" si="144"/>
        <v>5.44</v>
      </c>
      <c r="AE210" s="25">
        <f t="shared" si="145"/>
        <v>5</v>
      </c>
      <c r="AF210" s="25">
        <f t="shared" si="146"/>
        <v>7</v>
      </c>
    </row>
    <row r="211" spans="1:32" ht="15.75" customHeight="1" x14ac:dyDescent="0.25">
      <c r="A211" s="33">
        <v>45724</v>
      </c>
      <c r="B211" s="271" t="s">
        <v>436</v>
      </c>
      <c r="C211" s="33" t="s">
        <v>31</v>
      </c>
      <c r="D211" s="26">
        <v>1.61</v>
      </c>
      <c r="E211" s="48">
        <f t="shared" si="147"/>
        <v>0</v>
      </c>
      <c r="F211" s="222">
        <v>15.8</v>
      </c>
      <c r="G211" s="48">
        <f t="shared" si="148"/>
        <v>1</v>
      </c>
      <c r="H211" s="23">
        <v>0.06</v>
      </c>
      <c r="I211" s="48">
        <f t="shared" si="149"/>
        <v>1</v>
      </c>
      <c r="J211" s="23">
        <v>2.75</v>
      </c>
      <c r="K211" s="48">
        <f t="shared" si="150"/>
        <v>1</v>
      </c>
      <c r="L211" s="26">
        <v>5.48</v>
      </c>
      <c r="M211" s="48">
        <f t="shared" si="151"/>
        <v>0</v>
      </c>
      <c r="N211" s="26">
        <v>6.35</v>
      </c>
      <c r="O211" s="48">
        <f t="shared" si="152"/>
        <v>1</v>
      </c>
      <c r="P211" s="225">
        <f t="shared" si="153"/>
        <v>0</v>
      </c>
      <c r="Q211" s="225">
        <f t="shared" si="154"/>
        <v>0</v>
      </c>
      <c r="T211" s="25" t="str">
        <f t="shared" si="134"/>
        <v>CARIB</v>
      </c>
      <c r="U211" s="25">
        <f t="shared" si="135"/>
        <v>1.65</v>
      </c>
      <c r="V211" s="25">
        <f t="shared" si="136"/>
        <v>2.14</v>
      </c>
      <c r="W211" s="25">
        <f t="shared" si="137"/>
        <v>12.5</v>
      </c>
      <c r="X211" s="25">
        <f t="shared" si="138"/>
        <v>16.399999999999999</v>
      </c>
      <c r="Y211" s="25">
        <f t="shared" si="139"/>
        <v>0</v>
      </c>
      <c r="Z211" s="25">
        <f t="shared" si="140"/>
        <v>0.12</v>
      </c>
      <c r="AA211" s="25">
        <f t="shared" si="141"/>
        <v>2.7</v>
      </c>
      <c r="AB211" s="25">
        <f t="shared" si="142"/>
        <v>2.85</v>
      </c>
      <c r="AC211" s="25">
        <f t="shared" si="143"/>
        <v>5</v>
      </c>
      <c r="AD211" s="25">
        <f t="shared" si="144"/>
        <v>5.44</v>
      </c>
      <c r="AE211" s="25">
        <f t="shared" si="145"/>
        <v>5</v>
      </c>
      <c r="AF211" s="25">
        <f t="shared" si="146"/>
        <v>7</v>
      </c>
    </row>
    <row r="212" spans="1:32" ht="15.75" customHeight="1" x14ac:dyDescent="0.25">
      <c r="A212" s="33">
        <v>45725</v>
      </c>
      <c r="B212" s="271" t="s">
        <v>437</v>
      </c>
      <c r="C212" s="33" t="s">
        <v>31</v>
      </c>
      <c r="D212" s="26">
        <v>1.6</v>
      </c>
      <c r="E212" s="48">
        <f t="shared" si="147"/>
        <v>0</v>
      </c>
      <c r="F212" s="222">
        <v>14.75</v>
      </c>
      <c r="G212" s="48">
        <f t="shared" si="148"/>
        <v>1</v>
      </c>
      <c r="H212" s="23">
        <v>0.03</v>
      </c>
      <c r="I212" s="48">
        <f t="shared" si="149"/>
        <v>1</v>
      </c>
      <c r="J212" s="23">
        <v>2.8</v>
      </c>
      <c r="K212" s="48">
        <f t="shared" si="150"/>
        <v>1</v>
      </c>
      <c r="L212" s="26">
        <v>5.55</v>
      </c>
      <c r="M212" s="48">
        <f t="shared" si="151"/>
        <v>0</v>
      </c>
      <c r="N212" s="26">
        <v>6.6</v>
      </c>
      <c r="O212" s="48">
        <f t="shared" si="152"/>
        <v>1</v>
      </c>
      <c r="P212" s="225">
        <f t="shared" si="153"/>
        <v>0</v>
      </c>
      <c r="Q212" s="225">
        <f t="shared" si="154"/>
        <v>0</v>
      </c>
      <c r="T212" s="25" t="str">
        <f t="shared" si="134"/>
        <v>CARIB</v>
      </c>
      <c r="U212" s="25">
        <f t="shared" si="135"/>
        <v>1.65</v>
      </c>
      <c r="V212" s="25">
        <f t="shared" si="136"/>
        <v>2.14</v>
      </c>
      <c r="W212" s="25">
        <f t="shared" si="137"/>
        <v>12.5</v>
      </c>
      <c r="X212" s="25">
        <f t="shared" si="138"/>
        <v>16.399999999999999</v>
      </c>
      <c r="Y212" s="25">
        <f t="shared" si="139"/>
        <v>0</v>
      </c>
      <c r="Z212" s="25">
        <f t="shared" si="140"/>
        <v>0.12</v>
      </c>
      <c r="AA212" s="25">
        <f t="shared" si="141"/>
        <v>2.7</v>
      </c>
      <c r="AB212" s="25">
        <f t="shared" si="142"/>
        <v>2.85</v>
      </c>
      <c r="AC212" s="25">
        <f t="shared" si="143"/>
        <v>5</v>
      </c>
      <c r="AD212" s="25">
        <f t="shared" si="144"/>
        <v>5.44</v>
      </c>
      <c r="AE212" s="25">
        <f t="shared" si="145"/>
        <v>5</v>
      </c>
      <c r="AF212" s="25">
        <f t="shared" si="146"/>
        <v>7</v>
      </c>
    </row>
    <row r="213" spans="1:32" ht="15.75" customHeight="1" x14ac:dyDescent="0.25">
      <c r="A213" s="33">
        <v>45725</v>
      </c>
      <c r="B213" s="271" t="s">
        <v>434</v>
      </c>
      <c r="C213" s="33" t="s">
        <v>31</v>
      </c>
      <c r="D213" s="26">
        <v>1.6</v>
      </c>
      <c r="E213" s="48">
        <f t="shared" si="147"/>
        <v>0</v>
      </c>
      <c r="F213" s="222">
        <v>14.4</v>
      </c>
      <c r="G213" s="48">
        <f t="shared" si="148"/>
        <v>1</v>
      </c>
      <c r="H213" s="23">
        <v>0.04</v>
      </c>
      <c r="I213" s="48">
        <f t="shared" si="149"/>
        <v>1</v>
      </c>
      <c r="J213" s="23">
        <v>2.85</v>
      </c>
      <c r="K213" s="48">
        <f t="shared" si="150"/>
        <v>1</v>
      </c>
      <c r="L213" s="26">
        <v>5.48</v>
      </c>
      <c r="M213" s="48">
        <f t="shared" si="151"/>
        <v>0</v>
      </c>
      <c r="N213" s="26">
        <v>6.6</v>
      </c>
      <c r="O213" s="48">
        <f t="shared" si="152"/>
        <v>1</v>
      </c>
      <c r="P213" s="225">
        <f t="shared" si="153"/>
        <v>0</v>
      </c>
      <c r="Q213" s="225">
        <f t="shared" si="154"/>
        <v>0</v>
      </c>
      <c r="T213" s="25" t="str">
        <f t="shared" ref="T213:T244" si="155">LEFT(C213,12)</f>
        <v>CARIB</v>
      </c>
      <c r="U213" s="25">
        <f t="shared" si="135"/>
        <v>1.65</v>
      </c>
      <c r="V213" s="25">
        <f t="shared" si="136"/>
        <v>2.14</v>
      </c>
      <c r="W213" s="25">
        <f t="shared" si="137"/>
        <v>12.5</v>
      </c>
      <c r="X213" s="25">
        <f t="shared" si="138"/>
        <v>16.399999999999999</v>
      </c>
      <c r="Y213" s="25">
        <f t="shared" si="139"/>
        <v>0</v>
      </c>
      <c r="Z213" s="25">
        <f t="shared" si="140"/>
        <v>0.12</v>
      </c>
      <c r="AA213" s="25">
        <f t="shared" si="141"/>
        <v>2.7</v>
      </c>
      <c r="AB213" s="25">
        <f t="shared" si="142"/>
        <v>2.85</v>
      </c>
      <c r="AC213" s="25">
        <f t="shared" si="143"/>
        <v>5</v>
      </c>
      <c r="AD213" s="25">
        <f t="shared" si="144"/>
        <v>5.44</v>
      </c>
      <c r="AE213" s="25">
        <f t="shared" si="145"/>
        <v>5</v>
      </c>
      <c r="AF213" s="25">
        <f t="shared" si="146"/>
        <v>7</v>
      </c>
    </row>
    <row r="214" spans="1:32" ht="15.75" customHeight="1" x14ac:dyDescent="0.25">
      <c r="A214" s="33">
        <v>45726</v>
      </c>
      <c r="B214" s="271" t="s">
        <v>436</v>
      </c>
      <c r="C214" s="33" t="s">
        <v>31</v>
      </c>
      <c r="D214" s="26">
        <v>1.5</v>
      </c>
      <c r="E214" s="48">
        <f t="shared" si="147"/>
        <v>0</v>
      </c>
      <c r="F214" s="222">
        <v>13.85</v>
      </c>
      <c r="G214" s="48">
        <f t="shared" si="148"/>
        <v>1</v>
      </c>
      <c r="H214" s="23">
        <v>0.04</v>
      </c>
      <c r="I214" s="48">
        <f t="shared" si="149"/>
        <v>1</v>
      </c>
      <c r="J214" s="23">
        <v>2.84</v>
      </c>
      <c r="K214" s="48">
        <f t="shared" si="150"/>
        <v>1</v>
      </c>
      <c r="L214" s="26">
        <v>5.51</v>
      </c>
      <c r="M214" s="48">
        <f t="shared" si="151"/>
        <v>0</v>
      </c>
      <c r="N214" s="26">
        <v>5.93</v>
      </c>
      <c r="O214" s="48">
        <f t="shared" si="152"/>
        <v>1</v>
      </c>
      <c r="P214" s="225">
        <f t="shared" si="153"/>
        <v>0</v>
      </c>
      <c r="Q214" s="225">
        <f t="shared" si="154"/>
        <v>0</v>
      </c>
      <c r="T214" s="25" t="str">
        <f t="shared" si="155"/>
        <v>CARIB</v>
      </c>
      <c r="U214" s="25">
        <f t="shared" si="135"/>
        <v>1.65</v>
      </c>
      <c r="V214" s="25">
        <f t="shared" si="136"/>
        <v>2.14</v>
      </c>
      <c r="W214" s="25">
        <f t="shared" si="137"/>
        <v>12.5</v>
      </c>
      <c r="X214" s="25">
        <f t="shared" si="138"/>
        <v>16.399999999999999</v>
      </c>
      <c r="Y214" s="25">
        <f t="shared" si="139"/>
        <v>0</v>
      </c>
      <c r="Z214" s="25">
        <f t="shared" si="140"/>
        <v>0.12</v>
      </c>
      <c r="AA214" s="25">
        <f t="shared" si="141"/>
        <v>2.7</v>
      </c>
      <c r="AB214" s="25">
        <f t="shared" si="142"/>
        <v>2.85</v>
      </c>
      <c r="AC214" s="25">
        <f t="shared" si="143"/>
        <v>5</v>
      </c>
      <c r="AD214" s="25">
        <f t="shared" si="144"/>
        <v>5.44</v>
      </c>
      <c r="AE214" s="25">
        <f t="shared" si="145"/>
        <v>5</v>
      </c>
      <c r="AF214" s="25">
        <f t="shared" si="146"/>
        <v>7</v>
      </c>
    </row>
    <row r="215" spans="1:32" ht="15.75" customHeight="1" x14ac:dyDescent="0.25">
      <c r="A215" s="33">
        <v>45726</v>
      </c>
      <c r="B215" s="118" t="s">
        <v>434</v>
      </c>
      <c r="C215" s="34" t="s">
        <v>484</v>
      </c>
      <c r="D215" s="26">
        <v>6.3</v>
      </c>
      <c r="E215" s="48"/>
      <c r="F215" s="222"/>
      <c r="G215" s="48"/>
      <c r="H215" s="265"/>
      <c r="I215" s="48"/>
      <c r="J215" s="23">
        <v>2.86</v>
      </c>
      <c r="K215" s="48"/>
      <c r="L215" s="26">
        <v>4.54</v>
      </c>
      <c r="M215" s="48"/>
      <c r="N215" s="26">
        <v>1.58</v>
      </c>
      <c r="O215" s="48"/>
      <c r="P215" s="225"/>
      <c r="Q215" s="225"/>
      <c r="T215" s="25" t="str">
        <f t="shared" si="155"/>
        <v>CARIBE PEARS</v>
      </c>
      <c r="U215" s="25" t="e">
        <f t="shared" si="135"/>
        <v>#N/A</v>
      </c>
      <c r="V215" s="25" t="e">
        <f t="shared" si="136"/>
        <v>#N/A</v>
      </c>
      <c r="W215" s="25" t="e">
        <f t="shared" si="137"/>
        <v>#N/A</v>
      </c>
      <c r="X215" s="25" t="e">
        <f t="shared" si="138"/>
        <v>#N/A</v>
      </c>
      <c r="Y215" s="25" t="e">
        <f t="shared" si="139"/>
        <v>#N/A</v>
      </c>
      <c r="Z215" s="25" t="e">
        <f t="shared" si="140"/>
        <v>#N/A</v>
      </c>
      <c r="AA215" s="25" t="e">
        <f t="shared" si="141"/>
        <v>#N/A</v>
      </c>
      <c r="AB215" s="25" t="e">
        <f t="shared" si="142"/>
        <v>#N/A</v>
      </c>
      <c r="AC215" s="25" t="e">
        <f t="shared" si="143"/>
        <v>#N/A</v>
      </c>
      <c r="AD215" s="25" t="e">
        <f t="shared" si="144"/>
        <v>#N/A</v>
      </c>
      <c r="AE215" s="25" t="e">
        <f t="shared" si="145"/>
        <v>#N/A</v>
      </c>
      <c r="AF215" s="25" t="e">
        <f t="shared" si="146"/>
        <v>#N/A</v>
      </c>
    </row>
    <row r="216" spans="1:32" ht="15.75" customHeight="1" x14ac:dyDescent="0.25">
      <c r="A216" s="33">
        <v>45726</v>
      </c>
      <c r="B216" s="118" t="s">
        <v>437</v>
      </c>
      <c r="C216" s="34" t="s">
        <v>484</v>
      </c>
      <c r="D216" s="26">
        <v>6.48</v>
      </c>
      <c r="E216" s="48"/>
      <c r="F216" s="222"/>
      <c r="G216" s="48"/>
      <c r="H216" s="265"/>
      <c r="I216" s="48"/>
      <c r="J216" s="23">
        <v>2.85</v>
      </c>
      <c r="K216" s="48"/>
      <c r="L216" s="26">
        <v>4.76</v>
      </c>
      <c r="M216" s="48"/>
      <c r="N216" s="26">
        <v>1.45</v>
      </c>
      <c r="O216" s="48"/>
      <c r="P216" s="225"/>
      <c r="Q216" s="225"/>
      <c r="T216" s="25" t="str">
        <f t="shared" si="155"/>
        <v>CARIBE PEARS</v>
      </c>
      <c r="U216" s="25" t="e">
        <f t="shared" si="135"/>
        <v>#N/A</v>
      </c>
      <c r="V216" s="25" t="e">
        <f t="shared" si="136"/>
        <v>#N/A</v>
      </c>
      <c r="W216" s="25" t="e">
        <f t="shared" si="137"/>
        <v>#N/A</v>
      </c>
      <c r="X216" s="25" t="e">
        <f t="shared" si="138"/>
        <v>#N/A</v>
      </c>
      <c r="Y216" s="25" t="e">
        <f t="shared" si="139"/>
        <v>#N/A</v>
      </c>
      <c r="Z216" s="25" t="e">
        <f t="shared" si="140"/>
        <v>#N/A</v>
      </c>
      <c r="AA216" s="25" t="e">
        <f t="shared" si="141"/>
        <v>#N/A</v>
      </c>
      <c r="AB216" s="25" t="e">
        <f t="shared" si="142"/>
        <v>#N/A</v>
      </c>
      <c r="AC216" s="25" t="e">
        <f t="shared" si="143"/>
        <v>#N/A</v>
      </c>
      <c r="AD216" s="25" t="e">
        <f t="shared" si="144"/>
        <v>#N/A</v>
      </c>
      <c r="AE216" s="25" t="e">
        <f t="shared" si="145"/>
        <v>#N/A</v>
      </c>
      <c r="AF216" s="25" t="e">
        <f t="shared" si="146"/>
        <v>#N/A</v>
      </c>
    </row>
    <row r="217" spans="1:32" ht="15.75" customHeight="1" x14ac:dyDescent="0.25">
      <c r="A217" s="33">
        <v>45726</v>
      </c>
      <c r="B217" s="118" t="s">
        <v>436</v>
      </c>
      <c r="C217" s="34" t="s">
        <v>135</v>
      </c>
      <c r="D217" s="26">
        <v>5.47</v>
      </c>
      <c r="E217" s="48">
        <f t="shared" si="147"/>
        <v>0</v>
      </c>
      <c r="F217" s="26"/>
      <c r="G217" s="48"/>
      <c r="H217" s="265"/>
      <c r="I217" s="48"/>
      <c r="J217" s="23">
        <v>2.95</v>
      </c>
      <c r="K217" s="48">
        <f t="shared" si="150"/>
        <v>1</v>
      </c>
      <c r="L217" s="26">
        <v>4.4000000000000004</v>
      </c>
      <c r="M217" s="48">
        <f t="shared" si="151"/>
        <v>1</v>
      </c>
      <c r="N217" s="26">
        <v>3</v>
      </c>
      <c r="O217" s="48">
        <f t="shared" si="152"/>
        <v>1</v>
      </c>
      <c r="P217" s="225">
        <f t="shared" si="153"/>
        <v>0</v>
      </c>
      <c r="Q217" s="225">
        <f t="shared" si="154"/>
        <v>0</v>
      </c>
      <c r="T217" s="25" t="str">
        <f t="shared" si="155"/>
        <v>CARIBE ROSE</v>
      </c>
      <c r="U217" s="25">
        <f t="shared" si="135"/>
        <v>5</v>
      </c>
      <c r="V217" s="25">
        <f t="shared" si="136"/>
        <v>5.44</v>
      </c>
      <c r="W217" s="25">
        <f t="shared" si="137"/>
        <v>0</v>
      </c>
      <c r="X217" s="25">
        <f t="shared" si="138"/>
        <v>0</v>
      </c>
      <c r="Y217" s="25">
        <f t="shared" si="139"/>
        <v>0</v>
      </c>
      <c r="Z217" s="25">
        <f t="shared" si="140"/>
        <v>0.4</v>
      </c>
      <c r="AA217" s="25">
        <f t="shared" si="141"/>
        <v>2.75</v>
      </c>
      <c r="AB217" s="25">
        <f t="shared" si="142"/>
        <v>3.4</v>
      </c>
      <c r="AC217" s="25">
        <f t="shared" si="143"/>
        <v>4.3499999999999996</v>
      </c>
      <c r="AD217" s="25">
        <f t="shared" si="144"/>
        <v>5.4</v>
      </c>
      <c r="AE217" s="25">
        <f t="shared" si="145"/>
        <v>3</v>
      </c>
      <c r="AF217" s="25">
        <f t="shared" si="146"/>
        <v>3.6</v>
      </c>
    </row>
    <row r="218" spans="1:32" ht="15.75" customHeight="1" x14ac:dyDescent="0.25">
      <c r="A218" s="33">
        <v>45726</v>
      </c>
      <c r="B218" s="271" t="s">
        <v>435</v>
      </c>
      <c r="C218" s="34" t="s">
        <v>135</v>
      </c>
      <c r="D218" s="26">
        <v>5.33</v>
      </c>
      <c r="E218" s="48">
        <f t="shared" si="147"/>
        <v>1</v>
      </c>
      <c r="F218" s="222"/>
      <c r="G218" s="48"/>
      <c r="H218" s="265"/>
      <c r="I218" s="48"/>
      <c r="J218" s="23">
        <v>2.95</v>
      </c>
      <c r="K218" s="48">
        <f t="shared" si="150"/>
        <v>1</v>
      </c>
      <c r="L218" s="26">
        <v>5.07</v>
      </c>
      <c r="M218" s="48">
        <f t="shared" si="151"/>
        <v>1</v>
      </c>
      <c r="N218" s="26">
        <v>3.2</v>
      </c>
      <c r="O218" s="48">
        <f t="shared" si="152"/>
        <v>1</v>
      </c>
      <c r="P218" s="225">
        <f t="shared" si="153"/>
        <v>1</v>
      </c>
      <c r="Q218" s="225">
        <f t="shared" si="154"/>
        <v>1</v>
      </c>
      <c r="T218" s="25" t="str">
        <f t="shared" si="155"/>
        <v>CARIBE ROSE</v>
      </c>
      <c r="U218" s="25">
        <f t="shared" si="135"/>
        <v>5</v>
      </c>
      <c r="V218" s="25">
        <f t="shared" si="136"/>
        <v>5.44</v>
      </c>
      <c r="W218" s="25">
        <f t="shared" si="137"/>
        <v>0</v>
      </c>
      <c r="X218" s="25">
        <f t="shared" si="138"/>
        <v>0</v>
      </c>
      <c r="Y218" s="25">
        <f t="shared" si="139"/>
        <v>0</v>
      </c>
      <c r="Z218" s="25">
        <f t="shared" si="140"/>
        <v>0.4</v>
      </c>
      <c r="AA218" s="25">
        <f t="shared" si="141"/>
        <v>2.75</v>
      </c>
      <c r="AB218" s="25">
        <f t="shared" si="142"/>
        <v>3.4</v>
      </c>
      <c r="AC218" s="25">
        <f t="shared" si="143"/>
        <v>4.3499999999999996</v>
      </c>
      <c r="AD218" s="25">
        <f t="shared" si="144"/>
        <v>5.4</v>
      </c>
      <c r="AE218" s="25">
        <f t="shared" si="145"/>
        <v>3</v>
      </c>
      <c r="AF218" s="25">
        <f t="shared" si="146"/>
        <v>3.6</v>
      </c>
    </row>
    <row r="219" spans="1:32" ht="15.75" customHeight="1" x14ac:dyDescent="0.25">
      <c r="A219" s="33">
        <v>45727</v>
      </c>
      <c r="B219" s="271" t="s">
        <v>436</v>
      </c>
      <c r="C219" s="34" t="s">
        <v>30</v>
      </c>
      <c r="D219" s="26">
        <v>0.8</v>
      </c>
      <c r="E219" s="48">
        <f t="shared" si="147"/>
        <v>1</v>
      </c>
      <c r="F219" s="222">
        <v>14.8</v>
      </c>
      <c r="G219" s="48">
        <f t="shared" si="148"/>
        <v>1</v>
      </c>
      <c r="H219" s="23">
        <v>0.04</v>
      </c>
      <c r="I219" s="48">
        <f t="shared" si="149"/>
        <v>1</v>
      </c>
      <c r="J219" s="23">
        <v>2.84</v>
      </c>
      <c r="K219" s="48">
        <f t="shared" si="150"/>
        <v>1</v>
      </c>
      <c r="L219" s="26">
        <v>5.93</v>
      </c>
      <c r="M219" s="48">
        <f t="shared" si="151"/>
        <v>1</v>
      </c>
      <c r="N219" s="26">
        <v>6.33</v>
      </c>
      <c r="O219" s="48">
        <f t="shared" si="152"/>
        <v>1</v>
      </c>
      <c r="P219" s="225">
        <f t="shared" si="153"/>
        <v>1</v>
      </c>
      <c r="Q219" s="225">
        <f t="shared" si="154"/>
        <v>1</v>
      </c>
      <c r="T219" s="25" t="str">
        <f t="shared" si="155"/>
        <v>STAG</v>
      </c>
      <c r="U219" s="25">
        <f t="shared" si="135"/>
        <v>0.8</v>
      </c>
      <c r="V219" s="25">
        <f t="shared" si="136"/>
        <v>1.24</v>
      </c>
      <c r="W219" s="25">
        <f t="shared" si="137"/>
        <v>12.5</v>
      </c>
      <c r="X219" s="25">
        <f t="shared" si="138"/>
        <v>16.399999999999999</v>
      </c>
      <c r="Y219" s="25">
        <f t="shared" si="139"/>
        <v>0</v>
      </c>
      <c r="Z219" s="25">
        <f t="shared" si="140"/>
        <v>0.12</v>
      </c>
      <c r="AA219" s="25">
        <f t="shared" si="141"/>
        <v>2.7</v>
      </c>
      <c r="AB219" s="25">
        <f t="shared" si="142"/>
        <v>2.85</v>
      </c>
      <c r="AC219" s="25">
        <f t="shared" si="143"/>
        <v>5.45</v>
      </c>
      <c r="AD219" s="25">
        <f t="shared" si="144"/>
        <v>5.94</v>
      </c>
      <c r="AE219" s="25">
        <f t="shared" si="145"/>
        <v>5</v>
      </c>
      <c r="AF219" s="25">
        <f t="shared" si="146"/>
        <v>7</v>
      </c>
    </row>
    <row r="220" spans="1:32" ht="15.75" customHeight="1" x14ac:dyDescent="0.25">
      <c r="A220" s="33">
        <v>45727</v>
      </c>
      <c r="B220" s="271" t="s">
        <v>437</v>
      </c>
      <c r="C220" s="34" t="s">
        <v>30</v>
      </c>
      <c r="D220" s="26">
        <v>0.8</v>
      </c>
      <c r="E220" s="48">
        <f t="shared" si="147"/>
        <v>1</v>
      </c>
      <c r="F220" s="222">
        <v>14.9</v>
      </c>
      <c r="G220" s="48">
        <f t="shared" si="148"/>
        <v>1</v>
      </c>
      <c r="H220" s="23">
        <v>0.02</v>
      </c>
      <c r="I220" s="48">
        <f t="shared" si="149"/>
        <v>1</v>
      </c>
      <c r="J220" s="23">
        <v>2.78</v>
      </c>
      <c r="K220" s="48">
        <f t="shared" si="150"/>
        <v>1</v>
      </c>
      <c r="L220" s="26">
        <v>5.99</v>
      </c>
      <c r="M220" s="48">
        <f t="shared" si="151"/>
        <v>0</v>
      </c>
      <c r="N220" s="26">
        <v>6.63</v>
      </c>
      <c r="O220" s="48">
        <f t="shared" si="152"/>
        <v>1</v>
      </c>
      <c r="P220" s="225">
        <f t="shared" si="153"/>
        <v>0</v>
      </c>
      <c r="Q220" s="225">
        <f t="shared" si="154"/>
        <v>0</v>
      </c>
      <c r="T220" s="25" t="str">
        <f t="shared" si="155"/>
        <v>STAG</v>
      </c>
      <c r="U220" s="25">
        <f t="shared" si="135"/>
        <v>0.8</v>
      </c>
      <c r="V220" s="25">
        <f t="shared" si="136"/>
        <v>1.24</v>
      </c>
      <c r="W220" s="25">
        <f t="shared" si="137"/>
        <v>12.5</v>
      </c>
      <c r="X220" s="25">
        <f t="shared" si="138"/>
        <v>16.399999999999999</v>
      </c>
      <c r="Y220" s="25">
        <f t="shared" si="139"/>
        <v>0</v>
      </c>
      <c r="Z220" s="25">
        <f t="shared" si="140"/>
        <v>0.12</v>
      </c>
      <c r="AA220" s="25">
        <f t="shared" si="141"/>
        <v>2.7</v>
      </c>
      <c r="AB220" s="25">
        <f t="shared" si="142"/>
        <v>2.85</v>
      </c>
      <c r="AC220" s="25">
        <f t="shared" si="143"/>
        <v>5.45</v>
      </c>
      <c r="AD220" s="25">
        <f t="shared" si="144"/>
        <v>5.94</v>
      </c>
      <c r="AE220" s="25">
        <f t="shared" si="145"/>
        <v>5</v>
      </c>
      <c r="AF220" s="25">
        <f t="shared" si="146"/>
        <v>7</v>
      </c>
    </row>
    <row r="221" spans="1:32" ht="15.75" customHeight="1" x14ac:dyDescent="0.25">
      <c r="A221" s="33">
        <v>45727</v>
      </c>
      <c r="B221" s="271" t="s">
        <v>435</v>
      </c>
      <c r="C221" s="34" t="s">
        <v>30</v>
      </c>
      <c r="D221" s="26">
        <v>0.8</v>
      </c>
      <c r="E221" s="48">
        <f t="shared" si="147"/>
        <v>1</v>
      </c>
      <c r="F221" s="222">
        <v>15.2</v>
      </c>
      <c r="G221" s="48">
        <f t="shared" si="148"/>
        <v>1</v>
      </c>
      <c r="H221" s="23">
        <v>0.01</v>
      </c>
      <c r="I221" s="48">
        <f t="shared" si="149"/>
        <v>1</v>
      </c>
      <c r="J221" s="23">
        <v>2.8</v>
      </c>
      <c r="K221" s="48">
        <f t="shared" si="150"/>
        <v>1</v>
      </c>
      <c r="L221" s="26">
        <v>6.05</v>
      </c>
      <c r="M221" s="48">
        <f t="shared" si="151"/>
        <v>0</v>
      </c>
      <c r="N221" s="26">
        <v>6.73</v>
      </c>
      <c r="O221" s="48">
        <f t="shared" si="152"/>
        <v>1</v>
      </c>
      <c r="P221" s="225">
        <f t="shared" si="153"/>
        <v>0</v>
      </c>
      <c r="Q221" s="225">
        <f t="shared" si="154"/>
        <v>0</v>
      </c>
      <c r="T221" s="25" t="str">
        <f t="shared" si="155"/>
        <v>STAG</v>
      </c>
      <c r="U221" s="25">
        <f t="shared" si="135"/>
        <v>0.8</v>
      </c>
      <c r="V221" s="25">
        <f t="shared" si="136"/>
        <v>1.24</v>
      </c>
      <c r="W221" s="25">
        <f t="shared" si="137"/>
        <v>12.5</v>
      </c>
      <c r="X221" s="25">
        <f t="shared" si="138"/>
        <v>16.399999999999999</v>
      </c>
      <c r="Y221" s="25">
        <f t="shared" si="139"/>
        <v>0</v>
      </c>
      <c r="Z221" s="25">
        <f t="shared" si="140"/>
        <v>0.12</v>
      </c>
      <c r="AA221" s="25">
        <f t="shared" si="141"/>
        <v>2.7</v>
      </c>
      <c r="AB221" s="25">
        <f t="shared" si="142"/>
        <v>2.85</v>
      </c>
      <c r="AC221" s="25">
        <f t="shared" si="143"/>
        <v>5.45</v>
      </c>
      <c r="AD221" s="25">
        <f t="shared" si="144"/>
        <v>5.94</v>
      </c>
      <c r="AE221" s="25">
        <f t="shared" si="145"/>
        <v>5</v>
      </c>
      <c r="AF221" s="25">
        <f t="shared" si="146"/>
        <v>7</v>
      </c>
    </row>
    <row r="222" spans="1:32" ht="15.75" customHeight="1" x14ac:dyDescent="0.25">
      <c r="A222" s="33">
        <v>45727</v>
      </c>
      <c r="B222" s="271" t="s">
        <v>434</v>
      </c>
      <c r="C222" s="34" t="s">
        <v>30</v>
      </c>
      <c r="D222" s="26">
        <v>0.8</v>
      </c>
      <c r="E222" s="48">
        <f t="shared" si="147"/>
        <v>1</v>
      </c>
      <c r="F222" s="222">
        <v>15.8</v>
      </c>
      <c r="G222" s="48">
        <f t="shared" si="148"/>
        <v>1</v>
      </c>
      <c r="H222" s="23">
        <v>0.06</v>
      </c>
      <c r="I222" s="48">
        <f t="shared" si="149"/>
        <v>1</v>
      </c>
      <c r="J222" s="23">
        <v>2.85</v>
      </c>
      <c r="K222" s="48">
        <f t="shared" si="150"/>
        <v>1</v>
      </c>
      <c r="L222" s="26">
        <v>5.9</v>
      </c>
      <c r="M222" s="48">
        <f t="shared" si="151"/>
        <v>1</v>
      </c>
      <c r="N222" s="26">
        <v>6</v>
      </c>
      <c r="O222" s="48">
        <f t="shared" si="152"/>
        <v>1</v>
      </c>
      <c r="P222" s="225">
        <f t="shared" si="153"/>
        <v>1</v>
      </c>
      <c r="Q222" s="225">
        <f t="shared" si="154"/>
        <v>1</v>
      </c>
      <c r="T222" s="25" t="str">
        <f t="shared" si="155"/>
        <v>STAG</v>
      </c>
      <c r="U222" s="25">
        <f t="shared" si="135"/>
        <v>0.8</v>
      </c>
      <c r="V222" s="25">
        <f t="shared" si="136"/>
        <v>1.24</v>
      </c>
      <c r="W222" s="25">
        <f t="shared" si="137"/>
        <v>12.5</v>
      </c>
      <c r="X222" s="25">
        <f t="shared" si="138"/>
        <v>16.399999999999999</v>
      </c>
      <c r="Y222" s="25">
        <f t="shared" si="139"/>
        <v>0</v>
      </c>
      <c r="Z222" s="25">
        <f t="shared" si="140"/>
        <v>0.12</v>
      </c>
      <c r="AA222" s="25">
        <f t="shared" si="141"/>
        <v>2.7</v>
      </c>
      <c r="AB222" s="25">
        <f t="shared" si="142"/>
        <v>2.85</v>
      </c>
      <c r="AC222" s="25">
        <f t="shared" si="143"/>
        <v>5.45</v>
      </c>
      <c r="AD222" s="25">
        <f t="shared" si="144"/>
        <v>5.94</v>
      </c>
      <c r="AE222" s="25">
        <f t="shared" si="145"/>
        <v>5</v>
      </c>
      <c r="AF222" s="25">
        <f t="shared" si="146"/>
        <v>7</v>
      </c>
    </row>
    <row r="223" spans="1:32" ht="15.75" customHeight="1" x14ac:dyDescent="0.25">
      <c r="A223" s="33">
        <v>45727</v>
      </c>
      <c r="B223" s="271" t="s">
        <v>436</v>
      </c>
      <c r="C223" s="34" t="s">
        <v>30</v>
      </c>
      <c r="D223" s="26">
        <v>0.8</v>
      </c>
      <c r="E223" s="48">
        <f t="shared" si="147"/>
        <v>1</v>
      </c>
      <c r="F223" s="222">
        <v>14.8</v>
      </c>
      <c r="G223" s="48">
        <f t="shared" si="148"/>
        <v>1</v>
      </c>
      <c r="H223" s="23">
        <v>0.06</v>
      </c>
      <c r="I223" s="48">
        <f t="shared" si="149"/>
        <v>1</v>
      </c>
      <c r="J223" s="23">
        <v>2.8</v>
      </c>
      <c r="K223" s="48">
        <f t="shared" si="150"/>
        <v>1</v>
      </c>
      <c r="L223" s="26">
        <v>5.98</v>
      </c>
      <c r="M223" s="48">
        <f t="shared" si="151"/>
        <v>0</v>
      </c>
      <c r="N223" s="26">
        <v>6.1</v>
      </c>
      <c r="O223" s="48">
        <f t="shared" si="152"/>
        <v>1</v>
      </c>
      <c r="P223" s="225">
        <f t="shared" si="153"/>
        <v>0</v>
      </c>
      <c r="Q223" s="225">
        <f t="shared" si="154"/>
        <v>0</v>
      </c>
      <c r="T223" s="25" t="str">
        <f t="shared" si="155"/>
        <v>STAG</v>
      </c>
      <c r="U223" s="25">
        <f t="shared" si="135"/>
        <v>0.8</v>
      </c>
      <c r="V223" s="25">
        <f t="shared" si="136"/>
        <v>1.24</v>
      </c>
      <c r="W223" s="25">
        <f t="shared" si="137"/>
        <v>12.5</v>
      </c>
      <c r="X223" s="25">
        <f t="shared" si="138"/>
        <v>16.399999999999999</v>
      </c>
      <c r="Y223" s="25">
        <f t="shared" si="139"/>
        <v>0</v>
      </c>
      <c r="Z223" s="25">
        <f t="shared" si="140"/>
        <v>0.12</v>
      </c>
      <c r="AA223" s="25">
        <f t="shared" si="141"/>
        <v>2.7</v>
      </c>
      <c r="AB223" s="25">
        <f t="shared" si="142"/>
        <v>2.85</v>
      </c>
      <c r="AC223" s="25">
        <f t="shared" si="143"/>
        <v>5.45</v>
      </c>
      <c r="AD223" s="25">
        <f t="shared" si="144"/>
        <v>5.94</v>
      </c>
      <c r="AE223" s="25">
        <f t="shared" si="145"/>
        <v>5</v>
      </c>
      <c r="AF223" s="25">
        <f t="shared" si="146"/>
        <v>7</v>
      </c>
    </row>
    <row r="224" spans="1:32" ht="15.75" customHeight="1" x14ac:dyDescent="0.25">
      <c r="A224" s="33">
        <v>45728</v>
      </c>
      <c r="B224" s="271" t="s">
        <v>434</v>
      </c>
      <c r="C224" s="34" t="s">
        <v>30</v>
      </c>
      <c r="D224" s="26">
        <v>0.83</v>
      </c>
      <c r="E224" s="48">
        <f t="shared" si="147"/>
        <v>1</v>
      </c>
      <c r="F224" s="222">
        <v>14</v>
      </c>
      <c r="G224" s="48">
        <f t="shared" si="148"/>
        <v>1</v>
      </c>
      <c r="H224" s="23">
        <v>0.06</v>
      </c>
      <c r="I224" s="48">
        <f t="shared" si="149"/>
        <v>1</v>
      </c>
      <c r="J224" s="23">
        <v>2.83</v>
      </c>
      <c r="K224" s="48">
        <f t="shared" si="150"/>
        <v>1</v>
      </c>
      <c r="L224" s="26">
        <v>6</v>
      </c>
      <c r="M224" s="48">
        <f t="shared" si="151"/>
        <v>0</v>
      </c>
      <c r="N224" s="26">
        <v>5.83</v>
      </c>
      <c r="O224" s="48">
        <f t="shared" si="152"/>
        <v>1</v>
      </c>
      <c r="P224" s="225">
        <f t="shared" si="153"/>
        <v>0</v>
      </c>
      <c r="Q224" s="225">
        <f t="shared" si="154"/>
        <v>0</v>
      </c>
      <c r="T224" s="25" t="str">
        <f t="shared" si="155"/>
        <v>STAG</v>
      </c>
      <c r="U224" s="25">
        <f t="shared" si="135"/>
        <v>0.8</v>
      </c>
      <c r="V224" s="25">
        <f t="shared" si="136"/>
        <v>1.24</v>
      </c>
      <c r="W224" s="25">
        <f t="shared" si="137"/>
        <v>12.5</v>
      </c>
      <c r="X224" s="25">
        <f t="shared" si="138"/>
        <v>16.399999999999999</v>
      </c>
      <c r="Y224" s="25">
        <f t="shared" si="139"/>
        <v>0</v>
      </c>
      <c r="Z224" s="25">
        <f t="shared" si="140"/>
        <v>0.12</v>
      </c>
      <c r="AA224" s="25">
        <f t="shared" si="141"/>
        <v>2.7</v>
      </c>
      <c r="AB224" s="25">
        <f t="shared" si="142"/>
        <v>2.85</v>
      </c>
      <c r="AC224" s="25">
        <f t="shared" si="143"/>
        <v>5.45</v>
      </c>
      <c r="AD224" s="25">
        <f t="shared" si="144"/>
        <v>5.94</v>
      </c>
      <c r="AE224" s="25">
        <f t="shared" si="145"/>
        <v>5</v>
      </c>
      <c r="AF224" s="25">
        <f t="shared" si="146"/>
        <v>7</v>
      </c>
    </row>
    <row r="225" spans="1:32" ht="15.75" customHeight="1" x14ac:dyDescent="0.25">
      <c r="A225" s="33">
        <v>45728</v>
      </c>
      <c r="B225" s="271" t="s">
        <v>437</v>
      </c>
      <c r="C225" s="281" t="s">
        <v>34</v>
      </c>
      <c r="D225" s="26">
        <v>17.2</v>
      </c>
      <c r="E225" s="48">
        <f t="shared" si="147"/>
        <v>1</v>
      </c>
      <c r="F225" s="222">
        <v>11.2</v>
      </c>
      <c r="G225" s="48">
        <f t="shared" si="148"/>
        <v>1</v>
      </c>
      <c r="H225" s="23"/>
      <c r="I225" s="48"/>
      <c r="J225" s="23">
        <v>2.75</v>
      </c>
      <c r="K225" s="48">
        <f t="shared" si="150"/>
        <v>1</v>
      </c>
      <c r="L225" s="26"/>
      <c r="M225" s="48"/>
      <c r="N225" s="26">
        <v>180.1</v>
      </c>
      <c r="O225" s="48">
        <f t="shared" si="152"/>
        <v>1</v>
      </c>
      <c r="P225" s="225">
        <f t="shared" si="153"/>
        <v>1</v>
      </c>
      <c r="Q225" s="225">
        <f t="shared" si="154"/>
        <v>1</v>
      </c>
      <c r="T225" s="25" t="str">
        <f t="shared" si="155"/>
        <v>STARMALT</v>
      </c>
      <c r="U225" s="25">
        <f t="shared" si="135"/>
        <v>16.8</v>
      </c>
      <c r="V225" s="25">
        <f t="shared" si="136"/>
        <v>17.239999999999998</v>
      </c>
      <c r="W225" s="25">
        <f t="shared" si="137"/>
        <v>10</v>
      </c>
      <c r="X225" s="25">
        <f t="shared" si="138"/>
        <v>12.4</v>
      </c>
      <c r="Y225" s="25">
        <f t="shared" si="139"/>
        <v>0</v>
      </c>
      <c r="Z225" s="25">
        <f t="shared" si="140"/>
        <v>0</v>
      </c>
      <c r="AA225" s="25">
        <f t="shared" si="141"/>
        <v>2.6</v>
      </c>
      <c r="AB225" s="25">
        <f t="shared" si="142"/>
        <v>2.84</v>
      </c>
      <c r="AC225" s="25">
        <f t="shared" si="143"/>
        <v>0</v>
      </c>
      <c r="AD225" s="25">
        <f t="shared" si="144"/>
        <v>0</v>
      </c>
      <c r="AE225" s="25">
        <f t="shared" si="145"/>
        <v>170</v>
      </c>
      <c r="AF225" s="25">
        <f t="shared" si="146"/>
        <v>240</v>
      </c>
    </row>
    <row r="226" spans="1:32" ht="15.75" customHeight="1" x14ac:dyDescent="0.25">
      <c r="A226" s="33">
        <v>45728</v>
      </c>
      <c r="B226" s="271" t="s">
        <v>435</v>
      </c>
      <c r="C226" s="281" t="s">
        <v>34</v>
      </c>
      <c r="D226" s="26">
        <v>17.23</v>
      </c>
      <c r="E226" s="48">
        <f t="shared" si="147"/>
        <v>1</v>
      </c>
      <c r="F226" s="222">
        <v>13.3</v>
      </c>
      <c r="G226" s="48">
        <f t="shared" si="148"/>
        <v>0</v>
      </c>
      <c r="H226" s="23"/>
      <c r="I226" s="48"/>
      <c r="J226" s="23">
        <v>2.75</v>
      </c>
      <c r="K226" s="48">
        <f t="shared" si="150"/>
        <v>1</v>
      </c>
      <c r="L226" s="26"/>
      <c r="M226" s="48"/>
      <c r="N226" s="26">
        <v>192.3</v>
      </c>
      <c r="O226" s="48">
        <f t="shared" si="152"/>
        <v>1</v>
      </c>
      <c r="P226" s="225">
        <f t="shared" si="153"/>
        <v>0</v>
      </c>
      <c r="Q226" s="225">
        <f t="shared" si="154"/>
        <v>0</v>
      </c>
      <c r="T226" s="25" t="str">
        <f t="shared" si="155"/>
        <v>STARMALT</v>
      </c>
      <c r="U226" s="25">
        <f t="shared" si="135"/>
        <v>16.8</v>
      </c>
      <c r="V226" s="25">
        <f t="shared" si="136"/>
        <v>17.239999999999998</v>
      </c>
      <c r="W226" s="25">
        <f t="shared" si="137"/>
        <v>10</v>
      </c>
      <c r="X226" s="25">
        <f t="shared" si="138"/>
        <v>12.4</v>
      </c>
      <c r="Y226" s="25">
        <f t="shared" si="139"/>
        <v>0</v>
      </c>
      <c r="Z226" s="25">
        <f t="shared" si="140"/>
        <v>0</v>
      </c>
      <c r="AA226" s="25">
        <f t="shared" si="141"/>
        <v>2.6</v>
      </c>
      <c r="AB226" s="25">
        <f t="shared" si="142"/>
        <v>2.84</v>
      </c>
      <c r="AC226" s="25">
        <f t="shared" si="143"/>
        <v>0</v>
      </c>
      <c r="AD226" s="25">
        <f t="shared" si="144"/>
        <v>0</v>
      </c>
      <c r="AE226" s="25">
        <f t="shared" si="145"/>
        <v>170</v>
      </c>
      <c r="AF226" s="25">
        <f t="shared" si="146"/>
        <v>240</v>
      </c>
    </row>
    <row r="227" spans="1:32" ht="15.75" customHeight="1" x14ac:dyDescent="0.25">
      <c r="A227" s="33">
        <v>45728</v>
      </c>
      <c r="B227" s="271" t="s">
        <v>434</v>
      </c>
      <c r="C227" s="281" t="s">
        <v>34</v>
      </c>
      <c r="D227" s="26">
        <v>17.32</v>
      </c>
      <c r="E227" s="48">
        <f t="shared" si="147"/>
        <v>0</v>
      </c>
      <c r="F227" s="222">
        <v>13.4</v>
      </c>
      <c r="G227" s="48">
        <f t="shared" si="148"/>
        <v>0</v>
      </c>
      <c r="H227" s="23"/>
      <c r="I227" s="48"/>
      <c r="J227" s="23">
        <v>2.85</v>
      </c>
      <c r="K227" s="48">
        <f t="shared" si="150"/>
        <v>0</v>
      </c>
      <c r="L227" s="26"/>
      <c r="M227" s="48"/>
      <c r="N227" s="26">
        <v>192.1</v>
      </c>
      <c r="O227" s="48">
        <f t="shared" si="152"/>
        <v>1</v>
      </c>
      <c r="P227" s="225">
        <f t="shared" si="153"/>
        <v>0</v>
      </c>
      <c r="Q227" s="225">
        <f t="shared" si="154"/>
        <v>0</v>
      </c>
      <c r="T227" s="25" t="str">
        <f t="shared" si="155"/>
        <v>STARMALT</v>
      </c>
      <c r="U227" s="25">
        <f t="shared" ref="U227:U278" si="156">VLOOKUP($T227,$T$4:$AF$15,2,FALSE)</f>
        <v>16.8</v>
      </c>
      <c r="V227" s="25">
        <f t="shared" ref="V227:V278" si="157">VLOOKUP($T227,$T$4:$AF$15,3,FALSE)</f>
        <v>17.239999999999998</v>
      </c>
      <c r="W227" s="25">
        <f t="shared" ref="W227:W278" si="158">VLOOKUP($T227,$T$4:$AF$15,4,FALSE)</f>
        <v>10</v>
      </c>
      <c r="X227" s="25">
        <f t="shared" ref="X227:X278" si="159">VLOOKUP($T227,$T$4:$AF$15,5,FALSE)</f>
        <v>12.4</v>
      </c>
      <c r="Y227" s="25">
        <f t="shared" ref="Y227:Y278" si="160">VLOOKUP($T227,$T$4:$AF$15,6,FALSE)</f>
        <v>0</v>
      </c>
      <c r="Z227" s="25">
        <f t="shared" ref="Z227:Z278" si="161">VLOOKUP($T227,$T$4:$AF$15,7,FALSE)</f>
        <v>0</v>
      </c>
      <c r="AA227" s="25">
        <f t="shared" ref="AA227:AA278" si="162">VLOOKUP($T227,$T$4:$AF$15,8,FALSE)</f>
        <v>2.6</v>
      </c>
      <c r="AB227" s="25">
        <f t="shared" ref="AB227:AB278" si="163">VLOOKUP($T227,$T$4:$AF$15,9,FALSE)</f>
        <v>2.84</v>
      </c>
      <c r="AC227" s="25">
        <f t="shared" ref="AC227:AC278" si="164">VLOOKUP($T227,$T$4:$AF$15,10,FALSE)</f>
        <v>0</v>
      </c>
      <c r="AD227" s="25">
        <f t="shared" ref="AD227:AD278" si="165">VLOOKUP($T227,$T$4:$AF$15,11,FALSE)</f>
        <v>0</v>
      </c>
      <c r="AE227" s="25">
        <f t="shared" ref="AE227:AE278" si="166">VLOOKUP($T227,$T$4:$AF$15,12,FALSE)</f>
        <v>170</v>
      </c>
      <c r="AF227" s="25">
        <f t="shared" ref="AF227:AF278" si="167">VLOOKUP($T227,$T$4:$AF$15,13,FALSE)</f>
        <v>240</v>
      </c>
    </row>
    <row r="228" spans="1:32" ht="15.75" customHeight="1" x14ac:dyDescent="0.25">
      <c r="A228" s="33">
        <v>45728</v>
      </c>
      <c r="B228" s="271" t="s">
        <v>436</v>
      </c>
      <c r="C228" s="281" t="s">
        <v>34</v>
      </c>
      <c r="D228" s="26">
        <v>17.16</v>
      </c>
      <c r="E228" s="48">
        <f t="shared" si="147"/>
        <v>1</v>
      </c>
      <c r="F228" s="222">
        <v>13.42</v>
      </c>
      <c r="G228" s="48">
        <f t="shared" si="148"/>
        <v>0</v>
      </c>
      <c r="H228" s="23"/>
      <c r="I228" s="48"/>
      <c r="J228" s="23">
        <v>2.78</v>
      </c>
      <c r="K228" s="48">
        <f t="shared" si="150"/>
        <v>1</v>
      </c>
      <c r="L228" s="26"/>
      <c r="M228" s="48"/>
      <c r="N228" s="26">
        <v>187.9</v>
      </c>
      <c r="O228" s="48">
        <f t="shared" si="152"/>
        <v>1</v>
      </c>
      <c r="P228" s="225">
        <f t="shared" si="153"/>
        <v>0</v>
      </c>
      <c r="Q228" s="225">
        <f t="shared" si="154"/>
        <v>0</v>
      </c>
      <c r="T228" s="25" t="str">
        <f t="shared" si="155"/>
        <v>STARMALT</v>
      </c>
      <c r="U228" s="25">
        <f t="shared" si="156"/>
        <v>16.8</v>
      </c>
      <c r="V228" s="25">
        <f t="shared" si="157"/>
        <v>17.239999999999998</v>
      </c>
      <c r="W228" s="25">
        <f t="shared" si="158"/>
        <v>10</v>
      </c>
      <c r="X228" s="25">
        <f t="shared" si="159"/>
        <v>12.4</v>
      </c>
      <c r="Y228" s="25">
        <f t="shared" si="160"/>
        <v>0</v>
      </c>
      <c r="Z228" s="25">
        <f t="shared" si="161"/>
        <v>0</v>
      </c>
      <c r="AA228" s="25">
        <f t="shared" si="162"/>
        <v>2.6</v>
      </c>
      <c r="AB228" s="25">
        <f t="shared" si="163"/>
        <v>2.84</v>
      </c>
      <c r="AC228" s="25">
        <f t="shared" si="164"/>
        <v>0</v>
      </c>
      <c r="AD228" s="25">
        <f t="shared" si="165"/>
        <v>0</v>
      </c>
      <c r="AE228" s="25">
        <f t="shared" si="166"/>
        <v>170</v>
      </c>
      <c r="AF228" s="25">
        <f t="shared" si="167"/>
        <v>240</v>
      </c>
    </row>
    <row r="229" spans="1:32" ht="15.75" customHeight="1" x14ac:dyDescent="0.25">
      <c r="A229" s="33">
        <v>45729</v>
      </c>
      <c r="B229" s="271" t="s">
        <v>434</v>
      </c>
      <c r="C229" s="281" t="s">
        <v>33</v>
      </c>
      <c r="D229" s="26">
        <v>3.96</v>
      </c>
      <c r="E229" s="48">
        <f t="shared" si="147"/>
        <v>1</v>
      </c>
      <c r="F229" s="222">
        <v>53.5</v>
      </c>
      <c r="G229" s="48">
        <f t="shared" si="148"/>
        <v>1</v>
      </c>
      <c r="H229" s="23">
        <v>0.04</v>
      </c>
      <c r="I229" s="48">
        <f t="shared" si="149"/>
        <v>1</v>
      </c>
      <c r="J229" s="23">
        <v>2.77</v>
      </c>
      <c r="K229" s="48">
        <f t="shared" si="150"/>
        <v>1</v>
      </c>
      <c r="L229" s="26">
        <v>7.4</v>
      </c>
      <c r="M229" s="48">
        <f t="shared" si="151"/>
        <v>1</v>
      </c>
      <c r="N229" s="26">
        <v>173.5</v>
      </c>
      <c r="O229" s="48">
        <f t="shared" si="152"/>
        <v>1</v>
      </c>
      <c r="P229" s="225">
        <f t="shared" si="153"/>
        <v>1</v>
      </c>
      <c r="Q229" s="225">
        <f t="shared" si="154"/>
        <v>1</v>
      </c>
      <c r="T229" s="25" t="str">
        <f t="shared" si="155"/>
        <v>GUINNESS</v>
      </c>
      <c r="U229" s="25">
        <f t="shared" si="156"/>
        <v>3.1</v>
      </c>
      <c r="V229" s="25">
        <f t="shared" si="157"/>
        <v>4.1399999999999997</v>
      </c>
      <c r="W229" s="25">
        <f t="shared" si="158"/>
        <v>48</v>
      </c>
      <c r="X229" s="25">
        <f t="shared" si="159"/>
        <v>62</v>
      </c>
      <c r="Y229" s="25">
        <f t="shared" si="160"/>
        <v>0</v>
      </c>
      <c r="Z229" s="25">
        <f t="shared" si="161"/>
        <v>0.12</v>
      </c>
      <c r="AA229" s="25">
        <f t="shared" si="162"/>
        <v>2.7</v>
      </c>
      <c r="AB229" s="25">
        <f t="shared" si="163"/>
        <v>2.9</v>
      </c>
      <c r="AC229" s="25">
        <f t="shared" si="164"/>
        <v>7.3</v>
      </c>
      <c r="AD229" s="25">
        <f t="shared" si="165"/>
        <v>7.74</v>
      </c>
      <c r="AE229" s="25">
        <f t="shared" si="166"/>
        <v>155</v>
      </c>
      <c r="AF229" s="25">
        <f t="shared" si="167"/>
        <v>195</v>
      </c>
    </row>
    <row r="230" spans="1:32" ht="15.75" customHeight="1" x14ac:dyDescent="0.25">
      <c r="A230" s="33">
        <v>45729</v>
      </c>
      <c r="B230" s="271" t="s">
        <v>435</v>
      </c>
      <c r="C230" s="281" t="s">
        <v>33</v>
      </c>
      <c r="D230" s="26">
        <v>3.87</v>
      </c>
      <c r="E230" s="48">
        <f t="shared" si="147"/>
        <v>1</v>
      </c>
      <c r="F230" s="222">
        <v>55.1</v>
      </c>
      <c r="G230" s="48">
        <f t="shared" si="148"/>
        <v>1</v>
      </c>
      <c r="H230" s="23">
        <v>0.09</v>
      </c>
      <c r="I230" s="48">
        <f t="shared" si="149"/>
        <v>1</v>
      </c>
      <c r="J230" s="23">
        <v>2.8</v>
      </c>
      <c r="K230" s="48">
        <f t="shared" si="150"/>
        <v>1</v>
      </c>
      <c r="L230" s="26">
        <v>7.38</v>
      </c>
      <c r="M230" s="48">
        <f t="shared" si="151"/>
        <v>1</v>
      </c>
      <c r="N230" s="26">
        <v>158.80000000000001</v>
      </c>
      <c r="O230" s="48">
        <f t="shared" si="152"/>
        <v>1</v>
      </c>
      <c r="P230" s="225">
        <f t="shared" si="153"/>
        <v>1</v>
      </c>
      <c r="Q230" s="225">
        <f t="shared" si="154"/>
        <v>1</v>
      </c>
      <c r="T230" s="25" t="str">
        <f t="shared" si="155"/>
        <v>GUINNESS</v>
      </c>
      <c r="U230" s="25">
        <f t="shared" si="156"/>
        <v>3.1</v>
      </c>
      <c r="V230" s="25">
        <f t="shared" si="157"/>
        <v>4.1399999999999997</v>
      </c>
      <c r="W230" s="25">
        <f t="shared" si="158"/>
        <v>48</v>
      </c>
      <c r="X230" s="25">
        <f t="shared" si="159"/>
        <v>62</v>
      </c>
      <c r="Y230" s="25">
        <f t="shared" si="160"/>
        <v>0</v>
      </c>
      <c r="Z230" s="25">
        <f t="shared" si="161"/>
        <v>0.12</v>
      </c>
      <c r="AA230" s="25">
        <f t="shared" si="162"/>
        <v>2.7</v>
      </c>
      <c r="AB230" s="25">
        <f t="shared" si="163"/>
        <v>2.9</v>
      </c>
      <c r="AC230" s="25">
        <f t="shared" si="164"/>
        <v>7.3</v>
      </c>
      <c r="AD230" s="25">
        <f t="shared" si="165"/>
        <v>7.74</v>
      </c>
      <c r="AE230" s="25">
        <f t="shared" si="166"/>
        <v>155</v>
      </c>
      <c r="AF230" s="25">
        <f t="shared" si="167"/>
        <v>195</v>
      </c>
    </row>
    <row r="231" spans="1:32" ht="15.75" customHeight="1" x14ac:dyDescent="0.25">
      <c r="A231" s="33">
        <v>45729</v>
      </c>
      <c r="B231" s="271" t="s">
        <v>437</v>
      </c>
      <c r="C231" s="281" t="s">
        <v>33</v>
      </c>
      <c r="D231" s="26">
        <v>3.93</v>
      </c>
      <c r="E231" s="48">
        <f t="shared" si="147"/>
        <v>1</v>
      </c>
      <c r="F231" s="222">
        <v>56.2</v>
      </c>
      <c r="G231" s="48">
        <f t="shared" si="148"/>
        <v>1</v>
      </c>
      <c r="H231" s="23">
        <v>0.03</v>
      </c>
      <c r="I231" s="48">
        <f t="shared" si="149"/>
        <v>1</v>
      </c>
      <c r="J231" s="23">
        <v>2.85</v>
      </c>
      <c r="K231" s="48">
        <f t="shared" si="150"/>
        <v>1</v>
      </c>
      <c r="L231" s="26">
        <v>7.56</v>
      </c>
      <c r="M231" s="48">
        <f t="shared" si="151"/>
        <v>1</v>
      </c>
      <c r="N231" s="26">
        <v>161.19999999999999</v>
      </c>
      <c r="O231" s="48">
        <f t="shared" si="152"/>
        <v>1</v>
      </c>
      <c r="P231" s="225">
        <f t="shared" si="153"/>
        <v>1</v>
      </c>
      <c r="Q231" s="225">
        <f t="shared" si="154"/>
        <v>1</v>
      </c>
      <c r="T231" s="25" t="str">
        <f t="shared" si="155"/>
        <v>GUINNESS</v>
      </c>
      <c r="U231" s="25">
        <f t="shared" si="156"/>
        <v>3.1</v>
      </c>
      <c r="V231" s="25">
        <f t="shared" si="157"/>
        <v>4.1399999999999997</v>
      </c>
      <c r="W231" s="25">
        <f t="shared" si="158"/>
        <v>48</v>
      </c>
      <c r="X231" s="25">
        <f t="shared" si="159"/>
        <v>62</v>
      </c>
      <c r="Y231" s="25">
        <f t="shared" si="160"/>
        <v>0</v>
      </c>
      <c r="Z231" s="25">
        <f t="shared" si="161"/>
        <v>0.12</v>
      </c>
      <c r="AA231" s="25">
        <f t="shared" si="162"/>
        <v>2.7</v>
      </c>
      <c r="AB231" s="25">
        <f t="shared" si="163"/>
        <v>2.9</v>
      </c>
      <c r="AC231" s="25">
        <f t="shared" si="164"/>
        <v>7.3</v>
      </c>
      <c r="AD231" s="25">
        <f t="shared" si="165"/>
        <v>7.74</v>
      </c>
      <c r="AE231" s="25">
        <f t="shared" si="166"/>
        <v>155</v>
      </c>
      <c r="AF231" s="25">
        <f t="shared" si="167"/>
        <v>195</v>
      </c>
    </row>
    <row r="232" spans="1:32" ht="15.75" customHeight="1" x14ac:dyDescent="0.25">
      <c r="A232" s="33">
        <v>45729</v>
      </c>
      <c r="B232" s="271" t="s">
        <v>436</v>
      </c>
      <c r="C232" s="281" t="s">
        <v>33</v>
      </c>
      <c r="D232" s="26">
        <v>3.97</v>
      </c>
      <c r="E232" s="48">
        <f t="shared" si="147"/>
        <v>1</v>
      </c>
      <c r="F232" s="222">
        <v>57.2</v>
      </c>
      <c r="G232" s="48">
        <f t="shared" si="148"/>
        <v>1</v>
      </c>
      <c r="H232" s="23">
        <v>0.03</v>
      </c>
      <c r="I232" s="48">
        <f t="shared" si="149"/>
        <v>1</v>
      </c>
      <c r="J232" s="23">
        <v>2.85</v>
      </c>
      <c r="K232" s="48">
        <f t="shared" si="150"/>
        <v>1</v>
      </c>
      <c r="L232" s="26">
        <v>7.62</v>
      </c>
      <c r="M232" s="48">
        <f t="shared" si="151"/>
        <v>1</v>
      </c>
      <c r="N232" s="26">
        <v>172.2</v>
      </c>
      <c r="O232" s="48">
        <f t="shared" si="152"/>
        <v>1</v>
      </c>
      <c r="P232" s="225">
        <f t="shared" si="153"/>
        <v>1</v>
      </c>
      <c r="Q232" s="225">
        <f t="shared" si="154"/>
        <v>1</v>
      </c>
      <c r="T232" s="25" t="str">
        <f t="shared" si="155"/>
        <v>GUINNESS</v>
      </c>
      <c r="U232" s="25">
        <f t="shared" si="156"/>
        <v>3.1</v>
      </c>
      <c r="V232" s="25">
        <f t="shared" si="157"/>
        <v>4.1399999999999997</v>
      </c>
      <c r="W232" s="25">
        <f t="shared" si="158"/>
        <v>48</v>
      </c>
      <c r="X232" s="25">
        <f t="shared" si="159"/>
        <v>62</v>
      </c>
      <c r="Y232" s="25">
        <f t="shared" si="160"/>
        <v>0</v>
      </c>
      <c r="Z232" s="25">
        <f t="shared" si="161"/>
        <v>0.12</v>
      </c>
      <c r="AA232" s="25">
        <f t="shared" si="162"/>
        <v>2.7</v>
      </c>
      <c r="AB232" s="25">
        <f t="shared" si="163"/>
        <v>2.9</v>
      </c>
      <c r="AC232" s="25">
        <f t="shared" si="164"/>
        <v>7.3</v>
      </c>
      <c r="AD232" s="25">
        <f t="shared" si="165"/>
        <v>7.74</v>
      </c>
      <c r="AE232" s="25">
        <f t="shared" si="166"/>
        <v>155</v>
      </c>
      <c r="AF232" s="25">
        <f t="shared" si="167"/>
        <v>195</v>
      </c>
    </row>
    <row r="233" spans="1:32" ht="15.75" customHeight="1" x14ac:dyDescent="0.25">
      <c r="A233" s="33">
        <v>45732</v>
      </c>
      <c r="B233" s="271" t="s">
        <v>434</v>
      </c>
      <c r="C233" s="281" t="s">
        <v>31</v>
      </c>
      <c r="D233" s="26">
        <v>1.7</v>
      </c>
      <c r="E233" s="48">
        <f t="shared" si="147"/>
        <v>1</v>
      </c>
      <c r="F233" s="222">
        <v>15.7</v>
      </c>
      <c r="G233" s="48">
        <f t="shared" si="148"/>
        <v>1</v>
      </c>
      <c r="H233" s="23">
        <v>0.04</v>
      </c>
      <c r="I233" s="48">
        <f t="shared" si="149"/>
        <v>1</v>
      </c>
      <c r="J233" s="23">
        <v>2.8</v>
      </c>
      <c r="K233" s="48">
        <f t="shared" si="150"/>
        <v>1</v>
      </c>
      <c r="L233" s="26">
        <v>5.43</v>
      </c>
      <c r="M233" s="48">
        <f t="shared" si="151"/>
        <v>1</v>
      </c>
      <c r="N233" s="26">
        <v>6.7</v>
      </c>
      <c r="O233" s="48">
        <f t="shared" si="152"/>
        <v>1</v>
      </c>
      <c r="P233" s="225">
        <f t="shared" si="153"/>
        <v>1</v>
      </c>
      <c r="Q233" s="225">
        <f t="shared" si="154"/>
        <v>1</v>
      </c>
      <c r="T233" s="25" t="str">
        <f t="shared" si="155"/>
        <v>CARIB</v>
      </c>
      <c r="U233" s="25">
        <f t="shared" si="156"/>
        <v>1.65</v>
      </c>
      <c r="V233" s="25">
        <f t="shared" si="157"/>
        <v>2.14</v>
      </c>
      <c r="W233" s="25">
        <f t="shared" si="158"/>
        <v>12.5</v>
      </c>
      <c r="X233" s="25">
        <f t="shared" si="159"/>
        <v>16.399999999999999</v>
      </c>
      <c r="Y233" s="25">
        <f t="shared" si="160"/>
        <v>0</v>
      </c>
      <c r="Z233" s="25">
        <f t="shared" si="161"/>
        <v>0.12</v>
      </c>
      <c r="AA233" s="25">
        <f t="shared" si="162"/>
        <v>2.7</v>
      </c>
      <c r="AB233" s="25">
        <f t="shared" si="163"/>
        <v>2.85</v>
      </c>
      <c r="AC233" s="25">
        <f t="shared" si="164"/>
        <v>5</v>
      </c>
      <c r="AD233" s="25">
        <f t="shared" si="165"/>
        <v>5.44</v>
      </c>
      <c r="AE233" s="25">
        <f t="shared" si="166"/>
        <v>5</v>
      </c>
      <c r="AF233" s="25">
        <f t="shared" si="167"/>
        <v>7</v>
      </c>
    </row>
    <row r="234" spans="1:32" ht="15.75" customHeight="1" x14ac:dyDescent="0.25">
      <c r="A234" s="33">
        <v>45732</v>
      </c>
      <c r="B234" s="271" t="s">
        <v>435</v>
      </c>
      <c r="C234" s="281" t="s">
        <v>31</v>
      </c>
      <c r="D234" s="26">
        <v>1.6</v>
      </c>
      <c r="E234" s="48">
        <f t="shared" si="147"/>
        <v>0</v>
      </c>
      <c r="F234" s="222">
        <v>15.1</v>
      </c>
      <c r="G234" s="48">
        <f t="shared" si="148"/>
        <v>1</v>
      </c>
      <c r="H234" s="23">
        <v>0.05</v>
      </c>
      <c r="I234" s="48">
        <f t="shared" si="149"/>
        <v>1</v>
      </c>
      <c r="J234" s="23">
        <v>2.8</v>
      </c>
      <c r="K234" s="48">
        <f t="shared" si="150"/>
        <v>1</v>
      </c>
      <c r="L234" s="26">
        <v>5.3</v>
      </c>
      <c r="M234" s="48">
        <f t="shared" si="151"/>
        <v>1</v>
      </c>
      <c r="N234" s="26">
        <v>7</v>
      </c>
      <c r="O234" s="48">
        <f t="shared" si="152"/>
        <v>1</v>
      </c>
      <c r="P234" s="225">
        <f t="shared" si="153"/>
        <v>0</v>
      </c>
      <c r="Q234" s="225">
        <f t="shared" si="154"/>
        <v>0</v>
      </c>
      <c r="T234" s="25" t="str">
        <f t="shared" si="155"/>
        <v>CARIB</v>
      </c>
      <c r="U234" s="25">
        <f t="shared" si="156"/>
        <v>1.65</v>
      </c>
      <c r="V234" s="25">
        <f t="shared" si="157"/>
        <v>2.14</v>
      </c>
      <c r="W234" s="25">
        <f t="shared" si="158"/>
        <v>12.5</v>
      </c>
      <c r="X234" s="25">
        <f t="shared" si="159"/>
        <v>16.399999999999999</v>
      </c>
      <c r="Y234" s="25">
        <f t="shared" si="160"/>
        <v>0</v>
      </c>
      <c r="Z234" s="25">
        <f t="shared" si="161"/>
        <v>0.12</v>
      </c>
      <c r="AA234" s="25">
        <f t="shared" si="162"/>
        <v>2.7</v>
      </c>
      <c r="AB234" s="25">
        <f t="shared" si="163"/>
        <v>2.85</v>
      </c>
      <c r="AC234" s="25">
        <f t="shared" si="164"/>
        <v>5</v>
      </c>
      <c r="AD234" s="25">
        <f t="shared" si="165"/>
        <v>5.44</v>
      </c>
      <c r="AE234" s="25">
        <f t="shared" si="166"/>
        <v>5</v>
      </c>
      <c r="AF234" s="25">
        <f t="shared" si="167"/>
        <v>7</v>
      </c>
    </row>
    <row r="235" spans="1:32" ht="15.75" customHeight="1" x14ac:dyDescent="0.25">
      <c r="A235" s="33">
        <v>45734</v>
      </c>
      <c r="B235" s="271" t="s">
        <v>437</v>
      </c>
      <c r="C235" s="281" t="s">
        <v>31</v>
      </c>
      <c r="D235" s="26">
        <v>1.6</v>
      </c>
      <c r="E235" s="48">
        <f t="shared" si="147"/>
        <v>0</v>
      </c>
      <c r="F235" s="222">
        <v>16</v>
      </c>
      <c r="G235" s="48">
        <f t="shared" si="148"/>
        <v>1</v>
      </c>
      <c r="H235" s="23">
        <v>0.03</v>
      </c>
      <c r="I235" s="48">
        <f t="shared" si="149"/>
        <v>1</v>
      </c>
      <c r="J235" s="23">
        <v>2.75</v>
      </c>
      <c r="K235" s="48">
        <f t="shared" si="150"/>
        <v>1</v>
      </c>
      <c r="L235" s="26">
        <v>5.32</v>
      </c>
      <c r="M235" s="48">
        <f t="shared" si="151"/>
        <v>1</v>
      </c>
      <c r="N235" s="26">
        <v>7</v>
      </c>
      <c r="O235" s="48">
        <f t="shared" si="152"/>
        <v>1</v>
      </c>
      <c r="P235" s="225">
        <f t="shared" si="153"/>
        <v>0</v>
      </c>
      <c r="Q235" s="225">
        <f t="shared" si="154"/>
        <v>0</v>
      </c>
      <c r="T235" s="25" t="str">
        <f t="shared" si="155"/>
        <v>CARIB</v>
      </c>
      <c r="U235" s="25">
        <f t="shared" si="156"/>
        <v>1.65</v>
      </c>
      <c r="V235" s="25">
        <f t="shared" si="157"/>
        <v>2.14</v>
      </c>
      <c r="W235" s="25">
        <f t="shared" si="158"/>
        <v>12.5</v>
      </c>
      <c r="X235" s="25">
        <f t="shared" si="159"/>
        <v>16.399999999999999</v>
      </c>
      <c r="Y235" s="25">
        <f t="shared" si="160"/>
        <v>0</v>
      </c>
      <c r="Z235" s="25">
        <f t="shared" si="161"/>
        <v>0.12</v>
      </c>
      <c r="AA235" s="25">
        <f t="shared" si="162"/>
        <v>2.7</v>
      </c>
      <c r="AB235" s="25">
        <f t="shared" si="163"/>
        <v>2.85</v>
      </c>
      <c r="AC235" s="25">
        <f t="shared" si="164"/>
        <v>5</v>
      </c>
      <c r="AD235" s="25">
        <f t="shared" si="165"/>
        <v>5.44</v>
      </c>
      <c r="AE235" s="25">
        <f t="shared" si="166"/>
        <v>5</v>
      </c>
      <c r="AF235" s="25">
        <f t="shared" si="167"/>
        <v>7</v>
      </c>
    </row>
    <row r="236" spans="1:32" ht="15.75" customHeight="1" x14ac:dyDescent="0.25">
      <c r="A236" s="33">
        <v>45734</v>
      </c>
      <c r="B236" s="271" t="s">
        <v>436</v>
      </c>
      <c r="C236" s="281" t="s">
        <v>31</v>
      </c>
      <c r="D236" s="26">
        <v>1.7</v>
      </c>
      <c r="E236" s="48">
        <f t="shared" si="147"/>
        <v>1</v>
      </c>
      <c r="F236" s="222">
        <v>14.5</v>
      </c>
      <c r="G236" s="48">
        <f t="shared" si="148"/>
        <v>1</v>
      </c>
      <c r="H236" s="23">
        <v>0.05</v>
      </c>
      <c r="I236" s="48">
        <f t="shared" si="149"/>
        <v>1</v>
      </c>
      <c r="J236" s="23">
        <v>2.79</v>
      </c>
      <c r="K236" s="48">
        <f t="shared" si="150"/>
        <v>1</v>
      </c>
      <c r="L236" s="26">
        <v>5.4</v>
      </c>
      <c r="M236" s="48">
        <f t="shared" si="151"/>
        <v>1</v>
      </c>
      <c r="N236" s="26">
        <v>7</v>
      </c>
      <c r="O236" s="48">
        <f t="shared" si="152"/>
        <v>1</v>
      </c>
      <c r="P236" s="225">
        <f t="shared" si="153"/>
        <v>1</v>
      </c>
      <c r="Q236" s="225">
        <f t="shared" si="154"/>
        <v>1</v>
      </c>
      <c r="T236" s="25" t="str">
        <f t="shared" si="155"/>
        <v>CARIB</v>
      </c>
      <c r="U236" s="25">
        <f t="shared" si="156"/>
        <v>1.65</v>
      </c>
      <c r="V236" s="25">
        <f t="shared" si="157"/>
        <v>2.14</v>
      </c>
      <c r="W236" s="25">
        <f t="shared" si="158"/>
        <v>12.5</v>
      </c>
      <c r="X236" s="25">
        <f t="shared" si="159"/>
        <v>16.399999999999999</v>
      </c>
      <c r="Y236" s="25">
        <f t="shared" si="160"/>
        <v>0</v>
      </c>
      <c r="Z236" s="25">
        <f t="shared" si="161"/>
        <v>0.12</v>
      </c>
      <c r="AA236" s="25">
        <f t="shared" si="162"/>
        <v>2.7</v>
      </c>
      <c r="AB236" s="25">
        <f t="shared" si="163"/>
        <v>2.85</v>
      </c>
      <c r="AC236" s="25">
        <f t="shared" si="164"/>
        <v>5</v>
      </c>
      <c r="AD236" s="25">
        <f t="shared" si="165"/>
        <v>5.44</v>
      </c>
      <c r="AE236" s="25">
        <f t="shared" si="166"/>
        <v>5</v>
      </c>
      <c r="AF236" s="25">
        <f t="shared" si="167"/>
        <v>7</v>
      </c>
    </row>
    <row r="237" spans="1:32" ht="15.75" customHeight="1" x14ac:dyDescent="0.25">
      <c r="A237" s="33">
        <v>45735</v>
      </c>
      <c r="B237" s="271" t="s">
        <v>434</v>
      </c>
      <c r="C237" s="281" t="s">
        <v>31</v>
      </c>
      <c r="D237" s="26">
        <v>1.76</v>
      </c>
      <c r="E237" s="48">
        <f t="shared" si="147"/>
        <v>1</v>
      </c>
      <c r="F237" s="222">
        <v>13.4</v>
      </c>
      <c r="G237" s="48">
        <f t="shared" si="148"/>
        <v>1</v>
      </c>
      <c r="H237" s="23">
        <v>0.05</v>
      </c>
      <c r="I237" s="48">
        <f t="shared" si="149"/>
        <v>1</v>
      </c>
      <c r="J237" s="23">
        <v>2.8</v>
      </c>
      <c r="K237" s="48">
        <f t="shared" si="150"/>
        <v>1</v>
      </c>
      <c r="L237" s="26">
        <v>5.45</v>
      </c>
      <c r="M237" s="48">
        <f t="shared" si="151"/>
        <v>0</v>
      </c>
      <c r="N237" s="26">
        <v>7.3</v>
      </c>
      <c r="O237" s="48">
        <f t="shared" si="152"/>
        <v>0</v>
      </c>
      <c r="P237" s="225">
        <f t="shared" si="153"/>
        <v>0</v>
      </c>
      <c r="Q237" s="225">
        <f t="shared" si="154"/>
        <v>0</v>
      </c>
      <c r="T237" s="25" t="str">
        <f t="shared" si="155"/>
        <v>CARIB</v>
      </c>
      <c r="U237" s="25">
        <f t="shared" si="156"/>
        <v>1.65</v>
      </c>
      <c r="V237" s="25">
        <f t="shared" si="157"/>
        <v>2.14</v>
      </c>
      <c r="W237" s="25">
        <f t="shared" si="158"/>
        <v>12.5</v>
      </c>
      <c r="X237" s="25">
        <f t="shared" si="159"/>
        <v>16.399999999999999</v>
      </c>
      <c r="Y237" s="25">
        <f t="shared" si="160"/>
        <v>0</v>
      </c>
      <c r="Z237" s="25">
        <f t="shared" si="161"/>
        <v>0.12</v>
      </c>
      <c r="AA237" s="25">
        <f t="shared" si="162"/>
        <v>2.7</v>
      </c>
      <c r="AB237" s="25">
        <f t="shared" si="163"/>
        <v>2.85</v>
      </c>
      <c r="AC237" s="25">
        <f t="shared" si="164"/>
        <v>5</v>
      </c>
      <c r="AD237" s="25">
        <f t="shared" si="165"/>
        <v>5.44</v>
      </c>
      <c r="AE237" s="25">
        <f t="shared" si="166"/>
        <v>5</v>
      </c>
      <c r="AF237" s="25">
        <f t="shared" si="167"/>
        <v>7</v>
      </c>
    </row>
    <row r="238" spans="1:32" ht="15.75" customHeight="1" x14ac:dyDescent="0.25">
      <c r="A238" s="33">
        <v>45735</v>
      </c>
      <c r="B238" s="271" t="s">
        <v>435</v>
      </c>
      <c r="C238" s="281" t="s">
        <v>31</v>
      </c>
      <c r="D238" s="26">
        <v>1.76</v>
      </c>
      <c r="E238" s="48">
        <f t="shared" si="147"/>
        <v>1</v>
      </c>
      <c r="F238" s="222">
        <v>13.52</v>
      </c>
      <c r="G238" s="48">
        <f t="shared" si="148"/>
        <v>1</v>
      </c>
      <c r="H238" s="23">
        <v>0.06</v>
      </c>
      <c r="I238" s="48">
        <f t="shared" si="149"/>
        <v>1</v>
      </c>
      <c r="J238" s="23">
        <v>2.85</v>
      </c>
      <c r="K238" s="48">
        <f t="shared" si="150"/>
        <v>1</v>
      </c>
      <c r="L238" s="26">
        <v>5.29</v>
      </c>
      <c r="M238" s="48">
        <f t="shared" si="151"/>
        <v>1</v>
      </c>
      <c r="N238" s="26">
        <v>7.5</v>
      </c>
      <c r="O238" s="48">
        <f t="shared" si="152"/>
        <v>0</v>
      </c>
      <c r="P238" s="225">
        <f t="shared" si="153"/>
        <v>0</v>
      </c>
      <c r="Q238" s="225">
        <f t="shared" si="154"/>
        <v>1</v>
      </c>
      <c r="T238" s="25" t="str">
        <f t="shared" si="155"/>
        <v>CARIB</v>
      </c>
      <c r="U238" s="25">
        <f t="shared" si="156"/>
        <v>1.65</v>
      </c>
      <c r="V238" s="25">
        <f t="shared" si="157"/>
        <v>2.14</v>
      </c>
      <c r="W238" s="25">
        <f t="shared" si="158"/>
        <v>12.5</v>
      </c>
      <c r="X238" s="25">
        <f t="shared" si="159"/>
        <v>16.399999999999999</v>
      </c>
      <c r="Y238" s="25">
        <f t="shared" si="160"/>
        <v>0</v>
      </c>
      <c r="Z238" s="25">
        <f t="shared" si="161"/>
        <v>0.12</v>
      </c>
      <c r="AA238" s="25">
        <f t="shared" si="162"/>
        <v>2.7</v>
      </c>
      <c r="AB238" s="25">
        <f t="shared" si="163"/>
        <v>2.85</v>
      </c>
      <c r="AC238" s="25">
        <f t="shared" si="164"/>
        <v>5</v>
      </c>
      <c r="AD238" s="25">
        <f t="shared" si="165"/>
        <v>5.44</v>
      </c>
      <c r="AE238" s="25">
        <f t="shared" si="166"/>
        <v>5</v>
      </c>
      <c r="AF238" s="25">
        <f t="shared" si="167"/>
        <v>7</v>
      </c>
    </row>
    <row r="239" spans="1:32" ht="15.75" customHeight="1" x14ac:dyDescent="0.25">
      <c r="A239" s="33">
        <v>45735</v>
      </c>
      <c r="B239" s="271" t="s">
        <v>436</v>
      </c>
      <c r="C239" s="281" t="s">
        <v>31</v>
      </c>
      <c r="D239" s="26">
        <v>1.79</v>
      </c>
      <c r="E239" s="48">
        <f t="shared" si="147"/>
        <v>1</v>
      </c>
      <c r="F239" s="222">
        <v>13.8</v>
      </c>
      <c r="G239" s="48">
        <f t="shared" si="148"/>
        <v>1</v>
      </c>
      <c r="H239" s="23">
        <v>0.02</v>
      </c>
      <c r="I239" s="48">
        <f t="shared" si="149"/>
        <v>1</v>
      </c>
      <c r="J239" s="23">
        <v>2.85</v>
      </c>
      <c r="K239" s="48">
        <f t="shared" si="150"/>
        <v>1</v>
      </c>
      <c r="L239" s="26">
        <v>5.45</v>
      </c>
      <c r="M239" s="48">
        <f t="shared" si="151"/>
        <v>0</v>
      </c>
      <c r="N239" s="26">
        <v>6.8</v>
      </c>
      <c r="O239" s="48">
        <f t="shared" si="152"/>
        <v>1</v>
      </c>
      <c r="P239" s="225">
        <f t="shared" si="153"/>
        <v>0</v>
      </c>
      <c r="Q239" s="225">
        <f t="shared" si="154"/>
        <v>0</v>
      </c>
      <c r="T239" s="25" t="str">
        <f t="shared" si="155"/>
        <v>CARIB</v>
      </c>
      <c r="U239" s="25">
        <f t="shared" si="156"/>
        <v>1.65</v>
      </c>
      <c r="V239" s="25">
        <f t="shared" si="157"/>
        <v>2.14</v>
      </c>
      <c r="W239" s="25">
        <f t="shared" si="158"/>
        <v>12.5</v>
      </c>
      <c r="X239" s="25">
        <f t="shared" si="159"/>
        <v>16.399999999999999</v>
      </c>
      <c r="Y239" s="25">
        <f t="shared" si="160"/>
        <v>0</v>
      </c>
      <c r="Z239" s="25">
        <f t="shared" si="161"/>
        <v>0.12</v>
      </c>
      <c r="AA239" s="25">
        <f t="shared" si="162"/>
        <v>2.7</v>
      </c>
      <c r="AB239" s="25">
        <f t="shared" si="163"/>
        <v>2.85</v>
      </c>
      <c r="AC239" s="25">
        <f t="shared" si="164"/>
        <v>5</v>
      </c>
      <c r="AD239" s="25">
        <f t="shared" si="165"/>
        <v>5.44</v>
      </c>
      <c r="AE239" s="25">
        <f t="shared" si="166"/>
        <v>5</v>
      </c>
      <c r="AF239" s="25">
        <f t="shared" si="167"/>
        <v>7</v>
      </c>
    </row>
    <row r="240" spans="1:32" ht="15.75" customHeight="1" x14ac:dyDescent="0.25">
      <c r="A240" s="33">
        <v>45735</v>
      </c>
      <c r="B240" s="271" t="s">
        <v>437</v>
      </c>
      <c r="C240" s="281" t="s">
        <v>31</v>
      </c>
      <c r="D240" s="26">
        <v>1.81</v>
      </c>
      <c r="E240" s="48">
        <f t="shared" si="147"/>
        <v>1</v>
      </c>
      <c r="F240" s="222">
        <v>13</v>
      </c>
      <c r="G240" s="48">
        <f t="shared" si="148"/>
        <v>1</v>
      </c>
      <c r="H240" s="23">
        <v>0.05</v>
      </c>
      <c r="I240" s="48">
        <f t="shared" si="149"/>
        <v>1</v>
      </c>
      <c r="J240" s="23">
        <v>2.83</v>
      </c>
      <c r="K240" s="48">
        <f t="shared" si="150"/>
        <v>1</v>
      </c>
      <c r="L240" s="26">
        <v>5.35</v>
      </c>
      <c r="M240" s="48">
        <f t="shared" si="151"/>
        <v>1</v>
      </c>
      <c r="N240" s="26">
        <v>7</v>
      </c>
      <c r="O240" s="48">
        <f t="shared" si="152"/>
        <v>1</v>
      </c>
      <c r="P240" s="225">
        <f t="shared" si="153"/>
        <v>1</v>
      </c>
      <c r="Q240" s="225">
        <f t="shared" si="154"/>
        <v>1</v>
      </c>
      <c r="T240" s="25" t="str">
        <f t="shared" si="155"/>
        <v>CARIB</v>
      </c>
      <c r="U240" s="25">
        <f t="shared" si="156"/>
        <v>1.65</v>
      </c>
      <c r="V240" s="25">
        <f t="shared" si="157"/>
        <v>2.14</v>
      </c>
      <c r="W240" s="25">
        <f t="shared" si="158"/>
        <v>12.5</v>
      </c>
      <c r="X240" s="25">
        <f t="shared" si="159"/>
        <v>16.399999999999999</v>
      </c>
      <c r="Y240" s="25">
        <f t="shared" si="160"/>
        <v>0</v>
      </c>
      <c r="Z240" s="25">
        <f t="shared" si="161"/>
        <v>0.12</v>
      </c>
      <c r="AA240" s="25">
        <f t="shared" si="162"/>
        <v>2.7</v>
      </c>
      <c r="AB240" s="25">
        <f t="shared" si="163"/>
        <v>2.85</v>
      </c>
      <c r="AC240" s="25">
        <f t="shared" si="164"/>
        <v>5</v>
      </c>
      <c r="AD240" s="25">
        <f t="shared" si="165"/>
        <v>5.44</v>
      </c>
      <c r="AE240" s="25">
        <f t="shared" si="166"/>
        <v>5</v>
      </c>
      <c r="AF240" s="25">
        <f t="shared" si="167"/>
        <v>7</v>
      </c>
    </row>
    <row r="241" spans="1:32" ht="15.75" customHeight="1" x14ac:dyDescent="0.25">
      <c r="A241" s="33">
        <v>45735</v>
      </c>
      <c r="B241" s="271" t="s">
        <v>435</v>
      </c>
      <c r="C241" s="281" t="s">
        <v>31</v>
      </c>
      <c r="D241" s="26">
        <v>1.7</v>
      </c>
      <c r="E241" s="48">
        <f t="shared" si="147"/>
        <v>1</v>
      </c>
      <c r="F241" s="222">
        <v>15.9</v>
      </c>
      <c r="G241" s="48">
        <f t="shared" si="148"/>
        <v>1</v>
      </c>
      <c r="H241" s="23">
        <v>0.03</v>
      </c>
      <c r="I241" s="48">
        <f t="shared" si="149"/>
        <v>1</v>
      </c>
      <c r="J241" s="23">
        <v>2.75</v>
      </c>
      <c r="K241" s="48">
        <f t="shared" si="150"/>
        <v>1</v>
      </c>
      <c r="L241" s="26">
        <v>5.42</v>
      </c>
      <c r="M241" s="48">
        <f t="shared" si="151"/>
        <v>1</v>
      </c>
      <c r="N241" s="26">
        <v>6.55</v>
      </c>
      <c r="O241" s="48">
        <f t="shared" si="152"/>
        <v>1</v>
      </c>
      <c r="P241" s="225">
        <f t="shared" si="153"/>
        <v>1</v>
      </c>
      <c r="Q241" s="225">
        <f t="shared" si="154"/>
        <v>1</v>
      </c>
      <c r="T241" s="25" t="str">
        <f t="shared" si="155"/>
        <v>CARIB</v>
      </c>
      <c r="U241" s="25">
        <f t="shared" si="156"/>
        <v>1.65</v>
      </c>
      <c r="V241" s="25">
        <f t="shared" si="157"/>
        <v>2.14</v>
      </c>
      <c r="W241" s="25">
        <f t="shared" si="158"/>
        <v>12.5</v>
      </c>
      <c r="X241" s="25">
        <f t="shared" si="159"/>
        <v>16.399999999999999</v>
      </c>
      <c r="Y241" s="25">
        <f t="shared" si="160"/>
        <v>0</v>
      </c>
      <c r="Z241" s="25">
        <f t="shared" si="161"/>
        <v>0.12</v>
      </c>
      <c r="AA241" s="25">
        <f t="shared" si="162"/>
        <v>2.7</v>
      </c>
      <c r="AB241" s="25">
        <f t="shared" si="163"/>
        <v>2.85</v>
      </c>
      <c r="AC241" s="25">
        <f t="shared" si="164"/>
        <v>5</v>
      </c>
      <c r="AD241" s="25">
        <f t="shared" si="165"/>
        <v>5.44</v>
      </c>
      <c r="AE241" s="25">
        <f t="shared" si="166"/>
        <v>5</v>
      </c>
      <c r="AF241" s="25">
        <f t="shared" si="167"/>
        <v>7</v>
      </c>
    </row>
    <row r="242" spans="1:32" ht="15.75" customHeight="1" x14ac:dyDescent="0.25">
      <c r="A242" s="33">
        <v>45735</v>
      </c>
      <c r="B242" s="271" t="s">
        <v>434</v>
      </c>
      <c r="C242" s="281" t="s">
        <v>31</v>
      </c>
      <c r="D242" s="26">
        <v>1.7</v>
      </c>
      <c r="E242" s="48">
        <f t="shared" si="147"/>
        <v>1</v>
      </c>
      <c r="F242" s="222">
        <v>14.6</v>
      </c>
      <c r="G242" s="48">
        <f t="shared" si="148"/>
        <v>1</v>
      </c>
      <c r="H242" s="23">
        <v>0.03</v>
      </c>
      <c r="I242" s="48">
        <f t="shared" si="149"/>
        <v>1</v>
      </c>
      <c r="J242" s="23">
        <v>2.85</v>
      </c>
      <c r="K242" s="48">
        <f t="shared" si="150"/>
        <v>1</v>
      </c>
      <c r="L242" s="26">
        <v>5.45</v>
      </c>
      <c r="M242" s="48">
        <f t="shared" si="151"/>
        <v>0</v>
      </c>
      <c r="N242" s="26">
        <v>6.85</v>
      </c>
      <c r="O242" s="48">
        <f t="shared" si="152"/>
        <v>1</v>
      </c>
      <c r="P242" s="225">
        <f t="shared" si="153"/>
        <v>0</v>
      </c>
      <c r="Q242" s="225">
        <f t="shared" si="154"/>
        <v>0</v>
      </c>
      <c r="T242" s="25" t="str">
        <f t="shared" si="155"/>
        <v>CARIB</v>
      </c>
      <c r="U242" s="25">
        <f t="shared" si="156"/>
        <v>1.65</v>
      </c>
      <c r="V242" s="25">
        <f t="shared" si="157"/>
        <v>2.14</v>
      </c>
      <c r="W242" s="25">
        <f t="shared" si="158"/>
        <v>12.5</v>
      </c>
      <c r="X242" s="25">
        <f t="shared" si="159"/>
        <v>16.399999999999999</v>
      </c>
      <c r="Y242" s="25">
        <f t="shared" si="160"/>
        <v>0</v>
      </c>
      <c r="Z242" s="25">
        <f t="shared" si="161"/>
        <v>0.12</v>
      </c>
      <c r="AA242" s="25">
        <f t="shared" si="162"/>
        <v>2.7</v>
      </c>
      <c r="AB242" s="25">
        <f t="shared" si="163"/>
        <v>2.85</v>
      </c>
      <c r="AC242" s="25">
        <f t="shared" si="164"/>
        <v>5</v>
      </c>
      <c r="AD242" s="25">
        <f t="shared" si="165"/>
        <v>5.44</v>
      </c>
      <c r="AE242" s="25">
        <f t="shared" si="166"/>
        <v>5</v>
      </c>
      <c r="AF242" s="25">
        <f t="shared" si="167"/>
        <v>7</v>
      </c>
    </row>
    <row r="243" spans="1:32" ht="15.75" customHeight="1" x14ac:dyDescent="0.25">
      <c r="A243" s="33">
        <v>45735</v>
      </c>
      <c r="B243" s="271" t="s">
        <v>436</v>
      </c>
      <c r="C243" s="281" t="s">
        <v>31</v>
      </c>
      <c r="D243" s="26">
        <v>1.79</v>
      </c>
      <c r="E243" s="48">
        <f t="shared" si="147"/>
        <v>1</v>
      </c>
      <c r="F243" s="222">
        <v>14.35</v>
      </c>
      <c r="G243" s="48">
        <f t="shared" si="148"/>
        <v>1</v>
      </c>
      <c r="H243" s="265"/>
      <c r="I243" s="48">
        <f t="shared" si="149"/>
        <v>1</v>
      </c>
      <c r="J243" s="265"/>
      <c r="K243" s="48"/>
      <c r="L243" s="26">
        <v>5.41</v>
      </c>
      <c r="M243" s="48">
        <f t="shared" si="151"/>
        <v>1</v>
      </c>
      <c r="N243" s="26">
        <v>6.7</v>
      </c>
      <c r="O243" s="48">
        <f t="shared" si="152"/>
        <v>1</v>
      </c>
      <c r="P243" s="225">
        <v>1</v>
      </c>
      <c r="Q243" s="225">
        <v>1</v>
      </c>
      <c r="T243" s="25" t="str">
        <f t="shared" si="155"/>
        <v>CARIB</v>
      </c>
      <c r="U243" s="25">
        <f t="shared" si="156"/>
        <v>1.65</v>
      </c>
      <c r="V243" s="25">
        <f t="shared" si="157"/>
        <v>2.14</v>
      </c>
      <c r="W243" s="25">
        <f t="shared" si="158"/>
        <v>12.5</v>
      </c>
      <c r="X243" s="25">
        <f t="shared" si="159"/>
        <v>16.399999999999999</v>
      </c>
      <c r="Y243" s="25">
        <f t="shared" si="160"/>
        <v>0</v>
      </c>
      <c r="Z243" s="25">
        <f t="shared" si="161"/>
        <v>0.12</v>
      </c>
      <c r="AA243" s="25">
        <f t="shared" si="162"/>
        <v>2.7</v>
      </c>
      <c r="AB243" s="25">
        <f t="shared" si="163"/>
        <v>2.85</v>
      </c>
      <c r="AC243" s="25">
        <f t="shared" si="164"/>
        <v>5</v>
      </c>
      <c r="AD243" s="25">
        <f t="shared" si="165"/>
        <v>5.44</v>
      </c>
      <c r="AE243" s="25">
        <f t="shared" si="166"/>
        <v>5</v>
      </c>
      <c r="AF243" s="25">
        <f t="shared" si="167"/>
        <v>7</v>
      </c>
    </row>
    <row r="244" spans="1:32" ht="15.75" customHeight="1" x14ac:dyDescent="0.25">
      <c r="A244" s="33">
        <v>45736</v>
      </c>
      <c r="B244" s="271" t="s">
        <v>437</v>
      </c>
      <c r="C244" s="281" t="s">
        <v>31</v>
      </c>
      <c r="D244" s="26">
        <v>1.84</v>
      </c>
      <c r="E244" s="48">
        <f t="shared" si="147"/>
        <v>1</v>
      </c>
      <c r="F244" s="222">
        <v>15.1</v>
      </c>
      <c r="G244" s="48">
        <f t="shared" si="148"/>
        <v>1</v>
      </c>
      <c r="H244" s="23">
        <v>0.05</v>
      </c>
      <c r="I244" s="48">
        <f t="shared" si="149"/>
        <v>1</v>
      </c>
      <c r="J244" s="23">
        <v>2.85</v>
      </c>
      <c r="K244" s="48">
        <f t="shared" si="150"/>
        <v>1</v>
      </c>
      <c r="L244" s="26">
        <v>5.45</v>
      </c>
      <c r="M244" s="48">
        <f t="shared" si="151"/>
        <v>0</v>
      </c>
      <c r="N244" s="26">
        <v>6.75</v>
      </c>
      <c r="O244" s="48">
        <f t="shared" si="152"/>
        <v>1</v>
      </c>
      <c r="P244" s="225">
        <f t="shared" si="153"/>
        <v>0</v>
      </c>
      <c r="Q244" s="225">
        <f t="shared" si="154"/>
        <v>0</v>
      </c>
      <c r="T244" s="25" t="str">
        <f t="shared" si="155"/>
        <v>CARIB</v>
      </c>
      <c r="U244" s="25">
        <f t="shared" si="156"/>
        <v>1.65</v>
      </c>
      <c r="V244" s="25">
        <f t="shared" si="157"/>
        <v>2.14</v>
      </c>
      <c r="W244" s="25">
        <f t="shared" si="158"/>
        <v>12.5</v>
      </c>
      <c r="X244" s="25">
        <f t="shared" si="159"/>
        <v>16.399999999999999</v>
      </c>
      <c r="Y244" s="25">
        <f t="shared" si="160"/>
        <v>0</v>
      </c>
      <c r="Z244" s="25">
        <f t="shared" si="161"/>
        <v>0.12</v>
      </c>
      <c r="AA244" s="25">
        <f t="shared" si="162"/>
        <v>2.7</v>
      </c>
      <c r="AB244" s="25">
        <f t="shared" si="163"/>
        <v>2.85</v>
      </c>
      <c r="AC244" s="25">
        <f t="shared" si="164"/>
        <v>5</v>
      </c>
      <c r="AD244" s="25">
        <f t="shared" si="165"/>
        <v>5.44</v>
      </c>
      <c r="AE244" s="25">
        <f t="shared" si="166"/>
        <v>5</v>
      </c>
      <c r="AF244" s="25">
        <f t="shared" si="167"/>
        <v>7</v>
      </c>
    </row>
    <row r="245" spans="1:32" ht="15.75" customHeight="1" x14ac:dyDescent="0.25">
      <c r="A245" s="33">
        <v>45736</v>
      </c>
      <c r="B245" s="271" t="s">
        <v>434</v>
      </c>
      <c r="C245" s="281" t="s">
        <v>31</v>
      </c>
      <c r="D245" s="26">
        <v>1.8</v>
      </c>
      <c r="E245" s="48">
        <f t="shared" si="147"/>
        <v>1</v>
      </c>
      <c r="F245" s="222">
        <v>14.1</v>
      </c>
      <c r="G245" s="48">
        <f t="shared" si="148"/>
        <v>1</v>
      </c>
      <c r="H245" s="23">
        <v>0.02</v>
      </c>
      <c r="I245" s="48">
        <f t="shared" si="149"/>
        <v>1</v>
      </c>
      <c r="J245" s="23">
        <v>2.81</v>
      </c>
      <c r="K245" s="48">
        <f t="shared" si="150"/>
        <v>1</v>
      </c>
      <c r="L245" s="26">
        <v>5.41</v>
      </c>
      <c r="M245" s="48">
        <f t="shared" si="151"/>
        <v>1</v>
      </c>
      <c r="N245" s="26">
        <v>6.1</v>
      </c>
      <c r="O245" s="48">
        <f t="shared" si="152"/>
        <v>1</v>
      </c>
      <c r="P245" s="225">
        <f t="shared" si="153"/>
        <v>1</v>
      </c>
      <c r="Q245" s="225">
        <f t="shared" si="154"/>
        <v>1</v>
      </c>
      <c r="T245" s="25" t="str">
        <f t="shared" ref="T245:T291" si="168">LEFT(C245,12)</f>
        <v>CARIB</v>
      </c>
      <c r="U245" s="25">
        <f t="shared" si="156"/>
        <v>1.65</v>
      </c>
      <c r="V245" s="25">
        <f t="shared" si="157"/>
        <v>2.14</v>
      </c>
      <c r="W245" s="25">
        <f t="shared" si="158"/>
        <v>12.5</v>
      </c>
      <c r="X245" s="25">
        <f t="shared" si="159"/>
        <v>16.399999999999999</v>
      </c>
      <c r="Y245" s="25">
        <f t="shared" si="160"/>
        <v>0</v>
      </c>
      <c r="Z245" s="25">
        <f t="shared" si="161"/>
        <v>0.12</v>
      </c>
      <c r="AA245" s="25">
        <f t="shared" si="162"/>
        <v>2.7</v>
      </c>
      <c r="AB245" s="25">
        <f t="shared" si="163"/>
        <v>2.85</v>
      </c>
      <c r="AC245" s="25">
        <f t="shared" si="164"/>
        <v>5</v>
      </c>
      <c r="AD245" s="25">
        <f t="shared" si="165"/>
        <v>5.44</v>
      </c>
      <c r="AE245" s="25">
        <f t="shared" si="166"/>
        <v>5</v>
      </c>
      <c r="AF245" s="25">
        <f t="shared" si="167"/>
        <v>7</v>
      </c>
    </row>
    <row r="246" spans="1:32" ht="15.75" customHeight="1" x14ac:dyDescent="0.25">
      <c r="A246" s="33">
        <v>45736</v>
      </c>
      <c r="B246" s="271" t="s">
        <v>435</v>
      </c>
      <c r="C246" s="281" t="s">
        <v>31</v>
      </c>
      <c r="D246" s="26">
        <v>1.85</v>
      </c>
      <c r="E246" s="48">
        <f t="shared" si="147"/>
        <v>1</v>
      </c>
      <c r="F246" s="222">
        <v>14.2</v>
      </c>
      <c r="G246" s="48">
        <f t="shared" si="148"/>
        <v>1</v>
      </c>
      <c r="H246" s="23">
        <v>0.03</v>
      </c>
      <c r="I246" s="48">
        <f t="shared" si="149"/>
        <v>1</v>
      </c>
      <c r="J246" s="23">
        <v>2.75</v>
      </c>
      <c r="K246" s="48">
        <f t="shared" si="150"/>
        <v>1</v>
      </c>
      <c r="L246" s="26">
        <v>5.44</v>
      </c>
      <c r="M246" s="48">
        <f t="shared" si="151"/>
        <v>1</v>
      </c>
      <c r="N246" s="26">
        <v>6.68</v>
      </c>
      <c r="O246" s="48">
        <f t="shared" si="152"/>
        <v>1</v>
      </c>
      <c r="P246" s="225">
        <f t="shared" si="153"/>
        <v>1</v>
      </c>
      <c r="Q246" s="225">
        <f t="shared" si="154"/>
        <v>1</v>
      </c>
      <c r="T246" s="25" t="str">
        <f t="shared" si="168"/>
        <v>CARIB</v>
      </c>
      <c r="U246" s="25">
        <f t="shared" si="156"/>
        <v>1.65</v>
      </c>
      <c r="V246" s="25">
        <f t="shared" si="157"/>
        <v>2.14</v>
      </c>
      <c r="W246" s="25">
        <f t="shared" si="158"/>
        <v>12.5</v>
      </c>
      <c r="X246" s="25">
        <f t="shared" si="159"/>
        <v>16.399999999999999</v>
      </c>
      <c r="Y246" s="25">
        <f t="shared" si="160"/>
        <v>0</v>
      </c>
      <c r="Z246" s="25">
        <f t="shared" si="161"/>
        <v>0.12</v>
      </c>
      <c r="AA246" s="25">
        <f t="shared" si="162"/>
        <v>2.7</v>
      </c>
      <c r="AB246" s="25">
        <f t="shared" si="163"/>
        <v>2.85</v>
      </c>
      <c r="AC246" s="25">
        <f t="shared" si="164"/>
        <v>5</v>
      </c>
      <c r="AD246" s="25">
        <f t="shared" si="165"/>
        <v>5.44</v>
      </c>
      <c r="AE246" s="25">
        <f t="shared" si="166"/>
        <v>5</v>
      </c>
      <c r="AF246" s="25">
        <f t="shared" si="167"/>
        <v>7</v>
      </c>
    </row>
    <row r="247" spans="1:32" ht="15.75" customHeight="1" x14ac:dyDescent="0.25">
      <c r="A247" s="33">
        <v>45736</v>
      </c>
      <c r="B247" s="271" t="s">
        <v>436</v>
      </c>
      <c r="C247" s="281" t="s">
        <v>31</v>
      </c>
      <c r="D247" s="26">
        <v>1.82</v>
      </c>
      <c r="E247" s="48">
        <f t="shared" si="147"/>
        <v>1</v>
      </c>
      <c r="F247" s="222">
        <v>14.75</v>
      </c>
      <c r="G247" s="48">
        <f t="shared" si="148"/>
        <v>1</v>
      </c>
      <c r="H247" s="23">
        <v>0.06</v>
      </c>
      <c r="I247" s="48">
        <f t="shared" si="149"/>
        <v>1</v>
      </c>
      <c r="J247" s="23">
        <v>2.75</v>
      </c>
      <c r="K247" s="48">
        <f t="shared" si="150"/>
        <v>1</v>
      </c>
      <c r="L247" s="26">
        <v>5.4</v>
      </c>
      <c r="M247" s="48">
        <f t="shared" si="151"/>
        <v>1</v>
      </c>
      <c r="N247" s="26">
        <v>5.98</v>
      </c>
      <c r="O247" s="48">
        <f t="shared" si="152"/>
        <v>1</v>
      </c>
      <c r="P247" s="225">
        <f t="shared" si="153"/>
        <v>1</v>
      </c>
      <c r="Q247" s="225">
        <f t="shared" si="154"/>
        <v>1</v>
      </c>
      <c r="T247" s="25" t="str">
        <f t="shared" si="168"/>
        <v>CARIB</v>
      </c>
      <c r="U247" s="25">
        <f t="shared" si="156"/>
        <v>1.65</v>
      </c>
      <c r="V247" s="25">
        <f t="shared" si="157"/>
        <v>2.14</v>
      </c>
      <c r="W247" s="25">
        <f t="shared" si="158"/>
        <v>12.5</v>
      </c>
      <c r="X247" s="25">
        <f t="shared" si="159"/>
        <v>16.399999999999999</v>
      </c>
      <c r="Y247" s="25">
        <f t="shared" si="160"/>
        <v>0</v>
      </c>
      <c r="Z247" s="25">
        <f t="shared" si="161"/>
        <v>0.12</v>
      </c>
      <c r="AA247" s="25">
        <f t="shared" si="162"/>
        <v>2.7</v>
      </c>
      <c r="AB247" s="25">
        <f t="shared" si="163"/>
        <v>2.85</v>
      </c>
      <c r="AC247" s="25">
        <f t="shared" si="164"/>
        <v>5</v>
      </c>
      <c r="AD247" s="25">
        <f t="shared" si="165"/>
        <v>5.44</v>
      </c>
      <c r="AE247" s="25">
        <f t="shared" si="166"/>
        <v>5</v>
      </c>
      <c r="AF247" s="25">
        <f t="shared" si="167"/>
        <v>7</v>
      </c>
    </row>
    <row r="248" spans="1:32" ht="15.75" customHeight="1" x14ac:dyDescent="0.25">
      <c r="A248" s="33">
        <v>45736</v>
      </c>
      <c r="B248" s="271" t="s">
        <v>434</v>
      </c>
      <c r="C248" s="291" t="s">
        <v>30</v>
      </c>
      <c r="D248" s="26">
        <v>0.82</v>
      </c>
      <c r="E248" s="48">
        <f t="shared" si="147"/>
        <v>1</v>
      </c>
      <c r="F248" s="222">
        <v>14.15</v>
      </c>
      <c r="G248" s="48">
        <f t="shared" si="148"/>
        <v>1</v>
      </c>
      <c r="H248" s="265"/>
      <c r="I248" s="48">
        <f t="shared" si="149"/>
        <v>1</v>
      </c>
      <c r="J248" s="265"/>
      <c r="K248" s="48"/>
      <c r="L248" s="26">
        <v>5.99</v>
      </c>
      <c r="M248" s="48">
        <f t="shared" si="151"/>
        <v>0</v>
      </c>
      <c r="N248" s="26">
        <v>5.0999999999999996</v>
      </c>
      <c r="O248" s="48">
        <f t="shared" si="152"/>
        <v>1</v>
      </c>
      <c r="P248" s="225">
        <f t="shared" si="153"/>
        <v>0</v>
      </c>
      <c r="Q248" s="225">
        <f t="shared" si="154"/>
        <v>0</v>
      </c>
      <c r="T248" s="25" t="str">
        <f t="shared" si="168"/>
        <v>STAG</v>
      </c>
      <c r="U248" s="25">
        <f t="shared" si="156"/>
        <v>0.8</v>
      </c>
      <c r="V248" s="25">
        <f t="shared" si="157"/>
        <v>1.24</v>
      </c>
      <c r="W248" s="25">
        <f t="shared" si="158"/>
        <v>12.5</v>
      </c>
      <c r="X248" s="25">
        <f t="shared" si="159"/>
        <v>16.399999999999999</v>
      </c>
      <c r="Y248" s="25">
        <f t="shared" si="160"/>
        <v>0</v>
      </c>
      <c r="Z248" s="25">
        <f t="shared" si="161"/>
        <v>0.12</v>
      </c>
      <c r="AA248" s="25">
        <f t="shared" si="162"/>
        <v>2.7</v>
      </c>
      <c r="AB248" s="25">
        <f t="shared" si="163"/>
        <v>2.85</v>
      </c>
      <c r="AC248" s="25">
        <f t="shared" si="164"/>
        <v>5.45</v>
      </c>
      <c r="AD248" s="25">
        <f t="shared" si="165"/>
        <v>5.94</v>
      </c>
      <c r="AE248" s="25">
        <f t="shared" si="166"/>
        <v>5</v>
      </c>
      <c r="AF248" s="25">
        <f t="shared" si="167"/>
        <v>7</v>
      </c>
    </row>
    <row r="249" spans="1:32" ht="15.75" customHeight="1" x14ac:dyDescent="0.25">
      <c r="A249" s="33">
        <v>45736</v>
      </c>
      <c r="B249" s="271" t="s">
        <v>437</v>
      </c>
      <c r="C249" s="291" t="s">
        <v>30</v>
      </c>
      <c r="D249" s="26">
        <v>0.8</v>
      </c>
      <c r="E249" s="48">
        <f t="shared" si="147"/>
        <v>1</v>
      </c>
      <c r="F249" s="222">
        <v>13.8</v>
      </c>
      <c r="G249" s="48">
        <f t="shared" si="148"/>
        <v>1</v>
      </c>
      <c r="H249" s="23">
        <v>0.03</v>
      </c>
      <c r="I249" s="48">
        <f t="shared" ref="I249:I274" si="169">IF(+(IF(H249&lt;Y249,0,IF(H249&gt;Z249,0,1)))=1,1,0)</f>
        <v>1</v>
      </c>
      <c r="J249" s="23">
        <v>2.75</v>
      </c>
      <c r="K249" s="48">
        <f t="shared" ref="K249:K278" si="170">IF(+(IF(J249&lt;AA249,0,IF(J249&gt;AB249,0,1)))=1,1,0)</f>
        <v>1</v>
      </c>
      <c r="L249" s="26">
        <v>6</v>
      </c>
      <c r="M249" s="48">
        <f t="shared" si="151"/>
        <v>0</v>
      </c>
      <c r="N249" s="26">
        <v>6.3</v>
      </c>
      <c r="O249" s="48">
        <f t="shared" si="152"/>
        <v>1</v>
      </c>
      <c r="P249" s="225">
        <f t="shared" ref="P249:P278" si="171">IF(+(IF(D249&lt;U249,0,IF(D249&gt;V249,0,1)))+(IF(F249&lt;W249,0,IF(F249&gt;X249,0,1)))+(IF(J249&lt;AA249,0,IF(J249&gt;AB249,0,1)))+(IF(L249&lt;AC249,0,IF(L249&gt;AD249,0,1)))+(IF(N249&lt;AE249,0,IF(N249&gt;AF249,0,1)))=5,1,0)</f>
        <v>0</v>
      </c>
      <c r="Q249" s="225">
        <f t="shared" ref="Q249:Q278" si="172">IF(+(IF(D249&lt;U249,0,IF(D249&gt;V249,0,1)))+(IF(F249&lt;W249,0,IF(F249&gt;X249,0,1)))+(IF(J249&lt;AA249,0,IF(J249&gt;AB249,0,1)))+(IF(L249&lt;AC249,0,IF(L249&gt;AD249,0,1)))=4,1,0)</f>
        <v>0</v>
      </c>
      <c r="T249" s="25" t="str">
        <f t="shared" si="168"/>
        <v>STAG</v>
      </c>
      <c r="U249" s="25">
        <f t="shared" si="156"/>
        <v>0.8</v>
      </c>
      <c r="V249" s="25">
        <f t="shared" si="157"/>
        <v>1.24</v>
      </c>
      <c r="W249" s="25">
        <f t="shared" si="158"/>
        <v>12.5</v>
      </c>
      <c r="X249" s="25">
        <f t="shared" si="159"/>
        <v>16.399999999999999</v>
      </c>
      <c r="Y249" s="25">
        <f t="shared" si="160"/>
        <v>0</v>
      </c>
      <c r="Z249" s="25">
        <f t="shared" si="161"/>
        <v>0.12</v>
      </c>
      <c r="AA249" s="25">
        <f t="shared" si="162"/>
        <v>2.7</v>
      </c>
      <c r="AB249" s="25">
        <f t="shared" si="163"/>
        <v>2.85</v>
      </c>
      <c r="AC249" s="25">
        <f t="shared" si="164"/>
        <v>5.45</v>
      </c>
      <c r="AD249" s="25">
        <f t="shared" si="165"/>
        <v>5.94</v>
      </c>
      <c r="AE249" s="25">
        <f t="shared" si="166"/>
        <v>5</v>
      </c>
      <c r="AF249" s="25">
        <f t="shared" si="167"/>
        <v>7</v>
      </c>
    </row>
    <row r="250" spans="1:32" ht="15.75" customHeight="1" x14ac:dyDescent="0.25">
      <c r="A250" s="33">
        <v>45736</v>
      </c>
      <c r="B250" s="271" t="s">
        <v>436</v>
      </c>
      <c r="C250" s="291" t="s">
        <v>30</v>
      </c>
      <c r="D250" s="26">
        <v>0.8</v>
      </c>
      <c r="E250" s="48">
        <f t="shared" ref="E250:E279" si="173">IF(+(IF(D250&lt;U250,0,IF(D250&gt;V250,0,1)))=1,1,0)</f>
        <v>1</v>
      </c>
      <c r="F250" s="222">
        <v>14.6</v>
      </c>
      <c r="G250" s="48">
        <f t="shared" si="148"/>
        <v>1</v>
      </c>
      <c r="H250" s="23">
        <v>0.03</v>
      </c>
      <c r="I250" s="48">
        <f t="shared" si="169"/>
        <v>1</v>
      </c>
      <c r="J250" s="23">
        <v>2.7</v>
      </c>
      <c r="K250" s="48">
        <f t="shared" si="170"/>
        <v>1</v>
      </c>
      <c r="L250" s="26">
        <v>5.95</v>
      </c>
      <c r="M250" s="48">
        <f t="shared" si="151"/>
        <v>0</v>
      </c>
      <c r="N250" s="26">
        <v>6.23</v>
      </c>
      <c r="O250" s="48">
        <f t="shared" si="152"/>
        <v>1</v>
      </c>
      <c r="P250" s="225">
        <f t="shared" si="171"/>
        <v>0</v>
      </c>
      <c r="Q250" s="225">
        <f t="shared" si="172"/>
        <v>0</v>
      </c>
      <c r="T250" s="25" t="str">
        <f t="shared" si="168"/>
        <v>STAG</v>
      </c>
      <c r="U250" s="25">
        <f t="shared" si="156"/>
        <v>0.8</v>
      </c>
      <c r="V250" s="25">
        <f t="shared" si="157"/>
        <v>1.24</v>
      </c>
      <c r="W250" s="25">
        <f t="shared" si="158"/>
        <v>12.5</v>
      </c>
      <c r="X250" s="25">
        <f t="shared" si="159"/>
        <v>16.399999999999999</v>
      </c>
      <c r="Y250" s="25">
        <f t="shared" si="160"/>
        <v>0</v>
      </c>
      <c r="Z250" s="25">
        <f t="shared" si="161"/>
        <v>0.12</v>
      </c>
      <c r="AA250" s="25">
        <f t="shared" si="162"/>
        <v>2.7</v>
      </c>
      <c r="AB250" s="25">
        <f t="shared" si="163"/>
        <v>2.85</v>
      </c>
      <c r="AC250" s="25">
        <f t="shared" si="164"/>
        <v>5.45</v>
      </c>
      <c r="AD250" s="25">
        <f t="shared" si="165"/>
        <v>5.94</v>
      </c>
      <c r="AE250" s="25">
        <f t="shared" si="166"/>
        <v>5</v>
      </c>
      <c r="AF250" s="25">
        <f t="shared" si="167"/>
        <v>7</v>
      </c>
    </row>
    <row r="251" spans="1:32" ht="15.75" customHeight="1" x14ac:dyDescent="0.25">
      <c r="A251" s="33">
        <v>45737</v>
      </c>
      <c r="B251" s="271" t="s">
        <v>435</v>
      </c>
      <c r="C251" s="291" t="s">
        <v>30</v>
      </c>
      <c r="D251" s="26">
        <v>0.94</v>
      </c>
      <c r="E251" s="48">
        <f t="shared" si="173"/>
        <v>1</v>
      </c>
      <c r="F251" s="222">
        <v>15.6</v>
      </c>
      <c r="G251" s="48">
        <f t="shared" si="148"/>
        <v>1</v>
      </c>
      <c r="H251" s="23">
        <v>7.0000000000000007E-2</v>
      </c>
      <c r="I251" s="48">
        <f t="shared" si="169"/>
        <v>1</v>
      </c>
      <c r="J251" s="23">
        <v>2.84</v>
      </c>
      <c r="K251" s="48">
        <f t="shared" si="170"/>
        <v>1</v>
      </c>
      <c r="L251" s="26">
        <v>5.87</v>
      </c>
      <c r="M251" s="48">
        <f t="shared" si="151"/>
        <v>1</v>
      </c>
      <c r="N251" s="26">
        <v>6.48</v>
      </c>
      <c r="O251" s="48">
        <f t="shared" si="152"/>
        <v>1</v>
      </c>
      <c r="P251" s="225">
        <f t="shared" si="171"/>
        <v>1</v>
      </c>
      <c r="Q251" s="225">
        <f t="shared" si="172"/>
        <v>1</v>
      </c>
      <c r="T251" s="25" t="str">
        <f t="shared" si="168"/>
        <v>STAG</v>
      </c>
      <c r="U251" s="25">
        <f t="shared" si="156"/>
        <v>0.8</v>
      </c>
      <c r="V251" s="25">
        <f t="shared" si="157"/>
        <v>1.24</v>
      </c>
      <c r="W251" s="25">
        <f t="shared" si="158"/>
        <v>12.5</v>
      </c>
      <c r="X251" s="25">
        <f t="shared" si="159"/>
        <v>16.399999999999999</v>
      </c>
      <c r="Y251" s="25">
        <f t="shared" si="160"/>
        <v>0</v>
      </c>
      <c r="Z251" s="25">
        <f t="shared" si="161"/>
        <v>0.12</v>
      </c>
      <c r="AA251" s="25">
        <f t="shared" si="162"/>
        <v>2.7</v>
      </c>
      <c r="AB251" s="25">
        <f t="shared" si="163"/>
        <v>2.85</v>
      </c>
      <c r="AC251" s="25">
        <f t="shared" si="164"/>
        <v>5.45</v>
      </c>
      <c r="AD251" s="25">
        <f t="shared" si="165"/>
        <v>5.94</v>
      </c>
      <c r="AE251" s="25">
        <f t="shared" si="166"/>
        <v>5</v>
      </c>
      <c r="AF251" s="25">
        <f t="shared" si="167"/>
        <v>7</v>
      </c>
    </row>
    <row r="252" spans="1:32" ht="15.75" customHeight="1" x14ac:dyDescent="0.25">
      <c r="A252" s="33">
        <v>45737</v>
      </c>
      <c r="B252" s="271" t="s">
        <v>436</v>
      </c>
      <c r="C252" s="291" t="s">
        <v>30</v>
      </c>
      <c r="D252" s="26">
        <v>0.65</v>
      </c>
      <c r="E252" s="48">
        <f t="shared" si="173"/>
        <v>0</v>
      </c>
      <c r="F252" s="222">
        <v>14</v>
      </c>
      <c r="G252" s="48">
        <f t="shared" si="148"/>
        <v>1</v>
      </c>
      <c r="H252" s="23">
        <v>0.03</v>
      </c>
      <c r="I252" s="48">
        <f t="shared" si="169"/>
        <v>1</v>
      </c>
      <c r="J252" s="23">
        <v>2.8</v>
      </c>
      <c r="K252" s="48">
        <f t="shared" si="170"/>
        <v>1</v>
      </c>
      <c r="L252" s="26">
        <v>5.8</v>
      </c>
      <c r="M252" s="48">
        <f t="shared" si="151"/>
        <v>1</v>
      </c>
      <c r="N252" s="26">
        <v>5.6</v>
      </c>
      <c r="O252" s="48">
        <f t="shared" si="152"/>
        <v>1</v>
      </c>
      <c r="P252" s="225">
        <f t="shared" si="171"/>
        <v>0</v>
      </c>
      <c r="Q252" s="225">
        <f t="shared" si="172"/>
        <v>0</v>
      </c>
      <c r="T252" s="25" t="str">
        <f t="shared" si="168"/>
        <v>STAG</v>
      </c>
      <c r="U252" s="25">
        <f t="shared" si="156"/>
        <v>0.8</v>
      </c>
      <c r="V252" s="25">
        <f t="shared" si="157"/>
        <v>1.24</v>
      </c>
      <c r="W252" s="25">
        <f t="shared" si="158"/>
        <v>12.5</v>
      </c>
      <c r="X252" s="25">
        <f t="shared" si="159"/>
        <v>16.399999999999999</v>
      </c>
      <c r="Y252" s="25">
        <f t="shared" si="160"/>
        <v>0</v>
      </c>
      <c r="Z252" s="25">
        <f t="shared" si="161"/>
        <v>0.12</v>
      </c>
      <c r="AA252" s="25">
        <f t="shared" si="162"/>
        <v>2.7</v>
      </c>
      <c r="AB252" s="25">
        <f t="shared" si="163"/>
        <v>2.85</v>
      </c>
      <c r="AC252" s="25">
        <f t="shared" si="164"/>
        <v>5.45</v>
      </c>
      <c r="AD252" s="25">
        <f t="shared" si="165"/>
        <v>5.94</v>
      </c>
      <c r="AE252" s="25">
        <f t="shared" si="166"/>
        <v>5</v>
      </c>
      <c r="AF252" s="25">
        <f t="shared" si="167"/>
        <v>7</v>
      </c>
    </row>
    <row r="253" spans="1:32" ht="15.75" customHeight="1" x14ac:dyDescent="0.25">
      <c r="A253" s="33">
        <v>45737</v>
      </c>
      <c r="B253" s="271" t="s">
        <v>437</v>
      </c>
      <c r="C253" s="291" t="s">
        <v>30</v>
      </c>
      <c r="D253" s="26">
        <v>0.97</v>
      </c>
      <c r="E253" s="48">
        <f t="shared" si="173"/>
        <v>1</v>
      </c>
      <c r="F253" s="222">
        <v>15.55</v>
      </c>
      <c r="G253" s="48">
        <f t="shared" si="148"/>
        <v>1</v>
      </c>
      <c r="H253" s="23">
        <v>0.04</v>
      </c>
      <c r="I253" s="48">
        <f t="shared" si="169"/>
        <v>1</v>
      </c>
      <c r="J253" s="23">
        <v>2.75</v>
      </c>
      <c r="K253" s="48">
        <f t="shared" si="170"/>
        <v>1</v>
      </c>
      <c r="L253" s="26">
        <v>5.88</v>
      </c>
      <c r="M253" s="48">
        <f t="shared" si="151"/>
        <v>1</v>
      </c>
      <c r="N253" s="26">
        <v>7</v>
      </c>
      <c r="O253" s="48">
        <f t="shared" si="152"/>
        <v>1</v>
      </c>
      <c r="P253" s="225">
        <f t="shared" si="171"/>
        <v>1</v>
      </c>
      <c r="Q253" s="225">
        <f t="shared" si="172"/>
        <v>1</v>
      </c>
      <c r="T253" s="25" t="str">
        <f t="shared" si="168"/>
        <v>STAG</v>
      </c>
      <c r="U253" s="25">
        <f t="shared" si="156"/>
        <v>0.8</v>
      </c>
      <c r="V253" s="25">
        <f t="shared" si="157"/>
        <v>1.24</v>
      </c>
      <c r="W253" s="25">
        <f t="shared" si="158"/>
        <v>12.5</v>
      </c>
      <c r="X253" s="25">
        <f t="shared" si="159"/>
        <v>16.399999999999999</v>
      </c>
      <c r="Y253" s="25">
        <f t="shared" si="160"/>
        <v>0</v>
      </c>
      <c r="Z253" s="25">
        <f t="shared" si="161"/>
        <v>0.12</v>
      </c>
      <c r="AA253" s="25">
        <f t="shared" si="162"/>
        <v>2.7</v>
      </c>
      <c r="AB253" s="25">
        <f t="shared" si="163"/>
        <v>2.85</v>
      </c>
      <c r="AC253" s="25">
        <f t="shared" si="164"/>
        <v>5.45</v>
      </c>
      <c r="AD253" s="25">
        <f t="shared" si="165"/>
        <v>5.94</v>
      </c>
      <c r="AE253" s="25">
        <f t="shared" si="166"/>
        <v>5</v>
      </c>
      <c r="AF253" s="25">
        <f t="shared" si="167"/>
        <v>7</v>
      </c>
    </row>
    <row r="254" spans="1:32" ht="15.75" customHeight="1" x14ac:dyDescent="0.25">
      <c r="A254" s="33">
        <v>45739</v>
      </c>
      <c r="B254" s="271" t="s">
        <v>434</v>
      </c>
      <c r="C254" s="33" t="s">
        <v>31</v>
      </c>
      <c r="D254" s="26">
        <v>1.91</v>
      </c>
      <c r="E254" s="48">
        <f t="shared" si="173"/>
        <v>1</v>
      </c>
      <c r="F254" s="222">
        <v>14.05</v>
      </c>
      <c r="G254" s="48">
        <f t="shared" si="148"/>
        <v>1</v>
      </c>
      <c r="H254" s="23">
        <v>0.02</v>
      </c>
      <c r="I254" s="48">
        <f t="shared" si="169"/>
        <v>1</v>
      </c>
      <c r="J254" s="23">
        <v>2.84</v>
      </c>
      <c r="K254" s="48">
        <f t="shared" si="170"/>
        <v>1</v>
      </c>
      <c r="L254" s="26">
        <v>5.39</v>
      </c>
      <c r="M254" s="48">
        <f t="shared" si="151"/>
        <v>1</v>
      </c>
      <c r="N254" s="26">
        <v>5.83</v>
      </c>
      <c r="O254" s="48">
        <f t="shared" si="152"/>
        <v>1</v>
      </c>
      <c r="P254" s="225">
        <f t="shared" si="171"/>
        <v>1</v>
      </c>
      <c r="Q254" s="225">
        <f t="shared" si="172"/>
        <v>1</v>
      </c>
      <c r="T254" s="25" t="str">
        <f t="shared" si="168"/>
        <v>CARIB</v>
      </c>
      <c r="U254" s="25">
        <f t="shared" si="156"/>
        <v>1.65</v>
      </c>
      <c r="V254" s="25">
        <f t="shared" si="157"/>
        <v>2.14</v>
      </c>
      <c r="W254" s="25">
        <f t="shared" si="158"/>
        <v>12.5</v>
      </c>
      <c r="X254" s="25">
        <f t="shared" si="159"/>
        <v>16.399999999999999</v>
      </c>
      <c r="Y254" s="25">
        <f t="shared" si="160"/>
        <v>0</v>
      </c>
      <c r="Z254" s="25">
        <f t="shared" si="161"/>
        <v>0.12</v>
      </c>
      <c r="AA254" s="25">
        <f t="shared" si="162"/>
        <v>2.7</v>
      </c>
      <c r="AB254" s="25">
        <f t="shared" si="163"/>
        <v>2.85</v>
      </c>
      <c r="AC254" s="25">
        <f t="shared" si="164"/>
        <v>5</v>
      </c>
      <c r="AD254" s="25">
        <f t="shared" si="165"/>
        <v>5.44</v>
      </c>
      <c r="AE254" s="25">
        <f t="shared" si="166"/>
        <v>5</v>
      </c>
      <c r="AF254" s="25">
        <f t="shared" si="167"/>
        <v>7</v>
      </c>
    </row>
    <row r="255" spans="1:32" ht="15.75" customHeight="1" x14ac:dyDescent="0.25">
      <c r="A255" s="33">
        <v>45739</v>
      </c>
      <c r="B255" s="271" t="s">
        <v>437</v>
      </c>
      <c r="C255" s="33" t="s">
        <v>31</v>
      </c>
      <c r="D255" s="26">
        <v>1.88</v>
      </c>
      <c r="E255" s="48">
        <f t="shared" si="173"/>
        <v>1</v>
      </c>
      <c r="F255" s="222">
        <v>16</v>
      </c>
      <c r="G255" s="48">
        <f t="shared" si="148"/>
        <v>1</v>
      </c>
      <c r="H255" s="23"/>
      <c r="I255" s="48">
        <f t="shared" si="169"/>
        <v>1</v>
      </c>
      <c r="J255" s="265"/>
      <c r="K255" s="48"/>
      <c r="L255" s="26">
        <v>5.35</v>
      </c>
      <c r="M255" s="48">
        <f t="shared" si="151"/>
        <v>1</v>
      </c>
      <c r="N255" s="26">
        <v>6.03</v>
      </c>
      <c r="O255" s="48">
        <f t="shared" si="152"/>
        <v>1</v>
      </c>
      <c r="P255" s="128">
        <v>1</v>
      </c>
      <c r="Q255" s="128">
        <v>1</v>
      </c>
      <c r="T255" s="25" t="str">
        <f t="shared" si="168"/>
        <v>CARIB</v>
      </c>
      <c r="U255" s="25">
        <f t="shared" si="156"/>
        <v>1.65</v>
      </c>
      <c r="V255" s="25">
        <f t="shared" si="157"/>
        <v>2.14</v>
      </c>
      <c r="W255" s="25">
        <f t="shared" si="158"/>
        <v>12.5</v>
      </c>
      <c r="X255" s="25">
        <f t="shared" si="159"/>
        <v>16.399999999999999</v>
      </c>
      <c r="Y255" s="25">
        <f t="shared" si="160"/>
        <v>0</v>
      </c>
      <c r="Z255" s="25">
        <f t="shared" si="161"/>
        <v>0.12</v>
      </c>
      <c r="AA255" s="25">
        <f t="shared" si="162"/>
        <v>2.7</v>
      </c>
      <c r="AB255" s="25">
        <f t="shared" si="163"/>
        <v>2.85</v>
      </c>
      <c r="AC255" s="25">
        <f t="shared" si="164"/>
        <v>5</v>
      </c>
      <c r="AD255" s="25">
        <f t="shared" si="165"/>
        <v>5.44</v>
      </c>
      <c r="AE255" s="25">
        <f t="shared" si="166"/>
        <v>5</v>
      </c>
      <c r="AF255" s="25">
        <f t="shared" si="167"/>
        <v>7</v>
      </c>
    </row>
    <row r="256" spans="1:32" ht="15.75" customHeight="1" x14ac:dyDescent="0.25">
      <c r="A256" s="33">
        <v>45739</v>
      </c>
      <c r="B256" s="271" t="s">
        <v>435</v>
      </c>
      <c r="C256" s="33" t="s">
        <v>31</v>
      </c>
      <c r="D256" s="26">
        <v>1.9</v>
      </c>
      <c r="E256" s="48">
        <f t="shared" si="173"/>
        <v>1</v>
      </c>
      <c r="F256" s="222">
        <v>13.6</v>
      </c>
      <c r="G256" s="48">
        <f t="shared" si="148"/>
        <v>1</v>
      </c>
      <c r="H256" s="23">
        <v>0.01</v>
      </c>
      <c r="I256" s="48">
        <f t="shared" si="169"/>
        <v>1</v>
      </c>
      <c r="J256" s="23">
        <v>2.85</v>
      </c>
      <c r="K256" s="48">
        <f t="shared" si="170"/>
        <v>1</v>
      </c>
      <c r="L256" s="26">
        <v>5.4</v>
      </c>
      <c r="M256" s="48">
        <f t="shared" si="151"/>
        <v>1</v>
      </c>
      <c r="N256" s="26">
        <v>5.83</v>
      </c>
      <c r="O256" s="48">
        <f t="shared" si="152"/>
        <v>1</v>
      </c>
      <c r="P256" s="225">
        <f t="shared" si="171"/>
        <v>1</v>
      </c>
      <c r="Q256" s="225">
        <f t="shared" si="172"/>
        <v>1</v>
      </c>
      <c r="T256" s="25" t="str">
        <f t="shared" si="168"/>
        <v>CARIB</v>
      </c>
      <c r="U256" s="25">
        <f t="shared" si="156"/>
        <v>1.65</v>
      </c>
      <c r="V256" s="25">
        <f t="shared" si="157"/>
        <v>2.14</v>
      </c>
      <c r="W256" s="25">
        <f t="shared" si="158"/>
        <v>12.5</v>
      </c>
      <c r="X256" s="25">
        <f t="shared" si="159"/>
        <v>16.399999999999999</v>
      </c>
      <c r="Y256" s="25">
        <f t="shared" si="160"/>
        <v>0</v>
      </c>
      <c r="Z256" s="25">
        <f t="shared" si="161"/>
        <v>0.12</v>
      </c>
      <c r="AA256" s="25">
        <f t="shared" si="162"/>
        <v>2.7</v>
      </c>
      <c r="AB256" s="25">
        <f t="shared" si="163"/>
        <v>2.85</v>
      </c>
      <c r="AC256" s="25">
        <f t="shared" si="164"/>
        <v>5</v>
      </c>
      <c r="AD256" s="25">
        <f t="shared" si="165"/>
        <v>5.44</v>
      </c>
      <c r="AE256" s="25">
        <f t="shared" si="166"/>
        <v>5</v>
      </c>
      <c r="AF256" s="25">
        <f t="shared" si="167"/>
        <v>7</v>
      </c>
    </row>
    <row r="257" spans="1:32" s="295" customFormat="1" ht="15.75" customHeight="1" x14ac:dyDescent="0.25">
      <c r="A257" s="33">
        <v>45739</v>
      </c>
      <c r="B257" s="271" t="s">
        <v>436</v>
      </c>
      <c r="C257" s="33" t="s">
        <v>31</v>
      </c>
      <c r="D257" s="26">
        <v>1.86</v>
      </c>
      <c r="E257" s="48">
        <f t="shared" si="173"/>
        <v>1</v>
      </c>
      <c r="F257" s="289">
        <v>15.5</v>
      </c>
      <c r="G257" s="48">
        <f t="shared" si="148"/>
        <v>1</v>
      </c>
      <c r="H257" s="23">
        <v>7.0000000000000007E-2</v>
      </c>
      <c r="I257" s="48">
        <f t="shared" si="169"/>
        <v>1</v>
      </c>
      <c r="J257" s="133">
        <v>2.75</v>
      </c>
      <c r="K257" s="48">
        <f t="shared" si="170"/>
        <v>1</v>
      </c>
      <c r="L257" s="288">
        <v>5.4</v>
      </c>
      <c r="M257" s="48">
        <f t="shared" si="151"/>
        <v>1</v>
      </c>
      <c r="N257" s="288">
        <v>6.18</v>
      </c>
      <c r="O257" s="48">
        <f t="shared" si="152"/>
        <v>1</v>
      </c>
      <c r="P257" s="225">
        <f t="shared" si="171"/>
        <v>1</v>
      </c>
      <c r="Q257" s="225">
        <f t="shared" si="172"/>
        <v>1</v>
      </c>
      <c r="T257" s="296" t="str">
        <f t="shared" si="168"/>
        <v>CARIB</v>
      </c>
      <c r="U257" s="296">
        <f t="shared" si="156"/>
        <v>1.65</v>
      </c>
      <c r="V257" s="296">
        <f t="shared" si="157"/>
        <v>2.14</v>
      </c>
      <c r="W257" s="296">
        <f t="shared" si="158"/>
        <v>12.5</v>
      </c>
      <c r="X257" s="296">
        <f t="shared" si="159"/>
        <v>16.399999999999999</v>
      </c>
      <c r="Y257" s="296">
        <f t="shared" si="160"/>
        <v>0</v>
      </c>
      <c r="Z257" s="296">
        <f t="shared" si="161"/>
        <v>0.12</v>
      </c>
      <c r="AA257" s="296">
        <f t="shared" si="162"/>
        <v>2.7</v>
      </c>
      <c r="AB257" s="296">
        <f t="shared" si="163"/>
        <v>2.85</v>
      </c>
      <c r="AC257" s="296">
        <f t="shared" si="164"/>
        <v>5</v>
      </c>
      <c r="AD257" s="296">
        <f t="shared" si="165"/>
        <v>5.44</v>
      </c>
      <c r="AE257" s="296">
        <f t="shared" si="166"/>
        <v>5</v>
      </c>
      <c r="AF257" s="296">
        <f t="shared" si="167"/>
        <v>7</v>
      </c>
    </row>
    <row r="258" spans="1:32" s="295" customFormat="1" ht="15.75" customHeight="1" x14ac:dyDescent="0.25">
      <c r="A258" s="33">
        <v>45740</v>
      </c>
      <c r="B258" s="271" t="s">
        <v>434</v>
      </c>
      <c r="C258" s="291" t="s">
        <v>34</v>
      </c>
      <c r="D258" s="26">
        <v>17.14</v>
      </c>
      <c r="E258" s="48">
        <f t="shared" si="173"/>
        <v>1</v>
      </c>
      <c r="F258" s="289">
        <v>11.7</v>
      </c>
      <c r="G258" s="48">
        <f t="shared" si="148"/>
        <v>1</v>
      </c>
      <c r="H258" s="23"/>
      <c r="I258" s="48">
        <f t="shared" si="169"/>
        <v>1</v>
      </c>
      <c r="J258" s="133">
        <v>2.64</v>
      </c>
      <c r="K258" s="48">
        <f t="shared" si="170"/>
        <v>1</v>
      </c>
      <c r="L258" s="288"/>
      <c r="M258" s="48">
        <f t="shared" si="151"/>
        <v>1</v>
      </c>
      <c r="N258" s="288">
        <v>219.6</v>
      </c>
      <c r="O258" s="48">
        <f t="shared" si="152"/>
        <v>1</v>
      </c>
      <c r="P258" s="225">
        <f t="shared" si="171"/>
        <v>1</v>
      </c>
      <c r="Q258" s="225">
        <f t="shared" si="172"/>
        <v>1</v>
      </c>
      <c r="T258" s="296" t="str">
        <f t="shared" si="168"/>
        <v>STARMALT</v>
      </c>
      <c r="U258" s="296">
        <f t="shared" si="156"/>
        <v>16.8</v>
      </c>
      <c r="V258" s="296">
        <f t="shared" si="157"/>
        <v>17.239999999999998</v>
      </c>
      <c r="W258" s="296">
        <f t="shared" si="158"/>
        <v>10</v>
      </c>
      <c r="X258" s="296">
        <f t="shared" si="159"/>
        <v>12.4</v>
      </c>
      <c r="Y258" s="296">
        <f t="shared" si="160"/>
        <v>0</v>
      </c>
      <c r="Z258" s="296">
        <f t="shared" si="161"/>
        <v>0</v>
      </c>
      <c r="AA258" s="296">
        <f t="shared" si="162"/>
        <v>2.6</v>
      </c>
      <c r="AB258" s="296">
        <f t="shared" si="163"/>
        <v>2.84</v>
      </c>
      <c r="AC258" s="296">
        <f t="shared" si="164"/>
        <v>0</v>
      </c>
      <c r="AD258" s="296">
        <f t="shared" si="165"/>
        <v>0</v>
      </c>
      <c r="AE258" s="296">
        <f t="shared" si="166"/>
        <v>170</v>
      </c>
      <c r="AF258" s="296">
        <f t="shared" si="167"/>
        <v>240</v>
      </c>
    </row>
    <row r="259" spans="1:32" s="295" customFormat="1" ht="15.75" customHeight="1" x14ac:dyDescent="0.25">
      <c r="A259" s="33">
        <v>45740</v>
      </c>
      <c r="B259" s="271" t="s">
        <v>436</v>
      </c>
      <c r="C259" s="291" t="s">
        <v>34</v>
      </c>
      <c r="D259" s="26">
        <v>17.170000000000002</v>
      </c>
      <c r="E259" s="48">
        <f t="shared" si="173"/>
        <v>1</v>
      </c>
      <c r="F259" s="289">
        <v>11.2</v>
      </c>
      <c r="G259" s="48">
        <f t="shared" ref="G259:G279" si="174">IF(+(IF(F259&lt;W259,0,IF(F259&gt;X259,0,1)))=1,1,0)</f>
        <v>1</v>
      </c>
      <c r="H259" s="23"/>
      <c r="I259" s="48">
        <f t="shared" si="169"/>
        <v>1</v>
      </c>
      <c r="J259" s="133">
        <v>2.85</v>
      </c>
      <c r="K259" s="48">
        <f t="shared" si="170"/>
        <v>0</v>
      </c>
      <c r="L259" s="288"/>
      <c r="M259" s="48">
        <f t="shared" ref="M259:M274" si="175">IF(+(IF(L259&lt;AC259,0,IF(L259&gt;AD259,0,1)))=1,1,0)</f>
        <v>1</v>
      </c>
      <c r="N259" s="288">
        <v>187.5</v>
      </c>
      <c r="O259" s="48">
        <f t="shared" ref="O259:O279" si="176">IF(+(IF(N259&lt;AE259,0,IF(N259&gt;AF259,0,1)))=1,1,0)</f>
        <v>1</v>
      </c>
      <c r="P259" s="225">
        <f t="shared" si="171"/>
        <v>0</v>
      </c>
      <c r="Q259" s="225">
        <f t="shared" si="172"/>
        <v>0</v>
      </c>
      <c r="T259" s="296" t="str">
        <f t="shared" ref="T259:T263" si="177">LEFT(C259,12)</f>
        <v>STARMALT</v>
      </c>
      <c r="U259" s="296">
        <f t="shared" si="156"/>
        <v>16.8</v>
      </c>
      <c r="V259" s="296">
        <f t="shared" si="157"/>
        <v>17.239999999999998</v>
      </c>
      <c r="W259" s="296">
        <f t="shared" si="158"/>
        <v>10</v>
      </c>
      <c r="X259" s="296">
        <f t="shared" si="159"/>
        <v>12.4</v>
      </c>
      <c r="Y259" s="296">
        <f t="shared" si="160"/>
        <v>0</v>
      </c>
      <c r="Z259" s="296">
        <f t="shared" si="161"/>
        <v>0</v>
      </c>
      <c r="AA259" s="296">
        <f t="shared" si="162"/>
        <v>2.6</v>
      </c>
      <c r="AB259" s="296">
        <f t="shared" si="163"/>
        <v>2.84</v>
      </c>
      <c r="AC259" s="296">
        <f t="shared" si="164"/>
        <v>0</v>
      </c>
      <c r="AD259" s="296">
        <f t="shared" si="165"/>
        <v>0</v>
      </c>
      <c r="AE259" s="296">
        <f t="shared" si="166"/>
        <v>170</v>
      </c>
      <c r="AF259" s="296">
        <f t="shared" si="167"/>
        <v>240</v>
      </c>
    </row>
    <row r="260" spans="1:32" s="295" customFormat="1" ht="15.75" customHeight="1" x14ac:dyDescent="0.25">
      <c r="A260" s="33">
        <v>45740</v>
      </c>
      <c r="B260" s="271" t="s">
        <v>435</v>
      </c>
      <c r="C260" s="291" t="s">
        <v>34</v>
      </c>
      <c r="D260" s="26">
        <v>16.579999999999998</v>
      </c>
      <c r="E260" s="48">
        <f t="shared" si="173"/>
        <v>0</v>
      </c>
      <c r="F260" s="289">
        <v>11.95</v>
      </c>
      <c r="G260" s="48">
        <f t="shared" si="174"/>
        <v>1</v>
      </c>
      <c r="H260" s="23"/>
      <c r="I260" s="48">
        <f t="shared" si="169"/>
        <v>1</v>
      </c>
      <c r="J260" s="133">
        <v>2.75</v>
      </c>
      <c r="K260" s="48">
        <f t="shared" si="170"/>
        <v>1</v>
      </c>
      <c r="L260" s="288"/>
      <c r="M260" s="48">
        <f t="shared" si="175"/>
        <v>1</v>
      </c>
      <c r="N260" s="288">
        <v>197.3</v>
      </c>
      <c r="O260" s="48">
        <f t="shared" si="176"/>
        <v>1</v>
      </c>
      <c r="P260" s="225">
        <f t="shared" si="171"/>
        <v>0</v>
      </c>
      <c r="Q260" s="225">
        <f t="shared" si="172"/>
        <v>0</v>
      </c>
      <c r="T260" s="296" t="str">
        <f t="shared" si="177"/>
        <v>STARMALT</v>
      </c>
      <c r="U260" s="296">
        <f t="shared" si="156"/>
        <v>16.8</v>
      </c>
      <c r="V260" s="296">
        <f t="shared" si="157"/>
        <v>17.239999999999998</v>
      </c>
      <c r="W260" s="296">
        <f t="shared" si="158"/>
        <v>10</v>
      </c>
      <c r="X260" s="296">
        <f t="shared" si="159"/>
        <v>12.4</v>
      </c>
      <c r="Y260" s="296">
        <f t="shared" si="160"/>
        <v>0</v>
      </c>
      <c r="Z260" s="296">
        <f t="shared" si="161"/>
        <v>0</v>
      </c>
      <c r="AA260" s="296">
        <f t="shared" si="162"/>
        <v>2.6</v>
      </c>
      <c r="AB260" s="296">
        <f t="shared" si="163"/>
        <v>2.84</v>
      </c>
      <c r="AC260" s="296">
        <f t="shared" si="164"/>
        <v>0</v>
      </c>
      <c r="AD260" s="296">
        <f t="shared" si="165"/>
        <v>0</v>
      </c>
      <c r="AE260" s="296">
        <f t="shared" si="166"/>
        <v>170</v>
      </c>
      <c r="AF260" s="296">
        <f t="shared" si="167"/>
        <v>240</v>
      </c>
    </row>
    <row r="261" spans="1:32" s="295" customFormat="1" ht="15.75" customHeight="1" x14ac:dyDescent="0.25">
      <c r="A261" s="33">
        <v>45740</v>
      </c>
      <c r="B261" s="271" t="s">
        <v>436</v>
      </c>
      <c r="C261" s="291" t="s">
        <v>34</v>
      </c>
      <c r="D261" s="26">
        <v>17.02</v>
      </c>
      <c r="E261" s="48">
        <f t="shared" si="173"/>
        <v>1</v>
      </c>
      <c r="F261" s="289">
        <v>11.1</v>
      </c>
      <c r="G261" s="48">
        <f t="shared" si="174"/>
        <v>1</v>
      </c>
      <c r="H261" s="23"/>
      <c r="I261" s="48">
        <f t="shared" si="169"/>
        <v>1</v>
      </c>
      <c r="J261" s="133">
        <v>2.7</v>
      </c>
      <c r="K261" s="48">
        <f t="shared" si="170"/>
        <v>1</v>
      </c>
      <c r="L261" s="288"/>
      <c r="M261" s="48">
        <f t="shared" si="175"/>
        <v>1</v>
      </c>
      <c r="N261" s="288">
        <v>221.1</v>
      </c>
      <c r="O261" s="48">
        <f t="shared" si="176"/>
        <v>1</v>
      </c>
      <c r="P261" s="225">
        <f t="shared" si="171"/>
        <v>1</v>
      </c>
      <c r="Q261" s="225">
        <f t="shared" si="172"/>
        <v>1</v>
      </c>
      <c r="T261" s="296" t="str">
        <f t="shared" si="177"/>
        <v>STARMALT</v>
      </c>
      <c r="U261" s="296">
        <f t="shared" si="156"/>
        <v>16.8</v>
      </c>
      <c r="V261" s="296">
        <f t="shared" si="157"/>
        <v>17.239999999999998</v>
      </c>
      <c r="W261" s="296">
        <f t="shared" si="158"/>
        <v>10</v>
      </c>
      <c r="X261" s="296">
        <f t="shared" si="159"/>
        <v>12.4</v>
      </c>
      <c r="Y261" s="296">
        <f t="shared" si="160"/>
        <v>0</v>
      </c>
      <c r="Z261" s="296">
        <f t="shared" si="161"/>
        <v>0</v>
      </c>
      <c r="AA261" s="296">
        <f t="shared" si="162"/>
        <v>2.6</v>
      </c>
      <c r="AB261" s="296">
        <f t="shared" si="163"/>
        <v>2.84</v>
      </c>
      <c r="AC261" s="296">
        <f t="shared" si="164"/>
        <v>0</v>
      </c>
      <c r="AD261" s="296">
        <f t="shared" si="165"/>
        <v>0</v>
      </c>
      <c r="AE261" s="296">
        <f t="shared" si="166"/>
        <v>170</v>
      </c>
      <c r="AF261" s="296">
        <f t="shared" si="167"/>
        <v>240</v>
      </c>
    </row>
    <row r="262" spans="1:32" s="295" customFormat="1" ht="15.75" customHeight="1" x14ac:dyDescent="0.25">
      <c r="A262" s="33">
        <v>45740</v>
      </c>
      <c r="B262" s="271" t="s">
        <v>437</v>
      </c>
      <c r="C262" s="291" t="s">
        <v>34</v>
      </c>
      <c r="D262" s="26">
        <v>17.09</v>
      </c>
      <c r="E262" s="48">
        <f t="shared" si="173"/>
        <v>1</v>
      </c>
      <c r="F262" s="289">
        <v>11.2</v>
      </c>
      <c r="G262" s="48">
        <f t="shared" si="174"/>
        <v>1</v>
      </c>
      <c r="H262" s="23"/>
      <c r="I262" s="48">
        <f t="shared" si="169"/>
        <v>1</v>
      </c>
      <c r="J262" s="133">
        <v>2.7</v>
      </c>
      <c r="K262" s="48">
        <f t="shared" si="170"/>
        <v>1</v>
      </c>
      <c r="L262" s="288"/>
      <c r="M262" s="48">
        <f t="shared" si="175"/>
        <v>1</v>
      </c>
      <c r="N262" s="288">
        <v>187.5</v>
      </c>
      <c r="O262" s="48">
        <f t="shared" si="176"/>
        <v>1</v>
      </c>
      <c r="P262" s="225">
        <f t="shared" si="171"/>
        <v>1</v>
      </c>
      <c r="Q262" s="225">
        <f t="shared" si="172"/>
        <v>1</v>
      </c>
      <c r="T262" s="296" t="str">
        <f t="shared" si="177"/>
        <v>STARMALT</v>
      </c>
      <c r="U262" s="296">
        <f t="shared" si="156"/>
        <v>16.8</v>
      </c>
      <c r="V262" s="296">
        <f t="shared" si="157"/>
        <v>17.239999999999998</v>
      </c>
      <c r="W262" s="296">
        <f t="shared" si="158"/>
        <v>10</v>
      </c>
      <c r="X262" s="296">
        <f t="shared" si="159"/>
        <v>12.4</v>
      </c>
      <c r="Y262" s="296">
        <f t="shared" si="160"/>
        <v>0</v>
      </c>
      <c r="Z262" s="296">
        <f t="shared" si="161"/>
        <v>0</v>
      </c>
      <c r="AA262" s="296">
        <f t="shared" si="162"/>
        <v>2.6</v>
      </c>
      <c r="AB262" s="296">
        <f t="shared" si="163"/>
        <v>2.84</v>
      </c>
      <c r="AC262" s="296">
        <f t="shared" si="164"/>
        <v>0</v>
      </c>
      <c r="AD262" s="296">
        <f t="shared" si="165"/>
        <v>0</v>
      </c>
      <c r="AE262" s="296">
        <f t="shared" si="166"/>
        <v>170</v>
      </c>
      <c r="AF262" s="296">
        <f t="shared" si="167"/>
        <v>240</v>
      </c>
    </row>
    <row r="263" spans="1:32" s="295" customFormat="1" ht="15.75" customHeight="1" x14ac:dyDescent="0.25">
      <c r="A263" s="33">
        <v>45741</v>
      </c>
      <c r="B263" s="271" t="s">
        <v>437</v>
      </c>
      <c r="C263" s="291" t="s">
        <v>30</v>
      </c>
      <c r="D263" s="26">
        <v>0.84</v>
      </c>
      <c r="E263" s="48">
        <f t="shared" si="173"/>
        <v>1</v>
      </c>
      <c r="F263" s="289">
        <v>14.2</v>
      </c>
      <c r="G263" s="48">
        <f t="shared" si="174"/>
        <v>1</v>
      </c>
      <c r="H263" s="23"/>
      <c r="I263" s="48">
        <f t="shared" si="169"/>
        <v>1</v>
      </c>
      <c r="J263" s="133">
        <v>2.75</v>
      </c>
      <c r="K263" s="48">
        <f t="shared" si="170"/>
        <v>1</v>
      </c>
      <c r="L263" s="288">
        <v>5.83</v>
      </c>
      <c r="M263" s="48">
        <f t="shared" si="175"/>
        <v>1</v>
      </c>
      <c r="N263" s="288">
        <v>5.75</v>
      </c>
      <c r="O263" s="48">
        <f t="shared" si="176"/>
        <v>1</v>
      </c>
      <c r="P263" s="225">
        <f t="shared" si="171"/>
        <v>1</v>
      </c>
      <c r="Q263" s="225">
        <f t="shared" si="172"/>
        <v>1</v>
      </c>
      <c r="T263" s="296" t="str">
        <f t="shared" si="177"/>
        <v>STAG</v>
      </c>
      <c r="U263" s="296">
        <f t="shared" si="156"/>
        <v>0.8</v>
      </c>
      <c r="V263" s="296">
        <f t="shared" si="157"/>
        <v>1.24</v>
      </c>
      <c r="W263" s="296">
        <f t="shared" si="158"/>
        <v>12.5</v>
      </c>
      <c r="X263" s="296">
        <f t="shared" si="159"/>
        <v>16.399999999999999</v>
      </c>
      <c r="Y263" s="296">
        <f t="shared" si="160"/>
        <v>0</v>
      </c>
      <c r="Z263" s="296">
        <f t="shared" si="161"/>
        <v>0.12</v>
      </c>
      <c r="AA263" s="296">
        <f t="shared" si="162"/>
        <v>2.7</v>
      </c>
      <c r="AB263" s="296">
        <f t="shared" si="163"/>
        <v>2.85</v>
      </c>
      <c r="AC263" s="296">
        <f t="shared" si="164"/>
        <v>5.45</v>
      </c>
      <c r="AD263" s="296">
        <f t="shared" si="165"/>
        <v>5.94</v>
      </c>
      <c r="AE263" s="296">
        <f t="shared" si="166"/>
        <v>5</v>
      </c>
      <c r="AF263" s="296">
        <f t="shared" si="167"/>
        <v>7</v>
      </c>
    </row>
    <row r="264" spans="1:32" s="295" customFormat="1" ht="15.75" customHeight="1" x14ac:dyDescent="0.25">
      <c r="A264" s="33">
        <v>45741</v>
      </c>
      <c r="B264" s="271" t="s">
        <v>434</v>
      </c>
      <c r="C264" s="291" t="s">
        <v>30</v>
      </c>
      <c r="D264" s="26">
        <v>1.02</v>
      </c>
      <c r="E264" s="48">
        <f t="shared" si="173"/>
        <v>1</v>
      </c>
      <c r="F264" s="289">
        <v>15.55</v>
      </c>
      <c r="G264" s="48">
        <f t="shared" si="174"/>
        <v>1</v>
      </c>
      <c r="H264" s="23"/>
      <c r="I264" s="48">
        <f t="shared" si="169"/>
        <v>1</v>
      </c>
      <c r="J264" s="133">
        <v>2.85</v>
      </c>
      <c r="K264" s="48">
        <f t="shared" si="170"/>
        <v>1</v>
      </c>
      <c r="L264" s="288">
        <v>5.78</v>
      </c>
      <c r="M264" s="48">
        <f t="shared" si="175"/>
        <v>1</v>
      </c>
      <c r="N264" s="288">
        <v>5.35</v>
      </c>
      <c r="O264" s="48">
        <f t="shared" si="176"/>
        <v>1</v>
      </c>
      <c r="P264" s="225">
        <f t="shared" si="171"/>
        <v>1</v>
      </c>
      <c r="Q264" s="225">
        <f t="shared" si="172"/>
        <v>1</v>
      </c>
      <c r="T264" s="296" t="str">
        <f t="shared" si="168"/>
        <v>STAG</v>
      </c>
      <c r="U264" s="296">
        <f t="shared" si="156"/>
        <v>0.8</v>
      </c>
      <c r="V264" s="296">
        <f t="shared" si="157"/>
        <v>1.24</v>
      </c>
      <c r="W264" s="296">
        <f t="shared" si="158"/>
        <v>12.5</v>
      </c>
      <c r="X264" s="296">
        <f t="shared" si="159"/>
        <v>16.399999999999999</v>
      </c>
      <c r="Y264" s="296">
        <f t="shared" si="160"/>
        <v>0</v>
      </c>
      <c r="Z264" s="296">
        <f t="shared" si="161"/>
        <v>0.12</v>
      </c>
      <c r="AA264" s="296">
        <f t="shared" si="162"/>
        <v>2.7</v>
      </c>
      <c r="AB264" s="296">
        <f t="shared" si="163"/>
        <v>2.85</v>
      </c>
      <c r="AC264" s="296">
        <f t="shared" si="164"/>
        <v>5.45</v>
      </c>
      <c r="AD264" s="296">
        <f t="shared" si="165"/>
        <v>5.94</v>
      </c>
      <c r="AE264" s="296">
        <f t="shared" si="166"/>
        <v>5</v>
      </c>
      <c r="AF264" s="296">
        <f t="shared" si="167"/>
        <v>7</v>
      </c>
    </row>
    <row r="265" spans="1:32" s="295" customFormat="1" ht="15.75" customHeight="1" x14ac:dyDescent="0.25">
      <c r="A265" s="33">
        <v>45741</v>
      </c>
      <c r="B265" s="271" t="s">
        <v>435</v>
      </c>
      <c r="C265" s="291" t="s">
        <v>30</v>
      </c>
      <c r="D265" s="26">
        <v>0.99</v>
      </c>
      <c r="E265" s="48">
        <f t="shared" si="173"/>
        <v>1</v>
      </c>
      <c r="F265" s="289">
        <v>14.4</v>
      </c>
      <c r="G265" s="48">
        <f t="shared" si="174"/>
        <v>1</v>
      </c>
      <c r="H265" s="23">
        <v>0.02</v>
      </c>
      <c r="I265" s="48">
        <f t="shared" si="169"/>
        <v>1</v>
      </c>
      <c r="J265" s="133">
        <v>2.83</v>
      </c>
      <c r="K265" s="48">
        <f t="shared" si="170"/>
        <v>1</v>
      </c>
      <c r="L265" s="288">
        <v>5.81</v>
      </c>
      <c r="M265" s="48">
        <f t="shared" si="175"/>
        <v>1</v>
      </c>
      <c r="N265" s="288">
        <v>7</v>
      </c>
      <c r="O265" s="48">
        <f t="shared" si="176"/>
        <v>1</v>
      </c>
      <c r="P265" s="225">
        <f t="shared" si="171"/>
        <v>1</v>
      </c>
      <c r="Q265" s="225">
        <f t="shared" si="172"/>
        <v>1</v>
      </c>
      <c r="T265" s="296" t="str">
        <f t="shared" si="168"/>
        <v>STAG</v>
      </c>
      <c r="U265" s="296">
        <f t="shared" si="156"/>
        <v>0.8</v>
      </c>
      <c r="V265" s="296">
        <f t="shared" si="157"/>
        <v>1.24</v>
      </c>
      <c r="W265" s="296">
        <f t="shared" si="158"/>
        <v>12.5</v>
      </c>
      <c r="X265" s="296">
        <f t="shared" si="159"/>
        <v>16.399999999999999</v>
      </c>
      <c r="Y265" s="296">
        <f t="shared" si="160"/>
        <v>0</v>
      </c>
      <c r="Z265" s="296">
        <f t="shared" si="161"/>
        <v>0.12</v>
      </c>
      <c r="AA265" s="296">
        <f t="shared" si="162"/>
        <v>2.7</v>
      </c>
      <c r="AB265" s="296">
        <f t="shared" si="163"/>
        <v>2.85</v>
      </c>
      <c r="AC265" s="296">
        <f t="shared" si="164"/>
        <v>5.45</v>
      </c>
      <c r="AD265" s="296">
        <f t="shared" si="165"/>
        <v>5.94</v>
      </c>
      <c r="AE265" s="296">
        <f t="shared" si="166"/>
        <v>5</v>
      </c>
      <c r="AF265" s="296">
        <f t="shared" si="167"/>
        <v>7</v>
      </c>
    </row>
    <row r="266" spans="1:32" s="295" customFormat="1" ht="15.75" customHeight="1" x14ac:dyDescent="0.25">
      <c r="A266" s="33">
        <v>45741</v>
      </c>
      <c r="B266" s="271" t="s">
        <v>436</v>
      </c>
      <c r="C266" s="291" t="s">
        <v>30</v>
      </c>
      <c r="D266" s="26">
        <v>0.93</v>
      </c>
      <c r="E266" s="48">
        <f t="shared" si="173"/>
        <v>1</v>
      </c>
      <c r="F266" s="289">
        <v>15.4</v>
      </c>
      <c r="G266" s="48">
        <f t="shared" si="174"/>
        <v>1</v>
      </c>
      <c r="H266" s="23">
        <v>0.09</v>
      </c>
      <c r="I266" s="48">
        <f t="shared" si="169"/>
        <v>1</v>
      </c>
      <c r="J266" s="133">
        <v>2.75</v>
      </c>
      <c r="K266" s="48">
        <f t="shared" si="170"/>
        <v>1</v>
      </c>
      <c r="L266" s="288">
        <v>5.89</v>
      </c>
      <c r="M266" s="48">
        <f t="shared" si="175"/>
        <v>1</v>
      </c>
      <c r="N266" s="288">
        <v>5.78</v>
      </c>
      <c r="O266" s="48">
        <f t="shared" si="176"/>
        <v>1</v>
      </c>
      <c r="P266" s="225">
        <f t="shared" si="171"/>
        <v>1</v>
      </c>
      <c r="Q266" s="225">
        <f t="shared" si="172"/>
        <v>1</v>
      </c>
      <c r="T266" s="296" t="str">
        <f t="shared" si="168"/>
        <v>STAG</v>
      </c>
      <c r="U266" s="296">
        <f t="shared" si="156"/>
        <v>0.8</v>
      </c>
      <c r="V266" s="296">
        <f t="shared" si="157"/>
        <v>1.24</v>
      </c>
      <c r="W266" s="296">
        <f t="shared" si="158"/>
        <v>12.5</v>
      </c>
      <c r="X266" s="296">
        <f t="shared" si="159"/>
        <v>16.399999999999999</v>
      </c>
      <c r="Y266" s="296">
        <f t="shared" si="160"/>
        <v>0</v>
      </c>
      <c r="Z266" s="296">
        <f t="shared" si="161"/>
        <v>0.12</v>
      </c>
      <c r="AA266" s="296">
        <f t="shared" si="162"/>
        <v>2.7</v>
      </c>
      <c r="AB266" s="296">
        <f t="shared" si="163"/>
        <v>2.85</v>
      </c>
      <c r="AC266" s="296">
        <f t="shared" si="164"/>
        <v>5.45</v>
      </c>
      <c r="AD266" s="296">
        <f t="shared" si="165"/>
        <v>5.94</v>
      </c>
      <c r="AE266" s="296">
        <f t="shared" si="166"/>
        <v>5</v>
      </c>
      <c r="AF266" s="296">
        <f t="shared" si="167"/>
        <v>7</v>
      </c>
    </row>
    <row r="267" spans="1:32" s="295" customFormat="1" ht="15.75" customHeight="1" x14ac:dyDescent="0.25">
      <c r="A267" s="33">
        <v>45743</v>
      </c>
      <c r="B267" s="271" t="s">
        <v>434</v>
      </c>
      <c r="C267" s="291" t="s">
        <v>31</v>
      </c>
      <c r="D267" s="26">
        <v>1.87</v>
      </c>
      <c r="E267" s="48">
        <f t="shared" si="173"/>
        <v>1</v>
      </c>
      <c r="F267" s="289">
        <v>14.15</v>
      </c>
      <c r="G267" s="48">
        <f t="shared" si="174"/>
        <v>1</v>
      </c>
      <c r="H267" s="23">
        <v>0.02</v>
      </c>
      <c r="I267" s="48">
        <f t="shared" si="169"/>
        <v>1</v>
      </c>
      <c r="J267" s="133">
        <v>2.84</v>
      </c>
      <c r="K267" s="48">
        <f t="shared" si="170"/>
        <v>1</v>
      </c>
      <c r="L267" s="288">
        <v>5.37</v>
      </c>
      <c r="M267" s="48">
        <f t="shared" si="175"/>
        <v>1</v>
      </c>
      <c r="N267" s="288">
        <v>5.95</v>
      </c>
      <c r="O267" s="48">
        <f t="shared" si="176"/>
        <v>1</v>
      </c>
      <c r="P267" s="225">
        <f t="shared" si="171"/>
        <v>1</v>
      </c>
      <c r="Q267" s="225">
        <f t="shared" si="172"/>
        <v>1</v>
      </c>
      <c r="T267" s="296" t="str">
        <f t="shared" ref="T267:T272" si="178">LEFT(C267,12)</f>
        <v>CARIB</v>
      </c>
      <c r="U267" s="296">
        <f t="shared" si="156"/>
        <v>1.65</v>
      </c>
      <c r="V267" s="296">
        <f t="shared" si="157"/>
        <v>2.14</v>
      </c>
      <c r="W267" s="296">
        <f t="shared" si="158"/>
        <v>12.5</v>
      </c>
      <c r="X267" s="296">
        <f t="shared" si="159"/>
        <v>16.399999999999999</v>
      </c>
      <c r="Y267" s="296">
        <f t="shared" si="160"/>
        <v>0</v>
      </c>
      <c r="Z267" s="296">
        <f t="shared" si="161"/>
        <v>0.12</v>
      </c>
      <c r="AA267" s="296">
        <f t="shared" si="162"/>
        <v>2.7</v>
      </c>
      <c r="AB267" s="296">
        <f t="shared" si="163"/>
        <v>2.85</v>
      </c>
      <c r="AC267" s="296">
        <f t="shared" si="164"/>
        <v>5</v>
      </c>
      <c r="AD267" s="296">
        <f t="shared" si="165"/>
        <v>5.44</v>
      </c>
      <c r="AE267" s="296">
        <f t="shared" si="166"/>
        <v>5</v>
      </c>
      <c r="AF267" s="296">
        <f t="shared" si="167"/>
        <v>7</v>
      </c>
    </row>
    <row r="268" spans="1:32" s="295" customFormat="1" ht="15.75" customHeight="1" x14ac:dyDescent="0.25">
      <c r="A268" s="33">
        <v>45743</v>
      </c>
      <c r="B268" s="271" t="s">
        <v>437</v>
      </c>
      <c r="C268" s="291" t="s">
        <v>31</v>
      </c>
      <c r="D268" s="26">
        <v>1.87</v>
      </c>
      <c r="E268" s="48">
        <f t="shared" si="173"/>
        <v>1</v>
      </c>
      <c r="F268" s="289">
        <v>14.5</v>
      </c>
      <c r="G268" s="48">
        <f t="shared" si="174"/>
        <v>1</v>
      </c>
      <c r="H268" s="23">
        <v>0.01</v>
      </c>
      <c r="I268" s="48">
        <f t="shared" si="169"/>
        <v>1</v>
      </c>
      <c r="J268" s="133">
        <v>2.83</v>
      </c>
      <c r="K268" s="48">
        <f t="shared" si="170"/>
        <v>1</v>
      </c>
      <c r="L268" s="288">
        <v>5.4</v>
      </c>
      <c r="M268" s="48">
        <f t="shared" si="175"/>
        <v>1</v>
      </c>
      <c r="N268" s="288">
        <v>6.08</v>
      </c>
      <c r="O268" s="48">
        <f t="shared" si="176"/>
        <v>1</v>
      </c>
      <c r="P268" s="225">
        <f t="shared" si="171"/>
        <v>1</v>
      </c>
      <c r="Q268" s="225">
        <f t="shared" si="172"/>
        <v>1</v>
      </c>
      <c r="T268" s="296" t="str">
        <f t="shared" si="178"/>
        <v>CARIB</v>
      </c>
      <c r="U268" s="296">
        <f t="shared" si="156"/>
        <v>1.65</v>
      </c>
      <c r="V268" s="296">
        <f t="shared" si="157"/>
        <v>2.14</v>
      </c>
      <c r="W268" s="296">
        <f t="shared" si="158"/>
        <v>12.5</v>
      </c>
      <c r="X268" s="296">
        <f t="shared" si="159"/>
        <v>16.399999999999999</v>
      </c>
      <c r="Y268" s="296">
        <f t="shared" si="160"/>
        <v>0</v>
      </c>
      <c r="Z268" s="296">
        <f t="shared" si="161"/>
        <v>0.12</v>
      </c>
      <c r="AA268" s="296">
        <f t="shared" si="162"/>
        <v>2.7</v>
      </c>
      <c r="AB268" s="296">
        <f t="shared" si="163"/>
        <v>2.85</v>
      </c>
      <c r="AC268" s="296">
        <f t="shared" si="164"/>
        <v>5</v>
      </c>
      <c r="AD268" s="296">
        <f t="shared" si="165"/>
        <v>5.44</v>
      </c>
      <c r="AE268" s="296">
        <f t="shared" si="166"/>
        <v>5</v>
      </c>
      <c r="AF268" s="296">
        <f t="shared" si="167"/>
        <v>7</v>
      </c>
    </row>
    <row r="269" spans="1:32" ht="15.75" customHeight="1" x14ac:dyDescent="0.25">
      <c r="A269" s="33">
        <v>45743</v>
      </c>
      <c r="B269" s="271" t="s">
        <v>435</v>
      </c>
      <c r="C269" s="291" t="s">
        <v>31</v>
      </c>
      <c r="D269" s="26">
        <v>1.86</v>
      </c>
      <c r="E269" s="48">
        <f t="shared" si="173"/>
        <v>1</v>
      </c>
      <c r="F269" s="222">
        <v>14</v>
      </c>
      <c r="G269" s="48">
        <f t="shared" si="174"/>
        <v>1</v>
      </c>
      <c r="H269" s="23">
        <v>0.02</v>
      </c>
      <c r="I269" s="48">
        <f t="shared" si="169"/>
        <v>1</v>
      </c>
      <c r="J269" s="23">
        <v>2.75</v>
      </c>
      <c r="K269" s="48">
        <f t="shared" si="170"/>
        <v>1</v>
      </c>
      <c r="L269" s="26">
        <v>5.41</v>
      </c>
      <c r="M269" s="48">
        <f t="shared" si="175"/>
        <v>1</v>
      </c>
      <c r="N269" s="26">
        <v>5.85</v>
      </c>
      <c r="O269" s="48">
        <f t="shared" si="176"/>
        <v>1</v>
      </c>
      <c r="P269" s="225">
        <f t="shared" si="171"/>
        <v>1</v>
      </c>
      <c r="Q269" s="225">
        <f t="shared" si="172"/>
        <v>1</v>
      </c>
      <c r="T269" s="296" t="str">
        <f t="shared" si="178"/>
        <v>CARIB</v>
      </c>
      <c r="U269" s="25">
        <f t="shared" si="156"/>
        <v>1.65</v>
      </c>
      <c r="V269" s="25">
        <f t="shared" si="157"/>
        <v>2.14</v>
      </c>
      <c r="W269" s="25">
        <f t="shared" si="158"/>
        <v>12.5</v>
      </c>
      <c r="X269" s="25">
        <f t="shared" si="159"/>
        <v>16.399999999999999</v>
      </c>
      <c r="Y269" s="25">
        <f t="shared" si="160"/>
        <v>0</v>
      </c>
      <c r="Z269" s="25">
        <f t="shared" si="161"/>
        <v>0.12</v>
      </c>
      <c r="AA269" s="25">
        <f t="shared" si="162"/>
        <v>2.7</v>
      </c>
      <c r="AB269" s="25">
        <f t="shared" si="163"/>
        <v>2.85</v>
      </c>
      <c r="AC269" s="25">
        <f t="shared" si="164"/>
        <v>5</v>
      </c>
      <c r="AD269" s="25">
        <f t="shared" si="165"/>
        <v>5.44</v>
      </c>
      <c r="AE269" s="25">
        <f t="shared" si="166"/>
        <v>5</v>
      </c>
      <c r="AF269" s="25">
        <f t="shared" si="167"/>
        <v>7</v>
      </c>
    </row>
    <row r="270" spans="1:32" ht="15.75" customHeight="1" x14ac:dyDescent="0.25">
      <c r="A270" s="33">
        <v>45743</v>
      </c>
      <c r="B270" s="271" t="s">
        <v>436</v>
      </c>
      <c r="C270" s="291" t="s">
        <v>31</v>
      </c>
      <c r="D270" s="26">
        <v>1.89</v>
      </c>
      <c r="E270" s="48">
        <f t="shared" si="173"/>
        <v>1</v>
      </c>
      <c r="F270" s="26">
        <v>13.75</v>
      </c>
      <c r="G270" s="48">
        <f t="shared" si="174"/>
        <v>1</v>
      </c>
      <c r="H270" s="26">
        <v>0.03</v>
      </c>
      <c r="I270" s="48">
        <f t="shared" si="169"/>
        <v>1</v>
      </c>
      <c r="J270" s="26">
        <v>2.74</v>
      </c>
      <c r="K270" s="47">
        <f t="shared" si="170"/>
        <v>1</v>
      </c>
      <c r="L270" s="23">
        <v>5.38</v>
      </c>
      <c r="M270" s="47">
        <f t="shared" si="175"/>
        <v>1</v>
      </c>
      <c r="N270" s="26">
        <v>5.83</v>
      </c>
      <c r="O270" s="47">
        <f t="shared" si="176"/>
        <v>1</v>
      </c>
      <c r="P270" s="225">
        <f t="shared" si="171"/>
        <v>1</v>
      </c>
      <c r="Q270" s="225">
        <f t="shared" si="172"/>
        <v>1</v>
      </c>
      <c r="T270" s="25" t="str">
        <f t="shared" si="178"/>
        <v>CARIB</v>
      </c>
      <c r="U270" s="25">
        <f t="shared" si="156"/>
        <v>1.65</v>
      </c>
      <c r="V270" s="25">
        <f t="shared" si="157"/>
        <v>2.14</v>
      </c>
      <c r="W270" s="25">
        <f t="shared" si="158"/>
        <v>12.5</v>
      </c>
      <c r="X270" s="25">
        <f t="shared" si="159"/>
        <v>16.399999999999999</v>
      </c>
      <c r="Y270" s="25">
        <f t="shared" si="160"/>
        <v>0</v>
      </c>
      <c r="Z270" s="25">
        <f t="shared" si="161"/>
        <v>0.12</v>
      </c>
      <c r="AA270" s="25">
        <f t="shared" si="162"/>
        <v>2.7</v>
      </c>
      <c r="AB270" s="25">
        <f t="shared" si="163"/>
        <v>2.85</v>
      </c>
      <c r="AC270" s="25">
        <f t="shared" si="164"/>
        <v>5</v>
      </c>
      <c r="AD270" s="25">
        <f t="shared" si="165"/>
        <v>5.44</v>
      </c>
      <c r="AE270" s="25">
        <f t="shared" si="166"/>
        <v>5</v>
      </c>
      <c r="AF270" s="25">
        <f t="shared" si="167"/>
        <v>7</v>
      </c>
    </row>
    <row r="271" spans="1:32" s="295" customFormat="1" ht="15.75" customHeight="1" x14ac:dyDescent="0.25">
      <c r="A271" s="33">
        <v>45746</v>
      </c>
      <c r="B271" s="271" t="s">
        <v>437</v>
      </c>
      <c r="C271" s="291" t="s">
        <v>31</v>
      </c>
      <c r="D271" s="26">
        <v>1.98</v>
      </c>
      <c r="E271" s="48">
        <f t="shared" si="173"/>
        <v>1</v>
      </c>
      <c r="F271" s="289">
        <v>14.9</v>
      </c>
      <c r="G271" s="48">
        <f t="shared" si="174"/>
        <v>1</v>
      </c>
      <c r="H271" s="23">
        <v>0.02</v>
      </c>
      <c r="I271" s="48">
        <f t="shared" si="169"/>
        <v>1</v>
      </c>
      <c r="J271" s="133">
        <v>2.7</v>
      </c>
      <c r="K271" s="48">
        <f t="shared" si="170"/>
        <v>1</v>
      </c>
      <c r="L271" s="288">
        <v>5.36</v>
      </c>
      <c r="M271" s="48">
        <f t="shared" si="175"/>
        <v>1</v>
      </c>
      <c r="N271" s="288">
        <v>6.18</v>
      </c>
      <c r="O271" s="48">
        <f t="shared" si="176"/>
        <v>1</v>
      </c>
      <c r="P271" s="225">
        <f t="shared" si="171"/>
        <v>1</v>
      </c>
      <c r="Q271" s="225">
        <f t="shared" si="172"/>
        <v>1</v>
      </c>
      <c r="T271" s="296" t="str">
        <f t="shared" si="178"/>
        <v>CARIB</v>
      </c>
      <c r="U271" s="296">
        <f t="shared" si="156"/>
        <v>1.65</v>
      </c>
      <c r="V271" s="296">
        <f t="shared" si="157"/>
        <v>2.14</v>
      </c>
      <c r="W271" s="296">
        <f t="shared" si="158"/>
        <v>12.5</v>
      </c>
      <c r="X271" s="296">
        <f t="shared" si="159"/>
        <v>16.399999999999999</v>
      </c>
      <c r="Y271" s="296">
        <f t="shared" si="160"/>
        <v>0</v>
      </c>
      <c r="Z271" s="296">
        <f t="shared" si="161"/>
        <v>0.12</v>
      </c>
      <c r="AA271" s="296">
        <f t="shared" si="162"/>
        <v>2.7</v>
      </c>
      <c r="AB271" s="296">
        <f t="shared" si="163"/>
        <v>2.85</v>
      </c>
      <c r="AC271" s="296">
        <f t="shared" si="164"/>
        <v>5</v>
      </c>
      <c r="AD271" s="296">
        <f t="shared" si="165"/>
        <v>5.44</v>
      </c>
      <c r="AE271" s="296">
        <f t="shared" si="166"/>
        <v>5</v>
      </c>
      <c r="AF271" s="296">
        <f t="shared" si="167"/>
        <v>7</v>
      </c>
    </row>
    <row r="272" spans="1:32" ht="15.75" customHeight="1" x14ac:dyDescent="0.25">
      <c r="A272" s="33">
        <v>45746</v>
      </c>
      <c r="B272" s="271" t="s">
        <v>435</v>
      </c>
      <c r="C272" s="291" t="s">
        <v>31</v>
      </c>
      <c r="D272" s="26">
        <v>1.97</v>
      </c>
      <c r="E272" s="48">
        <f t="shared" si="173"/>
        <v>1</v>
      </c>
      <c r="F272" s="222">
        <v>14.55</v>
      </c>
      <c r="G272" s="48">
        <f t="shared" si="174"/>
        <v>1</v>
      </c>
      <c r="H272" s="23">
        <v>0.03</v>
      </c>
      <c r="I272" s="48">
        <f t="shared" si="169"/>
        <v>1</v>
      </c>
      <c r="J272" s="23">
        <v>2.85</v>
      </c>
      <c r="K272" s="48">
        <f t="shared" si="170"/>
        <v>1</v>
      </c>
      <c r="L272" s="26">
        <v>5.35</v>
      </c>
      <c r="M272" s="48">
        <f t="shared" si="175"/>
        <v>1</v>
      </c>
      <c r="N272" s="26">
        <v>6.53</v>
      </c>
      <c r="O272" s="48">
        <f t="shared" si="176"/>
        <v>1</v>
      </c>
      <c r="P272" s="225">
        <f t="shared" si="171"/>
        <v>1</v>
      </c>
      <c r="Q272" s="225">
        <f t="shared" si="172"/>
        <v>1</v>
      </c>
      <c r="T272" s="296" t="str">
        <f t="shared" si="178"/>
        <v>CARIB</v>
      </c>
      <c r="U272" s="25">
        <f t="shared" si="156"/>
        <v>1.65</v>
      </c>
      <c r="V272" s="25">
        <f t="shared" si="157"/>
        <v>2.14</v>
      </c>
      <c r="W272" s="25">
        <f t="shared" si="158"/>
        <v>12.5</v>
      </c>
      <c r="X272" s="25">
        <f t="shared" si="159"/>
        <v>16.399999999999999</v>
      </c>
      <c r="Y272" s="25">
        <f t="shared" si="160"/>
        <v>0</v>
      </c>
      <c r="Z272" s="25">
        <f t="shared" si="161"/>
        <v>0.12</v>
      </c>
      <c r="AA272" s="25">
        <f t="shared" si="162"/>
        <v>2.7</v>
      </c>
      <c r="AB272" s="25">
        <f t="shared" si="163"/>
        <v>2.85</v>
      </c>
      <c r="AC272" s="25">
        <f t="shared" si="164"/>
        <v>5</v>
      </c>
      <c r="AD272" s="25">
        <f t="shared" si="165"/>
        <v>5.44</v>
      </c>
      <c r="AE272" s="25">
        <f t="shared" si="166"/>
        <v>5</v>
      </c>
      <c r="AF272" s="25">
        <f t="shared" si="167"/>
        <v>7</v>
      </c>
    </row>
    <row r="273" spans="1:32" s="295" customFormat="1" ht="15.75" customHeight="1" x14ac:dyDescent="0.25">
      <c r="A273" s="33">
        <v>45746</v>
      </c>
      <c r="B273" s="271" t="s">
        <v>436</v>
      </c>
      <c r="C273" s="291" t="s">
        <v>31</v>
      </c>
      <c r="D273" s="26">
        <v>2.0499999999999998</v>
      </c>
      <c r="E273" s="48">
        <f t="shared" si="173"/>
        <v>1</v>
      </c>
      <c r="F273" s="289">
        <v>13.95</v>
      </c>
      <c r="G273" s="48">
        <f t="shared" si="174"/>
        <v>1</v>
      </c>
      <c r="H273" s="23">
        <v>0.03</v>
      </c>
      <c r="I273" s="48">
        <f t="shared" si="169"/>
        <v>1</v>
      </c>
      <c r="J273" s="133">
        <v>2.75</v>
      </c>
      <c r="K273" s="48">
        <f t="shared" si="170"/>
        <v>1</v>
      </c>
      <c r="L273" s="288">
        <v>5.23</v>
      </c>
      <c r="M273" s="48">
        <f t="shared" si="175"/>
        <v>1</v>
      </c>
      <c r="N273" s="288">
        <v>6.59</v>
      </c>
      <c r="O273" s="48">
        <f t="shared" si="176"/>
        <v>1</v>
      </c>
      <c r="P273" s="225">
        <f t="shared" si="171"/>
        <v>1</v>
      </c>
      <c r="Q273" s="225">
        <f t="shared" si="172"/>
        <v>1</v>
      </c>
      <c r="T273" s="296" t="str">
        <f t="shared" si="168"/>
        <v>CARIB</v>
      </c>
      <c r="U273" s="296">
        <f t="shared" si="156"/>
        <v>1.65</v>
      </c>
      <c r="V273" s="296">
        <f t="shared" si="157"/>
        <v>2.14</v>
      </c>
      <c r="W273" s="296">
        <f t="shared" si="158"/>
        <v>12.5</v>
      </c>
      <c r="X273" s="296">
        <f t="shared" si="159"/>
        <v>16.399999999999999</v>
      </c>
      <c r="Y273" s="296">
        <f t="shared" si="160"/>
        <v>0</v>
      </c>
      <c r="Z273" s="296">
        <f t="shared" si="161"/>
        <v>0.12</v>
      </c>
      <c r="AA273" s="296">
        <f t="shared" si="162"/>
        <v>2.7</v>
      </c>
      <c r="AB273" s="296">
        <f t="shared" si="163"/>
        <v>2.85</v>
      </c>
      <c r="AC273" s="296">
        <f t="shared" si="164"/>
        <v>5</v>
      </c>
      <c r="AD273" s="296">
        <f t="shared" si="165"/>
        <v>5.44</v>
      </c>
      <c r="AE273" s="296">
        <f t="shared" si="166"/>
        <v>5</v>
      </c>
      <c r="AF273" s="296">
        <f t="shared" si="167"/>
        <v>7</v>
      </c>
    </row>
    <row r="274" spans="1:32" s="295" customFormat="1" ht="15.75" customHeight="1" x14ac:dyDescent="0.25">
      <c r="A274" s="33">
        <v>45746</v>
      </c>
      <c r="B274" s="271" t="s">
        <v>434</v>
      </c>
      <c r="C274" s="291" t="s">
        <v>31</v>
      </c>
      <c r="D274" s="26">
        <v>2.0099999999999998</v>
      </c>
      <c r="E274" s="48">
        <f t="shared" si="173"/>
        <v>1</v>
      </c>
      <c r="F274" s="289">
        <v>15.11</v>
      </c>
      <c r="G274" s="48">
        <f t="shared" si="174"/>
        <v>1</v>
      </c>
      <c r="H274" s="23">
        <v>0.02</v>
      </c>
      <c r="I274" s="48">
        <f t="shared" si="169"/>
        <v>1</v>
      </c>
      <c r="J274" s="133">
        <v>2.8</v>
      </c>
      <c r="K274" s="48">
        <f t="shared" si="170"/>
        <v>1</v>
      </c>
      <c r="L274" s="288">
        <v>5.19</v>
      </c>
      <c r="M274" s="48">
        <f t="shared" si="175"/>
        <v>1</v>
      </c>
      <c r="N274" s="288">
        <v>6.85</v>
      </c>
      <c r="O274" s="48">
        <f t="shared" si="176"/>
        <v>1</v>
      </c>
      <c r="P274" s="225">
        <f t="shared" si="171"/>
        <v>1</v>
      </c>
      <c r="Q274" s="225">
        <f t="shared" si="172"/>
        <v>1</v>
      </c>
      <c r="T274" s="296" t="str">
        <f t="shared" ref="T274:T276" si="179">LEFT(C274,12)</f>
        <v>CARIB</v>
      </c>
      <c r="U274" s="296">
        <f t="shared" si="156"/>
        <v>1.65</v>
      </c>
      <c r="V274" s="296">
        <f t="shared" si="157"/>
        <v>2.14</v>
      </c>
      <c r="W274" s="296">
        <f t="shared" si="158"/>
        <v>12.5</v>
      </c>
      <c r="X274" s="296">
        <f t="shared" si="159"/>
        <v>16.399999999999999</v>
      </c>
      <c r="Y274" s="296">
        <f t="shared" si="160"/>
        <v>0</v>
      </c>
      <c r="Z274" s="296">
        <f t="shared" si="161"/>
        <v>0.12</v>
      </c>
      <c r="AA274" s="296">
        <f t="shared" si="162"/>
        <v>2.7</v>
      </c>
      <c r="AB274" s="296">
        <f t="shared" si="163"/>
        <v>2.85</v>
      </c>
      <c r="AC274" s="296">
        <f t="shared" si="164"/>
        <v>5</v>
      </c>
      <c r="AD274" s="296">
        <f t="shared" si="165"/>
        <v>5.44</v>
      </c>
      <c r="AE274" s="296">
        <f t="shared" si="166"/>
        <v>5</v>
      </c>
      <c r="AF274" s="296">
        <f t="shared" si="167"/>
        <v>7</v>
      </c>
    </row>
    <row r="275" spans="1:32" ht="15.75" customHeight="1" x14ac:dyDescent="0.25">
      <c r="A275" s="33">
        <v>45747</v>
      </c>
      <c r="B275" s="271" t="s">
        <v>437</v>
      </c>
      <c r="C275" s="33" t="s">
        <v>35</v>
      </c>
      <c r="D275" s="26">
        <v>16.48</v>
      </c>
      <c r="E275" s="48">
        <f t="shared" si="173"/>
        <v>1</v>
      </c>
      <c r="F275" s="222">
        <v>14</v>
      </c>
      <c r="G275" s="48">
        <f t="shared" si="174"/>
        <v>1</v>
      </c>
      <c r="H275" s="23"/>
      <c r="I275" s="48"/>
      <c r="J275" s="23">
        <v>2.39</v>
      </c>
      <c r="K275" s="48">
        <f t="shared" si="170"/>
        <v>1</v>
      </c>
      <c r="L275" s="26"/>
      <c r="M275" s="48"/>
      <c r="N275" s="26">
        <v>128.69999999999999</v>
      </c>
      <c r="O275" s="48">
        <f t="shared" si="176"/>
        <v>1</v>
      </c>
      <c r="P275" s="225">
        <f t="shared" si="171"/>
        <v>1</v>
      </c>
      <c r="Q275" s="225">
        <f t="shared" si="172"/>
        <v>1</v>
      </c>
      <c r="T275" s="296" t="str">
        <f t="shared" si="179"/>
        <v>VITAMALT</v>
      </c>
      <c r="U275" s="25">
        <f t="shared" si="156"/>
        <v>16.2</v>
      </c>
      <c r="V275" s="25">
        <f t="shared" si="157"/>
        <v>16.84</v>
      </c>
      <c r="W275" s="25">
        <f t="shared" si="158"/>
        <v>12</v>
      </c>
      <c r="X275" s="25">
        <f t="shared" si="159"/>
        <v>16.440000000000001</v>
      </c>
      <c r="Y275" s="25">
        <f t="shared" si="160"/>
        <v>0</v>
      </c>
      <c r="Z275" s="25">
        <f t="shared" si="161"/>
        <v>0</v>
      </c>
      <c r="AA275" s="25">
        <f t="shared" si="162"/>
        <v>2</v>
      </c>
      <c r="AB275" s="25">
        <f t="shared" si="163"/>
        <v>2.4</v>
      </c>
      <c r="AC275" s="25">
        <f t="shared" si="164"/>
        <v>0</v>
      </c>
      <c r="AD275" s="25">
        <f t="shared" si="165"/>
        <v>0</v>
      </c>
      <c r="AE275" s="25">
        <f t="shared" si="166"/>
        <v>100</v>
      </c>
      <c r="AF275" s="25">
        <f t="shared" si="167"/>
        <v>140</v>
      </c>
    </row>
    <row r="276" spans="1:32" ht="15.75" customHeight="1" x14ac:dyDescent="0.25">
      <c r="A276" s="33">
        <v>45747</v>
      </c>
      <c r="B276" s="271" t="s">
        <v>435</v>
      </c>
      <c r="C276" s="33" t="s">
        <v>35</v>
      </c>
      <c r="D276" s="26">
        <v>16.579999999999998</v>
      </c>
      <c r="E276" s="48">
        <f t="shared" si="173"/>
        <v>1</v>
      </c>
      <c r="F276" s="26">
        <v>13.1</v>
      </c>
      <c r="G276" s="48">
        <f t="shared" si="174"/>
        <v>1</v>
      </c>
      <c r="H276" s="26"/>
      <c r="I276" s="48"/>
      <c r="J276" s="26">
        <v>2.34</v>
      </c>
      <c r="K276" s="47">
        <f t="shared" si="170"/>
        <v>1</v>
      </c>
      <c r="L276" s="23"/>
      <c r="M276" s="48"/>
      <c r="N276" s="26">
        <v>118.2</v>
      </c>
      <c r="O276" s="47">
        <f t="shared" si="176"/>
        <v>1</v>
      </c>
      <c r="P276" s="225">
        <f t="shared" si="171"/>
        <v>1</v>
      </c>
      <c r="Q276" s="225">
        <f t="shared" si="172"/>
        <v>1</v>
      </c>
      <c r="T276" s="25" t="str">
        <f t="shared" si="179"/>
        <v>VITAMALT</v>
      </c>
      <c r="U276" s="25">
        <f t="shared" si="156"/>
        <v>16.2</v>
      </c>
      <c r="V276" s="25">
        <f t="shared" si="157"/>
        <v>16.84</v>
      </c>
      <c r="W276" s="25">
        <f t="shared" si="158"/>
        <v>12</v>
      </c>
      <c r="X276" s="25">
        <f t="shared" si="159"/>
        <v>16.440000000000001</v>
      </c>
      <c r="Y276" s="25">
        <f t="shared" si="160"/>
        <v>0</v>
      </c>
      <c r="Z276" s="25">
        <f t="shared" si="161"/>
        <v>0</v>
      </c>
      <c r="AA276" s="25">
        <f t="shared" si="162"/>
        <v>2</v>
      </c>
      <c r="AB276" s="25">
        <f t="shared" si="163"/>
        <v>2.4</v>
      </c>
      <c r="AC276" s="25">
        <f t="shared" si="164"/>
        <v>0</v>
      </c>
      <c r="AD276" s="25">
        <f t="shared" si="165"/>
        <v>0</v>
      </c>
      <c r="AE276" s="25">
        <f t="shared" si="166"/>
        <v>100</v>
      </c>
      <c r="AF276" s="25">
        <f t="shared" si="167"/>
        <v>140</v>
      </c>
    </row>
    <row r="277" spans="1:32" s="295" customFormat="1" ht="15.75" customHeight="1" x14ac:dyDescent="0.25">
      <c r="A277" s="33">
        <v>45747</v>
      </c>
      <c r="B277" s="271" t="s">
        <v>436</v>
      </c>
      <c r="C277" s="33" t="s">
        <v>35</v>
      </c>
      <c r="D277" s="26">
        <v>16.5</v>
      </c>
      <c r="E277" s="48">
        <f t="shared" si="173"/>
        <v>1</v>
      </c>
      <c r="F277" s="289">
        <v>14.05</v>
      </c>
      <c r="G277" s="48">
        <f t="shared" si="174"/>
        <v>1</v>
      </c>
      <c r="H277" s="23"/>
      <c r="I277" s="48"/>
      <c r="J277" s="133">
        <v>2.39</v>
      </c>
      <c r="K277" s="47">
        <f t="shared" si="170"/>
        <v>1</v>
      </c>
      <c r="L277" s="288"/>
      <c r="M277" s="48"/>
      <c r="N277" s="288">
        <v>125.6</v>
      </c>
      <c r="O277" s="48">
        <f t="shared" si="176"/>
        <v>1</v>
      </c>
      <c r="P277" s="225">
        <f t="shared" si="171"/>
        <v>1</v>
      </c>
      <c r="Q277" s="225">
        <f t="shared" si="172"/>
        <v>1</v>
      </c>
      <c r="T277" s="296" t="str">
        <f t="shared" si="168"/>
        <v>VITAMALT</v>
      </c>
      <c r="U277" s="296">
        <f t="shared" si="156"/>
        <v>16.2</v>
      </c>
      <c r="V277" s="296">
        <f t="shared" si="157"/>
        <v>16.84</v>
      </c>
      <c r="W277" s="296">
        <f t="shared" si="158"/>
        <v>12</v>
      </c>
      <c r="X277" s="296">
        <f t="shared" si="159"/>
        <v>16.440000000000001</v>
      </c>
      <c r="Y277" s="296">
        <f t="shared" si="160"/>
        <v>0</v>
      </c>
      <c r="Z277" s="296">
        <f t="shared" si="161"/>
        <v>0</v>
      </c>
      <c r="AA277" s="296">
        <f t="shared" si="162"/>
        <v>2</v>
      </c>
      <c r="AB277" s="296">
        <f t="shared" si="163"/>
        <v>2.4</v>
      </c>
      <c r="AC277" s="296">
        <f t="shared" si="164"/>
        <v>0</v>
      </c>
      <c r="AD277" s="296">
        <f t="shared" si="165"/>
        <v>0</v>
      </c>
      <c r="AE277" s="296">
        <f t="shared" si="166"/>
        <v>100</v>
      </c>
      <c r="AF277" s="296">
        <f t="shared" si="167"/>
        <v>140</v>
      </c>
    </row>
    <row r="278" spans="1:32" ht="15.75" customHeight="1" x14ac:dyDescent="0.25">
      <c r="A278" s="33">
        <v>45747</v>
      </c>
      <c r="B278" s="271" t="s">
        <v>434</v>
      </c>
      <c r="C278" s="33" t="s">
        <v>35</v>
      </c>
      <c r="D278" s="26">
        <v>16.8</v>
      </c>
      <c r="E278" s="48">
        <f t="shared" si="173"/>
        <v>1</v>
      </c>
      <c r="F278" s="222">
        <v>13.6</v>
      </c>
      <c r="G278" s="48">
        <f t="shared" si="174"/>
        <v>1</v>
      </c>
      <c r="H278" s="23"/>
      <c r="I278" s="48"/>
      <c r="J278" s="23">
        <v>2.34</v>
      </c>
      <c r="K278" s="47">
        <f t="shared" si="170"/>
        <v>1</v>
      </c>
      <c r="L278" s="26"/>
      <c r="M278" s="48"/>
      <c r="N278" s="26">
        <v>125.4</v>
      </c>
      <c r="O278" s="48">
        <f t="shared" si="176"/>
        <v>1</v>
      </c>
      <c r="P278" s="225">
        <f t="shared" si="171"/>
        <v>1</v>
      </c>
      <c r="Q278" s="225">
        <f t="shared" si="172"/>
        <v>1</v>
      </c>
      <c r="T278" s="296" t="str">
        <f t="shared" si="168"/>
        <v>VITAMALT</v>
      </c>
      <c r="U278" s="25">
        <f t="shared" si="156"/>
        <v>16.2</v>
      </c>
      <c r="V278" s="25">
        <f t="shared" si="157"/>
        <v>16.84</v>
      </c>
      <c r="W278" s="25">
        <f t="shared" si="158"/>
        <v>12</v>
      </c>
      <c r="X278" s="25">
        <f t="shared" si="159"/>
        <v>16.440000000000001</v>
      </c>
      <c r="Y278" s="25">
        <f t="shared" si="160"/>
        <v>0</v>
      </c>
      <c r="Z278" s="25">
        <f t="shared" si="161"/>
        <v>0</v>
      </c>
      <c r="AA278" s="25">
        <f t="shared" si="162"/>
        <v>2</v>
      </c>
      <c r="AB278" s="25">
        <f t="shared" si="163"/>
        <v>2.4</v>
      </c>
      <c r="AC278" s="25">
        <f t="shared" si="164"/>
        <v>0</v>
      </c>
      <c r="AD278" s="25">
        <f t="shared" si="165"/>
        <v>0</v>
      </c>
      <c r="AE278" s="25">
        <f t="shared" si="166"/>
        <v>100</v>
      </c>
      <c r="AF278" s="25">
        <f t="shared" si="167"/>
        <v>140</v>
      </c>
    </row>
    <row r="279" spans="1:32" ht="15.75" customHeight="1" x14ac:dyDescent="0.25">
      <c r="A279" s="33">
        <v>45747</v>
      </c>
      <c r="B279" s="271" t="s">
        <v>437</v>
      </c>
      <c r="C279" s="33" t="s">
        <v>35</v>
      </c>
      <c r="D279" s="26">
        <v>16.420000000000002</v>
      </c>
      <c r="E279" s="48">
        <f t="shared" si="173"/>
        <v>1</v>
      </c>
      <c r="F279" s="26">
        <v>14.4</v>
      </c>
      <c r="G279" s="48">
        <f t="shared" si="174"/>
        <v>1</v>
      </c>
      <c r="H279" s="26"/>
      <c r="I279" s="48"/>
      <c r="J279" s="131"/>
      <c r="K279" s="370"/>
      <c r="L279" s="23"/>
      <c r="M279" s="48"/>
      <c r="N279" s="26">
        <v>122.8</v>
      </c>
      <c r="O279" s="47">
        <f t="shared" si="176"/>
        <v>1</v>
      </c>
      <c r="P279" s="128">
        <v>1</v>
      </c>
      <c r="Q279" s="128">
        <v>1</v>
      </c>
      <c r="T279" s="25" t="str">
        <f t="shared" ref="T279" si="180">LEFT(C279,12)</f>
        <v>VITAMALT</v>
      </c>
      <c r="U279" s="25">
        <f t="shared" ref="U279:U282" si="181">VLOOKUP($T279,$T$4:$AF$15,2,FALSE)</f>
        <v>16.2</v>
      </c>
      <c r="V279" s="25">
        <f t="shared" ref="V279:V282" si="182">VLOOKUP($T279,$T$4:$AF$15,3,FALSE)</f>
        <v>16.84</v>
      </c>
      <c r="W279" s="25">
        <f t="shared" ref="W279:W282" si="183">VLOOKUP($T279,$T$4:$AF$15,4,FALSE)</f>
        <v>12</v>
      </c>
      <c r="X279" s="25">
        <f t="shared" ref="X279:X282" si="184">VLOOKUP($T279,$T$4:$AF$15,5,FALSE)</f>
        <v>16.440000000000001</v>
      </c>
      <c r="Y279" s="25">
        <f t="shared" ref="Y279:Y282" si="185">VLOOKUP($T279,$T$4:$AF$15,6,FALSE)</f>
        <v>0</v>
      </c>
      <c r="Z279" s="25">
        <f t="shared" ref="Z279:Z282" si="186">VLOOKUP($T279,$T$4:$AF$15,7,FALSE)</f>
        <v>0</v>
      </c>
      <c r="AA279" s="25">
        <f t="shared" ref="AA279:AA282" si="187">VLOOKUP($T279,$T$4:$AF$15,8,FALSE)</f>
        <v>2</v>
      </c>
      <c r="AB279" s="25">
        <f t="shared" ref="AB279:AB282" si="188">VLOOKUP($T279,$T$4:$AF$15,9,FALSE)</f>
        <v>2.4</v>
      </c>
      <c r="AC279" s="25">
        <f t="shared" ref="AC279:AC282" si="189">VLOOKUP($T279,$T$4:$AF$15,10,FALSE)</f>
        <v>0</v>
      </c>
      <c r="AD279" s="25">
        <f t="shared" ref="AD279:AD282" si="190">VLOOKUP($T279,$T$4:$AF$15,11,FALSE)</f>
        <v>0</v>
      </c>
      <c r="AE279" s="25">
        <f t="shared" ref="AE279:AE282" si="191">VLOOKUP($T279,$T$4:$AF$15,12,FALSE)</f>
        <v>100</v>
      </c>
      <c r="AF279" s="25">
        <f t="shared" ref="AF279:AF282" si="192">VLOOKUP($T279,$T$4:$AF$15,13,FALSE)</f>
        <v>140</v>
      </c>
    </row>
    <row r="280" spans="1:32" ht="15.75" customHeight="1" thickBot="1" x14ac:dyDescent="0.3">
      <c r="A280" s="436"/>
      <c r="B280" s="367"/>
      <c r="C280" s="39"/>
      <c r="D280" s="26"/>
      <c r="E280" s="51"/>
      <c r="F280" s="26"/>
      <c r="G280" s="51"/>
      <c r="H280" s="26"/>
      <c r="I280" s="48"/>
      <c r="J280" s="26"/>
      <c r="K280" s="47"/>
      <c r="L280" s="23"/>
      <c r="M280" s="47"/>
      <c r="N280" s="26"/>
      <c r="O280" s="47"/>
      <c r="P280" s="225"/>
      <c r="Q280" s="225"/>
      <c r="T280" s="25" t="str">
        <f t="shared" si="168"/>
        <v/>
      </c>
      <c r="U280" s="25" t="e">
        <f t="shared" si="181"/>
        <v>#N/A</v>
      </c>
      <c r="V280" s="25" t="e">
        <f t="shared" si="182"/>
        <v>#N/A</v>
      </c>
      <c r="W280" s="25" t="e">
        <f t="shared" si="183"/>
        <v>#N/A</v>
      </c>
      <c r="X280" s="25" t="e">
        <f t="shared" si="184"/>
        <v>#N/A</v>
      </c>
      <c r="Y280" s="25" t="e">
        <f t="shared" si="185"/>
        <v>#N/A</v>
      </c>
      <c r="Z280" s="25" t="e">
        <f t="shared" si="186"/>
        <v>#N/A</v>
      </c>
      <c r="AA280" s="25" t="e">
        <f t="shared" si="187"/>
        <v>#N/A</v>
      </c>
      <c r="AB280" s="25" t="e">
        <f t="shared" si="188"/>
        <v>#N/A</v>
      </c>
      <c r="AC280" s="25" t="e">
        <f t="shared" si="189"/>
        <v>#N/A</v>
      </c>
      <c r="AD280" s="25" t="e">
        <f t="shared" si="190"/>
        <v>#N/A</v>
      </c>
      <c r="AE280" s="25" t="e">
        <f t="shared" si="191"/>
        <v>#N/A</v>
      </c>
      <c r="AF280" s="25" t="e">
        <f t="shared" si="192"/>
        <v>#N/A</v>
      </c>
    </row>
    <row r="281" spans="1:32" ht="15.75" customHeight="1" thickBot="1" x14ac:dyDescent="0.3">
      <c r="C281">
        <f>COUNTA(C183:C280)</f>
        <v>97</v>
      </c>
      <c r="D281" s="31">
        <f>((COUNTA(D183:D280))-COUNTIF(E183:E280,"&lt;1"))/(COUNTA(D183:D280))</f>
        <v>0.82474226804123707</v>
      </c>
      <c r="E281" s="71"/>
      <c r="F281" s="31">
        <f>((COUNTA(F183:F280))-COUNTIF(G183:G280,"&lt;1"))/(COUNTA(F183:F280))</f>
        <v>0.94565217391304346</v>
      </c>
      <c r="G281" s="71"/>
      <c r="H281" s="31">
        <f>((COUNTA(H183:H280))-COUNTIF(I183:I280,"&lt;1"))/(COUNTA(H183:H280))</f>
        <v>1</v>
      </c>
      <c r="I281" s="71"/>
      <c r="J281" s="31">
        <f>((COUNTA(J183:J280))-COUNTIF(K183:K280,"&lt;1"))/(COUNTA(J183:J280))</f>
        <v>0.9662921348314607</v>
      </c>
      <c r="K281" s="71"/>
      <c r="L281" s="31">
        <f>((COUNTA(L183:L280))-COUNTIF(M183:M280,"&lt;1"))/(COUNTA(L183:L280))</f>
        <v>0.71794871794871795</v>
      </c>
      <c r="M281" s="71"/>
      <c r="N281" s="31">
        <f>((COUNTA(N183:N280))-COUNTIF(O183:O280,"&lt;1"))/(COUNTA(N183:N280))</f>
        <v>0.97938144329896903</v>
      </c>
      <c r="O281" s="71"/>
      <c r="P281" s="226">
        <f>AVERAGE(P183:P280)</f>
        <v>0.61052631578947369</v>
      </c>
      <c r="Q281" s="226">
        <f>AVERAGE(Q183:Q280)</f>
        <v>0.62105263157894741</v>
      </c>
      <c r="T281" s="25" t="str">
        <f t="shared" si="168"/>
        <v>97</v>
      </c>
      <c r="U281" s="25" t="e">
        <f t="shared" si="181"/>
        <v>#N/A</v>
      </c>
      <c r="V281" s="25" t="e">
        <f t="shared" si="182"/>
        <v>#N/A</v>
      </c>
      <c r="W281" s="25" t="e">
        <f t="shared" si="183"/>
        <v>#N/A</v>
      </c>
      <c r="X281" s="25" t="e">
        <f t="shared" si="184"/>
        <v>#N/A</v>
      </c>
      <c r="Y281" s="25" t="e">
        <f t="shared" si="185"/>
        <v>#N/A</v>
      </c>
      <c r="Z281" s="25" t="e">
        <f t="shared" si="186"/>
        <v>#N/A</v>
      </c>
      <c r="AA281" s="25" t="e">
        <f t="shared" si="187"/>
        <v>#N/A</v>
      </c>
      <c r="AB281" s="25" t="e">
        <f t="shared" si="188"/>
        <v>#N/A</v>
      </c>
      <c r="AC281" s="25" t="e">
        <f t="shared" si="189"/>
        <v>#N/A</v>
      </c>
      <c r="AD281" s="25" t="e">
        <f t="shared" si="190"/>
        <v>#N/A</v>
      </c>
      <c r="AE281" s="25" t="e">
        <f t="shared" si="191"/>
        <v>#N/A</v>
      </c>
      <c r="AF281" s="25" t="e">
        <f t="shared" si="192"/>
        <v>#N/A</v>
      </c>
    </row>
    <row r="282" spans="1:32" ht="15.75" customHeight="1" x14ac:dyDescent="0.25">
      <c r="T282" s="25" t="str">
        <f t="shared" si="168"/>
        <v/>
      </c>
      <c r="U282" s="25" t="e">
        <f t="shared" si="181"/>
        <v>#N/A</v>
      </c>
      <c r="V282" s="25" t="e">
        <f t="shared" si="182"/>
        <v>#N/A</v>
      </c>
      <c r="W282" s="25" t="e">
        <f t="shared" si="183"/>
        <v>#N/A</v>
      </c>
      <c r="X282" s="25" t="e">
        <f t="shared" si="184"/>
        <v>#N/A</v>
      </c>
      <c r="Y282" s="25" t="e">
        <f t="shared" si="185"/>
        <v>#N/A</v>
      </c>
      <c r="Z282" s="25" t="e">
        <f t="shared" si="186"/>
        <v>#N/A</v>
      </c>
      <c r="AA282" s="25" t="e">
        <f t="shared" si="187"/>
        <v>#N/A</v>
      </c>
      <c r="AB282" s="25" t="e">
        <f t="shared" si="188"/>
        <v>#N/A</v>
      </c>
      <c r="AC282" s="25" t="e">
        <f t="shared" si="189"/>
        <v>#N/A</v>
      </c>
      <c r="AD282" s="25" t="e">
        <f t="shared" si="190"/>
        <v>#N/A</v>
      </c>
      <c r="AE282" s="25" t="e">
        <f t="shared" si="191"/>
        <v>#N/A</v>
      </c>
      <c r="AF282" s="25" t="e">
        <f t="shared" si="192"/>
        <v>#N/A</v>
      </c>
    </row>
    <row r="283" spans="1:32" ht="15.75" customHeight="1" x14ac:dyDescent="0.25">
      <c r="T283" s="25" t="str">
        <f t="shared" si="168"/>
        <v/>
      </c>
      <c r="U283" s="25" t="e">
        <f t="shared" ref="U283:U347" si="193">VLOOKUP($T283,$T$4:$AF$15,2,FALSE)</f>
        <v>#N/A</v>
      </c>
      <c r="V283" s="25" t="e">
        <f t="shared" ref="V283:V347" si="194">VLOOKUP($T283,$T$4:$AF$15,3,FALSE)</f>
        <v>#N/A</v>
      </c>
      <c r="W283" s="25" t="e">
        <f t="shared" ref="W283:W347" si="195">VLOOKUP($T283,$T$4:$AF$15,4,FALSE)</f>
        <v>#N/A</v>
      </c>
      <c r="X283" s="25" t="e">
        <f t="shared" ref="X283:X347" si="196">VLOOKUP($T283,$T$4:$AF$15,5,FALSE)</f>
        <v>#N/A</v>
      </c>
      <c r="Y283" s="25" t="e">
        <f t="shared" ref="Y283:Y347" si="197">VLOOKUP($T283,$T$4:$AF$15,6,FALSE)</f>
        <v>#N/A</v>
      </c>
      <c r="Z283" s="25" t="e">
        <f t="shared" ref="Z283:Z347" si="198">VLOOKUP($T283,$T$4:$AF$15,7,FALSE)</f>
        <v>#N/A</v>
      </c>
      <c r="AA283" s="25" t="e">
        <f t="shared" ref="AA283:AA347" si="199">VLOOKUP($T283,$T$4:$AF$15,8,FALSE)</f>
        <v>#N/A</v>
      </c>
      <c r="AB283" s="25" t="e">
        <f t="shared" ref="AB283:AB347" si="200">VLOOKUP($T283,$T$4:$AF$15,9,FALSE)</f>
        <v>#N/A</v>
      </c>
      <c r="AC283" s="25" t="e">
        <f t="shared" ref="AC283:AC347" si="201">VLOOKUP($T283,$T$4:$AF$15,10,FALSE)</f>
        <v>#N/A</v>
      </c>
      <c r="AD283" s="25" t="e">
        <f t="shared" ref="AD283:AD347" si="202">VLOOKUP($T283,$T$4:$AF$15,11,FALSE)</f>
        <v>#N/A</v>
      </c>
      <c r="AE283" s="25" t="e">
        <f t="shared" ref="AE283:AE347" si="203">VLOOKUP($T283,$T$4:$AF$15,12,FALSE)</f>
        <v>#N/A</v>
      </c>
      <c r="AF283" s="25" t="e">
        <f t="shared" ref="AF283:AF347" si="204">VLOOKUP($T283,$T$4:$AF$15,13,FALSE)</f>
        <v>#N/A</v>
      </c>
    </row>
    <row r="284" spans="1:32" ht="15.75" customHeight="1" x14ac:dyDescent="0.25">
      <c r="A284" s="7" t="s">
        <v>18</v>
      </c>
      <c r="B284" s="366" t="s">
        <v>19</v>
      </c>
      <c r="C284" s="7" t="s">
        <v>29</v>
      </c>
      <c r="D284" s="8" t="s">
        <v>121</v>
      </c>
      <c r="E284" s="70"/>
      <c r="F284" s="8" t="s">
        <v>15</v>
      </c>
      <c r="G284" s="70"/>
      <c r="H284" s="8" t="s">
        <v>12</v>
      </c>
      <c r="I284" s="70"/>
      <c r="J284" s="8" t="s">
        <v>13</v>
      </c>
      <c r="K284" s="70"/>
      <c r="L284" s="8" t="s">
        <v>123</v>
      </c>
      <c r="M284" s="105"/>
      <c r="N284" s="17" t="s">
        <v>14</v>
      </c>
      <c r="O284" s="104"/>
      <c r="P284" s="18" t="s">
        <v>20</v>
      </c>
      <c r="Q284" s="19" t="s">
        <v>36</v>
      </c>
      <c r="T284" s="25" t="str">
        <f t="shared" si="168"/>
        <v>Product</v>
      </c>
      <c r="U284" s="25" t="e">
        <f t="shared" si="193"/>
        <v>#N/A</v>
      </c>
      <c r="V284" s="25" t="e">
        <f t="shared" si="194"/>
        <v>#N/A</v>
      </c>
      <c r="W284" s="25" t="e">
        <f t="shared" si="195"/>
        <v>#N/A</v>
      </c>
      <c r="X284" s="25" t="e">
        <f t="shared" si="196"/>
        <v>#N/A</v>
      </c>
      <c r="Y284" s="25" t="e">
        <f t="shared" si="197"/>
        <v>#N/A</v>
      </c>
      <c r="Z284" s="25" t="e">
        <f t="shared" si="198"/>
        <v>#N/A</v>
      </c>
      <c r="AA284" s="25" t="e">
        <f t="shared" si="199"/>
        <v>#N/A</v>
      </c>
      <c r="AB284" s="25" t="e">
        <f t="shared" si="200"/>
        <v>#N/A</v>
      </c>
      <c r="AC284" s="25" t="e">
        <f t="shared" si="201"/>
        <v>#N/A</v>
      </c>
      <c r="AD284" s="25" t="e">
        <f t="shared" si="202"/>
        <v>#N/A</v>
      </c>
      <c r="AE284" s="25" t="e">
        <f t="shared" si="203"/>
        <v>#N/A</v>
      </c>
      <c r="AF284" s="25" t="e">
        <f t="shared" si="204"/>
        <v>#N/A</v>
      </c>
    </row>
    <row r="285" spans="1:32" ht="15.75" customHeight="1" x14ac:dyDescent="0.25">
      <c r="A285" s="33">
        <v>45748</v>
      </c>
      <c r="B285" s="271" t="s">
        <v>435</v>
      </c>
      <c r="C285" s="291" t="s">
        <v>625</v>
      </c>
      <c r="D285" s="26">
        <v>6.4</v>
      </c>
      <c r="E285" s="48">
        <f t="shared" ref="E285:E355" si="205">IF(+(IF(D285&lt;U285,0,IF(D285&gt;V285,0,1)))=1,1,0)</f>
        <v>1</v>
      </c>
      <c r="F285" s="222"/>
      <c r="G285" s="48"/>
      <c r="H285" s="23"/>
      <c r="I285" s="48">
        <f t="shared" ref="I285:I355" si="206">IF(+(IF(H285&lt;Y285,0,IF(H285&gt;Z285,0,1)))=1,1,0)</f>
        <v>1</v>
      </c>
      <c r="J285" s="23">
        <v>2.9</v>
      </c>
      <c r="K285" s="48">
        <f t="shared" ref="K285:K355" si="207">IF(+(IF(J285&lt;AA285,0,IF(J285&gt;AB285,0,1)))=1,1,0)</f>
        <v>1</v>
      </c>
      <c r="L285" s="26">
        <v>4.55</v>
      </c>
      <c r="M285" s="48"/>
      <c r="N285" s="26">
        <v>1.35</v>
      </c>
      <c r="O285" s="48">
        <f t="shared" ref="O285" si="208">IF(+(IF(N285&lt;AE285,0,IF(N285&gt;AF285,0,1)))=1,1,0)</f>
        <v>1</v>
      </c>
      <c r="P285" s="225">
        <f t="shared" ref="P285" si="209">IF(+(IF(D285&lt;U285,0,IF(D285&gt;V285,0,1)))+(IF(F285&lt;W285,0,IF(F285&gt;X285,0,1)))+(IF(J285&lt;AA285,0,IF(J285&gt;AB285,0,1)))+(IF(L285&lt;AC285,0,IF(L285&gt;AD285,0,1)))+(IF(N285&lt;AE285,0,IF(N285&gt;AF285,0,1)))=5,1,0)</f>
        <v>1</v>
      </c>
      <c r="Q285" s="225">
        <f t="shared" ref="Q285" si="210">IF(+(IF(D285&lt;U285,0,IF(D285&gt;V285,0,1)))+(IF(F285&lt;W285,0,IF(F285&gt;X285,0,1)))+(IF(J285&lt;AA285,0,IF(J285&gt;AB285,0,1)))+(IF(L285&lt;AC285,0,IF(L285&gt;AD285,0,1)))=4,1,0)</f>
        <v>1</v>
      </c>
      <c r="T285" s="25" t="str">
        <f t="shared" si="168"/>
        <v>PEARSECCO</v>
      </c>
      <c r="U285" s="25">
        <f t="shared" si="193"/>
        <v>6.4</v>
      </c>
      <c r="V285" s="25">
        <f t="shared" si="194"/>
        <v>6.8</v>
      </c>
      <c r="W285" s="25">
        <f t="shared" si="195"/>
        <v>0</v>
      </c>
      <c r="X285" s="25">
        <f t="shared" si="196"/>
        <v>0</v>
      </c>
      <c r="Y285" s="25">
        <f t="shared" si="197"/>
        <v>0</v>
      </c>
      <c r="Z285" s="25">
        <f t="shared" si="198"/>
        <v>0</v>
      </c>
      <c r="AA285" s="25">
        <f t="shared" si="199"/>
        <v>2.75</v>
      </c>
      <c r="AB285" s="25">
        <f t="shared" si="200"/>
        <v>2.95</v>
      </c>
      <c r="AC285" s="25">
        <f t="shared" si="201"/>
        <v>4.5</v>
      </c>
      <c r="AD285" s="25">
        <f t="shared" si="202"/>
        <v>5</v>
      </c>
      <c r="AE285" s="25">
        <f t="shared" si="203"/>
        <v>1</v>
      </c>
      <c r="AF285" s="25">
        <f t="shared" si="204"/>
        <v>2</v>
      </c>
    </row>
    <row r="286" spans="1:32" ht="15.75" customHeight="1" x14ac:dyDescent="0.25">
      <c r="A286" s="33">
        <v>45749</v>
      </c>
      <c r="B286" s="271" t="s">
        <v>434</v>
      </c>
      <c r="C286" s="291" t="s">
        <v>31</v>
      </c>
      <c r="D286" s="26">
        <v>2.06</v>
      </c>
      <c r="E286" s="48">
        <f t="shared" si="205"/>
        <v>1</v>
      </c>
      <c r="F286" s="222">
        <v>13.04</v>
      </c>
      <c r="G286" s="48">
        <f t="shared" ref="G286:G355" si="211">IF(+(IF(F286&lt;W286,0,IF(F286&gt;X286,0,1)))=1,1,0)</f>
        <v>1</v>
      </c>
      <c r="H286" s="23">
        <v>0.03</v>
      </c>
      <c r="I286" s="48">
        <f t="shared" si="206"/>
        <v>1</v>
      </c>
      <c r="J286" s="23">
        <v>2.85</v>
      </c>
      <c r="K286" s="48">
        <f t="shared" si="207"/>
        <v>1</v>
      </c>
      <c r="L286" s="26">
        <v>5.0999999999999996</v>
      </c>
      <c r="M286" s="48">
        <f t="shared" ref="M286:M355" si="212">IF(+(IF(L286&lt;AC286,0,IF(L286&gt;AD286,0,1)))=1,1,0)</f>
        <v>1</v>
      </c>
      <c r="N286" s="26">
        <v>6.54</v>
      </c>
      <c r="O286" s="48">
        <f t="shared" ref="O286:O355" si="213">IF(+(IF(N286&lt;AE286,0,IF(N286&gt;AF286,0,1)))=1,1,0)</f>
        <v>1</v>
      </c>
      <c r="P286" s="225">
        <f t="shared" ref="P286:P355" si="214">IF(+(IF(D286&lt;U286,0,IF(D286&gt;V286,0,1)))+(IF(F286&lt;W286,0,IF(F286&gt;X286,0,1)))+(IF(J286&lt;AA286,0,IF(J286&gt;AB286,0,1)))+(IF(L286&lt;AC286,0,IF(L286&gt;AD286,0,1)))+(IF(N286&lt;AE286,0,IF(N286&gt;AF286,0,1)))=5,1,0)</f>
        <v>1</v>
      </c>
      <c r="Q286" s="225">
        <f t="shared" ref="Q286:Q355" si="215">IF(+(IF(D286&lt;U286,0,IF(D286&gt;V286,0,1)))+(IF(F286&lt;W286,0,IF(F286&gt;X286,0,1)))+(IF(J286&lt;AA286,0,IF(J286&gt;AB286,0,1)))+(IF(L286&lt;AC286,0,IF(L286&gt;AD286,0,1)))=4,1,0)</f>
        <v>1</v>
      </c>
      <c r="T286" s="25" t="str">
        <f t="shared" si="168"/>
        <v>CARIB</v>
      </c>
      <c r="U286" s="25">
        <f t="shared" si="193"/>
        <v>1.65</v>
      </c>
      <c r="V286" s="25">
        <f t="shared" si="194"/>
        <v>2.14</v>
      </c>
      <c r="W286" s="25">
        <f t="shared" si="195"/>
        <v>12.5</v>
      </c>
      <c r="X286" s="25">
        <f t="shared" si="196"/>
        <v>16.399999999999999</v>
      </c>
      <c r="Y286" s="25">
        <f t="shared" si="197"/>
        <v>0</v>
      </c>
      <c r="Z286" s="25">
        <f t="shared" si="198"/>
        <v>0.12</v>
      </c>
      <c r="AA286" s="25">
        <f t="shared" si="199"/>
        <v>2.7</v>
      </c>
      <c r="AB286" s="25">
        <f t="shared" si="200"/>
        <v>2.85</v>
      </c>
      <c r="AC286" s="25">
        <f t="shared" si="201"/>
        <v>5</v>
      </c>
      <c r="AD286" s="25">
        <f t="shared" si="202"/>
        <v>5.44</v>
      </c>
      <c r="AE286" s="25">
        <f t="shared" si="203"/>
        <v>5</v>
      </c>
      <c r="AF286" s="25">
        <f t="shared" si="204"/>
        <v>7</v>
      </c>
    </row>
    <row r="287" spans="1:32" ht="15.75" customHeight="1" x14ac:dyDescent="0.25">
      <c r="A287" s="33">
        <v>45749</v>
      </c>
      <c r="B287" s="271" t="s">
        <v>437</v>
      </c>
      <c r="C287" s="291" t="s">
        <v>31</v>
      </c>
      <c r="D287" s="26">
        <v>1.88</v>
      </c>
      <c r="E287" s="48">
        <f t="shared" si="205"/>
        <v>1</v>
      </c>
      <c r="F287" s="222">
        <v>15.2</v>
      </c>
      <c r="G287" s="48">
        <f t="shared" si="211"/>
        <v>1</v>
      </c>
      <c r="H287" s="23">
        <v>0.03</v>
      </c>
      <c r="I287" s="48">
        <f t="shared" si="206"/>
        <v>1</v>
      </c>
      <c r="J287" s="23">
        <v>2.75</v>
      </c>
      <c r="K287" s="48">
        <f t="shared" si="207"/>
        <v>1</v>
      </c>
      <c r="L287" s="26">
        <v>5.27</v>
      </c>
      <c r="M287" s="48">
        <f t="shared" si="212"/>
        <v>1</v>
      </c>
      <c r="N287" s="26">
        <v>5.75</v>
      </c>
      <c r="O287" s="48">
        <f t="shared" si="213"/>
        <v>1</v>
      </c>
      <c r="P287" s="225">
        <f t="shared" si="214"/>
        <v>1</v>
      </c>
      <c r="Q287" s="225">
        <f t="shared" si="215"/>
        <v>1</v>
      </c>
      <c r="T287" s="25" t="str">
        <f t="shared" si="168"/>
        <v>CARIB</v>
      </c>
      <c r="U287" s="25">
        <f t="shared" si="193"/>
        <v>1.65</v>
      </c>
      <c r="V287" s="25">
        <f t="shared" si="194"/>
        <v>2.14</v>
      </c>
      <c r="W287" s="25">
        <f t="shared" si="195"/>
        <v>12.5</v>
      </c>
      <c r="X287" s="25">
        <f t="shared" si="196"/>
        <v>16.399999999999999</v>
      </c>
      <c r="Y287" s="25">
        <f t="shared" si="197"/>
        <v>0</v>
      </c>
      <c r="Z287" s="25">
        <f t="shared" si="198"/>
        <v>0.12</v>
      </c>
      <c r="AA287" s="25">
        <f t="shared" si="199"/>
        <v>2.7</v>
      </c>
      <c r="AB287" s="25">
        <f t="shared" si="200"/>
        <v>2.85</v>
      </c>
      <c r="AC287" s="25">
        <f t="shared" si="201"/>
        <v>5</v>
      </c>
      <c r="AD287" s="25">
        <f t="shared" si="202"/>
        <v>5.44</v>
      </c>
      <c r="AE287" s="25">
        <f t="shared" si="203"/>
        <v>5</v>
      </c>
      <c r="AF287" s="25">
        <f t="shared" si="204"/>
        <v>7</v>
      </c>
    </row>
    <row r="288" spans="1:32" ht="15.75" customHeight="1" x14ac:dyDescent="0.25">
      <c r="A288" s="33">
        <v>45749</v>
      </c>
      <c r="B288" s="271" t="s">
        <v>436</v>
      </c>
      <c r="C288" s="291" t="s">
        <v>31</v>
      </c>
      <c r="D288" s="26">
        <v>2.04</v>
      </c>
      <c r="E288" s="48">
        <f t="shared" si="205"/>
        <v>1</v>
      </c>
      <c r="F288" s="222">
        <v>13.1</v>
      </c>
      <c r="G288" s="48">
        <f t="shared" si="211"/>
        <v>1</v>
      </c>
      <c r="H288" s="23">
        <v>0.02</v>
      </c>
      <c r="I288" s="48">
        <f t="shared" si="206"/>
        <v>1</v>
      </c>
      <c r="J288" s="23">
        <v>2.85</v>
      </c>
      <c r="K288" s="48">
        <f t="shared" si="207"/>
        <v>1</v>
      </c>
      <c r="L288" s="26">
        <v>5.2</v>
      </c>
      <c r="M288" s="48">
        <f t="shared" si="212"/>
        <v>1</v>
      </c>
      <c r="N288" s="26">
        <v>5.68</v>
      </c>
      <c r="O288" s="48">
        <f t="shared" si="213"/>
        <v>1</v>
      </c>
      <c r="P288" s="225">
        <f t="shared" si="214"/>
        <v>1</v>
      </c>
      <c r="Q288" s="225">
        <f t="shared" si="215"/>
        <v>1</v>
      </c>
      <c r="T288" s="25" t="str">
        <f t="shared" si="168"/>
        <v>CARIB</v>
      </c>
      <c r="U288" s="25">
        <f>VLOOKUP($T288,$T$4:$AF$15,2,FALSE)</f>
        <v>1.65</v>
      </c>
      <c r="V288" s="25">
        <f>VLOOKUP($T288,$T$4:$AF$15,3,FALSE)</f>
        <v>2.14</v>
      </c>
      <c r="W288" s="25">
        <f>VLOOKUP($T288,$T$4:$AF$15,4,FALSE)</f>
        <v>12.5</v>
      </c>
      <c r="X288" s="25">
        <f>VLOOKUP($T288,$T$4:$AF$15,5,FALSE)</f>
        <v>16.399999999999999</v>
      </c>
      <c r="Y288" s="25">
        <f>VLOOKUP($T288,$T$4:$AF$15,6,FALSE)</f>
        <v>0</v>
      </c>
      <c r="Z288" s="25">
        <f>VLOOKUP($T288,$T$4:$AF$15,7,FALSE)</f>
        <v>0.12</v>
      </c>
      <c r="AA288" s="25">
        <f>VLOOKUP($T288,$T$4:$AF$15,8,FALSE)</f>
        <v>2.7</v>
      </c>
      <c r="AB288" s="25">
        <f>VLOOKUP($T288,$T$4:$AF$15,9,FALSE)</f>
        <v>2.85</v>
      </c>
      <c r="AC288" s="25">
        <f>VLOOKUP($T288,$T$4:$AF$15,10,FALSE)</f>
        <v>5</v>
      </c>
      <c r="AD288" s="25">
        <f>VLOOKUP($T288,$T$4:$AF$15,11,FALSE)</f>
        <v>5.44</v>
      </c>
      <c r="AE288" s="25">
        <f>VLOOKUP($T288,$T$4:$AF$15,12,FALSE)</f>
        <v>5</v>
      </c>
      <c r="AF288" s="25">
        <f>VLOOKUP($T288,$T$4:$AF$15,13,FALSE)</f>
        <v>7</v>
      </c>
    </row>
    <row r="289" spans="1:32" ht="15.75" customHeight="1" x14ac:dyDescent="0.25">
      <c r="A289" s="33">
        <v>45749</v>
      </c>
      <c r="B289" s="271" t="s">
        <v>434</v>
      </c>
      <c r="C289" s="291" t="s">
        <v>31</v>
      </c>
      <c r="D289" s="26">
        <v>1.86</v>
      </c>
      <c r="E289" s="48">
        <f t="shared" si="205"/>
        <v>1</v>
      </c>
      <c r="F289" s="222">
        <v>15.75</v>
      </c>
      <c r="G289" s="48">
        <f t="shared" si="211"/>
        <v>1</v>
      </c>
      <c r="H289" s="23">
        <v>0.03</v>
      </c>
      <c r="I289" s="48">
        <f t="shared" si="206"/>
        <v>1</v>
      </c>
      <c r="J289" s="23">
        <v>2.85</v>
      </c>
      <c r="K289" s="48">
        <f t="shared" si="207"/>
        <v>1</v>
      </c>
      <c r="L289" s="26">
        <v>5.34</v>
      </c>
      <c r="M289" s="48">
        <f t="shared" si="212"/>
        <v>1</v>
      </c>
      <c r="N289" s="26">
        <v>5.9</v>
      </c>
      <c r="O289" s="48">
        <f t="shared" si="213"/>
        <v>1</v>
      </c>
      <c r="P289" s="225">
        <f t="shared" si="214"/>
        <v>1</v>
      </c>
      <c r="Q289" s="225">
        <f t="shared" si="215"/>
        <v>1</v>
      </c>
      <c r="T289" s="25" t="str">
        <f t="shared" si="168"/>
        <v>CARIB</v>
      </c>
      <c r="U289" s="25">
        <f>VLOOKUP($T289,$T$4:$AF$15,2,FALSE)</f>
        <v>1.65</v>
      </c>
      <c r="V289" s="25">
        <f>VLOOKUP($T289,$T$4:$AF$15,3,FALSE)</f>
        <v>2.14</v>
      </c>
      <c r="W289" s="25">
        <f>VLOOKUP($T289,$T$4:$AF$15,4,FALSE)</f>
        <v>12.5</v>
      </c>
      <c r="X289" s="25">
        <f>VLOOKUP($T289,$T$4:$AF$15,5,FALSE)</f>
        <v>16.399999999999999</v>
      </c>
      <c r="Y289" s="25">
        <f>VLOOKUP($T289,$T$4:$AF$15,6,FALSE)</f>
        <v>0</v>
      </c>
      <c r="Z289" s="25">
        <f>VLOOKUP($T289,$T$4:$AF$15,7,FALSE)</f>
        <v>0.12</v>
      </c>
      <c r="AA289" s="25">
        <f>VLOOKUP($T289,$T$4:$AF$15,8,FALSE)</f>
        <v>2.7</v>
      </c>
      <c r="AB289" s="25">
        <f>VLOOKUP($T289,$T$4:$AF$15,9,FALSE)</f>
        <v>2.85</v>
      </c>
      <c r="AC289" s="25">
        <f>VLOOKUP($T289,$T$4:$AF$15,10,FALSE)</f>
        <v>5</v>
      </c>
      <c r="AD289" s="25">
        <f>VLOOKUP($T289,$T$4:$AF$15,11,FALSE)</f>
        <v>5.44</v>
      </c>
      <c r="AE289" s="25">
        <f>VLOOKUP($T289,$T$4:$AF$15,12,FALSE)</f>
        <v>5</v>
      </c>
      <c r="AF289" s="25">
        <f>VLOOKUP($T289,$T$4:$AF$15,13,FALSE)</f>
        <v>7</v>
      </c>
    </row>
    <row r="290" spans="1:32" ht="15.75" customHeight="1" x14ac:dyDescent="0.25">
      <c r="A290" s="33">
        <v>45754</v>
      </c>
      <c r="B290" s="271" t="s">
        <v>435</v>
      </c>
      <c r="C290" s="291" t="s">
        <v>31</v>
      </c>
      <c r="D290" s="26">
        <v>1.82</v>
      </c>
      <c r="E290" s="48">
        <f t="shared" si="205"/>
        <v>1</v>
      </c>
      <c r="F290" s="222">
        <v>14.4</v>
      </c>
      <c r="G290" s="48">
        <f t="shared" si="211"/>
        <v>1</v>
      </c>
      <c r="H290" s="23">
        <v>0.03</v>
      </c>
      <c r="I290" s="48">
        <f t="shared" si="206"/>
        <v>1</v>
      </c>
      <c r="J290" s="23">
        <v>2.85</v>
      </c>
      <c r="K290" s="48">
        <f t="shared" si="207"/>
        <v>1</v>
      </c>
      <c r="L290" s="26">
        <v>5.35</v>
      </c>
      <c r="M290" s="48">
        <f t="shared" si="212"/>
        <v>1</v>
      </c>
      <c r="N290" s="26">
        <v>6.4</v>
      </c>
      <c r="O290" s="48">
        <f t="shared" si="213"/>
        <v>1</v>
      </c>
      <c r="P290" s="225">
        <f t="shared" si="214"/>
        <v>1</v>
      </c>
      <c r="Q290" s="225">
        <f t="shared" si="215"/>
        <v>1</v>
      </c>
      <c r="T290" s="25" t="str">
        <f t="shared" si="168"/>
        <v>CARIB</v>
      </c>
      <c r="U290" s="25">
        <f>VLOOKUP($T290,$T$4:$AF$15,2,FALSE)</f>
        <v>1.65</v>
      </c>
      <c r="V290" s="25">
        <f>VLOOKUP($T290,$T$4:$AF$15,3,FALSE)</f>
        <v>2.14</v>
      </c>
      <c r="W290" s="25">
        <f>VLOOKUP($T290,$T$4:$AF$15,4,FALSE)</f>
        <v>12.5</v>
      </c>
      <c r="X290" s="25">
        <f>VLOOKUP($T290,$T$4:$AF$15,5,FALSE)</f>
        <v>16.399999999999999</v>
      </c>
      <c r="Y290" s="25">
        <f>VLOOKUP($T290,$T$4:$AF$15,6,FALSE)</f>
        <v>0</v>
      </c>
      <c r="Z290" s="25">
        <f>VLOOKUP($T290,$T$4:$AF$15,7,FALSE)</f>
        <v>0.12</v>
      </c>
      <c r="AA290" s="25">
        <f>VLOOKUP($T290,$T$4:$AF$15,8,FALSE)</f>
        <v>2.7</v>
      </c>
      <c r="AB290" s="25">
        <f>VLOOKUP($T290,$T$4:$AF$15,9,FALSE)</f>
        <v>2.85</v>
      </c>
      <c r="AC290" s="25">
        <f>VLOOKUP($T290,$T$4:$AF$15,10,FALSE)</f>
        <v>5</v>
      </c>
      <c r="AD290" s="25">
        <f>VLOOKUP($T290,$T$4:$AF$15,11,FALSE)</f>
        <v>5.44</v>
      </c>
      <c r="AE290" s="25">
        <f>VLOOKUP($T290,$T$4:$AF$15,12,FALSE)</f>
        <v>5</v>
      </c>
      <c r="AF290" s="25">
        <f>VLOOKUP($T290,$T$4:$AF$15,13,FALSE)</f>
        <v>7</v>
      </c>
    </row>
    <row r="291" spans="1:32" ht="15.75" customHeight="1" x14ac:dyDescent="0.25">
      <c r="A291" s="33">
        <v>45755</v>
      </c>
      <c r="B291" s="271" t="s">
        <v>436</v>
      </c>
      <c r="C291" s="291" t="s">
        <v>31</v>
      </c>
      <c r="D291" s="26">
        <v>1.84</v>
      </c>
      <c r="E291" s="48">
        <f t="shared" si="205"/>
        <v>1</v>
      </c>
      <c r="F291" s="222">
        <v>15.1</v>
      </c>
      <c r="G291" s="48">
        <f t="shared" si="211"/>
        <v>1</v>
      </c>
      <c r="H291" s="23">
        <v>0.03</v>
      </c>
      <c r="I291" s="48">
        <f t="shared" si="206"/>
        <v>1</v>
      </c>
      <c r="J291" s="23">
        <v>2.85</v>
      </c>
      <c r="K291" s="48">
        <f t="shared" si="207"/>
        <v>1</v>
      </c>
      <c r="L291" s="26">
        <v>5.32</v>
      </c>
      <c r="M291" s="48">
        <f t="shared" si="212"/>
        <v>1</v>
      </c>
      <c r="N291" s="26">
        <v>6.45</v>
      </c>
      <c r="O291" s="48">
        <f t="shared" si="213"/>
        <v>1</v>
      </c>
      <c r="P291" s="225">
        <f t="shared" si="214"/>
        <v>1</v>
      </c>
      <c r="Q291" s="225">
        <f t="shared" si="215"/>
        <v>1</v>
      </c>
      <c r="T291" s="25" t="str">
        <f t="shared" si="168"/>
        <v>CARIB</v>
      </c>
      <c r="U291" s="25">
        <f t="shared" ref="U291:U302" si="216">VLOOKUP($T291,$T$4:$AF$15,2,FALSE)</f>
        <v>1.65</v>
      </c>
      <c r="V291" s="25">
        <f t="shared" ref="V291:V302" si="217">VLOOKUP($T291,$T$4:$AF$15,3,FALSE)</f>
        <v>2.14</v>
      </c>
      <c r="W291" s="25">
        <f t="shared" ref="W291:W302" si="218">VLOOKUP($T291,$T$4:$AF$15,4,FALSE)</f>
        <v>12.5</v>
      </c>
      <c r="X291" s="25">
        <f t="shared" ref="X291:X302" si="219">VLOOKUP($T291,$T$4:$AF$15,5,FALSE)</f>
        <v>16.399999999999999</v>
      </c>
      <c r="Y291" s="25">
        <f t="shared" ref="Y291:Y302" si="220">VLOOKUP($T291,$T$4:$AF$15,6,FALSE)</f>
        <v>0</v>
      </c>
      <c r="Z291" s="25">
        <f t="shared" ref="Z291:Z302" si="221">VLOOKUP($T291,$T$4:$AF$15,7,FALSE)</f>
        <v>0.12</v>
      </c>
      <c r="AA291" s="25">
        <f t="shared" ref="AA291:AA302" si="222">VLOOKUP($T291,$T$4:$AF$15,8,FALSE)</f>
        <v>2.7</v>
      </c>
      <c r="AB291" s="25">
        <f t="shared" ref="AB291:AB302" si="223">VLOOKUP($T291,$T$4:$AF$15,9,FALSE)</f>
        <v>2.85</v>
      </c>
      <c r="AC291" s="25">
        <f t="shared" ref="AC291:AC302" si="224">VLOOKUP($T291,$T$4:$AF$15,10,FALSE)</f>
        <v>5</v>
      </c>
      <c r="AD291" s="25">
        <f t="shared" ref="AD291:AD294" si="225">VLOOKUP($T291,$T$4:$AF$15,11,FALSE)</f>
        <v>5.44</v>
      </c>
      <c r="AE291" s="25">
        <f t="shared" ref="AE291:AE294" si="226">VLOOKUP($T291,$T$4:$AF$15,12,FALSE)</f>
        <v>5</v>
      </c>
      <c r="AF291" s="25">
        <f t="shared" ref="AF291:AF294" si="227">VLOOKUP($T291,$T$4:$AF$15,13,FALSE)</f>
        <v>7</v>
      </c>
    </row>
    <row r="292" spans="1:32" ht="15.75" customHeight="1" x14ac:dyDescent="0.25">
      <c r="A292" s="33">
        <v>45755</v>
      </c>
      <c r="B292" s="271" t="s">
        <v>437</v>
      </c>
      <c r="C292" s="291" t="s">
        <v>31</v>
      </c>
      <c r="D292" s="26">
        <v>1.8</v>
      </c>
      <c r="E292" s="48">
        <f t="shared" si="205"/>
        <v>1</v>
      </c>
      <c r="F292" s="222">
        <v>14.2</v>
      </c>
      <c r="G292" s="48">
        <f t="shared" si="211"/>
        <v>1</v>
      </c>
      <c r="H292" s="23">
        <v>0.02</v>
      </c>
      <c r="I292" s="48">
        <f t="shared" si="206"/>
        <v>1</v>
      </c>
      <c r="J292" s="23">
        <v>2.84</v>
      </c>
      <c r="K292" s="48">
        <f t="shared" si="207"/>
        <v>1</v>
      </c>
      <c r="L292" s="26">
        <v>5.42</v>
      </c>
      <c r="M292" s="48">
        <f t="shared" si="212"/>
        <v>1</v>
      </c>
      <c r="N292" s="26">
        <v>6.33</v>
      </c>
      <c r="O292" s="48">
        <f t="shared" si="213"/>
        <v>1</v>
      </c>
      <c r="P292" s="225">
        <f t="shared" si="214"/>
        <v>1</v>
      </c>
      <c r="Q292" s="225">
        <f t="shared" si="215"/>
        <v>1</v>
      </c>
      <c r="T292" s="25" t="str">
        <f t="shared" ref="T292:T327" si="228">LEFT(C292,12)</f>
        <v>CARIB</v>
      </c>
      <c r="U292" s="25">
        <f t="shared" si="216"/>
        <v>1.65</v>
      </c>
      <c r="V292" s="25">
        <f t="shared" si="217"/>
        <v>2.14</v>
      </c>
      <c r="W292" s="25">
        <f t="shared" si="218"/>
        <v>12.5</v>
      </c>
      <c r="X292" s="25">
        <f t="shared" si="219"/>
        <v>16.399999999999999</v>
      </c>
      <c r="Y292" s="25">
        <f t="shared" si="220"/>
        <v>0</v>
      </c>
      <c r="Z292" s="25">
        <f t="shared" si="221"/>
        <v>0.12</v>
      </c>
      <c r="AA292" s="25">
        <f t="shared" si="222"/>
        <v>2.7</v>
      </c>
      <c r="AB292" s="25">
        <f t="shared" si="223"/>
        <v>2.85</v>
      </c>
      <c r="AC292" s="25">
        <f t="shared" si="224"/>
        <v>5</v>
      </c>
      <c r="AD292" s="25">
        <f t="shared" si="225"/>
        <v>5.44</v>
      </c>
      <c r="AE292" s="25">
        <f t="shared" si="226"/>
        <v>5</v>
      </c>
      <c r="AF292" s="25">
        <f t="shared" si="227"/>
        <v>7</v>
      </c>
    </row>
    <row r="293" spans="1:32" ht="15.75" customHeight="1" x14ac:dyDescent="0.25">
      <c r="A293" s="33">
        <v>45755</v>
      </c>
      <c r="B293" s="271" t="s">
        <v>434</v>
      </c>
      <c r="C293" s="291" t="s">
        <v>31</v>
      </c>
      <c r="D293" s="26">
        <v>1.9</v>
      </c>
      <c r="E293" s="48">
        <f t="shared" si="205"/>
        <v>1</v>
      </c>
      <c r="F293" s="222">
        <v>15.55</v>
      </c>
      <c r="G293" s="48">
        <f t="shared" si="211"/>
        <v>1</v>
      </c>
      <c r="H293" s="23">
        <v>0.02</v>
      </c>
      <c r="I293" s="48">
        <f t="shared" si="206"/>
        <v>1</v>
      </c>
      <c r="J293" s="23">
        <v>2.84</v>
      </c>
      <c r="K293" s="48">
        <f t="shared" si="207"/>
        <v>1</v>
      </c>
      <c r="L293" s="26">
        <v>5.4</v>
      </c>
      <c r="M293" s="48">
        <f t="shared" si="212"/>
        <v>1</v>
      </c>
      <c r="N293" s="26">
        <v>6.78</v>
      </c>
      <c r="O293" s="48">
        <f t="shared" si="213"/>
        <v>1</v>
      </c>
      <c r="P293" s="225">
        <f t="shared" si="214"/>
        <v>1</v>
      </c>
      <c r="Q293" s="225">
        <f t="shared" si="215"/>
        <v>1</v>
      </c>
      <c r="T293" s="25" t="str">
        <f t="shared" si="228"/>
        <v>CARIB</v>
      </c>
      <c r="U293" s="25">
        <f t="shared" si="216"/>
        <v>1.65</v>
      </c>
      <c r="V293" s="25">
        <f t="shared" si="217"/>
        <v>2.14</v>
      </c>
      <c r="W293" s="25">
        <f t="shared" si="218"/>
        <v>12.5</v>
      </c>
      <c r="X293" s="25">
        <f t="shared" si="219"/>
        <v>16.399999999999999</v>
      </c>
      <c r="Y293" s="25">
        <f t="shared" si="220"/>
        <v>0</v>
      </c>
      <c r="Z293" s="25">
        <f t="shared" si="221"/>
        <v>0.12</v>
      </c>
      <c r="AA293" s="25">
        <f t="shared" si="222"/>
        <v>2.7</v>
      </c>
      <c r="AB293" s="25">
        <f t="shared" si="223"/>
        <v>2.85</v>
      </c>
      <c r="AC293" s="25">
        <f t="shared" si="224"/>
        <v>5</v>
      </c>
      <c r="AD293" s="25">
        <f t="shared" si="225"/>
        <v>5.44</v>
      </c>
      <c r="AE293" s="25">
        <f t="shared" si="226"/>
        <v>5</v>
      </c>
      <c r="AF293" s="25">
        <f t="shared" si="227"/>
        <v>7</v>
      </c>
    </row>
    <row r="294" spans="1:32" ht="15.75" customHeight="1" x14ac:dyDescent="0.25">
      <c r="A294" s="33">
        <v>45755</v>
      </c>
      <c r="B294" s="271" t="s">
        <v>436</v>
      </c>
      <c r="C294" s="291" t="s">
        <v>30</v>
      </c>
      <c r="D294" s="26">
        <v>0.95</v>
      </c>
      <c r="E294" s="48">
        <f t="shared" si="205"/>
        <v>1</v>
      </c>
      <c r="F294" s="222">
        <v>15</v>
      </c>
      <c r="G294" s="48">
        <f t="shared" si="211"/>
        <v>1</v>
      </c>
      <c r="H294" s="23">
        <v>0.06</v>
      </c>
      <c r="I294" s="48">
        <f t="shared" si="206"/>
        <v>1</v>
      </c>
      <c r="J294" s="23">
        <v>2.77</v>
      </c>
      <c r="K294" s="48">
        <f t="shared" si="207"/>
        <v>1</v>
      </c>
      <c r="L294" s="26">
        <v>5.72</v>
      </c>
      <c r="M294" s="48">
        <f t="shared" si="212"/>
        <v>1</v>
      </c>
      <c r="N294" s="26">
        <v>5.3</v>
      </c>
      <c r="O294" s="48">
        <f t="shared" si="213"/>
        <v>1</v>
      </c>
      <c r="P294" s="225">
        <f t="shared" si="214"/>
        <v>1</v>
      </c>
      <c r="Q294" s="225">
        <f t="shared" si="215"/>
        <v>1</v>
      </c>
      <c r="T294" s="25" t="str">
        <f t="shared" si="228"/>
        <v>STAG</v>
      </c>
      <c r="U294" s="25">
        <f t="shared" si="216"/>
        <v>0.8</v>
      </c>
      <c r="V294" s="25">
        <f t="shared" si="217"/>
        <v>1.24</v>
      </c>
      <c r="W294" s="25">
        <f t="shared" si="218"/>
        <v>12.5</v>
      </c>
      <c r="X294" s="25">
        <f t="shared" si="219"/>
        <v>16.399999999999999</v>
      </c>
      <c r="Y294" s="25">
        <f t="shared" si="220"/>
        <v>0</v>
      </c>
      <c r="Z294" s="25">
        <f t="shared" si="221"/>
        <v>0.12</v>
      </c>
      <c r="AA294" s="25">
        <f t="shared" si="222"/>
        <v>2.7</v>
      </c>
      <c r="AB294" s="25">
        <f t="shared" si="223"/>
        <v>2.85</v>
      </c>
      <c r="AC294" s="25">
        <f t="shared" si="224"/>
        <v>5.45</v>
      </c>
      <c r="AD294" s="25">
        <f t="shared" si="225"/>
        <v>5.94</v>
      </c>
      <c r="AE294" s="25">
        <f t="shared" si="226"/>
        <v>5</v>
      </c>
      <c r="AF294" s="25">
        <f t="shared" si="227"/>
        <v>7</v>
      </c>
    </row>
    <row r="295" spans="1:32" ht="15.75" customHeight="1" x14ac:dyDescent="0.25">
      <c r="A295" s="33">
        <v>45755</v>
      </c>
      <c r="B295" s="271" t="s">
        <v>437</v>
      </c>
      <c r="C295" s="291" t="s">
        <v>30</v>
      </c>
      <c r="D295" s="26">
        <v>0.89</v>
      </c>
      <c r="E295" s="48">
        <f t="shared" ref="E295" si="229">IF(+(IF(D295&lt;U295,0,IF(D295&gt;V295,0,1)))=1,1,0)</f>
        <v>1</v>
      </c>
      <c r="F295" s="222">
        <v>14.5</v>
      </c>
      <c r="G295" s="48">
        <f t="shared" ref="G295" si="230">IF(+(IF(F295&lt;W295,0,IF(F295&gt;X295,0,1)))=1,1,0)</f>
        <v>1</v>
      </c>
      <c r="H295" s="23">
        <v>0.03</v>
      </c>
      <c r="I295" s="48">
        <f t="shared" ref="I295" si="231">IF(+(IF(H295&lt;Y295,0,IF(H295&gt;Z295,0,1)))=1,1,0)</f>
        <v>1</v>
      </c>
      <c r="J295" s="23">
        <v>2.75</v>
      </c>
      <c r="K295" s="48">
        <f t="shared" ref="K295" si="232">IF(+(IF(J295&lt;AA295,0,IF(J295&gt;AB295,0,1)))=1,1,0)</f>
        <v>1</v>
      </c>
      <c r="L295" s="26">
        <v>5.88</v>
      </c>
      <c r="M295" s="48">
        <f t="shared" ref="M295" si="233">IF(+(IF(L295&lt;AC295,0,IF(L295&gt;AD295,0,1)))=1,1,0)</f>
        <v>1</v>
      </c>
      <c r="N295" s="26">
        <v>5.42</v>
      </c>
      <c r="O295" s="48">
        <f t="shared" ref="O295" si="234">IF(+(IF(N295&lt;AE295,0,IF(N295&gt;AF295,0,1)))=1,1,0)</f>
        <v>1</v>
      </c>
      <c r="P295" s="225">
        <f t="shared" ref="P295" si="235">IF(+(IF(D295&lt;U295,0,IF(D295&gt;V295,0,1)))+(IF(F295&lt;W295,0,IF(F295&gt;X295,0,1)))+(IF(J295&lt;AA295,0,IF(J295&gt;AB295,0,1)))+(IF(L295&lt;AC295,0,IF(L295&gt;AD295,0,1)))+(IF(N295&lt;AE295,0,IF(N295&gt;AF295,0,1)))=5,1,0)</f>
        <v>1</v>
      </c>
      <c r="Q295" s="225">
        <f t="shared" ref="Q295" si="236">IF(+(IF(D295&lt;U295,0,IF(D295&gt;V295,0,1)))+(IF(F295&lt;W295,0,IF(F295&gt;X295,0,1)))+(IF(J295&lt;AA295,0,IF(J295&gt;AB295,0,1)))+(IF(L295&lt;AC295,0,IF(L295&gt;AD295,0,1)))=4,1,0)</f>
        <v>1</v>
      </c>
      <c r="T295" s="25" t="str">
        <f t="shared" ref="T295" si="237">LEFT(C295,12)</f>
        <v>STAG</v>
      </c>
      <c r="U295" s="25">
        <f t="shared" si="216"/>
        <v>0.8</v>
      </c>
      <c r="V295" s="25">
        <f t="shared" si="217"/>
        <v>1.24</v>
      </c>
      <c r="W295" s="25">
        <f t="shared" si="218"/>
        <v>12.5</v>
      </c>
      <c r="X295" s="25">
        <f t="shared" si="219"/>
        <v>16.399999999999999</v>
      </c>
      <c r="Y295" s="25">
        <f t="shared" si="220"/>
        <v>0</v>
      </c>
      <c r="Z295" s="25">
        <f t="shared" si="221"/>
        <v>0.12</v>
      </c>
      <c r="AA295" s="25">
        <f t="shared" si="222"/>
        <v>2.7</v>
      </c>
      <c r="AB295" s="25">
        <f t="shared" si="223"/>
        <v>2.85</v>
      </c>
      <c r="AC295" s="25">
        <f t="shared" si="224"/>
        <v>5.45</v>
      </c>
      <c r="AD295" s="25">
        <f t="shared" si="202"/>
        <v>5.94</v>
      </c>
      <c r="AE295" s="25">
        <f t="shared" si="203"/>
        <v>5</v>
      </c>
      <c r="AF295" s="25">
        <f t="shared" si="204"/>
        <v>7</v>
      </c>
    </row>
    <row r="296" spans="1:32" ht="15.75" customHeight="1" x14ac:dyDescent="0.25">
      <c r="A296" s="33">
        <v>45755</v>
      </c>
      <c r="B296" s="271" t="s">
        <v>434</v>
      </c>
      <c r="C296" s="291" t="s">
        <v>30</v>
      </c>
      <c r="D296" s="26">
        <v>0.87</v>
      </c>
      <c r="E296" s="48">
        <f t="shared" si="205"/>
        <v>1</v>
      </c>
      <c r="F296" s="392"/>
      <c r="G296" s="48"/>
      <c r="H296" s="23">
        <v>0.03</v>
      </c>
      <c r="I296" s="48">
        <f t="shared" si="206"/>
        <v>1</v>
      </c>
      <c r="J296" s="23">
        <v>2.85</v>
      </c>
      <c r="K296" s="48">
        <f t="shared" si="207"/>
        <v>1</v>
      </c>
      <c r="L296" s="26">
        <v>5.89</v>
      </c>
      <c r="M296" s="48">
        <f t="shared" si="212"/>
        <v>1</v>
      </c>
      <c r="N296" s="26">
        <v>6.1</v>
      </c>
      <c r="O296" s="48">
        <f t="shared" si="213"/>
        <v>1</v>
      </c>
      <c r="P296" s="128">
        <v>1</v>
      </c>
      <c r="Q296" s="128">
        <v>1</v>
      </c>
      <c r="T296" s="25" t="str">
        <f t="shared" si="228"/>
        <v>STAG</v>
      </c>
      <c r="U296" s="25">
        <f t="shared" si="216"/>
        <v>0.8</v>
      </c>
      <c r="V296" s="25">
        <f t="shared" si="217"/>
        <v>1.24</v>
      </c>
      <c r="W296" s="25">
        <f t="shared" si="218"/>
        <v>12.5</v>
      </c>
      <c r="X296" s="25">
        <f t="shared" si="219"/>
        <v>16.399999999999999</v>
      </c>
      <c r="Y296" s="25">
        <f t="shared" si="220"/>
        <v>0</v>
      </c>
      <c r="Z296" s="25">
        <f t="shared" si="221"/>
        <v>0.12</v>
      </c>
      <c r="AA296" s="25">
        <f t="shared" si="222"/>
        <v>2.7</v>
      </c>
      <c r="AB296" s="25">
        <f t="shared" si="223"/>
        <v>2.85</v>
      </c>
      <c r="AC296" s="25">
        <f t="shared" si="224"/>
        <v>5.45</v>
      </c>
      <c r="AD296" s="25">
        <f t="shared" si="202"/>
        <v>5.94</v>
      </c>
      <c r="AE296" s="25">
        <f t="shared" si="203"/>
        <v>5</v>
      </c>
      <c r="AF296" s="25">
        <f t="shared" si="204"/>
        <v>7</v>
      </c>
    </row>
    <row r="297" spans="1:32" ht="15.75" customHeight="1" x14ac:dyDescent="0.25">
      <c r="A297" s="33">
        <v>45755</v>
      </c>
      <c r="B297" s="271" t="s">
        <v>435</v>
      </c>
      <c r="C297" s="291" t="s">
        <v>30</v>
      </c>
      <c r="D297" s="26">
        <v>0.93</v>
      </c>
      <c r="E297" s="48">
        <f t="shared" si="205"/>
        <v>1</v>
      </c>
      <c r="F297" s="222">
        <v>14.3</v>
      </c>
      <c r="G297" s="48">
        <f t="shared" si="211"/>
        <v>1</v>
      </c>
      <c r="H297" s="23">
        <v>0.05</v>
      </c>
      <c r="I297" s="48">
        <f t="shared" si="206"/>
        <v>1</v>
      </c>
      <c r="J297" s="23">
        <v>2.8</v>
      </c>
      <c r="K297" s="48">
        <f t="shared" si="207"/>
        <v>1</v>
      </c>
      <c r="L297" s="26">
        <v>5.89</v>
      </c>
      <c r="M297" s="48">
        <f t="shared" si="212"/>
        <v>1</v>
      </c>
      <c r="N297" s="26">
        <v>5.93</v>
      </c>
      <c r="O297" s="48">
        <f t="shared" si="213"/>
        <v>1</v>
      </c>
      <c r="P297" s="225">
        <f t="shared" si="214"/>
        <v>1</v>
      </c>
      <c r="Q297" s="225">
        <f t="shared" si="215"/>
        <v>1</v>
      </c>
      <c r="T297" s="25" t="str">
        <f t="shared" si="228"/>
        <v>STAG</v>
      </c>
      <c r="U297" s="25">
        <f t="shared" si="216"/>
        <v>0.8</v>
      </c>
      <c r="V297" s="25">
        <f t="shared" si="217"/>
        <v>1.24</v>
      </c>
      <c r="W297" s="25">
        <f t="shared" si="218"/>
        <v>12.5</v>
      </c>
      <c r="X297" s="25">
        <f t="shared" si="219"/>
        <v>16.399999999999999</v>
      </c>
      <c r="Y297" s="25">
        <f t="shared" si="220"/>
        <v>0</v>
      </c>
      <c r="Z297" s="25">
        <f t="shared" si="221"/>
        <v>0.12</v>
      </c>
      <c r="AA297" s="25">
        <f t="shared" si="222"/>
        <v>2.7</v>
      </c>
      <c r="AB297" s="25">
        <f t="shared" si="223"/>
        <v>2.85</v>
      </c>
      <c r="AC297" s="25">
        <f t="shared" si="224"/>
        <v>5.45</v>
      </c>
      <c r="AD297" s="25">
        <f t="shared" si="202"/>
        <v>5.94</v>
      </c>
      <c r="AE297" s="25">
        <f t="shared" si="203"/>
        <v>5</v>
      </c>
      <c r="AF297" s="25">
        <f t="shared" si="204"/>
        <v>7</v>
      </c>
    </row>
    <row r="298" spans="1:32" ht="15.75" customHeight="1" x14ac:dyDescent="0.25">
      <c r="A298" s="33">
        <v>45756</v>
      </c>
      <c r="B298" s="271" t="s">
        <v>436</v>
      </c>
      <c r="C298" s="291" t="s">
        <v>30</v>
      </c>
      <c r="D298" s="26">
        <v>0.97</v>
      </c>
      <c r="E298" s="48">
        <f t="shared" ref="E298:E300" si="238">IF(+(IF(D298&lt;U298,0,IF(D298&gt;V298,0,1)))=1,1,0)</f>
        <v>1</v>
      </c>
      <c r="F298" s="222">
        <v>14.75</v>
      </c>
      <c r="G298" s="48">
        <f t="shared" ref="G298:G300" si="239">IF(+(IF(F298&lt;W298,0,IF(F298&gt;X298,0,1)))=1,1,0)</f>
        <v>1</v>
      </c>
      <c r="H298" s="23">
        <v>0.03</v>
      </c>
      <c r="I298" s="48">
        <f t="shared" ref="I298:I300" si="240">IF(+(IF(H298&lt;Y298,0,IF(H298&gt;Z298,0,1)))=1,1,0)</f>
        <v>1</v>
      </c>
      <c r="J298" s="23">
        <v>2.8</v>
      </c>
      <c r="K298" s="48">
        <f t="shared" ref="K298:K300" si="241">IF(+(IF(J298&lt;AA298,0,IF(J298&gt;AB298,0,1)))=1,1,0)</f>
        <v>1</v>
      </c>
      <c r="L298" s="26">
        <v>5.91</v>
      </c>
      <c r="M298" s="48">
        <f t="shared" ref="M298:M300" si="242">IF(+(IF(L298&lt;AC298,0,IF(L298&gt;AD298,0,1)))=1,1,0)</f>
        <v>1</v>
      </c>
      <c r="N298" s="26">
        <v>5.98</v>
      </c>
      <c r="O298" s="48">
        <f t="shared" ref="O298:O300" si="243">IF(+(IF(N298&lt;AE298,0,IF(N298&gt;AF298,0,1)))=1,1,0)</f>
        <v>1</v>
      </c>
      <c r="P298" s="225">
        <f t="shared" ref="P298:P300" si="244">IF(+(IF(D298&lt;U298,0,IF(D298&gt;V298,0,1)))+(IF(F298&lt;W298,0,IF(F298&gt;X298,0,1)))+(IF(J298&lt;AA298,0,IF(J298&gt;AB298,0,1)))+(IF(L298&lt;AC298,0,IF(L298&gt;AD298,0,1)))+(IF(N298&lt;AE298,0,IF(N298&gt;AF298,0,1)))=5,1,0)</f>
        <v>1</v>
      </c>
      <c r="Q298" s="225">
        <f t="shared" ref="Q298:Q300" si="245">IF(+(IF(D298&lt;U298,0,IF(D298&gt;V298,0,1)))+(IF(F298&lt;W298,0,IF(F298&gt;X298,0,1)))+(IF(J298&lt;AA298,0,IF(J298&gt;AB298,0,1)))+(IF(L298&lt;AC298,0,IF(L298&gt;AD298,0,1)))=4,1,0)</f>
        <v>1</v>
      </c>
      <c r="T298" s="25" t="str">
        <f t="shared" ref="T298:T300" si="246">LEFT(C298,12)</f>
        <v>STAG</v>
      </c>
      <c r="U298" s="25">
        <f t="shared" si="216"/>
        <v>0.8</v>
      </c>
      <c r="V298" s="25">
        <f t="shared" si="217"/>
        <v>1.24</v>
      </c>
      <c r="W298" s="25">
        <f t="shared" si="218"/>
        <v>12.5</v>
      </c>
      <c r="X298" s="25">
        <f t="shared" si="219"/>
        <v>16.399999999999999</v>
      </c>
      <c r="Y298" s="25">
        <f t="shared" si="220"/>
        <v>0</v>
      </c>
      <c r="Z298" s="25">
        <f t="shared" si="221"/>
        <v>0.12</v>
      </c>
      <c r="AA298" s="25">
        <f t="shared" si="222"/>
        <v>2.7</v>
      </c>
      <c r="AB298" s="25">
        <f t="shared" si="223"/>
        <v>2.85</v>
      </c>
      <c r="AC298" s="25">
        <f t="shared" si="224"/>
        <v>5.45</v>
      </c>
      <c r="AD298" s="25">
        <f t="shared" si="202"/>
        <v>5.94</v>
      </c>
      <c r="AE298" s="25">
        <f t="shared" si="203"/>
        <v>5</v>
      </c>
      <c r="AF298" s="25">
        <f t="shared" si="204"/>
        <v>7</v>
      </c>
    </row>
    <row r="299" spans="1:32" ht="15.75" customHeight="1" x14ac:dyDescent="0.25">
      <c r="A299" s="33">
        <v>45756</v>
      </c>
      <c r="B299" s="271" t="s">
        <v>435</v>
      </c>
      <c r="C299" s="291" t="s">
        <v>30</v>
      </c>
      <c r="D299" s="26">
        <v>1.03</v>
      </c>
      <c r="E299" s="48">
        <f t="shared" ref="E299" si="247">IF(+(IF(D299&lt;U299,0,IF(D299&gt;V299,0,1)))=1,1,0)</f>
        <v>1</v>
      </c>
      <c r="F299" s="222">
        <v>15.35</v>
      </c>
      <c r="G299" s="48">
        <f t="shared" ref="G299" si="248">IF(+(IF(F299&lt;W299,0,IF(F299&gt;X299,0,1)))=1,1,0)</f>
        <v>1</v>
      </c>
      <c r="H299" s="23">
        <v>0.02</v>
      </c>
      <c r="I299" s="48">
        <f t="shared" ref="I299" si="249">IF(+(IF(H299&lt;Y299,0,IF(H299&gt;Z299,0,1)))=1,1,0)</f>
        <v>1</v>
      </c>
      <c r="J299" s="23">
        <v>2.8</v>
      </c>
      <c r="K299" s="48">
        <f t="shared" ref="K299" si="250">IF(+(IF(J299&lt;AA299,0,IF(J299&gt;AB299,0,1)))=1,1,0)</f>
        <v>1</v>
      </c>
      <c r="L299" s="26">
        <v>5.86</v>
      </c>
      <c r="M299" s="48">
        <f t="shared" ref="M299" si="251">IF(+(IF(L299&lt;AC299,0,IF(L299&gt;AD299,0,1)))=1,1,0)</f>
        <v>1</v>
      </c>
      <c r="N299" s="26">
        <v>6.23</v>
      </c>
      <c r="O299" s="48">
        <f t="shared" ref="O299" si="252">IF(+(IF(N299&lt;AE299,0,IF(N299&gt;AF299,0,1)))=1,1,0)</f>
        <v>1</v>
      </c>
      <c r="P299" s="225">
        <f t="shared" ref="P299" si="253">IF(+(IF(D299&lt;U299,0,IF(D299&gt;V299,0,1)))+(IF(F299&lt;W299,0,IF(F299&gt;X299,0,1)))+(IF(J299&lt;AA299,0,IF(J299&gt;AB299,0,1)))+(IF(L299&lt;AC299,0,IF(L299&gt;AD299,0,1)))+(IF(N299&lt;AE299,0,IF(N299&gt;AF299,0,1)))=5,1,0)</f>
        <v>1</v>
      </c>
      <c r="Q299" s="225">
        <f t="shared" ref="Q299" si="254">IF(+(IF(D299&lt;U299,0,IF(D299&gt;V299,0,1)))+(IF(F299&lt;W299,0,IF(F299&gt;X299,0,1)))+(IF(J299&lt;AA299,0,IF(J299&gt;AB299,0,1)))+(IF(L299&lt;AC299,0,IF(L299&gt;AD299,0,1)))=4,1,0)</f>
        <v>1</v>
      </c>
      <c r="T299" s="25" t="str">
        <f t="shared" ref="T299" si="255">LEFT(C299,12)</f>
        <v>STAG</v>
      </c>
      <c r="U299" s="25">
        <f t="shared" si="216"/>
        <v>0.8</v>
      </c>
      <c r="V299" s="25">
        <f t="shared" si="217"/>
        <v>1.24</v>
      </c>
      <c r="W299" s="25">
        <f t="shared" si="218"/>
        <v>12.5</v>
      </c>
      <c r="X299" s="25">
        <f t="shared" si="219"/>
        <v>16.399999999999999</v>
      </c>
      <c r="Y299" s="25">
        <f t="shared" si="220"/>
        <v>0</v>
      </c>
      <c r="Z299" s="25">
        <f t="shared" si="221"/>
        <v>0.12</v>
      </c>
      <c r="AA299" s="25">
        <f t="shared" si="222"/>
        <v>2.7</v>
      </c>
      <c r="AB299" s="25">
        <f t="shared" si="223"/>
        <v>2.85</v>
      </c>
      <c r="AC299" s="25">
        <f t="shared" si="224"/>
        <v>5.45</v>
      </c>
      <c r="AD299" s="25">
        <f t="shared" si="202"/>
        <v>5.94</v>
      </c>
      <c r="AE299" s="25">
        <f t="shared" si="203"/>
        <v>5</v>
      </c>
      <c r="AF299" s="25">
        <f t="shared" si="204"/>
        <v>7</v>
      </c>
    </row>
    <row r="300" spans="1:32" ht="15.75" customHeight="1" x14ac:dyDescent="0.25">
      <c r="A300" s="33">
        <v>45756</v>
      </c>
      <c r="B300" s="271" t="s">
        <v>437</v>
      </c>
      <c r="C300" s="291" t="s">
        <v>30</v>
      </c>
      <c r="D300" s="26">
        <v>1.03</v>
      </c>
      <c r="E300" s="48">
        <f t="shared" si="238"/>
        <v>1</v>
      </c>
      <c r="F300" s="222">
        <v>15.7</v>
      </c>
      <c r="G300" s="48">
        <f t="shared" si="239"/>
        <v>1</v>
      </c>
      <c r="H300" s="23">
        <v>0.02</v>
      </c>
      <c r="I300" s="48">
        <f t="shared" si="240"/>
        <v>1</v>
      </c>
      <c r="J300" s="23">
        <v>2.79</v>
      </c>
      <c r="K300" s="48">
        <f t="shared" si="241"/>
        <v>1</v>
      </c>
      <c r="L300" s="26">
        <v>5.91</v>
      </c>
      <c r="M300" s="48">
        <f t="shared" si="242"/>
        <v>1</v>
      </c>
      <c r="N300" s="26">
        <v>6.28</v>
      </c>
      <c r="O300" s="48">
        <f t="shared" si="243"/>
        <v>1</v>
      </c>
      <c r="P300" s="225">
        <f t="shared" si="244"/>
        <v>1</v>
      </c>
      <c r="Q300" s="225">
        <f t="shared" si="245"/>
        <v>1</v>
      </c>
      <c r="T300" s="25" t="str">
        <f t="shared" si="246"/>
        <v>STAG</v>
      </c>
      <c r="U300" s="25">
        <f t="shared" si="216"/>
        <v>0.8</v>
      </c>
      <c r="V300" s="25">
        <f t="shared" si="217"/>
        <v>1.24</v>
      </c>
      <c r="W300" s="25">
        <f t="shared" si="218"/>
        <v>12.5</v>
      </c>
      <c r="X300" s="25">
        <f t="shared" si="219"/>
        <v>16.399999999999999</v>
      </c>
      <c r="Y300" s="25">
        <f t="shared" si="220"/>
        <v>0</v>
      </c>
      <c r="Z300" s="25">
        <f t="shared" si="221"/>
        <v>0.12</v>
      </c>
      <c r="AA300" s="25">
        <f t="shared" si="222"/>
        <v>2.7</v>
      </c>
      <c r="AB300" s="25">
        <f t="shared" si="223"/>
        <v>2.85</v>
      </c>
      <c r="AC300" s="25">
        <f t="shared" si="224"/>
        <v>5.45</v>
      </c>
      <c r="AD300" s="25">
        <f t="shared" si="202"/>
        <v>5.94</v>
      </c>
      <c r="AE300" s="25">
        <f t="shared" si="203"/>
        <v>5</v>
      </c>
      <c r="AF300" s="25">
        <f t="shared" si="204"/>
        <v>7</v>
      </c>
    </row>
    <row r="301" spans="1:32" ht="15.75" customHeight="1" x14ac:dyDescent="0.25">
      <c r="A301" s="33">
        <v>45756</v>
      </c>
      <c r="B301" s="271" t="s">
        <v>434</v>
      </c>
      <c r="C301" s="291" t="s">
        <v>30</v>
      </c>
      <c r="D301" s="26">
        <v>0.97</v>
      </c>
      <c r="E301" s="48">
        <f t="shared" si="205"/>
        <v>1</v>
      </c>
      <c r="F301" s="222">
        <v>15.3</v>
      </c>
      <c r="G301" s="48">
        <f t="shared" si="211"/>
        <v>1</v>
      </c>
      <c r="H301" s="23">
        <v>0.09</v>
      </c>
      <c r="I301" s="48">
        <f t="shared" si="206"/>
        <v>1</v>
      </c>
      <c r="J301" s="23">
        <v>2.79</v>
      </c>
      <c r="K301" s="48">
        <f t="shared" si="207"/>
        <v>1</v>
      </c>
      <c r="L301" s="26">
        <v>5.86</v>
      </c>
      <c r="M301" s="48">
        <f t="shared" si="212"/>
        <v>1</v>
      </c>
      <c r="N301" s="26">
        <v>5.8</v>
      </c>
      <c r="O301" s="48">
        <f t="shared" si="213"/>
        <v>1</v>
      </c>
      <c r="P301" s="225">
        <f t="shared" si="214"/>
        <v>1</v>
      </c>
      <c r="Q301" s="225">
        <f t="shared" si="215"/>
        <v>1</v>
      </c>
      <c r="T301" s="25" t="str">
        <f t="shared" si="228"/>
        <v>STAG</v>
      </c>
      <c r="U301" s="25">
        <f t="shared" si="216"/>
        <v>0.8</v>
      </c>
      <c r="V301" s="25">
        <f t="shared" si="217"/>
        <v>1.24</v>
      </c>
      <c r="W301" s="25">
        <f t="shared" si="218"/>
        <v>12.5</v>
      </c>
      <c r="X301" s="25">
        <f t="shared" si="219"/>
        <v>16.399999999999999</v>
      </c>
      <c r="Y301" s="25">
        <f t="shared" si="220"/>
        <v>0</v>
      </c>
      <c r="Z301" s="25">
        <f t="shared" si="221"/>
        <v>0.12</v>
      </c>
      <c r="AA301" s="25">
        <f t="shared" si="222"/>
        <v>2.7</v>
      </c>
      <c r="AB301" s="25">
        <f t="shared" si="223"/>
        <v>2.85</v>
      </c>
      <c r="AC301" s="25">
        <f t="shared" si="224"/>
        <v>5.45</v>
      </c>
      <c r="AD301" s="25">
        <f t="shared" si="202"/>
        <v>5.94</v>
      </c>
      <c r="AE301" s="25">
        <f t="shared" si="203"/>
        <v>5</v>
      </c>
      <c r="AF301" s="25">
        <f t="shared" si="204"/>
        <v>7</v>
      </c>
    </row>
    <row r="302" spans="1:32" ht="15.75" customHeight="1" x14ac:dyDescent="0.25">
      <c r="A302" s="33">
        <v>45756</v>
      </c>
      <c r="B302" s="271" t="s">
        <v>435</v>
      </c>
      <c r="C302" s="291" t="s">
        <v>31</v>
      </c>
      <c r="D302" s="26">
        <v>1.83</v>
      </c>
      <c r="E302" s="48">
        <f t="shared" si="205"/>
        <v>1</v>
      </c>
      <c r="F302" s="222">
        <v>14.75</v>
      </c>
      <c r="G302" s="48">
        <f t="shared" si="211"/>
        <v>1</v>
      </c>
      <c r="H302" s="23">
        <v>0.03</v>
      </c>
      <c r="I302" s="48">
        <f t="shared" si="206"/>
        <v>1</v>
      </c>
      <c r="J302" s="23">
        <v>2.75</v>
      </c>
      <c r="K302" s="48">
        <f t="shared" si="207"/>
        <v>1</v>
      </c>
      <c r="L302" s="26">
        <v>5.42</v>
      </c>
      <c r="M302" s="48">
        <f t="shared" si="212"/>
        <v>1</v>
      </c>
      <c r="N302" s="26">
        <v>6.2</v>
      </c>
      <c r="O302" s="48">
        <f t="shared" si="213"/>
        <v>1</v>
      </c>
      <c r="P302" s="225">
        <f t="shared" si="214"/>
        <v>1</v>
      </c>
      <c r="Q302" s="225">
        <f t="shared" si="215"/>
        <v>1</v>
      </c>
      <c r="T302" s="25" t="str">
        <f t="shared" si="228"/>
        <v>CARIB</v>
      </c>
      <c r="U302" s="25">
        <f t="shared" si="216"/>
        <v>1.65</v>
      </c>
      <c r="V302" s="25">
        <f t="shared" si="217"/>
        <v>2.14</v>
      </c>
      <c r="W302" s="25">
        <f t="shared" si="218"/>
        <v>12.5</v>
      </c>
      <c r="X302" s="25">
        <f t="shared" si="219"/>
        <v>16.399999999999999</v>
      </c>
      <c r="Y302" s="25">
        <f t="shared" si="220"/>
        <v>0</v>
      </c>
      <c r="Z302" s="25">
        <f t="shared" si="221"/>
        <v>0.12</v>
      </c>
      <c r="AA302" s="25">
        <f t="shared" si="222"/>
        <v>2.7</v>
      </c>
      <c r="AB302" s="25">
        <f t="shared" si="223"/>
        <v>2.85</v>
      </c>
      <c r="AC302" s="25">
        <f t="shared" si="224"/>
        <v>5</v>
      </c>
      <c r="AD302" s="25">
        <f t="shared" si="202"/>
        <v>5.44</v>
      </c>
      <c r="AE302" s="25">
        <f t="shared" si="203"/>
        <v>5</v>
      </c>
      <c r="AF302" s="25">
        <f t="shared" si="204"/>
        <v>7</v>
      </c>
    </row>
    <row r="303" spans="1:32" ht="15.75" customHeight="1" x14ac:dyDescent="0.25">
      <c r="A303" s="33">
        <v>45756</v>
      </c>
      <c r="B303" s="271" t="s">
        <v>436</v>
      </c>
      <c r="C303" s="291" t="s">
        <v>31</v>
      </c>
      <c r="D303" s="26">
        <v>1.85</v>
      </c>
      <c r="E303" s="48">
        <f t="shared" ref="E303" si="256">IF(+(IF(D303&lt;U303,0,IF(D303&gt;V303,0,1)))=1,1,0)</f>
        <v>1</v>
      </c>
      <c r="F303" s="222">
        <v>14.85</v>
      </c>
      <c r="G303" s="48">
        <f t="shared" ref="G303" si="257">IF(+(IF(F303&lt;W303,0,IF(F303&gt;X303,0,1)))=1,1,0)</f>
        <v>1</v>
      </c>
      <c r="H303" s="23">
        <v>0.02</v>
      </c>
      <c r="I303" s="48">
        <f t="shared" ref="I303" si="258">IF(+(IF(H303&lt;Y303,0,IF(H303&gt;Z303,0,1)))=1,1,0)</f>
        <v>1</v>
      </c>
      <c r="J303" s="23">
        <v>2.75</v>
      </c>
      <c r="K303" s="48">
        <f t="shared" ref="K303" si="259">IF(+(IF(J303&lt;AA303,0,IF(J303&gt;AB303,0,1)))=1,1,0)</f>
        <v>1</v>
      </c>
      <c r="L303" s="26">
        <v>5.19</v>
      </c>
      <c r="M303" s="48">
        <f t="shared" ref="M303" si="260">IF(+(IF(L303&lt;AC303,0,IF(L303&gt;AD303,0,1)))=1,1,0)</f>
        <v>1</v>
      </c>
      <c r="N303" s="26">
        <v>6.2</v>
      </c>
      <c r="O303" s="48">
        <f t="shared" ref="O303" si="261">IF(+(IF(N303&lt;AE303,0,IF(N303&gt;AF303,0,1)))=1,1,0)</f>
        <v>1</v>
      </c>
      <c r="P303" s="225">
        <f t="shared" ref="P303" si="262">IF(+(IF(D303&lt;U303,0,IF(D303&gt;V303,0,1)))+(IF(F303&lt;W303,0,IF(F303&gt;X303,0,1)))+(IF(J303&lt;AA303,0,IF(J303&gt;AB303,0,1)))+(IF(L303&lt;AC303,0,IF(L303&gt;AD303,0,1)))+(IF(N303&lt;AE303,0,IF(N303&gt;AF303,0,1)))=5,1,0)</f>
        <v>1</v>
      </c>
      <c r="Q303" s="225">
        <f t="shared" ref="Q303" si="263">IF(+(IF(D303&lt;U303,0,IF(D303&gt;V303,0,1)))+(IF(F303&lt;W303,0,IF(F303&gt;X303,0,1)))+(IF(J303&lt;AA303,0,IF(J303&gt;AB303,0,1)))+(IF(L303&lt;AC303,0,IF(L303&gt;AD303,0,1)))=4,1,0)</f>
        <v>1</v>
      </c>
      <c r="T303" s="25" t="str">
        <f t="shared" ref="T303" si="264">LEFT(C303,12)</f>
        <v>CARIB</v>
      </c>
      <c r="U303" s="25">
        <f t="shared" si="193"/>
        <v>1.65</v>
      </c>
      <c r="V303" s="25">
        <f t="shared" si="194"/>
        <v>2.14</v>
      </c>
      <c r="W303" s="25">
        <f t="shared" si="195"/>
        <v>12.5</v>
      </c>
      <c r="X303" s="25">
        <f t="shared" si="196"/>
        <v>16.399999999999999</v>
      </c>
      <c r="Y303" s="25">
        <f t="shared" si="197"/>
        <v>0</v>
      </c>
      <c r="Z303" s="25">
        <f t="shared" si="198"/>
        <v>0.12</v>
      </c>
      <c r="AA303" s="25">
        <f t="shared" si="199"/>
        <v>2.7</v>
      </c>
      <c r="AB303" s="25">
        <f t="shared" si="200"/>
        <v>2.85</v>
      </c>
      <c r="AC303" s="25">
        <f t="shared" si="201"/>
        <v>5</v>
      </c>
      <c r="AD303" s="25">
        <f t="shared" si="202"/>
        <v>5.44</v>
      </c>
      <c r="AE303" s="25">
        <f t="shared" si="203"/>
        <v>5</v>
      </c>
      <c r="AF303" s="25">
        <f t="shared" si="204"/>
        <v>7</v>
      </c>
    </row>
    <row r="304" spans="1:32" ht="15.75" customHeight="1" x14ac:dyDescent="0.25">
      <c r="A304" s="33">
        <v>45757</v>
      </c>
      <c r="B304" s="271" t="s">
        <v>434</v>
      </c>
      <c r="C304" s="291" t="s">
        <v>31</v>
      </c>
      <c r="D304" s="26">
        <v>1.87</v>
      </c>
      <c r="E304" s="48">
        <f t="shared" si="205"/>
        <v>1</v>
      </c>
      <c r="F304" s="222">
        <v>15.65</v>
      </c>
      <c r="G304" s="48">
        <f t="shared" si="211"/>
        <v>1</v>
      </c>
      <c r="H304" s="23">
        <v>0.03</v>
      </c>
      <c r="I304" s="48">
        <f t="shared" si="206"/>
        <v>1</v>
      </c>
      <c r="J304" s="23">
        <v>2.85</v>
      </c>
      <c r="K304" s="48">
        <f t="shared" si="207"/>
        <v>1</v>
      </c>
      <c r="L304" s="26">
        <v>5.35</v>
      </c>
      <c r="M304" s="48">
        <f t="shared" si="212"/>
        <v>1</v>
      </c>
      <c r="N304" s="26">
        <v>6.08</v>
      </c>
      <c r="O304" s="48">
        <f t="shared" si="213"/>
        <v>1</v>
      </c>
      <c r="P304" s="225">
        <f t="shared" si="214"/>
        <v>1</v>
      </c>
      <c r="Q304" s="225">
        <f t="shared" si="215"/>
        <v>1</v>
      </c>
      <c r="T304" s="25" t="str">
        <f t="shared" si="228"/>
        <v>CARIB</v>
      </c>
      <c r="U304" s="25">
        <f t="shared" si="193"/>
        <v>1.65</v>
      </c>
      <c r="V304" s="25">
        <f t="shared" si="194"/>
        <v>2.14</v>
      </c>
      <c r="W304" s="25">
        <f t="shared" si="195"/>
        <v>12.5</v>
      </c>
      <c r="X304" s="25">
        <f t="shared" si="196"/>
        <v>16.399999999999999</v>
      </c>
      <c r="Y304" s="25">
        <f t="shared" si="197"/>
        <v>0</v>
      </c>
      <c r="Z304" s="25">
        <f t="shared" si="198"/>
        <v>0.12</v>
      </c>
      <c r="AA304" s="25">
        <f t="shared" si="199"/>
        <v>2.7</v>
      </c>
      <c r="AB304" s="25">
        <f t="shared" si="200"/>
        <v>2.85</v>
      </c>
      <c r="AC304" s="25">
        <f t="shared" si="201"/>
        <v>5</v>
      </c>
      <c r="AD304" s="25">
        <f t="shared" si="202"/>
        <v>5.44</v>
      </c>
      <c r="AE304" s="25">
        <f t="shared" si="203"/>
        <v>5</v>
      </c>
      <c r="AF304" s="25">
        <f t="shared" si="204"/>
        <v>7</v>
      </c>
    </row>
    <row r="305" spans="1:32" ht="15.75" customHeight="1" x14ac:dyDescent="0.25">
      <c r="A305" s="33">
        <v>45757</v>
      </c>
      <c r="B305" s="271" t="s">
        <v>435</v>
      </c>
      <c r="C305" s="291" t="s">
        <v>31</v>
      </c>
      <c r="D305" s="26">
        <v>1.7</v>
      </c>
      <c r="E305" s="48">
        <f t="shared" si="205"/>
        <v>1</v>
      </c>
      <c r="F305" s="222">
        <v>15.4</v>
      </c>
      <c r="G305" s="48">
        <f t="shared" si="211"/>
        <v>1</v>
      </c>
      <c r="H305" s="23">
        <v>0.02</v>
      </c>
      <c r="I305" s="48">
        <f t="shared" si="206"/>
        <v>1</v>
      </c>
      <c r="J305" s="23">
        <v>2.8</v>
      </c>
      <c r="K305" s="48">
        <f t="shared" si="207"/>
        <v>1</v>
      </c>
      <c r="L305" s="26">
        <v>5.4</v>
      </c>
      <c r="M305" s="48">
        <f t="shared" si="212"/>
        <v>1</v>
      </c>
      <c r="N305" s="26">
        <v>6.33</v>
      </c>
      <c r="O305" s="48">
        <f t="shared" si="213"/>
        <v>1</v>
      </c>
      <c r="P305" s="225">
        <f t="shared" si="214"/>
        <v>1</v>
      </c>
      <c r="Q305" s="225">
        <f t="shared" si="215"/>
        <v>1</v>
      </c>
      <c r="T305" s="25" t="str">
        <f t="shared" si="228"/>
        <v>CARIB</v>
      </c>
      <c r="U305" s="25">
        <f t="shared" si="193"/>
        <v>1.65</v>
      </c>
      <c r="V305" s="25">
        <f t="shared" si="194"/>
        <v>2.14</v>
      </c>
      <c r="W305" s="25">
        <f t="shared" si="195"/>
        <v>12.5</v>
      </c>
      <c r="X305" s="25">
        <f t="shared" si="196"/>
        <v>16.399999999999999</v>
      </c>
      <c r="Y305" s="25">
        <f t="shared" si="197"/>
        <v>0</v>
      </c>
      <c r="Z305" s="25">
        <f t="shared" si="198"/>
        <v>0.12</v>
      </c>
      <c r="AA305" s="25">
        <f t="shared" si="199"/>
        <v>2.7</v>
      </c>
      <c r="AB305" s="25">
        <f t="shared" si="200"/>
        <v>2.85</v>
      </c>
      <c r="AC305" s="25">
        <f t="shared" si="201"/>
        <v>5</v>
      </c>
      <c r="AD305" s="25">
        <f t="shared" si="202"/>
        <v>5.44</v>
      </c>
      <c r="AE305" s="25">
        <f t="shared" si="203"/>
        <v>5</v>
      </c>
      <c r="AF305" s="25">
        <f t="shared" si="204"/>
        <v>7</v>
      </c>
    </row>
    <row r="306" spans="1:32" ht="15.75" customHeight="1" x14ac:dyDescent="0.25">
      <c r="A306" s="33">
        <v>45757</v>
      </c>
      <c r="B306" s="271" t="s">
        <v>436</v>
      </c>
      <c r="C306" s="291" t="s">
        <v>31</v>
      </c>
      <c r="D306" s="26">
        <v>1.7</v>
      </c>
      <c r="E306" s="48">
        <f t="shared" si="205"/>
        <v>1</v>
      </c>
      <c r="F306" s="222">
        <v>15.3</v>
      </c>
      <c r="G306" s="48">
        <f t="shared" si="211"/>
        <v>1</v>
      </c>
      <c r="H306" s="23">
        <v>0.05</v>
      </c>
      <c r="I306" s="48">
        <f t="shared" si="206"/>
        <v>1</v>
      </c>
      <c r="J306" s="23">
        <v>2.75</v>
      </c>
      <c r="K306" s="48">
        <f t="shared" si="207"/>
        <v>1</v>
      </c>
      <c r="L306" s="26">
        <v>5.4</v>
      </c>
      <c r="M306" s="48">
        <f t="shared" si="212"/>
        <v>1</v>
      </c>
      <c r="N306" s="26">
        <v>6.4</v>
      </c>
      <c r="O306" s="48">
        <f t="shared" si="213"/>
        <v>1</v>
      </c>
      <c r="P306" s="225">
        <f t="shared" si="214"/>
        <v>1</v>
      </c>
      <c r="Q306" s="225">
        <f t="shared" si="215"/>
        <v>1</v>
      </c>
      <c r="T306" s="25" t="str">
        <f t="shared" si="228"/>
        <v>CARIB</v>
      </c>
      <c r="U306" s="25">
        <f t="shared" si="193"/>
        <v>1.65</v>
      </c>
      <c r="V306" s="25">
        <f t="shared" si="194"/>
        <v>2.14</v>
      </c>
      <c r="W306" s="25">
        <f t="shared" si="195"/>
        <v>12.5</v>
      </c>
      <c r="X306" s="25">
        <f t="shared" si="196"/>
        <v>16.399999999999999</v>
      </c>
      <c r="Y306" s="25">
        <f t="shared" si="197"/>
        <v>0</v>
      </c>
      <c r="Z306" s="25">
        <f t="shared" si="198"/>
        <v>0.12</v>
      </c>
      <c r="AA306" s="25">
        <f t="shared" si="199"/>
        <v>2.7</v>
      </c>
      <c r="AB306" s="25">
        <f t="shared" si="200"/>
        <v>2.85</v>
      </c>
      <c r="AC306" s="25">
        <f t="shared" si="201"/>
        <v>5</v>
      </c>
      <c r="AD306" s="25">
        <f t="shared" si="202"/>
        <v>5.44</v>
      </c>
      <c r="AE306" s="25">
        <f t="shared" si="203"/>
        <v>5</v>
      </c>
      <c r="AF306" s="25">
        <f t="shared" si="204"/>
        <v>7</v>
      </c>
    </row>
    <row r="307" spans="1:32" ht="15.75" customHeight="1" x14ac:dyDescent="0.25">
      <c r="A307" s="33">
        <v>45757</v>
      </c>
      <c r="B307" s="271" t="s">
        <v>434</v>
      </c>
      <c r="C307" s="291" t="s">
        <v>31</v>
      </c>
      <c r="D307" s="26">
        <v>1.9</v>
      </c>
      <c r="E307" s="48">
        <f t="shared" si="205"/>
        <v>1</v>
      </c>
      <c r="F307" s="222">
        <v>13.9</v>
      </c>
      <c r="G307" s="48">
        <f t="shared" si="211"/>
        <v>1</v>
      </c>
      <c r="H307" s="23">
        <v>0.02</v>
      </c>
      <c r="I307" s="48">
        <f t="shared" si="206"/>
        <v>1</v>
      </c>
      <c r="J307" s="23">
        <v>2.74</v>
      </c>
      <c r="K307" s="48">
        <f t="shared" si="207"/>
        <v>1</v>
      </c>
      <c r="L307" s="26">
        <v>5.32</v>
      </c>
      <c r="M307" s="48">
        <f t="shared" si="212"/>
        <v>1</v>
      </c>
      <c r="N307" s="26">
        <v>6.8</v>
      </c>
      <c r="O307" s="48">
        <f t="shared" si="213"/>
        <v>1</v>
      </c>
      <c r="P307" s="225">
        <f t="shared" si="214"/>
        <v>1</v>
      </c>
      <c r="Q307" s="225">
        <f t="shared" si="215"/>
        <v>1</v>
      </c>
      <c r="T307" s="25" t="str">
        <f t="shared" si="228"/>
        <v>CARIB</v>
      </c>
      <c r="U307" s="25">
        <f t="shared" si="193"/>
        <v>1.65</v>
      </c>
      <c r="V307" s="25">
        <f t="shared" si="194"/>
        <v>2.14</v>
      </c>
      <c r="W307" s="25">
        <f t="shared" si="195"/>
        <v>12.5</v>
      </c>
      <c r="X307" s="25">
        <f t="shared" si="196"/>
        <v>16.399999999999999</v>
      </c>
      <c r="Y307" s="25">
        <f t="shared" si="197"/>
        <v>0</v>
      </c>
      <c r="Z307" s="25">
        <f t="shared" si="198"/>
        <v>0.12</v>
      </c>
      <c r="AA307" s="25">
        <f t="shared" si="199"/>
        <v>2.7</v>
      </c>
      <c r="AB307" s="25">
        <f t="shared" si="200"/>
        <v>2.85</v>
      </c>
      <c r="AC307" s="25">
        <f t="shared" si="201"/>
        <v>5</v>
      </c>
      <c r="AD307" s="25">
        <f t="shared" si="202"/>
        <v>5.44</v>
      </c>
      <c r="AE307" s="25">
        <f t="shared" si="203"/>
        <v>5</v>
      </c>
      <c r="AF307" s="25">
        <f t="shared" si="204"/>
        <v>7</v>
      </c>
    </row>
    <row r="308" spans="1:32" ht="15.75" customHeight="1" x14ac:dyDescent="0.25">
      <c r="A308" s="33">
        <v>45757</v>
      </c>
      <c r="B308" s="271" t="s">
        <v>437</v>
      </c>
      <c r="C308" s="291" t="s">
        <v>135</v>
      </c>
      <c r="D308" s="26">
        <v>5.41</v>
      </c>
      <c r="E308" s="48">
        <f t="shared" si="205"/>
        <v>1</v>
      </c>
      <c r="F308" s="222"/>
      <c r="G308" s="48"/>
      <c r="H308" s="23"/>
      <c r="I308" s="48"/>
      <c r="J308" s="23">
        <v>2.86</v>
      </c>
      <c r="K308" s="48">
        <f t="shared" si="207"/>
        <v>1</v>
      </c>
      <c r="L308" s="26">
        <v>4.74</v>
      </c>
      <c r="M308" s="48">
        <f t="shared" si="212"/>
        <v>1</v>
      </c>
      <c r="N308" s="26">
        <v>3.2</v>
      </c>
      <c r="O308" s="48">
        <f t="shared" si="213"/>
        <v>1</v>
      </c>
      <c r="P308" s="225">
        <f t="shared" si="214"/>
        <v>1</v>
      </c>
      <c r="Q308" s="225">
        <f t="shared" si="215"/>
        <v>1</v>
      </c>
      <c r="T308" s="25" t="str">
        <f t="shared" si="228"/>
        <v>CARIBE ROSE</v>
      </c>
      <c r="U308" s="25">
        <f t="shared" si="193"/>
        <v>5</v>
      </c>
      <c r="V308" s="25">
        <f t="shared" si="194"/>
        <v>5.44</v>
      </c>
      <c r="W308" s="25">
        <f t="shared" si="195"/>
        <v>0</v>
      </c>
      <c r="X308" s="25">
        <f t="shared" si="196"/>
        <v>0</v>
      </c>
      <c r="Y308" s="25">
        <f t="shared" si="197"/>
        <v>0</v>
      </c>
      <c r="Z308" s="25">
        <f t="shared" si="198"/>
        <v>0.4</v>
      </c>
      <c r="AA308" s="25">
        <f t="shared" si="199"/>
        <v>2.75</v>
      </c>
      <c r="AB308" s="25">
        <f t="shared" si="200"/>
        <v>3.4</v>
      </c>
      <c r="AC308" s="25">
        <f t="shared" si="201"/>
        <v>4.3499999999999996</v>
      </c>
      <c r="AD308" s="25">
        <f t="shared" si="202"/>
        <v>5.4</v>
      </c>
      <c r="AE308" s="25">
        <f t="shared" si="203"/>
        <v>3</v>
      </c>
      <c r="AF308" s="25">
        <f t="shared" si="204"/>
        <v>3.6</v>
      </c>
    </row>
    <row r="309" spans="1:32" ht="15.75" customHeight="1" x14ac:dyDescent="0.25">
      <c r="A309" s="33">
        <v>45760</v>
      </c>
      <c r="B309" s="271" t="s">
        <v>435</v>
      </c>
      <c r="C309" s="291" t="s">
        <v>135</v>
      </c>
      <c r="D309" s="26">
        <v>5.41</v>
      </c>
      <c r="E309" s="48">
        <f t="shared" si="205"/>
        <v>1</v>
      </c>
      <c r="F309" s="222"/>
      <c r="G309" s="48"/>
      <c r="H309" s="23"/>
      <c r="I309" s="48"/>
      <c r="J309" s="23">
        <v>2.9</v>
      </c>
      <c r="K309" s="48">
        <f t="shared" si="207"/>
        <v>1</v>
      </c>
      <c r="L309" s="26">
        <v>4.59</v>
      </c>
      <c r="M309" s="48">
        <f t="shared" si="212"/>
        <v>1</v>
      </c>
      <c r="N309" s="26">
        <v>3.12</v>
      </c>
      <c r="O309" s="48">
        <f t="shared" si="213"/>
        <v>1</v>
      </c>
      <c r="P309" s="225">
        <f t="shared" si="214"/>
        <v>1</v>
      </c>
      <c r="Q309" s="225">
        <f t="shared" si="215"/>
        <v>1</v>
      </c>
      <c r="T309" s="25" t="str">
        <f t="shared" si="228"/>
        <v>CARIBE ROSE</v>
      </c>
      <c r="U309" s="25">
        <f t="shared" si="193"/>
        <v>5</v>
      </c>
      <c r="V309" s="25">
        <f t="shared" si="194"/>
        <v>5.44</v>
      </c>
      <c r="W309" s="25">
        <f t="shared" si="195"/>
        <v>0</v>
      </c>
      <c r="X309" s="25">
        <f t="shared" si="196"/>
        <v>0</v>
      </c>
      <c r="Y309" s="25">
        <f t="shared" si="197"/>
        <v>0</v>
      </c>
      <c r="Z309" s="25">
        <f t="shared" si="198"/>
        <v>0.4</v>
      </c>
      <c r="AA309" s="25">
        <f t="shared" si="199"/>
        <v>2.75</v>
      </c>
      <c r="AB309" s="25">
        <f t="shared" si="200"/>
        <v>3.4</v>
      </c>
      <c r="AC309" s="25">
        <f t="shared" si="201"/>
        <v>4.3499999999999996</v>
      </c>
      <c r="AD309" s="25">
        <f t="shared" si="202"/>
        <v>5.4</v>
      </c>
      <c r="AE309" s="25">
        <f t="shared" si="203"/>
        <v>3</v>
      </c>
      <c r="AF309" s="25">
        <f t="shared" si="204"/>
        <v>3.6</v>
      </c>
    </row>
    <row r="310" spans="1:32" ht="15.75" customHeight="1" x14ac:dyDescent="0.25">
      <c r="A310" s="33">
        <v>45760</v>
      </c>
      <c r="B310" s="271" t="s">
        <v>436</v>
      </c>
      <c r="C310" s="291" t="s">
        <v>31</v>
      </c>
      <c r="D310" s="26">
        <v>2.0099999999999998</v>
      </c>
      <c r="E310" s="48">
        <f t="shared" si="205"/>
        <v>1</v>
      </c>
      <c r="F310" s="222">
        <v>13.3</v>
      </c>
      <c r="G310" s="48">
        <f t="shared" si="211"/>
        <v>1</v>
      </c>
      <c r="H310" s="23">
        <v>0.03</v>
      </c>
      <c r="I310" s="48">
        <f t="shared" si="206"/>
        <v>1</v>
      </c>
      <c r="J310" s="23">
        <v>2.85</v>
      </c>
      <c r="K310" s="48">
        <f t="shared" si="207"/>
        <v>1</v>
      </c>
      <c r="L310" s="26">
        <v>5.2</v>
      </c>
      <c r="M310" s="48">
        <f t="shared" si="212"/>
        <v>1</v>
      </c>
      <c r="N310" s="26">
        <v>5.95</v>
      </c>
      <c r="O310" s="48">
        <f t="shared" si="213"/>
        <v>1</v>
      </c>
      <c r="P310" s="225">
        <f t="shared" si="214"/>
        <v>1</v>
      </c>
      <c r="Q310" s="225">
        <f t="shared" si="215"/>
        <v>1</v>
      </c>
      <c r="T310" s="25" t="str">
        <f t="shared" si="228"/>
        <v>CARIB</v>
      </c>
      <c r="U310" s="25">
        <f t="shared" si="193"/>
        <v>1.65</v>
      </c>
      <c r="V310" s="25">
        <f t="shared" si="194"/>
        <v>2.14</v>
      </c>
      <c r="W310" s="25">
        <f t="shared" si="195"/>
        <v>12.5</v>
      </c>
      <c r="X310" s="25">
        <f t="shared" si="196"/>
        <v>16.399999999999999</v>
      </c>
      <c r="Y310" s="25">
        <f t="shared" si="197"/>
        <v>0</v>
      </c>
      <c r="Z310" s="25">
        <f t="shared" si="198"/>
        <v>0.12</v>
      </c>
      <c r="AA310" s="25">
        <f t="shared" si="199"/>
        <v>2.7</v>
      </c>
      <c r="AB310" s="25">
        <f t="shared" si="200"/>
        <v>2.85</v>
      </c>
      <c r="AC310" s="25">
        <f t="shared" si="201"/>
        <v>5</v>
      </c>
      <c r="AD310" s="25">
        <f t="shared" si="202"/>
        <v>5.44</v>
      </c>
      <c r="AE310" s="25">
        <f t="shared" si="203"/>
        <v>5</v>
      </c>
      <c r="AF310" s="25">
        <f t="shared" si="204"/>
        <v>7</v>
      </c>
    </row>
    <row r="311" spans="1:32" ht="15.75" customHeight="1" x14ac:dyDescent="0.25">
      <c r="A311" s="33">
        <v>45760</v>
      </c>
      <c r="B311" s="271" t="s">
        <v>437</v>
      </c>
      <c r="C311" s="291" t="s">
        <v>31</v>
      </c>
      <c r="D311" s="26">
        <v>2.0099999999999998</v>
      </c>
      <c r="E311" s="48">
        <f t="shared" si="205"/>
        <v>1</v>
      </c>
      <c r="F311" s="222">
        <v>14.1</v>
      </c>
      <c r="G311" s="48">
        <f t="shared" si="211"/>
        <v>1</v>
      </c>
      <c r="H311" s="23">
        <v>0.02</v>
      </c>
      <c r="I311" s="48">
        <f t="shared" si="206"/>
        <v>1</v>
      </c>
      <c r="J311" s="23">
        <v>2.85</v>
      </c>
      <c r="K311" s="48">
        <f t="shared" si="207"/>
        <v>1</v>
      </c>
      <c r="L311" s="26">
        <v>5.18</v>
      </c>
      <c r="M311" s="48">
        <f t="shared" si="212"/>
        <v>1</v>
      </c>
      <c r="N311" s="26">
        <v>5.98</v>
      </c>
      <c r="O311" s="48">
        <f t="shared" si="213"/>
        <v>1</v>
      </c>
      <c r="P311" s="225">
        <f t="shared" si="214"/>
        <v>1</v>
      </c>
      <c r="Q311" s="225">
        <f t="shared" si="215"/>
        <v>1</v>
      </c>
      <c r="T311" s="25" t="str">
        <f t="shared" si="228"/>
        <v>CARIB</v>
      </c>
      <c r="U311" s="25">
        <f t="shared" si="193"/>
        <v>1.65</v>
      </c>
      <c r="V311" s="25">
        <f t="shared" si="194"/>
        <v>2.14</v>
      </c>
      <c r="W311" s="25">
        <f t="shared" si="195"/>
        <v>12.5</v>
      </c>
      <c r="X311" s="25">
        <f t="shared" si="196"/>
        <v>16.399999999999999</v>
      </c>
      <c r="Y311" s="25">
        <f t="shared" si="197"/>
        <v>0</v>
      </c>
      <c r="Z311" s="25">
        <f t="shared" si="198"/>
        <v>0.12</v>
      </c>
      <c r="AA311" s="25">
        <f t="shared" si="199"/>
        <v>2.7</v>
      </c>
      <c r="AB311" s="25">
        <f t="shared" si="200"/>
        <v>2.85</v>
      </c>
      <c r="AC311" s="25">
        <f t="shared" si="201"/>
        <v>5</v>
      </c>
      <c r="AD311" s="25">
        <f t="shared" si="202"/>
        <v>5.44</v>
      </c>
      <c r="AE311" s="25">
        <f t="shared" si="203"/>
        <v>5</v>
      </c>
      <c r="AF311" s="25">
        <f t="shared" si="204"/>
        <v>7</v>
      </c>
    </row>
    <row r="312" spans="1:32" ht="15.75" customHeight="1" x14ac:dyDescent="0.25">
      <c r="A312" s="33">
        <v>45760</v>
      </c>
      <c r="B312" s="271" t="s">
        <v>435</v>
      </c>
      <c r="C312" s="291" t="s">
        <v>31</v>
      </c>
      <c r="D312" s="26">
        <v>2.06</v>
      </c>
      <c r="E312" s="48">
        <f t="shared" si="205"/>
        <v>1</v>
      </c>
      <c r="F312" s="222">
        <v>14.8</v>
      </c>
      <c r="G312" s="48">
        <f t="shared" si="211"/>
        <v>1</v>
      </c>
      <c r="H312" s="23">
        <v>0.03</v>
      </c>
      <c r="I312" s="48">
        <f t="shared" si="206"/>
        <v>1</v>
      </c>
      <c r="J312" s="23">
        <v>2.85</v>
      </c>
      <c r="K312" s="48">
        <f t="shared" si="207"/>
        <v>1</v>
      </c>
      <c r="L312" s="26">
        <v>5.21</v>
      </c>
      <c r="M312" s="48">
        <f t="shared" si="212"/>
        <v>1</v>
      </c>
      <c r="N312" s="26">
        <v>6.15</v>
      </c>
      <c r="O312" s="48">
        <f t="shared" si="213"/>
        <v>1</v>
      </c>
      <c r="P312" s="225">
        <f t="shared" si="214"/>
        <v>1</v>
      </c>
      <c r="Q312" s="225">
        <f t="shared" si="215"/>
        <v>1</v>
      </c>
      <c r="T312" s="25" t="str">
        <f t="shared" si="228"/>
        <v>CARIB</v>
      </c>
      <c r="U312" s="25">
        <f t="shared" si="193"/>
        <v>1.65</v>
      </c>
      <c r="V312" s="25">
        <f t="shared" si="194"/>
        <v>2.14</v>
      </c>
      <c r="W312" s="25">
        <f t="shared" si="195"/>
        <v>12.5</v>
      </c>
      <c r="X312" s="25">
        <f t="shared" si="196"/>
        <v>16.399999999999999</v>
      </c>
      <c r="Y312" s="25">
        <f t="shared" si="197"/>
        <v>0</v>
      </c>
      <c r="Z312" s="25">
        <f t="shared" si="198"/>
        <v>0.12</v>
      </c>
      <c r="AA312" s="25">
        <f t="shared" si="199"/>
        <v>2.7</v>
      </c>
      <c r="AB312" s="25">
        <f t="shared" si="200"/>
        <v>2.85</v>
      </c>
      <c r="AC312" s="25">
        <f t="shared" si="201"/>
        <v>5</v>
      </c>
      <c r="AD312" s="25">
        <f t="shared" si="202"/>
        <v>5.44</v>
      </c>
      <c r="AE312" s="25">
        <f t="shared" si="203"/>
        <v>5</v>
      </c>
      <c r="AF312" s="25">
        <f t="shared" si="204"/>
        <v>7</v>
      </c>
    </row>
    <row r="313" spans="1:32" ht="15.75" customHeight="1" x14ac:dyDescent="0.25">
      <c r="A313" s="33">
        <v>45760</v>
      </c>
      <c r="B313" s="271" t="s">
        <v>436</v>
      </c>
      <c r="C313" s="291" t="s">
        <v>31</v>
      </c>
      <c r="D313" s="26">
        <v>2.0099999999999998</v>
      </c>
      <c r="E313" s="48">
        <f t="shared" si="205"/>
        <v>1</v>
      </c>
      <c r="F313" s="222">
        <v>15.2</v>
      </c>
      <c r="G313" s="48">
        <f t="shared" si="211"/>
        <v>1</v>
      </c>
      <c r="H313" s="23">
        <v>0.03</v>
      </c>
      <c r="I313" s="48">
        <f t="shared" si="206"/>
        <v>1</v>
      </c>
      <c r="J313" s="23">
        <v>2.75</v>
      </c>
      <c r="K313" s="48">
        <f t="shared" si="207"/>
        <v>1</v>
      </c>
      <c r="L313" s="26">
        <v>5.16</v>
      </c>
      <c r="M313" s="48">
        <f t="shared" si="212"/>
        <v>1</v>
      </c>
      <c r="N313" s="26">
        <v>6.24</v>
      </c>
      <c r="O313" s="48">
        <f t="shared" si="213"/>
        <v>1</v>
      </c>
      <c r="P313" s="225">
        <f t="shared" si="214"/>
        <v>1</v>
      </c>
      <c r="Q313" s="225">
        <f t="shared" si="215"/>
        <v>1</v>
      </c>
      <c r="T313" s="25" t="str">
        <f t="shared" si="228"/>
        <v>CARIB</v>
      </c>
      <c r="U313" s="25">
        <f t="shared" si="193"/>
        <v>1.65</v>
      </c>
      <c r="V313" s="25">
        <f t="shared" si="194"/>
        <v>2.14</v>
      </c>
      <c r="W313" s="25">
        <f t="shared" si="195"/>
        <v>12.5</v>
      </c>
      <c r="X313" s="25">
        <f t="shared" si="196"/>
        <v>16.399999999999999</v>
      </c>
      <c r="Y313" s="25">
        <f t="shared" si="197"/>
        <v>0</v>
      </c>
      <c r="Z313" s="25">
        <f t="shared" si="198"/>
        <v>0.12</v>
      </c>
      <c r="AA313" s="25">
        <f t="shared" si="199"/>
        <v>2.7</v>
      </c>
      <c r="AB313" s="25">
        <f t="shared" si="200"/>
        <v>2.85</v>
      </c>
      <c r="AC313" s="25">
        <f t="shared" si="201"/>
        <v>5</v>
      </c>
      <c r="AD313" s="25">
        <f t="shared" si="202"/>
        <v>5.44</v>
      </c>
      <c r="AE313" s="25">
        <f t="shared" si="203"/>
        <v>5</v>
      </c>
      <c r="AF313" s="25">
        <f t="shared" si="204"/>
        <v>7</v>
      </c>
    </row>
    <row r="314" spans="1:32" ht="15.75" customHeight="1" x14ac:dyDescent="0.25">
      <c r="A314" s="33">
        <v>45762</v>
      </c>
      <c r="B314" s="271" t="s">
        <v>434</v>
      </c>
      <c r="C314" s="291" t="s">
        <v>30</v>
      </c>
      <c r="D314" s="26">
        <v>0.87</v>
      </c>
      <c r="E314" s="48">
        <f t="shared" si="205"/>
        <v>1</v>
      </c>
      <c r="F314" s="222">
        <v>13.13</v>
      </c>
      <c r="G314" s="48">
        <f t="shared" si="211"/>
        <v>1</v>
      </c>
      <c r="H314" s="23">
        <v>0.02</v>
      </c>
      <c r="I314" s="48">
        <f t="shared" si="206"/>
        <v>1</v>
      </c>
      <c r="J314" s="23">
        <v>2.7</v>
      </c>
      <c r="K314" s="48">
        <f t="shared" si="207"/>
        <v>1</v>
      </c>
      <c r="L314" s="26">
        <v>5.83</v>
      </c>
      <c r="M314" s="48">
        <f t="shared" si="212"/>
        <v>1</v>
      </c>
      <c r="N314" s="26">
        <v>5.7</v>
      </c>
      <c r="O314" s="48">
        <f t="shared" si="213"/>
        <v>1</v>
      </c>
      <c r="P314" s="225">
        <f t="shared" si="214"/>
        <v>1</v>
      </c>
      <c r="Q314" s="225">
        <f t="shared" si="215"/>
        <v>1</v>
      </c>
      <c r="T314" s="25" t="str">
        <f t="shared" si="228"/>
        <v>STAG</v>
      </c>
      <c r="U314" s="25">
        <f t="shared" si="193"/>
        <v>0.8</v>
      </c>
      <c r="V314" s="25">
        <f t="shared" si="194"/>
        <v>1.24</v>
      </c>
      <c r="W314" s="25">
        <f t="shared" si="195"/>
        <v>12.5</v>
      </c>
      <c r="X314" s="25">
        <f t="shared" si="196"/>
        <v>16.399999999999999</v>
      </c>
      <c r="Y314" s="25">
        <f t="shared" si="197"/>
        <v>0</v>
      </c>
      <c r="Z314" s="25">
        <f t="shared" si="198"/>
        <v>0.12</v>
      </c>
      <c r="AA314" s="25">
        <f t="shared" si="199"/>
        <v>2.7</v>
      </c>
      <c r="AB314" s="25">
        <f t="shared" si="200"/>
        <v>2.85</v>
      </c>
      <c r="AC314" s="25">
        <f t="shared" si="201"/>
        <v>5.45</v>
      </c>
      <c r="AD314" s="25">
        <f t="shared" si="202"/>
        <v>5.94</v>
      </c>
      <c r="AE314" s="25">
        <f t="shared" si="203"/>
        <v>5</v>
      </c>
      <c r="AF314" s="25">
        <f t="shared" si="204"/>
        <v>7</v>
      </c>
    </row>
    <row r="315" spans="1:32" ht="15.75" customHeight="1" x14ac:dyDescent="0.25">
      <c r="A315" s="33">
        <v>45762</v>
      </c>
      <c r="B315" s="271" t="s">
        <v>437</v>
      </c>
      <c r="C315" s="291" t="s">
        <v>30</v>
      </c>
      <c r="D315" s="26">
        <v>0.82</v>
      </c>
      <c r="E315" s="48">
        <f t="shared" si="205"/>
        <v>1</v>
      </c>
      <c r="F315" s="222">
        <v>14.1</v>
      </c>
      <c r="G315" s="48">
        <f t="shared" si="211"/>
        <v>1</v>
      </c>
      <c r="H315" s="23">
        <v>0.1</v>
      </c>
      <c r="I315" s="48">
        <f t="shared" si="206"/>
        <v>1</v>
      </c>
      <c r="J315" s="23">
        <v>2.71</v>
      </c>
      <c r="K315" s="48">
        <f t="shared" si="207"/>
        <v>1</v>
      </c>
      <c r="L315" s="26">
        <v>5.91</v>
      </c>
      <c r="M315" s="48">
        <f t="shared" si="212"/>
        <v>1</v>
      </c>
      <c r="N315" s="26">
        <v>5.48</v>
      </c>
      <c r="O315" s="48">
        <f t="shared" si="213"/>
        <v>1</v>
      </c>
      <c r="P315" s="225">
        <f t="shared" si="214"/>
        <v>1</v>
      </c>
      <c r="Q315" s="225">
        <f t="shared" si="215"/>
        <v>1</v>
      </c>
      <c r="T315" s="25" t="str">
        <f t="shared" si="228"/>
        <v>STAG</v>
      </c>
      <c r="U315" s="25">
        <f t="shared" si="193"/>
        <v>0.8</v>
      </c>
      <c r="V315" s="25">
        <f t="shared" si="194"/>
        <v>1.24</v>
      </c>
      <c r="W315" s="25">
        <f t="shared" si="195"/>
        <v>12.5</v>
      </c>
      <c r="X315" s="25">
        <f t="shared" si="196"/>
        <v>16.399999999999999</v>
      </c>
      <c r="Y315" s="25">
        <f t="shared" si="197"/>
        <v>0</v>
      </c>
      <c r="Z315" s="25">
        <f t="shared" si="198"/>
        <v>0.12</v>
      </c>
      <c r="AA315" s="25">
        <f t="shared" si="199"/>
        <v>2.7</v>
      </c>
      <c r="AB315" s="25">
        <f t="shared" si="200"/>
        <v>2.85</v>
      </c>
      <c r="AC315" s="25">
        <f t="shared" si="201"/>
        <v>5.45</v>
      </c>
      <c r="AD315" s="25">
        <f t="shared" si="202"/>
        <v>5.94</v>
      </c>
      <c r="AE315" s="25">
        <f t="shared" si="203"/>
        <v>5</v>
      </c>
      <c r="AF315" s="25">
        <f t="shared" si="204"/>
        <v>7</v>
      </c>
    </row>
    <row r="316" spans="1:32" ht="15.75" customHeight="1" x14ac:dyDescent="0.25">
      <c r="A316" s="33">
        <v>45762</v>
      </c>
      <c r="B316" s="271" t="s">
        <v>436</v>
      </c>
      <c r="C316" s="291" t="s">
        <v>30</v>
      </c>
      <c r="D316" s="26">
        <v>1.1499999999999999</v>
      </c>
      <c r="E316" s="48">
        <f t="shared" si="205"/>
        <v>1</v>
      </c>
      <c r="F316" s="222">
        <v>14.4</v>
      </c>
      <c r="G316" s="48">
        <f t="shared" si="211"/>
        <v>1</v>
      </c>
      <c r="H316" s="23">
        <v>0.03</v>
      </c>
      <c r="I316" s="48">
        <f t="shared" si="206"/>
        <v>1</v>
      </c>
      <c r="J316" s="23">
        <v>2.81</v>
      </c>
      <c r="K316" s="48">
        <f t="shared" si="207"/>
        <v>1</v>
      </c>
      <c r="L316" s="26">
        <v>5.73</v>
      </c>
      <c r="M316" s="48">
        <f t="shared" si="212"/>
        <v>1</v>
      </c>
      <c r="N316" s="26">
        <v>5</v>
      </c>
      <c r="O316" s="48">
        <f t="shared" si="213"/>
        <v>1</v>
      </c>
      <c r="P316" s="225">
        <f t="shared" si="214"/>
        <v>1</v>
      </c>
      <c r="Q316" s="225">
        <f t="shared" si="215"/>
        <v>1</v>
      </c>
      <c r="T316" s="25" t="str">
        <f t="shared" si="228"/>
        <v>STAG</v>
      </c>
      <c r="U316" s="25">
        <f t="shared" si="193"/>
        <v>0.8</v>
      </c>
      <c r="V316" s="25">
        <f t="shared" si="194"/>
        <v>1.24</v>
      </c>
      <c r="W316" s="25">
        <f t="shared" si="195"/>
        <v>12.5</v>
      </c>
      <c r="X316" s="25">
        <f t="shared" si="196"/>
        <v>16.399999999999999</v>
      </c>
      <c r="Y316" s="25">
        <f t="shared" si="197"/>
        <v>0</v>
      </c>
      <c r="Z316" s="25">
        <f t="shared" si="198"/>
        <v>0.12</v>
      </c>
      <c r="AA316" s="25">
        <f t="shared" si="199"/>
        <v>2.7</v>
      </c>
      <c r="AB316" s="25">
        <f t="shared" si="200"/>
        <v>2.85</v>
      </c>
      <c r="AC316" s="25">
        <f t="shared" si="201"/>
        <v>5.45</v>
      </c>
      <c r="AD316" s="25">
        <f t="shared" si="202"/>
        <v>5.94</v>
      </c>
      <c r="AE316" s="25">
        <f t="shared" si="203"/>
        <v>5</v>
      </c>
      <c r="AF316" s="25">
        <f t="shared" si="204"/>
        <v>7</v>
      </c>
    </row>
    <row r="317" spans="1:32" ht="15.75" customHeight="1" x14ac:dyDescent="0.25">
      <c r="A317" s="33">
        <v>45762</v>
      </c>
      <c r="B317" s="271" t="s">
        <v>435</v>
      </c>
      <c r="C317" s="291" t="s">
        <v>30</v>
      </c>
      <c r="D317" s="26">
        <v>1.1200000000000001</v>
      </c>
      <c r="E317" s="48">
        <f t="shared" si="205"/>
        <v>1</v>
      </c>
      <c r="F317" s="222">
        <v>14.9</v>
      </c>
      <c r="G317" s="48">
        <f t="shared" si="211"/>
        <v>1</v>
      </c>
      <c r="H317" s="23">
        <v>0.03</v>
      </c>
      <c r="I317" s="48">
        <f t="shared" si="206"/>
        <v>1</v>
      </c>
      <c r="J317" s="23">
        <v>2.85</v>
      </c>
      <c r="K317" s="48">
        <f t="shared" si="207"/>
        <v>1</v>
      </c>
      <c r="L317" s="26">
        <v>5.71</v>
      </c>
      <c r="M317" s="48">
        <f t="shared" si="212"/>
        <v>1</v>
      </c>
      <c r="N317" s="26">
        <v>5.08</v>
      </c>
      <c r="O317" s="48">
        <f t="shared" si="213"/>
        <v>1</v>
      </c>
      <c r="P317" s="225">
        <f t="shared" si="214"/>
        <v>1</v>
      </c>
      <c r="Q317" s="225">
        <f t="shared" si="215"/>
        <v>1</v>
      </c>
      <c r="T317" s="25" t="str">
        <f t="shared" si="228"/>
        <v>STAG</v>
      </c>
      <c r="U317" s="25">
        <f t="shared" si="193"/>
        <v>0.8</v>
      </c>
      <c r="V317" s="25">
        <f t="shared" si="194"/>
        <v>1.24</v>
      </c>
      <c r="W317" s="25">
        <f t="shared" si="195"/>
        <v>12.5</v>
      </c>
      <c r="X317" s="25">
        <f t="shared" si="196"/>
        <v>16.399999999999999</v>
      </c>
      <c r="Y317" s="25">
        <f t="shared" si="197"/>
        <v>0</v>
      </c>
      <c r="Z317" s="25">
        <f t="shared" si="198"/>
        <v>0.12</v>
      </c>
      <c r="AA317" s="25">
        <f t="shared" si="199"/>
        <v>2.7</v>
      </c>
      <c r="AB317" s="25">
        <f t="shared" si="200"/>
        <v>2.85</v>
      </c>
      <c r="AC317" s="25">
        <f t="shared" si="201"/>
        <v>5.45</v>
      </c>
      <c r="AD317" s="25">
        <f t="shared" si="202"/>
        <v>5.94</v>
      </c>
      <c r="AE317" s="25">
        <f t="shared" si="203"/>
        <v>5</v>
      </c>
      <c r="AF317" s="25">
        <f t="shared" si="204"/>
        <v>7</v>
      </c>
    </row>
    <row r="318" spans="1:32" ht="15.75" customHeight="1" x14ac:dyDescent="0.25">
      <c r="A318" s="33">
        <v>45762</v>
      </c>
      <c r="B318" s="271" t="s">
        <v>434</v>
      </c>
      <c r="C318" s="291" t="s">
        <v>30</v>
      </c>
      <c r="D318" s="26">
        <v>1.17</v>
      </c>
      <c r="E318" s="48">
        <f t="shared" si="205"/>
        <v>1</v>
      </c>
      <c r="F318" s="222">
        <v>14.8</v>
      </c>
      <c r="G318" s="48">
        <f t="shared" si="211"/>
        <v>1</v>
      </c>
      <c r="H318" s="23">
        <v>0.03</v>
      </c>
      <c r="I318" s="48">
        <f t="shared" si="206"/>
        <v>1</v>
      </c>
      <c r="J318" s="23">
        <v>2.85</v>
      </c>
      <c r="K318" s="48">
        <f t="shared" si="207"/>
        <v>1</v>
      </c>
      <c r="L318" s="26">
        <v>5.74</v>
      </c>
      <c r="M318" s="48">
        <f t="shared" si="212"/>
        <v>1</v>
      </c>
      <c r="N318" s="26">
        <v>5.0999999999999996</v>
      </c>
      <c r="O318" s="48">
        <f t="shared" si="213"/>
        <v>1</v>
      </c>
      <c r="P318" s="225">
        <f t="shared" si="214"/>
        <v>1</v>
      </c>
      <c r="Q318" s="225">
        <f t="shared" si="215"/>
        <v>1</v>
      </c>
      <c r="T318" s="25" t="str">
        <f t="shared" si="228"/>
        <v>STAG</v>
      </c>
      <c r="U318" s="25">
        <f t="shared" si="193"/>
        <v>0.8</v>
      </c>
      <c r="V318" s="25">
        <f t="shared" si="194"/>
        <v>1.24</v>
      </c>
      <c r="W318" s="25">
        <f t="shared" si="195"/>
        <v>12.5</v>
      </c>
      <c r="X318" s="25">
        <f t="shared" si="196"/>
        <v>16.399999999999999</v>
      </c>
      <c r="Y318" s="25">
        <f t="shared" si="197"/>
        <v>0</v>
      </c>
      <c r="Z318" s="25">
        <f t="shared" si="198"/>
        <v>0.12</v>
      </c>
      <c r="AA318" s="25">
        <f t="shared" si="199"/>
        <v>2.7</v>
      </c>
      <c r="AB318" s="25">
        <f t="shared" si="200"/>
        <v>2.85</v>
      </c>
      <c r="AC318" s="25">
        <f t="shared" si="201"/>
        <v>5.45</v>
      </c>
      <c r="AD318" s="25">
        <f t="shared" si="202"/>
        <v>5.94</v>
      </c>
      <c r="AE318" s="25">
        <f t="shared" si="203"/>
        <v>5</v>
      </c>
      <c r="AF318" s="25">
        <f t="shared" si="204"/>
        <v>7</v>
      </c>
    </row>
    <row r="319" spans="1:32" ht="15.75" customHeight="1" x14ac:dyDescent="0.25">
      <c r="A319" s="33">
        <v>45762</v>
      </c>
      <c r="B319" s="271" t="s">
        <v>437</v>
      </c>
      <c r="C319" s="291" t="s">
        <v>30</v>
      </c>
      <c r="D319" s="26">
        <v>1.18</v>
      </c>
      <c r="E319" s="48">
        <f t="shared" si="205"/>
        <v>1</v>
      </c>
      <c r="F319" s="222">
        <v>15.2</v>
      </c>
      <c r="G319" s="48">
        <f t="shared" si="211"/>
        <v>1</v>
      </c>
      <c r="H319" s="23">
        <v>0.03</v>
      </c>
      <c r="I319" s="48">
        <f t="shared" si="206"/>
        <v>1</v>
      </c>
      <c r="J319" s="23">
        <v>2.85</v>
      </c>
      <c r="K319" s="48">
        <f t="shared" si="207"/>
        <v>1</v>
      </c>
      <c r="L319" s="26">
        <v>5.76</v>
      </c>
      <c r="M319" s="48">
        <f t="shared" si="212"/>
        <v>1</v>
      </c>
      <c r="N319" s="26">
        <v>5.07</v>
      </c>
      <c r="O319" s="48">
        <f t="shared" si="213"/>
        <v>1</v>
      </c>
      <c r="P319" s="225">
        <f t="shared" si="214"/>
        <v>1</v>
      </c>
      <c r="Q319" s="225">
        <f t="shared" si="215"/>
        <v>1</v>
      </c>
      <c r="T319" s="25" t="str">
        <f t="shared" si="228"/>
        <v>STAG</v>
      </c>
      <c r="U319" s="25">
        <f t="shared" si="193"/>
        <v>0.8</v>
      </c>
      <c r="V319" s="25">
        <f t="shared" si="194"/>
        <v>1.24</v>
      </c>
      <c r="W319" s="25">
        <f t="shared" si="195"/>
        <v>12.5</v>
      </c>
      <c r="X319" s="25">
        <f t="shared" si="196"/>
        <v>16.399999999999999</v>
      </c>
      <c r="Y319" s="25">
        <f t="shared" si="197"/>
        <v>0</v>
      </c>
      <c r="Z319" s="25">
        <f t="shared" si="198"/>
        <v>0.12</v>
      </c>
      <c r="AA319" s="25">
        <f t="shared" si="199"/>
        <v>2.7</v>
      </c>
      <c r="AB319" s="25">
        <f t="shared" si="200"/>
        <v>2.85</v>
      </c>
      <c r="AC319" s="25">
        <f t="shared" si="201"/>
        <v>5.45</v>
      </c>
      <c r="AD319" s="25">
        <f t="shared" si="202"/>
        <v>5.94</v>
      </c>
      <c r="AE319" s="25">
        <f t="shared" si="203"/>
        <v>5</v>
      </c>
      <c r="AF319" s="25">
        <f t="shared" si="204"/>
        <v>7</v>
      </c>
    </row>
    <row r="320" spans="1:32" ht="15.75" customHeight="1" x14ac:dyDescent="0.25">
      <c r="A320" s="33">
        <v>45763</v>
      </c>
      <c r="B320" s="271" t="s">
        <v>435</v>
      </c>
      <c r="C320" s="291" t="s">
        <v>31</v>
      </c>
      <c r="D320" s="26">
        <v>1.84</v>
      </c>
      <c r="E320" s="48">
        <f t="shared" si="205"/>
        <v>1</v>
      </c>
      <c r="F320" s="222">
        <v>14.7</v>
      </c>
      <c r="G320" s="48">
        <f t="shared" si="211"/>
        <v>1</v>
      </c>
      <c r="H320" s="23">
        <v>0.03</v>
      </c>
      <c r="I320" s="48">
        <f t="shared" si="206"/>
        <v>1</v>
      </c>
      <c r="J320" s="23">
        <v>2.75</v>
      </c>
      <c r="K320" s="48">
        <f t="shared" si="207"/>
        <v>1</v>
      </c>
      <c r="L320" s="26">
        <v>5.2</v>
      </c>
      <c r="M320" s="48">
        <f t="shared" si="212"/>
        <v>1</v>
      </c>
      <c r="N320" s="26">
        <v>5.28</v>
      </c>
      <c r="O320" s="48">
        <f t="shared" si="213"/>
        <v>1</v>
      </c>
      <c r="P320" s="225">
        <f t="shared" si="214"/>
        <v>1</v>
      </c>
      <c r="Q320" s="225">
        <f t="shared" si="215"/>
        <v>1</v>
      </c>
      <c r="T320" s="25" t="str">
        <f t="shared" si="228"/>
        <v>CARIB</v>
      </c>
      <c r="U320" s="25">
        <f t="shared" si="193"/>
        <v>1.65</v>
      </c>
      <c r="V320" s="25">
        <f t="shared" si="194"/>
        <v>2.14</v>
      </c>
      <c r="W320" s="25">
        <f t="shared" si="195"/>
        <v>12.5</v>
      </c>
      <c r="X320" s="25">
        <f t="shared" si="196"/>
        <v>16.399999999999999</v>
      </c>
      <c r="Y320" s="25">
        <f t="shared" si="197"/>
        <v>0</v>
      </c>
      <c r="Z320" s="25">
        <f t="shared" si="198"/>
        <v>0.12</v>
      </c>
      <c r="AA320" s="25">
        <f t="shared" si="199"/>
        <v>2.7</v>
      </c>
      <c r="AB320" s="25">
        <f t="shared" si="200"/>
        <v>2.85</v>
      </c>
      <c r="AC320" s="25">
        <f t="shared" si="201"/>
        <v>5</v>
      </c>
      <c r="AD320" s="25">
        <f t="shared" si="202"/>
        <v>5.44</v>
      </c>
      <c r="AE320" s="25">
        <f t="shared" si="203"/>
        <v>5</v>
      </c>
      <c r="AF320" s="25">
        <f t="shared" si="204"/>
        <v>7</v>
      </c>
    </row>
    <row r="321" spans="1:32" ht="15.75" customHeight="1" x14ac:dyDescent="0.25">
      <c r="A321" s="33">
        <v>45763</v>
      </c>
      <c r="B321" s="271" t="s">
        <v>436</v>
      </c>
      <c r="C321" s="291" t="s">
        <v>31</v>
      </c>
      <c r="D321" s="26">
        <v>1.89</v>
      </c>
      <c r="E321" s="48">
        <f t="shared" si="205"/>
        <v>1</v>
      </c>
      <c r="F321" s="222">
        <v>14.4</v>
      </c>
      <c r="G321" s="48">
        <f t="shared" si="211"/>
        <v>1</v>
      </c>
      <c r="H321" s="23">
        <v>0.03</v>
      </c>
      <c r="I321" s="48">
        <f t="shared" si="206"/>
        <v>1</v>
      </c>
      <c r="J321" s="23">
        <v>2.85</v>
      </c>
      <c r="K321" s="48">
        <f t="shared" si="207"/>
        <v>1</v>
      </c>
      <c r="L321" s="26">
        <v>5.3</v>
      </c>
      <c r="M321" s="48">
        <f t="shared" si="212"/>
        <v>1</v>
      </c>
      <c r="N321" s="26">
        <v>6.07</v>
      </c>
      <c r="O321" s="48">
        <f t="shared" si="213"/>
        <v>1</v>
      </c>
      <c r="P321" s="225">
        <f t="shared" si="214"/>
        <v>1</v>
      </c>
      <c r="Q321" s="225">
        <f t="shared" si="215"/>
        <v>1</v>
      </c>
      <c r="T321" s="25" t="str">
        <f t="shared" si="228"/>
        <v>CARIB</v>
      </c>
      <c r="U321" s="25">
        <f t="shared" si="193"/>
        <v>1.65</v>
      </c>
      <c r="V321" s="25">
        <f t="shared" si="194"/>
        <v>2.14</v>
      </c>
      <c r="W321" s="25">
        <f t="shared" si="195"/>
        <v>12.5</v>
      </c>
      <c r="X321" s="25">
        <f t="shared" si="196"/>
        <v>16.399999999999999</v>
      </c>
      <c r="Y321" s="25">
        <f t="shared" si="197"/>
        <v>0</v>
      </c>
      <c r="Z321" s="25">
        <f t="shared" si="198"/>
        <v>0.12</v>
      </c>
      <c r="AA321" s="25">
        <f t="shared" si="199"/>
        <v>2.7</v>
      </c>
      <c r="AB321" s="25">
        <f t="shared" si="200"/>
        <v>2.85</v>
      </c>
      <c r="AC321" s="25">
        <f t="shared" si="201"/>
        <v>5</v>
      </c>
      <c r="AD321" s="25">
        <f t="shared" si="202"/>
        <v>5.44</v>
      </c>
      <c r="AE321" s="25">
        <f t="shared" si="203"/>
        <v>5</v>
      </c>
      <c r="AF321" s="25">
        <f t="shared" si="204"/>
        <v>7</v>
      </c>
    </row>
    <row r="322" spans="1:32" ht="15.75" customHeight="1" x14ac:dyDescent="0.25">
      <c r="A322" s="33">
        <v>45767</v>
      </c>
      <c r="B322" s="271" t="s">
        <v>434</v>
      </c>
      <c r="C322" s="291" t="s">
        <v>31</v>
      </c>
      <c r="D322" s="26">
        <v>1.7</v>
      </c>
      <c r="E322" s="48">
        <f t="shared" si="205"/>
        <v>1</v>
      </c>
      <c r="F322" s="392"/>
      <c r="G322" s="48"/>
      <c r="H322" s="23">
        <v>0.03</v>
      </c>
      <c r="I322" s="48">
        <f t="shared" si="206"/>
        <v>1</v>
      </c>
      <c r="J322" s="23">
        <v>2.73</v>
      </c>
      <c r="K322" s="48">
        <f t="shared" si="207"/>
        <v>1</v>
      </c>
      <c r="L322" s="26">
        <v>5.31</v>
      </c>
      <c r="M322" s="48">
        <f t="shared" si="212"/>
        <v>1</v>
      </c>
      <c r="N322" s="26">
        <v>5.63</v>
      </c>
      <c r="O322" s="48">
        <f t="shared" si="213"/>
        <v>1</v>
      </c>
      <c r="P322" s="128">
        <v>1</v>
      </c>
      <c r="Q322" s="128">
        <v>1</v>
      </c>
      <c r="T322" s="25" t="str">
        <f t="shared" si="228"/>
        <v>CARIB</v>
      </c>
      <c r="U322" s="25">
        <f t="shared" si="193"/>
        <v>1.65</v>
      </c>
      <c r="V322" s="25">
        <f t="shared" si="194"/>
        <v>2.14</v>
      </c>
      <c r="W322" s="25">
        <f t="shared" si="195"/>
        <v>12.5</v>
      </c>
      <c r="X322" s="25">
        <f t="shared" si="196"/>
        <v>16.399999999999999</v>
      </c>
      <c r="Y322" s="25">
        <f t="shared" si="197"/>
        <v>0</v>
      </c>
      <c r="Z322" s="25">
        <f t="shared" si="198"/>
        <v>0.12</v>
      </c>
      <c r="AA322" s="25">
        <f t="shared" si="199"/>
        <v>2.7</v>
      </c>
      <c r="AB322" s="25">
        <f t="shared" si="200"/>
        <v>2.85</v>
      </c>
      <c r="AC322" s="25">
        <f t="shared" si="201"/>
        <v>5</v>
      </c>
      <c r="AD322" s="25">
        <f t="shared" si="202"/>
        <v>5.44</v>
      </c>
      <c r="AE322" s="25">
        <f t="shared" si="203"/>
        <v>5</v>
      </c>
      <c r="AF322" s="25">
        <f t="shared" si="204"/>
        <v>7</v>
      </c>
    </row>
    <row r="323" spans="1:32" ht="15.75" customHeight="1" x14ac:dyDescent="0.25">
      <c r="A323" s="33">
        <v>45767</v>
      </c>
      <c r="B323" s="271" t="s">
        <v>436</v>
      </c>
      <c r="C323" s="291" t="s">
        <v>31</v>
      </c>
      <c r="D323" s="26">
        <v>1.69</v>
      </c>
      <c r="E323" s="48">
        <f t="shared" si="205"/>
        <v>1</v>
      </c>
      <c r="F323" s="222">
        <v>15.5</v>
      </c>
      <c r="G323" s="48">
        <f t="shared" si="211"/>
        <v>1</v>
      </c>
      <c r="H323" s="23">
        <v>0.03</v>
      </c>
      <c r="I323" s="48">
        <f t="shared" si="206"/>
        <v>1</v>
      </c>
      <c r="J323" s="23">
        <v>2.71</v>
      </c>
      <c r="K323" s="48">
        <f t="shared" si="207"/>
        <v>1</v>
      </c>
      <c r="L323" s="26">
        <v>5.39</v>
      </c>
      <c r="M323" s="48">
        <f t="shared" si="212"/>
        <v>1</v>
      </c>
      <c r="N323" s="26">
        <v>5</v>
      </c>
      <c r="O323" s="48">
        <f t="shared" si="213"/>
        <v>1</v>
      </c>
      <c r="P323" s="225">
        <f t="shared" si="214"/>
        <v>1</v>
      </c>
      <c r="Q323" s="225">
        <f t="shared" si="215"/>
        <v>1</v>
      </c>
      <c r="T323" s="25" t="str">
        <f t="shared" si="228"/>
        <v>CARIB</v>
      </c>
      <c r="U323" s="25">
        <f t="shared" si="193"/>
        <v>1.65</v>
      </c>
      <c r="V323" s="25">
        <f t="shared" si="194"/>
        <v>2.14</v>
      </c>
      <c r="W323" s="25">
        <f t="shared" si="195"/>
        <v>12.5</v>
      </c>
      <c r="X323" s="25">
        <f t="shared" si="196"/>
        <v>16.399999999999999</v>
      </c>
      <c r="Y323" s="25">
        <f t="shared" si="197"/>
        <v>0</v>
      </c>
      <c r="Z323" s="25">
        <f t="shared" si="198"/>
        <v>0.12</v>
      </c>
      <c r="AA323" s="25">
        <f t="shared" si="199"/>
        <v>2.7</v>
      </c>
      <c r="AB323" s="25">
        <f t="shared" si="200"/>
        <v>2.85</v>
      </c>
      <c r="AC323" s="25">
        <f t="shared" si="201"/>
        <v>5</v>
      </c>
      <c r="AD323" s="25">
        <f t="shared" si="202"/>
        <v>5.44</v>
      </c>
      <c r="AE323" s="25">
        <f t="shared" si="203"/>
        <v>5</v>
      </c>
      <c r="AF323" s="25">
        <f t="shared" si="204"/>
        <v>7</v>
      </c>
    </row>
    <row r="324" spans="1:32" ht="15.75" customHeight="1" x14ac:dyDescent="0.25">
      <c r="A324" s="33">
        <v>45767</v>
      </c>
      <c r="B324" s="271" t="s">
        <v>435</v>
      </c>
      <c r="C324" s="291" t="s">
        <v>31</v>
      </c>
      <c r="D324" s="26">
        <v>1.74</v>
      </c>
      <c r="E324" s="48">
        <f t="shared" si="205"/>
        <v>1</v>
      </c>
      <c r="F324" s="222">
        <v>14.25</v>
      </c>
      <c r="G324" s="48">
        <f t="shared" si="211"/>
        <v>1</v>
      </c>
      <c r="H324" s="23">
        <v>0.02</v>
      </c>
      <c r="I324" s="48">
        <f t="shared" si="206"/>
        <v>1</v>
      </c>
      <c r="J324" s="23">
        <v>2.84</v>
      </c>
      <c r="K324" s="48">
        <f t="shared" si="207"/>
        <v>1</v>
      </c>
      <c r="L324" s="26">
        <v>5.28</v>
      </c>
      <c r="M324" s="48">
        <f t="shared" si="212"/>
        <v>1</v>
      </c>
      <c r="N324" s="26">
        <v>5.95</v>
      </c>
      <c r="O324" s="48">
        <f t="shared" si="213"/>
        <v>1</v>
      </c>
      <c r="P324" s="225">
        <f t="shared" si="214"/>
        <v>1</v>
      </c>
      <c r="Q324" s="225">
        <f t="shared" si="215"/>
        <v>1</v>
      </c>
      <c r="T324" s="25" t="str">
        <f t="shared" si="228"/>
        <v>CARIB</v>
      </c>
      <c r="U324" s="25">
        <f t="shared" si="193"/>
        <v>1.65</v>
      </c>
      <c r="V324" s="25">
        <f t="shared" si="194"/>
        <v>2.14</v>
      </c>
      <c r="W324" s="25">
        <f t="shared" si="195"/>
        <v>12.5</v>
      </c>
      <c r="X324" s="25">
        <f t="shared" si="196"/>
        <v>16.399999999999999</v>
      </c>
      <c r="Y324" s="25">
        <f t="shared" si="197"/>
        <v>0</v>
      </c>
      <c r="Z324" s="25">
        <f t="shared" si="198"/>
        <v>0.12</v>
      </c>
      <c r="AA324" s="25">
        <f t="shared" si="199"/>
        <v>2.7</v>
      </c>
      <c r="AB324" s="25">
        <f t="shared" si="200"/>
        <v>2.85</v>
      </c>
      <c r="AC324" s="25">
        <f t="shared" si="201"/>
        <v>5</v>
      </c>
      <c r="AD324" s="25">
        <f t="shared" si="202"/>
        <v>5.44</v>
      </c>
      <c r="AE324" s="25">
        <f t="shared" si="203"/>
        <v>5</v>
      </c>
      <c r="AF324" s="25">
        <f t="shared" si="204"/>
        <v>7</v>
      </c>
    </row>
    <row r="325" spans="1:32" ht="15.75" customHeight="1" x14ac:dyDescent="0.25">
      <c r="A325" s="33">
        <v>45767</v>
      </c>
      <c r="B325" s="271" t="s">
        <v>437</v>
      </c>
      <c r="C325" s="291" t="s">
        <v>31</v>
      </c>
      <c r="D325" s="26">
        <v>1.81</v>
      </c>
      <c r="E325" s="48">
        <f t="shared" si="205"/>
        <v>1</v>
      </c>
      <c r="F325" s="222">
        <v>14.05</v>
      </c>
      <c r="G325" s="48">
        <f t="shared" si="211"/>
        <v>1</v>
      </c>
      <c r="H325" s="23">
        <v>0.02</v>
      </c>
      <c r="I325" s="48">
        <f t="shared" si="206"/>
        <v>1</v>
      </c>
      <c r="J325" s="23">
        <v>2.8</v>
      </c>
      <c r="K325" s="48">
        <f t="shared" si="207"/>
        <v>1</v>
      </c>
      <c r="L325" s="26">
        <v>5.44</v>
      </c>
      <c r="M325" s="48">
        <f t="shared" si="212"/>
        <v>1</v>
      </c>
      <c r="N325" s="26">
        <v>6</v>
      </c>
      <c r="O325" s="48">
        <f t="shared" si="213"/>
        <v>1</v>
      </c>
      <c r="P325" s="225">
        <f t="shared" si="214"/>
        <v>1</v>
      </c>
      <c r="Q325" s="225">
        <f t="shared" si="215"/>
        <v>1</v>
      </c>
      <c r="T325" s="25" t="str">
        <f t="shared" si="228"/>
        <v>CARIB</v>
      </c>
      <c r="U325" s="25">
        <f t="shared" si="193"/>
        <v>1.65</v>
      </c>
      <c r="V325" s="25">
        <f t="shared" si="194"/>
        <v>2.14</v>
      </c>
      <c r="W325" s="25">
        <f t="shared" si="195"/>
        <v>12.5</v>
      </c>
      <c r="X325" s="25">
        <f t="shared" si="196"/>
        <v>16.399999999999999</v>
      </c>
      <c r="Y325" s="25">
        <f t="shared" si="197"/>
        <v>0</v>
      </c>
      <c r="Z325" s="25">
        <f t="shared" si="198"/>
        <v>0.12</v>
      </c>
      <c r="AA325" s="25">
        <f t="shared" si="199"/>
        <v>2.7</v>
      </c>
      <c r="AB325" s="25">
        <f t="shared" si="200"/>
        <v>2.85</v>
      </c>
      <c r="AC325" s="25">
        <f t="shared" si="201"/>
        <v>5</v>
      </c>
      <c r="AD325" s="25">
        <f t="shared" si="202"/>
        <v>5.44</v>
      </c>
      <c r="AE325" s="25">
        <f t="shared" si="203"/>
        <v>5</v>
      </c>
      <c r="AF325" s="25">
        <f t="shared" si="204"/>
        <v>7</v>
      </c>
    </row>
    <row r="326" spans="1:32" ht="15.75" customHeight="1" x14ac:dyDescent="0.25">
      <c r="A326" s="33">
        <v>45768</v>
      </c>
      <c r="B326" s="271" t="s">
        <v>434</v>
      </c>
      <c r="C326" s="291" t="s">
        <v>30</v>
      </c>
      <c r="D326" s="26">
        <v>0.98</v>
      </c>
      <c r="E326" s="48">
        <f t="shared" si="205"/>
        <v>1</v>
      </c>
      <c r="F326" s="222">
        <v>13</v>
      </c>
      <c r="G326" s="48">
        <f t="shared" si="211"/>
        <v>1</v>
      </c>
      <c r="H326" s="23">
        <v>0.02</v>
      </c>
      <c r="I326" s="48">
        <f t="shared" si="206"/>
        <v>1</v>
      </c>
      <c r="J326" s="23">
        <v>2.75</v>
      </c>
      <c r="K326" s="48">
        <f t="shared" si="207"/>
        <v>1</v>
      </c>
      <c r="L326" s="26">
        <v>5.85</v>
      </c>
      <c r="M326" s="48">
        <f t="shared" si="212"/>
        <v>1</v>
      </c>
      <c r="N326" s="26">
        <v>5.38</v>
      </c>
      <c r="O326" s="48">
        <f t="shared" si="213"/>
        <v>1</v>
      </c>
      <c r="P326" s="225">
        <f t="shared" si="214"/>
        <v>1</v>
      </c>
      <c r="Q326" s="225">
        <f t="shared" si="215"/>
        <v>1</v>
      </c>
      <c r="T326" s="25" t="str">
        <f t="shared" si="228"/>
        <v>STAG</v>
      </c>
      <c r="U326" s="25">
        <f t="shared" si="193"/>
        <v>0.8</v>
      </c>
      <c r="V326" s="25">
        <f t="shared" si="194"/>
        <v>1.24</v>
      </c>
      <c r="W326" s="25">
        <f t="shared" si="195"/>
        <v>12.5</v>
      </c>
      <c r="X326" s="25">
        <f t="shared" si="196"/>
        <v>16.399999999999999</v>
      </c>
      <c r="Y326" s="25">
        <f t="shared" si="197"/>
        <v>0</v>
      </c>
      <c r="Z326" s="25">
        <f t="shared" si="198"/>
        <v>0.12</v>
      </c>
      <c r="AA326" s="25">
        <f t="shared" si="199"/>
        <v>2.7</v>
      </c>
      <c r="AB326" s="25">
        <f t="shared" si="200"/>
        <v>2.85</v>
      </c>
      <c r="AC326" s="25">
        <f t="shared" si="201"/>
        <v>5.45</v>
      </c>
      <c r="AD326" s="25">
        <f t="shared" si="202"/>
        <v>5.94</v>
      </c>
      <c r="AE326" s="25">
        <f t="shared" si="203"/>
        <v>5</v>
      </c>
      <c r="AF326" s="25">
        <f t="shared" si="204"/>
        <v>7</v>
      </c>
    </row>
    <row r="327" spans="1:32" ht="15.75" customHeight="1" x14ac:dyDescent="0.25">
      <c r="A327" s="33">
        <v>45768</v>
      </c>
      <c r="B327" s="271" t="s">
        <v>436</v>
      </c>
      <c r="C327" s="291" t="s">
        <v>30</v>
      </c>
      <c r="D327" s="26">
        <v>0.97</v>
      </c>
      <c r="E327" s="48">
        <f t="shared" si="205"/>
        <v>1</v>
      </c>
      <c r="F327" s="222">
        <v>13.4</v>
      </c>
      <c r="G327" s="48">
        <f t="shared" si="211"/>
        <v>1</v>
      </c>
      <c r="H327" s="23">
        <v>0.02</v>
      </c>
      <c r="I327" s="48">
        <f t="shared" si="206"/>
        <v>1</v>
      </c>
      <c r="J327" s="23">
        <v>2.85</v>
      </c>
      <c r="K327" s="48">
        <f t="shared" si="207"/>
        <v>1</v>
      </c>
      <c r="L327" s="26">
        <v>5.78</v>
      </c>
      <c r="M327" s="48">
        <f t="shared" si="212"/>
        <v>1</v>
      </c>
      <c r="N327" s="26">
        <v>5.73</v>
      </c>
      <c r="O327" s="48">
        <f t="shared" si="213"/>
        <v>1</v>
      </c>
      <c r="P327" s="225">
        <f t="shared" si="214"/>
        <v>1</v>
      </c>
      <c r="Q327" s="225">
        <f t="shared" si="215"/>
        <v>1</v>
      </c>
      <c r="T327" s="25" t="str">
        <f t="shared" si="228"/>
        <v>STAG</v>
      </c>
      <c r="U327" s="25">
        <f t="shared" si="193"/>
        <v>0.8</v>
      </c>
      <c r="V327" s="25">
        <f t="shared" si="194"/>
        <v>1.24</v>
      </c>
      <c r="W327" s="25">
        <f t="shared" si="195"/>
        <v>12.5</v>
      </c>
      <c r="X327" s="25">
        <f t="shared" si="196"/>
        <v>16.399999999999999</v>
      </c>
      <c r="Y327" s="25">
        <f t="shared" si="197"/>
        <v>0</v>
      </c>
      <c r="Z327" s="25">
        <f t="shared" si="198"/>
        <v>0.12</v>
      </c>
      <c r="AA327" s="25">
        <f t="shared" si="199"/>
        <v>2.7</v>
      </c>
      <c r="AB327" s="25">
        <f t="shared" si="200"/>
        <v>2.85</v>
      </c>
      <c r="AC327" s="25">
        <f t="shared" si="201"/>
        <v>5.45</v>
      </c>
      <c r="AD327" s="25">
        <f t="shared" si="202"/>
        <v>5.94</v>
      </c>
      <c r="AE327" s="25">
        <f t="shared" si="203"/>
        <v>5</v>
      </c>
      <c r="AF327" s="25">
        <f t="shared" si="204"/>
        <v>7</v>
      </c>
    </row>
    <row r="328" spans="1:32" ht="15.75" customHeight="1" x14ac:dyDescent="0.25">
      <c r="A328" s="33">
        <v>45768</v>
      </c>
      <c r="B328" s="271" t="s">
        <v>437</v>
      </c>
      <c r="C328" s="291" t="s">
        <v>30</v>
      </c>
      <c r="D328" s="26">
        <v>0.97</v>
      </c>
      <c r="E328" s="48">
        <f t="shared" si="205"/>
        <v>1</v>
      </c>
      <c r="F328" s="222">
        <v>14.2</v>
      </c>
      <c r="G328" s="48">
        <f t="shared" si="211"/>
        <v>1</v>
      </c>
      <c r="H328" s="23">
        <v>0.02</v>
      </c>
      <c r="I328" s="48">
        <f t="shared" si="206"/>
        <v>1</v>
      </c>
      <c r="J328" s="23">
        <v>2.7</v>
      </c>
      <c r="K328" s="48">
        <f t="shared" si="207"/>
        <v>1</v>
      </c>
      <c r="L328" s="26">
        <v>5.81</v>
      </c>
      <c r="M328" s="48">
        <f t="shared" si="212"/>
        <v>1</v>
      </c>
      <c r="N328" s="26">
        <v>5.78</v>
      </c>
      <c r="O328" s="48">
        <f t="shared" si="213"/>
        <v>1</v>
      </c>
      <c r="P328" s="225">
        <f t="shared" si="214"/>
        <v>1</v>
      </c>
      <c r="Q328" s="225">
        <f t="shared" si="215"/>
        <v>1</v>
      </c>
      <c r="T328" s="25" t="str">
        <f t="shared" ref="T328:T359" si="265">LEFT(C328,12)</f>
        <v>STAG</v>
      </c>
      <c r="U328" s="25">
        <f t="shared" si="193"/>
        <v>0.8</v>
      </c>
      <c r="V328" s="25">
        <f t="shared" si="194"/>
        <v>1.24</v>
      </c>
      <c r="W328" s="25">
        <f t="shared" si="195"/>
        <v>12.5</v>
      </c>
      <c r="X328" s="25">
        <f t="shared" si="196"/>
        <v>16.399999999999999</v>
      </c>
      <c r="Y328" s="25">
        <f t="shared" si="197"/>
        <v>0</v>
      </c>
      <c r="Z328" s="25">
        <f t="shared" si="198"/>
        <v>0.12</v>
      </c>
      <c r="AA328" s="25">
        <f t="shared" si="199"/>
        <v>2.7</v>
      </c>
      <c r="AB328" s="25">
        <f t="shared" si="200"/>
        <v>2.85</v>
      </c>
      <c r="AC328" s="25">
        <f t="shared" si="201"/>
        <v>5.45</v>
      </c>
      <c r="AD328" s="25">
        <f t="shared" si="202"/>
        <v>5.94</v>
      </c>
      <c r="AE328" s="25">
        <f t="shared" si="203"/>
        <v>5</v>
      </c>
      <c r="AF328" s="25">
        <f t="shared" si="204"/>
        <v>7</v>
      </c>
    </row>
    <row r="329" spans="1:32" ht="15.75" customHeight="1" x14ac:dyDescent="0.25">
      <c r="A329" s="33">
        <v>45768</v>
      </c>
      <c r="B329" s="271" t="s">
        <v>435</v>
      </c>
      <c r="C329" s="291" t="s">
        <v>30</v>
      </c>
      <c r="D329" s="26">
        <v>0.94</v>
      </c>
      <c r="E329" s="48">
        <f t="shared" si="205"/>
        <v>1</v>
      </c>
      <c r="F329" s="222">
        <v>14.15</v>
      </c>
      <c r="G329" s="48">
        <f t="shared" si="211"/>
        <v>1</v>
      </c>
      <c r="H329" s="23">
        <v>0.01</v>
      </c>
      <c r="I329" s="48">
        <f t="shared" si="206"/>
        <v>1</v>
      </c>
      <c r="J329" s="23">
        <v>2.79</v>
      </c>
      <c r="K329" s="48">
        <f t="shared" si="207"/>
        <v>1</v>
      </c>
      <c r="L329" s="26">
        <v>5.9</v>
      </c>
      <c r="M329" s="48">
        <f t="shared" si="212"/>
        <v>1</v>
      </c>
      <c r="N329" s="26">
        <v>5.95</v>
      </c>
      <c r="O329" s="48">
        <f t="shared" si="213"/>
        <v>1</v>
      </c>
      <c r="P329" s="225">
        <f t="shared" si="214"/>
        <v>1</v>
      </c>
      <c r="Q329" s="225">
        <f t="shared" si="215"/>
        <v>1</v>
      </c>
      <c r="T329" s="25" t="str">
        <f t="shared" si="265"/>
        <v>STAG</v>
      </c>
      <c r="U329" s="25">
        <f t="shared" si="193"/>
        <v>0.8</v>
      </c>
      <c r="V329" s="25">
        <f t="shared" si="194"/>
        <v>1.24</v>
      </c>
      <c r="W329" s="25">
        <f t="shared" si="195"/>
        <v>12.5</v>
      </c>
      <c r="X329" s="25">
        <f t="shared" si="196"/>
        <v>16.399999999999999</v>
      </c>
      <c r="Y329" s="25">
        <f t="shared" si="197"/>
        <v>0</v>
      </c>
      <c r="Z329" s="25">
        <f t="shared" si="198"/>
        <v>0.12</v>
      </c>
      <c r="AA329" s="25">
        <f t="shared" si="199"/>
        <v>2.7</v>
      </c>
      <c r="AB329" s="25">
        <f t="shared" si="200"/>
        <v>2.85</v>
      </c>
      <c r="AC329" s="25">
        <f t="shared" si="201"/>
        <v>5.45</v>
      </c>
      <c r="AD329" s="25">
        <f t="shared" si="202"/>
        <v>5.94</v>
      </c>
      <c r="AE329" s="25">
        <f t="shared" si="203"/>
        <v>5</v>
      </c>
      <c r="AF329" s="25">
        <f t="shared" si="204"/>
        <v>7</v>
      </c>
    </row>
    <row r="330" spans="1:32" ht="15.75" customHeight="1" x14ac:dyDescent="0.25">
      <c r="A330" s="33">
        <v>45769</v>
      </c>
      <c r="B330" s="271" t="s">
        <v>434</v>
      </c>
      <c r="C330" s="291" t="s">
        <v>33</v>
      </c>
      <c r="D330" s="26">
        <v>3.68</v>
      </c>
      <c r="E330" s="48">
        <f t="shared" si="205"/>
        <v>1</v>
      </c>
      <c r="F330" s="222">
        <v>51.6</v>
      </c>
      <c r="G330" s="48">
        <f t="shared" si="211"/>
        <v>1</v>
      </c>
      <c r="H330" s="23">
        <v>0.04</v>
      </c>
      <c r="I330" s="48">
        <f t="shared" si="206"/>
        <v>1</v>
      </c>
      <c r="J330" s="23">
        <v>2.75</v>
      </c>
      <c r="K330" s="48">
        <f t="shared" si="207"/>
        <v>1</v>
      </c>
      <c r="L330" s="26">
        <v>7.66</v>
      </c>
      <c r="M330" s="48">
        <f t="shared" si="212"/>
        <v>1</v>
      </c>
      <c r="N330" s="26">
        <v>181.7</v>
      </c>
      <c r="O330" s="48">
        <f t="shared" si="213"/>
        <v>1</v>
      </c>
      <c r="P330" s="225">
        <f t="shared" si="214"/>
        <v>1</v>
      </c>
      <c r="Q330" s="225">
        <f t="shared" si="215"/>
        <v>1</v>
      </c>
      <c r="T330" s="25" t="str">
        <f t="shared" si="265"/>
        <v>GUINNESS</v>
      </c>
      <c r="U330" s="25">
        <f t="shared" si="193"/>
        <v>3.1</v>
      </c>
      <c r="V330" s="25">
        <f t="shared" si="194"/>
        <v>4.1399999999999997</v>
      </c>
      <c r="W330" s="25">
        <f t="shared" si="195"/>
        <v>48</v>
      </c>
      <c r="X330" s="25">
        <f t="shared" si="196"/>
        <v>62</v>
      </c>
      <c r="Y330" s="25">
        <f t="shared" si="197"/>
        <v>0</v>
      </c>
      <c r="Z330" s="25">
        <f t="shared" si="198"/>
        <v>0.12</v>
      </c>
      <c r="AA330" s="25">
        <f t="shared" si="199"/>
        <v>2.7</v>
      </c>
      <c r="AB330" s="25">
        <f t="shared" si="200"/>
        <v>2.9</v>
      </c>
      <c r="AC330" s="25">
        <f t="shared" si="201"/>
        <v>7.3</v>
      </c>
      <c r="AD330" s="25">
        <f t="shared" si="202"/>
        <v>7.74</v>
      </c>
      <c r="AE330" s="25">
        <f t="shared" si="203"/>
        <v>155</v>
      </c>
      <c r="AF330" s="25">
        <f t="shared" si="204"/>
        <v>195</v>
      </c>
    </row>
    <row r="331" spans="1:32" ht="15.75" customHeight="1" x14ac:dyDescent="0.25">
      <c r="A331" s="33">
        <v>45769</v>
      </c>
      <c r="B331" s="271" t="s">
        <v>436</v>
      </c>
      <c r="C331" s="291" t="s">
        <v>33</v>
      </c>
      <c r="D331" s="26">
        <v>3.62</v>
      </c>
      <c r="E331" s="48">
        <f t="shared" si="205"/>
        <v>1</v>
      </c>
      <c r="F331" s="222">
        <v>48.9</v>
      </c>
      <c r="G331" s="48">
        <f t="shared" si="211"/>
        <v>1</v>
      </c>
      <c r="H331" s="23">
        <v>0.02</v>
      </c>
      <c r="I331" s="48">
        <f t="shared" si="206"/>
        <v>1</v>
      </c>
      <c r="J331" s="23">
        <v>2.75</v>
      </c>
      <c r="K331" s="48">
        <f t="shared" si="207"/>
        <v>1</v>
      </c>
      <c r="L331" s="26">
        <v>7.69</v>
      </c>
      <c r="M331" s="48">
        <f t="shared" si="212"/>
        <v>1</v>
      </c>
      <c r="N331" s="26">
        <v>168.6</v>
      </c>
      <c r="O331" s="48">
        <f t="shared" si="213"/>
        <v>1</v>
      </c>
      <c r="P331" s="225">
        <f t="shared" si="214"/>
        <v>1</v>
      </c>
      <c r="Q331" s="225">
        <f t="shared" si="215"/>
        <v>1</v>
      </c>
      <c r="T331" s="25" t="str">
        <f t="shared" si="265"/>
        <v>GUINNESS</v>
      </c>
      <c r="U331" s="25">
        <f t="shared" si="193"/>
        <v>3.1</v>
      </c>
      <c r="V331" s="25">
        <f t="shared" si="194"/>
        <v>4.1399999999999997</v>
      </c>
      <c r="W331" s="25">
        <f t="shared" si="195"/>
        <v>48</v>
      </c>
      <c r="X331" s="25">
        <f t="shared" si="196"/>
        <v>62</v>
      </c>
      <c r="Y331" s="25">
        <f t="shared" si="197"/>
        <v>0</v>
      </c>
      <c r="Z331" s="25">
        <f t="shared" si="198"/>
        <v>0.12</v>
      </c>
      <c r="AA331" s="25">
        <f t="shared" si="199"/>
        <v>2.7</v>
      </c>
      <c r="AB331" s="25">
        <f t="shared" si="200"/>
        <v>2.9</v>
      </c>
      <c r="AC331" s="25">
        <f t="shared" si="201"/>
        <v>7.3</v>
      </c>
      <c r="AD331" s="25">
        <f t="shared" si="202"/>
        <v>7.74</v>
      </c>
      <c r="AE331" s="25">
        <f t="shared" si="203"/>
        <v>155</v>
      </c>
      <c r="AF331" s="25">
        <f t="shared" si="204"/>
        <v>195</v>
      </c>
    </row>
    <row r="332" spans="1:32" ht="15.75" customHeight="1" x14ac:dyDescent="0.25">
      <c r="A332" s="33">
        <v>45769</v>
      </c>
      <c r="B332" s="271" t="s">
        <v>437</v>
      </c>
      <c r="C332" s="291" t="s">
        <v>33</v>
      </c>
      <c r="D332" s="26">
        <v>3.47</v>
      </c>
      <c r="E332" s="48">
        <f t="shared" si="205"/>
        <v>1</v>
      </c>
      <c r="F332" s="222">
        <v>51.1</v>
      </c>
      <c r="G332" s="48">
        <f t="shared" si="211"/>
        <v>1</v>
      </c>
      <c r="H332" s="23">
        <v>0.02</v>
      </c>
      <c r="I332" s="48">
        <f t="shared" si="206"/>
        <v>1</v>
      </c>
      <c r="J332" s="23">
        <v>2.8</v>
      </c>
      <c r="K332" s="48">
        <f t="shared" si="207"/>
        <v>1</v>
      </c>
      <c r="L332" s="26">
        <v>7.67</v>
      </c>
      <c r="M332" s="48">
        <f t="shared" si="212"/>
        <v>1</v>
      </c>
      <c r="N332" s="26">
        <v>186.2</v>
      </c>
      <c r="O332" s="48">
        <f t="shared" si="213"/>
        <v>1</v>
      </c>
      <c r="P332" s="225">
        <f t="shared" si="214"/>
        <v>1</v>
      </c>
      <c r="Q332" s="225">
        <f t="shared" si="215"/>
        <v>1</v>
      </c>
      <c r="T332" s="25" t="str">
        <f t="shared" si="265"/>
        <v>GUINNESS</v>
      </c>
      <c r="U332" s="25">
        <f t="shared" si="193"/>
        <v>3.1</v>
      </c>
      <c r="V332" s="25">
        <f t="shared" si="194"/>
        <v>4.1399999999999997</v>
      </c>
      <c r="W332" s="25">
        <f t="shared" si="195"/>
        <v>48</v>
      </c>
      <c r="X332" s="25">
        <f t="shared" si="196"/>
        <v>62</v>
      </c>
      <c r="Y332" s="25">
        <f t="shared" si="197"/>
        <v>0</v>
      </c>
      <c r="Z332" s="25">
        <f t="shared" si="198"/>
        <v>0.12</v>
      </c>
      <c r="AA332" s="25">
        <f t="shared" si="199"/>
        <v>2.7</v>
      </c>
      <c r="AB332" s="25">
        <f t="shared" si="200"/>
        <v>2.9</v>
      </c>
      <c r="AC332" s="25">
        <f t="shared" si="201"/>
        <v>7.3</v>
      </c>
      <c r="AD332" s="25">
        <f t="shared" si="202"/>
        <v>7.74</v>
      </c>
      <c r="AE332" s="25">
        <f t="shared" si="203"/>
        <v>155</v>
      </c>
      <c r="AF332" s="25">
        <f t="shared" si="204"/>
        <v>195</v>
      </c>
    </row>
    <row r="333" spans="1:32" ht="15.75" customHeight="1" x14ac:dyDescent="0.25">
      <c r="A333" s="33">
        <v>45769</v>
      </c>
      <c r="B333" s="271" t="s">
        <v>435</v>
      </c>
      <c r="C333" s="291" t="s">
        <v>33</v>
      </c>
      <c r="D333" s="26">
        <v>3.53</v>
      </c>
      <c r="E333" s="48">
        <f t="shared" si="205"/>
        <v>1</v>
      </c>
      <c r="F333" s="222">
        <v>50.1</v>
      </c>
      <c r="G333" s="48">
        <f t="shared" si="211"/>
        <v>1</v>
      </c>
      <c r="H333" s="23">
        <v>0.02</v>
      </c>
      <c r="I333" s="48">
        <f t="shared" si="206"/>
        <v>1</v>
      </c>
      <c r="J333" s="23">
        <v>2.79</v>
      </c>
      <c r="K333" s="48">
        <f t="shared" si="207"/>
        <v>1</v>
      </c>
      <c r="L333" s="26">
        <v>7.79</v>
      </c>
      <c r="M333" s="48">
        <f t="shared" si="212"/>
        <v>0</v>
      </c>
      <c r="N333" s="26">
        <v>174.9</v>
      </c>
      <c r="O333" s="48">
        <f t="shared" si="213"/>
        <v>1</v>
      </c>
      <c r="P333" s="225">
        <f t="shared" si="214"/>
        <v>0</v>
      </c>
      <c r="Q333" s="225">
        <f t="shared" si="215"/>
        <v>0</v>
      </c>
      <c r="T333" s="25" t="str">
        <f t="shared" si="265"/>
        <v>GUINNESS</v>
      </c>
      <c r="U333" s="25">
        <f t="shared" si="193"/>
        <v>3.1</v>
      </c>
      <c r="V333" s="25">
        <f t="shared" si="194"/>
        <v>4.1399999999999997</v>
      </c>
      <c r="W333" s="25">
        <f t="shared" si="195"/>
        <v>48</v>
      </c>
      <c r="X333" s="25">
        <f t="shared" si="196"/>
        <v>62</v>
      </c>
      <c r="Y333" s="25">
        <f t="shared" si="197"/>
        <v>0</v>
      </c>
      <c r="Z333" s="25">
        <f t="shared" si="198"/>
        <v>0.12</v>
      </c>
      <c r="AA333" s="25">
        <f t="shared" si="199"/>
        <v>2.7</v>
      </c>
      <c r="AB333" s="25">
        <f t="shared" si="200"/>
        <v>2.9</v>
      </c>
      <c r="AC333" s="25">
        <f t="shared" si="201"/>
        <v>7.3</v>
      </c>
      <c r="AD333" s="25">
        <f t="shared" si="202"/>
        <v>7.74</v>
      </c>
      <c r="AE333" s="25">
        <f t="shared" si="203"/>
        <v>155</v>
      </c>
      <c r="AF333" s="25">
        <f t="shared" si="204"/>
        <v>195</v>
      </c>
    </row>
    <row r="334" spans="1:32" ht="15.75" customHeight="1" x14ac:dyDescent="0.25">
      <c r="A334" s="33">
        <v>45770</v>
      </c>
      <c r="B334" s="271" t="s">
        <v>435</v>
      </c>
      <c r="C334" s="291" t="s">
        <v>31</v>
      </c>
      <c r="D334" s="26">
        <v>1.82</v>
      </c>
      <c r="E334" s="48">
        <f t="shared" si="205"/>
        <v>1</v>
      </c>
      <c r="F334" s="222">
        <v>13</v>
      </c>
      <c r="G334" s="48">
        <f t="shared" si="211"/>
        <v>1</v>
      </c>
      <c r="H334" s="23">
        <v>0.02</v>
      </c>
      <c r="I334" s="48">
        <f t="shared" si="206"/>
        <v>1</v>
      </c>
      <c r="J334" s="23">
        <v>2.8</v>
      </c>
      <c r="K334" s="48">
        <f t="shared" si="207"/>
        <v>1</v>
      </c>
      <c r="L334" s="26">
        <v>5.38</v>
      </c>
      <c r="M334" s="48">
        <f t="shared" si="212"/>
        <v>1</v>
      </c>
      <c r="N334" s="26">
        <v>5.4</v>
      </c>
      <c r="O334" s="48">
        <f t="shared" si="213"/>
        <v>1</v>
      </c>
      <c r="P334" s="225">
        <f t="shared" si="214"/>
        <v>1</v>
      </c>
      <c r="Q334" s="225">
        <f t="shared" si="215"/>
        <v>1</v>
      </c>
      <c r="T334" s="25" t="str">
        <f t="shared" si="265"/>
        <v>CARIB</v>
      </c>
      <c r="U334" s="25">
        <f t="shared" si="193"/>
        <v>1.65</v>
      </c>
      <c r="V334" s="25">
        <f t="shared" si="194"/>
        <v>2.14</v>
      </c>
      <c r="W334" s="25">
        <f t="shared" si="195"/>
        <v>12.5</v>
      </c>
      <c r="X334" s="25">
        <f t="shared" si="196"/>
        <v>16.399999999999999</v>
      </c>
      <c r="Y334" s="25">
        <f t="shared" si="197"/>
        <v>0</v>
      </c>
      <c r="Z334" s="25">
        <f t="shared" si="198"/>
        <v>0.12</v>
      </c>
      <c r="AA334" s="25">
        <f t="shared" si="199"/>
        <v>2.7</v>
      </c>
      <c r="AB334" s="25">
        <f t="shared" si="200"/>
        <v>2.85</v>
      </c>
      <c r="AC334" s="25">
        <f t="shared" si="201"/>
        <v>5</v>
      </c>
      <c r="AD334" s="25">
        <f t="shared" si="202"/>
        <v>5.44</v>
      </c>
      <c r="AE334" s="25">
        <f t="shared" si="203"/>
        <v>5</v>
      </c>
      <c r="AF334" s="25">
        <f t="shared" si="204"/>
        <v>7</v>
      </c>
    </row>
    <row r="335" spans="1:32" ht="15.75" customHeight="1" x14ac:dyDescent="0.25">
      <c r="A335" s="33">
        <v>45770</v>
      </c>
      <c r="B335" s="271" t="s">
        <v>434</v>
      </c>
      <c r="C335" s="291" t="s">
        <v>31</v>
      </c>
      <c r="D335" s="26">
        <v>1.95</v>
      </c>
      <c r="E335" s="48">
        <f t="shared" si="205"/>
        <v>1</v>
      </c>
      <c r="F335" s="222">
        <v>13.6</v>
      </c>
      <c r="G335" s="48">
        <f t="shared" si="211"/>
        <v>1</v>
      </c>
      <c r="H335" s="23">
        <v>0.04</v>
      </c>
      <c r="I335" s="48">
        <f t="shared" si="206"/>
        <v>1</v>
      </c>
      <c r="J335" s="23">
        <v>2.75</v>
      </c>
      <c r="K335" s="48">
        <f t="shared" si="207"/>
        <v>1</v>
      </c>
      <c r="L335" s="26">
        <v>5.29</v>
      </c>
      <c r="M335" s="48">
        <f t="shared" si="212"/>
        <v>1</v>
      </c>
      <c r="N335" s="26">
        <v>5.43</v>
      </c>
      <c r="O335" s="48">
        <f t="shared" si="213"/>
        <v>1</v>
      </c>
      <c r="P335" s="225">
        <f t="shared" si="214"/>
        <v>1</v>
      </c>
      <c r="Q335" s="225">
        <f t="shared" si="215"/>
        <v>1</v>
      </c>
      <c r="T335" s="25" t="str">
        <f t="shared" si="265"/>
        <v>CARIB</v>
      </c>
      <c r="U335" s="25">
        <f t="shared" si="193"/>
        <v>1.65</v>
      </c>
      <c r="V335" s="25">
        <f t="shared" si="194"/>
        <v>2.14</v>
      </c>
      <c r="W335" s="25">
        <f t="shared" si="195"/>
        <v>12.5</v>
      </c>
      <c r="X335" s="25">
        <f t="shared" si="196"/>
        <v>16.399999999999999</v>
      </c>
      <c r="Y335" s="25">
        <f t="shared" si="197"/>
        <v>0</v>
      </c>
      <c r="Z335" s="25">
        <f t="shared" si="198"/>
        <v>0.12</v>
      </c>
      <c r="AA335" s="25">
        <f t="shared" si="199"/>
        <v>2.7</v>
      </c>
      <c r="AB335" s="25">
        <f t="shared" si="200"/>
        <v>2.85</v>
      </c>
      <c r="AC335" s="25">
        <f t="shared" si="201"/>
        <v>5</v>
      </c>
      <c r="AD335" s="25">
        <f t="shared" si="202"/>
        <v>5.44</v>
      </c>
      <c r="AE335" s="25">
        <f t="shared" si="203"/>
        <v>5</v>
      </c>
      <c r="AF335" s="25">
        <f t="shared" si="204"/>
        <v>7</v>
      </c>
    </row>
    <row r="336" spans="1:32" ht="15.75" customHeight="1" x14ac:dyDescent="0.25">
      <c r="A336" s="33">
        <v>45770</v>
      </c>
      <c r="B336" s="271" t="s">
        <v>437</v>
      </c>
      <c r="C336" s="291" t="s">
        <v>31</v>
      </c>
      <c r="D336" s="26">
        <v>1.94</v>
      </c>
      <c r="E336" s="48">
        <f t="shared" si="205"/>
        <v>1</v>
      </c>
      <c r="F336" s="222">
        <v>13.2</v>
      </c>
      <c r="G336" s="48">
        <f t="shared" si="211"/>
        <v>1</v>
      </c>
      <c r="H336" s="23">
        <v>0.02</v>
      </c>
      <c r="I336" s="48">
        <f t="shared" si="206"/>
        <v>1</v>
      </c>
      <c r="J336" s="23">
        <v>2.77</v>
      </c>
      <c r="K336" s="48">
        <f t="shared" si="207"/>
        <v>1</v>
      </c>
      <c r="L336" s="26">
        <v>5.28</v>
      </c>
      <c r="M336" s="48">
        <f t="shared" si="212"/>
        <v>1</v>
      </c>
      <c r="N336" s="26">
        <v>5.43</v>
      </c>
      <c r="O336" s="48">
        <f t="shared" si="213"/>
        <v>1</v>
      </c>
      <c r="P336" s="225">
        <f t="shared" si="214"/>
        <v>1</v>
      </c>
      <c r="Q336" s="225">
        <f t="shared" si="215"/>
        <v>1</v>
      </c>
      <c r="T336" s="25" t="str">
        <f t="shared" si="265"/>
        <v>CARIB</v>
      </c>
      <c r="U336" s="25">
        <f t="shared" si="193"/>
        <v>1.65</v>
      </c>
      <c r="V336" s="25">
        <f t="shared" si="194"/>
        <v>2.14</v>
      </c>
      <c r="W336" s="25">
        <f t="shared" si="195"/>
        <v>12.5</v>
      </c>
      <c r="X336" s="25">
        <f t="shared" si="196"/>
        <v>16.399999999999999</v>
      </c>
      <c r="Y336" s="25">
        <f t="shared" si="197"/>
        <v>0</v>
      </c>
      <c r="Z336" s="25">
        <f t="shared" si="198"/>
        <v>0.12</v>
      </c>
      <c r="AA336" s="25">
        <f t="shared" si="199"/>
        <v>2.7</v>
      </c>
      <c r="AB336" s="25">
        <f t="shared" si="200"/>
        <v>2.85</v>
      </c>
      <c r="AC336" s="25">
        <f t="shared" si="201"/>
        <v>5</v>
      </c>
      <c r="AD336" s="25">
        <f t="shared" si="202"/>
        <v>5.44</v>
      </c>
      <c r="AE336" s="25">
        <f t="shared" si="203"/>
        <v>5</v>
      </c>
      <c r="AF336" s="25">
        <f t="shared" si="204"/>
        <v>7</v>
      </c>
    </row>
    <row r="337" spans="1:32" ht="15.75" customHeight="1" x14ac:dyDescent="0.25">
      <c r="A337" s="33">
        <v>45770</v>
      </c>
      <c r="B337" s="271" t="s">
        <v>436</v>
      </c>
      <c r="C337" s="291" t="s">
        <v>31</v>
      </c>
      <c r="D337" s="26">
        <v>1.95</v>
      </c>
      <c r="E337" s="48">
        <f t="shared" si="205"/>
        <v>1</v>
      </c>
      <c r="F337" s="222">
        <v>13.2</v>
      </c>
      <c r="G337" s="48">
        <f t="shared" si="211"/>
        <v>1</v>
      </c>
      <c r="H337" s="23">
        <v>0.02</v>
      </c>
      <c r="I337" s="48">
        <f t="shared" si="206"/>
        <v>1</v>
      </c>
      <c r="J337" s="23">
        <v>2.75</v>
      </c>
      <c r="K337" s="48">
        <f t="shared" si="207"/>
        <v>1</v>
      </c>
      <c r="L337" s="26">
        <v>5.31</v>
      </c>
      <c r="M337" s="48">
        <f t="shared" si="212"/>
        <v>1</v>
      </c>
      <c r="N337" s="26">
        <v>5.68</v>
      </c>
      <c r="O337" s="48">
        <f t="shared" si="213"/>
        <v>1</v>
      </c>
      <c r="P337" s="225">
        <f t="shared" si="214"/>
        <v>1</v>
      </c>
      <c r="Q337" s="225">
        <f t="shared" si="215"/>
        <v>1</v>
      </c>
      <c r="T337" s="25" t="str">
        <f t="shared" si="265"/>
        <v>CARIB</v>
      </c>
      <c r="U337" s="25">
        <f t="shared" si="193"/>
        <v>1.65</v>
      </c>
      <c r="V337" s="25">
        <f t="shared" si="194"/>
        <v>2.14</v>
      </c>
      <c r="W337" s="25">
        <f t="shared" si="195"/>
        <v>12.5</v>
      </c>
      <c r="X337" s="25">
        <f t="shared" si="196"/>
        <v>16.399999999999999</v>
      </c>
      <c r="Y337" s="25">
        <f t="shared" si="197"/>
        <v>0</v>
      </c>
      <c r="Z337" s="25">
        <f t="shared" si="198"/>
        <v>0.12</v>
      </c>
      <c r="AA337" s="25">
        <f t="shared" si="199"/>
        <v>2.7</v>
      </c>
      <c r="AB337" s="25">
        <f t="shared" si="200"/>
        <v>2.85</v>
      </c>
      <c r="AC337" s="25">
        <f t="shared" si="201"/>
        <v>5</v>
      </c>
      <c r="AD337" s="25">
        <f t="shared" si="202"/>
        <v>5.44</v>
      </c>
      <c r="AE337" s="25">
        <f t="shared" si="203"/>
        <v>5</v>
      </c>
      <c r="AF337" s="25">
        <f t="shared" si="204"/>
        <v>7</v>
      </c>
    </row>
    <row r="338" spans="1:32" ht="15.75" customHeight="1" x14ac:dyDescent="0.25">
      <c r="A338" s="33">
        <v>45770</v>
      </c>
      <c r="B338" s="271" t="s">
        <v>434</v>
      </c>
      <c r="C338" s="291" t="s">
        <v>31</v>
      </c>
      <c r="D338" s="26">
        <v>1.81</v>
      </c>
      <c r="E338" s="48">
        <f t="shared" si="205"/>
        <v>1</v>
      </c>
      <c r="F338" s="222">
        <v>13</v>
      </c>
      <c r="G338" s="48">
        <f t="shared" si="211"/>
        <v>1</v>
      </c>
      <c r="H338" s="23">
        <v>0.03</v>
      </c>
      <c r="I338" s="48">
        <f t="shared" si="206"/>
        <v>1</v>
      </c>
      <c r="J338" s="23">
        <v>2.75</v>
      </c>
      <c r="K338" s="48">
        <f t="shared" si="207"/>
        <v>1</v>
      </c>
      <c r="L338" s="26">
        <v>5.39</v>
      </c>
      <c r="M338" s="48">
        <f t="shared" si="212"/>
        <v>1</v>
      </c>
      <c r="N338" s="26">
        <v>5.3</v>
      </c>
      <c r="O338" s="48">
        <f t="shared" si="213"/>
        <v>1</v>
      </c>
      <c r="P338" s="225">
        <f t="shared" si="214"/>
        <v>1</v>
      </c>
      <c r="Q338" s="225">
        <f t="shared" si="215"/>
        <v>1</v>
      </c>
      <c r="T338" s="25" t="str">
        <f t="shared" si="265"/>
        <v>CARIB</v>
      </c>
      <c r="U338" s="25">
        <f t="shared" si="193"/>
        <v>1.65</v>
      </c>
      <c r="V338" s="25">
        <f t="shared" si="194"/>
        <v>2.14</v>
      </c>
      <c r="W338" s="25">
        <f t="shared" si="195"/>
        <v>12.5</v>
      </c>
      <c r="X338" s="25">
        <f t="shared" si="196"/>
        <v>16.399999999999999</v>
      </c>
      <c r="Y338" s="25">
        <f t="shared" si="197"/>
        <v>0</v>
      </c>
      <c r="Z338" s="25">
        <f t="shared" si="198"/>
        <v>0.12</v>
      </c>
      <c r="AA338" s="25">
        <f t="shared" si="199"/>
        <v>2.7</v>
      </c>
      <c r="AB338" s="25">
        <f t="shared" si="200"/>
        <v>2.85</v>
      </c>
      <c r="AC338" s="25">
        <f t="shared" si="201"/>
        <v>5</v>
      </c>
      <c r="AD338" s="25">
        <f t="shared" si="202"/>
        <v>5.44</v>
      </c>
      <c r="AE338" s="25">
        <f t="shared" si="203"/>
        <v>5</v>
      </c>
      <c r="AF338" s="25">
        <f t="shared" si="204"/>
        <v>7</v>
      </c>
    </row>
    <row r="339" spans="1:32" ht="15.75" customHeight="1" x14ac:dyDescent="0.25">
      <c r="A339" s="33">
        <v>45771</v>
      </c>
      <c r="B339" s="271" t="s">
        <v>436</v>
      </c>
      <c r="C339" s="291" t="s">
        <v>34</v>
      </c>
      <c r="D339" s="26">
        <v>17.16</v>
      </c>
      <c r="E339" s="48">
        <f t="shared" si="205"/>
        <v>1</v>
      </c>
      <c r="F339" s="222">
        <v>12.2</v>
      </c>
      <c r="G339" s="48">
        <v>1</v>
      </c>
      <c r="H339" s="23"/>
      <c r="I339" s="48"/>
      <c r="J339" s="23">
        <v>2.77</v>
      </c>
      <c r="K339" s="48"/>
      <c r="L339" s="26"/>
      <c r="M339" s="48"/>
      <c r="N339" s="26">
        <v>204</v>
      </c>
      <c r="O339" s="48">
        <f t="shared" si="213"/>
        <v>1</v>
      </c>
      <c r="P339" s="225">
        <f t="shared" ref="P339:P344" si="266">IF(+(IF(D339&lt;U339,0,IF(D339&gt;V339,0,1)))+(IF(F339&lt;W339,0,IF(F339&gt;X339,0,1)))+(IF(J339&lt;AA339,0,IF(J339&gt;AB339,0,1)))+(IF(L339&lt;AC339,0,IF(L339&gt;AD339,0,1)))+(IF(N339&lt;AE339,0,IF(N339&gt;AF339,0,1)))=5,1,0)</f>
        <v>1</v>
      </c>
      <c r="Q339" s="225">
        <f t="shared" ref="Q339:Q344" si="267">IF(+(IF(D339&lt;U339,0,IF(D339&gt;V339,0,1)))+(IF(F339&lt;W339,0,IF(F339&gt;X339,0,1)))+(IF(J339&lt;AA339,0,IF(J339&gt;AB339,0,1)))+(IF(L339&lt;AC339,0,IF(L339&gt;AD339,0,1)))=4,1,0)</f>
        <v>1</v>
      </c>
      <c r="T339" s="25" t="str">
        <f t="shared" si="265"/>
        <v>STARMALT</v>
      </c>
      <c r="U339" s="25">
        <f t="shared" si="193"/>
        <v>16.8</v>
      </c>
      <c r="V339" s="25">
        <f t="shared" si="194"/>
        <v>17.239999999999998</v>
      </c>
      <c r="W339" s="25">
        <f t="shared" si="195"/>
        <v>10</v>
      </c>
      <c r="X339" s="25">
        <f t="shared" si="196"/>
        <v>12.4</v>
      </c>
      <c r="Y339" s="25">
        <f t="shared" si="197"/>
        <v>0</v>
      </c>
      <c r="Z339" s="25">
        <f t="shared" si="198"/>
        <v>0</v>
      </c>
      <c r="AA339" s="25">
        <f t="shared" si="199"/>
        <v>2.6</v>
      </c>
      <c r="AB339" s="25">
        <f t="shared" si="200"/>
        <v>2.84</v>
      </c>
      <c r="AC339" s="25">
        <f t="shared" si="201"/>
        <v>0</v>
      </c>
      <c r="AD339" s="25">
        <f t="shared" si="202"/>
        <v>0</v>
      </c>
      <c r="AE339" s="25">
        <f t="shared" si="203"/>
        <v>170</v>
      </c>
      <c r="AF339" s="25">
        <f t="shared" si="204"/>
        <v>240</v>
      </c>
    </row>
    <row r="340" spans="1:32" ht="15.75" customHeight="1" x14ac:dyDescent="0.25">
      <c r="A340" s="33">
        <v>45771</v>
      </c>
      <c r="B340" s="271" t="s">
        <v>437</v>
      </c>
      <c r="C340" s="291" t="s">
        <v>34</v>
      </c>
      <c r="D340" s="26">
        <v>16.350000000000001</v>
      </c>
      <c r="E340" s="48">
        <f t="shared" si="205"/>
        <v>0</v>
      </c>
      <c r="F340" s="222">
        <v>10.85</v>
      </c>
      <c r="G340" s="48">
        <f t="shared" si="211"/>
        <v>1</v>
      </c>
      <c r="H340" s="23"/>
      <c r="I340" s="48"/>
      <c r="J340" s="23">
        <v>2.7</v>
      </c>
      <c r="K340" s="48"/>
      <c r="L340" s="26"/>
      <c r="M340" s="48"/>
      <c r="N340" s="26">
        <v>178</v>
      </c>
      <c r="O340" s="48">
        <f t="shared" si="213"/>
        <v>1</v>
      </c>
      <c r="P340" s="225">
        <f t="shared" si="266"/>
        <v>0</v>
      </c>
      <c r="Q340" s="225">
        <f t="shared" si="267"/>
        <v>0</v>
      </c>
      <c r="T340" s="25" t="str">
        <f t="shared" si="265"/>
        <v>STARMALT</v>
      </c>
      <c r="U340" s="25">
        <f t="shared" si="193"/>
        <v>16.8</v>
      </c>
      <c r="V340" s="25">
        <f t="shared" si="194"/>
        <v>17.239999999999998</v>
      </c>
      <c r="W340" s="25">
        <f t="shared" si="195"/>
        <v>10</v>
      </c>
      <c r="X340" s="25">
        <f t="shared" si="196"/>
        <v>12.4</v>
      </c>
      <c r="Y340" s="25">
        <f t="shared" si="197"/>
        <v>0</v>
      </c>
      <c r="Z340" s="25">
        <f t="shared" si="198"/>
        <v>0</v>
      </c>
      <c r="AA340" s="25">
        <f t="shared" si="199"/>
        <v>2.6</v>
      </c>
      <c r="AB340" s="25">
        <f t="shared" si="200"/>
        <v>2.84</v>
      </c>
      <c r="AC340" s="25">
        <f t="shared" si="201"/>
        <v>0</v>
      </c>
      <c r="AD340" s="25">
        <f t="shared" si="202"/>
        <v>0</v>
      </c>
      <c r="AE340" s="25">
        <f t="shared" si="203"/>
        <v>170</v>
      </c>
      <c r="AF340" s="25">
        <f t="shared" si="204"/>
        <v>240</v>
      </c>
    </row>
    <row r="341" spans="1:32" ht="15.75" customHeight="1" x14ac:dyDescent="0.25">
      <c r="A341" s="33">
        <v>45771</v>
      </c>
      <c r="B341" s="271" t="s">
        <v>434</v>
      </c>
      <c r="C341" s="291" t="s">
        <v>34</v>
      </c>
      <c r="D341" s="26">
        <v>17.04</v>
      </c>
      <c r="E341" s="48">
        <f t="shared" si="205"/>
        <v>1</v>
      </c>
      <c r="F341" s="222">
        <v>12</v>
      </c>
      <c r="G341" s="48">
        <f t="shared" si="211"/>
        <v>1</v>
      </c>
      <c r="H341" s="23"/>
      <c r="I341" s="48"/>
      <c r="J341" s="23">
        <v>2.73</v>
      </c>
      <c r="K341" s="48"/>
      <c r="L341" s="26"/>
      <c r="M341" s="48"/>
      <c r="N341" s="26">
        <v>182.3</v>
      </c>
      <c r="O341" s="48">
        <f t="shared" si="213"/>
        <v>1</v>
      </c>
      <c r="P341" s="225">
        <f t="shared" si="266"/>
        <v>1</v>
      </c>
      <c r="Q341" s="225">
        <f t="shared" si="267"/>
        <v>1</v>
      </c>
      <c r="T341" s="25" t="str">
        <f t="shared" si="265"/>
        <v>STARMALT</v>
      </c>
      <c r="U341" s="25">
        <f t="shared" si="193"/>
        <v>16.8</v>
      </c>
      <c r="V341" s="25">
        <f t="shared" si="194"/>
        <v>17.239999999999998</v>
      </c>
      <c r="W341" s="25">
        <f t="shared" si="195"/>
        <v>10</v>
      </c>
      <c r="X341" s="25">
        <f t="shared" si="196"/>
        <v>12.4</v>
      </c>
      <c r="Y341" s="25">
        <f t="shared" si="197"/>
        <v>0</v>
      </c>
      <c r="Z341" s="25">
        <f t="shared" si="198"/>
        <v>0</v>
      </c>
      <c r="AA341" s="25">
        <f t="shared" si="199"/>
        <v>2.6</v>
      </c>
      <c r="AB341" s="25">
        <f t="shared" si="200"/>
        <v>2.84</v>
      </c>
      <c r="AC341" s="25">
        <f t="shared" si="201"/>
        <v>0</v>
      </c>
      <c r="AD341" s="25">
        <f t="shared" si="202"/>
        <v>0</v>
      </c>
      <c r="AE341" s="25">
        <f t="shared" si="203"/>
        <v>170</v>
      </c>
      <c r="AF341" s="25">
        <f t="shared" si="204"/>
        <v>240</v>
      </c>
    </row>
    <row r="342" spans="1:32" ht="15.75" customHeight="1" x14ac:dyDescent="0.25">
      <c r="A342" s="33">
        <v>45771</v>
      </c>
      <c r="B342" s="271" t="s">
        <v>435</v>
      </c>
      <c r="C342" s="291" t="s">
        <v>34</v>
      </c>
      <c r="D342" s="26">
        <v>17.07</v>
      </c>
      <c r="E342" s="48">
        <f t="shared" si="205"/>
        <v>1</v>
      </c>
      <c r="F342" s="222">
        <v>12.4</v>
      </c>
      <c r="G342" s="48">
        <v>1</v>
      </c>
      <c r="H342" s="23"/>
      <c r="I342" s="48"/>
      <c r="J342" s="23">
        <v>2.8</v>
      </c>
      <c r="K342" s="48"/>
      <c r="L342" s="26"/>
      <c r="M342" s="48"/>
      <c r="N342" s="26">
        <v>203.2</v>
      </c>
      <c r="O342" s="48">
        <f t="shared" si="213"/>
        <v>1</v>
      </c>
      <c r="P342" s="225">
        <f t="shared" si="266"/>
        <v>1</v>
      </c>
      <c r="Q342" s="225">
        <f t="shared" si="267"/>
        <v>1</v>
      </c>
      <c r="T342" s="25" t="str">
        <f t="shared" si="265"/>
        <v>STARMALT</v>
      </c>
      <c r="U342" s="25">
        <f t="shared" si="193"/>
        <v>16.8</v>
      </c>
      <c r="V342" s="25">
        <f t="shared" si="194"/>
        <v>17.239999999999998</v>
      </c>
      <c r="W342" s="25">
        <f t="shared" si="195"/>
        <v>10</v>
      </c>
      <c r="X342" s="25">
        <f t="shared" si="196"/>
        <v>12.4</v>
      </c>
      <c r="Y342" s="25">
        <f t="shared" si="197"/>
        <v>0</v>
      </c>
      <c r="Z342" s="25">
        <f t="shared" si="198"/>
        <v>0</v>
      </c>
      <c r="AA342" s="25">
        <f t="shared" si="199"/>
        <v>2.6</v>
      </c>
      <c r="AB342" s="25">
        <f t="shared" si="200"/>
        <v>2.84</v>
      </c>
      <c r="AC342" s="25">
        <f t="shared" si="201"/>
        <v>0</v>
      </c>
      <c r="AD342" s="25">
        <f t="shared" si="202"/>
        <v>0</v>
      </c>
      <c r="AE342" s="25">
        <f t="shared" si="203"/>
        <v>170</v>
      </c>
      <c r="AF342" s="25">
        <f t="shared" si="204"/>
        <v>240</v>
      </c>
    </row>
    <row r="343" spans="1:32" ht="15.75" customHeight="1" x14ac:dyDescent="0.25">
      <c r="A343" s="33">
        <v>45774</v>
      </c>
      <c r="B343" s="271" t="s">
        <v>437</v>
      </c>
      <c r="C343" s="291" t="s">
        <v>31</v>
      </c>
      <c r="D343" s="26">
        <v>1.87</v>
      </c>
      <c r="E343" s="48">
        <f t="shared" si="205"/>
        <v>1</v>
      </c>
      <c r="F343" s="222">
        <v>13</v>
      </c>
      <c r="G343" s="48">
        <f t="shared" si="211"/>
        <v>1</v>
      </c>
      <c r="H343" s="23">
        <v>0.02</v>
      </c>
      <c r="I343" s="48">
        <f t="shared" si="206"/>
        <v>1</v>
      </c>
      <c r="J343" s="23">
        <v>2.7</v>
      </c>
      <c r="K343" s="48">
        <f t="shared" si="207"/>
        <v>1</v>
      </c>
      <c r="L343" s="26">
        <v>5.29</v>
      </c>
      <c r="M343" s="48">
        <f t="shared" si="212"/>
        <v>1</v>
      </c>
      <c r="N343" s="26">
        <v>5.83</v>
      </c>
      <c r="O343" s="48">
        <f t="shared" si="213"/>
        <v>1</v>
      </c>
      <c r="P343" s="225">
        <f t="shared" si="266"/>
        <v>1</v>
      </c>
      <c r="Q343" s="225">
        <f t="shared" si="267"/>
        <v>1</v>
      </c>
      <c r="T343" s="25" t="str">
        <f t="shared" si="265"/>
        <v>CARIB</v>
      </c>
      <c r="U343" s="25">
        <f>VLOOKUP($T343,$T$4:$AF$15,2,FALSE)</f>
        <v>1.65</v>
      </c>
      <c r="V343" s="25">
        <f>VLOOKUP($T343,$T$4:$AF$15,3,FALSE)</f>
        <v>2.14</v>
      </c>
      <c r="W343" s="25">
        <f>VLOOKUP($T343,$T$4:$AF$15,4,FALSE)</f>
        <v>12.5</v>
      </c>
      <c r="X343" s="25">
        <f>VLOOKUP($T343,$T$4:$AF$15,5,FALSE)</f>
        <v>16.399999999999999</v>
      </c>
      <c r="Y343" s="25">
        <f>VLOOKUP($T343,$T$4:$AF$15,6,FALSE)</f>
        <v>0</v>
      </c>
      <c r="Z343" s="25">
        <f>VLOOKUP($T343,$T$4:$AF$15,7,FALSE)</f>
        <v>0.12</v>
      </c>
      <c r="AA343" s="25">
        <f>VLOOKUP($T343,$T$4:$AF$15,8,FALSE)</f>
        <v>2.7</v>
      </c>
      <c r="AB343" s="25">
        <f>VLOOKUP($T343,$T$4:$AF$15,9,FALSE)</f>
        <v>2.85</v>
      </c>
      <c r="AC343" s="25">
        <f>VLOOKUP($T343,$T$4:$AF$15,10,FALSE)</f>
        <v>5</v>
      </c>
      <c r="AD343" s="25">
        <f>VLOOKUP($T343,$T$4:$AF$15,11,FALSE)</f>
        <v>5.44</v>
      </c>
      <c r="AE343" s="25">
        <f>VLOOKUP($T343,$T$4:$AF$15,12,FALSE)</f>
        <v>5</v>
      </c>
      <c r="AF343" s="25">
        <f>VLOOKUP($T343,$T$4:$AF$15,13,FALSE)</f>
        <v>7</v>
      </c>
    </row>
    <row r="344" spans="1:32" ht="15.75" customHeight="1" x14ac:dyDescent="0.25">
      <c r="A344" s="33">
        <v>45774</v>
      </c>
      <c r="B344" s="271" t="s">
        <v>436</v>
      </c>
      <c r="C344" s="291" t="s">
        <v>31</v>
      </c>
      <c r="D344" s="26">
        <v>1.94</v>
      </c>
      <c r="E344" s="48">
        <f t="shared" si="205"/>
        <v>1</v>
      </c>
      <c r="F344" s="222">
        <v>13.75</v>
      </c>
      <c r="G344" s="48">
        <f t="shared" si="211"/>
        <v>1</v>
      </c>
      <c r="H344" s="23">
        <v>0.02</v>
      </c>
      <c r="I344" s="48">
        <f t="shared" si="206"/>
        <v>1</v>
      </c>
      <c r="J344" s="23">
        <v>2.83</v>
      </c>
      <c r="K344" s="48">
        <f t="shared" si="207"/>
        <v>1</v>
      </c>
      <c r="L344" s="26">
        <v>5.25</v>
      </c>
      <c r="M344" s="48">
        <f t="shared" si="212"/>
        <v>1</v>
      </c>
      <c r="N344" s="26">
        <v>5.95</v>
      </c>
      <c r="O344" s="48">
        <f t="shared" si="213"/>
        <v>1</v>
      </c>
      <c r="P344" s="225">
        <f t="shared" si="266"/>
        <v>1</v>
      </c>
      <c r="Q344" s="225">
        <f t="shared" si="267"/>
        <v>1</v>
      </c>
      <c r="T344" s="25" t="str">
        <f t="shared" si="265"/>
        <v>CARIB</v>
      </c>
      <c r="U344" s="25">
        <f>VLOOKUP($T344,$T$4:$AF$15,2,FALSE)</f>
        <v>1.65</v>
      </c>
      <c r="V344" s="25">
        <f>VLOOKUP($T344,$T$4:$AF$15,3,FALSE)</f>
        <v>2.14</v>
      </c>
      <c r="W344" s="25">
        <f>VLOOKUP($T344,$T$4:$AF$15,4,FALSE)</f>
        <v>12.5</v>
      </c>
      <c r="X344" s="25">
        <f>VLOOKUP($T344,$T$4:$AF$15,5,FALSE)</f>
        <v>16.399999999999999</v>
      </c>
      <c r="Y344" s="25">
        <f>VLOOKUP($T344,$T$4:$AF$15,6,FALSE)</f>
        <v>0</v>
      </c>
      <c r="Z344" s="25">
        <f>VLOOKUP($T344,$T$4:$AF$15,7,FALSE)</f>
        <v>0.12</v>
      </c>
      <c r="AA344" s="25">
        <f>VLOOKUP($T344,$T$4:$AF$15,8,FALSE)</f>
        <v>2.7</v>
      </c>
      <c r="AB344" s="25">
        <f>VLOOKUP($T344,$T$4:$AF$15,9,FALSE)</f>
        <v>2.85</v>
      </c>
      <c r="AC344" s="25">
        <f>VLOOKUP($T344,$T$4:$AF$15,10,FALSE)</f>
        <v>5</v>
      </c>
      <c r="AD344" s="25">
        <f>VLOOKUP($T344,$T$4:$AF$15,11,FALSE)</f>
        <v>5.44</v>
      </c>
      <c r="AE344" s="25">
        <f>VLOOKUP($T344,$T$4:$AF$15,12,FALSE)</f>
        <v>5</v>
      </c>
      <c r="AF344" s="25">
        <f>VLOOKUP($T344,$T$4:$AF$15,13,FALSE)</f>
        <v>7</v>
      </c>
    </row>
    <row r="345" spans="1:32" ht="15.75" customHeight="1" x14ac:dyDescent="0.25">
      <c r="A345" s="33">
        <v>45774</v>
      </c>
      <c r="B345" s="271" t="s">
        <v>434</v>
      </c>
      <c r="C345" s="291" t="s">
        <v>31</v>
      </c>
      <c r="D345" s="26">
        <v>1.96</v>
      </c>
      <c r="E345" s="48">
        <f t="shared" si="205"/>
        <v>1</v>
      </c>
      <c r="F345" s="222">
        <v>14.2</v>
      </c>
      <c r="G345" s="48">
        <f t="shared" si="211"/>
        <v>1</v>
      </c>
      <c r="H345" s="23">
        <v>0.02</v>
      </c>
      <c r="I345" s="48">
        <f t="shared" si="206"/>
        <v>1</v>
      </c>
      <c r="J345" s="23">
        <v>2.8</v>
      </c>
      <c r="K345" s="48">
        <f t="shared" si="207"/>
        <v>1</v>
      </c>
      <c r="L345" s="26">
        <v>5.3</v>
      </c>
      <c r="M345" s="48">
        <f t="shared" si="212"/>
        <v>1</v>
      </c>
      <c r="N345" s="26">
        <v>5.94</v>
      </c>
      <c r="O345" s="48">
        <f t="shared" si="213"/>
        <v>1</v>
      </c>
      <c r="P345" s="225">
        <f t="shared" si="214"/>
        <v>1</v>
      </c>
      <c r="Q345" s="225">
        <f t="shared" si="215"/>
        <v>1</v>
      </c>
      <c r="T345" s="25" t="str">
        <f t="shared" si="265"/>
        <v>CARIB</v>
      </c>
      <c r="U345" s="25">
        <f>VLOOKUP($T345,$T$4:$AF$15,2,FALSE)</f>
        <v>1.65</v>
      </c>
      <c r="V345" s="25">
        <f>VLOOKUP($T345,$T$4:$AF$15,3,FALSE)</f>
        <v>2.14</v>
      </c>
      <c r="W345" s="25">
        <f>VLOOKUP($T345,$T$4:$AF$15,4,FALSE)</f>
        <v>12.5</v>
      </c>
      <c r="X345" s="25">
        <f>VLOOKUP($T345,$T$4:$AF$15,5,FALSE)</f>
        <v>16.399999999999999</v>
      </c>
      <c r="Y345" s="25">
        <f>VLOOKUP($T345,$T$4:$AF$15,6,FALSE)</f>
        <v>0</v>
      </c>
      <c r="Z345" s="25">
        <f>VLOOKUP($T345,$T$4:$AF$15,7,FALSE)</f>
        <v>0.12</v>
      </c>
      <c r="AA345" s="25">
        <f>VLOOKUP($T345,$T$4:$AF$15,8,FALSE)</f>
        <v>2.7</v>
      </c>
      <c r="AB345" s="25">
        <f>VLOOKUP($T345,$T$4:$AF$15,9,FALSE)</f>
        <v>2.85</v>
      </c>
      <c r="AC345" s="25">
        <f>VLOOKUP($T345,$T$4:$AF$15,10,FALSE)</f>
        <v>5</v>
      </c>
      <c r="AD345" s="25">
        <f>VLOOKUP($T345,$T$4:$AF$15,11,FALSE)</f>
        <v>5.44</v>
      </c>
      <c r="AE345" s="25">
        <f>VLOOKUP($T345,$T$4:$AF$15,12,FALSE)</f>
        <v>5</v>
      </c>
      <c r="AF345" s="25">
        <f>VLOOKUP($T345,$T$4:$AF$15,13,FALSE)</f>
        <v>7</v>
      </c>
    </row>
    <row r="346" spans="1:32" ht="15.75" customHeight="1" x14ac:dyDescent="0.25">
      <c r="A346" s="33">
        <v>45775</v>
      </c>
      <c r="B346" s="271" t="s">
        <v>437</v>
      </c>
      <c r="C346" s="291" t="s">
        <v>31</v>
      </c>
      <c r="D346" s="26">
        <v>1.74</v>
      </c>
      <c r="E346" s="48">
        <f t="shared" si="205"/>
        <v>1</v>
      </c>
      <c r="F346" s="222">
        <v>15.6</v>
      </c>
      <c r="G346" s="48">
        <f t="shared" si="211"/>
        <v>1</v>
      </c>
      <c r="H346" s="23">
        <v>0.03</v>
      </c>
      <c r="I346" s="48">
        <f t="shared" si="206"/>
        <v>1</v>
      </c>
      <c r="J346" s="23">
        <v>2.8</v>
      </c>
      <c r="K346" s="48">
        <f t="shared" si="207"/>
        <v>1</v>
      </c>
      <c r="L346" s="26">
        <v>5.38</v>
      </c>
      <c r="M346" s="48">
        <f t="shared" si="212"/>
        <v>1</v>
      </c>
      <c r="N346" s="26">
        <v>7</v>
      </c>
      <c r="O346" s="48">
        <f t="shared" si="213"/>
        <v>1</v>
      </c>
      <c r="P346" s="225">
        <f t="shared" si="214"/>
        <v>1</v>
      </c>
      <c r="Q346" s="225">
        <f t="shared" si="215"/>
        <v>1</v>
      </c>
      <c r="T346" s="25" t="str">
        <f t="shared" si="265"/>
        <v>CARIB</v>
      </c>
      <c r="U346" s="25">
        <f>VLOOKUP($T346,$T$4:$AF$15,2,FALSE)</f>
        <v>1.65</v>
      </c>
      <c r="V346" s="25">
        <f>VLOOKUP($T346,$T$4:$AF$15,3,FALSE)</f>
        <v>2.14</v>
      </c>
      <c r="W346" s="25">
        <f>VLOOKUP($T346,$T$4:$AF$15,4,FALSE)</f>
        <v>12.5</v>
      </c>
      <c r="X346" s="25">
        <f>VLOOKUP($T346,$T$4:$AF$15,5,FALSE)</f>
        <v>16.399999999999999</v>
      </c>
      <c r="Y346" s="25">
        <f>VLOOKUP($T346,$T$4:$AF$15,6,FALSE)</f>
        <v>0</v>
      </c>
      <c r="Z346" s="25">
        <f>VLOOKUP($T346,$T$4:$AF$15,7,FALSE)</f>
        <v>0.12</v>
      </c>
      <c r="AA346" s="25">
        <f>VLOOKUP($T346,$T$4:$AF$15,8,FALSE)</f>
        <v>2.7</v>
      </c>
      <c r="AB346" s="25">
        <f>VLOOKUP($T346,$T$4:$AF$15,9,FALSE)</f>
        <v>2.85</v>
      </c>
      <c r="AC346" s="25">
        <f>VLOOKUP($T346,$T$4:$AF$15,10,FALSE)</f>
        <v>5</v>
      </c>
      <c r="AD346" s="25">
        <f>VLOOKUP($T346,$T$4:$AF$15,11,FALSE)</f>
        <v>5.44</v>
      </c>
      <c r="AE346" s="25">
        <f>VLOOKUP($T346,$T$4:$AF$15,12,FALSE)</f>
        <v>5</v>
      </c>
      <c r="AF346" s="25">
        <f>VLOOKUP($T346,$T$4:$AF$15,13,FALSE)</f>
        <v>7</v>
      </c>
    </row>
    <row r="347" spans="1:32" ht="15.75" customHeight="1" x14ac:dyDescent="0.25">
      <c r="A347" s="33">
        <v>45775</v>
      </c>
      <c r="B347" s="271" t="s">
        <v>435</v>
      </c>
      <c r="C347" s="291" t="s">
        <v>31</v>
      </c>
      <c r="D347" s="26">
        <v>1.81</v>
      </c>
      <c r="E347" s="48">
        <f t="shared" si="205"/>
        <v>1</v>
      </c>
      <c r="F347" s="222">
        <v>14.8</v>
      </c>
      <c r="G347" s="48">
        <f t="shared" si="211"/>
        <v>1</v>
      </c>
      <c r="H347" s="23">
        <v>0.02</v>
      </c>
      <c r="I347" s="48">
        <f t="shared" si="206"/>
        <v>1</v>
      </c>
      <c r="J347" s="23">
        <v>2.75</v>
      </c>
      <c r="K347" s="48">
        <f t="shared" si="207"/>
        <v>1</v>
      </c>
      <c r="L347" s="26">
        <v>5.4</v>
      </c>
      <c r="M347" s="48">
        <f t="shared" si="212"/>
        <v>1</v>
      </c>
      <c r="N347" s="26">
        <v>6.01</v>
      </c>
      <c r="O347" s="48">
        <f t="shared" si="213"/>
        <v>1</v>
      </c>
      <c r="P347" s="225">
        <f t="shared" si="214"/>
        <v>1</v>
      </c>
      <c r="Q347" s="225">
        <f t="shared" si="215"/>
        <v>1</v>
      </c>
      <c r="T347" s="25" t="str">
        <f t="shared" si="265"/>
        <v>CARIB</v>
      </c>
      <c r="U347" s="25">
        <f t="shared" si="193"/>
        <v>1.65</v>
      </c>
      <c r="V347" s="25">
        <f t="shared" si="194"/>
        <v>2.14</v>
      </c>
      <c r="W347" s="25">
        <f t="shared" si="195"/>
        <v>12.5</v>
      </c>
      <c r="X347" s="25">
        <f t="shared" si="196"/>
        <v>16.399999999999999</v>
      </c>
      <c r="Y347" s="25">
        <f t="shared" si="197"/>
        <v>0</v>
      </c>
      <c r="Z347" s="25">
        <f t="shared" si="198"/>
        <v>0.12</v>
      </c>
      <c r="AA347" s="25">
        <f t="shared" si="199"/>
        <v>2.7</v>
      </c>
      <c r="AB347" s="25">
        <f t="shared" si="200"/>
        <v>2.85</v>
      </c>
      <c r="AC347" s="25">
        <f t="shared" si="201"/>
        <v>5</v>
      </c>
      <c r="AD347" s="25">
        <f t="shared" si="202"/>
        <v>5.44</v>
      </c>
      <c r="AE347" s="25">
        <f t="shared" si="203"/>
        <v>5</v>
      </c>
      <c r="AF347" s="25">
        <f t="shared" si="204"/>
        <v>7</v>
      </c>
    </row>
    <row r="348" spans="1:32" ht="15.75" customHeight="1" x14ac:dyDescent="0.25">
      <c r="A348" s="33">
        <v>45775</v>
      </c>
      <c r="B348" s="271" t="s">
        <v>437</v>
      </c>
      <c r="C348" s="291" t="s">
        <v>31</v>
      </c>
      <c r="D348" s="26">
        <v>1.87</v>
      </c>
      <c r="E348" s="48">
        <f t="shared" si="205"/>
        <v>1</v>
      </c>
      <c r="F348" s="222">
        <v>13.2</v>
      </c>
      <c r="G348" s="48">
        <f t="shared" si="211"/>
        <v>1</v>
      </c>
      <c r="H348" s="23">
        <v>0.02</v>
      </c>
      <c r="I348" s="48">
        <f t="shared" si="206"/>
        <v>1</v>
      </c>
      <c r="J348" s="23">
        <v>2.85</v>
      </c>
      <c r="K348" s="48">
        <f t="shared" si="207"/>
        <v>1</v>
      </c>
      <c r="L348" s="26">
        <v>5.13</v>
      </c>
      <c r="M348" s="48">
        <f t="shared" si="212"/>
        <v>1</v>
      </c>
      <c r="N348" s="26">
        <v>7</v>
      </c>
      <c r="O348" s="48">
        <f t="shared" si="213"/>
        <v>1</v>
      </c>
      <c r="P348" s="225">
        <f t="shared" si="214"/>
        <v>1</v>
      </c>
      <c r="Q348" s="225">
        <f t="shared" si="215"/>
        <v>1</v>
      </c>
      <c r="T348" s="25" t="str">
        <f t="shared" si="265"/>
        <v>CARIB</v>
      </c>
      <c r="U348" s="25">
        <f>VLOOKUP($T348,$T$4:$AF$15,2,FALSE)</f>
        <v>1.65</v>
      </c>
      <c r="V348" s="25">
        <f>VLOOKUP($T348,$T$4:$AF$15,3,FALSE)</f>
        <v>2.14</v>
      </c>
      <c r="W348" s="25">
        <f>VLOOKUP($T348,$T$4:$AF$15,4,FALSE)</f>
        <v>12.5</v>
      </c>
      <c r="X348" s="25">
        <f>VLOOKUP($T348,$T$4:$AF$15,5,FALSE)</f>
        <v>16.399999999999999</v>
      </c>
      <c r="Y348" s="25">
        <f>VLOOKUP($T348,$T$4:$AF$15,6,FALSE)</f>
        <v>0</v>
      </c>
      <c r="Z348" s="25">
        <f>VLOOKUP($T348,$T$4:$AF$15,7,FALSE)</f>
        <v>0.12</v>
      </c>
      <c r="AA348" s="25">
        <f>VLOOKUP($T348,$T$4:$AF$15,8,FALSE)</f>
        <v>2.7</v>
      </c>
      <c r="AB348" s="25">
        <f>VLOOKUP($T348,$T$4:$AF$15,9,FALSE)</f>
        <v>2.85</v>
      </c>
      <c r="AC348" s="25">
        <f>VLOOKUP($T348,$T$4:$AF$15,10,FALSE)</f>
        <v>5</v>
      </c>
      <c r="AD348" s="25">
        <f>VLOOKUP($T348,$T$4:$AF$15,11,FALSE)</f>
        <v>5.44</v>
      </c>
      <c r="AE348" s="25">
        <f>VLOOKUP($T348,$T$4:$AF$15,12,FALSE)</f>
        <v>5</v>
      </c>
      <c r="AF348" s="25">
        <f>VLOOKUP($T348,$T$4:$AF$15,13,FALSE)</f>
        <v>7</v>
      </c>
    </row>
    <row r="349" spans="1:32" ht="15.75" customHeight="1" x14ac:dyDescent="0.25">
      <c r="A349" s="33">
        <v>45775</v>
      </c>
      <c r="B349" s="271" t="s">
        <v>436</v>
      </c>
      <c r="C349" s="291" t="s">
        <v>31</v>
      </c>
      <c r="D349" s="26">
        <v>1.81</v>
      </c>
      <c r="E349" s="48">
        <f t="shared" si="205"/>
        <v>1</v>
      </c>
      <c r="F349" s="222">
        <v>13</v>
      </c>
      <c r="G349" s="48">
        <f t="shared" si="211"/>
        <v>1</v>
      </c>
      <c r="H349" s="23">
        <v>0.03</v>
      </c>
      <c r="I349" s="48">
        <f t="shared" si="206"/>
        <v>1</v>
      </c>
      <c r="J349" s="23">
        <v>2.79</v>
      </c>
      <c r="K349" s="48">
        <f t="shared" si="207"/>
        <v>1</v>
      </c>
      <c r="L349" s="26">
        <v>5.21</v>
      </c>
      <c r="M349" s="48">
        <f t="shared" si="212"/>
        <v>1</v>
      </c>
      <c r="N349" s="26">
        <v>5.78</v>
      </c>
      <c r="O349" s="48">
        <f t="shared" si="213"/>
        <v>1</v>
      </c>
      <c r="P349" s="225">
        <f t="shared" si="214"/>
        <v>1</v>
      </c>
      <c r="Q349" s="225">
        <f t="shared" si="215"/>
        <v>1</v>
      </c>
      <c r="T349" s="25" t="str">
        <f t="shared" si="265"/>
        <v>CARIB</v>
      </c>
      <c r="U349" s="25">
        <f>VLOOKUP($T349,$T$4:$AF$15,2,FALSE)</f>
        <v>1.65</v>
      </c>
      <c r="V349" s="25">
        <f>VLOOKUP($T349,$T$4:$AF$15,3,FALSE)</f>
        <v>2.14</v>
      </c>
      <c r="W349" s="25">
        <f>VLOOKUP($T349,$T$4:$AF$15,4,FALSE)</f>
        <v>12.5</v>
      </c>
      <c r="X349" s="25">
        <f>VLOOKUP($T349,$T$4:$AF$15,5,FALSE)</f>
        <v>16.399999999999999</v>
      </c>
      <c r="Y349" s="25">
        <f>VLOOKUP($T349,$T$4:$AF$15,6,FALSE)</f>
        <v>0</v>
      </c>
      <c r="Z349" s="25">
        <f>VLOOKUP($T349,$T$4:$AF$15,7,FALSE)</f>
        <v>0.12</v>
      </c>
      <c r="AA349" s="25">
        <f>VLOOKUP($T349,$T$4:$AF$15,8,FALSE)</f>
        <v>2.7</v>
      </c>
      <c r="AB349" s="25">
        <f>VLOOKUP($T349,$T$4:$AF$15,9,FALSE)</f>
        <v>2.85</v>
      </c>
      <c r="AC349" s="25">
        <f>VLOOKUP($T349,$T$4:$AF$15,10,FALSE)</f>
        <v>5</v>
      </c>
      <c r="AD349" s="25">
        <f>VLOOKUP($T349,$T$4:$AF$15,11,FALSE)</f>
        <v>5.44</v>
      </c>
      <c r="AE349" s="25">
        <f>VLOOKUP($T349,$T$4:$AF$15,12,FALSE)</f>
        <v>5</v>
      </c>
      <c r="AF349" s="25">
        <f>VLOOKUP($T349,$T$4:$AF$15,13,FALSE)</f>
        <v>7</v>
      </c>
    </row>
    <row r="350" spans="1:32" ht="15.75" customHeight="1" x14ac:dyDescent="0.25">
      <c r="A350" s="33">
        <v>45775</v>
      </c>
      <c r="B350" s="271" t="s">
        <v>434</v>
      </c>
      <c r="C350" s="291" t="s">
        <v>31</v>
      </c>
      <c r="D350" s="26">
        <v>1.89</v>
      </c>
      <c r="E350" s="48">
        <f t="shared" si="205"/>
        <v>1</v>
      </c>
      <c r="F350" s="222">
        <v>13.1</v>
      </c>
      <c r="G350" s="48">
        <f t="shared" si="211"/>
        <v>1</v>
      </c>
      <c r="H350" s="23">
        <v>0.02</v>
      </c>
      <c r="I350" s="48">
        <f t="shared" si="206"/>
        <v>1</v>
      </c>
      <c r="J350" s="23">
        <v>2.8</v>
      </c>
      <c r="K350" s="48">
        <f t="shared" si="207"/>
        <v>1</v>
      </c>
      <c r="L350" s="26">
        <v>5.19</v>
      </c>
      <c r="M350" s="48">
        <f t="shared" si="212"/>
        <v>1</v>
      </c>
      <c r="N350" s="26">
        <v>6.37</v>
      </c>
      <c r="O350" s="48">
        <f t="shared" si="213"/>
        <v>1</v>
      </c>
      <c r="P350" s="225">
        <f t="shared" si="214"/>
        <v>1</v>
      </c>
      <c r="Q350" s="225">
        <f t="shared" si="215"/>
        <v>1</v>
      </c>
      <c r="T350" s="25" t="str">
        <f t="shared" si="265"/>
        <v>CARIB</v>
      </c>
      <c r="U350" s="25">
        <f>VLOOKUP($T350,$T$4:$AF$15,2,FALSE)</f>
        <v>1.65</v>
      </c>
      <c r="V350" s="25">
        <f>VLOOKUP($T350,$T$4:$AF$15,3,FALSE)</f>
        <v>2.14</v>
      </c>
      <c r="W350" s="25">
        <f>VLOOKUP($T350,$T$4:$AF$15,4,FALSE)</f>
        <v>12.5</v>
      </c>
      <c r="X350" s="25">
        <f>VLOOKUP($T350,$T$4:$AF$15,5,FALSE)</f>
        <v>16.399999999999999</v>
      </c>
      <c r="Y350" s="25">
        <f>VLOOKUP($T350,$T$4:$AF$15,6,FALSE)</f>
        <v>0</v>
      </c>
      <c r="Z350" s="25">
        <f>VLOOKUP($T350,$T$4:$AF$15,7,FALSE)</f>
        <v>0.12</v>
      </c>
      <c r="AA350" s="25">
        <f>VLOOKUP($T350,$T$4:$AF$15,8,FALSE)</f>
        <v>2.7</v>
      </c>
      <c r="AB350" s="25">
        <f>VLOOKUP($T350,$T$4:$AF$15,9,FALSE)</f>
        <v>2.85</v>
      </c>
      <c r="AC350" s="25">
        <f>VLOOKUP($T350,$T$4:$AF$15,10,FALSE)</f>
        <v>5</v>
      </c>
      <c r="AD350" s="25">
        <f>VLOOKUP($T350,$T$4:$AF$15,11,FALSE)</f>
        <v>5.44</v>
      </c>
      <c r="AE350" s="25">
        <f>VLOOKUP($T350,$T$4:$AF$15,12,FALSE)</f>
        <v>5</v>
      </c>
      <c r="AF350" s="25">
        <f>VLOOKUP($T350,$T$4:$AF$15,13,FALSE)</f>
        <v>7</v>
      </c>
    </row>
    <row r="351" spans="1:32" ht="15.75" customHeight="1" x14ac:dyDescent="0.25">
      <c r="A351" s="33">
        <v>45776</v>
      </c>
      <c r="B351" s="271" t="s">
        <v>435</v>
      </c>
      <c r="C351" s="291" t="s">
        <v>31</v>
      </c>
      <c r="D351" s="26">
        <v>1.92</v>
      </c>
      <c r="E351" s="48">
        <f t="shared" si="205"/>
        <v>1</v>
      </c>
      <c r="F351" s="222">
        <v>13.55</v>
      </c>
      <c r="G351" s="48">
        <f t="shared" si="211"/>
        <v>1</v>
      </c>
      <c r="H351" s="23">
        <v>0.02</v>
      </c>
      <c r="I351" s="48">
        <f t="shared" si="206"/>
        <v>1</v>
      </c>
      <c r="J351" s="23">
        <v>2.83</v>
      </c>
      <c r="K351" s="48">
        <f t="shared" si="207"/>
        <v>1</v>
      </c>
      <c r="L351" s="26">
        <v>5.17</v>
      </c>
      <c r="M351" s="48">
        <f t="shared" si="212"/>
        <v>1</v>
      </c>
      <c r="N351" s="26">
        <v>6.03</v>
      </c>
      <c r="O351" s="48">
        <f t="shared" si="213"/>
        <v>1</v>
      </c>
      <c r="P351" s="225">
        <f t="shared" si="214"/>
        <v>1</v>
      </c>
      <c r="Q351" s="225">
        <f t="shared" si="215"/>
        <v>1</v>
      </c>
      <c r="T351" s="25" t="str">
        <f t="shared" si="265"/>
        <v>CARIB</v>
      </c>
      <c r="U351" s="25">
        <f>VLOOKUP($T351,$T$4:$AF$15,2,FALSE)</f>
        <v>1.65</v>
      </c>
      <c r="V351" s="25">
        <f>VLOOKUP($T351,$T$4:$AF$15,3,FALSE)</f>
        <v>2.14</v>
      </c>
      <c r="W351" s="25">
        <f>VLOOKUP($T351,$T$4:$AF$15,4,FALSE)</f>
        <v>12.5</v>
      </c>
      <c r="X351" s="25">
        <f>VLOOKUP($T351,$T$4:$AF$15,5,FALSE)</f>
        <v>16.399999999999999</v>
      </c>
      <c r="Y351" s="25">
        <f>VLOOKUP($T351,$T$4:$AF$15,6,FALSE)</f>
        <v>0</v>
      </c>
      <c r="Z351" s="25">
        <f>VLOOKUP($T351,$T$4:$AF$15,7,FALSE)</f>
        <v>0.12</v>
      </c>
      <c r="AA351" s="25">
        <f>VLOOKUP($T351,$T$4:$AF$15,8,FALSE)</f>
        <v>2.7</v>
      </c>
      <c r="AB351" s="25">
        <f>VLOOKUP($T351,$T$4:$AF$15,9,FALSE)</f>
        <v>2.85</v>
      </c>
      <c r="AC351" s="25">
        <f>VLOOKUP($T351,$T$4:$AF$15,10,FALSE)</f>
        <v>5</v>
      </c>
      <c r="AD351" s="25">
        <f>VLOOKUP($T351,$T$4:$AF$15,11,FALSE)</f>
        <v>5.44</v>
      </c>
      <c r="AE351" s="25">
        <f>VLOOKUP($T351,$T$4:$AF$15,12,FALSE)</f>
        <v>5</v>
      </c>
      <c r="AF351" s="25">
        <f>VLOOKUP($T351,$T$4:$AF$15,13,FALSE)</f>
        <v>7</v>
      </c>
    </row>
    <row r="352" spans="1:32" ht="15.75" customHeight="1" x14ac:dyDescent="0.25">
      <c r="A352" s="33">
        <v>45776</v>
      </c>
      <c r="B352" s="271" t="s">
        <v>434</v>
      </c>
      <c r="C352" s="291" t="s">
        <v>30</v>
      </c>
      <c r="D352" s="26">
        <v>0.88</v>
      </c>
      <c r="E352" s="48">
        <f t="shared" si="205"/>
        <v>1</v>
      </c>
      <c r="F352" s="222">
        <v>14.5</v>
      </c>
      <c r="G352" s="48">
        <f t="shared" si="211"/>
        <v>1</v>
      </c>
      <c r="H352" s="23">
        <v>0.03</v>
      </c>
      <c r="I352" s="48">
        <f t="shared" si="206"/>
        <v>1</v>
      </c>
      <c r="J352" s="23">
        <v>2.84</v>
      </c>
      <c r="K352" s="48">
        <f t="shared" si="207"/>
        <v>1</v>
      </c>
      <c r="L352" s="26">
        <v>5.87</v>
      </c>
      <c r="M352" s="48">
        <f t="shared" si="212"/>
        <v>1</v>
      </c>
      <c r="N352" s="26">
        <v>6</v>
      </c>
      <c r="O352" s="48">
        <f t="shared" si="213"/>
        <v>1</v>
      </c>
      <c r="P352" s="225">
        <f t="shared" si="214"/>
        <v>1</v>
      </c>
      <c r="Q352" s="225">
        <f t="shared" si="215"/>
        <v>1</v>
      </c>
      <c r="T352" s="25" t="str">
        <f t="shared" si="265"/>
        <v>STAG</v>
      </c>
      <c r="U352" s="25">
        <f t="shared" ref="U352:U364" si="268">VLOOKUP($T352,$T$4:$AF$15,2,FALSE)</f>
        <v>0.8</v>
      </c>
      <c r="V352" s="25">
        <f t="shared" ref="V352:V364" si="269">VLOOKUP($T352,$T$4:$AF$15,3,FALSE)</f>
        <v>1.24</v>
      </c>
      <c r="W352" s="25">
        <f t="shared" ref="W352:W364" si="270">VLOOKUP($T352,$T$4:$AF$15,4,FALSE)</f>
        <v>12.5</v>
      </c>
      <c r="X352" s="25">
        <f t="shared" ref="X352:X364" si="271">VLOOKUP($T352,$T$4:$AF$15,5,FALSE)</f>
        <v>16.399999999999999</v>
      </c>
      <c r="Y352" s="25">
        <f t="shared" ref="Y352:Y364" si="272">VLOOKUP($T352,$T$4:$AF$15,6,FALSE)</f>
        <v>0</v>
      </c>
      <c r="Z352" s="25">
        <f t="shared" ref="Z352:Z364" si="273">VLOOKUP($T352,$T$4:$AF$15,7,FALSE)</f>
        <v>0.12</v>
      </c>
      <c r="AA352" s="25">
        <f t="shared" ref="AA352:AA364" si="274">VLOOKUP($T352,$T$4:$AF$15,8,FALSE)</f>
        <v>2.7</v>
      </c>
      <c r="AB352" s="25">
        <f t="shared" ref="AB352:AB364" si="275">VLOOKUP($T352,$T$4:$AF$15,9,FALSE)</f>
        <v>2.85</v>
      </c>
      <c r="AC352" s="25">
        <f t="shared" ref="AC352:AC364" si="276">VLOOKUP($T352,$T$4:$AF$15,10,FALSE)</f>
        <v>5.45</v>
      </c>
      <c r="AD352" s="25">
        <f t="shared" ref="AD352:AD364" si="277">VLOOKUP($T352,$T$4:$AF$15,11,FALSE)</f>
        <v>5.94</v>
      </c>
      <c r="AE352" s="25">
        <f t="shared" ref="AE352:AE364" si="278">VLOOKUP($T352,$T$4:$AF$15,12,FALSE)</f>
        <v>5</v>
      </c>
      <c r="AF352" s="25">
        <f t="shared" ref="AF352:AF364" si="279">VLOOKUP($T352,$T$4:$AF$15,13,FALSE)</f>
        <v>7</v>
      </c>
    </row>
    <row r="353" spans="1:32" ht="15.75" customHeight="1" x14ac:dyDescent="0.25">
      <c r="A353" s="33">
        <v>45776</v>
      </c>
      <c r="B353" s="271" t="s">
        <v>436</v>
      </c>
      <c r="C353" s="291" t="s">
        <v>30</v>
      </c>
      <c r="D353" s="26">
        <v>0.9</v>
      </c>
      <c r="E353" s="48">
        <f t="shared" si="205"/>
        <v>1</v>
      </c>
      <c r="F353" s="222">
        <v>15.4</v>
      </c>
      <c r="G353" s="48">
        <f t="shared" si="211"/>
        <v>1</v>
      </c>
      <c r="H353" s="23">
        <v>0.03</v>
      </c>
      <c r="I353" s="48">
        <f t="shared" si="206"/>
        <v>1</v>
      </c>
      <c r="J353" s="23">
        <v>2.75</v>
      </c>
      <c r="K353" s="48">
        <f t="shared" si="207"/>
        <v>1</v>
      </c>
      <c r="L353" s="26">
        <v>5.9</v>
      </c>
      <c r="M353" s="48">
        <f t="shared" si="212"/>
        <v>1</v>
      </c>
      <c r="N353" s="26">
        <v>5.88</v>
      </c>
      <c r="O353" s="48">
        <f t="shared" si="213"/>
        <v>1</v>
      </c>
      <c r="P353" s="225">
        <f t="shared" si="214"/>
        <v>1</v>
      </c>
      <c r="Q353" s="225">
        <f t="shared" si="215"/>
        <v>1</v>
      </c>
      <c r="T353" s="25" t="str">
        <f t="shared" si="265"/>
        <v>STAG</v>
      </c>
      <c r="U353" s="25">
        <f t="shared" si="268"/>
        <v>0.8</v>
      </c>
      <c r="V353" s="25">
        <f t="shared" si="269"/>
        <v>1.24</v>
      </c>
      <c r="W353" s="25">
        <f t="shared" si="270"/>
        <v>12.5</v>
      </c>
      <c r="X353" s="25">
        <f t="shared" si="271"/>
        <v>16.399999999999999</v>
      </c>
      <c r="Y353" s="25">
        <f t="shared" si="272"/>
        <v>0</v>
      </c>
      <c r="Z353" s="25">
        <f t="shared" si="273"/>
        <v>0.12</v>
      </c>
      <c r="AA353" s="25">
        <f t="shared" si="274"/>
        <v>2.7</v>
      </c>
      <c r="AB353" s="25">
        <f t="shared" si="275"/>
        <v>2.85</v>
      </c>
      <c r="AC353" s="25">
        <f t="shared" si="276"/>
        <v>5.45</v>
      </c>
      <c r="AD353" s="25">
        <f t="shared" si="277"/>
        <v>5.94</v>
      </c>
      <c r="AE353" s="25">
        <f t="shared" si="278"/>
        <v>5</v>
      </c>
      <c r="AF353" s="25">
        <f t="shared" si="279"/>
        <v>7</v>
      </c>
    </row>
    <row r="354" spans="1:32" ht="15.75" customHeight="1" x14ac:dyDescent="0.25">
      <c r="A354" s="33">
        <v>45776</v>
      </c>
      <c r="B354" s="271" t="s">
        <v>437</v>
      </c>
      <c r="C354" s="291" t="s">
        <v>30</v>
      </c>
      <c r="D354" s="26">
        <v>0.94</v>
      </c>
      <c r="E354" s="48">
        <f t="shared" si="205"/>
        <v>1</v>
      </c>
      <c r="F354" s="222">
        <v>14.35</v>
      </c>
      <c r="G354" s="48">
        <f t="shared" si="211"/>
        <v>1</v>
      </c>
      <c r="H354" s="23">
        <v>0.04</v>
      </c>
      <c r="I354" s="48">
        <f t="shared" si="206"/>
        <v>1</v>
      </c>
      <c r="J354" s="23">
        <v>2.85</v>
      </c>
      <c r="K354" s="48">
        <f t="shared" si="207"/>
        <v>1</v>
      </c>
      <c r="L354" s="26">
        <v>5.84</v>
      </c>
      <c r="M354" s="48">
        <f t="shared" si="212"/>
        <v>1</v>
      </c>
      <c r="N354" s="26">
        <v>6.25</v>
      </c>
      <c r="O354" s="48">
        <f t="shared" si="213"/>
        <v>1</v>
      </c>
      <c r="P354" s="225">
        <f t="shared" si="214"/>
        <v>1</v>
      </c>
      <c r="Q354" s="225">
        <f t="shared" si="215"/>
        <v>1</v>
      </c>
      <c r="T354" s="25" t="str">
        <f t="shared" si="265"/>
        <v>STAG</v>
      </c>
      <c r="U354" s="25">
        <f t="shared" si="268"/>
        <v>0.8</v>
      </c>
      <c r="V354" s="25">
        <f t="shared" si="269"/>
        <v>1.24</v>
      </c>
      <c r="W354" s="25">
        <f t="shared" si="270"/>
        <v>12.5</v>
      </c>
      <c r="X354" s="25">
        <f t="shared" si="271"/>
        <v>16.399999999999999</v>
      </c>
      <c r="Y354" s="25">
        <f t="shared" si="272"/>
        <v>0</v>
      </c>
      <c r="Z354" s="25">
        <f t="shared" si="273"/>
        <v>0.12</v>
      </c>
      <c r="AA354" s="25">
        <f t="shared" si="274"/>
        <v>2.7</v>
      </c>
      <c r="AB354" s="25">
        <f t="shared" si="275"/>
        <v>2.85</v>
      </c>
      <c r="AC354" s="25">
        <f t="shared" si="276"/>
        <v>5.45</v>
      </c>
      <c r="AD354" s="25">
        <f t="shared" si="277"/>
        <v>5.94</v>
      </c>
      <c r="AE354" s="25">
        <f t="shared" si="278"/>
        <v>5</v>
      </c>
      <c r="AF354" s="25">
        <f t="shared" si="279"/>
        <v>7</v>
      </c>
    </row>
    <row r="355" spans="1:32" ht="15.75" customHeight="1" x14ac:dyDescent="0.25">
      <c r="A355" s="33">
        <v>45776</v>
      </c>
      <c r="B355" s="271" t="s">
        <v>435</v>
      </c>
      <c r="C355" s="291" t="s">
        <v>30</v>
      </c>
      <c r="D355" s="26">
        <v>0.98</v>
      </c>
      <c r="E355" s="48">
        <f t="shared" si="205"/>
        <v>1</v>
      </c>
      <c r="F355" s="222">
        <v>14.9</v>
      </c>
      <c r="G355" s="48">
        <f t="shared" si="211"/>
        <v>1</v>
      </c>
      <c r="H355" s="23">
        <v>0.02</v>
      </c>
      <c r="I355" s="48">
        <f t="shared" si="206"/>
        <v>1</v>
      </c>
      <c r="J355" s="23">
        <v>2.79</v>
      </c>
      <c r="K355" s="48">
        <f t="shared" si="207"/>
        <v>1</v>
      </c>
      <c r="L355" s="26">
        <v>5.79</v>
      </c>
      <c r="M355" s="48">
        <f t="shared" si="212"/>
        <v>1</v>
      </c>
      <c r="N355" s="26">
        <v>5.7</v>
      </c>
      <c r="O355" s="48">
        <f t="shared" si="213"/>
        <v>1</v>
      </c>
      <c r="P355" s="225">
        <f t="shared" si="214"/>
        <v>1</v>
      </c>
      <c r="Q355" s="225">
        <f t="shared" si="215"/>
        <v>1</v>
      </c>
      <c r="T355" s="25" t="str">
        <f t="shared" si="265"/>
        <v>STAG</v>
      </c>
      <c r="U355" s="25">
        <f t="shared" si="268"/>
        <v>0.8</v>
      </c>
      <c r="V355" s="25">
        <f t="shared" si="269"/>
        <v>1.24</v>
      </c>
      <c r="W355" s="25">
        <f t="shared" si="270"/>
        <v>12.5</v>
      </c>
      <c r="X355" s="25">
        <f t="shared" si="271"/>
        <v>16.399999999999999</v>
      </c>
      <c r="Y355" s="25">
        <f t="shared" si="272"/>
        <v>0</v>
      </c>
      <c r="Z355" s="25">
        <f t="shared" si="273"/>
        <v>0.12</v>
      </c>
      <c r="AA355" s="25">
        <f t="shared" si="274"/>
        <v>2.7</v>
      </c>
      <c r="AB355" s="25">
        <f t="shared" si="275"/>
        <v>2.85</v>
      </c>
      <c r="AC355" s="25">
        <f t="shared" si="276"/>
        <v>5.45</v>
      </c>
      <c r="AD355" s="25">
        <f t="shared" si="277"/>
        <v>5.94</v>
      </c>
      <c r="AE355" s="25">
        <f t="shared" si="278"/>
        <v>5</v>
      </c>
      <c r="AF355" s="25">
        <f t="shared" si="279"/>
        <v>7</v>
      </c>
    </row>
    <row r="356" spans="1:32" ht="15.75" customHeight="1" x14ac:dyDescent="0.25">
      <c r="A356" s="33"/>
      <c r="B356" s="271"/>
      <c r="C356" s="291"/>
      <c r="D356" s="26"/>
      <c r="E356" s="48"/>
      <c r="F356" s="222"/>
      <c r="G356" s="48"/>
      <c r="H356" s="23"/>
      <c r="I356" s="48"/>
      <c r="J356" s="23"/>
      <c r="K356" s="48"/>
      <c r="L356" s="26"/>
      <c r="M356" s="48"/>
      <c r="N356" s="26"/>
      <c r="O356" s="48"/>
      <c r="P356" s="225"/>
      <c r="Q356" s="225"/>
      <c r="T356" s="25" t="str">
        <f t="shared" si="265"/>
        <v/>
      </c>
      <c r="U356" s="25" t="e">
        <f t="shared" si="268"/>
        <v>#N/A</v>
      </c>
      <c r="V356" s="25" t="e">
        <f t="shared" si="269"/>
        <v>#N/A</v>
      </c>
      <c r="W356" s="25" t="e">
        <f t="shared" si="270"/>
        <v>#N/A</v>
      </c>
      <c r="X356" s="25" t="e">
        <f t="shared" si="271"/>
        <v>#N/A</v>
      </c>
      <c r="Y356" s="25" t="e">
        <f t="shared" si="272"/>
        <v>#N/A</v>
      </c>
      <c r="Z356" s="25" t="e">
        <f t="shared" si="273"/>
        <v>#N/A</v>
      </c>
      <c r="AA356" s="25" t="e">
        <f t="shared" si="274"/>
        <v>#N/A</v>
      </c>
      <c r="AB356" s="25" t="e">
        <f t="shared" si="275"/>
        <v>#N/A</v>
      </c>
      <c r="AC356" s="25" t="e">
        <f t="shared" si="276"/>
        <v>#N/A</v>
      </c>
      <c r="AD356" s="25" t="e">
        <f t="shared" si="277"/>
        <v>#N/A</v>
      </c>
      <c r="AE356" s="25" t="e">
        <f t="shared" si="278"/>
        <v>#N/A</v>
      </c>
      <c r="AF356" s="25" t="e">
        <f t="shared" si="279"/>
        <v>#N/A</v>
      </c>
    </row>
    <row r="357" spans="1:32" ht="15.75" customHeight="1" x14ac:dyDescent="0.25">
      <c r="A357" s="33"/>
      <c r="B357" s="271"/>
      <c r="C357" s="291"/>
      <c r="D357" s="26"/>
      <c r="E357" s="48"/>
      <c r="F357" s="222"/>
      <c r="G357" s="48"/>
      <c r="H357" s="23"/>
      <c r="I357" s="48"/>
      <c r="J357" s="23"/>
      <c r="K357" s="48"/>
      <c r="L357" s="26"/>
      <c r="M357" s="48"/>
      <c r="N357" s="26"/>
      <c r="O357" s="48"/>
      <c r="P357" s="225"/>
      <c r="Q357" s="225"/>
      <c r="T357" s="25" t="str">
        <f t="shared" si="265"/>
        <v/>
      </c>
      <c r="U357" s="25" t="e">
        <f t="shared" si="268"/>
        <v>#N/A</v>
      </c>
      <c r="V357" s="25" t="e">
        <f t="shared" si="269"/>
        <v>#N/A</v>
      </c>
      <c r="W357" s="25" t="e">
        <f t="shared" si="270"/>
        <v>#N/A</v>
      </c>
      <c r="X357" s="25" t="e">
        <f t="shared" si="271"/>
        <v>#N/A</v>
      </c>
      <c r="Y357" s="25" t="e">
        <f t="shared" si="272"/>
        <v>#N/A</v>
      </c>
      <c r="Z357" s="25" t="e">
        <f t="shared" si="273"/>
        <v>#N/A</v>
      </c>
      <c r="AA357" s="25" t="e">
        <f t="shared" si="274"/>
        <v>#N/A</v>
      </c>
      <c r="AB357" s="25" t="e">
        <f t="shared" si="275"/>
        <v>#N/A</v>
      </c>
      <c r="AC357" s="25" t="e">
        <f t="shared" si="276"/>
        <v>#N/A</v>
      </c>
      <c r="AD357" s="25" t="e">
        <f t="shared" si="277"/>
        <v>#N/A</v>
      </c>
      <c r="AE357" s="25" t="e">
        <f t="shared" si="278"/>
        <v>#N/A</v>
      </c>
      <c r="AF357" s="25" t="e">
        <f t="shared" si="279"/>
        <v>#N/A</v>
      </c>
    </row>
    <row r="358" spans="1:32" ht="15.75" hidden="1" customHeight="1" x14ac:dyDescent="0.25">
      <c r="A358" s="33"/>
      <c r="B358" s="271"/>
      <c r="C358" s="291"/>
      <c r="D358" s="26"/>
      <c r="E358" s="48"/>
      <c r="F358" s="222"/>
      <c r="G358" s="48"/>
      <c r="H358" s="23"/>
      <c r="I358" s="48"/>
      <c r="J358" s="23"/>
      <c r="K358" s="48"/>
      <c r="L358" s="26"/>
      <c r="M358" s="48"/>
      <c r="N358" s="26"/>
      <c r="O358" s="48"/>
      <c r="P358" s="225"/>
      <c r="Q358" s="225"/>
      <c r="T358" s="25" t="str">
        <f t="shared" si="265"/>
        <v/>
      </c>
      <c r="U358" s="25" t="e">
        <f t="shared" si="268"/>
        <v>#N/A</v>
      </c>
      <c r="V358" s="25" t="e">
        <f t="shared" si="269"/>
        <v>#N/A</v>
      </c>
      <c r="W358" s="25" t="e">
        <f t="shared" si="270"/>
        <v>#N/A</v>
      </c>
      <c r="X358" s="25" t="e">
        <f t="shared" si="271"/>
        <v>#N/A</v>
      </c>
      <c r="Y358" s="25" t="e">
        <f t="shared" si="272"/>
        <v>#N/A</v>
      </c>
      <c r="Z358" s="25" t="e">
        <f t="shared" si="273"/>
        <v>#N/A</v>
      </c>
      <c r="AA358" s="25" t="e">
        <f t="shared" si="274"/>
        <v>#N/A</v>
      </c>
      <c r="AB358" s="25" t="e">
        <f t="shared" si="275"/>
        <v>#N/A</v>
      </c>
      <c r="AC358" s="25" t="e">
        <f t="shared" si="276"/>
        <v>#N/A</v>
      </c>
      <c r="AD358" s="25" t="e">
        <f t="shared" si="277"/>
        <v>#N/A</v>
      </c>
      <c r="AE358" s="25" t="e">
        <f t="shared" si="278"/>
        <v>#N/A</v>
      </c>
      <c r="AF358" s="25" t="e">
        <f t="shared" si="279"/>
        <v>#N/A</v>
      </c>
    </row>
    <row r="359" spans="1:32" ht="15.75" hidden="1" customHeight="1" x14ac:dyDescent="0.25">
      <c r="A359" s="33"/>
      <c r="B359" s="271"/>
      <c r="C359" s="291"/>
      <c r="D359" s="26"/>
      <c r="E359" s="48"/>
      <c r="F359" s="222"/>
      <c r="G359" s="48"/>
      <c r="H359" s="23"/>
      <c r="I359" s="48"/>
      <c r="J359" s="23"/>
      <c r="K359" s="48"/>
      <c r="L359" s="26"/>
      <c r="M359" s="48"/>
      <c r="N359" s="26"/>
      <c r="O359" s="48"/>
      <c r="P359" s="225"/>
      <c r="Q359" s="225"/>
      <c r="T359" s="25" t="str">
        <f t="shared" si="265"/>
        <v/>
      </c>
      <c r="U359" s="25" t="e">
        <f t="shared" si="268"/>
        <v>#N/A</v>
      </c>
      <c r="V359" s="25" t="e">
        <f t="shared" si="269"/>
        <v>#N/A</v>
      </c>
      <c r="W359" s="25" t="e">
        <f t="shared" si="270"/>
        <v>#N/A</v>
      </c>
      <c r="X359" s="25" t="e">
        <f t="shared" si="271"/>
        <v>#N/A</v>
      </c>
      <c r="Y359" s="25" t="e">
        <f t="shared" si="272"/>
        <v>#N/A</v>
      </c>
      <c r="Z359" s="25" t="e">
        <f t="shared" si="273"/>
        <v>#N/A</v>
      </c>
      <c r="AA359" s="25" t="e">
        <f t="shared" si="274"/>
        <v>#N/A</v>
      </c>
      <c r="AB359" s="25" t="e">
        <f t="shared" si="275"/>
        <v>#N/A</v>
      </c>
      <c r="AC359" s="25" t="e">
        <f t="shared" si="276"/>
        <v>#N/A</v>
      </c>
      <c r="AD359" s="25" t="e">
        <f t="shared" si="277"/>
        <v>#N/A</v>
      </c>
      <c r="AE359" s="25" t="e">
        <f t="shared" si="278"/>
        <v>#N/A</v>
      </c>
      <c r="AF359" s="25" t="e">
        <f t="shared" si="279"/>
        <v>#N/A</v>
      </c>
    </row>
    <row r="360" spans="1:32" ht="15.75" hidden="1" customHeight="1" x14ac:dyDescent="0.25">
      <c r="A360" s="33"/>
      <c r="B360" s="271"/>
      <c r="C360" s="291"/>
      <c r="D360" s="26"/>
      <c r="E360" s="48"/>
      <c r="F360" s="222"/>
      <c r="G360" s="48"/>
      <c r="H360" s="23"/>
      <c r="I360" s="48"/>
      <c r="J360" s="23"/>
      <c r="K360" s="48"/>
      <c r="L360" s="26"/>
      <c r="M360" s="48"/>
      <c r="N360" s="26"/>
      <c r="O360" s="48"/>
      <c r="P360" s="225"/>
      <c r="Q360" s="225"/>
      <c r="T360" s="25" t="str">
        <f t="shared" ref="T360:T365" si="280">LEFT(C360,12)</f>
        <v/>
      </c>
      <c r="U360" s="25" t="e">
        <f t="shared" si="268"/>
        <v>#N/A</v>
      </c>
      <c r="V360" s="25" t="e">
        <f t="shared" si="269"/>
        <v>#N/A</v>
      </c>
      <c r="W360" s="25" t="e">
        <f t="shared" si="270"/>
        <v>#N/A</v>
      </c>
      <c r="X360" s="25" t="e">
        <f t="shared" si="271"/>
        <v>#N/A</v>
      </c>
      <c r="Y360" s="25" t="e">
        <f t="shared" si="272"/>
        <v>#N/A</v>
      </c>
      <c r="Z360" s="25" t="e">
        <f t="shared" si="273"/>
        <v>#N/A</v>
      </c>
      <c r="AA360" s="25" t="e">
        <f t="shared" si="274"/>
        <v>#N/A</v>
      </c>
      <c r="AB360" s="25" t="e">
        <f t="shared" si="275"/>
        <v>#N/A</v>
      </c>
      <c r="AC360" s="25" t="e">
        <f t="shared" si="276"/>
        <v>#N/A</v>
      </c>
      <c r="AD360" s="25" t="e">
        <f t="shared" si="277"/>
        <v>#N/A</v>
      </c>
      <c r="AE360" s="25" t="e">
        <f t="shared" si="278"/>
        <v>#N/A</v>
      </c>
      <c r="AF360" s="25" t="e">
        <f t="shared" si="279"/>
        <v>#N/A</v>
      </c>
    </row>
    <row r="361" spans="1:32" ht="15.75" hidden="1" customHeight="1" x14ac:dyDescent="0.25">
      <c r="A361" s="33"/>
      <c r="B361" s="271"/>
      <c r="C361" s="291"/>
      <c r="D361" s="26"/>
      <c r="E361" s="48"/>
      <c r="F361" s="222"/>
      <c r="G361" s="48"/>
      <c r="H361" s="23"/>
      <c r="I361" s="48"/>
      <c r="J361" s="23"/>
      <c r="K361" s="48"/>
      <c r="L361" s="26"/>
      <c r="M361" s="48"/>
      <c r="N361" s="26"/>
      <c r="O361" s="48"/>
      <c r="P361" s="225"/>
      <c r="Q361" s="225"/>
      <c r="T361" s="25" t="str">
        <f t="shared" si="280"/>
        <v/>
      </c>
      <c r="U361" s="25" t="e">
        <f t="shared" si="268"/>
        <v>#N/A</v>
      </c>
      <c r="V361" s="25" t="e">
        <f t="shared" si="269"/>
        <v>#N/A</v>
      </c>
      <c r="W361" s="25" t="e">
        <f t="shared" si="270"/>
        <v>#N/A</v>
      </c>
      <c r="X361" s="25" t="e">
        <f t="shared" si="271"/>
        <v>#N/A</v>
      </c>
      <c r="Y361" s="25" t="e">
        <f t="shared" si="272"/>
        <v>#N/A</v>
      </c>
      <c r="Z361" s="25" t="e">
        <f t="shared" si="273"/>
        <v>#N/A</v>
      </c>
      <c r="AA361" s="25" t="e">
        <f t="shared" si="274"/>
        <v>#N/A</v>
      </c>
      <c r="AB361" s="25" t="e">
        <f t="shared" si="275"/>
        <v>#N/A</v>
      </c>
      <c r="AC361" s="25" t="e">
        <f t="shared" si="276"/>
        <v>#N/A</v>
      </c>
      <c r="AD361" s="25" t="e">
        <f t="shared" si="277"/>
        <v>#N/A</v>
      </c>
      <c r="AE361" s="25" t="e">
        <f t="shared" si="278"/>
        <v>#N/A</v>
      </c>
      <c r="AF361" s="25" t="e">
        <f t="shared" si="279"/>
        <v>#N/A</v>
      </c>
    </row>
    <row r="362" spans="1:32" ht="15.75" hidden="1" customHeight="1" x14ac:dyDescent="0.25">
      <c r="A362" s="33"/>
      <c r="B362" s="271"/>
      <c r="C362" s="291"/>
      <c r="D362" s="26"/>
      <c r="E362" s="48"/>
      <c r="F362" s="222"/>
      <c r="G362" s="48"/>
      <c r="H362" s="23"/>
      <c r="I362" s="48"/>
      <c r="J362" s="23"/>
      <c r="K362" s="48"/>
      <c r="L362" s="26"/>
      <c r="M362" s="48"/>
      <c r="N362" s="26"/>
      <c r="O362" s="48"/>
      <c r="P362" s="225"/>
      <c r="Q362" s="225"/>
      <c r="T362" s="25" t="str">
        <f t="shared" si="280"/>
        <v/>
      </c>
      <c r="U362" s="25" t="e">
        <f t="shared" si="268"/>
        <v>#N/A</v>
      </c>
      <c r="V362" s="25" t="e">
        <f t="shared" si="269"/>
        <v>#N/A</v>
      </c>
      <c r="W362" s="25" t="e">
        <f t="shared" si="270"/>
        <v>#N/A</v>
      </c>
      <c r="X362" s="25" t="e">
        <f t="shared" si="271"/>
        <v>#N/A</v>
      </c>
      <c r="Y362" s="25" t="e">
        <f t="shared" si="272"/>
        <v>#N/A</v>
      </c>
      <c r="Z362" s="25" t="e">
        <f t="shared" si="273"/>
        <v>#N/A</v>
      </c>
      <c r="AA362" s="25" t="e">
        <f t="shared" si="274"/>
        <v>#N/A</v>
      </c>
      <c r="AB362" s="25" t="e">
        <f t="shared" si="275"/>
        <v>#N/A</v>
      </c>
      <c r="AC362" s="25" t="e">
        <f t="shared" si="276"/>
        <v>#N/A</v>
      </c>
      <c r="AD362" s="25" t="e">
        <f t="shared" si="277"/>
        <v>#N/A</v>
      </c>
      <c r="AE362" s="25" t="e">
        <f t="shared" si="278"/>
        <v>#N/A</v>
      </c>
      <c r="AF362" s="25" t="e">
        <f t="shared" si="279"/>
        <v>#N/A</v>
      </c>
    </row>
    <row r="363" spans="1:32" ht="15.75" hidden="1" customHeight="1" x14ac:dyDescent="0.25">
      <c r="A363" s="33"/>
      <c r="B363" s="271"/>
      <c r="C363" s="291"/>
      <c r="D363" s="26"/>
      <c r="E363" s="48"/>
      <c r="F363" s="222"/>
      <c r="G363" s="48"/>
      <c r="H363" s="23"/>
      <c r="I363" s="48"/>
      <c r="J363" s="23"/>
      <c r="K363" s="48"/>
      <c r="L363" s="26"/>
      <c r="M363" s="48"/>
      <c r="N363" s="26"/>
      <c r="O363" s="48"/>
      <c r="P363" s="225"/>
      <c r="Q363" s="225"/>
      <c r="T363" s="25" t="str">
        <f t="shared" si="280"/>
        <v/>
      </c>
      <c r="U363" s="25" t="e">
        <f t="shared" si="268"/>
        <v>#N/A</v>
      </c>
      <c r="V363" s="25" t="e">
        <f t="shared" si="269"/>
        <v>#N/A</v>
      </c>
      <c r="W363" s="25" t="e">
        <f t="shared" si="270"/>
        <v>#N/A</v>
      </c>
      <c r="X363" s="25" t="e">
        <f t="shared" si="271"/>
        <v>#N/A</v>
      </c>
      <c r="Y363" s="25" t="e">
        <f t="shared" si="272"/>
        <v>#N/A</v>
      </c>
      <c r="Z363" s="25" t="e">
        <f t="shared" si="273"/>
        <v>#N/A</v>
      </c>
      <c r="AA363" s="25" t="e">
        <f t="shared" si="274"/>
        <v>#N/A</v>
      </c>
      <c r="AB363" s="25" t="e">
        <f t="shared" si="275"/>
        <v>#N/A</v>
      </c>
      <c r="AC363" s="25" t="e">
        <f t="shared" si="276"/>
        <v>#N/A</v>
      </c>
      <c r="AD363" s="25" t="e">
        <f t="shared" si="277"/>
        <v>#N/A</v>
      </c>
      <c r="AE363" s="25" t="e">
        <f t="shared" si="278"/>
        <v>#N/A</v>
      </c>
      <c r="AF363" s="25" t="e">
        <f t="shared" si="279"/>
        <v>#N/A</v>
      </c>
    </row>
    <row r="364" spans="1:32" ht="15.75" hidden="1" customHeight="1" x14ac:dyDescent="0.25">
      <c r="A364" s="33"/>
      <c r="B364" s="271"/>
      <c r="C364" s="291"/>
      <c r="D364" s="26"/>
      <c r="E364" s="48"/>
      <c r="F364" s="222"/>
      <c r="G364" s="48"/>
      <c r="H364" s="23"/>
      <c r="I364" s="48"/>
      <c r="J364" s="23"/>
      <c r="K364" s="48"/>
      <c r="L364" s="26"/>
      <c r="M364" s="48"/>
      <c r="N364" s="26"/>
      <c r="O364" s="48"/>
      <c r="P364" s="225"/>
      <c r="Q364" s="225"/>
      <c r="T364" s="25" t="str">
        <f t="shared" si="280"/>
        <v/>
      </c>
      <c r="U364" s="25" t="e">
        <f t="shared" si="268"/>
        <v>#N/A</v>
      </c>
      <c r="V364" s="25" t="e">
        <f t="shared" si="269"/>
        <v>#N/A</v>
      </c>
      <c r="W364" s="25" t="e">
        <f t="shared" si="270"/>
        <v>#N/A</v>
      </c>
      <c r="X364" s="25" t="e">
        <f t="shared" si="271"/>
        <v>#N/A</v>
      </c>
      <c r="Y364" s="25" t="e">
        <f t="shared" si="272"/>
        <v>#N/A</v>
      </c>
      <c r="Z364" s="25" t="e">
        <f t="shared" si="273"/>
        <v>#N/A</v>
      </c>
      <c r="AA364" s="25" t="e">
        <f t="shared" si="274"/>
        <v>#N/A</v>
      </c>
      <c r="AB364" s="25" t="e">
        <f t="shared" si="275"/>
        <v>#N/A</v>
      </c>
      <c r="AC364" s="25" t="e">
        <f t="shared" si="276"/>
        <v>#N/A</v>
      </c>
      <c r="AD364" s="25" t="e">
        <f t="shared" si="277"/>
        <v>#N/A</v>
      </c>
      <c r="AE364" s="25" t="e">
        <f t="shared" si="278"/>
        <v>#N/A</v>
      </c>
      <c r="AF364" s="25" t="e">
        <f t="shared" si="279"/>
        <v>#N/A</v>
      </c>
    </row>
    <row r="365" spans="1:32" ht="15.75" hidden="1" customHeight="1" x14ac:dyDescent="0.25">
      <c r="A365" s="33"/>
      <c r="B365" s="271"/>
      <c r="C365" s="291"/>
      <c r="D365" s="26"/>
      <c r="E365" s="48"/>
      <c r="F365" s="222"/>
      <c r="G365" s="48"/>
      <c r="H365" s="23"/>
      <c r="I365" s="48"/>
      <c r="J365" s="23"/>
      <c r="K365" s="48"/>
      <c r="L365" s="26"/>
      <c r="M365" s="48"/>
      <c r="N365" s="26"/>
      <c r="O365" s="48"/>
      <c r="P365" s="225"/>
      <c r="Q365" s="225"/>
      <c r="T365" s="25" t="str">
        <f t="shared" si="280"/>
        <v/>
      </c>
      <c r="U365" s="25" t="e">
        <f t="shared" ref="U365:U368" si="281">VLOOKUP($T365,$T$4:$AF$15,2,FALSE)</f>
        <v>#N/A</v>
      </c>
      <c r="V365" s="25" t="e">
        <f t="shared" ref="V365:V368" si="282">VLOOKUP($T365,$T$4:$AF$15,3,FALSE)</f>
        <v>#N/A</v>
      </c>
      <c r="W365" s="25" t="e">
        <f t="shared" ref="W365:W368" si="283">VLOOKUP($T365,$T$4:$AF$15,4,FALSE)</f>
        <v>#N/A</v>
      </c>
      <c r="X365" s="25" t="e">
        <f t="shared" ref="X365:X368" si="284">VLOOKUP($T365,$T$4:$AF$15,5,FALSE)</f>
        <v>#N/A</v>
      </c>
      <c r="Y365" s="25" t="e">
        <f t="shared" ref="Y365:Y368" si="285">VLOOKUP($T365,$T$4:$AF$15,6,FALSE)</f>
        <v>#N/A</v>
      </c>
      <c r="Z365" s="25" t="e">
        <f t="shared" ref="Z365:Z368" si="286">VLOOKUP($T365,$T$4:$AF$15,7,FALSE)</f>
        <v>#N/A</v>
      </c>
      <c r="AA365" s="25" t="e">
        <f t="shared" ref="AA365:AA368" si="287">VLOOKUP($T365,$T$4:$AF$15,8,FALSE)</f>
        <v>#N/A</v>
      </c>
      <c r="AB365" s="25" t="e">
        <f t="shared" ref="AB365:AB368" si="288">VLOOKUP($T365,$T$4:$AF$15,9,FALSE)</f>
        <v>#N/A</v>
      </c>
      <c r="AC365" s="25" t="e">
        <f t="shared" ref="AC365:AC368" si="289">VLOOKUP($T365,$T$4:$AF$15,10,FALSE)</f>
        <v>#N/A</v>
      </c>
      <c r="AD365" s="25" t="e">
        <f t="shared" ref="AD365:AD368" si="290">VLOOKUP($T365,$T$4:$AF$15,11,FALSE)</f>
        <v>#N/A</v>
      </c>
      <c r="AE365" s="25" t="e">
        <f t="shared" ref="AE365:AE368" si="291">VLOOKUP($T365,$T$4:$AF$15,12,FALSE)</f>
        <v>#N/A</v>
      </c>
      <c r="AF365" s="25" t="e">
        <f t="shared" ref="AF365:AF368" si="292">VLOOKUP($T365,$T$4:$AF$15,13,FALSE)</f>
        <v>#N/A</v>
      </c>
    </row>
    <row r="366" spans="1:32" ht="15.75" hidden="1" customHeight="1" x14ac:dyDescent="0.25">
      <c r="A366" s="33"/>
      <c r="B366" s="271"/>
      <c r="C366" s="291"/>
      <c r="D366" s="26"/>
      <c r="E366" s="48"/>
      <c r="F366" s="222"/>
      <c r="G366" s="48"/>
      <c r="H366" s="23"/>
      <c r="I366" s="48"/>
      <c r="J366" s="23"/>
      <c r="K366" s="48"/>
      <c r="L366" s="26"/>
      <c r="M366" s="48"/>
      <c r="N366" s="26"/>
      <c r="O366" s="48"/>
      <c r="P366" s="225"/>
      <c r="Q366" s="225"/>
      <c r="T366" s="25" t="s">
        <v>31</v>
      </c>
      <c r="U366" s="25">
        <f t="shared" si="281"/>
        <v>1.65</v>
      </c>
      <c r="V366" s="25">
        <f t="shared" si="282"/>
        <v>2.14</v>
      </c>
      <c r="W366" s="25">
        <f t="shared" si="283"/>
        <v>12.5</v>
      </c>
      <c r="X366" s="25">
        <f t="shared" si="284"/>
        <v>16.399999999999999</v>
      </c>
      <c r="Y366" s="25">
        <f t="shared" si="285"/>
        <v>0</v>
      </c>
      <c r="Z366" s="25">
        <f t="shared" si="286"/>
        <v>0.12</v>
      </c>
      <c r="AA366" s="25">
        <f t="shared" si="287"/>
        <v>2.7</v>
      </c>
      <c r="AB366" s="25">
        <f t="shared" si="288"/>
        <v>2.85</v>
      </c>
      <c r="AC366" s="25">
        <f t="shared" si="289"/>
        <v>5</v>
      </c>
      <c r="AD366" s="25">
        <f t="shared" si="290"/>
        <v>5.44</v>
      </c>
      <c r="AE366" s="25">
        <f t="shared" si="291"/>
        <v>5</v>
      </c>
      <c r="AF366" s="25">
        <f t="shared" si="292"/>
        <v>7</v>
      </c>
    </row>
    <row r="367" spans="1:32" ht="15.75" customHeight="1" thickBot="1" x14ac:dyDescent="0.3">
      <c r="A367" s="33"/>
      <c r="B367" s="271"/>
      <c r="C367" s="291"/>
      <c r="D367" s="26"/>
      <c r="E367" s="48"/>
      <c r="F367" s="222"/>
      <c r="G367" s="48"/>
      <c r="H367" s="23"/>
      <c r="I367" s="48"/>
      <c r="J367" s="23"/>
      <c r="K367" s="48"/>
      <c r="L367" s="26"/>
      <c r="M367" s="48"/>
      <c r="N367" s="26"/>
      <c r="O367" s="48"/>
      <c r="P367" s="225"/>
      <c r="Q367" s="225"/>
      <c r="T367" s="25" t="s">
        <v>31</v>
      </c>
      <c r="U367" s="25">
        <f t="shared" si="281"/>
        <v>1.65</v>
      </c>
      <c r="V367" s="25">
        <f t="shared" si="282"/>
        <v>2.14</v>
      </c>
      <c r="W367" s="25">
        <f t="shared" si="283"/>
        <v>12.5</v>
      </c>
      <c r="X367" s="25">
        <f t="shared" si="284"/>
        <v>16.399999999999999</v>
      </c>
      <c r="Y367" s="25">
        <f t="shared" si="285"/>
        <v>0</v>
      </c>
      <c r="Z367" s="25">
        <f t="shared" si="286"/>
        <v>0.12</v>
      </c>
      <c r="AA367" s="25">
        <f t="shared" si="287"/>
        <v>2.7</v>
      </c>
      <c r="AB367" s="25">
        <f t="shared" si="288"/>
        <v>2.85</v>
      </c>
      <c r="AC367" s="25">
        <f t="shared" si="289"/>
        <v>5</v>
      </c>
      <c r="AD367" s="25">
        <f t="shared" si="290"/>
        <v>5.44</v>
      </c>
      <c r="AE367" s="25">
        <f t="shared" si="291"/>
        <v>5</v>
      </c>
      <c r="AF367" s="25">
        <f t="shared" si="292"/>
        <v>7</v>
      </c>
    </row>
    <row r="368" spans="1:32" ht="15.75" customHeight="1" thickBot="1" x14ac:dyDescent="0.3">
      <c r="C368">
        <f>COUNTA(C285:C367)</f>
        <v>71</v>
      </c>
      <c r="D368" s="31">
        <f>((COUNTA(D285:D367))-COUNTIF(E285:E367,"&lt;1"))/(COUNTA(D285:D367))</f>
        <v>0.9859154929577465</v>
      </c>
      <c r="E368" s="71"/>
      <c r="F368" s="31">
        <f>((COUNTA(F285:F367))-COUNTIF(G285:G367,"&lt;1"))/(COUNTA(F285:F367))</f>
        <v>1</v>
      </c>
      <c r="G368" s="71"/>
      <c r="H368" s="31">
        <f>((COUNTA(H285:H367))-COUNTIF(I285:I367,"&lt;1"))/(COUNTA(H285:H367))</f>
        <v>1</v>
      </c>
      <c r="I368" s="71"/>
      <c r="J368" s="31">
        <f>((COUNTA(J285:J367))-COUNTIF(K285:K367,"&lt;1"))/(COUNTA(J285:J367))</f>
        <v>1</v>
      </c>
      <c r="K368" s="71"/>
      <c r="L368" s="31">
        <f>((COUNTA(L285:L367))-COUNTIF(M285:M367,"&lt;1"))/(COUNTA(L285:L367))</f>
        <v>0.9850746268656716</v>
      </c>
      <c r="M368" s="71"/>
      <c r="N368" s="31">
        <f>((COUNTA(N285:N367))-COUNTIF(O285:O367,"&lt;1"))/(COUNTA(N285:N367))</f>
        <v>1</v>
      </c>
      <c r="O368" s="71"/>
      <c r="P368" s="226">
        <f>AVERAGE(P285:P367)</f>
        <v>0.971830985915493</v>
      </c>
      <c r="Q368" s="226">
        <f>AVERAGE(Q285:Q367)</f>
        <v>0.971830985915493</v>
      </c>
      <c r="T368" s="25"/>
      <c r="U368" s="25" t="e">
        <f t="shared" si="281"/>
        <v>#N/A</v>
      </c>
      <c r="V368" s="25" t="e">
        <f t="shared" si="282"/>
        <v>#N/A</v>
      </c>
      <c r="W368" s="25" t="e">
        <f t="shared" si="283"/>
        <v>#N/A</v>
      </c>
      <c r="X368" s="25" t="e">
        <f t="shared" si="284"/>
        <v>#N/A</v>
      </c>
      <c r="Y368" s="25" t="e">
        <f t="shared" si="285"/>
        <v>#N/A</v>
      </c>
      <c r="Z368" s="25" t="e">
        <f t="shared" si="286"/>
        <v>#N/A</v>
      </c>
      <c r="AA368" s="25" t="e">
        <f t="shared" si="287"/>
        <v>#N/A</v>
      </c>
      <c r="AB368" s="25" t="e">
        <f t="shared" si="288"/>
        <v>#N/A</v>
      </c>
      <c r="AC368" s="25" t="e">
        <f t="shared" si="289"/>
        <v>#N/A</v>
      </c>
      <c r="AD368" s="25" t="e">
        <f t="shared" si="290"/>
        <v>#N/A</v>
      </c>
      <c r="AE368" s="25" t="e">
        <f t="shared" si="291"/>
        <v>#N/A</v>
      </c>
      <c r="AF368" s="25" t="e">
        <f t="shared" si="292"/>
        <v>#N/A</v>
      </c>
    </row>
    <row r="369" spans="1:32" ht="15.75" customHeight="1" x14ac:dyDescent="0.25"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ht="15.75" customHeight="1" x14ac:dyDescent="0.25"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ht="15.75" customHeight="1" x14ac:dyDescent="0.25"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</row>
    <row r="372" spans="1:32" ht="15.75" customHeight="1" x14ac:dyDescent="0.25">
      <c r="A372" s="7" t="s">
        <v>18</v>
      </c>
      <c r="B372" s="366" t="s">
        <v>19</v>
      </c>
      <c r="C372" s="7" t="s">
        <v>29</v>
      </c>
      <c r="D372" s="8" t="s">
        <v>121</v>
      </c>
      <c r="E372" s="70"/>
      <c r="F372" s="8" t="s">
        <v>15</v>
      </c>
      <c r="G372" s="70"/>
      <c r="H372" s="8" t="s">
        <v>12</v>
      </c>
      <c r="I372" s="70"/>
      <c r="J372" s="8" t="s">
        <v>13</v>
      </c>
      <c r="K372" s="70"/>
      <c r="L372" s="8" t="s">
        <v>123</v>
      </c>
      <c r="M372" s="105"/>
      <c r="N372" s="17" t="s">
        <v>14</v>
      </c>
      <c r="O372" s="48"/>
      <c r="P372" s="19" t="s">
        <v>20</v>
      </c>
      <c r="Q372" s="19" t="s">
        <v>36</v>
      </c>
      <c r="T372" s="25" t="str">
        <f t="shared" ref="T372:T380" si="293">LEFT(C372,12)</f>
        <v>Product</v>
      </c>
      <c r="U372" s="25" t="e">
        <f t="shared" ref="U372:U457" si="294">VLOOKUP($T372,$T$4:$AF$15,2,FALSE)</f>
        <v>#N/A</v>
      </c>
      <c r="V372" s="25" t="e">
        <f t="shared" ref="V372:V457" si="295">VLOOKUP($T372,$T$4:$AF$15,3,FALSE)</f>
        <v>#N/A</v>
      </c>
      <c r="W372" s="25" t="e">
        <f t="shared" ref="W372:W457" si="296">VLOOKUP($T372,$T$4:$AF$15,4,FALSE)</f>
        <v>#N/A</v>
      </c>
      <c r="X372" s="25" t="e">
        <f t="shared" ref="X372:X457" si="297">VLOOKUP($T372,$T$4:$AF$15,5,FALSE)</f>
        <v>#N/A</v>
      </c>
      <c r="Y372" s="25" t="e">
        <f t="shared" ref="Y372:Y457" si="298">VLOOKUP($T372,$T$4:$AF$15,6,FALSE)</f>
        <v>#N/A</v>
      </c>
      <c r="Z372" s="25" t="e">
        <f t="shared" ref="Z372:Z457" si="299">VLOOKUP($T372,$T$4:$AF$15,7,FALSE)</f>
        <v>#N/A</v>
      </c>
      <c r="AA372" s="25" t="e">
        <f t="shared" ref="AA372:AA457" si="300">VLOOKUP($T372,$T$4:$AF$15,8,FALSE)</f>
        <v>#N/A</v>
      </c>
      <c r="AB372" s="25" t="e">
        <f t="shared" ref="AB372:AB457" si="301">VLOOKUP($T372,$T$4:$AF$15,9,FALSE)</f>
        <v>#N/A</v>
      </c>
      <c r="AC372" s="25" t="e">
        <f t="shared" ref="AC372:AC457" si="302">VLOOKUP($T372,$T$4:$AF$15,10,FALSE)</f>
        <v>#N/A</v>
      </c>
      <c r="AD372" s="25" t="e">
        <f t="shared" ref="AD372:AD457" si="303">VLOOKUP($T372,$T$4:$AF$15,11,FALSE)</f>
        <v>#N/A</v>
      </c>
      <c r="AE372" s="25" t="e">
        <f t="shared" ref="AE372:AE457" si="304">VLOOKUP($T372,$T$4:$AF$15,12,FALSE)</f>
        <v>#N/A</v>
      </c>
      <c r="AF372" s="25" t="e">
        <f t="shared" ref="AF372:AF457" si="305">VLOOKUP($T372,$T$4:$AF$15,13,FALSE)</f>
        <v>#N/A</v>
      </c>
    </row>
    <row r="373" spans="1:32" ht="15.75" customHeight="1" x14ac:dyDescent="0.25">
      <c r="A373" s="33">
        <v>45779</v>
      </c>
      <c r="B373" s="271" t="s">
        <v>434</v>
      </c>
      <c r="C373" s="37" t="s">
        <v>35</v>
      </c>
      <c r="D373" s="26">
        <v>16.420000000000002</v>
      </c>
      <c r="E373" s="48">
        <f t="shared" ref="E373:E460" si="306">IF(+(IF(D373&lt;U373,0,IF(D373&gt;V373,0,1)))=1,1,0)</f>
        <v>1</v>
      </c>
      <c r="F373" s="222">
        <v>15.3</v>
      </c>
      <c r="G373" s="48">
        <f t="shared" ref="G373:G448" si="307">IF(+(IF(F373&lt;W373,0,IF(F373&gt;X373,0,1)))=1,1,0)</f>
        <v>1</v>
      </c>
      <c r="H373" s="23"/>
      <c r="I373" s="48"/>
      <c r="J373" s="23">
        <v>2.34</v>
      </c>
      <c r="K373" s="48">
        <f t="shared" ref="K373:K460" si="308">IF(+(IF(J373&lt;AA373,0,IF(J373&gt;AB373,0,1)))=1,1,0)</f>
        <v>1</v>
      </c>
      <c r="L373" s="26"/>
      <c r="M373" s="48"/>
      <c r="N373" s="76">
        <v>113.7</v>
      </c>
      <c r="O373" s="48">
        <f t="shared" ref="O373:O460" si="309">IF(+(IF(N373&lt;AE373,0,IF(N373&gt;AF373,0,1)))=1,1,0)</f>
        <v>1</v>
      </c>
      <c r="P373" s="441">
        <f t="shared" ref="P373:P441" si="310">IF(+(IF(D373&lt;U373,0,IF(D373&gt;V373,0,1)))+(IF(F373&lt;W373,0,IF(F373&gt;X373,0,1)))+(IF(J373&lt;AA373,0,IF(J373&gt;AB373,0,1)))+(IF(L373&lt;AC373,0,IF(L373&gt;AD373,0,1)))+(IF(N373&lt;AE373,0,IF(N373&gt;AF373,0,1)))=5,1,0)</f>
        <v>1</v>
      </c>
      <c r="Q373" s="225">
        <f t="shared" ref="Q373:Q452" si="311">IF(+(IF(D373&lt;U373,0,IF(D373&gt;V373,0,1)))+(IF(F373&lt;W373,0,IF(F373&gt;X373,0,1)))+(IF(J373&lt;AA373,0,IF(J373&gt;AB373,0,1)))+(IF(L373&lt;AC373,0,IF(L373&gt;AD373,0,1)))=4,1,0)</f>
        <v>1</v>
      </c>
      <c r="T373" s="25" t="str">
        <f t="shared" si="293"/>
        <v>VITAMALT</v>
      </c>
      <c r="U373" s="25">
        <f t="shared" si="294"/>
        <v>16.2</v>
      </c>
      <c r="V373" s="25">
        <f t="shared" si="295"/>
        <v>16.84</v>
      </c>
      <c r="W373" s="25">
        <f t="shared" si="296"/>
        <v>12</v>
      </c>
      <c r="X373" s="25">
        <f t="shared" si="297"/>
        <v>16.440000000000001</v>
      </c>
      <c r="Y373" s="25">
        <f t="shared" si="298"/>
        <v>0</v>
      </c>
      <c r="Z373" s="25">
        <f t="shared" si="299"/>
        <v>0</v>
      </c>
      <c r="AA373" s="25">
        <f t="shared" si="300"/>
        <v>2</v>
      </c>
      <c r="AB373" s="25">
        <f t="shared" si="301"/>
        <v>2.4</v>
      </c>
      <c r="AC373" s="25">
        <f t="shared" si="302"/>
        <v>0</v>
      </c>
      <c r="AD373" s="25">
        <f t="shared" si="303"/>
        <v>0</v>
      </c>
      <c r="AE373" s="25">
        <f t="shared" si="304"/>
        <v>100</v>
      </c>
      <c r="AF373" s="25">
        <f t="shared" si="305"/>
        <v>140</v>
      </c>
    </row>
    <row r="374" spans="1:32" ht="15.75" customHeight="1" x14ac:dyDescent="0.25">
      <c r="A374" s="33">
        <v>45779</v>
      </c>
      <c r="B374" s="271" t="s">
        <v>436</v>
      </c>
      <c r="C374" s="37" t="s">
        <v>35</v>
      </c>
      <c r="D374" s="26">
        <v>16.239999999999998</v>
      </c>
      <c r="E374" s="48">
        <f t="shared" si="306"/>
        <v>1</v>
      </c>
      <c r="F374" s="222">
        <v>15.05</v>
      </c>
      <c r="G374" s="48">
        <f t="shared" si="307"/>
        <v>1</v>
      </c>
      <c r="H374" s="23"/>
      <c r="I374" s="48"/>
      <c r="J374" s="23">
        <v>2.2999999999999998</v>
      </c>
      <c r="K374" s="48">
        <f t="shared" si="308"/>
        <v>1</v>
      </c>
      <c r="L374" s="26"/>
      <c r="M374" s="48"/>
      <c r="N374" s="76">
        <v>120.9</v>
      </c>
      <c r="O374" s="48">
        <f t="shared" si="309"/>
        <v>1</v>
      </c>
      <c r="P374" s="441">
        <f t="shared" si="310"/>
        <v>1</v>
      </c>
      <c r="Q374" s="225">
        <f t="shared" si="311"/>
        <v>1</v>
      </c>
      <c r="T374" s="25" t="str">
        <f t="shared" si="293"/>
        <v>VITAMALT</v>
      </c>
      <c r="U374" s="25">
        <f t="shared" si="294"/>
        <v>16.2</v>
      </c>
      <c r="V374" s="25">
        <f t="shared" si="295"/>
        <v>16.84</v>
      </c>
      <c r="W374" s="25">
        <f t="shared" si="296"/>
        <v>12</v>
      </c>
      <c r="X374" s="25">
        <f t="shared" si="297"/>
        <v>16.440000000000001</v>
      </c>
      <c r="Y374" s="25">
        <f t="shared" si="298"/>
        <v>0</v>
      </c>
      <c r="Z374" s="25">
        <f t="shared" si="299"/>
        <v>0</v>
      </c>
      <c r="AA374" s="25">
        <f t="shared" si="300"/>
        <v>2</v>
      </c>
      <c r="AB374" s="25">
        <f t="shared" si="301"/>
        <v>2.4</v>
      </c>
      <c r="AC374" s="25">
        <f t="shared" si="302"/>
        <v>0</v>
      </c>
      <c r="AD374" s="25">
        <f t="shared" si="303"/>
        <v>0</v>
      </c>
      <c r="AE374" s="25">
        <f t="shared" si="304"/>
        <v>100</v>
      </c>
      <c r="AF374" s="25">
        <f t="shared" si="305"/>
        <v>140</v>
      </c>
    </row>
    <row r="375" spans="1:32" ht="15.75" customHeight="1" x14ac:dyDescent="0.25">
      <c r="A375" s="33">
        <v>45779</v>
      </c>
      <c r="B375" s="271" t="s">
        <v>437</v>
      </c>
      <c r="C375" s="37" t="s">
        <v>35</v>
      </c>
      <c r="D375" s="26">
        <v>16.53</v>
      </c>
      <c r="E375" s="48">
        <f t="shared" si="306"/>
        <v>1</v>
      </c>
      <c r="F375" s="222">
        <v>15.8</v>
      </c>
      <c r="G375" s="48">
        <f t="shared" si="307"/>
        <v>1</v>
      </c>
      <c r="H375" s="23"/>
      <c r="I375" s="48"/>
      <c r="J375" s="23">
        <v>2.34</v>
      </c>
      <c r="K375" s="48">
        <f t="shared" si="308"/>
        <v>1</v>
      </c>
      <c r="L375" s="26"/>
      <c r="M375" s="48"/>
      <c r="N375" s="76">
        <v>123.8</v>
      </c>
      <c r="O375" s="48">
        <f t="shared" si="309"/>
        <v>1</v>
      </c>
      <c r="P375" s="441">
        <f t="shared" si="310"/>
        <v>1</v>
      </c>
      <c r="Q375" s="225">
        <f t="shared" si="311"/>
        <v>1</v>
      </c>
      <c r="T375" s="25" t="str">
        <f t="shared" si="293"/>
        <v>VITAMALT</v>
      </c>
      <c r="U375" s="25">
        <f t="shared" si="294"/>
        <v>16.2</v>
      </c>
      <c r="V375" s="25">
        <f t="shared" si="295"/>
        <v>16.84</v>
      </c>
      <c r="W375" s="25">
        <f t="shared" si="296"/>
        <v>12</v>
      </c>
      <c r="X375" s="25">
        <f t="shared" si="297"/>
        <v>16.440000000000001</v>
      </c>
      <c r="Y375" s="25">
        <f t="shared" si="298"/>
        <v>0</v>
      </c>
      <c r="Z375" s="25">
        <f t="shared" si="299"/>
        <v>0</v>
      </c>
      <c r="AA375" s="25">
        <f t="shared" si="300"/>
        <v>2</v>
      </c>
      <c r="AB375" s="25">
        <f t="shared" si="301"/>
        <v>2.4</v>
      </c>
      <c r="AC375" s="25">
        <f t="shared" si="302"/>
        <v>0</v>
      </c>
      <c r="AD375" s="25">
        <f t="shared" si="303"/>
        <v>0</v>
      </c>
      <c r="AE375" s="25">
        <f t="shared" si="304"/>
        <v>100</v>
      </c>
      <c r="AF375" s="25">
        <f t="shared" si="305"/>
        <v>140</v>
      </c>
    </row>
    <row r="376" spans="1:32" ht="15.75" customHeight="1" x14ac:dyDescent="0.25">
      <c r="A376" s="33">
        <v>45781</v>
      </c>
      <c r="B376" s="271" t="s">
        <v>435</v>
      </c>
      <c r="C376" s="37" t="s">
        <v>31</v>
      </c>
      <c r="D376" s="26">
        <v>2.04</v>
      </c>
      <c r="E376" s="48">
        <f t="shared" si="306"/>
        <v>1</v>
      </c>
      <c r="F376" s="222">
        <v>15.5</v>
      </c>
      <c r="G376" s="48">
        <f t="shared" si="307"/>
        <v>1</v>
      </c>
      <c r="H376" s="23">
        <v>0.04</v>
      </c>
      <c r="I376" s="48">
        <f t="shared" ref="I376:I448" si="312">IF(+(IF(H376&lt;Y376,0,IF(H376&gt;Z376,0,1)))=1,1,0)</f>
        <v>1</v>
      </c>
      <c r="J376" s="23">
        <v>2.7</v>
      </c>
      <c r="K376" s="48">
        <f t="shared" si="308"/>
        <v>1</v>
      </c>
      <c r="L376" s="26">
        <v>5.13</v>
      </c>
      <c r="M376" s="48">
        <f t="shared" ref="M376:M458" si="313">IF(+(IF(L376&lt;AC376,0,IF(L376&gt;AD376,0,1)))=1,1,0)</f>
        <v>1</v>
      </c>
      <c r="N376" s="76">
        <v>6</v>
      </c>
      <c r="O376" s="48">
        <f t="shared" si="309"/>
        <v>1</v>
      </c>
      <c r="P376" s="441">
        <f t="shared" si="310"/>
        <v>1</v>
      </c>
      <c r="Q376" s="225">
        <f t="shared" si="311"/>
        <v>1</v>
      </c>
      <c r="T376" s="25" t="str">
        <f t="shared" si="293"/>
        <v>CARIB</v>
      </c>
      <c r="U376" s="25">
        <f t="shared" si="294"/>
        <v>1.65</v>
      </c>
      <c r="V376" s="25">
        <f t="shared" si="295"/>
        <v>2.14</v>
      </c>
      <c r="W376" s="25">
        <f t="shared" si="296"/>
        <v>12.5</v>
      </c>
      <c r="X376" s="25">
        <f t="shared" si="297"/>
        <v>16.399999999999999</v>
      </c>
      <c r="Y376" s="25">
        <f t="shared" si="298"/>
        <v>0</v>
      </c>
      <c r="Z376" s="25">
        <f t="shared" si="299"/>
        <v>0.12</v>
      </c>
      <c r="AA376" s="25">
        <f t="shared" si="300"/>
        <v>2.7</v>
      </c>
      <c r="AB376" s="25">
        <f t="shared" si="301"/>
        <v>2.85</v>
      </c>
      <c r="AC376" s="25">
        <f t="shared" si="302"/>
        <v>5</v>
      </c>
      <c r="AD376" s="25">
        <f t="shared" si="303"/>
        <v>5.44</v>
      </c>
      <c r="AE376" s="25">
        <f t="shared" si="304"/>
        <v>5</v>
      </c>
      <c r="AF376" s="25">
        <f t="shared" si="305"/>
        <v>7</v>
      </c>
    </row>
    <row r="377" spans="1:32" ht="15.75" customHeight="1" x14ac:dyDescent="0.25">
      <c r="A377" s="33">
        <v>45781</v>
      </c>
      <c r="B377" s="271" t="s">
        <v>434</v>
      </c>
      <c r="C377" s="37" t="s">
        <v>31</v>
      </c>
      <c r="D377" s="26">
        <v>2.0499999999999998</v>
      </c>
      <c r="E377" s="48">
        <f t="shared" si="306"/>
        <v>1</v>
      </c>
      <c r="F377" s="222">
        <v>14.4</v>
      </c>
      <c r="G377" s="48">
        <f t="shared" si="307"/>
        <v>1</v>
      </c>
      <c r="H377" s="23">
        <v>0.03</v>
      </c>
      <c r="I377" s="48">
        <f t="shared" si="312"/>
        <v>1</v>
      </c>
      <c r="J377" s="23">
        <v>2.85</v>
      </c>
      <c r="K377" s="48">
        <f t="shared" si="308"/>
        <v>1</v>
      </c>
      <c r="L377" s="26">
        <v>5.15</v>
      </c>
      <c r="M377" s="48">
        <f t="shared" si="313"/>
        <v>1</v>
      </c>
      <c r="N377" s="76">
        <v>5.6</v>
      </c>
      <c r="O377" s="48">
        <f t="shared" si="309"/>
        <v>1</v>
      </c>
      <c r="P377" s="441">
        <f t="shared" si="310"/>
        <v>1</v>
      </c>
      <c r="Q377" s="225">
        <f t="shared" si="311"/>
        <v>1</v>
      </c>
      <c r="T377" s="25" t="str">
        <f t="shared" si="293"/>
        <v>CARIB</v>
      </c>
      <c r="U377" s="25">
        <f t="shared" si="294"/>
        <v>1.65</v>
      </c>
      <c r="V377" s="25">
        <f t="shared" si="295"/>
        <v>2.14</v>
      </c>
      <c r="W377" s="25">
        <f t="shared" si="296"/>
        <v>12.5</v>
      </c>
      <c r="X377" s="25">
        <f t="shared" si="297"/>
        <v>16.399999999999999</v>
      </c>
      <c r="Y377" s="25">
        <f t="shared" si="298"/>
        <v>0</v>
      </c>
      <c r="Z377" s="25">
        <f t="shared" si="299"/>
        <v>0.12</v>
      </c>
      <c r="AA377" s="25">
        <f t="shared" si="300"/>
        <v>2.7</v>
      </c>
      <c r="AB377" s="25">
        <f t="shared" si="301"/>
        <v>2.85</v>
      </c>
      <c r="AC377" s="25">
        <f t="shared" si="302"/>
        <v>5</v>
      </c>
      <c r="AD377" s="25">
        <f t="shared" si="303"/>
        <v>5.44</v>
      </c>
      <c r="AE377" s="25">
        <f t="shared" si="304"/>
        <v>5</v>
      </c>
      <c r="AF377" s="25">
        <f t="shared" si="305"/>
        <v>7</v>
      </c>
    </row>
    <row r="378" spans="1:32" ht="15.75" customHeight="1" x14ac:dyDescent="0.25">
      <c r="A378" s="33">
        <v>45781</v>
      </c>
      <c r="B378" s="271" t="s">
        <v>437</v>
      </c>
      <c r="C378" s="37" t="s">
        <v>31</v>
      </c>
      <c r="D378" s="26">
        <v>2.0699999999999998</v>
      </c>
      <c r="E378" s="48">
        <f t="shared" si="306"/>
        <v>1</v>
      </c>
      <c r="F378" s="222">
        <v>13.5</v>
      </c>
      <c r="G378" s="48">
        <f t="shared" si="307"/>
        <v>1</v>
      </c>
      <c r="H378" s="23">
        <v>0.03</v>
      </c>
      <c r="I378" s="48">
        <f t="shared" si="312"/>
        <v>1</v>
      </c>
      <c r="J378" s="23">
        <v>2.75</v>
      </c>
      <c r="K378" s="48">
        <f t="shared" si="308"/>
        <v>1</v>
      </c>
      <c r="L378" s="26">
        <v>5.15</v>
      </c>
      <c r="M378" s="48">
        <f t="shared" si="313"/>
        <v>1</v>
      </c>
      <c r="N378" s="76">
        <v>5.85</v>
      </c>
      <c r="O378" s="48">
        <f t="shared" si="309"/>
        <v>1</v>
      </c>
      <c r="P378" s="441">
        <f t="shared" si="310"/>
        <v>1</v>
      </c>
      <c r="Q378" s="225">
        <f t="shared" si="311"/>
        <v>1</v>
      </c>
      <c r="T378" s="25" t="str">
        <f t="shared" si="293"/>
        <v>CARIB</v>
      </c>
      <c r="U378" s="25">
        <f t="shared" si="294"/>
        <v>1.65</v>
      </c>
      <c r="V378" s="25">
        <f t="shared" si="295"/>
        <v>2.14</v>
      </c>
      <c r="W378" s="25">
        <f t="shared" si="296"/>
        <v>12.5</v>
      </c>
      <c r="X378" s="25">
        <f t="shared" si="297"/>
        <v>16.399999999999999</v>
      </c>
      <c r="Y378" s="25">
        <f t="shared" si="298"/>
        <v>0</v>
      </c>
      <c r="Z378" s="25">
        <f t="shared" si="299"/>
        <v>0.12</v>
      </c>
      <c r="AA378" s="25">
        <f t="shared" si="300"/>
        <v>2.7</v>
      </c>
      <c r="AB378" s="25">
        <f t="shared" si="301"/>
        <v>2.85</v>
      </c>
      <c r="AC378" s="25">
        <f t="shared" si="302"/>
        <v>5</v>
      </c>
      <c r="AD378" s="25">
        <f t="shared" si="303"/>
        <v>5.44</v>
      </c>
      <c r="AE378" s="25">
        <f t="shared" si="304"/>
        <v>5</v>
      </c>
      <c r="AF378" s="25">
        <f t="shared" si="305"/>
        <v>7</v>
      </c>
    </row>
    <row r="379" spans="1:32" ht="15.75" customHeight="1" x14ac:dyDescent="0.25">
      <c r="A379" s="33">
        <v>45782</v>
      </c>
      <c r="B379" s="271" t="s">
        <v>436</v>
      </c>
      <c r="C379" s="37" t="s">
        <v>31</v>
      </c>
      <c r="D379" s="26">
        <v>2.04</v>
      </c>
      <c r="E379" s="48">
        <f t="shared" si="306"/>
        <v>1</v>
      </c>
      <c r="F379" s="222">
        <v>13</v>
      </c>
      <c r="G379" s="48">
        <f t="shared" si="307"/>
        <v>1</v>
      </c>
      <c r="H379" s="23">
        <v>0.02</v>
      </c>
      <c r="I379" s="48">
        <f t="shared" si="312"/>
        <v>1</v>
      </c>
      <c r="J379" s="23">
        <v>2.7</v>
      </c>
      <c r="K379" s="48">
        <f t="shared" si="308"/>
        <v>1</v>
      </c>
      <c r="L379" s="26">
        <v>5.16</v>
      </c>
      <c r="M379" s="48">
        <f t="shared" si="313"/>
        <v>1</v>
      </c>
      <c r="N379" s="76">
        <v>6.83</v>
      </c>
      <c r="O379" s="48">
        <f t="shared" si="309"/>
        <v>1</v>
      </c>
      <c r="P379" s="441">
        <f t="shared" si="310"/>
        <v>1</v>
      </c>
      <c r="Q379" s="225">
        <f t="shared" si="311"/>
        <v>1</v>
      </c>
      <c r="T379" s="25" t="str">
        <f t="shared" si="293"/>
        <v>CARIB</v>
      </c>
      <c r="U379" s="25">
        <f t="shared" si="294"/>
        <v>1.65</v>
      </c>
      <c r="V379" s="25">
        <f t="shared" si="295"/>
        <v>2.14</v>
      </c>
      <c r="W379" s="25">
        <f t="shared" si="296"/>
        <v>12.5</v>
      </c>
      <c r="X379" s="25">
        <f t="shared" si="297"/>
        <v>16.399999999999999</v>
      </c>
      <c r="Y379" s="25">
        <f t="shared" si="298"/>
        <v>0</v>
      </c>
      <c r="Z379" s="25">
        <f t="shared" si="299"/>
        <v>0.12</v>
      </c>
      <c r="AA379" s="25">
        <f t="shared" si="300"/>
        <v>2.7</v>
      </c>
      <c r="AB379" s="25">
        <f t="shared" si="301"/>
        <v>2.85</v>
      </c>
      <c r="AC379" s="25">
        <f t="shared" si="302"/>
        <v>5</v>
      </c>
      <c r="AD379" s="25">
        <f t="shared" si="303"/>
        <v>5.44</v>
      </c>
      <c r="AE379" s="25">
        <f t="shared" si="304"/>
        <v>5</v>
      </c>
      <c r="AF379" s="25">
        <f t="shared" si="305"/>
        <v>7</v>
      </c>
    </row>
    <row r="380" spans="1:32" ht="15.75" customHeight="1" x14ac:dyDescent="0.25">
      <c r="A380" s="33">
        <v>45782</v>
      </c>
      <c r="B380" s="271" t="s">
        <v>434</v>
      </c>
      <c r="C380" s="37" t="s">
        <v>31</v>
      </c>
      <c r="D380" s="26">
        <v>1.76</v>
      </c>
      <c r="E380" s="48">
        <f t="shared" si="306"/>
        <v>1</v>
      </c>
      <c r="F380" s="222">
        <v>13.6</v>
      </c>
      <c r="G380" s="48">
        <f t="shared" si="307"/>
        <v>1</v>
      </c>
      <c r="H380" s="23">
        <v>0.04</v>
      </c>
      <c r="I380" s="48">
        <f t="shared" si="312"/>
        <v>1</v>
      </c>
      <c r="J380" s="23">
        <v>2.73</v>
      </c>
      <c r="K380" s="48">
        <f t="shared" si="308"/>
        <v>1</v>
      </c>
      <c r="L380" s="26">
        <v>5.27</v>
      </c>
      <c r="M380" s="48">
        <f t="shared" si="313"/>
        <v>1</v>
      </c>
      <c r="N380" s="76">
        <v>5.9</v>
      </c>
      <c r="O380" s="48">
        <f t="shared" si="309"/>
        <v>1</v>
      </c>
      <c r="P380" s="441">
        <f t="shared" si="310"/>
        <v>1</v>
      </c>
      <c r="Q380" s="225">
        <f t="shared" si="311"/>
        <v>1</v>
      </c>
      <c r="T380" s="25" t="str">
        <f t="shared" si="293"/>
        <v>CARIB</v>
      </c>
      <c r="U380" s="25">
        <f t="shared" si="294"/>
        <v>1.65</v>
      </c>
      <c r="V380" s="25">
        <f t="shared" si="295"/>
        <v>2.14</v>
      </c>
      <c r="W380" s="25">
        <f t="shared" si="296"/>
        <v>12.5</v>
      </c>
      <c r="X380" s="25">
        <f t="shared" si="297"/>
        <v>16.399999999999999</v>
      </c>
      <c r="Y380" s="25">
        <f t="shared" si="298"/>
        <v>0</v>
      </c>
      <c r="Z380" s="25">
        <f t="shared" si="299"/>
        <v>0.12</v>
      </c>
      <c r="AA380" s="25">
        <f t="shared" si="300"/>
        <v>2.7</v>
      </c>
      <c r="AB380" s="25">
        <f t="shared" si="301"/>
        <v>2.85</v>
      </c>
      <c r="AC380" s="25">
        <f t="shared" si="302"/>
        <v>5</v>
      </c>
      <c r="AD380" s="25">
        <f t="shared" si="303"/>
        <v>5.44</v>
      </c>
      <c r="AE380" s="25">
        <f t="shared" si="304"/>
        <v>5</v>
      </c>
      <c r="AF380" s="25">
        <f t="shared" si="305"/>
        <v>7</v>
      </c>
    </row>
    <row r="381" spans="1:32" ht="15.75" customHeight="1" x14ac:dyDescent="0.25">
      <c r="A381" s="33">
        <v>45783</v>
      </c>
      <c r="B381" s="271" t="s">
        <v>435</v>
      </c>
      <c r="C381" s="37" t="s">
        <v>31</v>
      </c>
      <c r="D381" s="26">
        <v>2.13</v>
      </c>
      <c r="E381" s="48">
        <f t="shared" ref="E381:E383" si="314">IF(+(IF(D381&lt;U381,0,IF(D381&gt;V381,0,1)))=1,1,0)</f>
        <v>1</v>
      </c>
      <c r="F381" s="222">
        <v>15.3</v>
      </c>
      <c r="G381" s="48">
        <f t="shared" ref="G381:G383" si="315">IF(+(IF(F381&lt;W381,0,IF(F381&gt;X381,0,1)))=1,1,0)</f>
        <v>1</v>
      </c>
      <c r="H381" s="23">
        <v>0.02</v>
      </c>
      <c r="I381" s="48">
        <f t="shared" ref="I381:I383" si="316">IF(+(IF(H381&lt;Y381,0,IF(H381&gt;Z381,0,1)))=1,1,0)</f>
        <v>1</v>
      </c>
      <c r="J381" s="23">
        <v>2.85</v>
      </c>
      <c r="K381" s="48">
        <f t="shared" ref="K381:K383" si="317">IF(+(IF(J381&lt;AA381,0,IF(J381&gt;AB381,0,1)))=1,1,0)</f>
        <v>1</v>
      </c>
      <c r="L381" s="26">
        <v>5.15</v>
      </c>
      <c r="M381" s="48">
        <f t="shared" ref="M381:M383" si="318">IF(+(IF(L381&lt;AC381,0,IF(L381&gt;AD381,0,1)))=1,1,0)</f>
        <v>1</v>
      </c>
      <c r="N381" s="76">
        <v>6.2</v>
      </c>
      <c r="O381" s="48">
        <f t="shared" ref="O381:O383" si="319">IF(+(IF(N381&lt;AE381,0,IF(N381&gt;AF381,0,1)))=1,1,0)</f>
        <v>1</v>
      </c>
      <c r="P381" s="441">
        <f t="shared" ref="P381:P383" si="320">IF(+(IF(D381&lt;U381,0,IF(D381&gt;V381,0,1)))+(IF(F381&lt;W381,0,IF(F381&gt;X381,0,1)))+(IF(J381&lt;AA381,0,IF(J381&gt;AB381,0,1)))+(IF(L381&lt;AC381,0,IF(L381&gt;AD381,0,1)))+(IF(N381&lt;AE381,0,IF(N381&gt;AF381,0,1)))=5,1,0)</f>
        <v>1</v>
      </c>
      <c r="Q381" s="225">
        <f t="shared" ref="Q381:Q383" si="321">IF(+(IF(D381&lt;U381,0,IF(D381&gt;V381,0,1)))+(IF(F381&lt;W381,0,IF(F381&gt;X381,0,1)))+(IF(J381&lt;AA381,0,IF(J381&gt;AB381,0,1)))+(IF(L381&lt;AC381,0,IF(L381&gt;AD381,0,1)))=4,1,0)</f>
        <v>1</v>
      </c>
      <c r="T381" s="25" t="str">
        <f t="shared" ref="T381:T383" si="322">LEFT(C381,12)</f>
        <v>CARIB</v>
      </c>
      <c r="U381" s="25">
        <f t="shared" si="294"/>
        <v>1.65</v>
      </c>
      <c r="V381" s="25">
        <f t="shared" si="295"/>
        <v>2.14</v>
      </c>
      <c r="W381" s="25">
        <f t="shared" si="296"/>
        <v>12.5</v>
      </c>
      <c r="X381" s="25">
        <f t="shared" si="297"/>
        <v>16.399999999999999</v>
      </c>
      <c r="Y381" s="25">
        <f t="shared" si="298"/>
        <v>0</v>
      </c>
      <c r="Z381" s="25">
        <f t="shared" si="299"/>
        <v>0.12</v>
      </c>
      <c r="AA381" s="25">
        <f t="shared" si="300"/>
        <v>2.7</v>
      </c>
      <c r="AB381" s="25">
        <f t="shared" si="301"/>
        <v>2.85</v>
      </c>
      <c r="AC381" s="25">
        <f t="shared" si="302"/>
        <v>5</v>
      </c>
      <c r="AD381" s="25">
        <f t="shared" si="303"/>
        <v>5.44</v>
      </c>
      <c r="AE381" s="25">
        <f t="shared" si="304"/>
        <v>5</v>
      </c>
      <c r="AF381" s="25">
        <f t="shared" si="305"/>
        <v>7</v>
      </c>
    </row>
    <row r="382" spans="1:32" ht="15.75" customHeight="1" x14ac:dyDescent="0.25">
      <c r="A382" s="33">
        <v>45783</v>
      </c>
      <c r="B382" s="271" t="s">
        <v>437</v>
      </c>
      <c r="C382" s="37" t="s">
        <v>31</v>
      </c>
      <c r="D382" s="26">
        <v>2.13</v>
      </c>
      <c r="E382" s="48">
        <f t="shared" si="314"/>
        <v>1</v>
      </c>
      <c r="F382" s="222">
        <v>14.45</v>
      </c>
      <c r="G382" s="48">
        <f t="shared" si="315"/>
        <v>1</v>
      </c>
      <c r="H382" s="23">
        <v>0.03</v>
      </c>
      <c r="I382" s="48">
        <f t="shared" si="316"/>
        <v>1</v>
      </c>
      <c r="J382" s="23">
        <v>2.85</v>
      </c>
      <c r="K382" s="48">
        <f t="shared" si="317"/>
        <v>1</v>
      </c>
      <c r="L382" s="26">
        <v>5.07</v>
      </c>
      <c r="M382" s="48">
        <f t="shared" si="318"/>
        <v>1</v>
      </c>
      <c r="N382" s="76">
        <v>5.98</v>
      </c>
      <c r="O382" s="48">
        <f t="shared" si="319"/>
        <v>1</v>
      </c>
      <c r="P382" s="441">
        <f t="shared" si="320"/>
        <v>1</v>
      </c>
      <c r="Q382" s="225">
        <f t="shared" si="321"/>
        <v>1</v>
      </c>
      <c r="T382" s="25" t="str">
        <f t="shared" si="322"/>
        <v>CARIB</v>
      </c>
      <c r="U382" s="25">
        <f t="shared" si="294"/>
        <v>1.65</v>
      </c>
      <c r="V382" s="25">
        <f t="shared" si="295"/>
        <v>2.14</v>
      </c>
      <c r="W382" s="25">
        <f t="shared" si="296"/>
        <v>12.5</v>
      </c>
      <c r="X382" s="25">
        <f t="shared" si="297"/>
        <v>16.399999999999999</v>
      </c>
      <c r="Y382" s="25">
        <f t="shared" si="298"/>
        <v>0</v>
      </c>
      <c r="Z382" s="25">
        <f t="shared" si="299"/>
        <v>0.12</v>
      </c>
      <c r="AA382" s="25">
        <f t="shared" si="300"/>
        <v>2.7</v>
      </c>
      <c r="AB382" s="25">
        <f t="shared" si="301"/>
        <v>2.85</v>
      </c>
      <c r="AC382" s="25">
        <f t="shared" si="302"/>
        <v>5</v>
      </c>
      <c r="AD382" s="25">
        <f t="shared" si="303"/>
        <v>5.44</v>
      </c>
      <c r="AE382" s="25">
        <f t="shared" si="304"/>
        <v>5</v>
      </c>
      <c r="AF382" s="25">
        <f t="shared" si="305"/>
        <v>7</v>
      </c>
    </row>
    <row r="383" spans="1:32" ht="15.75" customHeight="1" x14ac:dyDescent="0.25">
      <c r="A383" s="33">
        <v>45783</v>
      </c>
      <c r="B383" s="271" t="s">
        <v>436</v>
      </c>
      <c r="C383" s="37" t="s">
        <v>31</v>
      </c>
      <c r="D383" s="26">
        <v>2.16</v>
      </c>
      <c r="E383" s="48">
        <f t="shared" si="314"/>
        <v>0</v>
      </c>
      <c r="F383" s="222">
        <v>14</v>
      </c>
      <c r="G383" s="48">
        <f t="shared" si="315"/>
        <v>1</v>
      </c>
      <c r="H383" s="23">
        <v>0.03</v>
      </c>
      <c r="I383" s="48">
        <f t="shared" si="316"/>
        <v>1</v>
      </c>
      <c r="J383" s="23">
        <v>2.84</v>
      </c>
      <c r="K383" s="48">
        <f t="shared" si="317"/>
        <v>1</v>
      </c>
      <c r="L383" s="26">
        <v>5.03</v>
      </c>
      <c r="M383" s="48">
        <f t="shared" si="318"/>
        <v>1</v>
      </c>
      <c r="N383" s="76">
        <v>6.05</v>
      </c>
      <c r="O383" s="48">
        <f t="shared" si="319"/>
        <v>1</v>
      </c>
      <c r="P383" s="441">
        <f t="shared" si="320"/>
        <v>0</v>
      </c>
      <c r="Q383" s="225">
        <f t="shared" si="321"/>
        <v>0</v>
      </c>
      <c r="T383" s="25" t="str">
        <f t="shared" si="322"/>
        <v>CARIB</v>
      </c>
      <c r="U383" s="25">
        <f t="shared" si="294"/>
        <v>1.65</v>
      </c>
      <c r="V383" s="25">
        <f t="shared" si="295"/>
        <v>2.14</v>
      </c>
      <c r="W383" s="25">
        <f t="shared" si="296"/>
        <v>12.5</v>
      </c>
      <c r="X383" s="25">
        <f t="shared" si="297"/>
        <v>16.399999999999999</v>
      </c>
      <c r="Y383" s="25">
        <f t="shared" si="298"/>
        <v>0</v>
      </c>
      <c r="Z383" s="25">
        <f t="shared" si="299"/>
        <v>0.12</v>
      </c>
      <c r="AA383" s="25">
        <f t="shared" si="300"/>
        <v>2.7</v>
      </c>
      <c r="AB383" s="25">
        <f t="shared" si="301"/>
        <v>2.85</v>
      </c>
      <c r="AC383" s="25">
        <f t="shared" si="302"/>
        <v>5</v>
      </c>
      <c r="AD383" s="25">
        <f t="shared" si="303"/>
        <v>5.44</v>
      </c>
      <c r="AE383" s="25">
        <f t="shared" si="304"/>
        <v>5</v>
      </c>
      <c r="AF383" s="25">
        <f t="shared" si="305"/>
        <v>7</v>
      </c>
    </row>
    <row r="384" spans="1:32" ht="15.75" customHeight="1" x14ac:dyDescent="0.25">
      <c r="A384" s="33">
        <v>45783</v>
      </c>
      <c r="B384" s="271" t="s">
        <v>435</v>
      </c>
      <c r="C384" s="37" t="s">
        <v>31</v>
      </c>
      <c r="D384" s="26">
        <v>2.16</v>
      </c>
      <c r="E384" s="48">
        <f t="shared" si="306"/>
        <v>0</v>
      </c>
      <c r="F384" s="222">
        <v>13.65</v>
      </c>
      <c r="G384" s="48">
        <f t="shared" si="307"/>
        <v>1</v>
      </c>
      <c r="H384" s="23">
        <v>0.05</v>
      </c>
      <c r="I384" s="48">
        <f t="shared" si="312"/>
        <v>1</v>
      </c>
      <c r="J384" s="23">
        <v>2.85</v>
      </c>
      <c r="K384" s="48">
        <f t="shared" si="308"/>
        <v>1</v>
      </c>
      <c r="L384" s="26">
        <v>5.13</v>
      </c>
      <c r="M384" s="48">
        <f t="shared" si="313"/>
        <v>1</v>
      </c>
      <c r="N384" s="76">
        <v>5.7</v>
      </c>
      <c r="O384" s="48">
        <f t="shared" si="309"/>
        <v>1</v>
      </c>
      <c r="P384" s="441">
        <f t="shared" si="310"/>
        <v>0</v>
      </c>
      <c r="Q384" s="225">
        <f t="shared" si="311"/>
        <v>0</v>
      </c>
      <c r="T384" s="25" t="str">
        <f t="shared" ref="T384:T398" si="323">LEFT(C384,12)</f>
        <v>CARIB</v>
      </c>
      <c r="U384" s="25">
        <f t="shared" si="294"/>
        <v>1.65</v>
      </c>
      <c r="V384" s="25">
        <f t="shared" si="295"/>
        <v>2.14</v>
      </c>
      <c r="W384" s="25">
        <f t="shared" si="296"/>
        <v>12.5</v>
      </c>
      <c r="X384" s="25">
        <f t="shared" si="297"/>
        <v>16.399999999999999</v>
      </c>
      <c r="Y384" s="25">
        <f t="shared" si="298"/>
        <v>0</v>
      </c>
      <c r="Z384" s="25">
        <f t="shared" si="299"/>
        <v>0.12</v>
      </c>
      <c r="AA384" s="25">
        <f t="shared" si="300"/>
        <v>2.7</v>
      </c>
      <c r="AB384" s="25">
        <f t="shared" si="301"/>
        <v>2.85</v>
      </c>
      <c r="AC384" s="25">
        <f t="shared" si="302"/>
        <v>5</v>
      </c>
      <c r="AD384" s="25">
        <f t="shared" si="303"/>
        <v>5.44</v>
      </c>
      <c r="AE384" s="25">
        <f t="shared" si="304"/>
        <v>5</v>
      </c>
      <c r="AF384" s="25">
        <f t="shared" si="305"/>
        <v>7</v>
      </c>
    </row>
    <row r="385" spans="1:32" ht="15.75" customHeight="1" x14ac:dyDescent="0.25">
      <c r="A385" s="33">
        <v>45783</v>
      </c>
      <c r="B385" s="271" t="s">
        <v>434</v>
      </c>
      <c r="C385" s="37" t="s">
        <v>31</v>
      </c>
      <c r="D385" s="26">
        <v>1.86</v>
      </c>
      <c r="E385" s="48">
        <f t="shared" si="306"/>
        <v>1</v>
      </c>
      <c r="F385" s="222">
        <v>14.5</v>
      </c>
      <c r="G385" s="48">
        <f t="shared" si="307"/>
        <v>1</v>
      </c>
      <c r="H385" s="23">
        <v>7.0000000000000007E-2</v>
      </c>
      <c r="I385" s="48">
        <f t="shared" si="312"/>
        <v>1</v>
      </c>
      <c r="J385" s="4">
        <v>2.75</v>
      </c>
      <c r="K385" s="48">
        <f t="shared" si="308"/>
        <v>1</v>
      </c>
      <c r="L385" s="26">
        <v>5.24</v>
      </c>
      <c r="M385" s="48">
        <f t="shared" si="313"/>
        <v>1</v>
      </c>
      <c r="N385" s="76">
        <v>5.7</v>
      </c>
      <c r="O385" s="48">
        <f t="shared" si="309"/>
        <v>1</v>
      </c>
      <c r="P385" s="441">
        <f t="shared" si="310"/>
        <v>1</v>
      </c>
      <c r="Q385" s="225">
        <f t="shared" si="311"/>
        <v>1</v>
      </c>
      <c r="T385" s="25" t="str">
        <f t="shared" si="323"/>
        <v>CARIB</v>
      </c>
      <c r="U385" s="25">
        <f t="shared" si="294"/>
        <v>1.65</v>
      </c>
      <c r="V385" s="25">
        <f t="shared" si="295"/>
        <v>2.14</v>
      </c>
      <c r="W385" s="25">
        <f t="shared" si="296"/>
        <v>12.5</v>
      </c>
      <c r="X385" s="25">
        <f t="shared" si="297"/>
        <v>16.399999999999999</v>
      </c>
      <c r="Y385" s="25">
        <f t="shared" si="298"/>
        <v>0</v>
      </c>
      <c r="Z385" s="25">
        <f t="shared" si="299"/>
        <v>0.12</v>
      </c>
      <c r="AA385" s="25">
        <f t="shared" si="300"/>
        <v>2.7</v>
      </c>
      <c r="AB385" s="25">
        <f t="shared" si="301"/>
        <v>2.85</v>
      </c>
      <c r="AC385" s="25">
        <f t="shared" si="302"/>
        <v>5</v>
      </c>
      <c r="AD385" s="25">
        <f t="shared" si="303"/>
        <v>5.44</v>
      </c>
      <c r="AE385" s="25">
        <f t="shared" si="304"/>
        <v>5</v>
      </c>
      <c r="AF385" s="25">
        <f t="shared" si="305"/>
        <v>7</v>
      </c>
    </row>
    <row r="386" spans="1:32" ht="15.75" customHeight="1" x14ac:dyDescent="0.25">
      <c r="A386" s="33">
        <v>45783</v>
      </c>
      <c r="B386" s="271" t="s">
        <v>437</v>
      </c>
      <c r="C386" s="37" t="s">
        <v>31</v>
      </c>
      <c r="D386" s="26">
        <v>1.9</v>
      </c>
      <c r="E386" s="48">
        <f t="shared" si="306"/>
        <v>1</v>
      </c>
      <c r="F386" s="222">
        <v>15.5</v>
      </c>
      <c r="G386" s="48">
        <f t="shared" si="307"/>
        <v>1</v>
      </c>
      <c r="H386" s="23">
        <v>0.03</v>
      </c>
      <c r="I386" s="48">
        <f t="shared" si="312"/>
        <v>1</v>
      </c>
      <c r="J386" s="23">
        <v>2.85</v>
      </c>
      <c r="K386" s="48">
        <f t="shared" si="308"/>
        <v>1</v>
      </c>
      <c r="L386" s="26">
        <v>5.29</v>
      </c>
      <c r="M386" s="48">
        <f t="shared" si="313"/>
        <v>1</v>
      </c>
      <c r="N386" s="76">
        <v>5.6</v>
      </c>
      <c r="O386" s="48">
        <f t="shared" si="309"/>
        <v>1</v>
      </c>
      <c r="P386" s="441">
        <f t="shared" si="310"/>
        <v>1</v>
      </c>
      <c r="Q386" s="225">
        <f t="shared" si="311"/>
        <v>1</v>
      </c>
      <c r="T386" s="25" t="str">
        <f t="shared" si="323"/>
        <v>CARIB</v>
      </c>
      <c r="U386" s="25">
        <f t="shared" si="294"/>
        <v>1.65</v>
      </c>
      <c r="V386" s="25">
        <f t="shared" si="295"/>
        <v>2.14</v>
      </c>
      <c r="W386" s="25">
        <f t="shared" si="296"/>
        <v>12.5</v>
      </c>
      <c r="X386" s="25">
        <f t="shared" si="297"/>
        <v>16.399999999999999</v>
      </c>
      <c r="Y386" s="25">
        <f t="shared" si="298"/>
        <v>0</v>
      </c>
      <c r="Z386" s="25">
        <f t="shared" si="299"/>
        <v>0.12</v>
      </c>
      <c r="AA386" s="25">
        <f t="shared" si="300"/>
        <v>2.7</v>
      </c>
      <c r="AB386" s="25">
        <f t="shared" si="301"/>
        <v>2.85</v>
      </c>
      <c r="AC386" s="25">
        <f t="shared" si="302"/>
        <v>5</v>
      </c>
      <c r="AD386" s="25">
        <f t="shared" si="303"/>
        <v>5.44</v>
      </c>
      <c r="AE386" s="25">
        <f t="shared" si="304"/>
        <v>5</v>
      </c>
      <c r="AF386" s="25">
        <f t="shared" si="305"/>
        <v>7</v>
      </c>
    </row>
    <row r="387" spans="1:32" ht="15.75" customHeight="1" x14ac:dyDescent="0.25">
      <c r="A387" s="33">
        <v>45784</v>
      </c>
      <c r="B387" s="271" t="s">
        <v>435</v>
      </c>
      <c r="C387" s="37" t="s">
        <v>30</v>
      </c>
      <c r="D387" s="26">
        <v>0.89</v>
      </c>
      <c r="E387" s="48">
        <f t="shared" si="306"/>
        <v>1</v>
      </c>
      <c r="F387" s="222">
        <v>13.4</v>
      </c>
      <c r="G387" s="48">
        <f t="shared" si="307"/>
        <v>1</v>
      </c>
      <c r="H387" s="23">
        <v>0.06</v>
      </c>
      <c r="I387" s="48">
        <f t="shared" si="312"/>
        <v>1</v>
      </c>
      <c r="J387" s="23">
        <v>2.83</v>
      </c>
      <c r="K387" s="48">
        <f t="shared" si="308"/>
        <v>1</v>
      </c>
      <c r="L387" s="26">
        <v>5.87</v>
      </c>
      <c r="M387" s="48">
        <f t="shared" si="313"/>
        <v>1</v>
      </c>
      <c r="N387" s="76">
        <v>6</v>
      </c>
      <c r="O387" s="48">
        <f t="shared" si="309"/>
        <v>1</v>
      </c>
      <c r="P387" s="441">
        <f t="shared" si="310"/>
        <v>1</v>
      </c>
      <c r="Q387" s="225">
        <f t="shared" si="311"/>
        <v>1</v>
      </c>
      <c r="T387" s="25" t="str">
        <f t="shared" si="323"/>
        <v>STAG</v>
      </c>
      <c r="U387" s="25">
        <f t="shared" si="294"/>
        <v>0.8</v>
      </c>
      <c r="V387" s="25">
        <f t="shared" si="295"/>
        <v>1.24</v>
      </c>
      <c r="W387" s="25">
        <f t="shared" si="296"/>
        <v>12.5</v>
      </c>
      <c r="X387" s="25">
        <f t="shared" si="297"/>
        <v>16.399999999999999</v>
      </c>
      <c r="Y387" s="25">
        <f t="shared" si="298"/>
        <v>0</v>
      </c>
      <c r="Z387" s="25">
        <f t="shared" si="299"/>
        <v>0.12</v>
      </c>
      <c r="AA387" s="25">
        <f t="shared" si="300"/>
        <v>2.7</v>
      </c>
      <c r="AB387" s="25">
        <f t="shared" si="301"/>
        <v>2.85</v>
      </c>
      <c r="AC387" s="25">
        <f t="shared" si="302"/>
        <v>5.45</v>
      </c>
      <c r="AD387" s="25">
        <f t="shared" si="303"/>
        <v>5.94</v>
      </c>
      <c r="AE387" s="25">
        <f t="shared" si="304"/>
        <v>5</v>
      </c>
      <c r="AF387" s="25">
        <f t="shared" si="305"/>
        <v>7</v>
      </c>
    </row>
    <row r="388" spans="1:32" ht="15.75" customHeight="1" x14ac:dyDescent="0.25">
      <c r="A388" s="33">
        <v>45784</v>
      </c>
      <c r="B388" s="271" t="s">
        <v>436</v>
      </c>
      <c r="C388" s="37" t="s">
        <v>30</v>
      </c>
      <c r="D388" s="26">
        <v>0.91</v>
      </c>
      <c r="E388" s="48">
        <f t="shared" si="306"/>
        <v>1</v>
      </c>
      <c r="F388" s="222">
        <v>14.4</v>
      </c>
      <c r="G388" s="48">
        <f t="shared" si="307"/>
        <v>1</v>
      </c>
      <c r="H388" s="23">
        <v>0.06</v>
      </c>
      <c r="I388" s="48">
        <f t="shared" si="312"/>
        <v>1</v>
      </c>
      <c r="J388" s="23">
        <v>2.8</v>
      </c>
      <c r="K388" s="48">
        <f t="shared" si="308"/>
        <v>1</v>
      </c>
      <c r="L388" s="26">
        <v>5.8</v>
      </c>
      <c r="M388" s="48">
        <f t="shared" si="313"/>
        <v>1</v>
      </c>
      <c r="N388" s="76">
        <v>5.6</v>
      </c>
      <c r="O388" s="48">
        <f t="shared" si="309"/>
        <v>1</v>
      </c>
      <c r="P388" s="441">
        <f t="shared" si="310"/>
        <v>1</v>
      </c>
      <c r="Q388" s="225">
        <f t="shared" si="311"/>
        <v>1</v>
      </c>
      <c r="T388" s="25" t="str">
        <f t="shared" si="323"/>
        <v>STAG</v>
      </c>
      <c r="U388" s="25">
        <f t="shared" si="294"/>
        <v>0.8</v>
      </c>
      <c r="V388" s="25">
        <f t="shared" si="295"/>
        <v>1.24</v>
      </c>
      <c r="W388" s="25">
        <f t="shared" si="296"/>
        <v>12.5</v>
      </c>
      <c r="X388" s="25">
        <f t="shared" si="297"/>
        <v>16.399999999999999</v>
      </c>
      <c r="Y388" s="25">
        <f t="shared" si="298"/>
        <v>0</v>
      </c>
      <c r="Z388" s="25">
        <f t="shared" si="299"/>
        <v>0.12</v>
      </c>
      <c r="AA388" s="25">
        <f t="shared" si="300"/>
        <v>2.7</v>
      </c>
      <c r="AB388" s="25">
        <f t="shared" si="301"/>
        <v>2.85</v>
      </c>
      <c r="AC388" s="25">
        <f t="shared" si="302"/>
        <v>5.45</v>
      </c>
      <c r="AD388" s="25">
        <f t="shared" si="303"/>
        <v>5.94</v>
      </c>
      <c r="AE388" s="25">
        <f t="shared" si="304"/>
        <v>5</v>
      </c>
      <c r="AF388" s="25">
        <f t="shared" si="305"/>
        <v>7</v>
      </c>
    </row>
    <row r="389" spans="1:32" ht="15.75" customHeight="1" x14ac:dyDescent="0.25">
      <c r="A389" s="33">
        <v>45784</v>
      </c>
      <c r="B389" s="271" t="s">
        <v>434</v>
      </c>
      <c r="C389" s="37" t="s">
        <v>30</v>
      </c>
      <c r="D389" s="26">
        <v>0.88</v>
      </c>
      <c r="E389" s="48">
        <f t="shared" si="306"/>
        <v>1</v>
      </c>
      <c r="F389" s="222">
        <v>13.85</v>
      </c>
      <c r="G389" s="48">
        <f t="shared" si="307"/>
        <v>1</v>
      </c>
      <c r="H389" s="23">
        <v>0.03</v>
      </c>
      <c r="I389" s="48">
        <f t="shared" si="312"/>
        <v>1</v>
      </c>
      <c r="J389" s="23">
        <v>2.85</v>
      </c>
      <c r="K389" s="48">
        <f t="shared" si="308"/>
        <v>1</v>
      </c>
      <c r="L389" s="26">
        <v>5.85</v>
      </c>
      <c r="M389" s="48">
        <f t="shared" si="313"/>
        <v>1</v>
      </c>
      <c r="N389" s="76">
        <v>5.38</v>
      </c>
      <c r="O389" s="48">
        <f t="shared" si="309"/>
        <v>1</v>
      </c>
      <c r="P389" s="441">
        <f t="shared" si="310"/>
        <v>1</v>
      </c>
      <c r="Q389" s="225">
        <f t="shared" si="311"/>
        <v>1</v>
      </c>
      <c r="T389" s="25" t="str">
        <f t="shared" si="323"/>
        <v>STAG</v>
      </c>
      <c r="U389" s="25">
        <f t="shared" si="294"/>
        <v>0.8</v>
      </c>
      <c r="V389" s="25">
        <f t="shared" si="295"/>
        <v>1.24</v>
      </c>
      <c r="W389" s="25">
        <f t="shared" si="296"/>
        <v>12.5</v>
      </c>
      <c r="X389" s="25">
        <f t="shared" si="297"/>
        <v>16.399999999999999</v>
      </c>
      <c r="Y389" s="25">
        <f t="shared" si="298"/>
        <v>0</v>
      </c>
      <c r="Z389" s="25">
        <f t="shared" si="299"/>
        <v>0.12</v>
      </c>
      <c r="AA389" s="25">
        <f t="shared" si="300"/>
        <v>2.7</v>
      </c>
      <c r="AB389" s="25">
        <f t="shared" si="301"/>
        <v>2.85</v>
      </c>
      <c r="AC389" s="25">
        <f t="shared" si="302"/>
        <v>5.45</v>
      </c>
      <c r="AD389" s="25">
        <f t="shared" si="303"/>
        <v>5.94</v>
      </c>
      <c r="AE389" s="25">
        <f t="shared" si="304"/>
        <v>5</v>
      </c>
      <c r="AF389" s="25">
        <f t="shared" si="305"/>
        <v>7</v>
      </c>
    </row>
    <row r="390" spans="1:32" ht="15.75" customHeight="1" x14ac:dyDescent="0.25">
      <c r="A390" s="33">
        <v>45784</v>
      </c>
      <c r="B390" s="271" t="s">
        <v>437</v>
      </c>
      <c r="C390" s="37" t="s">
        <v>30</v>
      </c>
      <c r="D390" s="26">
        <v>1.07</v>
      </c>
      <c r="E390" s="48">
        <f t="shared" si="306"/>
        <v>1</v>
      </c>
      <c r="F390" s="222">
        <v>14.5</v>
      </c>
      <c r="G390" s="48">
        <f t="shared" si="307"/>
        <v>1</v>
      </c>
      <c r="H390" s="23">
        <v>0.05</v>
      </c>
      <c r="I390" s="48">
        <f t="shared" si="312"/>
        <v>1</v>
      </c>
      <c r="J390" s="23">
        <v>2.71</v>
      </c>
      <c r="K390" s="48">
        <f t="shared" si="308"/>
        <v>1</v>
      </c>
      <c r="L390" s="26">
        <v>5.74</v>
      </c>
      <c r="M390" s="48">
        <f t="shared" si="313"/>
        <v>1</v>
      </c>
      <c r="N390" s="76">
        <v>5.7</v>
      </c>
      <c r="O390" s="48">
        <f t="shared" si="309"/>
        <v>1</v>
      </c>
      <c r="P390" s="441">
        <f t="shared" ref="P390:P391" si="324">IF(+(IF(D390&lt;U390,0,IF(D390&gt;V390,0,1)))+(IF(F390&lt;W390,0,IF(F390&gt;X390,0,1)))+(IF(J390&lt;AA390,0,IF(J390&gt;AB390,0,1)))+(IF(L390&lt;AC390,0,IF(L390&gt;AD390,0,1)))+(IF(N390&lt;AE390,0,IF(N390&gt;AF390,0,1)))=5,1,0)</f>
        <v>1</v>
      </c>
      <c r="Q390" s="225">
        <f t="shared" ref="Q390:Q391" si="325">IF(+(IF(D390&lt;U390,0,IF(D390&gt;V390,0,1)))+(IF(F390&lt;W390,0,IF(F390&gt;X390,0,1)))+(IF(J390&lt;AA390,0,IF(J390&gt;AB390,0,1)))+(IF(L390&lt;AC390,0,IF(L390&gt;AD390,0,1)))=4,1,0)</f>
        <v>1</v>
      </c>
      <c r="T390" s="25" t="str">
        <f t="shared" si="323"/>
        <v>STAG</v>
      </c>
      <c r="U390" s="25">
        <f t="shared" si="294"/>
        <v>0.8</v>
      </c>
      <c r="V390" s="25">
        <f t="shared" si="295"/>
        <v>1.24</v>
      </c>
      <c r="W390" s="25">
        <f t="shared" si="296"/>
        <v>12.5</v>
      </c>
      <c r="X390" s="25">
        <f t="shared" si="297"/>
        <v>16.399999999999999</v>
      </c>
      <c r="Y390" s="25">
        <f t="shared" si="298"/>
        <v>0</v>
      </c>
      <c r="Z390" s="25">
        <f t="shared" si="299"/>
        <v>0.12</v>
      </c>
      <c r="AA390" s="25">
        <f t="shared" si="300"/>
        <v>2.7</v>
      </c>
      <c r="AB390" s="25">
        <f t="shared" si="301"/>
        <v>2.85</v>
      </c>
      <c r="AC390" s="25">
        <f t="shared" si="302"/>
        <v>5.45</v>
      </c>
      <c r="AD390" s="25">
        <f t="shared" si="303"/>
        <v>5.94</v>
      </c>
      <c r="AE390" s="25">
        <f t="shared" si="304"/>
        <v>5</v>
      </c>
      <c r="AF390" s="25">
        <f t="shared" si="305"/>
        <v>7</v>
      </c>
    </row>
    <row r="391" spans="1:32" ht="15.75" customHeight="1" x14ac:dyDescent="0.25">
      <c r="A391" s="33">
        <v>45785</v>
      </c>
      <c r="B391" s="271" t="s">
        <v>434</v>
      </c>
      <c r="C391" s="37" t="s">
        <v>30</v>
      </c>
      <c r="D391" s="26">
        <v>0.89</v>
      </c>
      <c r="E391" s="48">
        <f t="shared" si="306"/>
        <v>1</v>
      </c>
      <c r="F391" s="222">
        <v>14.2</v>
      </c>
      <c r="G391" s="48">
        <f t="shared" si="307"/>
        <v>1</v>
      </c>
      <c r="H391" s="23">
        <v>0.05</v>
      </c>
      <c r="I391" s="48">
        <f t="shared" si="312"/>
        <v>1</v>
      </c>
      <c r="J391" s="23">
        <v>2.7</v>
      </c>
      <c r="K391" s="48">
        <f t="shared" si="308"/>
        <v>1</v>
      </c>
      <c r="L391" s="26">
        <v>5.83</v>
      </c>
      <c r="M391" s="48">
        <f t="shared" si="313"/>
        <v>1</v>
      </c>
      <c r="N391" s="76">
        <v>5.69</v>
      </c>
      <c r="O391" s="48">
        <f t="shared" si="309"/>
        <v>1</v>
      </c>
      <c r="P391" s="441">
        <f t="shared" si="324"/>
        <v>1</v>
      </c>
      <c r="Q391" s="225">
        <f t="shared" si="325"/>
        <v>1</v>
      </c>
      <c r="T391" s="25" t="str">
        <f t="shared" si="323"/>
        <v>STAG</v>
      </c>
      <c r="U391" s="25">
        <f t="shared" si="294"/>
        <v>0.8</v>
      </c>
      <c r="V391" s="25">
        <f t="shared" si="295"/>
        <v>1.24</v>
      </c>
      <c r="W391" s="25">
        <f t="shared" si="296"/>
        <v>12.5</v>
      </c>
      <c r="X391" s="25">
        <f t="shared" si="297"/>
        <v>16.399999999999999</v>
      </c>
      <c r="Y391" s="25">
        <f t="shared" si="298"/>
        <v>0</v>
      </c>
      <c r="Z391" s="25">
        <f t="shared" si="299"/>
        <v>0.12</v>
      </c>
      <c r="AA391" s="25">
        <f t="shared" si="300"/>
        <v>2.7</v>
      </c>
      <c r="AB391" s="25">
        <f t="shared" si="301"/>
        <v>2.85</v>
      </c>
      <c r="AC391" s="25">
        <f t="shared" si="302"/>
        <v>5.45</v>
      </c>
      <c r="AD391" s="25">
        <f t="shared" si="303"/>
        <v>5.94</v>
      </c>
      <c r="AE391" s="25">
        <f t="shared" si="304"/>
        <v>5</v>
      </c>
      <c r="AF391" s="25">
        <f t="shared" si="305"/>
        <v>7</v>
      </c>
    </row>
    <row r="392" spans="1:32" ht="15.75" customHeight="1" x14ac:dyDescent="0.25">
      <c r="A392" s="33">
        <v>45785</v>
      </c>
      <c r="B392" s="271" t="s">
        <v>435</v>
      </c>
      <c r="C392" s="37" t="s">
        <v>33</v>
      </c>
      <c r="D392" s="26">
        <v>3.11</v>
      </c>
      <c r="E392" s="48">
        <f t="shared" si="306"/>
        <v>1</v>
      </c>
      <c r="F392" s="222">
        <v>49.65</v>
      </c>
      <c r="G392" s="48">
        <f t="shared" si="307"/>
        <v>1</v>
      </c>
      <c r="H392" s="23">
        <v>0.03</v>
      </c>
      <c r="I392" s="48">
        <f t="shared" si="312"/>
        <v>1</v>
      </c>
      <c r="J392" s="23">
        <v>2.83</v>
      </c>
      <c r="K392" s="48">
        <f t="shared" si="308"/>
        <v>1</v>
      </c>
      <c r="L392" s="26">
        <v>7.67</v>
      </c>
      <c r="M392" s="48">
        <f t="shared" si="313"/>
        <v>1</v>
      </c>
      <c r="N392" s="76">
        <v>166.2</v>
      </c>
      <c r="O392" s="48">
        <f t="shared" si="309"/>
        <v>1</v>
      </c>
      <c r="P392" s="441">
        <f t="shared" si="310"/>
        <v>1</v>
      </c>
      <c r="Q392" s="225">
        <f t="shared" si="311"/>
        <v>1</v>
      </c>
      <c r="T392" s="25" t="str">
        <f t="shared" si="323"/>
        <v>GUINNESS</v>
      </c>
      <c r="U392" s="25">
        <f t="shared" si="294"/>
        <v>3.1</v>
      </c>
      <c r="V392" s="25">
        <f t="shared" si="295"/>
        <v>4.1399999999999997</v>
      </c>
      <c r="W392" s="25">
        <f t="shared" si="296"/>
        <v>48</v>
      </c>
      <c r="X392" s="25">
        <f t="shared" si="297"/>
        <v>62</v>
      </c>
      <c r="Y392" s="25">
        <f t="shared" si="298"/>
        <v>0</v>
      </c>
      <c r="Z392" s="25">
        <f t="shared" si="299"/>
        <v>0.12</v>
      </c>
      <c r="AA392" s="25">
        <f t="shared" si="300"/>
        <v>2.7</v>
      </c>
      <c r="AB392" s="25">
        <f t="shared" si="301"/>
        <v>2.9</v>
      </c>
      <c r="AC392" s="25">
        <f t="shared" si="302"/>
        <v>7.3</v>
      </c>
      <c r="AD392" s="25">
        <f t="shared" si="303"/>
        <v>7.74</v>
      </c>
      <c r="AE392" s="25">
        <f t="shared" si="304"/>
        <v>155</v>
      </c>
      <c r="AF392" s="25">
        <f t="shared" si="305"/>
        <v>195</v>
      </c>
    </row>
    <row r="393" spans="1:32" ht="15.75" customHeight="1" x14ac:dyDescent="0.25">
      <c r="A393" s="33">
        <v>45785</v>
      </c>
      <c r="B393" s="271" t="s">
        <v>436</v>
      </c>
      <c r="C393" s="37" t="s">
        <v>33</v>
      </c>
      <c r="D393" s="26">
        <v>3.33</v>
      </c>
      <c r="E393" s="48">
        <f t="shared" si="306"/>
        <v>1</v>
      </c>
      <c r="F393" s="222">
        <v>52.6</v>
      </c>
      <c r="G393" s="48">
        <f t="shared" si="307"/>
        <v>1</v>
      </c>
      <c r="H393" s="23">
        <v>0.04</v>
      </c>
      <c r="I393" s="48">
        <f t="shared" si="312"/>
        <v>1</v>
      </c>
      <c r="J393" s="23">
        <v>2.78</v>
      </c>
      <c r="K393" s="48">
        <f t="shared" si="308"/>
        <v>1</v>
      </c>
      <c r="L393" s="26">
        <v>7.72</v>
      </c>
      <c r="M393" s="48">
        <f t="shared" si="313"/>
        <v>1</v>
      </c>
      <c r="N393" s="76">
        <v>189.5</v>
      </c>
      <c r="O393" s="48">
        <f t="shared" si="309"/>
        <v>1</v>
      </c>
      <c r="P393" s="441">
        <f t="shared" si="310"/>
        <v>1</v>
      </c>
      <c r="Q393" s="225">
        <f t="shared" si="311"/>
        <v>1</v>
      </c>
      <c r="T393" s="25" t="str">
        <f t="shared" si="323"/>
        <v>GUINNESS</v>
      </c>
      <c r="U393" s="25">
        <f t="shared" si="294"/>
        <v>3.1</v>
      </c>
      <c r="V393" s="25">
        <f t="shared" si="295"/>
        <v>4.1399999999999997</v>
      </c>
      <c r="W393" s="25">
        <f t="shared" si="296"/>
        <v>48</v>
      </c>
      <c r="X393" s="25">
        <f t="shared" si="297"/>
        <v>62</v>
      </c>
      <c r="Y393" s="25">
        <f t="shared" si="298"/>
        <v>0</v>
      </c>
      <c r="Z393" s="25">
        <f t="shared" si="299"/>
        <v>0.12</v>
      </c>
      <c r="AA393" s="25">
        <f t="shared" si="300"/>
        <v>2.7</v>
      </c>
      <c r="AB393" s="25">
        <f t="shared" si="301"/>
        <v>2.9</v>
      </c>
      <c r="AC393" s="25">
        <f t="shared" si="302"/>
        <v>7.3</v>
      </c>
      <c r="AD393" s="25">
        <f t="shared" si="303"/>
        <v>7.74</v>
      </c>
      <c r="AE393" s="25">
        <f t="shared" si="304"/>
        <v>155</v>
      </c>
      <c r="AF393" s="25">
        <f t="shared" si="305"/>
        <v>195</v>
      </c>
    </row>
    <row r="394" spans="1:32" ht="15.75" customHeight="1" x14ac:dyDescent="0.25">
      <c r="A394" s="33">
        <v>45786</v>
      </c>
      <c r="B394" s="271" t="s">
        <v>437</v>
      </c>
      <c r="C394" s="37" t="s">
        <v>33</v>
      </c>
      <c r="D394" s="26">
        <v>3.24</v>
      </c>
      <c r="E394" s="48">
        <f t="shared" si="306"/>
        <v>1</v>
      </c>
      <c r="F394" s="222">
        <v>55.6</v>
      </c>
      <c r="G394" s="48">
        <f t="shared" si="307"/>
        <v>1</v>
      </c>
      <c r="H394" s="23">
        <v>0.04</v>
      </c>
      <c r="I394" s="48">
        <f t="shared" si="312"/>
        <v>1</v>
      </c>
      <c r="J394" s="23">
        <v>2.79</v>
      </c>
      <c r="K394" s="48">
        <f t="shared" si="308"/>
        <v>1</v>
      </c>
      <c r="L394" s="26">
        <v>7.69</v>
      </c>
      <c r="M394" s="48">
        <f t="shared" si="313"/>
        <v>1</v>
      </c>
      <c r="N394" s="76">
        <v>188.4</v>
      </c>
      <c r="O394" s="48">
        <f t="shared" si="309"/>
        <v>1</v>
      </c>
      <c r="P394" s="441">
        <f t="shared" si="310"/>
        <v>1</v>
      </c>
      <c r="Q394" s="225">
        <f t="shared" si="311"/>
        <v>1</v>
      </c>
      <c r="T394" s="25" t="str">
        <f t="shared" si="323"/>
        <v>GUINNESS</v>
      </c>
      <c r="U394" s="25">
        <f t="shared" si="294"/>
        <v>3.1</v>
      </c>
      <c r="V394" s="25">
        <f t="shared" si="295"/>
        <v>4.1399999999999997</v>
      </c>
      <c r="W394" s="25">
        <f t="shared" si="296"/>
        <v>48</v>
      </c>
      <c r="X394" s="25">
        <f t="shared" si="297"/>
        <v>62</v>
      </c>
      <c r="Y394" s="25">
        <f t="shared" si="298"/>
        <v>0</v>
      </c>
      <c r="Z394" s="25">
        <f t="shared" si="299"/>
        <v>0.12</v>
      </c>
      <c r="AA394" s="25">
        <f t="shared" si="300"/>
        <v>2.7</v>
      </c>
      <c r="AB394" s="25">
        <f t="shared" si="301"/>
        <v>2.9</v>
      </c>
      <c r="AC394" s="25">
        <f t="shared" si="302"/>
        <v>7.3</v>
      </c>
      <c r="AD394" s="25">
        <f t="shared" si="303"/>
        <v>7.74</v>
      </c>
      <c r="AE394" s="25">
        <f t="shared" si="304"/>
        <v>155</v>
      </c>
      <c r="AF394" s="25">
        <f t="shared" si="305"/>
        <v>195</v>
      </c>
    </row>
    <row r="395" spans="1:32" ht="15.75" customHeight="1" x14ac:dyDescent="0.25">
      <c r="A395" s="33">
        <v>45786</v>
      </c>
      <c r="B395" s="271" t="s">
        <v>434</v>
      </c>
      <c r="C395" s="37" t="s">
        <v>33</v>
      </c>
      <c r="D395" s="26">
        <v>3.16</v>
      </c>
      <c r="E395" s="48">
        <f t="shared" si="306"/>
        <v>1</v>
      </c>
      <c r="F395" s="222">
        <v>52.4</v>
      </c>
      <c r="G395" s="48">
        <f t="shared" si="307"/>
        <v>1</v>
      </c>
      <c r="H395" s="23">
        <v>0.04</v>
      </c>
      <c r="I395" s="48">
        <f t="shared" si="312"/>
        <v>1</v>
      </c>
      <c r="J395" s="23">
        <v>2.79</v>
      </c>
      <c r="K395" s="48">
        <f t="shared" si="308"/>
        <v>1</v>
      </c>
      <c r="L395" s="26">
        <v>7.7</v>
      </c>
      <c r="M395" s="48">
        <f t="shared" si="313"/>
        <v>1</v>
      </c>
      <c r="N395" s="76">
        <v>167</v>
      </c>
      <c r="O395" s="48">
        <f t="shared" si="309"/>
        <v>1</v>
      </c>
      <c r="P395" s="441">
        <f t="shared" si="310"/>
        <v>1</v>
      </c>
      <c r="Q395" s="225">
        <f t="shared" si="311"/>
        <v>1</v>
      </c>
      <c r="T395" s="25" t="str">
        <f t="shared" si="323"/>
        <v>GUINNESS</v>
      </c>
      <c r="U395" s="25">
        <f t="shared" si="294"/>
        <v>3.1</v>
      </c>
      <c r="V395" s="25">
        <f t="shared" si="295"/>
        <v>4.1399999999999997</v>
      </c>
      <c r="W395" s="25">
        <f t="shared" si="296"/>
        <v>48</v>
      </c>
      <c r="X395" s="25">
        <f t="shared" si="297"/>
        <v>62</v>
      </c>
      <c r="Y395" s="25">
        <f t="shared" si="298"/>
        <v>0</v>
      </c>
      <c r="Z395" s="25">
        <f t="shared" si="299"/>
        <v>0.12</v>
      </c>
      <c r="AA395" s="25">
        <f t="shared" si="300"/>
        <v>2.7</v>
      </c>
      <c r="AB395" s="25">
        <f t="shared" si="301"/>
        <v>2.9</v>
      </c>
      <c r="AC395" s="25">
        <f t="shared" si="302"/>
        <v>7.3</v>
      </c>
      <c r="AD395" s="25">
        <f t="shared" si="303"/>
        <v>7.74</v>
      </c>
      <c r="AE395" s="25">
        <f t="shared" si="304"/>
        <v>155</v>
      </c>
      <c r="AF395" s="25">
        <f t="shared" si="305"/>
        <v>195</v>
      </c>
    </row>
    <row r="396" spans="1:32" ht="15.75" customHeight="1" x14ac:dyDescent="0.25">
      <c r="A396" s="33">
        <v>45786</v>
      </c>
      <c r="B396" s="271" t="s">
        <v>436</v>
      </c>
      <c r="C396" s="37" t="s">
        <v>33</v>
      </c>
      <c r="D396" s="26">
        <v>3.29</v>
      </c>
      <c r="E396" s="48">
        <f t="shared" si="306"/>
        <v>1</v>
      </c>
      <c r="F396" s="222">
        <v>48.7</v>
      </c>
      <c r="G396" s="48">
        <f t="shared" si="307"/>
        <v>1</v>
      </c>
      <c r="H396" s="23">
        <v>0.03</v>
      </c>
      <c r="I396" s="48">
        <f t="shared" si="312"/>
        <v>1</v>
      </c>
      <c r="J396" s="23">
        <v>2.81</v>
      </c>
      <c r="K396" s="48">
        <f t="shared" si="308"/>
        <v>1</v>
      </c>
      <c r="L396" s="26">
        <v>7.66</v>
      </c>
      <c r="M396" s="48">
        <f t="shared" si="313"/>
        <v>1</v>
      </c>
      <c r="N396" s="76">
        <v>174</v>
      </c>
      <c r="O396" s="48">
        <f t="shared" si="309"/>
        <v>1</v>
      </c>
      <c r="P396" s="441">
        <f t="shared" si="310"/>
        <v>1</v>
      </c>
      <c r="Q396" s="225">
        <f t="shared" si="311"/>
        <v>1</v>
      </c>
      <c r="T396" s="25" t="str">
        <f t="shared" si="323"/>
        <v>GUINNESS</v>
      </c>
      <c r="U396" s="25">
        <f t="shared" si="294"/>
        <v>3.1</v>
      </c>
      <c r="V396" s="25">
        <f t="shared" si="295"/>
        <v>4.1399999999999997</v>
      </c>
      <c r="W396" s="25">
        <f t="shared" si="296"/>
        <v>48</v>
      </c>
      <c r="X396" s="25">
        <f t="shared" si="297"/>
        <v>62</v>
      </c>
      <c r="Y396" s="25">
        <f t="shared" si="298"/>
        <v>0</v>
      </c>
      <c r="Z396" s="25">
        <f t="shared" si="299"/>
        <v>0.12</v>
      </c>
      <c r="AA396" s="25">
        <f t="shared" si="300"/>
        <v>2.7</v>
      </c>
      <c r="AB396" s="25">
        <f t="shared" si="301"/>
        <v>2.9</v>
      </c>
      <c r="AC396" s="25">
        <f t="shared" si="302"/>
        <v>7.3</v>
      </c>
      <c r="AD396" s="25">
        <f t="shared" si="303"/>
        <v>7.74</v>
      </c>
      <c r="AE396" s="25">
        <f t="shared" si="304"/>
        <v>155</v>
      </c>
      <c r="AF396" s="25">
        <f t="shared" si="305"/>
        <v>195</v>
      </c>
    </row>
    <row r="397" spans="1:32" ht="15.75" customHeight="1" x14ac:dyDescent="0.25">
      <c r="A397" s="33">
        <v>45788</v>
      </c>
      <c r="B397" s="271" t="s">
        <v>437</v>
      </c>
      <c r="C397" s="37" t="s">
        <v>31</v>
      </c>
      <c r="D397" s="26">
        <v>2.0099999999999998</v>
      </c>
      <c r="E397" s="48">
        <f t="shared" si="306"/>
        <v>1</v>
      </c>
      <c r="F397" s="222">
        <v>13.2</v>
      </c>
      <c r="G397" s="48">
        <f t="shared" si="307"/>
        <v>1</v>
      </c>
      <c r="H397" s="23">
        <v>0.04</v>
      </c>
      <c r="I397" s="48">
        <f t="shared" si="312"/>
        <v>1</v>
      </c>
      <c r="J397" s="23">
        <v>2.79</v>
      </c>
      <c r="K397" s="48">
        <f t="shared" si="308"/>
        <v>1</v>
      </c>
      <c r="L397" s="26">
        <v>5.09</v>
      </c>
      <c r="M397" s="48">
        <f t="shared" si="313"/>
        <v>1</v>
      </c>
      <c r="N397" s="76">
        <v>5.5</v>
      </c>
      <c r="O397" s="48">
        <f t="shared" si="309"/>
        <v>1</v>
      </c>
      <c r="P397" s="441">
        <f t="shared" si="310"/>
        <v>1</v>
      </c>
      <c r="Q397" s="225">
        <f t="shared" si="311"/>
        <v>1</v>
      </c>
      <c r="T397" s="25" t="str">
        <f t="shared" si="323"/>
        <v>CARIB</v>
      </c>
      <c r="U397" s="25">
        <f t="shared" si="294"/>
        <v>1.65</v>
      </c>
      <c r="V397" s="25">
        <f t="shared" si="295"/>
        <v>2.14</v>
      </c>
      <c r="W397" s="25">
        <f t="shared" si="296"/>
        <v>12.5</v>
      </c>
      <c r="X397" s="25">
        <f t="shared" si="297"/>
        <v>16.399999999999999</v>
      </c>
      <c r="Y397" s="25">
        <f t="shared" si="298"/>
        <v>0</v>
      </c>
      <c r="Z397" s="25">
        <f t="shared" si="299"/>
        <v>0.12</v>
      </c>
      <c r="AA397" s="25">
        <f t="shared" si="300"/>
        <v>2.7</v>
      </c>
      <c r="AB397" s="25">
        <f t="shared" si="301"/>
        <v>2.85</v>
      </c>
      <c r="AC397" s="25">
        <f t="shared" si="302"/>
        <v>5</v>
      </c>
      <c r="AD397" s="25">
        <f t="shared" si="303"/>
        <v>5.44</v>
      </c>
      <c r="AE397" s="25">
        <f t="shared" si="304"/>
        <v>5</v>
      </c>
      <c r="AF397" s="25">
        <f t="shared" si="305"/>
        <v>7</v>
      </c>
    </row>
    <row r="398" spans="1:32" ht="15.75" customHeight="1" x14ac:dyDescent="0.25">
      <c r="A398" s="33">
        <v>45788</v>
      </c>
      <c r="B398" s="271" t="s">
        <v>436</v>
      </c>
      <c r="C398" s="37" t="s">
        <v>31</v>
      </c>
      <c r="D398" s="26">
        <v>2.0299999999999998</v>
      </c>
      <c r="E398" s="48">
        <f t="shared" si="306"/>
        <v>1</v>
      </c>
      <c r="F398" s="222">
        <v>13.25</v>
      </c>
      <c r="G398" s="48">
        <f t="shared" si="307"/>
        <v>1</v>
      </c>
      <c r="H398" s="23">
        <v>0.03</v>
      </c>
      <c r="I398" s="48">
        <f t="shared" si="312"/>
        <v>1</v>
      </c>
      <c r="J398" s="23">
        <v>2.85</v>
      </c>
      <c r="K398" s="48">
        <f t="shared" si="308"/>
        <v>1</v>
      </c>
      <c r="L398" s="26">
        <v>5.09</v>
      </c>
      <c r="M398" s="48">
        <f t="shared" si="313"/>
        <v>1</v>
      </c>
      <c r="N398" s="76">
        <v>5.83</v>
      </c>
      <c r="O398" s="48">
        <f t="shared" si="309"/>
        <v>1</v>
      </c>
      <c r="P398" s="441">
        <f t="shared" si="310"/>
        <v>1</v>
      </c>
      <c r="Q398" s="225">
        <f t="shared" si="311"/>
        <v>1</v>
      </c>
      <c r="T398" s="25" t="str">
        <f t="shared" si="323"/>
        <v>CARIB</v>
      </c>
      <c r="U398" s="25">
        <f t="shared" si="294"/>
        <v>1.65</v>
      </c>
      <c r="V398" s="25">
        <f t="shared" si="295"/>
        <v>2.14</v>
      </c>
      <c r="W398" s="25">
        <f t="shared" si="296"/>
        <v>12.5</v>
      </c>
      <c r="X398" s="25">
        <f t="shared" si="297"/>
        <v>16.399999999999999</v>
      </c>
      <c r="Y398" s="25">
        <f t="shared" si="298"/>
        <v>0</v>
      </c>
      <c r="Z398" s="25">
        <f t="shared" si="299"/>
        <v>0.12</v>
      </c>
      <c r="AA398" s="25">
        <f t="shared" si="300"/>
        <v>2.7</v>
      </c>
      <c r="AB398" s="25">
        <f t="shared" si="301"/>
        <v>2.85</v>
      </c>
      <c r="AC398" s="25">
        <f t="shared" si="302"/>
        <v>5</v>
      </c>
      <c r="AD398" s="25">
        <f t="shared" si="303"/>
        <v>5.44</v>
      </c>
      <c r="AE398" s="25">
        <f t="shared" si="304"/>
        <v>5</v>
      </c>
      <c r="AF398" s="25">
        <f t="shared" si="305"/>
        <v>7</v>
      </c>
    </row>
    <row r="399" spans="1:32" ht="15.75" customHeight="1" x14ac:dyDescent="0.25">
      <c r="A399" s="443">
        <v>45788</v>
      </c>
      <c r="B399" s="442" t="s">
        <v>435</v>
      </c>
      <c r="C399" s="247" t="s">
        <v>31</v>
      </c>
      <c r="D399" s="26">
        <v>1.83</v>
      </c>
      <c r="E399" s="48">
        <f t="shared" si="306"/>
        <v>1</v>
      </c>
      <c r="F399" s="222">
        <v>13.2</v>
      </c>
      <c r="G399" s="48">
        <f t="shared" si="307"/>
        <v>1</v>
      </c>
      <c r="H399" s="23">
        <v>0.03</v>
      </c>
      <c r="I399" s="48">
        <f t="shared" si="312"/>
        <v>1</v>
      </c>
      <c r="J399" s="23">
        <v>2.85</v>
      </c>
      <c r="K399" s="48">
        <f t="shared" si="308"/>
        <v>1</v>
      </c>
      <c r="L399" s="26">
        <v>5.27</v>
      </c>
      <c r="M399" s="48">
        <f t="shared" si="313"/>
        <v>1</v>
      </c>
      <c r="N399" s="76">
        <v>6.88</v>
      </c>
      <c r="O399" s="48">
        <f t="shared" si="309"/>
        <v>1</v>
      </c>
      <c r="P399" s="441">
        <f t="shared" si="310"/>
        <v>1</v>
      </c>
      <c r="Q399" s="225">
        <f t="shared" si="311"/>
        <v>1</v>
      </c>
      <c r="T399" s="25" t="str">
        <f>LEFT('GBL  Finished Product '!C280,12)</f>
        <v>CARIB</v>
      </c>
      <c r="U399" s="25">
        <f t="shared" si="294"/>
        <v>1.65</v>
      </c>
      <c r="V399" s="25">
        <f t="shared" si="295"/>
        <v>2.14</v>
      </c>
      <c r="W399" s="25">
        <f t="shared" si="296"/>
        <v>12.5</v>
      </c>
      <c r="X399" s="25">
        <f t="shared" si="297"/>
        <v>16.399999999999999</v>
      </c>
      <c r="Y399" s="25">
        <f t="shared" si="298"/>
        <v>0</v>
      </c>
      <c r="Z399" s="25">
        <f t="shared" si="299"/>
        <v>0.12</v>
      </c>
      <c r="AA399" s="25">
        <f t="shared" si="300"/>
        <v>2.7</v>
      </c>
      <c r="AB399" s="25">
        <f t="shared" si="301"/>
        <v>2.85</v>
      </c>
      <c r="AC399" s="25">
        <f t="shared" si="302"/>
        <v>5</v>
      </c>
      <c r="AD399" s="25">
        <f t="shared" si="303"/>
        <v>5.44</v>
      </c>
      <c r="AE399" s="25">
        <f t="shared" si="304"/>
        <v>5</v>
      </c>
      <c r="AF399" s="25">
        <f t="shared" si="305"/>
        <v>7</v>
      </c>
    </row>
    <row r="400" spans="1:32" ht="15.75" customHeight="1" x14ac:dyDescent="0.25">
      <c r="A400" s="443">
        <v>45788</v>
      </c>
      <c r="B400" s="442" t="s">
        <v>434</v>
      </c>
      <c r="C400" s="247" t="s">
        <v>31</v>
      </c>
      <c r="D400" s="26">
        <v>1.88</v>
      </c>
      <c r="E400" s="48">
        <f t="shared" si="306"/>
        <v>1</v>
      </c>
      <c r="F400" s="222">
        <v>13.4</v>
      </c>
      <c r="G400" s="48">
        <f t="shared" si="307"/>
        <v>1</v>
      </c>
      <c r="H400" s="23">
        <v>0.03</v>
      </c>
      <c r="I400" s="48">
        <f t="shared" si="312"/>
        <v>1</v>
      </c>
      <c r="J400" s="23">
        <v>2.75</v>
      </c>
      <c r="K400" s="48">
        <f t="shared" si="308"/>
        <v>1</v>
      </c>
      <c r="L400" s="26">
        <v>5.2</v>
      </c>
      <c r="M400" s="48">
        <f t="shared" si="313"/>
        <v>1</v>
      </c>
      <c r="N400" s="76">
        <v>6.48</v>
      </c>
      <c r="O400" s="48">
        <f t="shared" si="309"/>
        <v>1</v>
      </c>
      <c r="P400" s="441">
        <f t="shared" si="310"/>
        <v>1</v>
      </c>
      <c r="Q400" s="225">
        <f t="shared" si="311"/>
        <v>1</v>
      </c>
      <c r="T400" s="25" t="str">
        <f>LEFT('GBL  Finished Product '!C281,12)</f>
        <v>CARIB</v>
      </c>
      <c r="U400" s="25">
        <f t="shared" si="294"/>
        <v>1.65</v>
      </c>
      <c r="V400" s="25">
        <f t="shared" si="295"/>
        <v>2.14</v>
      </c>
      <c r="W400" s="25">
        <f t="shared" si="296"/>
        <v>12.5</v>
      </c>
      <c r="X400" s="25">
        <f t="shared" si="297"/>
        <v>16.399999999999999</v>
      </c>
      <c r="Y400" s="25">
        <f t="shared" si="298"/>
        <v>0</v>
      </c>
      <c r="Z400" s="25">
        <f t="shared" si="299"/>
        <v>0.12</v>
      </c>
      <c r="AA400" s="25">
        <f t="shared" si="300"/>
        <v>2.7</v>
      </c>
      <c r="AB400" s="25">
        <f t="shared" si="301"/>
        <v>2.85</v>
      </c>
      <c r="AC400" s="25">
        <f t="shared" si="302"/>
        <v>5</v>
      </c>
      <c r="AD400" s="25">
        <f t="shared" si="303"/>
        <v>5.44</v>
      </c>
      <c r="AE400" s="25">
        <f t="shared" si="304"/>
        <v>5</v>
      </c>
      <c r="AF400" s="25">
        <f t="shared" si="305"/>
        <v>7</v>
      </c>
    </row>
    <row r="401" spans="1:32" ht="15.75" customHeight="1" x14ac:dyDescent="0.25">
      <c r="A401" s="443">
        <v>45788</v>
      </c>
      <c r="B401" s="442" t="s">
        <v>437</v>
      </c>
      <c r="C401" s="247" t="s">
        <v>31</v>
      </c>
      <c r="D401" s="26">
        <v>2.16</v>
      </c>
      <c r="E401" s="48">
        <f t="shared" si="306"/>
        <v>0</v>
      </c>
      <c r="F401" s="222">
        <v>13.2</v>
      </c>
      <c r="G401" s="48">
        <f t="shared" si="307"/>
        <v>1</v>
      </c>
      <c r="H401" s="23">
        <v>0.03</v>
      </c>
      <c r="I401" s="48">
        <f t="shared" si="312"/>
        <v>1</v>
      </c>
      <c r="J401" s="23">
        <v>2.83</v>
      </c>
      <c r="K401" s="48">
        <f t="shared" si="308"/>
        <v>1</v>
      </c>
      <c r="L401" s="26">
        <v>5.0999999999999996</v>
      </c>
      <c r="M401" s="48">
        <f t="shared" si="313"/>
        <v>1</v>
      </c>
      <c r="N401" s="76">
        <v>6.51</v>
      </c>
      <c r="O401" s="48">
        <f t="shared" si="309"/>
        <v>1</v>
      </c>
      <c r="P401" s="441">
        <f t="shared" si="310"/>
        <v>0</v>
      </c>
      <c r="Q401" s="225">
        <f t="shared" si="311"/>
        <v>0</v>
      </c>
      <c r="T401" s="25" t="str">
        <f>LEFT('GBL  Finished Product '!C282,12)</f>
        <v>CARIB</v>
      </c>
      <c r="U401" s="25">
        <f t="shared" si="294"/>
        <v>1.65</v>
      </c>
      <c r="V401" s="25">
        <f t="shared" si="295"/>
        <v>2.14</v>
      </c>
      <c r="W401" s="25">
        <f t="shared" si="296"/>
        <v>12.5</v>
      </c>
      <c r="X401" s="25">
        <f t="shared" si="297"/>
        <v>16.399999999999999</v>
      </c>
      <c r="Y401" s="25">
        <f t="shared" si="298"/>
        <v>0</v>
      </c>
      <c r="Z401" s="25">
        <f t="shared" si="299"/>
        <v>0.12</v>
      </c>
      <c r="AA401" s="25">
        <f t="shared" si="300"/>
        <v>2.7</v>
      </c>
      <c r="AB401" s="25">
        <f t="shared" si="301"/>
        <v>2.85</v>
      </c>
      <c r="AC401" s="25">
        <f t="shared" si="302"/>
        <v>5</v>
      </c>
      <c r="AD401" s="25">
        <f t="shared" si="303"/>
        <v>5.44</v>
      </c>
      <c r="AE401" s="25">
        <f t="shared" si="304"/>
        <v>5</v>
      </c>
      <c r="AF401" s="25">
        <f t="shared" si="305"/>
        <v>7</v>
      </c>
    </row>
    <row r="402" spans="1:32" ht="15.75" customHeight="1" x14ac:dyDescent="0.25">
      <c r="A402" s="33">
        <v>45789</v>
      </c>
      <c r="B402" s="271" t="s">
        <v>436</v>
      </c>
      <c r="C402" s="34" t="s">
        <v>31</v>
      </c>
      <c r="D402" s="26">
        <v>2.0699999999999998</v>
      </c>
      <c r="E402" s="48">
        <f t="shared" si="306"/>
        <v>1</v>
      </c>
      <c r="F402" s="222">
        <v>14.01</v>
      </c>
      <c r="G402" s="48">
        <f t="shared" si="307"/>
        <v>1</v>
      </c>
      <c r="H402" s="23">
        <v>0.04</v>
      </c>
      <c r="I402" s="48">
        <f t="shared" si="312"/>
        <v>1</v>
      </c>
      <c r="J402" s="23">
        <v>2.85</v>
      </c>
      <c r="K402" s="48">
        <f t="shared" si="308"/>
        <v>1</v>
      </c>
      <c r="L402" s="26">
        <v>5.03</v>
      </c>
      <c r="M402" s="48">
        <f t="shared" si="313"/>
        <v>1</v>
      </c>
      <c r="N402" s="76">
        <v>6.07</v>
      </c>
      <c r="O402" s="48">
        <f t="shared" si="309"/>
        <v>1</v>
      </c>
      <c r="P402" s="441">
        <f t="shared" si="310"/>
        <v>1</v>
      </c>
      <c r="Q402" s="225">
        <f t="shared" si="311"/>
        <v>1</v>
      </c>
      <c r="T402" s="25" t="str">
        <f>LEFT(C402,12)</f>
        <v>CARIB</v>
      </c>
      <c r="U402" s="25">
        <f t="shared" si="294"/>
        <v>1.65</v>
      </c>
      <c r="V402" s="25">
        <f t="shared" si="295"/>
        <v>2.14</v>
      </c>
      <c r="W402" s="25">
        <f t="shared" si="296"/>
        <v>12.5</v>
      </c>
      <c r="X402" s="25">
        <f t="shared" si="297"/>
        <v>16.399999999999999</v>
      </c>
      <c r="Y402" s="25">
        <f t="shared" si="298"/>
        <v>0</v>
      </c>
      <c r="Z402" s="25">
        <f t="shared" si="299"/>
        <v>0.12</v>
      </c>
      <c r="AA402" s="25">
        <f t="shared" si="300"/>
        <v>2.7</v>
      </c>
      <c r="AB402" s="25">
        <f t="shared" si="301"/>
        <v>2.85</v>
      </c>
      <c r="AC402" s="25">
        <f t="shared" si="302"/>
        <v>5</v>
      </c>
      <c r="AD402" s="25">
        <f t="shared" si="303"/>
        <v>5.44</v>
      </c>
      <c r="AE402" s="25">
        <f t="shared" si="304"/>
        <v>5</v>
      </c>
      <c r="AF402" s="25">
        <f t="shared" si="305"/>
        <v>7</v>
      </c>
    </row>
    <row r="403" spans="1:32" ht="15.75" customHeight="1" x14ac:dyDescent="0.25">
      <c r="A403" s="33">
        <v>45789</v>
      </c>
      <c r="B403" s="271" t="s">
        <v>434</v>
      </c>
      <c r="C403" s="34" t="s">
        <v>31</v>
      </c>
      <c r="D403" s="26">
        <v>2.06</v>
      </c>
      <c r="E403" s="48">
        <f t="shared" si="306"/>
        <v>1</v>
      </c>
      <c r="F403" s="222">
        <v>14.7</v>
      </c>
      <c r="G403" s="48">
        <f t="shared" si="307"/>
        <v>1</v>
      </c>
      <c r="H403" s="23">
        <v>0.03</v>
      </c>
      <c r="I403" s="48">
        <f t="shared" si="312"/>
        <v>1</v>
      </c>
      <c r="J403" s="23">
        <v>2.75</v>
      </c>
      <c r="K403" s="48">
        <f t="shared" si="308"/>
        <v>1</v>
      </c>
      <c r="L403" s="26">
        <v>5.03</v>
      </c>
      <c r="M403" s="48">
        <f t="shared" si="313"/>
        <v>1</v>
      </c>
      <c r="N403" s="76">
        <v>6.3</v>
      </c>
      <c r="O403" s="48">
        <f t="shared" si="309"/>
        <v>1</v>
      </c>
      <c r="P403" s="441">
        <f t="shared" si="310"/>
        <v>1</v>
      </c>
      <c r="Q403" s="225">
        <f t="shared" si="311"/>
        <v>1</v>
      </c>
      <c r="T403" s="25" t="str">
        <f>LEFT(C403,12)</f>
        <v>CARIB</v>
      </c>
      <c r="U403" s="25">
        <f t="shared" si="294"/>
        <v>1.65</v>
      </c>
      <c r="V403" s="25">
        <f t="shared" si="295"/>
        <v>2.14</v>
      </c>
      <c r="W403" s="25">
        <f t="shared" si="296"/>
        <v>12.5</v>
      </c>
      <c r="X403" s="25">
        <f t="shared" si="297"/>
        <v>16.399999999999999</v>
      </c>
      <c r="Y403" s="25">
        <f t="shared" si="298"/>
        <v>0</v>
      </c>
      <c r="Z403" s="25">
        <f t="shared" si="299"/>
        <v>0.12</v>
      </c>
      <c r="AA403" s="25">
        <f t="shared" si="300"/>
        <v>2.7</v>
      </c>
      <c r="AB403" s="25">
        <f t="shared" si="301"/>
        <v>2.85</v>
      </c>
      <c r="AC403" s="25">
        <f t="shared" si="302"/>
        <v>5</v>
      </c>
      <c r="AD403" s="25">
        <f t="shared" si="303"/>
        <v>5.44</v>
      </c>
      <c r="AE403" s="25">
        <f t="shared" si="304"/>
        <v>5</v>
      </c>
      <c r="AF403" s="25">
        <f t="shared" si="305"/>
        <v>7</v>
      </c>
    </row>
    <row r="404" spans="1:32" ht="15.75" customHeight="1" x14ac:dyDescent="0.25">
      <c r="A404" s="33">
        <v>45789</v>
      </c>
      <c r="B404" s="271" t="s">
        <v>437</v>
      </c>
      <c r="C404" s="37" t="s">
        <v>30</v>
      </c>
      <c r="D404" s="26">
        <v>0.84</v>
      </c>
      <c r="E404" s="48">
        <f t="shared" si="306"/>
        <v>1</v>
      </c>
      <c r="F404" s="222">
        <v>14.3</v>
      </c>
      <c r="G404" s="48">
        <f t="shared" si="307"/>
        <v>1</v>
      </c>
      <c r="H404" s="23">
        <v>0.04</v>
      </c>
      <c r="I404" s="48">
        <f t="shared" si="312"/>
        <v>1</v>
      </c>
      <c r="J404" s="23">
        <v>2.75</v>
      </c>
      <c r="K404" s="48">
        <f t="shared" si="308"/>
        <v>1</v>
      </c>
      <c r="L404" s="26">
        <v>5.72</v>
      </c>
      <c r="M404" s="48">
        <f t="shared" si="313"/>
        <v>1</v>
      </c>
      <c r="N404" s="76">
        <v>5</v>
      </c>
      <c r="O404" s="48">
        <f t="shared" si="309"/>
        <v>1</v>
      </c>
      <c r="P404" s="441">
        <f t="shared" si="310"/>
        <v>1</v>
      </c>
      <c r="Q404" s="225">
        <f t="shared" si="311"/>
        <v>1</v>
      </c>
      <c r="T404" s="25" t="str">
        <f t="shared" ref="T404:T457" si="326">LEFT(C404,12)</f>
        <v>STAG</v>
      </c>
      <c r="U404" s="25">
        <f t="shared" si="294"/>
        <v>0.8</v>
      </c>
      <c r="V404" s="25">
        <f t="shared" si="295"/>
        <v>1.24</v>
      </c>
      <c r="W404" s="25">
        <f t="shared" si="296"/>
        <v>12.5</v>
      </c>
      <c r="X404" s="25">
        <f t="shared" si="297"/>
        <v>16.399999999999999</v>
      </c>
      <c r="Y404" s="25">
        <f t="shared" si="298"/>
        <v>0</v>
      </c>
      <c r="Z404" s="25">
        <f t="shared" si="299"/>
        <v>0.12</v>
      </c>
      <c r="AA404" s="25">
        <f t="shared" si="300"/>
        <v>2.7</v>
      </c>
      <c r="AB404" s="25">
        <f t="shared" si="301"/>
        <v>2.85</v>
      </c>
      <c r="AC404" s="25">
        <f t="shared" si="302"/>
        <v>5.45</v>
      </c>
      <c r="AD404" s="25">
        <f t="shared" si="303"/>
        <v>5.94</v>
      </c>
      <c r="AE404" s="25">
        <f t="shared" si="304"/>
        <v>5</v>
      </c>
      <c r="AF404" s="25">
        <f t="shared" si="305"/>
        <v>7</v>
      </c>
    </row>
    <row r="405" spans="1:32" ht="15.75" customHeight="1" x14ac:dyDescent="0.25">
      <c r="A405" s="33">
        <v>45789</v>
      </c>
      <c r="B405" s="271" t="s">
        <v>435</v>
      </c>
      <c r="C405" s="37" t="s">
        <v>30</v>
      </c>
      <c r="D405" s="26">
        <v>0.86</v>
      </c>
      <c r="E405" s="48">
        <f t="shared" si="306"/>
        <v>1</v>
      </c>
      <c r="F405" s="222">
        <v>15.2</v>
      </c>
      <c r="G405" s="48">
        <f t="shared" si="307"/>
        <v>1</v>
      </c>
      <c r="H405" s="23">
        <v>0.04</v>
      </c>
      <c r="I405" s="48">
        <f t="shared" si="312"/>
        <v>1</v>
      </c>
      <c r="J405" s="23">
        <v>2.8</v>
      </c>
      <c r="K405" s="48">
        <f t="shared" si="308"/>
        <v>1</v>
      </c>
      <c r="L405" s="26">
        <v>5.72</v>
      </c>
      <c r="M405" s="48">
        <f t="shared" si="313"/>
        <v>1</v>
      </c>
      <c r="N405" s="76">
        <v>5.15</v>
      </c>
      <c r="O405" s="48">
        <f t="shared" si="309"/>
        <v>1</v>
      </c>
      <c r="P405" s="441">
        <f t="shared" si="310"/>
        <v>1</v>
      </c>
      <c r="Q405" s="225">
        <f t="shared" si="311"/>
        <v>1</v>
      </c>
      <c r="T405" s="25" t="str">
        <f t="shared" si="326"/>
        <v>STAG</v>
      </c>
      <c r="U405" s="25">
        <f t="shared" si="294"/>
        <v>0.8</v>
      </c>
      <c r="V405" s="25">
        <f t="shared" si="295"/>
        <v>1.24</v>
      </c>
      <c r="W405" s="25">
        <f t="shared" si="296"/>
        <v>12.5</v>
      </c>
      <c r="X405" s="25">
        <f t="shared" si="297"/>
        <v>16.399999999999999</v>
      </c>
      <c r="Y405" s="25">
        <f t="shared" si="298"/>
        <v>0</v>
      </c>
      <c r="Z405" s="25">
        <f t="shared" si="299"/>
        <v>0.12</v>
      </c>
      <c r="AA405" s="25">
        <f t="shared" si="300"/>
        <v>2.7</v>
      </c>
      <c r="AB405" s="25">
        <f t="shared" si="301"/>
        <v>2.85</v>
      </c>
      <c r="AC405" s="25">
        <f t="shared" si="302"/>
        <v>5.45</v>
      </c>
      <c r="AD405" s="25">
        <f t="shared" si="303"/>
        <v>5.94</v>
      </c>
      <c r="AE405" s="25">
        <f t="shared" si="304"/>
        <v>5</v>
      </c>
      <c r="AF405" s="25">
        <f t="shared" si="305"/>
        <v>7</v>
      </c>
    </row>
    <row r="406" spans="1:32" ht="15.75" customHeight="1" x14ac:dyDescent="0.25">
      <c r="A406" s="33">
        <v>45789</v>
      </c>
      <c r="B406" s="271" t="s">
        <v>436</v>
      </c>
      <c r="C406" s="37" t="s">
        <v>30</v>
      </c>
      <c r="D406" s="26">
        <v>0.96</v>
      </c>
      <c r="E406" s="48">
        <f t="shared" si="306"/>
        <v>1</v>
      </c>
      <c r="F406" s="222">
        <v>16</v>
      </c>
      <c r="G406" s="48">
        <f t="shared" si="307"/>
        <v>1</v>
      </c>
      <c r="H406" s="23">
        <v>0.05</v>
      </c>
      <c r="I406" s="48">
        <f t="shared" si="312"/>
        <v>1</v>
      </c>
      <c r="J406" s="23">
        <v>2.75</v>
      </c>
      <c r="K406" s="48">
        <f t="shared" si="308"/>
        <v>1</v>
      </c>
      <c r="L406" s="26">
        <v>5.61</v>
      </c>
      <c r="M406" s="48">
        <f t="shared" si="313"/>
        <v>1</v>
      </c>
      <c r="N406" s="76">
        <v>6.18</v>
      </c>
      <c r="O406" s="48">
        <f t="shared" si="309"/>
        <v>1</v>
      </c>
      <c r="P406" s="441">
        <f t="shared" si="310"/>
        <v>1</v>
      </c>
      <c r="Q406" s="225">
        <f t="shared" si="311"/>
        <v>1</v>
      </c>
      <c r="T406" s="25" t="str">
        <f t="shared" si="326"/>
        <v>STAG</v>
      </c>
      <c r="U406" s="25">
        <f t="shared" si="294"/>
        <v>0.8</v>
      </c>
      <c r="V406" s="25">
        <f t="shared" si="295"/>
        <v>1.24</v>
      </c>
      <c r="W406" s="25">
        <f t="shared" si="296"/>
        <v>12.5</v>
      </c>
      <c r="X406" s="25">
        <f t="shared" si="297"/>
        <v>16.399999999999999</v>
      </c>
      <c r="Y406" s="25">
        <f t="shared" si="298"/>
        <v>0</v>
      </c>
      <c r="Z406" s="25">
        <f t="shared" si="299"/>
        <v>0.12</v>
      </c>
      <c r="AA406" s="25">
        <f t="shared" si="300"/>
        <v>2.7</v>
      </c>
      <c r="AB406" s="25">
        <f t="shared" si="301"/>
        <v>2.85</v>
      </c>
      <c r="AC406" s="25">
        <f t="shared" si="302"/>
        <v>5.45</v>
      </c>
      <c r="AD406" s="25">
        <f t="shared" si="303"/>
        <v>5.94</v>
      </c>
      <c r="AE406" s="25">
        <f t="shared" si="304"/>
        <v>5</v>
      </c>
      <c r="AF406" s="25">
        <f t="shared" si="305"/>
        <v>7</v>
      </c>
    </row>
    <row r="407" spans="1:32" ht="15.75" customHeight="1" x14ac:dyDescent="0.25">
      <c r="A407" s="33">
        <v>45789</v>
      </c>
      <c r="B407" s="271" t="s">
        <v>434</v>
      </c>
      <c r="C407" s="37" t="s">
        <v>30</v>
      </c>
      <c r="D407" s="26">
        <v>0.96</v>
      </c>
      <c r="E407" s="48">
        <f t="shared" si="306"/>
        <v>1</v>
      </c>
      <c r="F407" s="222">
        <v>16.399999999999999</v>
      </c>
      <c r="G407" s="48">
        <f t="shared" si="307"/>
        <v>1</v>
      </c>
      <c r="H407" s="23">
        <v>0.03</v>
      </c>
      <c r="I407" s="48">
        <f t="shared" si="312"/>
        <v>1</v>
      </c>
      <c r="J407" s="23">
        <v>2.8</v>
      </c>
      <c r="K407" s="48">
        <f t="shared" si="308"/>
        <v>1</v>
      </c>
      <c r="L407" s="26">
        <v>5.62</v>
      </c>
      <c r="M407" s="48">
        <f t="shared" si="313"/>
        <v>1</v>
      </c>
      <c r="N407" s="76">
        <v>5.93</v>
      </c>
      <c r="O407" s="48">
        <f t="shared" si="309"/>
        <v>1</v>
      </c>
      <c r="P407" s="441">
        <f t="shared" si="310"/>
        <v>1</v>
      </c>
      <c r="Q407" s="225">
        <f t="shared" si="311"/>
        <v>1</v>
      </c>
      <c r="T407" s="25" t="str">
        <f t="shared" si="326"/>
        <v>STAG</v>
      </c>
      <c r="U407" s="25">
        <f t="shared" si="294"/>
        <v>0.8</v>
      </c>
      <c r="V407" s="25">
        <f t="shared" si="295"/>
        <v>1.24</v>
      </c>
      <c r="W407" s="25">
        <f t="shared" si="296"/>
        <v>12.5</v>
      </c>
      <c r="X407" s="25">
        <f t="shared" si="297"/>
        <v>16.399999999999999</v>
      </c>
      <c r="Y407" s="25">
        <f t="shared" si="298"/>
        <v>0</v>
      </c>
      <c r="Z407" s="25">
        <f t="shared" si="299"/>
        <v>0.12</v>
      </c>
      <c r="AA407" s="25">
        <f t="shared" si="300"/>
        <v>2.7</v>
      </c>
      <c r="AB407" s="25">
        <f t="shared" si="301"/>
        <v>2.85</v>
      </c>
      <c r="AC407" s="25">
        <f t="shared" si="302"/>
        <v>5.45</v>
      </c>
      <c r="AD407" s="25">
        <f t="shared" si="303"/>
        <v>5.94</v>
      </c>
      <c r="AE407" s="25">
        <f t="shared" si="304"/>
        <v>5</v>
      </c>
      <c r="AF407" s="25">
        <f t="shared" si="305"/>
        <v>7</v>
      </c>
    </row>
    <row r="408" spans="1:32" ht="15.75" customHeight="1" x14ac:dyDescent="0.25">
      <c r="A408" s="33">
        <v>45789</v>
      </c>
      <c r="B408" s="271" t="s">
        <v>437</v>
      </c>
      <c r="C408" s="37" t="s">
        <v>30</v>
      </c>
      <c r="D408" s="26">
        <v>0.88</v>
      </c>
      <c r="E408" s="48">
        <f t="shared" si="306"/>
        <v>1</v>
      </c>
      <c r="F408" s="222">
        <v>16.100000000000001</v>
      </c>
      <c r="G408" s="48">
        <f t="shared" si="307"/>
        <v>1</v>
      </c>
      <c r="H408" s="23">
        <v>0.02</v>
      </c>
      <c r="I408" s="48">
        <f t="shared" si="312"/>
        <v>1</v>
      </c>
      <c r="J408" s="23">
        <v>2.8</v>
      </c>
      <c r="K408" s="48">
        <f t="shared" si="308"/>
        <v>1</v>
      </c>
      <c r="L408" s="26">
        <v>5.83</v>
      </c>
      <c r="M408" s="48">
        <f t="shared" si="313"/>
        <v>1</v>
      </c>
      <c r="N408" s="76">
        <v>5.8</v>
      </c>
      <c r="O408" s="48">
        <f t="shared" si="309"/>
        <v>1</v>
      </c>
      <c r="P408" s="441">
        <f t="shared" si="310"/>
        <v>1</v>
      </c>
      <c r="Q408" s="225">
        <f t="shared" si="311"/>
        <v>1</v>
      </c>
      <c r="T408" s="25" t="str">
        <f t="shared" si="326"/>
        <v>STAG</v>
      </c>
      <c r="U408" s="25">
        <f t="shared" si="294"/>
        <v>0.8</v>
      </c>
      <c r="V408" s="25">
        <f t="shared" si="295"/>
        <v>1.24</v>
      </c>
      <c r="W408" s="25">
        <f t="shared" si="296"/>
        <v>12.5</v>
      </c>
      <c r="X408" s="25">
        <f t="shared" si="297"/>
        <v>16.399999999999999</v>
      </c>
      <c r="Y408" s="25">
        <f t="shared" si="298"/>
        <v>0</v>
      </c>
      <c r="Z408" s="25">
        <f t="shared" si="299"/>
        <v>0.12</v>
      </c>
      <c r="AA408" s="25">
        <f t="shared" si="300"/>
        <v>2.7</v>
      </c>
      <c r="AB408" s="25">
        <f t="shared" si="301"/>
        <v>2.85</v>
      </c>
      <c r="AC408" s="25">
        <f t="shared" si="302"/>
        <v>5.45</v>
      </c>
      <c r="AD408" s="25">
        <f t="shared" si="303"/>
        <v>5.94</v>
      </c>
      <c r="AE408" s="25">
        <f t="shared" si="304"/>
        <v>5</v>
      </c>
      <c r="AF408" s="25">
        <f t="shared" si="305"/>
        <v>7</v>
      </c>
    </row>
    <row r="409" spans="1:32" ht="15.75" customHeight="1" x14ac:dyDescent="0.25">
      <c r="A409" s="33">
        <v>45789</v>
      </c>
      <c r="B409" s="271" t="s">
        <v>435</v>
      </c>
      <c r="C409" s="37" t="s">
        <v>31</v>
      </c>
      <c r="D409" s="26">
        <v>2.15</v>
      </c>
      <c r="E409" s="48">
        <f t="shared" si="306"/>
        <v>0</v>
      </c>
      <c r="F409" s="222">
        <v>16.3</v>
      </c>
      <c r="G409" s="48">
        <f t="shared" si="307"/>
        <v>1</v>
      </c>
      <c r="H409" s="23">
        <v>0.04</v>
      </c>
      <c r="I409" s="48">
        <f t="shared" si="312"/>
        <v>1</v>
      </c>
      <c r="J409" s="23">
        <v>2.85</v>
      </c>
      <c r="K409" s="48">
        <f t="shared" si="308"/>
        <v>1</v>
      </c>
      <c r="L409" s="26">
        <v>5.19</v>
      </c>
      <c r="M409" s="48">
        <f t="shared" si="313"/>
        <v>1</v>
      </c>
      <c r="N409" s="76">
        <v>7.1</v>
      </c>
      <c r="O409" s="48">
        <f t="shared" si="309"/>
        <v>0</v>
      </c>
      <c r="P409" s="441">
        <f t="shared" si="310"/>
        <v>0</v>
      </c>
      <c r="Q409" s="225">
        <f t="shared" si="311"/>
        <v>0</v>
      </c>
      <c r="T409" s="25" t="str">
        <f t="shared" si="326"/>
        <v>CARIB</v>
      </c>
      <c r="U409" s="25">
        <f t="shared" si="294"/>
        <v>1.65</v>
      </c>
      <c r="V409" s="25">
        <f t="shared" si="295"/>
        <v>2.14</v>
      </c>
      <c r="W409" s="25">
        <f t="shared" si="296"/>
        <v>12.5</v>
      </c>
      <c r="X409" s="25">
        <f t="shared" si="297"/>
        <v>16.399999999999999</v>
      </c>
      <c r="Y409" s="25">
        <f t="shared" si="298"/>
        <v>0</v>
      </c>
      <c r="Z409" s="25">
        <f t="shared" si="299"/>
        <v>0.12</v>
      </c>
      <c r="AA409" s="25">
        <f t="shared" si="300"/>
        <v>2.7</v>
      </c>
      <c r="AB409" s="25">
        <f t="shared" si="301"/>
        <v>2.85</v>
      </c>
      <c r="AC409" s="25">
        <f t="shared" si="302"/>
        <v>5</v>
      </c>
      <c r="AD409" s="25">
        <f t="shared" si="303"/>
        <v>5.44</v>
      </c>
      <c r="AE409" s="25">
        <f t="shared" si="304"/>
        <v>5</v>
      </c>
      <c r="AF409" s="25">
        <f t="shared" si="305"/>
        <v>7</v>
      </c>
    </row>
    <row r="410" spans="1:32" ht="15.75" customHeight="1" x14ac:dyDescent="0.25">
      <c r="A410" s="33">
        <v>45789</v>
      </c>
      <c r="B410" s="271" t="s">
        <v>436</v>
      </c>
      <c r="C410" s="37" t="s">
        <v>31</v>
      </c>
      <c r="D410" s="26">
        <v>1.96</v>
      </c>
      <c r="E410" s="48">
        <f t="shared" si="306"/>
        <v>1</v>
      </c>
      <c r="F410" s="222">
        <v>14.4</v>
      </c>
      <c r="G410" s="48">
        <f t="shared" si="307"/>
        <v>1</v>
      </c>
      <c r="H410" s="23">
        <v>0.02</v>
      </c>
      <c r="I410" s="48">
        <f t="shared" si="312"/>
        <v>1</v>
      </c>
      <c r="J410" s="23">
        <v>2.85</v>
      </c>
      <c r="K410" s="48">
        <f t="shared" si="308"/>
        <v>1</v>
      </c>
      <c r="L410" s="26">
        <v>5.25</v>
      </c>
      <c r="M410" s="48">
        <f t="shared" si="313"/>
        <v>1</v>
      </c>
      <c r="N410" s="76">
        <v>6.33</v>
      </c>
      <c r="O410" s="48">
        <f t="shared" si="309"/>
        <v>1</v>
      </c>
      <c r="P410" s="441">
        <f t="shared" si="310"/>
        <v>1</v>
      </c>
      <c r="Q410" s="225">
        <f t="shared" si="311"/>
        <v>1</v>
      </c>
      <c r="T410" s="25" t="str">
        <f t="shared" si="326"/>
        <v>CARIB</v>
      </c>
      <c r="U410" s="25">
        <f t="shared" si="294"/>
        <v>1.65</v>
      </c>
      <c r="V410" s="25">
        <f t="shared" si="295"/>
        <v>2.14</v>
      </c>
      <c r="W410" s="25">
        <f t="shared" si="296"/>
        <v>12.5</v>
      </c>
      <c r="X410" s="25">
        <f t="shared" si="297"/>
        <v>16.399999999999999</v>
      </c>
      <c r="Y410" s="25">
        <f t="shared" si="298"/>
        <v>0</v>
      </c>
      <c r="Z410" s="25">
        <f t="shared" si="299"/>
        <v>0.12</v>
      </c>
      <c r="AA410" s="25">
        <f t="shared" si="300"/>
        <v>2.7</v>
      </c>
      <c r="AB410" s="25">
        <f t="shared" si="301"/>
        <v>2.85</v>
      </c>
      <c r="AC410" s="25">
        <f t="shared" si="302"/>
        <v>5</v>
      </c>
      <c r="AD410" s="25">
        <f t="shared" si="303"/>
        <v>5.44</v>
      </c>
      <c r="AE410" s="25">
        <f t="shared" si="304"/>
        <v>5</v>
      </c>
      <c r="AF410" s="25">
        <f t="shared" si="305"/>
        <v>7</v>
      </c>
    </row>
    <row r="411" spans="1:32" ht="15.75" customHeight="1" x14ac:dyDescent="0.25">
      <c r="A411" s="33">
        <v>45790</v>
      </c>
      <c r="B411" s="271" t="s">
        <v>437</v>
      </c>
      <c r="C411" s="37" t="s">
        <v>31</v>
      </c>
      <c r="D411" s="26">
        <v>1.98</v>
      </c>
      <c r="E411" s="48">
        <f t="shared" si="306"/>
        <v>1</v>
      </c>
      <c r="F411" s="222">
        <v>14.35</v>
      </c>
      <c r="G411" s="48">
        <f t="shared" si="307"/>
        <v>1</v>
      </c>
      <c r="H411" s="23">
        <v>0.02</v>
      </c>
      <c r="I411" s="48">
        <f t="shared" si="312"/>
        <v>1</v>
      </c>
      <c r="J411" s="23">
        <v>2.81</v>
      </c>
      <c r="K411" s="48">
        <f t="shared" si="308"/>
        <v>1</v>
      </c>
      <c r="L411" s="26">
        <v>5.23</v>
      </c>
      <c r="M411" s="48">
        <f t="shared" si="313"/>
        <v>1</v>
      </c>
      <c r="N411" s="76">
        <v>5.95</v>
      </c>
      <c r="O411" s="48">
        <f t="shared" si="309"/>
        <v>1</v>
      </c>
      <c r="P411" s="441">
        <f t="shared" si="310"/>
        <v>1</v>
      </c>
      <c r="Q411" s="225">
        <f t="shared" si="311"/>
        <v>1</v>
      </c>
      <c r="T411" s="25" t="str">
        <f t="shared" si="326"/>
        <v>CARIB</v>
      </c>
      <c r="U411" s="25">
        <f t="shared" si="294"/>
        <v>1.65</v>
      </c>
      <c r="V411" s="25">
        <f t="shared" si="295"/>
        <v>2.14</v>
      </c>
      <c r="W411" s="25">
        <f t="shared" si="296"/>
        <v>12.5</v>
      </c>
      <c r="X411" s="25">
        <f t="shared" si="297"/>
        <v>16.399999999999999</v>
      </c>
      <c r="Y411" s="25">
        <f t="shared" si="298"/>
        <v>0</v>
      </c>
      <c r="Z411" s="25">
        <f t="shared" si="299"/>
        <v>0.12</v>
      </c>
      <c r="AA411" s="25">
        <f t="shared" si="300"/>
        <v>2.7</v>
      </c>
      <c r="AB411" s="25">
        <f t="shared" si="301"/>
        <v>2.85</v>
      </c>
      <c r="AC411" s="25">
        <f t="shared" si="302"/>
        <v>5</v>
      </c>
      <c r="AD411" s="25">
        <f t="shared" si="303"/>
        <v>5.44</v>
      </c>
      <c r="AE411" s="25">
        <f t="shared" si="304"/>
        <v>5</v>
      </c>
      <c r="AF411" s="25">
        <f t="shared" si="305"/>
        <v>7</v>
      </c>
    </row>
    <row r="412" spans="1:32" ht="15.75" customHeight="1" x14ac:dyDescent="0.25">
      <c r="A412" s="33">
        <v>45790</v>
      </c>
      <c r="B412" s="271" t="s">
        <v>434</v>
      </c>
      <c r="C412" s="37" t="s">
        <v>31</v>
      </c>
      <c r="D412" s="26">
        <v>1.94</v>
      </c>
      <c r="E412" s="48">
        <f t="shared" si="306"/>
        <v>1</v>
      </c>
      <c r="F412" s="222">
        <v>14.7</v>
      </c>
      <c r="G412" s="48">
        <f t="shared" si="307"/>
        <v>1</v>
      </c>
      <c r="H412" s="23">
        <v>0.02</v>
      </c>
      <c r="I412" s="48">
        <f t="shared" si="312"/>
        <v>1</v>
      </c>
      <c r="J412" s="23">
        <v>2.75</v>
      </c>
      <c r="K412" s="48">
        <f t="shared" si="308"/>
        <v>1</v>
      </c>
      <c r="L412" s="26">
        <v>5.22</v>
      </c>
      <c r="M412" s="48">
        <f t="shared" si="313"/>
        <v>1</v>
      </c>
      <c r="N412" s="76">
        <v>5.78</v>
      </c>
      <c r="O412" s="48">
        <f t="shared" si="309"/>
        <v>1</v>
      </c>
      <c r="P412" s="441">
        <f t="shared" si="310"/>
        <v>1</v>
      </c>
      <c r="Q412" s="225">
        <f t="shared" si="311"/>
        <v>1</v>
      </c>
      <c r="T412" s="25" t="str">
        <f t="shared" si="326"/>
        <v>CARIB</v>
      </c>
      <c r="U412" s="25">
        <f t="shared" si="294"/>
        <v>1.65</v>
      </c>
      <c r="V412" s="25">
        <f t="shared" si="295"/>
        <v>2.14</v>
      </c>
      <c r="W412" s="25">
        <f t="shared" si="296"/>
        <v>12.5</v>
      </c>
      <c r="X412" s="25">
        <f t="shared" si="297"/>
        <v>16.399999999999999</v>
      </c>
      <c r="Y412" s="25">
        <f t="shared" si="298"/>
        <v>0</v>
      </c>
      <c r="Z412" s="25">
        <f t="shared" si="299"/>
        <v>0.12</v>
      </c>
      <c r="AA412" s="25">
        <f t="shared" si="300"/>
        <v>2.7</v>
      </c>
      <c r="AB412" s="25">
        <f t="shared" si="301"/>
        <v>2.85</v>
      </c>
      <c r="AC412" s="25">
        <f t="shared" si="302"/>
        <v>5</v>
      </c>
      <c r="AD412" s="25">
        <f t="shared" si="303"/>
        <v>5.44</v>
      </c>
      <c r="AE412" s="25">
        <f t="shared" si="304"/>
        <v>5</v>
      </c>
      <c r="AF412" s="25">
        <f t="shared" si="305"/>
        <v>7</v>
      </c>
    </row>
    <row r="413" spans="1:32" ht="15.75" customHeight="1" x14ac:dyDescent="0.25">
      <c r="A413" s="33">
        <v>45790</v>
      </c>
      <c r="B413" s="271" t="s">
        <v>435</v>
      </c>
      <c r="C413" s="37" t="s">
        <v>31</v>
      </c>
      <c r="D413" s="26">
        <v>1.94</v>
      </c>
      <c r="E413" s="48">
        <f t="shared" si="306"/>
        <v>1</v>
      </c>
      <c r="F413" s="222">
        <v>13.65</v>
      </c>
      <c r="G413" s="48">
        <f t="shared" si="307"/>
        <v>1</v>
      </c>
      <c r="H413" s="23">
        <v>7.0000000000000007E-2</v>
      </c>
      <c r="I413" s="48">
        <f t="shared" si="312"/>
        <v>1</v>
      </c>
      <c r="J413" s="23">
        <v>2.73</v>
      </c>
      <c r="K413" s="48">
        <f t="shared" si="308"/>
        <v>1</v>
      </c>
      <c r="L413" s="26">
        <v>5.21</v>
      </c>
      <c r="M413" s="48">
        <f t="shared" si="313"/>
        <v>1</v>
      </c>
      <c r="N413" s="76">
        <v>6.25</v>
      </c>
      <c r="O413" s="48">
        <f t="shared" si="309"/>
        <v>1</v>
      </c>
      <c r="P413" s="441">
        <f t="shared" si="310"/>
        <v>1</v>
      </c>
      <c r="Q413" s="225">
        <f t="shared" si="311"/>
        <v>1</v>
      </c>
      <c r="T413" s="25" t="str">
        <f t="shared" si="326"/>
        <v>CARIB</v>
      </c>
      <c r="U413" s="25">
        <f t="shared" si="294"/>
        <v>1.65</v>
      </c>
      <c r="V413" s="25">
        <f t="shared" si="295"/>
        <v>2.14</v>
      </c>
      <c r="W413" s="25">
        <f t="shared" si="296"/>
        <v>12.5</v>
      </c>
      <c r="X413" s="25">
        <f t="shared" si="297"/>
        <v>16.399999999999999</v>
      </c>
      <c r="Y413" s="25">
        <f t="shared" si="298"/>
        <v>0</v>
      </c>
      <c r="Z413" s="25">
        <f t="shared" si="299"/>
        <v>0.12</v>
      </c>
      <c r="AA413" s="25">
        <f t="shared" si="300"/>
        <v>2.7</v>
      </c>
      <c r="AB413" s="25">
        <f t="shared" si="301"/>
        <v>2.85</v>
      </c>
      <c r="AC413" s="25">
        <f t="shared" si="302"/>
        <v>5</v>
      </c>
      <c r="AD413" s="25">
        <f t="shared" si="303"/>
        <v>5.44</v>
      </c>
      <c r="AE413" s="25">
        <f t="shared" si="304"/>
        <v>5</v>
      </c>
      <c r="AF413" s="25">
        <f t="shared" si="305"/>
        <v>7</v>
      </c>
    </row>
    <row r="414" spans="1:32" ht="15.75" customHeight="1" x14ac:dyDescent="0.25">
      <c r="A414" s="33">
        <v>45790</v>
      </c>
      <c r="B414" s="271" t="s">
        <v>436</v>
      </c>
      <c r="C414" s="37" t="s">
        <v>31</v>
      </c>
      <c r="D414" s="26">
        <v>1.87</v>
      </c>
      <c r="E414" s="48">
        <f t="shared" ref="E414" si="327">IF(+(IF(D414&lt;U414,0,IF(D414&gt;V414,0,1)))=1,1,0)</f>
        <v>1</v>
      </c>
      <c r="F414" s="222">
        <v>13.22</v>
      </c>
      <c r="G414" s="48">
        <f t="shared" ref="G414" si="328">IF(+(IF(F414&lt;W414,0,IF(F414&gt;X414,0,1)))=1,1,0)</f>
        <v>1</v>
      </c>
      <c r="H414" s="23">
        <v>0.03</v>
      </c>
      <c r="I414" s="48">
        <f t="shared" ref="I414" si="329">IF(+(IF(H414&lt;Y414,0,IF(H414&gt;Z414,0,1)))=1,1,0)</f>
        <v>1</v>
      </c>
      <c r="J414" s="23">
        <v>2.85</v>
      </c>
      <c r="K414" s="48">
        <f t="shared" ref="K414" si="330">IF(+(IF(J414&lt;AA414,0,IF(J414&gt;AB414,0,1)))=1,1,0)</f>
        <v>1</v>
      </c>
      <c r="L414" s="26">
        <v>5.31</v>
      </c>
      <c r="M414" s="48">
        <f t="shared" ref="M414" si="331">IF(+(IF(L414&lt;AC414,0,IF(L414&gt;AD414,0,1)))=1,1,0)</f>
        <v>1</v>
      </c>
      <c r="N414" s="76">
        <v>6.25</v>
      </c>
      <c r="O414" s="48">
        <f t="shared" ref="O414" si="332">IF(+(IF(N414&lt;AE414,0,IF(N414&gt;AF414,0,1)))=1,1,0)</f>
        <v>1</v>
      </c>
      <c r="P414" s="441">
        <f t="shared" ref="P414" si="333">IF(+(IF(D414&lt;U414,0,IF(D414&gt;V414,0,1)))+(IF(F414&lt;W414,0,IF(F414&gt;X414,0,1)))+(IF(J414&lt;AA414,0,IF(J414&gt;AB414,0,1)))+(IF(L414&lt;AC414,0,IF(L414&gt;AD414,0,1)))+(IF(N414&lt;AE414,0,IF(N414&gt;AF414,0,1)))=5,1,0)</f>
        <v>1</v>
      </c>
      <c r="Q414" s="225">
        <f t="shared" ref="Q414" si="334">IF(+(IF(D414&lt;U414,0,IF(D414&gt;V414,0,1)))+(IF(F414&lt;W414,0,IF(F414&gt;X414,0,1)))+(IF(J414&lt;AA414,0,IF(J414&gt;AB414,0,1)))+(IF(L414&lt;AC414,0,IF(L414&gt;AD414,0,1)))=4,1,0)</f>
        <v>1</v>
      </c>
      <c r="T414" s="25" t="str">
        <f t="shared" ref="T414" si="335">LEFT(C414,12)</f>
        <v>CARIB</v>
      </c>
      <c r="U414" s="25">
        <f t="shared" si="294"/>
        <v>1.65</v>
      </c>
      <c r="V414" s="25">
        <f t="shared" si="295"/>
        <v>2.14</v>
      </c>
      <c r="W414" s="25">
        <f t="shared" si="296"/>
        <v>12.5</v>
      </c>
      <c r="X414" s="25">
        <f t="shared" si="297"/>
        <v>16.399999999999999</v>
      </c>
      <c r="Y414" s="25">
        <f t="shared" si="298"/>
        <v>0</v>
      </c>
      <c r="Z414" s="25">
        <f t="shared" si="299"/>
        <v>0.12</v>
      </c>
      <c r="AA414" s="25">
        <f t="shared" si="300"/>
        <v>2.7</v>
      </c>
      <c r="AB414" s="25">
        <f t="shared" si="301"/>
        <v>2.85</v>
      </c>
      <c r="AC414" s="25">
        <f t="shared" si="302"/>
        <v>5</v>
      </c>
      <c r="AD414" s="25">
        <f t="shared" si="303"/>
        <v>5.44</v>
      </c>
      <c r="AE414" s="25">
        <f t="shared" si="304"/>
        <v>5</v>
      </c>
      <c r="AF414" s="25">
        <f t="shared" si="305"/>
        <v>7</v>
      </c>
    </row>
    <row r="415" spans="1:32" ht="15.75" customHeight="1" x14ac:dyDescent="0.25">
      <c r="A415" s="33">
        <v>45790</v>
      </c>
      <c r="B415" s="271" t="s">
        <v>434</v>
      </c>
      <c r="C415" s="37" t="s">
        <v>30</v>
      </c>
      <c r="D415" s="26">
        <v>0.96</v>
      </c>
      <c r="E415" s="48">
        <f t="shared" si="306"/>
        <v>1</v>
      </c>
      <c r="F415" s="222">
        <v>13.5</v>
      </c>
      <c r="G415" s="48">
        <f t="shared" si="307"/>
        <v>1</v>
      </c>
      <c r="H415" s="23">
        <v>0.04</v>
      </c>
      <c r="I415" s="48">
        <f t="shared" si="312"/>
        <v>1</v>
      </c>
      <c r="J415" s="23">
        <v>2.8</v>
      </c>
      <c r="K415" s="48">
        <f t="shared" si="308"/>
        <v>1</v>
      </c>
      <c r="L415" s="26">
        <v>5.76</v>
      </c>
      <c r="M415" s="48">
        <f t="shared" si="313"/>
        <v>1</v>
      </c>
      <c r="N415" s="76">
        <v>6.1</v>
      </c>
      <c r="O415" s="48">
        <f t="shared" si="309"/>
        <v>1</v>
      </c>
      <c r="P415" s="441">
        <f t="shared" si="310"/>
        <v>1</v>
      </c>
      <c r="Q415" s="225">
        <f t="shared" si="311"/>
        <v>1</v>
      </c>
      <c r="T415" s="25" t="str">
        <f t="shared" si="326"/>
        <v>STAG</v>
      </c>
      <c r="U415" s="25">
        <f t="shared" si="294"/>
        <v>0.8</v>
      </c>
      <c r="V415" s="25">
        <f t="shared" si="295"/>
        <v>1.24</v>
      </c>
      <c r="W415" s="25">
        <f t="shared" si="296"/>
        <v>12.5</v>
      </c>
      <c r="X415" s="25">
        <f t="shared" si="297"/>
        <v>16.399999999999999</v>
      </c>
      <c r="Y415" s="25">
        <f t="shared" si="298"/>
        <v>0</v>
      </c>
      <c r="Z415" s="25">
        <f t="shared" si="299"/>
        <v>0.12</v>
      </c>
      <c r="AA415" s="25">
        <f t="shared" si="300"/>
        <v>2.7</v>
      </c>
      <c r="AB415" s="25">
        <f t="shared" si="301"/>
        <v>2.85</v>
      </c>
      <c r="AC415" s="25">
        <f t="shared" si="302"/>
        <v>5.45</v>
      </c>
      <c r="AD415" s="25">
        <f t="shared" si="303"/>
        <v>5.94</v>
      </c>
      <c r="AE415" s="25">
        <f t="shared" si="304"/>
        <v>5</v>
      </c>
      <c r="AF415" s="25">
        <f t="shared" si="305"/>
        <v>7</v>
      </c>
    </row>
    <row r="416" spans="1:32" ht="15.75" customHeight="1" x14ac:dyDescent="0.25">
      <c r="A416" s="33">
        <v>45790</v>
      </c>
      <c r="B416" s="271" t="s">
        <v>437</v>
      </c>
      <c r="C416" s="37" t="s">
        <v>30</v>
      </c>
      <c r="D416" s="26">
        <v>0.95</v>
      </c>
      <c r="E416" s="48">
        <f t="shared" si="306"/>
        <v>1</v>
      </c>
      <c r="F416" s="222">
        <v>14</v>
      </c>
      <c r="G416" s="48">
        <f t="shared" si="307"/>
        <v>1</v>
      </c>
      <c r="H416" s="23">
        <v>0.04</v>
      </c>
      <c r="I416" s="48">
        <f t="shared" si="312"/>
        <v>1</v>
      </c>
      <c r="J416" s="23">
        <v>2.85</v>
      </c>
      <c r="K416" s="48">
        <f t="shared" si="308"/>
        <v>1</v>
      </c>
      <c r="L416" s="26">
        <v>5.75</v>
      </c>
      <c r="M416" s="48">
        <f t="shared" si="313"/>
        <v>1</v>
      </c>
      <c r="N416" s="76">
        <v>5.42</v>
      </c>
      <c r="O416" s="48">
        <f t="shared" si="309"/>
        <v>1</v>
      </c>
      <c r="P416" s="441">
        <f t="shared" si="310"/>
        <v>1</v>
      </c>
      <c r="Q416" s="225">
        <f t="shared" si="311"/>
        <v>1</v>
      </c>
      <c r="T416" s="25" t="str">
        <f t="shared" si="326"/>
        <v>STAG</v>
      </c>
      <c r="U416" s="25">
        <f t="shared" si="294"/>
        <v>0.8</v>
      </c>
      <c r="V416" s="25">
        <f t="shared" si="295"/>
        <v>1.24</v>
      </c>
      <c r="W416" s="25">
        <f t="shared" si="296"/>
        <v>12.5</v>
      </c>
      <c r="X416" s="25">
        <f t="shared" si="297"/>
        <v>16.399999999999999</v>
      </c>
      <c r="Y416" s="25">
        <f t="shared" si="298"/>
        <v>0</v>
      </c>
      <c r="Z416" s="25">
        <f t="shared" si="299"/>
        <v>0.12</v>
      </c>
      <c r="AA416" s="25">
        <f t="shared" si="300"/>
        <v>2.7</v>
      </c>
      <c r="AB416" s="25">
        <f t="shared" si="301"/>
        <v>2.85</v>
      </c>
      <c r="AC416" s="25">
        <f t="shared" si="302"/>
        <v>5.45</v>
      </c>
      <c r="AD416" s="25">
        <f t="shared" si="303"/>
        <v>5.94</v>
      </c>
      <c r="AE416" s="25">
        <f t="shared" si="304"/>
        <v>5</v>
      </c>
      <c r="AF416" s="25">
        <f t="shared" si="305"/>
        <v>7</v>
      </c>
    </row>
    <row r="417" spans="1:32" ht="15.75" customHeight="1" x14ac:dyDescent="0.25">
      <c r="A417" s="33">
        <v>45791</v>
      </c>
      <c r="B417" s="271" t="s">
        <v>434</v>
      </c>
      <c r="C417" s="37" t="s">
        <v>32</v>
      </c>
      <c r="D417" s="26">
        <v>5.35</v>
      </c>
      <c r="E417" s="48">
        <f t="shared" si="306"/>
        <v>1</v>
      </c>
      <c r="F417" s="222">
        <v>34.299999999999997</v>
      </c>
      <c r="G417" s="48">
        <f t="shared" si="307"/>
        <v>1</v>
      </c>
      <c r="H417" s="23"/>
      <c r="I417" s="48"/>
      <c r="J417" s="23">
        <v>2.85</v>
      </c>
      <c r="K417" s="48">
        <f t="shared" si="308"/>
        <v>1</v>
      </c>
      <c r="L417" s="26">
        <v>4.7</v>
      </c>
      <c r="M417" s="48">
        <f t="shared" si="313"/>
        <v>1</v>
      </c>
      <c r="N417" s="76">
        <v>261.10000000000002</v>
      </c>
      <c r="O417" s="48">
        <f t="shared" si="309"/>
        <v>1</v>
      </c>
      <c r="P417" s="441">
        <f t="shared" si="310"/>
        <v>1</v>
      </c>
      <c r="Q417" s="225">
        <f t="shared" si="311"/>
        <v>1</v>
      </c>
      <c r="T417" s="25" t="str">
        <f>LEFT(C418,12)</f>
        <v>MACKESON</v>
      </c>
      <c r="U417" s="25">
        <f t="shared" si="294"/>
        <v>5.2</v>
      </c>
      <c r="V417" s="25">
        <f t="shared" si="295"/>
        <v>5.64</v>
      </c>
      <c r="W417" s="25">
        <f t="shared" si="296"/>
        <v>32</v>
      </c>
      <c r="X417" s="25">
        <f t="shared" si="297"/>
        <v>38</v>
      </c>
      <c r="Y417" s="25">
        <f t="shared" si="298"/>
        <v>0</v>
      </c>
      <c r="Z417" s="25">
        <f t="shared" si="299"/>
        <v>0.12</v>
      </c>
      <c r="AA417" s="25">
        <f t="shared" si="300"/>
        <v>2.7</v>
      </c>
      <c r="AB417" s="25">
        <f t="shared" si="301"/>
        <v>2.85</v>
      </c>
      <c r="AC417" s="25">
        <f t="shared" si="302"/>
        <v>4.5999999999999996</v>
      </c>
      <c r="AD417" s="25">
        <f t="shared" si="303"/>
        <v>5.4</v>
      </c>
      <c r="AE417" s="25">
        <f t="shared" si="304"/>
        <v>260</v>
      </c>
      <c r="AF417" s="25">
        <f t="shared" si="305"/>
        <v>320</v>
      </c>
    </row>
    <row r="418" spans="1:32" ht="15.75" customHeight="1" x14ac:dyDescent="0.25">
      <c r="A418" s="33">
        <v>45791</v>
      </c>
      <c r="B418" s="271" t="s">
        <v>437</v>
      </c>
      <c r="C418" s="37" t="s">
        <v>32</v>
      </c>
      <c r="D418" s="26">
        <v>5.39</v>
      </c>
      <c r="E418" s="48">
        <f t="shared" si="306"/>
        <v>1</v>
      </c>
      <c r="F418" s="222">
        <v>36.25</v>
      </c>
      <c r="G418" s="48">
        <f t="shared" si="307"/>
        <v>1</v>
      </c>
      <c r="H418" s="23"/>
      <c r="I418" s="48"/>
      <c r="J418" s="23">
        <v>2.85</v>
      </c>
      <c r="K418" s="48">
        <f t="shared" si="308"/>
        <v>1</v>
      </c>
      <c r="L418" s="26">
        <v>4.79</v>
      </c>
      <c r="M418" s="48">
        <f t="shared" si="313"/>
        <v>1</v>
      </c>
      <c r="N418" s="76">
        <v>264.39999999999998</v>
      </c>
      <c r="O418" s="48">
        <f t="shared" si="309"/>
        <v>1</v>
      </c>
      <c r="P418" s="441">
        <f t="shared" si="310"/>
        <v>1</v>
      </c>
      <c r="Q418" s="225">
        <f t="shared" si="311"/>
        <v>1</v>
      </c>
      <c r="T418" s="25" t="s">
        <v>32</v>
      </c>
      <c r="U418" s="25">
        <f t="shared" si="294"/>
        <v>5.2</v>
      </c>
      <c r="V418" s="25">
        <f t="shared" si="295"/>
        <v>5.64</v>
      </c>
      <c r="W418" s="25">
        <f t="shared" si="296"/>
        <v>32</v>
      </c>
      <c r="X418" s="25">
        <f t="shared" si="297"/>
        <v>38</v>
      </c>
      <c r="Y418" s="25">
        <f t="shared" si="298"/>
        <v>0</v>
      </c>
      <c r="Z418" s="25">
        <f t="shared" si="299"/>
        <v>0.12</v>
      </c>
      <c r="AA418" s="25">
        <f t="shared" si="300"/>
        <v>2.7</v>
      </c>
      <c r="AB418" s="25">
        <f t="shared" si="301"/>
        <v>2.85</v>
      </c>
      <c r="AC418" s="25">
        <f t="shared" si="302"/>
        <v>4.5999999999999996</v>
      </c>
      <c r="AD418" s="25">
        <f t="shared" si="303"/>
        <v>5.4</v>
      </c>
      <c r="AE418" s="25">
        <f t="shared" si="304"/>
        <v>260</v>
      </c>
      <c r="AF418" s="25">
        <f t="shared" si="305"/>
        <v>320</v>
      </c>
    </row>
    <row r="419" spans="1:32" ht="15.75" customHeight="1" x14ac:dyDescent="0.25">
      <c r="A419" s="33">
        <v>45792</v>
      </c>
      <c r="B419" s="271" t="s">
        <v>436</v>
      </c>
      <c r="C419" s="37" t="s">
        <v>35</v>
      </c>
      <c r="D419" s="26">
        <v>16.489999999999998</v>
      </c>
      <c r="E419" s="48">
        <f t="shared" si="306"/>
        <v>1</v>
      </c>
      <c r="F419" s="222">
        <v>12.3</v>
      </c>
      <c r="G419" s="48">
        <f t="shared" si="307"/>
        <v>1</v>
      </c>
      <c r="H419" s="23"/>
      <c r="I419" s="48"/>
      <c r="J419" s="23">
        <v>2.2999999999999998</v>
      </c>
      <c r="K419" s="48">
        <f t="shared" si="308"/>
        <v>1</v>
      </c>
      <c r="L419" s="26"/>
      <c r="M419" s="48"/>
      <c r="N419" s="76">
        <v>116.4</v>
      </c>
      <c r="O419" s="48">
        <f t="shared" si="309"/>
        <v>1</v>
      </c>
      <c r="P419" s="441">
        <f t="shared" si="310"/>
        <v>1</v>
      </c>
      <c r="Q419" s="225">
        <f t="shared" si="311"/>
        <v>1</v>
      </c>
      <c r="T419" s="25" t="str">
        <f t="shared" si="326"/>
        <v>VITAMALT</v>
      </c>
      <c r="U419" s="25">
        <f t="shared" si="294"/>
        <v>16.2</v>
      </c>
      <c r="V419" s="25">
        <f t="shared" si="295"/>
        <v>16.84</v>
      </c>
      <c r="W419" s="25">
        <f t="shared" si="296"/>
        <v>12</v>
      </c>
      <c r="X419" s="25">
        <f t="shared" si="297"/>
        <v>16.440000000000001</v>
      </c>
      <c r="Y419" s="25">
        <f t="shared" si="298"/>
        <v>0</v>
      </c>
      <c r="Z419" s="25">
        <f t="shared" si="299"/>
        <v>0</v>
      </c>
      <c r="AA419" s="25">
        <f t="shared" si="300"/>
        <v>2</v>
      </c>
      <c r="AB419" s="25">
        <f t="shared" si="301"/>
        <v>2.4</v>
      </c>
      <c r="AC419" s="25">
        <f t="shared" si="302"/>
        <v>0</v>
      </c>
      <c r="AD419" s="25">
        <f t="shared" si="303"/>
        <v>0</v>
      </c>
      <c r="AE419" s="25">
        <f t="shared" si="304"/>
        <v>100</v>
      </c>
      <c r="AF419" s="25">
        <f t="shared" si="305"/>
        <v>140</v>
      </c>
    </row>
    <row r="420" spans="1:32" ht="15.75" customHeight="1" x14ac:dyDescent="0.25">
      <c r="A420" s="33">
        <v>45792</v>
      </c>
      <c r="B420" s="271" t="s">
        <v>435</v>
      </c>
      <c r="C420" s="37" t="s">
        <v>35</v>
      </c>
      <c r="D420" s="26">
        <v>16.57</v>
      </c>
      <c r="E420" s="48">
        <f t="shared" si="306"/>
        <v>1</v>
      </c>
      <c r="F420" s="222">
        <v>12.6</v>
      </c>
      <c r="G420" s="48">
        <f t="shared" si="307"/>
        <v>1</v>
      </c>
      <c r="H420" s="23"/>
      <c r="I420" s="48"/>
      <c r="J420" s="23">
        <v>2.2999999999999998</v>
      </c>
      <c r="K420" s="48">
        <f t="shared" si="308"/>
        <v>1</v>
      </c>
      <c r="L420" s="26"/>
      <c r="M420" s="48"/>
      <c r="N420" s="76">
        <v>112.6</v>
      </c>
      <c r="O420" s="48">
        <f t="shared" si="309"/>
        <v>1</v>
      </c>
      <c r="P420" s="441">
        <f t="shared" si="310"/>
        <v>1</v>
      </c>
      <c r="Q420" s="225">
        <f t="shared" si="311"/>
        <v>1</v>
      </c>
      <c r="T420" s="25" t="str">
        <f t="shared" si="326"/>
        <v>VITAMALT</v>
      </c>
      <c r="U420" s="25">
        <f t="shared" si="294"/>
        <v>16.2</v>
      </c>
      <c r="V420" s="25">
        <f t="shared" si="295"/>
        <v>16.84</v>
      </c>
      <c r="W420" s="25">
        <f t="shared" si="296"/>
        <v>12</v>
      </c>
      <c r="X420" s="25">
        <f t="shared" si="297"/>
        <v>16.440000000000001</v>
      </c>
      <c r="Y420" s="25">
        <f t="shared" si="298"/>
        <v>0</v>
      </c>
      <c r="Z420" s="25">
        <f t="shared" si="299"/>
        <v>0</v>
      </c>
      <c r="AA420" s="25">
        <f t="shared" si="300"/>
        <v>2</v>
      </c>
      <c r="AB420" s="25">
        <f t="shared" si="301"/>
        <v>2.4</v>
      </c>
      <c r="AC420" s="25">
        <f t="shared" si="302"/>
        <v>0</v>
      </c>
      <c r="AD420" s="25">
        <f t="shared" si="303"/>
        <v>0</v>
      </c>
      <c r="AE420" s="25">
        <f t="shared" si="304"/>
        <v>100</v>
      </c>
      <c r="AF420" s="25">
        <f t="shared" si="305"/>
        <v>140</v>
      </c>
    </row>
    <row r="421" spans="1:32" ht="15.75" customHeight="1" x14ac:dyDescent="0.25">
      <c r="A421" s="33">
        <v>45792</v>
      </c>
      <c r="B421" s="271" t="s">
        <v>434</v>
      </c>
      <c r="C421" s="37" t="s">
        <v>35</v>
      </c>
      <c r="D421" s="26">
        <v>16.36</v>
      </c>
      <c r="E421" s="48">
        <f t="shared" si="306"/>
        <v>1</v>
      </c>
      <c r="F421" s="222">
        <v>15</v>
      </c>
      <c r="G421" s="48">
        <f t="shared" si="307"/>
        <v>1</v>
      </c>
      <c r="H421" s="23"/>
      <c r="I421" s="48"/>
      <c r="J421" s="23">
        <v>2.2999999999999998</v>
      </c>
      <c r="K421" s="48">
        <f t="shared" si="308"/>
        <v>1</v>
      </c>
      <c r="L421" s="26"/>
      <c r="M421" s="48"/>
      <c r="N421" s="76">
        <v>119.4</v>
      </c>
      <c r="O421" s="48">
        <f t="shared" si="309"/>
        <v>1</v>
      </c>
      <c r="P421" s="441">
        <f t="shared" si="310"/>
        <v>1</v>
      </c>
      <c r="Q421" s="225">
        <f t="shared" si="311"/>
        <v>1</v>
      </c>
      <c r="T421" s="25" t="str">
        <f t="shared" si="326"/>
        <v>VITAMALT</v>
      </c>
      <c r="U421" s="25">
        <f t="shared" si="294"/>
        <v>16.2</v>
      </c>
      <c r="V421" s="25">
        <f t="shared" si="295"/>
        <v>16.84</v>
      </c>
      <c r="W421" s="25">
        <f t="shared" si="296"/>
        <v>12</v>
      </c>
      <c r="X421" s="25">
        <f t="shared" si="297"/>
        <v>16.440000000000001</v>
      </c>
      <c r="Y421" s="25">
        <f t="shared" si="298"/>
        <v>0</v>
      </c>
      <c r="Z421" s="25">
        <f t="shared" si="299"/>
        <v>0</v>
      </c>
      <c r="AA421" s="25">
        <f t="shared" si="300"/>
        <v>2</v>
      </c>
      <c r="AB421" s="25">
        <f t="shared" si="301"/>
        <v>2.4</v>
      </c>
      <c r="AC421" s="25">
        <f t="shared" si="302"/>
        <v>0</v>
      </c>
      <c r="AD421" s="25">
        <f t="shared" si="303"/>
        <v>0</v>
      </c>
      <c r="AE421" s="25">
        <f t="shared" si="304"/>
        <v>100</v>
      </c>
      <c r="AF421" s="25">
        <f t="shared" si="305"/>
        <v>140</v>
      </c>
    </row>
    <row r="422" spans="1:32" ht="15.75" customHeight="1" x14ac:dyDescent="0.25">
      <c r="A422" s="33">
        <v>45792</v>
      </c>
      <c r="B422" s="271" t="s">
        <v>437</v>
      </c>
      <c r="C422" s="37" t="s">
        <v>35</v>
      </c>
      <c r="D422" s="26">
        <v>16.39</v>
      </c>
      <c r="E422" s="48">
        <f t="shared" si="306"/>
        <v>1</v>
      </c>
      <c r="F422" s="222">
        <v>16.25</v>
      </c>
      <c r="G422" s="48">
        <f t="shared" si="307"/>
        <v>1</v>
      </c>
      <c r="H422" s="23"/>
      <c r="I422" s="48"/>
      <c r="J422" s="23">
        <v>2.2999999999999998</v>
      </c>
      <c r="K422" s="48">
        <f t="shared" si="308"/>
        <v>1</v>
      </c>
      <c r="L422" s="26"/>
      <c r="M422" s="48"/>
      <c r="N422" s="76">
        <v>130.9</v>
      </c>
      <c r="O422" s="48">
        <f t="shared" si="309"/>
        <v>1</v>
      </c>
      <c r="P422" s="441">
        <f t="shared" si="310"/>
        <v>1</v>
      </c>
      <c r="Q422" s="225">
        <f t="shared" si="311"/>
        <v>1</v>
      </c>
      <c r="T422" s="25" t="str">
        <f t="shared" si="326"/>
        <v>VITAMALT</v>
      </c>
      <c r="U422" s="25">
        <f t="shared" si="294"/>
        <v>16.2</v>
      </c>
      <c r="V422" s="25">
        <f t="shared" si="295"/>
        <v>16.84</v>
      </c>
      <c r="W422" s="25">
        <f t="shared" si="296"/>
        <v>12</v>
      </c>
      <c r="X422" s="25">
        <f t="shared" si="297"/>
        <v>16.440000000000001</v>
      </c>
      <c r="Y422" s="25">
        <f t="shared" si="298"/>
        <v>0</v>
      </c>
      <c r="Z422" s="25">
        <f t="shared" si="299"/>
        <v>0</v>
      </c>
      <c r="AA422" s="25">
        <f t="shared" si="300"/>
        <v>2</v>
      </c>
      <c r="AB422" s="25">
        <f t="shared" si="301"/>
        <v>2.4</v>
      </c>
      <c r="AC422" s="25">
        <f t="shared" si="302"/>
        <v>0</v>
      </c>
      <c r="AD422" s="25">
        <f t="shared" si="303"/>
        <v>0</v>
      </c>
      <c r="AE422" s="25">
        <f t="shared" si="304"/>
        <v>100</v>
      </c>
      <c r="AF422" s="25">
        <f t="shared" si="305"/>
        <v>140</v>
      </c>
    </row>
    <row r="423" spans="1:32" ht="15.75" customHeight="1" x14ac:dyDescent="0.25">
      <c r="A423" s="33">
        <v>45792</v>
      </c>
      <c r="B423" s="271" t="s">
        <v>435</v>
      </c>
      <c r="C423" s="37" t="s">
        <v>31</v>
      </c>
      <c r="D423" s="26">
        <v>1.81</v>
      </c>
      <c r="E423" s="48">
        <f t="shared" si="306"/>
        <v>1</v>
      </c>
      <c r="F423" s="222">
        <v>15.55</v>
      </c>
      <c r="G423" s="48">
        <f t="shared" si="307"/>
        <v>1</v>
      </c>
      <c r="H423" s="23">
        <v>0.05</v>
      </c>
      <c r="I423" s="48">
        <f t="shared" si="312"/>
        <v>1</v>
      </c>
      <c r="J423" s="23">
        <v>2.85</v>
      </c>
      <c r="K423" s="48">
        <f t="shared" si="308"/>
        <v>1</v>
      </c>
      <c r="L423" s="26">
        <v>5.13</v>
      </c>
      <c r="M423" s="48">
        <f t="shared" si="313"/>
        <v>1</v>
      </c>
      <c r="N423" s="76">
        <v>6.28</v>
      </c>
      <c r="O423" s="48">
        <f t="shared" si="309"/>
        <v>1</v>
      </c>
      <c r="P423" s="441">
        <f t="shared" si="310"/>
        <v>1</v>
      </c>
      <c r="Q423" s="225">
        <f t="shared" si="311"/>
        <v>1</v>
      </c>
      <c r="T423" s="25" t="str">
        <f t="shared" si="326"/>
        <v>CARIB</v>
      </c>
      <c r="U423" s="25">
        <f t="shared" si="294"/>
        <v>1.65</v>
      </c>
      <c r="V423" s="25">
        <f t="shared" si="295"/>
        <v>2.14</v>
      </c>
      <c r="W423" s="25">
        <f t="shared" si="296"/>
        <v>12.5</v>
      </c>
      <c r="X423" s="25">
        <f t="shared" si="297"/>
        <v>16.399999999999999</v>
      </c>
      <c r="Y423" s="25">
        <f t="shared" si="298"/>
        <v>0</v>
      </c>
      <c r="Z423" s="25">
        <f t="shared" si="299"/>
        <v>0.12</v>
      </c>
      <c r="AA423" s="25">
        <f t="shared" si="300"/>
        <v>2.7</v>
      </c>
      <c r="AB423" s="25">
        <f t="shared" si="301"/>
        <v>2.85</v>
      </c>
      <c r="AC423" s="25">
        <f t="shared" si="302"/>
        <v>5</v>
      </c>
      <c r="AD423" s="25">
        <f t="shared" si="303"/>
        <v>5.44</v>
      </c>
      <c r="AE423" s="25">
        <f t="shared" si="304"/>
        <v>5</v>
      </c>
      <c r="AF423" s="25">
        <f t="shared" si="305"/>
        <v>7</v>
      </c>
    </row>
    <row r="424" spans="1:32" ht="15.75" customHeight="1" x14ac:dyDescent="0.25">
      <c r="A424" s="33">
        <v>45793</v>
      </c>
      <c r="B424" s="271" t="s">
        <v>436</v>
      </c>
      <c r="C424" s="37" t="s">
        <v>31</v>
      </c>
      <c r="D424" s="26">
        <v>1.88</v>
      </c>
      <c r="E424" s="48">
        <f t="shared" ref="E424:E426" si="336">IF(+(IF(D424&lt;U424,0,IF(D424&gt;V424,0,1)))=1,1,0)</f>
        <v>1</v>
      </c>
      <c r="F424" s="222">
        <v>14</v>
      </c>
      <c r="G424" s="48">
        <f t="shared" ref="G424:G426" si="337">IF(+(IF(F424&lt;W424,0,IF(F424&gt;X424,0,1)))=1,1,0)</f>
        <v>1</v>
      </c>
      <c r="H424" s="23">
        <v>0.03</v>
      </c>
      <c r="I424" s="48">
        <f t="shared" ref="I424:I426" si="338">IF(+(IF(H424&lt;Y424,0,IF(H424&gt;Z424,0,1)))=1,1,0)</f>
        <v>1</v>
      </c>
      <c r="J424" s="23">
        <v>2.78</v>
      </c>
      <c r="K424" s="48">
        <f t="shared" ref="K424:K426" si="339">IF(+(IF(J424&lt;AA424,0,IF(J424&gt;AB424,0,1)))=1,1,0)</f>
        <v>1</v>
      </c>
      <c r="L424" s="26">
        <v>5.31</v>
      </c>
      <c r="M424" s="48">
        <f t="shared" ref="M424:M426" si="340">IF(+(IF(L424&lt;AC424,0,IF(L424&gt;AD424,0,1)))=1,1,0)</f>
        <v>1</v>
      </c>
      <c r="N424" s="76">
        <v>6.1</v>
      </c>
      <c r="O424" s="48">
        <f t="shared" ref="O424:O426" si="341">IF(+(IF(N424&lt;AE424,0,IF(N424&gt;AF424,0,1)))=1,1,0)</f>
        <v>1</v>
      </c>
      <c r="P424" s="441">
        <f t="shared" ref="P424:P426" si="342">IF(+(IF(D424&lt;U424,0,IF(D424&gt;V424,0,1)))+(IF(F424&lt;W424,0,IF(F424&gt;X424,0,1)))+(IF(J424&lt;AA424,0,IF(J424&gt;AB424,0,1)))+(IF(L424&lt;AC424,0,IF(L424&gt;AD424,0,1)))+(IF(N424&lt;AE424,0,IF(N424&gt;AF424,0,1)))=5,1,0)</f>
        <v>1</v>
      </c>
      <c r="Q424" s="225">
        <f t="shared" ref="Q424:Q426" si="343">IF(+(IF(D424&lt;U424,0,IF(D424&gt;V424,0,1)))+(IF(F424&lt;W424,0,IF(F424&gt;X424,0,1)))+(IF(J424&lt;AA424,0,IF(J424&gt;AB424,0,1)))+(IF(L424&lt;AC424,0,IF(L424&gt;AD424,0,1)))=4,1,0)</f>
        <v>1</v>
      </c>
      <c r="T424" s="25" t="str">
        <f t="shared" ref="T424:T426" si="344">LEFT(C424,12)</f>
        <v>CARIB</v>
      </c>
      <c r="U424" s="25">
        <f t="shared" si="294"/>
        <v>1.65</v>
      </c>
      <c r="V424" s="25">
        <f t="shared" si="295"/>
        <v>2.14</v>
      </c>
      <c r="W424" s="25">
        <f t="shared" si="296"/>
        <v>12.5</v>
      </c>
      <c r="X424" s="25">
        <f t="shared" si="297"/>
        <v>16.399999999999999</v>
      </c>
      <c r="Y424" s="25">
        <f t="shared" si="298"/>
        <v>0</v>
      </c>
      <c r="Z424" s="25">
        <f t="shared" si="299"/>
        <v>0.12</v>
      </c>
      <c r="AA424" s="25">
        <f t="shared" si="300"/>
        <v>2.7</v>
      </c>
      <c r="AB424" s="25">
        <f t="shared" si="301"/>
        <v>2.85</v>
      </c>
      <c r="AC424" s="25">
        <f t="shared" si="302"/>
        <v>5</v>
      </c>
      <c r="AD424" s="25">
        <f t="shared" si="303"/>
        <v>5.44</v>
      </c>
      <c r="AE424" s="25">
        <f t="shared" si="304"/>
        <v>5</v>
      </c>
      <c r="AF424" s="25">
        <f t="shared" si="305"/>
        <v>7</v>
      </c>
    </row>
    <row r="425" spans="1:32" ht="15.75" customHeight="1" x14ac:dyDescent="0.25">
      <c r="A425" s="33">
        <v>45793</v>
      </c>
      <c r="B425" s="271" t="s">
        <v>434</v>
      </c>
      <c r="C425" s="37" t="s">
        <v>31</v>
      </c>
      <c r="D425" s="26">
        <v>1.89</v>
      </c>
      <c r="E425" s="48">
        <f t="shared" si="336"/>
        <v>1</v>
      </c>
      <c r="F425" s="222">
        <v>13.55</v>
      </c>
      <c r="G425" s="48">
        <f t="shared" si="337"/>
        <v>1</v>
      </c>
      <c r="H425" s="23">
        <v>0.06</v>
      </c>
      <c r="I425" s="48">
        <f t="shared" si="338"/>
        <v>1</v>
      </c>
      <c r="J425" s="23">
        <v>2.75</v>
      </c>
      <c r="K425" s="48">
        <f t="shared" si="339"/>
        <v>1</v>
      </c>
      <c r="L425" s="26">
        <v>5.32</v>
      </c>
      <c r="M425" s="48">
        <f t="shared" si="340"/>
        <v>1</v>
      </c>
      <c r="N425" s="76">
        <v>6.12</v>
      </c>
      <c r="O425" s="48">
        <f t="shared" si="341"/>
        <v>1</v>
      </c>
      <c r="P425" s="441">
        <f t="shared" si="342"/>
        <v>1</v>
      </c>
      <c r="Q425" s="225">
        <f t="shared" si="343"/>
        <v>1</v>
      </c>
      <c r="T425" s="25" t="str">
        <f t="shared" si="344"/>
        <v>CARIB</v>
      </c>
      <c r="U425" s="25">
        <f t="shared" si="294"/>
        <v>1.65</v>
      </c>
      <c r="V425" s="25">
        <f t="shared" si="295"/>
        <v>2.14</v>
      </c>
      <c r="W425" s="25">
        <f t="shared" si="296"/>
        <v>12.5</v>
      </c>
      <c r="X425" s="25">
        <f t="shared" si="297"/>
        <v>16.399999999999999</v>
      </c>
      <c r="Y425" s="25">
        <f t="shared" si="298"/>
        <v>0</v>
      </c>
      <c r="Z425" s="25">
        <f t="shared" si="299"/>
        <v>0.12</v>
      </c>
      <c r="AA425" s="25">
        <f t="shared" si="300"/>
        <v>2.7</v>
      </c>
      <c r="AB425" s="25">
        <f t="shared" si="301"/>
        <v>2.85</v>
      </c>
      <c r="AC425" s="25">
        <f t="shared" si="302"/>
        <v>5</v>
      </c>
      <c r="AD425" s="25">
        <f t="shared" si="303"/>
        <v>5.44</v>
      </c>
      <c r="AE425" s="25">
        <f t="shared" si="304"/>
        <v>5</v>
      </c>
      <c r="AF425" s="25">
        <f t="shared" si="305"/>
        <v>7</v>
      </c>
    </row>
    <row r="426" spans="1:32" ht="15.75" customHeight="1" x14ac:dyDescent="0.25">
      <c r="A426" s="33">
        <v>45793</v>
      </c>
      <c r="B426" s="271" t="s">
        <v>435</v>
      </c>
      <c r="C426" s="37" t="s">
        <v>31</v>
      </c>
      <c r="D426" s="26">
        <v>1.9</v>
      </c>
      <c r="E426" s="48">
        <f t="shared" si="336"/>
        <v>1</v>
      </c>
      <c r="F426" s="222">
        <v>13.7</v>
      </c>
      <c r="G426" s="48">
        <f t="shared" si="337"/>
        <v>1</v>
      </c>
      <c r="H426" s="23">
        <v>0.05</v>
      </c>
      <c r="I426" s="48">
        <f t="shared" si="338"/>
        <v>1</v>
      </c>
      <c r="J426" s="23">
        <v>2.85</v>
      </c>
      <c r="K426" s="48">
        <f t="shared" si="339"/>
        <v>1</v>
      </c>
      <c r="L426" s="26">
        <v>5.29</v>
      </c>
      <c r="M426" s="48">
        <f t="shared" si="340"/>
        <v>1</v>
      </c>
      <c r="N426" s="76">
        <v>5.65</v>
      </c>
      <c r="O426" s="48">
        <f t="shared" si="341"/>
        <v>1</v>
      </c>
      <c r="P426" s="441">
        <f t="shared" si="342"/>
        <v>1</v>
      </c>
      <c r="Q426" s="225">
        <f t="shared" si="343"/>
        <v>1</v>
      </c>
      <c r="T426" s="25" t="str">
        <f t="shared" si="344"/>
        <v>CARIB</v>
      </c>
      <c r="U426" s="25">
        <f t="shared" si="294"/>
        <v>1.65</v>
      </c>
      <c r="V426" s="25">
        <f t="shared" si="295"/>
        <v>2.14</v>
      </c>
      <c r="W426" s="25">
        <f t="shared" si="296"/>
        <v>12.5</v>
      </c>
      <c r="X426" s="25">
        <f t="shared" si="297"/>
        <v>16.399999999999999</v>
      </c>
      <c r="Y426" s="25">
        <f t="shared" si="298"/>
        <v>0</v>
      </c>
      <c r="Z426" s="25">
        <f t="shared" si="299"/>
        <v>0.12</v>
      </c>
      <c r="AA426" s="25">
        <f t="shared" si="300"/>
        <v>2.7</v>
      </c>
      <c r="AB426" s="25">
        <f t="shared" si="301"/>
        <v>2.85</v>
      </c>
      <c r="AC426" s="25">
        <f t="shared" si="302"/>
        <v>5</v>
      </c>
      <c r="AD426" s="25">
        <f t="shared" si="303"/>
        <v>5.44</v>
      </c>
      <c r="AE426" s="25">
        <f t="shared" si="304"/>
        <v>5</v>
      </c>
      <c r="AF426" s="25">
        <f t="shared" si="305"/>
        <v>7</v>
      </c>
    </row>
    <row r="427" spans="1:32" ht="15.75" customHeight="1" x14ac:dyDescent="0.25">
      <c r="A427" s="33">
        <v>45793</v>
      </c>
      <c r="B427" s="271" t="s">
        <v>437</v>
      </c>
      <c r="C427" s="37" t="s">
        <v>34</v>
      </c>
      <c r="D427" s="26">
        <v>17.02</v>
      </c>
      <c r="E427" s="48">
        <f t="shared" si="306"/>
        <v>1</v>
      </c>
      <c r="F427" s="222">
        <v>12.3</v>
      </c>
      <c r="G427" s="48">
        <f t="shared" si="307"/>
        <v>1</v>
      </c>
      <c r="H427" s="23"/>
      <c r="I427" s="48"/>
      <c r="J427" s="23">
        <v>2.8</v>
      </c>
      <c r="K427" s="48">
        <f t="shared" si="308"/>
        <v>1</v>
      </c>
      <c r="L427" s="26"/>
      <c r="M427" s="48"/>
      <c r="N427" s="76">
        <v>207.5</v>
      </c>
      <c r="O427" s="48">
        <f t="shared" si="309"/>
        <v>1</v>
      </c>
      <c r="P427" s="441">
        <f t="shared" si="310"/>
        <v>1</v>
      </c>
      <c r="Q427" s="225">
        <f t="shared" si="311"/>
        <v>1</v>
      </c>
      <c r="T427" s="25" t="str">
        <f t="shared" si="326"/>
        <v>STARMALT</v>
      </c>
      <c r="U427" s="25">
        <f t="shared" si="294"/>
        <v>16.8</v>
      </c>
      <c r="V427" s="25">
        <f t="shared" si="295"/>
        <v>17.239999999999998</v>
      </c>
      <c r="W427" s="25">
        <f t="shared" si="296"/>
        <v>10</v>
      </c>
      <c r="X427" s="25">
        <f t="shared" si="297"/>
        <v>12.4</v>
      </c>
      <c r="Y427" s="25">
        <f t="shared" si="298"/>
        <v>0</v>
      </c>
      <c r="Z427" s="25">
        <f t="shared" si="299"/>
        <v>0</v>
      </c>
      <c r="AA427" s="25">
        <f t="shared" si="300"/>
        <v>2.6</v>
      </c>
      <c r="AB427" s="25">
        <f t="shared" si="301"/>
        <v>2.84</v>
      </c>
      <c r="AC427" s="25">
        <f t="shared" si="302"/>
        <v>0</v>
      </c>
      <c r="AD427" s="25">
        <f t="shared" si="303"/>
        <v>0</v>
      </c>
      <c r="AE427" s="25">
        <f t="shared" si="304"/>
        <v>170</v>
      </c>
      <c r="AF427" s="25">
        <f t="shared" si="305"/>
        <v>240</v>
      </c>
    </row>
    <row r="428" spans="1:32" ht="15.75" customHeight="1" x14ac:dyDescent="0.25">
      <c r="A428" s="33">
        <v>45795</v>
      </c>
      <c r="B428" s="271" t="s">
        <v>436</v>
      </c>
      <c r="C428" s="37" t="s">
        <v>34</v>
      </c>
      <c r="D428" s="26">
        <v>17.2</v>
      </c>
      <c r="E428" s="48">
        <f t="shared" si="306"/>
        <v>1</v>
      </c>
      <c r="F428" s="222">
        <v>12.5</v>
      </c>
      <c r="G428" s="48">
        <f>IF(+(IF(F428&lt;W428,0,IF(F428&gt;X428,0,1)))=1,1,0)</f>
        <v>0</v>
      </c>
      <c r="H428" s="23"/>
      <c r="I428" s="48"/>
      <c r="J428" s="23">
        <v>2.75</v>
      </c>
      <c r="K428" s="48">
        <f t="shared" si="308"/>
        <v>1</v>
      </c>
      <c r="L428" s="26"/>
      <c r="M428" s="48"/>
      <c r="N428" s="76">
        <v>211.8</v>
      </c>
      <c r="O428" s="48">
        <f t="shared" si="309"/>
        <v>1</v>
      </c>
      <c r="P428" s="441">
        <f t="shared" si="310"/>
        <v>0</v>
      </c>
      <c r="Q428" s="225">
        <f t="shared" si="311"/>
        <v>0</v>
      </c>
      <c r="T428" s="25" t="str">
        <f t="shared" si="326"/>
        <v>STARMALT</v>
      </c>
      <c r="U428" s="25">
        <f t="shared" si="294"/>
        <v>16.8</v>
      </c>
      <c r="V428" s="25">
        <f t="shared" si="295"/>
        <v>17.239999999999998</v>
      </c>
      <c r="W428" s="25">
        <f t="shared" si="296"/>
        <v>10</v>
      </c>
      <c r="X428" s="25">
        <f t="shared" si="297"/>
        <v>12.4</v>
      </c>
      <c r="Y428" s="25">
        <f t="shared" si="298"/>
        <v>0</v>
      </c>
      <c r="Z428" s="25">
        <f t="shared" si="299"/>
        <v>0</v>
      </c>
      <c r="AA428" s="25">
        <f t="shared" si="300"/>
        <v>2.6</v>
      </c>
      <c r="AB428" s="25">
        <f t="shared" si="301"/>
        <v>2.84</v>
      </c>
      <c r="AC428" s="25">
        <f t="shared" si="302"/>
        <v>0</v>
      </c>
      <c r="AD428" s="25">
        <f t="shared" si="303"/>
        <v>0</v>
      </c>
      <c r="AE428" s="25">
        <f t="shared" si="304"/>
        <v>170</v>
      </c>
      <c r="AF428" s="25">
        <f t="shared" si="305"/>
        <v>240</v>
      </c>
    </row>
    <row r="429" spans="1:32" ht="15.75" customHeight="1" x14ac:dyDescent="0.25">
      <c r="A429" s="33">
        <v>45795</v>
      </c>
      <c r="B429" s="271" t="s">
        <v>434</v>
      </c>
      <c r="C429" s="37" t="s">
        <v>34</v>
      </c>
      <c r="D429" s="26">
        <v>16.96</v>
      </c>
      <c r="E429" s="48">
        <f t="shared" si="306"/>
        <v>1</v>
      </c>
      <c r="F429" s="222">
        <v>12.4</v>
      </c>
      <c r="G429" s="48">
        <f t="shared" si="307"/>
        <v>1</v>
      </c>
      <c r="H429" s="23"/>
      <c r="I429" s="48"/>
      <c r="J429" s="23">
        <v>2.75</v>
      </c>
      <c r="K429" s="48">
        <f t="shared" si="308"/>
        <v>1</v>
      </c>
      <c r="L429" s="26"/>
      <c r="M429" s="48"/>
      <c r="N429" s="76">
        <v>220.7</v>
      </c>
      <c r="O429" s="48">
        <f t="shared" si="309"/>
        <v>1</v>
      </c>
      <c r="P429" s="441">
        <f t="shared" si="310"/>
        <v>1</v>
      </c>
      <c r="Q429" s="225">
        <f t="shared" si="311"/>
        <v>1</v>
      </c>
      <c r="T429" s="25" t="str">
        <f t="shared" si="326"/>
        <v>STARMALT</v>
      </c>
      <c r="U429" s="25">
        <f t="shared" si="294"/>
        <v>16.8</v>
      </c>
      <c r="V429" s="25">
        <f t="shared" si="295"/>
        <v>17.239999999999998</v>
      </c>
      <c r="W429" s="25">
        <f t="shared" si="296"/>
        <v>10</v>
      </c>
      <c r="X429" s="25">
        <f t="shared" si="297"/>
        <v>12.4</v>
      </c>
      <c r="Y429" s="25">
        <f t="shared" si="298"/>
        <v>0</v>
      </c>
      <c r="Z429" s="25">
        <f t="shared" si="299"/>
        <v>0</v>
      </c>
      <c r="AA429" s="25">
        <f t="shared" si="300"/>
        <v>2.6</v>
      </c>
      <c r="AB429" s="25">
        <f t="shared" si="301"/>
        <v>2.84</v>
      </c>
      <c r="AC429" s="25">
        <f t="shared" si="302"/>
        <v>0</v>
      </c>
      <c r="AD429" s="25">
        <f t="shared" si="303"/>
        <v>0</v>
      </c>
      <c r="AE429" s="25">
        <f t="shared" si="304"/>
        <v>170</v>
      </c>
      <c r="AF429" s="25">
        <f t="shared" si="305"/>
        <v>240</v>
      </c>
    </row>
    <row r="430" spans="1:32" ht="15.75" customHeight="1" x14ac:dyDescent="0.25">
      <c r="A430" s="33">
        <v>45795</v>
      </c>
      <c r="B430" s="271" t="s">
        <v>435</v>
      </c>
      <c r="C430" s="37" t="s">
        <v>34</v>
      </c>
      <c r="D430" s="26">
        <v>17.05</v>
      </c>
      <c r="E430" s="48">
        <f t="shared" si="306"/>
        <v>1</v>
      </c>
      <c r="F430" s="222">
        <v>12.9</v>
      </c>
      <c r="G430" s="48">
        <f t="shared" si="307"/>
        <v>0</v>
      </c>
      <c r="H430" s="23"/>
      <c r="I430" s="48"/>
      <c r="J430" s="23">
        <v>2.75</v>
      </c>
      <c r="K430" s="48">
        <f t="shared" si="308"/>
        <v>1</v>
      </c>
      <c r="L430" s="26"/>
      <c r="M430" s="48"/>
      <c r="N430" s="76">
        <v>209.9</v>
      </c>
      <c r="O430" s="48">
        <f t="shared" si="309"/>
        <v>1</v>
      </c>
      <c r="P430" s="441">
        <f t="shared" si="310"/>
        <v>0</v>
      </c>
      <c r="Q430" s="225">
        <f t="shared" si="311"/>
        <v>0</v>
      </c>
      <c r="T430" s="25" t="str">
        <f t="shared" si="326"/>
        <v>STARMALT</v>
      </c>
      <c r="U430" s="25">
        <f t="shared" si="294"/>
        <v>16.8</v>
      </c>
      <c r="V430" s="25">
        <f t="shared" si="295"/>
        <v>17.239999999999998</v>
      </c>
      <c r="W430" s="25">
        <f t="shared" si="296"/>
        <v>10</v>
      </c>
      <c r="X430" s="25">
        <f t="shared" si="297"/>
        <v>12.4</v>
      </c>
      <c r="Y430" s="25">
        <f t="shared" si="298"/>
        <v>0</v>
      </c>
      <c r="Z430" s="25">
        <f t="shared" si="299"/>
        <v>0</v>
      </c>
      <c r="AA430" s="25">
        <f t="shared" si="300"/>
        <v>2.6</v>
      </c>
      <c r="AB430" s="25">
        <f t="shared" si="301"/>
        <v>2.84</v>
      </c>
      <c r="AC430" s="25">
        <f t="shared" si="302"/>
        <v>0</v>
      </c>
      <c r="AD430" s="25">
        <f t="shared" si="303"/>
        <v>0</v>
      </c>
      <c r="AE430" s="25">
        <f t="shared" si="304"/>
        <v>170</v>
      </c>
      <c r="AF430" s="25">
        <f t="shared" si="305"/>
        <v>240</v>
      </c>
    </row>
    <row r="431" spans="1:32" ht="15.75" customHeight="1" x14ac:dyDescent="0.25">
      <c r="A431" s="33">
        <v>45795</v>
      </c>
      <c r="B431" s="271" t="s">
        <v>437</v>
      </c>
      <c r="C431" s="34" t="s">
        <v>31</v>
      </c>
      <c r="D431" s="26">
        <v>1.93</v>
      </c>
      <c r="E431" s="48">
        <f t="shared" si="306"/>
        <v>1</v>
      </c>
      <c r="F431" s="222">
        <v>14.25</v>
      </c>
      <c r="G431" s="48">
        <f t="shared" si="307"/>
        <v>1</v>
      </c>
      <c r="H431" s="23">
        <v>0.03</v>
      </c>
      <c r="I431" s="48">
        <f t="shared" si="312"/>
        <v>1</v>
      </c>
      <c r="J431" s="23">
        <v>2.75</v>
      </c>
      <c r="K431" s="48">
        <f t="shared" si="308"/>
        <v>1</v>
      </c>
      <c r="L431" s="26">
        <v>5.36</v>
      </c>
      <c r="M431" s="48">
        <f t="shared" si="313"/>
        <v>1</v>
      </c>
      <c r="N431" s="76">
        <v>6.13</v>
      </c>
      <c r="O431" s="48">
        <f t="shared" si="309"/>
        <v>1</v>
      </c>
      <c r="P431" s="441"/>
      <c r="Q431" s="225">
        <f t="shared" si="311"/>
        <v>1</v>
      </c>
      <c r="T431" s="25" t="str">
        <f t="shared" si="326"/>
        <v>CARIB</v>
      </c>
      <c r="U431" s="25">
        <f t="shared" si="294"/>
        <v>1.65</v>
      </c>
      <c r="V431" s="25">
        <f t="shared" si="295"/>
        <v>2.14</v>
      </c>
      <c r="W431" s="25">
        <f t="shared" si="296"/>
        <v>12.5</v>
      </c>
      <c r="X431" s="25">
        <f t="shared" si="297"/>
        <v>16.399999999999999</v>
      </c>
      <c r="Y431" s="25">
        <f t="shared" si="298"/>
        <v>0</v>
      </c>
      <c r="Z431" s="25">
        <f t="shared" si="299"/>
        <v>0.12</v>
      </c>
      <c r="AA431" s="25">
        <f t="shared" si="300"/>
        <v>2.7</v>
      </c>
      <c r="AB431" s="25">
        <f t="shared" si="301"/>
        <v>2.85</v>
      </c>
      <c r="AC431" s="25">
        <f t="shared" si="302"/>
        <v>5</v>
      </c>
      <c r="AD431" s="25">
        <f t="shared" si="303"/>
        <v>5.44</v>
      </c>
      <c r="AE431" s="25">
        <f t="shared" si="304"/>
        <v>5</v>
      </c>
      <c r="AF431" s="25">
        <f t="shared" si="305"/>
        <v>7</v>
      </c>
    </row>
    <row r="432" spans="1:32" ht="15.75" customHeight="1" x14ac:dyDescent="0.25">
      <c r="A432" s="33">
        <v>45795</v>
      </c>
      <c r="B432" s="271" t="s">
        <v>436</v>
      </c>
      <c r="C432" s="34" t="s">
        <v>31</v>
      </c>
      <c r="D432" s="26">
        <v>1.9</v>
      </c>
      <c r="E432" s="48">
        <f t="shared" si="306"/>
        <v>1</v>
      </c>
      <c r="F432" s="222">
        <v>14.23</v>
      </c>
      <c r="G432" s="48">
        <f t="shared" si="307"/>
        <v>1</v>
      </c>
      <c r="H432" s="23">
        <v>0.02</v>
      </c>
      <c r="I432" s="48">
        <f t="shared" si="312"/>
        <v>1</v>
      </c>
      <c r="J432" s="23">
        <v>2.7</v>
      </c>
      <c r="K432" s="48">
        <f t="shared" si="308"/>
        <v>1</v>
      </c>
      <c r="L432" s="26">
        <v>5.38</v>
      </c>
      <c r="M432" s="48">
        <f t="shared" si="313"/>
        <v>1</v>
      </c>
      <c r="N432" s="76">
        <v>6.38</v>
      </c>
      <c r="O432" s="48">
        <f t="shared" si="309"/>
        <v>1</v>
      </c>
      <c r="P432" s="441"/>
      <c r="Q432" s="225">
        <f t="shared" si="311"/>
        <v>1</v>
      </c>
      <c r="T432" s="25" t="str">
        <f t="shared" si="326"/>
        <v>CARIB</v>
      </c>
      <c r="U432" s="25">
        <f t="shared" si="294"/>
        <v>1.65</v>
      </c>
      <c r="V432" s="25">
        <f t="shared" si="295"/>
        <v>2.14</v>
      </c>
      <c r="W432" s="25">
        <f t="shared" si="296"/>
        <v>12.5</v>
      </c>
      <c r="X432" s="25">
        <f t="shared" si="297"/>
        <v>16.399999999999999</v>
      </c>
      <c r="Y432" s="25">
        <f t="shared" si="298"/>
        <v>0</v>
      </c>
      <c r="Z432" s="25">
        <f t="shared" si="299"/>
        <v>0.12</v>
      </c>
      <c r="AA432" s="25">
        <f t="shared" si="300"/>
        <v>2.7</v>
      </c>
      <c r="AB432" s="25">
        <f t="shared" si="301"/>
        <v>2.85</v>
      </c>
      <c r="AC432" s="25">
        <f t="shared" si="302"/>
        <v>5</v>
      </c>
      <c r="AD432" s="25">
        <f t="shared" si="303"/>
        <v>5.44</v>
      </c>
      <c r="AE432" s="25">
        <f t="shared" si="304"/>
        <v>5</v>
      </c>
      <c r="AF432" s="25">
        <f t="shared" si="305"/>
        <v>7</v>
      </c>
    </row>
    <row r="433" spans="1:32" ht="15.75" customHeight="1" x14ac:dyDescent="0.25">
      <c r="A433" s="33">
        <v>45795</v>
      </c>
      <c r="B433" s="271" t="s">
        <v>434</v>
      </c>
      <c r="C433" s="34" t="s">
        <v>31</v>
      </c>
      <c r="D433" s="26">
        <v>2.11</v>
      </c>
      <c r="E433" s="48">
        <f t="shared" si="306"/>
        <v>1</v>
      </c>
      <c r="F433" s="222">
        <v>13.9</v>
      </c>
      <c r="G433" s="48">
        <f t="shared" si="307"/>
        <v>1</v>
      </c>
      <c r="H433" s="23">
        <v>0.02</v>
      </c>
      <c r="I433" s="48">
        <f t="shared" si="312"/>
        <v>1</v>
      </c>
      <c r="J433" s="23">
        <v>2.85</v>
      </c>
      <c r="K433" s="48">
        <f t="shared" si="308"/>
        <v>1</v>
      </c>
      <c r="L433" s="26">
        <v>5.1100000000000003</v>
      </c>
      <c r="M433" s="48">
        <f t="shared" si="313"/>
        <v>1</v>
      </c>
      <c r="N433" s="76">
        <v>6.98</v>
      </c>
      <c r="O433" s="48">
        <f t="shared" si="309"/>
        <v>1</v>
      </c>
      <c r="P433" s="441"/>
      <c r="Q433" s="225">
        <f t="shared" si="311"/>
        <v>1</v>
      </c>
      <c r="T433" s="25" t="str">
        <f t="shared" si="326"/>
        <v>CARIB</v>
      </c>
      <c r="U433" s="25">
        <f t="shared" si="294"/>
        <v>1.65</v>
      </c>
      <c r="V433" s="25">
        <f t="shared" si="295"/>
        <v>2.14</v>
      </c>
      <c r="W433" s="25">
        <f t="shared" si="296"/>
        <v>12.5</v>
      </c>
      <c r="X433" s="25">
        <f t="shared" si="297"/>
        <v>16.399999999999999</v>
      </c>
      <c r="Y433" s="25">
        <f t="shared" si="298"/>
        <v>0</v>
      </c>
      <c r="Z433" s="25">
        <f t="shared" si="299"/>
        <v>0.12</v>
      </c>
      <c r="AA433" s="25">
        <f t="shared" si="300"/>
        <v>2.7</v>
      </c>
      <c r="AB433" s="25">
        <f t="shared" si="301"/>
        <v>2.85</v>
      </c>
      <c r="AC433" s="25">
        <f t="shared" si="302"/>
        <v>5</v>
      </c>
      <c r="AD433" s="25">
        <f t="shared" si="303"/>
        <v>5.44</v>
      </c>
      <c r="AE433" s="25">
        <f t="shared" si="304"/>
        <v>5</v>
      </c>
      <c r="AF433" s="25">
        <f t="shared" si="305"/>
        <v>7</v>
      </c>
    </row>
    <row r="434" spans="1:32" ht="15.75" customHeight="1" x14ac:dyDescent="0.25">
      <c r="A434" s="33">
        <v>45795</v>
      </c>
      <c r="B434" s="271" t="s">
        <v>437</v>
      </c>
      <c r="C434" s="34" t="s">
        <v>31</v>
      </c>
      <c r="D434" s="26">
        <v>1.96</v>
      </c>
      <c r="E434" s="48">
        <f t="shared" si="306"/>
        <v>1</v>
      </c>
      <c r="F434" s="222">
        <v>15.95</v>
      </c>
      <c r="G434" s="48">
        <f t="shared" si="307"/>
        <v>1</v>
      </c>
      <c r="H434" s="23">
        <v>0.03</v>
      </c>
      <c r="I434" s="48">
        <f t="shared" si="312"/>
        <v>1</v>
      </c>
      <c r="J434" s="23">
        <v>2.83</v>
      </c>
      <c r="K434" s="48">
        <f t="shared" si="308"/>
        <v>1</v>
      </c>
      <c r="L434" s="26">
        <v>5.17</v>
      </c>
      <c r="M434" s="48">
        <f t="shared" si="313"/>
        <v>1</v>
      </c>
      <c r="N434" s="76">
        <v>6.55</v>
      </c>
      <c r="O434" s="48">
        <f t="shared" si="309"/>
        <v>1</v>
      </c>
      <c r="P434" s="441"/>
      <c r="Q434" s="225">
        <f t="shared" si="311"/>
        <v>1</v>
      </c>
      <c r="T434" s="25" t="str">
        <f t="shared" si="326"/>
        <v>CARIB</v>
      </c>
      <c r="U434" s="25">
        <f t="shared" si="294"/>
        <v>1.65</v>
      </c>
      <c r="V434" s="25">
        <f t="shared" si="295"/>
        <v>2.14</v>
      </c>
      <c r="W434" s="25">
        <f t="shared" si="296"/>
        <v>12.5</v>
      </c>
      <c r="X434" s="25">
        <f t="shared" si="297"/>
        <v>16.399999999999999</v>
      </c>
      <c r="Y434" s="25">
        <f t="shared" si="298"/>
        <v>0</v>
      </c>
      <c r="Z434" s="25">
        <f t="shared" si="299"/>
        <v>0.12</v>
      </c>
      <c r="AA434" s="25">
        <f t="shared" si="300"/>
        <v>2.7</v>
      </c>
      <c r="AB434" s="25">
        <f t="shared" si="301"/>
        <v>2.85</v>
      </c>
      <c r="AC434" s="25">
        <f t="shared" si="302"/>
        <v>5</v>
      </c>
      <c r="AD434" s="25">
        <f t="shared" si="303"/>
        <v>5.44</v>
      </c>
      <c r="AE434" s="25">
        <f t="shared" si="304"/>
        <v>5</v>
      </c>
      <c r="AF434" s="25">
        <f t="shared" si="305"/>
        <v>7</v>
      </c>
    </row>
    <row r="435" spans="1:32" ht="15.75" customHeight="1" x14ac:dyDescent="0.25">
      <c r="A435" s="33">
        <v>45795</v>
      </c>
      <c r="B435" s="271" t="s">
        <v>435</v>
      </c>
      <c r="C435" s="34" t="s">
        <v>31</v>
      </c>
      <c r="D435" s="26">
        <v>1.7</v>
      </c>
      <c r="E435" s="48">
        <f t="shared" si="306"/>
        <v>1</v>
      </c>
      <c r="F435" s="222">
        <v>16.3</v>
      </c>
      <c r="G435" s="48">
        <f t="shared" si="307"/>
        <v>1</v>
      </c>
      <c r="H435" s="23">
        <v>0.02</v>
      </c>
      <c r="I435" s="48">
        <f t="shared" si="312"/>
        <v>1</v>
      </c>
      <c r="J435" s="23">
        <v>2.85</v>
      </c>
      <c r="K435" s="48">
        <f t="shared" si="308"/>
        <v>1</v>
      </c>
      <c r="L435" s="26">
        <v>5.27</v>
      </c>
      <c r="M435" s="48">
        <f t="shared" si="313"/>
        <v>1</v>
      </c>
      <c r="N435" s="76">
        <v>6.6</v>
      </c>
      <c r="O435" s="48">
        <f t="shared" si="309"/>
        <v>1</v>
      </c>
      <c r="P435" s="441"/>
      <c r="Q435" s="225">
        <f t="shared" si="311"/>
        <v>1</v>
      </c>
      <c r="T435" s="25" t="str">
        <f t="shared" si="326"/>
        <v>CARIB</v>
      </c>
      <c r="U435" s="25">
        <f t="shared" si="294"/>
        <v>1.65</v>
      </c>
      <c r="V435" s="25">
        <f t="shared" si="295"/>
        <v>2.14</v>
      </c>
      <c r="W435" s="25">
        <f t="shared" si="296"/>
        <v>12.5</v>
      </c>
      <c r="X435" s="25">
        <f t="shared" si="297"/>
        <v>16.399999999999999</v>
      </c>
      <c r="Y435" s="25">
        <f t="shared" si="298"/>
        <v>0</v>
      </c>
      <c r="Z435" s="25">
        <f t="shared" si="299"/>
        <v>0.12</v>
      </c>
      <c r="AA435" s="25">
        <f t="shared" si="300"/>
        <v>2.7</v>
      </c>
      <c r="AB435" s="25">
        <f t="shared" si="301"/>
        <v>2.85</v>
      </c>
      <c r="AC435" s="25">
        <f t="shared" si="302"/>
        <v>5</v>
      </c>
      <c r="AD435" s="25">
        <f t="shared" si="303"/>
        <v>5.44</v>
      </c>
      <c r="AE435" s="25">
        <f t="shared" si="304"/>
        <v>5</v>
      </c>
      <c r="AF435" s="25">
        <f t="shared" si="305"/>
        <v>7</v>
      </c>
    </row>
    <row r="436" spans="1:32" ht="15.75" customHeight="1" x14ac:dyDescent="0.25">
      <c r="A436" s="33">
        <v>45795</v>
      </c>
      <c r="B436" s="271" t="s">
        <v>434</v>
      </c>
      <c r="C436" s="34" t="s">
        <v>31</v>
      </c>
      <c r="D436" s="26">
        <v>1.7</v>
      </c>
      <c r="E436" s="48">
        <f t="shared" si="306"/>
        <v>1</v>
      </c>
      <c r="F436" s="222">
        <v>13.15</v>
      </c>
      <c r="G436" s="48">
        <f t="shared" si="307"/>
        <v>1</v>
      </c>
      <c r="H436" s="23">
        <v>0.02</v>
      </c>
      <c r="I436" s="48">
        <f t="shared" si="312"/>
        <v>1</v>
      </c>
      <c r="J436" s="23">
        <v>2.85</v>
      </c>
      <c r="K436" s="48">
        <f t="shared" si="308"/>
        <v>1</v>
      </c>
      <c r="L436" s="26">
        <v>5.34</v>
      </c>
      <c r="M436" s="48">
        <f t="shared" si="313"/>
        <v>1</v>
      </c>
      <c r="N436" s="76">
        <v>6.05</v>
      </c>
      <c r="O436" s="48">
        <f t="shared" si="309"/>
        <v>1</v>
      </c>
      <c r="P436" s="441"/>
      <c r="Q436" s="225">
        <f t="shared" si="311"/>
        <v>1</v>
      </c>
      <c r="T436" s="25" t="str">
        <f t="shared" si="326"/>
        <v>CARIB</v>
      </c>
      <c r="U436" s="25">
        <f t="shared" si="294"/>
        <v>1.65</v>
      </c>
      <c r="V436" s="25">
        <f t="shared" si="295"/>
        <v>2.14</v>
      </c>
      <c r="W436" s="25">
        <f t="shared" si="296"/>
        <v>12.5</v>
      </c>
      <c r="X436" s="25">
        <f t="shared" si="297"/>
        <v>16.399999999999999</v>
      </c>
      <c r="Y436" s="25">
        <f t="shared" si="298"/>
        <v>0</v>
      </c>
      <c r="Z436" s="25">
        <f t="shared" si="299"/>
        <v>0.12</v>
      </c>
      <c r="AA436" s="25">
        <f t="shared" si="300"/>
        <v>2.7</v>
      </c>
      <c r="AB436" s="25">
        <f t="shared" si="301"/>
        <v>2.85</v>
      </c>
      <c r="AC436" s="25">
        <f t="shared" si="302"/>
        <v>5</v>
      </c>
      <c r="AD436" s="25">
        <f t="shared" si="303"/>
        <v>5.44</v>
      </c>
      <c r="AE436" s="25">
        <f t="shared" si="304"/>
        <v>5</v>
      </c>
      <c r="AF436" s="25">
        <f t="shared" si="305"/>
        <v>7</v>
      </c>
    </row>
    <row r="437" spans="1:32" ht="15.75" customHeight="1" x14ac:dyDescent="0.25">
      <c r="A437" s="33">
        <v>45796</v>
      </c>
      <c r="B437" s="271" t="s">
        <v>437</v>
      </c>
      <c r="C437" s="37" t="s">
        <v>30</v>
      </c>
      <c r="D437" s="26">
        <v>0.99</v>
      </c>
      <c r="E437" s="48">
        <f t="shared" si="306"/>
        <v>1</v>
      </c>
      <c r="F437" s="1">
        <v>16</v>
      </c>
      <c r="G437" s="48">
        <f>IF(+(IF(F436&lt;W437,0,IF(F436&gt;X437,0,1)))=1,1,0)</f>
        <v>1</v>
      </c>
      <c r="H437" s="23">
        <v>0.01</v>
      </c>
      <c r="I437" s="48">
        <f t="shared" si="312"/>
        <v>1</v>
      </c>
      <c r="J437" s="23">
        <v>2.75</v>
      </c>
      <c r="K437" s="48">
        <f t="shared" si="308"/>
        <v>1</v>
      </c>
      <c r="L437" s="26">
        <v>5.66</v>
      </c>
      <c r="M437" s="48">
        <f t="shared" si="313"/>
        <v>1</v>
      </c>
      <c r="N437" s="76">
        <v>6.63</v>
      </c>
      <c r="O437" s="48">
        <f t="shared" si="309"/>
        <v>1</v>
      </c>
      <c r="P437" s="441">
        <f>IF(+(IF(D437&lt;U437,0,IF(D437&gt;V437,0,1)))+(IF(F436&lt;W437,0,IF(F436&gt;X437,0,1)))+(IF(J437&lt;AA437,0,IF(J437&gt;AB437,0,1)))+(IF(L437&lt;AC437,0,IF(L437&gt;AD437,0,1)))+(IF(N437&lt;AE437,0,IF(N437&gt;AF437,0,1)))=5,1,0)</f>
        <v>1</v>
      </c>
      <c r="Q437" s="225">
        <f>IF(+(IF(D437&lt;U437,0,IF(D437&gt;V437,0,1)))+(IF(F436&lt;W437,0,IF(F436&gt;X437,0,1)))+(IF(J437&lt;AA437,0,IF(J437&gt;AB437,0,1)))+(IF(L437&lt;AC437,0,IF(L437&gt;AD437,0,1)))=4,1,0)</f>
        <v>1</v>
      </c>
      <c r="T437" s="25" t="str">
        <f t="shared" si="326"/>
        <v>STAG</v>
      </c>
      <c r="U437" s="25">
        <f t="shared" si="294"/>
        <v>0.8</v>
      </c>
      <c r="V437" s="25">
        <f t="shared" si="295"/>
        <v>1.24</v>
      </c>
      <c r="W437" s="25">
        <f t="shared" si="296"/>
        <v>12.5</v>
      </c>
      <c r="X437" s="25">
        <f t="shared" si="297"/>
        <v>16.399999999999999</v>
      </c>
      <c r="Y437" s="25">
        <f t="shared" si="298"/>
        <v>0</v>
      </c>
      <c r="Z437" s="25">
        <f t="shared" si="299"/>
        <v>0.12</v>
      </c>
      <c r="AA437" s="25">
        <f t="shared" si="300"/>
        <v>2.7</v>
      </c>
      <c r="AB437" s="25">
        <f t="shared" si="301"/>
        <v>2.85</v>
      </c>
      <c r="AC437" s="25">
        <f t="shared" si="302"/>
        <v>5.45</v>
      </c>
      <c r="AD437" s="25">
        <f t="shared" si="303"/>
        <v>5.94</v>
      </c>
      <c r="AE437" s="25">
        <f t="shared" si="304"/>
        <v>5</v>
      </c>
      <c r="AF437" s="25">
        <f t="shared" si="305"/>
        <v>7</v>
      </c>
    </row>
    <row r="438" spans="1:32" ht="15.75" customHeight="1" x14ac:dyDescent="0.25">
      <c r="A438" s="33">
        <v>45796</v>
      </c>
      <c r="B438" s="271" t="s">
        <v>436</v>
      </c>
      <c r="C438" s="37" t="s">
        <v>30</v>
      </c>
      <c r="D438" s="26">
        <v>0.96</v>
      </c>
      <c r="E438" s="48">
        <f t="shared" si="306"/>
        <v>1</v>
      </c>
      <c r="F438" s="222">
        <v>14.9</v>
      </c>
      <c r="G438" s="48">
        <f t="shared" si="307"/>
        <v>1</v>
      </c>
      <c r="H438" s="23">
        <v>0.02</v>
      </c>
      <c r="I438" s="48">
        <f t="shared" si="312"/>
        <v>1</v>
      </c>
      <c r="J438" s="23">
        <v>2.8</v>
      </c>
      <c r="K438" s="48">
        <f t="shared" si="308"/>
        <v>1</v>
      </c>
      <c r="L438" s="26">
        <v>5.7</v>
      </c>
      <c r="M438" s="48">
        <f t="shared" si="313"/>
        <v>1</v>
      </c>
      <c r="N438" s="76">
        <v>6.18</v>
      </c>
      <c r="O438" s="48">
        <f t="shared" si="309"/>
        <v>1</v>
      </c>
      <c r="P438" s="441">
        <f t="shared" si="310"/>
        <v>1</v>
      </c>
      <c r="Q438" s="225">
        <f t="shared" si="311"/>
        <v>1</v>
      </c>
      <c r="T438" s="25" t="str">
        <f t="shared" si="326"/>
        <v>STAG</v>
      </c>
      <c r="U438" s="25">
        <f t="shared" si="294"/>
        <v>0.8</v>
      </c>
      <c r="V438" s="25">
        <f t="shared" si="295"/>
        <v>1.24</v>
      </c>
      <c r="W438" s="25">
        <f t="shared" si="296"/>
        <v>12.5</v>
      </c>
      <c r="X438" s="25">
        <f t="shared" si="297"/>
        <v>16.399999999999999</v>
      </c>
      <c r="Y438" s="25">
        <f t="shared" si="298"/>
        <v>0</v>
      </c>
      <c r="Z438" s="25">
        <f t="shared" si="299"/>
        <v>0.12</v>
      </c>
      <c r="AA438" s="25">
        <f t="shared" si="300"/>
        <v>2.7</v>
      </c>
      <c r="AB438" s="25">
        <f t="shared" si="301"/>
        <v>2.85</v>
      </c>
      <c r="AC438" s="25">
        <f t="shared" si="302"/>
        <v>5.45</v>
      </c>
      <c r="AD438" s="25">
        <f t="shared" si="303"/>
        <v>5.94</v>
      </c>
      <c r="AE438" s="25">
        <f t="shared" si="304"/>
        <v>5</v>
      </c>
      <c r="AF438" s="25">
        <f t="shared" si="305"/>
        <v>7</v>
      </c>
    </row>
    <row r="439" spans="1:32" ht="15.75" customHeight="1" x14ac:dyDescent="0.25">
      <c r="A439" s="33">
        <v>45796</v>
      </c>
      <c r="B439" s="271" t="s">
        <v>434</v>
      </c>
      <c r="C439" s="37" t="s">
        <v>30</v>
      </c>
      <c r="D439" s="26">
        <v>0.94</v>
      </c>
      <c r="E439" s="48">
        <f t="shared" si="306"/>
        <v>1</v>
      </c>
      <c r="F439" s="222">
        <v>14.1</v>
      </c>
      <c r="G439" s="48">
        <f t="shared" si="307"/>
        <v>1</v>
      </c>
      <c r="H439" s="23">
        <v>0.03</v>
      </c>
      <c r="I439" s="48">
        <f t="shared" si="312"/>
        <v>1</v>
      </c>
      <c r="J439" s="23">
        <v>2.81</v>
      </c>
      <c r="K439" s="48">
        <f t="shared" si="308"/>
        <v>1</v>
      </c>
      <c r="L439" s="26">
        <v>5.82</v>
      </c>
      <c r="M439" s="48">
        <f t="shared" si="313"/>
        <v>1</v>
      </c>
      <c r="N439" s="76">
        <v>6.2</v>
      </c>
      <c r="O439" s="48">
        <f t="shared" si="309"/>
        <v>1</v>
      </c>
      <c r="P439" s="441">
        <f t="shared" si="310"/>
        <v>1</v>
      </c>
      <c r="Q439" s="225">
        <f t="shared" si="311"/>
        <v>1</v>
      </c>
      <c r="T439" s="25" t="str">
        <f t="shared" si="326"/>
        <v>STAG</v>
      </c>
      <c r="U439" s="25">
        <f t="shared" si="294"/>
        <v>0.8</v>
      </c>
      <c r="V439" s="25">
        <f t="shared" si="295"/>
        <v>1.24</v>
      </c>
      <c r="W439" s="25">
        <f t="shared" si="296"/>
        <v>12.5</v>
      </c>
      <c r="X439" s="25">
        <f t="shared" si="297"/>
        <v>16.399999999999999</v>
      </c>
      <c r="Y439" s="25">
        <f t="shared" si="298"/>
        <v>0</v>
      </c>
      <c r="Z439" s="25">
        <f t="shared" si="299"/>
        <v>0.12</v>
      </c>
      <c r="AA439" s="25">
        <f t="shared" si="300"/>
        <v>2.7</v>
      </c>
      <c r="AB439" s="25">
        <f t="shared" si="301"/>
        <v>2.85</v>
      </c>
      <c r="AC439" s="25">
        <f t="shared" si="302"/>
        <v>5.45</v>
      </c>
      <c r="AD439" s="25">
        <f t="shared" si="303"/>
        <v>5.94</v>
      </c>
      <c r="AE439" s="25">
        <f t="shared" si="304"/>
        <v>5</v>
      </c>
      <c r="AF439" s="25">
        <f t="shared" si="305"/>
        <v>7</v>
      </c>
    </row>
    <row r="440" spans="1:32" ht="15.75" customHeight="1" x14ac:dyDescent="0.25">
      <c r="A440" s="33">
        <v>45797</v>
      </c>
      <c r="B440" s="271" t="s">
        <v>435</v>
      </c>
      <c r="C440" s="37" t="s">
        <v>30</v>
      </c>
      <c r="D440" s="26">
        <v>0.96</v>
      </c>
      <c r="E440" s="48">
        <f t="shared" si="306"/>
        <v>1</v>
      </c>
      <c r="F440" s="222">
        <v>16.2</v>
      </c>
      <c r="G440" s="48">
        <f t="shared" si="307"/>
        <v>1</v>
      </c>
      <c r="H440" s="23">
        <v>0.03</v>
      </c>
      <c r="I440" s="48">
        <f t="shared" si="312"/>
        <v>1</v>
      </c>
      <c r="J440" s="23">
        <v>2.8</v>
      </c>
      <c r="K440" s="48">
        <f t="shared" si="308"/>
        <v>1</v>
      </c>
      <c r="L440" s="26">
        <v>5.83</v>
      </c>
      <c r="M440" s="48">
        <f t="shared" si="313"/>
        <v>1</v>
      </c>
      <c r="N440" s="76">
        <v>6.68</v>
      </c>
      <c r="O440" s="48">
        <f t="shared" si="309"/>
        <v>1</v>
      </c>
      <c r="P440" s="441">
        <f t="shared" si="310"/>
        <v>1</v>
      </c>
      <c r="Q440" s="225">
        <f t="shared" si="311"/>
        <v>1</v>
      </c>
      <c r="T440" s="25" t="str">
        <f t="shared" si="326"/>
        <v>STAG</v>
      </c>
      <c r="U440" s="25">
        <f t="shared" si="294"/>
        <v>0.8</v>
      </c>
      <c r="V440" s="25">
        <f t="shared" si="295"/>
        <v>1.24</v>
      </c>
      <c r="W440" s="25">
        <f t="shared" si="296"/>
        <v>12.5</v>
      </c>
      <c r="X440" s="25">
        <f t="shared" si="297"/>
        <v>16.399999999999999</v>
      </c>
      <c r="Y440" s="25">
        <f t="shared" si="298"/>
        <v>0</v>
      </c>
      <c r="Z440" s="25">
        <f t="shared" si="299"/>
        <v>0.12</v>
      </c>
      <c r="AA440" s="25">
        <f t="shared" si="300"/>
        <v>2.7</v>
      </c>
      <c r="AB440" s="25">
        <f t="shared" si="301"/>
        <v>2.85</v>
      </c>
      <c r="AC440" s="25">
        <f t="shared" si="302"/>
        <v>5.45</v>
      </c>
      <c r="AD440" s="25">
        <f t="shared" si="303"/>
        <v>5.94</v>
      </c>
      <c r="AE440" s="25">
        <f t="shared" si="304"/>
        <v>5</v>
      </c>
      <c r="AF440" s="25">
        <f t="shared" si="305"/>
        <v>7</v>
      </c>
    </row>
    <row r="441" spans="1:32" ht="15.75" customHeight="1" x14ac:dyDescent="0.25">
      <c r="A441" s="125">
        <v>45797</v>
      </c>
      <c r="B441" s="271" t="s">
        <v>437</v>
      </c>
      <c r="C441" s="37" t="s">
        <v>31</v>
      </c>
      <c r="D441" s="26">
        <v>1.85</v>
      </c>
      <c r="E441" s="48">
        <f t="shared" si="306"/>
        <v>1</v>
      </c>
      <c r="F441" s="222">
        <v>14.05</v>
      </c>
      <c r="G441" s="48">
        <f t="shared" si="307"/>
        <v>1</v>
      </c>
      <c r="H441" s="23">
        <v>0.02</v>
      </c>
      <c r="I441" s="48">
        <f t="shared" si="312"/>
        <v>1</v>
      </c>
      <c r="J441" s="23">
        <v>2.75</v>
      </c>
      <c r="K441" s="48">
        <f t="shared" si="308"/>
        <v>1</v>
      </c>
      <c r="L441" s="26">
        <v>5.39</v>
      </c>
      <c r="M441" s="48">
        <f t="shared" si="313"/>
        <v>1</v>
      </c>
      <c r="N441" s="76">
        <v>6.38</v>
      </c>
      <c r="O441" s="48">
        <f t="shared" si="309"/>
        <v>1</v>
      </c>
      <c r="P441" s="441">
        <f t="shared" si="310"/>
        <v>1</v>
      </c>
      <c r="Q441" s="225">
        <f t="shared" si="311"/>
        <v>1</v>
      </c>
      <c r="T441" s="25" t="str">
        <f t="shared" si="326"/>
        <v>CARIB</v>
      </c>
      <c r="U441" s="25">
        <f t="shared" si="294"/>
        <v>1.65</v>
      </c>
      <c r="V441" s="25">
        <f t="shared" si="295"/>
        <v>2.14</v>
      </c>
      <c r="W441" s="25">
        <f t="shared" si="296"/>
        <v>12.5</v>
      </c>
      <c r="X441" s="25">
        <f t="shared" si="297"/>
        <v>16.399999999999999</v>
      </c>
      <c r="Y441" s="25">
        <f t="shared" si="298"/>
        <v>0</v>
      </c>
      <c r="Z441" s="25">
        <f t="shared" si="299"/>
        <v>0.12</v>
      </c>
      <c r="AA441" s="25">
        <f t="shared" si="300"/>
        <v>2.7</v>
      </c>
      <c r="AB441" s="25">
        <f t="shared" si="301"/>
        <v>2.85</v>
      </c>
      <c r="AC441" s="25">
        <f t="shared" si="302"/>
        <v>5</v>
      </c>
      <c r="AD441" s="25">
        <f t="shared" si="303"/>
        <v>5.44</v>
      </c>
      <c r="AE441" s="25">
        <f t="shared" si="304"/>
        <v>5</v>
      </c>
      <c r="AF441" s="25">
        <f t="shared" si="305"/>
        <v>7</v>
      </c>
    </row>
    <row r="442" spans="1:32" ht="15.75" customHeight="1" x14ac:dyDescent="0.25">
      <c r="A442" s="125">
        <v>45797</v>
      </c>
      <c r="B442" s="271" t="s">
        <v>436</v>
      </c>
      <c r="C442" s="37" t="s">
        <v>31</v>
      </c>
      <c r="D442" s="26">
        <v>1.74</v>
      </c>
      <c r="E442" s="48">
        <f t="shared" si="306"/>
        <v>1</v>
      </c>
      <c r="F442" s="222">
        <v>13.2</v>
      </c>
      <c r="G442" s="48">
        <f t="shared" si="307"/>
        <v>1</v>
      </c>
      <c r="H442" s="23">
        <v>0.04</v>
      </c>
      <c r="I442" s="48">
        <f t="shared" si="312"/>
        <v>1</v>
      </c>
      <c r="J442" s="23">
        <v>2.79</v>
      </c>
      <c r="K442" s="48">
        <f t="shared" si="308"/>
        <v>1</v>
      </c>
      <c r="L442" s="26">
        <v>5.07</v>
      </c>
      <c r="M442" s="48">
        <f t="shared" si="313"/>
        <v>1</v>
      </c>
      <c r="N442" s="76">
        <v>5.98</v>
      </c>
      <c r="O442" s="48">
        <f t="shared" si="309"/>
        <v>1</v>
      </c>
      <c r="P442" s="441">
        <f t="shared" ref="P442:P460" si="345">IF(+(IF(D442&lt;U442,0,IF(D442&gt;V442,0,1)))+(IF(F442&lt;W442,0,IF(F442&gt;X442,0,1)))+(IF(J442&lt;AA442,0,IF(J442&gt;AB442,0,1)))+(IF(L442&lt;AC442,0,IF(L442&gt;AD442,0,1)))+(IF(N442&lt;AE442,0,IF(N442&gt;AF442,0,1)))=5,1,0)</f>
        <v>1</v>
      </c>
      <c r="Q442" s="225">
        <f t="shared" si="311"/>
        <v>1</v>
      </c>
      <c r="T442" s="25" t="str">
        <f t="shared" si="326"/>
        <v>CARIB</v>
      </c>
      <c r="U442" s="25">
        <f t="shared" si="294"/>
        <v>1.65</v>
      </c>
      <c r="V442" s="25">
        <f t="shared" si="295"/>
        <v>2.14</v>
      </c>
      <c r="W442" s="25">
        <f t="shared" si="296"/>
        <v>12.5</v>
      </c>
      <c r="X442" s="25">
        <f t="shared" si="297"/>
        <v>16.399999999999999</v>
      </c>
      <c r="Y442" s="25">
        <f t="shared" si="298"/>
        <v>0</v>
      </c>
      <c r="Z442" s="25">
        <f t="shared" si="299"/>
        <v>0.12</v>
      </c>
      <c r="AA442" s="25">
        <f t="shared" si="300"/>
        <v>2.7</v>
      </c>
      <c r="AB442" s="25">
        <f t="shared" si="301"/>
        <v>2.85</v>
      </c>
      <c r="AC442" s="25">
        <f t="shared" si="302"/>
        <v>5</v>
      </c>
      <c r="AD442" s="25">
        <f t="shared" si="303"/>
        <v>5.44</v>
      </c>
      <c r="AE442" s="25">
        <f t="shared" si="304"/>
        <v>5</v>
      </c>
      <c r="AF442" s="25">
        <f t="shared" si="305"/>
        <v>7</v>
      </c>
    </row>
    <row r="443" spans="1:32" ht="15.75" customHeight="1" x14ac:dyDescent="0.25">
      <c r="A443" s="125">
        <v>45797</v>
      </c>
      <c r="B443" s="271" t="s">
        <v>434</v>
      </c>
      <c r="C443" s="37" t="s">
        <v>31</v>
      </c>
      <c r="D443" s="26">
        <v>1.81</v>
      </c>
      <c r="E443" s="48">
        <f t="shared" si="306"/>
        <v>1</v>
      </c>
      <c r="F443" s="222">
        <v>13</v>
      </c>
      <c r="G443" s="48">
        <f t="shared" si="307"/>
        <v>1</v>
      </c>
      <c r="H443" s="23">
        <v>0.06</v>
      </c>
      <c r="I443" s="48">
        <f t="shared" si="312"/>
        <v>1</v>
      </c>
      <c r="J443" s="23">
        <v>2.85</v>
      </c>
      <c r="K443" s="48">
        <f t="shared" si="308"/>
        <v>1</v>
      </c>
      <c r="L443" s="26">
        <v>5.3</v>
      </c>
      <c r="M443" s="48">
        <f t="shared" si="313"/>
        <v>1</v>
      </c>
      <c r="N443" s="76">
        <v>6.65</v>
      </c>
      <c r="O443" s="48">
        <f t="shared" si="309"/>
        <v>1</v>
      </c>
      <c r="P443" s="441">
        <f t="shared" si="345"/>
        <v>1</v>
      </c>
      <c r="Q443" s="225">
        <f t="shared" si="311"/>
        <v>1</v>
      </c>
      <c r="T443" s="25" t="str">
        <f t="shared" si="326"/>
        <v>CARIB</v>
      </c>
      <c r="U443" s="25">
        <f t="shared" si="294"/>
        <v>1.65</v>
      </c>
      <c r="V443" s="25">
        <f t="shared" si="295"/>
        <v>2.14</v>
      </c>
      <c r="W443" s="25">
        <f t="shared" si="296"/>
        <v>12.5</v>
      </c>
      <c r="X443" s="25">
        <f t="shared" si="297"/>
        <v>16.399999999999999</v>
      </c>
      <c r="Y443" s="25">
        <f t="shared" si="298"/>
        <v>0</v>
      </c>
      <c r="Z443" s="25">
        <f t="shared" si="299"/>
        <v>0.12</v>
      </c>
      <c r="AA443" s="25">
        <f t="shared" si="300"/>
        <v>2.7</v>
      </c>
      <c r="AB443" s="25">
        <f t="shared" si="301"/>
        <v>2.85</v>
      </c>
      <c r="AC443" s="25">
        <f t="shared" si="302"/>
        <v>5</v>
      </c>
      <c r="AD443" s="25">
        <f t="shared" si="303"/>
        <v>5.44</v>
      </c>
      <c r="AE443" s="25">
        <f t="shared" si="304"/>
        <v>5</v>
      </c>
      <c r="AF443" s="25">
        <f t="shared" si="305"/>
        <v>7</v>
      </c>
    </row>
    <row r="444" spans="1:32" ht="15.75" customHeight="1" x14ac:dyDescent="0.25">
      <c r="A444" s="125">
        <v>45797</v>
      </c>
      <c r="B444" s="271" t="s">
        <v>435</v>
      </c>
      <c r="C444" s="37" t="s">
        <v>31</v>
      </c>
      <c r="D444" s="26">
        <v>1.82</v>
      </c>
      <c r="E444" s="48">
        <f t="shared" si="306"/>
        <v>1</v>
      </c>
      <c r="F444" s="222">
        <v>15.2</v>
      </c>
      <c r="G444" s="48">
        <f t="shared" si="307"/>
        <v>1</v>
      </c>
      <c r="H444" s="23">
        <v>0.04</v>
      </c>
      <c r="I444" s="48">
        <f t="shared" si="312"/>
        <v>1</v>
      </c>
      <c r="J444" s="23">
        <v>2.8</v>
      </c>
      <c r="K444" s="48">
        <f t="shared" si="308"/>
        <v>1</v>
      </c>
      <c r="L444" s="26">
        <v>5.31</v>
      </c>
      <c r="M444" s="48">
        <f t="shared" si="313"/>
        <v>1</v>
      </c>
      <c r="N444" s="76">
        <v>6.5</v>
      </c>
      <c r="O444" s="48">
        <f t="shared" si="309"/>
        <v>1</v>
      </c>
      <c r="P444" s="441">
        <f t="shared" si="345"/>
        <v>1</v>
      </c>
      <c r="Q444" s="225">
        <f t="shared" si="311"/>
        <v>1</v>
      </c>
      <c r="T444" s="25" t="str">
        <f t="shared" si="326"/>
        <v>CARIB</v>
      </c>
      <c r="U444" s="25">
        <f t="shared" si="294"/>
        <v>1.65</v>
      </c>
      <c r="V444" s="25">
        <f t="shared" si="295"/>
        <v>2.14</v>
      </c>
      <c r="W444" s="25">
        <f t="shared" si="296"/>
        <v>12.5</v>
      </c>
      <c r="X444" s="25">
        <f t="shared" si="297"/>
        <v>16.399999999999999</v>
      </c>
      <c r="Y444" s="25">
        <f t="shared" si="298"/>
        <v>0</v>
      </c>
      <c r="Z444" s="25">
        <f t="shared" si="299"/>
        <v>0.12</v>
      </c>
      <c r="AA444" s="25">
        <f t="shared" si="300"/>
        <v>2.7</v>
      </c>
      <c r="AB444" s="25">
        <f t="shared" si="301"/>
        <v>2.85</v>
      </c>
      <c r="AC444" s="25">
        <f t="shared" si="302"/>
        <v>5</v>
      </c>
      <c r="AD444" s="25">
        <f t="shared" si="303"/>
        <v>5.44</v>
      </c>
      <c r="AE444" s="25">
        <f t="shared" si="304"/>
        <v>5</v>
      </c>
      <c r="AF444" s="25">
        <f t="shared" si="305"/>
        <v>7</v>
      </c>
    </row>
    <row r="445" spans="1:32" ht="15.75" customHeight="1" x14ac:dyDescent="0.25">
      <c r="A445" s="125">
        <v>45798</v>
      </c>
      <c r="B445" s="271" t="s">
        <v>436</v>
      </c>
      <c r="C445" s="37" t="s">
        <v>30</v>
      </c>
      <c r="D445" s="26">
        <v>1.1100000000000001</v>
      </c>
      <c r="E445" s="48">
        <f t="shared" si="306"/>
        <v>1</v>
      </c>
      <c r="F445" s="222">
        <v>15.3</v>
      </c>
      <c r="G445" s="48">
        <f t="shared" si="307"/>
        <v>1</v>
      </c>
      <c r="H445" s="23">
        <v>0.04</v>
      </c>
      <c r="I445" s="48">
        <f t="shared" si="312"/>
        <v>1</v>
      </c>
      <c r="J445" s="23">
        <v>2.81</v>
      </c>
      <c r="K445" s="48">
        <f t="shared" si="308"/>
        <v>1</v>
      </c>
      <c r="L445" s="26">
        <v>5.64</v>
      </c>
      <c r="M445" s="48">
        <f t="shared" si="313"/>
        <v>1</v>
      </c>
      <c r="N445" s="76">
        <v>5.43</v>
      </c>
      <c r="O445" s="48">
        <f t="shared" si="309"/>
        <v>1</v>
      </c>
      <c r="P445" s="441">
        <f t="shared" si="345"/>
        <v>1</v>
      </c>
      <c r="Q445" s="225">
        <f t="shared" si="311"/>
        <v>1</v>
      </c>
      <c r="T445" s="25" t="str">
        <f t="shared" si="326"/>
        <v>STAG</v>
      </c>
      <c r="U445" s="25">
        <f t="shared" si="294"/>
        <v>0.8</v>
      </c>
      <c r="V445" s="25">
        <f t="shared" si="295"/>
        <v>1.24</v>
      </c>
      <c r="W445" s="25">
        <f t="shared" si="296"/>
        <v>12.5</v>
      </c>
      <c r="X445" s="25">
        <f t="shared" si="297"/>
        <v>16.399999999999999</v>
      </c>
      <c r="Y445" s="25">
        <f t="shared" si="298"/>
        <v>0</v>
      </c>
      <c r="Z445" s="25">
        <f t="shared" si="299"/>
        <v>0.12</v>
      </c>
      <c r="AA445" s="25">
        <f t="shared" si="300"/>
        <v>2.7</v>
      </c>
      <c r="AB445" s="25">
        <f t="shared" si="301"/>
        <v>2.85</v>
      </c>
      <c r="AC445" s="25">
        <f t="shared" si="302"/>
        <v>5.45</v>
      </c>
      <c r="AD445" s="25">
        <f t="shared" si="303"/>
        <v>5.94</v>
      </c>
      <c r="AE445" s="25">
        <f t="shared" si="304"/>
        <v>5</v>
      </c>
      <c r="AF445" s="25">
        <f t="shared" si="305"/>
        <v>7</v>
      </c>
    </row>
    <row r="446" spans="1:32" ht="15.75" customHeight="1" x14ac:dyDescent="0.25">
      <c r="A446" s="125">
        <v>45798</v>
      </c>
      <c r="B446" s="271" t="s">
        <v>437</v>
      </c>
      <c r="C446" s="37" t="s">
        <v>30</v>
      </c>
      <c r="D446" s="26">
        <v>1.05</v>
      </c>
      <c r="E446" s="48">
        <f t="shared" si="306"/>
        <v>1</v>
      </c>
      <c r="F446" s="222">
        <v>15.3</v>
      </c>
      <c r="G446" s="48">
        <f t="shared" si="307"/>
        <v>1</v>
      </c>
      <c r="H446" s="23">
        <v>0.03</v>
      </c>
      <c r="I446" s="48">
        <f t="shared" si="312"/>
        <v>1</v>
      </c>
      <c r="J446" s="23">
        <v>2.85</v>
      </c>
      <c r="K446" s="48">
        <f t="shared" si="308"/>
        <v>1</v>
      </c>
      <c r="L446" s="26">
        <v>5.59</v>
      </c>
      <c r="M446" s="48">
        <f t="shared" si="313"/>
        <v>1</v>
      </c>
      <c r="N446" s="76">
        <v>5</v>
      </c>
      <c r="O446" s="48">
        <f t="shared" si="309"/>
        <v>1</v>
      </c>
      <c r="P446" s="441">
        <f t="shared" si="345"/>
        <v>1</v>
      </c>
      <c r="Q446" s="225">
        <f t="shared" si="311"/>
        <v>1</v>
      </c>
      <c r="T446" s="25" t="str">
        <f t="shared" si="326"/>
        <v>STAG</v>
      </c>
      <c r="U446" s="25">
        <f t="shared" si="294"/>
        <v>0.8</v>
      </c>
      <c r="V446" s="25">
        <f t="shared" si="295"/>
        <v>1.24</v>
      </c>
      <c r="W446" s="25">
        <f t="shared" si="296"/>
        <v>12.5</v>
      </c>
      <c r="X446" s="25">
        <f t="shared" si="297"/>
        <v>16.399999999999999</v>
      </c>
      <c r="Y446" s="25">
        <f t="shared" si="298"/>
        <v>0</v>
      </c>
      <c r="Z446" s="25">
        <f t="shared" si="299"/>
        <v>0.12</v>
      </c>
      <c r="AA446" s="25">
        <f t="shared" si="300"/>
        <v>2.7</v>
      </c>
      <c r="AB446" s="25">
        <f t="shared" si="301"/>
        <v>2.85</v>
      </c>
      <c r="AC446" s="25">
        <f t="shared" si="302"/>
        <v>5.45</v>
      </c>
      <c r="AD446" s="25">
        <f t="shared" si="303"/>
        <v>5.94</v>
      </c>
      <c r="AE446" s="25">
        <f t="shared" si="304"/>
        <v>5</v>
      </c>
      <c r="AF446" s="25">
        <f t="shared" si="305"/>
        <v>7</v>
      </c>
    </row>
    <row r="447" spans="1:32" ht="15.75" customHeight="1" x14ac:dyDescent="0.25">
      <c r="A447" s="125">
        <v>45798</v>
      </c>
      <c r="B447" s="271" t="s">
        <v>434</v>
      </c>
      <c r="C447" s="37" t="s">
        <v>30</v>
      </c>
      <c r="D447" s="26">
        <v>1.07</v>
      </c>
      <c r="E447" s="48">
        <f t="shared" si="306"/>
        <v>1</v>
      </c>
      <c r="F447" s="222">
        <v>15.95</v>
      </c>
      <c r="G447" s="48">
        <f t="shared" si="307"/>
        <v>1</v>
      </c>
      <c r="H447" s="23">
        <v>0.03</v>
      </c>
      <c r="I447" s="48">
        <f t="shared" si="312"/>
        <v>1</v>
      </c>
      <c r="J447" s="23">
        <v>2.85</v>
      </c>
      <c r="K447" s="48">
        <f t="shared" si="308"/>
        <v>1</v>
      </c>
      <c r="L447" s="26">
        <v>5.61</v>
      </c>
      <c r="M447" s="48">
        <f t="shared" si="313"/>
        <v>1</v>
      </c>
      <c r="N447" s="76">
        <v>5.6</v>
      </c>
      <c r="O447" s="48">
        <f t="shared" si="309"/>
        <v>1</v>
      </c>
      <c r="P447" s="441">
        <f t="shared" si="345"/>
        <v>1</v>
      </c>
      <c r="Q447" s="225">
        <f t="shared" si="311"/>
        <v>1</v>
      </c>
      <c r="T447" s="25" t="str">
        <f t="shared" si="326"/>
        <v>STAG</v>
      </c>
      <c r="U447" s="25">
        <f t="shared" si="294"/>
        <v>0.8</v>
      </c>
      <c r="V447" s="25">
        <f t="shared" si="295"/>
        <v>1.24</v>
      </c>
      <c r="W447" s="25">
        <f t="shared" si="296"/>
        <v>12.5</v>
      </c>
      <c r="X447" s="25">
        <f t="shared" si="297"/>
        <v>16.399999999999999</v>
      </c>
      <c r="Y447" s="25">
        <f t="shared" si="298"/>
        <v>0</v>
      </c>
      <c r="Z447" s="25">
        <f t="shared" si="299"/>
        <v>0.12</v>
      </c>
      <c r="AA447" s="25">
        <f t="shared" si="300"/>
        <v>2.7</v>
      </c>
      <c r="AB447" s="25">
        <f t="shared" si="301"/>
        <v>2.85</v>
      </c>
      <c r="AC447" s="25">
        <f t="shared" si="302"/>
        <v>5.45</v>
      </c>
      <c r="AD447" s="25">
        <f t="shared" si="303"/>
        <v>5.94</v>
      </c>
      <c r="AE447" s="25">
        <f t="shared" si="304"/>
        <v>5</v>
      </c>
      <c r="AF447" s="25">
        <f t="shared" si="305"/>
        <v>7</v>
      </c>
    </row>
    <row r="448" spans="1:32" ht="15.75" customHeight="1" x14ac:dyDescent="0.25">
      <c r="A448" s="125">
        <v>45798</v>
      </c>
      <c r="B448" s="271" t="s">
        <v>435</v>
      </c>
      <c r="C448" s="37" t="s">
        <v>30</v>
      </c>
      <c r="D448" s="26">
        <v>1.1499999999999999</v>
      </c>
      <c r="E448" s="48">
        <f t="shared" si="306"/>
        <v>1</v>
      </c>
      <c r="F448" s="222">
        <v>15.45</v>
      </c>
      <c r="G448" s="48">
        <f t="shared" si="307"/>
        <v>1</v>
      </c>
      <c r="H448" s="23">
        <v>0.02</v>
      </c>
      <c r="I448" s="48">
        <f t="shared" si="312"/>
        <v>1</v>
      </c>
      <c r="J448" s="23">
        <v>2.75</v>
      </c>
      <c r="K448" s="48">
        <f t="shared" si="308"/>
        <v>1</v>
      </c>
      <c r="L448" s="26">
        <v>5.75</v>
      </c>
      <c r="M448" s="48">
        <f t="shared" si="313"/>
        <v>1</v>
      </c>
      <c r="N448" s="76">
        <v>6.25</v>
      </c>
      <c r="O448" s="48">
        <f t="shared" si="309"/>
        <v>1</v>
      </c>
      <c r="P448" s="441">
        <f t="shared" si="345"/>
        <v>1</v>
      </c>
      <c r="Q448" s="225">
        <f t="shared" si="311"/>
        <v>1</v>
      </c>
      <c r="T448" s="25" t="str">
        <f t="shared" si="326"/>
        <v>STAG</v>
      </c>
      <c r="U448" s="25">
        <f t="shared" si="294"/>
        <v>0.8</v>
      </c>
      <c r="V448" s="25">
        <f t="shared" si="295"/>
        <v>1.24</v>
      </c>
      <c r="W448" s="25">
        <f t="shared" si="296"/>
        <v>12.5</v>
      </c>
      <c r="X448" s="25">
        <f t="shared" si="297"/>
        <v>16.399999999999999</v>
      </c>
      <c r="Y448" s="25">
        <f t="shared" si="298"/>
        <v>0</v>
      </c>
      <c r="Z448" s="25">
        <f t="shared" si="299"/>
        <v>0.12</v>
      </c>
      <c r="AA448" s="25">
        <f t="shared" si="300"/>
        <v>2.7</v>
      </c>
      <c r="AB448" s="25">
        <f t="shared" si="301"/>
        <v>2.85</v>
      </c>
      <c r="AC448" s="25">
        <f t="shared" si="302"/>
        <v>5.45</v>
      </c>
      <c r="AD448" s="25">
        <f t="shared" si="303"/>
        <v>5.94</v>
      </c>
      <c r="AE448" s="25">
        <f t="shared" si="304"/>
        <v>5</v>
      </c>
      <c r="AF448" s="25">
        <f t="shared" si="305"/>
        <v>7</v>
      </c>
    </row>
    <row r="449" spans="1:32" ht="15.75" customHeight="1" x14ac:dyDescent="0.25">
      <c r="A449" s="125">
        <v>45798</v>
      </c>
      <c r="B449" s="271" t="s">
        <v>437</v>
      </c>
      <c r="C449" s="37" t="s">
        <v>625</v>
      </c>
      <c r="D449" s="26">
        <v>6.72</v>
      </c>
      <c r="E449" s="48">
        <f t="shared" si="306"/>
        <v>1</v>
      </c>
      <c r="F449" s="222"/>
      <c r="G449" s="48"/>
      <c r="H449" s="23"/>
      <c r="I449" s="48"/>
      <c r="J449" s="23">
        <v>2.85</v>
      </c>
      <c r="K449" s="48">
        <f t="shared" si="308"/>
        <v>1</v>
      </c>
      <c r="L449" s="26">
        <v>4.8</v>
      </c>
      <c r="M449" s="48">
        <f t="shared" si="313"/>
        <v>1</v>
      </c>
      <c r="N449" s="76">
        <v>2</v>
      </c>
      <c r="O449" s="48">
        <f t="shared" si="309"/>
        <v>1</v>
      </c>
      <c r="P449" s="441">
        <f t="shared" si="345"/>
        <v>1</v>
      </c>
      <c r="Q449" s="225">
        <f t="shared" si="311"/>
        <v>1</v>
      </c>
      <c r="T449" s="25" t="str">
        <f t="shared" si="326"/>
        <v>PEARSECCO</v>
      </c>
      <c r="U449" s="25">
        <f t="shared" si="294"/>
        <v>6.4</v>
      </c>
      <c r="V449" s="25">
        <f t="shared" si="295"/>
        <v>6.8</v>
      </c>
      <c r="W449" s="25">
        <f t="shared" si="296"/>
        <v>0</v>
      </c>
      <c r="X449" s="25">
        <f t="shared" si="297"/>
        <v>0</v>
      </c>
      <c r="Y449" s="25">
        <f t="shared" si="298"/>
        <v>0</v>
      </c>
      <c r="Z449" s="25">
        <f t="shared" si="299"/>
        <v>0</v>
      </c>
      <c r="AA449" s="25">
        <f t="shared" si="300"/>
        <v>2.75</v>
      </c>
      <c r="AB449" s="25">
        <f t="shared" si="301"/>
        <v>2.95</v>
      </c>
      <c r="AC449" s="25">
        <f t="shared" si="302"/>
        <v>4.5</v>
      </c>
      <c r="AD449" s="25">
        <f t="shared" si="303"/>
        <v>5</v>
      </c>
      <c r="AE449" s="25">
        <f t="shared" si="304"/>
        <v>1</v>
      </c>
      <c r="AF449" s="25">
        <f t="shared" si="305"/>
        <v>2</v>
      </c>
    </row>
    <row r="450" spans="1:32" ht="15.75" customHeight="1" x14ac:dyDescent="0.25">
      <c r="A450" s="125">
        <v>45798</v>
      </c>
      <c r="B450" s="271" t="s">
        <v>434</v>
      </c>
      <c r="C450" s="34" t="s">
        <v>135</v>
      </c>
      <c r="D450" s="26">
        <v>5.35</v>
      </c>
      <c r="E450" s="48">
        <f t="shared" si="306"/>
        <v>1</v>
      </c>
      <c r="F450" s="222"/>
      <c r="G450" s="48"/>
      <c r="H450" s="23"/>
      <c r="I450" s="48"/>
      <c r="J450" s="23">
        <v>2.81</v>
      </c>
      <c r="K450" s="48">
        <f t="shared" si="308"/>
        <v>1</v>
      </c>
      <c r="L450" s="26">
        <v>4.7</v>
      </c>
      <c r="M450" s="48">
        <f t="shared" si="313"/>
        <v>1</v>
      </c>
      <c r="N450" s="76">
        <v>3</v>
      </c>
      <c r="O450" s="48">
        <f t="shared" si="309"/>
        <v>1</v>
      </c>
      <c r="P450" s="441">
        <f t="shared" si="345"/>
        <v>1</v>
      </c>
      <c r="Q450" s="225">
        <f t="shared" si="311"/>
        <v>1</v>
      </c>
      <c r="T450" s="25" t="str">
        <f t="shared" si="326"/>
        <v>CARIBE ROSE</v>
      </c>
      <c r="U450" s="25">
        <f t="shared" si="294"/>
        <v>5</v>
      </c>
      <c r="V450" s="25">
        <f t="shared" si="295"/>
        <v>5.44</v>
      </c>
      <c r="W450" s="25">
        <f t="shared" si="296"/>
        <v>0</v>
      </c>
      <c r="X450" s="25">
        <f t="shared" si="297"/>
        <v>0</v>
      </c>
      <c r="Y450" s="25">
        <f t="shared" si="298"/>
        <v>0</v>
      </c>
      <c r="Z450" s="25">
        <f t="shared" si="299"/>
        <v>0.4</v>
      </c>
      <c r="AA450" s="25">
        <f t="shared" si="300"/>
        <v>2.75</v>
      </c>
      <c r="AB450" s="25">
        <f t="shared" si="301"/>
        <v>3.4</v>
      </c>
      <c r="AC450" s="25">
        <f t="shared" si="302"/>
        <v>4.3499999999999996</v>
      </c>
      <c r="AD450" s="25">
        <f t="shared" si="303"/>
        <v>5.4</v>
      </c>
      <c r="AE450" s="25">
        <f t="shared" si="304"/>
        <v>3</v>
      </c>
      <c r="AF450" s="25">
        <f t="shared" si="305"/>
        <v>3.6</v>
      </c>
    </row>
    <row r="451" spans="1:32" ht="15.75" customHeight="1" x14ac:dyDescent="0.25">
      <c r="A451" s="125">
        <v>45798</v>
      </c>
      <c r="B451" s="271" t="s">
        <v>436</v>
      </c>
      <c r="C451" s="34" t="s">
        <v>135</v>
      </c>
      <c r="D451" s="26">
        <v>5.05</v>
      </c>
      <c r="E451" s="48">
        <f t="shared" si="306"/>
        <v>1</v>
      </c>
      <c r="F451" s="222"/>
      <c r="G451" s="48"/>
      <c r="H451" s="23"/>
      <c r="I451" s="48"/>
      <c r="J451" s="23">
        <v>2.79</v>
      </c>
      <c r="K451" s="48">
        <f t="shared" si="308"/>
        <v>1</v>
      </c>
      <c r="L451" s="26">
        <v>4.59</v>
      </c>
      <c r="M451" s="48">
        <f t="shared" si="313"/>
        <v>1</v>
      </c>
      <c r="N451" s="76">
        <v>3.1</v>
      </c>
      <c r="O451" s="48">
        <f t="shared" si="309"/>
        <v>1</v>
      </c>
      <c r="P451" s="441">
        <f t="shared" si="345"/>
        <v>1</v>
      </c>
      <c r="Q451" s="225">
        <f t="shared" si="311"/>
        <v>1</v>
      </c>
      <c r="T451" s="25" t="str">
        <f t="shared" ref="T451:T452" si="346">LEFT(C451,12)</f>
        <v>CARIBE ROSE</v>
      </c>
      <c r="U451" s="25">
        <f t="shared" si="294"/>
        <v>5</v>
      </c>
      <c r="V451" s="25">
        <f t="shared" si="295"/>
        <v>5.44</v>
      </c>
      <c r="W451" s="25">
        <f t="shared" si="296"/>
        <v>0</v>
      </c>
      <c r="X451" s="25">
        <f t="shared" si="297"/>
        <v>0</v>
      </c>
      <c r="Y451" s="25">
        <f t="shared" si="298"/>
        <v>0</v>
      </c>
      <c r="Z451" s="25">
        <f t="shared" si="299"/>
        <v>0.4</v>
      </c>
      <c r="AA451" s="25">
        <f t="shared" si="300"/>
        <v>2.75</v>
      </c>
      <c r="AB451" s="25">
        <f t="shared" si="301"/>
        <v>3.4</v>
      </c>
      <c r="AC451" s="25">
        <f t="shared" si="302"/>
        <v>4.3499999999999996</v>
      </c>
      <c r="AD451" s="25">
        <f t="shared" si="303"/>
        <v>5.4</v>
      </c>
      <c r="AE451" s="25">
        <f t="shared" si="304"/>
        <v>3</v>
      </c>
      <c r="AF451" s="25">
        <f t="shared" si="305"/>
        <v>3.6</v>
      </c>
    </row>
    <row r="452" spans="1:32" ht="15.75" customHeight="1" x14ac:dyDescent="0.25">
      <c r="A452" s="125">
        <v>45799</v>
      </c>
      <c r="B452" s="271" t="s">
        <v>434</v>
      </c>
      <c r="C452" s="34" t="s">
        <v>31</v>
      </c>
      <c r="D452" s="26">
        <v>2.13</v>
      </c>
      <c r="E452" s="48">
        <f t="shared" si="306"/>
        <v>1</v>
      </c>
      <c r="F452" s="222">
        <v>14.3</v>
      </c>
      <c r="G452" s="48">
        <f t="shared" ref="G452:G460" si="347">IF(+(IF(F452&lt;W452,0,IF(F452&gt;X452,0,1)))=1,1,0)</f>
        <v>1</v>
      </c>
      <c r="H452" s="23">
        <v>0.03</v>
      </c>
      <c r="I452" s="48">
        <f t="shared" ref="I452:I456" si="348">IF(+(IF(H452&lt;Y452,0,IF(H452&gt;Z452,0,1)))=1,1,0)</f>
        <v>1</v>
      </c>
      <c r="J452" s="23">
        <v>2.79</v>
      </c>
      <c r="K452" s="48">
        <f t="shared" si="308"/>
        <v>1</v>
      </c>
      <c r="L452" s="26">
        <v>5.12</v>
      </c>
      <c r="M452" s="48">
        <f t="shared" si="313"/>
        <v>1</v>
      </c>
      <c r="N452" s="76">
        <v>6.73</v>
      </c>
      <c r="O452" s="48">
        <f t="shared" si="309"/>
        <v>1</v>
      </c>
      <c r="P452" s="441">
        <f t="shared" si="345"/>
        <v>1</v>
      </c>
      <c r="Q452" s="225">
        <f t="shared" si="311"/>
        <v>1</v>
      </c>
      <c r="T452" s="25" t="str">
        <f t="shared" si="346"/>
        <v>CARIB</v>
      </c>
      <c r="U452" s="25">
        <f t="shared" si="294"/>
        <v>1.65</v>
      </c>
      <c r="V452" s="25">
        <f t="shared" si="295"/>
        <v>2.14</v>
      </c>
      <c r="W452" s="25">
        <f t="shared" si="296"/>
        <v>12.5</v>
      </c>
      <c r="X452" s="25">
        <f t="shared" si="297"/>
        <v>16.399999999999999</v>
      </c>
      <c r="Y452" s="25">
        <f t="shared" si="298"/>
        <v>0</v>
      </c>
      <c r="Z452" s="25">
        <f t="shared" si="299"/>
        <v>0.12</v>
      </c>
      <c r="AA452" s="25">
        <f t="shared" si="300"/>
        <v>2.7</v>
      </c>
      <c r="AB452" s="25">
        <f t="shared" si="301"/>
        <v>2.85</v>
      </c>
      <c r="AC452" s="25">
        <f t="shared" si="302"/>
        <v>5</v>
      </c>
      <c r="AD452" s="25">
        <f t="shared" si="303"/>
        <v>5.44</v>
      </c>
      <c r="AE452" s="25">
        <f t="shared" si="304"/>
        <v>5</v>
      </c>
      <c r="AF452" s="25">
        <f t="shared" si="305"/>
        <v>7</v>
      </c>
    </row>
    <row r="453" spans="1:32" ht="15.75" customHeight="1" x14ac:dyDescent="0.25">
      <c r="A453" s="125">
        <v>45799</v>
      </c>
      <c r="B453" s="271" t="s">
        <v>437</v>
      </c>
      <c r="C453" s="34" t="s">
        <v>31</v>
      </c>
      <c r="D453" s="26">
        <v>2.12</v>
      </c>
      <c r="E453" s="48">
        <f t="shared" si="306"/>
        <v>1</v>
      </c>
      <c r="F453" s="222">
        <v>14.15</v>
      </c>
      <c r="G453" s="48">
        <f t="shared" si="347"/>
        <v>1</v>
      </c>
      <c r="H453" s="23">
        <v>0.03</v>
      </c>
      <c r="I453" s="48">
        <f t="shared" si="348"/>
        <v>1</v>
      </c>
      <c r="J453" s="23">
        <v>2.84</v>
      </c>
      <c r="K453" s="48">
        <f t="shared" si="308"/>
        <v>1</v>
      </c>
      <c r="L453" s="26">
        <v>5.12</v>
      </c>
      <c r="M453" s="48">
        <f t="shared" si="313"/>
        <v>1</v>
      </c>
      <c r="N453" s="76">
        <v>6.6</v>
      </c>
      <c r="O453" s="48">
        <f t="shared" si="309"/>
        <v>1</v>
      </c>
      <c r="P453" s="441">
        <f t="shared" si="345"/>
        <v>1</v>
      </c>
      <c r="Q453" s="225">
        <f t="shared" ref="Q453:Q460" si="349">IF(+(IF(D453&lt;U453,0,IF(D453&gt;V453,0,1)))+(IF(F453&lt;W453,0,IF(F453&gt;X453,0,1)))+(IF(J453&lt;AA453,0,IF(J453&gt;AB453,0,1)))+(IF(L453&lt;AC453,0,IF(L453&gt;AD453,0,1)))=4,1,0)</f>
        <v>1</v>
      </c>
      <c r="T453" s="25" t="str">
        <f t="shared" ref="T453:T454" si="350">LEFT(C453,12)</f>
        <v>CARIB</v>
      </c>
      <c r="U453" s="25">
        <f t="shared" si="294"/>
        <v>1.65</v>
      </c>
      <c r="V453" s="25">
        <f t="shared" si="295"/>
        <v>2.14</v>
      </c>
      <c r="W453" s="25">
        <f t="shared" si="296"/>
        <v>12.5</v>
      </c>
      <c r="X453" s="25">
        <f t="shared" si="297"/>
        <v>16.399999999999999</v>
      </c>
      <c r="Y453" s="25">
        <f t="shared" si="298"/>
        <v>0</v>
      </c>
      <c r="Z453" s="25">
        <f t="shared" si="299"/>
        <v>0.12</v>
      </c>
      <c r="AA453" s="25">
        <f t="shared" si="300"/>
        <v>2.7</v>
      </c>
      <c r="AB453" s="25">
        <f t="shared" si="301"/>
        <v>2.85</v>
      </c>
      <c r="AC453" s="25">
        <f t="shared" si="302"/>
        <v>5</v>
      </c>
      <c r="AD453" s="25">
        <f t="shared" si="303"/>
        <v>5.44</v>
      </c>
      <c r="AE453" s="25">
        <f t="shared" si="304"/>
        <v>5</v>
      </c>
      <c r="AF453" s="25">
        <f t="shared" si="305"/>
        <v>7</v>
      </c>
    </row>
    <row r="454" spans="1:32" ht="15.75" customHeight="1" x14ac:dyDescent="0.25">
      <c r="A454" s="125">
        <v>45799</v>
      </c>
      <c r="B454" s="271" t="s">
        <v>435</v>
      </c>
      <c r="C454" s="34" t="s">
        <v>31</v>
      </c>
      <c r="D454" s="26">
        <v>2.0499999999999998</v>
      </c>
      <c r="E454" s="48">
        <f t="shared" si="306"/>
        <v>1</v>
      </c>
      <c r="F454" s="222">
        <v>13.15</v>
      </c>
      <c r="G454" s="48">
        <f t="shared" si="347"/>
        <v>1</v>
      </c>
      <c r="H454" s="23">
        <v>0.03</v>
      </c>
      <c r="I454" s="48">
        <f t="shared" si="348"/>
        <v>1</v>
      </c>
      <c r="J454" s="23">
        <v>2.85</v>
      </c>
      <c r="K454" s="48">
        <f t="shared" si="308"/>
        <v>1</v>
      </c>
      <c r="L454" s="26">
        <v>5.1100000000000003</v>
      </c>
      <c r="M454" s="48">
        <f t="shared" si="313"/>
        <v>1</v>
      </c>
      <c r="N454" s="76">
        <v>6.58</v>
      </c>
      <c r="O454" s="48">
        <f t="shared" si="309"/>
        <v>1</v>
      </c>
      <c r="P454" s="441">
        <f t="shared" si="345"/>
        <v>1</v>
      </c>
      <c r="Q454" s="225">
        <f t="shared" si="349"/>
        <v>1</v>
      </c>
      <c r="T454" s="25" t="str">
        <f t="shared" si="350"/>
        <v>CARIB</v>
      </c>
      <c r="U454" s="25">
        <f t="shared" si="294"/>
        <v>1.65</v>
      </c>
      <c r="V454" s="25">
        <f t="shared" si="295"/>
        <v>2.14</v>
      </c>
      <c r="W454" s="25">
        <f t="shared" si="296"/>
        <v>12.5</v>
      </c>
      <c r="X454" s="25">
        <f t="shared" si="297"/>
        <v>16.399999999999999</v>
      </c>
      <c r="Y454" s="25">
        <f t="shared" si="298"/>
        <v>0</v>
      </c>
      <c r="Z454" s="25">
        <f t="shared" si="299"/>
        <v>0.12</v>
      </c>
      <c r="AA454" s="25">
        <f t="shared" si="300"/>
        <v>2.7</v>
      </c>
      <c r="AB454" s="25">
        <f t="shared" si="301"/>
        <v>2.85</v>
      </c>
      <c r="AC454" s="25">
        <f t="shared" si="302"/>
        <v>5</v>
      </c>
      <c r="AD454" s="25">
        <f t="shared" si="303"/>
        <v>5.44</v>
      </c>
      <c r="AE454" s="25">
        <f t="shared" si="304"/>
        <v>5</v>
      </c>
      <c r="AF454" s="25">
        <f t="shared" si="305"/>
        <v>7</v>
      </c>
    </row>
    <row r="455" spans="1:32" ht="15.75" customHeight="1" x14ac:dyDescent="0.25">
      <c r="A455" s="125">
        <v>45803</v>
      </c>
      <c r="B455" s="271" t="s">
        <v>434</v>
      </c>
      <c r="C455" s="37" t="s">
        <v>31</v>
      </c>
      <c r="D455" s="26">
        <v>1.92</v>
      </c>
      <c r="E455" s="48">
        <f t="shared" si="306"/>
        <v>1</v>
      </c>
      <c r="F455" s="222">
        <v>16.2</v>
      </c>
      <c r="G455" s="48">
        <f t="shared" si="347"/>
        <v>1</v>
      </c>
      <c r="H455" s="23">
        <v>0.02</v>
      </c>
      <c r="I455" s="48">
        <f t="shared" si="348"/>
        <v>1</v>
      </c>
      <c r="J455" s="23">
        <v>2.73</v>
      </c>
      <c r="K455" s="48">
        <f t="shared" si="308"/>
        <v>1</v>
      </c>
      <c r="L455" s="26">
        <v>5.22</v>
      </c>
      <c r="M455" s="48">
        <f t="shared" si="313"/>
        <v>1</v>
      </c>
      <c r="N455" s="76">
        <v>7</v>
      </c>
      <c r="O455" s="48">
        <f t="shared" si="309"/>
        <v>1</v>
      </c>
      <c r="P455" s="441">
        <f t="shared" si="345"/>
        <v>1</v>
      </c>
      <c r="Q455" s="225">
        <f t="shared" si="349"/>
        <v>1</v>
      </c>
      <c r="T455" s="25" t="str">
        <f t="shared" ref="T455:T456" si="351">LEFT(C455,12)</f>
        <v>CARIB</v>
      </c>
      <c r="U455" s="25">
        <f t="shared" si="294"/>
        <v>1.65</v>
      </c>
      <c r="V455" s="25">
        <f t="shared" si="295"/>
        <v>2.14</v>
      </c>
      <c r="W455" s="25">
        <f t="shared" si="296"/>
        <v>12.5</v>
      </c>
      <c r="X455" s="25">
        <f t="shared" si="297"/>
        <v>16.399999999999999</v>
      </c>
      <c r="Y455" s="25">
        <f t="shared" si="298"/>
        <v>0</v>
      </c>
      <c r="Z455" s="25">
        <f t="shared" si="299"/>
        <v>0.12</v>
      </c>
      <c r="AA455" s="25">
        <f t="shared" si="300"/>
        <v>2.7</v>
      </c>
      <c r="AB455" s="25">
        <f t="shared" si="301"/>
        <v>2.85</v>
      </c>
      <c r="AC455" s="25">
        <f t="shared" si="302"/>
        <v>5</v>
      </c>
      <c r="AD455" s="25">
        <f t="shared" si="303"/>
        <v>5.44</v>
      </c>
      <c r="AE455" s="25">
        <f t="shared" si="304"/>
        <v>5</v>
      </c>
      <c r="AF455" s="25">
        <f t="shared" si="305"/>
        <v>7</v>
      </c>
    </row>
    <row r="456" spans="1:32" ht="15.75" customHeight="1" x14ac:dyDescent="0.25">
      <c r="A456" s="125">
        <v>45803</v>
      </c>
      <c r="B456" s="271" t="s">
        <v>437</v>
      </c>
      <c r="C456" s="37" t="s">
        <v>31</v>
      </c>
      <c r="D456" s="26">
        <v>1.98</v>
      </c>
      <c r="E456" s="48">
        <f t="shared" si="306"/>
        <v>1</v>
      </c>
      <c r="F456" s="222">
        <v>16.399999999999999</v>
      </c>
      <c r="G456" s="48">
        <f t="shared" si="347"/>
        <v>1</v>
      </c>
      <c r="H456" s="23">
        <v>0.06</v>
      </c>
      <c r="I456" s="48">
        <f t="shared" si="348"/>
        <v>1</v>
      </c>
      <c r="J456" s="23">
        <v>2.75</v>
      </c>
      <c r="K456" s="48">
        <f t="shared" si="308"/>
        <v>1</v>
      </c>
      <c r="L456" s="26">
        <v>5.29</v>
      </c>
      <c r="M456" s="48">
        <f t="shared" si="313"/>
        <v>1</v>
      </c>
      <c r="N456" s="76">
        <v>6.98</v>
      </c>
      <c r="O456" s="48">
        <f t="shared" si="309"/>
        <v>1</v>
      </c>
      <c r="P456" s="441">
        <f t="shared" si="345"/>
        <v>1</v>
      </c>
      <c r="Q456" s="225">
        <f t="shared" si="349"/>
        <v>1</v>
      </c>
      <c r="T456" s="25" t="str">
        <f t="shared" si="351"/>
        <v>CARIB</v>
      </c>
      <c r="U456" s="25">
        <f t="shared" ref="U456:U461" si="352">VLOOKUP($T456,$T$4:$AF$15,2,FALSE)</f>
        <v>1.65</v>
      </c>
      <c r="V456" s="25">
        <f t="shared" ref="V456:V461" si="353">VLOOKUP($T456,$T$4:$AF$15,3,FALSE)</f>
        <v>2.14</v>
      </c>
      <c r="W456" s="25">
        <f t="shared" ref="W456:W461" si="354">VLOOKUP($T456,$T$4:$AF$15,4,FALSE)</f>
        <v>12.5</v>
      </c>
      <c r="X456" s="25">
        <f t="shared" ref="X456:X461" si="355">VLOOKUP($T456,$T$4:$AF$15,5,FALSE)</f>
        <v>16.399999999999999</v>
      </c>
      <c r="Y456" s="25">
        <f t="shared" ref="Y456:Y461" si="356">VLOOKUP($T456,$T$4:$AF$15,6,FALSE)</f>
        <v>0</v>
      </c>
      <c r="Z456" s="25">
        <f t="shared" ref="Z456:Z461" si="357">VLOOKUP($T456,$T$4:$AF$15,7,FALSE)</f>
        <v>0.12</v>
      </c>
      <c r="AA456" s="25">
        <f t="shared" ref="AA456:AA461" si="358">VLOOKUP($T456,$T$4:$AF$15,8,FALSE)</f>
        <v>2.7</v>
      </c>
      <c r="AB456" s="25">
        <f t="shared" ref="AB456:AB461" si="359">VLOOKUP($T456,$T$4:$AF$15,9,FALSE)</f>
        <v>2.85</v>
      </c>
      <c r="AC456" s="25">
        <f t="shared" ref="AC456:AC461" si="360">VLOOKUP($T456,$T$4:$AF$15,10,FALSE)</f>
        <v>5</v>
      </c>
      <c r="AD456" s="25">
        <f t="shared" ref="AD456:AD461" si="361">VLOOKUP($T456,$T$4:$AF$15,11,FALSE)</f>
        <v>5.44</v>
      </c>
      <c r="AE456" s="25">
        <f t="shared" ref="AE456:AE461" si="362">VLOOKUP($T456,$T$4:$AF$15,12,FALSE)</f>
        <v>5</v>
      </c>
      <c r="AF456" s="25">
        <f t="shared" ref="AF456:AF461" si="363">VLOOKUP($T456,$T$4:$AF$15,13,FALSE)</f>
        <v>7</v>
      </c>
    </row>
    <row r="457" spans="1:32" ht="15.75" customHeight="1" x14ac:dyDescent="0.25">
      <c r="A457" s="125">
        <v>45803</v>
      </c>
      <c r="B457" s="271" t="s">
        <v>436</v>
      </c>
      <c r="C457" s="37" t="s">
        <v>31</v>
      </c>
      <c r="D457" s="26">
        <v>1.97</v>
      </c>
      <c r="E457" s="48">
        <f t="shared" si="306"/>
        <v>1</v>
      </c>
      <c r="F457" s="222">
        <v>14.7</v>
      </c>
      <c r="G457" s="48">
        <f t="shared" si="347"/>
        <v>1</v>
      </c>
      <c r="H457" s="305">
        <v>0.02</v>
      </c>
      <c r="I457" s="48"/>
      <c r="J457" s="23">
        <v>2.75</v>
      </c>
      <c r="K457" s="48">
        <f t="shared" si="308"/>
        <v>1</v>
      </c>
      <c r="L457" s="26">
        <v>5.28</v>
      </c>
      <c r="M457" s="48">
        <f t="shared" si="313"/>
        <v>1</v>
      </c>
      <c r="N457" s="76">
        <v>6.95</v>
      </c>
      <c r="O457" s="48">
        <f t="shared" si="309"/>
        <v>1</v>
      </c>
      <c r="P457" s="441">
        <f t="shared" si="345"/>
        <v>1</v>
      </c>
      <c r="Q457" s="225">
        <f t="shared" si="349"/>
        <v>1</v>
      </c>
      <c r="T457" s="25" t="str">
        <f t="shared" si="326"/>
        <v>CARIB</v>
      </c>
      <c r="U457" s="25">
        <f t="shared" si="294"/>
        <v>1.65</v>
      </c>
      <c r="V457" s="25">
        <f t="shared" si="295"/>
        <v>2.14</v>
      </c>
      <c r="W457" s="25">
        <f t="shared" si="296"/>
        <v>12.5</v>
      </c>
      <c r="X457" s="25">
        <f t="shared" si="297"/>
        <v>16.399999999999999</v>
      </c>
      <c r="Y457" s="25">
        <f t="shared" si="298"/>
        <v>0</v>
      </c>
      <c r="Z457" s="25">
        <f t="shared" si="299"/>
        <v>0.12</v>
      </c>
      <c r="AA457" s="25">
        <f t="shared" si="300"/>
        <v>2.7</v>
      </c>
      <c r="AB457" s="25">
        <f t="shared" si="301"/>
        <v>2.85</v>
      </c>
      <c r="AC457" s="25">
        <f t="shared" si="302"/>
        <v>5</v>
      </c>
      <c r="AD457" s="25">
        <f t="shared" si="303"/>
        <v>5.44</v>
      </c>
      <c r="AE457" s="25">
        <f t="shared" si="304"/>
        <v>5</v>
      </c>
      <c r="AF457" s="25">
        <f t="shared" si="305"/>
        <v>7</v>
      </c>
    </row>
    <row r="458" spans="1:32" ht="15.75" customHeight="1" x14ac:dyDescent="0.25">
      <c r="A458" s="125">
        <v>45803</v>
      </c>
      <c r="B458" s="271" t="s">
        <v>435</v>
      </c>
      <c r="C458" s="37" t="s">
        <v>31</v>
      </c>
      <c r="D458" s="26">
        <v>1.94</v>
      </c>
      <c r="E458" s="48">
        <f t="shared" si="306"/>
        <v>1</v>
      </c>
      <c r="F458" s="222">
        <v>16.2</v>
      </c>
      <c r="G458" s="48">
        <f t="shared" si="347"/>
        <v>1</v>
      </c>
      <c r="H458" s="305">
        <v>0.02</v>
      </c>
      <c r="I458" s="48"/>
      <c r="J458" s="23">
        <v>2.78</v>
      </c>
      <c r="K458" s="48">
        <f t="shared" si="308"/>
        <v>1</v>
      </c>
      <c r="L458" s="26">
        <v>5.24</v>
      </c>
      <c r="M458" s="48">
        <f t="shared" si="313"/>
        <v>1</v>
      </c>
      <c r="N458" s="76">
        <v>7</v>
      </c>
      <c r="O458" s="48">
        <f t="shared" si="309"/>
        <v>1</v>
      </c>
      <c r="P458" s="441">
        <f t="shared" si="345"/>
        <v>1</v>
      </c>
      <c r="Q458" s="225">
        <f t="shared" si="349"/>
        <v>1</v>
      </c>
      <c r="T458" s="25" t="str">
        <f>LEFT(C458,12)</f>
        <v>CARIB</v>
      </c>
      <c r="U458" s="25">
        <f t="shared" si="352"/>
        <v>1.65</v>
      </c>
      <c r="V458" s="25">
        <f t="shared" si="353"/>
        <v>2.14</v>
      </c>
      <c r="W458" s="25">
        <f t="shared" si="354"/>
        <v>12.5</v>
      </c>
      <c r="X458" s="25">
        <f t="shared" si="355"/>
        <v>16.399999999999999</v>
      </c>
      <c r="Y458" s="25">
        <f t="shared" si="356"/>
        <v>0</v>
      </c>
      <c r="Z458" s="25">
        <f t="shared" si="357"/>
        <v>0.12</v>
      </c>
      <c r="AA458" s="25">
        <f t="shared" si="358"/>
        <v>2.7</v>
      </c>
      <c r="AB458" s="25">
        <f t="shared" si="359"/>
        <v>2.85</v>
      </c>
      <c r="AC458" s="25">
        <f t="shared" si="360"/>
        <v>5</v>
      </c>
      <c r="AD458" s="25">
        <f t="shared" si="361"/>
        <v>5.44</v>
      </c>
      <c r="AE458" s="25">
        <f t="shared" si="362"/>
        <v>5</v>
      </c>
      <c r="AF458" s="25">
        <f t="shared" si="363"/>
        <v>7</v>
      </c>
    </row>
    <row r="459" spans="1:32" ht="15.75" customHeight="1" x14ac:dyDescent="0.25">
      <c r="A459" s="125">
        <v>45804</v>
      </c>
      <c r="B459" s="271" t="s">
        <v>434</v>
      </c>
      <c r="C459" s="37" t="s">
        <v>34</v>
      </c>
      <c r="D459" s="26">
        <v>17.07</v>
      </c>
      <c r="E459" s="48">
        <f t="shared" si="306"/>
        <v>1</v>
      </c>
      <c r="F459" s="222">
        <v>12.2</v>
      </c>
      <c r="G459" s="48">
        <f t="shared" si="347"/>
        <v>1</v>
      </c>
      <c r="H459" s="23"/>
      <c r="I459" s="48"/>
      <c r="J459" s="23">
        <v>2.7</v>
      </c>
      <c r="K459" s="48">
        <f t="shared" si="308"/>
        <v>1</v>
      </c>
      <c r="L459" s="26"/>
      <c r="M459" s="48"/>
      <c r="N459" s="76">
        <v>182.9</v>
      </c>
      <c r="O459" s="48">
        <f t="shared" si="309"/>
        <v>1</v>
      </c>
      <c r="P459" s="441">
        <f t="shared" si="345"/>
        <v>1</v>
      </c>
      <c r="Q459" s="225">
        <f t="shared" si="349"/>
        <v>1</v>
      </c>
      <c r="T459" s="25" t="str">
        <f t="shared" ref="T459:T461" si="364">LEFT(C459,12)</f>
        <v>STARMALT</v>
      </c>
      <c r="U459" s="25">
        <f t="shared" si="352"/>
        <v>16.8</v>
      </c>
      <c r="V459" s="25">
        <f t="shared" si="353"/>
        <v>17.239999999999998</v>
      </c>
      <c r="W459" s="25">
        <f t="shared" si="354"/>
        <v>10</v>
      </c>
      <c r="X459" s="25">
        <f t="shared" si="355"/>
        <v>12.4</v>
      </c>
      <c r="Y459" s="25">
        <f t="shared" si="356"/>
        <v>0</v>
      </c>
      <c r="Z459" s="25">
        <f t="shared" si="357"/>
        <v>0</v>
      </c>
      <c r="AA459" s="25">
        <f t="shared" si="358"/>
        <v>2.6</v>
      </c>
      <c r="AB459" s="25">
        <f t="shared" si="359"/>
        <v>2.84</v>
      </c>
      <c r="AC459" s="25">
        <f t="shared" si="360"/>
        <v>0</v>
      </c>
      <c r="AD459" s="25">
        <f t="shared" si="361"/>
        <v>0</v>
      </c>
      <c r="AE459" s="25">
        <f t="shared" si="362"/>
        <v>170</v>
      </c>
      <c r="AF459" s="25">
        <f t="shared" si="363"/>
        <v>240</v>
      </c>
    </row>
    <row r="460" spans="1:32" ht="15.75" customHeight="1" x14ac:dyDescent="0.25">
      <c r="A460" s="125">
        <v>45804</v>
      </c>
      <c r="B460" s="271" t="s">
        <v>437</v>
      </c>
      <c r="C460" s="37" t="s">
        <v>34</v>
      </c>
      <c r="D460" s="26">
        <v>16.920000000000002</v>
      </c>
      <c r="E460" s="48">
        <f t="shared" si="306"/>
        <v>1</v>
      </c>
      <c r="F460" s="222">
        <v>12.3</v>
      </c>
      <c r="G460" s="48">
        <f t="shared" si="347"/>
        <v>1</v>
      </c>
      <c r="H460" s="23"/>
      <c r="I460" s="48"/>
      <c r="J460" s="23">
        <v>2.7</v>
      </c>
      <c r="K460" s="48">
        <f t="shared" si="308"/>
        <v>1</v>
      </c>
      <c r="L460" s="26"/>
      <c r="M460" s="48"/>
      <c r="N460" s="76">
        <v>207.1</v>
      </c>
      <c r="O460" s="48">
        <f t="shared" si="309"/>
        <v>1</v>
      </c>
      <c r="P460" s="441">
        <f t="shared" si="345"/>
        <v>1</v>
      </c>
      <c r="Q460" s="225">
        <f t="shared" si="349"/>
        <v>1</v>
      </c>
      <c r="T460" s="25" t="str">
        <f t="shared" si="364"/>
        <v>STARMALT</v>
      </c>
      <c r="U460" s="25">
        <f t="shared" si="352"/>
        <v>16.8</v>
      </c>
      <c r="V460" s="25">
        <f t="shared" si="353"/>
        <v>17.239999999999998</v>
      </c>
      <c r="W460" s="25">
        <f t="shared" si="354"/>
        <v>10</v>
      </c>
      <c r="X460" s="25">
        <f t="shared" si="355"/>
        <v>12.4</v>
      </c>
      <c r="Y460" s="25">
        <f t="shared" si="356"/>
        <v>0</v>
      </c>
      <c r="Z460" s="25">
        <f t="shared" si="357"/>
        <v>0</v>
      </c>
      <c r="AA460" s="25">
        <f t="shared" si="358"/>
        <v>2.6</v>
      </c>
      <c r="AB460" s="25">
        <f t="shared" si="359"/>
        <v>2.84</v>
      </c>
      <c r="AC460" s="25">
        <f t="shared" si="360"/>
        <v>0</v>
      </c>
      <c r="AD460" s="25">
        <f t="shared" si="361"/>
        <v>0</v>
      </c>
      <c r="AE460" s="25">
        <f t="shared" si="362"/>
        <v>170</v>
      </c>
      <c r="AF460" s="25">
        <f t="shared" si="363"/>
        <v>240</v>
      </c>
    </row>
    <row r="461" spans="1:32" ht="15.75" customHeight="1" x14ac:dyDescent="0.25">
      <c r="A461" s="125"/>
      <c r="B461" s="368"/>
      <c r="C461" s="37"/>
      <c r="D461" s="26"/>
      <c r="E461" s="48"/>
      <c r="F461" s="222"/>
      <c r="G461" s="48"/>
      <c r="H461" s="23"/>
      <c r="I461" s="48"/>
      <c r="J461" s="23"/>
      <c r="K461" s="48"/>
      <c r="L461" s="26"/>
      <c r="M461" s="48"/>
      <c r="N461" s="76"/>
      <c r="O461" s="48"/>
      <c r="P461" s="441"/>
      <c r="Q461" s="225"/>
      <c r="T461" s="25" t="str">
        <f t="shared" si="364"/>
        <v/>
      </c>
      <c r="U461" s="25" t="e">
        <f t="shared" si="352"/>
        <v>#N/A</v>
      </c>
      <c r="V461" s="25" t="e">
        <f t="shared" si="353"/>
        <v>#N/A</v>
      </c>
      <c r="W461" s="25" t="e">
        <f t="shared" si="354"/>
        <v>#N/A</v>
      </c>
      <c r="X461" s="25" t="e">
        <f t="shared" si="355"/>
        <v>#N/A</v>
      </c>
      <c r="Y461" s="25" t="e">
        <f t="shared" si="356"/>
        <v>#N/A</v>
      </c>
      <c r="Z461" s="25" t="e">
        <f t="shared" si="357"/>
        <v>#N/A</v>
      </c>
      <c r="AA461" s="25" t="e">
        <f t="shared" si="358"/>
        <v>#N/A</v>
      </c>
      <c r="AB461" s="25" t="e">
        <f t="shared" si="359"/>
        <v>#N/A</v>
      </c>
      <c r="AC461" s="25" t="e">
        <f t="shared" si="360"/>
        <v>#N/A</v>
      </c>
      <c r="AD461" s="25" t="e">
        <f t="shared" si="361"/>
        <v>#N/A</v>
      </c>
      <c r="AE461" s="25" t="e">
        <f t="shared" si="362"/>
        <v>#N/A</v>
      </c>
      <c r="AF461" s="25" t="e">
        <f t="shared" si="363"/>
        <v>#N/A</v>
      </c>
    </row>
    <row r="462" spans="1:32" ht="15.75" customHeight="1" x14ac:dyDescent="0.25">
      <c r="A462" s="125"/>
      <c r="B462" s="368"/>
      <c r="C462" s="298"/>
      <c r="D462" s="26"/>
      <c r="E462" s="48"/>
      <c r="F462" s="222"/>
      <c r="G462" s="48"/>
      <c r="H462" s="23"/>
      <c r="I462" s="48"/>
      <c r="J462" s="23"/>
      <c r="K462" s="48"/>
      <c r="L462" s="26"/>
      <c r="M462" s="48"/>
      <c r="N462" s="76"/>
      <c r="O462" s="48"/>
      <c r="P462" s="441"/>
      <c r="Q462" s="2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</row>
    <row r="463" spans="1:32" ht="15.75" customHeight="1" thickBot="1" x14ac:dyDescent="0.3">
      <c r="A463" s="124"/>
      <c r="B463" s="367"/>
      <c r="C463" s="39"/>
      <c r="D463" s="26"/>
      <c r="E463" s="48"/>
      <c r="F463" s="26"/>
      <c r="G463" s="51"/>
      <c r="H463" s="26"/>
      <c r="I463" s="48"/>
      <c r="J463" s="26"/>
      <c r="K463" s="48"/>
      <c r="L463" s="23"/>
      <c r="M463" s="47"/>
      <c r="N463" s="76"/>
      <c r="O463" s="48"/>
      <c r="P463" s="441"/>
      <c r="Q463" s="2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</row>
    <row r="464" spans="1:32" ht="15.75" customHeight="1" thickBot="1" x14ac:dyDescent="0.3">
      <c r="C464">
        <f>COUNTA(C373:C436)</f>
        <v>64</v>
      </c>
      <c r="D464" s="31">
        <f>((COUNTA(D373:D463))-COUNTIF(E373:E463,"&lt;1"))/(COUNTA(D373:D463))</f>
        <v>0.95454545454545459</v>
      </c>
      <c r="E464" s="71"/>
      <c r="F464" s="31">
        <f>((COUNTA(F373:F463))-COUNTIF(G373:G463,"&lt;1"))/(COUNTA(F373:F463))</f>
        <v>0.97647058823529409</v>
      </c>
      <c r="G464" s="71"/>
      <c r="H464" s="31">
        <f>((COUNTA(H373:H463))-COUNTIF(I373:I463,"&lt;1"))/(COUNTA(H373:H463))</f>
        <v>1</v>
      </c>
      <c r="I464" s="71"/>
      <c r="J464" s="31">
        <f>((COUNTA(J373:J463))-COUNTIF(K373:K463,"&lt;1"))/(COUNTA(J373:J463))</f>
        <v>1</v>
      </c>
      <c r="K464" s="71"/>
      <c r="L464" s="31">
        <f>((COUNTA(L373:L463))-COUNTIF(M373:M463,"&lt;1"))/(COUNTA(L373:L463))</f>
        <v>1</v>
      </c>
      <c r="M464" s="71"/>
      <c r="N464" s="31">
        <f>((COUNTA(N373:N463))-COUNTIF(O373:O463,"&lt;1"))/(COUNTA(N373:N463))</f>
        <v>0.98863636363636365</v>
      </c>
      <c r="P464" s="226">
        <f>AVERAGE(P373:P463)</f>
        <v>0.92682926829268297</v>
      </c>
      <c r="Q464" s="226">
        <f>AVERAGE(Q373:Q463)</f>
        <v>0.93181818181818177</v>
      </c>
      <c r="T464" s="25" t="str">
        <f>LEFT(C464,12)</f>
        <v>64</v>
      </c>
      <c r="U464" s="25" t="e">
        <f t="shared" ref="U464:U564" si="365">VLOOKUP($T464,$T$4:$AF$15,2,FALSE)</f>
        <v>#N/A</v>
      </c>
      <c r="V464" s="25" t="e">
        <f t="shared" ref="V464:V564" si="366">VLOOKUP($T464,$T$4:$AF$15,3,FALSE)</f>
        <v>#N/A</v>
      </c>
      <c r="W464" s="25" t="e">
        <f t="shared" ref="W464:W564" si="367">VLOOKUP($T464,$T$4:$AF$15,4,FALSE)</f>
        <v>#N/A</v>
      </c>
      <c r="X464" s="25" t="e">
        <f t="shared" ref="X464:X564" si="368">VLOOKUP($T464,$T$4:$AF$15,5,FALSE)</f>
        <v>#N/A</v>
      </c>
      <c r="Y464" s="25" t="e">
        <f t="shared" ref="Y464:Y564" si="369">VLOOKUP($T464,$T$4:$AF$15,6,FALSE)</f>
        <v>#N/A</v>
      </c>
      <c r="Z464" s="25" t="e">
        <f t="shared" ref="Z464:Z564" si="370">VLOOKUP($T464,$T$4:$AF$15,7,FALSE)</f>
        <v>#N/A</v>
      </c>
      <c r="AA464" s="25" t="e">
        <f t="shared" ref="AA464:AA564" si="371">VLOOKUP($T464,$T$4:$AF$15,8,FALSE)</f>
        <v>#N/A</v>
      </c>
      <c r="AB464" s="25" t="e">
        <f t="shared" ref="AB464:AB564" si="372">VLOOKUP($T464,$T$4:$AF$15,9,FALSE)</f>
        <v>#N/A</v>
      </c>
      <c r="AC464" s="25" t="e">
        <f t="shared" ref="AC464:AC564" si="373">VLOOKUP($T464,$T$4:$AF$15,10,FALSE)</f>
        <v>#N/A</v>
      </c>
      <c r="AD464" s="25" t="e">
        <f t="shared" ref="AD464:AD564" si="374">VLOOKUP($T464,$T$4:$AF$15,11,FALSE)</f>
        <v>#N/A</v>
      </c>
      <c r="AE464" s="25" t="e">
        <f t="shared" ref="AE464:AE564" si="375">VLOOKUP($T464,$T$4:$AF$15,12,FALSE)</f>
        <v>#N/A</v>
      </c>
      <c r="AF464" s="25" t="e">
        <f t="shared" ref="AF464:AF564" si="376">VLOOKUP($T464,$T$4:$AF$15,13,FALSE)</f>
        <v>#N/A</v>
      </c>
    </row>
    <row r="465" spans="1:32" ht="18" customHeight="1" x14ac:dyDescent="0.25">
      <c r="D465" s="136"/>
      <c r="E465" s="311"/>
      <c r="F465" s="136"/>
      <c r="G465" s="311"/>
      <c r="H465" s="136"/>
      <c r="I465" s="311"/>
      <c r="J465" s="136"/>
      <c r="K465" s="311"/>
      <c r="L465" s="136"/>
      <c r="M465" s="311"/>
      <c r="N465" s="13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</row>
    <row r="466" spans="1:32" ht="15.75" customHeight="1" x14ac:dyDescent="0.25">
      <c r="D466" s="136"/>
      <c r="E466" s="311"/>
      <c r="F466" s="136"/>
      <c r="G466" s="311"/>
      <c r="H466" s="136"/>
      <c r="I466" s="311"/>
      <c r="J466" s="136"/>
      <c r="K466" s="311"/>
      <c r="L466" s="136"/>
      <c r="M466" s="311"/>
      <c r="N466" s="13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</row>
    <row r="467" spans="1:32" ht="15.75" customHeight="1" x14ac:dyDescent="0.25">
      <c r="A467" s="7" t="s">
        <v>18</v>
      </c>
      <c r="B467" s="366" t="s">
        <v>19</v>
      </c>
      <c r="C467" s="7" t="s">
        <v>29</v>
      </c>
      <c r="D467" s="8" t="s">
        <v>121</v>
      </c>
      <c r="E467" s="70"/>
      <c r="F467" s="8" t="s">
        <v>15</v>
      </c>
      <c r="G467" s="70"/>
      <c r="H467" s="8" t="s">
        <v>12</v>
      </c>
      <c r="I467" s="70"/>
      <c r="J467" s="8" t="s">
        <v>13</v>
      </c>
      <c r="K467" s="70"/>
      <c r="L467" s="8" t="s">
        <v>123</v>
      </c>
      <c r="M467" s="105"/>
      <c r="N467" s="17" t="s">
        <v>14</v>
      </c>
      <c r="O467" s="104"/>
      <c r="P467" s="18" t="s">
        <v>20</v>
      </c>
      <c r="Q467" s="19" t="s">
        <v>36</v>
      </c>
      <c r="T467" s="25" t="str">
        <f t="shared" ref="T467:T497" si="377">LEFT(C467,12)</f>
        <v>Product</v>
      </c>
      <c r="U467" s="25" t="e">
        <f t="shared" si="365"/>
        <v>#N/A</v>
      </c>
      <c r="V467" s="25" t="e">
        <f t="shared" si="366"/>
        <v>#N/A</v>
      </c>
      <c r="W467" s="25" t="e">
        <f t="shared" si="367"/>
        <v>#N/A</v>
      </c>
      <c r="X467" s="25" t="e">
        <f t="shared" si="368"/>
        <v>#N/A</v>
      </c>
      <c r="Y467" s="25" t="e">
        <f t="shared" si="369"/>
        <v>#N/A</v>
      </c>
      <c r="Z467" s="25" t="e">
        <f t="shared" si="370"/>
        <v>#N/A</v>
      </c>
      <c r="AA467" s="25" t="e">
        <f t="shared" si="371"/>
        <v>#N/A</v>
      </c>
      <c r="AB467" s="25" t="e">
        <f t="shared" si="372"/>
        <v>#N/A</v>
      </c>
      <c r="AC467" s="25" t="e">
        <f t="shared" si="373"/>
        <v>#N/A</v>
      </c>
      <c r="AD467" s="25" t="e">
        <f t="shared" si="374"/>
        <v>#N/A</v>
      </c>
      <c r="AE467" s="25" t="e">
        <f t="shared" si="375"/>
        <v>#N/A</v>
      </c>
      <c r="AF467" s="25" t="e">
        <f t="shared" si="376"/>
        <v>#N/A</v>
      </c>
    </row>
    <row r="468" spans="1:32" ht="15.75" customHeight="1" x14ac:dyDescent="0.25">
      <c r="A468" s="33">
        <v>46185</v>
      </c>
      <c r="B468" s="271" t="s">
        <v>436</v>
      </c>
      <c r="C468" s="37" t="s">
        <v>30</v>
      </c>
      <c r="D468" s="26">
        <v>0.95</v>
      </c>
      <c r="E468" s="48">
        <f t="shared" ref="E468:E506" si="378">IF(+(IF(D468&lt;U468,0,IF(D468&gt;V468,0,1)))=1,1,0)</f>
        <v>1</v>
      </c>
      <c r="F468" s="222">
        <v>13.5</v>
      </c>
      <c r="G468" s="48">
        <f t="shared" ref="G468:G506" si="379">IF(+(IF(F468&lt;W468,0,IF(F468&gt;X468,0,1)))=1,1,0)</f>
        <v>1</v>
      </c>
      <c r="H468" s="23">
        <v>0.02</v>
      </c>
      <c r="I468" s="48">
        <f t="shared" ref="I468:I506" si="380">IF(+(IF(H468&lt;Y468,0,IF(H468&gt;Z468,0,1)))=1,1,0)</f>
        <v>1</v>
      </c>
      <c r="J468" s="23">
        <v>2.7</v>
      </c>
      <c r="K468" s="48">
        <f t="shared" ref="K468:K476" si="381">IF(+(IF(J468&lt;AA468,0,IF(J468&gt;AB468,0,1)))=1,1,0)</f>
        <v>1</v>
      </c>
      <c r="L468" s="26">
        <v>5.87</v>
      </c>
      <c r="M468" s="48">
        <f t="shared" ref="M468:M506" si="382">IF(+(IF(L468&lt;AC468,0,IF(L468&gt;AD468,0,1)))=1,1,0)</f>
        <v>1</v>
      </c>
      <c r="N468" s="26">
        <v>5.65</v>
      </c>
      <c r="O468" s="48">
        <f t="shared" ref="O468:O506" si="383">IF(+(IF(N468&lt;AE468,0,IF(N468&gt;AF468,0,1)))=1,1,0)</f>
        <v>1</v>
      </c>
      <c r="P468" s="225">
        <f t="shared" ref="P468:P506" si="384">IF(+(IF(D468&lt;U468,0,IF(D468&gt;V468,0,1)))+(IF(F468&lt;W468,0,IF(F468&gt;X468,0,1)))+(IF(J468&lt;AA468,0,IF(J468&gt;AB468,0,1)))+(IF(L468&lt;AC468,0,IF(L468&gt;AD468,0,1)))+(IF(N468&lt;AE468,0,IF(N468&gt;AF468,0,1)))=5,1,0)</f>
        <v>1</v>
      </c>
      <c r="Q468" s="225">
        <f t="shared" ref="Q468:Q506" si="385">IF(+(IF(D468&lt;U468,0,IF(D468&gt;V468,0,1)))+(IF(F468&lt;W468,0,IF(F468&gt;X468,0,1)))+(IF(J468&lt;AA468,0,IF(J468&gt;AB468,0,1)))+(IF(L468&lt;AC468,0,IF(L468&gt;AD468,0,1)))=4,1,0)</f>
        <v>1</v>
      </c>
      <c r="T468" s="25" t="str">
        <f t="shared" si="377"/>
        <v>STAG</v>
      </c>
      <c r="U468" s="25">
        <f t="shared" si="365"/>
        <v>0.8</v>
      </c>
      <c r="V468" s="25">
        <f t="shared" si="366"/>
        <v>1.24</v>
      </c>
      <c r="W468" s="25">
        <f t="shared" si="367"/>
        <v>12.5</v>
      </c>
      <c r="X468" s="25">
        <f t="shared" si="368"/>
        <v>16.399999999999999</v>
      </c>
      <c r="Y468" s="25">
        <f t="shared" si="369"/>
        <v>0</v>
      </c>
      <c r="Z468" s="25">
        <f t="shared" si="370"/>
        <v>0.12</v>
      </c>
      <c r="AA468" s="25">
        <f t="shared" si="371"/>
        <v>2.7</v>
      </c>
      <c r="AB468" s="25">
        <f t="shared" si="372"/>
        <v>2.85</v>
      </c>
      <c r="AC468" s="25">
        <f t="shared" si="373"/>
        <v>5.45</v>
      </c>
      <c r="AD468" s="25">
        <f t="shared" si="374"/>
        <v>5.94</v>
      </c>
      <c r="AE468" s="25">
        <f t="shared" si="375"/>
        <v>5</v>
      </c>
      <c r="AF468" s="25">
        <f t="shared" si="376"/>
        <v>7</v>
      </c>
    </row>
    <row r="469" spans="1:32" ht="15.75" customHeight="1" x14ac:dyDescent="0.25">
      <c r="A469" s="33">
        <v>46185</v>
      </c>
      <c r="B469" s="271" t="s">
        <v>437</v>
      </c>
      <c r="C469" s="37" t="s">
        <v>30</v>
      </c>
      <c r="D469" s="26">
        <v>0.9</v>
      </c>
      <c r="E469" s="48">
        <f t="shared" si="378"/>
        <v>1</v>
      </c>
      <c r="F469" s="222">
        <v>13.85</v>
      </c>
      <c r="G469" s="48">
        <f t="shared" si="379"/>
        <v>1</v>
      </c>
      <c r="H469" s="23">
        <v>0.03</v>
      </c>
      <c r="I469" s="48">
        <f t="shared" si="380"/>
        <v>1</v>
      </c>
      <c r="J469" s="23">
        <v>2.85</v>
      </c>
      <c r="K469" s="48">
        <f t="shared" si="381"/>
        <v>1</v>
      </c>
      <c r="L469" s="26">
        <v>5.83</v>
      </c>
      <c r="M469" s="48">
        <f t="shared" si="382"/>
        <v>1</v>
      </c>
      <c r="N469" s="26">
        <v>5.38</v>
      </c>
      <c r="O469" s="48">
        <f t="shared" si="383"/>
        <v>1</v>
      </c>
      <c r="P469" s="225">
        <f t="shared" si="384"/>
        <v>1</v>
      </c>
      <c r="Q469" s="225">
        <f t="shared" si="385"/>
        <v>1</v>
      </c>
      <c r="T469" s="25" t="str">
        <f t="shared" si="377"/>
        <v>STAG</v>
      </c>
      <c r="U469" s="25">
        <f t="shared" si="365"/>
        <v>0.8</v>
      </c>
      <c r="V469" s="25">
        <f t="shared" si="366"/>
        <v>1.24</v>
      </c>
      <c r="W469" s="25">
        <f t="shared" si="367"/>
        <v>12.5</v>
      </c>
      <c r="X469" s="25">
        <f t="shared" si="368"/>
        <v>16.399999999999999</v>
      </c>
      <c r="Y469" s="25">
        <f t="shared" si="369"/>
        <v>0</v>
      </c>
      <c r="Z469" s="25">
        <f t="shared" si="370"/>
        <v>0.12</v>
      </c>
      <c r="AA469" s="25">
        <f t="shared" si="371"/>
        <v>2.7</v>
      </c>
      <c r="AB469" s="25">
        <f t="shared" si="372"/>
        <v>2.85</v>
      </c>
      <c r="AC469" s="25">
        <f t="shared" si="373"/>
        <v>5.45</v>
      </c>
      <c r="AD469" s="25">
        <f t="shared" si="374"/>
        <v>5.94</v>
      </c>
      <c r="AE469" s="25">
        <f t="shared" si="375"/>
        <v>5</v>
      </c>
      <c r="AF469" s="25">
        <f t="shared" si="376"/>
        <v>7</v>
      </c>
    </row>
    <row r="470" spans="1:32" ht="15.75" customHeight="1" x14ac:dyDescent="0.25">
      <c r="A470" s="33">
        <v>46188</v>
      </c>
      <c r="B470" s="271" t="s">
        <v>435</v>
      </c>
      <c r="C470" s="37" t="s">
        <v>30</v>
      </c>
      <c r="D470" s="26">
        <v>0.95</v>
      </c>
      <c r="E470" s="48">
        <f t="shared" si="378"/>
        <v>1</v>
      </c>
      <c r="F470" s="222">
        <v>14.15</v>
      </c>
      <c r="G470" s="48">
        <f t="shared" si="379"/>
        <v>1</v>
      </c>
      <c r="H470" s="23">
        <v>0.06</v>
      </c>
      <c r="I470" s="48">
        <f t="shared" si="380"/>
        <v>1</v>
      </c>
      <c r="J470" s="23">
        <v>2.7</v>
      </c>
      <c r="K470" s="48">
        <f t="shared" si="381"/>
        <v>1</v>
      </c>
      <c r="L470" s="26">
        <v>5.82</v>
      </c>
      <c r="M470" s="48">
        <f t="shared" si="382"/>
        <v>1</v>
      </c>
      <c r="N470" s="26">
        <v>5.83</v>
      </c>
      <c r="O470" s="48">
        <f t="shared" si="383"/>
        <v>1</v>
      </c>
      <c r="P470" s="225">
        <f t="shared" si="384"/>
        <v>1</v>
      </c>
      <c r="Q470" s="225">
        <f t="shared" si="385"/>
        <v>1</v>
      </c>
      <c r="T470" s="25" t="str">
        <f t="shared" si="377"/>
        <v>STAG</v>
      </c>
      <c r="U470" s="25">
        <f t="shared" si="365"/>
        <v>0.8</v>
      </c>
      <c r="V470" s="25">
        <f t="shared" si="366"/>
        <v>1.24</v>
      </c>
      <c r="W470" s="25">
        <f t="shared" si="367"/>
        <v>12.5</v>
      </c>
      <c r="X470" s="25">
        <f t="shared" si="368"/>
        <v>16.399999999999999</v>
      </c>
      <c r="Y470" s="25">
        <f t="shared" si="369"/>
        <v>0</v>
      </c>
      <c r="Z470" s="25">
        <f t="shared" si="370"/>
        <v>0.12</v>
      </c>
      <c r="AA470" s="25">
        <f t="shared" si="371"/>
        <v>2.7</v>
      </c>
      <c r="AB470" s="25">
        <f t="shared" si="372"/>
        <v>2.85</v>
      </c>
      <c r="AC470" s="25">
        <f t="shared" si="373"/>
        <v>5.45</v>
      </c>
      <c r="AD470" s="25">
        <f t="shared" si="374"/>
        <v>5.94</v>
      </c>
      <c r="AE470" s="25">
        <f t="shared" si="375"/>
        <v>5</v>
      </c>
      <c r="AF470" s="25">
        <f t="shared" si="376"/>
        <v>7</v>
      </c>
    </row>
    <row r="471" spans="1:32" ht="15.75" customHeight="1" x14ac:dyDescent="0.25">
      <c r="A471" s="33">
        <v>46188</v>
      </c>
      <c r="B471" s="271" t="s">
        <v>434</v>
      </c>
      <c r="C471" s="37" t="s">
        <v>30</v>
      </c>
      <c r="D471" s="26">
        <v>0.95</v>
      </c>
      <c r="E471" s="48">
        <f t="shared" si="378"/>
        <v>1</v>
      </c>
      <c r="F471" s="222">
        <v>15.05</v>
      </c>
      <c r="G471" s="48">
        <f t="shared" si="379"/>
        <v>1</v>
      </c>
      <c r="H471" s="23">
        <v>0.1</v>
      </c>
      <c r="I471" s="48">
        <f t="shared" si="380"/>
        <v>1</v>
      </c>
      <c r="J471" s="23">
        <v>2.71</v>
      </c>
      <c r="K471" s="48">
        <f t="shared" si="381"/>
        <v>1</v>
      </c>
      <c r="L471" s="26">
        <v>5.87</v>
      </c>
      <c r="M471" s="48">
        <f t="shared" si="382"/>
        <v>1</v>
      </c>
      <c r="N471" s="26">
        <v>5.9</v>
      </c>
      <c r="O471" s="48">
        <f t="shared" si="383"/>
        <v>1</v>
      </c>
      <c r="P471" s="225">
        <f t="shared" si="384"/>
        <v>1</v>
      </c>
      <c r="Q471" s="225">
        <f t="shared" si="385"/>
        <v>1</v>
      </c>
      <c r="T471" s="25" t="str">
        <f t="shared" si="377"/>
        <v>STAG</v>
      </c>
      <c r="U471" s="25">
        <f t="shared" si="365"/>
        <v>0.8</v>
      </c>
      <c r="V471" s="25">
        <f t="shared" si="366"/>
        <v>1.24</v>
      </c>
      <c r="W471" s="25">
        <f t="shared" si="367"/>
        <v>12.5</v>
      </c>
      <c r="X471" s="25">
        <f t="shared" si="368"/>
        <v>16.399999999999999</v>
      </c>
      <c r="Y471" s="25">
        <f t="shared" si="369"/>
        <v>0</v>
      </c>
      <c r="Z471" s="25">
        <f t="shared" si="370"/>
        <v>0.12</v>
      </c>
      <c r="AA471" s="25">
        <f t="shared" si="371"/>
        <v>2.7</v>
      </c>
      <c r="AB471" s="25">
        <f t="shared" si="372"/>
        <v>2.85</v>
      </c>
      <c r="AC471" s="25">
        <f t="shared" si="373"/>
        <v>5.45</v>
      </c>
      <c r="AD471" s="25">
        <f t="shared" si="374"/>
        <v>5.94</v>
      </c>
      <c r="AE471" s="25">
        <f t="shared" si="375"/>
        <v>5</v>
      </c>
      <c r="AF471" s="25">
        <f t="shared" si="376"/>
        <v>7</v>
      </c>
    </row>
    <row r="472" spans="1:32" ht="15.75" customHeight="1" x14ac:dyDescent="0.25">
      <c r="A472" s="33">
        <v>46193</v>
      </c>
      <c r="B472" s="271" t="s">
        <v>437</v>
      </c>
      <c r="C472" s="37" t="s">
        <v>34</v>
      </c>
      <c r="D472" s="26">
        <v>17.2</v>
      </c>
      <c r="E472" s="48">
        <f t="shared" si="378"/>
        <v>1</v>
      </c>
      <c r="F472" s="222">
        <v>12.2</v>
      </c>
      <c r="G472" s="48">
        <f t="shared" si="379"/>
        <v>1</v>
      </c>
      <c r="H472" s="23"/>
      <c r="I472" s="48"/>
      <c r="J472" s="23">
        <v>2.7</v>
      </c>
      <c r="K472" s="48">
        <f t="shared" si="381"/>
        <v>1</v>
      </c>
      <c r="L472" s="26"/>
      <c r="M472" s="48"/>
      <c r="N472" s="26">
        <v>223.7</v>
      </c>
      <c r="O472" s="48">
        <f t="shared" si="383"/>
        <v>1</v>
      </c>
      <c r="P472" s="225">
        <f t="shared" si="384"/>
        <v>1</v>
      </c>
      <c r="Q472" s="225">
        <f t="shared" si="385"/>
        <v>1</v>
      </c>
      <c r="T472" s="25" t="str">
        <f t="shared" si="377"/>
        <v>STARMALT</v>
      </c>
      <c r="U472" s="25">
        <f t="shared" si="365"/>
        <v>16.8</v>
      </c>
      <c r="V472" s="25">
        <f t="shared" si="366"/>
        <v>17.239999999999998</v>
      </c>
      <c r="W472" s="25">
        <f t="shared" si="367"/>
        <v>10</v>
      </c>
      <c r="X472" s="25">
        <f t="shared" si="368"/>
        <v>12.4</v>
      </c>
      <c r="Y472" s="25">
        <f t="shared" si="369"/>
        <v>0</v>
      </c>
      <c r="Z472" s="25">
        <f t="shared" si="370"/>
        <v>0</v>
      </c>
      <c r="AA472" s="25">
        <f t="shared" si="371"/>
        <v>2.6</v>
      </c>
      <c r="AB472" s="25">
        <f t="shared" si="372"/>
        <v>2.84</v>
      </c>
      <c r="AC472" s="25">
        <f t="shared" si="373"/>
        <v>0</v>
      </c>
      <c r="AD472" s="25">
        <f t="shared" si="374"/>
        <v>0</v>
      </c>
      <c r="AE472" s="25">
        <f t="shared" si="375"/>
        <v>170</v>
      </c>
      <c r="AF472" s="25">
        <f t="shared" si="376"/>
        <v>240</v>
      </c>
    </row>
    <row r="473" spans="1:32" ht="15.75" customHeight="1" x14ac:dyDescent="0.25">
      <c r="A473" s="33">
        <v>46193</v>
      </c>
      <c r="B473" s="271" t="s">
        <v>435</v>
      </c>
      <c r="C473" s="37" t="s">
        <v>34</v>
      </c>
      <c r="D473" s="26">
        <v>17.100000000000001</v>
      </c>
      <c r="E473" s="48">
        <f t="shared" si="378"/>
        <v>1</v>
      </c>
      <c r="F473" s="222">
        <v>12</v>
      </c>
      <c r="G473" s="48">
        <f t="shared" si="379"/>
        <v>1</v>
      </c>
      <c r="H473" s="23"/>
      <c r="I473" s="48"/>
      <c r="J473" s="23">
        <v>2.8</v>
      </c>
      <c r="K473" s="48">
        <f t="shared" si="381"/>
        <v>1</v>
      </c>
      <c r="L473" s="26"/>
      <c r="M473" s="48"/>
      <c r="N473" s="26">
        <v>194.1</v>
      </c>
      <c r="O473" s="48">
        <f t="shared" si="383"/>
        <v>1</v>
      </c>
      <c r="P473" s="225">
        <f t="shared" si="384"/>
        <v>1</v>
      </c>
      <c r="Q473" s="225">
        <f t="shared" si="385"/>
        <v>1</v>
      </c>
      <c r="T473" s="25" t="str">
        <f t="shared" si="377"/>
        <v>STARMALT</v>
      </c>
      <c r="U473" s="25">
        <f t="shared" si="365"/>
        <v>16.8</v>
      </c>
      <c r="V473" s="25">
        <f t="shared" si="366"/>
        <v>17.239999999999998</v>
      </c>
      <c r="W473" s="25">
        <f t="shared" si="367"/>
        <v>10</v>
      </c>
      <c r="X473" s="25">
        <f t="shared" si="368"/>
        <v>12.4</v>
      </c>
      <c r="Y473" s="25">
        <f t="shared" si="369"/>
        <v>0</v>
      </c>
      <c r="Z473" s="25">
        <f t="shared" si="370"/>
        <v>0</v>
      </c>
      <c r="AA473" s="25">
        <f t="shared" si="371"/>
        <v>2.6</v>
      </c>
      <c r="AB473" s="25">
        <f t="shared" si="372"/>
        <v>2.84</v>
      </c>
      <c r="AC473" s="25">
        <f t="shared" si="373"/>
        <v>0</v>
      </c>
      <c r="AD473" s="25">
        <f t="shared" si="374"/>
        <v>0</v>
      </c>
      <c r="AE473" s="25">
        <f t="shared" si="375"/>
        <v>170</v>
      </c>
      <c r="AF473" s="25">
        <f t="shared" si="376"/>
        <v>240</v>
      </c>
    </row>
    <row r="474" spans="1:32" ht="15.75" customHeight="1" x14ac:dyDescent="0.25">
      <c r="A474" s="33">
        <v>46194</v>
      </c>
      <c r="B474" s="271" t="s">
        <v>436</v>
      </c>
      <c r="C474" s="37" t="s">
        <v>34</v>
      </c>
      <c r="D474" s="26">
        <v>17.010000000000002</v>
      </c>
      <c r="E474" s="48">
        <f t="shared" si="378"/>
        <v>1</v>
      </c>
      <c r="F474" s="222">
        <v>12.1</v>
      </c>
      <c r="G474" s="48">
        <f t="shared" si="379"/>
        <v>1</v>
      </c>
      <c r="H474" s="23"/>
      <c r="I474" s="48"/>
      <c r="J474" s="23">
        <v>2.8</v>
      </c>
      <c r="K474" s="48">
        <f t="shared" si="381"/>
        <v>1</v>
      </c>
      <c r="L474" s="26"/>
      <c r="M474" s="48"/>
      <c r="N474" s="26">
        <v>223.8</v>
      </c>
      <c r="O474" s="48">
        <f t="shared" si="383"/>
        <v>1</v>
      </c>
      <c r="P474" s="225">
        <f t="shared" si="384"/>
        <v>1</v>
      </c>
      <c r="Q474" s="225">
        <f t="shared" si="385"/>
        <v>1</v>
      </c>
      <c r="T474" s="25" t="str">
        <f t="shared" si="377"/>
        <v>STARMALT</v>
      </c>
      <c r="U474" s="25">
        <f t="shared" si="365"/>
        <v>16.8</v>
      </c>
      <c r="V474" s="25">
        <f t="shared" si="366"/>
        <v>17.239999999999998</v>
      </c>
      <c r="W474" s="25">
        <f t="shared" si="367"/>
        <v>10</v>
      </c>
      <c r="X474" s="25">
        <f t="shared" si="368"/>
        <v>12.4</v>
      </c>
      <c r="Y474" s="25">
        <f t="shared" si="369"/>
        <v>0</v>
      </c>
      <c r="Z474" s="25">
        <f t="shared" si="370"/>
        <v>0</v>
      </c>
      <c r="AA474" s="25">
        <f t="shared" si="371"/>
        <v>2.6</v>
      </c>
      <c r="AB474" s="25">
        <f t="shared" si="372"/>
        <v>2.84</v>
      </c>
      <c r="AC474" s="25">
        <f t="shared" si="373"/>
        <v>0</v>
      </c>
      <c r="AD474" s="25">
        <f t="shared" si="374"/>
        <v>0</v>
      </c>
      <c r="AE474" s="25">
        <f t="shared" si="375"/>
        <v>170</v>
      </c>
      <c r="AF474" s="25">
        <f t="shared" si="376"/>
        <v>240</v>
      </c>
    </row>
    <row r="475" spans="1:32" ht="15.75" customHeight="1" x14ac:dyDescent="0.25">
      <c r="A475" s="33">
        <v>46194</v>
      </c>
      <c r="B475" s="271" t="s">
        <v>435</v>
      </c>
      <c r="C475" s="37" t="s">
        <v>34</v>
      </c>
      <c r="D475" s="26">
        <v>16.8</v>
      </c>
      <c r="E475" s="48">
        <f t="shared" si="378"/>
        <v>1</v>
      </c>
      <c r="F475" s="222">
        <v>12</v>
      </c>
      <c r="G475" s="48">
        <f t="shared" si="379"/>
        <v>1</v>
      </c>
      <c r="H475" s="23"/>
      <c r="I475" s="48"/>
      <c r="J475" s="23">
        <v>2.75</v>
      </c>
      <c r="K475" s="48">
        <f t="shared" si="381"/>
        <v>1</v>
      </c>
      <c r="L475" s="26"/>
      <c r="M475" s="48"/>
      <c r="N475" s="26">
        <v>195</v>
      </c>
      <c r="O475" s="48">
        <f t="shared" si="383"/>
        <v>1</v>
      </c>
      <c r="P475" s="225">
        <f t="shared" si="384"/>
        <v>1</v>
      </c>
      <c r="Q475" s="225">
        <f t="shared" si="385"/>
        <v>1</v>
      </c>
      <c r="T475" s="25" t="str">
        <f t="shared" si="377"/>
        <v>STARMALT</v>
      </c>
      <c r="U475" s="25">
        <f t="shared" si="365"/>
        <v>16.8</v>
      </c>
      <c r="V475" s="25">
        <f t="shared" si="366"/>
        <v>17.239999999999998</v>
      </c>
      <c r="W475" s="25">
        <f t="shared" si="367"/>
        <v>10</v>
      </c>
      <c r="X475" s="25">
        <f t="shared" si="368"/>
        <v>12.4</v>
      </c>
      <c r="Y475" s="25">
        <f t="shared" si="369"/>
        <v>0</v>
      </c>
      <c r="Z475" s="25">
        <f t="shared" si="370"/>
        <v>0</v>
      </c>
      <c r="AA475" s="25">
        <f t="shared" si="371"/>
        <v>2.6</v>
      </c>
      <c r="AB475" s="25">
        <f t="shared" si="372"/>
        <v>2.84</v>
      </c>
      <c r="AC475" s="25">
        <f t="shared" si="373"/>
        <v>0</v>
      </c>
      <c r="AD475" s="25">
        <f t="shared" si="374"/>
        <v>0</v>
      </c>
      <c r="AE475" s="25">
        <f t="shared" si="375"/>
        <v>170</v>
      </c>
      <c r="AF475" s="25">
        <f t="shared" si="376"/>
        <v>240</v>
      </c>
    </row>
    <row r="476" spans="1:32" ht="15.75" customHeight="1" x14ac:dyDescent="0.25">
      <c r="A476" s="33">
        <v>46195</v>
      </c>
      <c r="B476" s="271" t="s">
        <v>436</v>
      </c>
      <c r="C476" s="37" t="s">
        <v>31</v>
      </c>
      <c r="D476" s="26">
        <v>1.99</v>
      </c>
      <c r="E476" s="48">
        <f t="shared" si="378"/>
        <v>1</v>
      </c>
      <c r="F476" s="222">
        <v>13.3</v>
      </c>
      <c r="G476" s="48">
        <f t="shared" si="379"/>
        <v>1</v>
      </c>
      <c r="H476" s="23">
        <v>0.03</v>
      </c>
      <c r="I476" s="48">
        <f t="shared" si="380"/>
        <v>1</v>
      </c>
      <c r="J476" s="23">
        <v>2.8</v>
      </c>
      <c r="K476" s="48">
        <f t="shared" si="381"/>
        <v>1</v>
      </c>
      <c r="L476" s="26">
        <v>5.14</v>
      </c>
      <c r="M476" s="48">
        <f t="shared" si="382"/>
        <v>1</v>
      </c>
      <c r="N476" s="26">
        <v>6.23</v>
      </c>
      <c r="O476" s="48">
        <f t="shared" si="383"/>
        <v>1</v>
      </c>
      <c r="P476" s="225">
        <f t="shared" si="384"/>
        <v>1</v>
      </c>
      <c r="Q476" s="225">
        <f t="shared" si="385"/>
        <v>1</v>
      </c>
      <c r="T476" s="25" t="str">
        <f t="shared" si="377"/>
        <v>CARIB</v>
      </c>
      <c r="U476" s="25">
        <f t="shared" si="365"/>
        <v>1.65</v>
      </c>
      <c r="V476" s="25">
        <f t="shared" si="366"/>
        <v>2.14</v>
      </c>
      <c r="W476" s="25">
        <f t="shared" si="367"/>
        <v>12.5</v>
      </c>
      <c r="X476" s="25">
        <f t="shared" si="368"/>
        <v>16.399999999999999</v>
      </c>
      <c r="Y476" s="25">
        <f t="shared" si="369"/>
        <v>0</v>
      </c>
      <c r="Z476" s="25">
        <f t="shared" si="370"/>
        <v>0.12</v>
      </c>
      <c r="AA476" s="25">
        <f t="shared" si="371"/>
        <v>2.7</v>
      </c>
      <c r="AB476" s="25">
        <f t="shared" si="372"/>
        <v>2.85</v>
      </c>
      <c r="AC476" s="25">
        <f t="shared" si="373"/>
        <v>5</v>
      </c>
      <c r="AD476" s="25">
        <f t="shared" si="374"/>
        <v>5.44</v>
      </c>
      <c r="AE476" s="25">
        <f t="shared" si="375"/>
        <v>5</v>
      </c>
      <c r="AF476" s="25">
        <f t="shared" si="376"/>
        <v>7</v>
      </c>
    </row>
    <row r="477" spans="1:32" ht="15.75" customHeight="1" x14ac:dyDescent="0.25">
      <c r="A477" s="33">
        <v>46195</v>
      </c>
      <c r="B477" s="271" t="s">
        <v>437</v>
      </c>
      <c r="C477" s="37" t="s">
        <v>31</v>
      </c>
      <c r="D477" s="26">
        <v>2</v>
      </c>
      <c r="E477" s="48">
        <f t="shared" si="378"/>
        <v>1</v>
      </c>
      <c r="F477" s="222">
        <v>14.6</v>
      </c>
      <c r="G477" s="48">
        <f t="shared" si="379"/>
        <v>1</v>
      </c>
      <c r="H477" s="23">
        <v>0.03</v>
      </c>
      <c r="I477" s="48">
        <f t="shared" si="380"/>
        <v>1</v>
      </c>
      <c r="J477" s="23">
        <v>2.81</v>
      </c>
      <c r="K477" s="48">
        <f>IF(+(IF(J477&lt;AA477,0,IF(J477&gt;AB477,0,1)))=1,1,0)</f>
        <v>1</v>
      </c>
      <c r="L477" s="26">
        <v>5.17</v>
      </c>
      <c r="M477" s="48">
        <f t="shared" si="382"/>
        <v>1</v>
      </c>
      <c r="N477" s="26">
        <v>6.33</v>
      </c>
      <c r="O477" s="48">
        <f t="shared" si="383"/>
        <v>1</v>
      </c>
      <c r="P477" s="225">
        <f t="shared" si="384"/>
        <v>1</v>
      </c>
      <c r="Q477" s="225">
        <f t="shared" si="385"/>
        <v>1</v>
      </c>
      <c r="T477" s="25" t="str">
        <f t="shared" si="377"/>
        <v>CARIB</v>
      </c>
      <c r="U477" s="25">
        <f t="shared" si="365"/>
        <v>1.65</v>
      </c>
      <c r="V477" s="25">
        <f t="shared" si="366"/>
        <v>2.14</v>
      </c>
      <c r="W477" s="25">
        <f t="shared" si="367"/>
        <v>12.5</v>
      </c>
      <c r="X477" s="25">
        <f t="shared" si="368"/>
        <v>16.399999999999999</v>
      </c>
      <c r="Y477" s="25">
        <f t="shared" si="369"/>
        <v>0</v>
      </c>
      <c r="Z477" s="25">
        <f t="shared" si="370"/>
        <v>0.12</v>
      </c>
      <c r="AA477" s="25">
        <f t="shared" si="371"/>
        <v>2.7</v>
      </c>
      <c r="AB477" s="25">
        <f t="shared" si="372"/>
        <v>2.85</v>
      </c>
      <c r="AC477" s="25">
        <f t="shared" si="373"/>
        <v>5</v>
      </c>
      <c r="AD477" s="25">
        <f t="shared" si="374"/>
        <v>5.44</v>
      </c>
      <c r="AE477" s="25">
        <f t="shared" si="375"/>
        <v>5</v>
      </c>
      <c r="AF477" s="25">
        <f t="shared" si="376"/>
        <v>7</v>
      </c>
    </row>
    <row r="478" spans="1:32" ht="15.75" customHeight="1" x14ac:dyDescent="0.25">
      <c r="A478" s="33">
        <v>46195</v>
      </c>
      <c r="B478" s="271" t="s">
        <v>435</v>
      </c>
      <c r="C478" s="37" t="s">
        <v>31</v>
      </c>
      <c r="D478" s="26">
        <v>1.99</v>
      </c>
      <c r="E478" s="48">
        <f t="shared" si="378"/>
        <v>1</v>
      </c>
      <c r="F478" s="222">
        <v>14.4</v>
      </c>
      <c r="G478" s="48">
        <f t="shared" si="379"/>
        <v>1</v>
      </c>
      <c r="H478" s="23">
        <v>0.04</v>
      </c>
      <c r="I478" s="48">
        <f t="shared" si="380"/>
        <v>1</v>
      </c>
      <c r="J478" s="23">
        <v>2.85</v>
      </c>
      <c r="K478" s="48">
        <f t="shared" ref="K478:K506" si="386">IF(+(IF(J478&lt;AA478,0,IF(J478&gt;AB478,0,1)))=1,1,0)</f>
        <v>1</v>
      </c>
      <c r="L478" s="26">
        <v>5.3</v>
      </c>
      <c r="M478" s="48">
        <f t="shared" si="382"/>
        <v>1</v>
      </c>
      <c r="N478" s="26">
        <v>6.38</v>
      </c>
      <c r="O478" s="48">
        <f t="shared" si="383"/>
        <v>1</v>
      </c>
      <c r="P478" s="225">
        <f t="shared" si="384"/>
        <v>1</v>
      </c>
      <c r="Q478" s="225">
        <f t="shared" si="385"/>
        <v>1</v>
      </c>
      <c r="T478" s="25" t="str">
        <f t="shared" si="377"/>
        <v>CARIB</v>
      </c>
      <c r="U478" s="25">
        <f t="shared" si="365"/>
        <v>1.65</v>
      </c>
      <c r="V478" s="25">
        <f t="shared" si="366"/>
        <v>2.14</v>
      </c>
      <c r="W478" s="25">
        <f t="shared" si="367"/>
        <v>12.5</v>
      </c>
      <c r="X478" s="25">
        <f t="shared" si="368"/>
        <v>16.399999999999999</v>
      </c>
      <c r="Y478" s="25">
        <f t="shared" si="369"/>
        <v>0</v>
      </c>
      <c r="Z478" s="25">
        <f t="shared" si="370"/>
        <v>0.12</v>
      </c>
      <c r="AA478" s="25">
        <f t="shared" si="371"/>
        <v>2.7</v>
      </c>
      <c r="AB478" s="25">
        <f t="shared" si="372"/>
        <v>2.85</v>
      </c>
      <c r="AC478" s="25">
        <f t="shared" si="373"/>
        <v>5</v>
      </c>
      <c r="AD478" s="25">
        <f t="shared" si="374"/>
        <v>5.44</v>
      </c>
      <c r="AE478" s="25">
        <f t="shared" si="375"/>
        <v>5</v>
      </c>
      <c r="AF478" s="25">
        <f t="shared" si="376"/>
        <v>7</v>
      </c>
    </row>
    <row r="479" spans="1:32" ht="15.75" customHeight="1" x14ac:dyDescent="0.25">
      <c r="A479" s="33">
        <v>46196</v>
      </c>
      <c r="B479" s="271" t="s">
        <v>437</v>
      </c>
      <c r="C479" s="37" t="s">
        <v>31</v>
      </c>
      <c r="D479" s="26">
        <v>2.0099999999999998</v>
      </c>
      <c r="E479" s="48">
        <f t="shared" si="378"/>
        <v>1</v>
      </c>
      <c r="F479" s="222">
        <v>14.05</v>
      </c>
      <c r="G479" s="48">
        <f t="shared" si="379"/>
        <v>1</v>
      </c>
      <c r="H479" s="23">
        <v>0.03</v>
      </c>
      <c r="I479" s="48">
        <f t="shared" si="380"/>
        <v>1</v>
      </c>
      <c r="J479" s="23">
        <v>2.75</v>
      </c>
      <c r="K479" s="48">
        <f t="shared" si="386"/>
        <v>1</v>
      </c>
      <c r="L479" s="26">
        <v>5.31</v>
      </c>
      <c r="M479" s="48">
        <f t="shared" si="382"/>
        <v>1</v>
      </c>
      <c r="N479" s="26">
        <v>6.2</v>
      </c>
      <c r="O479" s="48">
        <f t="shared" si="383"/>
        <v>1</v>
      </c>
      <c r="P479" s="225">
        <f t="shared" si="384"/>
        <v>1</v>
      </c>
      <c r="Q479" s="225">
        <f t="shared" si="385"/>
        <v>1</v>
      </c>
      <c r="T479" s="25" t="str">
        <f t="shared" si="377"/>
        <v>CARIB</v>
      </c>
      <c r="U479" s="25">
        <f t="shared" si="365"/>
        <v>1.65</v>
      </c>
      <c r="V479" s="25">
        <f t="shared" si="366"/>
        <v>2.14</v>
      </c>
      <c r="W479" s="25">
        <f t="shared" si="367"/>
        <v>12.5</v>
      </c>
      <c r="X479" s="25">
        <f t="shared" si="368"/>
        <v>16.399999999999999</v>
      </c>
      <c r="Y479" s="25">
        <f t="shared" si="369"/>
        <v>0</v>
      </c>
      <c r="Z479" s="25">
        <f t="shared" si="370"/>
        <v>0.12</v>
      </c>
      <c r="AA479" s="25">
        <f t="shared" si="371"/>
        <v>2.7</v>
      </c>
      <c r="AB479" s="25">
        <f t="shared" si="372"/>
        <v>2.85</v>
      </c>
      <c r="AC479" s="25">
        <f t="shared" si="373"/>
        <v>5</v>
      </c>
      <c r="AD479" s="25">
        <f t="shared" si="374"/>
        <v>5.44</v>
      </c>
      <c r="AE479" s="25">
        <f t="shared" si="375"/>
        <v>5</v>
      </c>
      <c r="AF479" s="25">
        <f t="shared" si="376"/>
        <v>7</v>
      </c>
    </row>
    <row r="480" spans="1:32" ht="15.75" customHeight="1" x14ac:dyDescent="0.25">
      <c r="A480" s="33">
        <v>46196</v>
      </c>
      <c r="B480" s="271" t="s">
        <v>435</v>
      </c>
      <c r="C480" s="37" t="s">
        <v>33</v>
      </c>
      <c r="D480" s="26">
        <v>3.63</v>
      </c>
      <c r="E480" s="48">
        <f t="shared" si="378"/>
        <v>1</v>
      </c>
      <c r="F480" s="222">
        <v>48</v>
      </c>
      <c r="G480" s="48">
        <f t="shared" si="379"/>
        <v>1</v>
      </c>
      <c r="H480" s="23">
        <v>0.03</v>
      </c>
      <c r="I480" s="48">
        <f t="shared" si="380"/>
        <v>1</v>
      </c>
      <c r="J480" s="23">
        <v>2.75</v>
      </c>
      <c r="K480" s="48">
        <f t="shared" si="386"/>
        <v>1</v>
      </c>
      <c r="L480" s="26">
        <v>7.73</v>
      </c>
      <c r="M480" s="48">
        <f t="shared" si="382"/>
        <v>1</v>
      </c>
      <c r="N480" s="26">
        <v>180.1</v>
      </c>
      <c r="O480" s="48">
        <f t="shared" si="383"/>
        <v>1</v>
      </c>
      <c r="P480" s="225">
        <f t="shared" si="384"/>
        <v>1</v>
      </c>
      <c r="Q480" s="225">
        <f t="shared" si="385"/>
        <v>1</v>
      </c>
      <c r="T480" s="25" t="str">
        <f t="shared" si="377"/>
        <v>GUINNESS</v>
      </c>
      <c r="U480" s="25">
        <f t="shared" si="365"/>
        <v>3.1</v>
      </c>
      <c r="V480" s="25">
        <f t="shared" si="366"/>
        <v>4.1399999999999997</v>
      </c>
      <c r="W480" s="25">
        <f t="shared" si="367"/>
        <v>48</v>
      </c>
      <c r="X480" s="25">
        <f t="shared" si="368"/>
        <v>62</v>
      </c>
      <c r="Y480" s="25">
        <f t="shared" si="369"/>
        <v>0</v>
      </c>
      <c r="Z480" s="25">
        <f t="shared" si="370"/>
        <v>0.12</v>
      </c>
      <c r="AA480" s="25">
        <f t="shared" si="371"/>
        <v>2.7</v>
      </c>
      <c r="AB480" s="25">
        <f t="shared" si="372"/>
        <v>2.9</v>
      </c>
      <c r="AC480" s="25">
        <f t="shared" si="373"/>
        <v>7.3</v>
      </c>
      <c r="AD480" s="25">
        <f t="shared" si="374"/>
        <v>7.74</v>
      </c>
      <c r="AE480" s="25">
        <f t="shared" si="375"/>
        <v>155</v>
      </c>
      <c r="AF480" s="25">
        <f t="shared" si="376"/>
        <v>195</v>
      </c>
    </row>
    <row r="481" spans="1:32" ht="15.75" customHeight="1" x14ac:dyDescent="0.25">
      <c r="A481" s="33">
        <v>46196</v>
      </c>
      <c r="B481" s="271" t="s">
        <v>437</v>
      </c>
      <c r="C481" s="37" t="s">
        <v>33</v>
      </c>
      <c r="D481" s="26">
        <v>3.63</v>
      </c>
      <c r="E481" s="48">
        <f t="shared" si="378"/>
        <v>1</v>
      </c>
      <c r="F481" s="222">
        <v>50.65</v>
      </c>
      <c r="G481" s="48">
        <f t="shared" si="379"/>
        <v>1</v>
      </c>
      <c r="H481" s="23">
        <v>0.03</v>
      </c>
      <c r="I481" s="48">
        <f t="shared" si="380"/>
        <v>1</v>
      </c>
      <c r="J481" s="23">
        <v>2.85</v>
      </c>
      <c r="K481" s="48">
        <f t="shared" si="386"/>
        <v>1</v>
      </c>
      <c r="L481" s="26">
        <v>7.66</v>
      </c>
      <c r="M481" s="48">
        <f t="shared" si="382"/>
        <v>1</v>
      </c>
      <c r="N481" s="26">
        <v>169.7</v>
      </c>
      <c r="O481" s="48">
        <f t="shared" si="383"/>
        <v>1</v>
      </c>
      <c r="P481" s="225">
        <f t="shared" si="384"/>
        <v>1</v>
      </c>
      <c r="Q481" s="225">
        <f t="shared" si="385"/>
        <v>1</v>
      </c>
      <c r="T481" s="25" t="str">
        <f t="shared" si="377"/>
        <v>GUINNESS</v>
      </c>
      <c r="U481" s="25">
        <f t="shared" si="365"/>
        <v>3.1</v>
      </c>
      <c r="V481" s="25">
        <f t="shared" si="366"/>
        <v>4.1399999999999997</v>
      </c>
      <c r="W481" s="25">
        <f t="shared" si="367"/>
        <v>48</v>
      </c>
      <c r="X481" s="25">
        <f t="shared" si="368"/>
        <v>62</v>
      </c>
      <c r="Y481" s="25">
        <f t="shared" si="369"/>
        <v>0</v>
      </c>
      <c r="Z481" s="25">
        <f t="shared" si="370"/>
        <v>0.12</v>
      </c>
      <c r="AA481" s="25">
        <f t="shared" si="371"/>
        <v>2.7</v>
      </c>
      <c r="AB481" s="25">
        <f t="shared" si="372"/>
        <v>2.9</v>
      </c>
      <c r="AC481" s="25">
        <f t="shared" si="373"/>
        <v>7.3</v>
      </c>
      <c r="AD481" s="25">
        <f t="shared" si="374"/>
        <v>7.74</v>
      </c>
      <c r="AE481" s="25">
        <f t="shared" si="375"/>
        <v>155</v>
      </c>
      <c r="AF481" s="25">
        <f t="shared" si="376"/>
        <v>195</v>
      </c>
    </row>
    <row r="482" spans="1:32" ht="15.75" customHeight="1" x14ac:dyDescent="0.25">
      <c r="A482" s="33">
        <v>46196</v>
      </c>
      <c r="B482" s="271" t="s">
        <v>436</v>
      </c>
      <c r="C482" s="37" t="s">
        <v>33</v>
      </c>
      <c r="D482" s="26">
        <v>3.51</v>
      </c>
      <c r="E482" s="48">
        <f t="shared" si="378"/>
        <v>1</v>
      </c>
      <c r="F482" s="222">
        <v>49.85</v>
      </c>
      <c r="G482" s="48">
        <f t="shared" si="379"/>
        <v>1</v>
      </c>
      <c r="H482" s="23">
        <v>0.02</v>
      </c>
      <c r="I482" s="48">
        <f t="shared" si="380"/>
        <v>1</v>
      </c>
      <c r="J482" s="23">
        <v>2.75</v>
      </c>
      <c r="K482" s="48">
        <f t="shared" si="386"/>
        <v>1</v>
      </c>
      <c r="L482" s="26">
        <v>7.62</v>
      </c>
      <c r="M482" s="48">
        <f t="shared" si="382"/>
        <v>1</v>
      </c>
      <c r="N482" s="26">
        <v>161.9</v>
      </c>
      <c r="O482" s="48">
        <f t="shared" si="383"/>
        <v>1</v>
      </c>
      <c r="P482" s="225">
        <f t="shared" si="384"/>
        <v>1</v>
      </c>
      <c r="Q482" s="225">
        <f t="shared" si="385"/>
        <v>1</v>
      </c>
      <c r="T482" s="25" t="str">
        <f t="shared" si="377"/>
        <v>GUINNESS</v>
      </c>
      <c r="U482" s="25">
        <f t="shared" si="365"/>
        <v>3.1</v>
      </c>
      <c r="V482" s="25">
        <f t="shared" si="366"/>
        <v>4.1399999999999997</v>
      </c>
      <c r="W482" s="25">
        <f t="shared" si="367"/>
        <v>48</v>
      </c>
      <c r="X482" s="25">
        <f t="shared" si="368"/>
        <v>62</v>
      </c>
      <c r="Y482" s="25">
        <f t="shared" si="369"/>
        <v>0</v>
      </c>
      <c r="Z482" s="25">
        <f t="shared" si="370"/>
        <v>0.12</v>
      </c>
      <c r="AA482" s="25">
        <f t="shared" si="371"/>
        <v>2.7</v>
      </c>
      <c r="AB482" s="25">
        <f t="shared" si="372"/>
        <v>2.9</v>
      </c>
      <c r="AC482" s="25">
        <f t="shared" si="373"/>
        <v>7.3</v>
      </c>
      <c r="AD482" s="25">
        <f t="shared" si="374"/>
        <v>7.74</v>
      </c>
      <c r="AE482" s="25">
        <f t="shared" si="375"/>
        <v>155</v>
      </c>
      <c r="AF482" s="25">
        <f t="shared" si="376"/>
        <v>195</v>
      </c>
    </row>
    <row r="483" spans="1:32" ht="15.75" customHeight="1" x14ac:dyDescent="0.25">
      <c r="A483" s="33">
        <v>46196</v>
      </c>
      <c r="B483" s="271" t="s">
        <v>434</v>
      </c>
      <c r="C483" s="37" t="s">
        <v>33</v>
      </c>
      <c r="D483" s="26">
        <v>3.59</v>
      </c>
      <c r="E483" s="48">
        <f t="shared" si="378"/>
        <v>1</v>
      </c>
      <c r="F483" s="222">
        <v>50.45</v>
      </c>
      <c r="G483" s="48">
        <f t="shared" si="379"/>
        <v>1</v>
      </c>
      <c r="H483" s="23">
        <v>0.04</v>
      </c>
      <c r="I483" s="48">
        <f t="shared" si="380"/>
        <v>1</v>
      </c>
      <c r="J483" s="23">
        <v>2.85</v>
      </c>
      <c r="K483" s="48">
        <f t="shared" si="386"/>
        <v>1</v>
      </c>
      <c r="L483" s="26">
        <v>7.59</v>
      </c>
      <c r="M483" s="48">
        <f t="shared" si="382"/>
        <v>1</v>
      </c>
      <c r="N483" s="26">
        <v>165.2</v>
      </c>
      <c r="O483" s="48">
        <f t="shared" si="383"/>
        <v>1</v>
      </c>
      <c r="P483" s="225">
        <f t="shared" si="384"/>
        <v>1</v>
      </c>
      <c r="Q483" s="225">
        <f t="shared" si="385"/>
        <v>1</v>
      </c>
      <c r="T483" s="25" t="str">
        <f t="shared" si="377"/>
        <v>GUINNESS</v>
      </c>
      <c r="U483" s="25">
        <f t="shared" si="365"/>
        <v>3.1</v>
      </c>
      <c r="V483" s="25">
        <f t="shared" si="366"/>
        <v>4.1399999999999997</v>
      </c>
      <c r="W483" s="25">
        <f t="shared" si="367"/>
        <v>48</v>
      </c>
      <c r="X483" s="25">
        <f t="shared" si="368"/>
        <v>62</v>
      </c>
      <c r="Y483" s="25">
        <f t="shared" si="369"/>
        <v>0</v>
      </c>
      <c r="Z483" s="25">
        <f t="shared" si="370"/>
        <v>0.12</v>
      </c>
      <c r="AA483" s="25">
        <f t="shared" si="371"/>
        <v>2.7</v>
      </c>
      <c r="AB483" s="25">
        <f t="shared" si="372"/>
        <v>2.9</v>
      </c>
      <c r="AC483" s="25">
        <f t="shared" si="373"/>
        <v>7.3</v>
      </c>
      <c r="AD483" s="25">
        <f t="shared" si="374"/>
        <v>7.74</v>
      </c>
      <c r="AE483" s="25">
        <f t="shared" si="375"/>
        <v>155</v>
      </c>
      <c r="AF483" s="25">
        <f t="shared" si="376"/>
        <v>195</v>
      </c>
    </row>
    <row r="484" spans="1:32" ht="15.75" customHeight="1" x14ac:dyDescent="0.25">
      <c r="A484" s="33">
        <v>46197</v>
      </c>
      <c r="B484" s="271" t="s">
        <v>436</v>
      </c>
      <c r="C484" s="37" t="s">
        <v>31</v>
      </c>
      <c r="D484" s="26">
        <v>1.97</v>
      </c>
      <c r="E484" s="48">
        <f t="shared" si="378"/>
        <v>1</v>
      </c>
      <c r="F484" s="222">
        <v>13.6</v>
      </c>
      <c r="G484" s="48">
        <f t="shared" si="379"/>
        <v>1</v>
      </c>
      <c r="H484" s="23">
        <v>0.02</v>
      </c>
      <c r="I484" s="48">
        <f t="shared" si="380"/>
        <v>1</v>
      </c>
      <c r="J484" s="23">
        <v>2.79</v>
      </c>
      <c r="K484" s="48">
        <f t="shared" si="386"/>
        <v>1</v>
      </c>
      <c r="L484" s="26">
        <v>5.25</v>
      </c>
      <c r="M484" s="48">
        <f t="shared" si="382"/>
        <v>1</v>
      </c>
      <c r="N484" s="26">
        <v>6.15</v>
      </c>
      <c r="O484" s="48">
        <f t="shared" si="383"/>
        <v>1</v>
      </c>
      <c r="P484" s="225">
        <f t="shared" si="384"/>
        <v>1</v>
      </c>
      <c r="Q484" s="225">
        <f t="shared" si="385"/>
        <v>1</v>
      </c>
      <c r="T484" s="25" t="str">
        <f t="shared" si="377"/>
        <v>CARIB</v>
      </c>
      <c r="U484" s="25">
        <f t="shared" si="365"/>
        <v>1.65</v>
      </c>
      <c r="V484" s="25">
        <f t="shared" si="366"/>
        <v>2.14</v>
      </c>
      <c r="W484" s="25">
        <f t="shared" si="367"/>
        <v>12.5</v>
      </c>
      <c r="X484" s="25">
        <f t="shared" si="368"/>
        <v>16.399999999999999</v>
      </c>
      <c r="Y484" s="25">
        <f t="shared" si="369"/>
        <v>0</v>
      </c>
      <c r="Z484" s="25">
        <f t="shared" si="370"/>
        <v>0.12</v>
      </c>
      <c r="AA484" s="25">
        <f t="shared" si="371"/>
        <v>2.7</v>
      </c>
      <c r="AB484" s="25">
        <f t="shared" si="372"/>
        <v>2.85</v>
      </c>
      <c r="AC484" s="25">
        <f t="shared" si="373"/>
        <v>5</v>
      </c>
      <c r="AD484" s="25">
        <f t="shared" si="374"/>
        <v>5.44</v>
      </c>
      <c r="AE484" s="25">
        <f t="shared" si="375"/>
        <v>5</v>
      </c>
      <c r="AF484" s="25">
        <f t="shared" si="376"/>
        <v>7</v>
      </c>
    </row>
    <row r="485" spans="1:32" ht="15.75" customHeight="1" x14ac:dyDescent="0.25">
      <c r="A485" s="33">
        <v>46197</v>
      </c>
      <c r="B485" s="271" t="s">
        <v>435</v>
      </c>
      <c r="C485" s="37" t="s">
        <v>31</v>
      </c>
      <c r="D485" s="26">
        <v>2</v>
      </c>
      <c r="E485" s="48">
        <f t="shared" si="378"/>
        <v>1</v>
      </c>
      <c r="F485" s="222">
        <v>13.75</v>
      </c>
      <c r="G485" s="48">
        <f t="shared" si="379"/>
        <v>1</v>
      </c>
      <c r="H485" s="23">
        <v>0.03</v>
      </c>
      <c r="I485" s="48">
        <f t="shared" si="380"/>
        <v>1</v>
      </c>
      <c r="J485" s="23">
        <v>2.85</v>
      </c>
      <c r="K485" s="48">
        <f t="shared" si="386"/>
        <v>1</v>
      </c>
      <c r="L485" s="26">
        <v>5.23</v>
      </c>
      <c r="M485" s="48">
        <f t="shared" si="382"/>
        <v>1</v>
      </c>
      <c r="N485" s="26">
        <v>6.25</v>
      </c>
      <c r="O485" s="48">
        <f t="shared" si="383"/>
        <v>1</v>
      </c>
      <c r="P485" s="225">
        <f t="shared" si="384"/>
        <v>1</v>
      </c>
      <c r="Q485" s="225">
        <f t="shared" si="385"/>
        <v>1</v>
      </c>
      <c r="T485" s="25" t="str">
        <f t="shared" si="377"/>
        <v>CARIB</v>
      </c>
      <c r="U485" s="25">
        <f t="shared" si="365"/>
        <v>1.65</v>
      </c>
      <c r="V485" s="25">
        <f t="shared" si="366"/>
        <v>2.14</v>
      </c>
      <c r="W485" s="25">
        <f t="shared" si="367"/>
        <v>12.5</v>
      </c>
      <c r="X485" s="25">
        <f t="shared" si="368"/>
        <v>16.399999999999999</v>
      </c>
      <c r="Y485" s="25">
        <f t="shared" si="369"/>
        <v>0</v>
      </c>
      <c r="Z485" s="25">
        <f t="shared" si="370"/>
        <v>0.12</v>
      </c>
      <c r="AA485" s="25">
        <f t="shared" si="371"/>
        <v>2.7</v>
      </c>
      <c r="AB485" s="25">
        <f t="shared" si="372"/>
        <v>2.85</v>
      </c>
      <c r="AC485" s="25">
        <f t="shared" si="373"/>
        <v>5</v>
      </c>
      <c r="AD485" s="25">
        <f t="shared" si="374"/>
        <v>5.44</v>
      </c>
      <c r="AE485" s="25">
        <f t="shared" si="375"/>
        <v>5</v>
      </c>
      <c r="AF485" s="25">
        <f t="shared" si="376"/>
        <v>7</v>
      </c>
    </row>
    <row r="486" spans="1:32" ht="15.75" customHeight="1" x14ac:dyDescent="0.25">
      <c r="A486" s="33">
        <v>46197</v>
      </c>
      <c r="B486" s="271" t="s">
        <v>437</v>
      </c>
      <c r="C486" s="37" t="s">
        <v>31</v>
      </c>
      <c r="D486" s="26">
        <v>1.88</v>
      </c>
      <c r="E486" s="48">
        <f t="shared" si="378"/>
        <v>1</v>
      </c>
      <c r="F486" s="222">
        <v>14.4</v>
      </c>
      <c r="G486" s="48">
        <f t="shared" si="379"/>
        <v>1</v>
      </c>
      <c r="H486" s="23">
        <v>0.05</v>
      </c>
      <c r="I486" s="48">
        <f t="shared" si="380"/>
        <v>1</v>
      </c>
      <c r="J486" s="23">
        <v>2.79</v>
      </c>
      <c r="K486" s="48">
        <f t="shared" si="386"/>
        <v>1</v>
      </c>
      <c r="L486" s="26">
        <v>5.0599999999999996</v>
      </c>
      <c r="M486" s="48">
        <f t="shared" si="382"/>
        <v>1</v>
      </c>
      <c r="N486" s="26">
        <v>5.08</v>
      </c>
      <c r="O486" s="48">
        <f t="shared" si="383"/>
        <v>1</v>
      </c>
      <c r="P486" s="225">
        <f t="shared" si="384"/>
        <v>1</v>
      </c>
      <c r="Q486" s="225">
        <f t="shared" si="385"/>
        <v>1</v>
      </c>
      <c r="T486" s="25" t="str">
        <f t="shared" si="377"/>
        <v>CARIB</v>
      </c>
      <c r="U486" s="25">
        <f t="shared" si="365"/>
        <v>1.65</v>
      </c>
      <c r="V486" s="25">
        <f t="shared" si="366"/>
        <v>2.14</v>
      </c>
      <c r="W486" s="25">
        <f t="shared" si="367"/>
        <v>12.5</v>
      </c>
      <c r="X486" s="25">
        <f t="shared" si="368"/>
        <v>16.399999999999999</v>
      </c>
      <c r="Y486" s="25">
        <f t="shared" si="369"/>
        <v>0</v>
      </c>
      <c r="Z486" s="25">
        <f t="shared" si="370"/>
        <v>0.12</v>
      </c>
      <c r="AA486" s="25">
        <f t="shared" si="371"/>
        <v>2.7</v>
      </c>
      <c r="AB486" s="25">
        <f t="shared" si="372"/>
        <v>2.85</v>
      </c>
      <c r="AC486" s="25">
        <f t="shared" si="373"/>
        <v>5</v>
      </c>
      <c r="AD486" s="25">
        <f t="shared" si="374"/>
        <v>5.44</v>
      </c>
      <c r="AE486" s="25">
        <f t="shared" si="375"/>
        <v>5</v>
      </c>
      <c r="AF486" s="25">
        <f t="shared" si="376"/>
        <v>7</v>
      </c>
    </row>
    <row r="487" spans="1:32" ht="15.75" customHeight="1" x14ac:dyDescent="0.25">
      <c r="A487" s="33">
        <v>46197</v>
      </c>
      <c r="B487" s="271" t="s">
        <v>434</v>
      </c>
      <c r="C487" s="37" t="s">
        <v>31</v>
      </c>
      <c r="D487" s="26">
        <v>1.85</v>
      </c>
      <c r="E487" s="48">
        <f t="shared" si="378"/>
        <v>1</v>
      </c>
      <c r="F487" s="222">
        <v>14.3</v>
      </c>
      <c r="G487" s="48">
        <f t="shared" si="379"/>
        <v>1</v>
      </c>
      <c r="H487" s="23">
        <v>0.03</v>
      </c>
      <c r="I487" s="48">
        <f t="shared" si="380"/>
        <v>1</v>
      </c>
      <c r="J487" s="23">
        <v>2.81</v>
      </c>
      <c r="K487" s="48">
        <f t="shared" si="386"/>
        <v>1</v>
      </c>
      <c r="L487" s="26">
        <v>5.09</v>
      </c>
      <c r="M487" s="48">
        <f t="shared" si="382"/>
        <v>1</v>
      </c>
      <c r="N487" s="26">
        <v>5.53</v>
      </c>
      <c r="O487" s="48">
        <f t="shared" si="383"/>
        <v>1</v>
      </c>
      <c r="P487" s="225">
        <f t="shared" si="384"/>
        <v>1</v>
      </c>
      <c r="Q487" s="225">
        <f t="shared" si="385"/>
        <v>1</v>
      </c>
      <c r="T487" s="25" t="str">
        <f t="shared" si="377"/>
        <v>CARIB</v>
      </c>
      <c r="U487" s="25">
        <f t="shared" si="365"/>
        <v>1.65</v>
      </c>
      <c r="V487" s="25">
        <f t="shared" si="366"/>
        <v>2.14</v>
      </c>
      <c r="W487" s="25">
        <f t="shared" si="367"/>
        <v>12.5</v>
      </c>
      <c r="X487" s="25">
        <f t="shared" si="368"/>
        <v>16.399999999999999</v>
      </c>
      <c r="Y487" s="25">
        <f t="shared" si="369"/>
        <v>0</v>
      </c>
      <c r="Z487" s="25">
        <f t="shared" si="370"/>
        <v>0.12</v>
      </c>
      <c r="AA487" s="25">
        <f t="shared" si="371"/>
        <v>2.7</v>
      </c>
      <c r="AB487" s="25">
        <f t="shared" si="372"/>
        <v>2.85</v>
      </c>
      <c r="AC487" s="25">
        <f t="shared" si="373"/>
        <v>5</v>
      </c>
      <c r="AD487" s="25">
        <f t="shared" si="374"/>
        <v>5.44</v>
      </c>
      <c r="AE487" s="25">
        <f t="shared" si="375"/>
        <v>5</v>
      </c>
      <c r="AF487" s="25">
        <f t="shared" si="376"/>
        <v>7</v>
      </c>
    </row>
    <row r="488" spans="1:32" ht="15.75" customHeight="1" x14ac:dyDescent="0.25">
      <c r="A488" s="33">
        <v>46198</v>
      </c>
      <c r="B488" s="271" t="s">
        <v>436</v>
      </c>
      <c r="C488" s="37" t="s">
        <v>30</v>
      </c>
      <c r="D488" s="26">
        <v>0.93</v>
      </c>
      <c r="E488" s="48">
        <f t="shared" si="378"/>
        <v>1</v>
      </c>
      <c r="F488" s="222">
        <v>14</v>
      </c>
      <c r="G488" s="48">
        <f t="shared" si="379"/>
        <v>1</v>
      </c>
      <c r="H488" s="23">
        <v>0.04</v>
      </c>
      <c r="I488" s="48">
        <f t="shared" si="380"/>
        <v>1</v>
      </c>
      <c r="J488" s="23">
        <v>2.8</v>
      </c>
      <c r="K488" s="48">
        <f t="shared" si="386"/>
        <v>1</v>
      </c>
      <c r="L488" s="26">
        <v>5.77</v>
      </c>
      <c r="M488" s="48">
        <f t="shared" si="382"/>
        <v>1</v>
      </c>
      <c r="N488" s="26">
        <v>5.3</v>
      </c>
      <c r="O488" s="48">
        <f t="shared" si="383"/>
        <v>1</v>
      </c>
      <c r="P488" s="225">
        <f t="shared" si="384"/>
        <v>1</v>
      </c>
      <c r="Q488" s="225">
        <f t="shared" si="385"/>
        <v>1</v>
      </c>
      <c r="T488" s="25" t="str">
        <f t="shared" si="377"/>
        <v>STAG</v>
      </c>
      <c r="U488" s="25">
        <f t="shared" si="365"/>
        <v>0.8</v>
      </c>
      <c r="V488" s="25">
        <f t="shared" si="366"/>
        <v>1.24</v>
      </c>
      <c r="W488" s="25">
        <f t="shared" si="367"/>
        <v>12.5</v>
      </c>
      <c r="X488" s="25">
        <f t="shared" si="368"/>
        <v>16.399999999999999</v>
      </c>
      <c r="Y488" s="25">
        <f t="shared" si="369"/>
        <v>0</v>
      </c>
      <c r="Z488" s="25">
        <f t="shared" si="370"/>
        <v>0.12</v>
      </c>
      <c r="AA488" s="25">
        <f t="shared" si="371"/>
        <v>2.7</v>
      </c>
      <c r="AB488" s="25">
        <f t="shared" si="372"/>
        <v>2.85</v>
      </c>
      <c r="AC488" s="25">
        <f t="shared" si="373"/>
        <v>5.45</v>
      </c>
      <c r="AD488" s="25">
        <f t="shared" si="374"/>
        <v>5.94</v>
      </c>
      <c r="AE488" s="25">
        <f t="shared" si="375"/>
        <v>5</v>
      </c>
      <c r="AF488" s="25">
        <f t="shared" si="376"/>
        <v>7</v>
      </c>
    </row>
    <row r="489" spans="1:32" ht="15.75" customHeight="1" x14ac:dyDescent="0.25">
      <c r="A489" s="33">
        <v>46198</v>
      </c>
      <c r="B489" s="271" t="s">
        <v>434</v>
      </c>
      <c r="C489" s="37" t="s">
        <v>30</v>
      </c>
      <c r="D489" s="26">
        <v>0.99</v>
      </c>
      <c r="E489" s="48">
        <f t="shared" si="378"/>
        <v>1</v>
      </c>
      <c r="F489" s="222">
        <v>14.9</v>
      </c>
      <c r="G489" s="48">
        <f t="shared" si="379"/>
        <v>1</v>
      </c>
      <c r="H489" s="23">
        <v>0.05</v>
      </c>
      <c r="I489" s="48">
        <f t="shared" si="380"/>
        <v>1</v>
      </c>
      <c r="J489" s="23">
        <v>2.8</v>
      </c>
      <c r="K489" s="48">
        <f t="shared" si="386"/>
        <v>1</v>
      </c>
      <c r="L489" s="26">
        <v>5.68</v>
      </c>
      <c r="M489" s="48">
        <f t="shared" si="382"/>
        <v>1</v>
      </c>
      <c r="N489" s="26">
        <v>5</v>
      </c>
      <c r="O489" s="48">
        <f t="shared" si="383"/>
        <v>1</v>
      </c>
      <c r="P489" s="225">
        <f t="shared" si="384"/>
        <v>1</v>
      </c>
      <c r="Q489" s="225">
        <f t="shared" si="385"/>
        <v>1</v>
      </c>
      <c r="T489" s="25" t="str">
        <f t="shared" si="377"/>
        <v>STAG</v>
      </c>
      <c r="U489" s="25">
        <f t="shared" si="365"/>
        <v>0.8</v>
      </c>
      <c r="V489" s="25">
        <f t="shared" si="366"/>
        <v>1.24</v>
      </c>
      <c r="W489" s="25">
        <f t="shared" si="367"/>
        <v>12.5</v>
      </c>
      <c r="X489" s="25">
        <f t="shared" si="368"/>
        <v>16.399999999999999</v>
      </c>
      <c r="Y489" s="25">
        <f t="shared" si="369"/>
        <v>0</v>
      </c>
      <c r="Z489" s="25">
        <f t="shared" si="370"/>
        <v>0.12</v>
      </c>
      <c r="AA489" s="25">
        <f t="shared" si="371"/>
        <v>2.7</v>
      </c>
      <c r="AB489" s="25">
        <f t="shared" si="372"/>
        <v>2.85</v>
      </c>
      <c r="AC489" s="25">
        <f t="shared" si="373"/>
        <v>5.45</v>
      </c>
      <c r="AD489" s="25">
        <f t="shared" si="374"/>
        <v>5.94</v>
      </c>
      <c r="AE489" s="25">
        <f t="shared" si="375"/>
        <v>5</v>
      </c>
      <c r="AF489" s="25">
        <f t="shared" si="376"/>
        <v>7</v>
      </c>
    </row>
    <row r="490" spans="1:32" ht="15.75" customHeight="1" x14ac:dyDescent="0.25">
      <c r="A490" s="33">
        <v>46198</v>
      </c>
      <c r="B490" s="271" t="s">
        <v>437</v>
      </c>
      <c r="C490" s="37" t="s">
        <v>30</v>
      </c>
      <c r="D490" s="26">
        <v>0.92</v>
      </c>
      <c r="E490" s="48">
        <f t="shared" si="378"/>
        <v>1</v>
      </c>
      <c r="F490" s="222">
        <v>14.15</v>
      </c>
      <c r="G490" s="48">
        <f t="shared" si="379"/>
        <v>1</v>
      </c>
      <c r="H490" s="23">
        <v>0.02</v>
      </c>
      <c r="I490" s="48">
        <f t="shared" si="380"/>
        <v>1</v>
      </c>
      <c r="J490" s="23">
        <v>2.79</v>
      </c>
      <c r="K490" s="48">
        <f t="shared" si="386"/>
        <v>1</v>
      </c>
      <c r="L490" s="26">
        <v>5.72</v>
      </c>
      <c r="M490" s="48">
        <f t="shared" si="382"/>
        <v>1</v>
      </c>
      <c r="N490" s="26">
        <v>5</v>
      </c>
      <c r="O490" s="48">
        <f t="shared" si="383"/>
        <v>1</v>
      </c>
      <c r="P490" s="225">
        <f t="shared" si="384"/>
        <v>1</v>
      </c>
      <c r="Q490" s="225">
        <f t="shared" si="385"/>
        <v>1</v>
      </c>
      <c r="T490" s="25" t="str">
        <f t="shared" si="377"/>
        <v>STAG</v>
      </c>
      <c r="U490" s="25">
        <f t="shared" si="365"/>
        <v>0.8</v>
      </c>
      <c r="V490" s="25">
        <f t="shared" si="366"/>
        <v>1.24</v>
      </c>
      <c r="W490" s="25">
        <f t="shared" si="367"/>
        <v>12.5</v>
      </c>
      <c r="X490" s="25">
        <f t="shared" si="368"/>
        <v>16.399999999999999</v>
      </c>
      <c r="Y490" s="25">
        <f t="shared" si="369"/>
        <v>0</v>
      </c>
      <c r="Z490" s="25">
        <f t="shared" si="370"/>
        <v>0.12</v>
      </c>
      <c r="AA490" s="25">
        <f t="shared" si="371"/>
        <v>2.7</v>
      </c>
      <c r="AB490" s="25">
        <f t="shared" si="372"/>
        <v>2.85</v>
      </c>
      <c r="AC490" s="25">
        <f t="shared" si="373"/>
        <v>5.45</v>
      </c>
      <c r="AD490" s="25">
        <f t="shared" si="374"/>
        <v>5.94</v>
      </c>
      <c r="AE490" s="25">
        <f t="shared" si="375"/>
        <v>5</v>
      </c>
      <c r="AF490" s="25">
        <f t="shared" si="376"/>
        <v>7</v>
      </c>
    </row>
    <row r="491" spans="1:32" ht="15.75" customHeight="1" x14ac:dyDescent="0.25">
      <c r="A491" s="33">
        <v>46198</v>
      </c>
      <c r="B491" s="271" t="s">
        <v>435</v>
      </c>
      <c r="C491" s="37" t="s">
        <v>30</v>
      </c>
      <c r="D491" s="26">
        <v>0.89</v>
      </c>
      <c r="E491" s="48">
        <f t="shared" si="378"/>
        <v>1</v>
      </c>
      <c r="F491" s="222">
        <v>14.15</v>
      </c>
      <c r="G491" s="48">
        <f t="shared" si="379"/>
        <v>1</v>
      </c>
      <c r="H491" s="23">
        <v>0.02</v>
      </c>
      <c r="I491" s="48">
        <f t="shared" si="380"/>
        <v>1</v>
      </c>
      <c r="J491" s="23">
        <v>2.85</v>
      </c>
      <c r="K491" s="48">
        <f t="shared" si="386"/>
        <v>1</v>
      </c>
      <c r="L491" s="26">
        <v>5.74</v>
      </c>
      <c r="M491" s="48">
        <f t="shared" si="382"/>
        <v>1</v>
      </c>
      <c r="N491" s="26">
        <v>5</v>
      </c>
      <c r="O491" s="48">
        <f t="shared" si="383"/>
        <v>1</v>
      </c>
      <c r="P491" s="225">
        <f t="shared" si="384"/>
        <v>1</v>
      </c>
      <c r="Q491" s="225">
        <f t="shared" si="385"/>
        <v>1</v>
      </c>
      <c r="T491" s="25" t="str">
        <f t="shared" si="377"/>
        <v>STAG</v>
      </c>
      <c r="U491" s="25">
        <f t="shared" si="365"/>
        <v>0.8</v>
      </c>
      <c r="V491" s="25">
        <f t="shared" si="366"/>
        <v>1.24</v>
      </c>
      <c r="W491" s="25">
        <f t="shared" si="367"/>
        <v>12.5</v>
      </c>
      <c r="X491" s="25">
        <f t="shared" si="368"/>
        <v>16.399999999999999</v>
      </c>
      <c r="Y491" s="25">
        <f t="shared" si="369"/>
        <v>0</v>
      </c>
      <c r="Z491" s="25">
        <f t="shared" si="370"/>
        <v>0.12</v>
      </c>
      <c r="AA491" s="25">
        <f t="shared" si="371"/>
        <v>2.7</v>
      </c>
      <c r="AB491" s="25">
        <f t="shared" si="372"/>
        <v>2.85</v>
      </c>
      <c r="AC491" s="25">
        <f t="shared" si="373"/>
        <v>5.45</v>
      </c>
      <c r="AD491" s="25">
        <f t="shared" si="374"/>
        <v>5.94</v>
      </c>
      <c r="AE491" s="25">
        <f t="shared" si="375"/>
        <v>5</v>
      </c>
      <c r="AF491" s="25">
        <f t="shared" si="376"/>
        <v>7</v>
      </c>
    </row>
    <row r="492" spans="1:32" ht="15.75" customHeight="1" x14ac:dyDescent="0.25">
      <c r="A492" s="33">
        <v>46198</v>
      </c>
      <c r="B492" s="271" t="s">
        <v>435</v>
      </c>
      <c r="C492" s="37" t="s">
        <v>31</v>
      </c>
      <c r="D492" s="26">
        <v>1.79</v>
      </c>
      <c r="E492" s="48">
        <f t="shared" si="378"/>
        <v>1</v>
      </c>
      <c r="F492" s="222">
        <v>14.6</v>
      </c>
      <c r="G492" s="48">
        <f t="shared" si="379"/>
        <v>1</v>
      </c>
      <c r="H492" s="23">
        <v>0.05</v>
      </c>
      <c r="I492" s="48">
        <f t="shared" si="380"/>
        <v>1</v>
      </c>
      <c r="J492" s="23">
        <v>2.77</v>
      </c>
      <c r="K492" s="48">
        <f t="shared" si="386"/>
        <v>1</v>
      </c>
      <c r="L492" s="26">
        <v>5.33</v>
      </c>
      <c r="M492" s="48">
        <f t="shared" si="382"/>
        <v>1</v>
      </c>
      <c r="N492" s="26">
        <v>5.18</v>
      </c>
      <c r="O492" s="48">
        <f t="shared" si="383"/>
        <v>1</v>
      </c>
      <c r="P492" s="225">
        <f t="shared" si="384"/>
        <v>1</v>
      </c>
      <c r="Q492" s="225">
        <f t="shared" si="385"/>
        <v>1</v>
      </c>
      <c r="T492" s="25" t="str">
        <f t="shared" si="377"/>
        <v>CARIB</v>
      </c>
      <c r="U492" s="25">
        <f t="shared" si="365"/>
        <v>1.65</v>
      </c>
      <c r="V492" s="25">
        <f t="shared" si="366"/>
        <v>2.14</v>
      </c>
      <c r="W492" s="25">
        <f t="shared" si="367"/>
        <v>12.5</v>
      </c>
      <c r="X492" s="25">
        <f t="shared" si="368"/>
        <v>16.399999999999999</v>
      </c>
      <c r="Y492" s="25">
        <f t="shared" si="369"/>
        <v>0</v>
      </c>
      <c r="Z492" s="25">
        <f t="shared" si="370"/>
        <v>0.12</v>
      </c>
      <c r="AA492" s="25">
        <f t="shared" si="371"/>
        <v>2.7</v>
      </c>
      <c r="AB492" s="25">
        <f t="shared" si="372"/>
        <v>2.85</v>
      </c>
      <c r="AC492" s="25">
        <f t="shared" si="373"/>
        <v>5</v>
      </c>
      <c r="AD492" s="25">
        <f t="shared" si="374"/>
        <v>5.44</v>
      </c>
      <c r="AE492" s="25">
        <f t="shared" si="375"/>
        <v>5</v>
      </c>
      <c r="AF492" s="25">
        <f t="shared" si="376"/>
        <v>7</v>
      </c>
    </row>
    <row r="493" spans="1:32" ht="15.75" customHeight="1" x14ac:dyDescent="0.25">
      <c r="A493" s="33">
        <v>46198</v>
      </c>
      <c r="B493" s="271" t="s">
        <v>437</v>
      </c>
      <c r="C493" s="37" t="s">
        <v>31</v>
      </c>
      <c r="D493" s="26">
        <v>2.1</v>
      </c>
      <c r="E493" s="48">
        <f t="shared" si="378"/>
        <v>1</v>
      </c>
      <c r="F493" s="222">
        <v>13.45</v>
      </c>
      <c r="G493" s="48">
        <f t="shared" si="379"/>
        <v>1</v>
      </c>
      <c r="H493" s="23"/>
      <c r="I493" s="48">
        <f t="shared" si="380"/>
        <v>1</v>
      </c>
      <c r="K493" s="48"/>
      <c r="L493" s="26">
        <v>5</v>
      </c>
      <c r="M493" s="48">
        <f t="shared" si="382"/>
        <v>1</v>
      </c>
      <c r="N493" s="26">
        <v>5.98</v>
      </c>
      <c r="O493" s="48">
        <f t="shared" si="383"/>
        <v>1</v>
      </c>
      <c r="P493" s="225"/>
      <c r="Q493" s="225"/>
      <c r="T493" s="25" t="str">
        <f t="shared" si="377"/>
        <v>CARIB</v>
      </c>
      <c r="U493" s="25">
        <f t="shared" si="365"/>
        <v>1.65</v>
      </c>
      <c r="V493" s="25">
        <f t="shared" si="366"/>
        <v>2.14</v>
      </c>
      <c r="W493" s="25">
        <f t="shared" si="367"/>
        <v>12.5</v>
      </c>
      <c r="X493" s="25">
        <f t="shared" si="368"/>
        <v>16.399999999999999</v>
      </c>
      <c r="Y493" s="25">
        <f t="shared" si="369"/>
        <v>0</v>
      </c>
      <c r="Z493" s="25">
        <f t="shared" si="370"/>
        <v>0.12</v>
      </c>
      <c r="AA493" s="25">
        <f t="shared" si="371"/>
        <v>2.7</v>
      </c>
      <c r="AB493" s="25">
        <f t="shared" si="372"/>
        <v>2.85</v>
      </c>
      <c r="AC493" s="25">
        <f t="shared" si="373"/>
        <v>5</v>
      </c>
      <c r="AD493" s="25">
        <f t="shared" si="374"/>
        <v>5.44</v>
      </c>
      <c r="AE493" s="25">
        <f t="shared" si="375"/>
        <v>5</v>
      </c>
      <c r="AF493" s="25">
        <f t="shared" si="376"/>
        <v>7</v>
      </c>
    </row>
    <row r="494" spans="1:32" ht="15.75" customHeight="1" x14ac:dyDescent="0.25">
      <c r="A494" s="33">
        <v>46198</v>
      </c>
      <c r="B494" s="271" t="s">
        <v>436</v>
      </c>
      <c r="C494" s="37" t="s">
        <v>31</v>
      </c>
      <c r="D494" s="26">
        <v>2.1</v>
      </c>
      <c r="E494" s="48">
        <f t="shared" si="378"/>
        <v>1</v>
      </c>
      <c r="F494" s="222">
        <v>15.6</v>
      </c>
      <c r="G494" s="48">
        <f t="shared" si="379"/>
        <v>1</v>
      </c>
      <c r="H494" s="23">
        <v>0.03</v>
      </c>
      <c r="I494" s="48">
        <f t="shared" si="380"/>
        <v>1</v>
      </c>
      <c r="J494" s="23">
        <v>2.85</v>
      </c>
      <c r="K494" s="48">
        <f t="shared" si="386"/>
        <v>1</v>
      </c>
      <c r="L494" s="26">
        <v>5</v>
      </c>
      <c r="M494" s="48">
        <f t="shared" si="382"/>
        <v>1</v>
      </c>
      <c r="N494" s="26">
        <v>5.93</v>
      </c>
      <c r="O494" s="48">
        <f t="shared" si="383"/>
        <v>1</v>
      </c>
      <c r="P494" s="225">
        <f t="shared" si="384"/>
        <v>1</v>
      </c>
      <c r="Q494" s="225">
        <f t="shared" si="385"/>
        <v>1</v>
      </c>
      <c r="T494" s="25" t="str">
        <f t="shared" si="377"/>
        <v>CARIB</v>
      </c>
      <c r="U494" s="25">
        <f t="shared" si="365"/>
        <v>1.65</v>
      </c>
      <c r="V494" s="25">
        <f t="shared" si="366"/>
        <v>2.14</v>
      </c>
      <c r="W494" s="25">
        <f t="shared" si="367"/>
        <v>12.5</v>
      </c>
      <c r="X494" s="25">
        <f t="shared" si="368"/>
        <v>16.399999999999999</v>
      </c>
      <c r="Y494" s="25">
        <f t="shared" si="369"/>
        <v>0</v>
      </c>
      <c r="Z494" s="25">
        <f t="shared" si="370"/>
        <v>0.12</v>
      </c>
      <c r="AA494" s="25">
        <f t="shared" si="371"/>
        <v>2.7</v>
      </c>
      <c r="AB494" s="25">
        <f t="shared" si="372"/>
        <v>2.85</v>
      </c>
      <c r="AC494" s="25">
        <f t="shared" si="373"/>
        <v>5</v>
      </c>
      <c r="AD494" s="25">
        <f t="shared" si="374"/>
        <v>5.44</v>
      </c>
      <c r="AE494" s="25">
        <f t="shared" si="375"/>
        <v>5</v>
      </c>
      <c r="AF494" s="25">
        <f t="shared" si="376"/>
        <v>7</v>
      </c>
    </row>
    <row r="495" spans="1:32" ht="15.75" customHeight="1" x14ac:dyDescent="0.25">
      <c r="A495" s="33">
        <v>46198</v>
      </c>
      <c r="B495" s="271" t="s">
        <v>436</v>
      </c>
      <c r="C495" s="37" t="s">
        <v>31</v>
      </c>
      <c r="D495" s="26">
        <v>2.1</v>
      </c>
      <c r="E495" s="48">
        <f t="shared" si="378"/>
        <v>1</v>
      </c>
      <c r="F495" s="222">
        <v>15.65</v>
      </c>
      <c r="G495" s="48">
        <f t="shared" si="379"/>
        <v>1</v>
      </c>
      <c r="H495" s="23">
        <v>0.05</v>
      </c>
      <c r="I495" s="48">
        <f t="shared" si="380"/>
        <v>1</v>
      </c>
      <c r="J495" s="23">
        <v>2.8</v>
      </c>
      <c r="K495" s="48">
        <f t="shared" si="386"/>
        <v>1</v>
      </c>
      <c r="L495" s="26">
        <v>5.04</v>
      </c>
      <c r="M495" s="48">
        <f t="shared" si="382"/>
        <v>1</v>
      </c>
      <c r="N495" s="26">
        <v>6.45</v>
      </c>
      <c r="O495" s="48">
        <f t="shared" si="383"/>
        <v>1</v>
      </c>
      <c r="P495" s="225">
        <f t="shared" si="384"/>
        <v>1</v>
      </c>
      <c r="Q495" s="225">
        <f t="shared" si="385"/>
        <v>1</v>
      </c>
      <c r="T495" s="25" t="str">
        <f t="shared" si="377"/>
        <v>CARIB</v>
      </c>
      <c r="U495" s="25">
        <f t="shared" si="365"/>
        <v>1.65</v>
      </c>
      <c r="V495" s="25">
        <f t="shared" si="366"/>
        <v>2.14</v>
      </c>
      <c r="W495" s="25">
        <f t="shared" si="367"/>
        <v>12.5</v>
      </c>
      <c r="X495" s="25">
        <f t="shared" si="368"/>
        <v>16.399999999999999</v>
      </c>
      <c r="Y495" s="25">
        <f t="shared" si="369"/>
        <v>0</v>
      </c>
      <c r="Z495" s="25">
        <f t="shared" si="370"/>
        <v>0.12</v>
      </c>
      <c r="AA495" s="25">
        <f t="shared" si="371"/>
        <v>2.7</v>
      </c>
      <c r="AB495" s="25">
        <f t="shared" si="372"/>
        <v>2.85</v>
      </c>
      <c r="AC495" s="25">
        <f t="shared" si="373"/>
        <v>5</v>
      </c>
      <c r="AD495" s="25">
        <f t="shared" si="374"/>
        <v>5.44</v>
      </c>
      <c r="AE495" s="25">
        <f t="shared" si="375"/>
        <v>5</v>
      </c>
      <c r="AF495" s="25">
        <f t="shared" si="376"/>
        <v>7</v>
      </c>
    </row>
    <row r="496" spans="1:32" ht="15.75" customHeight="1" x14ac:dyDescent="0.25">
      <c r="A496" s="33">
        <v>46198</v>
      </c>
      <c r="B496" s="271" t="s">
        <v>434</v>
      </c>
      <c r="C496" s="37" t="s">
        <v>31</v>
      </c>
      <c r="D496" s="26">
        <v>2.1</v>
      </c>
      <c r="E496" s="48">
        <f t="shared" si="378"/>
        <v>1</v>
      </c>
      <c r="F496" s="222">
        <v>14.7</v>
      </c>
      <c r="G496" s="48">
        <f t="shared" si="379"/>
        <v>1</v>
      </c>
      <c r="H496" s="23">
        <v>0.03</v>
      </c>
      <c r="I496" s="48">
        <f t="shared" si="380"/>
        <v>1</v>
      </c>
      <c r="J496" s="23">
        <v>2.83</v>
      </c>
      <c r="K496" s="48">
        <f t="shared" si="386"/>
        <v>1</v>
      </c>
      <c r="L496" s="26">
        <v>5</v>
      </c>
      <c r="M496" s="48">
        <f t="shared" si="382"/>
        <v>1</v>
      </c>
      <c r="N496" s="26">
        <v>6.2</v>
      </c>
      <c r="O496" s="48">
        <f t="shared" si="383"/>
        <v>1</v>
      </c>
      <c r="P496" s="225">
        <f t="shared" si="384"/>
        <v>1</v>
      </c>
      <c r="Q496" s="225">
        <f t="shared" si="385"/>
        <v>1</v>
      </c>
      <c r="T496" s="25" t="str">
        <f t="shared" si="377"/>
        <v>CARIB</v>
      </c>
      <c r="U496" s="25">
        <f t="shared" si="365"/>
        <v>1.65</v>
      </c>
      <c r="V496" s="25">
        <f t="shared" si="366"/>
        <v>2.14</v>
      </c>
      <c r="W496" s="25">
        <f t="shared" si="367"/>
        <v>12.5</v>
      </c>
      <c r="X496" s="25">
        <f t="shared" si="368"/>
        <v>16.399999999999999</v>
      </c>
      <c r="Y496" s="25">
        <f t="shared" si="369"/>
        <v>0</v>
      </c>
      <c r="Z496" s="25">
        <f t="shared" si="370"/>
        <v>0.12</v>
      </c>
      <c r="AA496" s="25">
        <f t="shared" si="371"/>
        <v>2.7</v>
      </c>
      <c r="AB496" s="25">
        <f t="shared" si="372"/>
        <v>2.85</v>
      </c>
      <c r="AC496" s="25">
        <f t="shared" si="373"/>
        <v>5</v>
      </c>
      <c r="AD496" s="25">
        <f t="shared" si="374"/>
        <v>5.44</v>
      </c>
      <c r="AE496" s="25">
        <f t="shared" si="375"/>
        <v>5</v>
      </c>
      <c r="AF496" s="25">
        <f t="shared" si="376"/>
        <v>7</v>
      </c>
    </row>
    <row r="497" spans="1:32" ht="15.75" customHeight="1" x14ac:dyDescent="0.25">
      <c r="A497" s="33">
        <v>46198</v>
      </c>
      <c r="B497" s="271" t="s">
        <v>435</v>
      </c>
      <c r="C497" s="37" t="s">
        <v>31</v>
      </c>
      <c r="D497" s="26">
        <v>2.1</v>
      </c>
      <c r="E497" s="48">
        <f t="shared" si="378"/>
        <v>1</v>
      </c>
      <c r="F497" s="222">
        <v>14.75</v>
      </c>
      <c r="G497" s="48">
        <f t="shared" si="379"/>
        <v>1</v>
      </c>
      <c r="H497" s="23">
        <v>0.03</v>
      </c>
      <c r="I497" s="48">
        <f t="shared" si="380"/>
        <v>1</v>
      </c>
      <c r="J497" s="23">
        <v>2.85</v>
      </c>
      <c r="K497" s="48">
        <f t="shared" si="386"/>
        <v>1</v>
      </c>
      <c r="L497" s="26">
        <v>5.03</v>
      </c>
      <c r="M497" s="48">
        <f t="shared" si="382"/>
        <v>1</v>
      </c>
      <c r="N497" s="26">
        <v>6.4</v>
      </c>
      <c r="O497" s="48">
        <f t="shared" si="383"/>
        <v>1</v>
      </c>
      <c r="P497" s="225">
        <f t="shared" si="384"/>
        <v>1</v>
      </c>
      <c r="Q497" s="225">
        <f t="shared" si="385"/>
        <v>1</v>
      </c>
      <c r="T497" s="25" t="str">
        <f t="shared" si="377"/>
        <v>CARIB</v>
      </c>
      <c r="U497" s="25">
        <f t="shared" si="365"/>
        <v>1.65</v>
      </c>
      <c r="V497" s="25">
        <f t="shared" si="366"/>
        <v>2.14</v>
      </c>
      <c r="W497" s="25">
        <f t="shared" si="367"/>
        <v>12.5</v>
      </c>
      <c r="X497" s="25">
        <f t="shared" si="368"/>
        <v>16.399999999999999</v>
      </c>
      <c r="Y497" s="25">
        <f t="shared" si="369"/>
        <v>0</v>
      </c>
      <c r="Z497" s="25">
        <f t="shared" si="370"/>
        <v>0.12</v>
      </c>
      <c r="AA497" s="25">
        <f t="shared" si="371"/>
        <v>2.7</v>
      </c>
      <c r="AB497" s="25">
        <f t="shared" si="372"/>
        <v>2.85</v>
      </c>
      <c r="AC497" s="25">
        <f t="shared" si="373"/>
        <v>5</v>
      </c>
      <c r="AD497" s="25">
        <f t="shared" si="374"/>
        <v>5.44</v>
      </c>
      <c r="AE497" s="25">
        <f t="shared" si="375"/>
        <v>5</v>
      </c>
      <c r="AF497" s="25">
        <f t="shared" si="376"/>
        <v>7</v>
      </c>
    </row>
    <row r="498" spans="1:32" ht="15.75" customHeight="1" x14ac:dyDescent="0.25">
      <c r="A498" s="33">
        <v>46200</v>
      </c>
      <c r="B498" s="271" t="s">
        <v>434</v>
      </c>
      <c r="C498" s="37" t="s">
        <v>30</v>
      </c>
      <c r="D498" s="26">
        <v>1.1100000000000001</v>
      </c>
      <c r="E498" s="48">
        <f t="shared" si="378"/>
        <v>1</v>
      </c>
      <c r="F498" s="222">
        <v>14.55</v>
      </c>
      <c r="G498" s="48">
        <f t="shared" si="379"/>
        <v>1</v>
      </c>
      <c r="H498" s="23">
        <v>0.06</v>
      </c>
      <c r="I498" s="48">
        <f t="shared" si="380"/>
        <v>1</v>
      </c>
      <c r="J498" s="23">
        <v>2.77</v>
      </c>
      <c r="K498" s="48">
        <f t="shared" si="386"/>
        <v>1</v>
      </c>
      <c r="L498" s="26">
        <v>5.68</v>
      </c>
      <c r="M498" s="48">
        <f t="shared" si="382"/>
        <v>1</v>
      </c>
      <c r="N498" s="26">
        <v>5.45</v>
      </c>
      <c r="O498" s="48">
        <f t="shared" si="383"/>
        <v>1</v>
      </c>
      <c r="P498" s="225">
        <f t="shared" si="384"/>
        <v>1</v>
      </c>
      <c r="Q498" s="225">
        <f t="shared" si="385"/>
        <v>1</v>
      </c>
      <c r="T498" s="25" t="str">
        <f t="shared" ref="T498:T508" si="387">LEFT(C498,12)</f>
        <v>STAG</v>
      </c>
      <c r="U498" s="25">
        <f t="shared" si="365"/>
        <v>0.8</v>
      </c>
      <c r="V498" s="25">
        <f t="shared" si="366"/>
        <v>1.24</v>
      </c>
      <c r="W498" s="25">
        <f t="shared" si="367"/>
        <v>12.5</v>
      </c>
      <c r="X498" s="25">
        <f t="shared" si="368"/>
        <v>16.399999999999999</v>
      </c>
      <c r="Y498" s="25">
        <f t="shared" si="369"/>
        <v>0</v>
      </c>
      <c r="Z498" s="25">
        <f t="shared" si="370"/>
        <v>0.12</v>
      </c>
      <c r="AA498" s="25">
        <f t="shared" si="371"/>
        <v>2.7</v>
      </c>
      <c r="AB498" s="25">
        <f t="shared" si="372"/>
        <v>2.85</v>
      </c>
      <c r="AC498" s="25">
        <f t="shared" si="373"/>
        <v>5.45</v>
      </c>
      <c r="AD498" s="25">
        <f t="shared" si="374"/>
        <v>5.94</v>
      </c>
      <c r="AE498" s="25">
        <f t="shared" si="375"/>
        <v>5</v>
      </c>
      <c r="AF498" s="25">
        <f t="shared" si="376"/>
        <v>7</v>
      </c>
    </row>
    <row r="499" spans="1:32" ht="15.75" customHeight="1" x14ac:dyDescent="0.25">
      <c r="A499" s="33">
        <v>46200</v>
      </c>
      <c r="B499" s="271" t="s">
        <v>437</v>
      </c>
      <c r="C499" s="37" t="s">
        <v>30</v>
      </c>
      <c r="D499" s="26">
        <v>1.1000000000000001</v>
      </c>
      <c r="E499" s="48">
        <f t="shared" si="378"/>
        <v>1</v>
      </c>
      <c r="F499" s="222">
        <v>15.2</v>
      </c>
      <c r="G499" s="48">
        <f t="shared" si="379"/>
        <v>1</v>
      </c>
      <c r="H499" s="23">
        <v>0.06</v>
      </c>
      <c r="I499" s="48">
        <f t="shared" si="380"/>
        <v>1</v>
      </c>
      <c r="J499" s="23">
        <v>2.83</v>
      </c>
      <c r="K499" s="48">
        <f t="shared" si="386"/>
        <v>1</v>
      </c>
      <c r="L499" s="26">
        <v>5.68</v>
      </c>
      <c r="M499" s="48">
        <f t="shared" si="382"/>
        <v>1</v>
      </c>
      <c r="N499" s="26">
        <v>5.38</v>
      </c>
      <c r="O499" s="48">
        <f t="shared" si="383"/>
        <v>1</v>
      </c>
      <c r="P499" s="225">
        <f t="shared" si="384"/>
        <v>1</v>
      </c>
      <c r="Q499" s="225">
        <f t="shared" si="385"/>
        <v>1</v>
      </c>
      <c r="T499" s="25" t="str">
        <f t="shared" si="387"/>
        <v>STAG</v>
      </c>
      <c r="U499" s="25">
        <f t="shared" si="365"/>
        <v>0.8</v>
      </c>
      <c r="V499" s="25">
        <f t="shared" si="366"/>
        <v>1.24</v>
      </c>
      <c r="W499" s="25">
        <f t="shared" si="367"/>
        <v>12.5</v>
      </c>
      <c r="X499" s="25">
        <f t="shared" si="368"/>
        <v>16.399999999999999</v>
      </c>
      <c r="Y499" s="25">
        <f t="shared" si="369"/>
        <v>0</v>
      </c>
      <c r="Z499" s="25">
        <f t="shared" si="370"/>
        <v>0.12</v>
      </c>
      <c r="AA499" s="25">
        <f t="shared" si="371"/>
        <v>2.7</v>
      </c>
      <c r="AB499" s="25">
        <f t="shared" si="372"/>
        <v>2.85</v>
      </c>
      <c r="AC499" s="25">
        <f t="shared" si="373"/>
        <v>5.45</v>
      </c>
      <c r="AD499" s="25">
        <f t="shared" si="374"/>
        <v>5.94</v>
      </c>
      <c r="AE499" s="25">
        <f t="shared" si="375"/>
        <v>5</v>
      </c>
      <c r="AF499" s="25">
        <f t="shared" si="376"/>
        <v>7</v>
      </c>
    </row>
    <row r="500" spans="1:32" ht="15.75" customHeight="1" x14ac:dyDescent="0.25">
      <c r="A500" s="33">
        <v>46200</v>
      </c>
      <c r="B500" s="271" t="s">
        <v>435</v>
      </c>
      <c r="C500" s="37" t="s">
        <v>30</v>
      </c>
      <c r="D500" s="26">
        <v>0.93</v>
      </c>
      <c r="E500" s="48">
        <f t="shared" si="378"/>
        <v>1</v>
      </c>
      <c r="F500" s="222">
        <v>14.6</v>
      </c>
      <c r="G500" s="48">
        <f t="shared" si="379"/>
        <v>1</v>
      </c>
      <c r="H500" s="23">
        <v>0.05</v>
      </c>
      <c r="I500" s="48">
        <f t="shared" si="380"/>
        <v>1</v>
      </c>
      <c r="J500" s="23">
        <v>2.75</v>
      </c>
      <c r="K500" s="48">
        <f t="shared" si="386"/>
        <v>1</v>
      </c>
      <c r="L500" s="26">
        <v>5.68</v>
      </c>
      <c r="M500" s="48">
        <f t="shared" si="382"/>
        <v>1</v>
      </c>
      <c r="N500" s="26">
        <v>5.15</v>
      </c>
      <c r="O500" s="48">
        <f t="shared" si="383"/>
        <v>1</v>
      </c>
      <c r="P500" s="225">
        <f>IF(+(IF(D500&lt;U500,0,IF(D500&gt;V500,0,1)))+(IF(F500&lt;W500,0,IF(F500&gt;X500,0,1)))+(IF(J500&lt;AA500,0,IF(J500&gt;AB500,0,1)))+(IF(L500&lt;AC500,0,IF(L500&gt;AD500,0,1)))+(IF(N500&lt;AE500,0,IF(N500&gt;AF500,0,1)))=5,1,0)</f>
        <v>1</v>
      </c>
      <c r="Q500" s="225">
        <f t="shared" si="385"/>
        <v>1</v>
      </c>
      <c r="T500" s="25" t="str">
        <f t="shared" si="387"/>
        <v>STAG</v>
      </c>
      <c r="U500" s="25">
        <f t="shared" si="365"/>
        <v>0.8</v>
      </c>
      <c r="V500" s="25">
        <f t="shared" si="366"/>
        <v>1.24</v>
      </c>
      <c r="W500" s="25">
        <f t="shared" si="367"/>
        <v>12.5</v>
      </c>
      <c r="X500" s="25">
        <f t="shared" si="368"/>
        <v>16.399999999999999</v>
      </c>
      <c r="Y500" s="25">
        <f t="shared" si="369"/>
        <v>0</v>
      </c>
      <c r="Z500" s="25">
        <f t="shared" si="370"/>
        <v>0.12</v>
      </c>
      <c r="AA500" s="25">
        <f t="shared" si="371"/>
        <v>2.7</v>
      </c>
      <c r="AB500" s="25">
        <f t="shared" si="372"/>
        <v>2.85</v>
      </c>
      <c r="AC500" s="25">
        <f t="shared" si="373"/>
        <v>5.45</v>
      </c>
      <c r="AD500" s="25">
        <f t="shared" si="374"/>
        <v>5.94</v>
      </c>
      <c r="AE500" s="25">
        <f t="shared" si="375"/>
        <v>5</v>
      </c>
      <c r="AF500" s="25">
        <f t="shared" si="376"/>
        <v>7</v>
      </c>
    </row>
    <row r="501" spans="1:32" ht="15.75" customHeight="1" x14ac:dyDescent="0.25">
      <c r="A501" s="33">
        <v>46202</v>
      </c>
      <c r="B501" s="271" t="s">
        <v>434</v>
      </c>
      <c r="C501" s="37" t="s">
        <v>30</v>
      </c>
      <c r="D501" s="26">
        <v>0.92</v>
      </c>
      <c r="E501" s="48">
        <f t="shared" si="378"/>
        <v>1</v>
      </c>
      <c r="F501" s="222">
        <v>13.2</v>
      </c>
      <c r="G501" s="48">
        <f t="shared" si="379"/>
        <v>1</v>
      </c>
      <c r="H501" s="23">
        <v>0.05</v>
      </c>
      <c r="I501" s="48">
        <f t="shared" si="380"/>
        <v>1</v>
      </c>
      <c r="J501" s="23">
        <v>2.73</v>
      </c>
      <c r="K501" s="48">
        <f t="shared" si="386"/>
        <v>1</v>
      </c>
      <c r="L501" s="26">
        <v>5.66</v>
      </c>
      <c r="M501" s="48">
        <f t="shared" si="382"/>
        <v>1</v>
      </c>
      <c r="N501" s="26">
        <v>5.04</v>
      </c>
      <c r="O501" s="48">
        <f t="shared" si="383"/>
        <v>1</v>
      </c>
      <c r="P501" s="225">
        <f t="shared" si="384"/>
        <v>1</v>
      </c>
      <c r="Q501" s="225">
        <f t="shared" si="385"/>
        <v>1</v>
      </c>
      <c r="T501" s="25" t="str">
        <f t="shared" si="387"/>
        <v>STAG</v>
      </c>
      <c r="U501" s="25">
        <f t="shared" si="365"/>
        <v>0.8</v>
      </c>
      <c r="V501" s="25">
        <f t="shared" si="366"/>
        <v>1.24</v>
      </c>
      <c r="W501" s="25">
        <f t="shared" si="367"/>
        <v>12.5</v>
      </c>
      <c r="X501" s="25">
        <f t="shared" si="368"/>
        <v>16.399999999999999</v>
      </c>
      <c r="Y501" s="25">
        <f t="shared" si="369"/>
        <v>0</v>
      </c>
      <c r="Z501" s="25">
        <f t="shared" si="370"/>
        <v>0.12</v>
      </c>
      <c r="AA501" s="25">
        <f t="shared" si="371"/>
        <v>2.7</v>
      </c>
      <c r="AB501" s="25">
        <f t="shared" si="372"/>
        <v>2.85</v>
      </c>
      <c r="AC501" s="25">
        <f t="shared" si="373"/>
        <v>5.45</v>
      </c>
      <c r="AD501" s="25">
        <f t="shared" si="374"/>
        <v>5.94</v>
      </c>
      <c r="AE501" s="25">
        <f t="shared" si="375"/>
        <v>5</v>
      </c>
      <c r="AF501" s="25">
        <f t="shared" si="376"/>
        <v>7</v>
      </c>
    </row>
    <row r="502" spans="1:32" ht="15.75" customHeight="1" x14ac:dyDescent="0.25">
      <c r="A502" s="33">
        <v>46202</v>
      </c>
      <c r="B502" s="271" t="s">
        <v>435</v>
      </c>
      <c r="C502" s="37" t="s">
        <v>31</v>
      </c>
      <c r="D502" s="26">
        <v>1.7</v>
      </c>
      <c r="E502" s="48">
        <f t="shared" si="378"/>
        <v>1</v>
      </c>
      <c r="F502" s="222">
        <v>13.6</v>
      </c>
      <c r="G502" s="48">
        <f t="shared" si="379"/>
        <v>1</v>
      </c>
      <c r="H502" s="23">
        <v>0.04</v>
      </c>
      <c r="I502" s="48">
        <f t="shared" si="380"/>
        <v>1</v>
      </c>
      <c r="J502" s="23">
        <v>2.75</v>
      </c>
      <c r="K502" s="48">
        <f t="shared" si="386"/>
        <v>1</v>
      </c>
      <c r="L502" s="26">
        <v>5.16</v>
      </c>
      <c r="M502" s="48">
        <f t="shared" si="382"/>
        <v>1</v>
      </c>
      <c r="N502" s="26">
        <v>5.75</v>
      </c>
      <c r="O502" s="48">
        <f t="shared" si="383"/>
        <v>1</v>
      </c>
      <c r="P502" s="225">
        <f t="shared" si="384"/>
        <v>1</v>
      </c>
      <c r="Q502" s="225">
        <f t="shared" si="385"/>
        <v>1</v>
      </c>
      <c r="T502" s="25" t="str">
        <f t="shared" si="387"/>
        <v>CARIB</v>
      </c>
      <c r="U502" s="25">
        <f t="shared" si="365"/>
        <v>1.65</v>
      </c>
      <c r="V502" s="25">
        <f t="shared" si="366"/>
        <v>2.14</v>
      </c>
      <c r="W502" s="25">
        <f t="shared" si="367"/>
        <v>12.5</v>
      </c>
      <c r="X502" s="25">
        <f t="shared" si="368"/>
        <v>16.399999999999999</v>
      </c>
      <c r="Y502" s="25">
        <f t="shared" si="369"/>
        <v>0</v>
      </c>
      <c r="Z502" s="25">
        <f t="shared" si="370"/>
        <v>0.12</v>
      </c>
      <c r="AA502" s="25">
        <f t="shared" si="371"/>
        <v>2.7</v>
      </c>
      <c r="AB502" s="25">
        <f t="shared" si="372"/>
        <v>2.85</v>
      </c>
      <c r="AC502" s="25">
        <f t="shared" si="373"/>
        <v>5</v>
      </c>
      <c r="AD502" s="25">
        <f t="shared" si="374"/>
        <v>5.44</v>
      </c>
      <c r="AE502" s="25">
        <f t="shared" si="375"/>
        <v>5</v>
      </c>
      <c r="AF502" s="25">
        <f t="shared" si="376"/>
        <v>7</v>
      </c>
    </row>
    <row r="503" spans="1:32" ht="15.75" customHeight="1" x14ac:dyDescent="0.25">
      <c r="A503" s="33">
        <v>46202</v>
      </c>
      <c r="B503" s="271" t="s">
        <v>437</v>
      </c>
      <c r="C503" s="37" t="s">
        <v>31</v>
      </c>
      <c r="D503" s="26">
        <v>1.67</v>
      </c>
      <c r="E503" s="48">
        <f t="shared" si="378"/>
        <v>1</v>
      </c>
      <c r="F503" s="222">
        <v>13.85</v>
      </c>
      <c r="G503" s="48">
        <f t="shared" si="379"/>
        <v>1</v>
      </c>
      <c r="H503" s="23">
        <v>0.04</v>
      </c>
      <c r="I503" s="48">
        <f t="shared" si="380"/>
        <v>1</v>
      </c>
      <c r="J503" s="23">
        <v>2.77</v>
      </c>
      <c r="K503" s="48">
        <f t="shared" si="386"/>
        <v>1</v>
      </c>
      <c r="L503" s="26">
        <v>5.22</v>
      </c>
      <c r="M503" s="48">
        <f t="shared" si="382"/>
        <v>1</v>
      </c>
      <c r="N503" s="26">
        <v>5.2</v>
      </c>
      <c r="O503" s="48">
        <f t="shared" si="383"/>
        <v>1</v>
      </c>
      <c r="P503" s="225">
        <f t="shared" si="384"/>
        <v>1</v>
      </c>
      <c r="Q503" s="225">
        <f t="shared" si="385"/>
        <v>1</v>
      </c>
      <c r="T503" s="25" t="str">
        <f t="shared" si="387"/>
        <v>CARIB</v>
      </c>
      <c r="U503" s="25">
        <f t="shared" si="365"/>
        <v>1.65</v>
      </c>
      <c r="V503" s="25">
        <f t="shared" si="366"/>
        <v>2.14</v>
      </c>
      <c r="W503" s="25">
        <f t="shared" si="367"/>
        <v>12.5</v>
      </c>
      <c r="X503" s="25">
        <f t="shared" si="368"/>
        <v>16.399999999999999</v>
      </c>
      <c r="Y503" s="25">
        <f t="shared" si="369"/>
        <v>0</v>
      </c>
      <c r="Z503" s="25">
        <f t="shared" si="370"/>
        <v>0.12</v>
      </c>
      <c r="AA503" s="25">
        <f t="shared" si="371"/>
        <v>2.7</v>
      </c>
      <c r="AB503" s="25">
        <f t="shared" si="372"/>
        <v>2.85</v>
      </c>
      <c r="AC503" s="25">
        <f t="shared" si="373"/>
        <v>5</v>
      </c>
      <c r="AD503" s="25">
        <f t="shared" si="374"/>
        <v>5.44</v>
      </c>
      <c r="AE503" s="25">
        <f t="shared" si="375"/>
        <v>5</v>
      </c>
      <c r="AF503" s="25">
        <f t="shared" si="376"/>
        <v>7</v>
      </c>
    </row>
    <row r="504" spans="1:32" ht="15.75" customHeight="1" x14ac:dyDescent="0.25">
      <c r="A504" s="33">
        <v>46202</v>
      </c>
      <c r="B504" s="271" t="s">
        <v>436</v>
      </c>
      <c r="C504" s="37" t="s">
        <v>31</v>
      </c>
      <c r="D504" s="26">
        <v>1.69</v>
      </c>
      <c r="E504" s="48">
        <f t="shared" si="378"/>
        <v>1</v>
      </c>
      <c r="F504" s="222">
        <v>13.3</v>
      </c>
      <c r="G504" s="48">
        <f t="shared" si="379"/>
        <v>1</v>
      </c>
      <c r="H504" s="23">
        <v>0.05</v>
      </c>
      <c r="I504" s="48">
        <f t="shared" si="380"/>
        <v>1</v>
      </c>
      <c r="J504" s="23">
        <v>2.8</v>
      </c>
      <c r="K504" s="48">
        <f t="shared" si="386"/>
        <v>1</v>
      </c>
      <c r="L504" s="26">
        <v>5.2</v>
      </c>
      <c r="M504" s="48">
        <f t="shared" si="382"/>
        <v>1</v>
      </c>
      <c r="N504" s="26">
        <v>5.53</v>
      </c>
      <c r="O504" s="48">
        <f t="shared" si="383"/>
        <v>1</v>
      </c>
      <c r="P504" s="225">
        <f t="shared" si="384"/>
        <v>1</v>
      </c>
      <c r="Q504" s="225">
        <f t="shared" si="385"/>
        <v>1</v>
      </c>
      <c r="T504" s="25" t="str">
        <f t="shared" si="387"/>
        <v>CARIB</v>
      </c>
      <c r="U504" s="25">
        <f t="shared" si="365"/>
        <v>1.65</v>
      </c>
      <c r="V504" s="25">
        <f t="shared" si="366"/>
        <v>2.14</v>
      </c>
      <c r="W504" s="25">
        <f t="shared" si="367"/>
        <v>12.5</v>
      </c>
      <c r="X504" s="25">
        <f t="shared" si="368"/>
        <v>16.399999999999999</v>
      </c>
      <c r="Y504" s="25">
        <f t="shared" si="369"/>
        <v>0</v>
      </c>
      <c r="Z504" s="25">
        <f t="shared" si="370"/>
        <v>0.12</v>
      </c>
      <c r="AA504" s="25">
        <f t="shared" si="371"/>
        <v>2.7</v>
      </c>
      <c r="AB504" s="25">
        <f t="shared" si="372"/>
        <v>2.85</v>
      </c>
      <c r="AC504" s="25">
        <f t="shared" si="373"/>
        <v>5</v>
      </c>
      <c r="AD504" s="25">
        <f t="shared" si="374"/>
        <v>5.44</v>
      </c>
      <c r="AE504" s="25">
        <f t="shared" si="375"/>
        <v>5</v>
      </c>
      <c r="AF504" s="25">
        <f t="shared" si="376"/>
        <v>7</v>
      </c>
    </row>
    <row r="505" spans="1:32" ht="15.75" customHeight="1" x14ac:dyDescent="0.25">
      <c r="A505" s="33">
        <v>46203</v>
      </c>
      <c r="B505" s="271" t="s">
        <v>434</v>
      </c>
      <c r="C505" s="37" t="s">
        <v>31</v>
      </c>
      <c r="D505" s="26">
        <v>1.7</v>
      </c>
      <c r="E505" s="48">
        <f t="shared" si="378"/>
        <v>1</v>
      </c>
      <c r="F505" s="222">
        <v>13.05</v>
      </c>
      <c r="G505" s="48">
        <f t="shared" si="379"/>
        <v>1</v>
      </c>
      <c r="H505" s="23">
        <v>7.0000000000000007E-2</v>
      </c>
      <c r="I505" s="48">
        <f t="shared" si="380"/>
        <v>1</v>
      </c>
      <c r="J505" s="23">
        <v>2.73</v>
      </c>
      <c r="K505" s="48">
        <f t="shared" si="386"/>
        <v>1</v>
      </c>
      <c r="L505" s="26">
        <v>5.22</v>
      </c>
      <c r="M505" s="48">
        <f t="shared" si="382"/>
        <v>1</v>
      </c>
      <c r="N505" s="26">
        <v>5.6</v>
      </c>
      <c r="O505" s="48">
        <f t="shared" si="383"/>
        <v>1</v>
      </c>
      <c r="P505" s="225">
        <f t="shared" si="384"/>
        <v>1</v>
      </c>
      <c r="Q505" s="225">
        <f t="shared" si="385"/>
        <v>1</v>
      </c>
      <c r="T505" s="25" t="str">
        <f t="shared" si="387"/>
        <v>CARIB</v>
      </c>
      <c r="U505" s="25">
        <f t="shared" si="365"/>
        <v>1.65</v>
      </c>
      <c r="V505" s="25">
        <f t="shared" si="366"/>
        <v>2.14</v>
      </c>
      <c r="W505" s="25">
        <f t="shared" si="367"/>
        <v>12.5</v>
      </c>
      <c r="X505" s="25">
        <f t="shared" si="368"/>
        <v>16.399999999999999</v>
      </c>
      <c r="Y505" s="25">
        <f t="shared" si="369"/>
        <v>0</v>
      </c>
      <c r="Z505" s="25">
        <f t="shared" si="370"/>
        <v>0.12</v>
      </c>
      <c r="AA505" s="25">
        <f t="shared" si="371"/>
        <v>2.7</v>
      </c>
      <c r="AB505" s="25">
        <f t="shared" si="372"/>
        <v>2.85</v>
      </c>
      <c r="AC505" s="25">
        <f t="shared" si="373"/>
        <v>5</v>
      </c>
      <c r="AD505" s="25">
        <f t="shared" si="374"/>
        <v>5.44</v>
      </c>
      <c r="AE505" s="25">
        <f t="shared" si="375"/>
        <v>5</v>
      </c>
      <c r="AF505" s="25">
        <f t="shared" si="376"/>
        <v>7</v>
      </c>
    </row>
    <row r="506" spans="1:32" ht="15.75" customHeight="1" x14ac:dyDescent="0.25">
      <c r="A506" s="33">
        <v>46203</v>
      </c>
      <c r="B506" s="271" t="s">
        <v>437</v>
      </c>
      <c r="C506" s="37" t="s">
        <v>31</v>
      </c>
      <c r="D506" s="26">
        <v>1.78</v>
      </c>
      <c r="E506" s="48">
        <f t="shared" si="378"/>
        <v>1</v>
      </c>
      <c r="F506" s="222">
        <v>14.95</v>
      </c>
      <c r="G506" s="48">
        <f t="shared" si="379"/>
        <v>1</v>
      </c>
      <c r="H506" s="23">
        <v>0.03</v>
      </c>
      <c r="I506" s="48">
        <f t="shared" si="380"/>
        <v>1</v>
      </c>
      <c r="J506" s="23">
        <v>2.75</v>
      </c>
      <c r="K506" s="48">
        <f t="shared" si="386"/>
        <v>1</v>
      </c>
      <c r="L506" s="26">
        <v>5.15</v>
      </c>
      <c r="M506" s="48">
        <f t="shared" si="382"/>
        <v>1</v>
      </c>
      <c r="N506" s="26">
        <v>5</v>
      </c>
      <c r="O506" s="48">
        <f t="shared" si="383"/>
        <v>1</v>
      </c>
      <c r="P506" s="225">
        <f t="shared" si="384"/>
        <v>1</v>
      </c>
      <c r="Q506" s="225">
        <f t="shared" si="385"/>
        <v>1</v>
      </c>
      <c r="T506" s="25" t="str">
        <f t="shared" si="387"/>
        <v>CARIB</v>
      </c>
      <c r="U506" s="25">
        <f t="shared" si="365"/>
        <v>1.65</v>
      </c>
      <c r="V506" s="25">
        <f t="shared" si="366"/>
        <v>2.14</v>
      </c>
      <c r="W506" s="25">
        <f t="shared" si="367"/>
        <v>12.5</v>
      </c>
      <c r="X506" s="25">
        <f t="shared" si="368"/>
        <v>16.399999999999999</v>
      </c>
      <c r="Y506" s="25">
        <f t="shared" si="369"/>
        <v>0</v>
      </c>
      <c r="Z506" s="25">
        <f t="shared" si="370"/>
        <v>0.12</v>
      </c>
      <c r="AA506" s="25">
        <f t="shared" si="371"/>
        <v>2.7</v>
      </c>
      <c r="AB506" s="25">
        <f t="shared" si="372"/>
        <v>2.85</v>
      </c>
      <c r="AC506" s="25">
        <f t="shared" si="373"/>
        <v>5</v>
      </c>
      <c r="AD506" s="25">
        <f t="shared" si="374"/>
        <v>5.44</v>
      </c>
      <c r="AE506" s="25">
        <f t="shared" si="375"/>
        <v>5</v>
      </c>
      <c r="AF506" s="25">
        <f t="shared" si="376"/>
        <v>7</v>
      </c>
    </row>
    <row r="507" spans="1:32" ht="15.75" customHeight="1" x14ac:dyDescent="0.25">
      <c r="A507" s="33"/>
      <c r="B507" s="271"/>
      <c r="C507" s="37"/>
      <c r="D507" s="26"/>
      <c r="E507" s="48"/>
      <c r="F507" s="222"/>
      <c r="G507" s="48"/>
      <c r="H507" s="23"/>
      <c r="I507" s="48"/>
      <c r="J507" s="23"/>
      <c r="K507" s="48"/>
      <c r="L507" s="26"/>
      <c r="M507" s="48"/>
      <c r="N507" s="26"/>
      <c r="O507" s="48"/>
      <c r="P507" s="225"/>
      <c r="Q507" s="225"/>
      <c r="T507" s="25" t="str">
        <f t="shared" si="387"/>
        <v/>
      </c>
      <c r="U507" s="25" t="e">
        <f t="shared" si="365"/>
        <v>#N/A</v>
      </c>
      <c r="V507" s="25" t="e">
        <f t="shared" si="366"/>
        <v>#N/A</v>
      </c>
      <c r="W507" s="25" t="e">
        <f t="shared" si="367"/>
        <v>#N/A</v>
      </c>
      <c r="X507" s="25" t="e">
        <f t="shared" si="368"/>
        <v>#N/A</v>
      </c>
      <c r="Y507" s="25" t="e">
        <f t="shared" si="369"/>
        <v>#N/A</v>
      </c>
      <c r="Z507" s="25" t="e">
        <f t="shared" si="370"/>
        <v>#N/A</v>
      </c>
      <c r="AA507" s="25" t="e">
        <f t="shared" si="371"/>
        <v>#N/A</v>
      </c>
      <c r="AB507" s="25" t="e">
        <f t="shared" si="372"/>
        <v>#N/A</v>
      </c>
      <c r="AC507" s="25" t="e">
        <f t="shared" si="373"/>
        <v>#N/A</v>
      </c>
      <c r="AD507" s="25" t="e">
        <f t="shared" si="374"/>
        <v>#N/A</v>
      </c>
      <c r="AE507" s="25" t="e">
        <f t="shared" si="375"/>
        <v>#N/A</v>
      </c>
      <c r="AF507" s="25" t="e">
        <f t="shared" si="376"/>
        <v>#N/A</v>
      </c>
    </row>
    <row r="508" spans="1:32" ht="15.75" hidden="1" customHeight="1" x14ac:dyDescent="0.25">
      <c r="A508" s="33"/>
      <c r="B508" s="271"/>
      <c r="C508" s="37"/>
      <c r="D508" s="26"/>
      <c r="E508" s="48"/>
      <c r="F508" s="222"/>
      <c r="G508" s="48"/>
      <c r="H508" s="23"/>
      <c r="I508" s="48"/>
      <c r="J508" s="23"/>
      <c r="K508" s="48"/>
      <c r="L508" s="26"/>
      <c r="M508" s="48"/>
      <c r="N508" s="26"/>
      <c r="O508" s="48"/>
      <c r="P508" s="225"/>
      <c r="Q508" s="225"/>
      <c r="T508" s="25" t="str">
        <f t="shared" si="387"/>
        <v/>
      </c>
      <c r="U508" s="25" t="e">
        <f t="shared" si="365"/>
        <v>#N/A</v>
      </c>
      <c r="V508" s="25" t="e">
        <f t="shared" si="366"/>
        <v>#N/A</v>
      </c>
      <c r="W508" s="25" t="e">
        <f t="shared" si="367"/>
        <v>#N/A</v>
      </c>
      <c r="X508" s="25" t="e">
        <f t="shared" si="368"/>
        <v>#N/A</v>
      </c>
      <c r="Y508" s="25" t="e">
        <f t="shared" si="369"/>
        <v>#N/A</v>
      </c>
      <c r="Z508" s="25" t="e">
        <f t="shared" si="370"/>
        <v>#N/A</v>
      </c>
      <c r="AA508" s="25" t="e">
        <f t="shared" si="371"/>
        <v>#N/A</v>
      </c>
      <c r="AB508" s="25" t="e">
        <f t="shared" si="372"/>
        <v>#N/A</v>
      </c>
      <c r="AC508" s="25" t="e">
        <f t="shared" si="373"/>
        <v>#N/A</v>
      </c>
      <c r="AD508" s="25" t="e">
        <f t="shared" si="374"/>
        <v>#N/A</v>
      </c>
      <c r="AE508" s="25" t="e">
        <f t="shared" si="375"/>
        <v>#N/A</v>
      </c>
      <c r="AF508" s="25" t="e">
        <f t="shared" si="376"/>
        <v>#N/A</v>
      </c>
    </row>
    <row r="509" spans="1:32" ht="15.75" hidden="1" customHeight="1" x14ac:dyDescent="0.25">
      <c r="A509" s="33"/>
      <c r="B509" s="271"/>
      <c r="C509" s="37"/>
      <c r="D509" s="26"/>
      <c r="E509" s="48"/>
      <c r="F509" s="222"/>
      <c r="G509" s="48"/>
      <c r="H509" s="23"/>
      <c r="I509" s="48"/>
      <c r="J509" s="23"/>
      <c r="K509" s="48"/>
      <c r="L509" s="26"/>
      <c r="M509" s="48"/>
      <c r="N509" s="26"/>
      <c r="O509" s="48"/>
      <c r="P509" s="225"/>
      <c r="Q509" s="225"/>
      <c r="T509" s="25" t="str">
        <f t="shared" ref="T509:T511" si="388">LEFT(C509,12)</f>
        <v/>
      </c>
      <c r="U509" s="25" t="e">
        <f t="shared" si="365"/>
        <v>#N/A</v>
      </c>
      <c r="V509" s="25" t="e">
        <f t="shared" si="366"/>
        <v>#N/A</v>
      </c>
      <c r="W509" s="25" t="e">
        <f t="shared" si="367"/>
        <v>#N/A</v>
      </c>
      <c r="X509" s="25" t="e">
        <f t="shared" si="368"/>
        <v>#N/A</v>
      </c>
      <c r="Y509" s="25" t="e">
        <f t="shared" si="369"/>
        <v>#N/A</v>
      </c>
      <c r="Z509" s="25" t="e">
        <f t="shared" si="370"/>
        <v>#N/A</v>
      </c>
      <c r="AA509" s="25" t="e">
        <f t="shared" si="371"/>
        <v>#N/A</v>
      </c>
      <c r="AB509" s="25" t="e">
        <f t="shared" si="372"/>
        <v>#N/A</v>
      </c>
      <c r="AC509" s="25" t="e">
        <f t="shared" si="373"/>
        <v>#N/A</v>
      </c>
      <c r="AD509" s="25" t="e">
        <f t="shared" si="374"/>
        <v>#N/A</v>
      </c>
      <c r="AE509" s="25" t="e">
        <f t="shared" si="375"/>
        <v>#N/A</v>
      </c>
      <c r="AF509" s="25" t="e">
        <f t="shared" si="376"/>
        <v>#N/A</v>
      </c>
    </row>
    <row r="510" spans="1:32" ht="15.75" hidden="1" customHeight="1" x14ac:dyDescent="0.25">
      <c r="A510" s="33"/>
      <c r="B510" s="271"/>
      <c r="C510" s="37"/>
      <c r="D510" s="26"/>
      <c r="E510" s="48"/>
      <c r="F510" s="222"/>
      <c r="G510" s="48"/>
      <c r="H510" s="23"/>
      <c r="I510" s="48"/>
      <c r="J510" s="23"/>
      <c r="K510" s="48"/>
      <c r="L510" s="26"/>
      <c r="M510" s="48"/>
      <c r="N510" s="26"/>
      <c r="O510" s="48"/>
      <c r="P510" s="225"/>
      <c r="Q510" s="225"/>
      <c r="T510" s="25" t="str">
        <f t="shared" si="388"/>
        <v/>
      </c>
      <c r="U510" s="25" t="e">
        <f t="shared" si="365"/>
        <v>#N/A</v>
      </c>
      <c r="V510" s="25" t="e">
        <f t="shared" si="366"/>
        <v>#N/A</v>
      </c>
      <c r="W510" s="25" t="e">
        <f t="shared" si="367"/>
        <v>#N/A</v>
      </c>
      <c r="X510" s="25" t="e">
        <f t="shared" si="368"/>
        <v>#N/A</v>
      </c>
      <c r="Y510" s="25" t="e">
        <f t="shared" si="369"/>
        <v>#N/A</v>
      </c>
      <c r="Z510" s="25" t="e">
        <f t="shared" si="370"/>
        <v>#N/A</v>
      </c>
      <c r="AA510" s="25" t="e">
        <f t="shared" si="371"/>
        <v>#N/A</v>
      </c>
      <c r="AB510" s="25" t="e">
        <f t="shared" si="372"/>
        <v>#N/A</v>
      </c>
      <c r="AC510" s="25" t="e">
        <f t="shared" si="373"/>
        <v>#N/A</v>
      </c>
      <c r="AD510" s="25" t="e">
        <f t="shared" si="374"/>
        <v>#N/A</v>
      </c>
      <c r="AE510" s="25" t="e">
        <f t="shared" si="375"/>
        <v>#N/A</v>
      </c>
      <c r="AF510" s="25" t="e">
        <f t="shared" si="376"/>
        <v>#N/A</v>
      </c>
    </row>
    <row r="511" spans="1:32" ht="15.75" hidden="1" customHeight="1" x14ac:dyDescent="0.25">
      <c r="A511" s="33"/>
      <c r="B511" s="271"/>
      <c r="C511" s="37"/>
      <c r="D511" s="26"/>
      <c r="E511" s="48"/>
      <c r="F511" s="222"/>
      <c r="G511" s="48"/>
      <c r="H511" s="23"/>
      <c r="I511" s="48"/>
      <c r="J511" s="23"/>
      <c r="K511" s="48"/>
      <c r="L511" s="26"/>
      <c r="M511" s="48"/>
      <c r="N511" s="26"/>
      <c r="O511" s="48"/>
      <c r="P511" s="225"/>
      <c r="Q511" s="225"/>
      <c r="T511" s="25" t="str">
        <f t="shared" si="388"/>
        <v/>
      </c>
      <c r="U511" s="25" t="e">
        <f t="shared" si="365"/>
        <v>#N/A</v>
      </c>
      <c r="V511" s="25" t="e">
        <f t="shared" si="366"/>
        <v>#N/A</v>
      </c>
      <c r="W511" s="25" t="e">
        <f t="shared" si="367"/>
        <v>#N/A</v>
      </c>
      <c r="X511" s="25" t="e">
        <f t="shared" si="368"/>
        <v>#N/A</v>
      </c>
      <c r="Y511" s="25" t="e">
        <f t="shared" si="369"/>
        <v>#N/A</v>
      </c>
      <c r="Z511" s="25" t="e">
        <f t="shared" si="370"/>
        <v>#N/A</v>
      </c>
      <c r="AA511" s="25" t="e">
        <f t="shared" si="371"/>
        <v>#N/A</v>
      </c>
      <c r="AB511" s="25" t="e">
        <f t="shared" si="372"/>
        <v>#N/A</v>
      </c>
      <c r="AC511" s="25" t="e">
        <f t="shared" si="373"/>
        <v>#N/A</v>
      </c>
      <c r="AD511" s="25" t="e">
        <f t="shared" si="374"/>
        <v>#N/A</v>
      </c>
      <c r="AE511" s="25" t="e">
        <f t="shared" si="375"/>
        <v>#N/A</v>
      </c>
      <c r="AF511" s="25" t="e">
        <f t="shared" si="376"/>
        <v>#N/A</v>
      </c>
    </row>
    <row r="512" spans="1:32" ht="15.75" customHeight="1" thickBot="1" x14ac:dyDescent="0.3">
      <c r="A512" s="33"/>
      <c r="B512" s="271"/>
      <c r="C512" s="37"/>
      <c r="D512" s="26"/>
      <c r="E512" s="48"/>
      <c r="F512" s="222"/>
      <c r="G512" s="48"/>
      <c r="H512" s="23"/>
      <c r="I512" s="48"/>
      <c r="J512" s="23"/>
      <c r="K512" s="48"/>
      <c r="L512" s="26"/>
      <c r="M512" s="48"/>
      <c r="N512" s="26"/>
      <c r="O512" s="48"/>
      <c r="P512" s="225"/>
      <c r="Q512" s="2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</row>
    <row r="513" spans="1:32" ht="15.75" customHeight="1" thickBot="1" x14ac:dyDescent="0.3">
      <c r="C513">
        <f>COUNTA(C468:C510)</f>
        <v>39</v>
      </c>
      <c r="D513" s="31">
        <f>((COUNTA(D468:D510))-COUNTIF(E468:E512,"&lt;1"))/(COUNTA(D468:D510))</f>
        <v>1</v>
      </c>
      <c r="E513" s="71"/>
      <c r="F513" s="31">
        <f>((COUNTA(F468:F512))-COUNTIF(G468:G512,"&lt;1"))/(COUNTA(F468:F512))</f>
        <v>1</v>
      </c>
      <c r="G513" s="71"/>
      <c r="H513" s="31">
        <f>((COUNTA(H468:H512))-COUNTIF(I468:I512,"&lt;1"))/(COUNTA(H468:H512))</f>
        <v>1</v>
      </c>
      <c r="I513" s="71"/>
      <c r="J513" s="31">
        <f>((COUNTA(J468:J512))-COUNTIF(K468:K512,"&lt;1"))/(COUNTA(J468:J512))</f>
        <v>1</v>
      </c>
      <c r="K513" s="71"/>
      <c r="L513" s="31">
        <f>((COUNTA(L468:L512))-COUNTIF(M468:M512,"&lt;1"))/(COUNTA(L468:L512))</f>
        <v>1</v>
      </c>
      <c r="M513" s="71"/>
      <c r="N513" s="31">
        <f>((COUNTA(N468:N512))-COUNTIF(O468:O512,"&lt;1"))/(COUNTA(N468:N512))</f>
        <v>1</v>
      </c>
      <c r="O513" s="71"/>
      <c r="P513" s="226">
        <f>AVERAGE(P468:P512)</f>
        <v>1</v>
      </c>
      <c r="Q513" s="226">
        <f>AVERAGE(Q468:Q512)</f>
        <v>1</v>
      </c>
      <c r="T513" s="25" t="str">
        <f t="shared" ref="T513:T524" si="389">LEFT(C513,12)</f>
        <v>39</v>
      </c>
      <c r="U513" s="25" t="e">
        <f t="shared" si="365"/>
        <v>#N/A</v>
      </c>
      <c r="V513" s="25" t="e">
        <f t="shared" si="366"/>
        <v>#N/A</v>
      </c>
      <c r="W513" s="25" t="e">
        <f t="shared" si="367"/>
        <v>#N/A</v>
      </c>
      <c r="X513" s="25" t="e">
        <f t="shared" si="368"/>
        <v>#N/A</v>
      </c>
      <c r="Y513" s="25" t="e">
        <f t="shared" si="369"/>
        <v>#N/A</v>
      </c>
      <c r="Z513" s="25" t="e">
        <f t="shared" si="370"/>
        <v>#N/A</v>
      </c>
      <c r="AA513" s="25" t="e">
        <f t="shared" si="371"/>
        <v>#N/A</v>
      </c>
      <c r="AB513" s="25" t="e">
        <f t="shared" si="372"/>
        <v>#N/A</v>
      </c>
      <c r="AC513" s="25" t="e">
        <f t="shared" si="373"/>
        <v>#N/A</v>
      </c>
      <c r="AD513" s="25" t="e">
        <f t="shared" si="374"/>
        <v>#N/A</v>
      </c>
      <c r="AE513" s="25" t="e">
        <f t="shared" si="375"/>
        <v>#N/A</v>
      </c>
      <c r="AF513" s="25" t="e">
        <f t="shared" si="376"/>
        <v>#N/A</v>
      </c>
    </row>
    <row r="514" spans="1:32" ht="15.75" customHeight="1" x14ac:dyDescent="0.25">
      <c r="T514" s="25" t="str">
        <f t="shared" si="389"/>
        <v/>
      </c>
      <c r="U514" s="25" t="e">
        <f t="shared" si="365"/>
        <v>#N/A</v>
      </c>
      <c r="V514" s="25" t="e">
        <f t="shared" si="366"/>
        <v>#N/A</v>
      </c>
      <c r="W514" s="25" t="e">
        <f t="shared" si="367"/>
        <v>#N/A</v>
      </c>
      <c r="X514" s="25" t="e">
        <f t="shared" si="368"/>
        <v>#N/A</v>
      </c>
      <c r="Y514" s="25" t="e">
        <f t="shared" si="369"/>
        <v>#N/A</v>
      </c>
      <c r="Z514" s="25" t="e">
        <f t="shared" si="370"/>
        <v>#N/A</v>
      </c>
      <c r="AA514" s="25" t="e">
        <f t="shared" si="371"/>
        <v>#N/A</v>
      </c>
      <c r="AB514" s="25" t="e">
        <f t="shared" si="372"/>
        <v>#N/A</v>
      </c>
      <c r="AC514" s="25" t="e">
        <f t="shared" si="373"/>
        <v>#N/A</v>
      </c>
      <c r="AD514" s="25" t="e">
        <f t="shared" si="374"/>
        <v>#N/A</v>
      </c>
      <c r="AE514" s="25" t="e">
        <f t="shared" si="375"/>
        <v>#N/A</v>
      </c>
      <c r="AF514" s="25" t="e">
        <f t="shared" si="376"/>
        <v>#N/A</v>
      </c>
    </row>
    <row r="515" spans="1:32" ht="15.75" customHeight="1" x14ac:dyDescent="0.25">
      <c r="T515" s="25" t="str">
        <f t="shared" si="389"/>
        <v/>
      </c>
      <c r="U515" s="25" t="e">
        <f t="shared" si="365"/>
        <v>#N/A</v>
      </c>
      <c r="V515" s="25" t="e">
        <f t="shared" si="366"/>
        <v>#N/A</v>
      </c>
      <c r="W515" s="25" t="e">
        <f t="shared" si="367"/>
        <v>#N/A</v>
      </c>
      <c r="X515" s="25" t="e">
        <f t="shared" si="368"/>
        <v>#N/A</v>
      </c>
      <c r="Y515" s="25" t="e">
        <f t="shared" si="369"/>
        <v>#N/A</v>
      </c>
      <c r="Z515" s="25" t="e">
        <f t="shared" si="370"/>
        <v>#N/A</v>
      </c>
      <c r="AA515" s="25" t="e">
        <f t="shared" si="371"/>
        <v>#N/A</v>
      </c>
      <c r="AB515" s="25" t="e">
        <f t="shared" si="372"/>
        <v>#N/A</v>
      </c>
      <c r="AC515" s="25" t="e">
        <f t="shared" si="373"/>
        <v>#N/A</v>
      </c>
      <c r="AD515" s="25" t="e">
        <f t="shared" si="374"/>
        <v>#N/A</v>
      </c>
      <c r="AE515" s="25" t="e">
        <f t="shared" si="375"/>
        <v>#N/A</v>
      </c>
      <c r="AF515" s="25" t="e">
        <f t="shared" si="376"/>
        <v>#N/A</v>
      </c>
    </row>
    <row r="516" spans="1:32" ht="15.75" customHeight="1" x14ac:dyDescent="0.25">
      <c r="A516" s="7" t="s">
        <v>18</v>
      </c>
      <c r="B516" s="366" t="s">
        <v>19</v>
      </c>
      <c r="C516" s="7" t="s">
        <v>29</v>
      </c>
      <c r="D516" s="8" t="s">
        <v>121</v>
      </c>
      <c r="E516" s="70"/>
      <c r="F516" s="8" t="s">
        <v>15</v>
      </c>
      <c r="G516" s="70"/>
      <c r="H516" s="8" t="s">
        <v>12</v>
      </c>
      <c r="I516" s="70"/>
      <c r="J516" s="8" t="s">
        <v>13</v>
      </c>
      <c r="K516" s="70"/>
      <c r="L516" s="8" t="s">
        <v>123</v>
      </c>
      <c r="M516" s="105"/>
      <c r="N516" s="8" t="s">
        <v>14</v>
      </c>
      <c r="O516" s="104"/>
      <c r="P516" s="18" t="s">
        <v>20</v>
      </c>
      <c r="Q516" s="19" t="s">
        <v>36</v>
      </c>
      <c r="T516" s="25" t="str">
        <f t="shared" si="389"/>
        <v>Product</v>
      </c>
      <c r="U516" s="25" t="e">
        <f t="shared" si="365"/>
        <v>#N/A</v>
      </c>
      <c r="V516" s="25" t="e">
        <f t="shared" si="366"/>
        <v>#N/A</v>
      </c>
      <c r="W516" s="25" t="e">
        <f t="shared" si="367"/>
        <v>#N/A</v>
      </c>
      <c r="X516" s="25" t="e">
        <f t="shared" si="368"/>
        <v>#N/A</v>
      </c>
      <c r="Y516" s="25" t="e">
        <f t="shared" si="369"/>
        <v>#N/A</v>
      </c>
      <c r="Z516" s="25" t="e">
        <f t="shared" si="370"/>
        <v>#N/A</v>
      </c>
      <c r="AA516" s="25" t="e">
        <f t="shared" si="371"/>
        <v>#N/A</v>
      </c>
      <c r="AB516" s="25" t="e">
        <f t="shared" si="372"/>
        <v>#N/A</v>
      </c>
      <c r="AC516" s="25" t="e">
        <f t="shared" si="373"/>
        <v>#N/A</v>
      </c>
      <c r="AD516" s="25" t="e">
        <f t="shared" si="374"/>
        <v>#N/A</v>
      </c>
      <c r="AE516" s="25" t="e">
        <f t="shared" si="375"/>
        <v>#N/A</v>
      </c>
      <c r="AF516" s="25" t="e">
        <f t="shared" si="376"/>
        <v>#N/A</v>
      </c>
    </row>
    <row r="517" spans="1:32" ht="15.75" customHeight="1" x14ac:dyDescent="0.25">
      <c r="A517" s="33">
        <v>46204</v>
      </c>
      <c r="B517" s="118" t="s">
        <v>435</v>
      </c>
      <c r="C517" s="38" t="s">
        <v>31</v>
      </c>
      <c r="D517" s="26">
        <v>1.82</v>
      </c>
      <c r="E517" s="48">
        <f t="shared" ref="E517:E602" si="390">IF(+(IF(D517&lt;U517,0,IF(D517&gt;V517,0,1)))=1,1,0)</f>
        <v>1</v>
      </c>
      <c r="F517" s="222">
        <v>14.25</v>
      </c>
      <c r="G517" s="48">
        <f t="shared" ref="G517:G588" si="391">IF(+(IF(F517&lt;W517,0,IF(F517&gt;X517,0,1)))=1,1,0)</f>
        <v>1</v>
      </c>
      <c r="H517" s="23">
        <v>0.04</v>
      </c>
      <c r="I517" s="48">
        <f t="shared" ref="I517:I591" si="392">IF(+(IF(H517&lt;Y517,0,IF(H517&gt;Z517,0,1)))=1,1,0)</f>
        <v>1</v>
      </c>
      <c r="J517" s="23">
        <v>2.75</v>
      </c>
      <c r="K517" s="48">
        <f t="shared" ref="K517:K602" si="393">IF(+(IF(J517&lt;AA517,0,IF(J517&gt;AB517,0,1)))=1,1,0)</f>
        <v>1</v>
      </c>
      <c r="L517" s="26">
        <v>5.18</v>
      </c>
      <c r="M517" s="48">
        <f t="shared" ref="M517:M591" si="394">IF(+(IF(L517&lt;AC517,0,IF(L517&gt;AD517,0,1)))=1,1,0)</f>
        <v>1</v>
      </c>
      <c r="N517" s="17">
        <v>5.13</v>
      </c>
      <c r="O517" s="48">
        <f t="shared" ref="O517" si="395">IF(+(IF(N517&lt;AE517,0,IF(N517&gt;AF517,0,1)))=1,1,0)</f>
        <v>1</v>
      </c>
      <c r="P517" s="225">
        <f t="shared" ref="P517:P546" si="396">IF(+(IF(D517&lt;U517,0,IF(D517&gt;V517,0,1)))+(IF(F517&lt;W517,0,IF(F517&gt;X517,0,1)))+(IF(J517&lt;AA517,0,IF(J517&gt;AB517,0,1)))+(IF(L517&lt;AC517,0,IF(L517&gt;AD517,0,1)))+(IF(N517&lt;AE517,0,IF(N517&gt;AF517,0,1)))=5,1,0)</f>
        <v>1</v>
      </c>
      <c r="Q517" s="225">
        <f t="shared" ref="Q517:Q591" si="397">IF(+(IF(D517&lt;U517,0,IF(D517&gt;V517,0,1)))+(IF(F517&lt;W517,0,IF(F517&gt;X517,0,1)))+(IF(J517&lt;AA517,0,IF(J517&gt;AB517,0,1)))+(IF(L517&lt;AC517,0,IF(L517&gt;AD517,0,1)))=4,1,0)</f>
        <v>1</v>
      </c>
      <c r="T517" s="25" t="str">
        <f t="shared" si="389"/>
        <v>CARIB</v>
      </c>
      <c r="U517" s="25">
        <f t="shared" si="365"/>
        <v>1.65</v>
      </c>
      <c r="V517" s="25">
        <f t="shared" si="366"/>
        <v>2.14</v>
      </c>
      <c r="W517" s="25">
        <f t="shared" si="367"/>
        <v>12.5</v>
      </c>
      <c r="X517" s="25">
        <f t="shared" si="368"/>
        <v>16.399999999999999</v>
      </c>
      <c r="Y517" s="25">
        <f t="shared" si="369"/>
        <v>0</v>
      </c>
      <c r="Z517" s="25">
        <f t="shared" si="370"/>
        <v>0.12</v>
      </c>
      <c r="AA517" s="25">
        <f t="shared" si="371"/>
        <v>2.7</v>
      </c>
      <c r="AB517" s="25">
        <f t="shared" si="372"/>
        <v>2.85</v>
      </c>
      <c r="AC517" s="25">
        <f t="shared" si="373"/>
        <v>5</v>
      </c>
      <c r="AD517" s="25">
        <f t="shared" si="374"/>
        <v>5.44</v>
      </c>
      <c r="AE517" s="25">
        <f t="shared" si="375"/>
        <v>5</v>
      </c>
      <c r="AF517" s="25">
        <f t="shared" si="376"/>
        <v>7</v>
      </c>
    </row>
    <row r="518" spans="1:32" ht="15.75" customHeight="1" x14ac:dyDescent="0.25">
      <c r="A518" s="33">
        <v>46204</v>
      </c>
      <c r="B518" s="118" t="s">
        <v>434</v>
      </c>
      <c r="C518" s="38" t="s">
        <v>31</v>
      </c>
      <c r="D518" s="26">
        <v>1.81</v>
      </c>
      <c r="E518" s="48">
        <f t="shared" si="390"/>
        <v>1</v>
      </c>
      <c r="F518" s="222">
        <v>13.25</v>
      </c>
      <c r="G518" s="48">
        <f t="shared" si="391"/>
        <v>1</v>
      </c>
      <c r="H518" s="23">
        <v>0.04</v>
      </c>
      <c r="I518" s="48">
        <f t="shared" si="392"/>
        <v>1</v>
      </c>
      <c r="J518" s="23">
        <v>2.8</v>
      </c>
      <c r="K518" s="48">
        <f t="shared" si="393"/>
        <v>1</v>
      </c>
      <c r="L518" s="26">
        <v>5.17</v>
      </c>
      <c r="M518" s="48">
        <f t="shared" si="394"/>
        <v>1</v>
      </c>
      <c r="N518" s="26">
        <v>5.3</v>
      </c>
      <c r="O518" s="48">
        <f t="shared" ref="O518:O581" si="398">IF(+(IF(N518&lt;AE518,0,IF(N518&gt;AF518,0,1)))=1,1,0)</f>
        <v>1</v>
      </c>
      <c r="P518" s="225">
        <f t="shared" si="396"/>
        <v>1</v>
      </c>
      <c r="Q518" s="225">
        <f t="shared" si="397"/>
        <v>1</v>
      </c>
      <c r="T518" s="25" t="str">
        <f t="shared" si="389"/>
        <v>CARIB</v>
      </c>
      <c r="U518" s="25">
        <f t="shared" si="365"/>
        <v>1.65</v>
      </c>
      <c r="V518" s="25">
        <f t="shared" si="366"/>
        <v>2.14</v>
      </c>
      <c r="W518" s="25">
        <f t="shared" si="367"/>
        <v>12.5</v>
      </c>
      <c r="X518" s="25">
        <f t="shared" si="368"/>
        <v>16.399999999999999</v>
      </c>
      <c r="Y518" s="25">
        <f t="shared" si="369"/>
        <v>0</v>
      </c>
      <c r="Z518" s="25">
        <f t="shared" si="370"/>
        <v>0.12</v>
      </c>
      <c r="AA518" s="25">
        <f t="shared" si="371"/>
        <v>2.7</v>
      </c>
      <c r="AB518" s="25">
        <f t="shared" si="372"/>
        <v>2.85</v>
      </c>
      <c r="AC518" s="25">
        <f t="shared" si="373"/>
        <v>5</v>
      </c>
      <c r="AD518" s="25">
        <f t="shared" si="374"/>
        <v>5.44</v>
      </c>
      <c r="AE518" s="25">
        <f t="shared" si="375"/>
        <v>5</v>
      </c>
      <c r="AF518" s="25">
        <f t="shared" si="376"/>
        <v>7</v>
      </c>
    </row>
    <row r="519" spans="1:32" ht="15.75" customHeight="1" x14ac:dyDescent="0.25">
      <c r="A519" s="33">
        <v>46204</v>
      </c>
      <c r="B519" s="118" t="s">
        <v>436</v>
      </c>
      <c r="C519" s="38" t="s">
        <v>31</v>
      </c>
      <c r="D519" s="26">
        <v>1.78</v>
      </c>
      <c r="E519" s="48">
        <f t="shared" si="390"/>
        <v>1</v>
      </c>
      <c r="F519" s="222">
        <v>13</v>
      </c>
      <c r="G519" s="48">
        <f t="shared" si="391"/>
        <v>1</v>
      </c>
      <c r="H519" s="23">
        <v>0.03</v>
      </c>
      <c r="I519" s="48">
        <f t="shared" si="392"/>
        <v>1</v>
      </c>
      <c r="J519" s="23">
        <v>2.7</v>
      </c>
      <c r="K519" s="48">
        <f t="shared" si="393"/>
        <v>1</v>
      </c>
      <c r="L519" s="26">
        <v>5.17</v>
      </c>
      <c r="M519" s="48">
        <f t="shared" si="394"/>
        <v>1</v>
      </c>
      <c r="N519" s="26">
        <v>5.6</v>
      </c>
      <c r="O519" s="48">
        <f t="shared" si="398"/>
        <v>1</v>
      </c>
      <c r="P519" s="225">
        <f t="shared" si="396"/>
        <v>1</v>
      </c>
      <c r="Q519" s="225">
        <f t="shared" si="397"/>
        <v>1</v>
      </c>
      <c r="T519" s="25" t="str">
        <f t="shared" si="389"/>
        <v>CARIB</v>
      </c>
      <c r="U519" s="25">
        <f t="shared" si="365"/>
        <v>1.65</v>
      </c>
      <c r="V519" s="25">
        <f t="shared" si="366"/>
        <v>2.14</v>
      </c>
      <c r="W519" s="25">
        <f t="shared" si="367"/>
        <v>12.5</v>
      </c>
      <c r="X519" s="25">
        <f t="shared" si="368"/>
        <v>16.399999999999999</v>
      </c>
      <c r="Y519" s="25">
        <f t="shared" si="369"/>
        <v>0</v>
      </c>
      <c r="Z519" s="25">
        <f t="shared" si="370"/>
        <v>0.12</v>
      </c>
      <c r="AA519" s="25">
        <f t="shared" si="371"/>
        <v>2.7</v>
      </c>
      <c r="AB519" s="25">
        <f t="shared" si="372"/>
        <v>2.85</v>
      </c>
      <c r="AC519" s="25">
        <f t="shared" si="373"/>
        <v>5</v>
      </c>
      <c r="AD519" s="25">
        <f t="shared" si="374"/>
        <v>5.44</v>
      </c>
      <c r="AE519" s="25">
        <f t="shared" si="375"/>
        <v>5</v>
      </c>
      <c r="AF519" s="25">
        <f t="shared" si="376"/>
        <v>7</v>
      </c>
    </row>
    <row r="520" spans="1:32" ht="15.75" customHeight="1" x14ac:dyDescent="0.25">
      <c r="A520" s="33">
        <v>46204</v>
      </c>
      <c r="B520" s="118" t="s">
        <v>437</v>
      </c>
      <c r="C520" s="38" t="s">
        <v>31</v>
      </c>
      <c r="D520" s="26">
        <v>1.79</v>
      </c>
      <c r="E520" s="48">
        <f t="shared" si="390"/>
        <v>1</v>
      </c>
      <c r="F520" s="222">
        <v>13.2</v>
      </c>
      <c r="G520" s="48">
        <f t="shared" si="391"/>
        <v>1</v>
      </c>
      <c r="H520" s="23">
        <v>0</v>
      </c>
      <c r="I520" s="48">
        <f t="shared" si="392"/>
        <v>1</v>
      </c>
      <c r="J520" s="23">
        <v>2.8</v>
      </c>
      <c r="K520" s="48">
        <f t="shared" si="393"/>
        <v>1</v>
      </c>
      <c r="L520" s="26">
        <v>5.12</v>
      </c>
      <c r="M520" s="48">
        <f t="shared" si="394"/>
        <v>1</v>
      </c>
      <c r="N520" s="26">
        <v>5.55</v>
      </c>
      <c r="O520" s="48">
        <f t="shared" si="398"/>
        <v>1</v>
      </c>
      <c r="P520" s="225">
        <f t="shared" si="396"/>
        <v>1</v>
      </c>
      <c r="Q520" s="225">
        <f t="shared" si="397"/>
        <v>1</v>
      </c>
      <c r="T520" s="25" t="str">
        <f t="shared" si="389"/>
        <v>CARIB</v>
      </c>
      <c r="U520" s="25">
        <f t="shared" si="365"/>
        <v>1.65</v>
      </c>
      <c r="V520" s="25">
        <f t="shared" si="366"/>
        <v>2.14</v>
      </c>
      <c r="W520" s="25">
        <f t="shared" si="367"/>
        <v>12.5</v>
      </c>
      <c r="X520" s="25">
        <f t="shared" si="368"/>
        <v>16.399999999999999</v>
      </c>
      <c r="Y520" s="25">
        <f t="shared" si="369"/>
        <v>0</v>
      </c>
      <c r="Z520" s="25">
        <f t="shared" si="370"/>
        <v>0.12</v>
      </c>
      <c r="AA520" s="25">
        <f t="shared" si="371"/>
        <v>2.7</v>
      </c>
      <c r="AB520" s="25">
        <f t="shared" si="372"/>
        <v>2.85</v>
      </c>
      <c r="AC520" s="25">
        <f t="shared" si="373"/>
        <v>5</v>
      </c>
      <c r="AD520" s="25">
        <f t="shared" si="374"/>
        <v>5.44</v>
      </c>
      <c r="AE520" s="25">
        <f t="shared" si="375"/>
        <v>5</v>
      </c>
      <c r="AF520" s="25">
        <f t="shared" si="376"/>
        <v>7</v>
      </c>
    </row>
    <row r="521" spans="1:32" ht="15.75" customHeight="1" x14ac:dyDescent="0.25">
      <c r="A521" s="33">
        <v>46204</v>
      </c>
      <c r="B521" s="118" t="s">
        <v>436</v>
      </c>
      <c r="C521" s="34" t="s">
        <v>35</v>
      </c>
      <c r="D521" s="26">
        <v>16.399999999999999</v>
      </c>
      <c r="E521" s="48">
        <f t="shared" si="390"/>
        <v>1</v>
      </c>
      <c r="F521" s="222">
        <v>16.25</v>
      </c>
      <c r="G521" s="48">
        <f t="shared" si="391"/>
        <v>1</v>
      </c>
      <c r="H521" s="318"/>
      <c r="I521" s="48"/>
      <c r="J521" s="133">
        <v>2.39</v>
      </c>
      <c r="K521" s="48">
        <f t="shared" si="393"/>
        <v>1</v>
      </c>
      <c r="L521" s="26"/>
      <c r="M521" s="48"/>
      <c r="N521" s="26">
        <v>118.3</v>
      </c>
      <c r="O521" s="48">
        <f t="shared" si="398"/>
        <v>1</v>
      </c>
      <c r="P521" s="225">
        <f t="shared" si="396"/>
        <v>1</v>
      </c>
      <c r="Q521" s="225">
        <f t="shared" si="397"/>
        <v>1</v>
      </c>
      <c r="T521" s="25" t="str">
        <f t="shared" si="389"/>
        <v>VITAMALT</v>
      </c>
      <c r="U521" s="25">
        <f t="shared" si="365"/>
        <v>16.2</v>
      </c>
      <c r="V521" s="25">
        <f t="shared" si="366"/>
        <v>16.84</v>
      </c>
      <c r="W521" s="25">
        <f t="shared" si="367"/>
        <v>12</v>
      </c>
      <c r="X521" s="25">
        <f t="shared" si="368"/>
        <v>16.440000000000001</v>
      </c>
      <c r="Y521" s="25">
        <f t="shared" si="369"/>
        <v>0</v>
      </c>
      <c r="Z521" s="25">
        <f t="shared" si="370"/>
        <v>0</v>
      </c>
      <c r="AA521" s="25">
        <f t="shared" si="371"/>
        <v>2</v>
      </c>
      <c r="AB521" s="25">
        <f t="shared" si="372"/>
        <v>2.4</v>
      </c>
      <c r="AC521" s="25">
        <f t="shared" si="373"/>
        <v>0</v>
      </c>
      <c r="AD521" s="25">
        <f t="shared" si="374"/>
        <v>0</v>
      </c>
      <c r="AE521" s="25">
        <f t="shared" si="375"/>
        <v>100</v>
      </c>
      <c r="AF521" s="25">
        <f t="shared" si="376"/>
        <v>140</v>
      </c>
    </row>
    <row r="522" spans="1:32" ht="15.75" customHeight="1" x14ac:dyDescent="0.25">
      <c r="A522" s="33">
        <v>46204</v>
      </c>
      <c r="B522" s="118" t="s">
        <v>437</v>
      </c>
      <c r="C522" s="34" t="s">
        <v>35</v>
      </c>
      <c r="D522" s="26">
        <v>16.45</v>
      </c>
      <c r="E522" s="48">
        <f t="shared" si="390"/>
        <v>1</v>
      </c>
      <c r="F522" s="222">
        <v>16</v>
      </c>
      <c r="G522" s="48">
        <f t="shared" si="391"/>
        <v>1</v>
      </c>
      <c r="H522" s="23"/>
      <c r="I522" s="48"/>
      <c r="J522" s="133">
        <v>2.2999999999999998</v>
      </c>
      <c r="K522" s="48">
        <f t="shared" si="393"/>
        <v>1</v>
      </c>
      <c r="L522" s="26"/>
      <c r="M522" s="48"/>
      <c r="N522" s="26">
        <v>123.1</v>
      </c>
      <c r="O522" s="48">
        <f t="shared" si="398"/>
        <v>1</v>
      </c>
      <c r="P522" s="225">
        <f t="shared" si="396"/>
        <v>1</v>
      </c>
      <c r="Q522" s="225">
        <f t="shared" si="397"/>
        <v>1</v>
      </c>
      <c r="T522" s="25" t="str">
        <f t="shared" si="389"/>
        <v>VITAMALT</v>
      </c>
      <c r="U522" s="25">
        <f t="shared" si="365"/>
        <v>16.2</v>
      </c>
      <c r="V522" s="25">
        <f t="shared" si="366"/>
        <v>16.84</v>
      </c>
      <c r="W522" s="25">
        <f t="shared" si="367"/>
        <v>12</v>
      </c>
      <c r="X522" s="25">
        <f t="shared" si="368"/>
        <v>16.440000000000001</v>
      </c>
      <c r="Y522" s="25">
        <f t="shared" si="369"/>
        <v>0</v>
      </c>
      <c r="Z522" s="25">
        <f t="shared" si="370"/>
        <v>0</v>
      </c>
      <c r="AA522" s="25">
        <f t="shared" si="371"/>
        <v>2</v>
      </c>
      <c r="AB522" s="25">
        <f t="shared" si="372"/>
        <v>2.4</v>
      </c>
      <c r="AC522" s="25">
        <f t="shared" si="373"/>
        <v>0</v>
      </c>
      <c r="AD522" s="25">
        <f t="shared" si="374"/>
        <v>0</v>
      </c>
      <c r="AE522" s="25">
        <f t="shared" si="375"/>
        <v>100</v>
      </c>
      <c r="AF522" s="25">
        <f t="shared" si="376"/>
        <v>140</v>
      </c>
    </row>
    <row r="523" spans="1:32" ht="15.75" customHeight="1" x14ac:dyDescent="0.25">
      <c r="A523" s="33">
        <v>46204</v>
      </c>
      <c r="B523" s="118" t="s">
        <v>435</v>
      </c>
      <c r="C523" s="34" t="s">
        <v>35</v>
      </c>
      <c r="D523" s="26">
        <v>16.5</v>
      </c>
      <c r="E523" s="48">
        <f t="shared" si="390"/>
        <v>1</v>
      </c>
      <c r="F523" s="222">
        <v>14.1</v>
      </c>
      <c r="G523" s="48">
        <f t="shared" si="391"/>
        <v>1</v>
      </c>
      <c r="H523" s="23"/>
      <c r="I523" s="48"/>
      <c r="J523" s="133">
        <v>2.2999999999999998</v>
      </c>
      <c r="K523" s="48">
        <f t="shared" si="393"/>
        <v>1</v>
      </c>
      <c r="L523" s="26"/>
      <c r="M523" s="48"/>
      <c r="N523" s="26">
        <v>109.3</v>
      </c>
      <c r="O523" s="48">
        <f t="shared" si="398"/>
        <v>1</v>
      </c>
      <c r="P523" s="225">
        <f t="shared" si="396"/>
        <v>1</v>
      </c>
      <c r="Q523" s="225">
        <f t="shared" si="397"/>
        <v>1</v>
      </c>
      <c r="T523" s="25" t="str">
        <f t="shared" si="389"/>
        <v>VITAMALT</v>
      </c>
      <c r="U523" s="25">
        <f t="shared" si="365"/>
        <v>16.2</v>
      </c>
      <c r="V523" s="25">
        <f t="shared" si="366"/>
        <v>16.84</v>
      </c>
      <c r="W523" s="25">
        <f t="shared" si="367"/>
        <v>12</v>
      </c>
      <c r="X523" s="25">
        <f t="shared" si="368"/>
        <v>16.440000000000001</v>
      </c>
      <c r="Y523" s="25">
        <f t="shared" si="369"/>
        <v>0</v>
      </c>
      <c r="Z523" s="25">
        <f t="shared" si="370"/>
        <v>0</v>
      </c>
      <c r="AA523" s="25">
        <f t="shared" si="371"/>
        <v>2</v>
      </c>
      <c r="AB523" s="25">
        <f t="shared" si="372"/>
        <v>2.4</v>
      </c>
      <c r="AC523" s="25">
        <f t="shared" si="373"/>
        <v>0</v>
      </c>
      <c r="AD523" s="25">
        <f t="shared" si="374"/>
        <v>0</v>
      </c>
      <c r="AE523" s="25">
        <f t="shared" si="375"/>
        <v>100</v>
      </c>
      <c r="AF523" s="25">
        <f t="shared" si="376"/>
        <v>140</v>
      </c>
    </row>
    <row r="524" spans="1:32" ht="15.75" customHeight="1" x14ac:dyDescent="0.25">
      <c r="A524" s="33">
        <v>46204</v>
      </c>
      <c r="B524" s="118" t="s">
        <v>435</v>
      </c>
      <c r="C524" s="34" t="s">
        <v>35</v>
      </c>
      <c r="D524" s="26">
        <v>16.43</v>
      </c>
      <c r="E524" s="48">
        <f t="shared" si="390"/>
        <v>1</v>
      </c>
      <c r="F524" s="222">
        <v>14.8</v>
      </c>
      <c r="G524" s="48">
        <f t="shared" si="391"/>
        <v>1</v>
      </c>
      <c r="H524" s="23"/>
      <c r="I524" s="48"/>
      <c r="J524" s="133"/>
      <c r="K524" s="48"/>
      <c r="L524" s="26"/>
      <c r="M524" s="48"/>
      <c r="N524" s="26">
        <v>113.9</v>
      </c>
      <c r="O524" s="48">
        <f t="shared" si="398"/>
        <v>1</v>
      </c>
      <c r="P524" s="225"/>
      <c r="Q524" s="225"/>
      <c r="T524" s="25" t="str">
        <f t="shared" si="389"/>
        <v>VITAMALT</v>
      </c>
      <c r="U524" s="25">
        <f t="shared" si="365"/>
        <v>16.2</v>
      </c>
      <c r="V524" s="25">
        <f t="shared" si="366"/>
        <v>16.84</v>
      </c>
      <c r="W524" s="25">
        <f t="shared" si="367"/>
        <v>12</v>
      </c>
      <c r="X524" s="25">
        <f t="shared" si="368"/>
        <v>16.440000000000001</v>
      </c>
      <c r="Y524" s="25">
        <f t="shared" si="369"/>
        <v>0</v>
      </c>
      <c r="Z524" s="25">
        <f t="shared" si="370"/>
        <v>0</v>
      </c>
      <c r="AA524" s="25">
        <f t="shared" si="371"/>
        <v>2</v>
      </c>
      <c r="AB524" s="25">
        <f t="shared" si="372"/>
        <v>2.4</v>
      </c>
      <c r="AC524" s="25">
        <f t="shared" si="373"/>
        <v>0</v>
      </c>
      <c r="AD524" s="25">
        <f t="shared" si="374"/>
        <v>0</v>
      </c>
      <c r="AE524" s="25">
        <f t="shared" si="375"/>
        <v>100</v>
      </c>
      <c r="AF524" s="25">
        <f t="shared" si="376"/>
        <v>140</v>
      </c>
    </row>
    <row r="525" spans="1:32" ht="15.75" customHeight="1" x14ac:dyDescent="0.25">
      <c r="A525" s="33">
        <v>46204</v>
      </c>
      <c r="B525" s="118" t="s">
        <v>434</v>
      </c>
      <c r="C525" s="34" t="s">
        <v>35</v>
      </c>
      <c r="D525" s="26">
        <v>16.329999999999998</v>
      </c>
      <c r="E525" s="48">
        <f t="shared" si="390"/>
        <v>1</v>
      </c>
      <c r="F525" s="222">
        <v>14.8</v>
      </c>
      <c r="G525" s="48">
        <f t="shared" si="391"/>
        <v>1</v>
      </c>
      <c r="H525" s="26"/>
      <c r="I525" s="48"/>
      <c r="J525" s="133">
        <v>2.4</v>
      </c>
      <c r="K525" s="48">
        <f t="shared" si="393"/>
        <v>1</v>
      </c>
      <c r="L525" s="26"/>
      <c r="M525" s="48"/>
      <c r="N525" s="26">
        <v>117.1</v>
      </c>
      <c r="O525" s="48">
        <f t="shared" si="398"/>
        <v>1</v>
      </c>
      <c r="P525" s="225">
        <f t="shared" si="396"/>
        <v>1</v>
      </c>
      <c r="Q525" s="225">
        <f t="shared" si="397"/>
        <v>1</v>
      </c>
      <c r="T525" s="25" t="str">
        <f t="shared" ref="T525:T530" si="399">LEFT(C525,12)</f>
        <v>VITAMALT</v>
      </c>
      <c r="U525" s="25">
        <f t="shared" si="365"/>
        <v>16.2</v>
      </c>
      <c r="V525" s="25">
        <f t="shared" si="366"/>
        <v>16.84</v>
      </c>
      <c r="W525" s="25">
        <f t="shared" si="367"/>
        <v>12</v>
      </c>
      <c r="X525" s="25">
        <f t="shared" si="368"/>
        <v>16.440000000000001</v>
      </c>
      <c r="Y525" s="25">
        <f t="shared" si="369"/>
        <v>0</v>
      </c>
      <c r="Z525" s="25">
        <f t="shared" si="370"/>
        <v>0</v>
      </c>
      <c r="AA525" s="25">
        <f t="shared" si="371"/>
        <v>2</v>
      </c>
      <c r="AB525" s="25">
        <f t="shared" si="372"/>
        <v>2.4</v>
      </c>
      <c r="AC525" s="25">
        <f t="shared" si="373"/>
        <v>0</v>
      </c>
      <c r="AD525" s="25">
        <f t="shared" si="374"/>
        <v>0</v>
      </c>
      <c r="AE525" s="25">
        <f t="shared" si="375"/>
        <v>100</v>
      </c>
      <c r="AF525" s="25">
        <f t="shared" si="376"/>
        <v>140</v>
      </c>
    </row>
    <row r="526" spans="1:32" ht="15.75" customHeight="1" x14ac:dyDescent="0.25">
      <c r="A526" s="33">
        <v>46205</v>
      </c>
      <c r="B526" s="118" t="s">
        <v>434</v>
      </c>
      <c r="C526" s="38" t="s">
        <v>31</v>
      </c>
      <c r="D526" s="223">
        <v>1.78</v>
      </c>
      <c r="E526" s="48">
        <f t="shared" ref="E526" si="400">IF(+(IF(D526&lt;U526,0,IF(D526&gt;V526,0,1)))=1,1,0)</f>
        <v>1</v>
      </c>
      <c r="F526" s="222">
        <v>14.6</v>
      </c>
      <c r="G526" s="48">
        <f t="shared" ref="G526" si="401">IF(+(IF(F526&lt;W526,0,IF(F526&gt;X526,0,1)))=1,1,0)</f>
        <v>1</v>
      </c>
      <c r="H526" s="26">
        <v>0.02</v>
      </c>
      <c r="I526" s="48">
        <f t="shared" si="392"/>
        <v>1</v>
      </c>
      <c r="J526" s="133">
        <v>2.73</v>
      </c>
      <c r="K526" s="48">
        <f t="shared" ref="K526" si="402">IF(+(IF(J526&lt;AA526,0,IF(J526&gt;AB526,0,1)))=1,1,0)</f>
        <v>1</v>
      </c>
      <c r="L526" s="26">
        <v>5.14</v>
      </c>
      <c r="M526" s="48">
        <f t="shared" si="394"/>
        <v>1</v>
      </c>
      <c r="N526" s="26">
        <v>5.65</v>
      </c>
      <c r="O526" s="48">
        <f t="shared" si="398"/>
        <v>1</v>
      </c>
      <c r="P526" s="225">
        <f t="shared" si="396"/>
        <v>1</v>
      </c>
      <c r="Q526" s="225">
        <f t="shared" ref="Q526" si="403">IF(+(IF(D526&lt;U526,0,IF(D526&gt;V526,0,1)))+(IF(F526&lt;W526,0,IF(F526&gt;X526,0,1)))+(IF(J526&lt;AA526,0,IF(J526&gt;AB526,0,1)))+(IF(L526&lt;AC526,0,IF(L526&gt;AD526,0,1)))=4,1,0)</f>
        <v>1</v>
      </c>
      <c r="T526" s="25" t="str">
        <f t="shared" ref="T526" si="404">LEFT(C526,12)</f>
        <v>CARIB</v>
      </c>
      <c r="U526" s="25">
        <f t="shared" si="365"/>
        <v>1.65</v>
      </c>
      <c r="V526" s="25">
        <f t="shared" si="366"/>
        <v>2.14</v>
      </c>
      <c r="W526" s="25">
        <f t="shared" si="367"/>
        <v>12.5</v>
      </c>
      <c r="X526" s="25">
        <f t="shared" si="368"/>
        <v>16.399999999999999</v>
      </c>
      <c r="Y526" s="25">
        <f t="shared" si="369"/>
        <v>0</v>
      </c>
      <c r="Z526" s="25">
        <f t="shared" si="370"/>
        <v>0.12</v>
      </c>
      <c r="AA526" s="25">
        <f t="shared" si="371"/>
        <v>2.7</v>
      </c>
      <c r="AB526" s="25">
        <f t="shared" si="372"/>
        <v>2.85</v>
      </c>
      <c r="AC526" s="25">
        <f t="shared" si="373"/>
        <v>5</v>
      </c>
      <c r="AD526" s="25">
        <f t="shared" si="374"/>
        <v>5.44</v>
      </c>
      <c r="AE526" s="25">
        <f t="shared" si="375"/>
        <v>5</v>
      </c>
      <c r="AF526" s="25">
        <f t="shared" si="376"/>
        <v>7</v>
      </c>
    </row>
    <row r="527" spans="1:32" ht="15.75" customHeight="1" x14ac:dyDescent="0.25">
      <c r="A527" s="33">
        <v>46205</v>
      </c>
      <c r="B527" s="118" t="s">
        <v>437</v>
      </c>
      <c r="C527" s="38" t="s">
        <v>31</v>
      </c>
      <c r="D527" s="223">
        <v>1.71</v>
      </c>
      <c r="E527" s="48">
        <f t="shared" si="390"/>
        <v>1</v>
      </c>
      <c r="F527" s="222">
        <v>15.1</v>
      </c>
      <c r="G527" s="48">
        <f t="shared" si="391"/>
        <v>1</v>
      </c>
      <c r="H527" s="26">
        <v>0.08</v>
      </c>
      <c r="I527" s="48">
        <f t="shared" si="392"/>
        <v>1</v>
      </c>
      <c r="J527" s="133">
        <v>2.8</v>
      </c>
      <c r="K527" s="48">
        <f t="shared" si="393"/>
        <v>1</v>
      </c>
      <c r="L527" s="26">
        <v>5.21</v>
      </c>
      <c r="M527" s="48">
        <f t="shared" si="394"/>
        <v>1</v>
      </c>
      <c r="N527" s="26">
        <v>5.6</v>
      </c>
      <c r="O527" s="48">
        <f t="shared" si="398"/>
        <v>1</v>
      </c>
      <c r="P527" s="225">
        <f t="shared" si="396"/>
        <v>1</v>
      </c>
      <c r="Q527" s="225">
        <f t="shared" si="397"/>
        <v>1</v>
      </c>
      <c r="T527" s="25" t="str">
        <f t="shared" si="399"/>
        <v>CARIB</v>
      </c>
      <c r="U527" s="25">
        <f t="shared" si="365"/>
        <v>1.65</v>
      </c>
      <c r="V527" s="25">
        <f t="shared" si="366"/>
        <v>2.14</v>
      </c>
      <c r="W527" s="25">
        <f t="shared" si="367"/>
        <v>12.5</v>
      </c>
      <c r="X527" s="25">
        <f t="shared" si="368"/>
        <v>16.399999999999999</v>
      </c>
      <c r="Y527" s="25">
        <f t="shared" si="369"/>
        <v>0</v>
      </c>
      <c r="Z527" s="25">
        <f t="shared" si="370"/>
        <v>0.12</v>
      </c>
      <c r="AA527" s="25">
        <f t="shared" si="371"/>
        <v>2.7</v>
      </c>
      <c r="AB527" s="25">
        <f t="shared" si="372"/>
        <v>2.85</v>
      </c>
      <c r="AC527" s="25">
        <f t="shared" si="373"/>
        <v>5</v>
      </c>
      <c r="AD527" s="25">
        <f t="shared" si="374"/>
        <v>5.44</v>
      </c>
      <c r="AE527" s="25">
        <f t="shared" si="375"/>
        <v>5</v>
      </c>
      <c r="AF527" s="25">
        <f t="shared" si="376"/>
        <v>7</v>
      </c>
    </row>
    <row r="528" spans="1:32" ht="15.75" customHeight="1" x14ac:dyDescent="0.25">
      <c r="A528" s="33">
        <v>46205</v>
      </c>
      <c r="B528" s="118" t="s">
        <v>436</v>
      </c>
      <c r="C528" s="38" t="s">
        <v>31</v>
      </c>
      <c r="D528" s="223">
        <v>1.8</v>
      </c>
      <c r="E528" s="48">
        <f t="shared" si="390"/>
        <v>1</v>
      </c>
      <c r="F528" s="222">
        <v>13</v>
      </c>
      <c r="G528" s="48">
        <f t="shared" si="391"/>
        <v>1</v>
      </c>
      <c r="H528" s="26">
        <v>7.0000000000000007E-2</v>
      </c>
      <c r="I528" s="48">
        <f t="shared" si="392"/>
        <v>1</v>
      </c>
      <c r="J528" s="133">
        <v>2.77</v>
      </c>
      <c r="K528" s="48">
        <f t="shared" si="393"/>
        <v>1</v>
      </c>
      <c r="L528" s="26">
        <v>5.2</v>
      </c>
      <c r="M528" s="48">
        <f t="shared" si="394"/>
        <v>1</v>
      </c>
      <c r="N528" s="26">
        <v>5.25</v>
      </c>
      <c r="O528" s="48">
        <f t="shared" si="398"/>
        <v>1</v>
      </c>
      <c r="P528" s="225">
        <f t="shared" si="396"/>
        <v>1</v>
      </c>
      <c r="Q528" s="225">
        <f t="shared" si="397"/>
        <v>1</v>
      </c>
      <c r="T528" s="25" t="str">
        <f t="shared" si="399"/>
        <v>CARIB</v>
      </c>
      <c r="U528" s="25">
        <f t="shared" si="365"/>
        <v>1.65</v>
      </c>
      <c r="V528" s="25">
        <f t="shared" si="366"/>
        <v>2.14</v>
      </c>
      <c r="W528" s="25">
        <f t="shared" si="367"/>
        <v>12.5</v>
      </c>
      <c r="X528" s="25">
        <f t="shared" si="368"/>
        <v>16.399999999999999</v>
      </c>
      <c r="Y528" s="25">
        <f t="shared" si="369"/>
        <v>0</v>
      </c>
      <c r="Z528" s="25">
        <f t="shared" si="370"/>
        <v>0.12</v>
      </c>
      <c r="AA528" s="25">
        <f t="shared" si="371"/>
        <v>2.7</v>
      </c>
      <c r="AB528" s="25">
        <f t="shared" si="372"/>
        <v>2.85</v>
      </c>
      <c r="AC528" s="25">
        <f t="shared" si="373"/>
        <v>5</v>
      </c>
      <c r="AD528" s="25">
        <f t="shared" si="374"/>
        <v>5.44</v>
      </c>
      <c r="AE528" s="25">
        <f t="shared" si="375"/>
        <v>5</v>
      </c>
      <c r="AF528" s="25">
        <f t="shared" si="376"/>
        <v>7</v>
      </c>
    </row>
    <row r="529" spans="1:32" ht="15.75" customHeight="1" x14ac:dyDescent="0.25">
      <c r="A529" s="33">
        <v>46205</v>
      </c>
      <c r="B529" s="118" t="s">
        <v>435</v>
      </c>
      <c r="C529" s="38" t="s">
        <v>31</v>
      </c>
      <c r="D529" s="223">
        <v>1.8</v>
      </c>
      <c r="E529" s="48">
        <f t="shared" si="390"/>
        <v>1</v>
      </c>
      <c r="F529" s="222">
        <v>15.35</v>
      </c>
      <c r="G529" s="48">
        <f t="shared" si="391"/>
        <v>1</v>
      </c>
      <c r="H529" s="26">
        <v>0.03</v>
      </c>
      <c r="I529" s="48">
        <f t="shared" si="392"/>
        <v>1</v>
      </c>
      <c r="J529" s="133">
        <v>2.85</v>
      </c>
      <c r="K529" s="48">
        <f t="shared" si="393"/>
        <v>1</v>
      </c>
      <c r="L529" s="26">
        <v>5.21</v>
      </c>
      <c r="M529" s="48">
        <f t="shared" si="394"/>
        <v>1</v>
      </c>
      <c r="N529" s="26">
        <v>5.4</v>
      </c>
      <c r="O529" s="48">
        <f t="shared" si="398"/>
        <v>1</v>
      </c>
      <c r="P529" s="225">
        <f t="shared" si="396"/>
        <v>1</v>
      </c>
      <c r="Q529" s="225">
        <f t="shared" si="397"/>
        <v>1</v>
      </c>
      <c r="T529" s="25" t="str">
        <f t="shared" si="399"/>
        <v>CARIB</v>
      </c>
      <c r="U529" s="25">
        <f t="shared" si="365"/>
        <v>1.65</v>
      </c>
      <c r="V529" s="25">
        <f t="shared" si="366"/>
        <v>2.14</v>
      </c>
      <c r="W529" s="25">
        <f t="shared" si="367"/>
        <v>12.5</v>
      </c>
      <c r="X529" s="25">
        <f t="shared" si="368"/>
        <v>16.399999999999999</v>
      </c>
      <c r="Y529" s="25">
        <f t="shared" si="369"/>
        <v>0</v>
      </c>
      <c r="Z529" s="25">
        <f t="shared" si="370"/>
        <v>0.12</v>
      </c>
      <c r="AA529" s="25">
        <f t="shared" si="371"/>
        <v>2.7</v>
      </c>
      <c r="AB529" s="25">
        <f t="shared" si="372"/>
        <v>2.85</v>
      </c>
      <c r="AC529" s="25">
        <f t="shared" si="373"/>
        <v>5</v>
      </c>
      <c r="AD529" s="25">
        <f t="shared" si="374"/>
        <v>5.44</v>
      </c>
      <c r="AE529" s="25">
        <f t="shared" si="375"/>
        <v>5</v>
      </c>
      <c r="AF529" s="25">
        <f t="shared" si="376"/>
        <v>7</v>
      </c>
    </row>
    <row r="530" spans="1:32" ht="15.75" customHeight="1" x14ac:dyDescent="0.25">
      <c r="A530" s="33">
        <v>46205</v>
      </c>
      <c r="B530" s="118" t="s">
        <v>434</v>
      </c>
      <c r="C530" s="38" t="s">
        <v>31</v>
      </c>
      <c r="D530" s="223">
        <v>1.8</v>
      </c>
      <c r="E530" s="48">
        <f t="shared" si="390"/>
        <v>1</v>
      </c>
      <c r="F530" s="222">
        <v>15.2</v>
      </c>
      <c r="G530" s="48">
        <f t="shared" si="391"/>
        <v>1</v>
      </c>
      <c r="H530" s="26">
        <v>0.06</v>
      </c>
      <c r="I530" s="48">
        <f t="shared" si="392"/>
        <v>1</v>
      </c>
      <c r="J530" s="133">
        <v>2.85</v>
      </c>
      <c r="K530" s="48">
        <f t="shared" si="393"/>
        <v>1</v>
      </c>
      <c r="L530" s="26">
        <v>5.21</v>
      </c>
      <c r="M530" s="48">
        <f t="shared" si="394"/>
        <v>1</v>
      </c>
      <c r="N530" s="26">
        <v>5.75</v>
      </c>
      <c r="O530" s="48">
        <f t="shared" si="398"/>
        <v>1</v>
      </c>
      <c r="P530" s="225">
        <f t="shared" si="396"/>
        <v>1</v>
      </c>
      <c r="Q530" s="225">
        <f t="shared" si="397"/>
        <v>1</v>
      </c>
      <c r="T530" s="25" t="str">
        <f t="shared" si="399"/>
        <v>CARIB</v>
      </c>
      <c r="U530" s="25">
        <f t="shared" si="365"/>
        <v>1.65</v>
      </c>
      <c r="V530" s="25">
        <f t="shared" si="366"/>
        <v>2.14</v>
      </c>
      <c r="W530" s="25">
        <f t="shared" si="367"/>
        <v>12.5</v>
      </c>
      <c r="X530" s="25">
        <f t="shared" si="368"/>
        <v>16.399999999999999</v>
      </c>
      <c r="Y530" s="25">
        <f t="shared" si="369"/>
        <v>0</v>
      </c>
      <c r="Z530" s="25">
        <f t="shared" si="370"/>
        <v>0.12</v>
      </c>
      <c r="AA530" s="25">
        <f t="shared" si="371"/>
        <v>2.7</v>
      </c>
      <c r="AB530" s="25">
        <f t="shared" si="372"/>
        <v>2.85</v>
      </c>
      <c r="AC530" s="25">
        <f t="shared" si="373"/>
        <v>5</v>
      </c>
      <c r="AD530" s="25">
        <f t="shared" si="374"/>
        <v>5.44</v>
      </c>
      <c r="AE530" s="25">
        <f t="shared" si="375"/>
        <v>5</v>
      </c>
      <c r="AF530" s="25">
        <f t="shared" si="376"/>
        <v>7</v>
      </c>
    </row>
    <row r="531" spans="1:32" ht="15.75" customHeight="1" x14ac:dyDescent="0.25">
      <c r="A531" s="33">
        <v>46206</v>
      </c>
      <c r="B531" s="118" t="s">
        <v>435</v>
      </c>
      <c r="C531" s="38" t="s">
        <v>30</v>
      </c>
      <c r="D531" s="223">
        <v>1.0900000000000001</v>
      </c>
      <c r="E531" s="48">
        <f t="shared" si="390"/>
        <v>1</v>
      </c>
      <c r="F531" s="222">
        <v>14.45</v>
      </c>
      <c r="G531" s="48">
        <f t="shared" si="391"/>
        <v>1</v>
      </c>
      <c r="H531" s="26">
        <v>0.08</v>
      </c>
      <c r="I531" s="48">
        <f t="shared" si="392"/>
        <v>1</v>
      </c>
      <c r="J531" s="133">
        <v>2.77</v>
      </c>
      <c r="K531" s="48">
        <f t="shared" si="393"/>
        <v>1</v>
      </c>
      <c r="L531" s="26">
        <v>5.71</v>
      </c>
      <c r="M531" s="48">
        <f t="shared" si="394"/>
        <v>1</v>
      </c>
      <c r="N531" s="26">
        <v>5.74</v>
      </c>
      <c r="O531" s="48">
        <f t="shared" si="398"/>
        <v>1</v>
      </c>
      <c r="P531" s="225">
        <f t="shared" si="396"/>
        <v>1</v>
      </c>
      <c r="Q531" s="225">
        <f t="shared" si="397"/>
        <v>1</v>
      </c>
      <c r="T531" s="25" t="str">
        <f t="shared" ref="T531" si="405">LEFT(C531,12)</f>
        <v>STAG</v>
      </c>
      <c r="U531" s="25">
        <f t="shared" si="365"/>
        <v>0.8</v>
      </c>
      <c r="V531" s="25">
        <f t="shared" si="366"/>
        <v>1.24</v>
      </c>
      <c r="W531" s="25">
        <f t="shared" si="367"/>
        <v>12.5</v>
      </c>
      <c r="X531" s="25">
        <f t="shared" si="368"/>
        <v>16.399999999999999</v>
      </c>
      <c r="Y531" s="25">
        <f t="shared" si="369"/>
        <v>0</v>
      </c>
      <c r="Z531" s="25">
        <f t="shared" si="370"/>
        <v>0.12</v>
      </c>
      <c r="AA531" s="25">
        <f t="shared" si="371"/>
        <v>2.7</v>
      </c>
      <c r="AB531" s="25">
        <f t="shared" si="372"/>
        <v>2.85</v>
      </c>
      <c r="AC531" s="25">
        <f t="shared" si="373"/>
        <v>5.45</v>
      </c>
      <c r="AD531" s="25">
        <f t="shared" si="374"/>
        <v>5.94</v>
      </c>
      <c r="AE531" s="25">
        <f t="shared" si="375"/>
        <v>5</v>
      </c>
      <c r="AF531" s="25">
        <f t="shared" si="376"/>
        <v>7</v>
      </c>
    </row>
    <row r="532" spans="1:32" ht="15.75" customHeight="1" x14ac:dyDescent="0.25">
      <c r="A532" s="354">
        <v>46206</v>
      </c>
      <c r="B532" s="118" t="s">
        <v>437</v>
      </c>
      <c r="C532" s="38" t="s">
        <v>30</v>
      </c>
      <c r="D532" s="223">
        <v>1.07</v>
      </c>
      <c r="E532" s="48">
        <f t="shared" si="390"/>
        <v>1</v>
      </c>
      <c r="F532" s="222">
        <v>15.1</v>
      </c>
      <c r="G532" s="48">
        <f t="shared" si="391"/>
        <v>1</v>
      </c>
      <c r="H532" s="26">
        <v>0.04</v>
      </c>
      <c r="I532" s="48">
        <f t="shared" si="392"/>
        <v>1</v>
      </c>
      <c r="J532" s="133">
        <v>2.83</v>
      </c>
      <c r="K532" s="48">
        <f t="shared" si="393"/>
        <v>1</v>
      </c>
      <c r="L532" s="26">
        <v>5.62</v>
      </c>
      <c r="M532" s="48">
        <f t="shared" si="394"/>
        <v>1</v>
      </c>
      <c r="N532" s="26">
        <v>5.2</v>
      </c>
      <c r="O532" s="48">
        <f t="shared" si="398"/>
        <v>1</v>
      </c>
      <c r="P532" s="225">
        <f t="shared" si="396"/>
        <v>1</v>
      </c>
      <c r="Q532" s="225">
        <f t="shared" si="397"/>
        <v>1</v>
      </c>
      <c r="T532" s="25" t="str">
        <f t="shared" ref="T532:T560" si="406">LEFT(C532,12)</f>
        <v>STAG</v>
      </c>
      <c r="U532" s="25">
        <f t="shared" si="365"/>
        <v>0.8</v>
      </c>
      <c r="V532" s="25">
        <f t="shared" si="366"/>
        <v>1.24</v>
      </c>
      <c r="W532" s="25">
        <f t="shared" si="367"/>
        <v>12.5</v>
      </c>
      <c r="X532" s="25">
        <f t="shared" si="368"/>
        <v>16.399999999999999</v>
      </c>
      <c r="Y532" s="25">
        <f t="shared" si="369"/>
        <v>0</v>
      </c>
      <c r="Z532" s="25">
        <f t="shared" si="370"/>
        <v>0.12</v>
      </c>
      <c r="AA532" s="25">
        <f t="shared" si="371"/>
        <v>2.7</v>
      </c>
      <c r="AB532" s="25">
        <f t="shared" si="372"/>
        <v>2.85</v>
      </c>
      <c r="AC532" s="25">
        <f t="shared" si="373"/>
        <v>5.45</v>
      </c>
      <c r="AD532" s="25">
        <f t="shared" si="374"/>
        <v>5.94</v>
      </c>
      <c r="AE532" s="25">
        <f t="shared" si="375"/>
        <v>5</v>
      </c>
      <c r="AF532" s="25">
        <f t="shared" si="376"/>
        <v>7</v>
      </c>
    </row>
    <row r="533" spans="1:32" ht="15.75" customHeight="1" x14ac:dyDescent="0.25">
      <c r="A533" s="33">
        <v>46206</v>
      </c>
      <c r="B533" s="118" t="s">
        <v>436</v>
      </c>
      <c r="C533" s="38" t="s">
        <v>30</v>
      </c>
      <c r="D533" s="223">
        <v>1.07</v>
      </c>
      <c r="E533" s="48">
        <f t="shared" si="390"/>
        <v>1</v>
      </c>
      <c r="F533" s="222">
        <v>14.1</v>
      </c>
      <c r="G533" s="48">
        <f t="shared" si="391"/>
        <v>1</v>
      </c>
      <c r="H533" s="26">
        <v>0.05</v>
      </c>
      <c r="I533" s="48">
        <f t="shared" si="392"/>
        <v>1</v>
      </c>
      <c r="J533" s="133">
        <v>2.77</v>
      </c>
      <c r="K533" s="48">
        <f t="shared" si="393"/>
        <v>1</v>
      </c>
      <c r="L533" s="26">
        <v>5.62</v>
      </c>
      <c r="M533" s="48">
        <f t="shared" si="394"/>
        <v>1</v>
      </c>
      <c r="N533" s="26">
        <v>5.53</v>
      </c>
      <c r="O533" s="48">
        <f t="shared" si="398"/>
        <v>1</v>
      </c>
      <c r="P533" s="225">
        <f t="shared" si="396"/>
        <v>1</v>
      </c>
      <c r="Q533" s="225">
        <f t="shared" si="397"/>
        <v>1</v>
      </c>
      <c r="T533" s="25" t="str">
        <f t="shared" si="406"/>
        <v>STAG</v>
      </c>
      <c r="U533" s="25">
        <f t="shared" si="365"/>
        <v>0.8</v>
      </c>
      <c r="V533" s="25">
        <f t="shared" si="366"/>
        <v>1.24</v>
      </c>
      <c r="W533" s="25">
        <f t="shared" si="367"/>
        <v>12.5</v>
      </c>
      <c r="X533" s="25">
        <f t="shared" si="368"/>
        <v>16.399999999999999</v>
      </c>
      <c r="Y533" s="25">
        <f t="shared" si="369"/>
        <v>0</v>
      </c>
      <c r="Z533" s="25">
        <f t="shared" si="370"/>
        <v>0.12</v>
      </c>
      <c r="AA533" s="25">
        <f t="shared" si="371"/>
        <v>2.7</v>
      </c>
      <c r="AB533" s="25">
        <f t="shared" si="372"/>
        <v>2.85</v>
      </c>
      <c r="AC533" s="25">
        <f t="shared" si="373"/>
        <v>5.45</v>
      </c>
      <c r="AD533" s="25">
        <f t="shared" si="374"/>
        <v>5.94</v>
      </c>
      <c r="AE533" s="25">
        <f t="shared" si="375"/>
        <v>5</v>
      </c>
      <c r="AF533" s="25">
        <f t="shared" si="376"/>
        <v>7</v>
      </c>
    </row>
    <row r="534" spans="1:32" ht="15.75" customHeight="1" x14ac:dyDescent="0.25">
      <c r="A534" s="33">
        <v>46206</v>
      </c>
      <c r="B534" s="118" t="s">
        <v>434</v>
      </c>
      <c r="C534" s="38" t="s">
        <v>30</v>
      </c>
      <c r="D534" s="223">
        <v>1.03</v>
      </c>
      <c r="E534" s="48">
        <f t="shared" si="390"/>
        <v>1</v>
      </c>
      <c r="F534" s="222">
        <v>13.15</v>
      </c>
      <c r="G534" s="48">
        <f t="shared" si="391"/>
        <v>1</v>
      </c>
      <c r="H534" s="26">
        <v>7.0000000000000007E-2</v>
      </c>
      <c r="I534" s="48">
        <f t="shared" si="392"/>
        <v>1</v>
      </c>
      <c r="J534" s="133">
        <v>2.7</v>
      </c>
      <c r="K534" s="48">
        <f t="shared" si="393"/>
        <v>1</v>
      </c>
      <c r="L534" s="26">
        <v>5.61</v>
      </c>
      <c r="M534" s="48">
        <f t="shared" si="394"/>
        <v>1</v>
      </c>
      <c r="N534" s="26">
        <v>5.0999999999999996</v>
      </c>
      <c r="O534" s="48">
        <f t="shared" si="398"/>
        <v>1</v>
      </c>
      <c r="P534" s="225">
        <f t="shared" si="396"/>
        <v>1</v>
      </c>
      <c r="Q534" s="225">
        <f t="shared" si="397"/>
        <v>1</v>
      </c>
      <c r="T534" s="25" t="str">
        <f t="shared" si="406"/>
        <v>STAG</v>
      </c>
      <c r="U534" s="25">
        <f t="shared" si="365"/>
        <v>0.8</v>
      </c>
      <c r="V534" s="25">
        <f t="shared" si="366"/>
        <v>1.24</v>
      </c>
      <c r="W534" s="25">
        <f t="shared" si="367"/>
        <v>12.5</v>
      </c>
      <c r="X534" s="25">
        <f t="shared" si="368"/>
        <v>16.399999999999999</v>
      </c>
      <c r="Y534" s="25">
        <f t="shared" si="369"/>
        <v>0</v>
      </c>
      <c r="Z534" s="25">
        <f t="shared" si="370"/>
        <v>0.12</v>
      </c>
      <c r="AA534" s="25">
        <f t="shared" si="371"/>
        <v>2.7</v>
      </c>
      <c r="AB534" s="25">
        <f t="shared" si="372"/>
        <v>2.85</v>
      </c>
      <c r="AC534" s="25">
        <f t="shared" si="373"/>
        <v>5.45</v>
      </c>
      <c r="AD534" s="25">
        <f t="shared" si="374"/>
        <v>5.94</v>
      </c>
      <c r="AE534" s="25">
        <f t="shared" si="375"/>
        <v>5</v>
      </c>
      <c r="AF534" s="25">
        <f t="shared" si="376"/>
        <v>7</v>
      </c>
    </row>
    <row r="535" spans="1:32" ht="15.75" customHeight="1" x14ac:dyDescent="0.25">
      <c r="A535" s="33">
        <v>46206</v>
      </c>
      <c r="B535" s="118" t="s">
        <v>435</v>
      </c>
      <c r="C535" s="38" t="s">
        <v>30</v>
      </c>
      <c r="D535" s="223">
        <v>1</v>
      </c>
      <c r="E535" s="48">
        <f t="shared" si="390"/>
        <v>1</v>
      </c>
      <c r="F535" s="222">
        <v>13.6</v>
      </c>
      <c r="G535" s="48">
        <f t="shared" si="391"/>
        <v>1</v>
      </c>
      <c r="H535" s="26">
        <v>0.04</v>
      </c>
      <c r="I535" s="48">
        <f t="shared" si="392"/>
        <v>1</v>
      </c>
      <c r="J535" s="133">
        <v>2.85</v>
      </c>
      <c r="K535" s="48">
        <f t="shared" si="393"/>
        <v>1</v>
      </c>
      <c r="L535" s="26">
        <v>5.59</v>
      </c>
      <c r="M535" s="48">
        <f t="shared" si="394"/>
        <v>1</v>
      </c>
      <c r="N535" s="26">
        <v>5.0999999999999996</v>
      </c>
      <c r="O535" s="48">
        <f t="shared" si="398"/>
        <v>1</v>
      </c>
      <c r="P535" s="225">
        <f t="shared" si="396"/>
        <v>1</v>
      </c>
      <c r="Q535" s="225">
        <f t="shared" si="397"/>
        <v>1</v>
      </c>
      <c r="T535" s="25" t="str">
        <f t="shared" si="406"/>
        <v>STAG</v>
      </c>
      <c r="U535" s="25">
        <f t="shared" si="365"/>
        <v>0.8</v>
      </c>
      <c r="V535" s="25">
        <f t="shared" si="366"/>
        <v>1.24</v>
      </c>
      <c r="W535" s="25">
        <f t="shared" si="367"/>
        <v>12.5</v>
      </c>
      <c r="X535" s="25">
        <f t="shared" si="368"/>
        <v>16.399999999999999</v>
      </c>
      <c r="Y535" s="25">
        <f t="shared" si="369"/>
        <v>0</v>
      </c>
      <c r="Z535" s="25">
        <f t="shared" si="370"/>
        <v>0.12</v>
      </c>
      <c r="AA535" s="25">
        <f t="shared" si="371"/>
        <v>2.7</v>
      </c>
      <c r="AB535" s="25">
        <f t="shared" si="372"/>
        <v>2.85</v>
      </c>
      <c r="AC535" s="25">
        <f t="shared" si="373"/>
        <v>5.45</v>
      </c>
      <c r="AD535" s="25">
        <f t="shared" si="374"/>
        <v>5.94</v>
      </c>
      <c r="AE535" s="25">
        <f t="shared" si="375"/>
        <v>5</v>
      </c>
      <c r="AF535" s="25">
        <f t="shared" si="376"/>
        <v>7</v>
      </c>
    </row>
    <row r="536" spans="1:32" ht="15.75" customHeight="1" x14ac:dyDescent="0.25">
      <c r="A536" s="33">
        <v>46206</v>
      </c>
      <c r="B536" s="118" t="s">
        <v>437</v>
      </c>
      <c r="C536" s="38" t="s">
        <v>30</v>
      </c>
      <c r="D536" s="26">
        <v>1.06</v>
      </c>
      <c r="E536" s="48">
        <f t="shared" si="390"/>
        <v>1</v>
      </c>
      <c r="F536" s="222">
        <v>14</v>
      </c>
      <c r="G536" s="48">
        <f t="shared" si="391"/>
        <v>1</v>
      </c>
      <c r="H536" s="23">
        <v>0.05</v>
      </c>
      <c r="I536" s="48">
        <f t="shared" si="392"/>
        <v>1</v>
      </c>
      <c r="J536" s="133">
        <v>2.71</v>
      </c>
      <c r="K536" s="48">
        <f t="shared" si="393"/>
        <v>1</v>
      </c>
      <c r="L536" s="26">
        <v>5.59</v>
      </c>
      <c r="M536" s="48">
        <f t="shared" si="394"/>
        <v>1</v>
      </c>
      <c r="N536" s="26">
        <v>5.15</v>
      </c>
      <c r="O536" s="48">
        <f t="shared" si="398"/>
        <v>1</v>
      </c>
      <c r="P536" s="225">
        <f t="shared" si="396"/>
        <v>1</v>
      </c>
      <c r="Q536" s="225">
        <f t="shared" si="397"/>
        <v>1</v>
      </c>
      <c r="T536" s="25" t="str">
        <f t="shared" si="406"/>
        <v>STAG</v>
      </c>
      <c r="U536" s="25">
        <f t="shared" si="365"/>
        <v>0.8</v>
      </c>
      <c r="V536" s="25">
        <f t="shared" si="366"/>
        <v>1.24</v>
      </c>
      <c r="W536" s="25">
        <f t="shared" si="367"/>
        <v>12.5</v>
      </c>
      <c r="X536" s="25">
        <f t="shared" si="368"/>
        <v>16.399999999999999</v>
      </c>
      <c r="Y536" s="25">
        <f t="shared" si="369"/>
        <v>0</v>
      </c>
      <c r="Z536" s="25">
        <f t="shared" si="370"/>
        <v>0.12</v>
      </c>
      <c r="AA536" s="25">
        <f t="shared" si="371"/>
        <v>2.7</v>
      </c>
      <c r="AB536" s="25">
        <f t="shared" si="372"/>
        <v>2.85</v>
      </c>
      <c r="AC536" s="25">
        <f t="shared" si="373"/>
        <v>5.45</v>
      </c>
      <c r="AD536" s="25">
        <f t="shared" si="374"/>
        <v>5.94</v>
      </c>
      <c r="AE536" s="25">
        <f t="shared" si="375"/>
        <v>5</v>
      </c>
      <c r="AF536" s="25">
        <f t="shared" si="376"/>
        <v>7</v>
      </c>
    </row>
    <row r="537" spans="1:32" ht="15.75" customHeight="1" x14ac:dyDescent="0.25">
      <c r="A537" s="33">
        <v>46209</v>
      </c>
      <c r="B537" s="118" t="s">
        <v>434</v>
      </c>
      <c r="C537" s="38" t="s">
        <v>30</v>
      </c>
      <c r="D537" s="26">
        <v>1.05</v>
      </c>
      <c r="E537" s="48">
        <f t="shared" si="390"/>
        <v>1</v>
      </c>
      <c r="F537" s="222">
        <v>13.4</v>
      </c>
      <c r="G537" s="48">
        <f t="shared" si="391"/>
        <v>1</v>
      </c>
      <c r="H537" s="23">
        <v>0.03</v>
      </c>
      <c r="I537" s="48">
        <f t="shared" si="392"/>
        <v>1</v>
      </c>
      <c r="J537" s="23">
        <v>2.8</v>
      </c>
      <c r="K537" s="48">
        <f t="shared" si="393"/>
        <v>1</v>
      </c>
      <c r="L537" s="26">
        <v>5.58</v>
      </c>
      <c r="M537" s="48">
        <f t="shared" si="394"/>
        <v>1</v>
      </c>
      <c r="N537" s="26">
        <v>5.03</v>
      </c>
      <c r="O537" s="48">
        <f t="shared" si="398"/>
        <v>1</v>
      </c>
      <c r="P537" s="225">
        <f t="shared" si="396"/>
        <v>1</v>
      </c>
      <c r="Q537" s="225">
        <f t="shared" si="397"/>
        <v>1</v>
      </c>
      <c r="T537" s="25" t="str">
        <f t="shared" si="406"/>
        <v>STAG</v>
      </c>
      <c r="U537" s="25">
        <f t="shared" si="365"/>
        <v>0.8</v>
      </c>
      <c r="V537" s="25">
        <f t="shared" si="366"/>
        <v>1.24</v>
      </c>
      <c r="W537" s="25">
        <f t="shared" si="367"/>
        <v>12.5</v>
      </c>
      <c r="X537" s="25">
        <f t="shared" si="368"/>
        <v>16.399999999999999</v>
      </c>
      <c r="Y537" s="25">
        <f t="shared" si="369"/>
        <v>0</v>
      </c>
      <c r="Z537" s="25">
        <f t="shared" si="370"/>
        <v>0.12</v>
      </c>
      <c r="AA537" s="25">
        <f t="shared" si="371"/>
        <v>2.7</v>
      </c>
      <c r="AB537" s="25">
        <f t="shared" si="372"/>
        <v>2.85</v>
      </c>
      <c r="AC537" s="25">
        <f t="shared" si="373"/>
        <v>5.45</v>
      </c>
      <c r="AD537" s="25">
        <f t="shared" si="374"/>
        <v>5.94</v>
      </c>
      <c r="AE537" s="25">
        <f t="shared" si="375"/>
        <v>5</v>
      </c>
      <c r="AF537" s="25">
        <f t="shared" si="376"/>
        <v>7</v>
      </c>
    </row>
    <row r="538" spans="1:32" ht="15.75" customHeight="1" x14ac:dyDescent="0.25">
      <c r="A538" s="33">
        <v>46209</v>
      </c>
      <c r="B538" s="118" t="s">
        <v>435</v>
      </c>
      <c r="C538" s="38" t="s">
        <v>30</v>
      </c>
      <c r="D538" s="26">
        <v>0.92</v>
      </c>
      <c r="E538" s="48">
        <f t="shared" si="390"/>
        <v>1</v>
      </c>
      <c r="F538" s="222">
        <v>14.8</v>
      </c>
      <c r="G538" s="48">
        <f t="shared" si="391"/>
        <v>1</v>
      </c>
      <c r="H538" s="23">
        <v>0.01</v>
      </c>
      <c r="I538" s="48">
        <f t="shared" si="392"/>
        <v>1</v>
      </c>
      <c r="J538" s="23">
        <v>2.8</v>
      </c>
      <c r="K538" s="48">
        <f t="shared" si="393"/>
        <v>1</v>
      </c>
      <c r="L538" s="26">
        <v>5.68</v>
      </c>
      <c r="M538" s="48">
        <f t="shared" si="394"/>
        <v>1</v>
      </c>
      <c r="N538" s="26">
        <v>5.65</v>
      </c>
      <c r="O538" s="48">
        <f t="shared" si="398"/>
        <v>1</v>
      </c>
      <c r="P538" s="225">
        <f t="shared" si="396"/>
        <v>1</v>
      </c>
      <c r="Q538" s="225">
        <f t="shared" si="397"/>
        <v>1</v>
      </c>
      <c r="T538" s="25" t="str">
        <f t="shared" si="406"/>
        <v>STAG</v>
      </c>
      <c r="U538" s="25">
        <f t="shared" si="365"/>
        <v>0.8</v>
      </c>
      <c r="V538" s="25">
        <f t="shared" si="366"/>
        <v>1.24</v>
      </c>
      <c r="W538" s="25">
        <f t="shared" si="367"/>
        <v>12.5</v>
      </c>
      <c r="X538" s="25">
        <f t="shared" si="368"/>
        <v>16.399999999999999</v>
      </c>
      <c r="Y538" s="25">
        <f t="shared" si="369"/>
        <v>0</v>
      </c>
      <c r="Z538" s="25">
        <f t="shared" si="370"/>
        <v>0.12</v>
      </c>
      <c r="AA538" s="25">
        <f t="shared" si="371"/>
        <v>2.7</v>
      </c>
      <c r="AB538" s="25">
        <f t="shared" si="372"/>
        <v>2.85</v>
      </c>
      <c r="AC538" s="25">
        <f t="shared" si="373"/>
        <v>5.45</v>
      </c>
      <c r="AD538" s="25">
        <f t="shared" si="374"/>
        <v>5.94</v>
      </c>
      <c r="AE538" s="25">
        <f t="shared" si="375"/>
        <v>5</v>
      </c>
      <c r="AF538" s="25">
        <f t="shared" si="376"/>
        <v>7</v>
      </c>
    </row>
    <row r="539" spans="1:32" ht="15.75" customHeight="1" x14ac:dyDescent="0.25">
      <c r="A539" s="33">
        <v>46209</v>
      </c>
      <c r="B539" s="118" t="s">
        <v>437</v>
      </c>
      <c r="C539" s="38" t="s">
        <v>30</v>
      </c>
      <c r="D539" s="26">
        <v>0.94</v>
      </c>
      <c r="E539" s="48">
        <f t="shared" si="390"/>
        <v>1</v>
      </c>
      <c r="F539" s="222">
        <v>14.45</v>
      </c>
      <c r="G539" s="48">
        <f t="shared" si="391"/>
        <v>1</v>
      </c>
      <c r="H539" s="23">
        <v>0.08</v>
      </c>
      <c r="I539" s="48">
        <f t="shared" si="392"/>
        <v>1</v>
      </c>
      <c r="J539" s="23">
        <v>2.85</v>
      </c>
      <c r="K539" s="48">
        <f t="shared" si="393"/>
        <v>1</v>
      </c>
      <c r="L539" s="26">
        <v>5.74</v>
      </c>
      <c r="M539" s="48">
        <f t="shared" si="394"/>
        <v>1</v>
      </c>
      <c r="N539" s="26">
        <v>5.58</v>
      </c>
      <c r="O539" s="48">
        <f t="shared" si="398"/>
        <v>1</v>
      </c>
      <c r="P539" s="225">
        <f t="shared" si="396"/>
        <v>1</v>
      </c>
      <c r="Q539" s="225">
        <f t="shared" si="397"/>
        <v>1</v>
      </c>
      <c r="T539" s="25" t="str">
        <f t="shared" si="406"/>
        <v>STAG</v>
      </c>
      <c r="U539" s="25">
        <f t="shared" si="365"/>
        <v>0.8</v>
      </c>
      <c r="V539" s="25">
        <f t="shared" si="366"/>
        <v>1.24</v>
      </c>
      <c r="W539" s="25">
        <f t="shared" si="367"/>
        <v>12.5</v>
      </c>
      <c r="X539" s="25">
        <f t="shared" si="368"/>
        <v>16.399999999999999</v>
      </c>
      <c r="Y539" s="25">
        <f t="shared" si="369"/>
        <v>0</v>
      </c>
      <c r="Z539" s="25">
        <f t="shared" si="370"/>
        <v>0.12</v>
      </c>
      <c r="AA539" s="25">
        <f t="shared" si="371"/>
        <v>2.7</v>
      </c>
      <c r="AB539" s="25">
        <f t="shared" si="372"/>
        <v>2.85</v>
      </c>
      <c r="AC539" s="25">
        <f t="shared" si="373"/>
        <v>5.45</v>
      </c>
      <c r="AD539" s="25">
        <f t="shared" si="374"/>
        <v>5.94</v>
      </c>
      <c r="AE539" s="25">
        <f t="shared" si="375"/>
        <v>5</v>
      </c>
      <c r="AF539" s="25">
        <f t="shared" si="376"/>
        <v>7</v>
      </c>
    </row>
    <row r="540" spans="1:32" ht="15.75" customHeight="1" x14ac:dyDescent="0.25">
      <c r="A540" s="33">
        <v>46210</v>
      </c>
      <c r="B540" s="118" t="s">
        <v>436</v>
      </c>
      <c r="C540" s="33" t="s">
        <v>31</v>
      </c>
      <c r="D540" s="26">
        <v>1.76</v>
      </c>
      <c r="E540" s="48">
        <f t="shared" si="390"/>
        <v>1</v>
      </c>
      <c r="F540" s="222">
        <v>14.25</v>
      </c>
      <c r="G540" s="48">
        <f t="shared" si="391"/>
        <v>1</v>
      </c>
      <c r="H540" s="23">
        <v>0.04</v>
      </c>
      <c r="I540" s="48">
        <f t="shared" si="392"/>
        <v>1</v>
      </c>
      <c r="J540" s="23">
        <v>2.8</v>
      </c>
      <c r="K540" s="48">
        <f t="shared" si="393"/>
        <v>1</v>
      </c>
      <c r="L540" s="26">
        <v>5.0599999999999996</v>
      </c>
      <c r="M540" s="48">
        <f t="shared" si="394"/>
        <v>1</v>
      </c>
      <c r="N540" s="26">
        <v>6.12</v>
      </c>
      <c r="O540" s="48">
        <f t="shared" si="398"/>
        <v>1</v>
      </c>
      <c r="P540" s="225">
        <f t="shared" si="396"/>
        <v>1</v>
      </c>
      <c r="Q540" s="225">
        <f t="shared" si="397"/>
        <v>1</v>
      </c>
      <c r="T540" s="25" t="str">
        <f t="shared" si="406"/>
        <v>CARIB</v>
      </c>
      <c r="U540" s="25">
        <f t="shared" si="365"/>
        <v>1.65</v>
      </c>
      <c r="V540" s="25">
        <f t="shared" si="366"/>
        <v>2.14</v>
      </c>
      <c r="W540" s="25">
        <f t="shared" si="367"/>
        <v>12.5</v>
      </c>
      <c r="X540" s="25">
        <f t="shared" si="368"/>
        <v>16.399999999999999</v>
      </c>
      <c r="Y540" s="25">
        <f t="shared" si="369"/>
        <v>0</v>
      </c>
      <c r="Z540" s="25">
        <f t="shared" si="370"/>
        <v>0.12</v>
      </c>
      <c r="AA540" s="25">
        <f t="shared" si="371"/>
        <v>2.7</v>
      </c>
      <c r="AB540" s="25">
        <f t="shared" si="372"/>
        <v>2.85</v>
      </c>
      <c r="AC540" s="25">
        <f t="shared" si="373"/>
        <v>5</v>
      </c>
      <c r="AD540" s="25">
        <f t="shared" si="374"/>
        <v>5.44</v>
      </c>
      <c r="AE540" s="25">
        <f t="shared" si="375"/>
        <v>5</v>
      </c>
      <c r="AF540" s="25">
        <f t="shared" si="376"/>
        <v>7</v>
      </c>
    </row>
    <row r="541" spans="1:32" ht="15.75" customHeight="1" x14ac:dyDescent="0.25">
      <c r="A541" s="33">
        <v>46210</v>
      </c>
      <c r="B541" s="118" t="s">
        <v>435</v>
      </c>
      <c r="C541" s="33" t="s">
        <v>31</v>
      </c>
      <c r="D541" s="26">
        <v>1.77</v>
      </c>
      <c r="E541" s="48">
        <f t="shared" si="390"/>
        <v>1</v>
      </c>
      <c r="F541" s="222">
        <v>13.2</v>
      </c>
      <c r="G541" s="48">
        <f t="shared" si="391"/>
        <v>1</v>
      </c>
      <c r="H541" s="23">
        <v>0.03</v>
      </c>
      <c r="I541" s="48">
        <f t="shared" si="392"/>
        <v>1</v>
      </c>
      <c r="J541" s="23">
        <v>2.85</v>
      </c>
      <c r="K541" s="48">
        <f t="shared" si="393"/>
        <v>1</v>
      </c>
      <c r="L541" s="26">
        <v>5.13</v>
      </c>
      <c r="M541" s="48">
        <f t="shared" si="394"/>
        <v>1</v>
      </c>
      <c r="N541" s="26">
        <v>6.5</v>
      </c>
      <c r="O541" s="48">
        <f t="shared" si="398"/>
        <v>1</v>
      </c>
      <c r="P541" s="225">
        <f t="shared" si="396"/>
        <v>1</v>
      </c>
      <c r="Q541" s="225">
        <f t="shared" si="397"/>
        <v>1</v>
      </c>
      <c r="T541" s="25" t="str">
        <f t="shared" si="406"/>
        <v>CARIB</v>
      </c>
      <c r="U541" s="25">
        <f t="shared" si="365"/>
        <v>1.65</v>
      </c>
      <c r="V541" s="25">
        <f t="shared" si="366"/>
        <v>2.14</v>
      </c>
      <c r="W541" s="25">
        <f t="shared" si="367"/>
        <v>12.5</v>
      </c>
      <c r="X541" s="25">
        <f t="shared" si="368"/>
        <v>16.399999999999999</v>
      </c>
      <c r="Y541" s="25">
        <f t="shared" si="369"/>
        <v>0</v>
      </c>
      <c r="Z541" s="25">
        <f t="shared" si="370"/>
        <v>0.12</v>
      </c>
      <c r="AA541" s="25">
        <f t="shared" si="371"/>
        <v>2.7</v>
      </c>
      <c r="AB541" s="25">
        <f t="shared" si="372"/>
        <v>2.85</v>
      </c>
      <c r="AC541" s="25">
        <f t="shared" si="373"/>
        <v>5</v>
      </c>
      <c r="AD541" s="25">
        <f t="shared" si="374"/>
        <v>5.44</v>
      </c>
      <c r="AE541" s="25">
        <f t="shared" si="375"/>
        <v>5</v>
      </c>
      <c r="AF541" s="25">
        <f t="shared" si="376"/>
        <v>7</v>
      </c>
    </row>
    <row r="542" spans="1:32" ht="15.75" customHeight="1" x14ac:dyDescent="0.25">
      <c r="A542" s="33">
        <v>46210</v>
      </c>
      <c r="B542" s="118" t="s">
        <v>436</v>
      </c>
      <c r="C542" s="33" t="s">
        <v>31</v>
      </c>
      <c r="D542" s="26">
        <v>1.9</v>
      </c>
      <c r="E542" s="48">
        <f t="shared" si="390"/>
        <v>1</v>
      </c>
      <c r="F542" s="222">
        <v>13.6</v>
      </c>
      <c r="G542" s="48">
        <f t="shared" si="391"/>
        <v>1</v>
      </c>
      <c r="H542" s="23">
        <v>0.05</v>
      </c>
      <c r="I542" s="48">
        <f t="shared" si="392"/>
        <v>1</v>
      </c>
      <c r="J542" s="23">
        <v>2.75</v>
      </c>
      <c r="K542" s="48">
        <f t="shared" si="393"/>
        <v>1</v>
      </c>
      <c r="L542" s="26">
        <v>5.13</v>
      </c>
      <c r="M542" s="48">
        <f t="shared" si="394"/>
        <v>1</v>
      </c>
      <c r="N542" s="26">
        <v>6.38</v>
      </c>
      <c r="O542" s="48">
        <f t="shared" si="398"/>
        <v>1</v>
      </c>
      <c r="P542" s="225">
        <f t="shared" si="396"/>
        <v>1</v>
      </c>
      <c r="Q542" s="225">
        <f t="shared" si="397"/>
        <v>1</v>
      </c>
      <c r="T542" s="25" t="str">
        <f t="shared" si="406"/>
        <v>CARIB</v>
      </c>
      <c r="U542" s="25">
        <f t="shared" si="365"/>
        <v>1.65</v>
      </c>
      <c r="V542" s="25">
        <f t="shared" si="366"/>
        <v>2.14</v>
      </c>
      <c r="W542" s="25">
        <f t="shared" si="367"/>
        <v>12.5</v>
      </c>
      <c r="X542" s="25">
        <f t="shared" si="368"/>
        <v>16.399999999999999</v>
      </c>
      <c r="Y542" s="25">
        <f t="shared" si="369"/>
        <v>0</v>
      </c>
      <c r="Z542" s="25">
        <f t="shared" si="370"/>
        <v>0.12</v>
      </c>
      <c r="AA542" s="25">
        <f t="shared" si="371"/>
        <v>2.7</v>
      </c>
      <c r="AB542" s="25">
        <f t="shared" si="372"/>
        <v>2.85</v>
      </c>
      <c r="AC542" s="25">
        <f t="shared" si="373"/>
        <v>5</v>
      </c>
      <c r="AD542" s="25">
        <f t="shared" si="374"/>
        <v>5.44</v>
      </c>
      <c r="AE542" s="25">
        <f t="shared" si="375"/>
        <v>5</v>
      </c>
      <c r="AF542" s="25">
        <f t="shared" si="376"/>
        <v>7</v>
      </c>
    </row>
    <row r="543" spans="1:32" ht="15.75" customHeight="1" x14ac:dyDescent="0.25">
      <c r="A543" s="33">
        <v>46210</v>
      </c>
      <c r="B543" s="118" t="s">
        <v>437</v>
      </c>
      <c r="C543" s="33" t="s">
        <v>31</v>
      </c>
      <c r="D543" s="26">
        <v>1.89</v>
      </c>
      <c r="E543" s="48">
        <f t="shared" si="390"/>
        <v>1</v>
      </c>
      <c r="F543" s="222">
        <v>14.2</v>
      </c>
      <c r="G543" s="48">
        <f t="shared" si="391"/>
        <v>1</v>
      </c>
      <c r="H543" s="23">
        <v>0.08</v>
      </c>
      <c r="I543" s="48">
        <f t="shared" si="392"/>
        <v>1</v>
      </c>
      <c r="J543" s="23">
        <v>2.8</v>
      </c>
      <c r="K543" s="48">
        <f t="shared" si="393"/>
        <v>1</v>
      </c>
      <c r="L543" s="26">
        <v>5.12</v>
      </c>
      <c r="M543" s="48">
        <f t="shared" si="394"/>
        <v>1</v>
      </c>
      <c r="N543" s="26">
        <v>6.28</v>
      </c>
      <c r="O543" s="48">
        <f t="shared" si="398"/>
        <v>1</v>
      </c>
      <c r="P543" s="225">
        <f t="shared" si="396"/>
        <v>1</v>
      </c>
      <c r="Q543" s="225">
        <f t="shared" si="397"/>
        <v>1</v>
      </c>
      <c r="T543" s="25" t="str">
        <f t="shared" si="406"/>
        <v>CARIB</v>
      </c>
      <c r="U543" s="25">
        <f t="shared" si="365"/>
        <v>1.65</v>
      </c>
      <c r="V543" s="25">
        <f t="shared" si="366"/>
        <v>2.14</v>
      </c>
      <c r="W543" s="25">
        <f t="shared" si="367"/>
        <v>12.5</v>
      </c>
      <c r="X543" s="25">
        <f t="shared" si="368"/>
        <v>16.399999999999999</v>
      </c>
      <c r="Y543" s="25">
        <f t="shared" si="369"/>
        <v>0</v>
      </c>
      <c r="Z543" s="25">
        <f t="shared" si="370"/>
        <v>0.12</v>
      </c>
      <c r="AA543" s="25">
        <f t="shared" si="371"/>
        <v>2.7</v>
      </c>
      <c r="AB543" s="25">
        <f t="shared" si="372"/>
        <v>2.85</v>
      </c>
      <c r="AC543" s="25">
        <f t="shared" si="373"/>
        <v>5</v>
      </c>
      <c r="AD543" s="25">
        <f t="shared" si="374"/>
        <v>5.44</v>
      </c>
      <c r="AE543" s="25">
        <f t="shared" si="375"/>
        <v>5</v>
      </c>
      <c r="AF543" s="25">
        <f t="shared" si="376"/>
        <v>7</v>
      </c>
    </row>
    <row r="544" spans="1:32" ht="15.75" customHeight="1" x14ac:dyDescent="0.25">
      <c r="A544" s="33">
        <v>46212</v>
      </c>
      <c r="B544" s="118" t="s">
        <v>435</v>
      </c>
      <c r="C544" s="37" t="s">
        <v>32</v>
      </c>
      <c r="D544" s="26">
        <v>4.8099999999999996</v>
      </c>
      <c r="E544" s="48">
        <f t="shared" si="390"/>
        <v>0</v>
      </c>
      <c r="F544" s="222">
        <v>34.4</v>
      </c>
      <c r="G544" s="48">
        <f t="shared" si="391"/>
        <v>1</v>
      </c>
      <c r="H544" s="23"/>
      <c r="I544" s="48">
        <f t="shared" si="392"/>
        <v>1</v>
      </c>
      <c r="J544" s="23">
        <v>2.75</v>
      </c>
      <c r="K544" s="48">
        <f t="shared" si="393"/>
        <v>1</v>
      </c>
      <c r="L544" s="26">
        <v>5.0199999999999996</v>
      </c>
      <c r="M544" s="48">
        <f t="shared" si="394"/>
        <v>1</v>
      </c>
      <c r="N544" s="26">
        <v>233</v>
      </c>
      <c r="O544" s="48">
        <f t="shared" si="398"/>
        <v>0</v>
      </c>
      <c r="P544" s="225">
        <f t="shared" si="396"/>
        <v>0</v>
      </c>
      <c r="Q544" s="225">
        <f t="shared" si="397"/>
        <v>0</v>
      </c>
      <c r="T544" s="25" t="str">
        <f t="shared" si="406"/>
        <v>MACKESON</v>
      </c>
      <c r="U544" s="25">
        <f t="shared" si="365"/>
        <v>5.2</v>
      </c>
      <c r="V544" s="25">
        <f t="shared" si="366"/>
        <v>5.64</v>
      </c>
      <c r="W544" s="25">
        <f t="shared" si="367"/>
        <v>32</v>
      </c>
      <c r="X544" s="25">
        <f t="shared" si="368"/>
        <v>38</v>
      </c>
      <c r="Y544" s="25">
        <f t="shared" si="369"/>
        <v>0</v>
      </c>
      <c r="Z544" s="25">
        <f t="shared" si="370"/>
        <v>0.12</v>
      </c>
      <c r="AA544" s="25">
        <f t="shared" si="371"/>
        <v>2.7</v>
      </c>
      <c r="AB544" s="25">
        <f t="shared" si="372"/>
        <v>2.85</v>
      </c>
      <c r="AC544" s="25">
        <f t="shared" si="373"/>
        <v>4.5999999999999996</v>
      </c>
      <c r="AD544" s="25">
        <f t="shared" si="374"/>
        <v>5.4</v>
      </c>
      <c r="AE544" s="25">
        <f t="shared" si="375"/>
        <v>260</v>
      </c>
      <c r="AF544" s="25">
        <f t="shared" si="376"/>
        <v>320</v>
      </c>
    </row>
    <row r="545" spans="1:32" ht="15.75" customHeight="1" x14ac:dyDescent="0.25">
      <c r="A545" s="33">
        <v>46212</v>
      </c>
      <c r="B545" s="118" t="s">
        <v>436</v>
      </c>
      <c r="C545" s="37" t="s">
        <v>32</v>
      </c>
      <c r="D545" s="26">
        <v>5.61</v>
      </c>
      <c r="E545" s="48">
        <f t="shared" si="390"/>
        <v>1</v>
      </c>
      <c r="F545" s="222">
        <v>36.049999999999997</v>
      </c>
      <c r="G545" s="48">
        <f t="shared" si="391"/>
        <v>1</v>
      </c>
      <c r="H545" s="23"/>
      <c r="I545" s="48">
        <f t="shared" si="392"/>
        <v>1</v>
      </c>
      <c r="J545" s="23"/>
      <c r="K545" s="48"/>
      <c r="L545" s="26">
        <v>4.8</v>
      </c>
      <c r="M545" s="48">
        <f t="shared" si="394"/>
        <v>1</v>
      </c>
      <c r="N545" s="26">
        <v>246.4</v>
      </c>
      <c r="O545" s="48">
        <f t="shared" si="398"/>
        <v>0</v>
      </c>
      <c r="P545" s="225">
        <f t="shared" si="396"/>
        <v>0</v>
      </c>
      <c r="Q545" s="225">
        <f t="shared" si="397"/>
        <v>0</v>
      </c>
      <c r="T545" s="25" t="str">
        <f t="shared" si="406"/>
        <v>MACKESON</v>
      </c>
      <c r="U545" s="25">
        <f t="shared" si="365"/>
        <v>5.2</v>
      </c>
      <c r="V545" s="25">
        <f t="shared" si="366"/>
        <v>5.64</v>
      </c>
      <c r="W545" s="25">
        <f t="shared" si="367"/>
        <v>32</v>
      </c>
      <c r="X545" s="25">
        <f t="shared" si="368"/>
        <v>38</v>
      </c>
      <c r="Y545" s="25">
        <f t="shared" si="369"/>
        <v>0</v>
      </c>
      <c r="Z545" s="25">
        <f t="shared" si="370"/>
        <v>0.12</v>
      </c>
      <c r="AA545" s="25">
        <f t="shared" si="371"/>
        <v>2.7</v>
      </c>
      <c r="AB545" s="25">
        <f t="shared" si="372"/>
        <v>2.85</v>
      </c>
      <c r="AC545" s="25">
        <f t="shared" si="373"/>
        <v>4.5999999999999996</v>
      </c>
      <c r="AD545" s="25">
        <f t="shared" si="374"/>
        <v>5.4</v>
      </c>
      <c r="AE545" s="25">
        <f t="shared" si="375"/>
        <v>260</v>
      </c>
      <c r="AF545" s="25">
        <f t="shared" si="376"/>
        <v>320</v>
      </c>
    </row>
    <row r="546" spans="1:32" ht="15.75" customHeight="1" x14ac:dyDescent="0.25">
      <c r="A546" s="33">
        <v>46213</v>
      </c>
      <c r="B546" s="118" t="s">
        <v>437</v>
      </c>
      <c r="C546" s="37" t="s">
        <v>33</v>
      </c>
      <c r="D546" s="26">
        <v>3.8</v>
      </c>
      <c r="E546" s="48">
        <f t="shared" si="390"/>
        <v>1</v>
      </c>
      <c r="F546" s="222">
        <v>55.75</v>
      </c>
      <c r="G546" s="48">
        <f t="shared" si="391"/>
        <v>1</v>
      </c>
      <c r="H546" s="23">
        <v>0.03</v>
      </c>
      <c r="I546" s="48">
        <f t="shared" si="392"/>
        <v>1</v>
      </c>
      <c r="J546" s="23">
        <v>2.85</v>
      </c>
      <c r="K546" s="48">
        <f t="shared" si="393"/>
        <v>1</v>
      </c>
      <c r="L546" s="26">
        <v>7.66</v>
      </c>
      <c r="M546" s="48">
        <f t="shared" si="394"/>
        <v>1</v>
      </c>
      <c r="N546" s="26">
        <v>194.1</v>
      </c>
      <c r="O546" s="48">
        <f t="shared" si="398"/>
        <v>1</v>
      </c>
      <c r="P546" s="225">
        <f t="shared" si="396"/>
        <v>1</v>
      </c>
      <c r="Q546" s="225">
        <f t="shared" si="397"/>
        <v>1</v>
      </c>
      <c r="T546" s="25" t="str">
        <f t="shared" si="406"/>
        <v>GUINNESS</v>
      </c>
      <c r="U546" s="25">
        <f t="shared" si="365"/>
        <v>3.1</v>
      </c>
      <c r="V546" s="25">
        <f t="shared" si="366"/>
        <v>4.1399999999999997</v>
      </c>
      <c r="W546" s="25">
        <f t="shared" si="367"/>
        <v>48</v>
      </c>
      <c r="X546" s="25">
        <f t="shared" si="368"/>
        <v>62</v>
      </c>
      <c r="Y546" s="25">
        <f t="shared" si="369"/>
        <v>0</v>
      </c>
      <c r="Z546" s="25">
        <f t="shared" si="370"/>
        <v>0.12</v>
      </c>
      <c r="AA546" s="25">
        <f t="shared" si="371"/>
        <v>2.7</v>
      </c>
      <c r="AB546" s="25">
        <f t="shared" si="372"/>
        <v>2.9</v>
      </c>
      <c r="AC546" s="25">
        <f t="shared" si="373"/>
        <v>7.3</v>
      </c>
      <c r="AD546" s="25">
        <f t="shared" si="374"/>
        <v>7.74</v>
      </c>
      <c r="AE546" s="25">
        <f t="shared" si="375"/>
        <v>155</v>
      </c>
      <c r="AF546" s="25">
        <f t="shared" si="376"/>
        <v>195</v>
      </c>
    </row>
    <row r="547" spans="1:32" ht="15.75" customHeight="1" x14ac:dyDescent="0.25">
      <c r="A547" s="33">
        <v>46213</v>
      </c>
      <c r="B547" s="118" t="s">
        <v>435</v>
      </c>
      <c r="C547" s="37" t="s">
        <v>33</v>
      </c>
      <c r="D547" s="26">
        <v>3.69</v>
      </c>
      <c r="E547" s="48">
        <f t="shared" si="390"/>
        <v>1</v>
      </c>
      <c r="F547" s="222">
        <v>55.2</v>
      </c>
      <c r="G547" s="48">
        <f t="shared" si="391"/>
        <v>1</v>
      </c>
      <c r="H547" s="23">
        <v>0.03</v>
      </c>
      <c r="I547" s="48">
        <f t="shared" si="392"/>
        <v>1</v>
      </c>
      <c r="J547" s="23">
        <v>2.85</v>
      </c>
      <c r="K547" s="48">
        <f t="shared" si="393"/>
        <v>1</v>
      </c>
      <c r="L547" s="26">
        <v>7.71</v>
      </c>
      <c r="M547" s="48">
        <f t="shared" si="394"/>
        <v>1</v>
      </c>
      <c r="N547" s="26">
        <v>192.6</v>
      </c>
      <c r="O547" s="48">
        <f t="shared" si="398"/>
        <v>1</v>
      </c>
      <c r="P547" s="225">
        <f>IF(+(IF(D547&lt;U547,0,IF(D547&gt;V547,0,1)))+(IF(F547&lt;W547,0,IF(F547&gt;X547,0,1)))+(IF(J547&lt;AA547,0,IF(J547&gt;AB547,0,1)))+(IF(L547&lt;AC547,0,IF(L547&gt;AD547,0,1)))+(IF(N547&lt;AE547,0,IF(N547&gt;AF547,0,1)))=5,1,0)</f>
        <v>1</v>
      </c>
      <c r="Q547" s="225">
        <f t="shared" si="397"/>
        <v>1</v>
      </c>
      <c r="T547" s="25" t="str">
        <f t="shared" si="406"/>
        <v>GUINNESS</v>
      </c>
      <c r="U547" s="25">
        <f t="shared" si="365"/>
        <v>3.1</v>
      </c>
      <c r="V547" s="25">
        <f t="shared" si="366"/>
        <v>4.1399999999999997</v>
      </c>
      <c r="W547" s="25">
        <f t="shared" si="367"/>
        <v>48</v>
      </c>
      <c r="X547" s="25">
        <f t="shared" si="368"/>
        <v>62</v>
      </c>
      <c r="Y547" s="25">
        <f t="shared" si="369"/>
        <v>0</v>
      </c>
      <c r="Z547" s="25">
        <f t="shared" si="370"/>
        <v>0.12</v>
      </c>
      <c r="AA547" s="25">
        <f t="shared" si="371"/>
        <v>2.7</v>
      </c>
      <c r="AB547" s="25">
        <f t="shared" si="372"/>
        <v>2.9</v>
      </c>
      <c r="AC547" s="25">
        <f t="shared" si="373"/>
        <v>7.3</v>
      </c>
      <c r="AD547" s="25">
        <f t="shared" si="374"/>
        <v>7.74</v>
      </c>
      <c r="AE547" s="25">
        <f t="shared" si="375"/>
        <v>155</v>
      </c>
      <c r="AF547" s="25">
        <f t="shared" si="376"/>
        <v>195</v>
      </c>
    </row>
    <row r="548" spans="1:32" ht="15.75" customHeight="1" x14ac:dyDescent="0.25">
      <c r="A548" s="33">
        <v>46213</v>
      </c>
      <c r="B548" s="118" t="s">
        <v>436</v>
      </c>
      <c r="C548" s="37" t="s">
        <v>33</v>
      </c>
      <c r="D548" s="26">
        <v>3.25</v>
      </c>
      <c r="E548" s="48">
        <f t="shared" si="390"/>
        <v>1</v>
      </c>
      <c r="F548" s="222">
        <v>53.6</v>
      </c>
      <c r="G548" s="48">
        <f t="shared" si="391"/>
        <v>1</v>
      </c>
      <c r="H548" s="265"/>
      <c r="I548" s="48">
        <f t="shared" si="392"/>
        <v>1</v>
      </c>
      <c r="J548" s="265"/>
      <c r="K548" s="48"/>
      <c r="L548" s="26">
        <v>7.72</v>
      </c>
      <c r="M548" s="48">
        <f t="shared" si="394"/>
        <v>1</v>
      </c>
      <c r="N548" s="26">
        <v>172.2</v>
      </c>
      <c r="O548" s="48">
        <f t="shared" si="398"/>
        <v>1</v>
      </c>
      <c r="P548" s="225"/>
      <c r="Q548" s="225"/>
      <c r="T548" s="25" t="str">
        <f t="shared" si="406"/>
        <v>GUINNESS</v>
      </c>
      <c r="U548" s="25">
        <f t="shared" si="365"/>
        <v>3.1</v>
      </c>
      <c r="V548" s="25">
        <f t="shared" si="366"/>
        <v>4.1399999999999997</v>
      </c>
      <c r="W548" s="25">
        <f t="shared" si="367"/>
        <v>48</v>
      </c>
      <c r="X548" s="25">
        <f t="shared" si="368"/>
        <v>62</v>
      </c>
      <c r="Y548" s="25">
        <f t="shared" si="369"/>
        <v>0</v>
      </c>
      <c r="Z548" s="25">
        <f t="shared" si="370"/>
        <v>0.12</v>
      </c>
      <c r="AA548" s="25">
        <f t="shared" si="371"/>
        <v>2.7</v>
      </c>
      <c r="AB548" s="25">
        <f t="shared" si="372"/>
        <v>2.9</v>
      </c>
      <c r="AC548" s="25">
        <f t="shared" si="373"/>
        <v>7.3</v>
      </c>
      <c r="AD548" s="25">
        <f t="shared" si="374"/>
        <v>7.74</v>
      </c>
      <c r="AE548" s="25">
        <f t="shared" si="375"/>
        <v>155</v>
      </c>
      <c r="AF548" s="25">
        <f t="shared" si="376"/>
        <v>195</v>
      </c>
    </row>
    <row r="549" spans="1:32" ht="15.75" customHeight="1" x14ac:dyDescent="0.25">
      <c r="A549" s="33">
        <v>46213</v>
      </c>
      <c r="B549" s="118" t="s">
        <v>435</v>
      </c>
      <c r="C549" s="37" t="s">
        <v>33</v>
      </c>
      <c r="D549" s="26">
        <v>3.28</v>
      </c>
      <c r="E549" s="48">
        <f t="shared" si="390"/>
        <v>1</v>
      </c>
      <c r="F549" s="26">
        <v>56.15</v>
      </c>
      <c r="G549" s="48">
        <f t="shared" si="391"/>
        <v>1</v>
      </c>
      <c r="H549" s="265"/>
      <c r="I549" s="48">
        <f t="shared" si="392"/>
        <v>1</v>
      </c>
      <c r="J549" s="265"/>
      <c r="K549" s="48"/>
      <c r="L549" s="26">
        <v>7.74</v>
      </c>
      <c r="M549" s="48">
        <f t="shared" si="394"/>
        <v>1</v>
      </c>
      <c r="N549" s="26">
        <v>166.8</v>
      </c>
      <c r="O549" s="48">
        <f t="shared" si="398"/>
        <v>1</v>
      </c>
      <c r="P549" s="225"/>
      <c r="Q549" s="225"/>
      <c r="T549" s="25" t="str">
        <f t="shared" si="406"/>
        <v>GUINNESS</v>
      </c>
      <c r="U549" s="25">
        <f t="shared" si="365"/>
        <v>3.1</v>
      </c>
      <c r="V549" s="25">
        <f t="shared" si="366"/>
        <v>4.1399999999999997</v>
      </c>
      <c r="W549" s="25">
        <f t="shared" si="367"/>
        <v>48</v>
      </c>
      <c r="X549" s="25">
        <f t="shared" si="368"/>
        <v>62</v>
      </c>
      <c r="Y549" s="25">
        <f t="shared" si="369"/>
        <v>0</v>
      </c>
      <c r="Z549" s="25">
        <f t="shared" si="370"/>
        <v>0.12</v>
      </c>
      <c r="AA549" s="25">
        <f t="shared" si="371"/>
        <v>2.7</v>
      </c>
      <c r="AB549" s="25">
        <f t="shared" si="372"/>
        <v>2.9</v>
      </c>
      <c r="AC549" s="25">
        <f t="shared" si="373"/>
        <v>7.3</v>
      </c>
      <c r="AD549" s="25">
        <f t="shared" si="374"/>
        <v>7.74</v>
      </c>
      <c r="AE549" s="25">
        <f t="shared" si="375"/>
        <v>155</v>
      </c>
      <c r="AF549" s="25">
        <f t="shared" si="376"/>
        <v>195</v>
      </c>
    </row>
    <row r="550" spans="1:32" ht="15.75" customHeight="1" x14ac:dyDescent="0.25">
      <c r="A550" s="33">
        <v>46216</v>
      </c>
      <c r="B550" s="118" t="s">
        <v>437</v>
      </c>
      <c r="C550" s="37" t="s">
        <v>33</v>
      </c>
      <c r="D550" s="26">
        <v>3.26</v>
      </c>
      <c r="E550" s="48">
        <f t="shared" si="390"/>
        <v>1</v>
      </c>
      <c r="F550" s="222">
        <v>53.95</v>
      </c>
      <c r="G550" s="48">
        <f t="shared" si="391"/>
        <v>1</v>
      </c>
      <c r="H550" s="265"/>
      <c r="I550" s="48">
        <f t="shared" si="392"/>
        <v>1</v>
      </c>
      <c r="J550" s="23">
        <v>2.77</v>
      </c>
      <c r="K550" s="48">
        <f t="shared" si="393"/>
        <v>1</v>
      </c>
      <c r="L550" s="26">
        <v>7.65</v>
      </c>
      <c r="M550" s="48">
        <f t="shared" si="394"/>
        <v>1</v>
      </c>
      <c r="N550" s="26">
        <v>157.69999999999999</v>
      </c>
      <c r="O550" s="48">
        <f t="shared" si="398"/>
        <v>1</v>
      </c>
      <c r="P550" s="225">
        <f>IF(+(IF(D550&lt;U550,0,IF(D550&gt;V550,0,1)))+(IF(F550&lt;W550,0,IF(F550&gt;X550,0,1)))+(IF(J550&lt;AA550,0,IF(J550&gt;AB550,0,1)))+(IF(L550&lt;AC550,0,IF(L550&gt;AD550,0,1)))+(IF(N550&lt;AE550,0,IF(N550&gt;AF550,0,1)))=5,1,0)</f>
        <v>1</v>
      </c>
      <c r="Q550" s="225">
        <f t="shared" si="397"/>
        <v>1</v>
      </c>
      <c r="T550" s="25" t="str">
        <f t="shared" si="406"/>
        <v>GUINNESS</v>
      </c>
      <c r="U550" s="25">
        <f t="shared" si="365"/>
        <v>3.1</v>
      </c>
      <c r="V550" s="25">
        <f t="shared" si="366"/>
        <v>4.1399999999999997</v>
      </c>
      <c r="W550" s="25">
        <f t="shared" si="367"/>
        <v>48</v>
      </c>
      <c r="X550" s="25">
        <f t="shared" si="368"/>
        <v>62</v>
      </c>
      <c r="Y550" s="25">
        <f t="shared" si="369"/>
        <v>0</v>
      </c>
      <c r="Z550" s="25">
        <f t="shared" si="370"/>
        <v>0.12</v>
      </c>
      <c r="AA550" s="25">
        <f t="shared" si="371"/>
        <v>2.7</v>
      </c>
      <c r="AB550" s="25">
        <f t="shared" si="372"/>
        <v>2.9</v>
      </c>
      <c r="AC550" s="25">
        <f t="shared" si="373"/>
        <v>7.3</v>
      </c>
      <c r="AD550" s="25">
        <f t="shared" si="374"/>
        <v>7.74</v>
      </c>
      <c r="AE550" s="25">
        <f t="shared" si="375"/>
        <v>155</v>
      </c>
      <c r="AF550" s="25">
        <f t="shared" si="376"/>
        <v>195</v>
      </c>
    </row>
    <row r="551" spans="1:32" ht="15.75" customHeight="1" x14ac:dyDescent="0.25">
      <c r="A551" s="33">
        <v>46216</v>
      </c>
      <c r="B551" s="118" t="s">
        <v>436</v>
      </c>
      <c r="C551" s="34" t="s">
        <v>30</v>
      </c>
      <c r="D551" s="26">
        <v>0.92200000000000004</v>
      </c>
      <c r="E551" s="48">
        <f t="shared" si="390"/>
        <v>1</v>
      </c>
      <c r="F551" s="222">
        <v>14.25</v>
      </c>
      <c r="G551" s="48">
        <f t="shared" si="391"/>
        <v>1</v>
      </c>
      <c r="H551" s="23">
        <v>0.04</v>
      </c>
      <c r="I551" s="48">
        <f t="shared" si="392"/>
        <v>1</v>
      </c>
      <c r="J551" s="23">
        <v>2.75</v>
      </c>
      <c r="K551" s="48">
        <f t="shared" si="393"/>
        <v>1</v>
      </c>
      <c r="L551" s="26">
        <v>5.67</v>
      </c>
      <c r="M551" s="48">
        <f t="shared" si="394"/>
        <v>1</v>
      </c>
      <c r="N551" s="26">
        <v>5.0999999999999996</v>
      </c>
      <c r="O551" s="48">
        <f t="shared" si="398"/>
        <v>1</v>
      </c>
      <c r="P551" s="225">
        <f t="shared" ref="P551:P608" si="407">IF(+(IF(D551&lt;U551,0,IF(D551&gt;V551,0,1)))+(IF(F551&lt;W551,0,IF(F551&gt;X551,0,1)))+(IF(J551&lt;AA551,0,IF(J551&gt;AB551,0,1)))+(IF(L551&lt;AC551,0,IF(L551&gt;AD551,0,1)))+(IF(N551&lt;AE551,0,IF(N551&gt;AF551,0,1)))=5,1,0)</f>
        <v>1</v>
      </c>
      <c r="Q551" s="225">
        <f t="shared" si="397"/>
        <v>1</v>
      </c>
      <c r="T551" s="25" t="str">
        <f t="shared" si="406"/>
        <v>STAG</v>
      </c>
      <c r="U551" s="25">
        <f t="shared" si="365"/>
        <v>0.8</v>
      </c>
      <c r="V551" s="25">
        <f t="shared" si="366"/>
        <v>1.24</v>
      </c>
      <c r="W551" s="25">
        <f t="shared" si="367"/>
        <v>12.5</v>
      </c>
      <c r="X551" s="25">
        <f t="shared" si="368"/>
        <v>16.399999999999999</v>
      </c>
      <c r="Y551" s="25">
        <f t="shared" si="369"/>
        <v>0</v>
      </c>
      <c r="Z551" s="25">
        <f t="shared" si="370"/>
        <v>0.12</v>
      </c>
      <c r="AA551" s="25">
        <f t="shared" si="371"/>
        <v>2.7</v>
      </c>
      <c r="AB551" s="25">
        <f t="shared" si="372"/>
        <v>2.85</v>
      </c>
      <c r="AC551" s="25">
        <f t="shared" si="373"/>
        <v>5.45</v>
      </c>
      <c r="AD551" s="25">
        <f t="shared" si="374"/>
        <v>5.94</v>
      </c>
      <c r="AE551" s="25">
        <f t="shared" si="375"/>
        <v>5</v>
      </c>
      <c r="AF551" s="25">
        <f t="shared" si="376"/>
        <v>7</v>
      </c>
    </row>
    <row r="552" spans="1:32" ht="15.75" customHeight="1" x14ac:dyDescent="0.25">
      <c r="A552" s="33">
        <v>46216</v>
      </c>
      <c r="B552" s="118" t="s">
        <v>435</v>
      </c>
      <c r="C552" s="34" t="s">
        <v>30</v>
      </c>
      <c r="D552" s="26">
        <v>0.92</v>
      </c>
      <c r="E552" s="48">
        <f t="shared" si="390"/>
        <v>1</v>
      </c>
      <c r="F552" s="222">
        <v>15.45</v>
      </c>
      <c r="G552" s="48">
        <f t="shared" si="391"/>
        <v>1</v>
      </c>
      <c r="H552" s="23">
        <v>0.03</v>
      </c>
      <c r="I552" s="48">
        <f t="shared" si="392"/>
        <v>1</v>
      </c>
      <c r="J552" s="23">
        <v>2.8</v>
      </c>
      <c r="K552" s="48">
        <f t="shared" si="393"/>
        <v>1</v>
      </c>
      <c r="L552" s="26">
        <v>5.64</v>
      </c>
      <c r="M552" s="48">
        <f t="shared" si="394"/>
        <v>1</v>
      </c>
      <c r="N552" s="26">
        <v>5.2</v>
      </c>
      <c r="O552" s="48">
        <f t="shared" si="398"/>
        <v>1</v>
      </c>
      <c r="P552" s="225">
        <f t="shared" si="407"/>
        <v>1</v>
      </c>
      <c r="Q552" s="225">
        <f t="shared" si="397"/>
        <v>1</v>
      </c>
      <c r="T552" s="25" t="str">
        <f t="shared" si="406"/>
        <v>STAG</v>
      </c>
      <c r="U552" s="25">
        <f t="shared" si="365"/>
        <v>0.8</v>
      </c>
      <c r="V552" s="25">
        <f t="shared" si="366"/>
        <v>1.24</v>
      </c>
      <c r="W552" s="25">
        <f t="shared" si="367"/>
        <v>12.5</v>
      </c>
      <c r="X552" s="25">
        <f t="shared" si="368"/>
        <v>16.399999999999999</v>
      </c>
      <c r="Y552" s="25">
        <f t="shared" si="369"/>
        <v>0</v>
      </c>
      <c r="Z552" s="25">
        <f t="shared" si="370"/>
        <v>0.12</v>
      </c>
      <c r="AA552" s="25">
        <f t="shared" si="371"/>
        <v>2.7</v>
      </c>
      <c r="AB552" s="25">
        <f t="shared" si="372"/>
        <v>2.85</v>
      </c>
      <c r="AC552" s="25">
        <f t="shared" si="373"/>
        <v>5.45</v>
      </c>
      <c r="AD552" s="25">
        <f t="shared" si="374"/>
        <v>5.94</v>
      </c>
      <c r="AE552" s="25">
        <f t="shared" si="375"/>
        <v>5</v>
      </c>
      <c r="AF552" s="25">
        <f t="shared" si="376"/>
        <v>7</v>
      </c>
    </row>
    <row r="553" spans="1:32" ht="15.75" customHeight="1" x14ac:dyDescent="0.25">
      <c r="A553" s="33">
        <v>46216</v>
      </c>
      <c r="B553" s="118" t="s">
        <v>437</v>
      </c>
      <c r="C553" s="34" t="s">
        <v>30</v>
      </c>
      <c r="D553" s="26">
        <v>0.91</v>
      </c>
      <c r="E553" s="48">
        <f t="shared" si="390"/>
        <v>1</v>
      </c>
      <c r="F553" s="222">
        <v>15.45</v>
      </c>
      <c r="G553" s="48">
        <f t="shared" si="391"/>
        <v>1</v>
      </c>
      <c r="H553" s="265"/>
      <c r="I553" s="48">
        <f t="shared" si="392"/>
        <v>1</v>
      </c>
      <c r="J553" s="265"/>
      <c r="K553" s="48"/>
      <c r="L553" s="26">
        <v>5.65</v>
      </c>
      <c r="M553" s="48">
        <f t="shared" si="394"/>
        <v>1</v>
      </c>
      <c r="N553" s="26">
        <v>5.6</v>
      </c>
      <c r="O553" s="48">
        <f t="shared" si="398"/>
        <v>1</v>
      </c>
      <c r="P553" s="225"/>
      <c r="Q553" s="225"/>
      <c r="T553" s="25" t="str">
        <f t="shared" si="406"/>
        <v>STAG</v>
      </c>
      <c r="U553" s="25">
        <f t="shared" si="365"/>
        <v>0.8</v>
      </c>
      <c r="V553" s="25">
        <f t="shared" si="366"/>
        <v>1.24</v>
      </c>
      <c r="W553" s="25">
        <f t="shared" si="367"/>
        <v>12.5</v>
      </c>
      <c r="X553" s="25">
        <f t="shared" si="368"/>
        <v>16.399999999999999</v>
      </c>
      <c r="Y553" s="25">
        <f t="shared" si="369"/>
        <v>0</v>
      </c>
      <c r="Z553" s="25">
        <f t="shared" si="370"/>
        <v>0.12</v>
      </c>
      <c r="AA553" s="25">
        <f t="shared" si="371"/>
        <v>2.7</v>
      </c>
      <c r="AB553" s="25">
        <f t="shared" si="372"/>
        <v>2.85</v>
      </c>
      <c r="AC553" s="25">
        <f t="shared" si="373"/>
        <v>5.45</v>
      </c>
      <c r="AD553" s="25">
        <f t="shared" si="374"/>
        <v>5.94</v>
      </c>
      <c r="AE553" s="25">
        <f t="shared" si="375"/>
        <v>5</v>
      </c>
      <c r="AF553" s="25">
        <f t="shared" si="376"/>
        <v>7</v>
      </c>
    </row>
    <row r="554" spans="1:32" ht="15.75" customHeight="1" x14ac:dyDescent="0.25">
      <c r="A554" s="33">
        <v>46216</v>
      </c>
      <c r="B554" s="118" t="s">
        <v>436</v>
      </c>
      <c r="C554" s="34" t="s">
        <v>30</v>
      </c>
      <c r="D554" s="26">
        <v>0.89</v>
      </c>
      <c r="E554" s="48">
        <f t="shared" si="390"/>
        <v>1</v>
      </c>
      <c r="F554" s="222">
        <v>14.6</v>
      </c>
      <c r="G554" s="48">
        <f t="shared" si="391"/>
        <v>1</v>
      </c>
      <c r="H554" s="23">
        <v>0.06</v>
      </c>
      <c r="I554" s="48">
        <f t="shared" si="392"/>
        <v>1</v>
      </c>
      <c r="J554" s="23">
        <v>2.77</v>
      </c>
      <c r="K554" s="48">
        <f t="shared" si="393"/>
        <v>1</v>
      </c>
      <c r="L554" s="26">
        <v>5.75</v>
      </c>
      <c r="M554" s="48">
        <f t="shared" si="394"/>
        <v>1</v>
      </c>
      <c r="N554" s="26">
        <v>5.45</v>
      </c>
      <c r="O554" s="48">
        <f t="shared" si="398"/>
        <v>1</v>
      </c>
      <c r="P554" s="225">
        <f t="shared" si="407"/>
        <v>1</v>
      </c>
      <c r="Q554" s="225">
        <f t="shared" si="397"/>
        <v>1</v>
      </c>
      <c r="T554" s="25" t="str">
        <f t="shared" si="406"/>
        <v>STAG</v>
      </c>
      <c r="U554" s="25">
        <f t="shared" si="365"/>
        <v>0.8</v>
      </c>
      <c r="V554" s="25">
        <f t="shared" si="366"/>
        <v>1.24</v>
      </c>
      <c r="W554" s="25">
        <f t="shared" si="367"/>
        <v>12.5</v>
      </c>
      <c r="X554" s="25">
        <f t="shared" si="368"/>
        <v>16.399999999999999</v>
      </c>
      <c r="Y554" s="25">
        <f t="shared" si="369"/>
        <v>0</v>
      </c>
      <c r="Z554" s="25">
        <f t="shared" si="370"/>
        <v>0.12</v>
      </c>
      <c r="AA554" s="25">
        <f t="shared" si="371"/>
        <v>2.7</v>
      </c>
      <c r="AB554" s="25">
        <f t="shared" si="372"/>
        <v>2.85</v>
      </c>
      <c r="AC554" s="25">
        <f t="shared" si="373"/>
        <v>5.45</v>
      </c>
      <c r="AD554" s="25">
        <f t="shared" si="374"/>
        <v>5.94</v>
      </c>
      <c r="AE554" s="25">
        <f t="shared" si="375"/>
        <v>5</v>
      </c>
      <c r="AF554" s="25">
        <f t="shared" si="376"/>
        <v>7</v>
      </c>
    </row>
    <row r="555" spans="1:32" ht="15.75" customHeight="1" x14ac:dyDescent="0.25">
      <c r="A555" s="33">
        <v>46217</v>
      </c>
      <c r="B555" s="118" t="s">
        <v>437</v>
      </c>
      <c r="C555" s="34" t="s">
        <v>30</v>
      </c>
      <c r="D555" s="26">
        <v>1.08</v>
      </c>
      <c r="E555" s="48">
        <f t="shared" si="390"/>
        <v>1</v>
      </c>
      <c r="F555" s="222">
        <v>14.5</v>
      </c>
      <c r="G555" s="48">
        <f t="shared" si="391"/>
        <v>1</v>
      </c>
      <c r="H555" s="23">
        <v>0.03</v>
      </c>
      <c r="I555" s="48">
        <f t="shared" si="392"/>
        <v>1</v>
      </c>
      <c r="J555" s="23">
        <v>2.77</v>
      </c>
      <c r="K555" s="48">
        <f t="shared" si="393"/>
        <v>1</v>
      </c>
      <c r="L555" s="26">
        <v>5.56</v>
      </c>
      <c r="M555" s="48">
        <f t="shared" si="394"/>
        <v>1</v>
      </c>
      <c r="N555" s="26">
        <v>5.6</v>
      </c>
      <c r="O555" s="48">
        <f t="shared" si="398"/>
        <v>1</v>
      </c>
      <c r="P555" s="225">
        <f t="shared" si="407"/>
        <v>1</v>
      </c>
      <c r="Q555" s="225">
        <f t="shared" si="397"/>
        <v>1</v>
      </c>
      <c r="T555" s="25" t="str">
        <f t="shared" si="406"/>
        <v>STAG</v>
      </c>
      <c r="U555" s="25">
        <f t="shared" si="365"/>
        <v>0.8</v>
      </c>
      <c r="V555" s="25">
        <f t="shared" si="366"/>
        <v>1.24</v>
      </c>
      <c r="W555" s="25">
        <f t="shared" si="367"/>
        <v>12.5</v>
      </c>
      <c r="X555" s="25">
        <f t="shared" si="368"/>
        <v>16.399999999999999</v>
      </c>
      <c r="Y555" s="25">
        <f t="shared" si="369"/>
        <v>0</v>
      </c>
      <c r="Z555" s="25">
        <f t="shared" si="370"/>
        <v>0.12</v>
      </c>
      <c r="AA555" s="25">
        <f t="shared" si="371"/>
        <v>2.7</v>
      </c>
      <c r="AB555" s="25">
        <f t="shared" si="372"/>
        <v>2.85</v>
      </c>
      <c r="AC555" s="25">
        <f t="shared" si="373"/>
        <v>5.45</v>
      </c>
      <c r="AD555" s="25">
        <f t="shared" si="374"/>
        <v>5.94</v>
      </c>
      <c r="AE555" s="25">
        <f t="shared" si="375"/>
        <v>5</v>
      </c>
      <c r="AF555" s="25">
        <f t="shared" si="376"/>
        <v>7</v>
      </c>
    </row>
    <row r="556" spans="1:32" ht="15.75" customHeight="1" x14ac:dyDescent="0.25">
      <c r="A556" s="33">
        <v>46217</v>
      </c>
      <c r="B556" s="118" t="s">
        <v>434</v>
      </c>
      <c r="C556" s="34" t="s">
        <v>30</v>
      </c>
      <c r="D556" s="26">
        <v>1.08</v>
      </c>
      <c r="E556" s="48">
        <f t="shared" si="390"/>
        <v>1</v>
      </c>
      <c r="F556" s="222">
        <v>13.6</v>
      </c>
      <c r="G556" s="48">
        <f t="shared" si="391"/>
        <v>1</v>
      </c>
      <c r="H556" s="23">
        <v>0.03</v>
      </c>
      <c r="I556" s="48">
        <f t="shared" si="392"/>
        <v>1</v>
      </c>
      <c r="J556" s="23">
        <v>2.71</v>
      </c>
      <c r="K556" s="48">
        <f t="shared" si="393"/>
        <v>1</v>
      </c>
      <c r="L556" s="26">
        <v>5.53</v>
      </c>
      <c r="M556" s="48">
        <f t="shared" si="394"/>
        <v>1</v>
      </c>
      <c r="N556" s="223">
        <v>5</v>
      </c>
      <c r="O556" s="48">
        <f t="shared" si="398"/>
        <v>1</v>
      </c>
      <c r="P556" s="225">
        <f t="shared" si="407"/>
        <v>1</v>
      </c>
      <c r="Q556" s="225">
        <f t="shared" si="397"/>
        <v>1</v>
      </c>
      <c r="T556" s="25" t="str">
        <f>LEFT(C556,12)</f>
        <v>STAG</v>
      </c>
      <c r="U556" s="25">
        <f t="shared" si="365"/>
        <v>0.8</v>
      </c>
      <c r="V556" s="25">
        <f t="shared" si="366"/>
        <v>1.24</v>
      </c>
      <c r="W556" s="25">
        <f t="shared" si="367"/>
        <v>12.5</v>
      </c>
      <c r="X556" s="25">
        <f t="shared" si="368"/>
        <v>16.399999999999999</v>
      </c>
      <c r="Y556" s="25">
        <f t="shared" si="369"/>
        <v>0</v>
      </c>
      <c r="Z556" s="25">
        <f t="shared" si="370"/>
        <v>0.12</v>
      </c>
      <c r="AA556" s="25">
        <f t="shared" si="371"/>
        <v>2.7</v>
      </c>
      <c r="AB556" s="25">
        <f t="shared" si="372"/>
        <v>2.85</v>
      </c>
      <c r="AC556" s="25">
        <f t="shared" si="373"/>
        <v>5.45</v>
      </c>
      <c r="AD556" s="25">
        <f t="shared" si="374"/>
        <v>5.94</v>
      </c>
      <c r="AE556" s="25">
        <f>VLOOKUP($T556,$T$4:$AF$15,12,FALSE)</f>
        <v>5</v>
      </c>
      <c r="AF556" s="25">
        <f t="shared" si="376"/>
        <v>7</v>
      </c>
    </row>
    <row r="557" spans="1:32" ht="15.75" customHeight="1" x14ac:dyDescent="0.25">
      <c r="A557" s="33">
        <v>46217</v>
      </c>
      <c r="B557" s="118" t="s">
        <v>436</v>
      </c>
      <c r="C557" s="34" t="s">
        <v>30</v>
      </c>
      <c r="D557" s="26">
        <v>1.1000000000000001</v>
      </c>
      <c r="E557" s="48">
        <f t="shared" si="390"/>
        <v>1</v>
      </c>
      <c r="F557" s="222">
        <v>13.6</v>
      </c>
      <c r="G557" s="48">
        <f t="shared" si="391"/>
        <v>1</v>
      </c>
      <c r="H557" s="23">
        <v>0.03</v>
      </c>
      <c r="I557" s="48">
        <f t="shared" si="392"/>
        <v>1</v>
      </c>
      <c r="J557" s="23">
        <v>2.7</v>
      </c>
      <c r="K557" s="48">
        <f t="shared" si="393"/>
        <v>1</v>
      </c>
      <c r="L557" s="26">
        <v>5.52</v>
      </c>
      <c r="M557" s="48">
        <f t="shared" si="394"/>
        <v>1</v>
      </c>
      <c r="N557" s="223">
        <v>5</v>
      </c>
      <c r="O557" s="48">
        <f t="shared" si="398"/>
        <v>1</v>
      </c>
      <c r="P557" s="225">
        <f t="shared" si="407"/>
        <v>1</v>
      </c>
      <c r="Q557" s="225">
        <f t="shared" si="397"/>
        <v>1</v>
      </c>
      <c r="T557" s="25" t="str">
        <f>LEFT(C557,12)</f>
        <v>STAG</v>
      </c>
      <c r="U557" s="25">
        <f t="shared" si="365"/>
        <v>0.8</v>
      </c>
      <c r="V557" s="25">
        <f t="shared" si="366"/>
        <v>1.24</v>
      </c>
      <c r="W557" s="25">
        <f t="shared" si="367"/>
        <v>12.5</v>
      </c>
      <c r="X557" s="25">
        <f t="shared" si="368"/>
        <v>16.399999999999999</v>
      </c>
      <c r="Y557" s="25">
        <f t="shared" si="369"/>
        <v>0</v>
      </c>
      <c r="Z557" s="25">
        <f t="shared" si="370"/>
        <v>0.12</v>
      </c>
      <c r="AA557" s="25">
        <f t="shared" si="371"/>
        <v>2.7</v>
      </c>
      <c r="AB557" s="25">
        <f t="shared" si="372"/>
        <v>2.85</v>
      </c>
      <c r="AC557" s="25">
        <f t="shared" si="373"/>
        <v>5.45</v>
      </c>
      <c r="AD557" s="25">
        <f t="shared" si="374"/>
        <v>5.94</v>
      </c>
      <c r="AE557" s="25">
        <f>VLOOKUP($T557,$T$4:$AF$15,12,FALSE)</f>
        <v>5</v>
      </c>
      <c r="AF557" s="25">
        <f>VLOOKUP($T557,$T$4:$AF$15,13,FALSE)</f>
        <v>7</v>
      </c>
    </row>
    <row r="558" spans="1:32" ht="15.75" customHeight="1" x14ac:dyDescent="0.25">
      <c r="A558" s="33">
        <v>46217</v>
      </c>
      <c r="B558" s="118" t="s">
        <v>437</v>
      </c>
      <c r="C558" s="34" t="s">
        <v>30</v>
      </c>
      <c r="D558" s="26">
        <v>1.2</v>
      </c>
      <c r="E558" s="48">
        <f t="shared" si="390"/>
        <v>1</v>
      </c>
      <c r="F558" s="222">
        <v>14.05</v>
      </c>
      <c r="G558" s="48">
        <f t="shared" si="391"/>
        <v>1</v>
      </c>
      <c r="H558" s="23">
        <v>0.04</v>
      </c>
      <c r="I558" s="48">
        <f t="shared" si="392"/>
        <v>1</v>
      </c>
      <c r="J558" s="23">
        <v>2.7</v>
      </c>
      <c r="K558" s="48">
        <f t="shared" si="393"/>
        <v>1</v>
      </c>
      <c r="L558" s="26">
        <v>5.52</v>
      </c>
      <c r="M558" s="48">
        <f t="shared" si="394"/>
        <v>1</v>
      </c>
      <c r="N558" s="223">
        <v>5.3</v>
      </c>
      <c r="O558" s="48">
        <f t="shared" si="398"/>
        <v>1</v>
      </c>
      <c r="P558" s="225">
        <f t="shared" si="407"/>
        <v>1</v>
      </c>
      <c r="Q558" s="225">
        <f t="shared" si="397"/>
        <v>1</v>
      </c>
      <c r="T558" s="25" t="str">
        <f>LEFT(C558,12)</f>
        <v>STAG</v>
      </c>
      <c r="U558" s="25">
        <f t="shared" si="365"/>
        <v>0.8</v>
      </c>
      <c r="V558" s="25">
        <f t="shared" si="366"/>
        <v>1.24</v>
      </c>
      <c r="W558" s="25">
        <f t="shared" si="367"/>
        <v>12.5</v>
      </c>
      <c r="X558" s="25">
        <f t="shared" si="368"/>
        <v>16.399999999999999</v>
      </c>
      <c r="Y558" s="25">
        <f t="shared" si="369"/>
        <v>0</v>
      </c>
      <c r="Z558" s="25">
        <f t="shared" si="370"/>
        <v>0.12</v>
      </c>
      <c r="AA558" s="25">
        <f t="shared" si="371"/>
        <v>2.7</v>
      </c>
      <c r="AB558" s="25">
        <f t="shared" si="372"/>
        <v>2.85</v>
      </c>
      <c r="AC558" s="25">
        <f t="shared" si="373"/>
        <v>5.45</v>
      </c>
      <c r="AD558" s="25">
        <f t="shared" si="374"/>
        <v>5.94</v>
      </c>
      <c r="AE558" s="25">
        <f t="shared" si="375"/>
        <v>5</v>
      </c>
      <c r="AF558" s="25">
        <f t="shared" si="376"/>
        <v>7</v>
      </c>
    </row>
    <row r="559" spans="1:32" ht="15.75" customHeight="1" x14ac:dyDescent="0.25">
      <c r="A559" s="33">
        <v>46217</v>
      </c>
      <c r="B559" s="118" t="s">
        <v>434</v>
      </c>
      <c r="C559" s="34" t="s">
        <v>30</v>
      </c>
      <c r="D559" s="26">
        <v>1.05</v>
      </c>
      <c r="E559" s="48">
        <f t="shared" si="390"/>
        <v>1</v>
      </c>
      <c r="F559" s="222">
        <v>13.75</v>
      </c>
      <c r="G559" s="48">
        <f t="shared" si="391"/>
        <v>1</v>
      </c>
      <c r="H559" s="23">
        <v>0.04</v>
      </c>
      <c r="I559" s="48">
        <f t="shared" si="392"/>
        <v>1</v>
      </c>
      <c r="J559" s="23">
        <v>2.75</v>
      </c>
      <c r="K559" s="48">
        <f t="shared" si="393"/>
        <v>1</v>
      </c>
      <c r="L559" s="26">
        <v>5.45</v>
      </c>
      <c r="M559" s="48">
        <f t="shared" si="394"/>
        <v>1</v>
      </c>
      <c r="N559" s="223">
        <v>5.13</v>
      </c>
      <c r="O559" s="48">
        <f t="shared" si="398"/>
        <v>1</v>
      </c>
      <c r="P559" s="225">
        <f t="shared" si="407"/>
        <v>1</v>
      </c>
      <c r="Q559" s="225">
        <f t="shared" si="397"/>
        <v>1</v>
      </c>
      <c r="T559" s="25" t="str">
        <f t="shared" si="406"/>
        <v>STAG</v>
      </c>
      <c r="U559" s="25">
        <f t="shared" si="365"/>
        <v>0.8</v>
      </c>
      <c r="V559" s="25">
        <f t="shared" si="366"/>
        <v>1.24</v>
      </c>
      <c r="W559" s="25">
        <f t="shared" si="367"/>
        <v>12.5</v>
      </c>
      <c r="X559" s="25">
        <f t="shared" si="368"/>
        <v>16.399999999999999</v>
      </c>
      <c r="Y559" s="25">
        <f t="shared" si="369"/>
        <v>0</v>
      </c>
      <c r="Z559" s="25">
        <f t="shared" si="370"/>
        <v>0.12</v>
      </c>
      <c r="AA559" s="25">
        <f t="shared" si="371"/>
        <v>2.7</v>
      </c>
      <c r="AB559" s="25">
        <f t="shared" si="372"/>
        <v>2.85</v>
      </c>
      <c r="AC559" s="25">
        <f t="shared" si="373"/>
        <v>5.45</v>
      </c>
      <c r="AD559" s="25">
        <f t="shared" si="374"/>
        <v>5.94</v>
      </c>
      <c r="AE559" s="25">
        <f>VLOOKUP($T559,$T$4:$AF$15,12,FALSE)</f>
        <v>5</v>
      </c>
      <c r="AF559" s="25">
        <f>VLOOKUP($T559,$T$4:$AF$15,13,FALSE)</f>
        <v>7</v>
      </c>
    </row>
    <row r="560" spans="1:32" ht="15.75" customHeight="1" x14ac:dyDescent="0.25">
      <c r="A560" s="33">
        <v>46217</v>
      </c>
      <c r="B560" s="118" t="s">
        <v>436</v>
      </c>
      <c r="C560" s="34" t="s">
        <v>31</v>
      </c>
      <c r="D560" s="26">
        <v>1.75</v>
      </c>
      <c r="E560" s="48">
        <f t="shared" si="390"/>
        <v>1</v>
      </c>
      <c r="F560" s="222">
        <v>13.6</v>
      </c>
      <c r="G560" s="48">
        <f t="shared" si="391"/>
        <v>1</v>
      </c>
      <c r="H560" s="23">
        <v>0.03</v>
      </c>
      <c r="I560" s="48">
        <f t="shared" si="392"/>
        <v>1</v>
      </c>
      <c r="J560" s="23">
        <v>2.83</v>
      </c>
      <c r="K560" s="48">
        <f t="shared" si="393"/>
        <v>1</v>
      </c>
      <c r="L560" s="26">
        <v>5.1100000000000003</v>
      </c>
      <c r="M560" s="48">
        <f t="shared" si="394"/>
        <v>1</v>
      </c>
      <c r="N560" s="223">
        <v>5.55</v>
      </c>
      <c r="O560" s="48">
        <f t="shared" si="398"/>
        <v>1</v>
      </c>
      <c r="P560" s="225">
        <f t="shared" si="407"/>
        <v>1</v>
      </c>
      <c r="Q560" s="225">
        <f t="shared" si="397"/>
        <v>1</v>
      </c>
      <c r="T560" s="25" t="str">
        <f t="shared" si="406"/>
        <v>CARIB</v>
      </c>
      <c r="U560" s="25">
        <f t="shared" si="365"/>
        <v>1.65</v>
      </c>
      <c r="V560" s="25">
        <f t="shared" si="366"/>
        <v>2.14</v>
      </c>
      <c r="W560" s="25">
        <f t="shared" si="367"/>
        <v>12.5</v>
      </c>
      <c r="X560" s="25">
        <f t="shared" si="368"/>
        <v>16.399999999999999</v>
      </c>
      <c r="Y560" s="25">
        <f t="shared" si="369"/>
        <v>0</v>
      </c>
      <c r="Z560" s="25">
        <f t="shared" si="370"/>
        <v>0.12</v>
      </c>
      <c r="AA560" s="25">
        <f t="shared" si="371"/>
        <v>2.7</v>
      </c>
      <c r="AB560" s="25">
        <f t="shared" si="372"/>
        <v>2.85</v>
      </c>
      <c r="AC560" s="25">
        <f t="shared" si="373"/>
        <v>5</v>
      </c>
      <c r="AD560" s="25">
        <f t="shared" si="374"/>
        <v>5.44</v>
      </c>
      <c r="AE560" s="25">
        <f t="shared" si="375"/>
        <v>5</v>
      </c>
      <c r="AF560" s="25">
        <f t="shared" si="376"/>
        <v>7</v>
      </c>
    </row>
    <row r="561" spans="1:32" ht="15.75" customHeight="1" x14ac:dyDescent="0.25">
      <c r="A561" s="33">
        <v>46217</v>
      </c>
      <c r="B561" s="118" t="s">
        <v>434</v>
      </c>
      <c r="C561" s="34" t="s">
        <v>31</v>
      </c>
      <c r="D561" s="26">
        <v>1.76</v>
      </c>
      <c r="E561" s="48">
        <f t="shared" si="390"/>
        <v>1</v>
      </c>
      <c r="F561" s="222">
        <v>13.1</v>
      </c>
      <c r="G561" s="48">
        <f t="shared" si="391"/>
        <v>1</v>
      </c>
      <c r="H561" s="23">
        <v>0.04</v>
      </c>
      <c r="I561" s="48">
        <f t="shared" si="392"/>
        <v>1</v>
      </c>
      <c r="J561" s="23">
        <v>2.75</v>
      </c>
      <c r="K561" s="48">
        <f t="shared" si="393"/>
        <v>1</v>
      </c>
      <c r="L561" s="26">
        <v>5.14</v>
      </c>
      <c r="M561" s="48">
        <f t="shared" si="394"/>
        <v>1</v>
      </c>
      <c r="N561" s="223">
        <v>5.6</v>
      </c>
      <c r="O561" s="48">
        <f t="shared" si="398"/>
        <v>1</v>
      </c>
      <c r="P561" s="225">
        <f t="shared" si="407"/>
        <v>1</v>
      </c>
      <c r="Q561" s="225">
        <f t="shared" si="397"/>
        <v>1</v>
      </c>
      <c r="T561" s="25" t="str">
        <f t="shared" ref="T561:T684" si="408">LEFT(C561,12)</f>
        <v>CARIB</v>
      </c>
      <c r="U561" s="25">
        <f t="shared" si="365"/>
        <v>1.65</v>
      </c>
      <c r="V561" s="25">
        <f t="shared" si="366"/>
        <v>2.14</v>
      </c>
      <c r="W561" s="25">
        <f t="shared" si="367"/>
        <v>12.5</v>
      </c>
      <c r="X561" s="25">
        <f t="shared" si="368"/>
        <v>16.399999999999999</v>
      </c>
      <c r="Y561" s="25">
        <f t="shared" si="369"/>
        <v>0</v>
      </c>
      <c r="Z561" s="25">
        <f t="shared" si="370"/>
        <v>0.12</v>
      </c>
      <c r="AA561" s="25">
        <f t="shared" si="371"/>
        <v>2.7</v>
      </c>
      <c r="AB561" s="25">
        <f t="shared" si="372"/>
        <v>2.85</v>
      </c>
      <c r="AC561" s="25">
        <f t="shared" si="373"/>
        <v>5</v>
      </c>
      <c r="AD561" s="25">
        <f t="shared" si="374"/>
        <v>5.44</v>
      </c>
      <c r="AE561" s="25">
        <f t="shared" si="375"/>
        <v>5</v>
      </c>
      <c r="AF561" s="25">
        <f t="shared" si="376"/>
        <v>7</v>
      </c>
    </row>
    <row r="562" spans="1:32" ht="15.75" customHeight="1" x14ac:dyDescent="0.25">
      <c r="A562" s="33">
        <v>46218</v>
      </c>
      <c r="B562" s="118" t="s">
        <v>436</v>
      </c>
      <c r="C562" s="34" t="s">
        <v>31</v>
      </c>
      <c r="D562" s="26">
        <v>1.78</v>
      </c>
      <c r="E562" s="48">
        <f t="shared" si="390"/>
        <v>1</v>
      </c>
      <c r="F562" s="222">
        <v>14.2</v>
      </c>
      <c r="G562" s="48">
        <f t="shared" si="391"/>
        <v>1</v>
      </c>
      <c r="H562" s="23">
        <v>0.03</v>
      </c>
      <c r="I562" s="48">
        <f t="shared" si="392"/>
        <v>1</v>
      </c>
      <c r="J562" s="23">
        <v>2.8</v>
      </c>
      <c r="K562" s="48">
        <f t="shared" si="393"/>
        <v>1</v>
      </c>
      <c r="L562" s="26">
        <v>5.0999999999999996</v>
      </c>
      <c r="M562" s="48">
        <f t="shared" si="394"/>
        <v>1</v>
      </c>
      <c r="N562" s="223">
        <v>5.4</v>
      </c>
      <c r="O562" s="48">
        <f t="shared" si="398"/>
        <v>1</v>
      </c>
      <c r="P562" s="225">
        <f t="shared" si="407"/>
        <v>1</v>
      </c>
      <c r="Q562" s="225">
        <f t="shared" si="397"/>
        <v>1</v>
      </c>
      <c r="T562" s="25" t="str">
        <f t="shared" si="408"/>
        <v>CARIB</v>
      </c>
      <c r="U562" s="25">
        <f t="shared" si="365"/>
        <v>1.65</v>
      </c>
      <c r="V562" s="25">
        <f t="shared" si="366"/>
        <v>2.14</v>
      </c>
      <c r="W562" s="25">
        <f t="shared" si="367"/>
        <v>12.5</v>
      </c>
      <c r="X562" s="25">
        <f t="shared" si="368"/>
        <v>16.399999999999999</v>
      </c>
      <c r="Y562" s="25">
        <f t="shared" si="369"/>
        <v>0</v>
      </c>
      <c r="Z562" s="25">
        <f t="shared" si="370"/>
        <v>0.12</v>
      </c>
      <c r="AA562" s="25">
        <f t="shared" si="371"/>
        <v>2.7</v>
      </c>
      <c r="AB562" s="25">
        <f t="shared" si="372"/>
        <v>2.85</v>
      </c>
      <c r="AC562" s="25">
        <f t="shared" si="373"/>
        <v>5</v>
      </c>
      <c r="AD562" s="25">
        <f t="shared" si="374"/>
        <v>5.44</v>
      </c>
      <c r="AE562" s="25">
        <f t="shared" si="375"/>
        <v>5</v>
      </c>
      <c r="AF562" s="25">
        <f t="shared" si="376"/>
        <v>7</v>
      </c>
    </row>
    <row r="563" spans="1:32" ht="15.75" customHeight="1" x14ac:dyDescent="0.25">
      <c r="A563" s="125">
        <v>46218</v>
      </c>
      <c r="B563" s="308" t="s">
        <v>436</v>
      </c>
      <c r="C563" s="38" t="s">
        <v>30</v>
      </c>
      <c r="D563" s="26">
        <v>1.0900000000000001</v>
      </c>
      <c r="E563" s="48">
        <f t="shared" si="390"/>
        <v>1</v>
      </c>
      <c r="F563" s="222">
        <v>14.5</v>
      </c>
      <c r="G563" s="48">
        <f t="shared" si="391"/>
        <v>1</v>
      </c>
      <c r="H563" s="23">
        <v>0.03</v>
      </c>
      <c r="I563" s="48">
        <f t="shared" si="392"/>
        <v>1</v>
      </c>
      <c r="J563" s="23">
        <v>2.71</v>
      </c>
      <c r="K563" s="48">
        <f t="shared" si="393"/>
        <v>1</v>
      </c>
      <c r="L563" s="26">
        <v>5.63</v>
      </c>
      <c r="M563" s="48">
        <f t="shared" si="394"/>
        <v>1</v>
      </c>
      <c r="N563" s="223">
        <v>6</v>
      </c>
      <c r="O563" s="48">
        <f t="shared" si="398"/>
        <v>1</v>
      </c>
      <c r="P563" s="225">
        <f t="shared" si="407"/>
        <v>1</v>
      </c>
      <c r="Q563" s="225">
        <f t="shared" si="397"/>
        <v>1</v>
      </c>
      <c r="T563" s="25" t="str">
        <f t="shared" si="408"/>
        <v>STAG</v>
      </c>
      <c r="U563" s="25">
        <f t="shared" si="365"/>
        <v>0.8</v>
      </c>
      <c r="V563" s="25">
        <f t="shared" si="366"/>
        <v>1.24</v>
      </c>
      <c r="W563" s="25">
        <f t="shared" si="367"/>
        <v>12.5</v>
      </c>
      <c r="X563" s="25">
        <f t="shared" si="368"/>
        <v>16.399999999999999</v>
      </c>
      <c r="Y563" s="25">
        <f t="shared" si="369"/>
        <v>0</v>
      </c>
      <c r="Z563" s="25">
        <f t="shared" si="370"/>
        <v>0.12</v>
      </c>
      <c r="AA563" s="25">
        <f t="shared" si="371"/>
        <v>2.7</v>
      </c>
      <c r="AB563" s="25">
        <f t="shared" si="372"/>
        <v>2.85</v>
      </c>
      <c r="AC563" s="25">
        <f t="shared" si="373"/>
        <v>5.45</v>
      </c>
      <c r="AD563" s="25">
        <f t="shared" si="374"/>
        <v>5.94</v>
      </c>
      <c r="AE563" s="25">
        <f t="shared" si="375"/>
        <v>5</v>
      </c>
      <c r="AF563" s="25">
        <f t="shared" si="376"/>
        <v>7</v>
      </c>
    </row>
    <row r="564" spans="1:32" ht="15.75" customHeight="1" x14ac:dyDescent="0.25">
      <c r="A564" s="125">
        <v>46218</v>
      </c>
      <c r="B564" s="308" t="s">
        <v>434</v>
      </c>
      <c r="C564" s="38" t="s">
        <v>30</v>
      </c>
      <c r="D564" s="26">
        <v>1.07</v>
      </c>
      <c r="E564" s="48">
        <f t="shared" si="390"/>
        <v>1</v>
      </c>
      <c r="F564" s="222">
        <v>13.95</v>
      </c>
      <c r="G564" s="48">
        <f t="shared" si="391"/>
        <v>1</v>
      </c>
      <c r="H564" s="23">
        <v>0.03</v>
      </c>
      <c r="I564" s="48">
        <f t="shared" si="392"/>
        <v>1</v>
      </c>
      <c r="J564" s="23">
        <v>2.85</v>
      </c>
      <c r="K564" s="48">
        <f t="shared" si="393"/>
        <v>1</v>
      </c>
      <c r="L564" s="26">
        <v>5.59</v>
      </c>
      <c r="M564" s="48">
        <f t="shared" si="394"/>
        <v>1</v>
      </c>
      <c r="N564" s="223">
        <v>5.5</v>
      </c>
      <c r="O564" s="48">
        <f t="shared" si="398"/>
        <v>1</v>
      </c>
      <c r="P564" s="225">
        <f t="shared" si="407"/>
        <v>1</v>
      </c>
      <c r="Q564" s="225">
        <f t="shared" si="397"/>
        <v>1</v>
      </c>
      <c r="T564" s="25" t="str">
        <f t="shared" si="408"/>
        <v>STAG</v>
      </c>
      <c r="U564" s="25">
        <f t="shared" si="365"/>
        <v>0.8</v>
      </c>
      <c r="V564" s="25">
        <f t="shared" si="366"/>
        <v>1.24</v>
      </c>
      <c r="W564" s="25">
        <f t="shared" si="367"/>
        <v>12.5</v>
      </c>
      <c r="X564" s="25">
        <f t="shared" si="368"/>
        <v>16.399999999999999</v>
      </c>
      <c r="Y564" s="25">
        <f t="shared" si="369"/>
        <v>0</v>
      </c>
      <c r="Z564" s="25">
        <f t="shared" si="370"/>
        <v>0.12</v>
      </c>
      <c r="AA564" s="25">
        <f t="shared" si="371"/>
        <v>2.7</v>
      </c>
      <c r="AB564" s="25">
        <f t="shared" si="372"/>
        <v>2.85</v>
      </c>
      <c r="AC564" s="25">
        <f t="shared" si="373"/>
        <v>5.45</v>
      </c>
      <c r="AD564" s="25">
        <f t="shared" si="374"/>
        <v>5.94</v>
      </c>
      <c r="AE564" s="25">
        <f t="shared" si="375"/>
        <v>5</v>
      </c>
      <c r="AF564" s="25">
        <f t="shared" si="376"/>
        <v>7</v>
      </c>
    </row>
    <row r="565" spans="1:32" ht="15.75" customHeight="1" x14ac:dyDescent="0.25">
      <c r="A565" s="125">
        <v>46219</v>
      </c>
      <c r="B565" s="308" t="s">
        <v>436</v>
      </c>
      <c r="C565" s="247" t="s">
        <v>31</v>
      </c>
      <c r="D565" s="26">
        <v>2.0299999999999998</v>
      </c>
      <c r="E565" s="48">
        <f t="shared" si="390"/>
        <v>1</v>
      </c>
      <c r="F565" s="222">
        <v>15.2</v>
      </c>
      <c r="G565" s="48">
        <f t="shared" si="391"/>
        <v>1</v>
      </c>
      <c r="H565" s="23">
        <v>0.04</v>
      </c>
      <c r="I565" s="48">
        <f t="shared" si="392"/>
        <v>1</v>
      </c>
      <c r="J565" s="23">
        <v>2.73</v>
      </c>
      <c r="K565" s="48">
        <f t="shared" si="393"/>
        <v>1</v>
      </c>
      <c r="L565" s="26">
        <v>5.14</v>
      </c>
      <c r="M565" s="48">
        <f t="shared" si="394"/>
        <v>1</v>
      </c>
      <c r="N565" s="26">
        <v>5.3</v>
      </c>
      <c r="O565" s="48">
        <f t="shared" si="398"/>
        <v>1</v>
      </c>
      <c r="P565" s="225">
        <f t="shared" si="407"/>
        <v>1</v>
      </c>
      <c r="Q565" s="225">
        <f t="shared" si="397"/>
        <v>1</v>
      </c>
      <c r="T565" s="25" t="str">
        <f t="shared" si="408"/>
        <v>CARIB</v>
      </c>
      <c r="U565" s="25">
        <f t="shared" ref="U565:U610" si="409">VLOOKUP($T565,$T$4:$AF$15,2,FALSE)</f>
        <v>1.65</v>
      </c>
      <c r="V565" s="25">
        <f t="shared" ref="V565:V610" si="410">VLOOKUP($T565,$T$4:$AF$15,3,FALSE)</f>
        <v>2.14</v>
      </c>
      <c r="W565" s="25">
        <f t="shared" ref="W565:W610" si="411">VLOOKUP($T565,$T$4:$AF$15,4,FALSE)</f>
        <v>12.5</v>
      </c>
      <c r="X565" s="25">
        <f t="shared" ref="X565:X610" si="412">VLOOKUP($T565,$T$4:$AF$15,5,FALSE)</f>
        <v>16.399999999999999</v>
      </c>
      <c r="Y565" s="25">
        <f t="shared" ref="Y565:Y610" si="413">VLOOKUP($T565,$T$4:$AF$15,6,FALSE)</f>
        <v>0</v>
      </c>
      <c r="Z565" s="25">
        <f t="shared" ref="Z565:Z610" si="414">VLOOKUP($T565,$T$4:$AF$15,7,FALSE)</f>
        <v>0.12</v>
      </c>
      <c r="AA565" s="25">
        <f t="shared" ref="AA565:AA610" si="415">VLOOKUP($T565,$T$4:$AF$15,8,FALSE)</f>
        <v>2.7</v>
      </c>
      <c r="AB565" s="25">
        <f t="shared" ref="AB565:AB610" si="416">VLOOKUP($T565,$T$4:$AF$15,9,FALSE)</f>
        <v>2.85</v>
      </c>
      <c r="AC565" s="25">
        <f t="shared" ref="AC565:AC610" si="417">VLOOKUP($T565,$T$4:$AF$15,10,FALSE)</f>
        <v>5</v>
      </c>
      <c r="AD565" s="25">
        <f t="shared" ref="AD565:AD610" si="418">VLOOKUP($T565,$T$4:$AF$15,11,FALSE)</f>
        <v>5.44</v>
      </c>
      <c r="AE565" s="25">
        <f t="shared" ref="AE565:AE610" si="419">VLOOKUP($T565,$T$4:$AF$15,12,FALSE)</f>
        <v>5</v>
      </c>
      <c r="AF565" s="25">
        <f t="shared" ref="AF565:AF610" si="420">VLOOKUP($T565,$T$4:$AF$15,13,FALSE)</f>
        <v>7</v>
      </c>
    </row>
    <row r="566" spans="1:32" ht="15.75" customHeight="1" x14ac:dyDescent="0.25">
      <c r="A566" s="443">
        <v>46219</v>
      </c>
      <c r="B566" s="308" t="s">
        <v>437</v>
      </c>
      <c r="C566" s="247" t="s">
        <v>31</v>
      </c>
      <c r="D566" s="26">
        <v>2.0299999999999998</v>
      </c>
      <c r="E566" s="48">
        <f t="shared" si="390"/>
        <v>1</v>
      </c>
      <c r="F566" s="222">
        <v>16</v>
      </c>
      <c r="G566" s="48">
        <f t="shared" si="391"/>
        <v>1</v>
      </c>
      <c r="H566" s="23">
        <v>0.05</v>
      </c>
      <c r="I566" s="48">
        <f t="shared" si="392"/>
        <v>1</v>
      </c>
      <c r="J566" s="23">
        <v>2.79</v>
      </c>
      <c r="K566" s="48">
        <f t="shared" si="393"/>
        <v>1</v>
      </c>
      <c r="L566" s="26">
        <v>5.15</v>
      </c>
      <c r="M566" s="48">
        <f t="shared" si="394"/>
        <v>1</v>
      </c>
      <c r="N566" s="26">
        <v>5.43</v>
      </c>
      <c r="O566" s="48">
        <f t="shared" si="398"/>
        <v>1</v>
      </c>
      <c r="P566" s="225">
        <f t="shared" si="407"/>
        <v>1</v>
      </c>
      <c r="Q566" s="225">
        <f t="shared" si="397"/>
        <v>1</v>
      </c>
      <c r="T566" s="25" t="str">
        <f t="shared" si="408"/>
        <v>CARIB</v>
      </c>
      <c r="U566" s="25">
        <f t="shared" si="409"/>
        <v>1.65</v>
      </c>
      <c r="V566" s="25">
        <f t="shared" si="410"/>
        <v>2.14</v>
      </c>
      <c r="W566" s="25">
        <f t="shared" si="411"/>
        <v>12.5</v>
      </c>
      <c r="X566" s="25">
        <f t="shared" si="412"/>
        <v>16.399999999999999</v>
      </c>
      <c r="Y566" s="25">
        <f t="shared" si="413"/>
        <v>0</v>
      </c>
      <c r="Z566" s="25">
        <f t="shared" si="414"/>
        <v>0.12</v>
      </c>
      <c r="AA566" s="25">
        <f t="shared" si="415"/>
        <v>2.7</v>
      </c>
      <c r="AB566" s="25">
        <f t="shared" si="416"/>
        <v>2.85</v>
      </c>
      <c r="AC566" s="25">
        <f t="shared" si="417"/>
        <v>5</v>
      </c>
      <c r="AD566" s="25">
        <f t="shared" si="418"/>
        <v>5.44</v>
      </c>
      <c r="AE566" s="25">
        <f t="shared" si="419"/>
        <v>5</v>
      </c>
      <c r="AF566" s="25">
        <f t="shared" si="420"/>
        <v>7</v>
      </c>
    </row>
    <row r="567" spans="1:32" ht="15.75" customHeight="1" x14ac:dyDescent="0.25">
      <c r="A567" s="443">
        <v>46219</v>
      </c>
      <c r="B567" s="308" t="s">
        <v>434</v>
      </c>
      <c r="C567" s="247" t="s">
        <v>31</v>
      </c>
      <c r="D567" s="26">
        <v>2.0099999999999998</v>
      </c>
      <c r="E567" s="48">
        <f t="shared" si="390"/>
        <v>1</v>
      </c>
      <c r="F567" s="222">
        <v>15.2</v>
      </c>
      <c r="G567" s="48">
        <f t="shared" si="391"/>
        <v>1</v>
      </c>
      <c r="H567" s="23">
        <v>0.04</v>
      </c>
      <c r="I567" s="48">
        <f t="shared" si="392"/>
        <v>1</v>
      </c>
      <c r="J567" s="23">
        <v>2.8</v>
      </c>
      <c r="K567" s="48">
        <f t="shared" si="393"/>
        <v>1</v>
      </c>
      <c r="L567" s="26">
        <v>5.14</v>
      </c>
      <c r="M567" s="48">
        <f t="shared" si="394"/>
        <v>1</v>
      </c>
      <c r="N567" s="26">
        <v>5.23</v>
      </c>
      <c r="O567" s="48">
        <f t="shared" si="398"/>
        <v>1</v>
      </c>
      <c r="P567" s="225">
        <f t="shared" si="407"/>
        <v>1</v>
      </c>
      <c r="Q567" s="225">
        <f t="shared" si="397"/>
        <v>1</v>
      </c>
      <c r="T567" s="25" t="str">
        <f t="shared" si="408"/>
        <v>CARIB</v>
      </c>
      <c r="U567" s="25">
        <f t="shared" si="409"/>
        <v>1.65</v>
      </c>
      <c r="V567" s="25">
        <f t="shared" si="410"/>
        <v>2.14</v>
      </c>
      <c r="W567" s="25">
        <f t="shared" si="411"/>
        <v>12.5</v>
      </c>
      <c r="X567" s="25">
        <f t="shared" si="412"/>
        <v>16.399999999999999</v>
      </c>
      <c r="Y567" s="25">
        <f t="shared" si="413"/>
        <v>0</v>
      </c>
      <c r="Z567" s="25">
        <f t="shared" si="414"/>
        <v>0.12</v>
      </c>
      <c r="AA567" s="25">
        <f t="shared" si="415"/>
        <v>2.7</v>
      </c>
      <c r="AB567" s="25">
        <f t="shared" si="416"/>
        <v>2.85</v>
      </c>
      <c r="AC567" s="25">
        <f t="shared" si="417"/>
        <v>5</v>
      </c>
      <c r="AD567" s="25">
        <f t="shared" si="418"/>
        <v>5.44</v>
      </c>
      <c r="AE567" s="25">
        <f t="shared" si="419"/>
        <v>5</v>
      </c>
      <c r="AF567" s="25">
        <f t="shared" si="420"/>
        <v>7</v>
      </c>
    </row>
    <row r="568" spans="1:32" ht="15.75" customHeight="1" x14ac:dyDescent="0.25">
      <c r="A568" s="125">
        <v>46219</v>
      </c>
      <c r="B568" s="308" t="s">
        <v>436</v>
      </c>
      <c r="C568" s="247" t="s">
        <v>31</v>
      </c>
      <c r="D568" s="26">
        <v>1.88</v>
      </c>
      <c r="E568" s="48">
        <f t="shared" si="390"/>
        <v>1</v>
      </c>
      <c r="F568" s="222">
        <v>14.2</v>
      </c>
      <c r="G568" s="48">
        <f t="shared" si="391"/>
        <v>1</v>
      </c>
      <c r="H568" s="23">
        <v>0.03</v>
      </c>
      <c r="I568" s="48">
        <f t="shared" si="392"/>
        <v>1</v>
      </c>
      <c r="J568" s="23">
        <v>2.73</v>
      </c>
      <c r="K568" s="48">
        <f t="shared" si="393"/>
        <v>1</v>
      </c>
      <c r="L568" s="26">
        <v>5.19</v>
      </c>
      <c r="M568" s="48">
        <f t="shared" si="394"/>
        <v>1</v>
      </c>
      <c r="N568" s="26">
        <v>5.75</v>
      </c>
      <c r="O568" s="48">
        <f t="shared" si="398"/>
        <v>1</v>
      </c>
      <c r="P568" s="225">
        <f t="shared" si="407"/>
        <v>1</v>
      </c>
      <c r="Q568" s="225">
        <f t="shared" si="397"/>
        <v>1</v>
      </c>
      <c r="T568" s="25" t="str">
        <f t="shared" si="408"/>
        <v>CARIB</v>
      </c>
      <c r="U568" s="25">
        <f t="shared" si="409"/>
        <v>1.65</v>
      </c>
      <c r="V568" s="25">
        <f t="shared" si="410"/>
        <v>2.14</v>
      </c>
      <c r="W568" s="25">
        <f t="shared" si="411"/>
        <v>12.5</v>
      </c>
      <c r="X568" s="25">
        <f t="shared" si="412"/>
        <v>16.399999999999999</v>
      </c>
      <c r="Y568" s="25">
        <f t="shared" si="413"/>
        <v>0</v>
      </c>
      <c r="Z568" s="25">
        <f t="shared" si="414"/>
        <v>0.12</v>
      </c>
      <c r="AA568" s="25">
        <f t="shared" si="415"/>
        <v>2.7</v>
      </c>
      <c r="AB568" s="25">
        <f t="shared" si="416"/>
        <v>2.85</v>
      </c>
      <c r="AC568" s="25">
        <f t="shared" si="417"/>
        <v>5</v>
      </c>
      <c r="AD568" s="25">
        <f t="shared" si="418"/>
        <v>5.44</v>
      </c>
      <c r="AE568" s="25">
        <f t="shared" si="419"/>
        <v>5</v>
      </c>
      <c r="AF568" s="25">
        <f t="shared" si="420"/>
        <v>7</v>
      </c>
    </row>
    <row r="569" spans="1:32" ht="15.75" customHeight="1" x14ac:dyDescent="0.25">
      <c r="A569" s="125">
        <v>46219</v>
      </c>
      <c r="B569" s="308" t="s">
        <v>437</v>
      </c>
      <c r="C569" s="247" t="s">
        <v>31</v>
      </c>
      <c r="D569" s="26">
        <v>2.04</v>
      </c>
      <c r="E569" s="48">
        <f t="shared" si="390"/>
        <v>1</v>
      </c>
      <c r="F569" s="392">
        <v>12.2</v>
      </c>
      <c r="G569" s="48">
        <f t="shared" si="391"/>
        <v>0</v>
      </c>
      <c r="H569" s="23">
        <v>0.04</v>
      </c>
      <c r="I569" s="48">
        <f t="shared" si="392"/>
        <v>1</v>
      </c>
      <c r="J569" s="23">
        <v>2.8</v>
      </c>
      <c r="K569" s="48">
        <f t="shared" si="393"/>
        <v>1</v>
      </c>
      <c r="L569" s="26">
        <v>5.13</v>
      </c>
      <c r="M569" s="48">
        <f t="shared" si="394"/>
        <v>1</v>
      </c>
      <c r="N569" s="26">
        <v>5.3</v>
      </c>
      <c r="O569" s="48">
        <f t="shared" si="398"/>
        <v>1</v>
      </c>
      <c r="P569" s="225">
        <f t="shared" si="407"/>
        <v>0</v>
      </c>
      <c r="Q569" s="225">
        <f t="shared" si="397"/>
        <v>0</v>
      </c>
      <c r="T569" s="25" t="str">
        <f t="shared" ref="T569:T579" si="421">LEFT(C569,12)</f>
        <v>CARIB</v>
      </c>
      <c r="U569" s="25">
        <f t="shared" si="409"/>
        <v>1.65</v>
      </c>
      <c r="V569" s="25">
        <f t="shared" si="410"/>
        <v>2.14</v>
      </c>
      <c r="W569" s="25">
        <f t="shared" si="411"/>
        <v>12.5</v>
      </c>
      <c r="X569" s="25">
        <f t="shared" si="412"/>
        <v>16.399999999999999</v>
      </c>
      <c r="Y569" s="25">
        <f t="shared" si="413"/>
        <v>0</v>
      </c>
      <c r="Z569" s="25">
        <f t="shared" si="414"/>
        <v>0.12</v>
      </c>
      <c r="AA569" s="25">
        <f t="shared" si="415"/>
        <v>2.7</v>
      </c>
      <c r="AB569" s="25">
        <f t="shared" si="416"/>
        <v>2.85</v>
      </c>
      <c r="AC569" s="25">
        <f t="shared" si="417"/>
        <v>5</v>
      </c>
      <c r="AD569" s="25">
        <f t="shared" si="418"/>
        <v>5.44</v>
      </c>
      <c r="AE569" s="25">
        <f t="shared" si="419"/>
        <v>5</v>
      </c>
      <c r="AF569" s="25">
        <f t="shared" si="420"/>
        <v>7</v>
      </c>
    </row>
    <row r="570" spans="1:32" ht="15.75" customHeight="1" x14ac:dyDescent="0.25">
      <c r="A570" s="125">
        <v>46222</v>
      </c>
      <c r="B570" s="308" t="s">
        <v>434</v>
      </c>
      <c r="C570" s="38" t="s">
        <v>34</v>
      </c>
      <c r="D570" s="26">
        <v>16.82</v>
      </c>
      <c r="E570" s="48">
        <f t="shared" si="390"/>
        <v>1</v>
      </c>
      <c r="F570" s="222">
        <v>11.05</v>
      </c>
      <c r="G570" s="48">
        <f t="shared" si="391"/>
        <v>1</v>
      </c>
      <c r="H570" s="23"/>
      <c r="I570" s="48">
        <f t="shared" si="392"/>
        <v>1</v>
      </c>
      <c r="J570" s="23">
        <v>2.8</v>
      </c>
      <c r="K570" s="48">
        <f t="shared" si="393"/>
        <v>1</v>
      </c>
      <c r="L570" s="26"/>
      <c r="M570" s="48">
        <f t="shared" si="394"/>
        <v>1</v>
      </c>
      <c r="N570" s="26">
        <v>200.3</v>
      </c>
      <c r="O570" s="48">
        <f t="shared" si="398"/>
        <v>1</v>
      </c>
      <c r="P570" s="225">
        <f t="shared" si="407"/>
        <v>1</v>
      </c>
      <c r="Q570" s="225">
        <f t="shared" si="397"/>
        <v>1</v>
      </c>
      <c r="T570" s="25" t="str">
        <f t="shared" si="421"/>
        <v>STARMALT</v>
      </c>
      <c r="U570" s="25">
        <f t="shared" si="409"/>
        <v>16.8</v>
      </c>
      <c r="V570" s="25">
        <f t="shared" si="410"/>
        <v>17.239999999999998</v>
      </c>
      <c r="W570" s="25">
        <f t="shared" si="411"/>
        <v>10</v>
      </c>
      <c r="X570" s="25">
        <f t="shared" si="412"/>
        <v>12.4</v>
      </c>
      <c r="Y570" s="25">
        <f t="shared" si="413"/>
        <v>0</v>
      </c>
      <c r="Z570" s="25">
        <f t="shared" si="414"/>
        <v>0</v>
      </c>
      <c r="AA570" s="25">
        <f t="shared" si="415"/>
        <v>2.6</v>
      </c>
      <c r="AB570" s="25">
        <f t="shared" si="416"/>
        <v>2.84</v>
      </c>
      <c r="AC570" s="25">
        <f t="shared" si="417"/>
        <v>0</v>
      </c>
      <c r="AD570" s="25">
        <f t="shared" si="418"/>
        <v>0</v>
      </c>
      <c r="AE570" s="25">
        <f t="shared" si="419"/>
        <v>170</v>
      </c>
      <c r="AF570" s="25">
        <f t="shared" si="420"/>
        <v>240</v>
      </c>
    </row>
    <row r="571" spans="1:32" ht="15.75" customHeight="1" x14ac:dyDescent="0.25">
      <c r="A571" s="125">
        <v>46222</v>
      </c>
      <c r="B571" s="308" t="s">
        <v>436</v>
      </c>
      <c r="C571" s="38" t="s">
        <v>34</v>
      </c>
      <c r="D571" s="26">
        <v>16.91</v>
      </c>
      <c r="E571" s="48">
        <f t="shared" si="390"/>
        <v>1</v>
      </c>
      <c r="F571" s="222">
        <v>12</v>
      </c>
      <c r="G571" s="48">
        <f t="shared" si="391"/>
        <v>1</v>
      </c>
      <c r="H571" s="23"/>
      <c r="I571" s="48">
        <f t="shared" si="392"/>
        <v>1</v>
      </c>
      <c r="J571" s="23">
        <v>2.8</v>
      </c>
      <c r="K571" s="48">
        <f t="shared" si="393"/>
        <v>1</v>
      </c>
      <c r="L571" s="26"/>
      <c r="M571" s="48">
        <f t="shared" si="394"/>
        <v>1</v>
      </c>
      <c r="N571" s="26">
        <v>201.7</v>
      </c>
      <c r="O571" s="48">
        <f t="shared" si="398"/>
        <v>1</v>
      </c>
      <c r="P571" s="225">
        <f t="shared" si="407"/>
        <v>1</v>
      </c>
      <c r="Q571" s="225">
        <f t="shared" si="397"/>
        <v>1</v>
      </c>
      <c r="T571" s="25" t="str">
        <f t="shared" si="421"/>
        <v>STARMALT</v>
      </c>
      <c r="U571" s="25">
        <f t="shared" si="409"/>
        <v>16.8</v>
      </c>
      <c r="V571" s="25">
        <f t="shared" si="410"/>
        <v>17.239999999999998</v>
      </c>
      <c r="W571" s="25">
        <f t="shared" si="411"/>
        <v>10</v>
      </c>
      <c r="X571" s="25">
        <f t="shared" si="412"/>
        <v>12.4</v>
      </c>
      <c r="Y571" s="25">
        <f t="shared" si="413"/>
        <v>0</v>
      </c>
      <c r="Z571" s="25">
        <f t="shared" si="414"/>
        <v>0</v>
      </c>
      <c r="AA571" s="25">
        <f t="shared" si="415"/>
        <v>2.6</v>
      </c>
      <c r="AB571" s="25">
        <f t="shared" si="416"/>
        <v>2.84</v>
      </c>
      <c r="AC571" s="25">
        <f t="shared" si="417"/>
        <v>0</v>
      </c>
      <c r="AD571" s="25">
        <f t="shared" si="418"/>
        <v>0</v>
      </c>
      <c r="AE571" s="25">
        <f t="shared" si="419"/>
        <v>170</v>
      </c>
      <c r="AF571" s="25">
        <f t="shared" si="420"/>
        <v>240</v>
      </c>
    </row>
    <row r="572" spans="1:32" ht="15.75" customHeight="1" x14ac:dyDescent="0.25">
      <c r="A572" s="125">
        <v>46222</v>
      </c>
      <c r="B572" s="308" t="s">
        <v>437</v>
      </c>
      <c r="C572" s="38" t="s">
        <v>34</v>
      </c>
      <c r="D572" s="26">
        <v>16.88</v>
      </c>
      <c r="E572" s="48">
        <f t="shared" si="390"/>
        <v>1</v>
      </c>
      <c r="F572" s="222">
        <v>11.95</v>
      </c>
      <c r="G572" s="48">
        <f t="shared" si="391"/>
        <v>1</v>
      </c>
      <c r="H572" s="23"/>
      <c r="I572" s="48">
        <f t="shared" si="392"/>
        <v>1</v>
      </c>
      <c r="J572" s="23">
        <v>2.8</v>
      </c>
      <c r="K572" s="48">
        <f t="shared" si="393"/>
        <v>1</v>
      </c>
      <c r="L572" s="26"/>
      <c r="M572" s="48">
        <f t="shared" si="394"/>
        <v>1</v>
      </c>
      <c r="N572" s="26">
        <v>200.2</v>
      </c>
      <c r="O572" s="48">
        <f t="shared" si="398"/>
        <v>1</v>
      </c>
      <c r="P572" s="225">
        <f t="shared" si="407"/>
        <v>1</v>
      </c>
      <c r="Q572" s="225">
        <f t="shared" si="397"/>
        <v>1</v>
      </c>
      <c r="T572" s="25" t="str">
        <f t="shared" si="421"/>
        <v>STARMALT</v>
      </c>
      <c r="U572" s="25">
        <f t="shared" si="409"/>
        <v>16.8</v>
      </c>
      <c r="V572" s="25">
        <f t="shared" si="410"/>
        <v>17.239999999999998</v>
      </c>
      <c r="W572" s="25">
        <f t="shared" si="411"/>
        <v>10</v>
      </c>
      <c r="X572" s="25">
        <f t="shared" si="412"/>
        <v>12.4</v>
      </c>
      <c r="Y572" s="25">
        <f t="shared" si="413"/>
        <v>0</v>
      </c>
      <c r="Z572" s="25">
        <f t="shared" si="414"/>
        <v>0</v>
      </c>
      <c r="AA572" s="25">
        <f t="shared" si="415"/>
        <v>2.6</v>
      </c>
      <c r="AB572" s="25">
        <f t="shared" si="416"/>
        <v>2.84</v>
      </c>
      <c r="AC572" s="25">
        <f t="shared" si="417"/>
        <v>0</v>
      </c>
      <c r="AD572" s="25">
        <f t="shared" si="418"/>
        <v>0</v>
      </c>
      <c r="AE572" s="25">
        <f t="shared" si="419"/>
        <v>170</v>
      </c>
      <c r="AF572" s="25">
        <f t="shared" si="420"/>
        <v>240</v>
      </c>
    </row>
    <row r="573" spans="1:32" ht="15.75" customHeight="1" x14ac:dyDescent="0.25">
      <c r="A573" s="125">
        <v>46223</v>
      </c>
      <c r="B573" s="308" t="s">
        <v>434</v>
      </c>
      <c r="C573" s="38" t="s">
        <v>34</v>
      </c>
      <c r="D573" s="26">
        <v>16.8</v>
      </c>
      <c r="E573" s="48">
        <f t="shared" si="390"/>
        <v>1</v>
      </c>
      <c r="F573" s="222">
        <v>11.25</v>
      </c>
      <c r="G573" s="48">
        <f t="shared" si="391"/>
        <v>1</v>
      </c>
      <c r="H573" s="23"/>
      <c r="I573" s="48">
        <f t="shared" si="392"/>
        <v>1</v>
      </c>
      <c r="J573" s="23">
        <v>2.75</v>
      </c>
      <c r="K573" s="48">
        <f t="shared" si="393"/>
        <v>1</v>
      </c>
      <c r="L573" s="26"/>
      <c r="M573" s="48">
        <f t="shared" si="394"/>
        <v>1</v>
      </c>
      <c r="N573" s="26">
        <v>195.6</v>
      </c>
      <c r="O573" s="48">
        <f t="shared" si="398"/>
        <v>1</v>
      </c>
      <c r="P573" s="225">
        <f t="shared" si="407"/>
        <v>1</v>
      </c>
      <c r="Q573" s="225">
        <f t="shared" si="397"/>
        <v>1</v>
      </c>
      <c r="T573" s="25" t="str">
        <f t="shared" si="421"/>
        <v>STARMALT</v>
      </c>
      <c r="U573" s="25">
        <f t="shared" si="409"/>
        <v>16.8</v>
      </c>
      <c r="V573" s="25">
        <f t="shared" si="410"/>
        <v>17.239999999999998</v>
      </c>
      <c r="W573" s="25">
        <f t="shared" si="411"/>
        <v>10</v>
      </c>
      <c r="X573" s="25">
        <f t="shared" si="412"/>
        <v>12.4</v>
      </c>
      <c r="Y573" s="25">
        <f t="shared" si="413"/>
        <v>0</v>
      </c>
      <c r="Z573" s="25">
        <f t="shared" si="414"/>
        <v>0</v>
      </c>
      <c r="AA573" s="25">
        <f t="shared" si="415"/>
        <v>2.6</v>
      </c>
      <c r="AB573" s="25">
        <f t="shared" si="416"/>
        <v>2.84</v>
      </c>
      <c r="AC573" s="25">
        <f t="shared" si="417"/>
        <v>0</v>
      </c>
      <c r="AD573" s="25">
        <f t="shared" si="418"/>
        <v>0</v>
      </c>
      <c r="AE573" s="25">
        <f t="shared" si="419"/>
        <v>170</v>
      </c>
      <c r="AF573" s="25">
        <f t="shared" si="420"/>
        <v>240</v>
      </c>
    </row>
    <row r="574" spans="1:32" ht="15.75" customHeight="1" x14ac:dyDescent="0.25">
      <c r="A574" s="125">
        <v>46223</v>
      </c>
      <c r="B574" s="308" t="s">
        <v>436</v>
      </c>
      <c r="C574" s="38" t="s">
        <v>34</v>
      </c>
      <c r="D574" s="26">
        <v>16.649999999999999</v>
      </c>
      <c r="E574" s="48">
        <f t="shared" si="390"/>
        <v>0</v>
      </c>
      <c r="F574" s="222">
        <v>10.85</v>
      </c>
      <c r="G574" s="48">
        <f t="shared" si="391"/>
        <v>1</v>
      </c>
      <c r="H574" s="23"/>
      <c r="I574" s="48">
        <f t="shared" si="392"/>
        <v>1</v>
      </c>
      <c r="J574" s="23">
        <v>2.7</v>
      </c>
      <c r="K574" s="48">
        <f t="shared" si="393"/>
        <v>1</v>
      </c>
      <c r="L574" s="26"/>
      <c r="M574" s="48">
        <f t="shared" si="394"/>
        <v>1</v>
      </c>
      <c r="N574" s="26">
        <v>187.7</v>
      </c>
      <c r="O574" s="48">
        <f t="shared" si="398"/>
        <v>1</v>
      </c>
      <c r="P574" s="225">
        <f t="shared" si="407"/>
        <v>0</v>
      </c>
      <c r="Q574" s="225">
        <f t="shared" si="397"/>
        <v>0</v>
      </c>
      <c r="T574" s="25" t="str">
        <f t="shared" ref="T574:T578" si="422">LEFT(C574,12)</f>
        <v>STARMALT</v>
      </c>
      <c r="U574" s="25">
        <f t="shared" si="409"/>
        <v>16.8</v>
      </c>
      <c r="V574" s="25">
        <f t="shared" si="410"/>
        <v>17.239999999999998</v>
      </c>
      <c r="W574" s="25">
        <f t="shared" si="411"/>
        <v>10</v>
      </c>
      <c r="X574" s="25">
        <f t="shared" si="412"/>
        <v>12.4</v>
      </c>
      <c r="Y574" s="25">
        <f t="shared" si="413"/>
        <v>0</v>
      </c>
      <c r="Z574" s="25">
        <f t="shared" si="414"/>
        <v>0</v>
      </c>
      <c r="AA574" s="25">
        <f t="shared" si="415"/>
        <v>2.6</v>
      </c>
      <c r="AB574" s="25">
        <f t="shared" si="416"/>
        <v>2.84</v>
      </c>
      <c r="AC574" s="25">
        <f t="shared" si="417"/>
        <v>0</v>
      </c>
      <c r="AD574" s="25">
        <f t="shared" si="418"/>
        <v>0</v>
      </c>
      <c r="AE574" s="25">
        <f t="shared" si="419"/>
        <v>170</v>
      </c>
      <c r="AF574" s="25">
        <f t="shared" si="420"/>
        <v>240</v>
      </c>
    </row>
    <row r="575" spans="1:32" ht="15.75" customHeight="1" x14ac:dyDescent="0.25">
      <c r="A575" s="125">
        <v>46223</v>
      </c>
      <c r="B575" s="308" t="s">
        <v>437</v>
      </c>
      <c r="C575" s="38" t="s">
        <v>31</v>
      </c>
      <c r="D575" s="26">
        <v>1.7</v>
      </c>
      <c r="E575" s="48">
        <f t="shared" si="390"/>
        <v>1</v>
      </c>
      <c r="F575" s="222">
        <v>13.9</v>
      </c>
      <c r="G575" s="48">
        <f t="shared" si="391"/>
        <v>1</v>
      </c>
      <c r="H575" s="23">
        <v>0.05</v>
      </c>
      <c r="I575" s="48">
        <f t="shared" si="392"/>
        <v>1</v>
      </c>
      <c r="J575" s="23">
        <v>2.85</v>
      </c>
      <c r="K575" s="48">
        <f t="shared" si="393"/>
        <v>1</v>
      </c>
      <c r="L575" s="26">
        <v>5.18</v>
      </c>
      <c r="M575" s="48">
        <f t="shared" si="394"/>
        <v>1</v>
      </c>
      <c r="N575" s="26">
        <v>5.5</v>
      </c>
      <c r="O575" s="48">
        <f t="shared" si="398"/>
        <v>1</v>
      </c>
      <c r="P575" s="225">
        <f t="shared" si="407"/>
        <v>1</v>
      </c>
      <c r="Q575" s="225">
        <f t="shared" si="397"/>
        <v>1</v>
      </c>
      <c r="T575" s="25" t="str">
        <f t="shared" si="422"/>
        <v>CARIB</v>
      </c>
      <c r="U575" s="25">
        <f t="shared" si="409"/>
        <v>1.65</v>
      </c>
      <c r="V575" s="25">
        <f t="shared" si="410"/>
        <v>2.14</v>
      </c>
      <c r="W575" s="25">
        <f t="shared" si="411"/>
        <v>12.5</v>
      </c>
      <c r="X575" s="25">
        <f t="shared" si="412"/>
        <v>16.399999999999999</v>
      </c>
      <c r="Y575" s="25">
        <f t="shared" si="413"/>
        <v>0</v>
      </c>
      <c r="Z575" s="25">
        <f t="shared" si="414"/>
        <v>0.12</v>
      </c>
      <c r="AA575" s="25">
        <f t="shared" si="415"/>
        <v>2.7</v>
      </c>
      <c r="AB575" s="25">
        <f t="shared" si="416"/>
        <v>2.85</v>
      </c>
      <c r="AC575" s="25">
        <f t="shared" si="417"/>
        <v>5</v>
      </c>
      <c r="AD575" s="25">
        <f t="shared" si="418"/>
        <v>5.44</v>
      </c>
      <c r="AE575" s="25">
        <f t="shared" si="419"/>
        <v>5</v>
      </c>
      <c r="AF575" s="25">
        <f t="shared" si="420"/>
        <v>7</v>
      </c>
    </row>
    <row r="576" spans="1:32" ht="15.75" customHeight="1" x14ac:dyDescent="0.25">
      <c r="A576" s="125">
        <v>46224</v>
      </c>
      <c r="B576" s="308" t="s">
        <v>434</v>
      </c>
      <c r="C576" s="38" t="s">
        <v>31</v>
      </c>
      <c r="D576" s="26">
        <v>1.75</v>
      </c>
      <c r="E576" s="48">
        <f t="shared" si="390"/>
        <v>1</v>
      </c>
      <c r="F576" s="222">
        <v>14.1</v>
      </c>
      <c r="G576" s="48">
        <f t="shared" si="391"/>
        <v>1</v>
      </c>
      <c r="H576" s="23">
        <v>0.03</v>
      </c>
      <c r="I576" s="48">
        <f t="shared" si="392"/>
        <v>1</v>
      </c>
      <c r="J576" s="23">
        <v>2.81</v>
      </c>
      <c r="K576" s="48">
        <f t="shared" si="393"/>
        <v>1</v>
      </c>
      <c r="L576" s="26">
        <v>5.18</v>
      </c>
      <c r="M576" s="48">
        <f t="shared" si="394"/>
        <v>1</v>
      </c>
      <c r="N576" s="26">
        <v>5.5</v>
      </c>
      <c r="O576" s="48">
        <f t="shared" si="398"/>
        <v>1</v>
      </c>
      <c r="P576" s="225">
        <f t="shared" si="407"/>
        <v>1</v>
      </c>
      <c r="Q576" s="225">
        <f t="shared" si="397"/>
        <v>1</v>
      </c>
      <c r="T576" s="25" t="str">
        <f t="shared" si="422"/>
        <v>CARIB</v>
      </c>
      <c r="U576" s="25">
        <f t="shared" si="409"/>
        <v>1.65</v>
      </c>
      <c r="V576" s="25">
        <f t="shared" si="410"/>
        <v>2.14</v>
      </c>
      <c r="W576" s="25">
        <f t="shared" si="411"/>
        <v>12.5</v>
      </c>
      <c r="X576" s="25">
        <f t="shared" si="412"/>
        <v>16.399999999999999</v>
      </c>
      <c r="Y576" s="25">
        <f t="shared" si="413"/>
        <v>0</v>
      </c>
      <c r="Z576" s="25">
        <f t="shared" si="414"/>
        <v>0.12</v>
      </c>
      <c r="AA576" s="25">
        <f t="shared" si="415"/>
        <v>2.7</v>
      </c>
      <c r="AB576" s="25">
        <f t="shared" si="416"/>
        <v>2.85</v>
      </c>
      <c r="AC576" s="25">
        <f t="shared" si="417"/>
        <v>5</v>
      </c>
      <c r="AD576" s="25">
        <f t="shared" si="418"/>
        <v>5.44</v>
      </c>
      <c r="AE576" s="25">
        <f t="shared" si="419"/>
        <v>5</v>
      </c>
      <c r="AF576" s="25">
        <f t="shared" si="420"/>
        <v>7</v>
      </c>
    </row>
    <row r="577" spans="1:32" ht="15.75" customHeight="1" x14ac:dyDescent="0.25">
      <c r="A577" s="125">
        <v>46224</v>
      </c>
      <c r="B577" s="308" t="s">
        <v>436</v>
      </c>
      <c r="C577" s="38" t="s">
        <v>31</v>
      </c>
      <c r="D577" s="26">
        <v>1.96</v>
      </c>
      <c r="E577" s="48">
        <f t="shared" si="390"/>
        <v>1</v>
      </c>
      <c r="F577" s="222">
        <v>14.1</v>
      </c>
      <c r="G577" s="48">
        <f t="shared" si="391"/>
        <v>1</v>
      </c>
      <c r="H577" s="23">
        <v>0.04</v>
      </c>
      <c r="I577" s="48">
        <f t="shared" si="392"/>
        <v>1</v>
      </c>
      <c r="J577" s="23">
        <v>2.85</v>
      </c>
      <c r="K577" s="48">
        <f t="shared" si="393"/>
        <v>1</v>
      </c>
      <c r="L577" s="26">
        <v>4.95</v>
      </c>
      <c r="M577" s="48">
        <f t="shared" si="394"/>
        <v>0</v>
      </c>
      <c r="N577" s="26">
        <v>5.5</v>
      </c>
      <c r="O577" s="48">
        <f t="shared" si="398"/>
        <v>1</v>
      </c>
      <c r="P577" s="225">
        <f t="shared" si="407"/>
        <v>0</v>
      </c>
      <c r="Q577" s="225">
        <f t="shared" si="397"/>
        <v>0</v>
      </c>
      <c r="T577" s="25" t="str">
        <f t="shared" si="422"/>
        <v>CARIB</v>
      </c>
      <c r="U577" s="25">
        <f t="shared" si="409"/>
        <v>1.65</v>
      </c>
      <c r="V577" s="25">
        <f t="shared" si="410"/>
        <v>2.14</v>
      </c>
      <c r="W577" s="25">
        <f t="shared" si="411"/>
        <v>12.5</v>
      </c>
      <c r="X577" s="25">
        <f t="shared" si="412"/>
        <v>16.399999999999999</v>
      </c>
      <c r="Y577" s="25">
        <f t="shared" si="413"/>
        <v>0</v>
      </c>
      <c r="Z577" s="25">
        <f t="shared" si="414"/>
        <v>0.12</v>
      </c>
      <c r="AA577" s="25">
        <f t="shared" si="415"/>
        <v>2.7</v>
      </c>
      <c r="AB577" s="25">
        <f t="shared" si="416"/>
        <v>2.85</v>
      </c>
      <c r="AC577" s="25">
        <f t="shared" si="417"/>
        <v>5</v>
      </c>
      <c r="AD577" s="25">
        <f t="shared" si="418"/>
        <v>5.44</v>
      </c>
      <c r="AE577" s="25">
        <f t="shared" si="419"/>
        <v>5</v>
      </c>
      <c r="AF577" s="25">
        <f t="shared" si="420"/>
        <v>7</v>
      </c>
    </row>
    <row r="578" spans="1:32" ht="15.75" customHeight="1" x14ac:dyDescent="0.25">
      <c r="A578" s="125">
        <v>46224</v>
      </c>
      <c r="B578" s="308" t="s">
        <v>435</v>
      </c>
      <c r="C578" s="38" t="s">
        <v>31</v>
      </c>
      <c r="D578" s="26">
        <v>1.97</v>
      </c>
      <c r="E578" s="48">
        <f t="shared" si="390"/>
        <v>1</v>
      </c>
      <c r="F578" s="222">
        <v>14.1</v>
      </c>
      <c r="G578" s="48">
        <f t="shared" si="391"/>
        <v>1</v>
      </c>
      <c r="H578" s="23">
        <v>0.04</v>
      </c>
      <c r="I578" s="48">
        <f t="shared" si="392"/>
        <v>1</v>
      </c>
      <c r="J578" s="23">
        <v>2.74</v>
      </c>
      <c r="K578" s="48">
        <f t="shared" si="393"/>
        <v>1</v>
      </c>
      <c r="L578" s="26">
        <v>4.8899999999999997</v>
      </c>
      <c r="M578" s="48">
        <f t="shared" si="394"/>
        <v>0</v>
      </c>
      <c r="N578" s="26">
        <v>5.23</v>
      </c>
      <c r="O578" s="48">
        <f t="shared" si="398"/>
        <v>1</v>
      </c>
      <c r="P578" s="225">
        <f t="shared" si="407"/>
        <v>0</v>
      </c>
      <c r="Q578" s="225">
        <f t="shared" si="397"/>
        <v>0</v>
      </c>
      <c r="T578" s="25" t="str">
        <f t="shared" si="422"/>
        <v>CARIB</v>
      </c>
      <c r="U578" s="25">
        <f t="shared" si="409"/>
        <v>1.65</v>
      </c>
      <c r="V578" s="25">
        <f t="shared" si="410"/>
        <v>2.14</v>
      </c>
      <c r="W578" s="25">
        <f t="shared" si="411"/>
        <v>12.5</v>
      </c>
      <c r="X578" s="25">
        <f t="shared" si="412"/>
        <v>16.399999999999999</v>
      </c>
      <c r="Y578" s="25">
        <f t="shared" si="413"/>
        <v>0</v>
      </c>
      <c r="Z578" s="25">
        <f t="shared" si="414"/>
        <v>0.12</v>
      </c>
      <c r="AA578" s="25">
        <f t="shared" si="415"/>
        <v>2.7</v>
      </c>
      <c r="AB578" s="25">
        <f t="shared" si="416"/>
        <v>2.85</v>
      </c>
      <c r="AC578" s="25">
        <f t="shared" si="417"/>
        <v>5</v>
      </c>
      <c r="AD578" s="25">
        <f t="shared" si="418"/>
        <v>5.44</v>
      </c>
      <c r="AE578" s="25">
        <f t="shared" si="419"/>
        <v>5</v>
      </c>
      <c r="AF578" s="25">
        <f t="shared" si="420"/>
        <v>7</v>
      </c>
    </row>
    <row r="579" spans="1:32" ht="15.75" customHeight="1" x14ac:dyDescent="0.25">
      <c r="A579" s="125">
        <v>46227</v>
      </c>
      <c r="B579" s="308" t="s">
        <v>437</v>
      </c>
      <c r="C579" s="38" t="s">
        <v>31</v>
      </c>
      <c r="D579" s="26">
        <v>1.93</v>
      </c>
      <c r="E579" s="48">
        <f t="shared" si="390"/>
        <v>1</v>
      </c>
      <c r="F579" s="222">
        <v>14.2</v>
      </c>
      <c r="G579" s="48">
        <f t="shared" si="391"/>
        <v>1</v>
      </c>
      <c r="H579" s="23">
        <v>0.03</v>
      </c>
      <c r="I579" s="48">
        <f t="shared" si="392"/>
        <v>1</v>
      </c>
      <c r="J579" s="23">
        <v>2.8</v>
      </c>
      <c r="K579" s="48">
        <f t="shared" si="393"/>
        <v>1</v>
      </c>
      <c r="L579" s="26">
        <v>5.23</v>
      </c>
      <c r="M579" s="48">
        <f t="shared" si="394"/>
        <v>1</v>
      </c>
      <c r="N579" s="26">
        <v>6.75</v>
      </c>
      <c r="O579" s="48">
        <f t="shared" si="398"/>
        <v>1</v>
      </c>
      <c r="P579" s="225">
        <f t="shared" si="407"/>
        <v>1</v>
      </c>
      <c r="Q579" s="225">
        <f t="shared" si="397"/>
        <v>1</v>
      </c>
      <c r="T579" s="25" t="str">
        <f t="shared" si="421"/>
        <v>CARIB</v>
      </c>
      <c r="U579" s="25">
        <f t="shared" si="409"/>
        <v>1.65</v>
      </c>
      <c r="V579" s="25">
        <f t="shared" si="410"/>
        <v>2.14</v>
      </c>
      <c r="W579" s="25">
        <f t="shared" si="411"/>
        <v>12.5</v>
      </c>
      <c r="X579" s="25">
        <f t="shared" si="412"/>
        <v>16.399999999999999</v>
      </c>
      <c r="Y579" s="25">
        <f t="shared" si="413"/>
        <v>0</v>
      </c>
      <c r="Z579" s="25">
        <f t="shared" si="414"/>
        <v>0.12</v>
      </c>
      <c r="AA579" s="25">
        <f t="shared" si="415"/>
        <v>2.7</v>
      </c>
      <c r="AB579" s="25">
        <f t="shared" si="416"/>
        <v>2.85</v>
      </c>
      <c r="AC579" s="25">
        <f t="shared" si="417"/>
        <v>5</v>
      </c>
      <c r="AD579" s="25">
        <f t="shared" si="418"/>
        <v>5.44</v>
      </c>
      <c r="AE579" s="25">
        <f t="shared" si="419"/>
        <v>5</v>
      </c>
      <c r="AF579" s="25">
        <f t="shared" si="420"/>
        <v>7</v>
      </c>
    </row>
    <row r="580" spans="1:32" ht="15.75" customHeight="1" x14ac:dyDescent="0.25">
      <c r="A580" s="125">
        <v>46227</v>
      </c>
      <c r="B580" s="308" t="s">
        <v>434</v>
      </c>
      <c r="C580" s="38" t="s">
        <v>31</v>
      </c>
      <c r="D580" s="26">
        <v>1.92</v>
      </c>
      <c r="E580" s="48">
        <f t="shared" si="390"/>
        <v>1</v>
      </c>
      <c r="F580" s="222">
        <v>14.15</v>
      </c>
      <c r="G580" s="48">
        <f t="shared" si="391"/>
        <v>1</v>
      </c>
      <c r="H580" s="23">
        <v>0.04</v>
      </c>
      <c r="I580" s="48">
        <f t="shared" si="392"/>
        <v>1</v>
      </c>
      <c r="J580" s="23">
        <v>2.85</v>
      </c>
      <c r="K580" s="48">
        <f t="shared" si="393"/>
        <v>1</v>
      </c>
      <c r="L580" s="26">
        <v>5.27</v>
      </c>
      <c r="M580" s="48">
        <f t="shared" si="394"/>
        <v>1</v>
      </c>
      <c r="N580" s="26">
        <v>6.78</v>
      </c>
      <c r="O580" s="48">
        <f t="shared" si="398"/>
        <v>1</v>
      </c>
      <c r="P580" s="225">
        <f t="shared" si="407"/>
        <v>1</v>
      </c>
      <c r="Q580" s="225">
        <f t="shared" si="397"/>
        <v>1</v>
      </c>
      <c r="T580" s="25" t="str">
        <f t="shared" ref="T580:T583" si="423">LEFT(C580,12)</f>
        <v>CARIB</v>
      </c>
      <c r="U580" s="25">
        <f t="shared" si="409"/>
        <v>1.65</v>
      </c>
      <c r="V580" s="25">
        <f t="shared" si="410"/>
        <v>2.14</v>
      </c>
      <c r="W580" s="25">
        <f t="shared" si="411"/>
        <v>12.5</v>
      </c>
      <c r="X580" s="25">
        <f t="shared" si="412"/>
        <v>16.399999999999999</v>
      </c>
      <c r="Y580" s="25">
        <f t="shared" si="413"/>
        <v>0</v>
      </c>
      <c r="Z580" s="25">
        <f t="shared" si="414"/>
        <v>0.12</v>
      </c>
      <c r="AA580" s="25">
        <f t="shared" si="415"/>
        <v>2.7</v>
      </c>
      <c r="AB580" s="25">
        <f t="shared" si="416"/>
        <v>2.85</v>
      </c>
      <c r="AC580" s="25">
        <f t="shared" si="417"/>
        <v>5</v>
      </c>
      <c r="AD580" s="25">
        <f t="shared" si="418"/>
        <v>5.44</v>
      </c>
      <c r="AE580" s="25">
        <f t="shared" si="419"/>
        <v>5</v>
      </c>
      <c r="AF580" s="25">
        <f t="shared" si="420"/>
        <v>7</v>
      </c>
    </row>
    <row r="581" spans="1:32" ht="15.75" customHeight="1" x14ac:dyDescent="0.25">
      <c r="A581" s="125">
        <v>46229</v>
      </c>
      <c r="B581" s="308" t="s">
        <v>435</v>
      </c>
      <c r="C581" s="38" t="s">
        <v>31</v>
      </c>
      <c r="D581" s="26">
        <v>1.9</v>
      </c>
      <c r="E581" s="48">
        <f t="shared" si="390"/>
        <v>1</v>
      </c>
      <c r="F581" s="222">
        <v>13.9</v>
      </c>
      <c r="G581" s="48">
        <f t="shared" si="391"/>
        <v>1</v>
      </c>
      <c r="H581" s="23">
        <v>0.01</v>
      </c>
      <c r="I581" s="48">
        <f t="shared" si="392"/>
        <v>1</v>
      </c>
      <c r="J581" s="23">
        <v>2.85</v>
      </c>
      <c r="K581" s="48">
        <f t="shared" si="393"/>
        <v>1</v>
      </c>
      <c r="L581" s="26">
        <v>5.19</v>
      </c>
      <c r="M581" s="48">
        <f t="shared" si="394"/>
        <v>1</v>
      </c>
      <c r="N581" s="26">
        <v>6.97</v>
      </c>
      <c r="O581" s="48">
        <f t="shared" si="398"/>
        <v>1</v>
      </c>
      <c r="P581" s="225">
        <f t="shared" si="407"/>
        <v>1</v>
      </c>
      <c r="Q581" s="225">
        <f t="shared" si="397"/>
        <v>1</v>
      </c>
      <c r="T581" s="25" t="str">
        <f t="shared" si="423"/>
        <v>CARIB</v>
      </c>
      <c r="U581" s="25">
        <f t="shared" si="409"/>
        <v>1.65</v>
      </c>
      <c r="V581" s="25">
        <f t="shared" si="410"/>
        <v>2.14</v>
      </c>
      <c r="W581" s="25">
        <f t="shared" si="411"/>
        <v>12.5</v>
      </c>
      <c r="X581" s="25">
        <f t="shared" si="412"/>
        <v>16.399999999999999</v>
      </c>
      <c r="Y581" s="25">
        <f t="shared" si="413"/>
        <v>0</v>
      </c>
      <c r="Z581" s="25">
        <f t="shared" si="414"/>
        <v>0.12</v>
      </c>
      <c r="AA581" s="25">
        <f t="shared" si="415"/>
        <v>2.7</v>
      </c>
      <c r="AB581" s="25">
        <f t="shared" si="416"/>
        <v>2.85</v>
      </c>
      <c r="AC581" s="25">
        <f t="shared" si="417"/>
        <v>5</v>
      </c>
      <c r="AD581" s="25">
        <f t="shared" si="418"/>
        <v>5.44</v>
      </c>
      <c r="AE581" s="25">
        <f t="shared" si="419"/>
        <v>5</v>
      </c>
      <c r="AF581" s="25">
        <f t="shared" si="420"/>
        <v>7</v>
      </c>
    </row>
    <row r="582" spans="1:32" ht="15.75" customHeight="1" x14ac:dyDescent="0.25">
      <c r="A582" s="125">
        <v>46230</v>
      </c>
      <c r="B582" s="308" t="s">
        <v>437</v>
      </c>
      <c r="C582" s="38" t="s">
        <v>31</v>
      </c>
      <c r="D582" s="26">
        <v>1.74</v>
      </c>
      <c r="E582" s="48">
        <f t="shared" si="390"/>
        <v>1</v>
      </c>
      <c r="F582" s="222">
        <v>13.3</v>
      </c>
      <c r="G582" s="48">
        <f t="shared" si="391"/>
        <v>1</v>
      </c>
      <c r="H582" s="23">
        <v>0.02</v>
      </c>
      <c r="I582" s="48">
        <f t="shared" si="392"/>
        <v>1</v>
      </c>
      <c r="J582" s="23">
        <v>2.73</v>
      </c>
      <c r="K582" s="48">
        <f t="shared" si="393"/>
        <v>1</v>
      </c>
      <c r="L582" s="26">
        <v>5.31</v>
      </c>
      <c r="M582" s="48">
        <f t="shared" si="394"/>
        <v>1</v>
      </c>
      <c r="N582" s="26">
        <v>6</v>
      </c>
      <c r="O582" s="48">
        <f t="shared" ref="O582:O608" si="424">IF(+(IF(N582&lt;AE582,0,IF(N582&gt;AF582,0,1)))=1,1,0)</f>
        <v>1</v>
      </c>
      <c r="P582" s="225">
        <f t="shared" si="407"/>
        <v>1</v>
      </c>
      <c r="Q582" s="225">
        <f t="shared" si="397"/>
        <v>1</v>
      </c>
      <c r="T582" s="25" t="str">
        <f t="shared" si="423"/>
        <v>CARIB</v>
      </c>
      <c r="U582" s="25">
        <f t="shared" si="409"/>
        <v>1.65</v>
      </c>
      <c r="V582" s="25">
        <f t="shared" si="410"/>
        <v>2.14</v>
      </c>
      <c r="W582" s="25">
        <f t="shared" si="411"/>
        <v>12.5</v>
      </c>
      <c r="X582" s="25">
        <f t="shared" si="412"/>
        <v>16.399999999999999</v>
      </c>
      <c r="Y582" s="25">
        <f t="shared" si="413"/>
        <v>0</v>
      </c>
      <c r="Z582" s="25">
        <f t="shared" si="414"/>
        <v>0.12</v>
      </c>
      <c r="AA582" s="25">
        <f t="shared" si="415"/>
        <v>2.7</v>
      </c>
      <c r="AB582" s="25">
        <f t="shared" si="416"/>
        <v>2.85</v>
      </c>
      <c r="AC582" s="25">
        <f t="shared" si="417"/>
        <v>5</v>
      </c>
      <c r="AD582" s="25">
        <f t="shared" si="418"/>
        <v>5.44</v>
      </c>
      <c r="AE582" s="25">
        <f t="shared" si="419"/>
        <v>5</v>
      </c>
      <c r="AF582" s="25">
        <f t="shared" si="420"/>
        <v>7</v>
      </c>
    </row>
    <row r="583" spans="1:32" ht="15.75" customHeight="1" x14ac:dyDescent="0.25">
      <c r="A583" s="125">
        <v>46230</v>
      </c>
      <c r="B583" s="308" t="s">
        <v>434</v>
      </c>
      <c r="C583" s="38" t="s">
        <v>31</v>
      </c>
      <c r="D583" s="26">
        <v>1.71</v>
      </c>
      <c r="E583" s="48">
        <f t="shared" si="390"/>
        <v>1</v>
      </c>
      <c r="F583" s="222">
        <v>14.25</v>
      </c>
      <c r="G583" s="48">
        <f t="shared" si="391"/>
        <v>1</v>
      </c>
      <c r="H583" s="23">
        <v>0.02</v>
      </c>
      <c r="I583" s="48">
        <f t="shared" si="392"/>
        <v>1</v>
      </c>
      <c r="J583" s="23">
        <v>2.8</v>
      </c>
      <c r="K583" s="48">
        <f t="shared" si="393"/>
        <v>1</v>
      </c>
      <c r="L583" s="26">
        <v>5.38</v>
      </c>
      <c r="M583" s="48">
        <f t="shared" si="394"/>
        <v>1</v>
      </c>
      <c r="N583" s="26">
        <v>6.03</v>
      </c>
      <c r="O583" s="48">
        <f t="shared" si="424"/>
        <v>1</v>
      </c>
      <c r="P583" s="225">
        <f t="shared" si="407"/>
        <v>1</v>
      </c>
      <c r="Q583" s="225">
        <f t="shared" si="397"/>
        <v>1</v>
      </c>
      <c r="T583" s="25" t="str">
        <f t="shared" si="423"/>
        <v>CARIB</v>
      </c>
      <c r="U583" s="25">
        <f t="shared" si="409"/>
        <v>1.65</v>
      </c>
      <c r="V583" s="25">
        <f t="shared" si="410"/>
        <v>2.14</v>
      </c>
      <c r="W583" s="25">
        <f t="shared" si="411"/>
        <v>12.5</v>
      </c>
      <c r="X583" s="25">
        <f t="shared" si="412"/>
        <v>16.399999999999999</v>
      </c>
      <c r="Y583" s="25">
        <f t="shared" si="413"/>
        <v>0</v>
      </c>
      <c r="Z583" s="25">
        <f t="shared" si="414"/>
        <v>0.12</v>
      </c>
      <c r="AA583" s="25">
        <f t="shared" si="415"/>
        <v>2.7</v>
      </c>
      <c r="AB583" s="25">
        <f t="shared" si="416"/>
        <v>2.85</v>
      </c>
      <c r="AC583" s="25">
        <f t="shared" si="417"/>
        <v>5</v>
      </c>
      <c r="AD583" s="25">
        <f t="shared" si="418"/>
        <v>5.44</v>
      </c>
      <c r="AE583" s="25">
        <f t="shared" si="419"/>
        <v>5</v>
      </c>
      <c r="AF583" s="25">
        <f t="shared" si="420"/>
        <v>7</v>
      </c>
    </row>
    <row r="584" spans="1:32" ht="15.75" customHeight="1" x14ac:dyDescent="0.25">
      <c r="A584" s="125">
        <v>46230</v>
      </c>
      <c r="B584" s="308" t="s">
        <v>436</v>
      </c>
      <c r="C584" s="38" t="s">
        <v>31</v>
      </c>
      <c r="D584" s="26">
        <v>1.53</v>
      </c>
      <c r="E584" s="48">
        <f>IF(+(IF(D584&lt;U584,0,IF(D584&gt;V584,0,1)))=1,1,0)</f>
        <v>0</v>
      </c>
      <c r="F584" s="222">
        <v>15.3</v>
      </c>
      <c r="G584" s="48">
        <f t="shared" si="391"/>
        <v>1</v>
      </c>
      <c r="H584" s="23">
        <v>0.02</v>
      </c>
      <c r="I584" s="48">
        <f t="shared" si="392"/>
        <v>1</v>
      </c>
      <c r="J584" s="23">
        <v>2.7</v>
      </c>
      <c r="K584" s="48">
        <f t="shared" si="393"/>
        <v>1</v>
      </c>
      <c r="L584" s="26">
        <v>5.41</v>
      </c>
      <c r="M584" s="48">
        <f t="shared" si="394"/>
        <v>1</v>
      </c>
      <c r="N584" s="26">
        <v>6.45</v>
      </c>
      <c r="O584" s="48">
        <f t="shared" si="424"/>
        <v>1</v>
      </c>
      <c r="P584" s="225">
        <f t="shared" si="407"/>
        <v>0</v>
      </c>
      <c r="Q584" s="225">
        <f t="shared" si="397"/>
        <v>0</v>
      </c>
      <c r="T584" s="25" t="str">
        <f t="shared" ref="T584:T589" si="425">LEFT(C584,12)</f>
        <v>CARIB</v>
      </c>
      <c r="U584" s="25">
        <f t="shared" si="409"/>
        <v>1.65</v>
      </c>
      <c r="V584" s="25">
        <f t="shared" si="410"/>
        <v>2.14</v>
      </c>
      <c r="W584" s="25">
        <f t="shared" si="411"/>
        <v>12.5</v>
      </c>
      <c r="X584" s="25">
        <f t="shared" si="412"/>
        <v>16.399999999999999</v>
      </c>
      <c r="Y584" s="25">
        <f t="shared" si="413"/>
        <v>0</v>
      </c>
      <c r="Z584" s="25">
        <f t="shared" si="414"/>
        <v>0.12</v>
      </c>
      <c r="AA584" s="25">
        <f t="shared" si="415"/>
        <v>2.7</v>
      </c>
      <c r="AB584" s="25">
        <f t="shared" si="416"/>
        <v>2.85</v>
      </c>
      <c r="AC584" s="25">
        <f t="shared" si="417"/>
        <v>5</v>
      </c>
      <c r="AD584" s="25">
        <f t="shared" si="418"/>
        <v>5.44</v>
      </c>
      <c r="AE584" s="25">
        <f t="shared" si="419"/>
        <v>5</v>
      </c>
      <c r="AF584" s="25">
        <f t="shared" si="420"/>
        <v>7</v>
      </c>
    </row>
    <row r="585" spans="1:32" ht="15.75" customHeight="1" x14ac:dyDescent="0.25">
      <c r="A585" s="125">
        <v>46231</v>
      </c>
      <c r="B585" s="308" t="s">
        <v>435</v>
      </c>
      <c r="C585" s="38" t="s">
        <v>31</v>
      </c>
      <c r="D585" s="26">
        <v>1.65</v>
      </c>
      <c r="E585" s="48">
        <f t="shared" si="390"/>
        <v>1</v>
      </c>
      <c r="F585" s="222">
        <v>13</v>
      </c>
      <c r="G585" s="48">
        <f t="shared" si="391"/>
        <v>1</v>
      </c>
      <c r="H585" s="23">
        <v>0.02</v>
      </c>
      <c r="I585" s="48">
        <f t="shared" si="392"/>
        <v>1</v>
      </c>
      <c r="J585" s="23">
        <v>2.78</v>
      </c>
      <c r="K585" s="48">
        <f t="shared" si="393"/>
        <v>1</v>
      </c>
      <c r="L585" s="26">
        <v>5.33</v>
      </c>
      <c r="M585" s="48">
        <f t="shared" si="394"/>
        <v>1</v>
      </c>
      <c r="N585" s="26">
        <v>6.4</v>
      </c>
      <c r="O585" s="48">
        <f t="shared" si="424"/>
        <v>1</v>
      </c>
      <c r="P585" s="225">
        <f t="shared" si="407"/>
        <v>1</v>
      </c>
      <c r="Q585" s="225">
        <f t="shared" si="397"/>
        <v>1</v>
      </c>
      <c r="T585" s="25" t="str">
        <f t="shared" si="425"/>
        <v>CARIB</v>
      </c>
      <c r="U585" s="25">
        <f t="shared" si="409"/>
        <v>1.65</v>
      </c>
      <c r="V585" s="25">
        <f t="shared" si="410"/>
        <v>2.14</v>
      </c>
      <c r="W585" s="25">
        <f t="shared" si="411"/>
        <v>12.5</v>
      </c>
      <c r="X585" s="25">
        <f t="shared" si="412"/>
        <v>16.399999999999999</v>
      </c>
      <c r="Y585" s="25">
        <f t="shared" si="413"/>
        <v>0</v>
      </c>
      <c r="Z585" s="25">
        <f t="shared" si="414"/>
        <v>0.12</v>
      </c>
      <c r="AA585" s="25">
        <f t="shared" si="415"/>
        <v>2.7</v>
      </c>
      <c r="AB585" s="25">
        <f t="shared" si="416"/>
        <v>2.85</v>
      </c>
      <c r="AC585" s="25">
        <f t="shared" si="417"/>
        <v>5</v>
      </c>
      <c r="AD585" s="25">
        <f t="shared" si="418"/>
        <v>5.44</v>
      </c>
      <c r="AE585" s="25">
        <f t="shared" si="419"/>
        <v>5</v>
      </c>
      <c r="AF585" s="25">
        <f t="shared" si="420"/>
        <v>7</v>
      </c>
    </row>
    <row r="586" spans="1:32" ht="15.75" customHeight="1" x14ac:dyDescent="0.25">
      <c r="A586" s="125">
        <v>46231</v>
      </c>
      <c r="B586" s="308" t="s">
        <v>434</v>
      </c>
      <c r="C586" s="38" t="s">
        <v>31</v>
      </c>
      <c r="D586" s="26">
        <v>1.83</v>
      </c>
      <c r="E586" s="48">
        <f t="shared" si="390"/>
        <v>1</v>
      </c>
      <c r="F586" s="222">
        <v>14.25</v>
      </c>
      <c r="G586" s="48">
        <f t="shared" si="391"/>
        <v>1</v>
      </c>
      <c r="H586" s="23">
        <v>0.03</v>
      </c>
      <c r="I586" s="48">
        <f t="shared" si="392"/>
        <v>1</v>
      </c>
      <c r="J586" s="23">
        <v>2.75</v>
      </c>
      <c r="K586" s="48">
        <f t="shared" si="393"/>
        <v>1</v>
      </c>
      <c r="L586" s="26">
        <v>5.31</v>
      </c>
      <c r="M586" s="48">
        <f t="shared" si="394"/>
        <v>1</v>
      </c>
      <c r="N586" s="26">
        <v>6.33</v>
      </c>
      <c r="O586" s="48">
        <f t="shared" si="424"/>
        <v>1</v>
      </c>
      <c r="P586" s="225">
        <f t="shared" si="407"/>
        <v>1</v>
      </c>
      <c r="Q586" s="225">
        <f t="shared" si="397"/>
        <v>1</v>
      </c>
      <c r="T586" s="25" t="str">
        <f t="shared" si="425"/>
        <v>CARIB</v>
      </c>
      <c r="U586" s="25">
        <f t="shared" si="409"/>
        <v>1.65</v>
      </c>
      <c r="V586" s="25">
        <f t="shared" si="410"/>
        <v>2.14</v>
      </c>
      <c r="W586" s="25">
        <f t="shared" si="411"/>
        <v>12.5</v>
      </c>
      <c r="X586" s="25">
        <f t="shared" si="412"/>
        <v>16.399999999999999</v>
      </c>
      <c r="Y586" s="25">
        <f t="shared" si="413"/>
        <v>0</v>
      </c>
      <c r="Z586" s="25">
        <f t="shared" si="414"/>
        <v>0.12</v>
      </c>
      <c r="AA586" s="25">
        <f t="shared" si="415"/>
        <v>2.7</v>
      </c>
      <c r="AB586" s="25">
        <f t="shared" si="416"/>
        <v>2.85</v>
      </c>
      <c r="AC586" s="25">
        <f t="shared" si="417"/>
        <v>5</v>
      </c>
      <c r="AD586" s="25">
        <f t="shared" si="418"/>
        <v>5.44</v>
      </c>
      <c r="AE586" s="25">
        <f t="shared" si="419"/>
        <v>5</v>
      </c>
      <c r="AF586" s="25">
        <f t="shared" si="420"/>
        <v>7</v>
      </c>
    </row>
    <row r="587" spans="1:32" ht="15.75" customHeight="1" x14ac:dyDescent="0.25">
      <c r="A587" s="125">
        <v>46231</v>
      </c>
      <c r="B587" s="308" t="s">
        <v>435</v>
      </c>
      <c r="C587" s="38" t="s">
        <v>31</v>
      </c>
      <c r="D587" s="26">
        <v>1.82</v>
      </c>
      <c r="E587" s="48">
        <f t="shared" si="390"/>
        <v>1</v>
      </c>
      <c r="F587" s="222">
        <v>13.95</v>
      </c>
      <c r="G587" s="48">
        <f t="shared" si="391"/>
        <v>1</v>
      </c>
      <c r="H587" s="23">
        <v>0.03</v>
      </c>
      <c r="I587" s="48">
        <f t="shared" si="392"/>
        <v>1</v>
      </c>
      <c r="J587" s="23">
        <v>2.8</v>
      </c>
      <c r="K587" s="48">
        <f t="shared" si="393"/>
        <v>1</v>
      </c>
      <c r="L587" s="26">
        <v>5.36</v>
      </c>
      <c r="M587" s="48">
        <f t="shared" si="394"/>
        <v>1</v>
      </c>
      <c r="N587" s="26">
        <v>6.28</v>
      </c>
      <c r="O587" s="48">
        <f t="shared" si="424"/>
        <v>1</v>
      </c>
      <c r="P587" s="225">
        <f t="shared" si="407"/>
        <v>1</v>
      </c>
      <c r="Q587" s="225">
        <f t="shared" si="397"/>
        <v>1</v>
      </c>
      <c r="T587" s="25" t="str">
        <f t="shared" si="425"/>
        <v>CARIB</v>
      </c>
      <c r="U587" s="25">
        <f t="shared" si="409"/>
        <v>1.65</v>
      </c>
      <c r="V587" s="25">
        <f t="shared" si="410"/>
        <v>2.14</v>
      </c>
      <c r="W587" s="25">
        <f t="shared" si="411"/>
        <v>12.5</v>
      </c>
      <c r="X587" s="25">
        <f t="shared" si="412"/>
        <v>16.399999999999999</v>
      </c>
      <c r="Y587" s="25">
        <f t="shared" si="413"/>
        <v>0</v>
      </c>
      <c r="Z587" s="25">
        <f t="shared" si="414"/>
        <v>0.12</v>
      </c>
      <c r="AA587" s="25">
        <f t="shared" si="415"/>
        <v>2.7</v>
      </c>
      <c r="AB587" s="25">
        <f t="shared" si="416"/>
        <v>2.85</v>
      </c>
      <c r="AC587" s="25">
        <f t="shared" si="417"/>
        <v>5</v>
      </c>
      <c r="AD587" s="25">
        <f t="shared" si="418"/>
        <v>5.44</v>
      </c>
      <c r="AE587" s="25">
        <f t="shared" si="419"/>
        <v>5</v>
      </c>
      <c r="AF587" s="25">
        <f t="shared" si="420"/>
        <v>7</v>
      </c>
    </row>
    <row r="588" spans="1:32" ht="15.75" customHeight="1" x14ac:dyDescent="0.25">
      <c r="A588" s="125">
        <v>46231</v>
      </c>
      <c r="B588" s="308" t="s">
        <v>436</v>
      </c>
      <c r="C588" s="38" t="s">
        <v>31</v>
      </c>
      <c r="D588" s="26">
        <v>1.83</v>
      </c>
      <c r="E588" s="48">
        <f t="shared" si="390"/>
        <v>1</v>
      </c>
      <c r="F588" s="222">
        <v>13</v>
      </c>
      <c r="G588" s="48">
        <f t="shared" si="391"/>
        <v>1</v>
      </c>
      <c r="H588" s="23">
        <v>0.02</v>
      </c>
      <c r="I588" s="48">
        <f t="shared" si="392"/>
        <v>1</v>
      </c>
      <c r="J588" s="23">
        <v>2.73</v>
      </c>
      <c r="K588" s="48">
        <f t="shared" si="393"/>
        <v>1</v>
      </c>
      <c r="L588" s="26">
        <v>5.35</v>
      </c>
      <c r="M588" s="48">
        <f t="shared" si="394"/>
        <v>1</v>
      </c>
      <c r="N588" s="26">
        <v>6.05</v>
      </c>
      <c r="O588" s="48">
        <f t="shared" si="424"/>
        <v>1</v>
      </c>
      <c r="P588" s="225">
        <f t="shared" si="407"/>
        <v>1</v>
      </c>
      <c r="Q588" s="225">
        <f t="shared" si="397"/>
        <v>1</v>
      </c>
      <c r="T588" s="25" t="str">
        <f t="shared" si="425"/>
        <v>CARIB</v>
      </c>
      <c r="U588" s="25">
        <f t="shared" si="409"/>
        <v>1.65</v>
      </c>
      <c r="V588" s="25">
        <f t="shared" si="410"/>
        <v>2.14</v>
      </c>
      <c r="W588" s="25">
        <f t="shared" si="411"/>
        <v>12.5</v>
      </c>
      <c r="X588" s="25">
        <f t="shared" si="412"/>
        <v>16.399999999999999</v>
      </c>
      <c r="Y588" s="25">
        <f t="shared" si="413"/>
        <v>0</v>
      </c>
      <c r="Z588" s="25">
        <f t="shared" si="414"/>
        <v>0.12</v>
      </c>
      <c r="AA588" s="25">
        <f t="shared" si="415"/>
        <v>2.7</v>
      </c>
      <c r="AB588" s="25">
        <f t="shared" si="416"/>
        <v>2.85</v>
      </c>
      <c r="AC588" s="25">
        <f t="shared" si="417"/>
        <v>5</v>
      </c>
      <c r="AD588" s="25">
        <f t="shared" si="418"/>
        <v>5.44</v>
      </c>
      <c r="AE588" s="25">
        <f t="shared" si="419"/>
        <v>5</v>
      </c>
      <c r="AF588" s="25">
        <f t="shared" si="420"/>
        <v>7</v>
      </c>
    </row>
    <row r="589" spans="1:32" ht="15.75" customHeight="1" x14ac:dyDescent="0.25">
      <c r="A589" s="125">
        <v>46231</v>
      </c>
      <c r="B589" s="308" t="s">
        <v>435</v>
      </c>
      <c r="C589" s="38" t="s">
        <v>31</v>
      </c>
      <c r="D589" s="26">
        <v>1.81</v>
      </c>
      <c r="E589" s="48">
        <f t="shared" ref="E589" si="426">IF(+(IF(D589&lt;U589,0,IF(D589&gt;V589,0,1)))=1,1,0)</f>
        <v>1</v>
      </c>
      <c r="F589" s="222">
        <v>13</v>
      </c>
      <c r="G589" s="48">
        <f t="shared" ref="G589" si="427">IF(+(IF(F589&lt;W589,0,IF(F589&gt;X589,0,1)))=1,1,0)</f>
        <v>1</v>
      </c>
      <c r="H589" s="23">
        <v>0.02</v>
      </c>
      <c r="I589" s="48">
        <f t="shared" ref="I589" si="428">IF(+(IF(H589&lt;Y589,0,IF(H589&gt;Z589,0,1)))=1,1,0)</f>
        <v>1</v>
      </c>
      <c r="J589" s="23">
        <v>2.79</v>
      </c>
      <c r="K589" s="48">
        <f t="shared" ref="K589" si="429">IF(+(IF(J589&lt;AA589,0,IF(J589&gt;AB589,0,1)))=1,1,0)</f>
        <v>1</v>
      </c>
      <c r="L589" s="26">
        <v>5.23</v>
      </c>
      <c r="M589" s="48">
        <f t="shared" ref="M589" si="430">IF(+(IF(L589&lt;AC589,0,IF(L589&gt;AD589,0,1)))=1,1,0)</f>
        <v>1</v>
      </c>
      <c r="N589" s="26">
        <v>5.83</v>
      </c>
      <c r="O589" s="48">
        <f t="shared" ref="O589" si="431">IF(+(IF(N589&lt;AE589,0,IF(N589&gt;AF589,0,1)))=1,1,0)</f>
        <v>1</v>
      </c>
      <c r="P589" s="225">
        <f t="shared" ref="P589" si="432">IF(+(IF(D589&lt;U589,0,IF(D589&gt;V589,0,1)))+(IF(F589&lt;W589,0,IF(F589&gt;X589,0,1)))+(IF(J589&lt;AA589,0,IF(J589&gt;AB589,0,1)))+(IF(L589&lt;AC589,0,IF(L589&gt;AD589,0,1)))+(IF(N589&lt;AE589,0,IF(N589&gt;AF589,0,1)))=5,1,0)</f>
        <v>1</v>
      </c>
      <c r="Q589" s="225">
        <f t="shared" ref="Q589" si="433">IF(+(IF(D589&lt;U589,0,IF(D589&gt;V589,0,1)))+(IF(F589&lt;W589,0,IF(F589&gt;X589,0,1)))+(IF(J589&lt;AA589,0,IF(J589&gt;AB589,0,1)))+(IF(L589&lt;AC589,0,IF(L589&gt;AD589,0,1)))=4,1,0)</f>
        <v>1</v>
      </c>
      <c r="T589" s="25" t="str">
        <f t="shared" si="425"/>
        <v>CARIB</v>
      </c>
      <c r="U589" s="25">
        <f t="shared" si="409"/>
        <v>1.65</v>
      </c>
      <c r="V589" s="25">
        <f t="shared" si="410"/>
        <v>2.14</v>
      </c>
      <c r="W589" s="25">
        <f t="shared" si="411"/>
        <v>12.5</v>
      </c>
      <c r="X589" s="25">
        <f t="shared" si="412"/>
        <v>16.399999999999999</v>
      </c>
      <c r="Y589" s="25">
        <f t="shared" si="413"/>
        <v>0</v>
      </c>
      <c r="Z589" s="25">
        <f t="shared" si="414"/>
        <v>0.12</v>
      </c>
      <c r="AA589" s="25">
        <f t="shared" si="415"/>
        <v>2.7</v>
      </c>
      <c r="AB589" s="25">
        <f t="shared" si="416"/>
        <v>2.85</v>
      </c>
      <c r="AC589" s="25">
        <f t="shared" si="417"/>
        <v>5</v>
      </c>
      <c r="AD589" s="25">
        <f t="shared" si="418"/>
        <v>5.44</v>
      </c>
      <c r="AE589" s="25">
        <f t="shared" si="419"/>
        <v>5</v>
      </c>
      <c r="AF589" s="25">
        <f t="shared" si="420"/>
        <v>7</v>
      </c>
    </row>
    <row r="590" spans="1:32" ht="15.75" customHeight="1" x14ac:dyDescent="0.25">
      <c r="A590" s="125">
        <v>46231</v>
      </c>
      <c r="B590" s="308" t="s">
        <v>437</v>
      </c>
      <c r="C590" s="38" t="s">
        <v>31</v>
      </c>
      <c r="D590" s="26">
        <v>1.81</v>
      </c>
      <c r="E590" s="48">
        <f t="shared" si="390"/>
        <v>1</v>
      </c>
      <c r="F590" s="222">
        <v>13</v>
      </c>
      <c r="G590" s="48">
        <f t="shared" ref="G590:G608" si="434">IF(+(IF(F590&lt;W590,0,IF(F590&gt;X590,0,1)))=1,1,0)</f>
        <v>1</v>
      </c>
      <c r="H590" s="23">
        <v>0.02</v>
      </c>
      <c r="I590" s="48">
        <f t="shared" si="392"/>
        <v>1</v>
      </c>
      <c r="J590" s="23">
        <v>2.79</v>
      </c>
      <c r="K590" s="48">
        <f t="shared" si="393"/>
        <v>1</v>
      </c>
      <c r="L590" s="26">
        <v>5.23</v>
      </c>
      <c r="M590" s="48">
        <f t="shared" si="394"/>
        <v>1</v>
      </c>
      <c r="N590" s="26">
        <v>5.83</v>
      </c>
      <c r="O590" s="48">
        <f t="shared" si="424"/>
        <v>1</v>
      </c>
      <c r="P590" s="225">
        <f t="shared" si="407"/>
        <v>1</v>
      </c>
      <c r="Q590" s="225">
        <f t="shared" si="397"/>
        <v>1</v>
      </c>
      <c r="T590" s="25" t="str">
        <f t="shared" ref="T590:T607" si="435">LEFT(C590,12)</f>
        <v>CARIB</v>
      </c>
      <c r="U590" s="25">
        <f t="shared" si="409"/>
        <v>1.65</v>
      </c>
      <c r="V590" s="25">
        <f t="shared" si="410"/>
        <v>2.14</v>
      </c>
      <c r="W590" s="25">
        <f t="shared" si="411"/>
        <v>12.5</v>
      </c>
      <c r="X590" s="25">
        <f t="shared" si="412"/>
        <v>16.399999999999999</v>
      </c>
      <c r="Y590" s="25">
        <f t="shared" si="413"/>
        <v>0</v>
      </c>
      <c r="Z590" s="25">
        <f t="shared" si="414"/>
        <v>0.12</v>
      </c>
      <c r="AA590" s="25">
        <f t="shared" si="415"/>
        <v>2.7</v>
      </c>
      <c r="AB590" s="25">
        <f t="shared" si="416"/>
        <v>2.85</v>
      </c>
      <c r="AC590" s="25">
        <f t="shared" si="417"/>
        <v>5</v>
      </c>
      <c r="AD590" s="25">
        <f t="shared" si="418"/>
        <v>5.44</v>
      </c>
      <c r="AE590" s="25">
        <f t="shared" si="419"/>
        <v>5</v>
      </c>
      <c r="AF590" s="25">
        <f t="shared" si="420"/>
        <v>7</v>
      </c>
    </row>
    <row r="591" spans="1:32" ht="15.75" customHeight="1" x14ac:dyDescent="0.25">
      <c r="A591" s="125">
        <v>46231</v>
      </c>
      <c r="B591" s="308" t="s">
        <v>436</v>
      </c>
      <c r="C591" s="38" t="s">
        <v>35</v>
      </c>
      <c r="D591" s="26">
        <v>16.63</v>
      </c>
      <c r="E591" s="48">
        <f t="shared" si="390"/>
        <v>1</v>
      </c>
      <c r="F591" s="222">
        <v>14.25</v>
      </c>
      <c r="G591" s="48">
        <f t="shared" si="434"/>
        <v>1</v>
      </c>
      <c r="H591" s="23"/>
      <c r="I591" s="48">
        <f t="shared" si="392"/>
        <v>1</v>
      </c>
      <c r="J591" s="23">
        <v>2.34</v>
      </c>
      <c r="K591" s="48">
        <f t="shared" si="393"/>
        <v>1</v>
      </c>
      <c r="L591" s="26"/>
      <c r="M591" s="48">
        <f t="shared" si="394"/>
        <v>1</v>
      </c>
      <c r="N591" s="26">
        <v>103.2</v>
      </c>
      <c r="O591" s="48">
        <f t="shared" si="424"/>
        <v>1</v>
      </c>
      <c r="P591" s="225">
        <f t="shared" si="407"/>
        <v>1</v>
      </c>
      <c r="Q591" s="225">
        <f t="shared" si="397"/>
        <v>1</v>
      </c>
      <c r="T591" s="25" t="str">
        <f t="shared" si="435"/>
        <v>VITAMALT</v>
      </c>
      <c r="U591" s="25">
        <f t="shared" si="409"/>
        <v>16.2</v>
      </c>
      <c r="V591" s="25">
        <f t="shared" si="410"/>
        <v>16.84</v>
      </c>
      <c r="W591" s="25">
        <f t="shared" si="411"/>
        <v>12</v>
      </c>
      <c r="X591" s="25">
        <f t="shared" si="412"/>
        <v>16.440000000000001</v>
      </c>
      <c r="Y591" s="25">
        <f t="shared" si="413"/>
        <v>0</v>
      </c>
      <c r="Z591" s="25">
        <f t="shared" si="414"/>
        <v>0</v>
      </c>
      <c r="AA591" s="25">
        <f t="shared" si="415"/>
        <v>2</v>
      </c>
      <c r="AB591" s="25">
        <f t="shared" si="416"/>
        <v>2.4</v>
      </c>
      <c r="AC591" s="25">
        <f t="shared" si="417"/>
        <v>0</v>
      </c>
      <c r="AD591" s="25">
        <f t="shared" si="418"/>
        <v>0</v>
      </c>
      <c r="AE591" s="25">
        <f t="shared" si="419"/>
        <v>100</v>
      </c>
      <c r="AF591" s="25">
        <f t="shared" si="420"/>
        <v>140</v>
      </c>
    </row>
    <row r="592" spans="1:32" ht="15.75" customHeight="1" x14ac:dyDescent="0.25">
      <c r="A592" s="125">
        <v>46231</v>
      </c>
      <c r="B592" s="308" t="s">
        <v>435</v>
      </c>
      <c r="C592" s="38" t="s">
        <v>35</v>
      </c>
      <c r="D592" s="26">
        <v>16.309999999999999</v>
      </c>
      <c r="E592" s="48">
        <f t="shared" si="390"/>
        <v>1</v>
      </c>
      <c r="F592" s="222">
        <v>14.25</v>
      </c>
      <c r="G592" s="48">
        <f t="shared" si="434"/>
        <v>1</v>
      </c>
      <c r="H592" s="23"/>
      <c r="I592" s="48">
        <f t="shared" ref="I592:I608" si="436">IF(+(IF(H592&lt;Y592,0,IF(H592&gt;Z592,0,1)))=1,1,0)</f>
        <v>1</v>
      </c>
      <c r="J592" s="23">
        <v>2.4</v>
      </c>
      <c r="K592" s="48">
        <f t="shared" si="393"/>
        <v>1</v>
      </c>
      <c r="L592" s="26"/>
      <c r="M592" s="48">
        <f t="shared" ref="M592:M608" si="437">IF(+(IF(L592&lt;AC592,0,IF(L592&gt;AD592,0,1)))=1,1,0)</f>
        <v>1</v>
      </c>
      <c r="N592" s="26">
        <v>130.1</v>
      </c>
      <c r="O592" s="48">
        <f>IF(+(IF(N592&lt;AE592,0,IF(N592&gt;AF592,0,1)))=1,1,0)</f>
        <v>1</v>
      </c>
      <c r="P592" s="225">
        <f t="shared" si="407"/>
        <v>1</v>
      </c>
      <c r="Q592" s="225">
        <f t="shared" ref="Q592:Q605" si="438">IF(+(IF(D592&lt;U592,0,IF(D592&gt;V592,0,1)))+(IF(F592&lt;W592,0,IF(F592&gt;X592,0,1)))+(IF(J592&lt;AA592,0,IF(J592&gt;AB592,0,1)))+(IF(L592&lt;AC592,0,IF(L592&gt;AD592,0,1)))=4,1,0)</f>
        <v>1</v>
      </c>
      <c r="T592" s="25" t="str">
        <f t="shared" si="435"/>
        <v>VITAMALT</v>
      </c>
      <c r="U592" s="25">
        <f t="shared" si="409"/>
        <v>16.2</v>
      </c>
      <c r="V592" s="25">
        <f t="shared" si="410"/>
        <v>16.84</v>
      </c>
      <c r="W592" s="25">
        <f t="shared" si="411"/>
        <v>12</v>
      </c>
      <c r="X592" s="25">
        <f t="shared" si="412"/>
        <v>16.440000000000001</v>
      </c>
      <c r="Y592" s="25">
        <f t="shared" si="413"/>
        <v>0</v>
      </c>
      <c r="Z592" s="25">
        <f t="shared" si="414"/>
        <v>0</v>
      </c>
      <c r="AA592" s="25">
        <f t="shared" si="415"/>
        <v>2</v>
      </c>
      <c r="AB592" s="25">
        <f t="shared" si="416"/>
        <v>2.4</v>
      </c>
      <c r="AC592" s="25">
        <f t="shared" si="417"/>
        <v>0</v>
      </c>
      <c r="AD592" s="25">
        <f t="shared" si="418"/>
        <v>0</v>
      </c>
      <c r="AE592" s="25">
        <f t="shared" si="419"/>
        <v>100</v>
      </c>
      <c r="AF592" s="25">
        <f t="shared" si="420"/>
        <v>140</v>
      </c>
    </row>
    <row r="593" spans="1:32" ht="15.75" customHeight="1" x14ac:dyDescent="0.25">
      <c r="A593" s="125">
        <v>46232</v>
      </c>
      <c r="B593" s="308" t="s">
        <v>434</v>
      </c>
      <c r="C593" s="38" t="s">
        <v>35</v>
      </c>
      <c r="D593" s="26">
        <v>16.8</v>
      </c>
      <c r="E593" s="48">
        <f t="shared" si="390"/>
        <v>1</v>
      </c>
      <c r="F593" s="222">
        <v>14.43</v>
      </c>
      <c r="G593" s="48">
        <f t="shared" si="434"/>
        <v>1</v>
      </c>
      <c r="H593" s="23"/>
      <c r="I593" s="48">
        <f t="shared" si="436"/>
        <v>1</v>
      </c>
      <c r="J593" s="23">
        <v>2.39</v>
      </c>
      <c r="K593" s="48">
        <f t="shared" si="393"/>
        <v>1</v>
      </c>
      <c r="L593" s="26"/>
      <c r="M593" s="48">
        <f t="shared" si="437"/>
        <v>1</v>
      </c>
      <c r="N593" s="26">
        <v>130.1</v>
      </c>
      <c r="O593" s="48">
        <f t="shared" si="424"/>
        <v>1</v>
      </c>
      <c r="P593" s="225">
        <f t="shared" si="407"/>
        <v>1</v>
      </c>
      <c r="Q593" s="225">
        <f t="shared" si="438"/>
        <v>1</v>
      </c>
      <c r="T593" s="25" t="str">
        <f t="shared" si="435"/>
        <v>VITAMALT</v>
      </c>
      <c r="U593" s="25">
        <f t="shared" si="409"/>
        <v>16.2</v>
      </c>
      <c r="V593" s="25">
        <f t="shared" si="410"/>
        <v>16.84</v>
      </c>
      <c r="W593" s="25">
        <f t="shared" si="411"/>
        <v>12</v>
      </c>
      <c r="X593" s="25">
        <f t="shared" si="412"/>
        <v>16.440000000000001</v>
      </c>
      <c r="Y593" s="25">
        <f t="shared" si="413"/>
        <v>0</v>
      </c>
      <c r="Z593" s="25">
        <f t="shared" si="414"/>
        <v>0</v>
      </c>
      <c r="AA593" s="25">
        <f t="shared" si="415"/>
        <v>2</v>
      </c>
      <c r="AB593" s="25">
        <f t="shared" si="416"/>
        <v>2.4</v>
      </c>
      <c r="AC593" s="25">
        <f t="shared" si="417"/>
        <v>0</v>
      </c>
      <c r="AD593" s="25">
        <f t="shared" si="418"/>
        <v>0</v>
      </c>
      <c r="AE593" s="25">
        <f t="shared" si="419"/>
        <v>100</v>
      </c>
      <c r="AF593" s="25">
        <f t="shared" si="420"/>
        <v>140</v>
      </c>
    </row>
    <row r="594" spans="1:32" ht="15.75" customHeight="1" x14ac:dyDescent="0.25">
      <c r="A594" s="125">
        <v>46232</v>
      </c>
      <c r="B594" s="308" t="s">
        <v>437</v>
      </c>
      <c r="C594" s="38" t="s">
        <v>35</v>
      </c>
      <c r="D594" s="26">
        <v>16.8</v>
      </c>
      <c r="E594" s="48">
        <f t="shared" si="390"/>
        <v>1</v>
      </c>
      <c r="F594" s="222">
        <v>14.4</v>
      </c>
      <c r="G594" s="48">
        <f t="shared" si="434"/>
        <v>1</v>
      </c>
      <c r="H594" s="23"/>
      <c r="I594" s="48">
        <f t="shared" si="436"/>
        <v>1</v>
      </c>
      <c r="J594" s="23">
        <v>2.39</v>
      </c>
      <c r="K594" s="48">
        <f t="shared" si="393"/>
        <v>1</v>
      </c>
      <c r="L594" s="26"/>
      <c r="M594" s="48">
        <f t="shared" si="437"/>
        <v>1</v>
      </c>
      <c r="N594" s="26">
        <v>123</v>
      </c>
      <c r="O594" s="48">
        <f t="shared" si="424"/>
        <v>1</v>
      </c>
      <c r="P594" s="225">
        <f t="shared" si="407"/>
        <v>1</v>
      </c>
      <c r="Q594" s="225">
        <f t="shared" si="438"/>
        <v>1</v>
      </c>
      <c r="T594" s="25" t="str">
        <f t="shared" ref="T594:T598" si="439">LEFT(C594,12)</f>
        <v>VITAMALT</v>
      </c>
      <c r="U594" s="25">
        <f t="shared" si="409"/>
        <v>16.2</v>
      </c>
      <c r="V594" s="25">
        <f t="shared" si="410"/>
        <v>16.84</v>
      </c>
      <c r="W594" s="25">
        <f t="shared" si="411"/>
        <v>12</v>
      </c>
      <c r="X594" s="25">
        <f t="shared" si="412"/>
        <v>16.440000000000001</v>
      </c>
      <c r="Y594" s="25">
        <f t="shared" si="413"/>
        <v>0</v>
      </c>
      <c r="Z594" s="25">
        <f t="shared" si="414"/>
        <v>0</v>
      </c>
      <c r="AA594" s="25">
        <f t="shared" si="415"/>
        <v>2</v>
      </c>
      <c r="AB594" s="25">
        <f t="shared" si="416"/>
        <v>2.4</v>
      </c>
      <c r="AC594" s="25">
        <f t="shared" si="417"/>
        <v>0</v>
      </c>
      <c r="AD594" s="25">
        <f t="shared" si="418"/>
        <v>0</v>
      </c>
      <c r="AE594" s="25">
        <f t="shared" si="419"/>
        <v>100</v>
      </c>
      <c r="AF594" s="25">
        <f t="shared" si="420"/>
        <v>140</v>
      </c>
    </row>
    <row r="595" spans="1:32" ht="15.75" customHeight="1" x14ac:dyDescent="0.25">
      <c r="A595" s="125">
        <v>46233</v>
      </c>
      <c r="B595" s="308" t="s">
        <v>434</v>
      </c>
      <c r="C595" s="38" t="s">
        <v>30</v>
      </c>
      <c r="D595" s="26">
        <v>1.04</v>
      </c>
      <c r="E595" s="48">
        <f t="shared" si="390"/>
        <v>1</v>
      </c>
      <c r="F595" s="222">
        <v>15</v>
      </c>
      <c r="G595" s="48">
        <f t="shared" si="434"/>
        <v>1</v>
      </c>
      <c r="H595" s="23">
        <v>0.03</v>
      </c>
      <c r="I595" s="48">
        <f t="shared" si="436"/>
        <v>1</v>
      </c>
      <c r="J595" s="23">
        <v>2.85</v>
      </c>
      <c r="K595" s="48">
        <f t="shared" si="393"/>
        <v>1</v>
      </c>
      <c r="L595" s="26">
        <v>5.65</v>
      </c>
      <c r="M595" s="48">
        <f t="shared" si="437"/>
        <v>1</v>
      </c>
      <c r="N595" s="26">
        <v>5.43</v>
      </c>
      <c r="O595" s="48">
        <f t="shared" si="424"/>
        <v>1</v>
      </c>
      <c r="P595" s="225">
        <f t="shared" si="407"/>
        <v>1</v>
      </c>
      <c r="Q595" s="225">
        <f t="shared" si="438"/>
        <v>1</v>
      </c>
      <c r="T595" s="25" t="str">
        <f t="shared" si="439"/>
        <v>STAG</v>
      </c>
      <c r="U595" s="25">
        <f t="shared" si="409"/>
        <v>0.8</v>
      </c>
      <c r="V595" s="25">
        <f t="shared" si="410"/>
        <v>1.24</v>
      </c>
      <c r="W595" s="25">
        <f t="shared" si="411"/>
        <v>12.5</v>
      </c>
      <c r="X595" s="25">
        <f t="shared" si="412"/>
        <v>16.399999999999999</v>
      </c>
      <c r="Y595" s="25">
        <f t="shared" si="413"/>
        <v>0</v>
      </c>
      <c r="Z595" s="25">
        <f t="shared" si="414"/>
        <v>0.12</v>
      </c>
      <c r="AA595" s="25">
        <f t="shared" si="415"/>
        <v>2.7</v>
      </c>
      <c r="AB595" s="25">
        <f t="shared" si="416"/>
        <v>2.85</v>
      </c>
      <c r="AC595" s="25">
        <f t="shared" si="417"/>
        <v>5.45</v>
      </c>
      <c r="AD595" s="25">
        <f t="shared" si="418"/>
        <v>5.94</v>
      </c>
      <c r="AE595" s="25">
        <f t="shared" si="419"/>
        <v>5</v>
      </c>
      <c r="AF595" s="25">
        <f t="shared" si="420"/>
        <v>7</v>
      </c>
    </row>
    <row r="596" spans="1:32" ht="15.75" customHeight="1" x14ac:dyDescent="0.25">
      <c r="A596" s="125">
        <v>46233</v>
      </c>
      <c r="B596" s="308" t="s">
        <v>437</v>
      </c>
      <c r="C596" s="38" t="s">
        <v>30</v>
      </c>
      <c r="D596" s="26">
        <v>1.04</v>
      </c>
      <c r="E596" s="48">
        <f t="shared" si="390"/>
        <v>1</v>
      </c>
      <c r="F596" s="222">
        <v>13.95</v>
      </c>
      <c r="G596" s="48">
        <f t="shared" si="434"/>
        <v>1</v>
      </c>
      <c r="H596" s="23">
        <v>0.03</v>
      </c>
      <c r="I596" s="48">
        <f t="shared" si="436"/>
        <v>1</v>
      </c>
      <c r="J596" s="23">
        <v>2.75</v>
      </c>
      <c r="K596" s="48">
        <f t="shared" si="393"/>
        <v>1</v>
      </c>
      <c r="L596" s="26">
        <v>5.63</v>
      </c>
      <c r="M596" s="48">
        <f t="shared" si="437"/>
        <v>1</v>
      </c>
      <c r="N596" s="26">
        <v>5.73</v>
      </c>
      <c r="O596" s="48">
        <f t="shared" si="424"/>
        <v>1</v>
      </c>
      <c r="P596" s="225">
        <f t="shared" si="407"/>
        <v>1</v>
      </c>
      <c r="Q596" s="225">
        <f t="shared" si="438"/>
        <v>1</v>
      </c>
      <c r="T596" s="25" t="str">
        <f t="shared" si="439"/>
        <v>STAG</v>
      </c>
      <c r="U596" s="25">
        <f t="shared" si="409"/>
        <v>0.8</v>
      </c>
      <c r="V596" s="25">
        <f t="shared" si="410"/>
        <v>1.24</v>
      </c>
      <c r="W596" s="25">
        <f t="shared" si="411"/>
        <v>12.5</v>
      </c>
      <c r="X596" s="25">
        <f t="shared" si="412"/>
        <v>16.399999999999999</v>
      </c>
      <c r="Y596" s="25">
        <f t="shared" si="413"/>
        <v>0</v>
      </c>
      <c r="Z596" s="25">
        <f t="shared" si="414"/>
        <v>0.12</v>
      </c>
      <c r="AA596" s="25">
        <f t="shared" si="415"/>
        <v>2.7</v>
      </c>
      <c r="AB596" s="25">
        <f t="shared" si="416"/>
        <v>2.85</v>
      </c>
      <c r="AC596" s="25">
        <f t="shared" si="417"/>
        <v>5.45</v>
      </c>
      <c r="AD596" s="25">
        <f t="shared" si="418"/>
        <v>5.94</v>
      </c>
      <c r="AE596" s="25">
        <f t="shared" si="419"/>
        <v>5</v>
      </c>
      <c r="AF596" s="25">
        <f t="shared" si="420"/>
        <v>7</v>
      </c>
    </row>
    <row r="597" spans="1:32" ht="15.75" customHeight="1" x14ac:dyDescent="0.25">
      <c r="A597" s="125">
        <v>46233</v>
      </c>
      <c r="B597" s="308" t="s">
        <v>436</v>
      </c>
      <c r="C597" s="38" t="s">
        <v>30</v>
      </c>
      <c r="D597" s="26">
        <v>1.04</v>
      </c>
      <c r="E597" s="48">
        <f t="shared" si="390"/>
        <v>1</v>
      </c>
      <c r="F597" s="222">
        <v>13</v>
      </c>
      <c r="G597" s="48">
        <f t="shared" si="434"/>
        <v>1</v>
      </c>
      <c r="H597" s="23">
        <v>0.03</v>
      </c>
      <c r="I597" s="48">
        <f t="shared" si="436"/>
        <v>1</v>
      </c>
      <c r="J597" s="23">
        <v>2.75</v>
      </c>
      <c r="K597" s="48">
        <f t="shared" si="393"/>
        <v>1</v>
      </c>
      <c r="L597" s="26">
        <v>5.53</v>
      </c>
      <c r="M597" s="48">
        <f t="shared" si="437"/>
        <v>1</v>
      </c>
      <c r="N597" s="26">
        <v>5.77</v>
      </c>
      <c r="O597" s="48">
        <f t="shared" si="424"/>
        <v>1</v>
      </c>
      <c r="P597" s="225">
        <f t="shared" si="407"/>
        <v>1</v>
      </c>
      <c r="Q597" s="225">
        <f t="shared" si="438"/>
        <v>1</v>
      </c>
      <c r="T597" s="25" t="str">
        <f t="shared" si="439"/>
        <v>STAG</v>
      </c>
      <c r="U597" s="25">
        <f t="shared" si="409"/>
        <v>0.8</v>
      </c>
      <c r="V597" s="25">
        <f t="shared" si="410"/>
        <v>1.24</v>
      </c>
      <c r="W597" s="25">
        <f t="shared" si="411"/>
        <v>12.5</v>
      </c>
      <c r="X597" s="25">
        <f t="shared" si="412"/>
        <v>16.399999999999999</v>
      </c>
      <c r="Y597" s="25">
        <f t="shared" si="413"/>
        <v>0</v>
      </c>
      <c r="Z597" s="25">
        <f t="shared" si="414"/>
        <v>0.12</v>
      </c>
      <c r="AA597" s="25">
        <f t="shared" si="415"/>
        <v>2.7</v>
      </c>
      <c r="AB597" s="25">
        <f t="shared" si="416"/>
        <v>2.85</v>
      </c>
      <c r="AC597" s="25">
        <f t="shared" si="417"/>
        <v>5.45</v>
      </c>
      <c r="AD597" s="25">
        <f t="shared" si="418"/>
        <v>5.94</v>
      </c>
      <c r="AE597" s="25">
        <f t="shared" si="419"/>
        <v>5</v>
      </c>
      <c r="AF597" s="25">
        <f t="shared" si="420"/>
        <v>7</v>
      </c>
    </row>
    <row r="598" spans="1:32" ht="15.75" customHeight="1" x14ac:dyDescent="0.25">
      <c r="A598" s="125">
        <v>46233</v>
      </c>
      <c r="B598" s="308" t="s">
        <v>434</v>
      </c>
      <c r="C598" s="38" t="s">
        <v>30</v>
      </c>
      <c r="D598" s="26">
        <v>1.1100000000000001</v>
      </c>
      <c r="E598" s="48">
        <f t="shared" si="390"/>
        <v>1</v>
      </c>
      <c r="F598" s="222">
        <v>13.75</v>
      </c>
      <c r="G598" s="48">
        <f t="shared" si="434"/>
        <v>1</v>
      </c>
      <c r="H598" s="23">
        <v>0.01</v>
      </c>
      <c r="I598" s="48">
        <f t="shared" si="436"/>
        <v>1</v>
      </c>
      <c r="J598" s="23">
        <v>2.85</v>
      </c>
      <c r="K598" s="48">
        <f t="shared" si="393"/>
        <v>1</v>
      </c>
      <c r="L598" s="26">
        <v>5.64</v>
      </c>
      <c r="M598" s="48">
        <f t="shared" si="437"/>
        <v>1</v>
      </c>
      <c r="N598" s="26">
        <v>5.83</v>
      </c>
      <c r="O598" s="48">
        <f t="shared" si="424"/>
        <v>1</v>
      </c>
      <c r="P598" s="225">
        <f t="shared" si="407"/>
        <v>1</v>
      </c>
      <c r="Q598" s="225">
        <f t="shared" si="438"/>
        <v>1</v>
      </c>
      <c r="T598" s="25" t="str">
        <f t="shared" si="439"/>
        <v>STAG</v>
      </c>
      <c r="U598" s="25">
        <f t="shared" si="409"/>
        <v>0.8</v>
      </c>
      <c r="V598" s="25">
        <f t="shared" si="410"/>
        <v>1.24</v>
      </c>
      <c r="W598" s="25">
        <f t="shared" si="411"/>
        <v>12.5</v>
      </c>
      <c r="X598" s="25">
        <f t="shared" si="412"/>
        <v>16.399999999999999</v>
      </c>
      <c r="Y598" s="25">
        <f t="shared" si="413"/>
        <v>0</v>
      </c>
      <c r="Z598" s="25">
        <f t="shared" si="414"/>
        <v>0.12</v>
      </c>
      <c r="AA598" s="25">
        <f t="shared" si="415"/>
        <v>2.7</v>
      </c>
      <c r="AB598" s="25">
        <f t="shared" si="416"/>
        <v>2.85</v>
      </c>
      <c r="AC598" s="25">
        <f t="shared" si="417"/>
        <v>5.45</v>
      </c>
      <c r="AD598" s="25">
        <f t="shared" si="418"/>
        <v>5.94</v>
      </c>
      <c r="AE598" s="25">
        <f t="shared" si="419"/>
        <v>5</v>
      </c>
      <c r="AF598" s="25">
        <f t="shared" si="420"/>
        <v>7</v>
      </c>
    </row>
    <row r="599" spans="1:32" ht="15.75" customHeight="1" x14ac:dyDescent="0.25">
      <c r="A599" s="125">
        <v>46233</v>
      </c>
      <c r="B599" s="308" t="s">
        <v>436</v>
      </c>
      <c r="C599" s="38" t="s">
        <v>30</v>
      </c>
      <c r="D599" s="26">
        <v>1.05</v>
      </c>
      <c r="E599" s="48">
        <f t="shared" si="390"/>
        <v>1</v>
      </c>
      <c r="F599" s="222">
        <v>13.25</v>
      </c>
      <c r="G599" s="48">
        <f t="shared" si="434"/>
        <v>1</v>
      </c>
      <c r="H599" s="23">
        <v>0.02</v>
      </c>
      <c r="I599" s="48">
        <f t="shared" si="436"/>
        <v>1</v>
      </c>
      <c r="J599" s="23">
        <v>2.73</v>
      </c>
      <c r="K599" s="48">
        <f t="shared" si="393"/>
        <v>1</v>
      </c>
      <c r="L599" s="26">
        <v>5.66</v>
      </c>
      <c r="M599" s="48">
        <f t="shared" si="437"/>
        <v>1</v>
      </c>
      <c r="N599" s="26">
        <v>6.15</v>
      </c>
      <c r="O599" s="48">
        <f t="shared" si="424"/>
        <v>1</v>
      </c>
      <c r="P599" s="225">
        <f t="shared" si="407"/>
        <v>1</v>
      </c>
      <c r="Q599" s="225">
        <f t="shared" si="438"/>
        <v>1</v>
      </c>
      <c r="T599" s="25" t="str">
        <f t="shared" si="435"/>
        <v>STAG</v>
      </c>
      <c r="U599" s="25">
        <f t="shared" si="409"/>
        <v>0.8</v>
      </c>
      <c r="V599" s="25">
        <f t="shared" si="410"/>
        <v>1.24</v>
      </c>
      <c r="W599" s="25">
        <f t="shared" si="411"/>
        <v>12.5</v>
      </c>
      <c r="X599" s="25">
        <f t="shared" si="412"/>
        <v>16.399999999999999</v>
      </c>
      <c r="Y599" s="25">
        <f t="shared" si="413"/>
        <v>0</v>
      </c>
      <c r="Z599" s="25">
        <f t="shared" si="414"/>
        <v>0.12</v>
      </c>
      <c r="AA599" s="25">
        <f t="shared" si="415"/>
        <v>2.7</v>
      </c>
      <c r="AB599" s="25">
        <f t="shared" si="416"/>
        <v>2.85</v>
      </c>
      <c r="AC599" s="25">
        <f t="shared" si="417"/>
        <v>5.45</v>
      </c>
      <c r="AD599" s="25">
        <f t="shared" si="418"/>
        <v>5.94</v>
      </c>
      <c r="AE599" s="25">
        <f t="shared" si="419"/>
        <v>5</v>
      </c>
      <c r="AF599" s="25">
        <f t="shared" si="420"/>
        <v>7</v>
      </c>
    </row>
    <row r="600" spans="1:32" ht="15.75" customHeight="1" x14ac:dyDescent="0.25">
      <c r="A600" s="125">
        <v>46233</v>
      </c>
      <c r="B600" s="308" t="s">
        <v>435</v>
      </c>
      <c r="C600" s="38" t="s">
        <v>31</v>
      </c>
      <c r="D600" s="26">
        <v>1.74</v>
      </c>
      <c r="E600" s="48">
        <f t="shared" ref="E600:E601" si="440">IF(+(IF(D600&lt;U600,0,IF(D600&gt;V600,0,1)))=1,1,0)</f>
        <v>1</v>
      </c>
      <c r="F600" s="222">
        <v>13.25</v>
      </c>
      <c r="G600" s="48">
        <f t="shared" ref="G600:G601" si="441">IF(+(IF(F600&lt;W600,0,IF(F600&gt;X600,0,1)))=1,1,0)</f>
        <v>1</v>
      </c>
      <c r="H600" s="23">
        <v>0.02</v>
      </c>
      <c r="I600" s="48">
        <f t="shared" ref="I600:I601" si="442">IF(+(IF(H600&lt;Y600,0,IF(H600&gt;Z600,0,1)))=1,1,0)</f>
        <v>1</v>
      </c>
      <c r="J600" s="23">
        <v>2.74</v>
      </c>
      <c r="K600" s="48">
        <f t="shared" ref="K600:K601" si="443">IF(+(IF(J600&lt;AA600,0,IF(J600&gt;AB600,0,1)))=1,1,0)</f>
        <v>1</v>
      </c>
      <c r="L600" s="26">
        <v>5.2</v>
      </c>
      <c r="M600" s="48">
        <f t="shared" ref="M600:M601" si="444">IF(+(IF(L600&lt;AC600,0,IF(L600&gt;AD600,0,1)))=1,1,0)</f>
        <v>1</v>
      </c>
      <c r="N600" s="26">
        <v>5.6</v>
      </c>
      <c r="O600" s="48">
        <f t="shared" ref="O600:O601" si="445">IF(+(IF(N600&lt;AE600,0,IF(N600&gt;AF600,0,1)))=1,1,0)</f>
        <v>1</v>
      </c>
      <c r="P600" s="225">
        <f t="shared" ref="P600:P601" si="446">IF(+(IF(D600&lt;U600,0,IF(D600&gt;V600,0,1)))+(IF(F600&lt;W600,0,IF(F600&gt;X600,0,1)))+(IF(J600&lt;AA600,0,IF(J600&gt;AB600,0,1)))+(IF(L600&lt;AC600,0,IF(L600&gt;AD600,0,1)))+(IF(N600&lt;AE600,0,IF(N600&gt;AF600,0,1)))=5,1,0)</f>
        <v>1</v>
      </c>
      <c r="Q600" s="225">
        <f t="shared" ref="Q600:Q601" si="447">IF(+(IF(D600&lt;U600,0,IF(D600&gt;V600,0,1)))+(IF(F600&lt;W600,0,IF(F600&gt;X600,0,1)))+(IF(J600&lt;AA600,0,IF(J600&gt;AB600,0,1)))+(IF(L600&lt;AC600,0,IF(L600&gt;AD600,0,1)))=4,1,0)</f>
        <v>1</v>
      </c>
      <c r="T600" s="25" t="str">
        <f t="shared" si="435"/>
        <v>CARIB</v>
      </c>
      <c r="U600" s="25">
        <f t="shared" si="409"/>
        <v>1.65</v>
      </c>
      <c r="V600" s="25">
        <f t="shared" si="410"/>
        <v>2.14</v>
      </c>
      <c r="W600" s="25">
        <f t="shared" si="411"/>
        <v>12.5</v>
      </c>
      <c r="X600" s="25">
        <f t="shared" si="412"/>
        <v>16.399999999999999</v>
      </c>
      <c r="Y600" s="25">
        <f t="shared" si="413"/>
        <v>0</v>
      </c>
      <c r="Z600" s="25">
        <f t="shared" si="414"/>
        <v>0.12</v>
      </c>
      <c r="AA600" s="25">
        <f t="shared" si="415"/>
        <v>2.7</v>
      </c>
      <c r="AB600" s="25">
        <f t="shared" si="416"/>
        <v>2.85</v>
      </c>
      <c r="AC600" s="25">
        <f t="shared" si="417"/>
        <v>5</v>
      </c>
      <c r="AD600" s="25">
        <f t="shared" si="418"/>
        <v>5.44</v>
      </c>
      <c r="AE600" s="25">
        <f t="shared" si="419"/>
        <v>5</v>
      </c>
      <c r="AF600" s="25">
        <f t="shared" si="420"/>
        <v>7</v>
      </c>
    </row>
    <row r="601" spans="1:32" ht="15.75" customHeight="1" x14ac:dyDescent="0.25">
      <c r="A601" s="125">
        <v>46234</v>
      </c>
      <c r="B601" s="308" t="s">
        <v>434</v>
      </c>
      <c r="C601" s="38" t="s">
        <v>31</v>
      </c>
      <c r="D601" s="26">
        <v>1.76</v>
      </c>
      <c r="E601" s="48">
        <f t="shared" si="440"/>
        <v>1</v>
      </c>
      <c r="F601" s="222">
        <v>14</v>
      </c>
      <c r="G601" s="48">
        <f t="shared" si="441"/>
        <v>1</v>
      </c>
      <c r="H601" s="23">
        <v>0.04</v>
      </c>
      <c r="I601" s="48">
        <f t="shared" si="442"/>
        <v>1</v>
      </c>
      <c r="J601" s="23">
        <v>2.75</v>
      </c>
      <c r="K601" s="48">
        <f t="shared" si="443"/>
        <v>1</v>
      </c>
      <c r="L601" s="26">
        <v>5.35</v>
      </c>
      <c r="M601" s="48">
        <f t="shared" si="444"/>
        <v>1</v>
      </c>
      <c r="N601" s="26">
        <v>5.6</v>
      </c>
      <c r="O601" s="48">
        <f t="shared" si="445"/>
        <v>1</v>
      </c>
      <c r="P601" s="225">
        <f t="shared" si="446"/>
        <v>1</v>
      </c>
      <c r="Q601" s="225">
        <f t="shared" si="447"/>
        <v>1</v>
      </c>
      <c r="T601" s="25" t="str">
        <f t="shared" si="435"/>
        <v>CARIB</v>
      </c>
      <c r="U601" s="25">
        <f t="shared" si="409"/>
        <v>1.65</v>
      </c>
      <c r="V601" s="25">
        <f t="shared" si="410"/>
        <v>2.14</v>
      </c>
      <c r="W601" s="25">
        <f t="shared" si="411"/>
        <v>12.5</v>
      </c>
      <c r="X601" s="25">
        <f t="shared" si="412"/>
        <v>16.399999999999999</v>
      </c>
      <c r="Y601" s="25">
        <f t="shared" si="413"/>
        <v>0</v>
      </c>
      <c r="Z601" s="25">
        <f t="shared" si="414"/>
        <v>0.12</v>
      </c>
      <c r="AA601" s="25">
        <f t="shared" si="415"/>
        <v>2.7</v>
      </c>
      <c r="AB601" s="25">
        <f t="shared" si="416"/>
        <v>2.85</v>
      </c>
      <c r="AC601" s="25">
        <f t="shared" si="417"/>
        <v>5</v>
      </c>
      <c r="AD601" s="25">
        <f t="shared" si="418"/>
        <v>5.44</v>
      </c>
      <c r="AE601" s="25">
        <f t="shared" si="419"/>
        <v>5</v>
      </c>
      <c r="AF601" s="25">
        <f t="shared" si="420"/>
        <v>7</v>
      </c>
    </row>
    <row r="602" spans="1:32" ht="15.75" customHeight="1" x14ac:dyDescent="0.25">
      <c r="A602" s="125">
        <v>46234</v>
      </c>
      <c r="B602" s="308" t="s">
        <v>437</v>
      </c>
      <c r="C602" s="38" t="s">
        <v>31</v>
      </c>
      <c r="D602" s="26">
        <v>1.97</v>
      </c>
      <c r="E602" s="48">
        <f t="shared" si="390"/>
        <v>1</v>
      </c>
      <c r="F602" s="222">
        <v>13</v>
      </c>
      <c r="G602" s="48">
        <f t="shared" si="434"/>
        <v>1</v>
      </c>
      <c r="H602" s="23">
        <v>0.03</v>
      </c>
      <c r="I602" s="48">
        <f t="shared" si="436"/>
        <v>1</v>
      </c>
      <c r="J602" s="23">
        <v>2.73</v>
      </c>
      <c r="K602" s="48">
        <f t="shared" si="393"/>
        <v>1</v>
      </c>
      <c r="L602" s="26">
        <v>5.26</v>
      </c>
      <c r="M602" s="48">
        <f t="shared" si="437"/>
        <v>1</v>
      </c>
      <c r="N602" s="26">
        <v>6.4</v>
      </c>
      <c r="O602" s="48">
        <f t="shared" si="424"/>
        <v>1</v>
      </c>
      <c r="P602" s="225">
        <f t="shared" si="407"/>
        <v>1</v>
      </c>
      <c r="Q602" s="225">
        <f t="shared" si="438"/>
        <v>1</v>
      </c>
      <c r="T602" s="25" t="str">
        <f t="shared" ref="T602:T606" si="448">LEFT(C602,12)</f>
        <v>CARIB</v>
      </c>
      <c r="U602" s="25">
        <f t="shared" si="409"/>
        <v>1.65</v>
      </c>
      <c r="V602" s="25">
        <f t="shared" si="410"/>
        <v>2.14</v>
      </c>
      <c r="W602" s="25">
        <f t="shared" si="411"/>
        <v>12.5</v>
      </c>
      <c r="X602" s="25">
        <f t="shared" si="412"/>
        <v>16.399999999999999</v>
      </c>
      <c r="Y602" s="25">
        <f t="shared" si="413"/>
        <v>0</v>
      </c>
      <c r="Z602" s="25">
        <f t="shared" si="414"/>
        <v>0.12</v>
      </c>
      <c r="AA602" s="25">
        <f t="shared" si="415"/>
        <v>2.7</v>
      </c>
      <c r="AB602" s="25">
        <f t="shared" si="416"/>
        <v>2.85</v>
      </c>
      <c r="AC602" s="25">
        <f t="shared" si="417"/>
        <v>5</v>
      </c>
      <c r="AD602" s="25">
        <f t="shared" si="418"/>
        <v>5.44</v>
      </c>
      <c r="AE602" s="25">
        <f t="shared" si="419"/>
        <v>5</v>
      </c>
      <c r="AF602" s="25">
        <f t="shared" si="420"/>
        <v>7</v>
      </c>
    </row>
    <row r="603" spans="1:32" ht="15.75" customHeight="1" x14ac:dyDescent="0.25">
      <c r="A603" s="125">
        <v>46234</v>
      </c>
      <c r="B603" s="308" t="s">
        <v>436</v>
      </c>
      <c r="C603" s="38" t="s">
        <v>31</v>
      </c>
      <c r="D603" s="26">
        <v>2.02</v>
      </c>
      <c r="E603" s="48">
        <f t="shared" ref="E603:E608" si="449">IF(+(IF(D603&lt;U603,0,IF(D603&gt;V603,0,1)))=1,1,0)</f>
        <v>1</v>
      </c>
      <c r="F603" s="222">
        <v>13.65</v>
      </c>
      <c r="G603" s="48">
        <f t="shared" si="434"/>
        <v>1</v>
      </c>
      <c r="H603" s="23">
        <v>0.03</v>
      </c>
      <c r="I603" s="48">
        <f t="shared" si="436"/>
        <v>1</v>
      </c>
      <c r="J603" s="23">
        <v>2.8</v>
      </c>
      <c r="K603" s="48">
        <f t="shared" ref="K603:K605" si="450">IF(+(IF(J603&lt;AA603,0,IF(J603&gt;AB603,0,1)))=1,1,0)</f>
        <v>1</v>
      </c>
      <c r="L603" s="26">
        <v>5.17</v>
      </c>
      <c r="M603" s="48">
        <f t="shared" si="437"/>
        <v>1</v>
      </c>
      <c r="N603" s="26">
        <v>5.8</v>
      </c>
      <c r="O603" s="48">
        <f t="shared" si="424"/>
        <v>1</v>
      </c>
      <c r="P603" s="225">
        <f t="shared" si="407"/>
        <v>1</v>
      </c>
      <c r="Q603" s="225">
        <f t="shared" si="438"/>
        <v>1</v>
      </c>
      <c r="T603" s="25" t="str">
        <f t="shared" si="448"/>
        <v>CARIB</v>
      </c>
      <c r="U603" s="25">
        <f t="shared" si="409"/>
        <v>1.65</v>
      </c>
      <c r="V603" s="25">
        <f t="shared" si="410"/>
        <v>2.14</v>
      </c>
      <c r="W603" s="25">
        <f t="shared" si="411"/>
        <v>12.5</v>
      </c>
      <c r="X603" s="25">
        <f t="shared" si="412"/>
        <v>16.399999999999999</v>
      </c>
      <c r="Y603" s="25">
        <f t="shared" si="413"/>
        <v>0</v>
      </c>
      <c r="Z603" s="25">
        <f t="shared" si="414"/>
        <v>0.12</v>
      </c>
      <c r="AA603" s="25">
        <f t="shared" si="415"/>
        <v>2.7</v>
      </c>
      <c r="AB603" s="25">
        <f t="shared" si="416"/>
        <v>2.85</v>
      </c>
      <c r="AC603" s="25">
        <f t="shared" si="417"/>
        <v>5</v>
      </c>
      <c r="AD603" s="25">
        <f t="shared" si="418"/>
        <v>5.44</v>
      </c>
      <c r="AE603" s="25">
        <f t="shared" si="419"/>
        <v>5</v>
      </c>
      <c r="AF603" s="25">
        <f t="shared" si="420"/>
        <v>7</v>
      </c>
    </row>
    <row r="604" spans="1:32" ht="15.75" customHeight="1" x14ac:dyDescent="0.25">
      <c r="A604" s="125">
        <v>46234</v>
      </c>
      <c r="B604" s="308" t="s">
        <v>435</v>
      </c>
      <c r="C604" s="38" t="s">
        <v>31</v>
      </c>
      <c r="D604" s="26">
        <v>2</v>
      </c>
      <c r="E604" s="48">
        <f t="shared" si="449"/>
        <v>1</v>
      </c>
      <c r="F604" s="222">
        <v>13.05</v>
      </c>
      <c r="G604" s="48">
        <f t="shared" si="434"/>
        <v>1</v>
      </c>
      <c r="H604" s="23">
        <v>0.03</v>
      </c>
      <c r="I604" s="48">
        <f t="shared" si="436"/>
        <v>1</v>
      </c>
      <c r="J604" s="23">
        <v>2.73</v>
      </c>
      <c r="K604" s="48">
        <f t="shared" si="450"/>
        <v>1</v>
      </c>
      <c r="L604" s="26">
        <v>5.18</v>
      </c>
      <c r="M604" s="48">
        <f t="shared" si="437"/>
        <v>1</v>
      </c>
      <c r="N604" s="26">
        <v>6.43</v>
      </c>
      <c r="O604" s="48">
        <f t="shared" si="424"/>
        <v>1</v>
      </c>
      <c r="P604" s="225">
        <f t="shared" si="407"/>
        <v>1</v>
      </c>
      <c r="Q604" s="225">
        <f t="shared" si="438"/>
        <v>1</v>
      </c>
      <c r="T604" s="25" t="str">
        <f t="shared" si="448"/>
        <v>CARIB</v>
      </c>
      <c r="U604" s="25">
        <f t="shared" si="409"/>
        <v>1.65</v>
      </c>
      <c r="V604" s="25">
        <f t="shared" si="410"/>
        <v>2.14</v>
      </c>
      <c r="W604" s="25">
        <f t="shared" si="411"/>
        <v>12.5</v>
      </c>
      <c r="X604" s="25">
        <f t="shared" si="412"/>
        <v>16.399999999999999</v>
      </c>
      <c r="Y604" s="25">
        <f t="shared" si="413"/>
        <v>0</v>
      </c>
      <c r="Z604" s="25">
        <f t="shared" si="414"/>
        <v>0.12</v>
      </c>
      <c r="AA604" s="25">
        <f t="shared" si="415"/>
        <v>2.7</v>
      </c>
      <c r="AB604" s="25">
        <f t="shared" si="416"/>
        <v>2.85</v>
      </c>
      <c r="AC604" s="25">
        <f t="shared" si="417"/>
        <v>5</v>
      </c>
      <c r="AD604" s="25">
        <f t="shared" si="418"/>
        <v>5.44</v>
      </c>
      <c r="AE604" s="25">
        <f t="shared" si="419"/>
        <v>5</v>
      </c>
      <c r="AF604" s="25">
        <f t="shared" si="420"/>
        <v>7</v>
      </c>
    </row>
    <row r="605" spans="1:32" ht="15.75" customHeight="1" x14ac:dyDescent="0.25">
      <c r="A605" s="125">
        <v>46234</v>
      </c>
      <c r="B605" s="308" t="s">
        <v>437</v>
      </c>
      <c r="C605" s="38" t="s">
        <v>31</v>
      </c>
      <c r="D605" s="26">
        <v>1.98</v>
      </c>
      <c r="E605" s="48">
        <f t="shared" si="449"/>
        <v>1</v>
      </c>
      <c r="F605" s="222">
        <v>14.2</v>
      </c>
      <c r="G605" s="48">
        <f t="shared" si="434"/>
        <v>1</v>
      </c>
      <c r="H605" s="23">
        <v>0.03</v>
      </c>
      <c r="I605" s="48">
        <f t="shared" si="436"/>
        <v>1</v>
      </c>
      <c r="J605" s="23">
        <v>2.75</v>
      </c>
      <c r="K605" s="48">
        <f t="shared" si="450"/>
        <v>1</v>
      </c>
      <c r="L605" s="26">
        <v>5.0999999999999996</v>
      </c>
      <c r="M605" s="48">
        <f t="shared" si="437"/>
        <v>1</v>
      </c>
      <c r="N605" s="26">
        <v>5.08</v>
      </c>
      <c r="O605" s="48">
        <f t="shared" si="424"/>
        <v>1</v>
      </c>
      <c r="P605" s="225">
        <f t="shared" si="407"/>
        <v>1</v>
      </c>
      <c r="Q605" s="225">
        <f t="shared" si="438"/>
        <v>1</v>
      </c>
      <c r="T605" s="25" t="str">
        <f t="shared" si="448"/>
        <v>CARIB</v>
      </c>
      <c r="U605" s="25">
        <f t="shared" si="409"/>
        <v>1.65</v>
      </c>
      <c r="V605" s="25">
        <f t="shared" si="410"/>
        <v>2.14</v>
      </c>
      <c r="W605" s="25">
        <f t="shared" si="411"/>
        <v>12.5</v>
      </c>
      <c r="X605" s="25">
        <f t="shared" si="412"/>
        <v>16.399999999999999</v>
      </c>
      <c r="Y605" s="25">
        <f t="shared" si="413"/>
        <v>0</v>
      </c>
      <c r="Z605" s="25">
        <f t="shared" si="414"/>
        <v>0.12</v>
      </c>
      <c r="AA605" s="25">
        <f t="shared" si="415"/>
        <v>2.7</v>
      </c>
      <c r="AB605" s="25">
        <f t="shared" si="416"/>
        <v>2.85</v>
      </c>
      <c r="AC605" s="25">
        <f t="shared" si="417"/>
        <v>5</v>
      </c>
      <c r="AD605" s="25">
        <f t="shared" si="418"/>
        <v>5.44</v>
      </c>
      <c r="AE605" s="25">
        <f t="shared" si="419"/>
        <v>5</v>
      </c>
      <c r="AF605" s="25">
        <f t="shared" si="420"/>
        <v>7</v>
      </c>
    </row>
    <row r="606" spans="1:32" ht="15.75" customHeight="1" x14ac:dyDescent="0.25">
      <c r="A606" s="125">
        <v>46234</v>
      </c>
      <c r="B606" s="308" t="s">
        <v>436</v>
      </c>
      <c r="C606" s="38" t="s">
        <v>31</v>
      </c>
      <c r="D606" s="26">
        <v>2.0099999999999998</v>
      </c>
      <c r="E606" s="48">
        <f t="shared" si="449"/>
        <v>1</v>
      </c>
      <c r="F606" s="26">
        <v>14.5</v>
      </c>
      <c r="G606" s="48">
        <f t="shared" si="434"/>
        <v>1</v>
      </c>
      <c r="H606" s="26">
        <v>0.05</v>
      </c>
      <c r="I606" s="48">
        <f t="shared" si="436"/>
        <v>1</v>
      </c>
      <c r="J606" s="26">
        <v>2.7</v>
      </c>
      <c r="K606" s="48">
        <f>IF(+(IF(J606&lt;AA606,0,IF(J606&gt;AB606,0,1)))=1,1,0)</f>
        <v>1</v>
      </c>
      <c r="L606" s="23">
        <v>5.15</v>
      </c>
      <c r="M606" s="48">
        <f t="shared" si="437"/>
        <v>1</v>
      </c>
      <c r="N606" s="26">
        <v>5.5</v>
      </c>
      <c r="O606" s="48">
        <f t="shared" si="424"/>
        <v>1</v>
      </c>
      <c r="P606" s="225">
        <f t="shared" si="407"/>
        <v>1</v>
      </c>
      <c r="Q606" s="225">
        <f>IF(+(IF(D606&lt;U606,0,IF(D606&gt;V606,0,1)))+(IF(F606&lt;W606,0,IF(F606&gt;X606,0,1)))+(IF(J606&lt;AA606,0,IF(J606&gt;AB606,0,1)))+(IF(L606&lt;AC606,0,IF(L606&gt;AD606,0,1)))=4,1,0)</f>
        <v>1</v>
      </c>
      <c r="T606" s="25" t="str">
        <f t="shared" si="448"/>
        <v>CARIB</v>
      </c>
      <c r="U606" s="25">
        <f t="shared" si="409"/>
        <v>1.65</v>
      </c>
      <c r="V606" s="25">
        <f t="shared" si="410"/>
        <v>2.14</v>
      </c>
      <c r="W606" s="25">
        <f t="shared" si="411"/>
        <v>12.5</v>
      </c>
      <c r="X606" s="25">
        <f t="shared" si="412"/>
        <v>16.399999999999999</v>
      </c>
      <c r="Y606" s="25">
        <f t="shared" si="413"/>
        <v>0</v>
      </c>
      <c r="Z606" s="25">
        <f t="shared" si="414"/>
        <v>0.12</v>
      </c>
      <c r="AA606" s="25">
        <f t="shared" si="415"/>
        <v>2.7</v>
      </c>
      <c r="AB606" s="25">
        <f t="shared" si="416"/>
        <v>2.85</v>
      </c>
      <c r="AC606" s="25">
        <f t="shared" si="417"/>
        <v>5</v>
      </c>
      <c r="AD606" s="25">
        <f t="shared" si="418"/>
        <v>5.44</v>
      </c>
      <c r="AE606" s="25">
        <f t="shared" si="419"/>
        <v>5</v>
      </c>
      <c r="AF606" s="25">
        <f t="shared" si="420"/>
        <v>7</v>
      </c>
    </row>
    <row r="607" spans="1:32" ht="15.75" customHeight="1" x14ac:dyDescent="0.25">
      <c r="A607" s="125">
        <v>46234</v>
      </c>
      <c r="B607" s="308" t="s">
        <v>435</v>
      </c>
      <c r="C607" s="38" t="s">
        <v>33</v>
      </c>
      <c r="D607" s="26">
        <v>3.3</v>
      </c>
      <c r="E607" s="48">
        <f t="shared" si="449"/>
        <v>1</v>
      </c>
      <c r="F607" s="222">
        <v>51.4</v>
      </c>
      <c r="G607" s="48">
        <f t="shared" si="434"/>
        <v>1</v>
      </c>
      <c r="H607" s="23">
        <v>0.04</v>
      </c>
      <c r="I607" s="48">
        <f t="shared" si="436"/>
        <v>1</v>
      </c>
      <c r="J607" s="23">
        <v>2.8</v>
      </c>
      <c r="K607" s="48">
        <f>IF(+(IF(J607&lt;AA607,0,IF(J607&gt;AB607,0,1)))=1,1,0)</f>
        <v>1</v>
      </c>
      <c r="L607" s="26">
        <v>7.71</v>
      </c>
      <c r="M607" s="48">
        <f t="shared" si="437"/>
        <v>1</v>
      </c>
      <c r="N607" s="26">
        <v>189.7</v>
      </c>
      <c r="O607" s="48">
        <f t="shared" si="424"/>
        <v>1</v>
      </c>
      <c r="P607" s="225">
        <f t="shared" si="407"/>
        <v>1</v>
      </c>
      <c r="Q607" s="225">
        <f>IF(+(IF(D607&lt;U607,0,IF(D607&gt;V607,0,1)))+(IF(F607&lt;W607,0,IF(F607&gt;X607,0,1)))+(IF(J607&lt;AA607,0,IF(J607&gt;AB607,0,1)))+(IF(L607&lt;AC607,0,IF(L607&gt;AD607,0,1)))=4,1,0)</f>
        <v>1</v>
      </c>
      <c r="T607" s="25" t="str">
        <f t="shared" si="435"/>
        <v>GUINNESS</v>
      </c>
      <c r="U607" s="25">
        <f t="shared" si="409"/>
        <v>3.1</v>
      </c>
      <c r="V607" s="25">
        <f t="shared" si="410"/>
        <v>4.1399999999999997</v>
      </c>
      <c r="W607" s="25">
        <f t="shared" si="411"/>
        <v>48</v>
      </c>
      <c r="X607" s="25">
        <f t="shared" si="412"/>
        <v>62</v>
      </c>
      <c r="Y607" s="25">
        <f t="shared" si="413"/>
        <v>0</v>
      </c>
      <c r="Z607" s="25">
        <f t="shared" si="414"/>
        <v>0.12</v>
      </c>
      <c r="AA607" s="25">
        <f t="shared" si="415"/>
        <v>2.7</v>
      </c>
      <c r="AB607" s="25">
        <f t="shared" si="416"/>
        <v>2.9</v>
      </c>
      <c r="AC607" s="25">
        <f t="shared" si="417"/>
        <v>7.3</v>
      </c>
      <c r="AD607" s="25">
        <f t="shared" si="418"/>
        <v>7.74</v>
      </c>
      <c r="AE607" s="25">
        <f t="shared" si="419"/>
        <v>155</v>
      </c>
      <c r="AF607" s="25">
        <f t="shared" si="420"/>
        <v>195</v>
      </c>
    </row>
    <row r="608" spans="1:32" ht="15.75" customHeight="1" x14ac:dyDescent="0.25">
      <c r="A608" s="125">
        <v>46234</v>
      </c>
      <c r="B608" s="308" t="s">
        <v>437</v>
      </c>
      <c r="C608" s="38" t="s">
        <v>33</v>
      </c>
      <c r="D608" s="26">
        <v>3.62</v>
      </c>
      <c r="E608" s="48">
        <f t="shared" si="449"/>
        <v>1</v>
      </c>
      <c r="F608" s="222">
        <v>49.9</v>
      </c>
      <c r="G608" s="48">
        <f t="shared" si="434"/>
        <v>1</v>
      </c>
      <c r="H608" s="23">
        <v>0.02</v>
      </c>
      <c r="I608" s="48">
        <f t="shared" si="436"/>
        <v>1</v>
      </c>
      <c r="J608" s="23">
        <v>2.75</v>
      </c>
      <c r="K608" s="48">
        <f>IF(+(IF(J608&lt;AA608,0,IF(J608&gt;AB608,0,1)))=1,1,0)</f>
        <v>1</v>
      </c>
      <c r="L608" s="26">
        <v>7.63</v>
      </c>
      <c r="M608" s="48">
        <f t="shared" si="437"/>
        <v>1</v>
      </c>
      <c r="N608" s="26">
        <v>141.69999999999999</v>
      </c>
      <c r="O608" s="48">
        <f t="shared" si="424"/>
        <v>0</v>
      </c>
      <c r="P608" s="225">
        <f t="shared" si="407"/>
        <v>0</v>
      </c>
      <c r="Q608" s="225">
        <f>IF(+(IF(D608&lt;U608,0,IF(D608&gt;V608,0,1)))+(IF(F608&lt;W608,0,IF(F608&gt;X608,0,1)))+(IF(J608&lt;AA608,0,IF(J608&gt;AB608,0,1)))+(IF(L608&lt;AC608,0,IF(L608&gt;AD608,0,1)))=4,1,0)</f>
        <v>1</v>
      </c>
      <c r="T608" s="25" t="str">
        <f t="shared" ref="T608:T610" si="451">LEFT(C608,12)</f>
        <v>GUINNESS</v>
      </c>
      <c r="U608" s="25">
        <f t="shared" si="409"/>
        <v>3.1</v>
      </c>
      <c r="V608" s="25">
        <f t="shared" si="410"/>
        <v>4.1399999999999997</v>
      </c>
      <c r="W608" s="25">
        <f t="shared" si="411"/>
        <v>48</v>
      </c>
      <c r="X608" s="25">
        <f t="shared" si="412"/>
        <v>62</v>
      </c>
      <c r="Y608" s="25">
        <f t="shared" si="413"/>
        <v>0</v>
      </c>
      <c r="Z608" s="25">
        <f t="shared" si="414"/>
        <v>0.12</v>
      </c>
      <c r="AA608" s="25">
        <f t="shared" si="415"/>
        <v>2.7</v>
      </c>
      <c r="AB608" s="25">
        <f t="shared" si="416"/>
        <v>2.9</v>
      </c>
      <c r="AC608" s="25">
        <f t="shared" si="417"/>
        <v>7.3</v>
      </c>
      <c r="AD608" s="25">
        <f t="shared" si="418"/>
        <v>7.74</v>
      </c>
      <c r="AE608" s="25">
        <f t="shared" si="419"/>
        <v>155</v>
      </c>
      <c r="AF608" s="25">
        <f t="shared" si="420"/>
        <v>195</v>
      </c>
    </row>
    <row r="609" spans="1:32" ht="15.75" customHeight="1" x14ac:dyDescent="0.25">
      <c r="A609" s="125"/>
      <c r="B609" s="308"/>
      <c r="C609" s="38"/>
      <c r="D609" s="26"/>
      <c r="E609" s="48"/>
      <c r="F609" s="222"/>
      <c r="G609" s="48"/>
      <c r="H609" s="23"/>
      <c r="I609" s="48"/>
      <c r="J609" s="23"/>
      <c r="K609" s="48"/>
      <c r="L609" s="26"/>
      <c r="M609" s="48"/>
      <c r="N609" s="26"/>
      <c r="O609" s="48"/>
      <c r="P609" s="225"/>
      <c r="Q609" s="225"/>
      <c r="T609" s="25" t="str">
        <f t="shared" si="451"/>
        <v/>
      </c>
      <c r="U609" s="25" t="e">
        <f t="shared" si="409"/>
        <v>#N/A</v>
      </c>
      <c r="V609" s="25" t="e">
        <f t="shared" si="410"/>
        <v>#N/A</v>
      </c>
      <c r="W609" s="25" t="e">
        <f t="shared" si="411"/>
        <v>#N/A</v>
      </c>
      <c r="X609" s="25" t="e">
        <f t="shared" si="412"/>
        <v>#N/A</v>
      </c>
      <c r="Y609" s="25" t="e">
        <f t="shared" si="413"/>
        <v>#N/A</v>
      </c>
      <c r="Z609" s="25" t="e">
        <f t="shared" si="414"/>
        <v>#N/A</v>
      </c>
      <c r="AA609" s="25" t="e">
        <f t="shared" si="415"/>
        <v>#N/A</v>
      </c>
      <c r="AB609" s="25" t="e">
        <f t="shared" si="416"/>
        <v>#N/A</v>
      </c>
      <c r="AC609" s="25" t="e">
        <f t="shared" si="417"/>
        <v>#N/A</v>
      </c>
      <c r="AD609" s="25" t="e">
        <f t="shared" si="418"/>
        <v>#N/A</v>
      </c>
      <c r="AE609" s="25" t="e">
        <f t="shared" si="419"/>
        <v>#N/A</v>
      </c>
      <c r="AF609" s="25" t="e">
        <f t="shared" si="420"/>
        <v>#N/A</v>
      </c>
    </row>
    <row r="610" spans="1:32" ht="15.75" customHeight="1" x14ac:dyDescent="0.25">
      <c r="A610" s="125"/>
      <c r="B610" s="308"/>
      <c r="C610" s="38"/>
      <c r="D610" s="26"/>
      <c r="E610" s="48"/>
      <c r="F610" s="222"/>
      <c r="G610" s="48"/>
      <c r="H610" s="23"/>
      <c r="I610" s="48"/>
      <c r="J610" s="23"/>
      <c r="K610" s="48"/>
      <c r="L610" s="26"/>
      <c r="M610" s="48"/>
      <c r="N610" s="26"/>
      <c r="O610" s="48"/>
      <c r="P610" s="225"/>
      <c r="Q610" s="225"/>
      <c r="T610" s="25" t="str">
        <f t="shared" si="451"/>
        <v/>
      </c>
      <c r="U610" s="25" t="e">
        <f t="shared" si="409"/>
        <v>#N/A</v>
      </c>
      <c r="V610" s="25" t="e">
        <f t="shared" si="410"/>
        <v>#N/A</v>
      </c>
      <c r="W610" s="25" t="e">
        <f t="shared" si="411"/>
        <v>#N/A</v>
      </c>
      <c r="X610" s="25" t="e">
        <f t="shared" si="412"/>
        <v>#N/A</v>
      </c>
      <c r="Y610" s="25" t="e">
        <f t="shared" si="413"/>
        <v>#N/A</v>
      </c>
      <c r="Z610" s="25" t="e">
        <f t="shared" si="414"/>
        <v>#N/A</v>
      </c>
      <c r="AA610" s="25" t="e">
        <f t="shared" si="415"/>
        <v>#N/A</v>
      </c>
      <c r="AB610" s="25" t="e">
        <f t="shared" si="416"/>
        <v>#N/A</v>
      </c>
      <c r="AC610" s="25" t="e">
        <f t="shared" si="417"/>
        <v>#N/A</v>
      </c>
      <c r="AD610" s="25" t="e">
        <f t="shared" si="418"/>
        <v>#N/A</v>
      </c>
      <c r="AE610" s="25" t="e">
        <f t="shared" si="419"/>
        <v>#N/A</v>
      </c>
      <c r="AF610" s="25" t="e">
        <f t="shared" si="420"/>
        <v>#N/A</v>
      </c>
    </row>
    <row r="611" spans="1:32" ht="15.75" customHeight="1" thickBot="1" x14ac:dyDescent="0.3">
      <c r="A611" s="124"/>
      <c r="B611" s="367"/>
      <c r="C611" s="39"/>
      <c r="D611" s="26"/>
      <c r="E611" s="51"/>
      <c r="F611" s="26"/>
      <c r="G611" s="51"/>
      <c r="H611" s="26"/>
      <c r="I611" s="48"/>
      <c r="J611" s="26"/>
      <c r="K611" s="47"/>
      <c r="L611" s="23"/>
      <c r="M611" s="47"/>
      <c r="N611" s="26"/>
      <c r="O611" s="48"/>
      <c r="P611" s="225"/>
      <c r="Q611" s="225"/>
      <c r="T611" s="25" t="str">
        <f t="shared" si="408"/>
        <v/>
      </c>
      <c r="U611" s="25" t="e">
        <f t="shared" ref="U611:U687" si="452">VLOOKUP($T611,$T$4:$AF$15,2,FALSE)</f>
        <v>#N/A</v>
      </c>
      <c r="V611" s="25" t="e">
        <f t="shared" ref="V611:V687" si="453">VLOOKUP($T611,$T$4:$AF$15,3,FALSE)</f>
        <v>#N/A</v>
      </c>
      <c r="W611" s="25" t="e">
        <f t="shared" ref="W611:W687" si="454">VLOOKUP($T611,$T$4:$AF$15,4,FALSE)</f>
        <v>#N/A</v>
      </c>
      <c r="X611" s="25" t="e">
        <f t="shared" ref="X611:X687" si="455">VLOOKUP($T611,$T$4:$AF$15,5,FALSE)</f>
        <v>#N/A</v>
      </c>
      <c r="Y611" s="25" t="e">
        <f t="shared" ref="Y611:Y687" si="456">VLOOKUP($T611,$T$4:$AF$15,6,FALSE)</f>
        <v>#N/A</v>
      </c>
      <c r="Z611" s="25" t="e">
        <f t="shared" ref="Z611:Z687" si="457">VLOOKUP($T611,$T$4:$AF$15,7,FALSE)</f>
        <v>#N/A</v>
      </c>
      <c r="AA611" s="25" t="e">
        <f t="shared" ref="AA611:AA687" si="458">VLOOKUP($T611,$T$4:$AF$15,8,FALSE)</f>
        <v>#N/A</v>
      </c>
      <c r="AB611" s="25" t="e">
        <f t="shared" ref="AB611:AB687" si="459">VLOOKUP($T611,$T$4:$AF$15,9,FALSE)</f>
        <v>#N/A</v>
      </c>
      <c r="AC611" s="25" t="e">
        <f t="shared" ref="AC611:AC687" si="460">VLOOKUP($T611,$T$4:$AF$15,10,FALSE)</f>
        <v>#N/A</v>
      </c>
      <c r="AD611" s="25" t="e">
        <f t="shared" ref="AD611:AD687" si="461">VLOOKUP($T611,$T$4:$AF$15,11,FALSE)</f>
        <v>#N/A</v>
      </c>
      <c r="AE611" s="25" t="e">
        <f t="shared" ref="AE611:AE687" si="462">VLOOKUP($T611,$T$4:$AF$15,12,FALSE)</f>
        <v>#N/A</v>
      </c>
      <c r="AF611" s="25" t="e">
        <f t="shared" ref="AF611:AF687" si="463">VLOOKUP($T611,$T$4:$AF$15,13,FALSE)</f>
        <v>#N/A</v>
      </c>
    </row>
    <row r="612" spans="1:32" ht="15.75" customHeight="1" thickBot="1" x14ac:dyDescent="0.3">
      <c r="C612">
        <f>COUNTA(C517:C611)</f>
        <v>92</v>
      </c>
      <c r="D612" s="31">
        <f>((COUNTA(D517:D611))-COUNTIF(E517:E611,"&lt;1"))/(COUNTA(D517:D611))</f>
        <v>0.96739130434782605</v>
      </c>
      <c r="E612" s="71"/>
      <c r="F612" s="31">
        <f>((COUNTA(F517:F611))-COUNTIF(G517:G611,"&lt;1"))/(COUNTA(F517:F611))</f>
        <v>0.98913043478260865</v>
      </c>
      <c r="G612" s="71"/>
      <c r="H612" s="31">
        <f>((COUNTA(H517:H611))-COUNTIF(I517:I611,"&lt;1"))/(COUNTA(H517:H611))</f>
        <v>1</v>
      </c>
      <c r="I612" s="71"/>
      <c r="J612" s="31">
        <f>((COUNTA(J517:J611))-COUNTIF(K517:K611,"&lt;1"))/(COUNTA(J517:J611))</f>
        <v>1</v>
      </c>
      <c r="K612" s="71"/>
      <c r="L612" s="31">
        <f>((COUNTA(L517:L611))-COUNTIF(M517:M611,"&lt;1"))/(COUNTA(L517:L611))</f>
        <v>0.97435897435897434</v>
      </c>
      <c r="M612" s="71"/>
      <c r="N612" s="136">
        <f>((COUNTA(N517:N611))-COUNTIF(O517:O611,"&lt;1"))/(COUNTA(N517:N611))</f>
        <v>0.96739130434782605</v>
      </c>
      <c r="O612" s="71"/>
      <c r="P612" s="226">
        <f>AVERAGE(P517:P611)</f>
        <v>0.90909090909090906</v>
      </c>
      <c r="Q612" s="226">
        <f>AVERAGE(Q517:Q611)</f>
        <v>0.92045454545454541</v>
      </c>
      <c r="T612" s="25" t="str">
        <f t="shared" si="408"/>
        <v>92</v>
      </c>
      <c r="U612" s="25" t="e">
        <f t="shared" si="452"/>
        <v>#N/A</v>
      </c>
      <c r="V612" s="25" t="e">
        <f t="shared" si="453"/>
        <v>#N/A</v>
      </c>
      <c r="W612" s="25" t="e">
        <f t="shared" si="454"/>
        <v>#N/A</v>
      </c>
      <c r="X612" s="25" t="e">
        <f t="shared" si="455"/>
        <v>#N/A</v>
      </c>
      <c r="Y612" s="25" t="e">
        <f t="shared" si="456"/>
        <v>#N/A</v>
      </c>
      <c r="Z612" s="25" t="e">
        <f t="shared" si="457"/>
        <v>#N/A</v>
      </c>
      <c r="AA612" s="25" t="e">
        <f t="shared" si="458"/>
        <v>#N/A</v>
      </c>
      <c r="AB612" s="25" t="e">
        <f t="shared" si="459"/>
        <v>#N/A</v>
      </c>
      <c r="AC612" s="25" t="e">
        <f t="shared" si="460"/>
        <v>#N/A</v>
      </c>
      <c r="AD612" s="25" t="e">
        <f t="shared" si="461"/>
        <v>#N/A</v>
      </c>
      <c r="AE612" s="25" t="e">
        <f t="shared" si="462"/>
        <v>#N/A</v>
      </c>
      <c r="AF612" s="25" t="e">
        <f t="shared" si="463"/>
        <v>#N/A</v>
      </c>
    </row>
    <row r="613" spans="1:32" ht="15.75" customHeight="1" x14ac:dyDescent="0.25">
      <c r="N613" s="136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</row>
    <row r="614" spans="1:32" ht="15.75" customHeight="1" x14ac:dyDescent="0.25"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</row>
    <row r="615" spans="1:32" ht="15.75" customHeight="1" x14ac:dyDescent="0.25">
      <c r="A615" s="7" t="s">
        <v>18</v>
      </c>
      <c r="B615" s="366" t="s">
        <v>19</v>
      </c>
      <c r="C615" s="7" t="s">
        <v>29</v>
      </c>
      <c r="D615" s="8" t="s">
        <v>121</v>
      </c>
      <c r="E615" s="70"/>
      <c r="F615" s="8" t="s">
        <v>15</v>
      </c>
      <c r="G615" s="70"/>
      <c r="H615" s="8" t="s">
        <v>12</v>
      </c>
      <c r="I615" s="70"/>
      <c r="J615" s="8" t="s">
        <v>13</v>
      </c>
      <c r="K615" s="70"/>
      <c r="L615" s="8" t="s">
        <v>123</v>
      </c>
      <c r="M615" s="105"/>
      <c r="N615" s="17" t="s">
        <v>14</v>
      </c>
      <c r="O615" s="104"/>
      <c r="P615" s="18" t="s">
        <v>20</v>
      </c>
      <c r="Q615" s="19" t="s">
        <v>36</v>
      </c>
      <c r="T615" s="25" t="str">
        <f t="shared" si="408"/>
        <v>Product</v>
      </c>
      <c r="U615" s="25" t="e">
        <f t="shared" si="452"/>
        <v>#N/A</v>
      </c>
      <c r="V615" s="25" t="e">
        <f t="shared" si="453"/>
        <v>#N/A</v>
      </c>
      <c r="W615" s="25" t="e">
        <f t="shared" si="454"/>
        <v>#N/A</v>
      </c>
      <c r="X615" s="25" t="e">
        <f t="shared" si="455"/>
        <v>#N/A</v>
      </c>
      <c r="Y615" s="25" t="e">
        <f t="shared" si="456"/>
        <v>#N/A</v>
      </c>
      <c r="Z615" s="25" t="e">
        <f t="shared" si="457"/>
        <v>#N/A</v>
      </c>
      <c r="AA615" s="25" t="e">
        <f t="shared" si="458"/>
        <v>#N/A</v>
      </c>
      <c r="AB615" s="25" t="e">
        <f t="shared" si="459"/>
        <v>#N/A</v>
      </c>
      <c r="AC615" s="25" t="e">
        <f t="shared" si="460"/>
        <v>#N/A</v>
      </c>
      <c r="AD615" s="25" t="e">
        <f t="shared" si="461"/>
        <v>#N/A</v>
      </c>
      <c r="AE615" s="25" t="e">
        <f t="shared" si="462"/>
        <v>#N/A</v>
      </c>
      <c r="AF615" s="25" t="e">
        <f t="shared" si="463"/>
        <v>#N/A</v>
      </c>
    </row>
    <row r="616" spans="1:32" ht="15.75" customHeight="1" x14ac:dyDescent="0.25">
      <c r="A616" s="33">
        <v>46237</v>
      </c>
      <c r="B616" s="271" t="s">
        <v>434</v>
      </c>
      <c r="C616" s="37" t="s">
        <v>33</v>
      </c>
      <c r="D616" s="26">
        <v>3.73</v>
      </c>
      <c r="E616" s="48">
        <f t="shared" ref="E616:E695" si="464">IF(+(IF(D616&lt;U616,0,IF(D616&gt;V616,0,1)))=1,1,0)</f>
        <v>1</v>
      </c>
      <c r="F616" s="222">
        <v>52.4</v>
      </c>
      <c r="G616" s="48">
        <f t="shared" ref="G616:G695" si="465">IF(+(IF(F616&lt;W616,0,IF(F616&gt;X616,0,1)))=1,1,0)</f>
        <v>1</v>
      </c>
      <c r="H616" s="23">
        <v>0.03</v>
      </c>
      <c r="I616" s="48">
        <f t="shared" ref="I616:I679" si="466">IF(+(IF(H616&lt;Y616,0,IF(H616&gt;Z616,0,1)))=1,1,0)</f>
        <v>1</v>
      </c>
      <c r="J616" s="23">
        <v>2.85</v>
      </c>
      <c r="K616" s="48">
        <f t="shared" ref="K616:K688" si="467">IF(+(IF(J616&lt;AA616,0,IF(J616&gt;AB616,0,1)))=1,1,0)</f>
        <v>1</v>
      </c>
      <c r="L616" s="26">
        <v>7.74</v>
      </c>
      <c r="M616" s="48">
        <f t="shared" ref="M616:M679" si="468">IF(+(IF(L616&lt;AC616,0,IF(L616&gt;AD616,0,1)))=1,1,0)</f>
        <v>1</v>
      </c>
      <c r="N616" s="26">
        <v>181.8</v>
      </c>
      <c r="O616" s="48">
        <f t="shared" ref="O616:O695" si="469">IF(+(IF(N616&lt;AE616,0,IF(N616&gt;AF616,0,1)))=1,1,0)</f>
        <v>1</v>
      </c>
      <c r="P616" s="225">
        <f t="shared" ref="P616:P679" si="470">IF(+(IF(D616&lt;U616,0,IF(D616&gt;V616,0,1)))+(IF(F616&lt;W616,0,IF(F616&gt;X616,0,1)))+(IF(J616&lt;AA616,0,IF(J616&gt;AB616,0,1)))+(IF(L616&lt;AC616,0,IF(L616&gt;AD616,0,1)))+(IF(N616&lt;AE616,0,IF(N616&gt;AF616,0,1)))=5,1,0)</f>
        <v>1</v>
      </c>
      <c r="Q616" s="225">
        <f t="shared" ref="Q616:Q679" si="471">IF(+(IF(D616&lt;U616,0,IF(D616&gt;V616,0,1)))+(IF(F616&lt;W616,0,IF(F616&gt;X616,0,1)))+(IF(J616&lt;AA616,0,IF(J616&gt;AB616,0,1)))+(IF(L616&lt;AC616,0,IF(L616&gt;AD616,0,1)))=4,1,0)</f>
        <v>1</v>
      </c>
      <c r="T616" s="25" t="str">
        <f t="shared" si="408"/>
        <v>GUINNESS</v>
      </c>
      <c r="U616" s="25">
        <f t="shared" si="452"/>
        <v>3.1</v>
      </c>
      <c r="V616" s="25">
        <f t="shared" si="453"/>
        <v>4.1399999999999997</v>
      </c>
      <c r="W616" s="25">
        <f t="shared" si="454"/>
        <v>48</v>
      </c>
      <c r="X616" s="25">
        <f t="shared" si="455"/>
        <v>62</v>
      </c>
      <c r="Y616" s="25">
        <f t="shared" si="456"/>
        <v>0</v>
      </c>
      <c r="Z616" s="25">
        <f t="shared" si="457"/>
        <v>0.12</v>
      </c>
      <c r="AA616" s="25">
        <f t="shared" si="458"/>
        <v>2.7</v>
      </c>
      <c r="AB616" s="25">
        <f t="shared" si="459"/>
        <v>2.9</v>
      </c>
      <c r="AC616" s="25">
        <f t="shared" si="460"/>
        <v>7.3</v>
      </c>
      <c r="AD616" s="25">
        <f t="shared" si="461"/>
        <v>7.74</v>
      </c>
      <c r="AE616" s="25">
        <f t="shared" si="462"/>
        <v>155</v>
      </c>
      <c r="AF616" s="25">
        <f t="shared" si="463"/>
        <v>195</v>
      </c>
    </row>
    <row r="617" spans="1:32" ht="15.75" customHeight="1" x14ac:dyDescent="0.25">
      <c r="A617" s="33">
        <v>46237</v>
      </c>
      <c r="B617" s="271" t="s">
        <v>436</v>
      </c>
      <c r="C617" s="37" t="s">
        <v>33</v>
      </c>
      <c r="D617" s="26">
        <v>3.65</v>
      </c>
      <c r="E617" s="48">
        <f t="shared" si="464"/>
        <v>1</v>
      </c>
      <c r="F617" s="222">
        <v>62</v>
      </c>
      <c r="G617" s="48">
        <f t="shared" si="465"/>
        <v>1</v>
      </c>
      <c r="H617" s="23">
        <v>0.03</v>
      </c>
      <c r="I617" s="48">
        <f t="shared" si="466"/>
        <v>1</v>
      </c>
      <c r="J617" s="23">
        <v>2.72</v>
      </c>
      <c r="K617" s="48">
        <f t="shared" si="467"/>
        <v>1</v>
      </c>
      <c r="L617" s="26">
        <v>7.68</v>
      </c>
      <c r="M617" s="48">
        <f t="shared" si="468"/>
        <v>1</v>
      </c>
      <c r="N617" s="26">
        <v>172.8</v>
      </c>
      <c r="O617" s="48">
        <f t="shared" si="469"/>
        <v>1</v>
      </c>
      <c r="P617" s="225">
        <f t="shared" si="470"/>
        <v>1</v>
      </c>
      <c r="Q617" s="225">
        <f t="shared" si="471"/>
        <v>1</v>
      </c>
      <c r="T617" s="25" t="str">
        <f t="shared" si="408"/>
        <v>GUINNESS</v>
      </c>
      <c r="U617" s="25">
        <f t="shared" si="452"/>
        <v>3.1</v>
      </c>
      <c r="V617" s="25">
        <f t="shared" si="453"/>
        <v>4.1399999999999997</v>
      </c>
      <c r="W617" s="25">
        <f t="shared" si="454"/>
        <v>48</v>
      </c>
      <c r="X617" s="25">
        <f t="shared" si="455"/>
        <v>62</v>
      </c>
      <c r="Y617" s="25">
        <f t="shared" si="456"/>
        <v>0</v>
      </c>
      <c r="Z617" s="25">
        <f t="shared" si="457"/>
        <v>0.12</v>
      </c>
      <c r="AA617" s="25">
        <f t="shared" si="458"/>
        <v>2.7</v>
      </c>
      <c r="AB617" s="25">
        <f t="shared" si="459"/>
        <v>2.9</v>
      </c>
      <c r="AC617" s="25">
        <f t="shared" si="460"/>
        <v>7.3</v>
      </c>
      <c r="AD617" s="25">
        <f t="shared" si="461"/>
        <v>7.74</v>
      </c>
      <c r="AE617" s="25">
        <f t="shared" si="462"/>
        <v>155</v>
      </c>
      <c r="AF617" s="25">
        <f t="shared" si="463"/>
        <v>195</v>
      </c>
    </row>
    <row r="618" spans="1:32" ht="15.75" customHeight="1" x14ac:dyDescent="0.25">
      <c r="A618" s="33">
        <v>46237</v>
      </c>
      <c r="B618" s="271" t="s">
        <v>434</v>
      </c>
      <c r="C618" s="37" t="s">
        <v>34</v>
      </c>
      <c r="D618" s="26">
        <v>17.2</v>
      </c>
      <c r="E618" s="48">
        <f t="shared" si="464"/>
        <v>1</v>
      </c>
      <c r="F618" s="222">
        <v>12</v>
      </c>
      <c r="G618" s="48">
        <f t="shared" si="465"/>
        <v>1</v>
      </c>
      <c r="H618" s="23"/>
      <c r="I618" s="48">
        <f t="shared" si="466"/>
        <v>1</v>
      </c>
      <c r="J618" s="23">
        <v>2.75</v>
      </c>
      <c r="K618" s="48">
        <f t="shared" si="467"/>
        <v>1</v>
      </c>
      <c r="L618" s="26"/>
      <c r="M618" s="48">
        <f t="shared" si="468"/>
        <v>1</v>
      </c>
      <c r="N618" s="26">
        <v>209.2</v>
      </c>
      <c r="O618" s="48">
        <f t="shared" si="469"/>
        <v>1</v>
      </c>
      <c r="P618" s="225">
        <f t="shared" si="470"/>
        <v>1</v>
      </c>
      <c r="Q618" s="225">
        <f t="shared" si="471"/>
        <v>1</v>
      </c>
      <c r="T618" s="25" t="s">
        <v>34</v>
      </c>
      <c r="U618" s="25">
        <f t="shared" si="452"/>
        <v>16.8</v>
      </c>
      <c r="V618" s="25">
        <f t="shared" si="453"/>
        <v>17.239999999999998</v>
      </c>
      <c r="W618" s="25">
        <f t="shared" si="454"/>
        <v>10</v>
      </c>
      <c r="X618" s="25">
        <f t="shared" si="455"/>
        <v>12.4</v>
      </c>
      <c r="Y618" s="25">
        <f t="shared" si="456"/>
        <v>0</v>
      </c>
      <c r="Z618" s="25">
        <f t="shared" si="457"/>
        <v>0</v>
      </c>
      <c r="AA618" s="25">
        <f t="shared" si="458"/>
        <v>2.6</v>
      </c>
      <c r="AB618" s="25">
        <f t="shared" si="459"/>
        <v>2.84</v>
      </c>
      <c r="AC618" s="25">
        <f t="shared" si="460"/>
        <v>0</v>
      </c>
      <c r="AD618" s="25">
        <f t="shared" si="461"/>
        <v>0</v>
      </c>
      <c r="AE618" s="25">
        <f t="shared" si="462"/>
        <v>170</v>
      </c>
      <c r="AF618" s="25">
        <f t="shared" si="463"/>
        <v>240</v>
      </c>
    </row>
    <row r="619" spans="1:32" ht="15.75" customHeight="1" x14ac:dyDescent="0.25">
      <c r="A619" s="33">
        <v>46237</v>
      </c>
      <c r="B619" s="271" t="s">
        <v>435</v>
      </c>
      <c r="C619" s="37" t="s">
        <v>34</v>
      </c>
      <c r="D619" s="26">
        <v>17.2</v>
      </c>
      <c r="E619" s="48">
        <f t="shared" si="464"/>
        <v>1</v>
      </c>
      <c r="F619" s="222">
        <v>13.25</v>
      </c>
      <c r="G619" s="48">
        <f t="shared" si="465"/>
        <v>0</v>
      </c>
      <c r="H619" s="23"/>
      <c r="I619" s="48"/>
      <c r="J619" s="265"/>
      <c r="K619" s="48"/>
      <c r="L619" s="26"/>
      <c r="M619" s="48">
        <f t="shared" si="468"/>
        <v>1</v>
      </c>
      <c r="N619" s="26">
        <v>247.8</v>
      </c>
      <c r="O619" s="48">
        <f t="shared" si="469"/>
        <v>0</v>
      </c>
      <c r="P619" s="225">
        <f t="shared" si="470"/>
        <v>0</v>
      </c>
      <c r="Q619" s="225">
        <f t="shared" si="471"/>
        <v>0</v>
      </c>
      <c r="T619" s="25" t="s">
        <v>34</v>
      </c>
      <c r="U619" s="25">
        <f t="shared" si="452"/>
        <v>16.8</v>
      </c>
      <c r="V619" s="25">
        <f t="shared" si="453"/>
        <v>17.239999999999998</v>
      </c>
      <c r="W619" s="25">
        <f t="shared" si="454"/>
        <v>10</v>
      </c>
      <c r="X619" s="25">
        <f t="shared" si="455"/>
        <v>12.4</v>
      </c>
      <c r="Y619" s="25">
        <f t="shared" si="456"/>
        <v>0</v>
      </c>
      <c r="Z619" s="25">
        <f t="shared" si="457"/>
        <v>0</v>
      </c>
      <c r="AA619" s="25">
        <f t="shared" si="458"/>
        <v>2.6</v>
      </c>
      <c r="AB619" s="25">
        <f t="shared" si="459"/>
        <v>2.84</v>
      </c>
      <c r="AC619" s="25">
        <f t="shared" si="460"/>
        <v>0</v>
      </c>
      <c r="AD619" s="25">
        <f t="shared" si="461"/>
        <v>0</v>
      </c>
      <c r="AE619" s="25">
        <f t="shared" si="462"/>
        <v>170</v>
      </c>
      <c r="AF619" s="25">
        <f t="shared" si="463"/>
        <v>240</v>
      </c>
    </row>
    <row r="620" spans="1:32" ht="15.75" customHeight="1" x14ac:dyDescent="0.25">
      <c r="A620" s="33">
        <v>46237</v>
      </c>
      <c r="B620" s="271" t="s">
        <v>437</v>
      </c>
      <c r="C620" s="37" t="s">
        <v>34</v>
      </c>
      <c r="D620" s="26">
        <v>17.16</v>
      </c>
      <c r="E620" s="48">
        <f t="shared" si="464"/>
        <v>1</v>
      </c>
      <c r="F620" s="222">
        <v>12.2</v>
      </c>
      <c r="G620" s="48">
        <f t="shared" si="465"/>
        <v>1</v>
      </c>
      <c r="H620" s="23"/>
      <c r="I620" s="48"/>
      <c r="J620" s="265"/>
      <c r="K620" s="48"/>
      <c r="L620" s="26"/>
      <c r="M620" s="48">
        <f t="shared" si="468"/>
        <v>1</v>
      </c>
      <c r="N620" s="26">
        <v>208.6</v>
      </c>
      <c r="O620" s="48">
        <f t="shared" si="469"/>
        <v>1</v>
      </c>
      <c r="P620" s="128">
        <v>1</v>
      </c>
      <c r="Q620" s="128">
        <v>1</v>
      </c>
      <c r="T620" s="25" t="s">
        <v>34</v>
      </c>
      <c r="U620" s="25">
        <f t="shared" si="452"/>
        <v>16.8</v>
      </c>
      <c r="V620" s="25">
        <f t="shared" si="453"/>
        <v>17.239999999999998</v>
      </c>
      <c r="W620" s="25">
        <f t="shared" si="454"/>
        <v>10</v>
      </c>
      <c r="X620" s="25">
        <f t="shared" si="455"/>
        <v>12.4</v>
      </c>
      <c r="Y620" s="25">
        <f t="shared" si="456"/>
        <v>0</v>
      </c>
      <c r="Z620" s="25">
        <f t="shared" si="457"/>
        <v>0</v>
      </c>
      <c r="AA620" s="25">
        <f t="shared" si="458"/>
        <v>2.6</v>
      </c>
      <c r="AB620" s="25">
        <f t="shared" si="459"/>
        <v>2.84</v>
      </c>
      <c r="AC620" s="25">
        <f t="shared" si="460"/>
        <v>0</v>
      </c>
      <c r="AD620" s="25">
        <f t="shared" si="461"/>
        <v>0</v>
      </c>
      <c r="AE620" s="25">
        <f t="shared" si="462"/>
        <v>170</v>
      </c>
      <c r="AF620" s="25">
        <f t="shared" si="463"/>
        <v>240</v>
      </c>
    </row>
    <row r="621" spans="1:32" ht="15.75" customHeight="1" x14ac:dyDescent="0.25">
      <c r="A621" s="33">
        <v>46237</v>
      </c>
      <c r="B621" s="271" t="s">
        <v>434</v>
      </c>
      <c r="C621" s="37" t="s">
        <v>31</v>
      </c>
      <c r="D621" s="26">
        <v>1.83</v>
      </c>
      <c r="E621" s="48">
        <f t="shared" ref="E621" si="472">IF(+(IF(D621&lt;U621,0,IF(D621&gt;V621,0,1)))=1,1,0)</f>
        <v>1</v>
      </c>
      <c r="F621" s="222">
        <v>13.9</v>
      </c>
      <c r="G621" s="48">
        <f t="shared" ref="G621" si="473">IF(+(IF(F621&lt;W621,0,IF(F621&gt;X621,0,1)))=1,1,0)</f>
        <v>1</v>
      </c>
      <c r="H621" s="265"/>
      <c r="I621" s="48"/>
      <c r="J621" s="265"/>
      <c r="K621" s="48"/>
      <c r="L621" s="26">
        <v>5.2</v>
      </c>
      <c r="M621" s="48">
        <f t="shared" ref="M621" si="474">IF(+(IF(L621&lt;AC621,0,IF(L621&gt;AD621,0,1)))=1,1,0)</f>
        <v>1</v>
      </c>
      <c r="N621" s="26">
        <v>5.53</v>
      </c>
      <c r="O621" s="48">
        <f t="shared" ref="O621" si="475">IF(+(IF(N621&lt;AE621,0,IF(N621&gt;AF621,0,1)))=1,1,0)</f>
        <v>1</v>
      </c>
      <c r="P621" s="128">
        <v>1</v>
      </c>
      <c r="Q621" s="128">
        <v>1</v>
      </c>
      <c r="T621" s="25" t="str">
        <f t="shared" ref="T621" si="476">LEFT(C621,12)</f>
        <v>CARIB</v>
      </c>
      <c r="U621" s="25">
        <f t="shared" si="452"/>
        <v>1.65</v>
      </c>
      <c r="V621" s="25">
        <f t="shared" si="453"/>
        <v>2.14</v>
      </c>
      <c r="W621" s="25">
        <f t="shared" si="454"/>
        <v>12.5</v>
      </c>
      <c r="X621" s="25">
        <f t="shared" si="455"/>
        <v>16.399999999999999</v>
      </c>
      <c r="Y621" s="25">
        <f t="shared" si="456"/>
        <v>0</v>
      </c>
      <c r="Z621" s="25">
        <f t="shared" si="457"/>
        <v>0.12</v>
      </c>
      <c r="AA621" s="25">
        <f t="shared" si="458"/>
        <v>2.7</v>
      </c>
      <c r="AB621" s="25">
        <f t="shared" si="459"/>
        <v>2.85</v>
      </c>
      <c r="AC621" s="25">
        <f t="shared" si="460"/>
        <v>5</v>
      </c>
      <c r="AD621" s="25">
        <f t="shared" si="461"/>
        <v>5.44</v>
      </c>
      <c r="AE621" s="25">
        <f t="shared" si="462"/>
        <v>5</v>
      </c>
      <c r="AF621" s="25">
        <f t="shared" si="463"/>
        <v>7</v>
      </c>
    </row>
    <row r="622" spans="1:32" ht="15.75" customHeight="1" x14ac:dyDescent="0.25">
      <c r="A622" s="33">
        <v>46237</v>
      </c>
      <c r="B622" s="271" t="s">
        <v>437</v>
      </c>
      <c r="C622" s="37" t="s">
        <v>31</v>
      </c>
      <c r="D622" s="26">
        <v>1.99</v>
      </c>
      <c r="E622" s="48">
        <f t="shared" si="464"/>
        <v>1</v>
      </c>
      <c r="F622" s="222">
        <v>16</v>
      </c>
      <c r="G622" s="48">
        <f t="shared" si="465"/>
        <v>1</v>
      </c>
      <c r="H622" s="265"/>
      <c r="I622" s="48"/>
      <c r="J622" s="265"/>
      <c r="K622" s="48"/>
      <c r="L622" s="26">
        <v>5.18</v>
      </c>
      <c r="M622" s="48">
        <f t="shared" si="468"/>
        <v>1</v>
      </c>
      <c r="N622" s="26">
        <v>6.03</v>
      </c>
      <c r="O622" s="48">
        <f t="shared" si="469"/>
        <v>1</v>
      </c>
      <c r="P622" s="128">
        <v>1</v>
      </c>
      <c r="Q622" s="128">
        <v>1</v>
      </c>
      <c r="T622" s="25" t="str">
        <f t="shared" si="408"/>
        <v>CARIB</v>
      </c>
      <c r="U622" s="25">
        <f t="shared" si="452"/>
        <v>1.65</v>
      </c>
      <c r="V622" s="25">
        <f t="shared" si="453"/>
        <v>2.14</v>
      </c>
      <c r="W622" s="25">
        <f t="shared" si="454"/>
        <v>12.5</v>
      </c>
      <c r="X622" s="25">
        <f t="shared" si="455"/>
        <v>16.399999999999999</v>
      </c>
      <c r="Y622" s="25">
        <f t="shared" si="456"/>
        <v>0</v>
      </c>
      <c r="Z622" s="25">
        <f t="shared" si="457"/>
        <v>0.12</v>
      </c>
      <c r="AA622" s="25">
        <f t="shared" si="458"/>
        <v>2.7</v>
      </c>
      <c r="AB622" s="25">
        <f t="shared" si="459"/>
        <v>2.85</v>
      </c>
      <c r="AC622" s="25">
        <f t="shared" si="460"/>
        <v>5</v>
      </c>
      <c r="AD622" s="25">
        <f t="shared" si="461"/>
        <v>5.44</v>
      </c>
      <c r="AE622" s="25">
        <f t="shared" si="462"/>
        <v>5</v>
      </c>
      <c r="AF622" s="25">
        <f t="shared" si="463"/>
        <v>7</v>
      </c>
    </row>
    <row r="623" spans="1:32" ht="15.75" customHeight="1" x14ac:dyDescent="0.25">
      <c r="A623" s="33">
        <v>46237</v>
      </c>
      <c r="B623" s="271" t="s">
        <v>434</v>
      </c>
      <c r="C623" s="37" t="s">
        <v>31</v>
      </c>
      <c r="D623" s="26">
        <v>1.99</v>
      </c>
      <c r="E623" s="48">
        <f t="shared" si="464"/>
        <v>1</v>
      </c>
      <c r="F623" s="222">
        <v>13.9</v>
      </c>
      <c r="G623" s="48">
        <f t="shared" si="465"/>
        <v>1</v>
      </c>
      <c r="H623" s="23">
        <v>0.04</v>
      </c>
      <c r="I623" s="48">
        <f t="shared" si="466"/>
        <v>1</v>
      </c>
      <c r="J623" s="23">
        <v>2.79</v>
      </c>
      <c r="K623" s="48">
        <f t="shared" si="467"/>
        <v>1</v>
      </c>
      <c r="L623" s="26">
        <v>5.21</v>
      </c>
      <c r="M623" s="48">
        <f t="shared" si="468"/>
        <v>1</v>
      </c>
      <c r="N623" s="26">
        <v>5.75</v>
      </c>
      <c r="O623" s="48">
        <f t="shared" si="469"/>
        <v>1</v>
      </c>
      <c r="P623" s="225">
        <f t="shared" si="470"/>
        <v>1</v>
      </c>
      <c r="Q623" s="225">
        <f t="shared" si="471"/>
        <v>1</v>
      </c>
      <c r="T623" s="25" t="str">
        <f t="shared" si="408"/>
        <v>CARIB</v>
      </c>
      <c r="U623" s="25">
        <f t="shared" si="452"/>
        <v>1.65</v>
      </c>
      <c r="V623" s="25">
        <f t="shared" si="453"/>
        <v>2.14</v>
      </c>
      <c r="W623" s="25">
        <f t="shared" si="454"/>
        <v>12.5</v>
      </c>
      <c r="X623" s="25">
        <f t="shared" si="455"/>
        <v>16.399999999999999</v>
      </c>
      <c r="Y623" s="25">
        <f t="shared" si="456"/>
        <v>0</v>
      </c>
      <c r="Z623" s="25">
        <f t="shared" si="457"/>
        <v>0.12</v>
      </c>
      <c r="AA623" s="25">
        <f t="shared" si="458"/>
        <v>2.7</v>
      </c>
      <c r="AB623" s="25">
        <f t="shared" si="459"/>
        <v>2.85</v>
      </c>
      <c r="AC623" s="25">
        <f t="shared" si="460"/>
        <v>5</v>
      </c>
      <c r="AD623" s="25">
        <f t="shared" si="461"/>
        <v>5.44</v>
      </c>
      <c r="AE623" s="25">
        <f t="shared" si="462"/>
        <v>5</v>
      </c>
      <c r="AF623" s="25">
        <f t="shared" si="463"/>
        <v>7</v>
      </c>
    </row>
    <row r="624" spans="1:32" ht="15.75" customHeight="1" x14ac:dyDescent="0.25">
      <c r="A624" s="33">
        <v>46238</v>
      </c>
      <c r="B624" s="271" t="s">
        <v>436</v>
      </c>
      <c r="C624" s="37" t="s">
        <v>31</v>
      </c>
      <c r="D624" s="26">
        <v>2.02</v>
      </c>
      <c r="E624" s="48">
        <f t="shared" si="464"/>
        <v>1</v>
      </c>
      <c r="F624" s="222">
        <v>14.65</v>
      </c>
      <c r="G624" s="48">
        <f t="shared" si="465"/>
        <v>1</v>
      </c>
      <c r="H624" s="23">
        <v>0.02</v>
      </c>
      <c r="I624" s="48">
        <f t="shared" si="466"/>
        <v>1</v>
      </c>
      <c r="J624" s="133">
        <v>2.77</v>
      </c>
      <c r="K624" s="48">
        <f t="shared" si="467"/>
        <v>1</v>
      </c>
      <c r="L624" s="26">
        <v>5.16</v>
      </c>
      <c r="M624" s="48">
        <f t="shared" si="468"/>
        <v>1</v>
      </c>
      <c r="N624" s="26">
        <v>5.63</v>
      </c>
      <c r="O624" s="48">
        <f t="shared" si="469"/>
        <v>1</v>
      </c>
      <c r="P624" s="225">
        <f t="shared" si="470"/>
        <v>1</v>
      </c>
      <c r="Q624" s="225">
        <f t="shared" si="471"/>
        <v>1</v>
      </c>
      <c r="T624" s="25" t="str">
        <f t="shared" si="408"/>
        <v>CARIB</v>
      </c>
      <c r="U624" s="25">
        <f t="shared" si="452"/>
        <v>1.65</v>
      </c>
      <c r="V624" s="25">
        <f t="shared" si="453"/>
        <v>2.14</v>
      </c>
      <c r="W624" s="25">
        <f t="shared" si="454"/>
        <v>12.5</v>
      </c>
      <c r="X624" s="25">
        <f t="shared" si="455"/>
        <v>16.399999999999999</v>
      </c>
      <c r="Y624" s="25">
        <f t="shared" si="456"/>
        <v>0</v>
      </c>
      <c r="Z624" s="25">
        <f t="shared" si="457"/>
        <v>0.12</v>
      </c>
      <c r="AA624" s="25">
        <f t="shared" si="458"/>
        <v>2.7</v>
      </c>
      <c r="AB624" s="25">
        <f t="shared" si="459"/>
        <v>2.85</v>
      </c>
      <c r="AC624" s="25">
        <f t="shared" si="460"/>
        <v>5</v>
      </c>
      <c r="AD624" s="25">
        <f t="shared" si="461"/>
        <v>5.44</v>
      </c>
      <c r="AE624" s="25">
        <f t="shared" si="462"/>
        <v>5</v>
      </c>
      <c r="AF624" s="25">
        <f t="shared" si="463"/>
        <v>7</v>
      </c>
    </row>
    <row r="625" spans="1:32" ht="15.75" customHeight="1" x14ac:dyDescent="0.25">
      <c r="A625" s="33">
        <v>46238</v>
      </c>
      <c r="B625" s="271" t="s">
        <v>434</v>
      </c>
      <c r="C625" s="37" t="s">
        <v>31</v>
      </c>
      <c r="D625" s="26">
        <v>2.02</v>
      </c>
      <c r="E625" s="48">
        <f t="shared" si="464"/>
        <v>1</v>
      </c>
      <c r="F625" s="222">
        <v>13.9</v>
      </c>
      <c r="G625" s="48">
        <f t="shared" si="465"/>
        <v>1</v>
      </c>
      <c r="H625" s="23">
        <v>0.04</v>
      </c>
      <c r="I625" s="48">
        <f t="shared" si="466"/>
        <v>1</v>
      </c>
      <c r="J625" s="133">
        <v>2.85</v>
      </c>
      <c r="K625" s="48">
        <f t="shared" si="467"/>
        <v>1</v>
      </c>
      <c r="L625" s="26">
        <v>5.18</v>
      </c>
      <c r="M625" s="48">
        <f t="shared" si="468"/>
        <v>1</v>
      </c>
      <c r="N625" s="26">
        <v>6.05</v>
      </c>
      <c r="O625" s="48">
        <f t="shared" si="469"/>
        <v>1</v>
      </c>
      <c r="P625" s="225">
        <f t="shared" si="470"/>
        <v>1</v>
      </c>
      <c r="Q625" s="225">
        <f t="shared" si="471"/>
        <v>1</v>
      </c>
      <c r="T625" s="25" t="str">
        <f t="shared" si="408"/>
        <v>CARIB</v>
      </c>
      <c r="U625" s="25">
        <f t="shared" si="452"/>
        <v>1.65</v>
      </c>
      <c r="V625" s="25">
        <f t="shared" si="453"/>
        <v>2.14</v>
      </c>
      <c r="W625" s="25">
        <f t="shared" si="454"/>
        <v>12.5</v>
      </c>
      <c r="X625" s="25">
        <f t="shared" si="455"/>
        <v>16.399999999999999</v>
      </c>
      <c r="Y625" s="25">
        <f t="shared" si="456"/>
        <v>0</v>
      </c>
      <c r="Z625" s="25">
        <f t="shared" si="457"/>
        <v>0.12</v>
      </c>
      <c r="AA625" s="25">
        <f t="shared" si="458"/>
        <v>2.7</v>
      </c>
      <c r="AB625" s="25">
        <f t="shared" si="459"/>
        <v>2.85</v>
      </c>
      <c r="AC625" s="25">
        <f t="shared" si="460"/>
        <v>5</v>
      </c>
      <c r="AD625" s="25">
        <f t="shared" si="461"/>
        <v>5.44</v>
      </c>
      <c r="AE625" s="25">
        <f t="shared" si="462"/>
        <v>5</v>
      </c>
      <c r="AF625" s="25">
        <f t="shared" si="463"/>
        <v>7</v>
      </c>
    </row>
    <row r="626" spans="1:32" ht="15.75" customHeight="1" x14ac:dyDescent="0.25">
      <c r="A626" s="33">
        <v>46238</v>
      </c>
      <c r="B626" s="271" t="s">
        <v>437</v>
      </c>
      <c r="C626" s="37" t="s">
        <v>31</v>
      </c>
      <c r="D626" s="26">
        <v>1.9</v>
      </c>
      <c r="E626" s="48">
        <f t="shared" si="464"/>
        <v>1</v>
      </c>
      <c r="F626" s="222">
        <v>14.3</v>
      </c>
      <c r="G626" s="48">
        <f t="shared" si="465"/>
        <v>1</v>
      </c>
      <c r="H626" s="23">
        <v>0.04</v>
      </c>
      <c r="I626" s="48">
        <f t="shared" si="466"/>
        <v>1</v>
      </c>
      <c r="J626" s="133">
        <v>2.85</v>
      </c>
      <c r="K626" s="48">
        <f t="shared" si="467"/>
        <v>1</v>
      </c>
      <c r="L626" s="26">
        <v>5.3</v>
      </c>
      <c r="M626" s="48">
        <f t="shared" si="468"/>
        <v>1</v>
      </c>
      <c r="N626" s="26">
        <v>7</v>
      </c>
      <c r="O626" s="48">
        <f t="shared" si="469"/>
        <v>1</v>
      </c>
      <c r="P626" s="225">
        <f t="shared" si="470"/>
        <v>1</v>
      </c>
      <c r="Q626" s="225">
        <f t="shared" si="471"/>
        <v>1</v>
      </c>
      <c r="T626" s="25" t="str">
        <f t="shared" si="408"/>
        <v>CARIB</v>
      </c>
      <c r="U626" s="25">
        <f t="shared" si="452"/>
        <v>1.65</v>
      </c>
      <c r="V626" s="25">
        <f t="shared" si="453"/>
        <v>2.14</v>
      </c>
      <c r="W626" s="25">
        <f t="shared" si="454"/>
        <v>12.5</v>
      </c>
      <c r="X626" s="25">
        <f t="shared" si="455"/>
        <v>16.399999999999999</v>
      </c>
      <c r="Y626" s="25">
        <f t="shared" si="456"/>
        <v>0</v>
      </c>
      <c r="Z626" s="25">
        <f t="shared" si="457"/>
        <v>0.12</v>
      </c>
      <c r="AA626" s="25">
        <f t="shared" si="458"/>
        <v>2.7</v>
      </c>
      <c r="AB626" s="25">
        <f t="shared" si="459"/>
        <v>2.85</v>
      </c>
      <c r="AC626" s="25">
        <f t="shared" si="460"/>
        <v>5</v>
      </c>
      <c r="AD626" s="25">
        <f t="shared" si="461"/>
        <v>5.44</v>
      </c>
      <c r="AE626" s="25">
        <f t="shared" si="462"/>
        <v>5</v>
      </c>
      <c r="AF626" s="25">
        <f t="shared" si="463"/>
        <v>7</v>
      </c>
    </row>
    <row r="627" spans="1:32" ht="15.75" customHeight="1" x14ac:dyDescent="0.25">
      <c r="A627" s="33">
        <v>46238</v>
      </c>
      <c r="B627" s="271" t="s">
        <v>436</v>
      </c>
      <c r="C627" s="37" t="s">
        <v>31</v>
      </c>
      <c r="D627" s="26">
        <v>1.75</v>
      </c>
      <c r="E627" s="48">
        <f t="shared" si="464"/>
        <v>1</v>
      </c>
      <c r="F627" s="222">
        <v>13</v>
      </c>
      <c r="G627" s="48">
        <f t="shared" si="465"/>
        <v>1</v>
      </c>
      <c r="H627" s="23">
        <v>0.03</v>
      </c>
      <c r="I627" s="48">
        <f t="shared" si="466"/>
        <v>1</v>
      </c>
      <c r="J627" s="133">
        <v>2.79</v>
      </c>
      <c r="K627" s="48">
        <f t="shared" si="467"/>
        <v>1</v>
      </c>
      <c r="L627" s="26">
        <v>5.33</v>
      </c>
      <c r="M627" s="48">
        <f t="shared" si="468"/>
        <v>1</v>
      </c>
      <c r="N627" s="26">
        <v>6.25</v>
      </c>
      <c r="O627" s="48">
        <f t="shared" si="469"/>
        <v>1</v>
      </c>
      <c r="P627" s="225">
        <f t="shared" si="470"/>
        <v>1</v>
      </c>
      <c r="Q627" s="225">
        <f t="shared" si="471"/>
        <v>1</v>
      </c>
      <c r="T627" s="25" t="str">
        <f t="shared" si="408"/>
        <v>CARIB</v>
      </c>
      <c r="U627" s="25">
        <f t="shared" si="452"/>
        <v>1.65</v>
      </c>
      <c r="V627" s="25">
        <f t="shared" si="453"/>
        <v>2.14</v>
      </c>
      <c r="W627" s="25">
        <f t="shared" si="454"/>
        <v>12.5</v>
      </c>
      <c r="X627" s="25">
        <f t="shared" si="455"/>
        <v>16.399999999999999</v>
      </c>
      <c r="Y627" s="25">
        <f t="shared" si="456"/>
        <v>0</v>
      </c>
      <c r="Z627" s="25">
        <f t="shared" si="457"/>
        <v>0.12</v>
      </c>
      <c r="AA627" s="25">
        <f t="shared" si="458"/>
        <v>2.7</v>
      </c>
      <c r="AB627" s="25">
        <f t="shared" si="459"/>
        <v>2.85</v>
      </c>
      <c r="AC627" s="25">
        <f t="shared" si="460"/>
        <v>5</v>
      </c>
      <c r="AD627" s="25">
        <f t="shared" si="461"/>
        <v>5.44</v>
      </c>
      <c r="AE627" s="25">
        <f t="shared" si="462"/>
        <v>5</v>
      </c>
      <c r="AF627" s="25">
        <f t="shared" si="463"/>
        <v>7</v>
      </c>
    </row>
    <row r="628" spans="1:32" ht="15.75" customHeight="1" x14ac:dyDescent="0.25">
      <c r="A628" s="33">
        <v>46238</v>
      </c>
      <c r="B628" s="271" t="s">
        <v>434</v>
      </c>
      <c r="C628" s="37" t="s">
        <v>31</v>
      </c>
      <c r="D628" s="26">
        <v>1.73</v>
      </c>
      <c r="E628" s="48">
        <f t="shared" si="464"/>
        <v>1</v>
      </c>
      <c r="F628" s="222">
        <v>13.9</v>
      </c>
      <c r="G628" s="48">
        <f t="shared" si="465"/>
        <v>1</v>
      </c>
      <c r="H628" s="23">
        <v>0.05</v>
      </c>
      <c r="I628" s="48">
        <f t="shared" si="466"/>
        <v>1</v>
      </c>
      <c r="J628" s="133">
        <v>2.75</v>
      </c>
      <c r="K628" s="48">
        <f t="shared" si="467"/>
        <v>1</v>
      </c>
      <c r="L628" s="26">
        <v>5.18</v>
      </c>
      <c r="M628" s="48">
        <f t="shared" si="468"/>
        <v>1</v>
      </c>
      <c r="N628" s="26">
        <v>5.58</v>
      </c>
      <c r="O628" s="48">
        <f t="shared" si="469"/>
        <v>1</v>
      </c>
      <c r="P628" s="225">
        <f t="shared" si="470"/>
        <v>1</v>
      </c>
      <c r="Q628" s="225">
        <f t="shared" si="471"/>
        <v>1</v>
      </c>
      <c r="T628" s="25" t="str">
        <f t="shared" si="408"/>
        <v>CARIB</v>
      </c>
      <c r="U628" s="25">
        <f t="shared" si="452"/>
        <v>1.65</v>
      </c>
      <c r="V628" s="25">
        <f t="shared" si="453"/>
        <v>2.14</v>
      </c>
      <c r="W628" s="25">
        <f t="shared" si="454"/>
        <v>12.5</v>
      </c>
      <c r="X628" s="25">
        <f t="shared" si="455"/>
        <v>16.399999999999999</v>
      </c>
      <c r="Y628" s="25">
        <f t="shared" si="456"/>
        <v>0</v>
      </c>
      <c r="Z628" s="25">
        <f t="shared" si="457"/>
        <v>0.12</v>
      </c>
      <c r="AA628" s="25">
        <f t="shared" si="458"/>
        <v>2.7</v>
      </c>
      <c r="AB628" s="25">
        <f t="shared" si="459"/>
        <v>2.85</v>
      </c>
      <c r="AC628" s="25">
        <f t="shared" si="460"/>
        <v>5</v>
      </c>
      <c r="AD628" s="25">
        <f t="shared" si="461"/>
        <v>5.44</v>
      </c>
      <c r="AE628" s="25">
        <f t="shared" si="462"/>
        <v>5</v>
      </c>
      <c r="AF628" s="25">
        <f t="shared" si="463"/>
        <v>7</v>
      </c>
    </row>
    <row r="629" spans="1:32" ht="15.75" customHeight="1" x14ac:dyDescent="0.25">
      <c r="A629" s="33">
        <v>46238</v>
      </c>
      <c r="B629" s="271" t="s">
        <v>437</v>
      </c>
      <c r="C629" s="37" t="s">
        <v>31</v>
      </c>
      <c r="D629" s="26">
        <v>1.74</v>
      </c>
      <c r="E629" s="48">
        <f t="shared" si="464"/>
        <v>1</v>
      </c>
      <c r="F629" s="222">
        <v>13.95</v>
      </c>
      <c r="G629" s="48">
        <f t="shared" si="465"/>
        <v>1</v>
      </c>
      <c r="H629" s="23">
        <v>0.04</v>
      </c>
      <c r="I629" s="48">
        <f t="shared" si="466"/>
        <v>1</v>
      </c>
      <c r="J629" s="133">
        <v>2.85</v>
      </c>
      <c r="K629" s="48">
        <f t="shared" si="467"/>
        <v>1</v>
      </c>
      <c r="L629" s="26">
        <v>5.17</v>
      </c>
      <c r="M629" s="48">
        <f t="shared" si="468"/>
        <v>1</v>
      </c>
      <c r="N629" s="26">
        <v>6.15</v>
      </c>
      <c r="O629" s="48">
        <f t="shared" si="469"/>
        <v>1</v>
      </c>
      <c r="P629" s="225">
        <f t="shared" si="470"/>
        <v>1</v>
      </c>
      <c r="Q629" s="225">
        <f t="shared" si="471"/>
        <v>1</v>
      </c>
      <c r="T629" s="25" t="str">
        <f t="shared" si="408"/>
        <v>CARIB</v>
      </c>
      <c r="U629" s="25">
        <f t="shared" si="452"/>
        <v>1.65</v>
      </c>
      <c r="V629" s="25">
        <f t="shared" si="453"/>
        <v>2.14</v>
      </c>
      <c r="W629" s="25">
        <f t="shared" si="454"/>
        <v>12.5</v>
      </c>
      <c r="X629" s="25">
        <f t="shared" si="455"/>
        <v>16.399999999999999</v>
      </c>
      <c r="Y629" s="25">
        <f t="shared" si="456"/>
        <v>0</v>
      </c>
      <c r="Z629" s="25">
        <f t="shared" si="457"/>
        <v>0.12</v>
      </c>
      <c r="AA629" s="25">
        <f t="shared" si="458"/>
        <v>2.7</v>
      </c>
      <c r="AB629" s="25">
        <f t="shared" si="459"/>
        <v>2.85</v>
      </c>
      <c r="AC629" s="25">
        <f t="shared" si="460"/>
        <v>5</v>
      </c>
      <c r="AD629" s="25">
        <f t="shared" si="461"/>
        <v>5.44</v>
      </c>
      <c r="AE629" s="25">
        <f t="shared" si="462"/>
        <v>5</v>
      </c>
      <c r="AF629" s="25">
        <f t="shared" si="463"/>
        <v>7</v>
      </c>
    </row>
    <row r="630" spans="1:32" ht="15.75" customHeight="1" x14ac:dyDescent="0.25">
      <c r="A630" s="33">
        <v>46239</v>
      </c>
      <c r="B630" s="271" t="s">
        <v>437</v>
      </c>
      <c r="C630" s="37" t="s">
        <v>31</v>
      </c>
      <c r="D630" s="223">
        <v>1.71</v>
      </c>
      <c r="E630" s="48">
        <f t="shared" si="464"/>
        <v>1</v>
      </c>
      <c r="F630" s="222">
        <v>14.75</v>
      </c>
      <c r="G630" s="48">
        <f t="shared" si="465"/>
        <v>1</v>
      </c>
      <c r="H630" s="265"/>
      <c r="I630" s="48"/>
      <c r="J630" s="265"/>
      <c r="K630" s="48"/>
      <c r="L630" s="26">
        <v>5.2</v>
      </c>
      <c r="M630" s="48">
        <f t="shared" si="468"/>
        <v>1</v>
      </c>
      <c r="N630" s="26">
        <v>5.65</v>
      </c>
      <c r="O630" s="48">
        <f t="shared" si="469"/>
        <v>1</v>
      </c>
      <c r="P630" s="128">
        <v>1</v>
      </c>
      <c r="Q630" s="128">
        <v>1</v>
      </c>
      <c r="T630" s="25" t="str">
        <f t="shared" si="408"/>
        <v>CARIB</v>
      </c>
      <c r="U630" s="25">
        <f t="shared" si="452"/>
        <v>1.65</v>
      </c>
      <c r="V630" s="25">
        <f t="shared" si="453"/>
        <v>2.14</v>
      </c>
      <c r="W630" s="25">
        <f t="shared" si="454"/>
        <v>12.5</v>
      </c>
      <c r="X630" s="25">
        <f t="shared" si="455"/>
        <v>16.399999999999999</v>
      </c>
      <c r="Y630" s="25">
        <f t="shared" si="456"/>
        <v>0</v>
      </c>
      <c r="Z630" s="25">
        <f t="shared" si="457"/>
        <v>0.12</v>
      </c>
      <c r="AA630" s="25">
        <f t="shared" si="458"/>
        <v>2.7</v>
      </c>
      <c r="AB630" s="25">
        <f t="shared" si="459"/>
        <v>2.85</v>
      </c>
      <c r="AC630" s="25">
        <f t="shared" si="460"/>
        <v>5</v>
      </c>
      <c r="AD630" s="25">
        <f t="shared" si="461"/>
        <v>5.44</v>
      </c>
      <c r="AE630" s="25">
        <f t="shared" si="462"/>
        <v>5</v>
      </c>
      <c r="AF630" s="25">
        <f t="shared" si="463"/>
        <v>7</v>
      </c>
    </row>
    <row r="631" spans="1:32" ht="15.75" customHeight="1" x14ac:dyDescent="0.25">
      <c r="A631" s="33">
        <v>46239</v>
      </c>
      <c r="B631" s="271" t="s">
        <v>436</v>
      </c>
      <c r="C631" s="37" t="s">
        <v>31</v>
      </c>
      <c r="D631" s="223">
        <v>1.96</v>
      </c>
      <c r="E631" s="48">
        <f t="shared" si="464"/>
        <v>1</v>
      </c>
      <c r="F631" s="222">
        <v>13</v>
      </c>
      <c r="G631" s="48">
        <f t="shared" si="465"/>
        <v>1</v>
      </c>
      <c r="H631" s="265"/>
      <c r="I631" s="48"/>
      <c r="J631" s="265"/>
      <c r="K631" s="48"/>
      <c r="L631" s="26">
        <v>5.28</v>
      </c>
      <c r="M631" s="48">
        <f t="shared" si="468"/>
        <v>1</v>
      </c>
      <c r="N631" s="26">
        <v>5.85</v>
      </c>
      <c r="O631" s="48">
        <f t="shared" si="469"/>
        <v>1</v>
      </c>
      <c r="P631" s="128">
        <v>1</v>
      </c>
      <c r="Q631" s="128">
        <v>1</v>
      </c>
      <c r="T631" s="25" t="str">
        <f t="shared" si="408"/>
        <v>CARIB</v>
      </c>
      <c r="U631" s="25">
        <f t="shared" si="452"/>
        <v>1.65</v>
      </c>
      <c r="V631" s="25">
        <f t="shared" si="453"/>
        <v>2.14</v>
      </c>
      <c r="W631" s="25">
        <f t="shared" si="454"/>
        <v>12.5</v>
      </c>
      <c r="X631" s="25">
        <f t="shared" si="455"/>
        <v>16.399999999999999</v>
      </c>
      <c r="Y631" s="25">
        <f t="shared" si="456"/>
        <v>0</v>
      </c>
      <c r="Z631" s="25">
        <f t="shared" si="457"/>
        <v>0.12</v>
      </c>
      <c r="AA631" s="25">
        <f t="shared" si="458"/>
        <v>2.7</v>
      </c>
      <c r="AB631" s="25">
        <f t="shared" si="459"/>
        <v>2.85</v>
      </c>
      <c r="AC631" s="25">
        <f t="shared" si="460"/>
        <v>5</v>
      </c>
      <c r="AD631" s="25">
        <f t="shared" si="461"/>
        <v>5.44</v>
      </c>
      <c r="AE631" s="25">
        <f t="shared" si="462"/>
        <v>5</v>
      </c>
      <c r="AF631" s="25">
        <f t="shared" si="463"/>
        <v>7</v>
      </c>
    </row>
    <row r="632" spans="1:32" ht="15.75" customHeight="1" x14ac:dyDescent="0.25">
      <c r="A632" s="33">
        <v>46239</v>
      </c>
      <c r="B632" s="118" t="s">
        <v>435</v>
      </c>
      <c r="C632" s="37" t="s">
        <v>31</v>
      </c>
      <c r="D632" s="1">
        <v>1.99</v>
      </c>
      <c r="E632" s="48">
        <f t="shared" si="464"/>
        <v>1</v>
      </c>
      <c r="F632" s="222">
        <v>14.8</v>
      </c>
      <c r="G632" s="48">
        <f t="shared" si="465"/>
        <v>1</v>
      </c>
      <c r="H632" s="23">
        <v>0.03</v>
      </c>
      <c r="I632" s="48">
        <f t="shared" si="466"/>
        <v>1</v>
      </c>
      <c r="J632" s="23">
        <v>2.8</v>
      </c>
      <c r="K632" s="48">
        <f t="shared" si="467"/>
        <v>1</v>
      </c>
      <c r="L632" s="26">
        <v>5.26</v>
      </c>
      <c r="M632" s="48">
        <f t="shared" si="468"/>
        <v>1</v>
      </c>
      <c r="N632" s="26">
        <v>5.53</v>
      </c>
      <c r="O632" s="48">
        <f t="shared" si="469"/>
        <v>1</v>
      </c>
      <c r="P632" s="225">
        <f t="shared" si="470"/>
        <v>1</v>
      </c>
      <c r="Q632" s="225">
        <f t="shared" si="471"/>
        <v>1</v>
      </c>
      <c r="T632" s="25" t="str">
        <f t="shared" ref="T632:T636" si="477">LEFT(C632,12)</f>
        <v>CARIB</v>
      </c>
      <c r="U632" s="25">
        <f t="shared" si="452"/>
        <v>1.65</v>
      </c>
      <c r="V632" s="25">
        <f t="shared" si="453"/>
        <v>2.14</v>
      </c>
      <c r="W632" s="25">
        <f t="shared" si="454"/>
        <v>12.5</v>
      </c>
      <c r="X632" s="25">
        <f t="shared" si="455"/>
        <v>16.399999999999999</v>
      </c>
      <c r="Y632" s="25">
        <f t="shared" si="456"/>
        <v>0</v>
      </c>
      <c r="Z632" s="25">
        <f t="shared" si="457"/>
        <v>0.12</v>
      </c>
      <c r="AA632" s="25">
        <f t="shared" si="458"/>
        <v>2.7</v>
      </c>
      <c r="AB632" s="25">
        <f t="shared" si="459"/>
        <v>2.85</v>
      </c>
      <c r="AC632" s="25">
        <f t="shared" si="460"/>
        <v>5</v>
      </c>
      <c r="AD632" s="25">
        <f t="shared" si="461"/>
        <v>5.44</v>
      </c>
      <c r="AE632" s="25">
        <f t="shared" si="462"/>
        <v>5</v>
      </c>
      <c r="AF632" s="25">
        <f t="shared" si="463"/>
        <v>7</v>
      </c>
    </row>
    <row r="633" spans="1:32" ht="15.75" customHeight="1" x14ac:dyDescent="0.25">
      <c r="A633" s="33">
        <v>46239</v>
      </c>
      <c r="B633" s="118" t="s">
        <v>434</v>
      </c>
      <c r="C633" s="37" t="s">
        <v>31</v>
      </c>
      <c r="D633" s="223">
        <v>1.98</v>
      </c>
      <c r="E633" s="48">
        <f t="shared" si="464"/>
        <v>1</v>
      </c>
      <c r="F633" s="222">
        <v>14.5</v>
      </c>
      <c r="G633" s="48">
        <f t="shared" si="465"/>
        <v>1</v>
      </c>
      <c r="H633" s="23">
        <v>0.02</v>
      </c>
      <c r="I633" s="48">
        <f t="shared" si="466"/>
        <v>1</v>
      </c>
      <c r="J633" s="23">
        <v>2.75</v>
      </c>
      <c r="K633" s="48">
        <f t="shared" si="467"/>
        <v>1</v>
      </c>
      <c r="L633" s="26">
        <v>5.27</v>
      </c>
      <c r="M633" s="48">
        <f t="shared" si="468"/>
        <v>1</v>
      </c>
      <c r="N633" s="26">
        <v>5.83</v>
      </c>
      <c r="O633" s="48">
        <f t="shared" si="469"/>
        <v>1</v>
      </c>
      <c r="P633" s="225">
        <f t="shared" si="470"/>
        <v>1</v>
      </c>
      <c r="Q633" s="225">
        <f t="shared" si="471"/>
        <v>1</v>
      </c>
      <c r="T633" s="25" t="str">
        <f t="shared" si="477"/>
        <v>CARIB</v>
      </c>
      <c r="U633" s="25">
        <f t="shared" si="452"/>
        <v>1.65</v>
      </c>
      <c r="V633" s="25">
        <f t="shared" si="453"/>
        <v>2.14</v>
      </c>
      <c r="W633" s="25">
        <f t="shared" si="454"/>
        <v>12.5</v>
      </c>
      <c r="X633" s="25">
        <f t="shared" si="455"/>
        <v>16.399999999999999</v>
      </c>
      <c r="Y633" s="25">
        <f t="shared" si="456"/>
        <v>0</v>
      </c>
      <c r="Z633" s="25">
        <f t="shared" si="457"/>
        <v>0.12</v>
      </c>
      <c r="AA633" s="25">
        <f t="shared" si="458"/>
        <v>2.7</v>
      </c>
      <c r="AB633" s="25">
        <f t="shared" si="459"/>
        <v>2.85</v>
      </c>
      <c r="AC633" s="25">
        <f t="shared" si="460"/>
        <v>5</v>
      </c>
      <c r="AD633" s="25">
        <f t="shared" si="461"/>
        <v>5.44</v>
      </c>
      <c r="AE633" s="25">
        <f t="shared" si="462"/>
        <v>5</v>
      </c>
      <c r="AF633" s="25">
        <f t="shared" si="463"/>
        <v>7</v>
      </c>
    </row>
    <row r="634" spans="1:32" ht="15.75" customHeight="1" x14ac:dyDescent="0.25">
      <c r="A634" s="33">
        <v>46239</v>
      </c>
      <c r="B634" s="118" t="s">
        <v>437</v>
      </c>
      <c r="C634" s="37" t="s">
        <v>30</v>
      </c>
      <c r="D634" s="223">
        <v>0.86</v>
      </c>
      <c r="E634" s="48">
        <f t="shared" si="464"/>
        <v>1</v>
      </c>
      <c r="F634" s="222">
        <v>13.5</v>
      </c>
      <c r="G634" s="48">
        <f t="shared" si="465"/>
        <v>1</v>
      </c>
      <c r="H634" s="23">
        <v>0.03</v>
      </c>
      <c r="I634" s="48">
        <f t="shared" si="466"/>
        <v>1</v>
      </c>
      <c r="J634" s="23">
        <v>2.77</v>
      </c>
      <c r="K634" s="48">
        <f t="shared" si="467"/>
        <v>1</v>
      </c>
      <c r="L634" s="26">
        <v>5.75</v>
      </c>
      <c r="M634" s="48">
        <f t="shared" si="468"/>
        <v>1</v>
      </c>
      <c r="N634" s="26">
        <v>5.37</v>
      </c>
      <c r="O634" s="48">
        <f t="shared" si="469"/>
        <v>1</v>
      </c>
      <c r="P634" s="225">
        <f t="shared" si="470"/>
        <v>1</v>
      </c>
      <c r="Q634" s="225">
        <f t="shared" si="471"/>
        <v>1</v>
      </c>
      <c r="T634" s="25" t="str">
        <f t="shared" si="477"/>
        <v>STAG</v>
      </c>
      <c r="U634" s="25">
        <f t="shared" si="452"/>
        <v>0.8</v>
      </c>
      <c r="V634" s="25">
        <f t="shared" si="453"/>
        <v>1.24</v>
      </c>
      <c r="W634" s="25">
        <f t="shared" si="454"/>
        <v>12.5</v>
      </c>
      <c r="X634" s="25">
        <f t="shared" si="455"/>
        <v>16.399999999999999</v>
      </c>
      <c r="Y634" s="25">
        <f t="shared" si="456"/>
        <v>0</v>
      </c>
      <c r="Z634" s="25">
        <f t="shared" si="457"/>
        <v>0.12</v>
      </c>
      <c r="AA634" s="25">
        <f t="shared" si="458"/>
        <v>2.7</v>
      </c>
      <c r="AB634" s="25">
        <f t="shared" si="459"/>
        <v>2.85</v>
      </c>
      <c r="AC634" s="25">
        <f t="shared" si="460"/>
        <v>5.45</v>
      </c>
      <c r="AD634" s="25">
        <f t="shared" si="461"/>
        <v>5.94</v>
      </c>
      <c r="AE634" s="25">
        <f t="shared" si="462"/>
        <v>5</v>
      </c>
      <c r="AF634" s="25">
        <f t="shared" si="463"/>
        <v>7</v>
      </c>
    </row>
    <row r="635" spans="1:32" ht="15.75" customHeight="1" x14ac:dyDescent="0.25">
      <c r="A635" s="33">
        <v>46239</v>
      </c>
      <c r="B635" s="118" t="s">
        <v>435</v>
      </c>
      <c r="C635" s="37" t="s">
        <v>30</v>
      </c>
      <c r="D635" s="223">
        <v>0.86</v>
      </c>
      <c r="E635" s="48">
        <f t="shared" si="464"/>
        <v>1</v>
      </c>
      <c r="F635" s="222">
        <v>13.35</v>
      </c>
      <c r="G635" s="48">
        <f t="shared" si="465"/>
        <v>1</v>
      </c>
      <c r="H635" s="23">
        <v>0.05</v>
      </c>
      <c r="I635" s="48">
        <f t="shared" si="466"/>
        <v>1</v>
      </c>
      <c r="J635" s="265"/>
      <c r="K635" s="48"/>
      <c r="L635" s="26">
        <v>5.73</v>
      </c>
      <c r="M635" s="48">
        <f t="shared" si="468"/>
        <v>1</v>
      </c>
      <c r="N635" s="26">
        <v>5.33</v>
      </c>
      <c r="O635" s="48">
        <f t="shared" si="469"/>
        <v>1</v>
      </c>
      <c r="P635" s="128">
        <v>1</v>
      </c>
      <c r="Q635" s="128">
        <v>1</v>
      </c>
      <c r="T635" s="25" t="str">
        <f t="shared" si="477"/>
        <v>STAG</v>
      </c>
      <c r="U635" s="25">
        <f t="shared" si="452"/>
        <v>0.8</v>
      </c>
      <c r="V635" s="25">
        <f t="shared" si="453"/>
        <v>1.24</v>
      </c>
      <c r="W635" s="25">
        <f t="shared" si="454"/>
        <v>12.5</v>
      </c>
      <c r="X635" s="25">
        <f t="shared" si="455"/>
        <v>16.399999999999999</v>
      </c>
      <c r="Y635" s="25">
        <f t="shared" si="456"/>
        <v>0</v>
      </c>
      <c r="Z635" s="25">
        <f t="shared" si="457"/>
        <v>0.12</v>
      </c>
      <c r="AA635" s="25">
        <f t="shared" si="458"/>
        <v>2.7</v>
      </c>
      <c r="AB635" s="25">
        <f t="shared" si="459"/>
        <v>2.85</v>
      </c>
      <c r="AC635" s="25">
        <f t="shared" si="460"/>
        <v>5.45</v>
      </c>
      <c r="AD635" s="25">
        <f t="shared" si="461"/>
        <v>5.94</v>
      </c>
      <c r="AE635" s="25">
        <f t="shared" si="462"/>
        <v>5</v>
      </c>
      <c r="AF635" s="25">
        <f t="shared" si="463"/>
        <v>7</v>
      </c>
    </row>
    <row r="636" spans="1:32" ht="15.75" customHeight="1" x14ac:dyDescent="0.25">
      <c r="A636" s="33">
        <v>46240</v>
      </c>
      <c r="B636" s="118" t="s">
        <v>436</v>
      </c>
      <c r="C636" s="37" t="s">
        <v>31</v>
      </c>
      <c r="D636" s="223">
        <v>2</v>
      </c>
      <c r="E636" s="48">
        <f t="shared" si="464"/>
        <v>1</v>
      </c>
      <c r="F636" s="222">
        <v>13</v>
      </c>
      <c r="G636" s="48">
        <f t="shared" si="465"/>
        <v>1</v>
      </c>
      <c r="H636" s="23">
        <v>0.03</v>
      </c>
      <c r="I636" s="48">
        <f t="shared" si="466"/>
        <v>1</v>
      </c>
      <c r="J636" s="265"/>
      <c r="K636" s="48"/>
      <c r="L636" s="26">
        <v>5.28</v>
      </c>
      <c r="M636" s="48">
        <f t="shared" si="468"/>
        <v>1</v>
      </c>
      <c r="N636" s="26">
        <v>6.13</v>
      </c>
      <c r="O636" s="48">
        <f t="shared" si="469"/>
        <v>1</v>
      </c>
      <c r="P636" s="128">
        <v>1</v>
      </c>
      <c r="Q636" s="128">
        <v>1</v>
      </c>
      <c r="T636" s="25" t="str">
        <f t="shared" si="477"/>
        <v>CARIB</v>
      </c>
      <c r="U636" s="25">
        <f t="shared" si="452"/>
        <v>1.65</v>
      </c>
      <c r="V636" s="25">
        <f t="shared" si="453"/>
        <v>2.14</v>
      </c>
      <c r="W636" s="25">
        <f t="shared" si="454"/>
        <v>12.5</v>
      </c>
      <c r="X636" s="25">
        <f t="shared" si="455"/>
        <v>16.399999999999999</v>
      </c>
      <c r="Y636" s="25">
        <f t="shared" si="456"/>
        <v>0</v>
      </c>
      <c r="Z636" s="25">
        <f t="shared" si="457"/>
        <v>0.12</v>
      </c>
      <c r="AA636" s="25">
        <f t="shared" si="458"/>
        <v>2.7</v>
      </c>
      <c r="AB636" s="25">
        <f t="shared" si="459"/>
        <v>2.85</v>
      </c>
      <c r="AC636" s="25">
        <f t="shared" si="460"/>
        <v>5</v>
      </c>
      <c r="AD636" s="25">
        <f t="shared" si="461"/>
        <v>5.44</v>
      </c>
      <c r="AE636" s="25">
        <f t="shared" si="462"/>
        <v>5</v>
      </c>
      <c r="AF636" s="25">
        <f t="shared" si="463"/>
        <v>7</v>
      </c>
    </row>
    <row r="637" spans="1:32" ht="15.75" customHeight="1" x14ac:dyDescent="0.25">
      <c r="A637" s="33">
        <v>46240</v>
      </c>
      <c r="B637" s="118" t="s">
        <v>437</v>
      </c>
      <c r="C637" s="37" t="s">
        <v>31</v>
      </c>
      <c r="D637" s="223">
        <v>1.94</v>
      </c>
      <c r="E637" s="48">
        <f t="shared" si="464"/>
        <v>1</v>
      </c>
      <c r="F637" s="222">
        <v>13</v>
      </c>
      <c r="G637" s="48">
        <f t="shared" si="465"/>
        <v>1</v>
      </c>
      <c r="H637" s="23">
        <v>0.03</v>
      </c>
      <c r="I637" s="48">
        <f t="shared" si="466"/>
        <v>1</v>
      </c>
      <c r="J637" s="23">
        <v>2.77</v>
      </c>
      <c r="K637" s="48">
        <f t="shared" si="467"/>
        <v>1</v>
      </c>
      <c r="L637" s="26">
        <v>5.25</v>
      </c>
      <c r="M637" s="48">
        <f t="shared" si="468"/>
        <v>1</v>
      </c>
      <c r="N637" s="26">
        <v>5.72</v>
      </c>
      <c r="O637" s="48">
        <f t="shared" si="469"/>
        <v>1</v>
      </c>
      <c r="P637" s="225">
        <f t="shared" si="470"/>
        <v>1</v>
      </c>
      <c r="Q637" s="225">
        <f t="shared" si="471"/>
        <v>1</v>
      </c>
      <c r="T637" s="25" t="str">
        <f t="shared" ref="T637:T638" si="478">LEFT(C637,12)</f>
        <v>CARIB</v>
      </c>
      <c r="U637" s="25">
        <f t="shared" si="452"/>
        <v>1.65</v>
      </c>
      <c r="V637" s="25">
        <f t="shared" si="453"/>
        <v>2.14</v>
      </c>
      <c r="W637" s="25">
        <f t="shared" si="454"/>
        <v>12.5</v>
      </c>
      <c r="X637" s="25">
        <f t="shared" si="455"/>
        <v>16.399999999999999</v>
      </c>
      <c r="Y637" s="25">
        <f t="shared" si="456"/>
        <v>0</v>
      </c>
      <c r="Z637" s="25">
        <f t="shared" si="457"/>
        <v>0.12</v>
      </c>
      <c r="AA637" s="25">
        <f t="shared" si="458"/>
        <v>2.7</v>
      </c>
      <c r="AB637" s="25">
        <f t="shared" si="459"/>
        <v>2.85</v>
      </c>
      <c r="AC637" s="25">
        <f t="shared" si="460"/>
        <v>5</v>
      </c>
      <c r="AD637" s="25">
        <f t="shared" si="461"/>
        <v>5.44</v>
      </c>
      <c r="AE637" s="25">
        <f t="shared" si="462"/>
        <v>5</v>
      </c>
      <c r="AF637" s="25">
        <f t="shared" si="463"/>
        <v>7</v>
      </c>
    </row>
    <row r="638" spans="1:32" ht="15.75" customHeight="1" x14ac:dyDescent="0.25">
      <c r="A638" s="33">
        <v>46241</v>
      </c>
      <c r="B638" s="118" t="s">
        <v>435</v>
      </c>
      <c r="C638" s="37" t="s">
        <v>31</v>
      </c>
      <c r="D638" s="223">
        <v>1.92</v>
      </c>
      <c r="E638" s="48">
        <f t="shared" si="464"/>
        <v>1</v>
      </c>
      <c r="F638" s="222">
        <v>13.85</v>
      </c>
      <c r="G638" s="48">
        <f t="shared" si="465"/>
        <v>1</v>
      </c>
      <c r="H638" s="23">
        <v>0.03</v>
      </c>
      <c r="I638" s="48">
        <f t="shared" si="466"/>
        <v>1</v>
      </c>
      <c r="J638" s="23">
        <v>2.85</v>
      </c>
      <c r="K638" s="48">
        <f t="shared" si="467"/>
        <v>1</v>
      </c>
      <c r="L638" s="26">
        <v>5.23</v>
      </c>
      <c r="M638" s="48">
        <f t="shared" si="468"/>
        <v>1</v>
      </c>
      <c r="N638" s="26">
        <v>5.48</v>
      </c>
      <c r="O638" s="48">
        <f t="shared" si="469"/>
        <v>1</v>
      </c>
      <c r="P638" s="225">
        <f t="shared" si="470"/>
        <v>1</v>
      </c>
      <c r="Q638" s="225">
        <f t="shared" si="471"/>
        <v>1</v>
      </c>
      <c r="T638" s="25" t="str">
        <f t="shared" si="478"/>
        <v>CARIB</v>
      </c>
      <c r="U638" s="25">
        <f t="shared" si="452"/>
        <v>1.65</v>
      </c>
      <c r="V638" s="25">
        <f t="shared" si="453"/>
        <v>2.14</v>
      </c>
      <c r="W638" s="25">
        <f t="shared" si="454"/>
        <v>12.5</v>
      </c>
      <c r="X638" s="25">
        <f t="shared" si="455"/>
        <v>16.399999999999999</v>
      </c>
      <c r="Y638" s="25">
        <f t="shared" si="456"/>
        <v>0</v>
      </c>
      <c r="Z638" s="25">
        <f t="shared" si="457"/>
        <v>0.12</v>
      </c>
      <c r="AA638" s="25">
        <f t="shared" si="458"/>
        <v>2.7</v>
      </c>
      <c r="AB638" s="25">
        <f t="shared" si="459"/>
        <v>2.85</v>
      </c>
      <c r="AC638" s="25">
        <f t="shared" si="460"/>
        <v>5</v>
      </c>
      <c r="AD638" s="25">
        <f t="shared" si="461"/>
        <v>5.44</v>
      </c>
      <c r="AE638" s="25">
        <f t="shared" si="462"/>
        <v>5</v>
      </c>
      <c r="AF638" s="25">
        <f t="shared" si="463"/>
        <v>7</v>
      </c>
    </row>
    <row r="639" spans="1:32" ht="15.75" customHeight="1" x14ac:dyDescent="0.25">
      <c r="A639" s="33">
        <v>46241</v>
      </c>
      <c r="B639" s="118" t="s">
        <v>434</v>
      </c>
      <c r="C639" s="37" t="s">
        <v>31</v>
      </c>
      <c r="D639" s="223">
        <v>1.86</v>
      </c>
      <c r="E639" s="48">
        <f t="shared" si="464"/>
        <v>1</v>
      </c>
      <c r="F639" s="222">
        <v>13.6</v>
      </c>
      <c r="G639" s="48">
        <f t="shared" si="465"/>
        <v>1</v>
      </c>
      <c r="H639" s="23">
        <v>0.04</v>
      </c>
      <c r="I639" s="48">
        <f t="shared" si="466"/>
        <v>1</v>
      </c>
      <c r="J639" s="23">
        <v>2.85</v>
      </c>
      <c r="K639" s="48">
        <f t="shared" si="467"/>
        <v>1</v>
      </c>
      <c r="L639" s="26">
        <v>5.0599999999999996</v>
      </c>
      <c r="M639" s="48">
        <f t="shared" si="468"/>
        <v>1</v>
      </c>
      <c r="N639" s="26">
        <v>5.95</v>
      </c>
      <c r="O639" s="48">
        <f t="shared" si="469"/>
        <v>1</v>
      </c>
      <c r="P639" s="225">
        <f t="shared" si="470"/>
        <v>1</v>
      </c>
      <c r="Q639" s="225">
        <f t="shared" si="471"/>
        <v>1</v>
      </c>
      <c r="T639" s="25" t="str">
        <f t="shared" si="408"/>
        <v>CARIB</v>
      </c>
      <c r="U639" s="25">
        <f t="shared" si="452"/>
        <v>1.65</v>
      </c>
      <c r="V639" s="25">
        <f t="shared" si="453"/>
        <v>2.14</v>
      </c>
      <c r="W639" s="25">
        <f t="shared" si="454"/>
        <v>12.5</v>
      </c>
      <c r="X639" s="25">
        <f t="shared" si="455"/>
        <v>16.399999999999999</v>
      </c>
      <c r="Y639" s="25">
        <f t="shared" si="456"/>
        <v>0</v>
      </c>
      <c r="Z639" s="25">
        <f t="shared" si="457"/>
        <v>0.12</v>
      </c>
      <c r="AA639" s="25">
        <f t="shared" si="458"/>
        <v>2.7</v>
      </c>
      <c r="AB639" s="25">
        <f t="shared" si="459"/>
        <v>2.85</v>
      </c>
      <c r="AC639" s="25">
        <f t="shared" si="460"/>
        <v>5</v>
      </c>
      <c r="AD639" s="25">
        <f t="shared" si="461"/>
        <v>5.44</v>
      </c>
      <c r="AE639" s="25">
        <f t="shared" si="462"/>
        <v>5</v>
      </c>
      <c r="AF639" s="25">
        <f t="shared" si="463"/>
        <v>7</v>
      </c>
    </row>
    <row r="640" spans="1:32" ht="15.75" customHeight="1" x14ac:dyDescent="0.25">
      <c r="A640" s="33">
        <v>46241</v>
      </c>
      <c r="B640" s="118" t="s">
        <v>437</v>
      </c>
      <c r="C640" s="37" t="s">
        <v>31</v>
      </c>
      <c r="D640" s="223">
        <v>1.87</v>
      </c>
      <c r="E640" s="48">
        <f t="shared" si="464"/>
        <v>1</v>
      </c>
      <c r="F640" s="222">
        <v>13.2</v>
      </c>
      <c r="G640" s="48">
        <f t="shared" si="465"/>
        <v>1</v>
      </c>
      <c r="H640" s="23">
        <v>0.01</v>
      </c>
      <c r="I640" s="48">
        <f t="shared" si="466"/>
        <v>1</v>
      </c>
      <c r="J640" s="23">
        <v>2.8</v>
      </c>
      <c r="K640" s="48">
        <f t="shared" si="467"/>
        <v>1</v>
      </c>
      <c r="L640" s="26">
        <v>5.27</v>
      </c>
      <c r="M640" s="48">
        <f t="shared" si="468"/>
        <v>1</v>
      </c>
      <c r="N640" s="26">
        <v>5.5</v>
      </c>
      <c r="O640" s="48">
        <f t="shared" si="469"/>
        <v>1</v>
      </c>
      <c r="P640" s="225">
        <f t="shared" si="470"/>
        <v>1</v>
      </c>
      <c r="Q640" s="225">
        <f t="shared" si="471"/>
        <v>1</v>
      </c>
      <c r="T640" s="25" t="str">
        <f t="shared" si="408"/>
        <v>CARIB</v>
      </c>
      <c r="U640" s="25">
        <f t="shared" si="452"/>
        <v>1.65</v>
      </c>
      <c r="V640" s="25">
        <f t="shared" si="453"/>
        <v>2.14</v>
      </c>
      <c r="W640" s="25">
        <f t="shared" si="454"/>
        <v>12.5</v>
      </c>
      <c r="X640" s="25">
        <f t="shared" si="455"/>
        <v>16.399999999999999</v>
      </c>
      <c r="Y640" s="25">
        <f t="shared" si="456"/>
        <v>0</v>
      </c>
      <c r="Z640" s="25">
        <f t="shared" si="457"/>
        <v>0.12</v>
      </c>
      <c r="AA640" s="25">
        <f t="shared" si="458"/>
        <v>2.7</v>
      </c>
      <c r="AB640" s="25">
        <f t="shared" si="459"/>
        <v>2.85</v>
      </c>
      <c r="AC640" s="25">
        <f t="shared" si="460"/>
        <v>5</v>
      </c>
      <c r="AD640" s="25">
        <f t="shared" si="461"/>
        <v>5.44</v>
      </c>
      <c r="AE640" s="25">
        <f t="shared" si="462"/>
        <v>5</v>
      </c>
      <c r="AF640" s="25">
        <f t="shared" si="463"/>
        <v>7</v>
      </c>
    </row>
    <row r="641" spans="1:32" ht="15.75" customHeight="1" x14ac:dyDescent="0.25">
      <c r="A641" s="33">
        <v>46246</v>
      </c>
      <c r="B641" s="118" t="s">
        <v>435</v>
      </c>
      <c r="C641" s="37" t="s">
        <v>31</v>
      </c>
      <c r="D641" s="26">
        <v>1.89</v>
      </c>
      <c r="E641" s="48">
        <f t="shared" si="464"/>
        <v>1</v>
      </c>
      <c r="F641" s="222">
        <v>13.1</v>
      </c>
      <c r="G641" s="48">
        <f t="shared" si="465"/>
        <v>1</v>
      </c>
      <c r="H641" s="23">
        <v>0.02</v>
      </c>
      <c r="I641" s="48">
        <f t="shared" si="466"/>
        <v>1</v>
      </c>
      <c r="J641" s="23">
        <v>2.74</v>
      </c>
      <c r="K641" s="48">
        <f t="shared" si="467"/>
        <v>1</v>
      </c>
      <c r="L641" s="26">
        <v>5.36</v>
      </c>
      <c r="M641" s="48">
        <f t="shared" si="468"/>
        <v>1</v>
      </c>
      <c r="N641" s="26">
        <v>5.68</v>
      </c>
      <c r="O641" s="48">
        <f t="shared" si="469"/>
        <v>1</v>
      </c>
      <c r="P641" s="225">
        <f t="shared" si="470"/>
        <v>1</v>
      </c>
      <c r="Q641" s="225">
        <f t="shared" si="471"/>
        <v>1</v>
      </c>
      <c r="T641" s="25" t="str">
        <f t="shared" si="408"/>
        <v>CARIB</v>
      </c>
      <c r="U641" s="25">
        <f t="shared" si="452"/>
        <v>1.65</v>
      </c>
      <c r="V641" s="25">
        <f t="shared" si="453"/>
        <v>2.14</v>
      </c>
      <c r="W641" s="25">
        <f t="shared" si="454"/>
        <v>12.5</v>
      </c>
      <c r="X641" s="25">
        <f t="shared" si="455"/>
        <v>16.399999999999999</v>
      </c>
      <c r="Y641" s="25">
        <f t="shared" si="456"/>
        <v>0</v>
      </c>
      <c r="Z641" s="25">
        <f t="shared" si="457"/>
        <v>0.12</v>
      </c>
      <c r="AA641" s="25">
        <f t="shared" si="458"/>
        <v>2.7</v>
      </c>
      <c r="AB641" s="25">
        <f t="shared" si="459"/>
        <v>2.85</v>
      </c>
      <c r="AC641" s="25">
        <f t="shared" si="460"/>
        <v>5</v>
      </c>
      <c r="AD641" s="25">
        <f t="shared" si="461"/>
        <v>5.44</v>
      </c>
      <c r="AE641" s="25">
        <f t="shared" si="462"/>
        <v>5</v>
      </c>
      <c r="AF641" s="25">
        <f t="shared" si="463"/>
        <v>7</v>
      </c>
    </row>
    <row r="642" spans="1:32" ht="15.75" customHeight="1" x14ac:dyDescent="0.25">
      <c r="A642" s="33">
        <v>46246</v>
      </c>
      <c r="B642" s="118" t="s">
        <v>436</v>
      </c>
      <c r="C642" s="37" t="s">
        <v>31</v>
      </c>
      <c r="D642" s="26">
        <v>1.85</v>
      </c>
      <c r="E642" s="48">
        <f t="shared" si="464"/>
        <v>1</v>
      </c>
      <c r="F642" s="222">
        <v>13.4</v>
      </c>
      <c r="G642" s="48">
        <f t="shared" si="465"/>
        <v>1</v>
      </c>
      <c r="H642" s="23">
        <v>0.02</v>
      </c>
      <c r="I642" s="48">
        <f t="shared" si="466"/>
        <v>1</v>
      </c>
      <c r="J642" s="23">
        <v>2.7</v>
      </c>
      <c r="K642" s="48">
        <f t="shared" si="467"/>
        <v>1</v>
      </c>
      <c r="L642" s="26">
        <v>5.23</v>
      </c>
      <c r="M642" s="48">
        <f t="shared" si="468"/>
        <v>1</v>
      </c>
      <c r="N642" s="26">
        <v>5.4</v>
      </c>
      <c r="O642" s="48">
        <f t="shared" si="469"/>
        <v>1</v>
      </c>
      <c r="P642" s="225">
        <f t="shared" si="470"/>
        <v>1</v>
      </c>
      <c r="Q642" s="225">
        <f t="shared" si="471"/>
        <v>1</v>
      </c>
      <c r="T642" s="25" t="str">
        <f t="shared" si="408"/>
        <v>CARIB</v>
      </c>
      <c r="U642" s="25">
        <f t="shared" si="452"/>
        <v>1.65</v>
      </c>
      <c r="V642" s="25">
        <f t="shared" si="453"/>
        <v>2.14</v>
      </c>
      <c r="W642" s="25">
        <f t="shared" si="454"/>
        <v>12.5</v>
      </c>
      <c r="X642" s="25">
        <f t="shared" si="455"/>
        <v>16.399999999999999</v>
      </c>
      <c r="Y642" s="25">
        <f t="shared" si="456"/>
        <v>0</v>
      </c>
      <c r="Z642" s="25">
        <f t="shared" si="457"/>
        <v>0.12</v>
      </c>
      <c r="AA642" s="25">
        <f t="shared" si="458"/>
        <v>2.7</v>
      </c>
      <c r="AB642" s="25">
        <f t="shared" si="459"/>
        <v>2.85</v>
      </c>
      <c r="AC642" s="25">
        <f t="shared" si="460"/>
        <v>5</v>
      </c>
      <c r="AD642" s="25">
        <f t="shared" si="461"/>
        <v>5.44</v>
      </c>
      <c r="AE642" s="25">
        <f t="shared" si="462"/>
        <v>5</v>
      </c>
      <c r="AF642" s="25">
        <f t="shared" si="463"/>
        <v>7</v>
      </c>
    </row>
    <row r="643" spans="1:32" ht="15.75" customHeight="1" x14ac:dyDescent="0.25">
      <c r="A643" s="33">
        <v>46246</v>
      </c>
      <c r="B643" s="118" t="s">
        <v>434</v>
      </c>
      <c r="C643" s="37" t="s">
        <v>31</v>
      </c>
      <c r="D643" s="26">
        <v>1.85</v>
      </c>
      <c r="E643" s="48">
        <f t="shared" si="464"/>
        <v>1</v>
      </c>
      <c r="F643" s="222">
        <v>14.95</v>
      </c>
      <c r="G643" s="48">
        <f t="shared" si="465"/>
        <v>1</v>
      </c>
      <c r="H643" s="23">
        <v>0.03</v>
      </c>
      <c r="I643" s="48">
        <f t="shared" si="466"/>
        <v>1</v>
      </c>
      <c r="J643" s="23">
        <v>2.79</v>
      </c>
      <c r="K643" s="48">
        <f t="shared" si="467"/>
        <v>1</v>
      </c>
      <c r="L643" s="26">
        <v>5.34</v>
      </c>
      <c r="M643" s="48">
        <f t="shared" si="468"/>
        <v>1</v>
      </c>
      <c r="N643" s="26">
        <v>5.5</v>
      </c>
      <c r="O643" s="48">
        <f t="shared" si="469"/>
        <v>1</v>
      </c>
      <c r="P643" s="225">
        <f t="shared" si="470"/>
        <v>1</v>
      </c>
      <c r="Q643" s="225">
        <f t="shared" si="471"/>
        <v>1</v>
      </c>
      <c r="T643" s="25" t="str">
        <f t="shared" si="408"/>
        <v>CARIB</v>
      </c>
      <c r="U643" s="25">
        <f t="shared" si="452"/>
        <v>1.65</v>
      </c>
      <c r="V643" s="25">
        <f t="shared" si="453"/>
        <v>2.14</v>
      </c>
      <c r="W643" s="25">
        <f t="shared" si="454"/>
        <v>12.5</v>
      </c>
      <c r="X643" s="25">
        <f t="shared" si="455"/>
        <v>16.399999999999999</v>
      </c>
      <c r="Y643" s="25">
        <f t="shared" si="456"/>
        <v>0</v>
      </c>
      <c r="Z643" s="25">
        <f t="shared" si="457"/>
        <v>0.12</v>
      </c>
      <c r="AA643" s="25">
        <f t="shared" si="458"/>
        <v>2.7</v>
      </c>
      <c r="AB643" s="25">
        <f t="shared" si="459"/>
        <v>2.85</v>
      </c>
      <c r="AC643" s="25">
        <f t="shared" si="460"/>
        <v>5</v>
      </c>
      <c r="AD643" s="25">
        <f t="shared" si="461"/>
        <v>5.44</v>
      </c>
      <c r="AE643" s="25">
        <f t="shared" si="462"/>
        <v>5</v>
      </c>
      <c r="AF643" s="25">
        <f t="shared" si="463"/>
        <v>7</v>
      </c>
    </row>
    <row r="644" spans="1:32" ht="15.75" customHeight="1" x14ac:dyDescent="0.25">
      <c r="A644" s="33">
        <v>46246</v>
      </c>
      <c r="B644" s="118" t="s">
        <v>437</v>
      </c>
      <c r="C644" s="37" t="s">
        <v>31</v>
      </c>
      <c r="D644" s="26">
        <v>1.86</v>
      </c>
      <c r="E644" s="48">
        <f t="shared" si="464"/>
        <v>1</v>
      </c>
      <c r="F644" s="222">
        <v>15.83</v>
      </c>
      <c r="G644" s="48">
        <f t="shared" si="465"/>
        <v>1</v>
      </c>
      <c r="H644" s="23">
        <v>0.02</v>
      </c>
      <c r="I644" s="48">
        <f t="shared" si="466"/>
        <v>1</v>
      </c>
      <c r="J644" s="23">
        <v>2.85</v>
      </c>
      <c r="K644" s="48">
        <f t="shared" si="467"/>
        <v>1</v>
      </c>
      <c r="L644" s="26">
        <v>5.33</v>
      </c>
      <c r="M644" s="48">
        <f t="shared" si="468"/>
        <v>1</v>
      </c>
      <c r="N644" s="26">
        <v>5.6</v>
      </c>
      <c r="O644" s="48">
        <f t="shared" si="469"/>
        <v>1</v>
      </c>
      <c r="P644" s="225">
        <f t="shared" si="470"/>
        <v>1</v>
      </c>
      <c r="Q644" s="225">
        <f t="shared" si="471"/>
        <v>1</v>
      </c>
      <c r="T644" s="25" t="str">
        <f t="shared" si="408"/>
        <v>CARIB</v>
      </c>
      <c r="U644" s="25">
        <f t="shared" si="452"/>
        <v>1.65</v>
      </c>
      <c r="V644" s="25">
        <f t="shared" si="453"/>
        <v>2.14</v>
      </c>
      <c r="W644" s="25">
        <f t="shared" si="454"/>
        <v>12.5</v>
      </c>
      <c r="X644" s="25">
        <f t="shared" si="455"/>
        <v>16.399999999999999</v>
      </c>
      <c r="Y644" s="25">
        <f t="shared" si="456"/>
        <v>0</v>
      </c>
      <c r="Z644" s="25">
        <f t="shared" si="457"/>
        <v>0.12</v>
      </c>
      <c r="AA644" s="25">
        <f t="shared" si="458"/>
        <v>2.7</v>
      </c>
      <c r="AB644" s="25">
        <f t="shared" si="459"/>
        <v>2.85</v>
      </c>
      <c r="AC644" s="25">
        <f t="shared" si="460"/>
        <v>5</v>
      </c>
      <c r="AD644" s="25">
        <f t="shared" si="461"/>
        <v>5.44</v>
      </c>
      <c r="AE644" s="25">
        <f t="shared" si="462"/>
        <v>5</v>
      </c>
      <c r="AF644" s="25">
        <f t="shared" si="463"/>
        <v>7</v>
      </c>
    </row>
    <row r="645" spans="1:32" ht="15.75" customHeight="1" x14ac:dyDescent="0.25">
      <c r="A645" s="33">
        <v>46247</v>
      </c>
      <c r="B645" s="118" t="s">
        <v>436</v>
      </c>
      <c r="C645" s="37" t="s">
        <v>30</v>
      </c>
      <c r="D645" s="26">
        <v>0.9</v>
      </c>
      <c r="E645" s="48">
        <f t="shared" si="464"/>
        <v>1</v>
      </c>
      <c r="F645" s="222">
        <v>15.85</v>
      </c>
      <c r="G645" s="48">
        <f t="shared" si="465"/>
        <v>1</v>
      </c>
      <c r="H645" s="23">
        <v>0.03</v>
      </c>
      <c r="I645" s="48">
        <f t="shared" si="466"/>
        <v>1</v>
      </c>
      <c r="J645" s="23">
        <v>2.75</v>
      </c>
      <c r="K645" s="48">
        <f t="shared" si="467"/>
        <v>1</v>
      </c>
      <c r="L645" s="26">
        <v>5.8</v>
      </c>
      <c r="M645" s="48">
        <f t="shared" si="468"/>
        <v>1</v>
      </c>
      <c r="N645" s="26">
        <v>5</v>
      </c>
      <c r="O645" s="48">
        <f t="shared" si="469"/>
        <v>1</v>
      </c>
      <c r="P645" s="225">
        <f t="shared" si="470"/>
        <v>1</v>
      </c>
      <c r="Q645" s="225">
        <f t="shared" si="471"/>
        <v>1</v>
      </c>
      <c r="T645" s="25" t="str">
        <f t="shared" si="408"/>
        <v>STAG</v>
      </c>
      <c r="U645" s="25">
        <f t="shared" si="452"/>
        <v>0.8</v>
      </c>
      <c r="V645" s="25">
        <f t="shared" si="453"/>
        <v>1.24</v>
      </c>
      <c r="W645" s="25">
        <f t="shared" si="454"/>
        <v>12.5</v>
      </c>
      <c r="X645" s="25">
        <f t="shared" si="455"/>
        <v>16.399999999999999</v>
      </c>
      <c r="Y645" s="25">
        <f t="shared" si="456"/>
        <v>0</v>
      </c>
      <c r="Z645" s="25">
        <f t="shared" si="457"/>
        <v>0.12</v>
      </c>
      <c r="AA645" s="25">
        <f t="shared" si="458"/>
        <v>2.7</v>
      </c>
      <c r="AB645" s="25">
        <f t="shared" si="459"/>
        <v>2.85</v>
      </c>
      <c r="AC645" s="25">
        <f t="shared" si="460"/>
        <v>5.45</v>
      </c>
      <c r="AD645" s="25">
        <f t="shared" si="461"/>
        <v>5.94</v>
      </c>
      <c r="AE645" s="25">
        <f t="shared" si="462"/>
        <v>5</v>
      </c>
      <c r="AF645" s="25">
        <f t="shared" si="463"/>
        <v>7</v>
      </c>
    </row>
    <row r="646" spans="1:32" ht="15.75" customHeight="1" x14ac:dyDescent="0.25">
      <c r="A646" s="33">
        <v>46247</v>
      </c>
      <c r="B646" s="118" t="s">
        <v>435</v>
      </c>
      <c r="C646" s="37" t="s">
        <v>30</v>
      </c>
      <c r="D646" s="26">
        <v>0.9</v>
      </c>
      <c r="E646" s="48">
        <f t="shared" si="464"/>
        <v>1</v>
      </c>
      <c r="F646" s="222">
        <v>15.2</v>
      </c>
      <c r="G646" s="48">
        <f t="shared" si="465"/>
        <v>1</v>
      </c>
      <c r="H646" s="23">
        <v>0.04</v>
      </c>
      <c r="I646" s="48">
        <f t="shared" si="466"/>
        <v>1</v>
      </c>
      <c r="J646" s="23">
        <v>2.85</v>
      </c>
      <c r="K646" s="48">
        <f t="shared" si="467"/>
        <v>1</v>
      </c>
      <c r="L646" s="26">
        <v>5.92</v>
      </c>
      <c r="M646" s="48">
        <f t="shared" si="468"/>
        <v>1</v>
      </c>
      <c r="N646" s="26">
        <v>5</v>
      </c>
      <c r="O646" s="48">
        <f t="shared" si="469"/>
        <v>1</v>
      </c>
      <c r="P646" s="225">
        <f t="shared" si="470"/>
        <v>1</v>
      </c>
      <c r="Q646" s="225">
        <f t="shared" si="471"/>
        <v>1</v>
      </c>
      <c r="T646" s="25" t="str">
        <f t="shared" si="408"/>
        <v>STAG</v>
      </c>
      <c r="U646" s="25">
        <f t="shared" si="452"/>
        <v>0.8</v>
      </c>
      <c r="V646" s="25">
        <f t="shared" si="453"/>
        <v>1.24</v>
      </c>
      <c r="W646" s="25">
        <f t="shared" si="454"/>
        <v>12.5</v>
      </c>
      <c r="X646" s="25">
        <f t="shared" si="455"/>
        <v>16.399999999999999</v>
      </c>
      <c r="Y646" s="25">
        <f t="shared" si="456"/>
        <v>0</v>
      </c>
      <c r="Z646" s="25">
        <f t="shared" si="457"/>
        <v>0.12</v>
      </c>
      <c r="AA646" s="25">
        <f t="shared" si="458"/>
        <v>2.7</v>
      </c>
      <c r="AB646" s="25">
        <f t="shared" si="459"/>
        <v>2.85</v>
      </c>
      <c r="AC646" s="25">
        <f t="shared" si="460"/>
        <v>5.45</v>
      </c>
      <c r="AD646" s="25">
        <f t="shared" si="461"/>
        <v>5.94</v>
      </c>
      <c r="AE646" s="25">
        <f t="shared" si="462"/>
        <v>5</v>
      </c>
      <c r="AF646" s="25">
        <f t="shared" si="463"/>
        <v>7</v>
      </c>
    </row>
    <row r="647" spans="1:32" ht="15.75" customHeight="1" x14ac:dyDescent="0.25">
      <c r="A647" s="33">
        <v>46247</v>
      </c>
      <c r="B647" s="118" t="s">
        <v>434</v>
      </c>
      <c r="C647" s="37" t="s">
        <v>30</v>
      </c>
      <c r="D647" s="26">
        <v>0.93</v>
      </c>
      <c r="E647" s="48">
        <f t="shared" si="464"/>
        <v>1</v>
      </c>
      <c r="F647" s="222">
        <v>14.25</v>
      </c>
      <c r="G647" s="48">
        <f t="shared" si="465"/>
        <v>1</v>
      </c>
      <c r="H647" s="23">
        <v>0.03</v>
      </c>
      <c r="I647" s="48">
        <f t="shared" si="466"/>
        <v>1</v>
      </c>
      <c r="J647" s="23">
        <v>2.83</v>
      </c>
      <c r="K647" s="48">
        <f t="shared" si="467"/>
        <v>1</v>
      </c>
      <c r="L647" s="26">
        <v>5.76</v>
      </c>
      <c r="M647" s="48">
        <f t="shared" si="468"/>
        <v>1</v>
      </c>
      <c r="N647" s="26">
        <v>5.2</v>
      </c>
      <c r="O647" s="48">
        <f t="shared" si="469"/>
        <v>1</v>
      </c>
      <c r="P647" s="225">
        <f t="shared" si="470"/>
        <v>1</v>
      </c>
      <c r="Q647" s="225">
        <f t="shared" si="471"/>
        <v>1</v>
      </c>
      <c r="T647" s="25" t="str">
        <f t="shared" si="408"/>
        <v>STAG</v>
      </c>
      <c r="U647" s="25">
        <f t="shared" si="452"/>
        <v>0.8</v>
      </c>
      <c r="V647" s="25">
        <f t="shared" si="453"/>
        <v>1.24</v>
      </c>
      <c r="W647" s="25">
        <f t="shared" si="454"/>
        <v>12.5</v>
      </c>
      <c r="X647" s="25">
        <f t="shared" si="455"/>
        <v>16.399999999999999</v>
      </c>
      <c r="Y647" s="25">
        <f t="shared" si="456"/>
        <v>0</v>
      </c>
      <c r="Z647" s="25">
        <f t="shared" si="457"/>
        <v>0.12</v>
      </c>
      <c r="AA647" s="25">
        <f t="shared" si="458"/>
        <v>2.7</v>
      </c>
      <c r="AB647" s="25">
        <f t="shared" si="459"/>
        <v>2.85</v>
      </c>
      <c r="AC647" s="25">
        <f t="shared" si="460"/>
        <v>5.45</v>
      </c>
      <c r="AD647" s="25">
        <f t="shared" si="461"/>
        <v>5.94</v>
      </c>
      <c r="AE647" s="25">
        <f t="shared" si="462"/>
        <v>5</v>
      </c>
      <c r="AF647" s="25">
        <f t="shared" si="463"/>
        <v>7</v>
      </c>
    </row>
    <row r="648" spans="1:32" ht="15.75" customHeight="1" x14ac:dyDescent="0.25">
      <c r="A648" s="33">
        <v>46247</v>
      </c>
      <c r="B648" s="118" t="s">
        <v>437</v>
      </c>
      <c r="C648" s="37" t="s">
        <v>30</v>
      </c>
      <c r="D648" s="26">
        <v>0.9</v>
      </c>
      <c r="E648" s="48">
        <f t="shared" si="464"/>
        <v>1</v>
      </c>
      <c r="F648" s="222">
        <v>15</v>
      </c>
      <c r="G648" s="48">
        <f t="shared" si="465"/>
        <v>1</v>
      </c>
      <c r="H648" s="23">
        <v>0.02</v>
      </c>
      <c r="I648" s="48">
        <f t="shared" si="466"/>
        <v>1</v>
      </c>
      <c r="J648" s="23">
        <v>2.73</v>
      </c>
      <c r="K648" s="48">
        <f t="shared" si="467"/>
        <v>1</v>
      </c>
      <c r="L648" s="26">
        <v>5.76</v>
      </c>
      <c r="M648" s="48">
        <f t="shared" si="468"/>
        <v>1</v>
      </c>
      <c r="N648" s="26">
        <v>5.53</v>
      </c>
      <c r="O648" s="48">
        <f t="shared" si="469"/>
        <v>1</v>
      </c>
      <c r="P648" s="225">
        <f t="shared" si="470"/>
        <v>1</v>
      </c>
      <c r="Q648" s="225">
        <f t="shared" si="471"/>
        <v>1</v>
      </c>
      <c r="T648" s="25" t="str">
        <f t="shared" si="408"/>
        <v>STAG</v>
      </c>
      <c r="U648" s="25">
        <f t="shared" si="452"/>
        <v>0.8</v>
      </c>
      <c r="V648" s="25">
        <f t="shared" si="453"/>
        <v>1.24</v>
      </c>
      <c r="W648" s="25">
        <f t="shared" si="454"/>
        <v>12.5</v>
      </c>
      <c r="X648" s="25">
        <f t="shared" si="455"/>
        <v>16.399999999999999</v>
      </c>
      <c r="Y648" s="25">
        <f t="shared" si="456"/>
        <v>0</v>
      </c>
      <c r="Z648" s="25">
        <f t="shared" si="457"/>
        <v>0.12</v>
      </c>
      <c r="AA648" s="25">
        <f t="shared" si="458"/>
        <v>2.7</v>
      </c>
      <c r="AB648" s="25">
        <f t="shared" si="459"/>
        <v>2.85</v>
      </c>
      <c r="AC648" s="25">
        <f t="shared" si="460"/>
        <v>5.45</v>
      </c>
      <c r="AD648" s="25">
        <f t="shared" si="461"/>
        <v>5.94</v>
      </c>
      <c r="AE648" s="25">
        <f t="shared" si="462"/>
        <v>5</v>
      </c>
      <c r="AF648" s="25">
        <f t="shared" si="463"/>
        <v>7</v>
      </c>
    </row>
    <row r="649" spans="1:32" ht="15.75" customHeight="1" x14ac:dyDescent="0.25">
      <c r="A649" s="33">
        <v>46248</v>
      </c>
      <c r="B649" s="118" t="s">
        <v>436</v>
      </c>
      <c r="C649" s="37" t="s">
        <v>30</v>
      </c>
      <c r="D649" s="26">
        <v>0.88</v>
      </c>
      <c r="E649" s="48">
        <f t="shared" si="464"/>
        <v>1</v>
      </c>
      <c r="F649" s="222">
        <v>13.8</v>
      </c>
      <c r="G649" s="48">
        <f t="shared" si="465"/>
        <v>1</v>
      </c>
      <c r="H649" s="23">
        <v>0.03</v>
      </c>
      <c r="I649" s="48">
        <f t="shared" si="466"/>
        <v>1</v>
      </c>
      <c r="J649" s="23">
        <v>2.75</v>
      </c>
      <c r="K649" s="48">
        <f t="shared" si="467"/>
        <v>1</v>
      </c>
      <c r="L649" s="26">
        <v>5.87</v>
      </c>
      <c r="M649" s="48">
        <f t="shared" si="468"/>
        <v>1</v>
      </c>
      <c r="N649" s="26">
        <v>5.58</v>
      </c>
      <c r="O649" s="48">
        <f t="shared" si="469"/>
        <v>1</v>
      </c>
      <c r="P649" s="225">
        <f t="shared" si="470"/>
        <v>1</v>
      </c>
      <c r="Q649" s="225">
        <f t="shared" si="471"/>
        <v>1</v>
      </c>
      <c r="T649" s="25" t="str">
        <f t="shared" ref="T649:T650" si="479">LEFT(C649,12)</f>
        <v>STAG</v>
      </c>
      <c r="U649" s="25">
        <f t="shared" si="452"/>
        <v>0.8</v>
      </c>
      <c r="V649" s="25">
        <f t="shared" si="453"/>
        <v>1.24</v>
      </c>
      <c r="W649" s="25">
        <f t="shared" si="454"/>
        <v>12.5</v>
      </c>
      <c r="X649" s="25">
        <f t="shared" si="455"/>
        <v>16.399999999999999</v>
      </c>
      <c r="Y649" s="25">
        <f t="shared" si="456"/>
        <v>0</v>
      </c>
      <c r="Z649" s="25">
        <f t="shared" si="457"/>
        <v>0.12</v>
      </c>
      <c r="AA649" s="25">
        <f t="shared" si="458"/>
        <v>2.7</v>
      </c>
      <c r="AB649" s="25">
        <f t="shared" si="459"/>
        <v>2.85</v>
      </c>
      <c r="AC649" s="25">
        <f t="shared" si="460"/>
        <v>5.45</v>
      </c>
      <c r="AD649" s="25">
        <f t="shared" si="461"/>
        <v>5.94</v>
      </c>
      <c r="AE649" s="25">
        <f t="shared" si="462"/>
        <v>5</v>
      </c>
      <c r="AF649" s="25">
        <f t="shared" si="463"/>
        <v>7</v>
      </c>
    </row>
    <row r="650" spans="1:32" ht="15.75" customHeight="1" x14ac:dyDescent="0.25">
      <c r="A650" s="33">
        <v>46248</v>
      </c>
      <c r="B650" s="118" t="s">
        <v>435</v>
      </c>
      <c r="C650" s="37" t="s">
        <v>30</v>
      </c>
      <c r="D650" s="26">
        <v>0.93</v>
      </c>
      <c r="E650" s="48">
        <f t="shared" si="464"/>
        <v>1</v>
      </c>
      <c r="F650" s="222">
        <v>15.3</v>
      </c>
      <c r="G650" s="48">
        <f t="shared" si="465"/>
        <v>1</v>
      </c>
      <c r="H650" s="23">
        <v>0.03</v>
      </c>
      <c r="I650" s="48">
        <f t="shared" si="466"/>
        <v>1</v>
      </c>
      <c r="J650" s="23">
        <v>2.85</v>
      </c>
      <c r="K650" s="48">
        <f t="shared" si="467"/>
        <v>1</v>
      </c>
      <c r="L650" s="26">
        <v>5.89</v>
      </c>
      <c r="M650" s="48">
        <f t="shared" si="468"/>
        <v>1</v>
      </c>
      <c r="N650" s="26">
        <v>5.98</v>
      </c>
      <c r="O650" s="48">
        <f t="shared" si="469"/>
        <v>1</v>
      </c>
      <c r="P650" s="225">
        <f t="shared" si="470"/>
        <v>1</v>
      </c>
      <c r="Q650" s="225">
        <f t="shared" si="471"/>
        <v>1</v>
      </c>
      <c r="T650" s="25" t="str">
        <f t="shared" si="479"/>
        <v>STAG</v>
      </c>
      <c r="U650" s="25">
        <f t="shared" si="452"/>
        <v>0.8</v>
      </c>
      <c r="V650" s="25">
        <f t="shared" si="453"/>
        <v>1.24</v>
      </c>
      <c r="W650" s="25">
        <f t="shared" si="454"/>
        <v>12.5</v>
      </c>
      <c r="X650" s="25">
        <f t="shared" si="455"/>
        <v>16.399999999999999</v>
      </c>
      <c r="Y650" s="25">
        <f t="shared" si="456"/>
        <v>0</v>
      </c>
      <c r="Z650" s="25">
        <f t="shared" si="457"/>
        <v>0.12</v>
      </c>
      <c r="AA650" s="25">
        <f t="shared" si="458"/>
        <v>2.7</v>
      </c>
      <c r="AB650" s="25">
        <f t="shared" si="459"/>
        <v>2.85</v>
      </c>
      <c r="AC650" s="25">
        <f t="shared" si="460"/>
        <v>5.45</v>
      </c>
      <c r="AD650" s="25">
        <f t="shared" si="461"/>
        <v>5.94</v>
      </c>
      <c r="AE650" s="25">
        <f t="shared" si="462"/>
        <v>5</v>
      </c>
      <c r="AF650" s="25">
        <f t="shared" si="463"/>
        <v>7</v>
      </c>
    </row>
    <row r="651" spans="1:32" ht="15.75" customHeight="1" x14ac:dyDescent="0.25">
      <c r="A651" s="33">
        <v>46248</v>
      </c>
      <c r="B651" s="118" t="s">
        <v>437</v>
      </c>
      <c r="C651" s="37" t="s">
        <v>30</v>
      </c>
      <c r="D651" s="26">
        <v>0.9</v>
      </c>
      <c r="E651" s="48">
        <f t="shared" si="464"/>
        <v>1</v>
      </c>
      <c r="F651" s="222">
        <v>15.2</v>
      </c>
      <c r="G651" s="48">
        <f t="shared" si="465"/>
        <v>1</v>
      </c>
      <c r="H651" s="23">
        <v>0.04</v>
      </c>
      <c r="I651" s="48">
        <f t="shared" si="466"/>
        <v>1</v>
      </c>
      <c r="J651" s="23">
        <v>2.77</v>
      </c>
      <c r="K651" s="48">
        <f t="shared" si="467"/>
        <v>1</v>
      </c>
      <c r="L651" s="26">
        <v>5.89</v>
      </c>
      <c r="M651" s="48">
        <f t="shared" si="468"/>
        <v>1</v>
      </c>
      <c r="N651" s="26">
        <v>6.4</v>
      </c>
      <c r="O651" s="48">
        <f t="shared" si="469"/>
        <v>1</v>
      </c>
      <c r="P651" s="225">
        <f t="shared" si="470"/>
        <v>1</v>
      </c>
      <c r="Q651" s="225">
        <f t="shared" si="471"/>
        <v>1</v>
      </c>
      <c r="S651" t="s">
        <v>460</v>
      </c>
      <c r="T651" s="25" t="str">
        <f t="shared" si="408"/>
        <v>STAG</v>
      </c>
      <c r="U651" s="25">
        <f t="shared" si="452"/>
        <v>0.8</v>
      </c>
      <c r="V651" s="25">
        <f t="shared" si="453"/>
        <v>1.24</v>
      </c>
      <c r="W651" s="25">
        <f t="shared" si="454"/>
        <v>12.5</v>
      </c>
      <c r="X651" s="25">
        <f t="shared" si="455"/>
        <v>16.399999999999999</v>
      </c>
      <c r="Y651" s="25">
        <f t="shared" si="456"/>
        <v>0</v>
      </c>
      <c r="Z651" s="25">
        <f t="shared" si="457"/>
        <v>0.12</v>
      </c>
      <c r="AA651" s="25">
        <f t="shared" si="458"/>
        <v>2.7</v>
      </c>
      <c r="AB651" s="25">
        <f t="shared" si="459"/>
        <v>2.85</v>
      </c>
      <c r="AC651" s="25">
        <f t="shared" si="460"/>
        <v>5.45</v>
      </c>
      <c r="AD651" s="25">
        <f t="shared" si="461"/>
        <v>5.94</v>
      </c>
      <c r="AE651" s="25">
        <f t="shared" si="462"/>
        <v>5</v>
      </c>
      <c r="AF651" s="25">
        <f t="shared" si="463"/>
        <v>7</v>
      </c>
    </row>
    <row r="652" spans="1:32" ht="15.75" customHeight="1" x14ac:dyDescent="0.25">
      <c r="A652" s="33">
        <v>46248</v>
      </c>
      <c r="B652" s="118" t="s">
        <v>436</v>
      </c>
      <c r="C652" s="37" t="s">
        <v>31</v>
      </c>
      <c r="D652" s="26">
        <v>1.9</v>
      </c>
      <c r="E652" s="48">
        <f t="shared" si="464"/>
        <v>1</v>
      </c>
      <c r="F652" s="222">
        <v>13.25</v>
      </c>
      <c r="G652" s="48">
        <f t="shared" si="465"/>
        <v>1</v>
      </c>
      <c r="H652" s="23">
        <v>0.04</v>
      </c>
      <c r="I652" s="48">
        <f t="shared" si="466"/>
        <v>1</v>
      </c>
      <c r="J652" s="23">
        <v>2.79</v>
      </c>
      <c r="K652" s="48">
        <f t="shared" si="467"/>
        <v>1</v>
      </c>
      <c r="L652" s="26">
        <v>5.29</v>
      </c>
      <c r="M652" s="48">
        <f t="shared" si="468"/>
        <v>1</v>
      </c>
      <c r="N652" s="26">
        <v>6.18</v>
      </c>
      <c r="O652" s="48">
        <f t="shared" si="469"/>
        <v>1</v>
      </c>
      <c r="P652" s="225">
        <f t="shared" si="470"/>
        <v>1</v>
      </c>
      <c r="Q652" s="225">
        <f t="shared" si="471"/>
        <v>1</v>
      </c>
      <c r="T652" s="25" t="str">
        <f t="shared" si="408"/>
        <v>CARIB</v>
      </c>
      <c r="U652" s="25">
        <f t="shared" si="452"/>
        <v>1.65</v>
      </c>
      <c r="V652" s="25">
        <f t="shared" si="453"/>
        <v>2.14</v>
      </c>
      <c r="W652" s="25">
        <f t="shared" si="454"/>
        <v>12.5</v>
      </c>
      <c r="X652" s="25">
        <f t="shared" si="455"/>
        <v>16.399999999999999</v>
      </c>
      <c r="Y652" s="25">
        <f t="shared" si="456"/>
        <v>0</v>
      </c>
      <c r="Z652" s="25">
        <f t="shared" si="457"/>
        <v>0.12</v>
      </c>
      <c r="AA652" s="25">
        <f t="shared" si="458"/>
        <v>2.7</v>
      </c>
      <c r="AB652" s="25">
        <f t="shared" si="459"/>
        <v>2.85</v>
      </c>
      <c r="AC652" s="25">
        <f t="shared" si="460"/>
        <v>5</v>
      </c>
      <c r="AD652" s="25">
        <f t="shared" si="461"/>
        <v>5.44</v>
      </c>
      <c r="AE652" s="25">
        <f t="shared" si="462"/>
        <v>5</v>
      </c>
      <c r="AF652" s="25">
        <f t="shared" si="463"/>
        <v>7</v>
      </c>
    </row>
    <row r="653" spans="1:32" ht="15.75" customHeight="1" x14ac:dyDescent="0.25">
      <c r="A653" s="33">
        <v>46248</v>
      </c>
      <c r="B653" s="118" t="s">
        <v>435</v>
      </c>
      <c r="C653" s="37" t="s">
        <v>31</v>
      </c>
      <c r="D653" s="26">
        <v>1.93</v>
      </c>
      <c r="E653" s="48">
        <f t="shared" si="464"/>
        <v>1</v>
      </c>
      <c r="F653" s="222">
        <v>13</v>
      </c>
      <c r="G653" s="48">
        <f t="shared" si="465"/>
        <v>1</v>
      </c>
      <c r="H653" s="23">
        <v>0.03</v>
      </c>
      <c r="I653" s="48">
        <f t="shared" si="466"/>
        <v>1</v>
      </c>
      <c r="J653" s="23">
        <v>2.83</v>
      </c>
      <c r="K653" s="48">
        <f t="shared" si="467"/>
        <v>1</v>
      </c>
      <c r="L653" s="26">
        <v>5.27</v>
      </c>
      <c r="M653" s="48">
        <f t="shared" si="468"/>
        <v>1</v>
      </c>
      <c r="N653" s="26">
        <v>6.93</v>
      </c>
      <c r="O653" s="48">
        <f t="shared" si="469"/>
        <v>1</v>
      </c>
      <c r="P653" s="225">
        <f t="shared" si="470"/>
        <v>1</v>
      </c>
      <c r="Q653" s="225">
        <f t="shared" si="471"/>
        <v>1</v>
      </c>
      <c r="T653" s="25" t="str">
        <f t="shared" si="408"/>
        <v>CARIB</v>
      </c>
      <c r="U653" s="25">
        <f t="shared" si="452"/>
        <v>1.65</v>
      </c>
      <c r="V653" s="25">
        <f t="shared" si="453"/>
        <v>2.14</v>
      </c>
      <c r="W653" s="25">
        <f t="shared" si="454"/>
        <v>12.5</v>
      </c>
      <c r="X653" s="25">
        <f t="shared" si="455"/>
        <v>16.399999999999999</v>
      </c>
      <c r="Y653" s="25">
        <f t="shared" si="456"/>
        <v>0</v>
      </c>
      <c r="Z653" s="25">
        <f t="shared" si="457"/>
        <v>0.12</v>
      </c>
      <c r="AA653" s="25">
        <f t="shared" si="458"/>
        <v>2.7</v>
      </c>
      <c r="AB653" s="25">
        <f t="shared" si="459"/>
        <v>2.85</v>
      </c>
      <c r="AC653" s="25">
        <f t="shared" si="460"/>
        <v>5</v>
      </c>
      <c r="AD653" s="25">
        <f t="shared" si="461"/>
        <v>5.44</v>
      </c>
      <c r="AE653" s="25">
        <f t="shared" si="462"/>
        <v>5</v>
      </c>
      <c r="AF653" s="25">
        <f t="shared" si="463"/>
        <v>7</v>
      </c>
    </row>
    <row r="654" spans="1:32" ht="15" x14ac:dyDescent="0.25">
      <c r="A654" s="33">
        <v>46248</v>
      </c>
      <c r="B654" s="118" t="s">
        <v>434</v>
      </c>
      <c r="C654" s="37" t="s">
        <v>31</v>
      </c>
      <c r="D654" s="26">
        <v>1.85</v>
      </c>
      <c r="E654" s="48">
        <f t="shared" si="464"/>
        <v>1</v>
      </c>
      <c r="F654" s="222">
        <v>13</v>
      </c>
      <c r="G654" s="48">
        <f t="shared" si="465"/>
        <v>1</v>
      </c>
      <c r="H654" s="23">
        <v>0.02</v>
      </c>
      <c r="I654" s="48">
        <f t="shared" si="466"/>
        <v>1</v>
      </c>
      <c r="J654" s="23">
        <v>2.77</v>
      </c>
      <c r="K654" s="48">
        <f t="shared" si="467"/>
        <v>1</v>
      </c>
      <c r="L654" s="26">
        <v>5.3</v>
      </c>
      <c r="M654" s="48">
        <f t="shared" si="468"/>
        <v>1</v>
      </c>
      <c r="N654" s="26">
        <v>6.62</v>
      </c>
      <c r="O654" s="48">
        <f t="shared" si="469"/>
        <v>1</v>
      </c>
      <c r="P654" s="225">
        <f t="shared" si="470"/>
        <v>1</v>
      </c>
      <c r="Q654" s="225">
        <f t="shared" si="471"/>
        <v>1</v>
      </c>
      <c r="T654" s="25" t="str">
        <f t="shared" si="408"/>
        <v>CARIB</v>
      </c>
      <c r="U654" s="25">
        <f t="shared" si="452"/>
        <v>1.65</v>
      </c>
      <c r="V654" s="25">
        <f t="shared" si="453"/>
        <v>2.14</v>
      </c>
      <c r="W654" s="25">
        <f t="shared" si="454"/>
        <v>12.5</v>
      </c>
      <c r="X654" s="25">
        <f t="shared" si="455"/>
        <v>16.399999999999999</v>
      </c>
      <c r="Y654" s="25">
        <f t="shared" si="456"/>
        <v>0</v>
      </c>
      <c r="Z654" s="25">
        <f t="shared" si="457"/>
        <v>0.12</v>
      </c>
      <c r="AA654" s="25">
        <f t="shared" si="458"/>
        <v>2.7</v>
      </c>
      <c r="AB654" s="25">
        <f t="shared" si="459"/>
        <v>2.85</v>
      </c>
      <c r="AC654" s="25">
        <f t="shared" si="460"/>
        <v>5</v>
      </c>
      <c r="AD654" s="25">
        <f t="shared" si="461"/>
        <v>5.44</v>
      </c>
      <c r="AE654" s="25">
        <f t="shared" si="462"/>
        <v>5</v>
      </c>
      <c r="AF654" s="25">
        <f t="shared" si="463"/>
        <v>7</v>
      </c>
    </row>
    <row r="655" spans="1:32" ht="18" customHeight="1" x14ac:dyDescent="0.25">
      <c r="A655" s="33">
        <v>46251</v>
      </c>
      <c r="B655" s="118" t="s">
        <v>437</v>
      </c>
      <c r="C655" s="37" t="s">
        <v>31</v>
      </c>
      <c r="D655" s="26">
        <v>1.85</v>
      </c>
      <c r="E655" s="48">
        <f t="shared" si="464"/>
        <v>1</v>
      </c>
      <c r="F655" s="222">
        <v>14.25</v>
      </c>
      <c r="G655" s="48">
        <f t="shared" si="465"/>
        <v>1</v>
      </c>
      <c r="H655" s="23">
        <v>0.05</v>
      </c>
      <c r="I655" s="48">
        <f t="shared" si="466"/>
        <v>1</v>
      </c>
      <c r="J655" s="23">
        <v>2.85</v>
      </c>
      <c r="K655" s="48">
        <f t="shared" si="467"/>
        <v>1</v>
      </c>
      <c r="L655" s="26">
        <v>5.27</v>
      </c>
      <c r="M655" s="48">
        <f t="shared" si="468"/>
        <v>1</v>
      </c>
      <c r="N655" s="26">
        <v>6.7</v>
      </c>
      <c r="O655" s="48">
        <f t="shared" si="469"/>
        <v>1</v>
      </c>
      <c r="P655" s="225">
        <f t="shared" si="470"/>
        <v>1</v>
      </c>
      <c r="Q655" s="225">
        <f t="shared" si="471"/>
        <v>1</v>
      </c>
      <c r="T655" s="25" t="str">
        <f t="shared" si="408"/>
        <v>CARIB</v>
      </c>
      <c r="U655" s="25">
        <f t="shared" si="452"/>
        <v>1.65</v>
      </c>
      <c r="V655" s="25">
        <f t="shared" si="453"/>
        <v>2.14</v>
      </c>
      <c r="W655" s="25">
        <f t="shared" si="454"/>
        <v>12.5</v>
      </c>
      <c r="X655" s="25">
        <f t="shared" si="455"/>
        <v>16.399999999999999</v>
      </c>
      <c r="Y655" s="25">
        <f t="shared" si="456"/>
        <v>0</v>
      </c>
      <c r="Z655" s="25">
        <f t="shared" si="457"/>
        <v>0.12</v>
      </c>
      <c r="AA655" s="25">
        <f t="shared" si="458"/>
        <v>2.7</v>
      </c>
      <c r="AB655" s="25">
        <f t="shared" si="459"/>
        <v>2.85</v>
      </c>
      <c r="AC655" s="25">
        <f t="shared" si="460"/>
        <v>5</v>
      </c>
      <c r="AD655" s="25">
        <f t="shared" si="461"/>
        <v>5.44</v>
      </c>
      <c r="AE655" s="25">
        <f t="shared" si="462"/>
        <v>5</v>
      </c>
      <c r="AF655" s="25">
        <f t="shared" si="463"/>
        <v>7</v>
      </c>
    </row>
    <row r="656" spans="1:32" ht="15.75" customHeight="1" x14ac:dyDescent="0.25">
      <c r="A656" s="33">
        <v>46251</v>
      </c>
      <c r="B656" s="118" t="s">
        <v>434</v>
      </c>
      <c r="C656" s="37" t="s">
        <v>31</v>
      </c>
      <c r="D656" s="26">
        <v>2.04</v>
      </c>
      <c r="E656" s="48">
        <f t="shared" si="464"/>
        <v>1</v>
      </c>
      <c r="F656" s="222">
        <v>13.85</v>
      </c>
      <c r="G656" s="48">
        <f t="shared" si="465"/>
        <v>1</v>
      </c>
      <c r="H656" s="23">
        <v>0.03</v>
      </c>
      <c r="I656" s="48">
        <f t="shared" si="466"/>
        <v>1</v>
      </c>
      <c r="J656" s="23">
        <v>2.8</v>
      </c>
      <c r="K656" s="48">
        <f t="shared" si="467"/>
        <v>1</v>
      </c>
      <c r="L656" s="26">
        <v>5.17</v>
      </c>
      <c r="M656" s="48">
        <f t="shared" si="468"/>
        <v>1</v>
      </c>
      <c r="N656" s="26">
        <v>6.38</v>
      </c>
      <c r="O656" s="48">
        <f t="shared" si="469"/>
        <v>1</v>
      </c>
      <c r="P656" s="225">
        <f t="shared" si="470"/>
        <v>1</v>
      </c>
      <c r="Q656" s="225">
        <f t="shared" si="471"/>
        <v>1</v>
      </c>
      <c r="T656" s="25" t="str">
        <f t="shared" si="408"/>
        <v>CARIB</v>
      </c>
      <c r="U656" s="25">
        <f t="shared" si="452"/>
        <v>1.65</v>
      </c>
      <c r="V656" s="25">
        <f t="shared" si="453"/>
        <v>2.14</v>
      </c>
      <c r="W656" s="25">
        <f t="shared" si="454"/>
        <v>12.5</v>
      </c>
      <c r="X656" s="25">
        <f t="shared" si="455"/>
        <v>16.399999999999999</v>
      </c>
      <c r="Y656" s="25">
        <f t="shared" si="456"/>
        <v>0</v>
      </c>
      <c r="Z656" s="25">
        <f t="shared" si="457"/>
        <v>0.12</v>
      </c>
      <c r="AA656" s="25">
        <f t="shared" si="458"/>
        <v>2.7</v>
      </c>
      <c r="AB656" s="25">
        <f t="shared" si="459"/>
        <v>2.85</v>
      </c>
      <c r="AC656" s="25">
        <f t="shared" si="460"/>
        <v>5</v>
      </c>
      <c r="AD656" s="25">
        <f t="shared" si="461"/>
        <v>5.44</v>
      </c>
      <c r="AE656" s="25">
        <f t="shared" si="462"/>
        <v>5</v>
      </c>
      <c r="AF656" s="25">
        <f t="shared" si="463"/>
        <v>7</v>
      </c>
    </row>
    <row r="657" spans="1:32" ht="15.75" customHeight="1" x14ac:dyDescent="0.25">
      <c r="A657" s="33">
        <v>46251</v>
      </c>
      <c r="B657" s="118" t="s">
        <v>436</v>
      </c>
      <c r="C657" s="37" t="s">
        <v>31</v>
      </c>
      <c r="D657" s="26">
        <v>2.0299999999999998</v>
      </c>
      <c r="E657" s="48">
        <f t="shared" si="464"/>
        <v>1</v>
      </c>
      <c r="F657" s="222">
        <v>13</v>
      </c>
      <c r="G657" s="48">
        <f t="shared" si="465"/>
        <v>1</v>
      </c>
      <c r="H657" s="23">
        <v>0.04</v>
      </c>
      <c r="I657" s="48">
        <f t="shared" si="466"/>
        <v>1</v>
      </c>
      <c r="J657" s="23">
        <v>2.83</v>
      </c>
      <c r="K657" s="48">
        <f t="shared" si="467"/>
        <v>1</v>
      </c>
      <c r="L657" s="26">
        <v>5.17</v>
      </c>
      <c r="M657" s="48">
        <f t="shared" si="468"/>
        <v>1</v>
      </c>
      <c r="N657" s="26">
        <v>6.45</v>
      </c>
      <c r="O657" s="48">
        <f t="shared" si="469"/>
        <v>1</v>
      </c>
      <c r="P657" s="225">
        <f t="shared" si="470"/>
        <v>1</v>
      </c>
      <c r="Q657" s="225">
        <f t="shared" si="471"/>
        <v>1</v>
      </c>
      <c r="T657" s="25" t="str">
        <f t="shared" si="408"/>
        <v>CARIB</v>
      </c>
      <c r="U657" s="25">
        <f t="shared" si="452"/>
        <v>1.65</v>
      </c>
      <c r="V657" s="25">
        <f t="shared" si="453"/>
        <v>2.14</v>
      </c>
      <c r="W657" s="25">
        <f t="shared" si="454"/>
        <v>12.5</v>
      </c>
      <c r="X657" s="25">
        <f t="shared" si="455"/>
        <v>16.399999999999999</v>
      </c>
      <c r="Y657" s="25">
        <f t="shared" si="456"/>
        <v>0</v>
      </c>
      <c r="Z657" s="25">
        <f t="shared" si="457"/>
        <v>0.12</v>
      </c>
      <c r="AA657" s="25">
        <f t="shared" si="458"/>
        <v>2.7</v>
      </c>
      <c r="AB657" s="25">
        <f t="shared" si="459"/>
        <v>2.85</v>
      </c>
      <c r="AC657" s="25">
        <f t="shared" si="460"/>
        <v>5</v>
      </c>
      <c r="AD657" s="25">
        <f t="shared" si="461"/>
        <v>5.44</v>
      </c>
      <c r="AE657" s="25">
        <f t="shared" si="462"/>
        <v>5</v>
      </c>
      <c r="AF657" s="25">
        <f t="shared" si="463"/>
        <v>7</v>
      </c>
    </row>
    <row r="658" spans="1:32" ht="15.75" customHeight="1" x14ac:dyDescent="0.25">
      <c r="A658" s="33">
        <v>46251</v>
      </c>
      <c r="B658" s="118" t="s">
        <v>437</v>
      </c>
      <c r="C658" s="37" t="s">
        <v>31</v>
      </c>
      <c r="D658" s="26">
        <v>2</v>
      </c>
      <c r="E658" s="48">
        <f t="shared" si="464"/>
        <v>1</v>
      </c>
      <c r="F658" s="26">
        <v>14.55</v>
      </c>
      <c r="G658" s="48">
        <f t="shared" si="465"/>
        <v>1</v>
      </c>
      <c r="H658" s="23">
        <v>0.02</v>
      </c>
      <c r="I658" s="48">
        <f t="shared" si="466"/>
        <v>1</v>
      </c>
      <c r="J658" s="23">
        <v>2.77</v>
      </c>
      <c r="K658" s="48">
        <f t="shared" si="467"/>
        <v>1</v>
      </c>
      <c r="L658" s="26">
        <v>5.22</v>
      </c>
      <c r="M658" s="48">
        <f t="shared" si="468"/>
        <v>1</v>
      </c>
      <c r="N658" s="26">
        <v>6.43</v>
      </c>
      <c r="O658" s="48">
        <f t="shared" si="469"/>
        <v>1</v>
      </c>
      <c r="P658" s="225">
        <f t="shared" si="470"/>
        <v>1</v>
      </c>
      <c r="Q658" s="225">
        <f t="shared" si="471"/>
        <v>1</v>
      </c>
      <c r="T658" s="25" t="str">
        <f t="shared" si="408"/>
        <v>CARIB</v>
      </c>
      <c r="U658" s="25">
        <f t="shared" si="452"/>
        <v>1.65</v>
      </c>
      <c r="V658" s="25">
        <f t="shared" si="453"/>
        <v>2.14</v>
      </c>
      <c r="W658" s="25">
        <f t="shared" si="454"/>
        <v>12.5</v>
      </c>
      <c r="X658" s="25">
        <f t="shared" si="455"/>
        <v>16.399999999999999</v>
      </c>
      <c r="Y658" s="25">
        <f t="shared" si="456"/>
        <v>0</v>
      </c>
      <c r="Z658" s="25">
        <f t="shared" si="457"/>
        <v>0.12</v>
      </c>
      <c r="AA658" s="25">
        <f t="shared" si="458"/>
        <v>2.7</v>
      </c>
      <c r="AB658" s="25">
        <f t="shared" si="459"/>
        <v>2.85</v>
      </c>
      <c r="AC658" s="25">
        <f t="shared" si="460"/>
        <v>5</v>
      </c>
      <c r="AD658" s="25">
        <f t="shared" si="461"/>
        <v>5.44</v>
      </c>
      <c r="AE658" s="25">
        <f t="shared" si="462"/>
        <v>5</v>
      </c>
      <c r="AF658" s="25">
        <f t="shared" si="463"/>
        <v>7</v>
      </c>
    </row>
    <row r="659" spans="1:32" ht="15.75" customHeight="1" x14ac:dyDescent="0.25">
      <c r="A659" s="33">
        <v>46251</v>
      </c>
      <c r="B659" s="118" t="s">
        <v>435</v>
      </c>
      <c r="C659" s="37" t="s">
        <v>31</v>
      </c>
      <c r="D659" s="26">
        <v>2.1</v>
      </c>
      <c r="E659" s="48">
        <f t="shared" si="464"/>
        <v>1</v>
      </c>
      <c r="F659" s="222">
        <v>14.2</v>
      </c>
      <c r="G659" s="48">
        <f t="shared" si="465"/>
        <v>1</v>
      </c>
      <c r="H659" s="23">
        <v>0.03</v>
      </c>
      <c r="I659" s="48">
        <f t="shared" si="466"/>
        <v>1</v>
      </c>
      <c r="J659" s="23">
        <v>2.85</v>
      </c>
      <c r="K659" s="48">
        <f t="shared" si="467"/>
        <v>1</v>
      </c>
      <c r="L659" s="26">
        <v>5.13</v>
      </c>
      <c r="M659" s="48">
        <f t="shared" si="468"/>
        <v>1</v>
      </c>
      <c r="N659" s="26">
        <v>5.01</v>
      </c>
      <c r="O659" s="48">
        <f t="shared" si="469"/>
        <v>1</v>
      </c>
      <c r="P659" s="225">
        <f t="shared" si="470"/>
        <v>1</v>
      </c>
      <c r="Q659" s="225">
        <f t="shared" si="471"/>
        <v>1</v>
      </c>
      <c r="T659" s="25" t="str">
        <f t="shared" si="408"/>
        <v>CARIB</v>
      </c>
      <c r="U659" s="25">
        <f t="shared" si="452"/>
        <v>1.65</v>
      </c>
      <c r="V659" s="25">
        <f t="shared" si="453"/>
        <v>2.14</v>
      </c>
      <c r="W659" s="25">
        <f t="shared" si="454"/>
        <v>12.5</v>
      </c>
      <c r="X659" s="25">
        <f t="shared" si="455"/>
        <v>16.399999999999999</v>
      </c>
      <c r="Y659" s="25">
        <f t="shared" si="456"/>
        <v>0</v>
      </c>
      <c r="Z659" s="25">
        <f t="shared" si="457"/>
        <v>0.12</v>
      </c>
      <c r="AA659" s="25">
        <f t="shared" si="458"/>
        <v>2.7</v>
      </c>
      <c r="AB659" s="25">
        <f t="shared" si="459"/>
        <v>2.85</v>
      </c>
      <c r="AC659" s="25">
        <f t="shared" si="460"/>
        <v>5</v>
      </c>
      <c r="AD659" s="25">
        <f t="shared" si="461"/>
        <v>5.44</v>
      </c>
      <c r="AE659" s="25">
        <f t="shared" si="462"/>
        <v>5</v>
      </c>
      <c r="AF659" s="25">
        <f t="shared" si="463"/>
        <v>7</v>
      </c>
    </row>
    <row r="660" spans="1:32" ht="15.75" customHeight="1" x14ac:dyDescent="0.25">
      <c r="A660" s="33">
        <v>46252</v>
      </c>
      <c r="B660" s="118" t="s">
        <v>434</v>
      </c>
      <c r="C660" s="37" t="s">
        <v>31</v>
      </c>
      <c r="D660" s="26">
        <v>1.93</v>
      </c>
      <c r="E660" s="48">
        <f t="shared" si="464"/>
        <v>1</v>
      </c>
      <c r="F660" s="222">
        <v>13.9</v>
      </c>
      <c r="G660" s="48">
        <f t="shared" si="465"/>
        <v>1</v>
      </c>
      <c r="H660" s="23">
        <v>0.03</v>
      </c>
      <c r="I660" s="48">
        <f t="shared" si="466"/>
        <v>1</v>
      </c>
      <c r="J660" s="23">
        <v>2.85</v>
      </c>
      <c r="K660" s="48">
        <f t="shared" si="467"/>
        <v>1</v>
      </c>
      <c r="L660" s="26">
        <v>5.24</v>
      </c>
      <c r="M660" s="48">
        <f t="shared" si="468"/>
        <v>1</v>
      </c>
      <c r="N660" s="26">
        <v>5.6</v>
      </c>
      <c r="O660" s="48">
        <f t="shared" si="469"/>
        <v>1</v>
      </c>
      <c r="P660" s="225">
        <f t="shared" si="470"/>
        <v>1</v>
      </c>
      <c r="Q660" s="225">
        <f t="shared" si="471"/>
        <v>1</v>
      </c>
      <c r="T660" s="25" t="str">
        <f t="shared" si="408"/>
        <v>CARIB</v>
      </c>
      <c r="U660" s="25">
        <f t="shared" si="452"/>
        <v>1.65</v>
      </c>
      <c r="V660" s="25">
        <f t="shared" si="453"/>
        <v>2.14</v>
      </c>
      <c r="W660" s="25">
        <f t="shared" si="454"/>
        <v>12.5</v>
      </c>
      <c r="X660" s="25">
        <f t="shared" si="455"/>
        <v>16.399999999999999</v>
      </c>
      <c r="Y660" s="25">
        <f t="shared" si="456"/>
        <v>0</v>
      </c>
      <c r="Z660" s="25">
        <f t="shared" si="457"/>
        <v>0.12</v>
      </c>
      <c r="AA660" s="25">
        <f t="shared" si="458"/>
        <v>2.7</v>
      </c>
      <c r="AB660" s="25">
        <f t="shared" si="459"/>
        <v>2.85</v>
      </c>
      <c r="AC660" s="25">
        <f t="shared" si="460"/>
        <v>5</v>
      </c>
      <c r="AD660" s="25">
        <f t="shared" si="461"/>
        <v>5.44</v>
      </c>
      <c r="AE660" s="25">
        <f t="shared" si="462"/>
        <v>5</v>
      </c>
      <c r="AF660" s="25">
        <f t="shared" si="463"/>
        <v>7</v>
      </c>
    </row>
    <row r="661" spans="1:32" ht="15.75" customHeight="1" x14ac:dyDescent="0.25">
      <c r="A661" s="33">
        <v>46252</v>
      </c>
      <c r="B661" s="118" t="s">
        <v>436</v>
      </c>
      <c r="C661" s="37" t="s">
        <v>31</v>
      </c>
      <c r="D661" s="26">
        <v>1.89</v>
      </c>
      <c r="E661" s="48">
        <f t="shared" si="464"/>
        <v>1</v>
      </c>
      <c r="F661" s="222">
        <v>14.05</v>
      </c>
      <c r="G661" s="48">
        <f t="shared" si="465"/>
        <v>1</v>
      </c>
      <c r="H661" s="23">
        <v>0.03</v>
      </c>
      <c r="I661" s="48">
        <f t="shared" si="466"/>
        <v>1</v>
      </c>
      <c r="J661" s="23">
        <v>2.79</v>
      </c>
      <c r="K661" s="48">
        <f t="shared" si="467"/>
        <v>1</v>
      </c>
      <c r="L661" s="26">
        <v>5.26</v>
      </c>
      <c r="M661" s="48">
        <f t="shared" si="468"/>
        <v>1</v>
      </c>
      <c r="N661" s="26">
        <v>5.8</v>
      </c>
      <c r="O661" s="48">
        <f t="shared" si="469"/>
        <v>1</v>
      </c>
      <c r="P661" s="225">
        <f t="shared" si="470"/>
        <v>1</v>
      </c>
      <c r="Q661" s="225">
        <f t="shared" si="471"/>
        <v>1</v>
      </c>
      <c r="T661" s="25" t="str">
        <f t="shared" si="408"/>
        <v>CARIB</v>
      </c>
      <c r="U661" s="25">
        <f t="shared" si="452"/>
        <v>1.65</v>
      </c>
      <c r="V661" s="25">
        <f t="shared" si="453"/>
        <v>2.14</v>
      </c>
      <c r="W661" s="25">
        <f t="shared" si="454"/>
        <v>12.5</v>
      </c>
      <c r="X661" s="25">
        <f t="shared" si="455"/>
        <v>16.399999999999999</v>
      </c>
      <c r="Y661" s="25">
        <f t="shared" si="456"/>
        <v>0</v>
      </c>
      <c r="Z661" s="25">
        <f t="shared" si="457"/>
        <v>0.12</v>
      </c>
      <c r="AA661" s="25">
        <f t="shared" si="458"/>
        <v>2.7</v>
      </c>
      <c r="AB661" s="25">
        <f t="shared" si="459"/>
        <v>2.85</v>
      </c>
      <c r="AC661" s="25">
        <f t="shared" si="460"/>
        <v>5</v>
      </c>
      <c r="AD661" s="25">
        <f t="shared" si="461"/>
        <v>5.44</v>
      </c>
      <c r="AE661" s="25">
        <f t="shared" si="462"/>
        <v>5</v>
      </c>
      <c r="AF661" s="25">
        <f t="shared" si="463"/>
        <v>7</v>
      </c>
    </row>
    <row r="662" spans="1:32" ht="15.75" customHeight="1" x14ac:dyDescent="0.25">
      <c r="A662" s="33">
        <v>46252</v>
      </c>
      <c r="B662" s="118" t="s">
        <v>435</v>
      </c>
      <c r="C662" s="37" t="s">
        <v>31</v>
      </c>
      <c r="D662" s="26">
        <v>1.92</v>
      </c>
      <c r="E662" s="48">
        <f t="shared" si="464"/>
        <v>1</v>
      </c>
      <c r="F662" s="222">
        <v>14.1</v>
      </c>
      <c r="G662" s="48">
        <f t="shared" si="465"/>
        <v>1</v>
      </c>
      <c r="H662" s="23">
        <v>0.04</v>
      </c>
      <c r="I662" s="48">
        <f t="shared" si="466"/>
        <v>1</v>
      </c>
      <c r="J662" s="23">
        <v>2.78</v>
      </c>
      <c r="K662" s="48">
        <f t="shared" si="467"/>
        <v>1</v>
      </c>
      <c r="L662" s="26">
        <v>5.26</v>
      </c>
      <c r="M662" s="48">
        <f t="shared" si="468"/>
        <v>1</v>
      </c>
      <c r="N662" s="26">
        <v>5.65</v>
      </c>
      <c r="O662" s="48">
        <f t="shared" si="469"/>
        <v>1</v>
      </c>
      <c r="P662" s="225">
        <f t="shared" si="470"/>
        <v>1</v>
      </c>
      <c r="Q662" s="225">
        <f t="shared" si="471"/>
        <v>1</v>
      </c>
      <c r="T662" s="25" t="str">
        <f t="shared" si="408"/>
        <v>CARIB</v>
      </c>
      <c r="U662" s="25">
        <f t="shared" si="452"/>
        <v>1.65</v>
      </c>
      <c r="V662" s="25">
        <f t="shared" si="453"/>
        <v>2.14</v>
      </c>
      <c r="W662" s="25">
        <f t="shared" si="454"/>
        <v>12.5</v>
      </c>
      <c r="X662" s="25">
        <f t="shared" si="455"/>
        <v>16.399999999999999</v>
      </c>
      <c r="Y662" s="25">
        <f t="shared" si="456"/>
        <v>0</v>
      </c>
      <c r="Z662" s="25">
        <f t="shared" si="457"/>
        <v>0.12</v>
      </c>
      <c r="AA662" s="25">
        <f t="shared" si="458"/>
        <v>2.7</v>
      </c>
      <c r="AB662" s="25">
        <f t="shared" si="459"/>
        <v>2.85</v>
      </c>
      <c r="AC662" s="25">
        <f t="shared" si="460"/>
        <v>5</v>
      </c>
      <c r="AD662" s="25">
        <f t="shared" si="461"/>
        <v>5.44</v>
      </c>
      <c r="AE662" s="25">
        <f t="shared" si="462"/>
        <v>5</v>
      </c>
      <c r="AF662" s="25">
        <f t="shared" si="463"/>
        <v>7</v>
      </c>
    </row>
    <row r="663" spans="1:32" ht="15.75" customHeight="1" x14ac:dyDescent="0.25">
      <c r="A663" s="33">
        <v>46252</v>
      </c>
      <c r="B663" s="118" t="s">
        <v>437</v>
      </c>
      <c r="C663" s="37" t="s">
        <v>31</v>
      </c>
      <c r="D663" s="26">
        <v>1.93</v>
      </c>
      <c r="E663" s="48">
        <f t="shared" si="464"/>
        <v>1</v>
      </c>
      <c r="F663" s="222">
        <v>13</v>
      </c>
      <c r="G663" s="48">
        <f t="shared" si="465"/>
        <v>1</v>
      </c>
      <c r="H663" s="23">
        <v>0.02</v>
      </c>
      <c r="I663" s="48">
        <f t="shared" si="466"/>
        <v>1</v>
      </c>
      <c r="J663" s="23">
        <v>2.73</v>
      </c>
      <c r="K663" s="48">
        <f t="shared" si="467"/>
        <v>1</v>
      </c>
      <c r="L663" s="26">
        <v>5.26</v>
      </c>
      <c r="M663" s="48">
        <f t="shared" si="468"/>
        <v>1</v>
      </c>
      <c r="N663" s="26">
        <v>5.98</v>
      </c>
      <c r="O663" s="48">
        <f t="shared" si="469"/>
        <v>1</v>
      </c>
      <c r="P663" s="225">
        <f t="shared" si="470"/>
        <v>1</v>
      </c>
      <c r="Q663" s="225">
        <f t="shared" si="471"/>
        <v>1</v>
      </c>
      <c r="T663" s="25" t="str">
        <f t="shared" si="408"/>
        <v>CARIB</v>
      </c>
      <c r="U663" s="25">
        <f t="shared" si="452"/>
        <v>1.65</v>
      </c>
      <c r="V663" s="25">
        <f t="shared" si="453"/>
        <v>2.14</v>
      </c>
      <c r="W663" s="25">
        <f t="shared" si="454"/>
        <v>12.5</v>
      </c>
      <c r="X663" s="25">
        <f t="shared" si="455"/>
        <v>16.399999999999999</v>
      </c>
      <c r="Y663" s="25">
        <f t="shared" si="456"/>
        <v>0</v>
      </c>
      <c r="Z663" s="25">
        <f t="shared" si="457"/>
        <v>0.12</v>
      </c>
      <c r="AA663" s="25">
        <f t="shared" si="458"/>
        <v>2.7</v>
      </c>
      <c r="AB663" s="25">
        <f t="shared" si="459"/>
        <v>2.85</v>
      </c>
      <c r="AC663" s="25">
        <f t="shared" si="460"/>
        <v>5</v>
      </c>
      <c r="AD663" s="25">
        <f t="shared" si="461"/>
        <v>5.44</v>
      </c>
      <c r="AE663" s="25">
        <f t="shared" si="462"/>
        <v>5</v>
      </c>
      <c r="AF663" s="25">
        <f t="shared" si="463"/>
        <v>7</v>
      </c>
    </row>
    <row r="664" spans="1:32" ht="15.75" customHeight="1" x14ac:dyDescent="0.25">
      <c r="A664" s="33">
        <v>46252</v>
      </c>
      <c r="B664" s="118" t="s">
        <v>434</v>
      </c>
      <c r="C664" s="37" t="s">
        <v>31</v>
      </c>
      <c r="D664" s="26">
        <v>1.91</v>
      </c>
      <c r="E664" s="48">
        <f t="shared" si="464"/>
        <v>1</v>
      </c>
      <c r="F664" s="222">
        <v>13.2</v>
      </c>
      <c r="G664" s="48">
        <f t="shared" si="465"/>
        <v>1</v>
      </c>
      <c r="H664" s="23">
        <v>0.05</v>
      </c>
      <c r="I664" s="48">
        <f t="shared" si="466"/>
        <v>1</v>
      </c>
      <c r="J664" s="23">
        <v>2.85</v>
      </c>
      <c r="K664" s="48">
        <f t="shared" si="467"/>
        <v>1</v>
      </c>
      <c r="L664" s="26">
        <v>5.37</v>
      </c>
      <c r="M664" s="48">
        <f t="shared" si="468"/>
        <v>1</v>
      </c>
      <c r="N664" s="26">
        <v>6.45</v>
      </c>
      <c r="O664" s="48">
        <f t="shared" si="469"/>
        <v>1</v>
      </c>
      <c r="P664" s="225">
        <f t="shared" si="470"/>
        <v>1</v>
      </c>
      <c r="Q664" s="225">
        <f t="shared" si="471"/>
        <v>1</v>
      </c>
      <c r="T664" s="25" t="str">
        <f t="shared" si="408"/>
        <v>CARIB</v>
      </c>
      <c r="U664" s="25">
        <f t="shared" si="452"/>
        <v>1.65</v>
      </c>
      <c r="V664" s="25">
        <f t="shared" si="453"/>
        <v>2.14</v>
      </c>
      <c r="W664" s="25">
        <f t="shared" si="454"/>
        <v>12.5</v>
      </c>
      <c r="X664" s="25">
        <f t="shared" si="455"/>
        <v>16.399999999999999</v>
      </c>
      <c r="Y664" s="25">
        <f t="shared" si="456"/>
        <v>0</v>
      </c>
      <c r="Z664" s="25">
        <f t="shared" si="457"/>
        <v>0.12</v>
      </c>
      <c r="AA664" s="25">
        <f t="shared" si="458"/>
        <v>2.7</v>
      </c>
      <c r="AB664" s="25">
        <f t="shared" si="459"/>
        <v>2.85</v>
      </c>
      <c r="AC664" s="25">
        <f t="shared" si="460"/>
        <v>5</v>
      </c>
      <c r="AD664" s="25">
        <f t="shared" si="461"/>
        <v>5.44</v>
      </c>
      <c r="AE664" s="25">
        <f t="shared" si="462"/>
        <v>5</v>
      </c>
      <c r="AF664" s="25">
        <f t="shared" si="463"/>
        <v>7</v>
      </c>
    </row>
    <row r="665" spans="1:32" ht="15.75" customHeight="1" x14ac:dyDescent="0.25">
      <c r="A665" s="33">
        <v>46253</v>
      </c>
      <c r="B665" s="118" t="s">
        <v>436</v>
      </c>
      <c r="C665" s="37" t="s">
        <v>31</v>
      </c>
      <c r="D665" s="26">
        <v>1.89</v>
      </c>
      <c r="E665" s="48">
        <f t="shared" si="464"/>
        <v>1</v>
      </c>
      <c r="F665" s="222">
        <v>13.1</v>
      </c>
      <c r="G665" s="48">
        <f t="shared" si="465"/>
        <v>1</v>
      </c>
      <c r="H665" s="23">
        <v>0.05</v>
      </c>
      <c r="I665" s="48">
        <f t="shared" si="466"/>
        <v>1</v>
      </c>
      <c r="J665" s="23">
        <v>2.85</v>
      </c>
      <c r="K665" s="48">
        <f t="shared" si="467"/>
        <v>1</v>
      </c>
      <c r="L665" s="26">
        <v>5.44</v>
      </c>
      <c r="M665" s="48">
        <f t="shared" si="468"/>
        <v>1</v>
      </c>
      <c r="N665" s="26">
        <v>6.2</v>
      </c>
      <c r="O665" s="48">
        <f t="shared" si="469"/>
        <v>1</v>
      </c>
      <c r="P665" s="225">
        <f t="shared" si="470"/>
        <v>1</v>
      </c>
      <c r="Q665" s="225">
        <f t="shared" si="471"/>
        <v>1</v>
      </c>
      <c r="T665" s="25" t="str">
        <f t="shared" si="408"/>
        <v>CARIB</v>
      </c>
      <c r="U665" s="25">
        <f t="shared" si="452"/>
        <v>1.65</v>
      </c>
      <c r="V665" s="25">
        <f t="shared" si="453"/>
        <v>2.14</v>
      </c>
      <c r="W665" s="25">
        <f t="shared" si="454"/>
        <v>12.5</v>
      </c>
      <c r="X665" s="25">
        <f t="shared" si="455"/>
        <v>16.399999999999999</v>
      </c>
      <c r="Y665" s="25">
        <f t="shared" si="456"/>
        <v>0</v>
      </c>
      <c r="Z665" s="25">
        <f t="shared" si="457"/>
        <v>0.12</v>
      </c>
      <c r="AA665" s="25">
        <f t="shared" si="458"/>
        <v>2.7</v>
      </c>
      <c r="AB665" s="25">
        <f t="shared" si="459"/>
        <v>2.85</v>
      </c>
      <c r="AC665" s="25">
        <f t="shared" si="460"/>
        <v>5</v>
      </c>
      <c r="AD665" s="25">
        <f t="shared" si="461"/>
        <v>5.44</v>
      </c>
      <c r="AE665" s="25">
        <f t="shared" si="462"/>
        <v>5</v>
      </c>
      <c r="AF665" s="25">
        <f t="shared" si="463"/>
        <v>7</v>
      </c>
    </row>
    <row r="666" spans="1:32" ht="15.75" customHeight="1" x14ac:dyDescent="0.25">
      <c r="A666" s="33">
        <v>46253</v>
      </c>
      <c r="B666" s="118" t="s">
        <v>437</v>
      </c>
      <c r="C666" s="37" t="s">
        <v>31</v>
      </c>
      <c r="D666" s="26">
        <v>1.93</v>
      </c>
      <c r="E666" s="48">
        <f t="shared" si="464"/>
        <v>1</v>
      </c>
      <c r="F666" s="222">
        <v>13.2</v>
      </c>
      <c r="G666" s="48">
        <f t="shared" si="465"/>
        <v>1</v>
      </c>
      <c r="H666" s="23">
        <v>0.04</v>
      </c>
      <c r="I666" s="48">
        <f t="shared" si="466"/>
        <v>1</v>
      </c>
      <c r="J666" s="23">
        <v>2.85</v>
      </c>
      <c r="K666" s="48">
        <f t="shared" si="467"/>
        <v>1</v>
      </c>
      <c r="L666" s="26">
        <v>5.33</v>
      </c>
      <c r="M666" s="48">
        <f t="shared" si="468"/>
        <v>1</v>
      </c>
      <c r="N666" s="26">
        <v>5.6</v>
      </c>
      <c r="O666" s="48">
        <f t="shared" si="469"/>
        <v>1</v>
      </c>
      <c r="P666" s="225">
        <f t="shared" si="470"/>
        <v>1</v>
      </c>
      <c r="Q666" s="225">
        <f t="shared" si="471"/>
        <v>1</v>
      </c>
      <c r="T666" s="25" t="str">
        <f t="shared" si="408"/>
        <v>CARIB</v>
      </c>
      <c r="U666" s="25">
        <f t="shared" si="452"/>
        <v>1.65</v>
      </c>
      <c r="V666" s="25">
        <f t="shared" si="453"/>
        <v>2.14</v>
      </c>
      <c r="W666" s="25">
        <f t="shared" si="454"/>
        <v>12.5</v>
      </c>
      <c r="X666" s="25">
        <f t="shared" si="455"/>
        <v>16.399999999999999</v>
      </c>
      <c r="Y666" s="25">
        <f t="shared" si="456"/>
        <v>0</v>
      </c>
      <c r="Z666" s="25">
        <f t="shared" si="457"/>
        <v>0.12</v>
      </c>
      <c r="AA666" s="25">
        <f t="shared" si="458"/>
        <v>2.7</v>
      </c>
      <c r="AB666" s="25">
        <f t="shared" si="459"/>
        <v>2.85</v>
      </c>
      <c r="AC666" s="25">
        <f t="shared" si="460"/>
        <v>5</v>
      </c>
      <c r="AD666" s="25">
        <f t="shared" si="461"/>
        <v>5.44</v>
      </c>
      <c r="AE666" s="25">
        <f t="shared" si="462"/>
        <v>5</v>
      </c>
      <c r="AF666" s="25">
        <f t="shared" si="463"/>
        <v>7</v>
      </c>
    </row>
    <row r="667" spans="1:32" ht="15.75" customHeight="1" x14ac:dyDescent="0.25">
      <c r="A667" s="33">
        <v>46253</v>
      </c>
      <c r="B667" s="118" t="s">
        <v>435</v>
      </c>
      <c r="C667" s="37" t="s">
        <v>31</v>
      </c>
      <c r="D667" s="26">
        <v>1.92</v>
      </c>
      <c r="E667" s="48">
        <f t="shared" si="464"/>
        <v>1</v>
      </c>
      <c r="F667" s="222">
        <v>13.95</v>
      </c>
      <c r="G667" s="48">
        <f t="shared" si="465"/>
        <v>1</v>
      </c>
      <c r="H667" s="23">
        <v>0.04</v>
      </c>
      <c r="I667" s="48">
        <f t="shared" si="466"/>
        <v>1</v>
      </c>
      <c r="J667" s="23">
        <v>2.85</v>
      </c>
      <c r="K667" s="48">
        <f t="shared" si="467"/>
        <v>1</v>
      </c>
      <c r="L667" s="26">
        <v>5.36</v>
      </c>
      <c r="M667" s="48">
        <f t="shared" si="468"/>
        <v>1</v>
      </c>
      <c r="N667" s="26">
        <v>6.2</v>
      </c>
      <c r="O667" s="48">
        <f t="shared" si="469"/>
        <v>1</v>
      </c>
      <c r="P667" s="225">
        <f t="shared" si="470"/>
        <v>1</v>
      </c>
      <c r="Q667" s="225">
        <f t="shared" si="471"/>
        <v>1</v>
      </c>
      <c r="T667" s="25" t="str">
        <f t="shared" si="408"/>
        <v>CARIB</v>
      </c>
      <c r="U667" s="25">
        <f t="shared" si="452"/>
        <v>1.65</v>
      </c>
      <c r="V667" s="25">
        <f t="shared" si="453"/>
        <v>2.14</v>
      </c>
      <c r="W667" s="25">
        <f t="shared" si="454"/>
        <v>12.5</v>
      </c>
      <c r="X667" s="25">
        <f t="shared" si="455"/>
        <v>16.399999999999999</v>
      </c>
      <c r="Y667" s="25">
        <f t="shared" si="456"/>
        <v>0</v>
      </c>
      <c r="Z667" s="25">
        <f t="shared" si="457"/>
        <v>0.12</v>
      </c>
      <c r="AA667" s="25">
        <f t="shared" si="458"/>
        <v>2.7</v>
      </c>
      <c r="AB667" s="25">
        <f t="shared" si="459"/>
        <v>2.85</v>
      </c>
      <c r="AC667" s="25">
        <f t="shared" si="460"/>
        <v>5</v>
      </c>
      <c r="AD667" s="25">
        <f t="shared" si="461"/>
        <v>5.44</v>
      </c>
      <c r="AE667" s="25">
        <f t="shared" si="462"/>
        <v>5</v>
      </c>
      <c r="AF667" s="25">
        <f t="shared" si="463"/>
        <v>7</v>
      </c>
    </row>
    <row r="668" spans="1:32" ht="15.75" customHeight="1" x14ac:dyDescent="0.25">
      <c r="A668" s="33">
        <v>46254</v>
      </c>
      <c r="B668" s="118" t="s">
        <v>437</v>
      </c>
      <c r="C668" s="34" t="s">
        <v>30</v>
      </c>
      <c r="D668" s="26">
        <v>0.93</v>
      </c>
      <c r="E668" s="48">
        <f t="shared" ref="E668" si="480">IF(+(IF(D668&lt;U668,0,IF(D668&gt;V668,0,1)))=1,1,0)</f>
        <v>1</v>
      </c>
      <c r="F668" s="222">
        <v>13.5</v>
      </c>
      <c r="G668" s="48">
        <f t="shared" ref="G668" si="481">IF(+(IF(F668&lt;W668,0,IF(F668&gt;X668,0,1)))=1,1,0)</f>
        <v>1</v>
      </c>
      <c r="H668" s="23">
        <v>0.04</v>
      </c>
      <c r="I668" s="48">
        <f t="shared" ref="I668" si="482">IF(+(IF(H668&lt;Y668,0,IF(H668&gt;Z668,0,1)))=1,1,0)</f>
        <v>1</v>
      </c>
      <c r="J668" s="23">
        <v>2.75</v>
      </c>
      <c r="K668" s="48">
        <f t="shared" ref="K668" si="483">IF(+(IF(J668&lt;AA668,0,IF(J668&gt;AB668,0,1)))=1,1,0)</f>
        <v>1</v>
      </c>
      <c r="L668" s="26">
        <v>5.91</v>
      </c>
      <c r="M668" s="48">
        <f t="shared" ref="M668" si="484">IF(+(IF(L668&lt;AC668,0,IF(L668&gt;AD668,0,1)))=1,1,0)</f>
        <v>1</v>
      </c>
      <c r="N668" s="26">
        <v>5.16</v>
      </c>
      <c r="O668" s="48">
        <f t="shared" ref="O668" si="485">IF(+(IF(N668&lt;AE668,0,IF(N668&gt;AF668,0,1)))=1,1,0)</f>
        <v>1</v>
      </c>
      <c r="P668" s="225">
        <f t="shared" ref="P668" si="486">IF(+(IF(D668&lt;U668,0,IF(D668&gt;V668,0,1)))+(IF(F668&lt;W668,0,IF(F668&gt;X668,0,1)))+(IF(J668&lt;AA668,0,IF(J668&gt;AB668,0,1)))+(IF(L668&lt;AC668,0,IF(L668&gt;AD668,0,1)))+(IF(N668&lt;AE668,0,IF(N668&gt;AF668,0,1)))=5,1,0)</f>
        <v>1</v>
      </c>
      <c r="Q668" s="225">
        <f t="shared" ref="Q668" si="487">IF(+(IF(D668&lt;U668,0,IF(D668&gt;V668,0,1)))+(IF(F668&lt;W668,0,IF(F668&gt;X668,0,1)))+(IF(J668&lt;AA668,0,IF(J668&gt;AB668,0,1)))+(IF(L668&lt;AC668,0,IF(L668&gt;AD668,0,1)))=4,1,0)</f>
        <v>1</v>
      </c>
      <c r="T668" s="25" t="str">
        <f t="shared" ref="T668" si="488">LEFT(C668,12)</f>
        <v>STAG</v>
      </c>
      <c r="U668" s="25">
        <f t="shared" si="452"/>
        <v>0.8</v>
      </c>
      <c r="V668" s="25">
        <f t="shared" si="453"/>
        <v>1.24</v>
      </c>
      <c r="W668" s="25">
        <f t="shared" si="454"/>
        <v>12.5</v>
      </c>
      <c r="X668" s="25">
        <f t="shared" si="455"/>
        <v>16.399999999999999</v>
      </c>
      <c r="Y668" s="25">
        <f t="shared" si="456"/>
        <v>0</v>
      </c>
      <c r="Z668" s="25">
        <f t="shared" si="457"/>
        <v>0.12</v>
      </c>
      <c r="AA668" s="25">
        <f t="shared" si="458"/>
        <v>2.7</v>
      </c>
      <c r="AB668" s="25">
        <f t="shared" si="459"/>
        <v>2.85</v>
      </c>
      <c r="AC668" s="25">
        <f t="shared" si="460"/>
        <v>5.45</v>
      </c>
      <c r="AD668" s="25">
        <f t="shared" si="461"/>
        <v>5.94</v>
      </c>
      <c r="AE668" s="25">
        <f t="shared" si="462"/>
        <v>5</v>
      </c>
      <c r="AF668" s="25">
        <f t="shared" si="463"/>
        <v>7</v>
      </c>
    </row>
    <row r="669" spans="1:32" ht="15.75" customHeight="1" x14ac:dyDescent="0.25">
      <c r="A669" s="33">
        <v>46254</v>
      </c>
      <c r="B669" s="118" t="s">
        <v>434</v>
      </c>
      <c r="C669" s="34" t="s">
        <v>30</v>
      </c>
      <c r="D669" s="26">
        <v>0.78</v>
      </c>
      <c r="E669" s="48">
        <f t="shared" si="464"/>
        <v>0</v>
      </c>
      <c r="F669" s="222">
        <v>13.55</v>
      </c>
      <c r="G669" s="48">
        <f t="shared" si="465"/>
        <v>1</v>
      </c>
      <c r="H669" s="23">
        <v>0.04</v>
      </c>
      <c r="I669" s="48">
        <f t="shared" si="466"/>
        <v>1</v>
      </c>
      <c r="J669" s="23">
        <v>2.75</v>
      </c>
      <c r="K669" s="48">
        <f t="shared" si="467"/>
        <v>1</v>
      </c>
      <c r="L669" s="26">
        <v>5.96</v>
      </c>
      <c r="M669" s="48">
        <f t="shared" si="468"/>
        <v>0</v>
      </c>
      <c r="N669" s="26">
        <v>5.2</v>
      </c>
      <c r="O669" s="48">
        <f t="shared" si="469"/>
        <v>1</v>
      </c>
      <c r="P669" s="225">
        <f t="shared" si="470"/>
        <v>0</v>
      </c>
      <c r="Q669" s="225">
        <f t="shared" si="471"/>
        <v>0</v>
      </c>
      <c r="T669" s="25" t="str">
        <f t="shared" si="408"/>
        <v>STAG</v>
      </c>
      <c r="U669" s="25">
        <f t="shared" si="452"/>
        <v>0.8</v>
      </c>
      <c r="V669" s="25">
        <f t="shared" si="453"/>
        <v>1.24</v>
      </c>
      <c r="W669" s="25">
        <f t="shared" si="454"/>
        <v>12.5</v>
      </c>
      <c r="X669" s="25">
        <f t="shared" si="455"/>
        <v>16.399999999999999</v>
      </c>
      <c r="Y669" s="25">
        <f t="shared" si="456"/>
        <v>0</v>
      </c>
      <c r="Z669" s="25">
        <f t="shared" si="457"/>
        <v>0.12</v>
      </c>
      <c r="AA669" s="25">
        <f t="shared" si="458"/>
        <v>2.7</v>
      </c>
      <c r="AB669" s="25">
        <f t="shared" si="459"/>
        <v>2.85</v>
      </c>
      <c r="AC669" s="25">
        <f t="shared" si="460"/>
        <v>5.45</v>
      </c>
      <c r="AD669" s="25">
        <f t="shared" si="461"/>
        <v>5.94</v>
      </c>
      <c r="AE669" s="25">
        <f t="shared" si="462"/>
        <v>5</v>
      </c>
      <c r="AF669" s="25">
        <f t="shared" si="463"/>
        <v>7</v>
      </c>
    </row>
    <row r="670" spans="1:32" ht="15.75" customHeight="1" x14ac:dyDescent="0.25">
      <c r="A670" s="33">
        <v>46254</v>
      </c>
      <c r="B670" s="118" t="s">
        <v>436</v>
      </c>
      <c r="C670" s="34" t="s">
        <v>30</v>
      </c>
      <c r="D670" s="26">
        <v>0.92</v>
      </c>
      <c r="E670" s="48">
        <f t="shared" si="464"/>
        <v>1</v>
      </c>
      <c r="F670" s="222">
        <v>15</v>
      </c>
      <c r="G670" s="48">
        <f t="shared" si="465"/>
        <v>1</v>
      </c>
      <c r="H670" s="23">
        <v>0.03</v>
      </c>
      <c r="I670" s="48">
        <f t="shared" si="466"/>
        <v>1</v>
      </c>
      <c r="J670" s="23">
        <v>2.75</v>
      </c>
      <c r="K670" s="48">
        <f t="shared" si="467"/>
        <v>1</v>
      </c>
      <c r="L670" s="26">
        <v>5.79</v>
      </c>
      <c r="M670" s="48">
        <f t="shared" si="468"/>
        <v>1</v>
      </c>
      <c r="N670" s="26">
        <v>5.58</v>
      </c>
      <c r="O670" s="48">
        <f t="shared" si="469"/>
        <v>1</v>
      </c>
      <c r="P670" s="225">
        <f t="shared" si="470"/>
        <v>1</v>
      </c>
      <c r="Q670" s="225">
        <f t="shared" si="471"/>
        <v>1</v>
      </c>
      <c r="T670" s="25" t="str">
        <f t="shared" si="408"/>
        <v>STAG</v>
      </c>
      <c r="U670" s="25">
        <f t="shared" si="452"/>
        <v>0.8</v>
      </c>
      <c r="V670" s="25">
        <f t="shared" si="453"/>
        <v>1.24</v>
      </c>
      <c r="W670" s="25">
        <f t="shared" si="454"/>
        <v>12.5</v>
      </c>
      <c r="X670" s="25">
        <f t="shared" si="455"/>
        <v>16.399999999999999</v>
      </c>
      <c r="Y670" s="25">
        <f t="shared" si="456"/>
        <v>0</v>
      </c>
      <c r="Z670" s="25">
        <f t="shared" si="457"/>
        <v>0.12</v>
      </c>
      <c r="AA670" s="25">
        <f t="shared" si="458"/>
        <v>2.7</v>
      </c>
      <c r="AB670" s="25">
        <f t="shared" si="459"/>
        <v>2.85</v>
      </c>
      <c r="AC670" s="25">
        <f t="shared" si="460"/>
        <v>5.45</v>
      </c>
      <c r="AD670" s="25">
        <f t="shared" si="461"/>
        <v>5.94</v>
      </c>
      <c r="AE670" s="25">
        <f t="shared" si="462"/>
        <v>5</v>
      </c>
      <c r="AF670" s="25">
        <f t="shared" si="463"/>
        <v>7</v>
      </c>
    </row>
    <row r="671" spans="1:32" ht="15.75" customHeight="1" x14ac:dyDescent="0.25">
      <c r="A671" s="33">
        <v>46254</v>
      </c>
      <c r="B671" s="118" t="s">
        <v>435</v>
      </c>
      <c r="C671" s="34" t="s">
        <v>30</v>
      </c>
      <c r="D671" s="26">
        <v>0.8</v>
      </c>
      <c r="E671" s="48">
        <f t="shared" si="464"/>
        <v>1</v>
      </c>
      <c r="F671" s="222">
        <v>14.8</v>
      </c>
      <c r="G671" s="48">
        <f t="shared" si="465"/>
        <v>1</v>
      </c>
      <c r="H671" s="23">
        <v>0.03</v>
      </c>
      <c r="I671" s="48">
        <f t="shared" si="466"/>
        <v>1</v>
      </c>
      <c r="J671" s="23">
        <v>2.8</v>
      </c>
      <c r="K671" s="48">
        <f t="shared" si="467"/>
        <v>1</v>
      </c>
      <c r="L671" s="26">
        <v>5.84</v>
      </c>
      <c r="M671" s="48">
        <f t="shared" si="468"/>
        <v>1</v>
      </c>
      <c r="N671" s="26">
        <v>5.38</v>
      </c>
      <c r="O671" s="48">
        <f t="shared" si="469"/>
        <v>1</v>
      </c>
      <c r="P671" s="225">
        <f t="shared" si="470"/>
        <v>1</v>
      </c>
      <c r="Q671" s="225">
        <f t="shared" si="471"/>
        <v>1</v>
      </c>
      <c r="T671" s="25" t="str">
        <f t="shared" si="408"/>
        <v>STAG</v>
      </c>
      <c r="U671" s="25">
        <f t="shared" si="452"/>
        <v>0.8</v>
      </c>
      <c r="V671" s="25">
        <f t="shared" si="453"/>
        <v>1.24</v>
      </c>
      <c r="W671" s="25">
        <f t="shared" si="454"/>
        <v>12.5</v>
      </c>
      <c r="X671" s="25">
        <f t="shared" si="455"/>
        <v>16.399999999999999</v>
      </c>
      <c r="Y671" s="25">
        <f t="shared" si="456"/>
        <v>0</v>
      </c>
      <c r="Z671" s="25">
        <f t="shared" si="457"/>
        <v>0.12</v>
      </c>
      <c r="AA671" s="25">
        <f t="shared" si="458"/>
        <v>2.7</v>
      </c>
      <c r="AB671" s="25">
        <f t="shared" si="459"/>
        <v>2.85</v>
      </c>
      <c r="AC671" s="25">
        <f t="shared" si="460"/>
        <v>5.45</v>
      </c>
      <c r="AD671" s="25">
        <f t="shared" si="461"/>
        <v>5.94</v>
      </c>
      <c r="AE671" s="25">
        <f t="shared" si="462"/>
        <v>5</v>
      </c>
      <c r="AF671" s="25">
        <f t="shared" si="463"/>
        <v>7</v>
      </c>
    </row>
    <row r="672" spans="1:32" ht="15.75" customHeight="1" x14ac:dyDescent="0.25">
      <c r="A672" s="33">
        <v>46254</v>
      </c>
      <c r="B672" s="118" t="s">
        <v>437</v>
      </c>
      <c r="C672" s="34" t="s">
        <v>30</v>
      </c>
      <c r="D672" s="26">
        <v>0.82</v>
      </c>
      <c r="E672" s="48">
        <f t="shared" si="464"/>
        <v>1</v>
      </c>
      <c r="F672" s="222">
        <v>13.8</v>
      </c>
      <c r="G672" s="48">
        <f t="shared" si="465"/>
        <v>1</v>
      </c>
      <c r="H672" s="23">
        <v>7.0000000000000007E-2</v>
      </c>
      <c r="I672" s="48">
        <f t="shared" si="466"/>
        <v>1</v>
      </c>
      <c r="J672" s="23">
        <v>2.79</v>
      </c>
      <c r="K672" s="48">
        <f t="shared" si="467"/>
        <v>1</v>
      </c>
      <c r="L672" s="26">
        <v>5.87</v>
      </c>
      <c r="M672" s="48">
        <f t="shared" si="468"/>
        <v>1</v>
      </c>
      <c r="N672" s="26">
        <v>5.13</v>
      </c>
      <c r="O672" s="48">
        <f t="shared" si="469"/>
        <v>1</v>
      </c>
      <c r="P672" s="225">
        <f t="shared" si="470"/>
        <v>1</v>
      </c>
      <c r="Q672" s="225">
        <f t="shared" si="471"/>
        <v>1</v>
      </c>
      <c r="T672" s="25" t="str">
        <f t="shared" si="408"/>
        <v>STAG</v>
      </c>
      <c r="U672" s="25">
        <f t="shared" si="452"/>
        <v>0.8</v>
      </c>
      <c r="V672" s="25">
        <f t="shared" si="453"/>
        <v>1.24</v>
      </c>
      <c r="W672" s="25">
        <f t="shared" si="454"/>
        <v>12.5</v>
      </c>
      <c r="X672" s="25">
        <f t="shared" si="455"/>
        <v>16.399999999999999</v>
      </c>
      <c r="Y672" s="25">
        <f t="shared" si="456"/>
        <v>0</v>
      </c>
      <c r="Z672" s="25">
        <f t="shared" si="457"/>
        <v>0.12</v>
      </c>
      <c r="AA672" s="25">
        <f t="shared" si="458"/>
        <v>2.7</v>
      </c>
      <c r="AB672" s="25">
        <f t="shared" si="459"/>
        <v>2.85</v>
      </c>
      <c r="AC672" s="25">
        <f t="shared" si="460"/>
        <v>5.45</v>
      </c>
      <c r="AD672" s="25">
        <f t="shared" si="461"/>
        <v>5.94</v>
      </c>
      <c r="AE672" s="25">
        <f t="shared" si="462"/>
        <v>5</v>
      </c>
      <c r="AF672" s="25">
        <f t="shared" si="463"/>
        <v>7</v>
      </c>
    </row>
    <row r="673" spans="1:32" ht="15.75" customHeight="1" x14ac:dyDescent="0.25">
      <c r="A673" s="33">
        <v>46255</v>
      </c>
      <c r="B673" s="118" t="s">
        <v>436</v>
      </c>
      <c r="C673" s="34" t="s">
        <v>31</v>
      </c>
      <c r="D673" s="26">
        <v>2.06</v>
      </c>
      <c r="E673" s="48">
        <f t="shared" si="464"/>
        <v>1</v>
      </c>
      <c r="F673" s="222">
        <v>13.25</v>
      </c>
      <c r="G673" s="48">
        <f t="shared" si="465"/>
        <v>1</v>
      </c>
      <c r="H673" s="23">
        <v>0.04</v>
      </c>
      <c r="I673" s="48">
        <f t="shared" si="466"/>
        <v>1</v>
      </c>
      <c r="J673" s="23">
        <v>2.77</v>
      </c>
      <c r="K673" s="48">
        <f t="shared" si="467"/>
        <v>1</v>
      </c>
      <c r="L673" s="26">
        <v>5.2</v>
      </c>
      <c r="M673" s="48">
        <f t="shared" si="468"/>
        <v>1</v>
      </c>
      <c r="N673" s="26">
        <v>5.68</v>
      </c>
      <c r="O673" s="48">
        <f t="shared" si="469"/>
        <v>1</v>
      </c>
      <c r="P673" s="225">
        <f t="shared" si="470"/>
        <v>1</v>
      </c>
      <c r="Q673" s="225">
        <f t="shared" si="471"/>
        <v>1</v>
      </c>
      <c r="T673" s="25" t="str">
        <f t="shared" si="408"/>
        <v>CARIB</v>
      </c>
      <c r="U673" s="25">
        <f t="shared" si="452"/>
        <v>1.65</v>
      </c>
      <c r="V673" s="25">
        <f t="shared" si="453"/>
        <v>2.14</v>
      </c>
      <c r="W673" s="25">
        <f t="shared" si="454"/>
        <v>12.5</v>
      </c>
      <c r="X673" s="25">
        <f t="shared" si="455"/>
        <v>16.399999999999999</v>
      </c>
      <c r="Y673" s="25">
        <f t="shared" si="456"/>
        <v>0</v>
      </c>
      <c r="Z673" s="25">
        <f t="shared" si="457"/>
        <v>0.12</v>
      </c>
      <c r="AA673" s="25">
        <f t="shared" si="458"/>
        <v>2.7</v>
      </c>
      <c r="AB673" s="25">
        <f t="shared" si="459"/>
        <v>2.85</v>
      </c>
      <c r="AC673" s="25">
        <f t="shared" si="460"/>
        <v>5</v>
      </c>
      <c r="AD673" s="25">
        <f t="shared" si="461"/>
        <v>5.44</v>
      </c>
      <c r="AE673" s="25">
        <f t="shared" si="462"/>
        <v>5</v>
      </c>
      <c r="AF673" s="25">
        <f t="shared" si="463"/>
        <v>7</v>
      </c>
    </row>
    <row r="674" spans="1:32" ht="15.75" customHeight="1" x14ac:dyDescent="0.25">
      <c r="A674" s="33">
        <v>46255</v>
      </c>
      <c r="B674" s="118" t="s">
        <v>434</v>
      </c>
      <c r="C674" s="34" t="s">
        <v>31</v>
      </c>
      <c r="D674" s="26">
        <v>2.06</v>
      </c>
      <c r="E674" s="48">
        <f t="shared" si="464"/>
        <v>1</v>
      </c>
      <c r="F674" s="222">
        <v>13.25</v>
      </c>
      <c r="G674" s="48">
        <f t="shared" si="465"/>
        <v>1</v>
      </c>
      <c r="H674" s="23">
        <v>0.1</v>
      </c>
      <c r="I674" s="48">
        <f t="shared" si="466"/>
        <v>1</v>
      </c>
      <c r="J674" s="23">
        <v>2.73</v>
      </c>
      <c r="K674" s="48">
        <f t="shared" si="467"/>
        <v>1</v>
      </c>
      <c r="L674" s="26">
        <v>5.24</v>
      </c>
      <c r="M674" s="48">
        <f t="shared" si="468"/>
        <v>1</v>
      </c>
      <c r="N674" s="26">
        <v>6.13</v>
      </c>
      <c r="O674" s="48">
        <f t="shared" si="469"/>
        <v>1</v>
      </c>
      <c r="P674" s="225">
        <f t="shared" si="470"/>
        <v>1</v>
      </c>
      <c r="Q674" s="225">
        <f t="shared" si="471"/>
        <v>1</v>
      </c>
      <c r="T674" s="25" t="str">
        <f t="shared" si="408"/>
        <v>CARIB</v>
      </c>
      <c r="U674" s="25">
        <f t="shared" si="452"/>
        <v>1.65</v>
      </c>
      <c r="V674" s="25">
        <f t="shared" si="453"/>
        <v>2.14</v>
      </c>
      <c r="W674" s="25">
        <f t="shared" si="454"/>
        <v>12.5</v>
      </c>
      <c r="X674" s="25">
        <f t="shared" si="455"/>
        <v>16.399999999999999</v>
      </c>
      <c r="Y674" s="25">
        <f t="shared" si="456"/>
        <v>0</v>
      </c>
      <c r="Z674" s="25">
        <f t="shared" si="457"/>
        <v>0.12</v>
      </c>
      <c r="AA674" s="25">
        <f t="shared" si="458"/>
        <v>2.7</v>
      </c>
      <c r="AB674" s="25">
        <f t="shared" si="459"/>
        <v>2.85</v>
      </c>
      <c r="AC674" s="25">
        <f t="shared" si="460"/>
        <v>5</v>
      </c>
      <c r="AD674" s="25">
        <f t="shared" si="461"/>
        <v>5.44</v>
      </c>
      <c r="AE674" s="25">
        <f t="shared" si="462"/>
        <v>5</v>
      </c>
      <c r="AF674" s="25">
        <f t="shared" si="463"/>
        <v>7</v>
      </c>
    </row>
    <row r="675" spans="1:32" ht="15.75" customHeight="1" x14ac:dyDescent="0.25">
      <c r="A675" s="33">
        <v>46255</v>
      </c>
      <c r="B675" s="118" t="s">
        <v>435</v>
      </c>
      <c r="C675" s="34" t="s">
        <v>31</v>
      </c>
      <c r="D675" s="26">
        <v>2.09</v>
      </c>
      <c r="E675" s="48">
        <f t="shared" si="464"/>
        <v>1</v>
      </c>
      <c r="F675" s="222">
        <v>13.9</v>
      </c>
      <c r="G675" s="48">
        <f t="shared" si="465"/>
        <v>1</v>
      </c>
      <c r="H675" s="23">
        <v>0.04</v>
      </c>
      <c r="I675" s="48">
        <f t="shared" si="466"/>
        <v>1</v>
      </c>
      <c r="J675" s="23">
        <v>2.83</v>
      </c>
      <c r="K675" s="48">
        <f t="shared" si="467"/>
        <v>1</v>
      </c>
      <c r="L675" s="26">
        <v>5.28</v>
      </c>
      <c r="M675" s="48">
        <f t="shared" si="468"/>
        <v>1</v>
      </c>
      <c r="N675" s="26">
        <v>6.3</v>
      </c>
      <c r="O675" s="48">
        <f t="shared" si="469"/>
        <v>1</v>
      </c>
      <c r="P675" s="225">
        <f t="shared" si="470"/>
        <v>1</v>
      </c>
      <c r="Q675" s="225">
        <f t="shared" si="471"/>
        <v>1</v>
      </c>
      <c r="T675" s="25" t="str">
        <f t="shared" si="408"/>
        <v>CARIB</v>
      </c>
      <c r="U675" s="25">
        <f t="shared" si="452"/>
        <v>1.65</v>
      </c>
      <c r="V675" s="25">
        <f t="shared" si="453"/>
        <v>2.14</v>
      </c>
      <c r="W675" s="25">
        <f t="shared" si="454"/>
        <v>12.5</v>
      </c>
      <c r="X675" s="25">
        <f t="shared" si="455"/>
        <v>16.399999999999999</v>
      </c>
      <c r="Y675" s="25">
        <f t="shared" si="456"/>
        <v>0</v>
      </c>
      <c r="Z675" s="25">
        <f t="shared" si="457"/>
        <v>0.12</v>
      </c>
      <c r="AA675" s="25">
        <f t="shared" si="458"/>
        <v>2.7</v>
      </c>
      <c r="AB675" s="25">
        <f t="shared" si="459"/>
        <v>2.85</v>
      </c>
      <c r="AC675" s="25">
        <f t="shared" si="460"/>
        <v>5</v>
      </c>
      <c r="AD675" s="25">
        <f t="shared" si="461"/>
        <v>5.44</v>
      </c>
      <c r="AE675" s="25">
        <f t="shared" si="462"/>
        <v>5</v>
      </c>
      <c r="AF675" s="25">
        <f t="shared" si="463"/>
        <v>7</v>
      </c>
    </row>
    <row r="676" spans="1:32" ht="15.75" customHeight="1" x14ac:dyDescent="0.25">
      <c r="A676" s="33">
        <v>46258</v>
      </c>
      <c r="B676" s="118" t="s">
        <v>434</v>
      </c>
      <c r="C676" s="34" t="s">
        <v>31</v>
      </c>
      <c r="D676" s="26">
        <v>2.06</v>
      </c>
      <c r="E676" s="48">
        <f t="shared" si="464"/>
        <v>1</v>
      </c>
      <c r="F676" s="222">
        <v>13.12</v>
      </c>
      <c r="G676" s="48">
        <f t="shared" si="465"/>
        <v>1</v>
      </c>
      <c r="H676" s="23">
        <v>0.03</v>
      </c>
      <c r="I676" s="48">
        <f t="shared" si="466"/>
        <v>1</v>
      </c>
      <c r="J676" s="23">
        <v>2.74</v>
      </c>
      <c r="K676" s="48">
        <f t="shared" si="467"/>
        <v>1</v>
      </c>
      <c r="L676" s="26">
        <v>5.24</v>
      </c>
      <c r="M676" s="48">
        <f t="shared" si="468"/>
        <v>1</v>
      </c>
      <c r="N676" s="26">
        <v>6.38</v>
      </c>
      <c r="O676" s="48">
        <f t="shared" si="469"/>
        <v>1</v>
      </c>
      <c r="P676" s="225">
        <f t="shared" si="470"/>
        <v>1</v>
      </c>
      <c r="Q676" s="225">
        <f t="shared" si="471"/>
        <v>1</v>
      </c>
      <c r="T676" s="25" t="str">
        <f t="shared" si="408"/>
        <v>CARIB</v>
      </c>
      <c r="U676" s="25">
        <f t="shared" si="452"/>
        <v>1.65</v>
      </c>
      <c r="V676" s="25">
        <f t="shared" si="453"/>
        <v>2.14</v>
      </c>
      <c r="W676" s="25">
        <f t="shared" si="454"/>
        <v>12.5</v>
      </c>
      <c r="X676" s="25">
        <f t="shared" si="455"/>
        <v>16.399999999999999</v>
      </c>
      <c r="Y676" s="25">
        <f t="shared" si="456"/>
        <v>0</v>
      </c>
      <c r="Z676" s="25">
        <f t="shared" si="457"/>
        <v>0.12</v>
      </c>
      <c r="AA676" s="25">
        <f t="shared" si="458"/>
        <v>2.7</v>
      </c>
      <c r="AB676" s="25">
        <f t="shared" si="459"/>
        <v>2.85</v>
      </c>
      <c r="AC676" s="25">
        <f t="shared" si="460"/>
        <v>5</v>
      </c>
      <c r="AD676" s="25">
        <f t="shared" si="461"/>
        <v>5.44</v>
      </c>
      <c r="AE676" s="25">
        <f t="shared" si="462"/>
        <v>5</v>
      </c>
      <c r="AF676" s="25">
        <f t="shared" si="463"/>
        <v>7</v>
      </c>
    </row>
    <row r="677" spans="1:32" ht="15.75" customHeight="1" x14ac:dyDescent="0.25">
      <c r="A677" s="33">
        <v>46258</v>
      </c>
      <c r="B677" s="118" t="s">
        <v>437</v>
      </c>
      <c r="C677" s="34" t="s">
        <v>34</v>
      </c>
      <c r="D677" s="26">
        <v>17.079999999999998</v>
      </c>
      <c r="E677" s="48">
        <f t="shared" si="464"/>
        <v>1</v>
      </c>
      <c r="F677" s="222">
        <v>11.1</v>
      </c>
      <c r="G677" s="48">
        <f t="shared" si="465"/>
        <v>1</v>
      </c>
      <c r="H677" s="23"/>
      <c r="I677" s="48">
        <f t="shared" si="466"/>
        <v>1</v>
      </c>
      <c r="J677" s="23">
        <v>2.75</v>
      </c>
      <c r="K677" s="48">
        <f t="shared" si="467"/>
        <v>1</v>
      </c>
      <c r="L677" s="26"/>
      <c r="M677" s="48">
        <f t="shared" si="468"/>
        <v>1</v>
      </c>
      <c r="N677" s="26">
        <v>180.1</v>
      </c>
      <c r="O677" s="48">
        <f t="shared" si="469"/>
        <v>1</v>
      </c>
      <c r="P677" s="225">
        <f t="shared" si="470"/>
        <v>1</v>
      </c>
      <c r="Q677" s="225">
        <f t="shared" si="471"/>
        <v>1</v>
      </c>
      <c r="T677" s="25" t="str">
        <f t="shared" si="408"/>
        <v>STARMALT</v>
      </c>
      <c r="U677" s="25">
        <f t="shared" si="452"/>
        <v>16.8</v>
      </c>
      <c r="V677" s="25">
        <f t="shared" si="453"/>
        <v>17.239999999999998</v>
      </c>
      <c r="W677" s="25">
        <f t="shared" si="454"/>
        <v>10</v>
      </c>
      <c r="X677" s="25">
        <f t="shared" si="455"/>
        <v>12.4</v>
      </c>
      <c r="Y677" s="25">
        <f t="shared" si="456"/>
        <v>0</v>
      </c>
      <c r="Z677" s="25">
        <f t="shared" si="457"/>
        <v>0</v>
      </c>
      <c r="AA677" s="25">
        <f t="shared" si="458"/>
        <v>2.6</v>
      </c>
      <c r="AB677" s="25">
        <f t="shared" si="459"/>
        <v>2.84</v>
      </c>
      <c r="AC677" s="25">
        <f t="shared" si="460"/>
        <v>0</v>
      </c>
      <c r="AD677" s="25">
        <f t="shared" si="461"/>
        <v>0</v>
      </c>
      <c r="AE677" s="25">
        <f t="shared" si="462"/>
        <v>170</v>
      </c>
      <c r="AF677" s="25">
        <f t="shared" si="463"/>
        <v>240</v>
      </c>
    </row>
    <row r="678" spans="1:32" ht="15.75" customHeight="1" x14ac:dyDescent="0.25">
      <c r="A678" s="33">
        <v>46258</v>
      </c>
      <c r="B678" s="118" t="s">
        <v>436</v>
      </c>
      <c r="C678" s="34" t="s">
        <v>34</v>
      </c>
      <c r="D678" s="26">
        <v>17.18</v>
      </c>
      <c r="E678" s="48">
        <f t="shared" si="464"/>
        <v>1</v>
      </c>
      <c r="F678" s="222">
        <v>12</v>
      </c>
      <c r="G678" s="48">
        <f t="shared" si="465"/>
        <v>1</v>
      </c>
      <c r="H678" s="23"/>
      <c r="I678" s="48">
        <f t="shared" si="466"/>
        <v>1</v>
      </c>
      <c r="J678" s="23">
        <v>2.8</v>
      </c>
      <c r="K678" s="48">
        <f t="shared" si="467"/>
        <v>1</v>
      </c>
      <c r="L678" s="26"/>
      <c r="M678" s="48">
        <f t="shared" si="468"/>
        <v>1</v>
      </c>
      <c r="N678" s="26">
        <v>191.2</v>
      </c>
      <c r="O678" s="48">
        <f t="shared" si="469"/>
        <v>1</v>
      </c>
      <c r="P678" s="225">
        <f t="shared" si="470"/>
        <v>1</v>
      </c>
      <c r="Q678" s="225">
        <f t="shared" si="471"/>
        <v>1</v>
      </c>
      <c r="T678" s="25" t="str">
        <f t="shared" si="408"/>
        <v>STARMALT</v>
      </c>
      <c r="U678" s="25">
        <f t="shared" si="452"/>
        <v>16.8</v>
      </c>
      <c r="V678" s="25">
        <f t="shared" si="453"/>
        <v>17.239999999999998</v>
      </c>
      <c r="W678" s="25">
        <f t="shared" si="454"/>
        <v>10</v>
      </c>
      <c r="X678" s="25">
        <f t="shared" si="455"/>
        <v>12.4</v>
      </c>
      <c r="Y678" s="25">
        <f t="shared" si="456"/>
        <v>0</v>
      </c>
      <c r="Z678" s="25">
        <f t="shared" si="457"/>
        <v>0</v>
      </c>
      <c r="AA678" s="25">
        <f t="shared" si="458"/>
        <v>2.6</v>
      </c>
      <c r="AB678" s="25">
        <f t="shared" si="459"/>
        <v>2.84</v>
      </c>
      <c r="AC678" s="25">
        <f t="shared" si="460"/>
        <v>0</v>
      </c>
      <c r="AD678" s="25">
        <f t="shared" si="461"/>
        <v>0</v>
      </c>
      <c r="AE678" s="25">
        <f t="shared" si="462"/>
        <v>170</v>
      </c>
      <c r="AF678" s="25">
        <f t="shared" si="463"/>
        <v>240</v>
      </c>
    </row>
    <row r="679" spans="1:32" ht="15.75" customHeight="1" x14ac:dyDescent="0.25">
      <c r="A679" s="33">
        <v>46258</v>
      </c>
      <c r="B679" s="118" t="s">
        <v>434</v>
      </c>
      <c r="C679" s="34" t="s">
        <v>34</v>
      </c>
      <c r="D679" s="26">
        <v>17.079999999999998</v>
      </c>
      <c r="E679" s="48">
        <f t="shared" si="464"/>
        <v>1</v>
      </c>
      <c r="F679" s="222">
        <v>12</v>
      </c>
      <c r="G679" s="48">
        <f t="shared" si="465"/>
        <v>1</v>
      </c>
      <c r="H679" s="23"/>
      <c r="I679" s="48">
        <f t="shared" si="466"/>
        <v>1</v>
      </c>
      <c r="J679" s="23">
        <v>2.8</v>
      </c>
      <c r="K679" s="48">
        <f t="shared" si="467"/>
        <v>1</v>
      </c>
      <c r="L679" s="26"/>
      <c r="M679" s="48">
        <f t="shared" si="468"/>
        <v>1</v>
      </c>
      <c r="N679" s="26">
        <v>198.3</v>
      </c>
      <c r="O679" s="48">
        <f t="shared" si="469"/>
        <v>1</v>
      </c>
      <c r="P679" s="225">
        <f t="shared" si="470"/>
        <v>1</v>
      </c>
      <c r="Q679" s="225">
        <f t="shared" si="471"/>
        <v>1</v>
      </c>
      <c r="T679" s="25" t="str">
        <f t="shared" si="408"/>
        <v>STARMALT</v>
      </c>
      <c r="U679" s="25">
        <f t="shared" si="452"/>
        <v>16.8</v>
      </c>
      <c r="V679" s="25">
        <f t="shared" si="453"/>
        <v>17.239999999999998</v>
      </c>
      <c r="W679" s="25">
        <f t="shared" si="454"/>
        <v>10</v>
      </c>
      <c r="X679" s="25">
        <f t="shared" si="455"/>
        <v>12.4</v>
      </c>
      <c r="Y679" s="25">
        <f t="shared" si="456"/>
        <v>0</v>
      </c>
      <c r="Z679" s="25">
        <f t="shared" si="457"/>
        <v>0</v>
      </c>
      <c r="AA679" s="25">
        <f t="shared" si="458"/>
        <v>2.6</v>
      </c>
      <c r="AB679" s="25">
        <f t="shared" si="459"/>
        <v>2.84</v>
      </c>
      <c r="AC679" s="25">
        <f t="shared" si="460"/>
        <v>0</v>
      </c>
      <c r="AD679" s="25">
        <f t="shared" si="461"/>
        <v>0</v>
      </c>
      <c r="AE679" s="25">
        <f t="shared" si="462"/>
        <v>170</v>
      </c>
      <c r="AF679" s="25">
        <f t="shared" si="463"/>
        <v>240</v>
      </c>
    </row>
    <row r="680" spans="1:32" ht="15.75" customHeight="1" x14ac:dyDescent="0.25">
      <c r="A680" s="33">
        <v>46259</v>
      </c>
      <c r="B680" s="118" t="s">
        <v>435</v>
      </c>
      <c r="C680" s="34" t="s">
        <v>34</v>
      </c>
      <c r="D680" s="26">
        <v>17.12</v>
      </c>
      <c r="E680" s="48">
        <f t="shared" si="464"/>
        <v>1</v>
      </c>
      <c r="F680" s="222">
        <v>10.050000000000001</v>
      </c>
      <c r="G680" s="48">
        <f t="shared" si="465"/>
        <v>1</v>
      </c>
      <c r="H680" s="23"/>
      <c r="I680" s="48">
        <f t="shared" ref="I680:I695" si="489">IF(+(IF(H680&lt;Y680,0,IF(H680&gt;Z680,0,1)))=1,1,0)</f>
        <v>1</v>
      </c>
      <c r="J680" s="23">
        <v>2.79</v>
      </c>
      <c r="K680" s="48">
        <f t="shared" si="467"/>
        <v>1</v>
      </c>
      <c r="L680" s="26"/>
      <c r="M680" s="48">
        <f t="shared" ref="M680:M695" si="490">IF(+(IF(L680&lt;AC680,0,IF(L680&gt;AD680,0,1)))=1,1,0)</f>
        <v>1</v>
      </c>
      <c r="N680" s="26">
        <v>182.3</v>
      </c>
      <c r="O680" s="48">
        <f t="shared" si="469"/>
        <v>1</v>
      </c>
      <c r="P680" s="225">
        <f t="shared" ref="P680:P695" si="491">IF(+(IF(D680&lt;U680,0,IF(D680&gt;V680,0,1)))+(IF(F680&lt;W680,0,IF(F680&gt;X680,0,1)))+(IF(J680&lt;AA680,0,IF(J680&gt;AB680,0,1)))+(IF(L680&lt;AC680,0,IF(L680&gt;AD680,0,1)))+(IF(N680&lt;AE680,0,IF(N680&gt;AF680,0,1)))=5,1,0)</f>
        <v>1</v>
      </c>
      <c r="Q680" s="225">
        <f t="shared" ref="Q680:Q695" si="492">IF(+(IF(D680&lt;U680,0,IF(D680&gt;V680,0,1)))+(IF(F680&lt;W680,0,IF(F680&gt;X680,0,1)))+(IF(J680&lt;AA680,0,IF(J680&gt;AB680,0,1)))+(IF(L680&lt;AC680,0,IF(L680&gt;AD680,0,1)))=4,1,0)</f>
        <v>1</v>
      </c>
      <c r="T680" s="25" t="str">
        <f t="shared" si="408"/>
        <v>STARMALT</v>
      </c>
      <c r="U680" s="25">
        <f t="shared" si="452"/>
        <v>16.8</v>
      </c>
      <c r="V680" s="25">
        <f t="shared" si="453"/>
        <v>17.239999999999998</v>
      </c>
      <c r="W680" s="25">
        <f t="shared" si="454"/>
        <v>10</v>
      </c>
      <c r="X680" s="25">
        <f t="shared" si="455"/>
        <v>12.4</v>
      </c>
      <c r="Y680" s="25">
        <f t="shared" si="456"/>
        <v>0</v>
      </c>
      <c r="Z680" s="25">
        <f t="shared" si="457"/>
        <v>0</v>
      </c>
      <c r="AA680" s="25">
        <f t="shared" si="458"/>
        <v>2.6</v>
      </c>
      <c r="AB680" s="25">
        <f t="shared" si="459"/>
        <v>2.84</v>
      </c>
      <c r="AC680" s="25">
        <f t="shared" si="460"/>
        <v>0</v>
      </c>
      <c r="AD680" s="25">
        <f t="shared" si="461"/>
        <v>0</v>
      </c>
      <c r="AE680" s="25">
        <f t="shared" si="462"/>
        <v>170</v>
      </c>
      <c r="AF680" s="25">
        <f t="shared" si="463"/>
        <v>240</v>
      </c>
    </row>
    <row r="681" spans="1:32" ht="15.75" customHeight="1" x14ac:dyDescent="0.25">
      <c r="A681" s="33">
        <v>46259</v>
      </c>
      <c r="B681" s="118" t="s">
        <v>437</v>
      </c>
      <c r="C681" s="34" t="s">
        <v>34</v>
      </c>
      <c r="D681" s="26">
        <v>17</v>
      </c>
      <c r="E681" s="48">
        <f t="shared" si="464"/>
        <v>1</v>
      </c>
      <c r="F681" s="222">
        <v>11.35</v>
      </c>
      <c r="G681" s="48">
        <f t="shared" si="465"/>
        <v>1</v>
      </c>
      <c r="H681" s="23"/>
      <c r="I681" s="48">
        <f t="shared" si="489"/>
        <v>1</v>
      </c>
      <c r="J681" s="23">
        <v>2.74</v>
      </c>
      <c r="K681" s="48">
        <f t="shared" si="467"/>
        <v>1</v>
      </c>
      <c r="L681" s="26"/>
      <c r="M681" s="48">
        <f t="shared" si="490"/>
        <v>1</v>
      </c>
      <c r="N681" s="26">
        <v>184.4</v>
      </c>
      <c r="O681" s="48">
        <f t="shared" si="469"/>
        <v>1</v>
      </c>
      <c r="P681" s="225">
        <f t="shared" si="491"/>
        <v>1</v>
      </c>
      <c r="Q681" s="225">
        <f t="shared" si="492"/>
        <v>1</v>
      </c>
      <c r="T681" s="25" t="str">
        <f t="shared" si="408"/>
        <v>STARMALT</v>
      </c>
      <c r="U681" s="25">
        <f t="shared" si="452"/>
        <v>16.8</v>
      </c>
      <c r="V681" s="25">
        <f t="shared" si="453"/>
        <v>17.239999999999998</v>
      </c>
      <c r="W681" s="25">
        <f t="shared" si="454"/>
        <v>10</v>
      </c>
      <c r="X681" s="25">
        <f t="shared" si="455"/>
        <v>12.4</v>
      </c>
      <c r="Y681" s="25">
        <f t="shared" si="456"/>
        <v>0</v>
      </c>
      <c r="Z681" s="25">
        <f t="shared" si="457"/>
        <v>0</v>
      </c>
      <c r="AA681" s="25">
        <f t="shared" si="458"/>
        <v>2.6</v>
      </c>
      <c r="AB681" s="25">
        <f t="shared" si="459"/>
        <v>2.84</v>
      </c>
      <c r="AC681" s="25">
        <f t="shared" si="460"/>
        <v>0</v>
      </c>
      <c r="AD681" s="25">
        <f t="shared" si="461"/>
        <v>0</v>
      </c>
      <c r="AE681" s="25">
        <f t="shared" si="462"/>
        <v>170</v>
      </c>
      <c r="AF681" s="25">
        <f t="shared" si="463"/>
        <v>240</v>
      </c>
    </row>
    <row r="682" spans="1:32" ht="15.75" customHeight="1" x14ac:dyDescent="0.25">
      <c r="A682" s="33">
        <v>46259</v>
      </c>
      <c r="B682" s="118" t="s">
        <v>434</v>
      </c>
      <c r="C682" s="34" t="s">
        <v>33</v>
      </c>
      <c r="D682" s="26">
        <v>4.01</v>
      </c>
      <c r="E682" s="48">
        <f t="shared" si="464"/>
        <v>1</v>
      </c>
      <c r="F682" s="222">
        <v>51.7</v>
      </c>
      <c r="G682" s="48">
        <f t="shared" si="465"/>
        <v>1</v>
      </c>
      <c r="H682" s="23">
        <v>0.05</v>
      </c>
      <c r="I682" s="48">
        <f t="shared" si="489"/>
        <v>1</v>
      </c>
      <c r="J682" s="23">
        <v>2.75</v>
      </c>
      <c r="K682" s="48">
        <f t="shared" si="467"/>
        <v>1</v>
      </c>
      <c r="L682" s="26">
        <v>7.5</v>
      </c>
      <c r="M682" s="48">
        <f t="shared" si="490"/>
        <v>1</v>
      </c>
      <c r="N682" s="26">
        <v>192</v>
      </c>
      <c r="O682" s="48">
        <f t="shared" si="469"/>
        <v>1</v>
      </c>
      <c r="P682" s="225">
        <f t="shared" si="491"/>
        <v>1</v>
      </c>
      <c r="Q682" s="225">
        <f t="shared" si="492"/>
        <v>1</v>
      </c>
      <c r="T682" s="25" t="str">
        <f t="shared" si="408"/>
        <v>GUINNESS</v>
      </c>
      <c r="U682" s="25">
        <f t="shared" si="452"/>
        <v>3.1</v>
      </c>
      <c r="V682" s="25">
        <f t="shared" si="453"/>
        <v>4.1399999999999997</v>
      </c>
      <c r="W682" s="25">
        <f t="shared" si="454"/>
        <v>48</v>
      </c>
      <c r="X682" s="25">
        <f t="shared" si="455"/>
        <v>62</v>
      </c>
      <c r="Y682" s="25">
        <f t="shared" si="456"/>
        <v>0</v>
      </c>
      <c r="Z682" s="25">
        <f t="shared" si="457"/>
        <v>0.12</v>
      </c>
      <c r="AA682" s="25">
        <f t="shared" si="458"/>
        <v>2.7</v>
      </c>
      <c r="AB682" s="25">
        <f t="shared" si="459"/>
        <v>2.9</v>
      </c>
      <c r="AC682" s="25">
        <f t="shared" si="460"/>
        <v>7.3</v>
      </c>
      <c r="AD682" s="25">
        <f t="shared" si="461"/>
        <v>7.74</v>
      </c>
      <c r="AE682" s="25">
        <f t="shared" si="462"/>
        <v>155</v>
      </c>
      <c r="AF682" s="25">
        <f t="shared" si="463"/>
        <v>195</v>
      </c>
    </row>
    <row r="683" spans="1:32" ht="15.75" customHeight="1" x14ac:dyDescent="0.25">
      <c r="A683" s="33">
        <v>46259</v>
      </c>
      <c r="B683" s="118" t="s">
        <v>435</v>
      </c>
      <c r="C683" s="34" t="s">
        <v>33</v>
      </c>
      <c r="D683" s="26">
        <v>3.95</v>
      </c>
      <c r="E683" s="48">
        <f t="shared" si="464"/>
        <v>1</v>
      </c>
      <c r="F683" s="222">
        <v>48.2</v>
      </c>
      <c r="G683" s="48">
        <f t="shared" si="465"/>
        <v>1</v>
      </c>
      <c r="H683" s="23">
        <v>0.04</v>
      </c>
      <c r="I683" s="48">
        <f t="shared" si="489"/>
        <v>1</v>
      </c>
      <c r="J683" s="23">
        <v>2.78</v>
      </c>
      <c r="K683" s="48">
        <f t="shared" si="467"/>
        <v>1</v>
      </c>
      <c r="L683" s="26">
        <v>7.45</v>
      </c>
      <c r="M683" s="48">
        <f t="shared" si="490"/>
        <v>1</v>
      </c>
      <c r="N683" s="26">
        <v>190</v>
      </c>
      <c r="O683" s="48">
        <f t="shared" si="469"/>
        <v>1</v>
      </c>
      <c r="P683" s="225">
        <f t="shared" si="491"/>
        <v>1</v>
      </c>
      <c r="Q683" s="225">
        <f t="shared" si="492"/>
        <v>1</v>
      </c>
      <c r="T683" s="25" t="str">
        <f t="shared" si="408"/>
        <v>GUINNESS</v>
      </c>
      <c r="U683" s="25">
        <f t="shared" si="452"/>
        <v>3.1</v>
      </c>
      <c r="V683" s="25">
        <f t="shared" si="453"/>
        <v>4.1399999999999997</v>
      </c>
      <c r="W683" s="25">
        <f t="shared" si="454"/>
        <v>48</v>
      </c>
      <c r="X683" s="25">
        <f t="shared" si="455"/>
        <v>62</v>
      </c>
      <c r="Y683" s="25">
        <f t="shared" si="456"/>
        <v>0</v>
      </c>
      <c r="Z683" s="25">
        <f t="shared" si="457"/>
        <v>0.12</v>
      </c>
      <c r="AA683" s="25">
        <f t="shared" si="458"/>
        <v>2.7</v>
      </c>
      <c r="AB683" s="25">
        <f t="shared" si="459"/>
        <v>2.9</v>
      </c>
      <c r="AC683" s="25">
        <f t="shared" si="460"/>
        <v>7.3</v>
      </c>
      <c r="AD683" s="25">
        <f t="shared" si="461"/>
        <v>7.74</v>
      </c>
      <c r="AE683" s="25">
        <f t="shared" si="462"/>
        <v>155</v>
      </c>
      <c r="AF683" s="25">
        <f t="shared" si="463"/>
        <v>195</v>
      </c>
    </row>
    <row r="684" spans="1:32" ht="15.75" customHeight="1" x14ac:dyDescent="0.25">
      <c r="A684" s="33">
        <v>46259</v>
      </c>
      <c r="B684" s="118" t="s">
        <v>437</v>
      </c>
      <c r="C684" s="34" t="s">
        <v>33</v>
      </c>
      <c r="D684" s="26">
        <v>4</v>
      </c>
      <c r="E684" s="48">
        <f t="shared" si="464"/>
        <v>1</v>
      </c>
      <c r="F684" s="222">
        <v>48</v>
      </c>
      <c r="G684" s="48">
        <f t="shared" si="465"/>
        <v>1</v>
      </c>
      <c r="H684" s="23">
        <v>0.04</v>
      </c>
      <c r="I684" s="48">
        <f t="shared" si="489"/>
        <v>1</v>
      </c>
      <c r="J684" s="23">
        <v>2.85</v>
      </c>
      <c r="K684" s="48">
        <f t="shared" si="467"/>
        <v>1</v>
      </c>
      <c r="L684" s="26">
        <v>7.48</v>
      </c>
      <c r="M684" s="48">
        <f t="shared" si="490"/>
        <v>1</v>
      </c>
      <c r="N684" s="26">
        <v>184</v>
      </c>
      <c r="O684" s="48">
        <f t="shared" si="469"/>
        <v>1</v>
      </c>
      <c r="P684" s="225">
        <f t="shared" si="491"/>
        <v>1</v>
      </c>
      <c r="Q684" s="225">
        <f t="shared" si="492"/>
        <v>1</v>
      </c>
      <c r="T684" s="25" t="str">
        <f t="shared" si="408"/>
        <v>GUINNESS</v>
      </c>
      <c r="U684" s="25">
        <f t="shared" si="452"/>
        <v>3.1</v>
      </c>
      <c r="V684" s="25">
        <f t="shared" si="453"/>
        <v>4.1399999999999997</v>
      </c>
      <c r="W684" s="25">
        <f t="shared" si="454"/>
        <v>48</v>
      </c>
      <c r="X684" s="25">
        <f t="shared" si="455"/>
        <v>62</v>
      </c>
      <c r="Y684" s="25">
        <f t="shared" si="456"/>
        <v>0</v>
      </c>
      <c r="Z684" s="25">
        <f t="shared" si="457"/>
        <v>0.12</v>
      </c>
      <c r="AA684" s="25">
        <f t="shared" si="458"/>
        <v>2.7</v>
      </c>
      <c r="AB684" s="25">
        <f t="shared" si="459"/>
        <v>2.9</v>
      </c>
      <c r="AC684" s="25">
        <f t="shared" si="460"/>
        <v>7.3</v>
      </c>
      <c r="AD684" s="25">
        <f t="shared" si="461"/>
        <v>7.74</v>
      </c>
      <c r="AE684" s="25">
        <f t="shared" si="462"/>
        <v>155</v>
      </c>
      <c r="AF684" s="25">
        <f t="shared" si="463"/>
        <v>195</v>
      </c>
    </row>
    <row r="685" spans="1:32" ht="15.75" customHeight="1" x14ac:dyDescent="0.25">
      <c r="A685" s="33">
        <v>46260</v>
      </c>
      <c r="B685" s="271" t="s">
        <v>436</v>
      </c>
      <c r="C685" s="37" t="s">
        <v>31</v>
      </c>
      <c r="D685" s="26">
        <v>1.85</v>
      </c>
      <c r="E685" s="48">
        <f t="shared" si="464"/>
        <v>1</v>
      </c>
      <c r="F685" s="222">
        <v>14.25</v>
      </c>
      <c r="G685" s="48">
        <f t="shared" si="465"/>
        <v>1</v>
      </c>
      <c r="H685" s="23">
        <v>0.02</v>
      </c>
      <c r="I685" s="48">
        <f t="shared" si="489"/>
        <v>1</v>
      </c>
      <c r="J685" s="23">
        <v>2.75</v>
      </c>
      <c r="K685" s="48">
        <f t="shared" si="467"/>
        <v>1</v>
      </c>
      <c r="L685" s="26">
        <v>5.35</v>
      </c>
      <c r="M685" s="48">
        <f t="shared" si="490"/>
        <v>1</v>
      </c>
      <c r="N685" s="26">
        <v>5.73</v>
      </c>
      <c r="O685" s="48">
        <f t="shared" si="469"/>
        <v>1</v>
      </c>
      <c r="P685" s="225">
        <f t="shared" si="491"/>
        <v>1</v>
      </c>
      <c r="Q685" s="225">
        <f t="shared" si="492"/>
        <v>1</v>
      </c>
      <c r="T685" s="25" t="str">
        <f t="shared" ref="T685:T702" si="493">LEFT(C685,12)</f>
        <v>CARIB</v>
      </c>
      <c r="U685" s="25">
        <f t="shared" si="452"/>
        <v>1.65</v>
      </c>
      <c r="V685" s="25">
        <f t="shared" si="453"/>
        <v>2.14</v>
      </c>
      <c r="W685" s="25">
        <f t="shared" si="454"/>
        <v>12.5</v>
      </c>
      <c r="X685" s="25">
        <f t="shared" si="455"/>
        <v>16.399999999999999</v>
      </c>
      <c r="Y685" s="25">
        <f t="shared" si="456"/>
        <v>0</v>
      </c>
      <c r="Z685" s="25">
        <f t="shared" si="457"/>
        <v>0.12</v>
      </c>
      <c r="AA685" s="25">
        <f t="shared" si="458"/>
        <v>2.7</v>
      </c>
      <c r="AB685" s="25">
        <f t="shared" si="459"/>
        <v>2.85</v>
      </c>
      <c r="AC685" s="25">
        <f t="shared" si="460"/>
        <v>5</v>
      </c>
      <c r="AD685" s="25">
        <f t="shared" si="461"/>
        <v>5.44</v>
      </c>
      <c r="AE685" s="25">
        <f t="shared" si="462"/>
        <v>5</v>
      </c>
      <c r="AF685" s="25">
        <f t="shared" si="463"/>
        <v>7</v>
      </c>
    </row>
    <row r="686" spans="1:32" ht="15.75" customHeight="1" x14ac:dyDescent="0.25">
      <c r="A686" s="33">
        <v>46260</v>
      </c>
      <c r="B686" s="271" t="s">
        <v>434</v>
      </c>
      <c r="C686" s="37" t="s">
        <v>31</v>
      </c>
      <c r="D686" s="26">
        <v>1.89</v>
      </c>
      <c r="E686" s="48">
        <f t="shared" si="464"/>
        <v>1</v>
      </c>
      <c r="F686" s="222">
        <v>15</v>
      </c>
      <c r="G686" s="48">
        <f t="shared" si="465"/>
        <v>1</v>
      </c>
      <c r="H686" s="23">
        <v>0.03</v>
      </c>
      <c r="I686" s="48">
        <f t="shared" si="489"/>
        <v>1</v>
      </c>
      <c r="J686" s="23">
        <v>2.78</v>
      </c>
      <c r="K686" s="48">
        <f t="shared" si="467"/>
        <v>1</v>
      </c>
      <c r="L686" s="26">
        <v>5.27</v>
      </c>
      <c r="M686" s="48">
        <f t="shared" si="490"/>
        <v>1</v>
      </c>
      <c r="N686" s="26">
        <v>5.13</v>
      </c>
      <c r="O686" s="48">
        <f t="shared" si="469"/>
        <v>1</v>
      </c>
      <c r="P686" s="225">
        <f t="shared" si="491"/>
        <v>1</v>
      </c>
      <c r="Q686" s="225">
        <f t="shared" si="492"/>
        <v>1</v>
      </c>
      <c r="T686" s="25" t="str">
        <f t="shared" si="493"/>
        <v>CARIB</v>
      </c>
      <c r="U686" s="25">
        <f t="shared" si="452"/>
        <v>1.65</v>
      </c>
      <c r="V686" s="25">
        <f t="shared" si="453"/>
        <v>2.14</v>
      </c>
      <c r="W686" s="25">
        <f t="shared" si="454"/>
        <v>12.5</v>
      </c>
      <c r="X686" s="25">
        <f t="shared" si="455"/>
        <v>16.399999999999999</v>
      </c>
      <c r="Y686" s="25">
        <f t="shared" si="456"/>
        <v>0</v>
      </c>
      <c r="Z686" s="25">
        <f t="shared" si="457"/>
        <v>0.12</v>
      </c>
      <c r="AA686" s="25">
        <f t="shared" si="458"/>
        <v>2.7</v>
      </c>
      <c r="AB686" s="25">
        <f t="shared" si="459"/>
        <v>2.85</v>
      </c>
      <c r="AC686" s="25">
        <f t="shared" si="460"/>
        <v>5</v>
      </c>
      <c r="AD686" s="25">
        <f t="shared" si="461"/>
        <v>5.44</v>
      </c>
      <c r="AE686" s="25">
        <f t="shared" si="462"/>
        <v>5</v>
      </c>
      <c r="AF686" s="25">
        <f t="shared" si="463"/>
        <v>7</v>
      </c>
    </row>
    <row r="687" spans="1:32" ht="15.75" customHeight="1" x14ac:dyDescent="0.25">
      <c r="A687" s="33">
        <v>46260</v>
      </c>
      <c r="B687" s="271" t="s">
        <v>437</v>
      </c>
      <c r="C687" s="37" t="s">
        <v>31</v>
      </c>
      <c r="D687" s="26">
        <v>1.85</v>
      </c>
      <c r="E687" s="48">
        <f t="shared" si="464"/>
        <v>1</v>
      </c>
      <c r="F687" s="222">
        <v>16</v>
      </c>
      <c r="G687" s="48">
        <f t="shared" si="465"/>
        <v>1</v>
      </c>
      <c r="H687" s="23">
        <v>0.02</v>
      </c>
      <c r="I687" s="48">
        <f t="shared" si="489"/>
        <v>1</v>
      </c>
      <c r="J687" s="23">
        <v>2.8</v>
      </c>
      <c r="K687" s="48">
        <f t="shared" si="467"/>
        <v>1</v>
      </c>
      <c r="L687" s="26">
        <v>5.36</v>
      </c>
      <c r="M687" s="48">
        <f t="shared" si="490"/>
        <v>1</v>
      </c>
      <c r="N687" s="26">
        <v>5.4</v>
      </c>
      <c r="O687" s="48">
        <f t="shared" si="469"/>
        <v>1</v>
      </c>
      <c r="P687" s="225">
        <f t="shared" si="491"/>
        <v>1</v>
      </c>
      <c r="Q687" s="225">
        <f t="shared" si="492"/>
        <v>1</v>
      </c>
      <c r="T687" s="25" t="str">
        <f t="shared" si="493"/>
        <v>CARIB</v>
      </c>
      <c r="U687" s="25">
        <f t="shared" si="452"/>
        <v>1.65</v>
      </c>
      <c r="V687" s="25">
        <f t="shared" si="453"/>
        <v>2.14</v>
      </c>
      <c r="W687" s="25">
        <f t="shared" si="454"/>
        <v>12.5</v>
      </c>
      <c r="X687" s="25">
        <f t="shared" si="455"/>
        <v>16.399999999999999</v>
      </c>
      <c r="Y687" s="25">
        <f t="shared" si="456"/>
        <v>0</v>
      </c>
      <c r="Z687" s="25">
        <f t="shared" si="457"/>
        <v>0.12</v>
      </c>
      <c r="AA687" s="25">
        <f t="shared" si="458"/>
        <v>2.7</v>
      </c>
      <c r="AB687" s="25">
        <f t="shared" si="459"/>
        <v>2.85</v>
      </c>
      <c r="AC687" s="25">
        <f t="shared" si="460"/>
        <v>5</v>
      </c>
      <c r="AD687" s="25">
        <f t="shared" si="461"/>
        <v>5.44</v>
      </c>
      <c r="AE687" s="25">
        <f t="shared" si="462"/>
        <v>5</v>
      </c>
      <c r="AF687" s="25">
        <f t="shared" si="463"/>
        <v>7</v>
      </c>
    </row>
    <row r="688" spans="1:32" ht="15.75" customHeight="1" x14ac:dyDescent="0.25">
      <c r="A688" s="33">
        <v>46261</v>
      </c>
      <c r="B688" s="118" t="s">
        <v>434</v>
      </c>
      <c r="C688" s="37" t="s">
        <v>31</v>
      </c>
      <c r="D688" s="26">
        <v>1.88</v>
      </c>
      <c r="E688" s="48">
        <f t="shared" si="464"/>
        <v>1</v>
      </c>
      <c r="F688" s="222">
        <v>14.2</v>
      </c>
      <c r="G688" s="48">
        <f t="shared" si="465"/>
        <v>1</v>
      </c>
      <c r="H688" s="23">
        <v>0.03</v>
      </c>
      <c r="I688" s="48">
        <f t="shared" si="489"/>
        <v>1</v>
      </c>
      <c r="J688" s="409">
        <v>2.88</v>
      </c>
      <c r="K688" s="48">
        <f t="shared" si="467"/>
        <v>0</v>
      </c>
      <c r="L688" s="26">
        <v>5.36</v>
      </c>
      <c r="M688" s="48">
        <f t="shared" si="490"/>
        <v>1</v>
      </c>
      <c r="N688" s="26">
        <v>5.94</v>
      </c>
      <c r="O688" s="48">
        <f t="shared" si="469"/>
        <v>1</v>
      </c>
      <c r="P688" s="225">
        <f t="shared" ref="P688" si="494">IF(+(IF(D688&lt;U688,0,IF(D688&gt;V688,0,1)))+(IF(F688&lt;W688,0,IF(F688&gt;X688,0,1)))+(IF(J688&lt;AA688,0,IF(J688&gt;AB688,0,1)))+(IF(L688&lt;AC688,0,IF(L688&gt;AD688,0,1)))+(IF(N688&lt;AE688,0,IF(N688&gt;AF688,0,1)))=5,1,0)</f>
        <v>0</v>
      </c>
      <c r="Q688" s="225">
        <f t="shared" ref="Q688" si="495">IF(+(IF(D688&lt;U688,0,IF(D688&gt;V688,0,1)))+(IF(F688&lt;W688,0,IF(F688&gt;X688,0,1)))+(IF(J688&lt;AA688,0,IF(J688&gt;AB688,0,1)))+(IF(L688&lt;AC688,0,IF(L688&gt;AD688,0,1)))=4,1,0)</f>
        <v>0</v>
      </c>
      <c r="T688" s="25" t="str">
        <f t="shared" si="493"/>
        <v>CARIB</v>
      </c>
      <c r="U688" s="25">
        <f t="shared" ref="U688:U739" si="496">VLOOKUP($T688,$T$4:$AF$15,2,FALSE)</f>
        <v>1.65</v>
      </c>
      <c r="V688" s="25">
        <f t="shared" ref="V688:V739" si="497">VLOOKUP($T688,$T$4:$AF$15,3,FALSE)</f>
        <v>2.14</v>
      </c>
      <c r="W688" s="25">
        <f t="shared" ref="W688:W739" si="498">VLOOKUP($T688,$T$4:$AF$15,4,FALSE)</f>
        <v>12.5</v>
      </c>
      <c r="X688" s="25">
        <f t="shared" ref="X688:X739" si="499">VLOOKUP($T688,$T$4:$AF$15,5,FALSE)</f>
        <v>16.399999999999999</v>
      </c>
      <c r="Y688" s="25">
        <f t="shared" ref="Y688:Y739" si="500">VLOOKUP($T688,$T$4:$AF$15,6,FALSE)</f>
        <v>0</v>
      </c>
      <c r="Z688" s="25">
        <f t="shared" ref="Z688:Z739" si="501">VLOOKUP($T688,$T$4:$AF$15,7,FALSE)</f>
        <v>0.12</v>
      </c>
      <c r="AA688" s="25">
        <f t="shared" ref="AA688:AA739" si="502">VLOOKUP($T688,$T$4:$AF$15,8,FALSE)</f>
        <v>2.7</v>
      </c>
      <c r="AB688" s="25">
        <f t="shared" ref="AB688:AB739" si="503">VLOOKUP($T688,$T$4:$AF$15,9,FALSE)</f>
        <v>2.85</v>
      </c>
      <c r="AC688" s="25">
        <f t="shared" ref="AC688:AC739" si="504">VLOOKUP($T688,$T$4:$AF$15,10,FALSE)</f>
        <v>5</v>
      </c>
      <c r="AD688" s="25">
        <f t="shared" ref="AD688:AD739" si="505">VLOOKUP($T688,$T$4:$AF$15,11,FALSE)</f>
        <v>5.44</v>
      </c>
      <c r="AE688" s="25">
        <f t="shared" ref="AE688:AE739" si="506">VLOOKUP($T688,$T$4:$AF$15,12,FALSE)</f>
        <v>5</v>
      </c>
      <c r="AF688" s="25">
        <f t="shared" ref="AF688:AF739" si="507">VLOOKUP($T688,$T$4:$AF$15,13,FALSE)</f>
        <v>7</v>
      </c>
    </row>
    <row r="689" spans="1:32" ht="15.75" customHeight="1" x14ac:dyDescent="0.25">
      <c r="A689" s="33">
        <v>46261</v>
      </c>
      <c r="B689" s="118" t="s">
        <v>437</v>
      </c>
      <c r="C689" s="37" t="s">
        <v>35</v>
      </c>
      <c r="D689" s="26">
        <v>16.29</v>
      </c>
      <c r="E689" s="48">
        <f t="shared" si="464"/>
        <v>1</v>
      </c>
      <c r="F689" s="222">
        <v>14.95</v>
      </c>
      <c r="G689" s="48">
        <f t="shared" si="465"/>
        <v>1</v>
      </c>
      <c r="H689" s="23"/>
      <c r="I689" s="48">
        <f t="shared" si="489"/>
        <v>1</v>
      </c>
      <c r="J689" s="23">
        <v>2.35</v>
      </c>
      <c r="K689" s="48">
        <f t="shared" ref="K689:K695" si="508">IF(+(IF(J689&lt;AA689,0,IF(J689&gt;AB689,0,1)))=1,1,0)</f>
        <v>1</v>
      </c>
      <c r="L689" s="26"/>
      <c r="M689" s="48">
        <f t="shared" si="490"/>
        <v>1</v>
      </c>
      <c r="N689" s="26">
        <v>104.9</v>
      </c>
      <c r="O689" s="48">
        <f t="shared" si="469"/>
        <v>1</v>
      </c>
      <c r="P689" s="225">
        <f t="shared" si="491"/>
        <v>1</v>
      </c>
      <c r="Q689" s="225">
        <f t="shared" si="492"/>
        <v>1</v>
      </c>
      <c r="T689" s="25" t="str">
        <f t="shared" si="493"/>
        <v>VITAMALT</v>
      </c>
      <c r="U689" s="25">
        <f t="shared" si="496"/>
        <v>16.2</v>
      </c>
      <c r="V689" s="25">
        <f t="shared" si="497"/>
        <v>16.84</v>
      </c>
      <c r="W689" s="25">
        <f t="shared" si="498"/>
        <v>12</v>
      </c>
      <c r="X689" s="25">
        <f t="shared" si="499"/>
        <v>16.440000000000001</v>
      </c>
      <c r="Y689" s="25">
        <f t="shared" si="500"/>
        <v>0</v>
      </c>
      <c r="Z689" s="25">
        <f t="shared" si="501"/>
        <v>0</v>
      </c>
      <c r="AA689" s="25">
        <f t="shared" si="502"/>
        <v>2</v>
      </c>
      <c r="AB689" s="25">
        <f t="shared" si="503"/>
        <v>2.4</v>
      </c>
      <c r="AC689" s="25">
        <f t="shared" si="504"/>
        <v>0</v>
      </c>
      <c r="AD689" s="25">
        <f t="shared" si="505"/>
        <v>0</v>
      </c>
      <c r="AE689" s="25">
        <f t="shared" si="506"/>
        <v>100</v>
      </c>
      <c r="AF689" s="25">
        <f t="shared" si="507"/>
        <v>140</v>
      </c>
    </row>
    <row r="690" spans="1:32" ht="15.75" customHeight="1" x14ac:dyDescent="0.25">
      <c r="A690" s="33">
        <v>46261</v>
      </c>
      <c r="B690" s="118" t="s">
        <v>434</v>
      </c>
      <c r="C690" s="37" t="s">
        <v>35</v>
      </c>
      <c r="D690" s="26">
        <v>16.420000000000002</v>
      </c>
      <c r="E690" s="48">
        <f t="shared" si="464"/>
        <v>1</v>
      </c>
      <c r="F690" s="222">
        <v>12.35</v>
      </c>
      <c r="G690" s="48">
        <f t="shared" si="465"/>
        <v>1</v>
      </c>
      <c r="H690" s="23"/>
      <c r="I690" s="48">
        <f t="shared" si="489"/>
        <v>1</v>
      </c>
      <c r="J690" s="23">
        <v>2.39</v>
      </c>
      <c r="K690" s="48">
        <f t="shared" si="508"/>
        <v>1</v>
      </c>
      <c r="L690" s="26"/>
      <c r="M690" s="48">
        <f t="shared" si="490"/>
        <v>1</v>
      </c>
      <c r="N690" s="26">
        <v>112.11</v>
      </c>
      <c r="O690" s="48">
        <f t="shared" si="469"/>
        <v>1</v>
      </c>
      <c r="P690" s="225">
        <f t="shared" si="491"/>
        <v>1</v>
      </c>
      <c r="Q690" s="225">
        <f t="shared" si="492"/>
        <v>1</v>
      </c>
      <c r="T690" s="25" t="str">
        <f t="shared" si="493"/>
        <v>VITAMALT</v>
      </c>
      <c r="U690" s="25">
        <f t="shared" si="496"/>
        <v>16.2</v>
      </c>
      <c r="V690" s="25">
        <f t="shared" si="497"/>
        <v>16.84</v>
      </c>
      <c r="W690" s="25">
        <f t="shared" si="498"/>
        <v>12</v>
      </c>
      <c r="X690" s="25">
        <f t="shared" si="499"/>
        <v>16.440000000000001</v>
      </c>
      <c r="Y690" s="25">
        <f t="shared" si="500"/>
        <v>0</v>
      </c>
      <c r="Z690" s="25">
        <f t="shared" si="501"/>
        <v>0</v>
      </c>
      <c r="AA690" s="25">
        <f t="shared" si="502"/>
        <v>2</v>
      </c>
      <c r="AB690" s="25">
        <f t="shared" si="503"/>
        <v>2.4</v>
      </c>
      <c r="AC690" s="25">
        <f t="shared" si="504"/>
        <v>0</v>
      </c>
      <c r="AD690" s="25">
        <f t="shared" si="505"/>
        <v>0</v>
      </c>
      <c r="AE690" s="25">
        <f t="shared" si="506"/>
        <v>100</v>
      </c>
      <c r="AF690" s="25">
        <f t="shared" si="507"/>
        <v>140</v>
      </c>
    </row>
    <row r="691" spans="1:32" ht="15.75" customHeight="1" x14ac:dyDescent="0.25">
      <c r="A691" s="33">
        <v>46261</v>
      </c>
      <c r="B691" s="118" t="s">
        <v>435</v>
      </c>
      <c r="C691" s="37" t="s">
        <v>35</v>
      </c>
      <c r="D691" s="26">
        <v>16.670000000000002</v>
      </c>
      <c r="E691" s="48">
        <f t="shared" si="464"/>
        <v>1</v>
      </c>
      <c r="F691" s="222">
        <v>12.75</v>
      </c>
      <c r="G691" s="48">
        <f t="shared" si="465"/>
        <v>1</v>
      </c>
      <c r="H691" s="23"/>
      <c r="I691" s="48">
        <f t="shared" si="489"/>
        <v>1</v>
      </c>
      <c r="J691" s="23"/>
      <c r="K691" s="48"/>
      <c r="L691" s="26"/>
      <c r="M691" s="48">
        <f t="shared" si="490"/>
        <v>1</v>
      </c>
      <c r="N691" s="26">
        <v>123.1</v>
      </c>
      <c r="O691" s="48">
        <f t="shared" si="469"/>
        <v>1</v>
      </c>
      <c r="P691" s="225"/>
      <c r="Q691" s="225"/>
      <c r="T691" s="25" t="str">
        <f t="shared" si="493"/>
        <v>VITAMALT</v>
      </c>
      <c r="U691" s="25">
        <f t="shared" si="496"/>
        <v>16.2</v>
      </c>
      <c r="V691" s="25">
        <f t="shared" si="497"/>
        <v>16.84</v>
      </c>
      <c r="W691" s="25">
        <f t="shared" si="498"/>
        <v>12</v>
      </c>
      <c r="X691" s="25">
        <f t="shared" si="499"/>
        <v>16.440000000000001</v>
      </c>
      <c r="Y691" s="25">
        <f t="shared" si="500"/>
        <v>0</v>
      </c>
      <c r="Z691" s="25">
        <f t="shared" si="501"/>
        <v>0</v>
      </c>
      <c r="AA691" s="25">
        <f t="shared" si="502"/>
        <v>2</v>
      </c>
      <c r="AB691" s="25">
        <f t="shared" si="503"/>
        <v>2.4</v>
      </c>
      <c r="AC691" s="25">
        <f t="shared" si="504"/>
        <v>0</v>
      </c>
      <c r="AD691" s="25">
        <f t="shared" si="505"/>
        <v>0</v>
      </c>
      <c r="AE691" s="25">
        <f t="shared" si="506"/>
        <v>100</v>
      </c>
      <c r="AF691" s="25">
        <f t="shared" si="507"/>
        <v>140</v>
      </c>
    </row>
    <row r="692" spans="1:32" ht="15.75" customHeight="1" x14ac:dyDescent="0.25">
      <c r="A692" s="33">
        <v>46262</v>
      </c>
      <c r="B692" s="118" t="s">
        <v>436</v>
      </c>
      <c r="C692" s="37" t="s">
        <v>35</v>
      </c>
      <c r="D692" s="26">
        <v>16.579999999999998</v>
      </c>
      <c r="E692" s="48">
        <f t="shared" si="464"/>
        <v>1</v>
      </c>
      <c r="F692" s="222">
        <v>12.6</v>
      </c>
      <c r="G692" s="48">
        <f t="shared" si="465"/>
        <v>1</v>
      </c>
      <c r="H692" s="23"/>
      <c r="I692" s="48">
        <f t="shared" si="489"/>
        <v>1</v>
      </c>
      <c r="J692" s="23">
        <v>2.35</v>
      </c>
      <c r="K692" s="48">
        <f t="shared" si="508"/>
        <v>1</v>
      </c>
      <c r="L692" s="26"/>
      <c r="M692" s="48">
        <f t="shared" si="490"/>
        <v>1</v>
      </c>
      <c r="N692" s="26">
        <v>118.3</v>
      </c>
      <c r="O692" s="48">
        <f t="shared" si="469"/>
        <v>1</v>
      </c>
      <c r="P692" s="225">
        <f t="shared" si="491"/>
        <v>1</v>
      </c>
      <c r="Q692" s="225">
        <f t="shared" si="492"/>
        <v>1</v>
      </c>
      <c r="T692" s="25" t="str">
        <f t="shared" si="493"/>
        <v>VITAMALT</v>
      </c>
      <c r="U692" s="25">
        <f t="shared" si="496"/>
        <v>16.2</v>
      </c>
      <c r="V692" s="25">
        <f t="shared" si="497"/>
        <v>16.84</v>
      </c>
      <c r="W692" s="25">
        <f t="shared" si="498"/>
        <v>12</v>
      </c>
      <c r="X692" s="25">
        <f t="shared" si="499"/>
        <v>16.440000000000001</v>
      </c>
      <c r="Y692" s="25">
        <f t="shared" si="500"/>
        <v>0</v>
      </c>
      <c r="Z692" s="25">
        <f t="shared" si="501"/>
        <v>0</v>
      </c>
      <c r="AA692" s="25">
        <f t="shared" si="502"/>
        <v>2</v>
      </c>
      <c r="AB692" s="25">
        <f t="shared" si="503"/>
        <v>2.4</v>
      </c>
      <c r="AC692" s="25">
        <f t="shared" si="504"/>
        <v>0</v>
      </c>
      <c r="AD692" s="25">
        <f t="shared" si="505"/>
        <v>0</v>
      </c>
      <c r="AE692" s="25">
        <f t="shared" si="506"/>
        <v>100</v>
      </c>
      <c r="AF692" s="25">
        <f t="shared" si="507"/>
        <v>140</v>
      </c>
    </row>
    <row r="693" spans="1:32" ht="15.75" customHeight="1" x14ac:dyDescent="0.25">
      <c r="A693" s="33">
        <v>46265</v>
      </c>
      <c r="B693" s="118" t="s">
        <v>434</v>
      </c>
      <c r="C693" s="37" t="s">
        <v>30</v>
      </c>
      <c r="D693" s="26">
        <v>0.87</v>
      </c>
      <c r="E693" s="48">
        <f t="shared" si="464"/>
        <v>1</v>
      </c>
      <c r="F693" s="222">
        <v>13.9</v>
      </c>
      <c r="G693" s="48">
        <f t="shared" si="465"/>
        <v>1</v>
      </c>
      <c r="H693" s="23">
        <v>0.05</v>
      </c>
      <c r="I693" s="48">
        <f t="shared" si="489"/>
        <v>1</v>
      </c>
      <c r="J693" s="23">
        <v>2.85</v>
      </c>
      <c r="K693" s="48">
        <f t="shared" si="508"/>
        <v>1</v>
      </c>
      <c r="L693" s="26">
        <v>5.87</v>
      </c>
      <c r="M693" s="48">
        <f t="shared" si="490"/>
        <v>1</v>
      </c>
      <c r="N693" s="26">
        <v>5</v>
      </c>
      <c r="O693" s="48">
        <f t="shared" si="469"/>
        <v>1</v>
      </c>
      <c r="P693" s="225">
        <f t="shared" si="491"/>
        <v>1</v>
      </c>
      <c r="Q693" s="225">
        <f t="shared" si="492"/>
        <v>1</v>
      </c>
      <c r="T693" s="25" t="str">
        <f t="shared" si="493"/>
        <v>STAG</v>
      </c>
      <c r="U693" s="25">
        <f t="shared" si="496"/>
        <v>0.8</v>
      </c>
      <c r="V693" s="25">
        <f t="shared" si="497"/>
        <v>1.24</v>
      </c>
      <c r="W693" s="25">
        <f t="shared" si="498"/>
        <v>12.5</v>
      </c>
      <c r="X693" s="25">
        <f t="shared" si="499"/>
        <v>16.399999999999999</v>
      </c>
      <c r="Y693" s="25">
        <f t="shared" si="500"/>
        <v>0</v>
      </c>
      <c r="Z693" s="25">
        <f t="shared" si="501"/>
        <v>0.12</v>
      </c>
      <c r="AA693" s="25">
        <f t="shared" si="502"/>
        <v>2.7</v>
      </c>
      <c r="AB693" s="25">
        <f t="shared" si="503"/>
        <v>2.85</v>
      </c>
      <c r="AC693" s="25">
        <f t="shared" si="504"/>
        <v>5.45</v>
      </c>
      <c r="AD693" s="25">
        <f t="shared" si="505"/>
        <v>5.94</v>
      </c>
      <c r="AE693" s="25">
        <f t="shared" si="506"/>
        <v>5</v>
      </c>
      <c r="AF693" s="25">
        <f t="shared" si="507"/>
        <v>7</v>
      </c>
    </row>
    <row r="694" spans="1:32" ht="15.75" customHeight="1" x14ac:dyDescent="0.25">
      <c r="A694" s="33">
        <v>46265</v>
      </c>
      <c r="B694" s="118" t="s">
        <v>435</v>
      </c>
      <c r="C694" s="37" t="s">
        <v>30</v>
      </c>
      <c r="D694" s="26">
        <v>0.92</v>
      </c>
      <c r="E694" s="48">
        <f t="shared" si="464"/>
        <v>1</v>
      </c>
      <c r="F694" s="222">
        <v>14.2</v>
      </c>
      <c r="G694" s="48">
        <f t="shared" si="465"/>
        <v>1</v>
      </c>
      <c r="H694" s="23">
        <v>0.04</v>
      </c>
      <c r="I694" s="48">
        <f t="shared" si="489"/>
        <v>1</v>
      </c>
      <c r="J694" s="23">
        <v>2.8</v>
      </c>
      <c r="K694" s="48">
        <f t="shared" si="508"/>
        <v>1</v>
      </c>
      <c r="L694" s="26">
        <v>5.85</v>
      </c>
      <c r="M694" s="48">
        <f t="shared" si="490"/>
        <v>1</v>
      </c>
      <c r="N694" s="26">
        <v>5.16</v>
      </c>
      <c r="O694" s="48">
        <f t="shared" si="469"/>
        <v>1</v>
      </c>
      <c r="P694" s="225">
        <f t="shared" si="491"/>
        <v>1</v>
      </c>
      <c r="Q694" s="225">
        <f t="shared" si="492"/>
        <v>1</v>
      </c>
      <c r="T694" s="25" t="str">
        <f t="shared" si="493"/>
        <v>STAG</v>
      </c>
      <c r="U694" s="25">
        <f t="shared" si="496"/>
        <v>0.8</v>
      </c>
      <c r="V694" s="25">
        <f t="shared" si="497"/>
        <v>1.24</v>
      </c>
      <c r="W694" s="25">
        <f t="shared" si="498"/>
        <v>12.5</v>
      </c>
      <c r="X694" s="25">
        <f t="shared" si="499"/>
        <v>16.399999999999999</v>
      </c>
      <c r="Y694" s="25">
        <f t="shared" si="500"/>
        <v>0</v>
      </c>
      <c r="Z694" s="25">
        <f t="shared" si="501"/>
        <v>0.12</v>
      </c>
      <c r="AA694" s="25">
        <f t="shared" si="502"/>
        <v>2.7</v>
      </c>
      <c r="AB694" s="25">
        <f t="shared" si="503"/>
        <v>2.85</v>
      </c>
      <c r="AC694" s="25">
        <f t="shared" si="504"/>
        <v>5.45</v>
      </c>
      <c r="AD694" s="25">
        <f t="shared" si="505"/>
        <v>5.94</v>
      </c>
      <c r="AE694" s="25">
        <f t="shared" si="506"/>
        <v>5</v>
      </c>
      <c r="AF694" s="25">
        <f t="shared" si="507"/>
        <v>7</v>
      </c>
    </row>
    <row r="695" spans="1:32" ht="15.75" customHeight="1" x14ac:dyDescent="0.25">
      <c r="A695" s="33">
        <v>46265</v>
      </c>
      <c r="B695" s="118" t="s">
        <v>435</v>
      </c>
      <c r="C695" s="37" t="s">
        <v>30</v>
      </c>
      <c r="D695" s="26">
        <v>0.87</v>
      </c>
      <c r="E695" s="48">
        <f t="shared" si="464"/>
        <v>1</v>
      </c>
      <c r="F695" s="222">
        <v>13.7</v>
      </c>
      <c r="G695" s="48">
        <f t="shared" si="465"/>
        <v>1</v>
      </c>
      <c r="H695" s="23">
        <v>7.0000000000000007E-2</v>
      </c>
      <c r="I695" s="48">
        <f t="shared" si="489"/>
        <v>1</v>
      </c>
      <c r="J695" s="23">
        <v>2.84</v>
      </c>
      <c r="K695" s="48">
        <f t="shared" si="508"/>
        <v>1</v>
      </c>
      <c r="L695" s="26">
        <v>5.83</v>
      </c>
      <c r="M695" s="48">
        <f t="shared" si="490"/>
        <v>1</v>
      </c>
      <c r="N695" s="26">
        <v>5.0999999999999996</v>
      </c>
      <c r="O695" s="48">
        <f t="shared" si="469"/>
        <v>1</v>
      </c>
      <c r="P695" s="225">
        <f t="shared" si="491"/>
        <v>1</v>
      </c>
      <c r="Q695" s="225">
        <f t="shared" si="492"/>
        <v>1</v>
      </c>
      <c r="T695" s="25" t="str">
        <f t="shared" si="493"/>
        <v>STAG</v>
      </c>
      <c r="U695" s="25">
        <f t="shared" si="496"/>
        <v>0.8</v>
      </c>
      <c r="V695" s="25">
        <f t="shared" si="497"/>
        <v>1.24</v>
      </c>
      <c r="W695" s="25">
        <f t="shared" si="498"/>
        <v>12.5</v>
      </c>
      <c r="X695" s="25">
        <f t="shared" si="499"/>
        <v>16.399999999999999</v>
      </c>
      <c r="Y695" s="25">
        <f t="shared" si="500"/>
        <v>0</v>
      </c>
      <c r="Z695" s="25">
        <f t="shared" si="501"/>
        <v>0.12</v>
      </c>
      <c r="AA695" s="25">
        <f t="shared" si="502"/>
        <v>2.7</v>
      </c>
      <c r="AB695" s="25">
        <f t="shared" si="503"/>
        <v>2.85</v>
      </c>
      <c r="AC695" s="25">
        <f t="shared" si="504"/>
        <v>5.45</v>
      </c>
      <c r="AD695" s="25">
        <f t="shared" si="505"/>
        <v>5.94</v>
      </c>
      <c r="AE695" s="25">
        <f t="shared" si="506"/>
        <v>5</v>
      </c>
      <c r="AF695" s="25">
        <f t="shared" si="507"/>
        <v>7</v>
      </c>
    </row>
    <row r="696" spans="1:32" ht="15.75" customHeight="1" thickBot="1" x14ac:dyDescent="0.3">
      <c r="A696" s="124"/>
      <c r="B696" s="367"/>
      <c r="C696" s="39"/>
      <c r="D696" s="26"/>
      <c r="E696" s="51"/>
      <c r="F696" s="26"/>
      <c r="G696" s="51"/>
      <c r="H696" s="26"/>
      <c r="I696" s="48"/>
      <c r="J696" s="26"/>
      <c r="K696" s="47"/>
      <c r="L696" s="23"/>
      <c r="M696" s="47"/>
      <c r="N696" s="312"/>
      <c r="O696" s="47"/>
      <c r="P696" s="225"/>
      <c r="Q696" s="225"/>
      <c r="T696" s="25" t="str">
        <f t="shared" si="493"/>
        <v/>
      </c>
      <c r="U696" s="25" t="e">
        <f t="shared" si="496"/>
        <v>#N/A</v>
      </c>
      <c r="V696" s="25" t="e">
        <f t="shared" si="497"/>
        <v>#N/A</v>
      </c>
      <c r="W696" s="25" t="e">
        <f t="shared" si="498"/>
        <v>#N/A</v>
      </c>
      <c r="X696" s="25" t="e">
        <f t="shared" si="499"/>
        <v>#N/A</v>
      </c>
      <c r="Y696" s="25" t="e">
        <f t="shared" si="500"/>
        <v>#N/A</v>
      </c>
      <c r="Z696" s="25" t="e">
        <f t="shared" si="501"/>
        <v>#N/A</v>
      </c>
      <c r="AA696" s="25" t="e">
        <f t="shared" si="502"/>
        <v>#N/A</v>
      </c>
      <c r="AB696" s="25" t="e">
        <f t="shared" si="503"/>
        <v>#N/A</v>
      </c>
      <c r="AC696" s="25" t="e">
        <f t="shared" si="504"/>
        <v>#N/A</v>
      </c>
      <c r="AD696" s="25" t="e">
        <f t="shared" si="505"/>
        <v>#N/A</v>
      </c>
      <c r="AE696" s="25" t="e">
        <f t="shared" si="506"/>
        <v>#N/A</v>
      </c>
      <c r="AF696" s="25" t="e">
        <f t="shared" si="507"/>
        <v>#N/A</v>
      </c>
    </row>
    <row r="697" spans="1:32" ht="15.75" customHeight="1" thickBot="1" x14ac:dyDescent="0.3">
      <c r="C697">
        <f>COUNTA(C616:C696)</f>
        <v>80</v>
      </c>
      <c r="D697" s="31">
        <f>((COUNTA(D616:D696))-COUNTIF(E616:E696,"&lt;1"))/(COUNTA(D616:D696))</f>
        <v>0.98750000000000004</v>
      </c>
      <c r="E697" s="71"/>
      <c r="F697" s="31">
        <f>((COUNTA(F616:F696))-COUNTIF(G616:G696,"&lt;1"))/(COUNTA(F616:F696))</f>
        <v>0.98750000000000004</v>
      </c>
      <c r="G697" s="71"/>
      <c r="H697" s="31">
        <f>((COUNTA(H616:H696))-COUNTIF(I616:I696,"&lt;1"))/(COUNTA(H616:H696))</f>
        <v>1</v>
      </c>
      <c r="I697" s="71"/>
      <c r="J697" s="31">
        <f>((COUNTA(J616:J696))-COUNTIF(K616:K696,"&lt;1"))/(COUNTA(J616:J696))</f>
        <v>0.9859154929577465</v>
      </c>
      <c r="K697" s="71"/>
      <c r="L697" s="31">
        <f>((COUNTA(L616:L696))-COUNTIF(M616:M696,"&lt;1"))/(COUNTA(L616:L696))</f>
        <v>0.98529411764705888</v>
      </c>
      <c r="M697" s="71"/>
      <c r="N697" s="136">
        <f>((COUNTA(N616:N696))-COUNTIF(O616:O696,"&lt;1"))/(COUNTA(N616:N696))</f>
        <v>0.98750000000000004</v>
      </c>
      <c r="O697" s="71"/>
      <c r="P697" s="226">
        <f>AVERAGE(P616:P696)</f>
        <v>0.96202531645569622</v>
      </c>
      <c r="Q697" s="226">
        <f>AVERAGE(Q616:Q696)</f>
        <v>0.96202531645569622</v>
      </c>
      <c r="T697" s="25" t="str">
        <f t="shared" si="493"/>
        <v>80</v>
      </c>
      <c r="U697" s="25" t="e">
        <f t="shared" si="496"/>
        <v>#N/A</v>
      </c>
      <c r="V697" s="25" t="e">
        <f t="shared" si="497"/>
        <v>#N/A</v>
      </c>
      <c r="W697" s="25" t="e">
        <f t="shared" si="498"/>
        <v>#N/A</v>
      </c>
      <c r="X697" s="25" t="e">
        <f t="shared" si="499"/>
        <v>#N/A</v>
      </c>
      <c r="Y697" s="25" t="e">
        <f t="shared" si="500"/>
        <v>#N/A</v>
      </c>
      <c r="Z697" s="25" t="e">
        <f t="shared" si="501"/>
        <v>#N/A</v>
      </c>
      <c r="AA697" s="25" t="e">
        <f t="shared" si="502"/>
        <v>#N/A</v>
      </c>
      <c r="AB697" s="25" t="e">
        <f t="shared" si="503"/>
        <v>#N/A</v>
      </c>
      <c r="AC697" s="25" t="e">
        <f t="shared" si="504"/>
        <v>#N/A</v>
      </c>
      <c r="AD697" s="25" t="e">
        <f t="shared" si="505"/>
        <v>#N/A</v>
      </c>
      <c r="AE697" s="25" t="e">
        <f t="shared" si="506"/>
        <v>#N/A</v>
      </c>
      <c r="AF697" s="25" t="e">
        <f t="shared" si="507"/>
        <v>#N/A</v>
      </c>
    </row>
    <row r="698" spans="1:32" ht="15.75" customHeight="1" x14ac:dyDescent="0.25">
      <c r="N698" s="136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</row>
    <row r="699" spans="1:32" ht="15.75" customHeight="1" x14ac:dyDescent="0.25"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</row>
    <row r="700" spans="1:32" ht="15.75" customHeight="1" x14ac:dyDescent="0.25">
      <c r="A700" s="7" t="s">
        <v>18</v>
      </c>
      <c r="B700" s="366" t="s">
        <v>19</v>
      </c>
      <c r="C700" s="7" t="s">
        <v>29</v>
      </c>
      <c r="D700" s="8" t="s">
        <v>121</v>
      </c>
      <c r="E700" s="70"/>
      <c r="F700" s="8" t="s">
        <v>15</v>
      </c>
      <c r="G700" s="70"/>
      <c r="H700" s="8" t="s">
        <v>12</v>
      </c>
      <c r="I700" s="70"/>
      <c r="J700" s="8" t="s">
        <v>13</v>
      </c>
      <c r="K700" s="70"/>
      <c r="L700" s="8" t="s">
        <v>123</v>
      </c>
      <c r="M700" s="105"/>
      <c r="N700" s="17" t="s">
        <v>14</v>
      </c>
      <c r="O700" s="104"/>
      <c r="P700" s="18" t="s">
        <v>20</v>
      </c>
      <c r="Q700" s="19" t="s">
        <v>36</v>
      </c>
      <c r="T700" s="25" t="str">
        <f t="shared" si="493"/>
        <v>Product</v>
      </c>
      <c r="U700" s="25" t="e">
        <f t="shared" si="496"/>
        <v>#N/A</v>
      </c>
      <c r="V700" s="25" t="e">
        <f t="shared" si="497"/>
        <v>#N/A</v>
      </c>
      <c r="W700" s="25" t="e">
        <f t="shared" si="498"/>
        <v>#N/A</v>
      </c>
      <c r="X700" s="25" t="e">
        <f t="shared" si="499"/>
        <v>#N/A</v>
      </c>
      <c r="Y700" s="25" t="e">
        <f t="shared" si="500"/>
        <v>#N/A</v>
      </c>
      <c r="Z700" s="25" t="e">
        <f t="shared" si="501"/>
        <v>#N/A</v>
      </c>
      <c r="AA700" s="25" t="e">
        <f t="shared" si="502"/>
        <v>#N/A</v>
      </c>
      <c r="AB700" s="25" t="e">
        <f t="shared" si="503"/>
        <v>#N/A</v>
      </c>
      <c r="AC700" s="25" t="e">
        <f t="shared" si="504"/>
        <v>#N/A</v>
      </c>
      <c r="AD700" s="25" t="e">
        <f t="shared" si="505"/>
        <v>#N/A</v>
      </c>
      <c r="AE700" s="25" t="e">
        <f t="shared" si="506"/>
        <v>#N/A</v>
      </c>
      <c r="AF700" s="25" t="e">
        <f t="shared" si="507"/>
        <v>#N/A</v>
      </c>
    </row>
    <row r="701" spans="1:32" ht="15.75" customHeight="1" x14ac:dyDescent="0.25">
      <c r="A701" s="33">
        <v>46266</v>
      </c>
      <c r="B701" s="271" t="s">
        <v>436</v>
      </c>
      <c r="C701" s="37" t="s">
        <v>30</v>
      </c>
      <c r="D701" s="26">
        <v>0.99</v>
      </c>
      <c r="E701" s="48">
        <f>IF(+(IF(D701&lt;U701,0,IF(D701&gt;V701,0,1)))=1,1,0)</f>
        <v>1</v>
      </c>
      <c r="F701" s="222">
        <v>13.7</v>
      </c>
      <c r="G701" s="48">
        <f t="shared" ref="G701:G772" si="509">IF(+(IF(F701&lt;W701,0,IF(F701&gt;X701,0,1)))=1,1,0)</f>
        <v>1</v>
      </c>
      <c r="H701" s="23"/>
      <c r="I701" s="48">
        <f t="shared" ref="I701:I769" si="510">IF(+(IF(H701&lt;Y701,0,IF(H701&gt;Z701,0,1)))=1,1,0)</f>
        <v>1</v>
      </c>
      <c r="J701" s="23">
        <v>2.79</v>
      </c>
      <c r="K701" s="48">
        <f t="shared" ref="K701:K769" si="511">IF(+(IF(J701&lt;AA701,0,IF(J701&gt;AB701,0,1)))=1,1,0)</f>
        <v>1</v>
      </c>
      <c r="L701" s="26">
        <v>5.83</v>
      </c>
      <c r="M701" s="48">
        <f t="shared" ref="M701:M769" si="512">IF(+(IF(L701&lt;AC701,0,IF(L701&gt;AD701,0,1)))=1,1,0)</f>
        <v>1</v>
      </c>
      <c r="N701" s="26">
        <v>5.28</v>
      </c>
      <c r="O701" s="48">
        <f t="shared" ref="O701:O769" si="513">IF(+(IF(N701&lt;AE701,0,IF(N701&gt;AF701,0,1)))=1,1,0)</f>
        <v>1</v>
      </c>
      <c r="P701" s="225">
        <f>IF(+(IF(D701&lt;U701,0,IF(D701&gt;V701,0,1)))+(IF(F701&lt;W701,0,IF(F701&gt;X701,0,1)))+(IF(J701&lt;AA701,0,IF(J701&gt;AB701,0,1)))+(IF(L701&lt;AC701,0,IF(L701&gt;AD701,0,1)))+(IF(N701&lt;AE701,0,IF(N701&gt;AF701,0,1)))=5,1,0)</f>
        <v>1</v>
      </c>
      <c r="Q701" s="225">
        <f>IF(+(IF(D701&lt;U701,0,IF(D701&gt;V701,0,1)))+(IF(F701&lt;W701,0,IF(F701&gt;X701,0,1)))+(IF(J701&lt;AA701,0,IF(J701&gt;AB701,0,1)))+(IF(L701&lt;AC701,0,IF(L701&gt;AD701,0,1)))=4,1,0)</f>
        <v>1</v>
      </c>
      <c r="T701" s="25" t="str">
        <f t="shared" si="493"/>
        <v>STAG</v>
      </c>
      <c r="U701" s="25">
        <f t="shared" si="496"/>
        <v>0.8</v>
      </c>
      <c r="V701" s="25">
        <f t="shared" si="497"/>
        <v>1.24</v>
      </c>
      <c r="W701" s="25">
        <f t="shared" si="498"/>
        <v>12.5</v>
      </c>
      <c r="X701" s="25">
        <f t="shared" si="499"/>
        <v>16.399999999999999</v>
      </c>
      <c r="Y701" s="25">
        <f t="shared" si="500"/>
        <v>0</v>
      </c>
      <c r="Z701" s="25">
        <f t="shared" si="501"/>
        <v>0.12</v>
      </c>
      <c r="AA701" s="25">
        <f t="shared" si="502"/>
        <v>2.7</v>
      </c>
      <c r="AB701" s="25">
        <f t="shared" si="503"/>
        <v>2.85</v>
      </c>
      <c r="AC701" s="25">
        <f t="shared" si="504"/>
        <v>5.45</v>
      </c>
      <c r="AD701" s="25">
        <f t="shared" si="505"/>
        <v>5.94</v>
      </c>
      <c r="AE701" s="25">
        <f t="shared" si="506"/>
        <v>5</v>
      </c>
      <c r="AF701" s="25">
        <f t="shared" si="507"/>
        <v>7</v>
      </c>
    </row>
    <row r="702" spans="1:32" ht="15.75" customHeight="1" x14ac:dyDescent="0.25">
      <c r="A702" s="33">
        <v>46266</v>
      </c>
      <c r="B702" s="271" t="s">
        <v>437</v>
      </c>
      <c r="C702" s="37" t="s">
        <v>31</v>
      </c>
      <c r="D702" s="26">
        <v>1.91</v>
      </c>
      <c r="E702" s="48">
        <f t="shared" ref="E702:E769" si="514">IF(+(IF(D702&lt;U702,0,IF(D702&gt;V702,0,1)))=1,1,0)</f>
        <v>1</v>
      </c>
      <c r="F702" s="222">
        <v>13.6</v>
      </c>
      <c r="G702" s="48">
        <f t="shared" si="509"/>
        <v>1</v>
      </c>
      <c r="H702" s="23">
        <v>0.02</v>
      </c>
      <c r="I702" s="48">
        <f t="shared" si="510"/>
        <v>1</v>
      </c>
      <c r="J702" s="23">
        <v>2.74</v>
      </c>
      <c r="K702" s="48">
        <f t="shared" si="511"/>
        <v>1</v>
      </c>
      <c r="L702" s="26">
        <v>5.26</v>
      </c>
      <c r="M702" s="48">
        <f t="shared" si="512"/>
        <v>1</v>
      </c>
      <c r="N702" s="26">
        <v>5.92</v>
      </c>
      <c r="O702" s="48">
        <f t="shared" si="513"/>
        <v>1</v>
      </c>
      <c r="P702" s="225">
        <f t="shared" ref="P702:P769" si="515">IF(+(IF(D702&lt;U702,0,IF(D702&gt;V702,0,1)))+(IF(F702&lt;W702,0,IF(F702&gt;X702,0,1)))+(IF(J702&lt;AA702,0,IF(J702&gt;AB702,0,1)))+(IF(L702&lt;AC702,0,IF(L702&gt;AD702,0,1)))+(IF(N702&lt;AE702,0,IF(N702&gt;AF702,0,1)))=5,1,0)</f>
        <v>1</v>
      </c>
      <c r="Q702" s="225">
        <f t="shared" ref="Q702:Q769" si="516">IF(+(IF(D702&lt;U702,0,IF(D702&gt;V702,0,1)))+(IF(F702&lt;W702,0,IF(F702&gt;X702,0,1)))+(IF(J702&lt;AA702,0,IF(J702&gt;AB702,0,1)))+(IF(L702&lt;AC702,0,IF(L702&gt;AD702,0,1)))=4,1,0)</f>
        <v>1</v>
      </c>
      <c r="T702" s="25" t="str">
        <f t="shared" si="493"/>
        <v>CARIB</v>
      </c>
      <c r="U702" s="25">
        <f t="shared" si="496"/>
        <v>1.65</v>
      </c>
      <c r="V702" s="25">
        <f t="shared" si="497"/>
        <v>2.14</v>
      </c>
      <c r="W702" s="25">
        <f t="shared" si="498"/>
        <v>12.5</v>
      </c>
      <c r="X702" s="25">
        <f t="shared" si="499"/>
        <v>16.399999999999999</v>
      </c>
      <c r="Y702" s="25">
        <f t="shared" si="500"/>
        <v>0</v>
      </c>
      <c r="Z702" s="25">
        <f t="shared" si="501"/>
        <v>0.12</v>
      </c>
      <c r="AA702" s="25">
        <f t="shared" si="502"/>
        <v>2.7</v>
      </c>
      <c r="AB702" s="25">
        <f t="shared" si="503"/>
        <v>2.85</v>
      </c>
      <c r="AC702" s="25">
        <f t="shared" si="504"/>
        <v>5</v>
      </c>
      <c r="AD702" s="25">
        <f t="shared" si="505"/>
        <v>5.44</v>
      </c>
      <c r="AE702" s="25">
        <f t="shared" si="506"/>
        <v>5</v>
      </c>
      <c r="AF702" s="25">
        <f t="shared" si="507"/>
        <v>7</v>
      </c>
    </row>
    <row r="703" spans="1:32" ht="15.75" customHeight="1" x14ac:dyDescent="0.25">
      <c r="A703" s="33">
        <v>46266</v>
      </c>
      <c r="B703" s="271" t="s">
        <v>434</v>
      </c>
      <c r="C703" s="37" t="s">
        <v>31</v>
      </c>
      <c r="D703" s="26">
        <v>1.89</v>
      </c>
      <c r="E703" s="48">
        <f t="shared" si="514"/>
        <v>1</v>
      </c>
      <c r="F703" s="222">
        <v>14.23</v>
      </c>
      <c r="G703" s="48">
        <f t="shared" si="509"/>
        <v>1</v>
      </c>
      <c r="H703" s="23">
        <v>0.03</v>
      </c>
      <c r="I703" s="48">
        <f t="shared" si="510"/>
        <v>1</v>
      </c>
      <c r="J703" s="23">
        <v>2.79</v>
      </c>
      <c r="K703" s="48">
        <f t="shared" si="511"/>
        <v>1</v>
      </c>
      <c r="L703" s="26">
        <v>5.26</v>
      </c>
      <c r="M703" s="48">
        <f t="shared" si="512"/>
        <v>1</v>
      </c>
      <c r="N703" s="26">
        <v>5.83</v>
      </c>
      <c r="O703" s="48">
        <f t="shared" si="513"/>
        <v>1</v>
      </c>
      <c r="P703" s="225">
        <f t="shared" si="515"/>
        <v>1</v>
      </c>
      <c r="Q703" s="225">
        <f t="shared" si="516"/>
        <v>1</v>
      </c>
      <c r="T703" s="25" t="str">
        <f t="shared" ref="T703:T707" si="517">LEFT(C703,12)</f>
        <v>CARIB</v>
      </c>
      <c r="U703" s="25">
        <f t="shared" si="496"/>
        <v>1.65</v>
      </c>
      <c r="V703" s="25">
        <f t="shared" si="497"/>
        <v>2.14</v>
      </c>
      <c r="W703" s="25">
        <f t="shared" si="498"/>
        <v>12.5</v>
      </c>
      <c r="X703" s="25">
        <f t="shared" si="499"/>
        <v>16.399999999999999</v>
      </c>
      <c r="Y703" s="25">
        <f t="shared" si="500"/>
        <v>0</v>
      </c>
      <c r="Z703" s="25">
        <f t="shared" si="501"/>
        <v>0.12</v>
      </c>
      <c r="AA703" s="25">
        <f t="shared" si="502"/>
        <v>2.7</v>
      </c>
      <c r="AB703" s="25">
        <f t="shared" si="503"/>
        <v>2.85</v>
      </c>
      <c r="AC703" s="25">
        <f t="shared" si="504"/>
        <v>5</v>
      </c>
      <c r="AD703" s="25">
        <f t="shared" si="505"/>
        <v>5.44</v>
      </c>
      <c r="AE703" s="25">
        <f t="shared" si="506"/>
        <v>5</v>
      </c>
      <c r="AF703" s="25">
        <f t="shared" si="507"/>
        <v>7</v>
      </c>
    </row>
    <row r="704" spans="1:32" ht="15.75" customHeight="1" x14ac:dyDescent="0.25">
      <c r="A704" s="33">
        <v>46266</v>
      </c>
      <c r="B704" s="271" t="s">
        <v>435</v>
      </c>
      <c r="C704" s="37" t="s">
        <v>31</v>
      </c>
      <c r="D704" s="26">
        <v>1.89</v>
      </c>
      <c r="E704" s="48">
        <f t="shared" si="514"/>
        <v>1</v>
      </c>
      <c r="F704" s="222">
        <v>13.4</v>
      </c>
      <c r="G704" s="48">
        <f t="shared" si="509"/>
        <v>1</v>
      </c>
      <c r="H704" s="23">
        <v>0.04</v>
      </c>
      <c r="I704" s="48">
        <f t="shared" si="510"/>
        <v>1</v>
      </c>
      <c r="J704" s="23">
        <v>2.85</v>
      </c>
      <c r="K704" s="48">
        <f t="shared" si="511"/>
        <v>1</v>
      </c>
      <c r="L704" s="26">
        <v>5.3</v>
      </c>
      <c r="M704" s="48">
        <f t="shared" si="512"/>
        <v>1</v>
      </c>
      <c r="N704" s="26">
        <v>5.9</v>
      </c>
      <c r="O704" s="48">
        <f t="shared" si="513"/>
        <v>1</v>
      </c>
      <c r="P704" s="225">
        <f t="shared" ref="P704:P707" si="518">IF(+(IF(D704&lt;U704,0,IF(D704&gt;V704,0,1)))+(IF(F704&lt;W704,0,IF(F704&gt;X704,0,1)))+(IF(J704&lt;AA704,0,IF(J704&gt;AB704,0,1)))+(IF(L704&lt;AC704,0,IF(L704&gt;AD704,0,1)))+(IF(N704&lt;AE704,0,IF(N704&gt;AF704,0,1)))=5,1,0)</f>
        <v>1</v>
      </c>
      <c r="Q704" s="225">
        <f t="shared" ref="Q704:Q707" si="519">IF(+(IF(D704&lt;U704,0,IF(D704&gt;V704,0,1)))+(IF(F704&lt;W704,0,IF(F704&gt;X704,0,1)))+(IF(J704&lt;AA704,0,IF(J704&gt;AB704,0,1)))+(IF(L704&lt;AC704,0,IF(L704&gt;AD704,0,1)))=4,1,0)</f>
        <v>1</v>
      </c>
      <c r="T704" s="25" t="str">
        <f t="shared" si="517"/>
        <v>CARIB</v>
      </c>
      <c r="U704" s="25">
        <f t="shared" si="496"/>
        <v>1.65</v>
      </c>
      <c r="V704" s="25">
        <f t="shared" si="497"/>
        <v>2.14</v>
      </c>
      <c r="W704" s="25">
        <f t="shared" si="498"/>
        <v>12.5</v>
      </c>
      <c r="X704" s="25">
        <f t="shared" si="499"/>
        <v>16.399999999999999</v>
      </c>
      <c r="Y704" s="25">
        <f t="shared" si="500"/>
        <v>0</v>
      </c>
      <c r="Z704" s="25">
        <f t="shared" si="501"/>
        <v>0.12</v>
      </c>
      <c r="AA704" s="25">
        <f t="shared" si="502"/>
        <v>2.7</v>
      </c>
      <c r="AB704" s="25">
        <f t="shared" si="503"/>
        <v>2.85</v>
      </c>
      <c r="AC704" s="25">
        <f t="shared" si="504"/>
        <v>5</v>
      </c>
      <c r="AD704" s="25">
        <f t="shared" si="505"/>
        <v>5.44</v>
      </c>
      <c r="AE704" s="25">
        <f t="shared" si="506"/>
        <v>5</v>
      </c>
      <c r="AF704" s="25">
        <f t="shared" si="507"/>
        <v>7</v>
      </c>
    </row>
    <row r="705" spans="1:32" ht="15.75" customHeight="1" x14ac:dyDescent="0.25">
      <c r="A705" s="33">
        <v>46266</v>
      </c>
      <c r="B705" s="271" t="s">
        <v>436</v>
      </c>
      <c r="C705" s="37" t="s">
        <v>31</v>
      </c>
      <c r="D705" s="26">
        <v>1.89</v>
      </c>
      <c r="E705" s="48">
        <f t="shared" si="514"/>
        <v>1</v>
      </c>
      <c r="F705" s="222">
        <v>13.5</v>
      </c>
      <c r="G705" s="48">
        <f t="shared" si="509"/>
        <v>1</v>
      </c>
      <c r="H705" s="23">
        <v>0.04</v>
      </c>
      <c r="I705" s="48">
        <f t="shared" si="510"/>
        <v>1</v>
      </c>
      <c r="J705" s="23">
        <v>2.85</v>
      </c>
      <c r="K705" s="48">
        <f t="shared" si="511"/>
        <v>1</v>
      </c>
      <c r="L705" s="26">
        <v>5.29</v>
      </c>
      <c r="M705" s="48">
        <f t="shared" si="512"/>
        <v>1</v>
      </c>
      <c r="N705" s="26">
        <v>5.29</v>
      </c>
      <c r="O705" s="48">
        <f t="shared" si="513"/>
        <v>1</v>
      </c>
      <c r="P705" s="225">
        <f t="shared" si="518"/>
        <v>1</v>
      </c>
      <c r="Q705" s="225">
        <f t="shared" si="519"/>
        <v>1</v>
      </c>
      <c r="T705" s="25" t="str">
        <f t="shared" si="517"/>
        <v>CARIB</v>
      </c>
      <c r="U705" s="25">
        <f t="shared" si="496"/>
        <v>1.65</v>
      </c>
      <c r="V705" s="25">
        <f t="shared" si="497"/>
        <v>2.14</v>
      </c>
      <c r="W705" s="25">
        <f t="shared" si="498"/>
        <v>12.5</v>
      </c>
      <c r="X705" s="25">
        <f t="shared" si="499"/>
        <v>16.399999999999999</v>
      </c>
      <c r="Y705" s="25">
        <f t="shared" si="500"/>
        <v>0</v>
      </c>
      <c r="Z705" s="25">
        <f t="shared" si="501"/>
        <v>0.12</v>
      </c>
      <c r="AA705" s="25">
        <f t="shared" si="502"/>
        <v>2.7</v>
      </c>
      <c r="AB705" s="25">
        <f t="shared" si="503"/>
        <v>2.85</v>
      </c>
      <c r="AC705" s="25">
        <f t="shared" si="504"/>
        <v>5</v>
      </c>
      <c r="AD705" s="25">
        <f t="shared" si="505"/>
        <v>5.44</v>
      </c>
      <c r="AE705" s="25">
        <f t="shared" si="506"/>
        <v>5</v>
      </c>
      <c r="AF705" s="25">
        <f t="shared" si="507"/>
        <v>7</v>
      </c>
    </row>
    <row r="706" spans="1:32" ht="15.75" customHeight="1" x14ac:dyDescent="0.25">
      <c r="A706" s="33">
        <v>46267</v>
      </c>
      <c r="B706" s="271" t="s">
        <v>434</v>
      </c>
      <c r="C706" s="37" t="s">
        <v>31</v>
      </c>
      <c r="D706" s="26">
        <v>2.09</v>
      </c>
      <c r="E706" s="48">
        <f t="shared" si="514"/>
        <v>1</v>
      </c>
      <c r="F706" s="222">
        <v>14.5</v>
      </c>
      <c r="G706" s="48">
        <f t="shared" si="509"/>
        <v>1</v>
      </c>
      <c r="H706" s="23">
        <v>0.03</v>
      </c>
      <c r="I706" s="48">
        <f t="shared" si="510"/>
        <v>1</v>
      </c>
      <c r="J706" s="23">
        <v>2.85</v>
      </c>
      <c r="K706" s="48">
        <f t="shared" si="511"/>
        <v>1</v>
      </c>
      <c r="L706" s="223">
        <v>5.24</v>
      </c>
      <c r="M706" s="48">
        <f t="shared" si="512"/>
        <v>1</v>
      </c>
      <c r="N706" s="26">
        <v>5.94</v>
      </c>
      <c r="O706" s="48">
        <f t="shared" si="513"/>
        <v>1</v>
      </c>
      <c r="P706" s="225">
        <f t="shared" si="518"/>
        <v>1</v>
      </c>
      <c r="Q706" s="225">
        <f t="shared" si="519"/>
        <v>1</v>
      </c>
      <c r="T706" s="25" t="str">
        <f t="shared" si="517"/>
        <v>CARIB</v>
      </c>
      <c r="U706" s="25">
        <f t="shared" si="496"/>
        <v>1.65</v>
      </c>
      <c r="V706" s="25">
        <f t="shared" si="497"/>
        <v>2.14</v>
      </c>
      <c r="W706" s="25">
        <f t="shared" si="498"/>
        <v>12.5</v>
      </c>
      <c r="X706" s="25">
        <f t="shared" si="499"/>
        <v>16.399999999999999</v>
      </c>
      <c r="Y706" s="25">
        <f t="shared" si="500"/>
        <v>0</v>
      </c>
      <c r="Z706" s="25">
        <f t="shared" si="501"/>
        <v>0.12</v>
      </c>
      <c r="AA706" s="25">
        <f t="shared" si="502"/>
        <v>2.7</v>
      </c>
      <c r="AB706" s="25">
        <f t="shared" si="503"/>
        <v>2.85</v>
      </c>
      <c r="AC706" s="25">
        <f t="shared" si="504"/>
        <v>5</v>
      </c>
      <c r="AD706" s="25">
        <f t="shared" si="505"/>
        <v>5.44</v>
      </c>
      <c r="AE706" s="25">
        <f t="shared" si="506"/>
        <v>5</v>
      </c>
      <c r="AF706" s="25">
        <f t="shared" si="507"/>
        <v>7</v>
      </c>
    </row>
    <row r="707" spans="1:32" ht="15.75" customHeight="1" x14ac:dyDescent="0.25">
      <c r="A707" s="33">
        <v>46267</v>
      </c>
      <c r="B707" s="271" t="s">
        <v>437</v>
      </c>
      <c r="C707" s="37" t="s">
        <v>31</v>
      </c>
      <c r="D707" s="26">
        <v>1.87</v>
      </c>
      <c r="E707" s="48">
        <f t="shared" si="514"/>
        <v>1</v>
      </c>
      <c r="F707" s="222">
        <v>13.1</v>
      </c>
      <c r="G707" s="48">
        <f t="shared" si="509"/>
        <v>1</v>
      </c>
      <c r="H707" s="23">
        <v>0.03</v>
      </c>
      <c r="I707" s="48">
        <f t="shared" si="510"/>
        <v>1</v>
      </c>
      <c r="J707" s="23">
        <v>2.77</v>
      </c>
      <c r="K707" s="48">
        <f t="shared" si="511"/>
        <v>1</v>
      </c>
      <c r="L707" s="223">
        <v>5.27</v>
      </c>
      <c r="M707" s="48">
        <f t="shared" si="512"/>
        <v>1</v>
      </c>
      <c r="N707" s="26">
        <v>6.73</v>
      </c>
      <c r="O707" s="48">
        <f t="shared" si="513"/>
        <v>1</v>
      </c>
      <c r="P707" s="225">
        <f t="shared" si="518"/>
        <v>1</v>
      </c>
      <c r="Q707" s="225">
        <f t="shared" si="519"/>
        <v>1</v>
      </c>
      <c r="T707" s="25" t="str">
        <f t="shared" si="517"/>
        <v>CARIB</v>
      </c>
      <c r="U707" s="25">
        <f t="shared" si="496"/>
        <v>1.65</v>
      </c>
      <c r="V707" s="25">
        <f t="shared" si="497"/>
        <v>2.14</v>
      </c>
      <c r="W707" s="25">
        <f t="shared" si="498"/>
        <v>12.5</v>
      </c>
      <c r="X707" s="25">
        <f t="shared" si="499"/>
        <v>16.399999999999999</v>
      </c>
      <c r="Y707" s="25">
        <f t="shared" si="500"/>
        <v>0</v>
      </c>
      <c r="Z707" s="25">
        <f t="shared" si="501"/>
        <v>0.12</v>
      </c>
      <c r="AA707" s="25">
        <f t="shared" si="502"/>
        <v>2.7</v>
      </c>
      <c r="AB707" s="25">
        <f t="shared" si="503"/>
        <v>2.85</v>
      </c>
      <c r="AC707" s="25">
        <f t="shared" si="504"/>
        <v>5</v>
      </c>
      <c r="AD707" s="25">
        <f t="shared" si="505"/>
        <v>5.44</v>
      </c>
      <c r="AE707" s="25">
        <f t="shared" si="506"/>
        <v>5</v>
      </c>
      <c r="AF707" s="25">
        <f t="shared" si="507"/>
        <v>7</v>
      </c>
    </row>
    <row r="708" spans="1:32" ht="15.75" customHeight="1" x14ac:dyDescent="0.25">
      <c r="A708" s="33">
        <v>46267</v>
      </c>
      <c r="B708" s="271" t="s">
        <v>435</v>
      </c>
      <c r="C708" s="37" t="s">
        <v>31</v>
      </c>
      <c r="D708" s="26">
        <v>2.02</v>
      </c>
      <c r="E708" s="48">
        <f t="shared" si="514"/>
        <v>1</v>
      </c>
      <c r="F708" s="222">
        <v>13.95</v>
      </c>
      <c r="G708" s="48">
        <f t="shared" si="509"/>
        <v>1</v>
      </c>
      <c r="H708" s="23">
        <v>0.02</v>
      </c>
      <c r="I708" s="48">
        <f t="shared" si="510"/>
        <v>1</v>
      </c>
      <c r="J708" s="23">
        <v>2.78</v>
      </c>
      <c r="K708" s="48">
        <f t="shared" si="511"/>
        <v>1</v>
      </c>
      <c r="L708" s="26">
        <v>5.24</v>
      </c>
      <c r="M708" s="48">
        <f t="shared" si="512"/>
        <v>1</v>
      </c>
      <c r="N708" s="26">
        <v>6.75</v>
      </c>
      <c r="O708" s="48">
        <f t="shared" si="513"/>
        <v>1</v>
      </c>
      <c r="P708" s="225">
        <f t="shared" si="515"/>
        <v>1</v>
      </c>
      <c r="Q708" s="225">
        <f t="shared" si="516"/>
        <v>1</v>
      </c>
      <c r="T708" s="25" t="str">
        <f t="shared" ref="T708:T712" si="520">LEFT(C708,12)</f>
        <v>CARIB</v>
      </c>
      <c r="U708" s="25">
        <f t="shared" si="496"/>
        <v>1.65</v>
      </c>
      <c r="V708" s="25">
        <f t="shared" si="497"/>
        <v>2.14</v>
      </c>
      <c r="W708" s="25">
        <f t="shared" si="498"/>
        <v>12.5</v>
      </c>
      <c r="X708" s="25">
        <f t="shared" si="499"/>
        <v>16.399999999999999</v>
      </c>
      <c r="Y708" s="25">
        <f t="shared" si="500"/>
        <v>0</v>
      </c>
      <c r="Z708" s="25">
        <f t="shared" si="501"/>
        <v>0.12</v>
      </c>
      <c r="AA708" s="25">
        <f t="shared" si="502"/>
        <v>2.7</v>
      </c>
      <c r="AB708" s="25">
        <f t="shared" si="503"/>
        <v>2.85</v>
      </c>
      <c r="AC708" s="25">
        <f t="shared" si="504"/>
        <v>5</v>
      </c>
      <c r="AD708" s="25">
        <f t="shared" si="505"/>
        <v>5.44</v>
      </c>
      <c r="AE708" s="25">
        <f t="shared" si="506"/>
        <v>5</v>
      </c>
      <c r="AF708" s="25">
        <f t="shared" si="507"/>
        <v>7</v>
      </c>
    </row>
    <row r="709" spans="1:32" ht="15.75" customHeight="1" x14ac:dyDescent="0.25">
      <c r="A709" s="33">
        <v>46267</v>
      </c>
      <c r="B709" s="271" t="s">
        <v>434</v>
      </c>
      <c r="C709" s="37" t="s">
        <v>31</v>
      </c>
      <c r="D709" s="26">
        <v>2.06</v>
      </c>
      <c r="E709" s="48">
        <f t="shared" si="514"/>
        <v>1</v>
      </c>
      <c r="F709" s="222">
        <v>13.65</v>
      </c>
      <c r="G709" s="48">
        <f t="shared" si="509"/>
        <v>1</v>
      </c>
      <c r="H709" s="23">
        <v>0.03</v>
      </c>
      <c r="I709" s="48">
        <f t="shared" si="510"/>
        <v>1</v>
      </c>
      <c r="J709" s="23">
        <v>2.85</v>
      </c>
      <c r="K709" s="48">
        <f t="shared" si="511"/>
        <v>1</v>
      </c>
      <c r="L709" s="26">
        <v>5.24</v>
      </c>
      <c r="M709" s="48">
        <f t="shared" si="512"/>
        <v>1</v>
      </c>
      <c r="N709" s="26">
        <v>6.78</v>
      </c>
      <c r="O709" s="48">
        <f t="shared" si="513"/>
        <v>1</v>
      </c>
      <c r="P709" s="225">
        <f t="shared" si="515"/>
        <v>1</v>
      </c>
      <c r="Q709" s="225">
        <f t="shared" si="516"/>
        <v>1</v>
      </c>
      <c r="T709" s="25" t="str">
        <f t="shared" si="520"/>
        <v>CARIB</v>
      </c>
      <c r="U709" s="25">
        <f t="shared" si="496"/>
        <v>1.65</v>
      </c>
      <c r="V709" s="25">
        <f t="shared" si="497"/>
        <v>2.14</v>
      </c>
      <c r="W709" s="25">
        <f t="shared" si="498"/>
        <v>12.5</v>
      </c>
      <c r="X709" s="25">
        <f t="shared" si="499"/>
        <v>16.399999999999999</v>
      </c>
      <c r="Y709" s="25">
        <f t="shared" si="500"/>
        <v>0</v>
      </c>
      <c r="Z709" s="25">
        <f t="shared" si="501"/>
        <v>0.12</v>
      </c>
      <c r="AA709" s="25">
        <f t="shared" si="502"/>
        <v>2.7</v>
      </c>
      <c r="AB709" s="25">
        <f t="shared" si="503"/>
        <v>2.85</v>
      </c>
      <c r="AC709" s="25">
        <f t="shared" si="504"/>
        <v>5</v>
      </c>
      <c r="AD709" s="25">
        <f t="shared" si="505"/>
        <v>5.44</v>
      </c>
      <c r="AE709" s="25">
        <f t="shared" si="506"/>
        <v>5</v>
      </c>
      <c r="AF709" s="25">
        <f t="shared" si="507"/>
        <v>7</v>
      </c>
    </row>
    <row r="710" spans="1:32" ht="15.75" customHeight="1" x14ac:dyDescent="0.25">
      <c r="A710" s="33">
        <v>46267</v>
      </c>
      <c r="B710" s="271" t="s">
        <v>437</v>
      </c>
      <c r="C710" s="37" t="s">
        <v>30</v>
      </c>
      <c r="D710" s="26">
        <v>0.91</v>
      </c>
      <c r="E710" s="48">
        <f t="shared" si="514"/>
        <v>1</v>
      </c>
      <c r="F710" s="222">
        <v>14</v>
      </c>
      <c r="G710" s="48">
        <f t="shared" si="509"/>
        <v>1</v>
      </c>
      <c r="H710" s="23">
        <v>0.05</v>
      </c>
      <c r="I710" s="48">
        <f t="shared" si="510"/>
        <v>1</v>
      </c>
      <c r="J710" s="23">
        <v>2.85</v>
      </c>
      <c r="K710" s="48">
        <f t="shared" si="511"/>
        <v>1</v>
      </c>
      <c r="L710" s="26">
        <v>5.85</v>
      </c>
      <c r="M710" s="48">
        <f t="shared" si="512"/>
        <v>1</v>
      </c>
      <c r="N710" s="26">
        <v>5.19</v>
      </c>
      <c r="O710" s="48">
        <f t="shared" si="513"/>
        <v>1</v>
      </c>
      <c r="P710" s="225">
        <f t="shared" si="515"/>
        <v>1</v>
      </c>
      <c r="Q710" s="225">
        <f t="shared" si="516"/>
        <v>1</v>
      </c>
      <c r="T710" s="25" t="str">
        <f t="shared" si="520"/>
        <v>STAG</v>
      </c>
      <c r="U710" s="25">
        <f t="shared" si="496"/>
        <v>0.8</v>
      </c>
      <c r="V710" s="25">
        <f t="shared" si="497"/>
        <v>1.24</v>
      </c>
      <c r="W710" s="25">
        <f t="shared" si="498"/>
        <v>12.5</v>
      </c>
      <c r="X710" s="25">
        <f t="shared" si="499"/>
        <v>16.399999999999999</v>
      </c>
      <c r="Y710" s="25">
        <f t="shared" si="500"/>
        <v>0</v>
      </c>
      <c r="Z710" s="25">
        <f t="shared" si="501"/>
        <v>0.12</v>
      </c>
      <c r="AA710" s="25">
        <f t="shared" si="502"/>
        <v>2.7</v>
      </c>
      <c r="AB710" s="25">
        <f t="shared" si="503"/>
        <v>2.85</v>
      </c>
      <c r="AC710" s="25">
        <f t="shared" si="504"/>
        <v>5.45</v>
      </c>
      <c r="AD710" s="25">
        <f t="shared" si="505"/>
        <v>5.94</v>
      </c>
      <c r="AE710" s="25">
        <f t="shared" si="506"/>
        <v>5</v>
      </c>
      <c r="AF710" s="25">
        <f t="shared" si="507"/>
        <v>7</v>
      </c>
    </row>
    <row r="711" spans="1:32" ht="15.75" customHeight="1" x14ac:dyDescent="0.25">
      <c r="A711" s="33">
        <v>46267</v>
      </c>
      <c r="B711" s="271" t="s">
        <v>436</v>
      </c>
      <c r="C711" s="37" t="s">
        <v>30</v>
      </c>
      <c r="D711" s="223">
        <v>0.86</v>
      </c>
      <c r="E711" s="48">
        <f t="shared" si="514"/>
        <v>1</v>
      </c>
      <c r="F711" s="222">
        <v>13.7</v>
      </c>
      <c r="G711" s="48">
        <f t="shared" si="509"/>
        <v>1</v>
      </c>
      <c r="H711" s="23">
        <v>0.05</v>
      </c>
      <c r="I711" s="48">
        <f t="shared" si="510"/>
        <v>1</v>
      </c>
      <c r="J711" s="23">
        <v>2.85</v>
      </c>
      <c r="K711" s="48">
        <f t="shared" si="511"/>
        <v>1</v>
      </c>
      <c r="L711" s="26">
        <v>5.82</v>
      </c>
      <c r="M711" s="48">
        <f t="shared" si="512"/>
        <v>1</v>
      </c>
      <c r="N711" s="26">
        <v>5.0999999999999996</v>
      </c>
      <c r="O711" s="48">
        <f t="shared" si="513"/>
        <v>1</v>
      </c>
      <c r="P711" s="225">
        <f t="shared" si="515"/>
        <v>1</v>
      </c>
      <c r="Q711" s="225">
        <f t="shared" si="516"/>
        <v>1</v>
      </c>
      <c r="T711" s="25" t="str">
        <f t="shared" si="520"/>
        <v>STAG</v>
      </c>
      <c r="U711" s="25">
        <f t="shared" si="496"/>
        <v>0.8</v>
      </c>
      <c r="V711" s="25">
        <f t="shared" si="497"/>
        <v>1.24</v>
      </c>
      <c r="W711" s="25">
        <f t="shared" si="498"/>
        <v>12.5</v>
      </c>
      <c r="X711" s="25">
        <f t="shared" si="499"/>
        <v>16.399999999999999</v>
      </c>
      <c r="Y711" s="25">
        <f t="shared" si="500"/>
        <v>0</v>
      </c>
      <c r="Z711" s="25">
        <f t="shared" si="501"/>
        <v>0.12</v>
      </c>
      <c r="AA711" s="25">
        <f t="shared" si="502"/>
        <v>2.7</v>
      </c>
      <c r="AB711" s="25">
        <f t="shared" si="503"/>
        <v>2.85</v>
      </c>
      <c r="AC711" s="25">
        <f t="shared" si="504"/>
        <v>5.45</v>
      </c>
      <c r="AD711" s="25">
        <f t="shared" si="505"/>
        <v>5.94</v>
      </c>
      <c r="AE711" s="25">
        <f t="shared" si="506"/>
        <v>5</v>
      </c>
      <c r="AF711" s="25">
        <f t="shared" si="507"/>
        <v>7</v>
      </c>
    </row>
    <row r="712" spans="1:32" ht="15.75" customHeight="1" x14ac:dyDescent="0.25">
      <c r="A712" s="33">
        <v>46268</v>
      </c>
      <c r="B712" s="271" t="s">
        <v>435</v>
      </c>
      <c r="C712" s="37" t="s">
        <v>30</v>
      </c>
      <c r="D712" s="223">
        <v>0.89</v>
      </c>
      <c r="E712" s="48">
        <f t="shared" si="514"/>
        <v>1</v>
      </c>
      <c r="F712" s="222">
        <v>13.8</v>
      </c>
      <c r="G712" s="48">
        <f t="shared" si="509"/>
        <v>1</v>
      </c>
      <c r="H712" s="23">
        <v>0.04</v>
      </c>
      <c r="I712" s="48">
        <f t="shared" si="510"/>
        <v>1</v>
      </c>
      <c r="J712" s="23">
        <v>2.79</v>
      </c>
      <c r="K712" s="48">
        <f t="shared" si="511"/>
        <v>1</v>
      </c>
      <c r="L712" s="26">
        <v>5.84</v>
      </c>
      <c r="M712" s="48">
        <f t="shared" si="512"/>
        <v>1</v>
      </c>
      <c r="N712" s="26">
        <v>5.29</v>
      </c>
      <c r="O712" s="48">
        <f t="shared" si="513"/>
        <v>1</v>
      </c>
      <c r="P712" s="225">
        <f t="shared" si="515"/>
        <v>1</v>
      </c>
      <c r="Q712" s="225">
        <f t="shared" si="516"/>
        <v>1</v>
      </c>
      <c r="T712" s="25" t="str">
        <f t="shared" si="520"/>
        <v>STAG</v>
      </c>
      <c r="U712" s="25">
        <f t="shared" si="496"/>
        <v>0.8</v>
      </c>
      <c r="V712" s="25">
        <f t="shared" si="497"/>
        <v>1.24</v>
      </c>
      <c r="W712" s="25">
        <f t="shared" si="498"/>
        <v>12.5</v>
      </c>
      <c r="X712" s="25">
        <f t="shared" si="499"/>
        <v>16.399999999999999</v>
      </c>
      <c r="Y712" s="25">
        <f t="shared" si="500"/>
        <v>0</v>
      </c>
      <c r="Z712" s="25">
        <f t="shared" si="501"/>
        <v>0.12</v>
      </c>
      <c r="AA712" s="25">
        <f t="shared" si="502"/>
        <v>2.7</v>
      </c>
      <c r="AB712" s="25">
        <f t="shared" si="503"/>
        <v>2.85</v>
      </c>
      <c r="AC712" s="25">
        <f t="shared" si="504"/>
        <v>5.45</v>
      </c>
      <c r="AD712" s="25">
        <f t="shared" si="505"/>
        <v>5.94</v>
      </c>
      <c r="AE712" s="25">
        <f t="shared" si="506"/>
        <v>5</v>
      </c>
      <c r="AF712" s="25">
        <f t="shared" si="507"/>
        <v>7</v>
      </c>
    </row>
    <row r="713" spans="1:32" ht="15.75" customHeight="1" x14ac:dyDescent="0.25">
      <c r="A713" s="33">
        <v>46268</v>
      </c>
      <c r="B713" s="271" t="s">
        <v>434</v>
      </c>
      <c r="C713" s="37" t="s">
        <v>30</v>
      </c>
      <c r="D713" s="223">
        <v>0.89</v>
      </c>
      <c r="E713" s="48">
        <f t="shared" si="514"/>
        <v>1</v>
      </c>
      <c r="F713" s="222">
        <v>13.4</v>
      </c>
      <c r="G713" s="48">
        <f t="shared" si="509"/>
        <v>1</v>
      </c>
      <c r="H713" s="23">
        <v>0.02</v>
      </c>
      <c r="I713" s="48">
        <f t="shared" si="510"/>
        <v>1</v>
      </c>
      <c r="J713" s="23">
        <v>2.85</v>
      </c>
      <c r="K713" s="48">
        <f t="shared" si="511"/>
        <v>1</v>
      </c>
      <c r="L713" s="26">
        <v>5.79</v>
      </c>
      <c r="M713" s="48">
        <f t="shared" si="512"/>
        <v>1</v>
      </c>
      <c r="N713" s="26">
        <v>5</v>
      </c>
      <c r="O713" s="48">
        <f t="shared" si="513"/>
        <v>1</v>
      </c>
      <c r="P713" s="225">
        <f t="shared" si="515"/>
        <v>1</v>
      </c>
      <c r="Q713" s="225">
        <f t="shared" si="516"/>
        <v>1</v>
      </c>
      <c r="T713" s="25" t="str">
        <f t="shared" ref="T713:T724" si="521">LEFT(C713,12)</f>
        <v>STAG</v>
      </c>
      <c r="U713" s="25">
        <f t="shared" si="496"/>
        <v>0.8</v>
      </c>
      <c r="V713" s="25">
        <f t="shared" si="497"/>
        <v>1.24</v>
      </c>
      <c r="W713" s="25">
        <f t="shared" si="498"/>
        <v>12.5</v>
      </c>
      <c r="X713" s="25">
        <f t="shared" si="499"/>
        <v>16.399999999999999</v>
      </c>
      <c r="Y713" s="25">
        <f t="shared" si="500"/>
        <v>0</v>
      </c>
      <c r="Z713" s="25">
        <f t="shared" si="501"/>
        <v>0.12</v>
      </c>
      <c r="AA713" s="25">
        <f t="shared" si="502"/>
        <v>2.7</v>
      </c>
      <c r="AB713" s="25">
        <f t="shared" si="503"/>
        <v>2.85</v>
      </c>
      <c r="AC713" s="25">
        <f t="shared" si="504"/>
        <v>5.45</v>
      </c>
      <c r="AD713" s="25">
        <f t="shared" si="505"/>
        <v>5.94</v>
      </c>
      <c r="AE713" s="25">
        <f t="shared" si="506"/>
        <v>5</v>
      </c>
      <c r="AF713" s="25">
        <f t="shared" si="507"/>
        <v>7</v>
      </c>
    </row>
    <row r="714" spans="1:32" ht="15.75" customHeight="1" x14ac:dyDescent="0.25">
      <c r="A714" s="33">
        <v>46272</v>
      </c>
      <c r="B714" s="271" t="s">
        <v>434</v>
      </c>
      <c r="C714" s="37" t="s">
        <v>31</v>
      </c>
      <c r="D714" s="223">
        <v>2.1</v>
      </c>
      <c r="E714" s="48">
        <f t="shared" si="514"/>
        <v>1</v>
      </c>
      <c r="F714" s="222">
        <v>13.1</v>
      </c>
      <c r="G714" s="48">
        <f t="shared" si="509"/>
        <v>1</v>
      </c>
      <c r="H714" s="23">
        <v>0.02</v>
      </c>
      <c r="I714" s="48">
        <f t="shared" si="510"/>
        <v>1</v>
      </c>
      <c r="J714" s="23">
        <v>2.85</v>
      </c>
      <c r="K714" s="48">
        <f t="shared" si="511"/>
        <v>1</v>
      </c>
      <c r="L714" s="26">
        <v>5.04</v>
      </c>
      <c r="M714" s="48">
        <f t="shared" si="512"/>
        <v>1</v>
      </c>
      <c r="N714" s="26">
        <v>6.87</v>
      </c>
      <c r="O714" s="48">
        <f t="shared" si="513"/>
        <v>1</v>
      </c>
      <c r="P714" s="225">
        <f t="shared" si="515"/>
        <v>1</v>
      </c>
      <c r="Q714" s="225">
        <f t="shared" si="516"/>
        <v>1</v>
      </c>
      <c r="T714" s="25" t="str">
        <f t="shared" si="521"/>
        <v>CARIB</v>
      </c>
      <c r="U714" s="25">
        <f t="shared" si="496"/>
        <v>1.65</v>
      </c>
      <c r="V714" s="25">
        <f t="shared" si="497"/>
        <v>2.14</v>
      </c>
      <c r="W714" s="25">
        <f t="shared" si="498"/>
        <v>12.5</v>
      </c>
      <c r="X714" s="25">
        <f t="shared" si="499"/>
        <v>16.399999999999999</v>
      </c>
      <c r="Y714" s="25">
        <f t="shared" si="500"/>
        <v>0</v>
      </c>
      <c r="Z714" s="25">
        <f t="shared" si="501"/>
        <v>0.12</v>
      </c>
      <c r="AA714" s="25">
        <f t="shared" si="502"/>
        <v>2.7</v>
      </c>
      <c r="AB714" s="25">
        <f t="shared" si="503"/>
        <v>2.85</v>
      </c>
      <c r="AC714" s="25">
        <f t="shared" si="504"/>
        <v>5</v>
      </c>
      <c r="AD714" s="25">
        <f t="shared" si="505"/>
        <v>5.44</v>
      </c>
      <c r="AE714" s="25">
        <f t="shared" si="506"/>
        <v>5</v>
      </c>
      <c r="AF714" s="25">
        <f t="shared" si="507"/>
        <v>7</v>
      </c>
    </row>
    <row r="715" spans="1:32" ht="15.75" customHeight="1" x14ac:dyDescent="0.25">
      <c r="A715" s="33">
        <v>46272</v>
      </c>
      <c r="B715" s="271" t="s">
        <v>437</v>
      </c>
      <c r="C715" s="37" t="s">
        <v>31</v>
      </c>
      <c r="D715" s="223">
        <v>2.09</v>
      </c>
      <c r="E715" s="48">
        <f t="shared" si="514"/>
        <v>1</v>
      </c>
      <c r="F715" s="222">
        <v>13</v>
      </c>
      <c r="G715" s="48">
        <f t="shared" si="509"/>
        <v>1</v>
      </c>
      <c r="H715" s="23">
        <v>0.02</v>
      </c>
      <c r="I715" s="48">
        <f t="shared" si="510"/>
        <v>1</v>
      </c>
      <c r="J715" s="23">
        <v>2.79</v>
      </c>
      <c r="K715" s="48">
        <f t="shared" si="511"/>
        <v>1</v>
      </c>
      <c r="L715" s="26">
        <v>5.13</v>
      </c>
      <c r="M715" s="48">
        <f t="shared" si="512"/>
        <v>1</v>
      </c>
      <c r="N715" s="26">
        <v>6.42</v>
      </c>
      <c r="O715" s="48">
        <f t="shared" si="513"/>
        <v>1</v>
      </c>
      <c r="P715" s="225">
        <f t="shared" si="515"/>
        <v>1</v>
      </c>
      <c r="Q715" s="225">
        <f t="shared" si="516"/>
        <v>1</v>
      </c>
      <c r="T715" s="25" t="str">
        <f t="shared" si="521"/>
        <v>CARIB</v>
      </c>
      <c r="U715" s="25">
        <f t="shared" si="496"/>
        <v>1.65</v>
      </c>
      <c r="V715" s="25">
        <f t="shared" si="497"/>
        <v>2.14</v>
      </c>
      <c r="W715" s="25">
        <f t="shared" si="498"/>
        <v>12.5</v>
      </c>
      <c r="X715" s="25">
        <f t="shared" si="499"/>
        <v>16.399999999999999</v>
      </c>
      <c r="Y715" s="25">
        <f t="shared" si="500"/>
        <v>0</v>
      </c>
      <c r="Z715" s="25">
        <f t="shared" si="501"/>
        <v>0.12</v>
      </c>
      <c r="AA715" s="25">
        <f t="shared" si="502"/>
        <v>2.7</v>
      </c>
      <c r="AB715" s="25">
        <f t="shared" si="503"/>
        <v>2.85</v>
      </c>
      <c r="AC715" s="25">
        <f t="shared" si="504"/>
        <v>5</v>
      </c>
      <c r="AD715" s="25">
        <f t="shared" si="505"/>
        <v>5.44</v>
      </c>
      <c r="AE715" s="25">
        <f t="shared" si="506"/>
        <v>5</v>
      </c>
      <c r="AF715" s="25">
        <f t="shared" si="507"/>
        <v>7</v>
      </c>
    </row>
    <row r="716" spans="1:32" ht="15.75" customHeight="1" x14ac:dyDescent="0.25">
      <c r="A716" s="33">
        <v>46272</v>
      </c>
      <c r="B716" s="271" t="s">
        <v>436</v>
      </c>
      <c r="C716" s="37" t="s">
        <v>31</v>
      </c>
      <c r="D716" s="223">
        <v>2.1</v>
      </c>
      <c r="E716" s="48">
        <f t="shared" si="514"/>
        <v>1</v>
      </c>
      <c r="F716" s="222">
        <v>13</v>
      </c>
      <c r="G716" s="48">
        <f t="shared" si="509"/>
        <v>1</v>
      </c>
      <c r="H716" s="23">
        <v>0.01</v>
      </c>
      <c r="I716" s="48">
        <f t="shared" si="510"/>
        <v>1</v>
      </c>
      <c r="J716" s="23">
        <v>2.75</v>
      </c>
      <c r="K716" s="48">
        <f t="shared" si="511"/>
        <v>1</v>
      </c>
      <c r="L716" s="26">
        <v>5.17</v>
      </c>
      <c r="M716" s="48">
        <f t="shared" si="512"/>
        <v>1</v>
      </c>
      <c r="N716" s="26">
        <v>5.9</v>
      </c>
      <c r="O716" s="48">
        <f t="shared" si="513"/>
        <v>1</v>
      </c>
      <c r="P716" s="225">
        <f t="shared" si="515"/>
        <v>1</v>
      </c>
      <c r="Q716" s="225">
        <f t="shared" si="516"/>
        <v>1</v>
      </c>
      <c r="T716" s="25" t="str">
        <f t="shared" si="521"/>
        <v>CARIB</v>
      </c>
      <c r="U716" s="25">
        <f t="shared" si="496"/>
        <v>1.65</v>
      </c>
      <c r="V716" s="25">
        <f t="shared" si="497"/>
        <v>2.14</v>
      </c>
      <c r="W716" s="25">
        <f t="shared" si="498"/>
        <v>12.5</v>
      </c>
      <c r="X716" s="25">
        <f t="shared" si="499"/>
        <v>16.399999999999999</v>
      </c>
      <c r="Y716" s="25">
        <f t="shared" si="500"/>
        <v>0</v>
      </c>
      <c r="Z716" s="25">
        <f t="shared" si="501"/>
        <v>0.12</v>
      </c>
      <c r="AA716" s="25">
        <f t="shared" si="502"/>
        <v>2.7</v>
      </c>
      <c r="AB716" s="25">
        <f t="shared" si="503"/>
        <v>2.85</v>
      </c>
      <c r="AC716" s="25">
        <f t="shared" si="504"/>
        <v>5</v>
      </c>
      <c r="AD716" s="25">
        <f t="shared" si="505"/>
        <v>5.44</v>
      </c>
      <c r="AE716" s="25">
        <f t="shared" si="506"/>
        <v>5</v>
      </c>
      <c r="AF716" s="25">
        <f t="shared" si="507"/>
        <v>7</v>
      </c>
    </row>
    <row r="717" spans="1:32" ht="15.75" customHeight="1" x14ac:dyDescent="0.25">
      <c r="A717" s="33">
        <v>46272</v>
      </c>
      <c r="B717" s="271" t="s">
        <v>435</v>
      </c>
      <c r="C717" s="37" t="s">
        <v>31</v>
      </c>
      <c r="D717" s="223">
        <v>2.11</v>
      </c>
      <c r="E717" s="48">
        <f t="shared" si="514"/>
        <v>1</v>
      </c>
      <c r="F717" s="222">
        <v>13</v>
      </c>
      <c r="G717" s="48">
        <f t="shared" si="509"/>
        <v>1</v>
      </c>
      <c r="H717" s="23">
        <v>0.01</v>
      </c>
      <c r="I717" s="48">
        <f t="shared" si="510"/>
        <v>1</v>
      </c>
      <c r="J717" s="23">
        <v>2.75</v>
      </c>
      <c r="K717" s="48">
        <f t="shared" si="511"/>
        <v>1</v>
      </c>
      <c r="L717" s="26">
        <v>5.16</v>
      </c>
      <c r="M717" s="48">
        <f t="shared" si="512"/>
        <v>1</v>
      </c>
      <c r="N717" s="26">
        <v>5.67</v>
      </c>
      <c r="O717" s="48">
        <f t="shared" si="513"/>
        <v>1</v>
      </c>
      <c r="P717" s="225">
        <f t="shared" si="515"/>
        <v>1</v>
      </c>
      <c r="Q717" s="225">
        <f t="shared" si="516"/>
        <v>1</v>
      </c>
      <c r="T717" s="25" t="str">
        <f t="shared" si="521"/>
        <v>CARIB</v>
      </c>
      <c r="U717" s="25">
        <f t="shared" si="496"/>
        <v>1.65</v>
      </c>
      <c r="V717" s="25">
        <f t="shared" si="497"/>
        <v>2.14</v>
      </c>
      <c r="W717" s="25">
        <f t="shared" si="498"/>
        <v>12.5</v>
      </c>
      <c r="X717" s="25">
        <f t="shared" si="499"/>
        <v>16.399999999999999</v>
      </c>
      <c r="Y717" s="25">
        <f t="shared" si="500"/>
        <v>0</v>
      </c>
      <c r="Z717" s="25">
        <f t="shared" si="501"/>
        <v>0.12</v>
      </c>
      <c r="AA717" s="25">
        <f t="shared" si="502"/>
        <v>2.7</v>
      </c>
      <c r="AB717" s="25">
        <f t="shared" si="503"/>
        <v>2.85</v>
      </c>
      <c r="AC717" s="25">
        <f t="shared" si="504"/>
        <v>5</v>
      </c>
      <c r="AD717" s="25">
        <f t="shared" si="505"/>
        <v>5.44</v>
      </c>
      <c r="AE717" s="25">
        <f t="shared" si="506"/>
        <v>5</v>
      </c>
      <c r="AF717" s="25">
        <f t="shared" si="507"/>
        <v>7</v>
      </c>
    </row>
    <row r="718" spans="1:32" ht="15.75" customHeight="1" x14ac:dyDescent="0.25">
      <c r="A718" s="33">
        <v>46273</v>
      </c>
      <c r="B718" s="271" t="s">
        <v>434</v>
      </c>
      <c r="C718" s="37" t="s">
        <v>31</v>
      </c>
      <c r="D718" s="26">
        <v>2.04</v>
      </c>
      <c r="E718" s="48">
        <f t="shared" si="514"/>
        <v>1</v>
      </c>
      <c r="F718" s="222">
        <v>14.05</v>
      </c>
      <c r="G718" s="48">
        <f t="shared" si="509"/>
        <v>1</v>
      </c>
      <c r="H718" s="23">
        <v>0.02</v>
      </c>
      <c r="I718" s="48">
        <f t="shared" si="510"/>
        <v>1</v>
      </c>
      <c r="J718" s="23">
        <v>2.85</v>
      </c>
      <c r="K718" s="48">
        <f t="shared" si="511"/>
        <v>1</v>
      </c>
      <c r="L718" s="26">
        <v>5.22</v>
      </c>
      <c r="M718" s="48">
        <f t="shared" si="512"/>
        <v>1</v>
      </c>
      <c r="N718" s="26">
        <v>5.22</v>
      </c>
      <c r="O718" s="48">
        <f t="shared" si="513"/>
        <v>1</v>
      </c>
      <c r="P718" s="225">
        <f t="shared" si="515"/>
        <v>1</v>
      </c>
      <c r="Q718" s="225">
        <f t="shared" si="516"/>
        <v>1</v>
      </c>
      <c r="T718" s="25" t="str">
        <f t="shared" si="521"/>
        <v>CARIB</v>
      </c>
      <c r="U718" s="25">
        <f t="shared" si="496"/>
        <v>1.65</v>
      </c>
      <c r="V718" s="25">
        <f t="shared" si="497"/>
        <v>2.14</v>
      </c>
      <c r="W718" s="25">
        <f t="shared" si="498"/>
        <v>12.5</v>
      </c>
      <c r="X718" s="25">
        <f t="shared" si="499"/>
        <v>16.399999999999999</v>
      </c>
      <c r="Y718" s="25">
        <f t="shared" si="500"/>
        <v>0</v>
      </c>
      <c r="Z718" s="25">
        <f t="shared" si="501"/>
        <v>0.12</v>
      </c>
      <c r="AA718" s="25">
        <f t="shared" si="502"/>
        <v>2.7</v>
      </c>
      <c r="AB718" s="25">
        <f t="shared" si="503"/>
        <v>2.85</v>
      </c>
      <c r="AC718" s="25">
        <f t="shared" si="504"/>
        <v>5</v>
      </c>
      <c r="AD718" s="25">
        <f t="shared" si="505"/>
        <v>5.44</v>
      </c>
      <c r="AE718" s="25">
        <f t="shared" si="506"/>
        <v>5</v>
      </c>
      <c r="AF718" s="25">
        <f t="shared" si="507"/>
        <v>7</v>
      </c>
    </row>
    <row r="719" spans="1:32" ht="15.75" customHeight="1" x14ac:dyDescent="0.25">
      <c r="A719" s="33">
        <v>46273</v>
      </c>
      <c r="B719" s="271" t="s">
        <v>437</v>
      </c>
      <c r="C719" s="37" t="s">
        <v>31</v>
      </c>
      <c r="D719" s="26">
        <v>2.09</v>
      </c>
      <c r="E719" s="48">
        <f t="shared" si="514"/>
        <v>1</v>
      </c>
      <c r="F719" s="222">
        <v>13.3</v>
      </c>
      <c r="G719" s="48">
        <f t="shared" si="509"/>
        <v>1</v>
      </c>
      <c r="H719" s="23">
        <v>0.05</v>
      </c>
      <c r="I719" s="48">
        <f t="shared" si="510"/>
        <v>1</v>
      </c>
      <c r="J719" s="23">
        <v>2.71</v>
      </c>
      <c r="K719" s="48">
        <f t="shared" si="511"/>
        <v>1</v>
      </c>
      <c r="L719" s="26">
        <v>5.3</v>
      </c>
      <c r="M719" s="48">
        <f t="shared" si="512"/>
        <v>1</v>
      </c>
      <c r="N719" s="26">
        <v>5.2</v>
      </c>
      <c r="O719" s="48">
        <f t="shared" si="513"/>
        <v>1</v>
      </c>
      <c r="P719" s="225">
        <f t="shared" si="515"/>
        <v>1</v>
      </c>
      <c r="Q719" s="225">
        <f t="shared" si="516"/>
        <v>1</v>
      </c>
      <c r="T719" s="25" t="str">
        <f t="shared" si="521"/>
        <v>CARIB</v>
      </c>
      <c r="U719" s="25">
        <f t="shared" si="496"/>
        <v>1.65</v>
      </c>
      <c r="V719" s="25">
        <f t="shared" si="497"/>
        <v>2.14</v>
      </c>
      <c r="W719" s="25">
        <f t="shared" si="498"/>
        <v>12.5</v>
      </c>
      <c r="X719" s="25">
        <f t="shared" si="499"/>
        <v>16.399999999999999</v>
      </c>
      <c r="Y719" s="25">
        <f t="shared" si="500"/>
        <v>0</v>
      </c>
      <c r="Z719" s="25">
        <f t="shared" si="501"/>
        <v>0.12</v>
      </c>
      <c r="AA719" s="25">
        <f t="shared" si="502"/>
        <v>2.7</v>
      </c>
      <c r="AB719" s="25">
        <f t="shared" si="503"/>
        <v>2.85</v>
      </c>
      <c r="AC719" s="25">
        <f t="shared" si="504"/>
        <v>5</v>
      </c>
      <c r="AD719" s="25">
        <f t="shared" si="505"/>
        <v>5.44</v>
      </c>
      <c r="AE719" s="25">
        <f t="shared" si="506"/>
        <v>5</v>
      </c>
      <c r="AF719" s="25">
        <f t="shared" si="507"/>
        <v>7</v>
      </c>
    </row>
    <row r="720" spans="1:32" ht="15.75" customHeight="1" x14ac:dyDescent="0.25">
      <c r="A720" s="33">
        <v>46274</v>
      </c>
      <c r="B720" s="118" t="s">
        <v>436</v>
      </c>
      <c r="C720" s="37" t="s">
        <v>31</v>
      </c>
      <c r="D720" s="26">
        <v>1.94</v>
      </c>
      <c r="E720" s="48">
        <f t="shared" si="514"/>
        <v>1</v>
      </c>
      <c r="F720" s="222">
        <v>13</v>
      </c>
      <c r="G720" s="48">
        <f t="shared" si="509"/>
        <v>1</v>
      </c>
      <c r="H720" s="23">
        <v>0.04</v>
      </c>
      <c r="I720" s="48">
        <f t="shared" si="510"/>
        <v>1</v>
      </c>
      <c r="J720" s="23">
        <v>2.77</v>
      </c>
      <c r="K720" s="48">
        <f t="shared" si="511"/>
        <v>1</v>
      </c>
      <c r="L720" s="26">
        <v>5.32</v>
      </c>
      <c r="M720" s="48">
        <f t="shared" si="512"/>
        <v>1</v>
      </c>
      <c r="N720" s="26">
        <v>5.9</v>
      </c>
      <c r="O720" s="48">
        <f t="shared" si="513"/>
        <v>1</v>
      </c>
      <c r="P720" s="225">
        <f t="shared" si="515"/>
        <v>1</v>
      </c>
      <c r="Q720" s="225">
        <f t="shared" si="516"/>
        <v>1</v>
      </c>
      <c r="T720" s="25" t="str">
        <f t="shared" si="521"/>
        <v>CARIB</v>
      </c>
      <c r="U720" s="25">
        <f t="shared" si="496"/>
        <v>1.65</v>
      </c>
      <c r="V720" s="25">
        <f t="shared" si="497"/>
        <v>2.14</v>
      </c>
      <c r="W720" s="25">
        <f t="shared" si="498"/>
        <v>12.5</v>
      </c>
      <c r="X720" s="25">
        <f t="shared" si="499"/>
        <v>16.399999999999999</v>
      </c>
      <c r="Y720" s="25">
        <f t="shared" si="500"/>
        <v>0</v>
      </c>
      <c r="Z720" s="25">
        <f t="shared" si="501"/>
        <v>0.12</v>
      </c>
      <c r="AA720" s="25">
        <f t="shared" si="502"/>
        <v>2.7</v>
      </c>
      <c r="AB720" s="25">
        <f t="shared" si="503"/>
        <v>2.85</v>
      </c>
      <c r="AC720" s="25">
        <f t="shared" si="504"/>
        <v>5</v>
      </c>
      <c r="AD720" s="25">
        <f t="shared" si="505"/>
        <v>5.44</v>
      </c>
      <c r="AE720" s="25">
        <f t="shared" si="506"/>
        <v>5</v>
      </c>
      <c r="AF720" s="25">
        <f t="shared" si="507"/>
        <v>7</v>
      </c>
    </row>
    <row r="721" spans="1:32" ht="15.75" customHeight="1" x14ac:dyDescent="0.25">
      <c r="A721" s="33">
        <v>46274</v>
      </c>
      <c r="B721" s="118" t="s">
        <v>435</v>
      </c>
      <c r="C721" s="37" t="s">
        <v>31</v>
      </c>
      <c r="D721" s="26">
        <v>1.92</v>
      </c>
      <c r="E721" s="48">
        <f t="shared" si="514"/>
        <v>1</v>
      </c>
      <c r="F721" s="222">
        <v>14.12</v>
      </c>
      <c r="G721" s="48">
        <f t="shared" si="509"/>
        <v>1</v>
      </c>
      <c r="H721" s="23">
        <v>0.01</v>
      </c>
      <c r="I721" s="48">
        <f t="shared" si="510"/>
        <v>1</v>
      </c>
      <c r="J721" s="23">
        <v>2.75</v>
      </c>
      <c r="K721" s="48">
        <f t="shared" si="511"/>
        <v>1</v>
      </c>
      <c r="L721" s="26">
        <v>5.28</v>
      </c>
      <c r="M721" s="48">
        <f t="shared" si="512"/>
        <v>1</v>
      </c>
      <c r="N721" s="26">
        <v>6.15</v>
      </c>
      <c r="O721" s="48">
        <f t="shared" si="513"/>
        <v>1</v>
      </c>
      <c r="P721" s="225">
        <f t="shared" si="515"/>
        <v>1</v>
      </c>
      <c r="Q721" s="225">
        <f t="shared" si="516"/>
        <v>1</v>
      </c>
      <c r="T721" s="25" t="str">
        <f t="shared" si="521"/>
        <v>CARIB</v>
      </c>
      <c r="U721" s="25">
        <f t="shared" si="496"/>
        <v>1.65</v>
      </c>
      <c r="V721" s="25">
        <f t="shared" si="497"/>
        <v>2.14</v>
      </c>
      <c r="W721" s="25">
        <f t="shared" si="498"/>
        <v>12.5</v>
      </c>
      <c r="X721" s="25">
        <f t="shared" si="499"/>
        <v>16.399999999999999</v>
      </c>
      <c r="Y721" s="25">
        <f t="shared" si="500"/>
        <v>0</v>
      </c>
      <c r="Z721" s="25">
        <f t="shared" si="501"/>
        <v>0.12</v>
      </c>
      <c r="AA721" s="25">
        <f t="shared" si="502"/>
        <v>2.7</v>
      </c>
      <c r="AB721" s="25">
        <f t="shared" si="503"/>
        <v>2.85</v>
      </c>
      <c r="AC721" s="25">
        <f t="shared" si="504"/>
        <v>5</v>
      </c>
      <c r="AD721" s="25">
        <f t="shared" si="505"/>
        <v>5.44</v>
      </c>
      <c r="AE721" s="25">
        <f t="shared" si="506"/>
        <v>5</v>
      </c>
      <c r="AF721" s="25">
        <f t="shared" si="507"/>
        <v>7</v>
      </c>
    </row>
    <row r="722" spans="1:32" ht="15.75" customHeight="1" x14ac:dyDescent="0.25">
      <c r="A722" s="33">
        <v>46274</v>
      </c>
      <c r="B722" s="118" t="s">
        <v>434</v>
      </c>
      <c r="C722" s="37" t="s">
        <v>31</v>
      </c>
      <c r="D722" s="26">
        <v>2.0299999999999998</v>
      </c>
      <c r="E722" s="48">
        <f t="shared" si="514"/>
        <v>1</v>
      </c>
      <c r="F722" s="222">
        <v>15</v>
      </c>
      <c r="G722" s="48">
        <f t="shared" si="509"/>
        <v>1</v>
      </c>
      <c r="H722" s="23">
        <v>0.02</v>
      </c>
      <c r="I722" s="48">
        <f t="shared" si="510"/>
        <v>1</v>
      </c>
      <c r="J722" s="23">
        <v>2.8</v>
      </c>
      <c r="K722" s="48">
        <f t="shared" si="511"/>
        <v>1</v>
      </c>
      <c r="L722" s="26">
        <v>5.25</v>
      </c>
      <c r="M722" s="48">
        <f t="shared" si="512"/>
        <v>1</v>
      </c>
      <c r="N722" s="26">
        <v>6.2</v>
      </c>
      <c r="O722" s="48">
        <f t="shared" si="513"/>
        <v>1</v>
      </c>
      <c r="P722" s="225">
        <f t="shared" si="515"/>
        <v>1</v>
      </c>
      <c r="Q722" s="225">
        <f t="shared" si="516"/>
        <v>1</v>
      </c>
      <c r="T722" s="25" t="str">
        <f t="shared" si="521"/>
        <v>CARIB</v>
      </c>
      <c r="U722" s="25">
        <f t="shared" si="496"/>
        <v>1.65</v>
      </c>
      <c r="V722" s="25">
        <f t="shared" si="497"/>
        <v>2.14</v>
      </c>
      <c r="W722" s="25">
        <f t="shared" si="498"/>
        <v>12.5</v>
      </c>
      <c r="X722" s="25">
        <f t="shared" si="499"/>
        <v>16.399999999999999</v>
      </c>
      <c r="Y722" s="25">
        <f t="shared" si="500"/>
        <v>0</v>
      </c>
      <c r="Z722" s="25">
        <f t="shared" si="501"/>
        <v>0.12</v>
      </c>
      <c r="AA722" s="25">
        <f t="shared" si="502"/>
        <v>2.7</v>
      </c>
      <c r="AB722" s="25">
        <f t="shared" si="503"/>
        <v>2.85</v>
      </c>
      <c r="AC722" s="25">
        <f t="shared" si="504"/>
        <v>5</v>
      </c>
      <c r="AD722" s="25">
        <f t="shared" si="505"/>
        <v>5.44</v>
      </c>
      <c r="AE722" s="25">
        <f t="shared" si="506"/>
        <v>5</v>
      </c>
      <c r="AF722" s="25">
        <f t="shared" si="507"/>
        <v>7</v>
      </c>
    </row>
    <row r="723" spans="1:32" ht="15.75" customHeight="1" x14ac:dyDescent="0.25">
      <c r="A723" s="33">
        <v>46275</v>
      </c>
      <c r="B723" s="118" t="s">
        <v>435</v>
      </c>
      <c r="C723" s="37" t="s">
        <v>31</v>
      </c>
      <c r="D723" s="26">
        <v>1.98</v>
      </c>
      <c r="E723" s="48">
        <f t="shared" si="514"/>
        <v>1</v>
      </c>
      <c r="F723" s="222">
        <v>13.5</v>
      </c>
      <c r="G723" s="48">
        <f t="shared" si="509"/>
        <v>1</v>
      </c>
      <c r="H723" s="23">
        <v>0.05</v>
      </c>
      <c r="I723" s="48">
        <f t="shared" si="510"/>
        <v>1</v>
      </c>
      <c r="J723" s="23">
        <v>2.77</v>
      </c>
      <c r="K723" s="48">
        <f t="shared" si="511"/>
        <v>1</v>
      </c>
      <c r="L723" s="26">
        <v>5.1100000000000003</v>
      </c>
      <c r="M723" s="48">
        <f t="shared" si="512"/>
        <v>1</v>
      </c>
      <c r="N723" s="26">
        <v>6.1</v>
      </c>
      <c r="O723" s="48">
        <f t="shared" si="513"/>
        <v>1</v>
      </c>
      <c r="P723" s="225">
        <f t="shared" si="515"/>
        <v>1</v>
      </c>
      <c r="Q723" s="225">
        <f t="shared" si="516"/>
        <v>1</v>
      </c>
      <c r="T723" s="25" t="str">
        <f t="shared" si="521"/>
        <v>CARIB</v>
      </c>
      <c r="U723" s="25">
        <f t="shared" si="496"/>
        <v>1.65</v>
      </c>
      <c r="V723" s="25">
        <f t="shared" si="497"/>
        <v>2.14</v>
      </c>
      <c r="W723" s="25">
        <f t="shared" si="498"/>
        <v>12.5</v>
      </c>
      <c r="X723" s="25">
        <f t="shared" si="499"/>
        <v>16.399999999999999</v>
      </c>
      <c r="Y723" s="25">
        <f t="shared" si="500"/>
        <v>0</v>
      </c>
      <c r="Z723" s="25">
        <f t="shared" si="501"/>
        <v>0.12</v>
      </c>
      <c r="AA723" s="25">
        <f t="shared" si="502"/>
        <v>2.7</v>
      </c>
      <c r="AB723" s="25">
        <f t="shared" si="503"/>
        <v>2.85</v>
      </c>
      <c r="AC723" s="25">
        <f t="shared" si="504"/>
        <v>5</v>
      </c>
      <c r="AD723" s="25">
        <f t="shared" si="505"/>
        <v>5.44</v>
      </c>
      <c r="AE723" s="25">
        <f t="shared" si="506"/>
        <v>5</v>
      </c>
      <c r="AF723" s="25">
        <f t="shared" si="507"/>
        <v>7</v>
      </c>
    </row>
    <row r="724" spans="1:32" ht="15.75" customHeight="1" x14ac:dyDescent="0.25">
      <c r="A724" s="33">
        <v>46275</v>
      </c>
      <c r="B724" s="118" t="s">
        <v>437</v>
      </c>
      <c r="C724" s="37" t="s">
        <v>31</v>
      </c>
      <c r="D724" s="26">
        <v>1.95</v>
      </c>
      <c r="E724" s="48">
        <f t="shared" si="514"/>
        <v>1</v>
      </c>
      <c r="F724" s="222">
        <v>14.45</v>
      </c>
      <c r="G724" s="48">
        <f t="shared" si="509"/>
        <v>1</v>
      </c>
      <c r="H724" s="23">
        <v>0.02</v>
      </c>
      <c r="I724" s="48">
        <f t="shared" si="510"/>
        <v>1</v>
      </c>
      <c r="J724" s="23">
        <v>2.81</v>
      </c>
      <c r="K724" s="48">
        <f t="shared" si="511"/>
        <v>1</v>
      </c>
      <c r="L724" s="26">
        <v>5.19</v>
      </c>
      <c r="M724" s="48">
        <f t="shared" si="512"/>
        <v>1</v>
      </c>
      <c r="N724" s="26">
        <v>5.4</v>
      </c>
      <c r="O724" s="48">
        <f t="shared" si="513"/>
        <v>1</v>
      </c>
      <c r="P724" s="225">
        <f t="shared" si="515"/>
        <v>1</v>
      </c>
      <c r="Q724" s="225">
        <f t="shared" si="516"/>
        <v>1</v>
      </c>
      <c r="T724" s="25" t="str">
        <f t="shared" si="521"/>
        <v>CARIB</v>
      </c>
      <c r="U724" s="25">
        <f t="shared" si="496"/>
        <v>1.65</v>
      </c>
      <c r="V724" s="25">
        <f t="shared" si="497"/>
        <v>2.14</v>
      </c>
      <c r="W724" s="25">
        <f t="shared" si="498"/>
        <v>12.5</v>
      </c>
      <c r="X724" s="25">
        <f t="shared" si="499"/>
        <v>16.399999999999999</v>
      </c>
      <c r="Y724" s="25">
        <f t="shared" si="500"/>
        <v>0</v>
      </c>
      <c r="Z724" s="25">
        <f t="shared" si="501"/>
        <v>0.12</v>
      </c>
      <c r="AA724" s="25">
        <f t="shared" si="502"/>
        <v>2.7</v>
      </c>
      <c r="AB724" s="25">
        <f t="shared" si="503"/>
        <v>2.85</v>
      </c>
      <c r="AC724" s="25">
        <f t="shared" si="504"/>
        <v>5</v>
      </c>
      <c r="AD724" s="25">
        <f t="shared" si="505"/>
        <v>5.44</v>
      </c>
      <c r="AE724" s="25">
        <f t="shared" si="506"/>
        <v>5</v>
      </c>
      <c r="AF724" s="25">
        <f t="shared" si="507"/>
        <v>7</v>
      </c>
    </row>
    <row r="725" spans="1:32" ht="15.75" customHeight="1" x14ac:dyDescent="0.25">
      <c r="A725" s="33">
        <v>46275</v>
      </c>
      <c r="B725" s="118" t="s">
        <v>436</v>
      </c>
      <c r="C725" s="37" t="s">
        <v>31</v>
      </c>
      <c r="D725" s="26">
        <v>1.99</v>
      </c>
      <c r="E725" s="48">
        <f t="shared" si="514"/>
        <v>1</v>
      </c>
      <c r="F725" s="222">
        <v>13.7</v>
      </c>
      <c r="G725" s="48">
        <f t="shared" si="509"/>
        <v>1</v>
      </c>
      <c r="H725" s="23">
        <v>0.02</v>
      </c>
      <c r="I725" s="48">
        <f t="shared" si="510"/>
        <v>1</v>
      </c>
      <c r="J725" s="23">
        <v>2.75</v>
      </c>
      <c r="K725" s="48">
        <f t="shared" si="511"/>
        <v>1</v>
      </c>
      <c r="L725" s="26">
        <v>5.28</v>
      </c>
      <c r="M725" s="48">
        <f t="shared" si="512"/>
        <v>1</v>
      </c>
      <c r="N725" s="26">
        <v>5.85</v>
      </c>
      <c r="O725" s="48">
        <f t="shared" si="513"/>
        <v>1</v>
      </c>
      <c r="P725" s="225">
        <f t="shared" si="515"/>
        <v>1</v>
      </c>
      <c r="Q725" s="225">
        <f t="shared" si="516"/>
        <v>1</v>
      </c>
      <c r="T725" s="25" t="str">
        <f t="shared" ref="T725:T728" si="522">LEFT(C725,12)</f>
        <v>CARIB</v>
      </c>
      <c r="U725" s="25">
        <f t="shared" si="496"/>
        <v>1.65</v>
      </c>
      <c r="V725" s="25">
        <f t="shared" si="497"/>
        <v>2.14</v>
      </c>
      <c r="W725" s="25">
        <f t="shared" si="498"/>
        <v>12.5</v>
      </c>
      <c r="X725" s="25">
        <f t="shared" si="499"/>
        <v>16.399999999999999</v>
      </c>
      <c r="Y725" s="25">
        <f t="shared" si="500"/>
        <v>0</v>
      </c>
      <c r="Z725" s="25">
        <f t="shared" si="501"/>
        <v>0.12</v>
      </c>
      <c r="AA725" s="25">
        <f t="shared" si="502"/>
        <v>2.7</v>
      </c>
      <c r="AB725" s="25">
        <f t="shared" si="503"/>
        <v>2.85</v>
      </c>
      <c r="AC725" s="25">
        <f t="shared" si="504"/>
        <v>5</v>
      </c>
      <c r="AD725" s="25">
        <f t="shared" si="505"/>
        <v>5.44</v>
      </c>
      <c r="AE725" s="25">
        <f t="shared" si="506"/>
        <v>5</v>
      </c>
      <c r="AF725" s="25">
        <f t="shared" si="507"/>
        <v>7</v>
      </c>
    </row>
    <row r="726" spans="1:32" ht="15.75" customHeight="1" x14ac:dyDescent="0.25">
      <c r="A726" s="33">
        <v>46276</v>
      </c>
      <c r="B726" s="118" t="s">
        <v>435</v>
      </c>
      <c r="C726" s="37" t="s">
        <v>32</v>
      </c>
      <c r="D726" s="26">
        <v>5.5</v>
      </c>
      <c r="E726" s="48">
        <f t="shared" si="514"/>
        <v>1</v>
      </c>
      <c r="F726" s="222">
        <v>32.549999999999997</v>
      </c>
      <c r="G726" s="48">
        <f t="shared" si="509"/>
        <v>1</v>
      </c>
      <c r="H726" s="23"/>
      <c r="I726" s="48"/>
      <c r="J726" s="23">
        <v>2.74</v>
      </c>
      <c r="K726" s="48">
        <f t="shared" si="511"/>
        <v>1</v>
      </c>
      <c r="L726" s="26">
        <v>4.82</v>
      </c>
      <c r="M726" s="48">
        <f t="shared" si="512"/>
        <v>1</v>
      </c>
      <c r="N726" s="26">
        <v>262.8</v>
      </c>
      <c r="O726" s="48">
        <f t="shared" si="513"/>
        <v>1</v>
      </c>
      <c r="P726" s="225">
        <f t="shared" si="515"/>
        <v>1</v>
      </c>
      <c r="Q726" s="225">
        <f t="shared" si="516"/>
        <v>1</v>
      </c>
      <c r="T726" s="25" t="str">
        <f t="shared" si="522"/>
        <v>MACKESON</v>
      </c>
      <c r="U726" s="25">
        <f t="shared" si="496"/>
        <v>5.2</v>
      </c>
      <c r="V726" s="25">
        <f t="shared" si="497"/>
        <v>5.64</v>
      </c>
      <c r="W726" s="25">
        <f t="shared" si="498"/>
        <v>32</v>
      </c>
      <c r="X726" s="25">
        <f t="shared" si="499"/>
        <v>38</v>
      </c>
      <c r="Y726" s="25">
        <f t="shared" si="500"/>
        <v>0</v>
      </c>
      <c r="Z726" s="25">
        <f t="shared" si="501"/>
        <v>0.12</v>
      </c>
      <c r="AA726" s="25">
        <f t="shared" si="502"/>
        <v>2.7</v>
      </c>
      <c r="AB726" s="25">
        <f t="shared" si="503"/>
        <v>2.85</v>
      </c>
      <c r="AC726" s="25">
        <f t="shared" si="504"/>
        <v>4.5999999999999996</v>
      </c>
      <c r="AD726" s="25">
        <f t="shared" si="505"/>
        <v>5.4</v>
      </c>
      <c r="AE726" s="25">
        <f t="shared" si="506"/>
        <v>260</v>
      </c>
      <c r="AF726" s="25">
        <f t="shared" si="507"/>
        <v>320</v>
      </c>
    </row>
    <row r="727" spans="1:32" ht="15.75" customHeight="1" x14ac:dyDescent="0.25">
      <c r="A727" s="33">
        <v>46276</v>
      </c>
      <c r="B727" s="118" t="s">
        <v>436</v>
      </c>
      <c r="C727" s="37" t="s">
        <v>32</v>
      </c>
      <c r="D727" s="26">
        <v>5.52</v>
      </c>
      <c r="E727" s="48">
        <f t="shared" si="514"/>
        <v>1</v>
      </c>
      <c r="F727" s="26">
        <v>37.5</v>
      </c>
      <c r="G727" s="48">
        <f t="shared" si="509"/>
        <v>1</v>
      </c>
      <c r="H727" s="23"/>
      <c r="I727" s="48"/>
      <c r="J727" s="23">
        <v>2.85</v>
      </c>
      <c r="K727" s="48">
        <f t="shared" si="511"/>
        <v>1</v>
      </c>
      <c r="L727" s="23">
        <v>4.6900000000000004</v>
      </c>
      <c r="M727" s="48">
        <f t="shared" si="512"/>
        <v>1</v>
      </c>
      <c r="N727" s="26">
        <v>260</v>
      </c>
      <c r="O727" s="48">
        <f t="shared" si="513"/>
        <v>1</v>
      </c>
      <c r="P727" s="225">
        <f t="shared" si="515"/>
        <v>1</v>
      </c>
      <c r="Q727" s="225">
        <f t="shared" si="516"/>
        <v>1</v>
      </c>
      <c r="T727" s="25" t="str">
        <f t="shared" si="522"/>
        <v>MACKESON</v>
      </c>
      <c r="U727" s="25">
        <f t="shared" si="496"/>
        <v>5.2</v>
      </c>
      <c r="V727" s="25">
        <f t="shared" si="497"/>
        <v>5.64</v>
      </c>
      <c r="W727" s="25">
        <f t="shared" si="498"/>
        <v>32</v>
      </c>
      <c r="X727" s="25">
        <f t="shared" si="499"/>
        <v>38</v>
      </c>
      <c r="Y727" s="25">
        <f t="shared" si="500"/>
        <v>0</v>
      </c>
      <c r="Z727" s="25">
        <f t="shared" si="501"/>
        <v>0.12</v>
      </c>
      <c r="AA727" s="25">
        <f t="shared" si="502"/>
        <v>2.7</v>
      </c>
      <c r="AB727" s="25">
        <f t="shared" si="503"/>
        <v>2.85</v>
      </c>
      <c r="AC727" s="25">
        <f t="shared" si="504"/>
        <v>4.5999999999999996</v>
      </c>
      <c r="AD727" s="25">
        <f t="shared" si="505"/>
        <v>5.4</v>
      </c>
      <c r="AE727" s="25">
        <f t="shared" si="506"/>
        <v>260</v>
      </c>
      <c r="AF727" s="25">
        <f t="shared" si="507"/>
        <v>320</v>
      </c>
    </row>
    <row r="728" spans="1:32" ht="15.75" customHeight="1" x14ac:dyDescent="0.25">
      <c r="A728" s="33">
        <v>46276</v>
      </c>
      <c r="B728" s="118" t="s">
        <v>434</v>
      </c>
      <c r="C728" s="37" t="s">
        <v>32</v>
      </c>
      <c r="D728" s="26">
        <v>5.5</v>
      </c>
      <c r="E728" s="48">
        <f t="shared" si="514"/>
        <v>1</v>
      </c>
      <c r="F728" s="26">
        <v>33.35</v>
      </c>
      <c r="G728" s="48">
        <f t="shared" si="509"/>
        <v>1</v>
      </c>
      <c r="H728" s="23"/>
      <c r="I728" s="48"/>
      <c r="J728" s="23">
        <v>2.84</v>
      </c>
      <c r="K728" s="48">
        <f t="shared" si="511"/>
        <v>1</v>
      </c>
      <c r="L728" s="23">
        <v>4.8099999999999996</v>
      </c>
      <c r="M728" s="48">
        <f t="shared" si="512"/>
        <v>1</v>
      </c>
      <c r="N728" s="26">
        <v>271.5</v>
      </c>
      <c r="O728" s="48">
        <f t="shared" si="513"/>
        <v>1</v>
      </c>
      <c r="P728" s="225">
        <f t="shared" si="515"/>
        <v>1</v>
      </c>
      <c r="Q728" s="225">
        <f t="shared" si="516"/>
        <v>1</v>
      </c>
      <c r="T728" s="25" t="str">
        <f t="shared" si="522"/>
        <v>MACKESON</v>
      </c>
      <c r="U728" s="25">
        <f t="shared" si="496"/>
        <v>5.2</v>
      </c>
      <c r="V728" s="25">
        <f t="shared" si="497"/>
        <v>5.64</v>
      </c>
      <c r="W728" s="25">
        <f t="shared" si="498"/>
        <v>32</v>
      </c>
      <c r="X728" s="25">
        <f t="shared" si="499"/>
        <v>38</v>
      </c>
      <c r="Y728" s="25">
        <f t="shared" si="500"/>
        <v>0</v>
      </c>
      <c r="Z728" s="25">
        <f t="shared" si="501"/>
        <v>0.12</v>
      </c>
      <c r="AA728" s="25">
        <f t="shared" si="502"/>
        <v>2.7</v>
      </c>
      <c r="AB728" s="25">
        <f t="shared" si="503"/>
        <v>2.85</v>
      </c>
      <c r="AC728" s="25">
        <f t="shared" si="504"/>
        <v>4.5999999999999996</v>
      </c>
      <c r="AD728" s="25">
        <f t="shared" si="505"/>
        <v>5.4</v>
      </c>
      <c r="AE728" s="25">
        <f t="shared" si="506"/>
        <v>260</v>
      </c>
      <c r="AF728" s="25">
        <f t="shared" si="507"/>
        <v>320</v>
      </c>
    </row>
    <row r="729" spans="1:32" ht="15.75" customHeight="1" x14ac:dyDescent="0.25">
      <c r="A729" s="33">
        <v>46279</v>
      </c>
      <c r="B729" s="118" t="s">
        <v>434</v>
      </c>
      <c r="C729" s="37" t="s">
        <v>30</v>
      </c>
      <c r="D729" s="26">
        <v>0.95</v>
      </c>
      <c r="E729" s="48">
        <f t="shared" si="514"/>
        <v>1</v>
      </c>
      <c r="F729" s="26">
        <v>13.83</v>
      </c>
      <c r="G729" s="48">
        <f t="shared" si="509"/>
        <v>1</v>
      </c>
      <c r="H729" s="23">
        <v>0.06</v>
      </c>
      <c r="I729" s="48">
        <f t="shared" si="510"/>
        <v>1</v>
      </c>
      <c r="J729" s="23">
        <v>2.75</v>
      </c>
      <c r="K729" s="48">
        <f t="shared" si="511"/>
        <v>1</v>
      </c>
      <c r="L729" s="23">
        <v>5.84</v>
      </c>
      <c r="M729" s="48">
        <f t="shared" si="512"/>
        <v>1</v>
      </c>
      <c r="N729" s="26">
        <v>5.0999999999999996</v>
      </c>
      <c r="O729" s="48">
        <f t="shared" si="513"/>
        <v>1</v>
      </c>
      <c r="P729" s="225">
        <f t="shared" si="515"/>
        <v>1</v>
      </c>
      <c r="Q729" s="225">
        <f t="shared" si="516"/>
        <v>1</v>
      </c>
      <c r="T729" s="25" t="str">
        <f t="shared" ref="T729:T732" si="523">LEFT(C729,12)</f>
        <v>STAG</v>
      </c>
      <c r="U729" s="25">
        <f t="shared" si="496"/>
        <v>0.8</v>
      </c>
      <c r="V729" s="25">
        <f t="shared" si="497"/>
        <v>1.24</v>
      </c>
      <c r="W729" s="25">
        <f t="shared" si="498"/>
        <v>12.5</v>
      </c>
      <c r="X729" s="25">
        <f t="shared" si="499"/>
        <v>16.399999999999999</v>
      </c>
      <c r="Y729" s="25">
        <f t="shared" si="500"/>
        <v>0</v>
      </c>
      <c r="Z729" s="25">
        <f t="shared" si="501"/>
        <v>0.12</v>
      </c>
      <c r="AA729" s="25">
        <f t="shared" si="502"/>
        <v>2.7</v>
      </c>
      <c r="AB729" s="25">
        <f t="shared" si="503"/>
        <v>2.85</v>
      </c>
      <c r="AC729" s="25">
        <f t="shared" si="504"/>
        <v>5.45</v>
      </c>
      <c r="AD729" s="25">
        <f t="shared" si="505"/>
        <v>5.94</v>
      </c>
      <c r="AE729" s="25">
        <f t="shared" si="506"/>
        <v>5</v>
      </c>
      <c r="AF729" s="25">
        <f t="shared" si="507"/>
        <v>7</v>
      </c>
    </row>
    <row r="730" spans="1:32" ht="15.75" customHeight="1" x14ac:dyDescent="0.25">
      <c r="A730" s="33">
        <v>46279</v>
      </c>
      <c r="B730" s="118" t="s">
        <v>436</v>
      </c>
      <c r="C730" s="37" t="s">
        <v>30</v>
      </c>
      <c r="D730" s="26">
        <v>0.98</v>
      </c>
      <c r="E730" s="48">
        <f t="shared" si="514"/>
        <v>1</v>
      </c>
      <c r="F730" s="26">
        <v>14.1</v>
      </c>
      <c r="G730" s="48">
        <f t="shared" si="509"/>
        <v>1</v>
      </c>
      <c r="H730" s="23">
        <v>0.03</v>
      </c>
      <c r="I730" s="48">
        <f t="shared" si="510"/>
        <v>1</v>
      </c>
      <c r="J730" s="23">
        <v>2.77</v>
      </c>
      <c r="K730" s="48">
        <f t="shared" si="511"/>
        <v>1</v>
      </c>
      <c r="L730" s="23">
        <v>5.88</v>
      </c>
      <c r="M730" s="48">
        <f t="shared" si="512"/>
        <v>1</v>
      </c>
      <c r="N730" s="26">
        <v>5.53</v>
      </c>
      <c r="O730" s="48">
        <f t="shared" si="513"/>
        <v>1</v>
      </c>
      <c r="P730" s="225">
        <f t="shared" si="515"/>
        <v>1</v>
      </c>
      <c r="Q730" s="225">
        <f t="shared" si="516"/>
        <v>1</v>
      </c>
      <c r="T730" s="25" t="str">
        <f t="shared" si="523"/>
        <v>STAG</v>
      </c>
      <c r="U730" s="25">
        <f t="shared" si="496"/>
        <v>0.8</v>
      </c>
      <c r="V730" s="25">
        <f t="shared" si="497"/>
        <v>1.24</v>
      </c>
      <c r="W730" s="25">
        <f t="shared" si="498"/>
        <v>12.5</v>
      </c>
      <c r="X730" s="25">
        <f t="shared" si="499"/>
        <v>16.399999999999999</v>
      </c>
      <c r="Y730" s="25">
        <f t="shared" si="500"/>
        <v>0</v>
      </c>
      <c r="Z730" s="25">
        <f t="shared" si="501"/>
        <v>0.12</v>
      </c>
      <c r="AA730" s="25">
        <f t="shared" si="502"/>
        <v>2.7</v>
      </c>
      <c r="AB730" s="25">
        <f t="shared" si="503"/>
        <v>2.85</v>
      </c>
      <c r="AC730" s="25">
        <f t="shared" si="504"/>
        <v>5.45</v>
      </c>
      <c r="AD730" s="25">
        <f t="shared" si="505"/>
        <v>5.94</v>
      </c>
      <c r="AE730" s="25">
        <f t="shared" si="506"/>
        <v>5</v>
      </c>
      <c r="AF730" s="25">
        <f t="shared" si="507"/>
        <v>7</v>
      </c>
    </row>
    <row r="731" spans="1:32" ht="15.75" customHeight="1" x14ac:dyDescent="0.25">
      <c r="A731" s="33">
        <v>46279</v>
      </c>
      <c r="B731" s="118" t="s">
        <v>437</v>
      </c>
      <c r="C731" s="37" t="s">
        <v>30</v>
      </c>
      <c r="D731" s="26">
        <v>1</v>
      </c>
      <c r="E731" s="48">
        <f t="shared" si="514"/>
        <v>1</v>
      </c>
      <c r="F731" s="26">
        <v>14.95</v>
      </c>
      <c r="G731" s="48">
        <f t="shared" si="509"/>
        <v>1</v>
      </c>
      <c r="H731" s="23">
        <v>0.04</v>
      </c>
      <c r="I731" s="48">
        <f t="shared" si="510"/>
        <v>1</v>
      </c>
      <c r="J731" s="23">
        <v>2.83</v>
      </c>
      <c r="K731" s="48">
        <f t="shared" si="511"/>
        <v>1</v>
      </c>
      <c r="L731" s="23">
        <v>5.88</v>
      </c>
      <c r="M731" s="48">
        <f t="shared" si="512"/>
        <v>1</v>
      </c>
      <c r="N731" s="26">
        <v>6</v>
      </c>
      <c r="O731" s="48">
        <f t="shared" si="513"/>
        <v>1</v>
      </c>
      <c r="P731" s="225">
        <f t="shared" si="515"/>
        <v>1</v>
      </c>
      <c r="Q731" s="225">
        <f t="shared" si="516"/>
        <v>1</v>
      </c>
      <c r="T731" s="25" t="str">
        <f t="shared" si="523"/>
        <v>STAG</v>
      </c>
      <c r="U731" s="25">
        <f t="shared" si="496"/>
        <v>0.8</v>
      </c>
      <c r="V731" s="25">
        <f t="shared" si="497"/>
        <v>1.24</v>
      </c>
      <c r="W731" s="25">
        <f t="shared" si="498"/>
        <v>12.5</v>
      </c>
      <c r="X731" s="25">
        <f t="shared" si="499"/>
        <v>16.399999999999999</v>
      </c>
      <c r="Y731" s="25">
        <f t="shared" si="500"/>
        <v>0</v>
      </c>
      <c r="Z731" s="25">
        <f t="shared" si="501"/>
        <v>0.12</v>
      </c>
      <c r="AA731" s="25">
        <f t="shared" si="502"/>
        <v>2.7</v>
      </c>
      <c r="AB731" s="25">
        <f t="shared" si="503"/>
        <v>2.85</v>
      </c>
      <c r="AC731" s="25">
        <f t="shared" si="504"/>
        <v>5.45</v>
      </c>
      <c r="AD731" s="25">
        <f t="shared" si="505"/>
        <v>5.94</v>
      </c>
      <c r="AE731" s="25">
        <f t="shared" si="506"/>
        <v>5</v>
      </c>
      <c r="AF731" s="25">
        <f t="shared" si="507"/>
        <v>7</v>
      </c>
    </row>
    <row r="732" spans="1:32" ht="15.75" customHeight="1" x14ac:dyDescent="0.25">
      <c r="A732" s="33">
        <v>46279</v>
      </c>
      <c r="B732" s="118" t="s">
        <v>435</v>
      </c>
      <c r="C732" s="37" t="s">
        <v>30</v>
      </c>
      <c r="D732" s="26">
        <v>0.99</v>
      </c>
      <c r="E732" s="48">
        <f t="shared" si="514"/>
        <v>1</v>
      </c>
      <c r="F732" s="222">
        <v>14.4</v>
      </c>
      <c r="G732" s="48">
        <f t="shared" si="509"/>
        <v>1</v>
      </c>
      <c r="H732" s="23">
        <v>0.03</v>
      </c>
      <c r="I732" s="48">
        <f t="shared" si="510"/>
        <v>1</v>
      </c>
      <c r="J732" s="23">
        <v>2.81</v>
      </c>
      <c r="K732" s="48">
        <f t="shared" si="511"/>
        <v>1</v>
      </c>
      <c r="L732" s="26">
        <v>5.8</v>
      </c>
      <c r="M732" s="48">
        <f t="shared" si="512"/>
        <v>1</v>
      </c>
      <c r="N732" s="26">
        <v>5.55</v>
      </c>
      <c r="O732" s="48">
        <f t="shared" si="513"/>
        <v>1</v>
      </c>
      <c r="P732" s="225">
        <f t="shared" si="515"/>
        <v>1</v>
      </c>
      <c r="Q732" s="225">
        <f t="shared" si="516"/>
        <v>1</v>
      </c>
      <c r="T732" s="25" t="str">
        <f t="shared" si="523"/>
        <v>STAG</v>
      </c>
      <c r="U732" s="25">
        <f t="shared" si="496"/>
        <v>0.8</v>
      </c>
      <c r="V732" s="25">
        <f t="shared" si="497"/>
        <v>1.24</v>
      </c>
      <c r="W732" s="25">
        <f t="shared" si="498"/>
        <v>12.5</v>
      </c>
      <c r="X732" s="25">
        <f t="shared" si="499"/>
        <v>16.399999999999999</v>
      </c>
      <c r="Y732" s="25">
        <f t="shared" si="500"/>
        <v>0</v>
      </c>
      <c r="Z732" s="25">
        <f t="shared" si="501"/>
        <v>0.12</v>
      </c>
      <c r="AA732" s="25">
        <f t="shared" si="502"/>
        <v>2.7</v>
      </c>
      <c r="AB732" s="25">
        <f t="shared" si="503"/>
        <v>2.85</v>
      </c>
      <c r="AC732" s="25">
        <f t="shared" si="504"/>
        <v>5.45</v>
      </c>
      <c r="AD732" s="25">
        <f t="shared" si="505"/>
        <v>5.94</v>
      </c>
      <c r="AE732" s="25">
        <f t="shared" si="506"/>
        <v>5</v>
      </c>
      <c r="AF732" s="25">
        <f t="shared" si="507"/>
        <v>7</v>
      </c>
    </row>
    <row r="733" spans="1:32" ht="15.75" customHeight="1" x14ac:dyDescent="0.25">
      <c r="A733" s="33">
        <v>46279</v>
      </c>
      <c r="B733" s="118" t="s">
        <v>434</v>
      </c>
      <c r="C733" s="37" t="s">
        <v>30</v>
      </c>
      <c r="D733" s="26">
        <v>0.97</v>
      </c>
      <c r="E733" s="48">
        <f t="shared" si="514"/>
        <v>1</v>
      </c>
      <c r="F733" s="222">
        <v>13.45</v>
      </c>
      <c r="G733" s="48">
        <f t="shared" si="509"/>
        <v>1</v>
      </c>
      <c r="H733" s="23">
        <v>0.03</v>
      </c>
      <c r="I733" s="48">
        <f t="shared" si="510"/>
        <v>1</v>
      </c>
      <c r="J733" s="23">
        <v>2.83</v>
      </c>
      <c r="K733" s="48">
        <f t="shared" si="511"/>
        <v>1</v>
      </c>
      <c r="L733" s="26">
        <v>5.87</v>
      </c>
      <c r="M733" s="48">
        <f t="shared" si="512"/>
        <v>1</v>
      </c>
      <c r="N733" s="26">
        <v>5.98</v>
      </c>
      <c r="O733" s="48">
        <f t="shared" si="513"/>
        <v>1</v>
      </c>
      <c r="P733" s="225">
        <f t="shared" si="515"/>
        <v>1</v>
      </c>
      <c r="Q733" s="225">
        <f t="shared" si="516"/>
        <v>1</v>
      </c>
      <c r="T733" s="25" t="str">
        <f t="shared" ref="T733:T740" si="524">LEFT(C733,12)</f>
        <v>STAG</v>
      </c>
      <c r="U733" s="25">
        <f t="shared" si="496"/>
        <v>0.8</v>
      </c>
      <c r="V733" s="25">
        <f t="shared" si="497"/>
        <v>1.24</v>
      </c>
      <c r="W733" s="25">
        <f t="shared" si="498"/>
        <v>12.5</v>
      </c>
      <c r="X733" s="25">
        <f t="shared" si="499"/>
        <v>16.399999999999999</v>
      </c>
      <c r="Y733" s="25">
        <f t="shared" si="500"/>
        <v>0</v>
      </c>
      <c r="Z733" s="25">
        <f t="shared" si="501"/>
        <v>0.12</v>
      </c>
      <c r="AA733" s="25">
        <f t="shared" si="502"/>
        <v>2.7</v>
      </c>
      <c r="AB733" s="25">
        <f t="shared" si="503"/>
        <v>2.85</v>
      </c>
      <c r="AC733" s="25">
        <f t="shared" si="504"/>
        <v>5.45</v>
      </c>
      <c r="AD733" s="25">
        <f t="shared" si="505"/>
        <v>5.94</v>
      </c>
      <c r="AE733" s="25">
        <f t="shared" si="506"/>
        <v>5</v>
      </c>
      <c r="AF733" s="25">
        <f t="shared" si="507"/>
        <v>7</v>
      </c>
    </row>
    <row r="734" spans="1:32" ht="15.75" customHeight="1" x14ac:dyDescent="0.25">
      <c r="A734" s="33">
        <v>46279</v>
      </c>
      <c r="B734" s="118" t="s">
        <v>435</v>
      </c>
      <c r="C734" s="37" t="s">
        <v>31</v>
      </c>
      <c r="D734" s="26">
        <v>2.1</v>
      </c>
      <c r="E734" s="48">
        <f t="shared" si="514"/>
        <v>1</v>
      </c>
      <c r="F734" s="222">
        <v>14</v>
      </c>
      <c r="G734" s="48">
        <f t="shared" si="509"/>
        <v>1</v>
      </c>
      <c r="H734" s="23">
        <v>0.02</v>
      </c>
      <c r="I734" s="48">
        <f t="shared" si="510"/>
        <v>1</v>
      </c>
      <c r="J734" s="23">
        <v>2.75</v>
      </c>
      <c r="K734" s="48">
        <f t="shared" si="511"/>
        <v>1</v>
      </c>
      <c r="L734" s="26">
        <v>5.23</v>
      </c>
      <c r="M734" s="48">
        <f t="shared" si="512"/>
        <v>1</v>
      </c>
      <c r="N734" s="26">
        <v>6.12</v>
      </c>
      <c r="O734" s="48">
        <f t="shared" si="513"/>
        <v>1</v>
      </c>
      <c r="P734" s="225">
        <f t="shared" si="515"/>
        <v>1</v>
      </c>
      <c r="Q734" s="225">
        <f t="shared" si="516"/>
        <v>1</v>
      </c>
      <c r="T734" s="25" t="str">
        <f t="shared" si="524"/>
        <v>CARIB</v>
      </c>
      <c r="U734" s="25">
        <f t="shared" si="496"/>
        <v>1.65</v>
      </c>
      <c r="V734" s="25">
        <f t="shared" si="497"/>
        <v>2.14</v>
      </c>
      <c r="W734" s="25">
        <f t="shared" si="498"/>
        <v>12.5</v>
      </c>
      <c r="X734" s="25">
        <f t="shared" si="499"/>
        <v>16.399999999999999</v>
      </c>
      <c r="Y734" s="25">
        <f t="shared" si="500"/>
        <v>0</v>
      </c>
      <c r="Z734" s="25">
        <f t="shared" si="501"/>
        <v>0.12</v>
      </c>
      <c r="AA734" s="25">
        <f t="shared" si="502"/>
        <v>2.7</v>
      </c>
      <c r="AB734" s="25">
        <f t="shared" si="503"/>
        <v>2.85</v>
      </c>
      <c r="AC734" s="25">
        <f t="shared" si="504"/>
        <v>5</v>
      </c>
      <c r="AD734" s="25">
        <f t="shared" si="505"/>
        <v>5.44</v>
      </c>
      <c r="AE734" s="25">
        <f t="shared" si="506"/>
        <v>5</v>
      </c>
      <c r="AF734" s="25">
        <f t="shared" si="507"/>
        <v>7</v>
      </c>
    </row>
    <row r="735" spans="1:32" ht="15.75" customHeight="1" x14ac:dyDescent="0.25">
      <c r="A735" s="33">
        <v>46279</v>
      </c>
      <c r="B735" s="118" t="s">
        <v>436</v>
      </c>
      <c r="C735" s="37" t="s">
        <v>31</v>
      </c>
      <c r="D735" s="26">
        <v>1.96</v>
      </c>
      <c r="E735" s="48">
        <f t="shared" si="514"/>
        <v>1</v>
      </c>
      <c r="F735" s="222">
        <v>14.15</v>
      </c>
      <c r="G735" s="48">
        <f t="shared" si="509"/>
        <v>1</v>
      </c>
      <c r="H735" s="265"/>
      <c r="I735" s="48"/>
      <c r="J735" s="23">
        <v>2.74</v>
      </c>
      <c r="K735" s="48">
        <f t="shared" si="511"/>
        <v>1</v>
      </c>
      <c r="L735" s="26">
        <v>5.22</v>
      </c>
      <c r="M735" s="48">
        <f t="shared" si="512"/>
        <v>1</v>
      </c>
      <c r="N735" s="26">
        <v>5.78</v>
      </c>
      <c r="O735" s="48">
        <f t="shared" si="513"/>
        <v>1</v>
      </c>
      <c r="P735" s="225">
        <f t="shared" si="515"/>
        <v>1</v>
      </c>
      <c r="Q735" s="225">
        <f t="shared" si="516"/>
        <v>1</v>
      </c>
      <c r="T735" s="25" t="str">
        <f t="shared" si="524"/>
        <v>CARIB</v>
      </c>
      <c r="U735" s="25">
        <f t="shared" si="496"/>
        <v>1.65</v>
      </c>
      <c r="V735" s="25">
        <f t="shared" si="497"/>
        <v>2.14</v>
      </c>
      <c r="W735" s="25">
        <f t="shared" si="498"/>
        <v>12.5</v>
      </c>
      <c r="X735" s="25">
        <f t="shared" si="499"/>
        <v>16.399999999999999</v>
      </c>
      <c r="Y735" s="25">
        <f t="shared" si="500"/>
        <v>0</v>
      </c>
      <c r="Z735" s="25">
        <f t="shared" si="501"/>
        <v>0.12</v>
      </c>
      <c r="AA735" s="25">
        <f t="shared" si="502"/>
        <v>2.7</v>
      </c>
      <c r="AB735" s="25">
        <f t="shared" si="503"/>
        <v>2.85</v>
      </c>
      <c r="AC735" s="25">
        <f t="shared" si="504"/>
        <v>5</v>
      </c>
      <c r="AD735" s="25">
        <f t="shared" si="505"/>
        <v>5.44</v>
      </c>
      <c r="AE735" s="25">
        <f t="shared" si="506"/>
        <v>5</v>
      </c>
      <c r="AF735" s="25">
        <f t="shared" si="507"/>
        <v>7</v>
      </c>
    </row>
    <row r="736" spans="1:32" ht="15.75" customHeight="1" x14ac:dyDescent="0.25">
      <c r="A736" s="33">
        <v>46279</v>
      </c>
      <c r="B736" s="118" t="s">
        <v>436</v>
      </c>
      <c r="C736" s="37" t="s">
        <v>31</v>
      </c>
      <c r="D736" s="26">
        <v>2.11</v>
      </c>
      <c r="E736" s="48">
        <f t="shared" si="514"/>
        <v>1</v>
      </c>
      <c r="F736" s="222">
        <v>13.95</v>
      </c>
      <c r="G736" s="48">
        <f t="shared" si="509"/>
        <v>1</v>
      </c>
      <c r="H736" s="23">
        <v>0.02</v>
      </c>
      <c r="I736" s="48">
        <f t="shared" si="510"/>
        <v>1</v>
      </c>
      <c r="J736" s="23">
        <v>2.77</v>
      </c>
      <c r="K736" s="48">
        <f t="shared" si="511"/>
        <v>1</v>
      </c>
      <c r="L736" s="26">
        <v>5.27</v>
      </c>
      <c r="M736" s="48">
        <f t="shared" si="512"/>
        <v>1</v>
      </c>
      <c r="N736" s="26">
        <v>6.2</v>
      </c>
      <c r="O736" s="48">
        <f t="shared" si="513"/>
        <v>1</v>
      </c>
      <c r="P736" s="225">
        <f t="shared" si="515"/>
        <v>1</v>
      </c>
      <c r="Q736" s="225">
        <f t="shared" si="516"/>
        <v>1</v>
      </c>
      <c r="T736" s="25" t="str">
        <f t="shared" si="524"/>
        <v>CARIB</v>
      </c>
      <c r="U736" s="25">
        <f t="shared" si="496"/>
        <v>1.65</v>
      </c>
      <c r="V736" s="25">
        <f t="shared" si="497"/>
        <v>2.14</v>
      </c>
      <c r="W736" s="25">
        <f t="shared" si="498"/>
        <v>12.5</v>
      </c>
      <c r="X736" s="25">
        <f t="shared" si="499"/>
        <v>16.399999999999999</v>
      </c>
      <c r="Y736" s="25">
        <f t="shared" si="500"/>
        <v>0</v>
      </c>
      <c r="Z736" s="25">
        <f t="shared" si="501"/>
        <v>0.12</v>
      </c>
      <c r="AA736" s="25">
        <f t="shared" si="502"/>
        <v>2.7</v>
      </c>
      <c r="AB736" s="25">
        <f t="shared" si="503"/>
        <v>2.85</v>
      </c>
      <c r="AC736" s="25">
        <f t="shared" si="504"/>
        <v>5</v>
      </c>
      <c r="AD736" s="25">
        <f t="shared" si="505"/>
        <v>5.44</v>
      </c>
      <c r="AE736" s="25">
        <f t="shared" si="506"/>
        <v>5</v>
      </c>
      <c r="AF736" s="25">
        <f t="shared" si="507"/>
        <v>7</v>
      </c>
    </row>
    <row r="737" spans="1:32" ht="15.75" customHeight="1" x14ac:dyDescent="0.25">
      <c r="A737" s="33">
        <v>46279</v>
      </c>
      <c r="B737" s="118" t="s">
        <v>434</v>
      </c>
      <c r="C737" s="37" t="s">
        <v>31</v>
      </c>
      <c r="D737" s="26">
        <v>2.1</v>
      </c>
      <c r="E737" s="48">
        <f t="shared" si="514"/>
        <v>1</v>
      </c>
      <c r="F737" s="222">
        <v>13.2</v>
      </c>
      <c r="G737" s="48">
        <f t="shared" si="509"/>
        <v>1</v>
      </c>
      <c r="H737" s="265"/>
      <c r="I737" s="48"/>
      <c r="J737" s="23">
        <v>2.75</v>
      </c>
      <c r="K737" s="48">
        <f t="shared" si="511"/>
        <v>1</v>
      </c>
      <c r="L737" s="23">
        <v>5.26</v>
      </c>
      <c r="M737" s="48">
        <f t="shared" si="512"/>
        <v>1</v>
      </c>
      <c r="N737" s="26">
        <v>6</v>
      </c>
      <c r="O737" s="48">
        <f t="shared" si="513"/>
        <v>1</v>
      </c>
      <c r="P737" s="225">
        <f t="shared" si="515"/>
        <v>1</v>
      </c>
      <c r="Q737" s="225">
        <f t="shared" si="516"/>
        <v>1</v>
      </c>
      <c r="T737" s="25" t="str">
        <f t="shared" si="524"/>
        <v>CARIB</v>
      </c>
      <c r="U737" s="25">
        <f t="shared" si="496"/>
        <v>1.65</v>
      </c>
      <c r="V737" s="25">
        <f t="shared" si="497"/>
        <v>2.14</v>
      </c>
      <c r="W737" s="25">
        <f t="shared" si="498"/>
        <v>12.5</v>
      </c>
      <c r="X737" s="25">
        <f t="shared" si="499"/>
        <v>16.399999999999999</v>
      </c>
      <c r="Y737" s="25">
        <f t="shared" si="500"/>
        <v>0</v>
      </c>
      <c r="Z737" s="25">
        <f t="shared" si="501"/>
        <v>0.12</v>
      </c>
      <c r="AA737" s="25">
        <f t="shared" si="502"/>
        <v>2.7</v>
      </c>
      <c r="AB737" s="25">
        <f t="shared" si="503"/>
        <v>2.85</v>
      </c>
      <c r="AC737" s="25">
        <f t="shared" si="504"/>
        <v>5</v>
      </c>
      <c r="AD737" s="25">
        <f t="shared" si="505"/>
        <v>5.44</v>
      </c>
      <c r="AE737" s="25">
        <f t="shared" si="506"/>
        <v>5</v>
      </c>
      <c r="AF737" s="25">
        <f t="shared" si="507"/>
        <v>7</v>
      </c>
    </row>
    <row r="738" spans="1:32" ht="15.75" customHeight="1" x14ac:dyDescent="0.25">
      <c r="A738" s="33">
        <v>46279</v>
      </c>
      <c r="B738" s="118" t="s">
        <v>435</v>
      </c>
      <c r="C738" s="37" t="s">
        <v>31</v>
      </c>
      <c r="D738" s="26">
        <v>2.12</v>
      </c>
      <c r="E738" s="48">
        <f t="shared" si="514"/>
        <v>1</v>
      </c>
      <c r="F738" s="222">
        <v>13.3</v>
      </c>
      <c r="G738" s="48">
        <f t="shared" si="509"/>
        <v>1</v>
      </c>
      <c r="H738" s="23">
        <v>0.03</v>
      </c>
      <c r="I738" s="48">
        <f t="shared" si="510"/>
        <v>1</v>
      </c>
      <c r="J738" s="23">
        <v>2.75</v>
      </c>
      <c r="K738" s="48">
        <f t="shared" si="511"/>
        <v>1</v>
      </c>
      <c r="L738" s="23">
        <v>5.14</v>
      </c>
      <c r="M738" s="48">
        <f t="shared" si="512"/>
        <v>1</v>
      </c>
      <c r="N738" s="26">
        <v>6</v>
      </c>
      <c r="O738" s="48">
        <f t="shared" si="513"/>
        <v>1</v>
      </c>
      <c r="P738" s="225">
        <f t="shared" si="515"/>
        <v>1</v>
      </c>
      <c r="Q738" s="225">
        <f t="shared" si="516"/>
        <v>1</v>
      </c>
      <c r="T738" s="25" t="str">
        <f t="shared" si="524"/>
        <v>CARIB</v>
      </c>
      <c r="U738" s="25">
        <f t="shared" si="496"/>
        <v>1.65</v>
      </c>
      <c r="V738" s="25">
        <f t="shared" si="497"/>
        <v>2.14</v>
      </c>
      <c r="W738" s="25">
        <f t="shared" si="498"/>
        <v>12.5</v>
      </c>
      <c r="X738" s="25">
        <f t="shared" si="499"/>
        <v>16.399999999999999</v>
      </c>
      <c r="Y738" s="25">
        <f t="shared" si="500"/>
        <v>0</v>
      </c>
      <c r="Z738" s="25">
        <f t="shared" si="501"/>
        <v>0.12</v>
      </c>
      <c r="AA738" s="25">
        <f t="shared" si="502"/>
        <v>2.7</v>
      </c>
      <c r="AB738" s="25">
        <f t="shared" si="503"/>
        <v>2.85</v>
      </c>
      <c r="AC738" s="25">
        <f t="shared" si="504"/>
        <v>5</v>
      </c>
      <c r="AD738" s="25">
        <f t="shared" si="505"/>
        <v>5.44</v>
      </c>
      <c r="AE738" s="25">
        <f t="shared" si="506"/>
        <v>5</v>
      </c>
      <c r="AF738" s="25">
        <f t="shared" si="507"/>
        <v>7</v>
      </c>
    </row>
    <row r="739" spans="1:32" ht="15.75" customHeight="1" x14ac:dyDescent="0.25">
      <c r="A739" s="33">
        <v>46280</v>
      </c>
      <c r="B739" s="118" t="s">
        <v>434</v>
      </c>
      <c r="C739" s="37" t="s">
        <v>31</v>
      </c>
      <c r="D739" s="26">
        <v>2.0699999999999998</v>
      </c>
      <c r="E739" s="48">
        <f t="shared" si="514"/>
        <v>1</v>
      </c>
      <c r="F739" s="222">
        <v>13</v>
      </c>
      <c r="G739" s="48">
        <f t="shared" si="509"/>
        <v>1</v>
      </c>
      <c r="H739" s="23">
        <v>0.01</v>
      </c>
      <c r="I739" s="48">
        <f t="shared" si="510"/>
        <v>1</v>
      </c>
      <c r="J739" s="23">
        <v>2.8</v>
      </c>
      <c r="K739" s="48">
        <f t="shared" si="511"/>
        <v>1</v>
      </c>
      <c r="L739" s="26">
        <v>5.16</v>
      </c>
      <c r="M739" s="48">
        <f t="shared" si="512"/>
        <v>1</v>
      </c>
      <c r="N739" s="26">
        <v>6.2</v>
      </c>
      <c r="O739" s="48">
        <f t="shared" si="513"/>
        <v>1</v>
      </c>
      <c r="P739" s="225">
        <f t="shared" si="515"/>
        <v>1</v>
      </c>
      <c r="Q739" s="225">
        <f t="shared" si="516"/>
        <v>1</v>
      </c>
      <c r="T739" s="25" t="str">
        <f t="shared" si="524"/>
        <v>CARIB</v>
      </c>
      <c r="U739" s="25">
        <f t="shared" si="496"/>
        <v>1.65</v>
      </c>
      <c r="V739" s="25">
        <f t="shared" si="497"/>
        <v>2.14</v>
      </c>
      <c r="W739" s="25">
        <f t="shared" si="498"/>
        <v>12.5</v>
      </c>
      <c r="X739" s="25">
        <f t="shared" si="499"/>
        <v>16.399999999999999</v>
      </c>
      <c r="Y739" s="25">
        <f t="shared" si="500"/>
        <v>0</v>
      </c>
      <c r="Z739" s="25">
        <f t="shared" si="501"/>
        <v>0.12</v>
      </c>
      <c r="AA739" s="25">
        <f t="shared" si="502"/>
        <v>2.7</v>
      </c>
      <c r="AB739" s="25">
        <f t="shared" si="503"/>
        <v>2.85</v>
      </c>
      <c r="AC739" s="25">
        <f t="shared" si="504"/>
        <v>5</v>
      </c>
      <c r="AD739" s="25">
        <f t="shared" si="505"/>
        <v>5.44</v>
      </c>
      <c r="AE739" s="25">
        <f t="shared" si="506"/>
        <v>5</v>
      </c>
      <c r="AF739" s="25">
        <f t="shared" si="507"/>
        <v>7</v>
      </c>
    </row>
    <row r="740" spans="1:32" ht="15.75" customHeight="1" x14ac:dyDescent="0.25">
      <c r="A740" s="33">
        <v>46280</v>
      </c>
      <c r="B740" s="118" t="s">
        <v>435</v>
      </c>
      <c r="C740" s="37" t="s">
        <v>31</v>
      </c>
      <c r="D740" s="26">
        <v>1.93</v>
      </c>
      <c r="E740" s="48">
        <f t="shared" si="514"/>
        <v>1</v>
      </c>
      <c r="F740" s="222">
        <v>15.7</v>
      </c>
      <c r="G740" s="48">
        <f t="shared" si="509"/>
        <v>1</v>
      </c>
      <c r="H740" s="23">
        <v>0.03</v>
      </c>
      <c r="I740" s="48">
        <f t="shared" si="510"/>
        <v>1</v>
      </c>
      <c r="J740" s="23">
        <v>2.79</v>
      </c>
      <c r="K740" s="48">
        <f t="shared" si="511"/>
        <v>1</v>
      </c>
      <c r="L740" s="26">
        <v>5.28</v>
      </c>
      <c r="M740" s="48">
        <f t="shared" si="512"/>
        <v>1</v>
      </c>
      <c r="N740" s="26">
        <v>6.58</v>
      </c>
      <c r="O740" s="48">
        <f t="shared" si="513"/>
        <v>1</v>
      </c>
      <c r="P740" s="225">
        <f t="shared" si="515"/>
        <v>1</v>
      </c>
      <c r="Q740" s="225">
        <f t="shared" si="516"/>
        <v>1</v>
      </c>
      <c r="T740" s="25" t="str">
        <f t="shared" si="524"/>
        <v>CARIB</v>
      </c>
      <c r="U740" s="25">
        <f t="shared" ref="U740:U819" si="525">VLOOKUP($T740,$T$4:$AF$15,2,FALSE)</f>
        <v>1.65</v>
      </c>
      <c r="V740" s="25">
        <f t="shared" ref="V740:V819" si="526">VLOOKUP($T740,$T$4:$AF$15,3,FALSE)</f>
        <v>2.14</v>
      </c>
      <c r="W740" s="25">
        <f t="shared" ref="W740:W819" si="527">VLOOKUP($T740,$T$4:$AF$15,4,FALSE)</f>
        <v>12.5</v>
      </c>
      <c r="X740" s="25">
        <f t="shared" ref="X740:X819" si="528">VLOOKUP($T740,$T$4:$AF$15,5,FALSE)</f>
        <v>16.399999999999999</v>
      </c>
      <c r="Y740" s="25">
        <f t="shared" ref="Y740:Y819" si="529">VLOOKUP($T740,$T$4:$AF$15,6,FALSE)</f>
        <v>0</v>
      </c>
      <c r="Z740" s="25">
        <f t="shared" ref="Z740:Z819" si="530">VLOOKUP($T740,$T$4:$AF$15,7,FALSE)</f>
        <v>0.12</v>
      </c>
      <c r="AA740" s="25">
        <f t="shared" ref="AA740:AA819" si="531">VLOOKUP($T740,$T$4:$AF$15,8,FALSE)</f>
        <v>2.7</v>
      </c>
      <c r="AB740" s="25">
        <f t="shared" ref="AB740:AB819" si="532">VLOOKUP($T740,$T$4:$AF$15,9,FALSE)</f>
        <v>2.85</v>
      </c>
      <c r="AC740" s="25">
        <f t="shared" ref="AC740:AC819" si="533">VLOOKUP($T740,$T$4:$AF$15,10,FALSE)</f>
        <v>5</v>
      </c>
      <c r="AD740" s="25">
        <f t="shared" ref="AD740:AD819" si="534">VLOOKUP($T740,$T$4:$AF$15,11,FALSE)</f>
        <v>5.44</v>
      </c>
      <c r="AE740" s="25">
        <f t="shared" ref="AE740:AE819" si="535">VLOOKUP($T740,$T$4:$AF$15,12,FALSE)</f>
        <v>5</v>
      </c>
      <c r="AF740" s="25">
        <f t="shared" ref="AF740:AF819" si="536">VLOOKUP($T740,$T$4:$AF$15,13,FALSE)</f>
        <v>7</v>
      </c>
    </row>
    <row r="741" spans="1:32" ht="15.75" customHeight="1" x14ac:dyDescent="0.25">
      <c r="A741" s="33">
        <v>46280</v>
      </c>
      <c r="B741" s="118" t="s">
        <v>434</v>
      </c>
      <c r="C741" s="37" t="s">
        <v>31</v>
      </c>
      <c r="D741" s="26">
        <v>1.97</v>
      </c>
      <c r="E741" s="48">
        <f t="shared" si="514"/>
        <v>1</v>
      </c>
      <c r="F741" s="222">
        <v>14.2</v>
      </c>
      <c r="G741" s="48">
        <f t="shared" si="509"/>
        <v>1</v>
      </c>
      <c r="H741" s="23">
        <v>0.04</v>
      </c>
      <c r="I741" s="48">
        <f t="shared" si="510"/>
        <v>1</v>
      </c>
      <c r="J741" s="23">
        <v>2.8</v>
      </c>
      <c r="K741" s="48">
        <f t="shared" si="511"/>
        <v>1</v>
      </c>
      <c r="L741" s="26">
        <v>5.2</v>
      </c>
      <c r="M741" s="48">
        <f t="shared" si="512"/>
        <v>1</v>
      </c>
      <c r="N741" s="26">
        <v>6.3</v>
      </c>
      <c r="O741" s="48">
        <f t="shared" si="513"/>
        <v>1</v>
      </c>
      <c r="P741" s="225">
        <f t="shared" si="515"/>
        <v>1</v>
      </c>
      <c r="Q741" s="225">
        <f t="shared" si="516"/>
        <v>1</v>
      </c>
      <c r="T741" s="25" t="str">
        <f t="shared" ref="T741:T756" si="537">LEFT(C741,12)</f>
        <v>CARIB</v>
      </c>
      <c r="U741" s="25">
        <f t="shared" si="525"/>
        <v>1.65</v>
      </c>
      <c r="V741" s="25">
        <f t="shared" si="526"/>
        <v>2.14</v>
      </c>
      <c r="W741" s="25">
        <f t="shared" si="527"/>
        <v>12.5</v>
      </c>
      <c r="X741" s="25">
        <f t="shared" si="528"/>
        <v>16.399999999999999</v>
      </c>
      <c r="Y741" s="25">
        <f t="shared" si="529"/>
        <v>0</v>
      </c>
      <c r="Z741" s="25">
        <f t="shared" si="530"/>
        <v>0.12</v>
      </c>
      <c r="AA741" s="25">
        <f t="shared" si="531"/>
        <v>2.7</v>
      </c>
      <c r="AB741" s="25">
        <f t="shared" si="532"/>
        <v>2.85</v>
      </c>
      <c r="AC741" s="25">
        <f t="shared" si="533"/>
        <v>5</v>
      </c>
      <c r="AD741" s="25">
        <f t="shared" si="534"/>
        <v>5.44</v>
      </c>
      <c r="AE741" s="25">
        <f t="shared" si="535"/>
        <v>5</v>
      </c>
      <c r="AF741" s="25">
        <f t="shared" si="536"/>
        <v>7</v>
      </c>
    </row>
    <row r="742" spans="1:32" ht="15.75" customHeight="1" x14ac:dyDescent="0.25">
      <c r="A742" s="33">
        <v>46280</v>
      </c>
      <c r="B742" s="118" t="s">
        <v>436</v>
      </c>
      <c r="C742" s="37" t="s">
        <v>31</v>
      </c>
      <c r="D742" s="26">
        <v>1.9</v>
      </c>
      <c r="E742" s="48">
        <f t="shared" si="514"/>
        <v>1</v>
      </c>
      <c r="F742" s="222">
        <v>13</v>
      </c>
      <c r="G742" s="48">
        <f t="shared" si="509"/>
        <v>1</v>
      </c>
      <c r="H742" s="23">
        <v>0.02</v>
      </c>
      <c r="I742" s="48">
        <f t="shared" si="510"/>
        <v>1</v>
      </c>
      <c r="J742" s="23">
        <v>2.79</v>
      </c>
      <c r="K742" s="48">
        <f t="shared" si="511"/>
        <v>1</v>
      </c>
      <c r="L742" s="26">
        <v>5.28</v>
      </c>
      <c r="M742" s="48">
        <f t="shared" si="512"/>
        <v>1</v>
      </c>
      <c r="N742" s="26">
        <v>6.4</v>
      </c>
      <c r="O742" s="48">
        <f t="shared" si="513"/>
        <v>1</v>
      </c>
      <c r="P742" s="225">
        <f t="shared" si="515"/>
        <v>1</v>
      </c>
      <c r="Q742" s="225">
        <f t="shared" si="516"/>
        <v>1</v>
      </c>
      <c r="T742" s="25" t="str">
        <f t="shared" si="537"/>
        <v>CARIB</v>
      </c>
      <c r="U742" s="25">
        <f t="shared" si="525"/>
        <v>1.65</v>
      </c>
      <c r="V742" s="25">
        <f t="shared" si="526"/>
        <v>2.14</v>
      </c>
      <c r="W742" s="25">
        <f t="shared" si="527"/>
        <v>12.5</v>
      </c>
      <c r="X742" s="25">
        <f t="shared" si="528"/>
        <v>16.399999999999999</v>
      </c>
      <c r="Y742" s="25">
        <f t="shared" si="529"/>
        <v>0</v>
      </c>
      <c r="Z742" s="25">
        <f t="shared" si="530"/>
        <v>0.12</v>
      </c>
      <c r="AA742" s="25">
        <f t="shared" si="531"/>
        <v>2.7</v>
      </c>
      <c r="AB742" s="25">
        <f t="shared" si="532"/>
        <v>2.85</v>
      </c>
      <c r="AC742" s="25">
        <f t="shared" si="533"/>
        <v>5</v>
      </c>
      <c r="AD742" s="25">
        <f t="shared" si="534"/>
        <v>5.44</v>
      </c>
      <c r="AE742" s="25">
        <f t="shared" si="535"/>
        <v>5</v>
      </c>
      <c r="AF742" s="25">
        <f t="shared" si="536"/>
        <v>7</v>
      </c>
    </row>
    <row r="743" spans="1:32" ht="15.75" customHeight="1" x14ac:dyDescent="0.25">
      <c r="A743" s="33">
        <v>46282</v>
      </c>
      <c r="B743" s="118" t="s">
        <v>434</v>
      </c>
      <c r="C743" s="37" t="s">
        <v>31</v>
      </c>
      <c r="D743" s="26">
        <v>2.04</v>
      </c>
      <c r="E743" s="48">
        <f t="shared" si="514"/>
        <v>1</v>
      </c>
      <c r="F743" s="222">
        <v>14.8</v>
      </c>
      <c r="G743" s="48">
        <f t="shared" si="509"/>
        <v>1</v>
      </c>
      <c r="H743" s="23">
        <v>0.03</v>
      </c>
      <c r="I743" s="48">
        <f t="shared" si="510"/>
        <v>1</v>
      </c>
      <c r="J743" s="23">
        <v>2.8</v>
      </c>
      <c r="K743" s="48">
        <f t="shared" si="511"/>
        <v>1</v>
      </c>
      <c r="L743" s="26">
        <v>5.29</v>
      </c>
      <c r="M743" s="48">
        <f t="shared" si="512"/>
        <v>1</v>
      </c>
      <c r="N743" s="26">
        <v>6.25</v>
      </c>
      <c r="O743" s="48">
        <f t="shared" si="513"/>
        <v>1</v>
      </c>
      <c r="P743" s="225">
        <f t="shared" si="515"/>
        <v>1</v>
      </c>
      <c r="Q743" s="225">
        <f t="shared" si="516"/>
        <v>1</v>
      </c>
      <c r="T743" s="25" t="str">
        <f t="shared" si="537"/>
        <v>CARIB</v>
      </c>
      <c r="U743" s="25">
        <f t="shared" si="525"/>
        <v>1.65</v>
      </c>
      <c r="V743" s="25">
        <f t="shared" si="526"/>
        <v>2.14</v>
      </c>
      <c r="W743" s="25">
        <f t="shared" si="527"/>
        <v>12.5</v>
      </c>
      <c r="X743" s="25">
        <f t="shared" si="528"/>
        <v>16.399999999999999</v>
      </c>
      <c r="Y743" s="25">
        <f t="shared" si="529"/>
        <v>0</v>
      </c>
      <c r="Z743" s="25">
        <f t="shared" si="530"/>
        <v>0.12</v>
      </c>
      <c r="AA743" s="25">
        <f t="shared" si="531"/>
        <v>2.7</v>
      </c>
      <c r="AB743" s="25">
        <f t="shared" si="532"/>
        <v>2.85</v>
      </c>
      <c r="AC743" s="25">
        <f t="shared" si="533"/>
        <v>5</v>
      </c>
      <c r="AD743" s="25">
        <f t="shared" si="534"/>
        <v>5.44</v>
      </c>
      <c r="AE743" s="25">
        <f t="shared" si="535"/>
        <v>5</v>
      </c>
      <c r="AF743" s="25">
        <f t="shared" si="536"/>
        <v>7</v>
      </c>
    </row>
    <row r="744" spans="1:32" ht="15.75" customHeight="1" x14ac:dyDescent="0.25">
      <c r="A744" s="33">
        <v>46283</v>
      </c>
      <c r="B744" s="118" t="s">
        <v>435</v>
      </c>
      <c r="C744" s="37" t="s">
        <v>31</v>
      </c>
      <c r="D744" s="26">
        <v>2.06</v>
      </c>
      <c r="E744" s="48">
        <f t="shared" si="514"/>
        <v>1</v>
      </c>
      <c r="F744" s="222">
        <v>14.2</v>
      </c>
      <c r="G744" s="48">
        <f t="shared" si="509"/>
        <v>1</v>
      </c>
      <c r="H744" s="23">
        <v>0.04</v>
      </c>
      <c r="I744" s="48">
        <f t="shared" si="510"/>
        <v>1</v>
      </c>
      <c r="J744" s="23">
        <v>2.85</v>
      </c>
      <c r="K744" s="48">
        <f t="shared" si="511"/>
        <v>1</v>
      </c>
      <c r="L744" s="26">
        <v>5.15</v>
      </c>
      <c r="M744" s="48">
        <f t="shared" si="512"/>
        <v>1</v>
      </c>
      <c r="N744" s="26">
        <v>6.1</v>
      </c>
      <c r="O744" s="48">
        <f t="shared" si="513"/>
        <v>1</v>
      </c>
      <c r="P744" s="225">
        <f t="shared" si="515"/>
        <v>1</v>
      </c>
      <c r="Q744" s="225">
        <f t="shared" si="516"/>
        <v>1</v>
      </c>
      <c r="T744" s="25" t="str">
        <f t="shared" si="537"/>
        <v>CARIB</v>
      </c>
      <c r="U744" s="25">
        <f t="shared" si="525"/>
        <v>1.65</v>
      </c>
      <c r="V744" s="25">
        <f t="shared" si="526"/>
        <v>2.14</v>
      </c>
      <c r="W744" s="25">
        <f t="shared" si="527"/>
        <v>12.5</v>
      </c>
      <c r="X744" s="25">
        <f t="shared" si="528"/>
        <v>16.399999999999999</v>
      </c>
      <c r="Y744" s="25">
        <f t="shared" si="529"/>
        <v>0</v>
      </c>
      <c r="Z744" s="25">
        <f t="shared" si="530"/>
        <v>0.12</v>
      </c>
      <c r="AA744" s="25">
        <f t="shared" si="531"/>
        <v>2.7</v>
      </c>
      <c r="AB744" s="25">
        <f t="shared" si="532"/>
        <v>2.85</v>
      </c>
      <c r="AC744" s="25">
        <f t="shared" si="533"/>
        <v>5</v>
      </c>
      <c r="AD744" s="25">
        <f t="shared" si="534"/>
        <v>5.44</v>
      </c>
      <c r="AE744" s="25">
        <f t="shared" si="535"/>
        <v>5</v>
      </c>
      <c r="AF744" s="25">
        <f t="shared" si="536"/>
        <v>7</v>
      </c>
    </row>
    <row r="745" spans="1:32" ht="15.75" customHeight="1" x14ac:dyDescent="0.25">
      <c r="A745" s="283">
        <v>46283</v>
      </c>
      <c r="B745" s="118" t="s">
        <v>436</v>
      </c>
      <c r="C745" s="37" t="s">
        <v>31</v>
      </c>
      <c r="D745" s="26">
        <v>2.1</v>
      </c>
      <c r="E745" s="48">
        <f t="shared" si="514"/>
        <v>1</v>
      </c>
      <c r="F745" s="222">
        <v>13.2</v>
      </c>
      <c r="G745" s="48">
        <f t="shared" si="509"/>
        <v>1</v>
      </c>
      <c r="H745" s="23">
        <v>0.03</v>
      </c>
      <c r="I745" s="48">
        <f t="shared" si="510"/>
        <v>1</v>
      </c>
      <c r="J745" s="23">
        <v>2.78</v>
      </c>
      <c r="K745" s="48">
        <f t="shared" si="511"/>
        <v>1</v>
      </c>
      <c r="L745" s="26">
        <v>5.0999999999999996</v>
      </c>
      <c r="M745" s="48">
        <f t="shared" si="512"/>
        <v>1</v>
      </c>
      <c r="N745" s="26">
        <v>6.62</v>
      </c>
      <c r="O745" s="48">
        <f t="shared" si="513"/>
        <v>1</v>
      </c>
      <c r="P745" s="225">
        <f t="shared" si="515"/>
        <v>1</v>
      </c>
      <c r="Q745" s="225">
        <f t="shared" si="516"/>
        <v>1</v>
      </c>
      <c r="T745" s="25" t="str">
        <f t="shared" si="537"/>
        <v>CARIB</v>
      </c>
      <c r="U745" s="25">
        <f t="shared" si="525"/>
        <v>1.65</v>
      </c>
      <c r="V745" s="25">
        <f t="shared" si="526"/>
        <v>2.14</v>
      </c>
      <c r="W745" s="25">
        <f t="shared" si="527"/>
        <v>12.5</v>
      </c>
      <c r="X745" s="25">
        <f t="shared" si="528"/>
        <v>16.399999999999999</v>
      </c>
      <c r="Y745" s="25">
        <f t="shared" si="529"/>
        <v>0</v>
      </c>
      <c r="Z745" s="25">
        <f t="shared" si="530"/>
        <v>0.12</v>
      </c>
      <c r="AA745" s="25">
        <f t="shared" si="531"/>
        <v>2.7</v>
      </c>
      <c r="AB745" s="25">
        <f t="shared" si="532"/>
        <v>2.85</v>
      </c>
      <c r="AC745" s="25">
        <f t="shared" si="533"/>
        <v>5</v>
      </c>
      <c r="AD745" s="25">
        <f t="shared" si="534"/>
        <v>5.44</v>
      </c>
      <c r="AE745" s="25">
        <f t="shared" si="535"/>
        <v>5</v>
      </c>
      <c r="AF745" s="25">
        <f t="shared" si="536"/>
        <v>7</v>
      </c>
    </row>
    <row r="746" spans="1:32" ht="15.75" customHeight="1" x14ac:dyDescent="0.25">
      <c r="A746" s="283">
        <v>46283</v>
      </c>
      <c r="B746" s="118" t="s">
        <v>437</v>
      </c>
      <c r="C746" s="37" t="s">
        <v>31</v>
      </c>
      <c r="D746" s="26">
        <v>2.04</v>
      </c>
      <c r="E746" s="48">
        <f t="shared" si="514"/>
        <v>1</v>
      </c>
      <c r="F746" s="222">
        <v>13.8</v>
      </c>
      <c r="G746" s="48">
        <f t="shared" si="509"/>
        <v>1</v>
      </c>
      <c r="H746" s="23">
        <v>0.03</v>
      </c>
      <c r="I746" s="48">
        <f t="shared" si="510"/>
        <v>1</v>
      </c>
      <c r="J746" s="23">
        <v>2.78</v>
      </c>
      <c r="K746" s="48">
        <f t="shared" si="511"/>
        <v>1</v>
      </c>
      <c r="L746" s="26">
        <v>5.3</v>
      </c>
      <c r="M746" s="48">
        <f t="shared" si="512"/>
        <v>1</v>
      </c>
      <c r="N746" s="26">
        <v>6.32</v>
      </c>
      <c r="O746" s="48">
        <f t="shared" si="513"/>
        <v>1</v>
      </c>
      <c r="P746" s="225">
        <f t="shared" si="515"/>
        <v>1</v>
      </c>
      <c r="Q746" s="225">
        <f t="shared" si="516"/>
        <v>1</v>
      </c>
      <c r="T746" s="25" t="str">
        <f t="shared" si="537"/>
        <v>CARIB</v>
      </c>
      <c r="U746" s="25">
        <f t="shared" si="525"/>
        <v>1.65</v>
      </c>
      <c r="V746" s="25">
        <f t="shared" si="526"/>
        <v>2.14</v>
      </c>
      <c r="W746" s="25">
        <f t="shared" si="527"/>
        <v>12.5</v>
      </c>
      <c r="X746" s="25">
        <f t="shared" si="528"/>
        <v>16.399999999999999</v>
      </c>
      <c r="Y746" s="25">
        <f t="shared" si="529"/>
        <v>0</v>
      </c>
      <c r="Z746" s="25">
        <f t="shared" si="530"/>
        <v>0.12</v>
      </c>
      <c r="AA746" s="25">
        <f t="shared" si="531"/>
        <v>2.7</v>
      </c>
      <c r="AB746" s="25">
        <f t="shared" si="532"/>
        <v>2.85</v>
      </c>
      <c r="AC746" s="25">
        <f t="shared" si="533"/>
        <v>5</v>
      </c>
      <c r="AD746" s="25">
        <f t="shared" si="534"/>
        <v>5.44</v>
      </c>
      <c r="AE746" s="25">
        <f t="shared" si="535"/>
        <v>5</v>
      </c>
      <c r="AF746" s="25">
        <f t="shared" si="536"/>
        <v>7</v>
      </c>
    </row>
    <row r="747" spans="1:32" ht="15.75" customHeight="1" x14ac:dyDescent="0.25">
      <c r="A747" s="283">
        <v>46286</v>
      </c>
      <c r="B747" s="118" t="s">
        <v>434</v>
      </c>
      <c r="C747" s="37" t="s">
        <v>31</v>
      </c>
      <c r="D747" s="411">
        <v>1.55</v>
      </c>
      <c r="E747" s="48">
        <f t="shared" si="514"/>
        <v>0</v>
      </c>
      <c r="F747" s="222">
        <v>13.1</v>
      </c>
      <c r="G747" s="48">
        <f t="shared" si="509"/>
        <v>1</v>
      </c>
      <c r="H747" s="265"/>
      <c r="I747" s="48"/>
      <c r="J747" s="265"/>
      <c r="K747" s="48"/>
      <c r="L747" s="411">
        <v>5.52</v>
      </c>
      <c r="M747" s="48">
        <f t="shared" si="512"/>
        <v>0</v>
      </c>
      <c r="N747" s="26">
        <v>6.93</v>
      </c>
      <c r="O747" s="48">
        <f t="shared" si="513"/>
        <v>1</v>
      </c>
      <c r="P747" s="225">
        <f t="shared" si="515"/>
        <v>0</v>
      </c>
      <c r="Q747" s="225">
        <f t="shared" si="516"/>
        <v>0</v>
      </c>
      <c r="T747" s="25" t="str">
        <f t="shared" si="537"/>
        <v>CARIB</v>
      </c>
      <c r="U747" s="25">
        <f t="shared" si="525"/>
        <v>1.65</v>
      </c>
      <c r="V747" s="25">
        <f t="shared" si="526"/>
        <v>2.14</v>
      </c>
      <c r="W747" s="25">
        <f t="shared" si="527"/>
        <v>12.5</v>
      </c>
      <c r="X747" s="25">
        <f t="shared" si="528"/>
        <v>16.399999999999999</v>
      </c>
      <c r="Y747" s="25">
        <f t="shared" si="529"/>
        <v>0</v>
      </c>
      <c r="Z747" s="25">
        <f t="shared" si="530"/>
        <v>0.12</v>
      </c>
      <c r="AA747" s="25">
        <f t="shared" si="531"/>
        <v>2.7</v>
      </c>
      <c r="AB747" s="25">
        <f t="shared" si="532"/>
        <v>2.85</v>
      </c>
      <c r="AC747" s="25">
        <f t="shared" si="533"/>
        <v>5</v>
      </c>
      <c r="AD747" s="25">
        <f t="shared" si="534"/>
        <v>5.44</v>
      </c>
      <c r="AE747" s="25">
        <f t="shared" si="535"/>
        <v>5</v>
      </c>
      <c r="AF747" s="25">
        <f t="shared" si="536"/>
        <v>7</v>
      </c>
    </row>
    <row r="748" spans="1:32" ht="15.75" customHeight="1" x14ac:dyDescent="0.25">
      <c r="A748" s="33">
        <v>46286</v>
      </c>
      <c r="B748" s="118" t="s">
        <v>435</v>
      </c>
      <c r="C748" s="34" t="s">
        <v>30</v>
      </c>
      <c r="D748" s="26">
        <v>0.93</v>
      </c>
      <c r="E748" s="48">
        <f t="shared" si="514"/>
        <v>1</v>
      </c>
      <c r="F748" s="222">
        <v>14.3</v>
      </c>
      <c r="G748" s="48">
        <f t="shared" si="509"/>
        <v>1</v>
      </c>
      <c r="H748" s="23">
        <v>7.0000000000000007E-2</v>
      </c>
      <c r="I748" s="48">
        <f t="shared" si="510"/>
        <v>1</v>
      </c>
      <c r="J748" s="23">
        <v>2.7</v>
      </c>
      <c r="K748" s="48">
        <f t="shared" si="511"/>
        <v>1</v>
      </c>
      <c r="L748" s="26">
        <v>5.87</v>
      </c>
      <c r="M748" s="48">
        <f t="shared" si="512"/>
        <v>1</v>
      </c>
      <c r="N748" s="26">
        <v>5.18</v>
      </c>
      <c r="O748" s="48">
        <f t="shared" si="513"/>
        <v>1</v>
      </c>
      <c r="P748" s="225">
        <f t="shared" si="515"/>
        <v>1</v>
      </c>
      <c r="Q748" s="225">
        <f t="shared" si="516"/>
        <v>1</v>
      </c>
      <c r="T748" s="25" t="str">
        <f t="shared" si="537"/>
        <v>STAG</v>
      </c>
      <c r="U748" s="25">
        <f t="shared" si="525"/>
        <v>0.8</v>
      </c>
      <c r="V748" s="25">
        <f t="shared" si="526"/>
        <v>1.24</v>
      </c>
      <c r="W748" s="25">
        <f t="shared" si="527"/>
        <v>12.5</v>
      </c>
      <c r="X748" s="25">
        <f t="shared" si="528"/>
        <v>16.399999999999999</v>
      </c>
      <c r="Y748" s="25">
        <f t="shared" si="529"/>
        <v>0</v>
      </c>
      <c r="Z748" s="25">
        <f t="shared" si="530"/>
        <v>0.12</v>
      </c>
      <c r="AA748" s="25">
        <f t="shared" si="531"/>
        <v>2.7</v>
      </c>
      <c r="AB748" s="25">
        <f t="shared" si="532"/>
        <v>2.85</v>
      </c>
      <c r="AC748" s="25">
        <f t="shared" si="533"/>
        <v>5.45</v>
      </c>
      <c r="AD748" s="25">
        <f t="shared" si="534"/>
        <v>5.94</v>
      </c>
      <c r="AE748" s="25">
        <f t="shared" si="535"/>
        <v>5</v>
      </c>
      <c r="AF748" s="25">
        <f t="shared" si="536"/>
        <v>7</v>
      </c>
    </row>
    <row r="749" spans="1:32" ht="15.75" customHeight="1" x14ac:dyDescent="0.25">
      <c r="A749" s="33">
        <v>46286</v>
      </c>
      <c r="B749" s="118" t="s">
        <v>436</v>
      </c>
      <c r="C749" s="34" t="s">
        <v>30</v>
      </c>
      <c r="D749" s="26">
        <v>0.92</v>
      </c>
      <c r="E749" s="48">
        <f t="shared" si="514"/>
        <v>1</v>
      </c>
      <c r="F749" s="222">
        <v>13.4</v>
      </c>
      <c r="G749" s="48">
        <f t="shared" si="509"/>
        <v>1</v>
      </c>
      <c r="H749" s="23">
        <v>0.02</v>
      </c>
      <c r="I749" s="48">
        <f t="shared" si="510"/>
        <v>1</v>
      </c>
      <c r="J749" s="23">
        <v>2.85</v>
      </c>
      <c r="K749" s="48">
        <f t="shared" si="511"/>
        <v>1</v>
      </c>
      <c r="L749" s="26">
        <v>5.92</v>
      </c>
      <c r="M749" s="48">
        <f t="shared" si="512"/>
        <v>1</v>
      </c>
      <c r="N749" s="26">
        <v>5.83</v>
      </c>
      <c r="O749" s="48">
        <f t="shared" si="513"/>
        <v>1</v>
      </c>
      <c r="P749" s="225">
        <f t="shared" si="515"/>
        <v>1</v>
      </c>
      <c r="Q749" s="225">
        <f t="shared" si="516"/>
        <v>1</v>
      </c>
      <c r="T749" s="25" t="str">
        <f t="shared" si="537"/>
        <v>STAG</v>
      </c>
      <c r="U749" s="25">
        <f t="shared" si="525"/>
        <v>0.8</v>
      </c>
      <c r="V749" s="25">
        <f t="shared" si="526"/>
        <v>1.24</v>
      </c>
      <c r="W749" s="25">
        <f t="shared" si="527"/>
        <v>12.5</v>
      </c>
      <c r="X749" s="25">
        <f t="shared" si="528"/>
        <v>16.399999999999999</v>
      </c>
      <c r="Y749" s="25">
        <f t="shared" si="529"/>
        <v>0</v>
      </c>
      <c r="Z749" s="25">
        <f t="shared" si="530"/>
        <v>0.12</v>
      </c>
      <c r="AA749" s="25">
        <f t="shared" si="531"/>
        <v>2.7</v>
      </c>
      <c r="AB749" s="25">
        <f t="shared" si="532"/>
        <v>2.85</v>
      </c>
      <c r="AC749" s="25">
        <f t="shared" si="533"/>
        <v>5.45</v>
      </c>
      <c r="AD749" s="25">
        <f t="shared" si="534"/>
        <v>5.94</v>
      </c>
      <c r="AE749" s="25">
        <f t="shared" si="535"/>
        <v>5</v>
      </c>
      <c r="AF749" s="25">
        <f t="shared" si="536"/>
        <v>7</v>
      </c>
    </row>
    <row r="750" spans="1:32" ht="15.75" customHeight="1" x14ac:dyDescent="0.25">
      <c r="A750" s="33">
        <v>46286</v>
      </c>
      <c r="B750" s="118" t="s">
        <v>437</v>
      </c>
      <c r="C750" s="34" t="s">
        <v>30</v>
      </c>
      <c r="D750" s="26">
        <v>0.95</v>
      </c>
      <c r="E750" s="48">
        <f t="shared" si="514"/>
        <v>1</v>
      </c>
      <c r="F750" s="222">
        <v>13.85</v>
      </c>
      <c r="G750" s="48">
        <f t="shared" si="509"/>
        <v>1</v>
      </c>
      <c r="H750" s="26">
        <v>7.0000000000000007E-2</v>
      </c>
      <c r="I750" s="48">
        <f t="shared" si="510"/>
        <v>1</v>
      </c>
      <c r="J750" s="23">
        <v>2.8</v>
      </c>
      <c r="K750" s="48">
        <f t="shared" si="511"/>
        <v>1</v>
      </c>
      <c r="L750" s="26">
        <v>5.72</v>
      </c>
      <c r="M750" s="48">
        <f t="shared" si="512"/>
        <v>1</v>
      </c>
      <c r="N750" s="26">
        <v>6.05</v>
      </c>
      <c r="O750" s="48">
        <f t="shared" si="513"/>
        <v>1</v>
      </c>
      <c r="P750" s="225">
        <f t="shared" si="515"/>
        <v>1</v>
      </c>
      <c r="Q750" s="225">
        <f t="shared" si="516"/>
        <v>1</v>
      </c>
      <c r="T750" s="25" t="str">
        <f t="shared" si="537"/>
        <v>STAG</v>
      </c>
      <c r="U750" s="25">
        <f t="shared" si="525"/>
        <v>0.8</v>
      </c>
      <c r="V750" s="25">
        <f t="shared" si="526"/>
        <v>1.24</v>
      </c>
      <c r="W750" s="25">
        <f t="shared" si="527"/>
        <v>12.5</v>
      </c>
      <c r="X750" s="25">
        <f t="shared" si="528"/>
        <v>16.399999999999999</v>
      </c>
      <c r="Y750" s="25">
        <f t="shared" si="529"/>
        <v>0</v>
      </c>
      <c r="Z750" s="25">
        <f t="shared" si="530"/>
        <v>0.12</v>
      </c>
      <c r="AA750" s="25">
        <f t="shared" si="531"/>
        <v>2.7</v>
      </c>
      <c r="AB750" s="25">
        <f t="shared" si="532"/>
        <v>2.85</v>
      </c>
      <c r="AC750" s="25">
        <f t="shared" si="533"/>
        <v>5.45</v>
      </c>
      <c r="AD750" s="25">
        <f t="shared" si="534"/>
        <v>5.94</v>
      </c>
      <c r="AE750" s="25">
        <f t="shared" si="535"/>
        <v>5</v>
      </c>
      <c r="AF750" s="25">
        <f t="shared" si="536"/>
        <v>7</v>
      </c>
    </row>
    <row r="751" spans="1:32" ht="15.75" customHeight="1" x14ac:dyDescent="0.25">
      <c r="A751" s="33">
        <v>46287</v>
      </c>
      <c r="B751" s="118" t="s">
        <v>437</v>
      </c>
      <c r="C751" s="34" t="s">
        <v>30</v>
      </c>
      <c r="D751" s="26">
        <v>0.87</v>
      </c>
      <c r="E751" s="48">
        <f t="shared" si="514"/>
        <v>1</v>
      </c>
      <c r="F751" s="222">
        <v>14.6</v>
      </c>
      <c r="G751" s="48">
        <f t="shared" si="509"/>
        <v>1</v>
      </c>
      <c r="H751" s="23">
        <v>0.03</v>
      </c>
      <c r="I751" s="48">
        <f t="shared" si="510"/>
        <v>1</v>
      </c>
      <c r="J751" s="23">
        <v>2.83</v>
      </c>
      <c r="K751" s="48">
        <f t="shared" si="511"/>
        <v>1</v>
      </c>
      <c r="L751" s="26">
        <v>5.88</v>
      </c>
      <c r="M751" s="48">
        <f t="shared" si="512"/>
        <v>1</v>
      </c>
      <c r="N751" s="26">
        <v>5.13</v>
      </c>
      <c r="O751" s="48">
        <f t="shared" si="513"/>
        <v>1</v>
      </c>
      <c r="P751" s="225">
        <f t="shared" si="515"/>
        <v>1</v>
      </c>
      <c r="Q751" s="225">
        <f t="shared" si="516"/>
        <v>1</v>
      </c>
      <c r="T751" s="25" t="str">
        <f t="shared" si="537"/>
        <v>STAG</v>
      </c>
      <c r="U751" s="25">
        <f t="shared" si="525"/>
        <v>0.8</v>
      </c>
      <c r="V751" s="25">
        <f t="shared" si="526"/>
        <v>1.24</v>
      </c>
      <c r="W751" s="25">
        <f t="shared" si="527"/>
        <v>12.5</v>
      </c>
      <c r="X751" s="25">
        <f t="shared" si="528"/>
        <v>16.399999999999999</v>
      </c>
      <c r="Y751" s="25">
        <f t="shared" si="529"/>
        <v>0</v>
      </c>
      <c r="Z751" s="25">
        <f t="shared" si="530"/>
        <v>0.12</v>
      </c>
      <c r="AA751" s="25">
        <f t="shared" si="531"/>
        <v>2.7</v>
      </c>
      <c r="AB751" s="25">
        <f t="shared" si="532"/>
        <v>2.85</v>
      </c>
      <c r="AC751" s="25">
        <f t="shared" si="533"/>
        <v>5.45</v>
      </c>
      <c r="AD751" s="25">
        <f t="shared" si="534"/>
        <v>5.94</v>
      </c>
      <c r="AE751" s="25">
        <f t="shared" si="535"/>
        <v>5</v>
      </c>
      <c r="AF751" s="25">
        <f t="shared" si="536"/>
        <v>7</v>
      </c>
    </row>
    <row r="752" spans="1:32" ht="15.75" customHeight="1" x14ac:dyDescent="0.25">
      <c r="A752" s="33">
        <v>46287</v>
      </c>
      <c r="B752" s="118" t="s">
        <v>435</v>
      </c>
      <c r="C752" s="34" t="s">
        <v>30</v>
      </c>
      <c r="D752" s="26">
        <v>0.85</v>
      </c>
      <c r="E752" s="48">
        <f t="shared" si="514"/>
        <v>1</v>
      </c>
      <c r="F752" s="222">
        <v>13.15</v>
      </c>
      <c r="G752" s="48">
        <f t="shared" si="509"/>
        <v>1</v>
      </c>
      <c r="H752" s="23">
        <v>0.02</v>
      </c>
      <c r="I752" s="48">
        <f t="shared" si="510"/>
        <v>1</v>
      </c>
      <c r="J752" s="23">
        <v>2.8</v>
      </c>
      <c r="K752" s="48">
        <f t="shared" si="511"/>
        <v>1</v>
      </c>
      <c r="L752" s="26">
        <v>5.85</v>
      </c>
      <c r="M752" s="48">
        <f t="shared" si="512"/>
        <v>1</v>
      </c>
      <c r="N752" s="26">
        <v>5.3</v>
      </c>
      <c r="O752" s="48">
        <f t="shared" si="513"/>
        <v>1</v>
      </c>
      <c r="P752" s="225">
        <f t="shared" si="515"/>
        <v>1</v>
      </c>
      <c r="Q752" s="225">
        <f t="shared" si="516"/>
        <v>1</v>
      </c>
      <c r="T752" s="25" t="str">
        <f t="shared" si="537"/>
        <v>STAG</v>
      </c>
      <c r="U752" s="25">
        <f t="shared" si="525"/>
        <v>0.8</v>
      </c>
      <c r="V752" s="25">
        <f t="shared" si="526"/>
        <v>1.24</v>
      </c>
      <c r="W752" s="25">
        <f t="shared" si="527"/>
        <v>12.5</v>
      </c>
      <c r="X752" s="25">
        <f t="shared" si="528"/>
        <v>16.399999999999999</v>
      </c>
      <c r="Y752" s="25">
        <f t="shared" si="529"/>
        <v>0</v>
      </c>
      <c r="Z752" s="25">
        <f t="shared" si="530"/>
        <v>0.12</v>
      </c>
      <c r="AA752" s="25">
        <f t="shared" si="531"/>
        <v>2.7</v>
      </c>
      <c r="AB752" s="25">
        <f t="shared" si="532"/>
        <v>2.85</v>
      </c>
      <c r="AC752" s="25">
        <f t="shared" si="533"/>
        <v>5.45</v>
      </c>
      <c r="AD752" s="25">
        <f t="shared" si="534"/>
        <v>5.94</v>
      </c>
      <c r="AE752" s="25">
        <f t="shared" si="535"/>
        <v>5</v>
      </c>
      <c r="AF752" s="25">
        <f t="shared" si="536"/>
        <v>7</v>
      </c>
    </row>
    <row r="753" spans="1:32" ht="15.75" customHeight="1" x14ac:dyDescent="0.25">
      <c r="A753" s="33">
        <v>46288</v>
      </c>
      <c r="B753" s="118" t="s">
        <v>436</v>
      </c>
      <c r="C753" s="34" t="s">
        <v>31</v>
      </c>
      <c r="D753" s="26">
        <v>1.89</v>
      </c>
      <c r="E753" s="48">
        <f t="shared" si="514"/>
        <v>1</v>
      </c>
      <c r="F753" s="222">
        <v>13.75</v>
      </c>
      <c r="G753" s="48">
        <f t="shared" si="509"/>
        <v>1</v>
      </c>
      <c r="H753" s="23">
        <v>0.02</v>
      </c>
      <c r="I753" s="48">
        <f t="shared" si="510"/>
        <v>1</v>
      </c>
      <c r="J753" s="23">
        <v>2.78</v>
      </c>
      <c r="K753" s="48">
        <f t="shared" si="511"/>
        <v>1</v>
      </c>
      <c r="L753" s="26">
        <v>5.32</v>
      </c>
      <c r="M753" s="48">
        <f t="shared" si="512"/>
        <v>1</v>
      </c>
      <c r="N753" s="26">
        <v>6.55</v>
      </c>
      <c r="O753" s="48">
        <f t="shared" si="513"/>
        <v>1</v>
      </c>
      <c r="P753" s="225">
        <f t="shared" si="515"/>
        <v>1</v>
      </c>
      <c r="Q753" s="225">
        <f t="shared" si="516"/>
        <v>1</v>
      </c>
      <c r="T753" s="25" t="str">
        <f t="shared" si="537"/>
        <v>CARIB</v>
      </c>
      <c r="U753" s="25">
        <f t="shared" si="525"/>
        <v>1.65</v>
      </c>
      <c r="V753" s="25">
        <f t="shared" si="526"/>
        <v>2.14</v>
      </c>
      <c r="W753" s="25">
        <f t="shared" si="527"/>
        <v>12.5</v>
      </c>
      <c r="X753" s="25">
        <f t="shared" si="528"/>
        <v>16.399999999999999</v>
      </c>
      <c r="Y753" s="25">
        <f t="shared" si="529"/>
        <v>0</v>
      </c>
      <c r="Z753" s="25">
        <f t="shared" si="530"/>
        <v>0.12</v>
      </c>
      <c r="AA753" s="25">
        <f t="shared" si="531"/>
        <v>2.7</v>
      </c>
      <c r="AB753" s="25">
        <f t="shared" si="532"/>
        <v>2.85</v>
      </c>
      <c r="AC753" s="25">
        <f t="shared" si="533"/>
        <v>5</v>
      </c>
      <c r="AD753" s="25">
        <f t="shared" si="534"/>
        <v>5.44</v>
      </c>
      <c r="AE753" s="25">
        <f t="shared" si="535"/>
        <v>5</v>
      </c>
      <c r="AF753" s="25">
        <f t="shared" si="536"/>
        <v>7</v>
      </c>
    </row>
    <row r="754" spans="1:32" ht="15.75" customHeight="1" x14ac:dyDescent="0.25">
      <c r="A754" s="33">
        <v>46288</v>
      </c>
      <c r="B754" s="118" t="s">
        <v>437</v>
      </c>
      <c r="C754" s="34" t="s">
        <v>31</v>
      </c>
      <c r="D754" s="26">
        <v>1.89</v>
      </c>
      <c r="E754" s="48">
        <f t="shared" si="514"/>
        <v>1</v>
      </c>
      <c r="F754" s="222">
        <v>14.95</v>
      </c>
      <c r="G754" s="48">
        <f t="shared" si="509"/>
        <v>1</v>
      </c>
      <c r="H754" s="23">
        <v>0.02</v>
      </c>
      <c r="I754" s="48">
        <f t="shared" si="510"/>
        <v>1</v>
      </c>
      <c r="J754" s="23">
        <v>2.8</v>
      </c>
      <c r="K754" s="48">
        <f t="shared" si="511"/>
        <v>1</v>
      </c>
      <c r="L754" s="26">
        <v>5.25</v>
      </c>
      <c r="M754" s="48">
        <f t="shared" si="512"/>
        <v>1</v>
      </c>
      <c r="N754" s="26">
        <v>7</v>
      </c>
      <c r="O754" s="48">
        <f t="shared" si="513"/>
        <v>1</v>
      </c>
      <c r="P754" s="225">
        <f t="shared" si="515"/>
        <v>1</v>
      </c>
      <c r="Q754" s="225">
        <f t="shared" si="516"/>
        <v>1</v>
      </c>
      <c r="T754" s="25" t="str">
        <f t="shared" si="537"/>
        <v>CARIB</v>
      </c>
      <c r="U754" s="25">
        <f t="shared" si="525"/>
        <v>1.65</v>
      </c>
      <c r="V754" s="25">
        <f t="shared" si="526"/>
        <v>2.14</v>
      </c>
      <c r="W754" s="25">
        <f t="shared" si="527"/>
        <v>12.5</v>
      </c>
      <c r="X754" s="25">
        <f t="shared" si="528"/>
        <v>16.399999999999999</v>
      </c>
      <c r="Y754" s="25">
        <f t="shared" si="529"/>
        <v>0</v>
      </c>
      <c r="Z754" s="25">
        <f t="shared" si="530"/>
        <v>0.12</v>
      </c>
      <c r="AA754" s="25">
        <f t="shared" si="531"/>
        <v>2.7</v>
      </c>
      <c r="AB754" s="25">
        <f t="shared" si="532"/>
        <v>2.85</v>
      </c>
      <c r="AC754" s="25">
        <f t="shared" si="533"/>
        <v>5</v>
      </c>
      <c r="AD754" s="25">
        <f t="shared" si="534"/>
        <v>5.44</v>
      </c>
      <c r="AE754" s="25">
        <f t="shared" si="535"/>
        <v>5</v>
      </c>
      <c r="AF754" s="25">
        <f t="shared" si="536"/>
        <v>7</v>
      </c>
    </row>
    <row r="755" spans="1:32" ht="15.75" customHeight="1" x14ac:dyDescent="0.25">
      <c r="A755" s="33">
        <v>46288</v>
      </c>
      <c r="B755" s="118" t="s">
        <v>435</v>
      </c>
      <c r="C755" s="34" t="s">
        <v>31</v>
      </c>
      <c r="D755" s="26">
        <v>1.92</v>
      </c>
      <c r="E755" s="48">
        <f t="shared" si="514"/>
        <v>1</v>
      </c>
      <c r="F755" s="222">
        <v>13.45</v>
      </c>
      <c r="G755" s="48">
        <f t="shared" si="509"/>
        <v>1</v>
      </c>
      <c r="H755" s="23">
        <v>0.03</v>
      </c>
      <c r="I755" s="48">
        <f t="shared" si="510"/>
        <v>1</v>
      </c>
      <c r="J755" s="23">
        <v>2.81</v>
      </c>
      <c r="K755" s="48">
        <f t="shared" si="511"/>
        <v>1</v>
      </c>
      <c r="L755" s="26">
        <v>5.29</v>
      </c>
      <c r="M755" s="48">
        <f t="shared" si="512"/>
        <v>1</v>
      </c>
      <c r="N755" s="26">
        <v>6.73</v>
      </c>
      <c r="O755" s="48">
        <f t="shared" si="513"/>
        <v>1</v>
      </c>
      <c r="P755" s="225">
        <f t="shared" si="515"/>
        <v>1</v>
      </c>
      <c r="Q755" s="225">
        <f t="shared" si="516"/>
        <v>1</v>
      </c>
      <c r="T755" s="25" t="str">
        <f t="shared" si="537"/>
        <v>CARIB</v>
      </c>
      <c r="U755" s="25">
        <f t="shared" si="525"/>
        <v>1.65</v>
      </c>
      <c r="V755" s="25">
        <f t="shared" si="526"/>
        <v>2.14</v>
      </c>
      <c r="W755" s="25">
        <f t="shared" si="527"/>
        <v>12.5</v>
      </c>
      <c r="X755" s="25">
        <f t="shared" si="528"/>
        <v>16.399999999999999</v>
      </c>
      <c r="Y755" s="25">
        <f t="shared" si="529"/>
        <v>0</v>
      </c>
      <c r="Z755" s="25">
        <f t="shared" si="530"/>
        <v>0.12</v>
      </c>
      <c r="AA755" s="25">
        <f t="shared" si="531"/>
        <v>2.7</v>
      </c>
      <c r="AB755" s="25">
        <f t="shared" si="532"/>
        <v>2.85</v>
      </c>
      <c r="AC755" s="25">
        <f t="shared" si="533"/>
        <v>5</v>
      </c>
      <c r="AD755" s="25">
        <f t="shared" si="534"/>
        <v>5.44</v>
      </c>
      <c r="AE755" s="25">
        <f t="shared" si="535"/>
        <v>5</v>
      </c>
      <c r="AF755" s="25">
        <f t="shared" si="536"/>
        <v>7</v>
      </c>
    </row>
    <row r="756" spans="1:32" ht="15.75" customHeight="1" x14ac:dyDescent="0.25">
      <c r="A756" s="33">
        <v>46288</v>
      </c>
      <c r="B756" s="118" t="s">
        <v>434</v>
      </c>
      <c r="C756" s="34" t="s">
        <v>31</v>
      </c>
      <c r="D756" s="26">
        <v>1.96</v>
      </c>
      <c r="E756" s="48">
        <f t="shared" si="514"/>
        <v>1</v>
      </c>
      <c r="F756" s="222">
        <v>14</v>
      </c>
      <c r="G756" s="48">
        <f t="shared" si="509"/>
        <v>1</v>
      </c>
      <c r="H756" s="23">
        <v>0.03</v>
      </c>
      <c r="I756" s="48">
        <f t="shared" si="510"/>
        <v>1</v>
      </c>
      <c r="J756" s="23">
        <v>2.73</v>
      </c>
      <c r="K756" s="48">
        <f t="shared" si="511"/>
        <v>1</v>
      </c>
      <c r="L756" s="26">
        <v>5.34</v>
      </c>
      <c r="M756" s="48">
        <f t="shared" si="512"/>
        <v>1</v>
      </c>
      <c r="N756" s="26">
        <v>6.4</v>
      </c>
      <c r="O756" s="48">
        <f t="shared" si="513"/>
        <v>1</v>
      </c>
      <c r="P756" s="225">
        <f t="shared" si="515"/>
        <v>1</v>
      </c>
      <c r="Q756" s="225">
        <f t="shared" si="516"/>
        <v>1</v>
      </c>
      <c r="T756" s="25" t="str">
        <f t="shared" si="537"/>
        <v>CARIB</v>
      </c>
      <c r="U756" s="25">
        <f t="shared" si="525"/>
        <v>1.65</v>
      </c>
      <c r="V756" s="25">
        <f t="shared" si="526"/>
        <v>2.14</v>
      </c>
      <c r="W756" s="25">
        <f t="shared" si="527"/>
        <v>12.5</v>
      </c>
      <c r="X756" s="25">
        <f t="shared" si="528"/>
        <v>16.399999999999999</v>
      </c>
      <c r="Y756" s="25">
        <f t="shared" si="529"/>
        <v>0</v>
      </c>
      <c r="Z756" s="25">
        <f t="shared" si="530"/>
        <v>0.12</v>
      </c>
      <c r="AA756" s="25">
        <f t="shared" si="531"/>
        <v>2.7</v>
      </c>
      <c r="AB756" s="25">
        <f t="shared" si="532"/>
        <v>2.85</v>
      </c>
      <c r="AC756" s="25">
        <f t="shared" si="533"/>
        <v>5</v>
      </c>
      <c r="AD756" s="25">
        <f t="shared" si="534"/>
        <v>5.44</v>
      </c>
      <c r="AE756" s="25">
        <f t="shared" si="535"/>
        <v>5</v>
      </c>
      <c r="AF756" s="25">
        <f t="shared" si="536"/>
        <v>7</v>
      </c>
    </row>
    <row r="757" spans="1:32" ht="15.75" customHeight="1" x14ac:dyDescent="0.25">
      <c r="A757" s="33">
        <v>46289</v>
      </c>
      <c r="B757" s="118" t="s">
        <v>435</v>
      </c>
      <c r="C757" s="34" t="s">
        <v>31</v>
      </c>
      <c r="D757" s="26">
        <v>2.0099999999999998</v>
      </c>
      <c r="E757" s="48">
        <f t="shared" si="514"/>
        <v>1</v>
      </c>
      <c r="F757" s="222">
        <v>14</v>
      </c>
      <c r="G757" s="48">
        <f t="shared" si="509"/>
        <v>1</v>
      </c>
      <c r="H757" s="23">
        <v>0.02</v>
      </c>
      <c r="I757" s="48">
        <f t="shared" si="510"/>
        <v>1</v>
      </c>
      <c r="J757" s="23">
        <v>2.8</v>
      </c>
      <c r="K757" s="48">
        <f t="shared" si="511"/>
        <v>1</v>
      </c>
      <c r="L757" s="26">
        <v>5.29</v>
      </c>
      <c r="M757" s="48">
        <f t="shared" si="512"/>
        <v>1</v>
      </c>
      <c r="N757" s="26">
        <v>6.62</v>
      </c>
      <c r="O757" s="48">
        <f t="shared" si="513"/>
        <v>1</v>
      </c>
      <c r="P757" s="225">
        <f t="shared" si="515"/>
        <v>1</v>
      </c>
      <c r="Q757" s="225">
        <f t="shared" si="516"/>
        <v>1</v>
      </c>
      <c r="T757" s="25" t="str">
        <f t="shared" ref="T757" si="538">LEFT(C757,12)</f>
        <v>CARIB</v>
      </c>
      <c r="U757" s="25">
        <f t="shared" si="525"/>
        <v>1.65</v>
      </c>
      <c r="V757" s="25">
        <f t="shared" si="526"/>
        <v>2.14</v>
      </c>
      <c r="W757" s="25">
        <f t="shared" si="527"/>
        <v>12.5</v>
      </c>
      <c r="X757" s="25">
        <f t="shared" si="528"/>
        <v>16.399999999999999</v>
      </c>
      <c r="Y757" s="25">
        <f t="shared" si="529"/>
        <v>0</v>
      </c>
      <c r="Z757" s="25">
        <f t="shared" si="530"/>
        <v>0.12</v>
      </c>
      <c r="AA757" s="25">
        <f t="shared" si="531"/>
        <v>2.7</v>
      </c>
      <c r="AB757" s="25">
        <f t="shared" si="532"/>
        <v>2.85</v>
      </c>
      <c r="AC757" s="25">
        <f t="shared" si="533"/>
        <v>5</v>
      </c>
      <c r="AD757" s="25">
        <f t="shared" si="534"/>
        <v>5.44</v>
      </c>
      <c r="AE757" s="25">
        <f t="shared" si="535"/>
        <v>5</v>
      </c>
      <c r="AF757" s="25">
        <f t="shared" si="536"/>
        <v>7</v>
      </c>
    </row>
    <row r="758" spans="1:32" ht="15.75" customHeight="1" x14ac:dyDescent="0.25">
      <c r="A758" s="33">
        <v>46289</v>
      </c>
      <c r="B758" s="118" t="s">
        <v>437</v>
      </c>
      <c r="C758" s="34" t="s">
        <v>31</v>
      </c>
      <c r="D758" s="26">
        <v>1.86</v>
      </c>
      <c r="E758" s="48">
        <f t="shared" si="514"/>
        <v>1</v>
      </c>
      <c r="F758" s="222">
        <v>14.5</v>
      </c>
      <c r="G758" s="48">
        <f t="shared" si="509"/>
        <v>1</v>
      </c>
      <c r="H758" s="23">
        <v>0.03</v>
      </c>
      <c r="I758" s="48">
        <f t="shared" si="510"/>
        <v>1</v>
      </c>
      <c r="J758" s="23">
        <v>2.85</v>
      </c>
      <c r="K758" s="48">
        <f t="shared" si="511"/>
        <v>1</v>
      </c>
      <c r="L758" s="26">
        <v>5.37</v>
      </c>
      <c r="M758" s="48">
        <f t="shared" si="512"/>
        <v>1</v>
      </c>
      <c r="N758" s="26">
        <v>6.93</v>
      </c>
      <c r="O758" s="48">
        <f t="shared" si="513"/>
        <v>1</v>
      </c>
      <c r="P758" s="225">
        <f t="shared" si="515"/>
        <v>1</v>
      </c>
      <c r="Q758" s="225">
        <f t="shared" si="516"/>
        <v>1</v>
      </c>
      <c r="T758" s="25" t="str">
        <f t="shared" ref="T758:T761" si="539">LEFT(C758,12)</f>
        <v>CARIB</v>
      </c>
      <c r="U758" s="25">
        <f t="shared" si="525"/>
        <v>1.65</v>
      </c>
      <c r="V758" s="25">
        <f t="shared" si="526"/>
        <v>2.14</v>
      </c>
      <c r="W758" s="25">
        <f t="shared" si="527"/>
        <v>12.5</v>
      </c>
      <c r="X758" s="25">
        <f t="shared" si="528"/>
        <v>16.399999999999999</v>
      </c>
      <c r="Y758" s="25">
        <f t="shared" si="529"/>
        <v>0</v>
      </c>
      <c r="Z758" s="25">
        <f t="shared" si="530"/>
        <v>0.12</v>
      </c>
      <c r="AA758" s="25">
        <f t="shared" si="531"/>
        <v>2.7</v>
      </c>
      <c r="AB758" s="25">
        <f t="shared" si="532"/>
        <v>2.85</v>
      </c>
      <c r="AC758" s="25">
        <f t="shared" si="533"/>
        <v>5</v>
      </c>
      <c r="AD758" s="25">
        <f t="shared" si="534"/>
        <v>5.44</v>
      </c>
      <c r="AE758" s="25">
        <f t="shared" si="535"/>
        <v>5</v>
      </c>
      <c r="AF758" s="25">
        <f t="shared" si="536"/>
        <v>7</v>
      </c>
    </row>
    <row r="759" spans="1:32" ht="15.75" customHeight="1" x14ac:dyDescent="0.25">
      <c r="A759" s="33">
        <v>46289</v>
      </c>
      <c r="B759" s="118" t="s">
        <v>436</v>
      </c>
      <c r="C759" s="34" t="s">
        <v>31</v>
      </c>
      <c r="D759" s="26">
        <v>1.87</v>
      </c>
      <c r="E759" s="48">
        <f t="shared" si="514"/>
        <v>1</v>
      </c>
      <c r="F759" s="222">
        <v>13</v>
      </c>
      <c r="G759" s="48">
        <f t="shared" si="509"/>
        <v>1</v>
      </c>
      <c r="H759" s="23">
        <v>0.04</v>
      </c>
      <c r="I759" s="48">
        <f t="shared" si="510"/>
        <v>1</v>
      </c>
      <c r="J759" s="23">
        <v>2.83</v>
      </c>
      <c r="K759" s="48">
        <f t="shared" si="511"/>
        <v>1</v>
      </c>
      <c r="L759" s="26">
        <v>5.36</v>
      </c>
      <c r="M759" s="48">
        <f t="shared" si="512"/>
        <v>1</v>
      </c>
      <c r="N759" s="26">
        <v>5.78</v>
      </c>
      <c r="O759" s="48">
        <f t="shared" si="513"/>
        <v>1</v>
      </c>
      <c r="P759" s="225">
        <f t="shared" si="515"/>
        <v>1</v>
      </c>
      <c r="Q759" s="225">
        <f t="shared" si="516"/>
        <v>1</v>
      </c>
      <c r="T759" s="25" t="str">
        <f t="shared" si="539"/>
        <v>CARIB</v>
      </c>
      <c r="U759" s="25">
        <f t="shared" si="525"/>
        <v>1.65</v>
      </c>
      <c r="V759" s="25">
        <f t="shared" si="526"/>
        <v>2.14</v>
      </c>
      <c r="W759" s="25">
        <f t="shared" si="527"/>
        <v>12.5</v>
      </c>
      <c r="X759" s="25">
        <f t="shared" si="528"/>
        <v>16.399999999999999</v>
      </c>
      <c r="Y759" s="25">
        <f t="shared" si="529"/>
        <v>0</v>
      </c>
      <c r="Z759" s="25">
        <f t="shared" si="530"/>
        <v>0.12</v>
      </c>
      <c r="AA759" s="25">
        <f t="shared" si="531"/>
        <v>2.7</v>
      </c>
      <c r="AB759" s="25">
        <f t="shared" si="532"/>
        <v>2.85</v>
      </c>
      <c r="AC759" s="25">
        <f t="shared" si="533"/>
        <v>5</v>
      </c>
      <c r="AD759" s="25">
        <f t="shared" si="534"/>
        <v>5.44</v>
      </c>
      <c r="AE759" s="25">
        <f t="shared" si="535"/>
        <v>5</v>
      </c>
      <c r="AF759" s="25">
        <f t="shared" si="536"/>
        <v>7</v>
      </c>
    </row>
    <row r="760" spans="1:32" ht="15.75" customHeight="1" x14ac:dyDescent="0.25">
      <c r="A760" s="33">
        <v>46290</v>
      </c>
      <c r="B760" s="118" t="s">
        <v>437</v>
      </c>
      <c r="C760" s="34" t="s">
        <v>33</v>
      </c>
      <c r="D760" s="26">
        <v>3.62</v>
      </c>
      <c r="E760" s="48">
        <f t="shared" si="514"/>
        <v>1</v>
      </c>
      <c r="F760" s="222">
        <v>51.95</v>
      </c>
      <c r="G760" s="48">
        <f t="shared" si="509"/>
        <v>1</v>
      </c>
      <c r="H760" s="23">
        <v>0.02</v>
      </c>
      <c r="I760" s="48">
        <f t="shared" si="510"/>
        <v>1</v>
      </c>
      <c r="J760" s="23">
        <v>2.7</v>
      </c>
      <c r="K760" s="48">
        <f t="shared" si="511"/>
        <v>1</v>
      </c>
      <c r="L760" s="26">
        <v>7.66</v>
      </c>
      <c r="M760" s="48">
        <f t="shared" si="512"/>
        <v>1</v>
      </c>
      <c r="N760" s="26">
        <v>165.4</v>
      </c>
      <c r="O760" s="48">
        <f t="shared" si="513"/>
        <v>1</v>
      </c>
      <c r="P760" s="225">
        <f t="shared" si="515"/>
        <v>1</v>
      </c>
      <c r="Q760" s="225">
        <f t="shared" si="516"/>
        <v>1</v>
      </c>
      <c r="T760" s="25" t="str">
        <f t="shared" si="539"/>
        <v>GUINNESS</v>
      </c>
      <c r="U760" s="25">
        <f t="shared" si="525"/>
        <v>3.1</v>
      </c>
      <c r="V760" s="25">
        <f t="shared" si="526"/>
        <v>4.1399999999999997</v>
      </c>
      <c r="W760" s="25">
        <f t="shared" si="527"/>
        <v>48</v>
      </c>
      <c r="X760" s="25">
        <f t="shared" si="528"/>
        <v>62</v>
      </c>
      <c r="Y760" s="25">
        <f t="shared" si="529"/>
        <v>0</v>
      </c>
      <c r="Z760" s="25">
        <f t="shared" si="530"/>
        <v>0.12</v>
      </c>
      <c r="AA760" s="25">
        <f t="shared" si="531"/>
        <v>2.7</v>
      </c>
      <c r="AB760" s="25">
        <f t="shared" si="532"/>
        <v>2.9</v>
      </c>
      <c r="AC760" s="25">
        <f t="shared" si="533"/>
        <v>7.3</v>
      </c>
      <c r="AD760" s="25">
        <f t="shared" si="534"/>
        <v>7.74</v>
      </c>
      <c r="AE760" s="25">
        <f t="shared" si="535"/>
        <v>155</v>
      </c>
      <c r="AF760" s="25">
        <f t="shared" si="536"/>
        <v>195</v>
      </c>
    </row>
    <row r="761" spans="1:32" ht="15.75" customHeight="1" x14ac:dyDescent="0.25">
      <c r="A761" s="33">
        <v>46290</v>
      </c>
      <c r="B761" s="118" t="s">
        <v>435</v>
      </c>
      <c r="C761" s="34" t="s">
        <v>33</v>
      </c>
      <c r="D761" s="26">
        <v>3.71</v>
      </c>
      <c r="E761" s="48">
        <f t="shared" si="514"/>
        <v>1</v>
      </c>
      <c r="F761" s="222">
        <v>54.55</v>
      </c>
      <c r="G761" s="48">
        <f t="shared" si="509"/>
        <v>1</v>
      </c>
      <c r="H761" s="23">
        <v>0.03</v>
      </c>
      <c r="I761" s="48">
        <f t="shared" si="510"/>
        <v>1</v>
      </c>
      <c r="J761" s="23">
        <v>2.78</v>
      </c>
      <c r="K761" s="48">
        <f t="shared" si="511"/>
        <v>1</v>
      </c>
      <c r="L761" s="26">
        <v>7.7</v>
      </c>
      <c r="M761" s="48">
        <f t="shared" si="512"/>
        <v>1</v>
      </c>
      <c r="N761" s="26">
        <v>162.6</v>
      </c>
      <c r="O761" s="48">
        <f t="shared" si="513"/>
        <v>1</v>
      </c>
      <c r="P761" s="225">
        <f t="shared" si="515"/>
        <v>1</v>
      </c>
      <c r="Q761" s="225">
        <f t="shared" si="516"/>
        <v>1</v>
      </c>
      <c r="T761" s="25" t="str">
        <f t="shared" si="539"/>
        <v>GUINNESS</v>
      </c>
      <c r="U761" s="25">
        <f t="shared" si="525"/>
        <v>3.1</v>
      </c>
      <c r="V761" s="25">
        <f t="shared" si="526"/>
        <v>4.1399999999999997</v>
      </c>
      <c r="W761" s="25">
        <f t="shared" si="527"/>
        <v>48</v>
      </c>
      <c r="X761" s="25">
        <f t="shared" si="528"/>
        <v>62</v>
      </c>
      <c r="Y761" s="25">
        <f t="shared" si="529"/>
        <v>0</v>
      </c>
      <c r="Z761" s="25">
        <f t="shared" si="530"/>
        <v>0.12</v>
      </c>
      <c r="AA761" s="25">
        <f t="shared" si="531"/>
        <v>2.7</v>
      </c>
      <c r="AB761" s="25">
        <f t="shared" si="532"/>
        <v>2.9</v>
      </c>
      <c r="AC761" s="25">
        <f t="shared" si="533"/>
        <v>7.3</v>
      </c>
      <c r="AD761" s="25">
        <f t="shared" si="534"/>
        <v>7.74</v>
      </c>
      <c r="AE761" s="25">
        <f t="shared" si="535"/>
        <v>155</v>
      </c>
      <c r="AF761" s="25">
        <f t="shared" si="536"/>
        <v>195</v>
      </c>
    </row>
    <row r="762" spans="1:32" ht="15.75" customHeight="1" x14ac:dyDescent="0.25">
      <c r="A762" s="33">
        <v>46290</v>
      </c>
      <c r="B762" s="118" t="s">
        <v>436</v>
      </c>
      <c r="C762" s="34" t="s">
        <v>33</v>
      </c>
      <c r="D762" s="26">
        <v>3.65</v>
      </c>
      <c r="E762" s="48">
        <f t="shared" si="514"/>
        <v>1</v>
      </c>
      <c r="F762" s="222">
        <v>62</v>
      </c>
      <c r="G762" s="48">
        <f t="shared" si="509"/>
        <v>1</v>
      </c>
      <c r="H762" s="23">
        <v>0.03</v>
      </c>
      <c r="I762" s="48">
        <f t="shared" si="510"/>
        <v>1</v>
      </c>
      <c r="J762" s="23">
        <v>2.8</v>
      </c>
      <c r="K762" s="48">
        <f t="shared" si="511"/>
        <v>1</v>
      </c>
      <c r="L762" s="26">
        <v>7.73</v>
      </c>
      <c r="M762" s="48">
        <f t="shared" si="512"/>
        <v>1</v>
      </c>
      <c r="N762" s="26">
        <v>171.8</v>
      </c>
      <c r="O762" s="48">
        <f t="shared" si="513"/>
        <v>1</v>
      </c>
      <c r="P762" s="225">
        <f t="shared" si="515"/>
        <v>1</v>
      </c>
      <c r="Q762" s="225">
        <f t="shared" si="516"/>
        <v>1</v>
      </c>
      <c r="T762" s="25" t="str">
        <f t="shared" ref="T762:T818" si="540">LEFT(C762,12)</f>
        <v>GUINNESS</v>
      </c>
      <c r="U762" s="25">
        <f t="shared" si="525"/>
        <v>3.1</v>
      </c>
      <c r="V762" s="25">
        <f t="shared" si="526"/>
        <v>4.1399999999999997</v>
      </c>
      <c r="W762" s="25">
        <f t="shared" si="527"/>
        <v>48</v>
      </c>
      <c r="X762" s="25">
        <f t="shared" si="528"/>
        <v>62</v>
      </c>
      <c r="Y762" s="25">
        <f t="shared" si="529"/>
        <v>0</v>
      </c>
      <c r="Z762" s="25">
        <f t="shared" si="530"/>
        <v>0.12</v>
      </c>
      <c r="AA762" s="25">
        <f t="shared" si="531"/>
        <v>2.7</v>
      </c>
      <c r="AB762" s="25">
        <f t="shared" si="532"/>
        <v>2.9</v>
      </c>
      <c r="AC762" s="25">
        <f t="shared" si="533"/>
        <v>7.3</v>
      </c>
      <c r="AD762" s="25">
        <f t="shared" si="534"/>
        <v>7.74</v>
      </c>
      <c r="AE762" s="25">
        <f t="shared" si="535"/>
        <v>155</v>
      </c>
      <c r="AF762" s="25">
        <f t="shared" si="536"/>
        <v>195</v>
      </c>
    </row>
    <row r="763" spans="1:32" ht="15.75" customHeight="1" x14ac:dyDescent="0.25">
      <c r="A763" s="33">
        <v>46290</v>
      </c>
      <c r="B763" s="118" t="s">
        <v>434</v>
      </c>
      <c r="C763" s="34" t="s">
        <v>33</v>
      </c>
      <c r="D763" s="26">
        <v>3.53</v>
      </c>
      <c r="E763" s="48">
        <f t="shared" si="514"/>
        <v>1</v>
      </c>
      <c r="F763" s="222">
        <v>54.15</v>
      </c>
      <c r="G763" s="48">
        <f t="shared" si="509"/>
        <v>1</v>
      </c>
      <c r="H763" s="23">
        <v>0.02</v>
      </c>
      <c r="I763" s="48">
        <f t="shared" si="510"/>
        <v>1</v>
      </c>
      <c r="J763" s="23">
        <v>2.71</v>
      </c>
      <c r="K763" s="48">
        <f t="shared" si="511"/>
        <v>1</v>
      </c>
      <c r="L763" s="26">
        <v>7.65</v>
      </c>
      <c r="M763" s="48">
        <f t="shared" si="512"/>
        <v>1</v>
      </c>
      <c r="N763" s="26">
        <v>155.6</v>
      </c>
      <c r="O763" s="48">
        <f t="shared" si="513"/>
        <v>1</v>
      </c>
      <c r="P763" s="225">
        <f t="shared" si="515"/>
        <v>1</v>
      </c>
      <c r="Q763" s="225">
        <f t="shared" si="516"/>
        <v>1</v>
      </c>
      <c r="T763" s="25" t="str">
        <f t="shared" si="540"/>
        <v>GUINNESS</v>
      </c>
      <c r="U763" s="25">
        <f t="shared" si="525"/>
        <v>3.1</v>
      </c>
      <c r="V763" s="25">
        <f t="shared" si="526"/>
        <v>4.1399999999999997</v>
      </c>
      <c r="W763" s="25">
        <f t="shared" si="527"/>
        <v>48</v>
      </c>
      <c r="X763" s="25">
        <f t="shared" si="528"/>
        <v>62</v>
      </c>
      <c r="Y763" s="25">
        <f t="shared" si="529"/>
        <v>0</v>
      </c>
      <c r="Z763" s="25">
        <f t="shared" si="530"/>
        <v>0.12</v>
      </c>
      <c r="AA763" s="25">
        <f t="shared" si="531"/>
        <v>2.7</v>
      </c>
      <c r="AB763" s="25">
        <f t="shared" si="532"/>
        <v>2.9</v>
      </c>
      <c r="AC763" s="25">
        <f t="shared" si="533"/>
        <v>7.3</v>
      </c>
      <c r="AD763" s="25">
        <f t="shared" si="534"/>
        <v>7.74</v>
      </c>
      <c r="AE763" s="25">
        <f t="shared" si="535"/>
        <v>155</v>
      </c>
      <c r="AF763" s="25">
        <f t="shared" si="536"/>
        <v>195</v>
      </c>
    </row>
    <row r="764" spans="1:32" ht="15.75" customHeight="1" x14ac:dyDescent="0.25">
      <c r="A764" s="33">
        <v>46294</v>
      </c>
      <c r="B764" s="118" t="s">
        <v>437</v>
      </c>
      <c r="C764" s="34" t="s">
        <v>31</v>
      </c>
      <c r="D764" s="26">
        <v>1.83</v>
      </c>
      <c r="E764" s="48">
        <f t="shared" si="514"/>
        <v>1</v>
      </c>
      <c r="F764" s="222">
        <v>13.93</v>
      </c>
      <c r="G764" s="48">
        <f t="shared" si="509"/>
        <v>1</v>
      </c>
      <c r="H764" s="26">
        <v>0.04</v>
      </c>
      <c r="I764" s="48">
        <f t="shared" si="510"/>
        <v>1</v>
      </c>
      <c r="J764" s="23">
        <v>2.85</v>
      </c>
      <c r="K764" s="48">
        <f t="shared" si="511"/>
        <v>1</v>
      </c>
      <c r="L764" s="26">
        <v>5.37</v>
      </c>
      <c r="M764" s="48">
        <f t="shared" si="512"/>
        <v>1</v>
      </c>
      <c r="N764" s="26">
        <v>6.23</v>
      </c>
      <c r="O764" s="48">
        <f t="shared" si="513"/>
        <v>1</v>
      </c>
      <c r="P764" s="225">
        <f t="shared" si="515"/>
        <v>1</v>
      </c>
      <c r="Q764" s="225">
        <f t="shared" si="516"/>
        <v>1</v>
      </c>
      <c r="T764" s="25" t="str">
        <f t="shared" ref="T764:T781" si="541">LEFT(C764,12)</f>
        <v>CARIB</v>
      </c>
      <c r="U764" s="25">
        <f t="shared" si="525"/>
        <v>1.65</v>
      </c>
      <c r="V764" s="25">
        <f t="shared" si="526"/>
        <v>2.14</v>
      </c>
      <c r="W764" s="25">
        <f t="shared" si="527"/>
        <v>12.5</v>
      </c>
      <c r="X764" s="25">
        <f t="shared" si="528"/>
        <v>16.399999999999999</v>
      </c>
      <c r="Y764" s="25">
        <f t="shared" si="529"/>
        <v>0</v>
      </c>
      <c r="Z764" s="25">
        <f t="shared" si="530"/>
        <v>0.12</v>
      </c>
      <c r="AA764" s="25">
        <f t="shared" si="531"/>
        <v>2.7</v>
      </c>
      <c r="AB764" s="25">
        <f t="shared" si="532"/>
        <v>2.85</v>
      </c>
      <c r="AC764" s="25">
        <f t="shared" si="533"/>
        <v>5</v>
      </c>
      <c r="AD764" s="25">
        <f t="shared" si="534"/>
        <v>5.44</v>
      </c>
      <c r="AE764" s="25">
        <f t="shared" si="535"/>
        <v>5</v>
      </c>
      <c r="AF764" s="25">
        <f t="shared" si="536"/>
        <v>7</v>
      </c>
    </row>
    <row r="765" spans="1:32" ht="15.75" customHeight="1" x14ac:dyDescent="0.25">
      <c r="A765" s="33">
        <v>46294</v>
      </c>
      <c r="B765" s="118" t="s">
        <v>436</v>
      </c>
      <c r="C765" s="34" t="s">
        <v>31</v>
      </c>
      <c r="D765" s="26">
        <v>1.8</v>
      </c>
      <c r="E765" s="48">
        <f t="shared" si="514"/>
        <v>1</v>
      </c>
      <c r="F765" s="222">
        <v>13</v>
      </c>
      <c r="G765" s="48">
        <f t="shared" si="509"/>
        <v>1</v>
      </c>
      <c r="H765" s="23">
        <v>0.03</v>
      </c>
      <c r="I765" s="48">
        <f t="shared" si="510"/>
        <v>1</v>
      </c>
      <c r="J765" s="23">
        <v>2.75</v>
      </c>
      <c r="K765" s="48">
        <f t="shared" si="511"/>
        <v>1</v>
      </c>
      <c r="L765" s="26">
        <v>5.37</v>
      </c>
      <c r="M765" s="48">
        <f t="shared" si="512"/>
        <v>1</v>
      </c>
      <c r="N765" s="26">
        <v>6.35</v>
      </c>
      <c r="O765" s="48">
        <f t="shared" si="513"/>
        <v>1</v>
      </c>
      <c r="P765" s="225">
        <f t="shared" si="515"/>
        <v>1</v>
      </c>
      <c r="Q765" s="225">
        <f t="shared" si="516"/>
        <v>1</v>
      </c>
      <c r="T765" s="25" t="str">
        <f t="shared" si="541"/>
        <v>CARIB</v>
      </c>
      <c r="U765" s="25">
        <f t="shared" si="525"/>
        <v>1.65</v>
      </c>
      <c r="V765" s="25">
        <f t="shared" si="526"/>
        <v>2.14</v>
      </c>
      <c r="W765" s="25">
        <f t="shared" si="527"/>
        <v>12.5</v>
      </c>
      <c r="X765" s="25">
        <f t="shared" si="528"/>
        <v>16.399999999999999</v>
      </c>
      <c r="Y765" s="25">
        <f t="shared" si="529"/>
        <v>0</v>
      </c>
      <c r="Z765" s="25">
        <f t="shared" si="530"/>
        <v>0.12</v>
      </c>
      <c r="AA765" s="25">
        <f t="shared" si="531"/>
        <v>2.7</v>
      </c>
      <c r="AB765" s="25">
        <f t="shared" si="532"/>
        <v>2.85</v>
      </c>
      <c r="AC765" s="25">
        <f t="shared" si="533"/>
        <v>5</v>
      </c>
      <c r="AD765" s="25">
        <f t="shared" si="534"/>
        <v>5.44</v>
      </c>
      <c r="AE765" s="25">
        <f t="shared" si="535"/>
        <v>5</v>
      </c>
      <c r="AF765" s="25">
        <f t="shared" si="536"/>
        <v>7</v>
      </c>
    </row>
    <row r="766" spans="1:32" ht="15.75" customHeight="1" x14ac:dyDescent="0.25">
      <c r="A766" s="33">
        <v>46294</v>
      </c>
      <c r="B766" s="118" t="s">
        <v>435</v>
      </c>
      <c r="C766" s="34" t="s">
        <v>31</v>
      </c>
      <c r="D766" s="26">
        <v>1.83</v>
      </c>
      <c r="E766" s="48">
        <f t="shared" si="514"/>
        <v>1</v>
      </c>
      <c r="F766" s="222">
        <v>13.25</v>
      </c>
      <c r="G766" s="48">
        <f t="shared" si="509"/>
        <v>1</v>
      </c>
      <c r="H766" s="23">
        <v>0.03</v>
      </c>
      <c r="I766" s="48">
        <f t="shared" si="510"/>
        <v>1</v>
      </c>
      <c r="J766" s="23">
        <v>2.75</v>
      </c>
      <c r="K766" s="48">
        <f t="shared" si="511"/>
        <v>1</v>
      </c>
      <c r="L766" s="26">
        <v>5.34</v>
      </c>
      <c r="M766" s="48">
        <f t="shared" si="512"/>
        <v>1</v>
      </c>
      <c r="N766" s="26">
        <v>6.2</v>
      </c>
      <c r="O766" s="48">
        <f t="shared" si="513"/>
        <v>1</v>
      </c>
      <c r="P766" s="225">
        <f t="shared" si="515"/>
        <v>1</v>
      </c>
      <c r="Q766" s="225">
        <f t="shared" si="516"/>
        <v>1</v>
      </c>
      <c r="T766" s="25" t="str">
        <f t="shared" si="541"/>
        <v>CARIB</v>
      </c>
      <c r="U766" s="25">
        <f t="shared" si="525"/>
        <v>1.65</v>
      </c>
      <c r="V766" s="25">
        <f t="shared" si="526"/>
        <v>2.14</v>
      </c>
      <c r="W766" s="25">
        <f t="shared" si="527"/>
        <v>12.5</v>
      </c>
      <c r="X766" s="25">
        <f t="shared" si="528"/>
        <v>16.399999999999999</v>
      </c>
      <c r="Y766" s="25">
        <f t="shared" si="529"/>
        <v>0</v>
      </c>
      <c r="Z766" s="25">
        <f t="shared" si="530"/>
        <v>0.12</v>
      </c>
      <c r="AA766" s="25">
        <f t="shared" si="531"/>
        <v>2.7</v>
      </c>
      <c r="AB766" s="25">
        <f t="shared" si="532"/>
        <v>2.85</v>
      </c>
      <c r="AC766" s="25">
        <f t="shared" si="533"/>
        <v>5</v>
      </c>
      <c r="AD766" s="25">
        <f t="shared" si="534"/>
        <v>5.44</v>
      </c>
      <c r="AE766" s="25">
        <f t="shared" si="535"/>
        <v>5</v>
      </c>
      <c r="AF766" s="25">
        <f t="shared" si="536"/>
        <v>7</v>
      </c>
    </row>
    <row r="767" spans="1:32" ht="15.75" customHeight="1" x14ac:dyDescent="0.25">
      <c r="A767" s="33">
        <v>46294</v>
      </c>
      <c r="B767" s="118" t="s">
        <v>437</v>
      </c>
      <c r="C767" s="34" t="s">
        <v>31</v>
      </c>
      <c r="D767" s="26">
        <v>1.82</v>
      </c>
      <c r="E767" s="48">
        <f t="shared" si="514"/>
        <v>1</v>
      </c>
      <c r="F767" s="222">
        <v>13.15</v>
      </c>
      <c r="G767" s="48">
        <f t="shared" si="509"/>
        <v>1</v>
      </c>
      <c r="H767" s="26">
        <v>0.06</v>
      </c>
      <c r="I767" s="48">
        <f t="shared" si="510"/>
        <v>1</v>
      </c>
      <c r="J767" s="23">
        <v>2.79</v>
      </c>
      <c r="K767" s="48">
        <f t="shared" si="511"/>
        <v>1</v>
      </c>
      <c r="L767" s="26">
        <v>5.37</v>
      </c>
      <c r="M767" s="48">
        <f t="shared" si="512"/>
        <v>1</v>
      </c>
      <c r="N767" s="26">
        <v>6.38</v>
      </c>
      <c r="O767" s="48">
        <f t="shared" si="513"/>
        <v>1</v>
      </c>
      <c r="P767" s="225">
        <f t="shared" si="515"/>
        <v>1</v>
      </c>
      <c r="Q767" s="225">
        <f t="shared" si="516"/>
        <v>1</v>
      </c>
      <c r="T767" s="25" t="str">
        <f t="shared" si="541"/>
        <v>CARIB</v>
      </c>
      <c r="U767" s="25">
        <f t="shared" si="525"/>
        <v>1.65</v>
      </c>
      <c r="V767" s="25">
        <f t="shared" si="526"/>
        <v>2.14</v>
      </c>
      <c r="W767" s="25">
        <f t="shared" si="527"/>
        <v>12.5</v>
      </c>
      <c r="X767" s="25">
        <f t="shared" si="528"/>
        <v>16.399999999999999</v>
      </c>
      <c r="Y767" s="25">
        <f t="shared" si="529"/>
        <v>0</v>
      </c>
      <c r="Z767" s="25">
        <f t="shared" si="530"/>
        <v>0.12</v>
      </c>
      <c r="AA767" s="25">
        <f t="shared" si="531"/>
        <v>2.7</v>
      </c>
      <c r="AB767" s="25">
        <f t="shared" si="532"/>
        <v>2.85</v>
      </c>
      <c r="AC767" s="25">
        <f t="shared" si="533"/>
        <v>5</v>
      </c>
      <c r="AD767" s="25">
        <f t="shared" si="534"/>
        <v>5.44</v>
      </c>
      <c r="AE767" s="25">
        <f t="shared" si="535"/>
        <v>5</v>
      </c>
      <c r="AF767" s="25">
        <f t="shared" si="536"/>
        <v>7</v>
      </c>
    </row>
    <row r="768" spans="1:32" ht="15.75" customHeight="1" x14ac:dyDescent="0.25">
      <c r="A768" s="33">
        <v>46294</v>
      </c>
      <c r="B768" s="118" t="s">
        <v>436</v>
      </c>
      <c r="C768" s="34" t="s">
        <v>31</v>
      </c>
      <c r="D768" s="26">
        <v>1.91</v>
      </c>
      <c r="E768" s="48">
        <f t="shared" si="514"/>
        <v>1</v>
      </c>
      <c r="F768" s="222">
        <v>15.75</v>
      </c>
      <c r="G768" s="48">
        <f t="shared" si="509"/>
        <v>1</v>
      </c>
      <c r="H768" s="26">
        <v>0.04</v>
      </c>
      <c r="I768" s="48">
        <f t="shared" si="510"/>
        <v>1</v>
      </c>
      <c r="J768" s="23">
        <v>2.79</v>
      </c>
      <c r="K768" s="48">
        <f t="shared" si="511"/>
        <v>1</v>
      </c>
      <c r="L768" s="26">
        <v>5.41</v>
      </c>
      <c r="M768" s="48">
        <f t="shared" si="512"/>
        <v>1</v>
      </c>
      <c r="N768" s="26">
        <v>6.2</v>
      </c>
      <c r="O768" s="48">
        <f t="shared" si="513"/>
        <v>1</v>
      </c>
      <c r="P768" s="225">
        <f t="shared" si="515"/>
        <v>1</v>
      </c>
      <c r="Q768" s="225">
        <f t="shared" si="516"/>
        <v>1</v>
      </c>
      <c r="T768" s="25" t="str">
        <f t="shared" si="541"/>
        <v>CARIB</v>
      </c>
      <c r="U768" s="25">
        <f t="shared" si="525"/>
        <v>1.65</v>
      </c>
      <c r="V768" s="25">
        <f t="shared" si="526"/>
        <v>2.14</v>
      </c>
      <c r="W768" s="25">
        <f t="shared" si="527"/>
        <v>12.5</v>
      </c>
      <c r="X768" s="25">
        <f t="shared" si="528"/>
        <v>16.399999999999999</v>
      </c>
      <c r="Y768" s="25">
        <f t="shared" si="529"/>
        <v>0</v>
      </c>
      <c r="Z768" s="25">
        <f t="shared" si="530"/>
        <v>0.12</v>
      </c>
      <c r="AA768" s="25">
        <f t="shared" si="531"/>
        <v>2.7</v>
      </c>
      <c r="AB768" s="25">
        <f t="shared" si="532"/>
        <v>2.85</v>
      </c>
      <c r="AC768" s="25">
        <f t="shared" si="533"/>
        <v>5</v>
      </c>
      <c r="AD768" s="25">
        <f t="shared" si="534"/>
        <v>5.44</v>
      </c>
      <c r="AE768" s="25">
        <f t="shared" si="535"/>
        <v>5</v>
      </c>
      <c r="AF768" s="25">
        <f t="shared" si="536"/>
        <v>7</v>
      </c>
    </row>
    <row r="769" spans="1:32" ht="15.75" customHeight="1" x14ac:dyDescent="0.25">
      <c r="A769" s="33">
        <v>46295</v>
      </c>
      <c r="B769" s="118" t="s">
        <v>437</v>
      </c>
      <c r="C769" s="34" t="s">
        <v>34</v>
      </c>
      <c r="D769" s="26">
        <v>17.11</v>
      </c>
      <c r="E769" s="48">
        <f t="shared" si="514"/>
        <v>1</v>
      </c>
      <c r="F769" s="222">
        <v>12.75</v>
      </c>
      <c r="G769" s="48">
        <f t="shared" si="509"/>
        <v>0</v>
      </c>
      <c r="H769" s="26"/>
      <c r="I769" s="48">
        <f t="shared" si="510"/>
        <v>1</v>
      </c>
      <c r="J769" s="23">
        <v>2.75</v>
      </c>
      <c r="K769" s="48">
        <f t="shared" si="511"/>
        <v>1</v>
      </c>
      <c r="L769" s="26"/>
      <c r="M769" s="48">
        <f t="shared" si="512"/>
        <v>1</v>
      </c>
      <c r="N769" s="26">
        <v>170</v>
      </c>
      <c r="O769" s="48">
        <f t="shared" si="513"/>
        <v>1</v>
      </c>
      <c r="P769" s="225">
        <f t="shared" si="515"/>
        <v>0</v>
      </c>
      <c r="Q769" s="225">
        <f t="shared" si="516"/>
        <v>0</v>
      </c>
      <c r="T769" s="25" t="str">
        <f t="shared" si="541"/>
        <v>STARMALT</v>
      </c>
      <c r="U769" s="25">
        <f t="shared" si="525"/>
        <v>16.8</v>
      </c>
      <c r="V769" s="25">
        <f t="shared" si="526"/>
        <v>17.239999999999998</v>
      </c>
      <c r="W769" s="25">
        <f t="shared" si="527"/>
        <v>10</v>
      </c>
      <c r="X769" s="25">
        <f t="shared" si="528"/>
        <v>12.4</v>
      </c>
      <c r="Y769" s="25">
        <f t="shared" si="529"/>
        <v>0</v>
      </c>
      <c r="Z769" s="25">
        <f t="shared" si="530"/>
        <v>0</v>
      </c>
      <c r="AA769" s="25">
        <f t="shared" si="531"/>
        <v>2.6</v>
      </c>
      <c r="AB769" s="25">
        <f t="shared" si="532"/>
        <v>2.84</v>
      </c>
      <c r="AC769" s="25">
        <f t="shared" si="533"/>
        <v>0</v>
      </c>
      <c r="AD769" s="25">
        <f t="shared" si="534"/>
        <v>0</v>
      </c>
      <c r="AE769" s="25">
        <f t="shared" si="535"/>
        <v>170</v>
      </c>
      <c r="AF769" s="25">
        <f t="shared" si="536"/>
        <v>240</v>
      </c>
    </row>
    <row r="770" spans="1:32" ht="15.75" customHeight="1" x14ac:dyDescent="0.25">
      <c r="A770" s="33">
        <v>46295</v>
      </c>
      <c r="B770" s="118" t="s">
        <v>436</v>
      </c>
      <c r="C770" s="34" t="s">
        <v>34</v>
      </c>
      <c r="D770" s="26">
        <v>17</v>
      </c>
      <c r="E770" s="48">
        <f t="shared" ref="E770:E772" si="542">IF(+(IF(D770&lt;U770,0,IF(D770&gt;V770,0,1)))=1,1,0)</f>
        <v>1</v>
      </c>
      <c r="F770" s="222">
        <v>13</v>
      </c>
      <c r="G770" s="48">
        <f t="shared" si="509"/>
        <v>0</v>
      </c>
      <c r="H770" s="26"/>
      <c r="I770" s="48">
        <f t="shared" ref="I770:I772" si="543">IF(+(IF(H770&lt;Y770,0,IF(H770&gt;Z770,0,1)))=1,1,0)</f>
        <v>1</v>
      </c>
      <c r="J770" s="23">
        <v>2.75</v>
      </c>
      <c r="K770" s="48">
        <f t="shared" ref="K770:K772" si="544">IF(+(IF(J770&lt;AA770,0,IF(J770&gt;AB770,0,1)))=1,1,0)</f>
        <v>1</v>
      </c>
      <c r="L770" s="26"/>
      <c r="M770" s="48">
        <f t="shared" ref="M770:M772" si="545">IF(+(IF(L770&lt;AC770,0,IF(L770&gt;AD770,0,1)))=1,1,0)</f>
        <v>1</v>
      </c>
      <c r="N770" s="26">
        <v>176</v>
      </c>
      <c r="O770" s="48">
        <f t="shared" ref="O770:O772" si="546">IF(+(IF(N770&lt;AE770,0,IF(N770&gt;AF770,0,1)))=1,1,0)</f>
        <v>1</v>
      </c>
      <c r="P770" s="225">
        <f t="shared" ref="P770:P772" si="547">IF(+(IF(D770&lt;U770,0,IF(D770&gt;V770,0,1)))+(IF(F770&lt;W770,0,IF(F770&gt;X770,0,1)))+(IF(J770&lt;AA770,0,IF(J770&gt;AB770,0,1)))+(IF(L770&lt;AC770,0,IF(L770&gt;AD770,0,1)))+(IF(N770&lt;AE770,0,IF(N770&gt;AF770,0,1)))=5,1,0)</f>
        <v>0</v>
      </c>
      <c r="Q770" s="225">
        <f t="shared" ref="Q770:Q772" si="548">IF(+(IF(D770&lt;U770,0,IF(D770&gt;V770,0,1)))+(IF(F770&lt;W770,0,IF(F770&gt;X770,0,1)))+(IF(J770&lt;AA770,0,IF(J770&gt;AB770,0,1)))+(IF(L770&lt;AC770,0,IF(L770&gt;AD770,0,1)))=4,1,0)</f>
        <v>0</v>
      </c>
      <c r="T770" s="25" t="str">
        <f t="shared" si="541"/>
        <v>STARMALT</v>
      </c>
      <c r="U770" s="25">
        <f t="shared" si="525"/>
        <v>16.8</v>
      </c>
      <c r="V770" s="25">
        <f t="shared" si="526"/>
        <v>17.239999999999998</v>
      </c>
      <c r="W770" s="25">
        <f t="shared" si="527"/>
        <v>10</v>
      </c>
      <c r="X770" s="25">
        <f t="shared" si="528"/>
        <v>12.4</v>
      </c>
      <c r="Y770" s="25">
        <f t="shared" si="529"/>
        <v>0</v>
      </c>
      <c r="Z770" s="25">
        <f t="shared" si="530"/>
        <v>0</v>
      </c>
      <c r="AA770" s="25">
        <f t="shared" si="531"/>
        <v>2.6</v>
      </c>
      <c r="AB770" s="25">
        <f t="shared" si="532"/>
        <v>2.84</v>
      </c>
      <c r="AC770" s="25">
        <f t="shared" si="533"/>
        <v>0</v>
      </c>
      <c r="AD770" s="25">
        <f t="shared" si="534"/>
        <v>0</v>
      </c>
      <c r="AE770" s="25">
        <f t="shared" si="535"/>
        <v>170</v>
      </c>
      <c r="AF770" s="25">
        <f t="shared" si="536"/>
        <v>240</v>
      </c>
    </row>
    <row r="771" spans="1:32" ht="15.75" customHeight="1" x14ac:dyDescent="0.25">
      <c r="A771" s="33">
        <v>46295</v>
      </c>
      <c r="B771" s="118" t="s">
        <v>435</v>
      </c>
      <c r="C771" s="34" t="s">
        <v>34</v>
      </c>
      <c r="D771" s="26">
        <v>17.11</v>
      </c>
      <c r="E771" s="48">
        <f t="shared" si="542"/>
        <v>1</v>
      </c>
      <c r="F771" s="222">
        <v>13.2</v>
      </c>
      <c r="G771" s="48">
        <f t="shared" si="509"/>
        <v>0</v>
      </c>
      <c r="H771" s="26"/>
      <c r="I771" s="48">
        <f t="shared" si="543"/>
        <v>1</v>
      </c>
      <c r="J771" s="23">
        <v>2.83</v>
      </c>
      <c r="K771" s="48">
        <f t="shared" si="544"/>
        <v>1</v>
      </c>
      <c r="L771" s="26"/>
      <c r="M771" s="48">
        <f t="shared" si="545"/>
        <v>1</v>
      </c>
      <c r="N771" s="26">
        <v>211.4</v>
      </c>
      <c r="O771" s="48">
        <f t="shared" si="546"/>
        <v>1</v>
      </c>
      <c r="P771" s="225">
        <f t="shared" si="547"/>
        <v>0</v>
      </c>
      <c r="Q771" s="225">
        <f t="shared" si="548"/>
        <v>0</v>
      </c>
      <c r="T771" s="25" t="str">
        <f t="shared" si="541"/>
        <v>STARMALT</v>
      </c>
      <c r="U771" s="25">
        <f t="shared" si="525"/>
        <v>16.8</v>
      </c>
      <c r="V771" s="25">
        <f t="shared" si="526"/>
        <v>17.239999999999998</v>
      </c>
      <c r="W771" s="25">
        <f t="shared" si="527"/>
        <v>10</v>
      </c>
      <c r="X771" s="25">
        <f t="shared" si="528"/>
        <v>12.4</v>
      </c>
      <c r="Y771" s="25">
        <f t="shared" si="529"/>
        <v>0</v>
      </c>
      <c r="Z771" s="25">
        <f t="shared" si="530"/>
        <v>0</v>
      </c>
      <c r="AA771" s="25">
        <f t="shared" si="531"/>
        <v>2.6</v>
      </c>
      <c r="AB771" s="25">
        <f t="shared" si="532"/>
        <v>2.84</v>
      </c>
      <c r="AC771" s="25">
        <f t="shared" si="533"/>
        <v>0</v>
      </c>
      <c r="AD771" s="25">
        <f t="shared" si="534"/>
        <v>0</v>
      </c>
      <c r="AE771" s="25">
        <f t="shared" si="535"/>
        <v>170</v>
      </c>
      <c r="AF771" s="25">
        <f t="shared" si="536"/>
        <v>240</v>
      </c>
    </row>
    <row r="772" spans="1:32" ht="15.75" customHeight="1" x14ac:dyDescent="0.25">
      <c r="A772" s="33">
        <v>46295</v>
      </c>
      <c r="B772" s="118" t="s">
        <v>434</v>
      </c>
      <c r="C772" s="34" t="s">
        <v>34</v>
      </c>
      <c r="D772" s="26">
        <v>17</v>
      </c>
      <c r="E772" s="48">
        <f t="shared" si="542"/>
        <v>1</v>
      </c>
      <c r="F772" s="222">
        <v>12.75</v>
      </c>
      <c r="G772" s="48">
        <f t="shared" si="509"/>
        <v>0</v>
      </c>
      <c r="H772" s="26"/>
      <c r="I772" s="48">
        <f t="shared" si="543"/>
        <v>1</v>
      </c>
      <c r="J772" s="23">
        <v>2.73</v>
      </c>
      <c r="K772" s="48">
        <f t="shared" si="544"/>
        <v>1</v>
      </c>
      <c r="L772" s="26"/>
      <c r="M772" s="48">
        <f t="shared" si="545"/>
        <v>1</v>
      </c>
      <c r="N772" s="26">
        <v>170</v>
      </c>
      <c r="O772" s="48">
        <f t="shared" si="546"/>
        <v>1</v>
      </c>
      <c r="P772" s="225">
        <f t="shared" si="547"/>
        <v>0</v>
      </c>
      <c r="Q772" s="225">
        <f t="shared" si="548"/>
        <v>0</v>
      </c>
      <c r="T772" s="25" t="str">
        <f t="shared" si="541"/>
        <v>STARMALT</v>
      </c>
      <c r="U772" s="25">
        <f t="shared" si="525"/>
        <v>16.8</v>
      </c>
      <c r="V772" s="25">
        <f t="shared" si="526"/>
        <v>17.239999999999998</v>
      </c>
      <c r="W772" s="25">
        <f t="shared" si="527"/>
        <v>10</v>
      </c>
      <c r="X772" s="25">
        <f t="shared" si="528"/>
        <v>12.4</v>
      </c>
      <c r="Y772" s="25">
        <f t="shared" si="529"/>
        <v>0</v>
      </c>
      <c r="Z772" s="25">
        <f t="shared" si="530"/>
        <v>0</v>
      </c>
      <c r="AA772" s="25">
        <f t="shared" si="531"/>
        <v>2.6</v>
      </c>
      <c r="AB772" s="25">
        <f t="shared" si="532"/>
        <v>2.84</v>
      </c>
      <c r="AC772" s="25">
        <f t="shared" si="533"/>
        <v>0</v>
      </c>
      <c r="AD772" s="25">
        <f t="shared" si="534"/>
        <v>0</v>
      </c>
      <c r="AE772" s="25">
        <f t="shared" si="535"/>
        <v>170</v>
      </c>
      <c r="AF772" s="25">
        <f t="shared" si="536"/>
        <v>240</v>
      </c>
    </row>
    <row r="773" spans="1:32" ht="15.75" hidden="1" customHeight="1" x14ac:dyDescent="0.25">
      <c r="A773" s="33"/>
      <c r="B773" s="118"/>
      <c r="C773" s="34"/>
      <c r="D773" s="26"/>
      <c r="E773" s="48"/>
      <c r="F773" s="222"/>
      <c r="G773" s="48"/>
      <c r="H773" s="26"/>
      <c r="I773" s="48"/>
      <c r="J773" s="23"/>
      <c r="K773" s="48"/>
      <c r="L773" s="26"/>
      <c r="M773" s="48"/>
      <c r="N773" s="26"/>
      <c r="O773" s="48"/>
      <c r="P773" s="225"/>
      <c r="Q773" s="225"/>
      <c r="T773" s="25" t="str">
        <f t="shared" si="541"/>
        <v/>
      </c>
      <c r="U773" s="25" t="e">
        <f t="shared" si="525"/>
        <v>#N/A</v>
      </c>
      <c r="V773" s="25" t="e">
        <f t="shared" si="526"/>
        <v>#N/A</v>
      </c>
      <c r="W773" s="25" t="e">
        <f t="shared" si="527"/>
        <v>#N/A</v>
      </c>
      <c r="X773" s="25" t="e">
        <f t="shared" si="528"/>
        <v>#N/A</v>
      </c>
      <c r="Y773" s="25" t="e">
        <f t="shared" si="529"/>
        <v>#N/A</v>
      </c>
      <c r="Z773" s="25" t="e">
        <f t="shared" si="530"/>
        <v>#N/A</v>
      </c>
      <c r="AA773" s="25" t="e">
        <f t="shared" si="531"/>
        <v>#N/A</v>
      </c>
      <c r="AB773" s="25" t="e">
        <f t="shared" si="532"/>
        <v>#N/A</v>
      </c>
      <c r="AC773" s="25" t="e">
        <f t="shared" si="533"/>
        <v>#N/A</v>
      </c>
      <c r="AD773" s="25" t="e">
        <f t="shared" si="534"/>
        <v>#N/A</v>
      </c>
      <c r="AE773" s="25" t="e">
        <f t="shared" si="535"/>
        <v>#N/A</v>
      </c>
      <c r="AF773" s="25" t="e">
        <f t="shared" si="536"/>
        <v>#N/A</v>
      </c>
    </row>
    <row r="774" spans="1:32" ht="15.75" hidden="1" customHeight="1" x14ac:dyDescent="0.25">
      <c r="A774" s="33"/>
      <c r="B774" s="118"/>
      <c r="C774" s="34"/>
      <c r="D774" s="26"/>
      <c r="E774" s="48"/>
      <c r="F774" s="222"/>
      <c r="G774" s="48"/>
      <c r="H774" s="26"/>
      <c r="I774" s="48"/>
      <c r="J774" s="23"/>
      <c r="K774" s="48"/>
      <c r="L774" s="26"/>
      <c r="M774" s="48"/>
      <c r="N774" s="26"/>
      <c r="O774" s="48"/>
      <c r="P774" s="225"/>
      <c r="Q774" s="225"/>
      <c r="T774" s="25" t="str">
        <f t="shared" ref="T774:T776" si="549">LEFT(C774,12)</f>
        <v/>
      </c>
      <c r="U774" s="25" t="e">
        <f t="shared" si="525"/>
        <v>#N/A</v>
      </c>
      <c r="V774" s="25" t="e">
        <f t="shared" si="526"/>
        <v>#N/A</v>
      </c>
      <c r="W774" s="25" t="e">
        <f t="shared" si="527"/>
        <v>#N/A</v>
      </c>
      <c r="X774" s="25" t="e">
        <f t="shared" si="528"/>
        <v>#N/A</v>
      </c>
      <c r="Y774" s="25" t="e">
        <f t="shared" si="529"/>
        <v>#N/A</v>
      </c>
      <c r="Z774" s="25" t="e">
        <f t="shared" si="530"/>
        <v>#N/A</v>
      </c>
      <c r="AA774" s="25" t="e">
        <f t="shared" si="531"/>
        <v>#N/A</v>
      </c>
      <c r="AB774" s="25" t="e">
        <f t="shared" si="532"/>
        <v>#N/A</v>
      </c>
      <c r="AC774" s="25" t="e">
        <f t="shared" si="533"/>
        <v>#N/A</v>
      </c>
      <c r="AD774" s="25" t="e">
        <f t="shared" si="534"/>
        <v>#N/A</v>
      </c>
      <c r="AE774" s="25" t="e">
        <f t="shared" si="535"/>
        <v>#N/A</v>
      </c>
      <c r="AF774" s="25" t="e">
        <f t="shared" si="536"/>
        <v>#N/A</v>
      </c>
    </row>
    <row r="775" spans="1:32" ht="15.75" hidden="1" customHeight="1" x14ac:dyDescent="0.25">
      <c r="A775" s="33"/>
      <c r="B775" s="118"/>
      <c r="C775" s="34"/>
      <c r="D775" s="26"/>
      <c r="E775" s="48"/>
      <c r="F775" s="222"/>
      <c r="G775" s="48"/>
      <c r="H775" s="26"/>
      <c r="I775" s="48"/>
      <c r="J775" s="23"/>
      <c r="K775" s="48"/>
      <c r="L775" s="26"/>
      <c r="M775" s="48"/>
      <c r="N775" s="26"/>
      <c r="O775" s="48"/>
      <c r="P775" s="225"/>
      <c r="Q775" s="225"/>
      <c r="T775" s="25" t="str">
        <f t="shared" si="549"/>
        <v/>
      </c>
      <c r="U775" s="25" t="e">
        <f t="shared" si="525"/>
        <v>#N/A</v>
      </c>
      <c r="V775" s="25" t="e">
        <f t="shared" si="526"/>
        <v>#N/A</v>
      </c>
      <c r="W775" s="25" t="e">
        <f t="shared" si="527"/>
        <v>#N/A</v>
      </c>
      <c r="X775" s="25" t="e">
        <f t="shared" si="528"/>
        <v>#N/A</v>
      </c>
      <c r="Y775" s="25" t="e">
        <f t="shared" si="529"/>
        <v>#N/A</v>
      </c>
      <c r="Z775" s="25" t="e">
        <f t="shared" si="530"/>
        <v>#N/A</v>
      </c>
      <c r="AA775" s="25" t="e">
        <f t="shared" si="531"/>
        <v>#N/A</v>
      </c>
      <c r="AB775" s="25" t="e">
        <f t="shared" si="532"/>
        <v>#N/A</v>
      </c>
      <c r="AC775" s="25" t="e">
        <f t="shared" si="533"/>
        <v>#N/A</v>
      </c>
      <c r="AD775" s="25" t="e">
        <f t="shared" si="534"/>
        <v>#N/A</v>
      </c>
      <c r="AE775" s="25" t="e">
        <f t="shared" si="535"/>
        <v>#N/A</v>
      </c>
      <c r="AF775" s="25" t="e">
        <f t="shared" si="536"/>
        <v>#N/A</v>
      </c>
    </row>
    <row r="776" spans="1:32" ht="15.75" hidden="1" customHeight="1" x14ac:dyDescent="0.25">
      <c r="A776" s="33"/>
      <c r="B776" s="118"/>
      <c r="C776" s="34"/>
      <c r="D776" s="26"/>
      <c r="E776" s="48"/>
      <c r="F776" s="222"/>
      <c r="G776" s="48"/>
      <c r="I776" s="48"/>
      <c r="J776" s="23"/>
      <c r="K776" s="48"/>
      <c r="L776" s="26"/>
      <c r="M776" s="48"/>
      <c r="N776" s="26"/>
      <c r="O776" s="48"/>
      <c r="P776" s="225"/>
      <c r="Q776" s="225"/>
      <c r="T776" s="25" t="str">
        <f t="shared" si="549"/>
        <v/>
      </c>
      <c r="U776" s="25" t="e">
        <f t="shared" si="525"/>
        <v>#N/A</v>
      </c>
      <c r="V776" s="25" t="e">
        <f t="shared" si="526"/>
        <v>#N/A</v>
      </c>
      <c r="W776" s="25" t="e">
        <f t="shared" si="527"/>
        <v>#N/A</v>
      </c>
      <c r="X776" s="25" t="e">
        <f t="shared" si="528"/>
        <v>#N/A</v>
      </c>
      <c r="Y776" s="25" t="e">
        <f t="shared" si="529"/>
        <v>#N/A</v>
      </c>
      <c r="Z776" s="25" t="e">
        <f t="shared" si="530"/>
        <v>#N/A</v>
      </c>
      <c r="AA776" s="25" t="e">
        <f t="shared" si="531"/>
        <v>#N/A</v>
      </c>
      <c r="AB776" s="25" t="e">
        <f t="shared" si="532"/>
        <v>#N/A</v>
      </c>
      <c r="AC776" s="25" t="e">
        <f t="shared" si="533"/>
        <v>#N/A</v>
      </c>
      <c r="AD776" s="25" t="e">
        <f t="shared" si="534"/>
        <v>#N/A</v>
      </c>
      <c r="AE776" s="25" t="e">
        <f t="shared" si="535"/>
        <v>#N/A</v>
      </c>
      <c r="AF776" s="25" t="e">
        <f t="shared" si="536"/>
        <v>#N/A</v>
      </c>
    </row>
    <row r="777" spans="1:32" ht="15.75" hidden="1" customHeight="1" x14ac:dyDescent="0.25">
      <c r="A777" s="33"/>
      <c r="B777" s="118"/>
      <c r="C777" s="34"/>
      <c r="D777" s="26"/>
      <c r="E777" s="48"/>
      <c r="F777" s="222"/>
      <c r="G777" s="48"/>
      <c r="H777" s="23"/>
      <c r="I777" s="48"/>
      <c r="J777" s="23"/>
      <c r="K777" s="48"/>
      <c r="L777" s="26"/>
      <c r="M777" s="48"/>
      <c r="N777" s="26"/>
      <c r="O777" s="48"/>
      <c r="P777" s="225"/>
      <c r="Q777" s="225"/>
      <c r="T777" s="25" t="str">
        <f t="shared" si="541"/>
        <v/>
      </c>
      <c r="U777" s="25" t="e">
        <f t="shared" si="525"/>
        <v>#N/A</v>
      </c>
      <c r="V777" s="25" t="e">
        <f t="shared" si="526"/>
        <v>#N/A</v>
      </c>
      <c r="W777" s="25" t="e">
        <f t="shared" si="527"/>
        <v>#N/A</v>
      </c>
      <c r="X777" s="25" t="e">
        <f t="shared" si="528"/>
        <v>#N/A</v>
      </c>
      <c r="Y777" s="25" t="e">
        <f t="shared" si="529"/>
        <v>#N/A</v>
      </c>
      <c r="Z777" s="25" t="e">
        <f t="shared" si="530"/>
        <v>#N/A</v>
      </c>
      <c r="AA777" s="25" t="e">
        <f t="shared" si="531"/>
        <v>#N/A</v>
      </c>
      <c r="AB777" s="25" t="e">
        <f t="shared" si="532"/>
        <v>#N/A</v>
      </c>
      <c r="AC777" s="25" t="e">
        <f t="shared" si="533"/>
        <v>#N/A</v>
      </c>
      <c r="AD777" s="25" t="e">
        <f t="shared" si="534"/>
        <v>#N/A</v>
      </c>
      <c r="AE777" s="25" t="e">
        <f t="shared" si="535"/>
        <v>#N/A</v>
      </c>
      <c r="AF777" s="25" t="e">
        <f t="shared" si="536"/>
        <v>#N/A</v>
      </c>
    </row>
    <row r="778" spans="1:32" ht="15.75" hidden="1" customHeight="1" x14ac:dyDescent="0.25">
      <c r="A778" s="33"/>
      <c r="B778" s="118"/>
      <c r="C778" s="34"/>
      <c r="D778" s="26"/>
      <c r="E778" s="48"/>
      <c r="F778" s="222"/>
      <c r="G778" s="48"/>
      <c r="H778" s="26"/>
      <c r="I778" s="48"/>
      <c r="J778" s="23"/>
      <c r="K778" s="48"/>
      <c r="L778" s="26"/>
      <c r="M778" s="48"/>
      <c r="N778" s="26"/>
      <c r="O778" s="48"/>
      <c r="P778" s="225"/>
      <c r="Q778" s="225"/>
      <c r="T778" s="25" t="str">
        <f t="shared" si="541"/>
        <v/>
      </c>
      <c r="U778" s="25" t="e">
        <f t="shared" si="525"/>
        <v>#N/A</v>
      </c>
      <c r="V778" s="25" t="e">
        <f t="shared" si="526"/>
        <v>#N/A</v>
      </c>
      <c r="W778" s="25" t="e">
        <f t="shared" si="527"/>
        <v>#N/A</v>
      </c>
      <c r="X778" s="25" t="e">
        <f t="shared" si="528"/>
        <v>#N/A</v>
      </c>
      <c r="Y778" s="25" t="e">
        <f t="shared" si="529"/>
        <v>#N/A</v>
      </c>
      <c r="Z778" s="25" t="e">
        <f t="shared" si="530"/>
        <v>#N/A</v>
      </c>
      <c r="AA778" s="25" t="e">
        <f t="shared" si="531"/>
        <v>#N/A</v>
      </c>
      <c r="AB778" s="25" t="e">
        <f t="shared" si="532"/>
        <v>#N/A</v>
      </c>
      <c r="AC778" s="25" t="e">
        <f t="shared" si="533"/>
        <v>#N/A</v>
      </c>
      <c r="AD778" s="25" t="e">
        <f t="shared" si="534"/>
        <v>#N/A</v>
      </c>
      <c r="AE778" s="25" t="e">
        <f t="shared" si="535"/>
        <v>#N/A</v>
      </c>
      <c r="AF778" s="25" t="e">
        <f t="shared" si="536"/>
        <v>#N/A</v>
      </c>
    </row>
    <row r="779" spans="1:32" ht="15.75" hidden="1" customHeight="1" x14ac:dyDescent="0.25">
      <c r="A779" s="33"/>
      <c r="B779" s="118"/>
      <c r="C779" s="34"/>
      <c r="D779" s="26"/>
      <c r="E779" s="48"/>
      <c r="F779" s="222"/>
      <c r="G779" s="48"/>
      <c r="H779" s="26"/>
      <c r="I779" s="48"/>
      <c r="J779" s="23"/>
      <c r="K779" s="48"/>
      <c r="L779" s="26"/>
      <c r="M779" s="48"/>
      <c r="N779" s="26"/>
      <c r="O779" s="48"/>
      <c r="P779" s="225"/>
      <c r="Q779" s="225"/>
      <c r="T779" s="25" t="str">
        <f t="shared" si="541"/>
        <v/>
      </c>
      <c r="U779" s="25" t="e">
        <f t="shared" si="525"/>
        <v>#N/A</v>
      </c>
      <c r="V779" s="25" t="e">
        <f t="shared" si="526"/>
        <v>#N/A</v>
      </c>
      <c r="W779" s="25" t="e">
        <f t="shared" si="527"/>
        <v>#N/A</v>
      </c>
      <c r="X779" s="25" t="e">
        <f t="shared" si="528"/>
        <v>#N/A</v>
      </c>
      <c r="Y779" s="25" t="e">
        <f t="shared" si="529"/>
        <v>#N/A</v>
      </c>
      <c r="Z779" s="25" t="e">
        <f t="shared" si="530"/>
        <v>#N/A</v>
      </c>
      <c r="AA779" s="25" t="e">
        <f t="shared" si="531"/>
        <v>#N/A</v>
      </c>
      <c r="AB779" s="25" t="e">
        <f t="shared" si="532"/>
        <v>#N/A</v>
      </c>
      <c r="AC779" s="25" t="e">
        <f t="shared" si="533"/>
        <v>#N/A</v>
      </c>
      <c r="AD779" s="25" t="e">
        <f t="shared" si="534"/>
        <v>#N/A</v>
      </c>
      <c r="AE779" s="25" t="e">
        <f t="shared" si="535"/>
        <v>#N/A</v>
      </c>
      <c r="AF779" s="25" t="e">
        <f t="shared" si="536"/>
        <v>#N/A</v>
      </c>
    </row>
    <row r="780" spans="1:32" ht="15.75" customHeight="1" thickBot="1" x14ac:dyDescent="0.3">
      <c r="A780" s="33"/>
      <c r="B780" s="118"/>
      <c r="C780" s="34"/>
      <c r="D780" s="26"/>
      <c r="E780" s="48"/>
      <c r="F780" s="222"/>
      <c r="G780" s="48"/>
      <c r="H780" s="26"/>
      <c r="I780" s="48"/>
      <c r="J780" s="23"/>
      <c r="K780" s="48"/>
      <c r="L780" s="26"/>
      <c r="M780" s="48"/>
      <c r="N780" s="314"/>
      <c r="O780" s="48"/>
      <c r="P780" s="225"/>
      <c r="Q780" s="225"/>
      <c r="T780" s="25" t="str">
        <f t="shared" si="541"/>
        <v/>
      </c>
      <c r="U780" s="25" t="e">
        <f t="shared" si="525"/>
        <v>#N/A</v>
      </c>
      <c r="V780" s="25" t="e">
        <f t="shared" si="526"/>
        <v>#N/A</v>
      </c>
      <c r="W780" s="25" t="e">
        <f t="shared" si="527"/>
        <v>#N/A</v>
      </c>
      <c r="X780" s="25" t="e">
        <f t="shared" si="528"/>
        <v>#N/A</v>
      </c>
      <c r="Y780" s="25" t="e">
        <f t="shared" si="529"/>
        <v>#N/A</v>
      </c>
      <c r="Z780" s="25" t="e">
        <f t="shared" si="530"/>
        <v>#N/A</v>
      </c>
      <c r="AA780" s="25" t="e">
        <f t="shared" si="531"/>
        <v>#N/A</v>
      </c>
      <c r="AB780" s="25" t="e">
        <f t="shared" si="532"/>
        <v>#N/A</v>
      </c>
      <c r="AC780" s="25" t="e">
        <f t="shared" si="533"/>
        <v>#N/A</v>
      </c>
      <c r="AD780" s="25" t="e">
        <f t="shared" si="534"/>
        <v>#N/A</v>
      </c>
      <c r="AE780" s="25" t="e">
        <f t="shared" si="535"/>
        <v>#N/A</v>
      </c>
      <c r="AF780" s="25" t="e">
        <f t="shared" si="536"/>
        <v>#N/A</v>
      </c>
    </row>
    <row r="781" spans="1:32" ht="15.75" customHeight="1" thickBot="1" x14ac:dyDescent="0.3">
      <c r="C781">
        <f>COUNTA(C701:C780)</f>
        <v>72</v>
      </c>
      <c r="D781" s="136">
        <f>((COUNTA(D701:D780))-COUNTIF(E701:E780,"&lt;1"))/(COUNTA(D701:D780))</f>
        <v>0.98611111111111116</v>
      </c>
      <c r="E781" s="71"/>
      <c r="F781" s="136">
        <f>((COUNTA(F701:F780))-COUNTIF(G701:G780,"&lt;1"))/(COUNTA(F701:F780))</f>
        <v>0.94444444444444442</v>
      </c>
      <c r="G781" s="71"/>
      <c r="H781" s="136">
        <f>((COUNTA(H701:H780))-COUNTIF(I701:I780,"&lt;1"))/(COUNTA(H701:H780))</f>
        <v>1</v>
      </c>
      <c r="I781" s="71"/>
      <c r="J781" s="136">
        <f>((COUNTA(J701:J780))-COUNTIF(K701:K780,"&lt;1"))/(COUNTA(J701:J780))</f>
        <v>1</v>
      </c>
      <c r="K781" s="71"/>
      <c r="L781" s="136">
        <f>((COUNTA(L701:L780))-COUNTIF(M701:M780,"&lt;1"))/(COUNTA(L701:L780))</f>
        <v>0.98529411764705888</v>
      </c>
      <c r="M781" s="71"/>
      <c r="N781" s="136">
        <f>((COUNTA(N701:N780))-COUNTIF(O701:O780,"&lt;1"))/(COUNTA(N701:N780))</f>
        <v>1</v>
      </c>
      <c r="O781" s="71"/>
      <c r="P781" s="226">
        <f>AVERAGE(P701:P778)</f>
        <v>0.93055555555555558</v>
      </c>
      <c r="Q781" s="226">
        <f>AVERAGE(Q701:Q778)</f>
        <v>0.93055555555555558</v>
      </c>
      <c r="T781" s="25" t="str">
        <f t="shared" si="541"/>
        <v>72</v>
      </c>
      <c r="U781" s="25" t="e">
        <f t="shared" si="525"/>
        <v>#N/A</v>
      </c>
      <c r="V781" s="25" t="e">
        <f t="shared" si="526"/>
        <v>#N/A</v>
      </c>
      <c r="W781" s="25" t="e">
        <f t="shared" si="527"/>
        <v>#N/A</v>
      </c>
      <c r="X781" s="25" t="e">
        <f t="shared" si="528"/>
        <v>#N/A</v>
      </c>
      <c r="Y781" s="25" t="e">
        <f t="shared" si="529"/>
        <v>#N/A</v>
      </c>
      <c r="Z781" s="25" t="e">
        <f t="shared" si="530"/>
        <v>#N/A</v>
      </c>
      <c r="AA781" s="25" t="e">
        <f t="shared" si="531"/>
        <v>#N/A</v>
      </c>
      <c r="AB781" s="25" t="e">
        <f t="shared" si="532"/>
        <v>#N/A</v>
      </c>
      <c r="AC781" s="25" t="e">
        <f t="shared" si="533"/>
        <v>#N/A</v>
      </c>
      <c r="AD781" s="25" t="e">
        <f t="shared" si="534"/>
        <v>#N/A</v>
      </c>
      <c r="AE781" s="25" t="e">
        <f t="shared" si="535"/>
        <v>#N/A</v>
      </c>
      <c r="AF781" s="25" t="e">
        <f t="shared" si="536"/>
        <v>#N/A</v>
      </c>
    </row>
    <row r="782" spans="1:32" ht="15.75" customHeight="1" x14ac:dyDescent="0.25"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474"/>
      <c r="Q782" s="474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</row>
    <row r="783" spans="1:32" ht="15.75" customHeight="1" x14ac:dyDescent="0.25">
      <c r="E783" s="1"/>
      <c r="G783" s="1"/>
      <c r="I783" s="1"/>
      <c r="K783" s="1"/>
      <c r="M783" s="1"/>
      <c r="N783" s="301"/>
      <c r="O783" s="1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</row>
    <row r="784" spans="1:32" ht="15.75" customHeight="1" x14ac:dyDescent="0.25">
      <c r="E784" s="1"/>
      <c r="G784" s="1"/>
      <c r="I784" s="1"/>
      <c r="K784" s="1"/>
      <c r="M784" s="1"/>
      <c r="O784" s="1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</row>
    <row r="785" spans="1:32" ht="15.75" customHeight="1" x14ac:dyDescent="0.25">
      <c r="A785" s="7" t="s">
        <v>18</v>
      </c>
      <c r="B785" s="366" t="s">
        <v>19</v>
      </c>
      <c r="C785" s="7" t="s">
        <v>29</v>
      </c>
      <c r="D785" s="8" t="s">
        <v>121</v>
      </c>
      <c r="E785" s="70"/>
      <c r="F785" s="8" t="s">
        <v>15</v>
      </c>
      <c r="G785" s="70"/>
      <c r="H785" s="8" t="s">
        <v>12</v>
      </c>
      <c r="I785" s="70"/>
      <c r="J785" s="8" t="s">
        <v>13</v>
      </c>
      <c r="K785" s="70"/>
      <c r="L785" s="8" t="s">
        <v>123</v>
      </c>
      <c r="M785" s="105"/>
      <c r="N785" s="17" t="s">
        <v>14</v>
      </c>
      <c r="O785" s="104"/>
      <c r="P785" s="18" t="s">
        <v>20</v>
      </c>
      <c r="Q785" s="19" t="s">
        <v>36</v>
      </c>
      <c r="T785" s="25" t="str">
        <f t="shared" si="540"/>
        <v>Product</v>
      </c>
      <c r="U785" s="25" t="e">
        <f t="shared" si="525"/>
        <v>#N/A</v>
      </c>
      <c r="V785" s="25" t="e">
        <f t="shared" si="526"/>
        <v>#N/A</v>
      </c>
      <c r="W785" s="25" t="e">
        <f t="shared" si="527"/>
        <v>#N/A</v>
      </c>
      <c r="X785" s="25" t="e">
        <f t="shared" si="528"/>
        <v>#N/A</v>
      </c>
      <c r="Y785" s="25" t="e">
        <f t="shared" si="529"/>
        <v>#N/A</v>
      </c>
      <c r="Z785" s="25" t="e">
        <f t="shared" si="530"/>
        <v>#N/A</v>
      </c>
      <c r="AA785" s="25" t="e">
        <f t="shared" si="531"/>
        <v>#N/A</v>
      </c>
      <c r="AB785" s="25" t="e">
        <f t="shared" si="532"/>
        <v>#N/A</v>
      </c>
      <c r="AC785" s="25" t="e">
        <f t="shared" si="533"/>
        <v>#N/A</v>
      </c>
      <c r="AD785" s="25" t="e">
        <f t="shared" si="534"/>
        <v>#N/A</v>
      </c>
      <c r="AE785" s="25" t="e">
        <f t="shared" si="535"/>
        <v>#N/A</v>
      </c>
      <c r="AF785" s="25" t="e">
        <f t="shared" si="536"/>
        <v>#N/A</v>
      </c>
    </row>
    <row r="786" spans="1:32" ht="15.75" customHeight="1" x14ac:dyDescent="0.25">
      <c r="A786" s="33">
        <v>45931</v>
      </c>
      <c r="B786" s="271" t="s">
        <v>435</v>
      </c>
      <c r="C786" s="37" t="s">
        <v>35</v>
      </c>
      <c r="D786" s="26">
        <v>16.21</v>
      </c>
      <c r="E786" s="48">
        <f t="shared" ref="E786:E795" si="550">IF(+(IF(D786&lt;U786,0,IF(D786&gt;V786,0,1)))=1,1,0)</f>
        <v>1</v>
      </c>
      <c r="F786" s="222">
        <v>14.75</v>
      </c>
      <c r="G786" s="48">
        <f t="shared" ref="G786:G795" si="551">IF(+(IF(F786&lt;W786,0,IF(F786&gt;X786,0,1)))=1,1,0)</f>
        <v>1</v>
      </c>
      <c r="H786" s="23"/>
      <c r="I786" s="48">
        <f t="shared" ref="I786:I795" si="552">IF(+(IF(H786&lt;Y786,0,IF(H786&gt;Z786,0,1)))=1,1,0)</f>
        <v>1</v>
      </c>
      <c r="J786" s="23">
        <v>2.2999999999999998</v>
      </c>
      <c r="K786" s="48">
        <f t="shared" ref="K786:K795" si="553">IF(+(IF(J786&lt;AA786,0,IF(J786&gt;AB786,0,1)))=1,1,0)</f>
        <v>1</v>
      </c>
      <c r="L786" s="26"/>
      <c r="M786" s="48">
        <f t="shared" ref="M786:M795" si="554">IF(+(IF(L786&lt;AC786,0,IF(L786&gt;AD786,0,1)))=1,1,0)</f>
        <v>1</v>
      </c>
      <c r="N786" s="26">
        <v>116.2</v>
      </c>
      <c r="O786" s="48">
        <f t="shared" ref="O786:O795" si="555">IF(+(IF(N786&lt;AE786,0,IF(N786&gt;AF786,0,1)))=1,1,0)</f>
        <v>1</v>
      </c>
      <c r="P786" s="225">
        <f t="shared" ref="P786:P795" si="556">IF(+(IF(D786&lt;U786,0,IF(D786&gt;V786,0,1)))+(IF(F786&lt;W786,0,IF(F786&gt;X786,0,1)))+(IF(J786&lt;AA786,0,IF(J786&gt;AB786,0,1)))+(IF(L786&lt;AC786,0,IF(L786&gt;AD786,0,1)))+(IF(N786&lt;AE786,0,IF(N786&gt;AF786,0,1)))=5,1,0)</f>
        <v>1</v>
      </c>
      <c r="Q786" s="225">
        <f t="shared" ref="Q786:Q795" si="557">IF(+(IF(D786&lt;U786,0,IF(D786&gt;V786,0,1)))+(IF(F786&lt;W786,0,IF(F786&gt;X786,0,1)))+(IF(J786&lt;AA786,0,IF(J786&gt;AB786,0,1)))+(IF(L786&lt;AC786,0,IF(L786&gt;AD786,0,1)))=4,1,0)</f>
        <v>1</v>
      </c>
      <c r="T786" s="25" t="str">
        <f t="shared" si="540"/>
        <v>VITAMALT</v>
      </c>
      <c r="U786" s="25">
        <f t="shared" si="525"/>
        <v>16.2</v>
      </c>
      <c r="V786" s="25">
        <f t="shared" si="526"/>
        <v>16.84</v>
      </c>
      <c r="W786" s="25">
        <f t="shared" si="527"/>
        <v>12</v>
      </c>
      <c r="X786" s="25">
        <f t="shared" si="528"/>
        <v>16.440000000000001</v>
      </c>
      <c r="Y786" s="25">
        <f t="shared" si="529"/>
        <v>0</v>
      </c>
      <c r="Z786" s="25">
        <f t="shared" si="530"/>
        <v>0</v>
      </c>
      <c r="AA786" s="25">
        <f t="shared" si="531"/>
        <v>2</v>
      </c>
      <c r="AB786" s="25">
        <f t="shared" si="532"/>
        <v>2.4</v>
      </c>
      <c r="AC786" s="25">
        <f t="shared" si="533"/>
        <v>0</v>
      </c>
      <c r="AD786" s="25">
        <f t="shared" si="534"/>
        <v>0</v>
      </c>
      <c r="AE786" s="25">
        <f t="shared" si="535"/>
        <v>100</v>
      </c>
      <c r="AF786" s="25">
        <f t="shared" si="536"/>
        <v>140</v>
      </c>
    </row>
    <row r="787" spans="1:32" ht="15.75" customHeight="1" x14ac:dyDescent="0.25">
      <c r="A787" s="33">
        <v>45931</v>
      </c>
      <c r="B787" s="271" t="s">
        <v>437</v>
      </c>
      <c r="C787" s="37" t="s">
        <v>35</v>
      </c>
      <c r="D787" s="26">
        <v>16.28</v>
      </c>
      <c r="E787" s="48">
        <f t="shared" si="550"/>
        <v>1</v>
      </c>
      <c r="F787" s="222">
        <v>15.8</v>
      </c>
      <c r="G787" s="48">
        <f t="shared" si="551"/>
        <v>1</v>
      </c>
      <c r="H787" s="23"/>
      <c r="I787" s="48">
        <f t="shared" si="552"/>
        <v>1</v>
      </c>
      <c r="J787" s="23">
        <v>2.2999999999999998</v>
      </c>
      <c r="K787" s="48">
        <f t="shared" si="553"/>
        <v>1</v>
      </c>
      <c r="L787" s="26"/>
      <c r="M787" s="48">
        <f t="shared" si="554"/>
        <v>1</v>
      </c>
      <c r="N787" s="26">
        <v>106.4</v>
      </c>
      <c r="O787" s="48">
        <f t="shared" si="555"/>
        <v>1</v>
      </c>
      <c r="P787" s="225">
        <f t="shared" si="556"/>
        <v>1</v>
      </c>
      <c r="Q787" s="225">
        <f t="shared" si="557"/>
        <v>1</v>
      </c>
      <c r="T787" s="25" t="str">
        <f t="shared" si="540"/>
        <v>VITAMALT</v>
      </c>
      <c r="U787" s="25">
        <f t="shared" si="525"/>
        <v>16.2</v>
      </c>
      <c r="V787" s="25">
        <f t="shared" si="526"/>
        <v>16.84</v>
      </c>
      <c r="W787" s="25">
        <f t="shared" si="527"/>
        <v>12</v>
      </c>
      <c r="X787" s="25">
        <f t="shared" si="528"/>
        <v>16.440000000000001</v>
      </c>
      <c r="Y787" s="25">
        <f t="shared" si="529"/>
        <v>0</v>
      </c>
      <c r="Z787" s="25">
        <f t="shared" si="530"/>
        <v>0</v>
      </c>
      <c r="AA787" s="25">
        <f t="shared" si="531"/>
        <v>2</v>
      </c>
      <c r="AB787" s="25">
        <f t="shared" si="532"/>
        <v>2.4</v>
      </c>
      <c r="AC787" s="25">
        <f t="shared" si="533"/>
        <v>0</v>
      </c>
      <c r="AD787" s="25">
        <f t="shared" si="534"/>
        <v>0</v>
      </c>
      <c r="AE787" s="25">
        <f t="shared" si="535"/>
        <v>100</v>
      </c>
      <c r="AF787" s="25">
        <f t="shared" si="536"/>
        <v>140</v>
      </c>
    </row>
    <row r="788" spans="1:32" ht="15.75" customHeight="1" x14ac:dyDescent="0.25">
      <c r="A788" s="33">
        <v>45931</v>
      </c>
      <c r="B788" s="271" t="s">
        <v>434</v>
      </c>
      <c r="C788" s="37" t="s">
        <v>35</v>
      </c>
      <c r="D788" s="26">
        <v>16.239999999999998</v>
      </c>
      <c r="E788" s="48">
        <f t="shared" si="550"/>
        <v>1</v>
      </c>
      <c r="F788" s="222">
        <v>15.9</v>
      </c>
      <c r="G788" s="48">
        <f t="shared" si="551"/>
        <v>1</v>
      </c>
      <c r="H788" s="23"/>
      <c r="I788" s="48">
        <f t="shared" si="552"/>
        <v>1</v>
      </c>
      <c r="J788" s="23">
        <v>2.34</v>
      </c>
      <c r="K788" s="48">
        <f t="shared" si="553"/>
        <v>1</v>
      </c>
      <c r="L788" s="26"/>
      <c r="M788" s="48">
        <f t="shared" si="554"/>
        <v>1</v>
      </c>
      <c r="N788" s="26">
        <v>109.9</v>
      </c>
      <c r="O788" s="48">
        <f t="shared" si="555"/>
        <v>1</v>
      </c>
      <c r="P788" s="225">
        <f t="shared" si="556"/>
        <v>1</v>
      </c>
      <c r="Q788" s="225">
        <f t="shared" si="557"/>
        <v>1</v>
      </c>
      <c r="T788" s="25" t="str">
        <f t="shared" si="540"/>
        <v>VITAMALT</v>
      </c>
      <c r="U788" s="25">
        <f t="shared" si="525"/>
        <v>16.2</v>
      </c>
      <c r="V788" s="25">
        <f t="shared" si="526"/>
        <v>16.84</v>
      </c>
      <c r="W788" s="25">
        <f t="shared" si="527"/>
        <v>12</v>
      </c>
      <c r="X788" s="25">
        <f t="shared" si="528"/>
        <v>16.440000000000001</v>
      </c>
      <c r="Y788" s="25">
        <f t="shared" si="529"/>
        <v>0</v>
      </c>
      <c r="Z788" s="25">
        <f t="shared" si="530"/>
        <v>0</v>
      </c>
      <c r="AA788" s="25">
        <f t="shared" si="531"/>
        <v>2</v>
      </c>
      <c r="AB788" s="25">
        <f t="shared" si="532"/>
        <v>2.4</v>
      </c>
      <c r="AC788" s="25">
        <f t="shared" si="533"/>
        <v>0</v>
      </c>
      <c r="AD788" s="25">
        <f t="shared" si="534"/>
        <v>0</v>
      </c>
      <c r="AE788" s="25">
        <f t="shared" si="535"/>
        <v>100</v>
      </c>
      <c r="AF788" s="25">
        <f t="shared" si="536"/>
        <v>140</v>
      </c>
    </row>
    <row r="789" spans="1:32" ht="15.75" customHeight="1" x14ac:dyDescent="0.25">
      <c r="A789" s="33">
        <v>45931</v>
      </c>
      <c r="B789" s="271" t="s">
        <v>436</v>
      </c>
      <c r="C789" s="37" t="s">
        <v>35</v>
      </c>
      <c r="D789" s="26">
        <v>16.2</v>
      </c>
      <c r="E789" s="48">
        <f t="shared" si="550"/>
        <v>1</v>
      </c>
      <c r="F789" s="222">
        <v>16.2</v>
      </c>
      <c r="G789" s="48">
        <f t="shared" si="551"/>
        <v>1</v>
      </c>
      <c r="H789" s="23"/>
      <c r="I789" s="48">
        <f t="shared" si="552"/>
        <v>1</v>
      </c>
      <c r="J789" s="23">
        <v>2.35</v>
      </c>
      <c r="K789" s="48">
        <f t="shared" si="553"/>
        <v>1</v>
      </c>
      <c r="L789" s="26"/>
      <c r="M789" s="48">
        <f t="shared" si="554"/>
        <v>1</v>
      </c>
      <c r="N789" s="26">
        <v>106.6</v>
      </c>
      <c r="O789" s="48">
        <f t="shared" si="555"/>
        <v>1</v>
      </c>
      <c r="P789" s="225">
        <f t="shared" si="556"/>
        <v>1</v>
      </c>
      <c r="Q789" s="225">
        <f t="shared" si="557"/>
        <v>1</v>
      </c>
      <c r="T789" s="25" t="str">
        <f t="shared" si="540"/>
        <v>VITAMALT</v>
      </c>
      <c r="U789" s="25">
        <f t="shared" si="525"/>
        <v>16.2</v>
      </c>
      <c r="V789" s="25">
        <f t="shared" si="526"/>
        <v>16.84</v>
      </c>
      <c r="W789" s="25">
        <f t="shared" si="527"/>
        <v>12</v>
      </c>
      <c r="X789" s="25">
        <f t="shared" si="528"/>
        <v>16.440000000000001</v>
      </c>
      <c r="Y789" s="25">
        <f t="shared" si="529"/>
        <v>0</v>
      </c>
      <c r="Z789" s="25">
        <f t="shared" si="530"/>
        <v>0</v>
      </c>
      <c r="AA789" s="25">
        <f t="shared" si="531"/>
        <v>2</v>
      </c>
      <c r="AB789" s="25">
        <f t="shared" si="532"/>
        <v>2.4</v>
      </c>
      <c r="AC789" s="25">
        <f t="shared" si="533"/>
        <v>0</v>
      </c>
      <c r="AD789" s="25">
        <f t="shared" si="534"/>
        <v>0</v>
      </c>
      <c r="AE789" s="25">
        <f t="shared" si="535"/>
        <v>100</v>
      </c>
      <c r="AF789" s="25">
        <f t="shared" si="536"/>
        <v>140</v>
      </c>
    </row>
    <row r="790" spans="1:32" ht="15.75" customHeight="1" x14ac:dyDescent="0.25">
      <c r="A790" s="33">
        <v>45932</v>
      </c>
      <c r="B790" s="271" t="s">
        <v>435</v>
      </c>
      <c r="C790" s="37" t="s">
        <v>31</v>
      </c>
      <c r="D790" s="26">
        <v>1.87</v>
      </c>
      <c r="E790" s="48">
        <f t="shared" si="550"/>
        <v>1</v>
      </c>
      <c r="F790" s="222">
        <v>16.399999999999999</v>
      </c>
      <c r="G790" s="48">
        <f t="shared" si="551"/>
        <v>1</v>
      </c>
      <c r="H790" s="23">
        <v>0.03</v>
      </c>
      <c r="I790" s="48">
        <f t="shared" si="552"/>
        <v>1</v>
      </c>
      <c r="J790" s="23">
        <v>2.83</v>
      </c>
      <c r="K790" s="48">
        <f t="shared" si="553"/>
        <v>1</v>
      </c>
      <c r="L790" s="26">
        <v>5.12</v>
      </c>
      <c r="M790" s="48">
        <f t="shared" si="554"/>
        <v>1</v>
      </c>
      <c r="N790" s="26">
        <v>5.38</v>
      </c>
      <c r="O790" s="48">
        <f t="shared" si="555"/>
        <v>1</v>
      </c>
      <c r="P790" s="225">
        <f t="shared" si="556"/>
        <v>1</v>
      </c>
      <c r="Q790" s="225">
        <f t="shared" si="557"/>
        <v>1</v>
      </c>
      <c r="T790" s="25" t="str">
        <f t="shared" si="540"/>
        <v>CARIB</v>
      </c>
      <c r="U790" s="25">
        <f t="shared" si="525"/>
        <v>1.65</v>
      </c>
      <c r="V790" s="25">
        <f t="shared" si="526"/>
        <v>2.14</v>
      </c>
      <c r="W790" s="25">
        <f t="shared" si="527"/>
        <v>12.5</v>
      </c>
      <c r="X790" s="25">
        <f t="shared" si="528"/>
        <v>16.399999999999999</v>
      </c>
      <c r="Y790" s="25">
        <f t="shared" si="529"/>
        <v>0</v>
      </c>
      <c r="Z790" s="25">
        <f t="shared" si="530"/>
        <v>0.12</v>
      </c>
      <c r="AA790" s="25">
        <f t="shared" si="531"/>
        <v>2.7</v>
      </c>
      <c r="AB790" s="25">
        <f t="shared" si="532"/>
        <v>2.85</v>
      </c>
      <c r="AC790" s="25">
        <f t="shared" si="533"/>
        <v>5</v>
      </c>
      <c r="AD790" s="25">
        <f t="shared" si="534"/>
        <v>5.44</v>
      </c>
      <c r="AE790" s="25">
        <f t="shared" si="535"/>
        <v>5</v>
      </c>
      <c r="AF790" s="25">
        <f t="shared" si="536"/>
        <v>7</v>
      </c>
    </row>
    <row r="791" spans="1:32" ht="15.75" customHeight="1" x14ac:dyDescent="0.25">
      <c r="A791" s="33">
        <v>45932</v>
      </c>
      <c r="B791" s="271" t="s">
        <v>437</v>
      </c>
      <c r="C791" s="37" t="s">
        <v>31</v>
      </c>
      <c r="D791" s="26">
        <v>1.74</v>
      </c>
      <c r="E791" s="48">
        <f t="shared" ref="E791" si="558">IF(+(IF(D791&lt;U791,0,IF(D791&gt;V791,0,1)))=1,1,0)</f>
        <v>1</v>
      </c>
      <c r="F791" s="222">
        <v>15</v>
      </c>
      <c r="G791" s="48">
        <f t="shared" ref="G791" si="559">IF(+(IF(F791&lt;W791,0,IF(F791&gt;X791,0,1)))=1,1,0)</f>
        <v>1</v>
      </c>
      <c r="H791" s="23"/>
      <c r="I791" s="48">
        <f t="shared" ref="I791" si="560">IF(+(IF(H791&lt;Y791,0,IF(H791&gt;Z791,0,1)))=1,1,0)</f>
        <v>1</v>
      </c>
      <c r="J791" s="23"/>
      <c r="K791" s="48">
        <f t="shared" ref="K791" si="561">IF(+(IF(J791&lt;AA791,0,IF(J791&gt;AB791,0,1)))=1,1,0)</f>
        <v>0</v>
      </c>
      <c r="L791" s="26">
        <v>5.16</v>
      </c>
      <c r="M791" s="48">
        <f t="shared" ref="M791" si="562">IF(+(IF(L791&lt;AC791,0,IF(L791&gt;AD791,0,1)))=1,1,0)</f>
        <v>1</v>
      </c>
      <c r="N791" s="26">
        <v>5.8</v>
      </c>
      <c r="O791" s="48">
        <f t="shared" ref="O791" si="563">IF(+(IF(N791&lt;AE791,0,IF(N791&gt;AF791,0,1)))=1,1,0)</f>
        <v>1</v>
      </c>
      <c r="P791" s="225"/>
      <c r="Q791" s="225"/>
      <c r="T791" s="25" t="str">
        <f t="shared" ref="T791" si="564">LEFT(C791,12)</f>
        <v>CARIB</v>
      </c>
      <c r="U791" s="25">
        <f t="shared" si="525"/>
        <v>1.65</v>
      </c>
      <c r="V791" s="25">
        <f t="shared" si="526"/>
        <v>2.14</v>
      </c>
      <c r="W791" s="25">
        <f t="shared" si="527"/>
        <v>12.5</v>
      </c>
      <c r="X791" s="25">
        <f t="shared" si="528"/>
        <v>16.399999999999999</v>
      </c>
      <c r="Y791" s="25">
        <f t="shared" si="529"/>
        <v>0</v>
      </c>
      <c r="Z791" s="25">
        <f t="shared" si="530"/>
        <v>0.12</v>
      </c>
      <c r="AA791" s="25">
        <f t="shared" si="531"/>
        <v>2.7</v>
      </c>
      <c r="AB791" s="25">
        <f t="shared" si="532"/>
        <v>2.85</v>
      </c>
      <c r="AC791" s="25">
        <f t="shared" si="533"/>
        <v>5</v>
      </c>
      <c r="AD791" s="25">
        <f t="shared" si="534"/>
        <v>5.44</v>
      </c>
      <c r="AE791" s="25">
        <f t="shared" si="535"/>
        <v>5</v>
      </c>
      <c r="AF791" s="25">
        <f t="shared" si="536"/>
        <v>7</v>
      </c>
    </row>
    <row r="792" spans="1:32" ht="15.75" customHeight="1" x14ac:dyDescent="0.25">
      <c r="A792" s="33">
        <v>45935</v>
      </c>
      <c r="B792" s="271" t="s">
        <v>436</v>
      </c>
      <c r="C792" s="37" t="s">
        <v>31</v>
      </c>
      <c r="D792" s="26">
        <v>1.9</v>
      </c>
      <c r="E792" s="48">
        <f t="shared" si="550"/>
        <v>1</v>
      </c>
      <c r="F792" s="222">
        <v>14.7</v>
      </c>
      <c r="G792" s="48">
        <f t="shared" si="551"/>
        <v>1</v>
      </c>
      <c r="H792" s="23">
        <v>0.04</v>
      </c>
      <c r="I792" s="48">
        <f t="shared" si="552"/>
        <v>1</v>
      </c>
      <c r="J792" s="23">
        <v>2.8</v>
      </c>
      <c r="K792" s="48">
        <f t="shared" si="553"/>
        <v>1</v>
      </c>
      <c r="L792" s="26">
        <v>5.15</v>
      </c>
      <c r="M792" s="48">
        <f t="shared" si="554"/>
        <v>1</v>
      </c>
      <c r="N792" s="26">
        <v>5</v>
      </c>
      <c r="O792" s="48">
        <f t="shared" si="555"/>
        <v>1</v>
      </c>
      <c r="P792" s="225">
        <f t="shared" si="556"/>
        <v>1</v>
      </c>
      <c r="Q792" s="225">
        <f t="shared" si="557"/>
        <v>1</v>
      </c>
      <c r="T792" s="25" t="str">
        <f t="shared" si="540"/>
        <v>CARIB</v>
      </c>
      <c r="U792" s="25">
        <f t="shared" si="525"/>
        <v>1.65</v>
      </c>
      <c r="V792" s="25">
        <f t="shared" si="526"/>
        <v>2.14</v>
      </c>
      <c r="W792" s="25">
        <f t="shared" si="527"/>
        <v>12.5</v>
      </c>
      <c r="X792" s="25">
        <f t="shared" si="528"/>
        <v>16.399999999999999</v>
      </c>
      <c r="Y792" s="25">
        <f t="shared" si="529"/>
        <v>0</v>
      </c>
      <c r="Z792" s="25">
        <f t="shared" si="530"/>
        <v>0.12</v>
      </c>
      <c r="AA792" s="25">
        <f t="shared" si="531"/>
        <v>2.7</v>
      </c>
      <c r="AB792" s="25">
        <f t="shared" si="532"/>
        <v>2.85</v>
      </c>
      <c r="AC792" s="25">
        <f t="shared" si="533"/>
        <v>5</v>
      </c>
      <c r="AD792" s="25">
        <f t="shared" si="534"/>
        <v>5.44</v>
      </c>
      <c r="AE792" s="25">
        <f t="shared" si="535"/>
        <v>5</v>
      </c>
      <c r="AF792" s="25">
        <f t="shared" si="536"/>
        <v>7</v>
      </c>
    </row>
    <row r="793" spans="1:32" ht="15.75" customHeight="1" x14ac:dyDescent="0.25">
      <c r="A793" s="33">
        <v>45935</v>
      </c>
      <c r="B793" s="271" t="s">
        <v>434</v>
      </c>
      <c r="C793" s="37" t="s">
        <v>31</v>
      </c>
      <c r="D793" s="26">
        <v>1.88</v>
      </c>
      <c r="E793" s="48">
        <f t="shared" si="550"/>
        <v>1</v>
      </c>
      <c r="F793" s="222">
        <v>16</v>
      </c>
      <c r="G793" s="48">
        <f t="shared" si="551"/>
        <v>1</v>
      </c>
      <c r="H793" s="23">
        <v>0.04</v>
      </c>
      <c r="I793" s="48">
        <f t="shared" si="552"/>
        <v>1</v>
      </c>
      <c r="J793" s="133">
        <v>2.78</v>
      </c>
      <c r="K793" s="48">
        <f t="shared" si="553"/>
        <v>1</v>
      </c>
      <c r="L793" s="26">
        <v>5.15</v>
      </c>
      <c r="M793" s="48">
        <f t="shared" si="554"/>
        <v>1</v>
      </c>
      <c r="N793" s="26">
        <v>5.03</v>
      </c>
      <c r="O793" s="48">
        <f t="shared" si="555"/>
        <v>1</v>
      </c>
      <c r="P793" s="225">
        <f t="shared" si="556"/>
        <v>1</v>
      </c>
      <c r="Q793" s="225">
        <f t="shared" si="557"/>
        <v>1</v>
      </c>
      <c r="T793" s="25" t="str">
        <f t="shared" si="540"/>
        <v>CARIB</v>
      </c>
      <c r="U793" s="25">
        <f t="shared" si="525"/>
        <v>1.65</v>
      </c>
      <c r="V793" s="25">
        <f t="shared" si="526"/>
        <v>2.14</v>
      </c>
      <c r="W793" s="25">
        <f t="shared" si="527"/>
        <v>12.5</v>
      </c>
      <c r="X793" s="25">
        <f t="shared" si="528"/>
        <v>16.399999999999999</v>
      </c>
      <c r="Y793" s="25">
        <f t="shared" si="529"/>
        <v>0</v>
      </c>
      <c r="Z793" s="25">
        <f t="shared" si="530"/>
        <v>0.12</v>
      </c>
      <c r="AA793" s="25">
        <f t="shared" si="531"/>
        <v>2.7</v>
      </c>
      <c r="AB793" s="25">
        <f t="shared" si="532"/>
        <v>2.85</v>
      </c>
      <c r="AC793" s="25">
        <f t="shared" si="533"/>
        <v>5</v>
      </c>
      <c r="AD793" s="25">
        <f t="shared" si="534"/>
        <v>5.44</v>
      </c>
      <c r="AE793" s="25">
        <f t="shared" si="535"/>
        <v>5</v>
      </c>
      <c r="AF793" s="25">
        <f t="shared" si="536"/>
        <v>7</v>
      </c>
    </row>
    <row r="794" spans="1:32" ht="15.75" customHeight="1" x14ac:dyDescent="0.25">
      <c r="A794" s="33">
        <v>45935</v>
      </c>
      <c r="B794" s="271" t="s">
        <v>437</v>
      </c>
      <c r="C794" s="37" t="s">
        <v>31</v>
      </c>
      <c r="D794" s="26">
        <v>1.88</v>
      </c>
      <c r="E794" s="48">
        <f t="shared" si="550"/>
        <v>1</v>
      </c>
      <c r="F794" s="222">
        <v>14</v>
      </c>
      <c r="G794" s="48">
        <f t="shared" si="551"/>
        <v>1</v>
      </c>
      <c r="H794" s="23"/>
      <c r="I794" s="48">
        <f t="shared" si="552"/>
        <v>1</v>
      </c>
      <c r="J794" s="133"/>
      <c r="K794" s="48"/>
      <c r="L794" s="26">
        <v>5.13</v>
      </c>
      <c r="M794" s="48">
        <f t="shared" si="554"/>
        <v>1</v>
      </c>
      <c r="N794" s="26">
        <v>5.23</v>
      </c>
      <c r="O794" s="48">
        <f t="shared" si="555"/>
        <v>1</v>
      </c>
      <c r="P794" s="225"/>
      <c r="Q794" s="225"/>
      <c r="T794" s="25" t="str">
        <f t="shared" si="540"/>
        <v>CARIB</v>
      </c>
      <c r="U794" s="25">
        <f t="shared" si="525"/>
        <v>1.65</v>
      </c>
      <c r="V794" s="25">
        <f t="shared" si="526"/>
        <v>2.14</v>
      </c>
      <c r="W794" s="25">
        <f t="shared" si="527"/>
        <v>12.5</v>
      </c>
      <c r="X794" s="25">
        <f t="shared" si="528"/>
        <v>16.399999999999999</v>
      </c>
      <c r="Y794" s="25">
        <f t="shared" si="529"/>
        <v>0</v>
      </c>
      <c r="Z794" s="25">
        <f t="shared" si="530"/>
        <v>0.12</v>
      </c>
      <c r="AA794" s="25">
        <f t="shared" si="531"/>
        <v>2.7</v>
      </c>
      <c r="AB794" s="25">
        <f t="shared" si="532"/>
        <v>2.85</v>
      </c>
      <c r="AC794" s="25">
        <f t="shared" si="533"/>
        <v>5</v>
      </c>
      <c r="AD794" s="25">
        <f t="shared" si="534"/>
        <v>5.44</v>
      </c>
      <c r="AE794" s="25">
        <f t="shared" si="535"/>
        <v>5</v>
      </c>
      <c r="AF794" s="25">
        <f t="shared" si="536"/>
        <v>7</v>
      </c>
    </row>
    <row r="795" spans="1:32" ht="15.75" customHeight="1" x14ac:dyDescent="0.25">
      <c r="A795" s="33">
        <v>45935</v>
      </c>
      <c r="B795" s="271" t="s">
        <v>435</v>
      </c>
      <c r="C795" s="37" t="s">
        <v>31</v>
      </c>
      <c r="D795" s="26">
        <v>1.95</v>
      </c>
      <c r="E795" s="48">
        <f t="shared" si="550"/>
        <v>1</v>
      </c>
      <c r="F795" s="222">
        <v>15.65</v>
      </c>
      <c r="G795" s="48">
        <f t="shared" si="551"/>
        <v>1</v>
      </c>
      <c r="H795" s="23">
        <v>0.03</v>
      </c>
      <c r="I795" s="48">
        <f t="shared" si="552"/>
        <v>1</v>
      </c>
      <c r="J795" s="133">
        <v>2.85</v>
      </c>
      <c r="K795" s="48">
        <f t="shared" si="553"/>
        <v>1</v>
      </c>
      <c r="L795" s="26">
        <v>5.14</v>
      </c>
      <c r="M795" s="48">
        <f t="shared" si="554"/>
        <v>1</v>
      </c>
      <c r="N795" s="26">
        <v>5.28</v>
      </c>
      <c r="O795" s="48">
        <f t="shared" si="555"/>
        <v>1</v>
      </c>
      <c r="P795" s="225">
        <f t="shared" si="556"/>
        <v>1</v>
      </c>
      <c r="Q795" s="225">
        <f t="shared" si="557"/>
        <v>1</v>
      </c>
      <c r="T795" s="25" t="str">
        <f t="shared" si="540"/>
        <v>CARIB</v>
      </c>
      <c r="U795" s="25">
        <f t="shared" si="525"/>
        <v>1.65</v>
      </c>
      <c r="V795" s="25">
        <f t="shared" si="526"/>
        <v>2.14</v>
      </c>
      <c r="W795" s="25">
        <f t="shared" si="527"/>
        <v>12.5</v>
      </c>
      <c r="X795" s="25">
        <f t="shared" si="528"/>
        <v>16.399999999999999</v>
      </c>
      <c r="Y795" s="25">
        <f t="shared" si="529"/>
        <v>0</v>
      </c>
      <c r="Z795" s="25">
        <f t="shared" si="530"/>
        <v>0.12</v>
      </c>
      <c r="AA795" s="25">
        <f t="shared" si="531"/>
        <v>2.7</v>
      </c>
      <c r="AB795" s="25">
        <f t="shared" si="532"/>
        <v>2.85</v>
      </c>
      <c r="AC795" s="25">
        <f t="shared" si="533"/>
        <v>5</v>
      </c>
      <c r="AD795" s="25">
        <f t="shared" si="534"/>
        <v>5.44</v>
      </c>
      <c r="AE795" s="25">
        <f t="shared" si="535"/>
        <v>5</v>
      </c>
      <c r="AF795" s="25">
        <f t="shared" si="536"/>
        <v>7</v>
      </c>
    </row>
    <row r="796" spans="1:32" ht="15.75" hidden="1" customHeight="1" x14ac:dyDescent="0.25">
      <c r="A796" s="33"/>
      <c r="B796" s="271"/>
      <c r="C796" s="37"/>
      <c r="D796" s="26"/>
      <c r="E796" s="48"/>
      <c r="F796" s="222"/>
      <c r="G796" s="48"/>
      <c r="H796" s="23"/>
      <c r="I796" s="48"/>
      <c r="J796" s="133"/>
      <c r="K796" s="48"/>
      <c r="L796" s="26"/>
      <c r="M796" s="48"/>
      <c r="N796" s="26"/>
      <c r="O796" s="48"/>
      <c r="P796" s="225"/>
      <c r="Q796" s="225"/>
      <c r="T796" s="25" t="str">
        <f t="shared" si="540"/>
        <v/>
      </c>
      <c r="U796" s="25" t="e">
        <f t="shared" si="525"/>
        <v>#N/A</v>
      </c>
      <c r="V796" s="25" t="e">
        <f t="shared" si="526"/>
        <v>#N/A</v>
      </c>
      <c r="W796" s="25" t="e">
        <f t="shared" si="527"/>
        <v>#N/A</v>
      </c>
      <c r="X796" s="25" t="e">
        <f t="shared" si="528"/>
        <v>#N/A</v>
      </c>
      <c r="Y796" s="25" t="e">
        <f t="shared" si="529"/>
        <v>#N/A</v>
      </c>
      <c r="Z796" s="25" t="e">
        <f t="shared" si="530"/>
        <v>#N/A</v>
      </c>
      <c r="AA796" s="25" t="e">
        <f t="shared" si="531"/>
        <v>#N/A</v>
      </c>
      <c r="AB796" s="25" t="e">
        <f t="shared" si="532"/>
        <v>#N/A</v>
      </c>
      <c r="AC796" s="25" t="e">
        <f t="shared" si="533"/>
        <v>#N/A</v>
      </c>
      <c r="AD796" s="25" t="e">
        <f t="shared" si="534"/>
        <v>#N/A</v>
      </c>
      <c r="AE796" s="25" t="e">
        <f t="shared" si="535"/>
        <v>#N/A</v>
      </c>
      <c r="AF796" s="25" t="e">
        <f t="shared" si="536"/>
        <v>#N/A</v>
      </c>
    </row>
    <row r="797" spans="1:32" ht="15.75" hidden="1" customHeight="1" x14ac:dyDescent="0.25">
      <c r="A797" s="33"/>
      <c r="B797" s="271"/>
      <c r="C797" s="37"/>
      <c r="D797" s="26"/>
      <c r="E797" s="48"/>
      <c r="F797" s="222"/>
      <c r="G797" s="48"/>
      <c r="H797" s="23"/>
      <c r="I797" s="48"/>
      <c r="J797" s="133"/>
      <c r="K797" s="48"/>
      <c r="L797" s="26"/>
      <c r="M797" s="48"/>
      <c r="N797" s="26"/>
      <c r="O797" s="48"/>
      <c r="P797" s="225"/>
      <c r="Q797" s="225"/>
      <c r="T797" s="25" t="str">
        <f t="shared" ref="T797" si="565">LEFT(C797,12)</f>
        <v/>
      </c>
      <c r="U797" s="25" t="e">
        <f t="shared" si="525"/>
        <v>#N/A</v>
      </c>
      <c r="V797" s="25" t="e">
        <f t="shared" si="526"/>
        <v>#N/A</v>
      </c>
      <c r="W797" s="25" t="e">
        <f t="shared" si="527"/>
        <v>#N/A</v>
      </c>
      <c r="X797" s="25" t="e">
        <f t="shared" si="528"/>
        <v>#N/A</v>
      </c>
      <c r="Y797" s="25" t="e">
        <f t="shared" si="529"/>
        <v>#N/A</v>
      </c>
      <c r="Z797" s="25" t="e">
        <f t="shared" si="530"/>
        <v>#N/A</v>
      </c>
      <c r="AA797" s="25" t="e">
        <f t="shared" si="531"/>
        <v>#N/A</v>
      </c>
      <c r="AB797" s="25" t="e">
        <f t="shared" si="532"/>
        <v>#N/A</v>
      </c>
      <c r="AC797" s="25" t="e">
        <f t="shared" si="533"/>
        <v>#N/A</v>
      </c>
      <c r="AD797" s="25" t="e">
        <f t="shared" si="534"/>
        <v>#N/A</v>
      </c>
      <c r="AE797" s="25" t="e">
        <f t="shared" si="535"/>
        <v>#N/A</v>
      </c>
      <c r="AF797" s="25" t="e">
        <f t="shared" si="536"/>
        <v>#N/A</v>
      </c>
    </row>
    <row r="798" spans="1:32" ht="15.75" hidden="1" customHeight="1" x14ac:dyDescent="0.25">
      <c r="A798" s="33"/>
      <c r="B798" s="271"/>
      <c r="C798" s="37"/>
      <c r="D798" s="26"/>
      <c r="E798" s="48"/>
      <c r="F798" s="222"/>
      <c r="G798" s="48"/>
      <c r="H798" s="23"/>
      <c r="I798" s="48"/>
      <c r="J798" s="133"/>
      <c r="K798" s="48"/>
      <c r="L798" s="26"/>
      <c r="M798" s="48"/>
      <c r="N798" s="26"/>
      <c r="O798" s="48"/>
      <c r="P798" s="225"/>
      <c r="Q798" s="225"/>
      <c r="T798" s="25" t="str">
        <f t="shared" si="540"/>
        <v/>
      </c>
      <c r="U798" s="25" t="e">
        <f t="shared" si="525"/>
        <v>#N/A</v>
      </c>
      <c r="V798" s="25" t="e">
        <f t="shared" si="526"/>
        <v>#N/A</v>
      </c>
      <c r="W798" s="25" t="e">
        <f t="shared" si="527"/>
        <v>#N/A</v>
      </c>
      <c r="X798" s="25" t="e">
        <f t="shared" si="528"/>
        <v>#N/A</v>
      </c>
      <c r="Y798" s="25" t="e">
        <f t="shared" si="529"/>
        <v>#N/A</v>
      </c>
      <c r="Z798" s="25" t="e">
        <f t="shared" si="530"/>
        <v>#N/A</v>
      </c>
      <c r="AA798" s="25" t="e">
        <f t="shared" si="531"/>
        <v>#N/A</v>
      </c>
      <c r="AB798" s="25" t="e">
        <f t="shared" si="532"/>
        <v>#N/A</v>
      </c>
      <c r="AC798" s="25" t="e">
        <f t="shared" si="533"/>
        <v>#N/A</v>
      </c>
      <c r="AD798" s="25" t="e">
        <f t="shared" si="534"/>
        <v>#N/A</v>
      </c>
      <c r="AE798" s="25" t="e">
        <f t="shared" si="535"/>
        <v>#N/A</v>
      </c>
      <c r="AF798" s="25" t="e">
        <f t="shared" si="536"/>
        <v>#N/A</v>
      </c>
    </row>
    <row r="799" spans="1:32" ht="15.75" hidden="1" customHeight="1" x14ac:dyDescent="0.25">
      <c r="A799" s="33"/>
      <c r="B799" s="271"/>
      <c r="C799" s="37"/>
      <c r="D799" s="26"/>
      <c r="E799" s="48"/>
      <c r="F799" s="222"/>
      <c r="G799" s="48"/>
      <c r="H799" s="23"/>
      <c r="I799" s="48"/>
      <c r="J799" s="133"/>
      <c r="K799" s="48"/>
      <c r="L799" s="26"/>
      <c r="M799" s="48"/>
      <c r="N799" s="26"/>
      <c r="O799" s="48"/>
      <c r="P799" s="225"/>
      <c r="Q799" s="225"/>
      <c r="T799" s="25" t="str">
        <f t="shared" si="540"/>
        <v/>
      </c>
      <c r="U799" s="25" t="e">
        <f t="shared" si="525"/>
        <v>#N/A</v>
      </c>
      <c r="V799" s="25" t="e">
        <f t="shared" si="526"/>
        <v>#N/A</v>
      </c>
      <c r="W799" s="25" t="e">
        <f t="shared" si="527"/>
        <v>#N/A</v>
      </c>
      <c r="X799" s="25" t="e">
        <f t="shared" si="528"/>
        <v>#N/A</v>
      </c>
      <c r="Y799" s="25" t="e">
        <f t="shared" si="529"/>
        <v>#N/A</v>
      </c>
      <c r="Z799" s="25" t="e">
        <f t="shared" si="530"/>
        <v>#N/A</v>
      </c>
      <c r="AA799" s="25" t="e">
        <f t="shared" si="531"/>
        <v>#N/A</v>
      </c>
      <c r="AB799" s="25" t="e">
        <f t="shared" si="532"/>
        <v>#N/A</v>
      </c>
      <c r="AC799" s="25" t="e">
        <f t="shared" si="533"/>
        <v>#N/A</v>
      </c>
      <c r="AD799" s="25" t="e">
        <f t="shared" si="534"/>
        <v>#N/A</v>
      </c>
      <c r="AE799" s="25" t="e">
        <f t="shared" si="535"/>
        <v>#N/A</v>
      </c>
      <c r="AF799" s="25" t="e">
        <f t="shared" si="536"/>
        <v>#N/A</v>
      </c>
    </row>
    <row r="800" spans="1:32" ht="15.75" hidden="1" customHeight="1" x14ac:dyDescent="0.25">
      <c r="A800" s="33"/>
      <c r="B800" s="271"/>
      <c r="C800" s="37"/>
      <c r="D800" s="26"/>
      <c r="E800" s="48"/>
      <c r="F800" s="222"/>
      <c r="G800" s="48"/>
      <c r="H800" s="23"/>
      <c r="I800" s="48"/>
      <c r="J800" s="133"/>
      <c r="K800" s="48"/>
      <c r="L800" s="26"/>
      <c r="M800" s="48"/>
      <c r="N800" s="26"/>
      <c r="O800" s="48"/>
      <c r="P800" s="225"/>
      <c r="Q800" s="225"/>
      <c r="T800" s="25" t="str">
        <f t="shared" si="540"/>
        <v/>
      </c>
      <c r="U800" s="25" t="e">
        <f t="shared" si="525"/>
        <v>#N/A</v>
      </c>
      <c r="V800" s="25" t="e">
        <f t="shared" si="526"/>
        <v>#N/A</v>
      </c>
      <c r="W800" s="25" t="e">
        <f t="shared" si="527"/>
        <v>#N/A</v>
      </c>
      <c r="X800" s="25" t="e">
        <f t="shared" si="528"/>
        <v>#N/A</v>
      </c>
      <c r="Y800" s="25" t="e">
        <f t="shared" si="529"/>
        <v>#N/A</v>
      </c>
      <c r="Z800" s="25" t="e">
        <f t="shared" si="530"/>
        <v>#N/A</v>
      </c>
      <c r="AA800" s="25" t="e">
        <f t="shared" si="531"/>
        <v>#N/A</v>
      </c>
      <c r="AB800" s="25" t="e">
        <f t="shared" si="532"/>
        <v>#N/A</v>
      </c>
      <c r="AC800" s="25" t="e">
        <f t="shared" si="533"/>
        <v>#N/A</v>
      </c>
      <c r="AD800" s="25" t="e">
        <f t="shared" si="534"/>
        <v>#N/A</v>
      </c>
      <c r="AE800" s="25" t="e">
        <f t="shared" si="535"/>
        <v>#N/A</v>
      </c>
      <c r="AF800" s="25" t="e">
        <f t="shared" si="536"/>
        <v>#N/A</v>
      </c>
    </row>
    <row r="801" spans="1:32" ht="15.75" hidden="1" customHeight="1" x14ac:dyDescent="0.25">
      <c r="A801" s="33"/>
      <c r="B801" s="271"/>
      <c r="C801" s="37"/>
      <c r="D801" s="26"/>
      <c r="E801" s="48"/>
      <c r="F801" s="222"/>
      <c r="G801" s="48"/>
      <c r="H801" s="23"/>
      <c r="I801" s="48"/>
      <c r="J801" s="133"/>
      <c r="K801" s="48"/>
      <c r="L801" s="26"/>
      <c r="M801" s="48"/>
      <c r="N801" s="26"/>
      <c r="O801" s="48"/>
      <c r="P801" s="225"/>
      <c r="Q801" s="225"/>
      <c r="T801" s="25" t="str">
        <f t="shared" si="540"/>
        <v/>
      </c>
      <c r="U801" s="25" t="e">
        <f t="shared" si="525"/>
        <v>#N/A</v>
      </c>
      <c r="V801" s="25" t="e">
        <f t="shared" si="526"/>
        <v>#N/A</v>
      </c>
      <c r="W801" s="25" t="e">
        <f t="shared" si="527"/>
        <v>#N/A</v>
      </c>
      <c r="X801" s="25" t="e">
        <f t="shared" si="528"/>
        <v>#N/A</v>
      </c>
      <c r="Y801" s="25" t="e">
        <f t="shared" si="529"/>
        <v>#N/A</v>
      </c>
      <c r="Z801" s="25" t="e">
        <f t="shared" si="530"/>
        <v>#N/A</v>
      </c>
      <c r="AA801" s="25" t="e">
        <f t="shared" si="531"/>
        <v>#N/A</v>
      </c>
      <c r="AB801" s="25" t="e">
        <f t="shared" si="532"/>
        <v>#N/A</v>
      </c>
      <c r="AC801" s="25" t="e">
        <f t="shared" si="533"/>
        <v>#N/A</v>
      </c>
      <c r="AD801" s="25" t="e">
        <f t="shared" si="534"/>
        <v>#N/A</v>
      </c>
      <c r="AE801" s="25" t="e">
        <f t="shared" si="535"/>
        <v>#N/A</v>
      </c>
      <c r="AF801" s="25" t="e">
        <f t="shared" si="536"/>
        <v>#N/A</v>
      </c>
    </row>
    <row r="802" spans="1:32" ht="15.75" hidden="1" customHeight="1" x14ac:dyDescent="0.25">
      <c r="A802" s="33"/>
      <c r="B802" s="118"/>
      <c r="C802" s="37"/>
      <c r="D802" s="26"/>
      <c r="E802" s="48"/>
      <c r="F802" s="222"/>
      <c r="G802" s="48"/>
      <c r="H802" s="23"/>
      <c r="I802" s="48"/>
      <c r="J802" s="23"/>
      <c r="K802" s="48"/>
      <c r="L802" s="26"/>
      <c r="M802" s="48"/>
      <c r="N802" s="26"/>
      <c r="O802" s="48"/>
      <c r="P802" s="225"/>
      <c r="Q802" s="225"/>
      <c r="T802" s="25" t="str">
        <f t="shared" si="540"/>
        <v/>
      </c>
      <c r="U802" s="25" t="e">
        <f t="shared" si="525"/>
        <v>#N/A</v>
      </c>
      <c r="V802" s="25" t="e">
        <f t="shared" si="526"/>
        <v>#N/A</v>
      </c>
      <c r="W802" s="25" t="e">
        <f t="shared" si="527"/>
        <v>#N/A</v>
      </c>
      <c r="X802" s="25" t="e">
        <f t="shared" si="528"/>
        <v>#N/A</v>
      </c>
      <c r="Y802" s="25" t="e">
        <f t="shared" si="529"/>
        <v>#N/A</v>
      </c>
      <c r="Z802" s="25" t="e">
        <f t="shared" si="530"/>
        <v>#N/A</v>
      </c>
      <c r="AA802" s="25" t="e">
        <f t="shared" si="531"/>
        <v>#N/A</v>
      </c>
      <c r="AB802" s="25" t="e">
        <f t="shared" si="532"/>
        <v>#N/A</v>
      </c>
      <c r="AC802" s="25" t="e">
        <f t="shared" si="533"/>
        <v>#N/A</v>
      </c>
      <c r="AD802" s="25" t="e">
        <f t="shared" si="534"/>
        <v>#N/A</v>
      </c>
      <c r="AE802" s="25" t="e">
        <f t="shared" si="535"/>
        <v>#N/A</v>
      </c>
      <c r="AF802" s="25" t="e">
        <f t="shared" si="536"/>
        <v>#N/A</v>
      </c>
    </row>
    <row r="803" spans="1:32" ht="15.75" hidden="1" customHeight="1" x14ac:dyDescent="0.25">
      <c r="A803" s="33"/>
      <c r="B803" s="118"/>
      <c r="C803" s="37"/>
      <c r="D803" s="26"/>
      <c r="E803" s="48"/>
      <c r="F803" s="222"/>
      <c r="G803" s="48"/>
      <c r="H803" s="23"/>
      <c r="I803" s="48"/>
      <c r="J803" s="23"/>
      <c r="K803" s="48"/>
      <c r="L803" s="26"/>
      <c r="M803" s="48"/>
      <c r="N803" s="26"/>
      <c r="O803" s="48"/>
      <c r="P803" s="225"/>
      <c r="Q803" s="225"/>
      <c r="T803" s="25" t="str">
        <f t="shared" si="540"/>
        <v/>
      </c>
      <c r="U803" s="25" t="e">
        <f t="shared" si="525"/>
        <v>#N/A</v>
      </c>
      <c r="V803" s="25" t="e">
        <f t="shared" si="526"/>
        <v>#N/A</v>
      </c>
      <c r="W803" s="25" t="e">
        <f t="shared" si="527"/>
        <v>#N/A</v>
      </c>
      <c r="X803" s="25" t="e">
        <f t="shared" si="528"/>
        <v>#N/A</v>
      </c>
      <c r="Y803" s="25" t="e">
        <f t="shared" si="529"/>
        <v>#N/A</v>
      </c>
      <c r="Z803" s="25" t="e">
        <f t="shared" si="530"/>
        <v>#N/A</v>
      </c>
      <c r="AA803" s="25" t="e">
        <f t="shared" si="531"/>
        <v>#N/A</v>
      </c>
      <c r="AB803" s="25" t="e">
        <f t="shared" si="532"/>
        <v>#N/A</v>
      </c>
      <c r="AC803" s="25" t="e">
        <f t="shared" si="533"/>
        <v>#N/A</v>
      </c>
      <c r="AD803" s="25" t="e">
        <f t="shared" si="534"/>
        <v>#N/A</v>
      </c>
      <c r="AE803" s="25" t="e">
        <f t="shared" si="535"/>
        <v>#N/A</v>
      </c>
      <c r="AF803" s="25" t="e">
        <f t="shared" si="536"/>
        <v>#N/A</v>
      </c>
    </row>
    <row r="804" spans="1:32" ht="15.75" hidden="1" customHeight="1" x14ac:dyDescent="0.25">
      <c r="A804" s="33"/>
      <c r="B804" s="118"/>
      <c r="C804" s="37"/>
      <c r="D804" s="26"/>
      <c r="E804" s="48"/>
      <c r="F804" s="222"/>
      <c r="G804" s="48"/>
      <c r="H804" s="23"/>
      <c r="I804" s="48"/>
      <c r="J804" s="23"/>
      <c r="K804" s="48"/>
      <c r="L804" s="26"/>
      <c r="M804" s="48"/>
      <c r="N804" s="26"/>
      <c r="O804" s="48"/>
      <c r="P804" s="225"/>
      <c r="Q804" s="225"/>
      <c r="T804" s="25" t="str">
        <f t="shared" si="540"/>
        <v/>
      </c>
      <c r="U804" s="25" t="e">
        <f t="shared" si="525"/>
        <v>#N/A</v>
      </c>
      <c r="V804" s="25" t="e">
        <f t="shared" si="526"/>
        <v>#N/A</v>
      </c>
      <c r="W804" s="25" t="e">
        <f t="shared" si="527"/>
        <v>#N/A</v>
      </c>
      <c r="X804" s="25" t="e">
        <f t="shared" si="528"/>
        <v>#N/A</v>
      </c>
      <c r="Y804" s="25" t="e">
        <f t="shared" si="529"/>
        <v>#N/A</v>
      </c>
      <c r="Z804" s="25" t="e">
        <f t="shared" si="530"/>
        <v>#N/A</v>
      </c>
      <c r="AA804" s="25" t="e">
        <f t="shared" si="531"/>
        <v>#N/A</v>
      </c>
      <c r="AB804" s="25" t="e">
        <f t="shared" si="532"/>
        <v>#N/A</v>
      </c>
      <c r="AC804" s="25" t="e">
        <f t="shared" si="533"/>
        <v>#N/A</v>
      </c>
      <c r="AD804" s="25" t="e">
        <f t="shared" si="534"/>
        <v>#N/A</v>
      </c>
      <c r="AE804" s="25" t="e">
        <f t="shared" si="535"/>
        <v>#N/A</v>
      </c>
      <c r="AF804" s="25" t="e">
        <f t="shared" si="536"/>
        <v>#N/A</v>
      </c>
    </row>
    <row r="805" spans="1:32" ht="15.75" hidden="1" customHeight="1" x14ac:dyDescent="0.25">
      <c r="A805" s="33"/>
      <c r="B805" s="118"/>
      <c r="C805" s="37"/>
      <c r="D805" s="26"/>
      <c r="E805" s="48"/>
      <c r="F805" s="222"/>
      <c r="G805" s="48"/>
      <c r="H805" s="23"/>
      <c r="I805" s="48"/>
      <c r="J805" s="23"/>
      <c r="K805" s="48"/>
      <c r="L805" s="26"/>
      <c r="M805" s="48"/>
      <c r="N805" s="26"/>
      <c r="O805" s="48"/>
      <c r="P805" s="225"/>
      <c r="Q805" s="225"/>
      <c r="T805" s="25" t="str">
        <f t="shared" si="540"/>
        <v/>
      </c>
      <c r="U805" s="25" t="e">
        <f t="shared" si="525"/>
        <v>#N/A</v>
      </c>
      <c r="V805" s="25" t="e">
        <f t="shared" si="526"/>
        <v>#N/A</v>
      </c>
      <c r="W805" s="25" t="e">
        <f t="shared" si="527"/>
        <v>#N/A</v>
      </c>
      <c r="X805" s="25" t="e">
        <f t="shared" si="528"/>
        <v>#N/A</v>
      </c>
      <c r="Y805" s="25" t="e">
        <f t="shared" si="529"/>
        <v>#N/A</v>
      </c>
      <c r="Z805" s="25" t="e">
        <f t="shared" si="530"/>
        <v>#N/A</v>
      </c>
      <c r="AA805" s="25" t="e">
        <f t="shared" si="531"/>
        <v>#N/A</v>
      </c>
      <c r="AB805" s="25" t="e">
        <f t="shared" si="532"/>
        <v>#N/A</v>
      </c>
      <c r="AC805" s="25" t="e">
        <f t="shared" si="533"/>
        <v>#N/A</v>
      </c>
      <c r="AD805" s="25" t="e">
        <f t="shared" si="534"/>
        <v>#N/A</v>
      </c>
      <c r="AE805" s="25" t="e">
        <f t="shared" si="535"/>
        <v>#N/A</v>
      </c>
      <c r="AF805" s="25" t="e">
        <f t="shared" si="536"/>
        <v>#N/A</v>
      </c>
    </row>
    <row r="806" spans="1:32" ht="15.75" hidden="1" customHeight="1" x14ac:dyDescent="0.25">
      <c r="A806" s="33"/>
      <c r="B806" s="118"/>
      <c r="C806" s="37"/>
      <c r="D806" s="26"/>
      <c r="E806" s="48"/>
      <c r="F806" s="222"/>
      <c r="G806" s="48"/>
      <c r="H806" s="23"/>
      <c r="I806" s="48"/>
      <c r="J806" s="23"/>
      <c r="K806" s="48"/>
      <c r="L806" s="26"/>
      <c r="M806" s="48"/>
      <c r="N806" s="26"/>
      <c r="O806" s="48"/>
      <c r="P806" s="225"/>
      <c r="Q806" s="225"/>
      <c r="T806" s="25" t="str">
        <f t="shared" si="540"/>
        <v/>
      </c>
      <c r="U806" s="25" t="e">
        <f t="shared" si="525"/>
        <v>#N/A</v>
      </c>
      <c r="V806" s="25" t="e">
        <f t="shared" si="526"/>
        <v>#N/A</v>
      </c>
      <c r="W806" s="25" t="e">
        <f t="shared" si="527"/>
        <v>#N/A</v>
      </c>
      <c r="X806" s="25" t="e">
        <f t="shared" si="528"/>
        <v>#N/A</v>
      </c>
      <c r="Y806" s="25" t="e">
        <f t="shared" si="529"/>
        <v>#N/A</v>
      </c>
      <c r="Z806" s="25" t="e">
        <f t="shared" si="530"/>
        <v>#N/A</v>
      </c>
      <c r="AA806" s="25" t="e">
        <f t="shared" si="531"/>
        <v>#N/A</v>
      </c>
      <c r="AB806" s="25" t="e">
        <f t="shared" si="532"/>
        <v>#N/A</v>
      </c>
      <c r="AC806" s="25" t="e">
        <f t="shared" si="533"/>
        <v>#N/A</v>
      </c>
      <c r="AD806" s="25" t="e">
        <f t="shared" si="534"/>
        <v>#N/A</v>
      </c>
      <c r="AE806" s="25" t="e">
        <f t="shared" si="535"/>
        <v>#N/A</v>
      </c>
      <c r="AF806" s="25" t="e">
        <f t="shared" si="536"/>
        <v>#N/A</v>
      </c>
    </row>
    <row r="807" spans="1:32" ht="15.75" hidden="1" customHeight="1" x14ac:dyDescent="0.25">
      <c r="A807" s="33"/>
      <c r="B807" s="118"/>
      <c r="C807" s="37"/>
      <c r="D807" s="26"/>
      <c r="E807" s="48"/>
      <c r="F807" s="222"/>
      <c r="G807" s="48"/>
      <c r="H807" s="23"/>
      <c r="I807" s="48"/>
      <c r="J807" s="23"/>
      <c r="K807" s="48"/>
      <c r="L807" s="26"/>
      <c r="M807" s="48"/>
      <c r="N807" s="26"/>
      <c r="O807" s="48"/>
      <c r="P807" s="225"/>
      <c r="Q807" s="225"/>
      <c r="T807" s="25" t="str">
        <f t="shared" si="540"/>
        <v/>
      </c>
      <c r="U807" s="25" t="e">
        <f t="shared" si="525"/>
        <v>#N/A</v>
      </c>
      <c r="V807" s="25" t="e">
        <f t="shared" si="526"/>
        <v>#N/A</v>
      </c>
      <c r="W807" s="25" t="e">
        <f t="shared" si="527"/>
        <v>#N/A</v>
      </c>
      <c r="X807" s="25" t="e">
        <f t="shared" si="528"/>
        <v>#N/A</v>
      </c>
      <c r="Y807" s="25" t="e">
        <f t="shared" si="529"/>
        <v>#N/A</v>
      </c>
      <c r="Z807" s="25" t="e">
        <f t="shared" si="530"/>
        <v>#N/A</v>
      </c>
      <c r="AA807" s="25" t="e">
        <f t="shared" si="531"/>
        <v>#N/A</v>
      </c>
      <c r="AB807" s="25" t="e">
        <f t="shared" si="532"/>
        <v>#N/A</v>
      </c>
      <c r="AC807" s="25" t="e">
        <f t="shared" si="533"/>
        <v>#N/A</v>
      </c>
      <c r="AD807" s="25" t="e">
        <f t="shared" si="534"/>
        <v>#N/A</v>
      </c>
      <c r="AE807" s="25" t="e">
        <f t="shared" si="535"/>
        <v>#N/A</v>
      </c>
      <c r="AF807" s="25" t="e">
        <f t="shared" si="536"/>
        <v>#N/A</v>
      </c>
    </row>
    <row r="808" spans="1:32" ht="15.75" hidden="1" customHeight="1" x14ac:dyDescent="0.25">
      <c r="A808" s="33"/>
      <c r="B808" s="118"/>
      <c r="C808" s="37"/>
      <c r="D808" s="26"/>
      <c r="E808" s="48"/>
      <c r="F808" s="222"/>
      <c r="G808" s="48"/>
      <c r="H808" s="23"/>
      <c r="I808" s="48"/>
      <c r="J808" s="23"/>
      <c r="K808" s="48"/>
      <c r="L808" s="26"/>
      <c r="M808" s="48"/>
      <c r="N808" s="26"/>
      <c r="O808" s="48"/>
      <c r="P808" s="225"/>
      <c r="Q808" s="225"/>
      <c r="T808" s="25" t="str">
        <f t="shared" si="540"/>
        <v/>
      </c>
      <c r="U808" s="25" t="e">
        <f t="shared" si="525"/>
        <v>#N/A</v>
      </c>
      <c r="V808" s="25" t="e">
        <f t="shared" si="526"/>
        <v>#N/A</v>
      </c>
      <c r="W808" s="25" t="e">
        <f t="shared" si="527"/>
        <v>#N/A</v>
      </c>
      <c r="X808" s="25" t="e">
        <f t="shared" si="528"/>
        <v>#N/A</v>
      </c>
      <c r="Y808" s="25" t="e">
        <f t="shared" si="529"/>
        <v>#N/A</v>
      </c>
      <c r="Z808" s="25" t="e">
        <f t="shared" si="530"/>
        <v>#N/A</v>
      </c>
      <c r="AA808" s="25" t="e">
        <f t="shared" si="531"/>
        <v>#N/A</v>
      </c>
      <c r="AB808" s="25" t="e">
        <f t="shared" si="532"/>
        <v>#N/A</v>
      </c>
      <c r="AC808" s="25" t="e">
        <f t="shared" si="533"/>
        <v>#N/A</v>
      </c>
      <c r="AD808" s="25" t="e">
        <f t="shared" si="534"/>
        <v>#N/A</v>
      </c>
      <c r="AE808" s="25" t="e">
        <f t="shared" si="535"/>
        <v>#N/A</v>
      </c>
      <c r="AF808" s="25" t="e">
        <f t="shared" si="536"/>
        <v>#N/A</v>
      </c>
    </row>
    <row r="809" spans="1:32" ht="15.75" hidden="1" customHeight="1" x14ac:dyDescent="0.25">
      <c r="A809" s="33"/>
      <c r="B809" s="118"/>
      <c r="C809" s="37"/>
      <c r="D809" s="26"/>
      <c r="E809" s="48"/>
      <c r="F809" s="222"/>
      <c r="G809" s="48"/>
      <c r="H809" s="23"/>
      <c r="I809" s="48"/>
      <c r="J809" s="23"/>
      <c r="K809" s="48"/>
      <c r="L809" s="26"/>
      <c r="M809" s="48"/>
      <c r="N809" s="26"/>
      <c r="O809" s="48"/>
      <c r="P809" s="225"/>
      <c r="Q809" s="225"/>
      <c r="T809" s="25" t="str">
        <f t="shared" si="540"/>
        <v/>
      </c>
      <c r="U809" s="25" t="e">
        <f t="shared" si="525"/>
        <v>#N/A</v>
      </c>
      <c r="V809" s="25" t="e">
        <f t="shared" si="526"/>
        <v>#N/A</v>
      </c>
      <c r="W809" s="25" t="e">
        <f t="shared" si="527"/>
        <v>#N/A</v>
      </c>
      <c r="X809" s="25" t="e">
        <f t="shared" si="528"/>
        <v>#N/A</v>
      </c>
      <c r="Y809" s="25" t="e">
        <f t="shared" si="529"/>
        <v>#N/A</v>
      </c>
      <c r="Z809" s="25" t="e">
        <f t="shared" si="530"/>
        <v>#N/A</v>
      </c>
      <c r="AA809" s="25" t="e">
        <f t="shared" si="531"/>
        <v>#N/A</v>
      </c>
      <c r="AB809" s="25" t="e">
        <f t="shared" si="532"/>
        <v>#N/A</v>
      </c>
      <c r="AC809" s="25" t="e">
        <f t="shared" si="533"/>
        <v>#N/A</v>
      </c>
      <c r="AD809" s="25" t="e">
        <f t="shared" si="534"/>
        <v>#N/A</v>
      </c>
      <c r="AE809" s="25" t="e">
        <f t="shared" si="535"/>
        <v>#N/A</v>
      </c>
      <c r="AF809" s="25" t="e">
        <f t="shared" si="536"/>
        <v>#N/A</v>
      </c>
    </row>
    <row r="810" spans="1:32" ht="15.75" hidden="1" customHeight="1" x14ac:dyDescent="0.25">
      <c r="A810" s="33"/>
      <c r="B810" s="118"/>
      <c r="C810" s="37"/>
      <c r="D810" s="26"/>
      <c r="E810" s="48"/>
      <c r="F810" s="222"/>
      <c r="G810" s="48"/>
      <c r="H810" s="23"/>
      <c r="I810" s="48"/>
      <c r="J810" s="23"/>
      <c r="K810" s="48"/>
      <c r="L810" s="26"/>
      <c r="M810" s="48"/>
      <c r="N810" s="26"/>
      <c r="O810" s="48"/>
      <c r="P810" s="225"/>
      <c r="Q810" s="225"/>
      <c r="T810" s="25" t="str">
        <f t="shared" si="540"/>
        <v/>
      </c>
      <c r="U810" s="25" t="e">
        <f t="shared" si="525"/>
        <v>#N/A</v>
      </c>
      <c r="V810" s="25" t="e">
        <f t="shared" si="526"/>
        <v>#N/A</v>
      </c>
      <c r="W810" s="25" t="e">
        <f t="shared" si="527"/>
        <v>#N/A</v>
      </c>
      <c r="X810" s="25" t="e">
        <f t="shared" si="528"/>
        <v>#N/A</v>
      </c>
      <c r="Y810" s="25" t="e">
        <f t="shared" si="529"/>
        <v>#N/A</v>
      </c>
      <c r="Z810" s="25" t="e">
        <f t="shared" si="530"/>
        <v>#N/A</v>
      </c>
      <c r="AA810" s="25" t="e">
        <f t="shared" si="531"/>
        <v>#N/A</v>
      </c>
      <c r="AB810" s="25" t="e">
        <f t="shared" si="532"/>
        <v>#N/A</v>
      </c>
      <c r="AC810" s="25" t="e">
        <f t="shared" si="533"/>
        <v>#N/A</v>
      </c>
      <c r="AD810" s="25" t="e">
        <f t="shared" si="534"/>
        <v>#N/A</v>
      </c>
      <c r="AE810" s="25" t="e">
        <f t="shared" si="535"/>
        <v>#N/A</v>
      </c>
      <c r="AF810" s="25" t="e">
        <f t="shared" si="536"/>
        <v>#N/A</v>
      </c>
    </row>
    <row r="811" spans="1:32" ht="15.75" hidden="1" customHeight="1" x14ac:dyDescent="0.25">
      <c r="A811" s="33"/>
      <c r="B811" s="118"/>
      <c r="C811" s="37"/>
      <c r="D811" s="26"/>
      <c r="E811" s="48"/>
      <c r="F811" s="222"/>
      <c r="G811" s="48"/>
      <c r="H811" s="23"/>
      <c r="I811" s="48"/>
      <c r="J811" s="23"/>
      <c r="K811" s="48"/>
      <c r="L811" s="26"/>
      <c r="M811" s="48"/>
      <c r="N811" s="26"/>
      <c r="O811" s="48"/>
      <c r="P811" s="225"/>
      <c r="Q811" s="225"/>
      <c r="T811" s="25" t="str">
        <f t="shared" si="540"/>
        <v/>
      </c>
      <c r="U811" s="25" t="e">
        <f t="shared" si="525"/>
        <v>#N/A</v>
      </c>
      <c r="V811" s="25" t="e">
        <f t="shared" si="526"/>
        <v>#N/A</v>
      </c>
      <c r="W811" s="25" t="e">
        <f t="shared" si="527"/>
        <v>#N/A</v>
      </c>
      <c r="X811" s="25" t="e">
        <f t="shared" si="528"/>
        <v>#N/A</v>
      </c>
      <c r="Y811" s="25" t="e">
        <f t="shared" si="529"/>
        <v>#N/A</v>
      </c>
      <c r="Z811" s="25" t="e">
        <f t="shared" si="530"/>
        <v>#N/A</v>
      </c>
      <c r="AA811" s="25" t="e">
        <f t="shared" si="531"/>
        <v>#N/A</v>
      </c>
      <c r="AB811" s="25" t="e">
        <f t="shared" si="532"/>
        <v>#N/A</v>
      </c>
      <c r="AC811" s="25" t="e">
        <f t="shared" si="533"/>
        <v>#N/A</v>
      </c>
      <c r="AD811" s="25" t="e">
        <f t="shared" si="534"/>
        <v>#N/A</v>
      </c>
      <c r="AE811" s="25" t="e">
        <f t="shared" si="535"/>
        <v>#N/A</v>
      </c>
      <c r="AF811" s="25" t="e">
        <f t="shared" si="536"/>
        <v>#N/A</v>
      </c>
    </row>
    <row r="812" spans="1:32" ht="15.75" hidden="1" customHeight="1" x14ac:dyDescent="0.25">
      <c r="A812" s="33"/>
      <c r="B812" s="118"/>
      <c r="C812" s="37"/>
      <c r="D812" s="26"/>
      <c r="E812" s="48"/>
      <c r="F812" s="222"/>
      <c r="G812" s="48"/>
      <c r="H812" s="23"/>
      <c r="I812" s="48"/>
      <c r="J812" s="23"/>
      <c r="K812" s="48"/>
      <c r="L812" s="26"/>
      <c r="M812" s="48"/>
      <c r="N812" s="26"/>
      <c r="O812" s="48"/>
      <c r="P812" s="225"/>
      <c r="Q812" s="225"/>
      <c r="T812" s="25" t="str">
        <f t="shared" si="540"/>
        <v/>
      </c>
      <c r="U812" s="25" t="e">
        <f t="shared" si="525"/>
        <v>#N/A</v>
      </c>
      <c r="V812" s="25" t="e">
        <f t="shared" si="526"/>
        <v>#N/A</v>
      </c>
      <c r="W812" s="25" t="e">
        <f t="shared" si="527"/>
        <v>#N/A</v>
      </c>
      <c r="X812" s="25" t="e">
        <f t="shared" si="528"/>
        <v>#N/A</v>
      </c>
      <c r="Y812" s="25" t="e">
        <f t="shared" si="529"/>
        <v>#N/A</v>
      </c>
      <c r="Z812" s="25" t="e">
        <f t="shared" si="530"/>
        <v>#N/A</v>
      </c>
      <c r="AA812" s="25" t="e">
        <f t="shared" si="531"/>
        <v>#N/A</v>
      </c>
      <c r="AB812" s="25" t="e">
        <f t="shared" si="532"/>
        <v>#N/A</v>
      </c>
      <c r="AC812" s="25" t="e">
        <f t="shared" si="533"/>
        <v>#N/A</v>
      </c>
      <c r="AD812" s="25" t="e">
        <f t="shared" si="534"/>
        <v>#N/A</v>
      </c>
      <c r="AE812" s="25" t="e">
        <f t="shared" si="535"/>
        <v>#N/A</v>
      </c>
      <c r="AF812" s="25" t="e">
        <f t="shared" si="536"/>
        <v>#N/A</v>
      </c>
    </row>
    <row r="813" spans="1:32" ht="15.75" hidden="1" customHeight="1" x14ac:dyDescent="0.25">
      <c r="A813" s="33"/>
      <c r="B813" s="118"/>
      <c r="C813" s="37"/>
      <c r="D813" s="26"/>
      <c r="E813" s="48"/>
      <c r="F813" s="222"/>
      <c r="G813" s="48"/>
      <c r="H813" s="23"/>
      <c r="I813" s="48"/>
      <c r="J813" s="23"/>
      <c r="K813" s="48"/>
      <c r="L813" s="26"/>
      <c r="M813" s="48"/>
      <c r="N813" s="26"/>
      <c r="O813" s="48"/>
      <c r="P813" s="225"/>
      <c r="Q813" s="225"/>
      <c r="T813" s="25" t="str">
        <f t="shared" si="540"/>
        <v/>
      </c>
      <c r="U813" s="25" t="e">
        <f t="shared" si="525"/>
        <v>#N/A</v>
      </c>
      <c r="V813" s="25" t="e">
        <f t="shared" si="526"/>
        <v>#N/A</v>
      </c>
      <c r="W813" s="25" t="e">
        <f t="shared" si="527"/>
        <v>#N/A</v>
      </c>
      <c r="X813" s="25" t="e">
        <f t="shared" si="528"/>
        <v>#N/A</v>
      </c>
      <c r="Y813" s="25" t="e">
        <f t="shared" si="529"/>
        <v>#N/A</v>
      </c>
      <c r="Z813" s="25" t="e">
        <f t="shared" si="530"/>
        <v>#N/A</v>
      </c>
      <c r="AA813" s="25" t="e">
        <f t="shared" si="531"/>
        <v>#N/A</v>
      </c>
      <c r="AB813" s="25" t="e">
        <f t="shared" si="532"/>
        <v>#N/A</v>
      </c>
      <c r="AC813" s="25" t="e">
        <f t="shared" si="533"/>
        <v>#N/A</v>
      </c>
      <c r="AD813" s="25" t="e">
        <f t="shared" si="534"/>
        <v>#N/A</v>
      </c>
      <c r="AE813" s="25" t="e">
        <f t="shared" si="535"/>
        <v>#N/A</v>
      </c>
      <c r="AF813" s="25" t="e">
        <f t="shared" si="536"/>
        <v>#N/A</v>
      </c>
    </row>
    <row r="814" spans="1:32" ht="15.75" hidden="1" customHeight="1" x14ac:dyDescent="0.25">
      <c r="A814" s="33"/>
      <c r="B814" s="118"/>
      <c r="C814" s="37"/>
      <c r="D814" s="26"/>
      <c r="E814" s="48"/>
      <c r="F814" s="222"/>
      <c r="G814" s="48"/>
      <c r="H814" s="23"/>
      <c r="I814" s="48"/>
      <c r="J814" s="23"/>
      <c r="K814" s="48"/>
      <c r="L814" s="26"/>
      <c r="M814" s="48"/>
      <c r="N814" s="26"/>
      <c r="O814" s="48"/>
      <c r="P814" s="225"/>
      <c r="Q814" s="225"/>
      <c r="T814" s="25" t="str">
        <f t="shared" si="540"/>
        <v/>
      </c>
      <c r="U814" s="25" t="e">
        <f t="shared" si="525"/>
        <v>#N/A</v>
      </c>
      <c r="V814" s="25" t="e">
        <f t="shared" si="526"/>
        <v>#N/A</v>
      </c>
      <c r="W814" s="25" t="e">
        <f t="shared" si="527"/>
        <v>#N/A</v>
      </c>
      <c r="X814" s="25" t="e">
        <f t="shared" si="528"/>
        <v>#N/A</v>
      </c>
      <c r="Y814" s="25" t="e">
        <f t="shared" si="529"/>
        <v>#N/A</v>
      </c>
      <c r="Z814" s="25" t="e">
        <f t="shared" si="530"/>
        <v>#N/A</v>
      </c>
      <c r="AA814" s="25" t="e">
        <f t="shared" si="531"/>
        <v>#N/A</v>
      </c>
      <c r="AB814" s="25" t="e">
        <f t="shared" si="532"/>
        <v>#N/A</v>
      </c>
      <c r="AC814" s="25" t="e">
        <f t="shared" si="533"/>
        <v>#N/A</v>
      </c>
      <c r="AD814" s="25" t="e">
        <f t="shared" si="534"/>
        <v>#N/A</v>
      </c>
      <c r="AE814" s="25" t="e">
        <f t="shared" si="535"/>
        <v>#N/A</v>
      </c>
      <c r="AF814" s="25" t="e">
        <f t="shared" si="536"/>
        <v>#N/A</v>
      </c>
    </row>
    <row r="815" spans="1:32" ht="15.75" hidden="1" customHeight="1" x14ac:dyDescent="0.25">
      <c r="A815" s="33"/>
      <c r="B815" s="118"/>
      <c r="C815" s="37"/>
      <c r="D815" s="26"/>
      <c r="E815" s="48"/>
      <c r="F815" s="222"/>
      <c r="G815" s="48"/>
      <c r="H815" s="23"/>
      <c r="I815" s="48"/>
      <c r="J815" s="23"/>
      <c r="K815" s="48"/>
      <c r="L815" s="26"/>
      <c r="M815" s="48"/>
      <c r="N815" s="26"/>
      <c r="O815" s="48"/>
      <c r="P815" s="225"/>
      <c r="Q815" s="225"/>
      <c r="T815" s="25" t="str">
        <f t="shared" si="540"/>
        <v/>
      </c>
      <c r="U815" s="25" t="e">
        <f t="shared" si="525"/>
        <v>#N/A</v>
      </c>
      <c r="V815" s="25" t="e">
        <f t="shared" si="526"/>
        <v>#N/A</v>
      </c>
      <c r="W815" s="25" t="e">
        <f t="shared" si="527"/>
        <v>#N/A</v>
      </c>
      <c r="X815" s="25" t="e">
        <f t="shared" si="528"/>
        <v>#N/A</v>
      </c>
      <c r="Y815" s="25" t="e">
        <f t="shared" si="529"/>
        <v>#N/A</v>
      </c>
      <c r="Z815" s="25" t="e">
        <f t="shared" si="530"/>
        <v>#N/A</v>
      </c>
      <c r="AA815" s="25" t="e">
        <f t="shared" si="531"/>
        <v>#N/A</v>
      </c>
      <c r="AB815" s="25" t="e">
        <f t="shared" si="532"/>
        <v>#N/A</v>
      </c>
      <c r="AC815" s="25" t="e">
        <f t="shared" si="533"/>
        <v>#N/A</v>
      </c>
      <c r="AD815" s="25" t="e">
        <f t="shared" si="534"/>
        <v>#N/A</v>
      </c>
      <c r="AE815" s="25" t="e">
        <f t="shared" si="535"/>
        <v>#N/A</v>
      </c>
      <c r="AF815" s="25" t="e">
        <f t="shared" si="536"/>
        <v>#N/A</v>
      </c>
    </row>
    <row r="816" spans="1:32" ht="15.75" hidden="1" customHeight="1" x14ac:dyDescent="0.25">
      <c r="A816" s="33"/>
      <c r="B816" s="118"/>
      <c r="C816" s="37"/>
      <c r="D816" s="26"/>
      <c r="E816" s="48"/>
      <c r="F816" s="222"/>
      <c r="G816" s="48"/>
      <c r="H816" s="23"/>
      <c r="I816" s="48"/>
      <c r="J816" s="23"/>
      <c r="K816" s="48"/>
      <c r="L816" s="26"/>
      <c r="M816" s="48"/>
      <c r="N816" s="26"/>
      <c r="O816" s="48"/>
      <c r="P816" s="225"/>
      <c r="Q816" s="225"/>
      <c r="T816" s="25" t="str">
        <f t="shared" si="540"/>
        <v/>
      </c>
      <c r="U816" s="25" t="e">
        <f t="shared" si="525"/>
        <v>#N/A</v>
      </c>
      <c r="V816" s="25" t="e">
        <f t="shared" si="526"/>
        <v>#N/A</v>
      </c>
      <c r="W816" s="25" t="e">
        <f t="shared" si="527"/>
        <v>#N/A</v>
      </c>
      <c r="X816" s="25" t="e">
        <f t="shared" si="528"/>
        <v>#N/A</v>
      </c>
      <c r="Y816" s="25" t="e">
        <f t="shared" si="529"/>
        <v>#N/A</v>
      </c>
      <c r="Z816" s="25" t="e">
        <f t="shared" si="530"/>
        <v>#N/A</v>
      </c>
      <c r="AA816" s="25" t="e">
        <f t="shared" si="531"/>
        <v>#N/A</v>
      </c>
      <c r="AB816" s="25" t="e">
        <f t="shared" si="532"/>
        <v>#N/A</v>
      </c>
      <c r="AC816" s="25" t="e">
        <f t="shared" si="533"/>
        <v>#N/A</v>
      </c>
      <c r="AD816" s="25" t="e">
        <f t="shared" si="534"/>
        <v>#N/A</v>
      </c>
      <c r="AE816" s="25" t="e">
        <f t="shared" si="535"/>
        <v>#N/A</v>
      </c>
      <c r="AF816" s="25" t="e">
        <f t="shared" si="536"/>
        <v>#N/A</v>
      </c>
    </row>
    <row r="817" spans="1:32" ht="15.75" hidden="1" customHeight="1" x14ac:dyDescent="0.25">
      <c r="A817" s="33"/>
      <c r="B817" s="118"/>
      <c r="C817" s="37"/>
      <c r="D817" s="26"/>
      <c r="E817" s="48"/>
      <c r="F817" s="222"/>
      <c r="G817" s="48"/>
      <c r="H817" s="23"/>
      <c r="I817" s="48"/>
      <c r="J817" s="23"/>
      <c r="K817" s="48"/>
      <c r="L817" s="26"/>
      <c r="M817" s="48"/>
      <c r="N817" s="26"/>
      <c r="O817" s="48"/>
      <c r="P817" s="225"/>
      <c r="Q817" s="225"/>
      <c r="T817" s="25" t="str">
        <f t="shared" si="540"/>
        <v/>
      </c>
      <c r="U817" s="25" t="e">
        <f t="shared" si="525"/>
        <v>#N/A</v>
      </c>
      <c r="V817" s="25" t="e">
        <f t="shared" si="526"/>
        <v>#N/A</v>
      </c>
      <c r="W817" s="25" t="e">
        <f t="shared" si="527"/>
        <v>#N/A</v>
      </c>
      <c r="X817" s="25" t="e">
        <f t="shared" si="528"/>
        <v>#N/A</v>
      </c>
      <c r="Y817" s="25" t="e">
        <f t="shared" si="529"/>
        <v>#N/A</v>
      </c>
      <c r="Z817" s="25" t="e">
        <f t="shared" si="530"/>
        <v>#N/A</v>
      </c>
      <c r="AA817" s="25" t="e">
        <f t="shared" si="531"/>
        <v>#N/A</v>
      </c>
      <c r="AB817" s="25" t="e">
        <f t="shared" si="532"/>
        <v>#N/A</v>
      </c>
      <c r="AC817" s="25" t="e">
        <f t="shared" si="533"/>
        <v>#N/A</v>
      </c>
      <c r="AD817" s="25" t="e">
        <f t="shared" si="534"/>
        <v>#N/A</v>
      </c>
      <c r="AE817" s="25" t="e">
        <f t="shared" si="535"/>
        <v>#N/A</v>
      </c>
      <c r="AF817" s="25" t="e">
        <f t="shared" si="536"/>
        <v>#N/A</v>
      </c>
    </row>
    <row r="818" spans="1:32" ht="15.75" hidden="1" customHeight="1" x14ac:dyDescent="0.25">
      <c r="A818" s="33"/>
      <c r="B818" s="118"/>
      <c r="C818" s="37"/>
      <c r="D818" s="26"/>
      <c r="E818" s="48"/>
      <c r="F818" s="222"/>
      <c r="G818" s="48"/>
      <c r="H818" s="23"/>
      <c r="I818" s="48"/>
      <c r="J818" s="23"/>
      <c r="K818" s="48"/>
      <c r="L818" s="26"/>
      <c r="M818" s="48"/>
      <c r="N818" s="26"/>
      <c r="O818" s="48"/>
      <c r="P818" s="225"/>
      <c r="Q818" s="225"/>
      <c r="T818" s="25" t="str">
        <f t="shared" si="540"/>
        <v/>
      </c>
      <c r="U818" s="25" t="e">
        <f t="shared" si="525"/>
        <v>#N/A</v>
      </c>
      <c r="V818" s="25" t="e">
        <f t="shared" si="526"/>
        <v>#N/A</v>
      </c>
      <c r="W818" s="25" t="e">
        <f t="shared" si="527"/>
        <v>#N/A</v>
      </c>
      <c r="X818" s="25" t="e">
        <f t="shared" si="528"/>
        <v>#N/A</v>
      </c>
      <c r="Y818" s="25" t="e">
        <f t="shared" si="529"/>
        <v>#N/A</v>
      </c>
      <c r="Z818" s="25" t="e">
        <f t="shared" si="530"/>
        <v>#N/A</v>
      </c>
      <c r="AA818" s="25" t="e">
        <f t="shared" si="531"/>
        <v>#N/A</v>
      </c>
      <c r="AB818" s="25" t="e">
        <f t="shared" si="532"/>
        <v>#N/A</v>
      </c>
      <c r="AC818" s="25" t="e">
        <f t="shared" si="533"/>
        <v>#N/A</v>
      </c>
      <c r="AD818" s="25" t="e">
        <f t="shared" si="534"/>
        <v>#N/A</v>
      </c>
      <c r="AE818" s="25" t="e">
        <f t="shared" si="535"/>
        <v>#N/A</v>
      </c>
      <c r="AF818" s="25" t="e">
        <f t="shared" si="536"/>
        <v>#N/A</v>
      </c>
    </row>
    <row r="819" spans="1:32" ht="15.75" hidden="1" customHeight="1" x14ac:dyDescent="0.25">
      <c r="A819" s="33"/>
      <c r="B819" s="118"/>
      <c r="C819" s="37"/>
      <c r="D819" s="26"/>
      <c r="E819" s="48"/>
      <c r="F819" s="26"/>
      <c r="G819" s="48"/>
      <c r="H819" s="23"/>
      <c r="I819" s="48"/>
      <c r="J819" s="23"/>
      <c r="K819" s="48"/>
      <c r="L819" s="26"/>
      <c r="M819" s="48"/>
      <c r="N819" s="26"/>
      <c r="O819" s="48"/>
      <c r="P819" s="225"/>
      <c r="Q819" s="225"/>
      <c r="T819" s="25" t="str">
        <f t="shared" ref="T819:T820" si="566">LEFT(C819,12)</f>
        <v/>
      </c>
      <c r="U819" s="25" t="e">
        <f t="shared" si="525"/>
        <v>#N/A</v>
      </c>
      <c r="V819" s="25" t="e">
        <f t="shared" si="526"/>
        <v>#N/A</v>
      </c>
      <c r="W819" s="25" t="e">
        <f t="shared" si="527"/>
        <v>#N/A</v>
      </c>
      <c r="X819" s="25" t="e">
        <f t="shared" si="528"/>
        <v>#N/A</v>
      </c>
      <c r="Y819" s="25" t="e">
        <f t="shared" si="529"/>
        <v>#N/A</v>
      </c>
      <c r="Z819" s="25" t="e">
        <f t="shared" si="530"/>
        <v>#N/A</v>
      </c>
      <c r="AA819" s="25" t="e">
        <f t="shared" si="531"/>
        <v>#N/A</v>
      </c>
      <c r="AB819" s="25" t="e">
        <f t="shared" si="532"/>
        <v>#N/A</v>
      </c>
      <c r="AC819" s="25" t="e">
        <f t="shared" si="533"/>
        <v>#N/A</v>
      </c>
      <c r="AD819" s="25" t="e">
        <f t="shared" si="534"/>
        <v>#N/A</v>
      </c>
      <c r="AE819" s="25" t="e">
        <f t="shared" si="535"/>
        <v>#N/A</v>
      </c>
      <c r="AF819" s="25" t="e">
        <f t="shared" si="536"/>
        <v>#N/A</v>
      </c>
    </row>
    <row r="820" spans="1:32" ht="15.75" hidden="1" customHeight="1" x14ac:dyDescent="0.25">
      <c r="A820" s="33"/>
      <c r="B820" s="118"/>
      <c r="C820" s="37"/>
      <c r="D820" s="26"/>
      <c r="E820" s="48"/>
      <c r="F820" s="222"/>
      <c r="G820" s="48"/>
      <c r="H820" s="23"/>
      <c r="I820" s="48"/>
      <c r="J820" s="23"/>
      <c r="K820" s="48"/>
      <c r="L820" s="26"/>
      <c r="M820" s="48"/>
      <c r="N820" s="26"/>
      <c r="O820" s="48"/>
      <c r="P820" s="225"/>
      <c r="Q820" s="225"/>
      <c r="T820" s="25" t="str">
        <f t="shared" si="566"/>
        <v/>
      </c>
      <c r="U820" s="25" t="e">
        <f t="shared" ref="U820" si="567">VLOOKUP($T820,$T$4:$AF$15,2,FALSE)</f>
        <v>#N/A</v>
      </c>
      <c r="V820" s="25" t="e">
        <f t="shared" ref="V820" si="568">VLOOKUP($T820,$T$4:$AF$15,3,FALSE)</f>
        <v>#N/A</v>
      </c>
      <c r="W820" s="25" t="e">
        <f t="shared" ref="W820" si="569">VLOOKUP($T820,$T$4:$AF$15,4,FALSE)</f>
        <v>#N/A</v>
      </c>
      <c r="X820" s="25" t="e">
        <f t="shared" ref="X820" si="570">VLOOKUP($T820,$T$4:$AF$15,5,FALSE)</f>
        <v>#N/A</v>
      </c>
      <c r="Y820" s="25" t="e">
        <f t="shared" ref="Y820" si="571">VLOOKUP($T820,$T$4:$AF$15,6,FALSE)</f>
        <v>#N/A</v>
      </c>
      <c r="Z820" s="25" t="e">
        <f t="shared" ref="Z820" si="572">VLOOKUP($T820,$T$4:$AF$15,7,FALSE)</f>
        <v>#N/A</v>
      </c>
      <c r="AA820" s="25" t="e">
        <f t="shared" ref="AA820" si="573">VLOOKUP($T820,$T$4:$AF$15,8,FALSE)</f>
        <v>#N/A</v>
      </c>
      <c r="AB820" s="25" t="e">
        <f t="shared" ref="AB820" si="574">VLOOKUP($T820,$T$4:$AF$15,9,FALSE)</f>
        <v>#N/A</v>
      </c>
      <c r="AC820" s="25" t="e">
        <f t="shared" ref="AC820" si="575">VLOOKUP($T820,$T$4:$AF$15,10,FALSE)</f>
        <v>#N/A</v>
      </c>
      <c r="AD820" s="25" t="e">
        <f t="shared" ref="AD820" si="576">VLOOKUP($T820,$T$4:$AF$15,11,FALSE)</f>
        <v>#N/A</v>
      </c>
      <c r="AE820" s="25" t="e">
        <f t="shared" ref="AE820" si="577">VLOOKUP($T820,$T$4:$AF$15,12,FALSE)</f>
        <v>#N/A</v>
      </c>
      <c r="AF820" s="25" t="e">
        <f t="shared" ref="AF820" si="578">VLOOKUP($T820,$T$4:$AF$15,13,FALSE)</f>
        <v>#N/A</v>
      </c>
    </row>
    <row r="821" spans="1:32" ht="15.75" hidden="1" customHeight="1" x14ac:dyDescent="0.25">
      <c r="A821" s="33"/>
      <c r="B821" s="271"/>
      <c r="C821" s="34"/>
      <c r="D821" s="26"/>
      <c r="E821" s="48"/>
      <c r="F821" s="222"/>
      <c r="G821" s="48"/>
      <c r="H821" s="26"/>
      <c r="I821" s="48"/>
      <c r="J821" s="4"/>
      <c r="K821" s="48"/>
      <c r="L821" s="26"/>
      <c r="M821" s="48"/>
      <c r="N821" s="26"/>
      <c r="O821" s="48"/>
      <c r="P821" s="225"/>
      <c r="Q821" s="225"/>
      <c r="T821" s="25" t="str">
        <f t="shared" ref="T821:T925" si="579">LEFT(C821,12)</f>
        <v/>
      </c>
      <c r="U821" s="25" t="e">
        <f t="shared" ref="U821:U892" si="580">VLOOKUP($T821,$T$4:$AF$15,2,FALSE)</f>
        <v>#N/A</v>
      </c>
      <c r="V821" s="25" t="e">
        <f t="shared" ref="V821:V892" si="581">VLOOKUP($T821,$T$4:$AF$15,3,FALSE)</f>
        <v>#N/A</v>
      </c>
      <c r="W821" s="25" t="e">
        <f t="shared" ref="W821:W892" si="582">VLOOKUP($T821,$T$4:$AF$15,4,FALSE)</f>
        <v>#N/A</v>
      </c>
      <c r="X821" s="25" t="e">
        <f t="shared" ref="X821:X892" si="583">VLOOKUP($T821,$T$4:$AF$15,5,FALSE)</f>
        <v>#N/A</v>
      </c>
      <c r="Y821" s="25" t="e">
        <f t="shared" ref="Y821:Y892" si="584">VLOOKUP($T821,$T$4:$AF$15,6,FALSE)</f>
        <v>#N/A</v>
      </c>
      <c r="Z821" s="25" t="e">
        <f t="shared" ref="Z821:Z892" si="585">VLOOKUP($T821,$T$4:$AF$15,7,FALSE)</f>
        <v>#N/A</v>
      </c>
      <c r="AA821" s="25" t="e">
        <f t="shared" ref="AA821:AA892" si="586">VLOOKUP($T821,$T$4:$AF$15,8,FALSE)</f>
        <v>#N/A</v>
      </c>
      <c r="AB821" s="25" t="e">
        <f t="shared" ref="AB821:AB892" si="587">VLOOKUP($T821,$T$4:$AF$15,9,FALSE)</f>
        <v>#N/A</v>
      </c>
      <c r="AC821" s="25" t="e">
        <f t="shared" ref="AC821:AC892" si="588">VLOOKUP($T821,$T$4:$AF$15,10,FALSE)</f>
        <v>#N/A</v>
      </c>
      <c r="AD821" s="25" t="e">
        <f t="shared" ref="AD821:AD892" si="589">VLOOKUP($T821,$T$4:$AF$15,11,FALSE)</f>
        <v>#N/A</v>
      </c>
      <c r="AE821" s="25" t="e">
        <f t="shared" ref="AE821:AE892" si="590">VLOOKUP($T821,$T$4:$AF$15,12,FALSE)</f>
        <v>#N/A</v>
      </c>
      <c r="AF821" s="25" t="e">
        <f t="shared" ref="AF821:AF892" si="591">VLOOKUP($T821,$T$4:$AF$15,13,FALSE)</f>
        <v>#N/A</v>
      </c>
    </row>
    <row r="822" spans="1:32" ht="15.75" hidden="1" customHeight="1" x14ac:dyDescent="0.25">
      <c r="A822" s="33"/>
      <c r="B822" s="271"/>
      <c r="C822" s="34"/>
      <c r="D822" s="26"/>
      <c r="E822" s="48"/>
      <c r="F822" s="222"/>
      <c r="G822" s="48"/>
      <c r="H822" s="26"/>
      <c r="I822" s="48"/>
      <c r="J822" s="4"/>
      <c r="K822" s="48"/>
      <c r="L822" s="26"/>
      <c r="M822" s="48"/>
      <c r="N822" s="26"/>
      <c r="O822" s="48"/>
      <c r="P822" s="225"/>
      <c r="Q822" s="225"/>
      <c r="T822" s="25" t="str">
        <f t="shared" si="579"/>
        <v/>
      </c>
      <c r="U822" s="25" t="e">
        <f t="shared" si="580"/>
        <v>#N/A</v>
      </c>
      <c r="V822" s="25" t="e">
        <f t="shared" si="581"/>
        <v>#N/A</v>
      </c>
      <c r="W822" s="25" t="e">
        <f t="shared" si="582"/>
        <v>#N/A</v>
      </c>
      <c r="X822" s="25" t="e">
        <f t="shared" si="583"/>
        <v>#N/A</v>
      </c>
      <c r="Y822" s="25" t="e">
        <f t="shared" si="584"/>
        <v>#N/A</v>
      </c>
      <c r="Z822" s="25" t="e">
        <f t="shared" si="585"/>
        <v>#N/A</v>
      </c>
      <c r="AA822" s="25" t="e">
        <f t="shared" si="586"/>
        <v>#N/A</v>
      </c>
      <c r="AB822" s="25" t="e">
        <f t="shared" si="587"/>
        <v>#N/A</v>
      </c>
      <c r="AC822" s="25" t="e">
        <f t="shared" si="588"/>
        <v>#N/A</v>
      </c>
      <c r="AD822" s="25" t="e">
        <f t="shared" si="589"/>
        <v>#N/A</v>
      </c>
      <c r="AE822" s="25" t="e">
        <f t="shared" si="590"/>
        <v>#N/A</v>
      </c>
      <c r="AF822" s="25" t="e">
        <f t="shared" si="591"/>
        <v>#N/A</v>
      </c>
    </row>
    <row r="823" spans="1:32" ht="15.75" hidden="1" customHeight="1" x14ac:dyDescent="0.25">
      <c r="A823" s="33"/>
      <c r="B823" s="271"/>
      <c r="C823" s="34"/>
      <c r="D823" s="26"/>
      <c r="E823" s="48"/>
      <c r="F823" s="222"/>
      <c r="G823" s="48"/>
      <c r="H823" s="23"/>
      <c r="I823" s="48"/>
      <c r="J823" s="4"/>
      <c r="K823" s="48"/>
      <c r="L823" s="26"/>
      <c r="M823" s="48"/>
      <c r="N823" s="26"/>
      <c r="O823" s="48"/>
      <c r="P823" s="225"/>
      <c r="Q823" s="225"/>
      <c r="T823" s="25" t="str">
        <f t="shared" ref="T823:T828" si="592">LEFT(C823,12)</f>
        <v/>
      </c>
      <c r="U823" s="25" t="e">
        <f t="shared" si="580"/>
        <v>#N/A</v>
      </c>
      <c r="V823" s="25" t="e">
        <f t="shared" si="581"/>
        <v>#N/A</v>
      </c>
      <c r="W823" s="25" t="e">
        <f t="shared" si="582"/>
        <v>#N/A</v>
      </c>
      <c r="X823" s="25" t="e">
        <f t="shared" si="583"/>
        <v>#N/A</v>
      </c>
      <c r="Y823" s="25" t="e">
        <f t="shared" si="584"/>
        <v>#N/A</v>
      </c>
      <c r="Z823" s="25" t="e">
        <f t="shared" si="585"/>
        <v>#N/A</v>
      </c>
      <c r="AA823" s="25" t="e">
        <f t="shared" si="586"/>
        <v>#N/A</v>
      </c>
      <c r="AB823" s="25" t="e">
        <f t="shared" si="587"/>
        <v>#N/A</v>
      </c>
      <c r="AC823" s="25" t="e">
        <f t="shared" si="588"/>
        <v>#N/A</v>
      </c>
      <c r="AD823" s="25" t="e">
        <f t="shared" si="589"/>
        <v>#N/A</v>
      </c>
      <c r="AE823" s="25" t="e">
        <f t="shared" si="590"/>
        <v>#N/A</v>
      </c>
      <c r="AF823" s="25" t="e">
        <f t="shared" si="591"/>
        <v>#N/A</v>
      </c>
    </row>
    <row r="824" spans="1:32" ht="15.75" hidden="1" customHeight="1" x14ac:dyDescent="0.25">
      <c r="A824" s="33"/>
      <c r="B824" s="271"/>
      <c r="C824" s="34"/>
      <c r="D824" s="26"/>
      <c r="E824" s="48"/>
      <c r="F824" s="222"/>
      <c r="G824" s="48"/>
      <c r="H824" s="23"/>
      <c r="I824" s="48"/>
      <c r="J824" s="4"/>
      <c r="K824" s="48"/>
      <c r="L824" s="26"/>
      <c r="M824" s="48"/>
      <c r="N824" s="26"/>
      <c r="O824" s="48"/>
      <c r="P824" s="225"/>
      <c r="Q824" s="225"/>
      <c r="T824" s="25" t="str">
        <f t="shared" si="592"/>
        <v/>
      </c>
      <c r="U824" s="25" t="e">
        <f t="shared" si="580"/>
        <v>#N/A</v>
      </c>
      <c r="V824" s="25" t="e">
        <f t="shared" si="581"/>
        <v>#N/A</v>
      </c>
      <c r="W824" s="25" t="e">
        <f t="shared" si="582"/>
        <v>#N/A</v>
      </c>
      <c r="X824" s="25" t="e">
        <f t="shared" si="583"/>
        <v>#N/A</v>
      </c>
      <c r="Y824" s="25" t="e">
        <f t="shared" si="584"/>
        <v>#N/A</v>
      </c>
      <c r="Z824" s="25" t="e">
        <f t="shared" si="585"/>
        <v>#N/A</v>
      </c>
      <c r="AA824" s="25" t="e">
        <f t="shared" si="586"/>
        <v>#N/A</v>
      </c>
      <c r="AB824" s="25" t="e">
        <f t="shared" si="587"/>
        <v>#N/A</v>
      </c>
      <c r="AC824" s="25" t="e">
        <f t="shared" si="588"/>
        <v>#N/A</v>
      </c>
      <c r="AD824" s="25" t="e">
        <f t="shared" si="589"/>
        <v>#N/A</v>
      </c>
      <c r="AE824" s="25" t="e">
        <f t="shared" si="590"/>
        <v>#N/A</v>
      </c>
      <c r="AF824" s="25" t="e">
        <f t="shared" si="591"/>
        <v>#N/A</v>
      </c>
    </row>
    <row r="825" spans="1:32" ht="15.75" hidden="1" customHeight="1" x14ac:dyDescent="0.25">
      <c r="A825" s="33"/>
      <c r="B825" s="271"/>
      <c r="C825" s="34"/>
      <c r="D825" s="26"/>
      <c r="E825" s="48"/>
      <c r="F825" s="222"/>
      <c r="G825" s="48"/>
      <c r="H825" s="23"/>
      <c r="I825" s="48"/>
      <c r="J825" s="4"/>
      <c r="K825" s="48"/>
      <c r="L825" s="26"/>
      <c r="M825" s="48"/>
      <c r="N825" s="26"/>
      <c r="O825" s="48"/>
      <c r="P825" s="225"/>
      <c r="Q825" s="225"/>
      <c r="T825" s="25" t="str">
        <f t="shared" si="592"/>
        <v/>
      </c>
      <c r="U825" s="25" t="e">
        <f t="shared" si="580"/>
        <v>#N/A</v>
      </c>
      <c r="V825" s="25" t="e">
        <f t="shared" si="581"/>
        <v>#N/A</v>
      </c>
      <c r="W825" s="25" t="e">
        <f t="shared" si="582"/>
        <v>#N/A</v>
      </c>
      <c r="X825" s="25" t="e">
        <f t="shared" si="583"/>
        <v>#N/A</v>
      </c>
      <c r="Y825" s="25" t="e">
        <f t="shared" si="584"/>
        <v>#N/A</v>
      </c>
      <c r="Z825" s="25" t="e">
        <f t="shared" si="585"/>
        <v>#N/A</v>
      </c>
      <c r="AA825" s="25" t="e">
        <f t="shared" si="586"/>
        <v>#N/A</v>
      </c>
      <c r="AB825" s="25" t="e">
        <f t="shared" si="587"/>
        <v>#N/A</v>
      </c>
      <c r="AC825" s="25" t="e">
        <f t="shared" si="588"/>
        <v>#N/A</v>
      </c>
      <c r="AD825" s="25" t="e">
        <f t="shared" si="589"/>
        <v>#N/A</v>
      </c>
      <c r="AE825" s="25" t="e">
        <f t="shared" si="590"/>
        <v>#N/A</v>
      </c>
      <c r="AF825" s="25" t="e">
        <f t="shared" si="591"/>
        <v>#N/A</v>
      </c>
    </row>
    <row r="826" spans="1:32" ht="15.75" hidden="1" customHeight="1" x14ac:dyDescent="0.25">
      <c r="A826" s="33"/>
      <c r="B826" s="271"/>
      <c r="C826" s="34"/>
      <c r="D826" s="26"/>
      <c r="E826" s="48"/>
      <c r="F826" s="222"/>
      <c r="G826" s="48"/>
      <c r="H826" s="23"/>
      <c r="I826" s="48"/>
      <c r="J826" s="4"/>
      <c r="K826" s="48"/>
      <c r="L826" s="26"/>
      <c r="M826" s="48"/>
      <c r="N826" s="26"/>
      <c r="O826" s="48"/>
      <c r="P826" s="225"/>
      <c r="Q826" s="225"/>
      <c r="T826" s="25" t="str">
        <f t="shared" si="592"/>
        <v/>
      </c>
      <c r="U826" s="25" t="e">
        <f t="shared" si="580"/>
        <v>#N/A</v>
      </c>
      <c r="V826" s="25" t="e">
        <f t="shared" si="581"/>
        <v>#N/A</v>
      </c>
      <c r="W826" s="25" t="e">
        <f t="shared" si="582"/>
        <v>#N/A</v>
      </c>
      <c r="X826" s="25" t="e">
        <f t="shared" si="583"/>
        <v>#N/A</v>
      </c>
      <c r="Y826" s="25" t="e">
        <f t="shared" si="584"/>
        <v>#N/A</v>
      </c>
      <c r="Z826" s="25" t="e">
        <f t="shared" si="585"/>
        <v>#N/A</v>
      </c>
      <c r="AA826" s="25" t="e">
        <f t="shared" si="586"/>
        <v>#N/A</v>
      </c>
      <c r="AB826" s="25" t="e">
        <f t="shared" si="587"/>
        <v>#N/A</v>
      </c>
      <c r="AC826" s="25" t="e">
        <f t="shared" si="588"/>
        <v>#N/A</v>
      </c>
      <c r="AD826" s="25" t="e">
        <f t="shared" si="589"/>
        <v>#N/A</v>
      </c>
      <c r="AE826" s="25" t="e">
        <f t="shared" si="590"/>
        <v>#N/A</v>
      </c>
      <c r="AF826" s="25" t="e">
        <f t="shared" si="591"/>
        <v>#N/A</v>
      </c>
    </row>
    <row r="827" spans="1:32" ht="15.75" hidden="1" customHeight="1" x14ac:dyDescent="0.25">
      <c r="A827" s="33"/>
      <c r="B827" s="271"/>
      <c r="C827" s="34"/>
      <c r="D827" s="26"/>
      <c r="E827" s="48"/>
      <c r="F827" s="222"/>
      <c r="G827" s="48"/>
      <c r="H827" s="23"/>
      <c r="I827" s="48"/>
      <c r="J827" s="4"/>
      <c r="K827" s="48"/>
      <c r="L827" s="26"/>
      <c r="M827" s="48"/>
      <c r="N827" s="26"/>
      <c r="O827" s="48"/>
      <c r="P827" s="225"/>
      <c r="Q827" s="225"/>
      <c r="T827" s="25" t="str">
        <f t="shared" si="592"/>
        <v/>
      </c>
      <c r="U827" s="25" t="e">
        <f t="shared" si="580"/>
        <v>#N/A</v>
      </c>
      <c r="V827" s="25" t="e">
        <f t="shared" si="581"/>
        <v>#N/A</v>
      </c>
      <c r="W827" s="25" t="e">
        <f t="shared" si="582"/>
        <v>#N/A</v>
      </c>
      <c r="X827" s="25" t="e">
        <f t="shared" si="583"/>
        <v>#N/A</v>
      </c>
      <c r="Y827" s="25" t="e">
        <f t="shared" si="584"/>
        <v>#N/A</v>
      </c>
      <c r="Z827" s="25" t="e">
        <f t="shared" si="585"/>
        <v>#N/A</v>
      </c>
      <c r="AA827" s="25" t="e">
        <f t="shared" si="586"/>
        <v>#N/A</v>
      </c>
      <c r="AB827" s="25" t="e">
        <f t="shared" si="587"/>
        <v>#N/A</v>
      </c>
      <c r="AC827" s="25" t="e">
        <f t="shared" si="588"/>
        <v>#N/A</v>
      </c>
      <c r="AD827" s="25" t="e">
        <f t="shared" si="589"/>
        <v>#N/A</v>
      </c>
      <c r="AE827" s="25" t="e">
        <f t="shared" si="590"/>
        <v>#N/A</v>
      </c>
      <c r="AF827" s="25" t="e">
        <f t="shared" si="591"/>
        <v>#N/A</v>
      </c>
    </row>
    <row r="828" spans="1:32" ht="15.75" hidden="1" customHeight="1" x14ac:dyDescent="0.25">
      <c r="A828" s="33"/>
      <c r="B828" s="271"/>
      <c r="C828" s="34"/>
      <c r="D828" s="26"/>
      <c r="E828" s="48"/>
      <c r="F828" s="222"/>
      <c r="G828" s="48"/>
      <c r="H828" s="23"/>
      <c r="I828" s="48"/>
      <c r="J828" s="4"/>
      <c r="K828" s="48"/>
      <c r="L828" s="26"/>
      <c r="M828" s="48"/>
      <c r="N828" s="26"/>
      <c r="O828" s="48"/>
      <c r="P828" s="225"/>
      <c r="Q828" s="225"/>
      <c r="T828" s="25" t="str">
        <f t="shared" si="592"/>
        <v/>
      </c>
      <c r="U828" s="25" t="e">
        <f t="shared" si="580"/>
        <v>#N/A</v>
      </c>
      <c r="V828" s="25" t="e">
        <f t="shared" si="581"/>
        <v>#N/A</v>
      </c>
      <c r="W828" s="25" t="e">
        <f t="shared" si="582"/>
        <v>#N/A</v>
      </c>
      <c r="X828" s="25" t="e">
        <f t="shared" si="583"/>
        <v>#N/A</v>
      </c>
      <c r="Y828" s="25" t="e">
        <f t="shared" si="584"/>
        <v>#N/A</v>
      </c>
      <c r="Z828" s="25" t="e">
        <f t="shared" si="585"/>
        <v>#N/A</v>
      </c>
      <c r="AA828" s="25" t="e">
        <f t="shared" si="586"/>
        <v>#N/A</v>
      </c>
      <c r="AB828" s="25" t="e">
        <f t="shared" si="587"/>
        <v>#N/A</v>
      </c>
      <c r="AC828" s="25" t="e">
        <f t="shared" si="588"/>
        <v>#N/A</v>
      </c>
      <c r="AD828" s="25" t="e">
        <f t="shared" si="589"/>
        <v>#N/A</v>
      </c>
      <c r="AE828" s="25" t="e">
        <f t="shared" si="590"/>
        <v>#N/A</v>
      </c>
      <c r="AF828" s="25" t="e">
        <f t="shared" si="591"/>
        <v>#N/A</v>
      </c>
    </row>
    <row r="829" spans="1:32" ht="15.75" hidden="1" customHeight="1" x14ac:dyDescent="0.25">
      <c r="A829" s="33"/>
      <c r="B829" s="271"/>
      <c r="C829" s="34"/>
      <c r="D829" s="26"/>
      <c r="E829" s="48"/>
      <c r="F829" s="222"/>
      <c r="G829" s="48"/>
      <c r="H829" s="26"/>
      <c r="I829" s="48"/>
      <c r="J829" s="4"/>
      <c r="K829" s="48"/>
      <c r="L829" s="26"/>
      <c r="M829" s="48"/>
      <c r="N829" s="26"/>
      <c r="O829" s="48"/>
      <c r="P829" s="225"/>
      <c r="Q829" s="225"/>
      <c r="T829" s="25" t="str">
        <f t="shared" ref="T829:T845" si="593">LEFT(C829,12)</f>
        <v/>
      </c>
      <c r="U829" s="25" t="e">
        <f t="shared" si="580"/>
        <v>#N/A</v>
      </c>
      <c r="V829" s="25" t="e">
        <f t="shared" si="581"/>
        <v>#N/A</v>
      </c>
      <c r="W829" s="25" t="e">
        <f t="shared" si="582"/>
        <v>#N/A</v>
      </c>
      <c r="X829" s="25" t="e">
        <f t="shared" si="583"/>
        <v>#N/A</v>
      </c>
      <c r="Y829" s="25" t="e">
        <f t="shared" si="584"/>
        <v>#N/A</v>
      </c>
      <c r="Z829" s="25" t="e">
        <f t="shared" si="585"/>
        <v>#N/A</v>
      </c>
      <c r="AA829" s="25" t="e">
        <f t="shared" si="586"/>
        <v>#N/A</v>
      </c>
      <c r="AB829" s="25" t="e">
        <f t="shared" si="587"/>
        <v>#N/A</v>
      </c>
      <c r="AC829" s="25" t="e">
        <f t="shared" si="588"/>
        <v>#N/A</v>
      </c>
      <c r="AD829" s="25" t="e">
        <f t="shared" si="589"/>
        <v>#N/A</v>
      </c>
      <c r="AE829" s="25" t="e">
        <f t="shared" si="590"/>
        <v>#N/A</v>
      </c>
      <c r="AF829" s="25" t="e">
        <f t="shared" si="591"/>
        <v>#N/A</v>
      </c>
    </row>
    <row r="830" spans="1:32" ht="15.75" hidden="1" customHeight="1" x14ac:dyDescent="0.25">
      <c r="A830" s="33"/>
      <c r="B830" s="271"/>
      <c r="C830" s="34"/>
      <c r="D830" s="26"/>
      <c r="E830" s="48"/>
      <c r="F830" s="222"/>
      <c r="G830" s="48"/>
      <c r="H830" s="26"/>
      <c r="I830" s="48"/>
      <c r="J830" s="4"/>
      <c r="K830" s="48"/>
      <c r="L830" s="26"/>
      <c r="M830" s="48"/>
      <c r="N830" s="26"/>
      <c r="O830" s="48"/>
      <c r="P830" s="225"/>
      <c r="Q830" s="225"/>
      <c r="T830" s="25" t="str">
        <f t="shared" si="593"/>
        <v/>
      </c>
      <c r="U830" s="25" t="e">
        <f t="shared" si="580"/>
        <v>#N/A</v>
      </c>
      <c r="V830" s="25" t="e">
        <f t="shared" si="581"/>
        <v>#N/A</v>
      </c>
      <c r="W830" s="25" t="e">
        <f t="shared" si="582"/>
        <v>#N/A</v>
      </c>
      <c r="X830" s="25" t="e">
        <f t="shared" si="583"/>
        <v>#N/A</v>
      </c>
      <c r="Y830" s="25" t="e">
        <f t="shared" si="584"/>
        <v>#N/A</v>
      </c>
      <c r="Z830" s="25" t="e">
        <f t="shared" si="585"/>
        <v>#N/A</v>
      </c>
      <c r="AA830" s="25" t="e">
        <f t="shared" si="586"/>
        <v>#N/A</v>
      </c>
      <c r="AB830" s="25" t="e">
        <f t="shared" si="587"/>
        <v>#N/A</v>
      </c>
      <c r="AC830" s="25" t="e">
        <f t="shared" si="588"/>
        <v>#N/A</v>
      </c>
      <c r="AD830" s="25" t="e">
        <f t="shared" si="589"/>
        <v>#N/A</v>
      </c>
      <c r="AE830" s="25" t="e">
        <f t="shared" si="590"/>
        <v>#N/A</v>
      </c>
      <c r="AF830" s="25" t="e">
        <f t="shared" si="591"/>
        <v>#N/A</v>
      </c>
    </row>
    <row r="831" spans="1:32" ht="15.75" hidden="1" customHeight="1" x14ac:dyDescent="0.25">
      <c r="A831" s="33"/>
      <c r="B831" s="271"/>
      <c r="C831" s="34"/>
      <c r="D831" s="26"/>
      <c r="E831" s="48"/>
      <c r="F831" s="222"/>
      <c r="G831" s="48"/>
      <c r="H831" s="26"/>
      <c r="I831" s="48"/>
      <c r="J831" s="4"/>
      <c r="K831" s="48"/>
      <c r="L831" s="26"/>
      <c r="M831" s="48"/>
      <c r="N831" s="26"/>
      <c r="O831" s="48"/>
      <c r="P831" s="225"/>
      <c r="Q831" s="225"/>
      <c r="T831" s="25" t="str">
        <f t="shared" si="593"/>
        <v/>
      </c>
      <c r="U831" s="25" t="e">
        <f t="shared" si="580"/>
        <v>#N/A</v>
      </c>
      <c r="V831" s="25" t="e">
        <f t="shared" si="581"/>
        <v>#N/A</v>
      </c>
      <c r="W831" s="25" t="e">
        <f t="shared" si="582"/>
        <v>#N/A</v>
      </c>
      <c r="X831" s="25" t="e">
        <f t="shared" si="583"/>
        <v>#N/A</v>
      </c>
      <c r="Y831" s="25" t="e">
        <f t="shared" si="584"/>
        <v>#N/A</v>
      </c>
      <c r="Z831" s="25" t="e">
        <f t="shared" si="585"/>
        <v>#N/A</v>
      </c>
      <c r="AA831" s="25" t="e">
        <f t="shared" si="586"/>
        <v>#N/A</v>
      </c>
      <c r="AB831" s="25" t="e">
        <f t="shared" si="587"/>
        <v>#N/A</v>
      </c>
      <c r="AC831" s="25" t="e">
        <f t="shared" si="588"/>
        <v>#N/A</v>
      </c>
      <c r="AD831" s="25" t="e">
        <f t="shared" si="589"/>
        <v>#N/A</v>
      </c>
      <c r="AE831" s="25" t="e">
        <f t="shared" si="590"/>
        <v>#N/A</v>
      </c>
      <c r="AF831" s="25" t="e">
        <f t="shared" si="591"/>
        <v>#N/A</v>
      </c>
    </row>
    <row r="832" spans="1:32" ht="15.75" hidden="1" customHeight="1" x14ac:dyDescent="0.25">
      <c r="A832" s="33"/>
      <c r="B832" s="271"/>
      <c r="C832" s="34"/>
      <c r="D832" s="26"/>
      <c r="E832" s="48"/>
      <c r="F832" s="222"/>
      <c r="G832" s="48"/>
      <c r="H832" s="26"/>
      <c r="I832" s="48"/>
      <c r="J832" s="4"/>
      <c r="K832" s="48"/>
      <c r="L832" s="26"/>
      <c r="M832" s="48"/>
      <c r="N832" s="26"/>
      <c r="O832" s="48"/>
      <c r="P832" s="225"/>
      <c r="Q832" s="225"/>
      <c r="T832" s="25" t="str">
        <f t="shared" si="593"/>
        <v/>
      </c>
      <c r="U832" s="25" t="e">
        <f t="shared" si="580"/>
        <v>#N/A</v>
      </c>
      <c r="V832" s="25" t="e">
        <f t="shared" si="581"/>
        <v>#N/A</v>
      </c>
      <c r="W832" s="25" t="e">
        <f t="shared" si="582"/>
        <v>#N/A</v>
      </c>
      <c r="X832" s="25" t="e">
        <f t="shared" si="583"/>
        <v>#N/A</v>
      </c>
      <c r="Y832" s="25" t="e">
        <f t="shared" si="584"/>
        <v>#N/A</v>
      </c>
      <c r="Z832" s="25" t="e">
        <f t="shared" si="585"/>
        <v>#N/A</v>
      </c>
      <c r="AA832" s="25" t="e">
        <f t="shared" si="586"/>
        <v>#N/A</v>
      </c>
      <c r="AB832" s="25" t="e">
        <f t="shared" si="587"/>
        <v>#N/A</v>
      </c>
      <c r="AC832" s="25" t="e">
        <f t="shared" si="588"/>
        <v>#N/A</v>
      </c>
      <c r="AD832" s="25" t="e">
        <f t="shared" si="589"/>
        <v>#N/A</v>
      </c>
      <c r="AE832" s="25" t="e">
        <f t="shared" si="590"/>
        <v>#N/A</v>
      </c>
      <c r="AF832" s="25" t="e">
        <f t="shared" si="591"/>
        <v>#N/A</v>
      </c>
    </row>
    <row r="833" spans="1:32" ht="15.75" hidden="1" customHeight="1" x14ac:dyDescent="0.25">
      <c r="A833" s="33"/>
      <c r="B833" s="271"/>
      <c r="C833" s="34"/>
      <c r="D833" s="26"/>
      <c r="E833" s="48"/>
      <c r="F833" s="222"/>
      <c r="G833" s="48"/>
      <c r="H833" s="26"/>
      <c r="I833" s="48"/>
      <c r="J833" s="4"/>
      <c r="K833" s="48"/>
      <c r="L833" s="26"/>
      <c r="M833" s="48"/>
      <c r="N833" s="26"/>
      <c r="O833" s="48"/>
      <c r="P833" s="225"/>
      <c r="Q833" s="225"/>
      <c r="T833" s="25" t="str">
        <f t="shared" si="593"/>
        <v/>
      </c>
      <c r="U833" s="25" t="e">
        <f t="shared" si="580"/>
        <v>#N/A</v>
      </c>
      <c r="V833" s="25" t="e">
        <f t="shared" si="581"/>
        <v>#N/A</v>
      </c>
      <c r="W833" s="25" t="e">
        <f t="shared" si="582"/>
        <v>#N/A</v>
      </c>
      <c r="X833" s="25" t="e">
        <f t="shared" si="583"/>
        <v>#N/A</v>
      </c>
      <c r="Y833" s="25" t="e">
        <f t="shared" si="584"/>
        <v>#N/A</v>
      </c>
      <c r="Z833" s="25" t="e">
        <f t="shared" si="585"/>
        <v>#N/A</v>
      </c>
      <c r="AA833" s="25" t="e">
        <f t="shared" si="586"/>
        <v>#N/A</v>
      </c>
      <c r="AB833" s="25" t="e">
        <f t="shared" si="587"/>
        <v>#N/A</v>
      </c>
      <c r="AC833" s="25" t="e">
        <f t="shared" si="588"/>
        <v>#N/A</v>
      </c>
      <c r="AD833" s="25" t="e">
        <f t="shared" si="589"/>
        <v>#N/A</v>
      </c>
      <c r="AE833" s="25" t="e">
        <f t="shared" si="590"/>
        <v>#N/A</v>
      </c>
      <c r="AF833" s="25" t="e">
        <f t="shared" si="591"/>
        <v>#N/A</v>
      </c>
    </row>
    <row r="834" spans="1:32" ht="15.75" hidden="1" customHeight="1" x14ac:dyDescent="0.25">
      <c r="A834" s="33"/>
      <c r="B834" s="271"/>
      <c r="C834" s="34"/>
      <c r="D834" s="26"/>
      <c r="E834" s="48"/>
      <c r="F834" s="222"/>
      <c r="G834" s="48"/>
      <c r="H834" s="26"/>
      <c r="I834" s="48"/>
      <c r="J834" s="4"/>
      <c r="K834" s="48"/>
      <c r="L834" s="26"/>
      <c r="M834" s="48"/>
      <c r="N834" s="26"/>
      <c r="O834" s="48"/>
      <c r="P834" s="225"/>
      <c r="Q834" s="225"/>
      <c r="T834" s="25" t="str">
        <f t="shared" si="593"/>
        <v/>
      </c>
      <c r="U834" s="25" t="e">
        <f t="shared" si="580"/>
        <v>#N/A</v>
      </c>
      <c r="V834" s="25" t="e">
        <f t="shared" si="581"/>
        <v>#N/A</v>
      </c>
      <c r="W834" s="25" t="e">
        <f t="shared" si="582"/>
        <v>#N/A</v>
      </c>
      <c r="X834" s="25" t="e">
        <f t="shared" si="583"/>
        <v>#N/A</v>
      </c>
      <c r="Y834" s="25" t="e">
        <f t="shared" si="584"/>
        <v>#N/A</v>
      </c>
      <c r="Z834" s="25" t="e">
        <f t="shared" si="585"/>
        <v>#N/A</v>
      </c>
      <c r="AA834" s="25" t="e">
        <f t="shared" si="586"/>
        <v>#N/A</v>
      </c>
      <c r="AB834" s="25" t="e">
        <f t="shared" si="587"/>
        <v>#N/A</v>
      </c>
      <c r="AC834" s="25" t="e">
        <f t="shared" si="588"/>
        <v>#N/A</v>
      </c>
      <c r="AD834" s="25" t="e">
        <f t="shared" si="589"/>
        <v>#N/A</v>
      </c>
      <c r="AE834" s="25" t="e">
        <f t="shared" si="590"/>
        <v>#N/A</v>
      </c>
      <c r="AF834" s="25" t="e">
        <f t="shared" si="591"/>
        <v>#N/A</v>
      </c>
    </row>
    <row r="835" spans="1:32" ht="15.75" hidden="1" customHeight="1" x14ac:dyDescent="0.25">
      <c r="A835" s="33"/>
      <c r="B835" s="271"/>
      <c r="C835" s="34"/>
      <c r="D835" s="26"/>
      <c r="E835" s="48"/>
      <c r="F835" s="222"/>
      <c r="G835" s="48"/>
      <c r="H835" s="26"/>
      <c r="I835" s="48"/>
      <c r="J835" s="4"/>
      <c r="K835" s="48"/>
      <c r="L835" s="26"/>
      <c r="M835" s="48"/>
      <c r="N835" s="26"/>
      <c r="O835" s="48"/>
      <c r="P835" s="225"/>
      <c r="Q835" s="225"/>
      <c r="T835" s="25" t="str">
        <f t="shared" si="593"/>
        <v/>
      </c>
      <c r="U835" s="25" t="e">
        <f t="shared" si="580"/>
        <v>#N/A</v>
      </c>
      <c r="V835" s="25" t="e">
        <f t="shared" si="581"/>
        <v>#N/A</v>
      </c>
      <c r="W835" s="25" t="e">
        <f t="shared" si="582"/>
        <v>#N/A</v>
      </c>
      <c r="X835" s="25" t="e">
        <f t="shared" si="583"/>
        <v>#N/A</v>
      </c>
      <c r="Y835" s="25" t="e">
        <f t="shared" si="584"/>
        <v>#N/A</v>
      </c>
      <c r="Z835" s="25" t="e">
        <f t="shared" si="585"/>
        <v>#N/A</v>
      </c>
      <c r="AA835" s="25" t="e">
        <f t="shared" si="586"/>
        <v>#N/A</v>
      </c>
      <c r="AB835" s="25" t="e">
        <f t="shared" si="587"/>
        <v>#N/A</v>
      </c>
      <c r="AC835" s="25" t="e">
        <f t="shared" si="588"/>
        <v>#N/A</v>
      </c>
      <c r="AD835" s="25" t="e">
        <f t="shared" si="589"/>
        <v>#N/A</v>
      </c>
      <c r="AE835" s="25" t="e">
        <f t="shared" si="590"/>
        <v>#N/A</v>
      </c>
      <c r="AF835" s="25" t="e">
        <f t="shared" si="591"/>
        <v>#N/A</v>
      </c>
    </row>
    <row r="836" spans="1:32" ht="15.75" hidden="1" customHeight="1" x14ac:dyDescent="0.25">
      <c r="A836" s="33"/>
      <c r="B836" s="271"/>
      <c r="C836" s="34"/>
      <c r="D836" s="26"/>
      <c r="E836" s="48"/>
      <c r="F836" s="222"/>
      <c r="G836" s="48"/>
      <c r="H836" s="26"/>
      <c r="I836" s="48"/>
      <c r="J836" s="4"/>
      <c r="K836" s="48"/>
      <c r="L836" s="26"/>
      <c r="M836" s="48"/>
      <c r="N836" s="26"/>
      <c r="O836" s="48"/>
      <c r="P836" s="225"/>
      <c r="Q836" s="225"/>
      <c r="T836" s="25" t="str">
        <f t="shared" si="593"/>
        <v/>
      </c>
      <c r="U836" s="25" t="e">
        <f t="shared" si="580"/>
        <v>#N/A</v>
      </c>
      <c r="V836" s="25" t="e">
        <f t="shared" si="581"/>
        <v>#N/A</v>
      </c>
      <c r="W836" s="25" t="e">
        <f t="shared" si="582"/>
        <v>#N/A</v>
      </c>
      <c r="X836" s="25" t="e">
        <f t="shared" si="583"/>
        <v>#N/A</v>
      </c>
      <c r="Y836" s="25" t="e">
        <f t="shared" si="584"/>
        <v>#N/A</v>
      </c>
      <c r="Z836" s="25" t="e">
        <f t="shared" si="585"/>
        <v>#N/A</v>
      </c>
      <c r="AA836" s="25" t="e">
        <f t="shared" si="586"/>
        <v>#N/A</v>
      </c>
      <c r="AB836" s="25" t="e">
        <f t="shared" si="587"/>
        <v>#N/A</v>
      </c>
      <c r="AC836" s="25" t="e">
        <f t="shared" si="588"/>
        <v>#N/A</v>
      </c>
      <c r="AD836" s="25" t="e">
        <f t="shared" si="589"/>
        <v>#N/A</v>
      </c>
      <c r="AE836" s="25" t="e">
        <f t="shared" si="590"/>
        <v>#N/A</v>
      </c>
      <c r="AF836" s="25" t="e">
        <f t="shared" si="591"/>
        <v>#N/A</v>
      </c>
    </row>
    <row r="837" spans="1:32" ht="15.75" hidden="1" customHeight="1" x14ac:dyDescent="0.25">
      <c r="A837" s="33"/>
      <c r="B837" s="271"/>
      <c r="C837" s="34"/>
      <c r="D837" s="26"/>
      <c r="E837" s="48"/>
      <c r="F837" s="222"/>
      <c r="G837" s="48"/>
      <c r="H837" s="23"/>
      <c r="I837" s="48"/>
      <c r="J837" s="4"/>
      <c r="K837" s="48"/>
      <c r="L837" s="26"/>
      <c r="M837" s="48"/>
      <c r="N837" s="26"/>
      <c r="O837" s="48"/>
      <c r="P837" s="225"/>
      <c r="Q837" s="225"/>
      <c r="T837" s="25" t="str">
        <f t="shared" si="593"/>
        <v/>
      </c>
      <c r="U837" s="25" t="e">
        <f t="shared" si="580"/>
        <v>#N/A</v>
      </c>
      <c r="V837" s="25" t="e">
        <f t="shared" si="581"/>
        <v>#N/A</v>
      </c>
      <c r="W837" s="25" t="e">
        <f t="shared" si="582"/>
        <v>#N/A</v>
      </c>
      <c r="X837" s="25" t="e">
        <f t="shared" si="583"/>
        <v>#N/A</v>
      </c>
      <c r="Y837" s="25" t="e">
        <f t="shared" si="584"/>
        <v>#N/A</v>
      </c>
      <c r="Z837" s="25" t="e">
        <f t="shared" si="585"/>
        <v>#N/A</v>
      </c>
      <c r="AA837" s="25" t="e">
        <f t="shared" si="586"/>
        <v>#N/A</v>
      </c>
      <c r="AB837" s="25" t="e">
        <f t="shared" si="587"/>
        <v>#N/A</v>
      </c>
      <c r="AC837" s="25" t="e">
        <f t="shared" si="588"/>
        <v>#N/A</v>
      </c>
      <c r="AD837" s="25" t="e">
        <f t="shared" si="589"/>
        <v>#N/A</v>
      </c>
      <c r="AE837" s="25" t="e">
        <f t="shared" si="590"/>
        <v>#N/A</v>
      </c>
      <c r="AF837" s="25" t="e">
        <f t="shared" si="591"/>
        <v>#N/A</v>
      </c>
    </row>
    <row r="838" spans="1:32" ht="15.75" hidden="1" customHeight="1" x14ac:dyDescent="0.25">
      <c r="A838" s="33"/>
      <c r="B838" s="271"/>
      <c r="C838" s="34"/>
      <c r="D838" s="26"/>
      <c r="E838" s="48"/>
      <c r="F838" s="222"/>
      <c r="G838" s="48"/>
      <c r="H838" s="23"/>
      <c r="I838" s="48"/>
      <c r="J838" s="4"/>
      <c r="K838" s="48"/>
      <c r="L838" s="26"/>
      <c r="M838" s="48"/>
      <c r="N838" s="26"/>
      <c r="O838" s="48"/>
      <c r="P838" s="225"/>
      <c r="Q838" s="225"/>
      <c r="T838" s="25" t="str">
        <f t="shared" si="593"/>
        <v/>
      </c>
      <c r="U838" s="25" t="e">
        <f t="shared" si="580"/>
        <v>#N/A</v>
      </c>
      <c r="V838" s="25" t="e">
        <f t="shared" si="581"/>
        <v>#N/A</v>
      </c>
      <c r="W838" s="25" t="e">
        <f t="shared" si="582"/>
        <v>#N/A</v>
      </c>
      <c r="X838" s="25" t="e">
        <f t="shared" si="583"/>
        <v>#N/A</v>
      </c>
      <c r="Y838" s="25" t="e">
        <f t="shared" si="584"/>
        <v>#N/A</v>
      </c>
      <c r="Z838" s="25" t="e">
        <f t="shared" si="585"/>
        <v>#N/A</v>
      </c>
      <c r="AA838" s="25" t="e">
        <f t="shared" si="586"/>
        <v>#N/A</v>
      </c>
      <c r="AB838" s="25" t="e">
        <f t="shared" si="587"/>
        <v>#N/A</v>
      </c>
      <c r="AC838" s="25" t="e">
        <f t="shared" si="588"/>
        <v>#N/A</v>
      </c>
      <c r="AD838" s="25" t="e">
        <f t="shared" si="589"/>
        <v>#N/A</v>
      </c>
      <c r="AE838" s="25" t="e">
        <f t="shared" si="590"/>
        <v>#N/A</v>
      </c>
      <c r="AF838" s="25" t="e">
        <f t="shared" si="591"/>
        <v>#N/A</v>
      </c>
    </row>
    <row r="839" spans="1:32" ht="15.75" hidden="1" customHeight="1" x14ac:dyDescent="0.25">
      <c r="A839" s="33"/>
      <c r="B839" s="271"/>
      <c r="C839" s="34"/>
      <c r="D839" s="26"/>
      <c r="E839" s="48"/>
      <c r="F839" s="222"/>
      <c r="G839" s="48"/>
      <c r="H839" s="23"/>
      <c r="I839" s="48"/>
      <c r="J839" s="4"/>
      <c r="K839" s="48"/>
      <c r="L839" s="26"/>
      <c r="M839" s="48"/>
      <c r="N839" s="26"/>
      <c r="O839" s="48"/>
      <c r="P839" s="225"/>
      <c r="Q839" s="225"/>
      <c r="T839" s="25" t="str">
        <f t="shared" si="593"/>
        <v/>
      </c>
      <c r="U839" s="25" t="e">
        <f t="shared" si="580"/>
        <v>#N/A</v>
      </c>
      <c r="V839" s="25" t="e">
        <f t="shared" si="581"/>
        <v>#N/A</v>
      </c>
      <c r="W839" s="25" t="e">
        <f t="shared" si="582"/>
        <v>#N/A</v>
      </c>
      <c r="X839" s="25" t="e">
        <f t="shared" si="583"/>
        <v>#N/A</v>
      </c>
      <c r="Y839" s="25" t="e">
        <f t="shared" si="584"/>
        <v>#N/A</v>
      </c>
      <c r="Z839" s="25" t="e">
        <f t="shared" si="585"/>
        <v>#N/A</v>
      </c>
      <c r="AA839" s="25" t="e">
        <f t="shared" si="586"/>
        <v>#N/A</v>
      </c>
      <c r="AB839" s="25" t="e">
        <f t="shared" si="587"/>
        <v>#N/A</v>
      </c>
      <c r="AC839" s="25" t="e">
        <f t="shared" si="588"/>
        <v>#N/A</v>
      </c>
      <c r="AD839" s="25" t="e">
        <f t="shared" si="589"/>
        <v>#N/A</v>
      </c>
      <c r="AE839" s="25" t="e">
        <f t="shared" si="590"/>
        <v>#N/A</v>
      </c>
      <c r="AF839" s="25" t="e">
        <f t="shared" si="591"/>
        <v>#N/A</v>
      </c>
    </row>
    <row r="840" spans="1:32" ht="15.75" hidden="1" customHeight="1" x14ac:dyDescent="0.25">
      <c r="A840" s="33"/>
      <c r="B840" s="271"/>
      <c r="C840" s="34"/>
      <c r="D840" s="26"/>
      <c r="E840" s="48"/>
      <c r="F840" s="222"/>
      <c r="G840" s="48"/>
      <c r="H840" s="23"/>
      <c r="I840" s="48"/>
      <c r="J840" s="4"/>
      <c r="K840" s="48"/>
      <c r="L840" s="26"/>
      <c r="M840" s="48"/>
      <c r="N840" s="26"/>
      <c r="O840" s="48"/>
      <c r="P840" s="225"/>
      <c r="Q840" s="225"/>
      <c r="T840" s="25" t="str">
        <f t="shared" si="593"/>
        <v/>
      </c>
      <c r="U840" s="25" t="e">
        <f t="shared" si="580"/>
        <v>#N/A</v>
      </c>
      <c r="V840" s="25" t="e">
        <f t="shared" si="581"/>
        <v>#N/A</v>
      </c>
      <c r="W840" s="25" t="e">
        <f t="shared" si="582"/>
        <v>#N/A</v>
      </c>
      <c r="X840" s="25" t="e">
        <f t="shared" si="583"/>
        <v>#N/A</v>
      </c>
      <c r="Y840" s="25" t="e">
        <f t="shared" si="584"/>
        <v>#N/A</v>
      </c>
      <c r="Z840" s="25" t="e">
        <f t="shared" si="585"/>
        <v>#N/A</v>
      </c>
      <c r="AA840" s="25" t="e">
        <f t="shared" si="586"/>
        <v>#N/A</v>
      </c>
      <c r="AB840" s="25" t="e">
        <f t="shared" si="587"/>
        <v>#N/A</v>
      </c>
      <c r="AC840" s="25" t="e">
        <f t="shared" si="588"/>
        <v>#N/A</v>
      </c>
      <c r="AD840" s="25" t="e">
        <f t="shared" si="589"/>
        <v>#N/A</v>
      </c>
      <c r="AE840" s="25" t="e">
        <f t="shared" si="590"/>
        <v>#N/A</v>
      </c>
      <c r="AF840" s="25" t="e">
        <f t="shared" si="591"/>
        <v>#N/A</v>
      </c>
    </row>
    <row r="841" spans="1:32" ht="15.75" hidden="1" customHeight="1" x14ac:dyDescent="0.25">
      <c r="A841" s="33"/>
      <c r="B841" s="271"/>
      <c r="C841" s="34"/>
      <c r="D841" s="26"/>
      <c r="E841" s="48"/>
      <c r="F841" s="222"/>
      <c r="G841" s="48"/>
      <c r="H841" s="23"/>
      <c r="I841" s="48"/>
      <c r="J841" s="4"/>
      <c r="K841" s="48"/>
      <c r="L841" s="26"/>
      <c r="M841" s="48"/>
      <c r="N841" s="26"/>
      <c r="O841" s="48"/>
      <c r="P841" s="225"/>
      <c r="Q841" s="225"/>
      <c r="T841" s="25" t="str">
        <f t="shared" si="593"/>
        <v/>
      </c>
      <c r="U841" s="25" t="e">
        <f t="shared" si="580"/>
        <v>#N/A</v>
      </c>
      <c r="V841" s="25" t="e">
        <f t="shared" si="581"/>
        <v>#N/A</v>
      </c>
      <c r="W841" s="25" t="e">
        <f t="shared" si="582"/>
        <v>#N/A</v>
      </c>
      <c r="X841" s="25" t="e">
        <f t="shared" si="583"/>
        <v>#N/A</v>
      </c>
      <c r="Y841" s="25" t="e">
        <f t="shared" si="584"/>
        <v>#N/A</v>
      </c>
      <c r="Z841" s="25" t="e">
        <f t="shared" si="585"/>
        <v>#N/A</v>
      </c>
      <c r="AA841" s="25" t="e">
        <f t="shared" si="586"/>
        <v>#N/A</v>
      </c>
      <c r="AB841" s="25" t="e">
        <f t="shared" si="587"/>
        <v>#N/A</v>
      </c>
      <c r="AC841" s="25" t="e">
        <f t="shared" si="588"/>
        <v>#N/A</v>
      </c>
      <c r="AD841" s="25" t="e">
        <f t="shared" si="589"/>
        <v>#N/A</v>
      </c>
      <c r="AE841" s="25" t="e">
        <f t="shared" si="590"/>
        <v>#N/A</v>
      </c>
      <c r="AF841" s="25" t="e">
        <f t="shared" si="591"/>
        <v>#N/A</v>
      </c>
    </row>
    <row r="842" spans="1:32" ht="15.75" hidden="1" customHeight="1" x14ac:dyDescent="0.25">
      <c r="A842" s="33"/>
      <c r="B842" s="271"/>
      <c r="C842" s="34"/>
      <c r="D842" s="26"/>
      <c r="E842" s="48"/>
      <c r="F842" s="222"/>
      <c r="G842" s="48"/>
      <c r="H842" s="23"/>
      <c r="I842" s="48"/>
      <c r="J842" s="4"/>
      <c r="K842" s="48"/>
      <c r="L842" s="26"/>
      <c r="M842" s="48"/>
      <c r="N842" s="26"/>
      <c r="O842" s="48"/>
      <c r="P842" s="225"/>
      <c r="Q842" s="225"/>
      <c r="T842" s="25" t="str">
        <f t="shared" si="593"/>
        <v/>
      </c>
      <c r="U842" s="25" t="e">
        <f t="shared" si="580"/>
        <v>#N/A</v>
      </c>
      <c r="V842" s="25" t="e">
        <f t="shared" si="581"/>
        <v>#N/A</v>
      </c>
      <c r="W842" s="25" t="e">
        <f t="shared" si="582"/>
        <v>#N/A</v>
      </c>
      <c r="X842" s="25" t="e">
        <f t="shared" si="583"/>
        <v>#N/A</v>
      </c>
      <c r="Y842" s="25" t="e">
        <f t="shared" si="584"/>
        <v>#N/A</v>
      </c>
      <c r="Z842" s="25" t="e">
        <f t="shared" si="585"/>
        <v>#N/A</v>
      </c>
      <c r="AA842" s="25" t="e">
        <f t="shared" si="586"/>
        <v>#N/A</v>
      </c>
      <c r="AB842" s="25" t="e">
        <f t="shared" si="587"/>
        <v>#N/A</v>
      </c>
      <c r="AC842" s="25" t="e">
        <f t="shared" si="588"/>
        <v>#N/A</v>
      </c>
      <c r="AD842" s="25" t="e">
        <f t="shared" si="589"/>
        <v>#N/A</v>
      </c>
      <c r="AE842" s="25" t="e">
        <f t="shared" si="590"/>
        <v>#N/A</v>
      </c>
      <c r="AF842" s="25" t="e">
        <f t="shared" si="591"/>
        <v>#N/A</v>
      </c>
    </row>
    <row r="843" spans="1:32" ht="15.75" hidden="1" customHeight="1" x14ac:dyDescent="0.25">
      <c r="A843" s="33"/>
      <c r="B843" s="271"/>
      <c r="C843" s="34"/>
      <c r="D843" s="26"/>
      <c r="E843" s="48"/>
      <c r="F843" s="222"/>
      <c r="G843" s="48"/>
      <c r="H843" s="23"/>
      <c r="I843" s="48"/>
      <c r="J843" s="4"/>
      <c r="K843" s="48"/>
      <c r="L843" s="26"/>
      <c r="M843" s="48"/>
      <c r="N843" s="26"/>
      <c r="O843" s="48"/>
      <c r="P843" s="225"/>
      <c r="Q843" s="225"/>
      <c r="T843" s="25" t="str">
        <f t="shared" si="593"/>
        <v/>
      </c>
      <c r="U843" s="25" t="e">
        <f t="shared" si="580"/>
        <v>#N/A</v>
      </c>
      <c r="V843" s="25" t="e">
        <f t="shared" si="581"/>
        <v>#N/A</v>
      </c>
      <c r="W843" s="25" t="e">
        <f t="shared" si="582"/>
        <v>#N/A</v>
      </c>
      <c r="X843" s="25" t="e">
        <f t="shared" si="583"/>
        <v>#N/A</v>
      </c>
      <c r="Y843" s="25" t="e">
        <f t="shared" si="584"/>
        <v>#N/A</v>
      </c>
      <c r="Z843" s="25" t="e">
        <f t="shared" si="585"/>
        <v>#N/A</v>
      </c>
      <c r="AA843" s="25" t="e">
        <f t="shared" si="586"/>
        <v>#N/A</v>
      </c>
      <c r="AB843" s="25" t="e">
        <f t="shared" si="587"/>
        <v>#N/A</v>
      </c>
      <c r="AC843" s="25" t="e">
        <f t="shared" si="588"/>
        <v>#N/A</v>
      </c>
      <c r="AD843" s="25" t="e">
        <f t="shared" si="589"/>
        <v>#N/A</v>
      </c>
      <c r="AE843" s="25" t="e">
        <f t="shared" si="590"/>
        <v>#N/A</v>
      </c>
      <c r="AF843" s="25" t="e">
        <f t="shared" si="591"/>
        <v>#N/A</v>
      </c>
    </row>
    <row r="844" spans="1:32" ht="15.75" hidden="1" customHeight="1" x14ac:dyDescent="0.25">
      <c r="A844" s="33"/>
      <c r="B844" s="271"/>
      <c r="C844" s="34"/>
      <c r="D844" s="26"/>
      <c r="E844" s="48"/>
      <c r="F844" s="222"/>
      <c r="G844" s="48"/>
      <c r="H844" s="23"/>
      <c r="I844" s="48"/>
      <c r="J844" s="4"/>
      <c r="K844" s="48"/>
      <c r="L844" s="26"/>
      <c r="M844" s="48"/>
      <c r="N844" s="26"/>
      <c r="O844" s="48"/>
      <c r="P844" s="225"/>
      <c r="Q844" s="225"/>
      <c r="T844" s="25" t="str">
        <f t="shared" si="593"/>
        <v/>
      </c>
      <c r="U844" s="25" t="e">
        <f t="shared" si="580"/>
        <v>#N/A</v>
      </c>
      <c r="V844" s="25" t="e">
        <f t="shared" si="581"/>
        <v>#N/A</v>
      </c>
      <c r="W844" s="25" t="e">
        <f t="shared" si="582"/>
        <v>#N/A</v>
      </c>
      <c r="X844" s="25" t="e">
        <f t="shared" si="583"/>
        <v>#N/A</v>
      </c>
      <c r="Y844" s="25" t="e">
        <f t="shared" si="584"/>
        <v>#N/A</v>
      </c>
      <c r="Z844" s="25" t="e">
        <f t="shared" si="585"/>
        <v>#N/A</v>
      </c>
      <c r="AA844" s="25" t="e">
        <f t="shared" si="586"/>
        <v>#N/A</v>
      </c>
      <c r="AB844" s="25" t="e">
        <f t="shared" si="587"/>
        <v>#N/A</v>
      </c>
      <c r="AC844" s="25" t="e">
        <f t="shared" si="588"/>
        <v>#N/A</v>
      </c>
      <c r="AD844" s="25" t="e">
        <f t="shared" si="589"/>
        <v>#N/A</v>
      </c>
      <c r="AE844" s="25" t="e">
        <f t="shared" si="590"/>
        <v>#N/A</v>
      </c>
      <c r="AF844" s="25" t="e">
        <f t="shared" si="591"/>
        <v>#N/A</v>
      </c>
    </row>
    <row r="845" spans="1:32" ht="15.75" hidden="1" customHeight="1" x14ac:dyDescent="0.25">
      <c r="A845" s="33"/>
      <c r="B845" s="271"/>
      <c r="C845" s="34"/>
      <c r="D845" s="26"/>
      <c r="E845" s="48"/>
      <c r="F845" s="222"/>
      <c r="G845" s="48"/>
      <c r="H845" s="23"/>
      <c r="I845" s="48"/>
      <c r="J845" s="4"/>
      <c r="K845" s="48"/>
      <c r="L845" s="26"/>
      <c r="M845" s="48"/>
      <c r="N845" s="26"/>
      <c r="O845" s="48"/>
      <c r="P845" s="225"/>
      <c r="Q845" s="225"/>
      <c r="T845" s="25" t="str">
        <f t="shared" si="593"/>
        <v/>
      </c>
      <c r="U845" s="25" t="e">
        <f t="shared" si="580"/>
        <v>#N/A</v>
      </c>
      <c r="V845" s="25" t="e">
        <f t="shared" si="581"/>
        <v>#N/A</v>
      </c>
      <c r="W845" s="25" t="e">
        <f t="shared" si="582"/>
        <v>#N/A</v>
      </c>
      <c r="X845" s="25" t="e">
        <f t="shared" si="583"/>
        <v>#N/A</v>
      </c>
      <c r="Y845" s="25" t="e">
        <f t="shared" si="584"/>
        <v>#N/A</v>
      </c>
      <c r="Z845" s="25" t="e">
        <f t="shared" si="585"/>
        <v>#N/A</v>
      </c>
      <c r="AA845" s="25" t="e">
        <f t="shared" si="586"/>
        <v>#N/A</v>
      </c>
      <c r="AB845" s="25" t="e">
        <f t="shared" si="587"/>
        <v>#N/A</v>
      </c>
      <c r="AC845" s="25" t="e">
        <f t="shared" si="588"/>
        <v>#N/A</v>
      </c>
      <c r="AD845" s="25" t="e">
        <f t="shared" si="589"/>
        <v>#N/A</v>
      </c>
      <c r="AE845" s="25" t="e">
        <f t="shared" si="590"/>
        <v>#N/A</v>
      </c>
      <c r="AF845" s="25" t="e">
        <f t="shared" si="591"/>
        <v>#N/A</v>
      </c>
    </row>
    <row r="846" spans="1:32" ht="15.75" hidden="1" customHeight="1" x14ac:dyDescent="0.25">
      <c r="A846" s="33"/>
      <c r="B846" s="271"/>
      <c r="C846" s="34"/>
      <c r="D846" s="26"/>
      <c r="E846" s="48"/>
      <c r="F846" s="222"/>
      <c r="G846" s="48"/>
      <c r="H846" s="23"/>
      <c r="I846" s="48"/>
      <c r="J846" s="4"/>
      <c r="K846" s="48"/>
      <c r="L846" s="26"/>
      <c r="M846" s="48"/>
      <c r="N846" s="26"/>
      <c r="O846" s="48"/>
      <c r="P846" s="225"/>
      <c r="Q846" s="225"/>
      <c r="T846" s="25" t="str">
        <f t="shared" ref="T846:T860" si="594">LEFT(C846,12)</f>
        <v/>
      </c>
      <c r="U846" s="25" t="e">
        <f t="shared" si="580"/>
        <v>#N/A</v>
      </c>
      <c r="V846" s="25" t="e">
        <f t="shared" si="581"/>
        <v>#N/A</v>
      </c>
      <c r="W846" s="25" t="e">
        <f t="shared" si="582"/>
        <v>#N/A</v>
      </c>
      <c r="X846" s="25" t="e">
        <f t="shared" si="583"/>
        <v>#N/A</v>
      </c>
      <c r="Y846" s="25" t="e">
        <f t="shared" si="584"/>
        <v>#N/A</v>
      </c>
      <c r="Z846" s="25" t="e">
        <f t="shared" si="585"/>
        <v>#N/A</v>
      </c>
      <c r="AA846" s="25" t="e">
        <f t="shared" si="586"/>
        <v>#N/A</v>
      </c>
      <c r="AB846" s="25" t="e">
        <f t="shared" si="587"/>
        <v>#N/A</v>
      </c>
      <c r="AC846" s="25" t="e">
        <f t="shared" si="588"/>
        <v>#N/A</v>
      </c>
      <c r="AD846" s="25" t="e">
        <f t="shared" si="589"/>
        <v>#N/A</v>
      </c>
      <c r="AE846" s="25" t="e">
        <f t="shared" si="590"/>
        <v>#N/A</v>
      </c>
      <c r="AF846" s="25" t="e">
        <f t="shared" si="591"/>
        <v>#N/A</v>
      </c>
    </row>
    <row r="847" spans="1:32" ht="15.75" hidden="1" customHeight="1" x14ac:dyDescent="0.25">
      <c r="A847" s="33"/>
      <c r="B847" s="271"/>
      <c r="C847" s="34"/>
      <c r="D847" s="26"/>
      <c r="E847" s="48"/>
      <c r="F847" s="222"/>
      <c r="G847" s="48"/>
      <c r="H847" s="23"/>
      <c r="I847" s="48"/>
      <c r="J847" s="4"/>
      <c r="K847" s="48"/>
      <c r="L847" s="26"/>
      <c r="M847" s="48"/>
      <c r="N847" s="26"/>
      <c r="O847" s="48"/>
      <c r="P847" s="225"/>
      <c r="Q847" s="225"/>
      <c r="T847" s="25" t="str">
        <f t="shared" si="594"/>
        <v/>
      </c>
      <c r="U847" s="25" t="e">
        <f t="shared" si="580"/>
        <v>#N/A</v>
      </c>
      <c r="V847" s="25" t="e">
        <f t="shared" si="581"/>
        <v>#N/A</v>
      </c>
      <c r="W847" s="25" t="e">
        <f t="shared" si="582"/>
        <v>#N/A</v>
      </c>
      <c r="X847" s="25" t="e">
        <f t="shared" si="583"/>
        <v>#N/A</v>
      </c>
      <c r="Y847" s="25" t="e">
        <f t="shared" si="584"/>
        <v>#N/A</v>
      </c>
      <c r="Z847" s="25" t="e">
        <f t="shared" si="585"/>
        <v>#N/A</v>
      </c>
      <c r="AA847" s="25" t="e">
        <f t="shared" si="586"/>
        <v>#N/A</v>
      </c>
      <c r="AB847" s="25" t="e">
        <f t="shared" si="587"/>
        <v>#N/A</v>
      </c>
      <c r="AC847" s="25" t="e">
        <f t="shared" si="588"/>
        <v>#N/A</v>
      </c>
      <c r="AD847" s="25" t="e">
        <f t="shared" si="589"/>
        <v>#N/A</v>
      </c>
      <c r="AE847" s="25" t="e">
        <f t="shared" si="590"/>
        <v>#N/A</v>
      </c>
      <c r="AF847" s="25" t="e">
        <f t="shared" si="591"/>
        <v>#N/A</v>
      </c>
    </row>
    <row r="848" spans="1:32" ht="15.75" hidden="1" customHeight="1" x14ac:dyDescent="0.25">
      <c r="A848" s="33"/>
      <c r="B848" s="271"/>
      <c r="C848" s="34"/>
      <c r="D848" s="26"/>
      <c r="E848" s="48"/>
      <c r="F848" s="222"/>
      <c r="G848" s="48"/>
      <c r="H848" s="23"/>
      <c r="I848" s="48"/>
      <c r="J848" s="4"/>
      <c r="K848" s="48"/>
      <c r="L848" s="26"/>
      <c r="M848" s="48"/>
      <c r="N848" s="26"/>
      <c r="O848" s="48"/>
      <c r="P848" s="225"/>
      <c r="Q848" s="225"/>
      <c r="T848" s="25" t="str">
        <f t="shared" si="594"/>
        <v/>
      </c>
      <c r="U848" s="25" t="e">
        <f t="shared" si="580"/>
        <v>#N/A</v>
      </c>
      <c r="V848" s="25" t="e">
        <f t="shared" si="581"/>
        <v>#N/A</v>
      </c>
      <c r="W848" s="25" t="e">
        <f t="shared" si="582"/>
        <v>#N/A</v>
      </c>
      <c r="X848" s="25" t="e">
        <f t="shared" si="583"/>
        <v>#N/A</v>
      </c>
      <c r="Y848" s="25" t="e">
        <f t="shared" si="584"/>
        <v>#N/A</v>
      </c>
      <c r="Z848" s="25" t="e">
        <f t="shared" si="585"/>
        <v>#N/A</v>
      </c>
      <c r="AA848" s="25" t="e">
        <f t="shared" si="586"/>
        <v>#N/A</v>
      </c>
      <c r="AB848" s="25" t="e">
        <f t="shared" si="587"/>
        <v>#N/A</v>
      </c>
      <c r="AC848" s="25" t="e">
        <f t="shared" si="588"/>
        <v>#N/A</v>
      </c>
      <c r="AD848" s="25" t="e">
        <f t="shared" si="589"/>
        <v>#N/A</v>
      </c>
      <c r="AE848" s="25" t="e">
        <f t="shared" si="590"/>
        <v>#N/A</v>
      </c>
      <c r="AF848" s="25" t="e">
        <f t="shared" si="591"/>
        <v>#N/A</v>
      </c>
    </row>
    <row r="849" spans="1:32" ht="15.75" hidden="1" customHeight="1" x14ac:dyDescent="0.25">
      <c r="A849" s="33"/>
      <c r="B849" s="271"/>
      <c r="C849" s="34"/>
      <c r="D849" s="26"/>
      <c r="E849" s="48"/>
      <c r="F849" s="222"/>
      <c r="G849" s="48"/>
      <c r="H849" s="26"/>
      <c r="I849" s="48"/>
      <c r="J849" s="4"/>
      <c r="K849" s="48"/>
      <c r="L849" s="26"/>
      <c r="M849" s="48"/>
      <c r="N849" s="26"/>
      <c r="O849" s="48"/>
      <c r="P849" s="225"/>
      <c r="Q849" s="225"/>
      <c r="T849" s="25" t="str">
        <f t="shared" si="594"/>
        <v/>
      </c>
      <c r="U849" s="25" t="e">
        <f t="shared" si="580"/>
        <v>#N/A</v>
      </c>
      <c r="V849" s="25" t="e">
        <f t="shared" si="581"/>
        <v>#N/A</v>
      </c>
      <c r="W849" s="25" t="e">
        <f t="shared" si="582"/>
        <v>#N/A</v>
      </c>
      <c r="X849" s="25" t="e">
        <f t="shared" si="583"/>
        <v>#N/A</v>
      </c>
      <c r="Y849" s="25" t="e">
        <f t="shared" si="584"/>
        <v>#N/A</v>
      </c>
      <c r="Z849" s="25" t="e">
        <f t="shared" si="585"/>
        <v>#N/A</v>
      </c>
      <c r="AA849" s="25" t="e">
        <f t="shared" si="586"/>
        <v>#N/A</v>
      </c>
      <c r="AB849" s="25" t="e">
        <f t="shared" si="587"/>
        <v>#N/A</v>
      </c>
      <c r="AC849" s="25" t="e">
        <f t="shared" si="588"/>
        <v>#N/A</v>
      </c>
      <c r="AD849" s="25" t="e">
        <f t="shared" si="589"/>
        <v>#N/A</v>
      </c>
      <c r="AE849" s="25" t="e">
        <f t="shared" si="590"/>
        <v>#N/A</v>
      </c>
      <c r="AF849" s="25" t="e">
        <f t="shared" si="591"/>
        <v>#N/A</v>
      </c>
    </row>
    <row r="850" spans="1:32" ht="15.75" hidden="1" customHeight="1" x14ac:dyDescent="0.25">
      <c r="A850" s="33"/>
      <c r="B850" s="271"/>
      <c r="C850" s="34"/>
      <c r="D850" s="26"/>
      <c r="E850" s="48"/>
      <c r="F850" s="222"/>
      <c r="G850" s="48"/>
      <c r="H850" s="26"/>
      <c r="I850" s="48"/>
      <c r="J850" s="4"/>
      <c r="K850" s="48"/>
      <c r="L850" s="26"/>
      <c r="M850" s="48"/>
      <c r="N850" s="26"/>
      <c r="O850" s="48"/>
      <c r="P850" s="225"/>
      <c r="Q850" s="225"/>
      <c r="T850" s="25" t="str">
        <f t="shared" si="594"/>
        <v/>
      </c>
      <c r="U850" s="25" t="e">
        <f t="shared" si="580"/>
        <v>#N/A</v>
      </c>
      <c r="V850" s="25" t="e">
        <f t="shared" si="581"/>
        <v>#N/A</v>
      </c>
      <c r="W850" s="25" t="e">
        <f t="shared" si="582"/>
        <v>#N/A</v>
      </c>
      <c r="X850" s="25" t="e">
        <f t="shared" si="583"/>
        <v>#N/A</v>
      </c>
      <c r="Y850" s="25" t="e">
        <f t="shared" si="584"/>
        <v>#N/A</v>
      </c>
      <c r="Z850" s="25" t="e">
        <f t="shared" si="585"/>
        <v>#N/A</v>
      </c>
      <c r="AA850" s="25" t="e">
        <f t="shared" si="586"/>
        <v>#N/A</v>
      </c>
      <c r="AB850" s="25" t="e">
        <f t="shared" si="587"/>
        <v>#N/A</v>
      </c>
      <c r="AC850" s="25" t="e">
        <f t="shared" si="588"/>
        <v>#N/A</v>
      </c>
      <c r="AD850" s="25" t="e">
        <f t="shared" si="589"/>
        <v>#N/A</v>
      </c>
      <c r="AE850" s="25" t="e">
        <f t="shared" si="590"/>
        <v>#N/A</v>
      </c>
      <c r="AF850" s="25" t="e">
        <f t="shared" si="591"/>
        <v>#N/A</v>
      </c>
    </row>
    <row r="851" spans="1:32" ht="15.75" hidden="1" customHeight="1" x14ac:dyDescent="0.25">
      <c r="A851" s="33"/>
      <c r="B851" s="271"/>
      <c r="C851" s="34"/>
      <c r="D851" s="26"/>
      <c r="E851" s="48"/>
      <c r="F851" s="222"/>
      <c r="G851" s="48"/>
      <c r="H851" s="23"/>
      <c r="I851" s="48"/>
      <c r="J851" s="4"/>
      <c r="K851" s="48"/>
      <c r="L851" s="26"/>
      <c r="M851" s="48"/>
      <c r="N851" s="26"/>
      <c r="O851" s="48"/>
      <c r="P851" s="225"/>
      <c r="Q851" s="225"/>
      <c r="T851" s="25" t="str">
        <f t="shared" si="594"/>
        <v/>
      </c>
      <c r="U851" s="25" t="e">
        <f t="shared" si="580"/>
        <v>#N/A</v>
      </c>
      <c r="V851" s="25" t="e">
        <f t="shared" si="581"/>
        <v>#N/A</v>
      </c>
      <c r="W851" s="25" t="e">
        <f t="shared" si="582"/>
        <v>#N/A</v>
      </c>
      <c r="X851" s="25" t="e">
        <f t="shared" si="583"/>
        <v>#N/A</v>
      </c>
      <c r="Y851" s="25" t="e">
        <f t="shared" si="584"/>
        <v>#N/A</v>
      </c>
      <c r="Z851" s="25" t="e">
        <f t="shared" si="585"/>
        <v>#N/A</v>
      </c>
      <c r="AA851" s="25" t="e">
        <f t="shared" si="586"/>
        <v>#N/A</v>
      </c>
      <c r="AB851" s="25" t="e">
        <f t="shared" si="587"/>
        <v>#N/A</v>
      </c>
      <c r="AC851" s="25" t="e">
        <f t="shared" si="588"/>
        <v>#N/A</v>
      </c>
      <c r="AD851" s="25" t="e">
        <f t="shared" si="589"/>
        <v>#N/A</v>
      </c>
      <c r="AE851" s="25" t="e">
        <f t="shared" si="590"/>
        <v>#N/A</v>
      </c>
      <c r="AF851" s="25" t="e">
        <f t="shared" si="591"/>
        <v>#N/A</v>
      </c>
    </row>
    <row r="852" spans="1:32" ht="15.75" hidden="1" customHeight="1" x14ac:dyDescent="0.25">
      <c r="A852" s="33"/>
      <c r="B852" s="271"/>
      <c r="C852" s="34"/>
      <c r="D852" s="26"/>
      <c r="E852" s="48"/>
      <c r="F852" s="222"/>
      <c r="G852" s="48"/>
      <c r="H852" s="23"/>
      <c r="I852" s="48"/>
      <c r="J852" s="4"/>
      <c r="K852" s="48"/>
      <c r="L852" s="26"/>
      <c r="M852" s="48"/>
      <c r="N852" s="26"/>
      <c r="O852" s="48"/>
      <c r="P852" s="225"/>
      <c r="Q852" s="225"/>
      <c r="T852" s="25" t="str">
        <f t="shared" si="594"/>
        <v/>
      </c>
      <c r="U852" s="25" t="e">
        <f t="shared" si="580"/>
        <v>#N/A</v>
      </c>
      <c r="V852" s="25" t="e">
        <f t="shared" si="581"/>
        <v>#N/A</v>
      </c>
      <c r="W852" s="25" t="e">
        <f t="shared" si="582"/>
        <v>#N/A</v>
      </c>
      <c r="X852" s="25" t="e">
        <f t="shared" si="583"/>
        <v>#N/A</v>
      </c>
      <c r="Y852" s="25" t="e">
        <f t="shared" si="584"/>
        <v>#N/A</v>
      </c>
      <c r="Z852" s="25" t="e">
        <f t="shared" si="585"/>
        <v>#N/A</v>
      </c>
      <c r="AA852" s="25" t="e">
        <f t="shared" si="586"/>
        <v>#N/A</v>
      </c>
      <c r="AB852" s="25" t="e">
        <f t="shared" si="587"/>
        <v>#N/A</v>
      </c>
      <c r="AC852" s="25" t="e">
        <f t="shared" si="588"/>
        <v>#N/A</v>
      </c>
      <c r="AD852" s="25" t="e">
        <f t="shared" si="589"/>
        <v>#N/A</v>
      </c>
      <c r="AE852" s="25" t="e">
        <f t="shared" si="590"/>
        <v>#N/A</v>
      </c>
      <c r="AF852" s="25" t="e">
        <f t="shared" si="591"/>
        <v>#N/A</v>
      </c>
    </row>
    <row r="853" spans="1:32" ht="15.75" hidden="1" customHeight="1" x14ac:dyDescent="0.25">
      <c r="A853" s="33"/>
      <c r="B853" s="271"/>
      <c r="C853" s="34"/>
      <c r="D853" s="26"/>
      <c r="E853" s="48"/>
      <c r="F853" s="222"/>
      <c r="G853" s="48"/>
      <c r="H853" s="23"/>
      <c r="I853" s="48"/>
      <c r="J853" s="4"/>
      <c r="K853" s="48"/>
      <c r="L853" s="26"/>
      <c r="M853" s="48"/>
      <c r="N853" s="26"/>
      <c r="O853" s="48"/>
      <c r="P853" s="225"/>
      <c r="Q853" s="225"/>
      <c r="T853" s="25" t="str">
        <f t="shared" si="594"/>
        <v/>
      </c>
      <c r="U853" s="25" t="e">
        <f t="shared" si="580"/>
        <v>#N/A</v>
      </c>
      <c r="V853" s="25" t="e">
        <f t="shared" si="581"/>
        <v>#N/A</v>
      </c>
      <c r="W853" s="25" t="e">
        <f t="shared" si="582"/>
        <v>#N/A</v>
      </c>
      <c r="X853" s="25" t="e">
        <f t="shared" si="583"/>
        <v>#N/A</v>
      </c>
      <c r="Y853" s="25" t="e">
        <f t="shared" si="584"/>
        <v>#N/A</v>
      </c>
      <c r="Z853" s="25" t="e">
        <f t="shared" si="585"/>
        <v>#N/A</v>
      </c>
      <c r="AA853" s="25" t="e">
        <f t="shared" si="586"/>
        <v>#N/A</v>
      </c>
      <c r="AB853" s="25" t="e">
        <f t="shared" si="587"/>
        <v>#N/A</v>
      </c>
      <c r="AC853" s="25" t="e">
        <f t="shared" si="588"/>
        <v>#N/A</v>
      </c>
      <c r="AD853" s="25" t="e">
        <f t="shared" si="589"/>
        <v>#N/A</v>
      </c>
      <c r="AE853" s="25" t="e">
        <f t="shared" si="590"/>
        <v>#N/A</v>
      </c>
      <c r="AF853" s="25" t="e">
        <f t="shared" si="591"/>
        <v>#N/A</v>
      </c>
    </row>
    <row r="854" spans="1:32" ht="15.75" hidden="1" customHeight="1" x14ac:dyDescent="0.25">
      <c r="A854" s="33"/>
      <c r="B854" s="271"/>
      <c r="C854" s="34"/>
      <c r="D854" s="26"/>
      <c r="E854" s="48"/>
      <c r="F854" s="222"/>
      <c r="G854" s="48"/>
      <c r="H854" s="23"/>
      <c r="I854" s="48"/>
      <c r="J854" s="4"/>
      <c r="K854" s="48"/>
      <c r="L854" s="26"/>
      <c r="M854" s="48"/>
      <c r="N854" s="26"/>
      <c r="O854" s="48"/>
      <c r="P854" s="225"/>
      <c r="Q854" s="225"/>
      <c r="T854" s="25" t="str">
        <f t="shared" si="594"/>
        <v/>
      </c>
      <c r="U854" s="25" t="e">
        <f t="shared" si="580"/>
        <v>#N/A</v>
      </c>
      <c r="V854" s="25" t="e">
        <f t="shared" si="581"/>
        <v>#N/A</v>
      </c>
      <c r="W854" s="25" t="e">
        <f t="shared" si="582"/>
        <v>#N/A</v>
      </c>
      <c r="X854" s="25" t="e">
        <f t="shared" si="583"/>
        <v>#N/A</v>
      </c>
      <c r="Y854" s="25" t="e">
        <f t="shared" si="584"/>
        <v>#N/A</v>
      </c>
      <c r="Z854" s="25" t="e">
        <f t="shared" si="585"/>
        <v>#N/A</v>
      </c>
      <c r="AA854" s="25" t="e">
        <f t="shared" si="586"/>
        <v>#N/A</v>
      </c>
      <c r="AB854" s="25" t="e">
        <f t="shared" si="587"/>
        <v>#N/A</v>
      </c>
      <c r="AC854" s="25" t="e">
        <f t="shared" si="588"/>
        <v>#N/A</v>
      </c>
      <c r="AD854" s="25" t="e">
        <f t="shared" si="589"/>
        <v>#N/A</v>
      </c>
      <c r="AE854" s="25" t="e">
        <f t="shared" si="590"/>
        <v>#N/A</v>
      </c>
      <c r="AF854" s="25" t="e">
        <f t="shared" si="591"/>
        <v>#N/A</v>
      </c>
    </row>
    <row r="855" spans="1:32" ht="15.75" hidden="1" customHeight="1" x14ac:dyDescent="0.25">
      <c r="A855" s="33"/>
      <c r="B855" s="271"/>
      <c r="C855" s="34"/>
      <c r="D855" s="26"/>
      <c r="E855" s="48"/>
      <c r="F855" s="222"/>
      <c r="G855" s="48"/>
      <c r="H855" s="23"/>
      <c r="I855" s="48"/>
      <c r="J855" s="4"/>
      <c r="K855" s="48"/>
      <c r="L855" s="26"/>
      <c r="M855" s="48"/>
      <c r="N855" s="26"/>
      <c r="O855" s="48"/>
      <c r="P855" s="225"/>
      <c r="Q855" s="225"/>
      <c r="T855" s="25" t="str">
        <f t="shared" si="594"/>
        <v/>
      </c>
      <c r="U855" s="25" t="e">
        <f t="shared" si="580"/>
        <v>#N/A</v>
      </c>
      <c r="V855" s="25" t="e">
        <f t="shared" si="581"/>
        <v>#N/A</v>
      </c>
      <c r="W855" s="25" t="e">
        <f t="shared" si="582"/>
        <v>#N/A</v>
      </c>
      <c r="X855" s="25" t="e">
        <f t="shared" si="583"/>
        <v>#N/A</v>
      </c>
      <c r="Y855" s="25" t="e">
        <f t="shared" si="584"/>
        <v>#N/A</v>
      </c>
      <c r="Z855" s="25" t="e">
        <f t="shared" si="585"/>
        <v>#N/A</v>
      </c>
      <c r="AA855" s="25" t="e">
        <f t="shared" si="586"/>
        <v>#N/A</v>
      </c>
      <c r="AB855" s="25" t="e">
        <f t="shared" si="587"/>
        <v>#N/A</v>
      </c>
      <c r="AC855" s="25" t="e">
        <f t="shared" si="588"/>
        <v>#N/A</v>
      </c>
      <c r="AD855" s="25" t="e">
        <f t="shared" si="589"/>
        <v>#N/A</v>
      </c>
      <c r="AE855" s="25" t="e">
        <f t="shared" si="590"/>
        <v>#N/A</v>
      </c>
      <c r="AF855" s="25" t="e">
        <f t="shared" si="591"/>
        <v>#N/A</v>
      </c>
    </row>
    <row r="856" spans="1:32" ht="15.75" hidden="1" customHeight="1" x14ac:dyDescent="0.25">
      <c r="A856" s="33"/>
      <c r="B856" s="271"/>
      <c r="C856" s="34"/>
      <c r="D856" s="26"/>
      <c r="E856" s="48"/>
      <c r="F856" s="222"/>
      <c r="G856" s="48"/>
      <c r="H856" s="23"/>
      <c r="I856" s="48"/>
      <c r="J856" s="4"/>
      <c r="K856" s="48"/>
      <c r="L856" s="26"/>
      <c r="M856" s="48"/>
      <c r="N856" s="26"/>
      <c r="O856" s="48"/>
      <c r="P856" s="225"/>
      <c r="Q856" s="225"/>
      <c r="T856" s="25" t="str">
        <f t="shared" si="594"/>
        <v/>
      </c>
      <c r="U856" s="25" t="e">
        <f t="shared" si="580"/>
        <v>#N/A</v>
      </c>
      <c r="V856" s="25" t="e">
        <f t="shared" si="581"/>
        <v>#N/A</v>
      </c>
      <c r="W856" s="25" t="e">
        <f t="shared" si="582"/>
        <v>#N/A</v>
      </c>
      <c r="X856" s="25" t="e">
        <f t="shared" si="583"/>
        <v>#N/A</v>
      </c>
      <c r="Y856" s="25" t="e">
        <f t="shared" si="584"/>
        <v>#N/A</v>
      </c>
      <c r="Z856" s="25" t="e">
        <f t="shared" si="585"/>
        <v>#N/A</v>
      </c>
      <c r="AA856" s="25" t="e">
        <f t="shared" si="586"/>
        <v>#N/A</v>
      </c>
      <c r="AB856" s="25" t="e">
        <f t="shared" si="587"/>
        <v>#N/A</v>
      </c>
      <c r="AC856" s="25" t="e">
        <f t="shared" si="588"/>
        <v>#N/A</v>
      </c>
      <c r="AD856" s="25" t="e">
        <f t="shared" si="589"/>
        <v>#N/A</v>
      </c>
      <c r="AE856" s="25" t="e">
        <f t="shared" si="590"/>
        <v>#N/A</v>
      </c>
      <c r="AF856" s="25" t="e">
        <f t="shared" si="591"/>
        <v>#N/A</v>
      </c>
    </row>
    <row r="857" spans="1:32" ht="15.75" hidden="1" customHeight="1" x14ac:dyDescent="0.25">
      <c r="A857" s="33"/>
      <c r="B857" s="271"/>
      <c r="C857" s="34"/>
      <c r="D857" s="26"/>
      <c r="E857" s="48"/>
      <c r="F857" s="222"/>
      <c r="G857" s="48"/>
      <c r="H857" s="23"/>
      <c r="I857" s="48"/>
      <c r="J857" s="4"/>
      <c r="K857" s="48"/>
      <c r="L857" s="26"/>
      <c r="M857" s="48"/>
      <c r="N857" s="26"/>
      <c r="O857" s="48"/>
      <c r="P857" s="225"/>
      <c r="Q857" s="225"/>
      <c r="T857" s="25" t="str">
        <f t="shared" si="594"/>
        <v/>
      </c>
      <c r="U857" s="25" t="e">
        <f t="shared" si="580"/>
        <v>#N/A</v>
      </c>
      <c r="V857" s="25" t="e">
        <f t="shared" si="581"/>
        <v>#N/A</v>
      </c>
      <c r="W857" s="25" t="e">
        <f t="shared" si="582"/>
        <v>#N/A</v>
      </c>
      <c r="X857" s="25" t="e">
        <f t="shared" si="583"/>
        <v>#N/A</v>
      </c>
      <c r="Y857" s="25" t="e">
        <f t="shared" si="584"/>
        <v>#N/A</v>
      </c>
      <c r="Z857" s="25" t="e">
        <f t="shared" si="585"/>
        <v>#N/A</v>
      </c>
      <c r="AA857" s="25" t="e">
        <f t="shared" si="586"/>
        <v>#N/A</v>
      </c>
      <c r="AB857" s="25" t="e">
        <f t="shared" si="587"/>
        <v>#N/A</v>
      </c>
      <c r="AC857" s="25" t="e">
        <f t="shared" si="588"/>
        <v>#N/A</v>
      </c>
      <c r="AD857" s="25" t="e">
        <f t="shared" si="589"/>
        <v>#N/A</v>
      </c>
      <c r="AE857" s="25" t="e">
        <f t="shared" si="590"/>
        <v>#N/A</v>
      </c>
      <c r="AF857" s="25" t="e">
        <f t="shared" si="591"/>
        <v>#N/A</v>
      </c>
    </row>
    <row r="858" spans="1:32" ht="15.75" hidden="1" customHeight="1" x14ac:dyDescent="0.25">
      <c r="A858" s="33"/>
      <c r="B858" s="271"/>
      <c r="C858" s="34"/>
      <c r="D858" s="26"/>
      <c r="E858" s="48"/>
      <c r="F858" s="222"/>
      <c r="G858" s="48"/>
      <c r="H858" s="23"/>
      <c r="I858" s="48"/>
      <c r="J858" s="4"/>
      <c r="K858" s="48"/>
      <c r="L858" s="26"/>
      <c r="M858" s="48"/>
      <c r="N858" s="26"/>
      <c r="O858" s="48"/>
      <c r="P858" s="225"/>
      <c r="Q858" s="225"/>
      <c r="T858" s="25" t="str">
        <f t="shared" si="594"/>
        <v/>
      </c>
      <c r="U858" s="25" t="e">
        <f t="shared" si="580"/>
        <v>#N/A</v>
      </c>
      <c r="V858" s="25" t="e">
        <f t="shared" si="581"/>
        <v>#N/A</v>
      </c>
      <c r="W858" s="25" t="e">
        <f t="shared" si="582"/>
        <v>#N/A</v>
      </c>
      <c r="X858" s="25" t="e">
        <f t="shared" si="583"/>
        <v>#N/A</v>
      </c>
      <c r="Y858" s="25" t="e">
        <f t="shared" si="584"/>
        <v>#N/A</v>
      </c>
      <c r="Z858" s="25" t="e">
        <f t="shared" si="585"/>
        <v>#N/A</v>
      </c>
      <c r="AA858" s="25" t="e">
        <f t="shared" si="586"/>
        <v>#N/A</v>
      </c>
      <c r="AB858" s="25" t="e">
        <f t="shared" si="587"/>
        <v>#N/A</v>
      </c>
      <c r="AC858" s="25" t="e">
        <f t="shared" si="588"/>
        <v>#N/A</v>
      </c>
      <c r="AD858" s="25" t="e">
        <f t="shared" si="589"/>
        <v>#N/A</v>
      </c>
      <c r="AE858" s="25" t="e">
        <f t="shared" si="590"/>
        <v>#N/A</v>
      </c>
      <c r="AF858" s="25" t="e">
        <f t="shared" si="591"/>
        <v>#N/A</v>
      </c>
    </row>
    <row r="859" spans="1:32" ht="15.75" hidden="1" customHeight="1" x14ac:dyDescent="0.25">
      <c r="A859" s="33"/>
      <c r="B859" s="271"/>
      <c r="C859" s="34"/>
      <c r="D859" s="26"/>
      <c r="E859" s="48"/>
      <c r="F859" s="222"/>
      <c r="G859" s="48"/>
      <c r="H859" s="23"/>
      <c r="I859" s="48"/>
      <c r="J859" s="23"/>
      <c r="K859" s="48"/>
      <c r="L859" s="26"/>
      <c r="M859" s="48"/>
      <c r="N859" s="26"/>
      <c r="O859" s="48"/>
      <c r="P859" s="225"/>
      <c r="Q859" s="225"/>
      <c r="T859" s="25" t="str">
        <f t="shared" si="594"/>
        <v/>
      </c>
      <c r="U859" s="25" t="e">
        <f t="shared" si="580"/>
        <v>#N/A</v>
      </c>
      <c r="V859" s="25" t="e">
        <f t="shared" si="581"/>
        <v>#N/A</v>
      </c>
      <c r="W859" s="25" t="e">
        <f t="shared" si="582"/>
        <v>#N/A</v>
      </c>
      <c r="X859" s="25" t="e">
        <f t="shared" si="583"/>
        <v>#N/A</v>
      </c>
      <c r="Y859" s="25" t="e">
        <f t="shared" si="584"/>
        <v>#N/A</v>
      </c>
      <c r="Z859" s="25" t="e">
        <f t="shared" si="585"/>
        <v>#N/A</v>
      </c>
      <c r="AA859" s="25" t="e">
        <f t="shared" si="586"/>
        <v>#N/A</v>
      </c>
      <c r="AB859" s="25" t="e">
        <f t="shared" si="587"/>
        <v>#N/A</v>
      </c>
      <c r="AC859" s="25" t="e">
        <f t="shared" si="588"/>
        <v>#N/A</v>
      </c>
      <c r="AD859" s="25" t="e">
        <f t="shared" si="589"/>
        <v>#N/A</v>
      </c>
      <c r="AE859" s="25" t="e">
        <f t="shared" si="590"/>
        <v>#N/A</v>
      </c>
      <c r="AF859" s="25" t="e">
        <f t="shared" si="591"/>
        <v>#N/A</v>
      </c>
    </row>
    <row r="860" spans="1:32" ht="15.75" hidden="1" customHeight="1" x14ac:dyDescent="0.25">
      <c r="A860" s="33"/>
      <c r="B860" s="271"/>
      <c r="C860" s="34"/>
      <c r="D860" s="26"/>
      <c r="E860" s="48"/>
      <c r="F860" s="222"/>
      <c r="G860" s="48"/>
      <c r="H860" s="23"/>
      <c r="I860" s="48"/>
      <c r="J860" s="23"/>
      <c r="K860" s="48"/>
      <c r="L860" s="26"/>
      <c r="M860" s="48"/>
      <c r="N860" s="26"/>
      <c r="O860" s="48"/>
      <c r="P860" s="225"/>
      <c r="Q860" s="225"/>
      <c r="T860" s="25" t="str">
        <f t="shared" si="594"/>
        <v/>
      </c>
      <c r="U860" s="25" t="e">
        <f t="shared" si="580"/>
        <v>#N/A</v>
      </c>
      <c r="V860" s="25" t="e">
        <f t="shared" si="581"/>
        <v>#N/A</v>
      </c>
      <c r="W860" s="25" t="e">
        <f t="shared" si="582"/>
        <v>#N/A</v>
      </c>
      <c r="X860" s="25" t="e">
        <f t="shared" si="583"/>
        <v>#N/A</v>
      </c>
      <c r="Y860" s="25" t="e">
        <f t="shared" si="584"/>
        <v>#N/A</v>
      </c>
      <c r="Z860" s="25" t="e">
        <f t="shared" si="585"/>
        <v>#N/A</v>
      </c>
      <c r="AA860" s="25" t="e">
        <f t="shared" si="586"/>
        <v>#N/A</v>
      </c>
      <c r="AB860" s="25" t="e">
        <f t="shared" si="587"/>
        <v>#N/A</v>
      </c>
      <c r="AC860" s="25" t="e">
        <f t="shared" si="588"/>
        <v>#N/A</v>
      </c>
      <c r="AD860" s="25" t="e">
        <f t="shared" si="589"/>
        <v>#N/A</v>
      </c>
      <c r="AE860" s="25" t="e">
        <f t="shared" si="590"/>
        <v>#N/A</v>
      </c>
      <c r="AF860" s="25" t="e">
        <f t="shared" si="591"/>
        <v>#N/A</v>
      </c>
    </row>
    <row r="861" spans="1:32" ht="15.75" hidden="1" customHeight="1" x14ac:dyDescent="0.25">
      <c r="A861" s="33"/>
      <c r="B861" s="271"/>
      <c r="C861" s="34"/>
      <c r="D861" s="26"/>
      <c r="E861" s="48"/>
      <c r="F861" s="222"/>
      <c r="G861" s="48"/>
      <c r="H861" s="23"/>
      <c r="I861" s="48"/>
      <c r="J861" s="4"/>
      <c r="K861" s="48"/>
      <c r="L861" s="26"/>
      <c r="M861" s="48"/>
      <c r="N861" s="26"/>
      <c r="O861" s="48"/>
      <c r="P861" s="225"/>
      <c r="Q861" s="225"/>
      <c r="T861" s="25" t="str">
        <f t="shared" ref="T861:T883" si="595">LEFT(C861,12)</f>
        <v/>
      </c>
      <c r="U861" s="25" t="e">
        <f t="shared" si="580"/>
        <v>#N/A</v>
      </c>
      <c r="V861" s="25" t="e">
        <f t="shared" si="581"/>
        <v>#N/A</v>
      </c>
      <c r="W861" s="25" t="e">
        <f t="shared" si="582"/>
        <v>#N/A</v>
      </c>
      <c r="X861" s="25" t="e">
        <f t="shared" si="583"/>
        <v>#N/A</v>
      </c>
      <c r="Y861" s="25" t="e">
        <f t="shared" si="584"/>
        <v>#N/A</v>
      </c>
      <c r="Z861" s="25" t="e">
        <f t="shared" si="585"/>
        <v>#N/A</v>
      </c>
      <c r="AA861" s="25" t="e">
        <f t="shared" si="586"/>
        <v>#N/A</v>
      </c>
      <c r="AB861" s="25" t="e">
        <f t="shared" si="587"/>
        <v>#N/A</v>
      </c>
      <c r="AC861" s="25" t="e">
        <f t="shared" si="588"/>
        <v>#N/A</v>
      </c>
      <c r="AD861" s="25" t="e">
        <f t="shared" si="589"/>
        <v>#N/A</v>
      </c>
      <c r="AE861" s="25" t="e">
        <f t="shared" si="590"/>
        <v>#N/A</v>
      </c>
      <c r="AF861" s="25" t="e">
        <f t="shared" si="591"/>
        <v>#N/A</v>
      </c>
    </row>
    <row r="862" spans="1:32" ht="15.75" hidden="1" customHeight="1" x14ac:dyDescent="0.25">
      <c r="A862" s="33"/>
      <c r="B862" s="271"/>
      <c r="C862" s="34"/>
      <c r="D862" s="26"/>
      <c r="E862" s="48"/>
      <c r="F862" s="222"/>
      <c r="G862" s="48"/>
      <c r="H862" s="23"/>
      <c r="I862" s="48"/>
      <c r="J862" s="4"/>
      <c r="K862" s="48"/>
      <c r="L862" s="26"/>
      <c r="M862" s="48"/>
      <c r="N862" s="26"/>
      <c r="O862" s="48"/>
      <c r="P862" s="225"/>
      <c r="Q862" s="225"/>
      <c r="T862" s="25" t="str">
        <f t="shared" ref="T862:T866" si="596">LEFT(C862,12)</f>
        <v/>
      </c>
      <c r="U862" s="25" t="e">
        <f t="shared" si="580"/>
        <v>#N/A</v>
      </c>
      <c r="V862" s="25" t="e">
        <f t="shared" si="581"/>
        <v>#N/A</v>
      </c>
      <c r="W862" s="25" t="e">
        <f t="shared" si="582"/>
        <v>#N/A</v>
      </c>
      <c r="X862" s="25" t="e">
        <f t="shared" si="583"/>
        <v>#N/A</v>
      </c>
      <c r="Y862" s="25" t="e">
        <f t="shared" si="584"/>
        <v>#N/A</v>
      </c>
      <c r="Z862" s="25" t="e">
        <f t="shared" si="585"/>
        <v>#N/A</v>
      </c>
      <c r="AA862" s="25" t="e">
        <f t="shared" si="586"/>
        <v>#N/A</v>
      </c>
      <c r="AB862" s="25" t="e">
        <f t="shared" si="587"/>
        <v>#N/A</v>
      </c>
      <c r="AC862" s="25" t="e">
        <f t="shared" si="588"/>
        <v>#N/A</v>
      </c>
      <c r="AD862" s="25" t="e">
        <f t="shared" si="589"/>
        <v>#N/A</v>
      </c>
      <c r="AE862" s="25" t="e">
        <f t="shared" si="590"/>
        <v>#N/A</v>
      </c>
      <c r="AF862" s="25" t="e">
        <f t="shared" si="591"/>
        <v>#N/A</v>
      </c>
    </row>
    <row r="863" spans="1:32" ht="15.75" hidden="1" customHeight="1" x14ac:dyDescent="0.25">
      <c r="A863" s="33"/>
      <c r="B863" s="271"/>
      <c r="C863" s="34"/>
      <c r="D863" s="26"/>
      <c r="E863" s="48"/>
      <c r="F863" s="222"/>
      <c r="G863" s="48"/>
      <c r="H863" s="23"/>
      <c r="I863" s="48"/>
      <c r="J863" s="4"/>
      <c r="K863" s="48"/>
      <c r="L863" s="26"/>
      <c r="M863" s="48"/>
      <c r="N863" s="26"/>
      <c r="O863" s="48"/>
      <c r="P863" s="225"/>
      <c r="Q863" s="225"/>
      <c r="T863" s="25" t="str">
        <f t="shared" si="596"/>
        <v/>
      </c>
      <c r="U863" s="25" t="e">
        <f t="shared" si="580"/>
        <v>#N/A</v>
      </c>
      <c r="V863" s="25" t="e">
        <f t="shared" si="581"/>
        <v>#N/A</v>
      </c>
      <c r="W863" s="25" t="e">
        <f t="shared" si="582"/>
        <v>#N/A</v>
      </c>
      <c r="X863" s="25" t="e">
        <f t="shared" si="583"/>
        <v>#N/A</v>
      </c>
      <c r="Y863" s="25" t="e">
        <f t="shared" si="584"/>
        <v>#N/A</v>
      </c>
      <c r="Z863" s="25" t="e">
        <f t="shared" si="585"/>
        <v>#N/A</v>
      </c>
      <c r="AA863" s="25" t="e">
        <f t="shared" si="586"/>
        <v>#N/A</v>
      </c>
      <c r="AB863" s="25" t="e">
        <f t="shared" si="587"/>
        <v>#N/A</v>
      </c>
      <c r="AC863" s="25" t="e">
        <f t="shared" si="588"/>
        <v>#N/A</v>
      </c>
      <c r="AD863" s="25" t="e">
        <f t="shared" si="589"/>
        <v>#N/A</v>
      </c>
      <c r="AE863" s="25" t="e">
        <f t="shared" si="590"/>
        <v>#N/A</v>
      </c>
      <c r="AF863" s="25" t="e">
        <f t="shared" si="591"/>
        <v>#N/A</v>
      </c>
    </row>
    <row r="864" spans="1:32" ht="15.75" hidden="1" customHeight="1" x14ac:dyDescent="0.25">
      <c r="A864" s="33"/>
      <c r="B864" s="271"/>
      <c r="C864" s="34"/>
      <c r="D864" s="26"/>
      <c r="E864" s="48"/>
      <c r="F864" s="222"/>
      <c r="G864" s="48"/>
      <c r="H864" s="23"/>
      <c r="I864" s="48"/>
      <c r="J864" s="4"/>
      <c r="K864" s="48"/>
      <c r="L864" s="26"/>
      <c r="M864" s="48"/>
      <c r="N864" s="26"/>
      <c r="O864" s="48"/>
      <c r="P864" s="225"/>
      <c r="Q864" s="225"/>
      <c r="T864" s="25" t="str">
        <f t="shared" si="596"/>
        <v/>
      </c>
      <c r="U864" s="25" t="e">
        <f t="shared" si="580"/>
        <v>#N/A</v>
      </c>
      <c r="V864" s="25" t="e">
        <f t="shared" si="581"/>
        <v>#N/A</v>
      </c>
      <c r="W864" s="25" t="e">
        <f t="shared" si="582"/>
        <v>#N/A</v>
      </c>
      <c r="X864" s="25" t="e">
        <f t="shared" si="583"/>
        <v>#N/A</v>
      </c>
      <c r="Y864" s="25" t="e">
        <f t="shared" si="584"/>
        <v>#N/A</v>
      </c>
      <c r="Z864" s="25" t="e">
        <f t="shared" si="585"/>
        <v>#N/A</v>
      </c>
      <c r="AA864" s="25" t="e">
        <f t="shared" si="586"/>
        <v>#N/A</v>
      </c>
      <c r="AB864" s="25" t="e">
        <f t="shared" si="587"/>
        <v>#N/A</v>
      </c>
      <c r="AC864" s="25" t="e">
        <f t="shared" si="588"/>
        <v>#N/A</v>
      </c>
      <c r="AD864" s="25" t="e">
        <f t="shared" si="589"/>
        <v>#N/A</v>
      </c>
      <c r="AE864" s="25" t="e">
        <f t="shared" si="590"/>
        <v>#N/A</v>
      </c>
      <c r="AF864" s="25" t="e">
        <f t="shared" si="591"/>
        <v>#N/A</v>
      </c>
    </row>
    <row r="865" spans="1:32" ht="15.75" hidden="1" customHeight="1" x14ac:dyDescent="0.25">
      <c r="A865" s="33"/>
      <c r="B865" s="271"/>
      <c r="C865" s="34"/>
      <c r="D865" s="26"/>
      <c r="E865" s="48"/>
      <c r="F865" s="222"/>
      <c r="G865" s="48"/>
      <c r="H865" s="23"/>
      <c r="I865" s="48"/>
      <c r="J865" s="4"/>
      <c r="K865" s="48"/>
      <c r="L865" s="26"/>
      <c r="M865" s="48"/>
      <c r="N865" s="26"/>
      <c r="O865" s="48"/>
      <c r="P865" s="225"/>
      <c r="Q865" s="225"/>
      <c r="T865" s="25" t="str">
        <f t="shared" si="596"/>
        <v/>
      </c>
      <c r="U865" s="25" t="e">
        <f t="shared" si="580"/>
        <v>#N/A</v>
      </c>
      <c r="V865" s="25" t="e">
        <f t="shared" si="581"/>
        <v>#N/A</v>
      </c>
      <c r="W865" s="25" t="e">
        <f t="shared" si="582"/>
        <v>#N/A</v>
      </c>
      <c r="X865" s="25" t="e">
        <f t="shared" si="583"/>
        <v>#N/A</v>
      </c>
      <c r="Y865" s="25" t="e">
        <f t="shared" si="584"/>
        <v>#N/A</v>
      </c>
      <c r="Z865" s="25" t="e">
        <f t="shared" si="585"/>
        <v>#N/A</v>
      </c>
      <c r="AA865" s="25" t="e">
        <f t="shared" si="586"/>
        <v>#N/A</v>
      </c>
      <c r="AB865" s="25" t="e">
        <f t="shared" si="587"/>
        <v>#N/A</v>
      </c>
      <c r="AC865" s="25" t="e">
        <f t="shared" si="588"/>
        <v>#N/A</v>
      </c>
      <c r="AD865" s="25" t="e">
        <f t="shared" si="589"/>
        <v>#N/A</v>
      </c>
      <c r="AE865" s="25" t="e">
        <f t="shared" si="590"/>
        <v>#N/A</v>
      </c>
      <c r="AF865" s="25" t="e">
        <f t="shared" si="591"/>
        <v>#N/A</v>
      </c>
    </row>
    <row r="866" spans="1:32" ht="15.75" hidden="1" customHeight="1" x14ac:dyDescent="0.25">
      <c r="A866" s="33"/>
      <c r="B866" s="271"/>
      <c r="C866" s="34"/>
      <c r="D866" s="26"/>
      <c r="E866" s="48"/>
      <c r="F866" s="222"/>
      <c r="G866" s="48"/>
      <c r="H866" s="23"/>
      <c r="I866" s="48"/>
      <c r="J866" s="4"/>
      <c r="K866" s="48"/>
      <c r="L866" s="26"/>
      <c r="M866" s="48"/>
      <c r="N866" s="26"/>
      <c r="O866" s="48"/>
      <c r="P866" s="225"/>
      <c r="Q866" s="225"/>
      <c r="T866" s="25" t="str">
        <f t="shared" si="596"/>
        <v/>
      </c>
      <c r="U866" s="25" t="e">
        <f t="shared" si="580"/>
        <v>#N/A</v>
      </c>
      <c r="V866" s="25" t="e">
        <f t="shared" si="581"/>
        <v>#N/A</v>
      </c>
      <c r="W866" s="25" t="e">
        <f t="shared" si="582"/>
        <v>#N/A</v>
      </c>
      <c r="X866" s="25" t="e">
        <f t="shared" si="583"/>
        <v>#N/A</v>
      </c>
      <c r="Y866" s="25" t="e">
        <f t="shared" si="584"/>
        <v>#N/A</v>
      </c>
      <c r="Z866" s="25" t="e">
        <f t="shared" si="585"/>
        <v>#N/A</v>
      </c>
      <c r="AA866" s="25" t="e">
        <f t="shared" si="586"/>
        <v>#N/A</v>
      </c>
      <c r="AB866" s="25" t="e">
        <f t="shared" si="587"/>
        <v>#N/A</v>
      </c>
      <c r="AC866" s="25" t="e">
        <f t="shared" si="588"/>
        <v>#N/A</v>
      </c>
      <c r="AD866" s="25" t="e">
        <f t="shared" si="589"/>
        <v>#N/A</v>
      </c>
      <c r="AE866" s="25" t="e">
        <f t="shared" si="590"/>
        <v>#N/A</v>
      </c>
      <c r="AF866" s="25" t="e">
        <f t="shared" si="591"/>
        <v>#N/A</v>
      </c>
    </row>
    <row r="867" spans="1:32" ht="15.75" hidden="1" customHeight="1" x14ac:dyDescent="0.25">
      <c r="A867" s="33"/>
      <c r="B867" s="271"/>
      <c r="C867" s="34"/>
      <c r="D867" s="26"/>
      <c r="E867" s="48"/>
      <c r="F867" s="222"/>
      <c r="G867" s="48"/>
      <c r="H867" s="23"/>
      <c r="I867" s="48"/>
      <c r="J867" s="4"/>
      <c r="K867" s="48"/>
      <c r="L867" s="26"/>
      <c r="M867" s="48"/>
      <c r="N867" s="26"/>
      <c r="O867" s="48"/>
      <c r="P867" s="225"/>
      <c r="Q867" s="225"/>
      <c r="T867" s="25" t="str">
        <f t="shared" ref="T867:T870" si="597">LEFT(C867,12)</f>
        <v/>
      </c>
      <c r="U867" s="25" t="e">
        <f t="shared" si="580"/>
        <v>#N/A</v>
      </c>
      <c r="V867" s="25" t="e">
        <f t="shared" si="581"/>
        <v>#N/A</v>
      </c>
      <c r="W867" s="25" t="e">
        <f t="shared" si="582"/>
        <v>#N/A</v>
      </c>
      <c r="X867" s="25" t="e">
        <f t="shared" si="583"/>
        <v>#N/A</v>
      </c>
      <c r="Y867" s="25" t="e">
        <f t="shared" si="584"/>
        <v>#N/A</v>
      </c>
      <c r="Z867" s="25" t="e">
        <f t="shared" si="585"/>
        <v>#N/A</v>
      </c>
      <c r="AA867" s="25" t="e">
        <f t="shared" si="586"/>
        <v>#N/A</v>
      </c>
      <c r="AB867" s="25" t="e">
        <f t="shared" si="587"/>
        <v>#N/A</v>
      </c>
      <c r="AC867" s="25" t="e">
        <f t="shared" si="588"/>
        <v>#N/A</v>
      </c>
      <c r="AD867" s="25" t="e">
        <f t="shared" si="589"/>
        <v>#N/A</v>
      </c>
      <c r="AE867" s="25" t="e">
        <f t="shared" si="590"/>
        <v>#N/A</v>
      </c>
      <c r="AF867" s="25" t="e">
        <f t="shared" si="591"/>
        <v>#N/A</v>
      </c>
    </row>
    <row r="868" spans="1:32" ht="15.75" hidden="1" customHeight="1" x14ac:dyDescent="0.25">
      <c r="A868" s="33"/>
      <c r="B868" s="271"/>
      <c r="C868" s="34"/>
      <c r="D868" s="26"/>
      <c r="E868" s="48"/>
      <c r="F868" s="222"/>
      <c r="G868" s="48"/>
      <c r="H868" s="23"/>
      <c r="I868" s="48"/>
      <c r="J868" s="4"/>
      <c r="K868" s="48"/>
      <c r="L868" s="26"/>
      <c r="M868" s="48"/>
      <c r="N868" s="26"/>
      <c r="O868" s="48"/>
      <c r="P868" s="225"/>
      <c r="Q868" s="225"/>
      <c r="T868" s="25" t="str">
        <f t="shared" si="597"/>
        <v/>
      </c>
      <c r="U868" s="25" t="e">
        <f t="shared" si="580"/>
        <v>#N/A</v>
      </c>
      <c r="V868" s="25" t="e">
        <f t="shared" si="581"/>
        <v>#N/A</v>
      </c>
      <c r="W868" s="25" t="e">
        <f t="shared" si="582"/>
        <v>#N/A</v>
      </c>
      <c r="X868" s="25" t="e">
        <f t="shared" si="583"/>
        <v>#N/A</v>
      </c>
      <c r="Y868" s="25" t="e">
        <f t="shared" si="584"/>
        <v>#N/A</v>
      </c>
      <c r="Z868" s="25" t="e">
        <f t="shared" si="585"/>
        <v>#N/A</v>
      </c>
      <c r="AA868" s="25" t="e">
        <f t="shared" si="586"/>
        <v>#N/A</v>
      </c>
      <c r="AB868" s="25" t="e">
        <f t="shared" si="587"/>
        <v>#N/A</v>
      </c>
      <c r="AC868" s="25" t="e">
        <f t="shared" si="588"/>
        <v>#N/A</v>
      </c>
      <c r="AD868" s="25" t="e">
        <f t="shared" si="589"/>
        <v>#N/A</v>
      </c>
      <c r="AE868" s="25" t="e">
        <f t="shared" si="590"/>
        <v>#N/A</v>
      </c>
      <c r="AF868" s="25" t="e">
        <f t="shared" si="591"/>
        <v>#N/A</v>
      </c>
    </row>
    <row r="869" spans="1:32" ht="15.75" hidden="1" customHeight="1" x14ac:dyDescent="0.25">
      <c r="A869" s="33"/>
      <c r="B869" s="271"/>
      <c r="C869" s="34"/>
      <c r="D869" s="26"/>
      <c r="E869" s="48"/>
      <c r="F869" s="222"/>
      <c r="G869" s="48"/>
      <c r="H869" s="23"/>
      <c r="I869" s="48"/>
      <c r="J869" s="4"/>
      <c r="K869" s="48"/>
      <c r="L869" s="26"/>
      <c r="M869" s="48"/>
      <c r="N869" s="26"/>
      <c r="O869" s="48"/>
      <c r="P869" s="225"/>
      <c r="Q869" s="225"/>
      <c r="T869" s="25" t="str">
        <f t="shared" si="597"/>
        <v/>
      </c>
      <c r="U869" s="25" t="e">
        <f t="shared" si="580"/>
        <v>#N/A</v>
      </c>
      <c r="V869" s="25" t="e">
        <f t="shared" si="581"/>
        <v>#N/A</v>
      </c>
      <c r="W869" s="25" t="e">
        <f t="shared" si="582"/>
        <v>#N/A</v>
      </c>
      <c r="X869" s="25" t="e">
        <f t="shared" si="583"/>
        <v>#N/A</v>
      </c>
      <c r="Y869" s="25" t="e">
        <f t="shared" si="584"/>
        <v>#N/A</v>
      </c>
      <c r="Z869" s="25" t="e">
        <f t="shared" si="585"/>
        <v>#N/A</v>
      </c>
      <c r="AA869" s="25" t="e">
        <f t="shared" si="586"/>
        <v>#N/A</v>
      </c>
      <c r="AB869" s="25" t="e">
        <f t="shared" si="587"/>
        <v>#N/A</v>
      </c>
      <c r="AC869" s="25" t="e">
        <f t="shared" si="588"/>
        <v>#N/A</v>
      </c>
      <c r="AD869" s="25" t="e">
        <f t="shared" si="589"/>
        <v>#N/A</v>
      </c>
      <c r="AE869" s="25" t="e">
        <f t="shared" si="590"/>
        <v>#N/A</v>
      </c>
      <c r="AF869" s="25" t="e">
        <f t="shared" si="591"/>
        <v>#N/A</v>
      </c>
    </row>
    <row r="870" spans="1:32" ht="15.75" hidden="1" customHeight="1" x14ac:dyDescent="0.25">
      <c r="A870" s="33"/>
      <c r="B870" s="271"/>
      <c r="C870" s="34"/>
      <c r="D870" s="26"/>
      <c r="E870" s="48"/>
      <c r="F870" s="222"/>
      <c r="G870" s="48"/>
      <c r="H870" s="23"/>
      <c r="I870" s="48"/>
      <c r="J870" s="4"/>
      <c r="K870" s="48"/>
      <c r="L870" s="26"/>
      <c r="M870" s="48"/>
      <c r="N870" s="26"/>
      <c r="O870" s="48"/>
      <c r="P870" s="225"/>
      <c r="Q870" s="225"/>
      <c r="T870" s="25" t="str">
        <f t="shared" si="597"/>
        <v/>
      </c>
      <c r="U870" s="25" t="e">
        <f t="shared" si="580"/>
        <v>#N/A</v>
      </c>
      <c r="V870" s="25" t="e">
        <f t="shared" si="581"/>
        <v>#N/A</v>
      </c>
      <c r="W870" s="25" t="e">
        <f t="shared" si="582"/>
        <v>#N/A</v>
      </c>
      <c r="X870" s="25" t="e">
        <f t="shared" si="583"/>
        <v>#N/A</v>
      </c>
      <c r="Y870" s="25" t="e">
        <f t="shared" si="584"/>
        <v>#N/A</v>
      </c>
      <c r="Z870" s="25" t="e">
        <f t="shared" si="585"/>
        <v>#N/A</v>
      </c>
      <c r="AA870" s="25" t="e">
        <f t="shared" si="586"/>
        <v>#N/A</v>
      </c>
      <c r="AB870" s="25" t="e">
        <f t="shared" si="587"/>
        <v>#N/A</v>
      </c>
      <c r="AC870" s="25" t="e">
        <f t="shared" si="588"/>
        <v>#N/A</v>
      </c>
      <c r="AD870" s="25" t="e">
        <f t="shared" si="589"/>
        <v>#N/A</v>
      </c>
      <c r="AE870" s="25" t="e">
        <f t="shared" si="590"/>
        <v>#N/A</v>
      </c>
      <c r="AF870" s="25" t="e">
        <f t="shared" si="591"/>
        <v>#N/A</v>
      </c>
    </row>
    <row r="871" spans="1:32" ht="15.75" hidden="1" customHeight="1" x14ac:dyDescent="0.25">
      <c r="A871" s="33"/>
      <c r="B871" s="271"/>
      <c r="C871" s="34"/>
      <c r="D871" s="26"/>
      <c r="E871" s="48"/>
      <c r="F871" s="222"/>
      <c r="G871" s="48"/>
      <c r="H871" s="23"/>
      <c r="I871" s="48"/>
      <c r="J871" s="4"/>
      <c r="K871" s="48"/>
      <c r="L871" s="26"/>
      <c r="M871" s="48"/>
      <c r="N871" s="26"/>
      <c r="O871" s="48"/>
      <c r="P871" s="225"/>
      <c r="Q871" s="225"/>
      <c r="T871" s="25" t="str">
        <f t="shared" ref="T871:T878" si="598">LEFT(C871,12)</f>
        <v/>
      </c>
      <c r="U871" s="25" t="e">
        <f t="shared" si="580"/>
        <v>#N/A</v>
      </c>
      <c r="V871" s="25" t="e">
        <f t="shared" si="581"/>
        <v>#N/A</v>
      </c>
      <c r="W871" s="25" t="e">
        <f t="shared" si="582"/>
        <v>#N/A</v>
      </c>
      <c r="X871" s="25" t="e">
        <f t="shared" si="583"/>
        <v>#N/A</v>
      </c>
      <c r="Y871" s="25" t="e">
        <f t="shared" si="584"/>
        <v>#N/A</v>
      </c>
      <c r="Z871" s="25" t="e">
        <f t="shared" si="585"/>
        <v>#N/A</v>
      </c>
      <c r="AA871" s="25" t="e">
        <f t="shared" si="586"/>
        <v>#N/A</v>
      </c>
      <c r="AB871" s="25" t="e">
        <f t="shared" si="587"/>
        <v>#N/A</v>
      </c>
      <c r="AC871" s="25" t="e">
        <f t="shared" si="588"/>
        <v>#N/A</v>
      </c>
      <c r="AD871" s="25" t="e">
        <f t="shared" si="589"/>
        <v>#N/A</v>
      </c>
      <c r="AE871" s="25" t="e">
        <f t="shared" si="590"/>
        <v>#N/A</v>
      </c>
      <c r="AF871" s="25" t="e">
        <f t="shared" si="591"/>
        <v>#N/A</v>
      </c>
    </row>
    <row r="872" spans="1:32" ht="15.75" hidden="1" customHeight="1" x14ac:dyDescent="0.25">
      <c r="A872" s="33"/>
      <c r="B872" s="271"/>
      <c r="C872" s="34"/>
      <c r="D872" s="26"/>
      <c r="E872" s="48"/>
      <c r="F872" s="222"/>
      <c r="G872" s="48"/>
      <c r="H872" s="23"/>
      <c r="I872" s="48"/>
      <c r="J872" s="4"/>
      <c r="K872" s="48"/>
      <c r="L872" s="26"/>
      <c r="M872" s="48"/>
      <c r="N872" s="26"/>
      <c r="O872" s="48"/>
      <c r="P872" s="225"/>
      <c r="Q872" s="225"/>
      <c r="T872" s="25" t="str">
        <f t="shared" si="598"/>
        <v/>
      </c>
      <c r="U872" s="25" t="e">
        <f t="shared" si="580"/>
        <v>#N/A</v>
      </c>
      <c r="V872" s="25" t="e">
        <f t="shared" si="581"/>
        <v>#N/A</v>
      </c>
      <c r="W872" s="25" t="e">
        <f t="shared" si="582"/>
        <v>#N/A</v>
      </c>
      <c r="X872" s="25" t="e">
        <f t="shared" si="583"/>
        <v>#N/A</v>
      </c>
      <c r="Y872" s="25" t="e">
        <f t="shared" si="584"/>
        <v>#N/A</v>
      </c>
      <c r="Z872" s="25" t="e">
        <f t="shared" si="585"/>
        <v>#N/A</v>
      </c>
      <c r="AA872" s="25" t="e">
        <f t="shared" si="586"/>
        <v>#N/A</v>
      </c>
      <c r="AB872" s="25" t="e">
        <f t="shared" si="587"/>
        <v>#N/A</v>
      </c>
      <c r="AC872" s="25" t="e">
        <f t="shared" si="588"/>
        <v>#N/A</v>
      </c>
      <c r="AD872" s="25" t="e">
        <f t="shared" si="589"/>
        <v>#N/A</v>
      </c>
      <c r="AE872" s="25" t="e">
        <f t="shared" si="590"/>
        <v>#N/A</v>
      </c>
      <c r="AF872" s="25" t="e">
        <f t="shared" si="591"/>
        <v>#N/A</v>
      </c>
    </row>
    <row r="873" spans="1:32" ht="15.75" hidden="1" customHeight="1" x14ac:dyDescent="0.25">
      <c r="A873" s="33"/>
      <c r="B873" s="271"/>
      <c r="C873" s="34"/>
      <c r="D873" s="26"/>
      <c r="E873" s="48"/>
      <c r="F873" s="222"/>
      <c r="G873" s="48"/>
      <c r="H873" s="23"/>
      <c r="I873" s="48"/>
      <c r="J873" s="4"/>
      <c r="K873" s="48"/>
      <c r="L873" s="26"/>
      <c r="M873" s="48"/>
      <c r="N873" s="26"/>
      <c r="O873" s="48"/>
      <c r="P873" s="225"/>
      <c r="Q873" s="225"/>
      <c r="T873" s="25" t="str">
        <f t="shared" si="598"/>
        <v/>
      </c>
      <c r="U873" s="25" t="e">
        <f t="shared" si="580"/>
        <v>#N/A</v>
      </c>
      <c r="V873" s="25" t="e">
        <f t="shared" si="581"/>
        <v>#N/A</v>
      </c>
      <c r="W873" s="25" t="e">
        <f t="shared" si="582"/>
        <v>#N/A</v>
      </c>
      <c r="X873" s="25" t="e">
        <f t="shared" si="583"/>
        <v>#N/A</v>
      </c>
      <c r="Y873" s="25" t="e">
        <f t="shared" si="584"/>
        <v>#N/A</v>
      </c>
      <c r="Z873" s="25" t="e">
        <f t="shared" si="585"/>
        <v>#N/A</v>
      </c>
      <c r="AA873" s="25" t="e">
        <f t="shared" si="586"/>
        <v>#N/A</v>
      </c>
      <c r="AB873" s="25" t="e">
        <f t="shared" si="587"/>
        <v>#N/A</v>
      </c>
      <c r="AC873" s="25" t="e">
        <f t="shared" si="588"/>
        <v>#N/A</v>
      </c>
      <c r="AD873" s="25" t="e">
        <f t="shared" si="589"/>
        <v>#N/A</v>
      </c>
      <c r="AE873" s="25" t="e">
        <f t="shared" si="590"/>
        <v>#N/A</v>
      </c>
      <c r="AF873" s="25" t="e">
        <f t="shared" si="591"/>
        <v>#N/A</v>
      </c>
    </row>
    <row r="874" spans="1:32" ht="15.75" hidden="1" customHeight="1" x14ac:dyDescent="0.25">
      <c r="A874" s="33"/>
      <c r="B874" s="271"/>
      <c r="C874" s="34"/>
      <c r="D874" s="26"/>
      <c r="E874" s="48"/>
      <c r="F874" s="222"/>
      <c r="G874" s="48"/>
      <c r="H874" s="23"/>
      <c r="I874" s="48"/>
      <c r="J874" s="4"/>
      <c r="K874" s="48"/>
      <c r="L874" s="26"/>
      <c r="M874" s="48"/>
      <c r="N874" s="26"/>
      <c r="O874" s="48"/>
      <c r="P874" s="225"/>
      <c r="Q874" s="225"/>
      <c r="T874" s="25" t="str">
        <f t="shared" si="598"/>
        <v/>
      </c>
      <c r="U874" s="25" t="e">
        <f t="shared" si="580"/>
        <v>#N/A</v>
      </c>
      <c r="V874" s="25" t="e">
        <f t="shared" si="581"/>
        <v>#N/A</v>
      </c>
      <c r="W874" s="25" t="e">
        <f t="shared" si="582"/>
        <v>#N/A</v>
      </c>
      <c r="X874" s="25" t="e">
        <f t="shared" si="583"/>
        <v>#N/A</v>
      </c>
      <c r="Y874" s="25" t="e">
        <f t="shared" si="584"/>
        <v>#N/A</v>
      </c>
      <c r="Z874" s="25" t="e">
        <f t="shared" si="585"/>
        <v>#N/A</v>
      </c>
      <c r="AA874" s="25" t="e">
        <f t="shared" si="586"/>
        <v>#N/A</v>
      </c>
      <c r="AB874" s="25" t="e">
        <f t="shared" si="587"/>
        <v>#N/A</v>
      </c>
      <c r="AC874" s="25" t="e">
        <f t="shared" si="588"/>
        <v>#N/A</v>
      </c>
      <c r="AD874" s="25" t="e">
        <f t="shared" si="589"/>
        <v>#N/A</v>
      </c>
      <c r="AE874" s="25" t="e">
        <f t="shared" si="590"/>
        <v>#N/A</v>
      </c>
      <c r="AF874" s="25" t="e">
        <f t="shared" si="591"/>
        <v>#N/A</v>
      </c>
    </row>
    <row r="875" spans="1:32" ht="15.75" hidden="1" customHeight="1" x14ac:dyDescent="0.25">
      <c r="A875" s="33"/>
      <c r="B875" s="271"/>
      <c r="C875" s="34"/>
      <c r="D875" s="26"/>
      <c r="E875" s="48"/>
      <c r="F875" s="222"/>
      <c r="G875" s="48"/>
      <c r="H875" s="23"/>
      <c r="I875" s="48"/>
      <c r="J875" s="4"/>
      <c r="K875" s="48"/>
      <c r="L875" s="26"/>
      <c r="M875" s="48"/>
      <c r="N875" s="26"/>
      <c r="O875" s="48"/>
      <c r="P875" s="225"/>
      <c r="Q875" s="225"/>
      <c r="T875" s="25" t="str">
        <f t="shared" si="598"/>
        <v/>
      </c>
      <c r="U875" s="25" t="e">
        <f t="shared" si="580"/>
        <v>#N/A</v>
      </c>
      <c r="V875" s="25" t="e">
        <f t="shared" si="581"/>
        <v>#N/A</v>
      </c>
      <c r="W875" s="25" t="e">
        <f t="shared" si="582"/>
        <v>#N/A</v>
      </c>
      <c r="X875" s="25" t="e">
        <f t="shared" si="583"/>
        <v>#N/A</v>
      </c>
      <c r="Y875" s="25" t="e">
        <f t="shared" si="584"/>
        <v>#N/A</v>
      </c>
      <c r="Z875" s="25" t="e">
        <f t="shared" si="585"/>
        <v>#N/A</v>
      </c>
      <c r="AA875" s="25" t="e">
        <f t="shared" si="586"/>
        <v>#N/A</v>
      </c>
      <c r="AB875" s="25" t="e">
        <f t="shared" si="587"/>
        <v>#N/A</v>
      </c>
      <c r="AC875" s="25" t="e">
        <f t="shared" si="588"/>
        <v>#N/A</v>
      </c>
      <c r="AD875" s="25" t="e">
        <f t="shared" si="589"/>
        <v>#N/A</v>
      </c>
      <c r="AE875" s="25" t="e">
        <f t="shared" si="590"/>
        <v>#N/A</v>
      </c>
      <c r="AF875" s="25" t="e">
        <f t="shared" si="591"/>
        <v>#N/A</v>
      </c>
    </row>
    <row r="876" spans="1:32" ht="15.75" hidden="1" customHeight="1" x14ac:dyDescent="0.25">
      <c r="A876" s="33"/>
      <c r="B876" s="271"/>
      <c r="C876" s="34"/>
      <c r="D876" s="26"/>
      <c r="E876" s="48"/>
      <c r="F876" s="222"/>
      <c r="G876" s="48"/>
      <c r="H876" s="23"/>
      <c r="I876" s="48"/>
      <c r="J876" s="4"/>
      <c r="K876" s="48"/>
      <c r="L876" s="26"/>
      <c r="M876" s="48"/>
      <c r="N876" s="26"/>
      <c r="O876" s="48"/>
      <c r="P876" s="225"/>
      <c r="Q876" s="225"/>
      <c r="T876" s="25" t="str">
        <f t="shared" si="598"/>
        <v/>
      </c>
      <c r="U876" s="25" t="e">
        <f t="shared" si="580"/>
        <v>#N/A</v>
      </c>
      <c r="V876" s="25" t="e">
        <f t="shared" si="581"/>
        <v>#N/A</v>
      </c>
      <c r="W876" s="25" t="e">
        <f t="shared" si="582"/>
        <v>#N/A</v>
      </c>
      <c r="X876" s="25" t="e">
        <f t="shared" si="583"/>
        <v>#N/A</v>
      </c>
      <c r="Y876" s="25" t="e">
        <f t="shared" si="584"/>
        <v>#N/A</v>
      </c>
      <c r="Z876" s="25" t="e">
        <f t="shared" si="585"/>
        <v>#N/A</v>
      </c>
      <c r="AA876" s="25" t="e">
        <f t="shared" si="586"/>
        <v>#N/A</v>
      </c>
      <c r="AB876" s="25" t="e">
        <f t="shared" si="587"/>
        <v>#N/A</v>
      </c>
      <c r="AC876" s="25" t="e">
        <f t="shared" si="588"/>
        <v>#N/A</v>
      </c>
      <c r="AD876" s="25" t="e">
        <f t="shared" si="589"/>
        <v>#N/A</v>
      </c>
      <c r="AE876" s="25" t="e">
        <f t="shared" si="590"/>
        <v>#N/A</v>
      </c>
      <c r="AF876" s="25" t="e">
        <f t="shared" si="591"/>
        <v>#N/A</v>
      </c>
    </row>
    <row r="877" spans="1:32" ht="15.75" hidden="1" customHeight="1" x14ac:dyDescent="0.25">
      <c r="A877" s="33"/>
      <c r="B877" s="271"/>
      <c r="C877" s="34"/>
      <c r="D877" s="26"/>
      <c r="E877" s="48"/>
      <c r="F877" s="222"/>
      <c r="G877" s="48"/>
      <c r="H877" s="23"/>
      <c r="I877" s="48"/>
      <c r="J877" s="4"/>
      <c r="K877" s="48"/>
      <c r="L877" s="26"/>
      <c r="M877" s="48"/>
      <c r="N877" s="26"/>
      <c r="O877" s="48"/>
      <c r="P877" s="225"/>
      <c r="Q877" s="225"/>
      <c r="T877" s="25" t="str">
        <f t="shared" si="598"/>
        <v/>
      </c>
      <c r="U877" s="25" t="e">
        <f t="shared" si="580"/>
        <v>#N/A</v>
      </c>
      <c r="V877" s="25" t="e">
        <f t="shared" si="581"/>
        <v>#N/A</v>
      </c>
      <c r="W877" s="25" t="e">
        <f t="shared" si="582"/>
        <v>#N/A</v>
      </c>
      <c r="X877" s="25" t="e">
        <f t="shared" si="583"/>
        <v>#N/A</v>
      </c>
      <c r="Y877" s="25" t="e">
        <f t="shared" si="584"/>
        <v>#N/A</v>
      </c>
      <c r="Z877" s="25" t="e">
        <f t="shared" si="585"/>
        <v>#N/A</v>
      </c>
      <c r="AA877" s="25" t="e">
        <f t="shared" si="586"/>
        <v>#N/A</v>
      </c>
      <c r="AB877" s="25" t="e">
        <f t="shared" si="587"/>
        <v>#N/A</v>
      </c>
      <c r="AC877" s="25" t="e">
        <f t="shared" si="588"/>
        <v>#N/A</v>
      </c>
      <c r="AD877" s="25" t="e">
        <f t="shared" si="589"/>
        <v>#N/A</v>
      </c>
      <c r="AE877" s="25" t="e">
        <f t="shared" si="590"/>
        <v>#N/A</v>
      </c>
      <c r="AF877" s="25" t="e">
        <f t="shared" si="591"/>
        <v>#N/A</v>
      </c>
    </row>
    <row r="878" spans="1:32" ht="15.75" hidden="1" customHeight="1" x14ac:dyDescent="0.25">
      <c r="A878" s="33"/>
      <c r="B878" s="271"/>
      <c r="C878" s="34"/>
      <c r="D878" s="26"/>
      <c r="E878" s="48"/>
      <c r="F878" s="222"/>
      <c r="G878" s="48"/>
      <c r="H878" s="23"/>
      <c r="I878" s="48"/>
      <c r="J878" s="4"/>
      <c r="K878" s="48"/>
      <c r="L878" s="26"/>
      <c r="M878" s="48"/>
      <c r="N878" s="26"/>
      <c r="O878" s="48"/>
      <c r="P878" s="225"/>
      <c r="Q878" s="225"/>
      <c r="T878" s="25" t="str">
        <f t="shared" si="598"/>
        <v/>
      </c>
      <c r="U878" s="25" t="e">
        <f t="shared" si="580"/>
        <v>#N/A</v>
      </c>
      <c r="V878" s="25" t="e">
        <f t="shared" si="581"/>
        <v>#N/A</v>
      </c>
      <c r="W878" s="25" t="e">
        <f t="shared" si="582"/>
        <v>#N/A</v>
      </c>
      <c r="X878" s="25" t="e">
        <f t="shared" si="583"/>
        <v>#N/A</v>
      </c>
      <c r="Y878" s="25" t="e">
        <f t="shared" si="584"/>
        <v>#N/A</v>
      </c>
      <c r="Z878" s="25" t="e">
        <f t="shared" si="585"/>
        <v>#N/A</v>
      </c>
      <c r="AA878" s="25" t="e">
        <f t="shared" si="586"/>
        <v>#N/A</v>
      </c>
      <c r="AB878" s="25" t="e">
        <f t="shared" si="587"/>
        <v>#N/A</v>
      </c>
      <c r="AC878" s="25" t="e">
        <f t="shared" si="588"/>
        <v>#N/A</v>
      </c>
      <c r="AD878" s="25" t="e">
        <f t="shared" si="589"/>
        <v>#N/A</v>
      </c>
      <c r="AE878" s="25" t="e">
        <f t="shared" si="590"/>
        <v>#N/A</v>
      </c>
      <c r="AF878" s="25" t="e">
        <f t="shared" si="591"/>
        <v>#N/A</v>
      </c>
    </row>
    <row r="879" spans="1:32" ht="15.75" hidden="1" customHeight="1" x14ac:dyDescent="0.25">
      <c r="A879" s="33"/>
      <c r="B879" s="271"/>
      <c r="C879" s="34"/>
      <c r="D879" s="26"/>
      <c r="E879" s="48"/>
      <c r="F879" s="222"/>
      <c r="G879" s="48"/>
      <c r="H879" s="23"/>
      <c r="I879" s="48"/>
      <c r="J879" s="4"/>
      <c r="K879" s="48"/>
      <c r="L879" s="26"/>
      <c r="M879" s="48"/>
      <c r="N879" s="26"/>
      <c r="O879" s="48"/>
      <c r="P879" s="225"/>
      <c r="Q879" s="225"/>
      <c r="T879" s="25" t="str">
        <f t="shared" ref="T879:T881" si="599">LEFT(C879,12)</f>
        <v/>
      </c>
      <c r="U879" s="25" t="e">
        <f t="shared" si="580"/>
        <v>#N/A</v>
      </c>
      <c r="V879" s="25" t="e">
        <f t="shared" si="581"/>
        <v>#N/A</v>
      </c>
      <c r="W879" s="25" t="e">
        <f t="shared" si="582"/>
        <v>#N/A</v>
      </c>
      <c r="X879" s="25" t="e">
        <f t="shared" si="583"/>
        <v>#N/A</v>
      </c>
      <c r="Y879" s="25" t="e">
        <f t="shared" si="584"/>
        <v>#N/A</v>
      </c>
      <c r="Z879" s="25" t="e">
        <f t="shared" si="585"/>
        <v>#N/A</v>
      </c>
      <c r="AA879" s="25" t="e">
        <f t="shared" si="586"/>
        <v>#N/A</v>
      </c>
      <c r="AB879" s="25" t="e">
        <f t="shared" si="587"/>
        <v>#N/A</v>
      </c>
      <c r="AC879" s="25" t="e">
        <f t="shared" si="588"/>
        <v>#N/A</v>
      </c>
      <c r="AD879" s="25" t="e">
        <f t="shared" si="589"/>
        <v>#N/A</v>
      </c>
      <c r="AE879" s="25" t="e">
        <f t="shared" si="590"/>
        <v>#N/A</v>
      </c>
      <c r="AF879" s="25" t="e">
        <f t="shared" si="591"/>
        <v>#N/A</v>
      </c>
    </row>
    <row r="880" spans="1:32" ht="15.75" hidden="1" customHeight="1" x14ac:dyDescent="0.25">
      <c r="A880" s="33"/>
      <c r="B880" s="271"/>
      <c r="C880" s="34"/>
      <c r="D880" s="26"/>
      <c r="E880" s="48"/>
      <c r="F880" s="222"/>
      <c r="G880" s="48"/>
      <c r="H880" s="26"/>
      <c r="I880" s="48"/>
      <c r="J880" s="4"/>
      <c r="K880" s="48"/>
      <c r="L880" s="26"/>
      <c r="M880" s="48"/>
      <c r="N880" s="26"/>
      <c r="O880" s="48"/>
      <c r="P880" s="225"/>
      <c r="Q880" s="225"/>
      <c r="T880" s="25" t="str">
        <f t="shared" si="599"/>
        <v/>
      </c>
      <c r="U880" s="25" t="e">
        <f t="shared" si="580"/>
        <v>#N/A</v>
      </c>
      <c r="V880" s="25" t="e">
        <f t="shared" si="581"/>
        <v>#N/A</v>
      </c>
      <c r="W880" s="25" t="e">
        <f t="shared" si="582"/>
        <v>#N/A</v>
      </c>
      <c r="X880" s="25" t="e">
        <f t="shared" si="583"/>
        <v>#N/A</v>
      </c>
      <c r="Y880" s="25" t="e">
        <f t="shared" si="584"/>
        <v>#N/A</v>
      </c>
      <c r="Z880" s="25" t="e">
        <f t="shared" si="585"/>
        <v>#N/A</v>
      </c>
      <c r="AA880" s="25" t="e">
        <f t="shared" si="586"/>
        <v>#N/A</v>
      </c>
      <c r="AB880" s="25" t="e">
        <f t="shared" si="587"/>
        <v>#N/A</v>
      </c>
      <c r="AC880" s="25" t="e">
        <f t="shared" si="588"/>
        <v>#N/A</v>
      </c>
      <c r="AD880" s="25" t="e">
        <f t="shared" si="589"/>
        <v>#N/A</v>
      </c>
      <c r="AE880" s="25" t="e">
        <f t="shared" si="590"/>
        <v>#N/A</v>
      </c>
      <c r="AF880" s="25" t="e">
        <f t="shared" si="591"/>
        <v>#N/A</v>
      </c>
    </row>
    <row r="881" spans="1:32" ht="15.75" customHeight="1" thickBot="1" x14ac:dyDescent="0.3">
      <c r="A881" s="33"/>
      <c r="B881" s="271"/>
      <c r="C881" s="34"/>
      <c r="D881" s="26"/>
      <c r="E881" s="48"/>
      <c r="F881" s="222"/>
      <c r="G881" s="48"/>
      <c r="H881" s="26"/>
      <c r="I881" s="48"/>
      <c r="J881" s="4"/>
      <c r="K881" s="48"/>
      <c r="L881" s="26"/>
      <c r="M881" s="48"/>
      <c r="N881" s="26"/>
      <c r="O881" s="48"/>
      <c r="P881" s="225"/>
      <c r="Q881" s="225"/>
      <c r="T881" s="25" t="str">
        <f t="shared" si="599"/>
        <v/>
      </c>
      <c r="U881" s="25" t="e">
        <f t="shared" si="580"/>
        <v>#N/A</v>
      </c>
      <c r="V881" s="25" t="e">
        <f t="shared" si="581"/>
        <v>#N/A</v>
      </c>
      <c r="W881" s="25" t="e">
        <f t="shared" si="582"/>
        <v>#N/A</v>
      </c>
      <c r="X881" s="25" t="e">
        <f t="shared" si="583"/>
        <v>#N/A</v>
      </c>
      <c r="Y881" s="25" t="e">
        <f t="shared" si="584"/>
        <v>#N/A</v>
      </c>
      <c r="Z881" s="25" t="e">
        <f t="shared" si="585"/>
        <v>#N/A</v>
      </c>
      <c r="AA881" s="25" t="e">
        <f t="shared" si="586"/>
        <v>#N/A</v>
      </c>
      <c r="AB881" s="25" t="e">
        <f t="shared" si="587"/>
        <v>#N/A</v>
      </c>
      <c r="AC881" s="25" t="e">
        <f t="shared" si="588"/>
        <v>#N/A</v>
      </c>
      <c r="AD881" s="25" t="e">
        <f t="shared" si="589"/>
        <v>#N/A</v>
      </c>
      <c r="AE881" s="25" t="e">
        <f t="shared" si="590"/>
        <v>#N/A</v>
      </c>
      <c r="AF881" s="25" t="e">
        <f t="shared" si="591"/>
        <v>#N/A</v>
      </c>
    </row>
    <row r="882" spans="1:32" ht="15.75" customHeight="1" thickBot="1" x14ac:dyDescent="0.3">
      <c r="C882">
        <f>COUNTA(C786:C881)</f>
        <v>10</v>
      </c>
      <c r="D882" s="31">
        <f>((COUNTA(D786:D881))-COUNTIF(E786:E881,"&lt;1"))/(COUNTA(D786:D881))</f>
        <v>1</v>
      </c>
      <c r="E882" s="71"/>
      <c r="F882" s="31">
        <f>((COUNTA(F786:F881))-COUNTIF(G786:G881,"&lt;1"))/(COUNTA(F786:F881))</f>
        <v>1</v>
      </c>
      <c r="G882" s="71"/>
      <c r="H882" s="31">
        <f>((COUNTA(H786:H881))-COUNTIF(I786:I881,"&lt;1"))/(COUNTA(H786:H881))</f>
        <v>1</v>
      </c>
      <c r="I882" s="71"/>
      <c r="J882" s="31">
        <f>((COUNTA(J786:J881))-COUNTIF(K786:K881,"&lt;1"))/(COUNTA(J786:J881))</f>
        <v>0.875</v>
      </c>
      <c r="K882" s="71"/>
      <c r="L882" s="31">
        <f>((COUNTA(L786:L881))-COUNTIF(M786:M881,"&lt;1"))/(COUNTA(L786:L881))</f>
        <v>1</v>
      </c>
      <c r="M882" s="71"/>
      <c r="N882" s="31">
        <f>((COUNTA(N786:N881))-COUNTIF(O786:O881,"&lt;1"))/(COUNTA(N786:N881))</f>
        <v>1</v>
      </c>
      <c r="O882" s="71"/>
      <c r="P882" s="226">
        <f>AVERAGE(P786:P881)</f>
        <v>1</v>
      </c>
      <c r="Q882" s="226">
        <f>AVERAGE(Q786:Q881)</f>
        <v>1</v>
      </c>
      <c r="T882" s="25" t="str">
        <f t="shared" si="595"/>
        <v>10</v>
      </c>
      <c r="U882" s="25" t="e">
        <f t="shared" si="580"/>
        <v>#N/A</v>
      </c>
      <c r="V882" s="25" t="e">
        <f t="shared" si="581"/>
        <v>#N/A</v>
      </c>
      <c r="W882" s="25" t="e">
        <f t="shared" si="582"/>
        <v>#N/A</v>
      </c>
      <c r="X882" s="25" t="e">
        <f t="shared" si="583"/>
        <v>#N/A</v>
      </c>
      <c r="Y882" s="25" t="e">
        <f t="shared" si="584"/>
        <v>#N/A</v>
      </c>
      <c r="Z882" s="25" t="e">
        <f t="shared" si="585"/>
        <v>#N/A</v>
      </c>
      <c r="AA882" s="25" t="e">
        <f t="shared" si="586"/>
        <v>#N/A</v>
      </c>
      <c r="AB882" s="25" t="e">
        <f t="shared" si="587"/>
        <v>#N/A</v>
      </c>
      <c r="AC882" s="25" t="e">
        <f t="shared" si="588"/>
        <v>#N/A</v>
      </c>
      <c r="AD882" s="25" t="e">
        <f t="shared" si="589"/>
        <v>#N/A</v>
      </c>
      <c r="AE882" s="25" t="e">
        <f t="shared" si="590"/>
        <v>#N/A</v>
      </c>
      <c r="AF882" s="25" t="e">
        <f t="shared" si="591"/>
        <v>#N/A</v>
      </c>
    </row>
    <row r="883" spans="1:32" ht="15.75" customHeight="1" x14ac:dyDescent="0.25">
      <c r="T883" s="25" t="str">
        <f t="shared" si="595"/>
        <v/>
      </c>
      <c r="U883" s="25" t="e">
        <f t="shared" si="580"/>
        <v>#N/A</v>
      </c>
      <c r="V883" s="25" t="e">
        <f t="shared" si="581"/>
        <v>#N/A</v>
      </c>
      <c r="W883" s="25" t="e">
        <f t="shared" si="582"/>
        <v>#N/A</v>
      </c>
      <c r="X883" s="25" t="e">
        <f t="shared" si="583"/>
        <v>#N/A</v>
      </c>
      <c r="Y883" s="25" t="e">
        <f t="shared" si="584"/>
        <v>#N/A</v>
      </c>
      <c r="Z883" s="25" t="e">
        <f t="shared" si="585"/>
        <v>#N/A</v>
      </c>
      <c r="AA883" s="25" t="e">
        <f t="shared" si="586"/>
        <v>#N/A</v>
      </c>
      <c r="AB883" s="25" t="e">
        <f t="shared" si="587"/>
        <v>#N/A</v>
      </c>
      <c r="AC883" s="25" t="e">
        <f t="shared" si="588"/>
        <v>#N/A</v>
      </c>
      <c r="AD883" s="25" t="e">
        <f t="shared" si="589"/>
        <v>#N/A</v>
      </c>
      <c r="AE883" s="25" t="e">
        <f t="shared" si="590"/>
        <v>#N/A</v>
      </c>
      <c r="AF883" s="25" t="e">
        <f t="shared" si="591"/>
        <v>#N/A</v>
      </c>
    </row>
    <row r="884" spans="1:32" ht="15.75" customHeight="1" x14ac:dyDescent="0.25">
      <c r="T884" s="25" t="str">
        <f t="shared" si="579"/>
        <v/>
      </c>
      <c r="U884" s="25" t="e">
        <f t="shared" si="580"/>
        <v>#N/A</v>
      </c>
      <c r="V884" s="25" t="e">
        <f t="shared" si="581"/>
        <v>#N/A</v>
      </c>
      <c r="W884" s="25" t="e">
        <f t="shared" si="582"/>
        <v>#N/A</v>
      </c>
      <c r="X884" s="25" t="e">
        <f t="shared" si="583"/>
        <v>#N/A</v>
      </c>
      <c r="Y884" s="25" t="e">
        <f t="shared" si="584"/>
        <v>#N/A</v>
      </c>
      <c r="Z884" s="25" t="e">
        <f t="shared" si="585"/>
        <v>#N/A</v>
      </c>
      <c r="AA884" s="25" t="e">
        <f t="shared" si="586"/>
        <v>#N/A</v>
      </c>
      <c r="AB884" s="25" t="e">
        <f t="shared" si="587"/>
        <v>#N/A</v>
      </c>
      <c r="AC884" s="25" t="e">
        <f t="shared" si="588"/>
        <v>#N/A</v>
      </c>
      <c r="AD884" s="25" t="e">
        <f t="shared" si="589"/>
        <v>#N/A</v>
      </c>
      <c r="AE884" s="25" t="e">
        <f t="shared" si="590"/>
        <v>#N/A</v>
      </c>
      <c r="AF884" s="25" t="e">
        <f t="shared" si="591"/>
        <v>#N/A</v>
      </c>
    </row>
    <row r="885" spans="1:32" ht="15.75" customHeight="1" x14ac:dyDescent="0.25">
      <c r="T885" s="25" t="str">
        <f t="shared" si="579"/>
        <v/>
      </c>
      <c r="U885" s="25" t="e">
        <f t="shared" si="580"/>
        <v>#N/A</v>
      </c>
      <c r="V885" s="25" t="e">
        <f t="shared" si="581"/>
        <v>#N/A</v>
      </c>
      <c r="W885" s="25" t="e">
        <f t="shared" si="582"/>
        <v>#N/A</v>
      </c>
      <c r="X885" s="25" t="e">
        <f t="shared" si="583"/>
        <v>#N/A</v>
      </c>
      <c r="Y885" s="25" t="e">
        <f t="shared" si="584"/>
        <v>#N/A</v>
      </c>
      <c r="Z885" s="25" t="e">
        <f t="shared" si="585"/>
        <v>#N/A</v>
      </c>
      <c r="AA885" s="25" t="e">
        <f t="shared" si="586"/>
        <v>#N/A</v>
      </c>
      <c r="AB885" s="25" t="e">
        <f t="shared" si="587"/>
        <v>#N/A</v>
      </c>
      <c r="AC885" s="25" t="e">
        <f t="shared" si="588"/>
        <v>#N/A</v>
      </c>
      <c r="AD885" s="25" t="e">
        <f t="shared" si="589"/>
        <v>#N/A</v>
      </c>
      <c r="AE885" s="25" t="e">
        <f t="shared" si="590"/>
        <v>#N/A</v>
      </c>
      <c r="AF885" s="25" t="e">
        <f t="shared" si="591"/>
        <v>#N/A</v>
      </c>
    </row>
    <row r="886" spans="1:32" ht="15.75" hidden="1" customHeight="1" x14ac:dyDescent="0.25">
      <c r="A886" s="7" t="s">
        <v>18</v>
      </c>
      <c r="B886" s="366" t="s">
        <v>19</v>
      </c>
      <c r="C886" s="7" t="s">
        <v>29</v>
      </c>
      <c r="D886" s="8" t="s">
        <v>121</v>
      </c>
      <c r="E886" s="70"/>
      <c r="F886" s="8" t="s">
        <v>15</v>
      </c>
      <c r="G886" s="70"/>
      <c r="H886" s="8" t="s">
        <v>12</v>
      </c>
      <c r="I886" s="70"/>
      <c r="J886" s="8" t="s">
        <v>13</v>
      </c>
      <c r="K886" s="70"/>
      <c r="L886" s="8" t="s">
        <v>123</v>
      </c>
      <c r="M886" s="105"/>
      <c r="N886" s="8" t="s">
        <v>14</v>
      </c>
      <c r="O886" s="104"/>
      <c r="P886" s="18" t="s">
        <v>20</v>
      </c>
      <c r="Q886" s="19" t="s">
        <v>36</v>
      </c>
      <c r="T886" s="25" t="str">
        <f t="shared" si="579"/>
        <v>Product</v>
      </c>
      <c r="U886" s="25" t="e">
        <f t="shared" si="580"/>
        <v>#N/A</v>
      </c>
      <c r="V886" s="25" t="e">
        <f t="shared" si="581"/>
        <v>#N/A</v>
      </c>
      <c r="W886" s="25" t="e">
        <f t="shared" si="582"/>
        <v>#N/A</v>
      </c>
      <c r="X886" s="25" t="e">
        <f t="shared" si="583"/>
        <v>#N/A</v>
      </c>
      <c r="Y886" s="25" t="e">
        <f t="shared" si="584"/>
        <v>#N/A</v>
      </c>
      <c r="Z886" s="25" t="e">
        <f t="shared" si="585"/>
        <v>#N/A</v>
      </c>
      <c r="AA886" s="25" t="e">
        <f t="shared" si="586"/>
        <v>#N/A</v>
      </c>
      <c r="AB886" s="25" t="e">
        <f t="shared" si="587"/>
        <v>#N/A</v>
      </c>
      <c r="AC886" s="25" t="e">
        <f t="shared" si="588"/>
        <v>#N/A</v>
      </c>
      <c r="AD886" s="25" t="e">
        <f t="shared" si="589"/>
        <v>#N/A</v>
      </c>
      <c r="AE886" s="25" t="e">
        <f t="shared" si="590"/>
        <v>#N/A</v>
      </c>
      <c r="AF886" s="25" t="e">
        <f t="shared" si="591"/>
        <v>#N/A</v>
      </c>
    </row>
    <row r="887" spans="1:32" ht="15.75" hidden="1" customHeight="1" x14ac:dyDescent="0.25">
      <c r="A887" s="33">
        <v>45964</v>
      </c>
      <c r="B887" s="271" t="s">
        <v>434</v>
      </c>
      <c r="C887" s="34" t="s">
        <v>31</v>
      </c>
      <c r="D887" s="26">
        <v>1.88</v>
      </c>
      <c r="E887" s="48">
        <f t="shared" ref="E887:E949" si="600">IF(+(IF(D887&lt;U887,0,IF(D887&gt;V887,0,1)))=1,1,0)</f>
        <v>1</v>
      </c>
      <c r="F887" s="222">
        <v>13</v>
      </c>
      <c r="G887" s="48">
        <f t="shared" ref="G887:G948" si="601">IF(+(IF(F887&lt;W887,0,IF(F887&gt;X887,0,1)))=1,1,0)</f>
        <v>1</v>
      </c>
      <c r="H887" s="23">
        <v>0.01</v>
      </c>
      <c r="I887" s="48">
        <f>IF(+(IF(H887&lt;Y887,0,IF(H887&gt;Z887,0,1)))=1,1,0)</f>
        <v>1</v>
      </c>
      <c r="J887" s="23">
        <v>2.84</v>
      </c>
      <c r="K887" s="48">
        <f t="shared" ref="K887:K949" si="602">IF(+(IF(J887&lt;AA887,0,IF(J887&gt;AB887,0,1)))=1,1,0)</f>
        <v>1</v>
      </c>
      <c r="L887" s="26">
        <v>5.3</v>
      </c>
      <c r="M887" s="48">
        <f t="shared" ref="M887:M963" si="603">IF(+(IF(L887&lt;AC887,0,IF(L887&gt;AD887,0,1)))=1,1,0)</f>
        <v>1</v>
      </c>
      <c r="N887" s="26">
        <v>5.38</v>
      </c>
      <c r="O887" s="48">
        <f t="shared" ref="O887:O948" si="604">IF(+(IF(N887&lt;AE887,0,IF(N887&gt;AF887,0,1)))=1,1,0)</f>
        <v>1</v>
      </c>
      <c r="P887" s="225">
        <f t="shared" ref="P887:P949" si="605">IF(+(IF(D887&lt;U887,0,IF(D887&gt;V887,0,1)))+(IF(F887&lt;W887,0,IF(F887&gt;X887,0,1)))+(IF(J887&lt;AA887,0,IF(J887&gt;AB887,0,1)))+(IF(L887&lt;AC887,0,IF(L887&gt;AD887,0,1)))+(IF(N887&lt;AE887,0,IF(N887&gt;AF887,0,1)))=5,1,0)</f>
        <v>1</v>
      </c>
      <c r="Q887" s="225">
        <f t="shared" ref="Q887:Q949" si="606">IF(+(IF(D887&lt;U887,0,IF(D887&gt;V887,0,1)))+(IF(F887&lt;W887,0,IF(F887&gt;X887,0,1)))+(IF(J887&lt;AA887,0,IF(J887&gt;AB887,0,1)))+(IF(L887&lt;AC887,0,IF(L887&gt;AD887,0,1)))=4,1,0)</f>
        <v>1</v>
      </c>
      <c r="T887" s="25" t="str">
        <f t="shared" si="579"/>
        <v>CARIB</v>
      </c>
      <c r="U887" s="25">
        <f t="shared" si="580"/>
        <v>1.65</v>
      </c>
      <c r="V887" s="25">
        <f t="shared" si="581"/>
        <v>2.14</v>
      </c>
      <c r="W887" s="25">
        <f t="shared" si="582"/>
        <v>12.5</v>
      </c>
      <c r="X887" s="25">
        <f t="shared" si="583"/>
        <v>16.399999999999999</v>
      </c>
      <c r="Y887" s="25">
        <f t="shared" si="584"/>
        <v>0</v>
      </c>
      <c r="Z887" s="25">
        <f t="shared" si="585"/>
        <v>0.12</v>
      </c>
      <c r="AA887" s="25">
        <f t="shared" si="586"/>
        <v>2.7</v>
      </c>
      <c r="AB887" s="25">
        <f t="shared" si="587"/>
        <v>2.85</v>
      </c>
      <c r="AC887" s="25">
        <f t="shared" si="588"/>
        <v>5</v>
      </c>
      <c r="AD887" s="25">
        <f t="shared" si="589"/>
        <v>5.44</v>
      </c>
      <c r="AE887" s="25">
        <f t="shared" si="590"/>
        <v>5</v>
      </c>
      <c r="AF887" s="25">
        <f t="shared" si="591"/>
        <v>7</v>
      </c>
    </row>
    <row r="888" spans="1:32" ht="15.75" hidden="1" customHeight="1" x14ac:dyDescent="0.25">
      <c r="A888" s="33">
        <v>45964</v>
      </c>
      <c r="B888" s="271" t="s">
        <v>436</v>
      </c>
      <c r="C888" s="34" t="s">
        <v>31</v>
      </c>
      <c r="D888" s="26">
        <v>1.75</v>
      </c>
      <c r="E888" s="48">
        <f t="shared" si="600"/>
        <v>1</v>
      </c>
      <c r="F888" s="222">
        <v>13.3</v>
      </c>
      <c r="G888" s="48">
        <f t="shared" si="601"/>
        <v>1</v>
      </c>
      <c r="H888" s="23">
        <v>0.02</v>
      </c>
      <c r="I888" s="48">
        <f t="shared" ref="I888:I949" si="607">IF(+(IF(H888&lt;Y888,0,IF(H888&gt;Z888,0,1)))=1,1,0)</f>
        <v>1</v>
      </c>
      <c r="J888" s="23">
        <v>2.8</v>
      </c>
      <c r="K888" s="48">
        <f t="shared" si="602"/>
        <v>1</v>
      </c>
      <c r="L888" s="26">
        <v>5.3</v>
      </c>
      <c r="M888" s="48">
        <f t="shared" si="603"/>
        <v>1</v>
      </c>
      <c r="N888" s="26">
        <v>5.28</v>
      </c>
      <c r="O888" s="48">
        <f t="shared" si="604"/>
        <v>1</v>
      </c>
      <c r="P888" s="225">
        <f t="shared" si="605"/>
        <v>1</v>
      </c>
      <c r="Q888" s="225">
        <f t="shared" si="606"/>
        <v>1</v>
      </c>
      <c r="T888" s="25" t="str">
        <f t="shared" si="579"/>
        <v>CARIB</v>
      </c>
      <c r="U888" s="25">
        <f t="shared" si="580"/>
        <v>1.65</v>
      </c>
      <c r="V888" s="25">
        <f t="shared" si="581"/>
        <v>2.14</v>
      </c>
      <c r="W888" s="25">
        <f t="shared" si="582"/>
        <v>12.5</v>
      </c>
      <c r="X888" s="25">
        <f t="shared" si="583"/>
        <v>16.399999999999999</v>
      </c>
      <c r="Y888" s="25">
        <f t="shared" si="584"/>
        <v>0</v>
      </c>
      <c r="Z888" s="25">
        <f t="shared" si="585"/>
        <v>0.12</v>
      </c>
      <c r="AA888" s="25">
        <f t="shared" si="586"/>
        <v>2.7</v>
      </c>
      <c r="AB888" s="25">
        <f t="shared" si="587"/>
        <v>2.85</v>
      </c>
      <c r="AC888" s="25">
        <f t="shared" si="588"/>
        <v>5</v>
      </c>
      <c r="AD888" s="25">
        <f t="shared" si="589"/>
        <v>5.44</v>
      </c>
      <c r="AE888" s="25">
        <f t="shared" si="590"/>
        <v>5</v>
      </c>
      <c r="AF888" s="25">
        <f t="shared" si="591"/>
        <v>7</v>
      </c>
    </row>
    <row r="889" spans="1:32" ht="15.75" hidden="1" customHeight="1" x14ac:dyDescent="0.25">
      <c r="A889" s="33">
        <v>45964</v>
      </c>
      <c r="B889" s="271" t="s">
        <v>435</v>
      </c>
      <c r="C889" s="34" t="s">
        <v>31</v>
      </c>
      <c r="D889" s="26">
        <v>1.7</v>
      </c>
      <c r="E889" s="48">
        <f t="shared" si="600"/>
        <v>1</v>
      </c>
      <c r="F889" s="222">
        <v>13.1</v>
      </c>
      <c r="G889" s="48">
        <f t="shared" si="601"/>
        <v>1</v>
      </c>
      <c r="H889" s="23">
        <v>0.01</v>
      </c>
      <c r="I889" s="48">
        <f t="shared" si="607"/>
        <v>1</v>
      </c>
      <c r="J889" s="23">
        <v>2.78</v>
      </c>
      <c r="K889" s="48">
        <f t="shared" si="602"/>
        <v>1</v>
      </c>
      <c r="L889" s="26">
        <v>5.4</v>
      </c>
      <c r="M889" s="48">
        <f t="shared" si="603"/>
        <v>1</v>
      </c>
      <c r="N889" s="26">
        <v>5.4</v>
      </c>
      <c r="O889" s="48">
        <f t="shared" si="604"/>
        <v>1</v>
      </c>
      <c r="P889" s="225">
        <f t="shared" si="605"/>
        <v>1</v>
      </c>
      <c r="Q889" s="225">
        <f t="shared" si="606"/>
        <v>1</v>
      </c>
      <c r="T889" s="25" t="str">
        <f t="shared" si="579"/>
        <v>CARIB</v>
      </c>
      <c r="U889" s="25">
        <f t="shared" si="580"/>
        <v>1.65</v>
      </c>
      <c r="V889" s="25">
        <f t="shared" si="581"/>
        <v>2.14</v>
      </c>
      <c r="W889" s="25">
        <f t="shared" si="582"/>
        <v>12.5</v>
      </c>
      <c r="X889" s="25">
        <f t="shared" si="583"/>
        <v>16.399999999999999</v>
      </c>
      <c r="Y889" s="25">
        <f t="shared" si="584"/>
        <v>0</v>
      </c>
      <c r="Z889" s="25">
        <f t="shared" si="585"/>
        <v>0.12</v>
      </c>
      <c r="AA889" s="25">
        <f t="shared" si="586"/>
        <v>2.7</v>
      </c>
      <c r="AB889" s="25">
        <f t="shared" si="587"/>
        <v>2.85</v>
      </c>
      <c r="AC889" s="25">
        <f t="shared" si="588"/>
        <v>5</v>
      </c>
      <c r="AD889" s="25">
        <f t="shared" si="589"/>
        <v>5.44</v>
      </c>
      <c r="AE889" s="25">
        <f t="shared" si="590"/>
        <v>5</v>
      </c>
      <c r="AF889" s="25">
        <f t="shared" si="591"/>
        <v>7</v>
      </c>
    </row>
    <row r="890" spans="1:32" ht="15.75" hidden="1" customHeight="1" x14ac:dyDescent="0.25">
      <c r="A890" s="33">
        <v>45964</v>
      </c>
      <c r="B890" s="271" t="s">
        <v>434</v>
      </c>
      <c r="C890" s="34" t="s">
        <v>31</v>
      </c>
      <c r="D890" s="26">
        <v>1.78</v>
      </c>
      <c r="E890" s="48">
        <f t="shared" si="600"/>
        <v>1</v>
      </c>
      <c r="F890" s="222">
        <v>13.75</v>
      </c>
      <c r="G890" s="48">
        <f t="shared" si="601"/>
        <v>1</v>
      </c>
      <c r="H890" s="23">
        <v>0.04</v>
      </c>
      <c r="I890" s="48">
        <f t="shared" si="607"/>
        <v>1</v>
      </c>
      <c r="J890" s="23">
        <v>2.83</v>
      </c>
      <c r="K890" s="48">
        <f t="shared" si="602"/>
        <v>1</v>
      </c>
      <c r="L890" s="26">
        <v>5.43</v>
      </c>
      <c r="M890" s="48">
        <f t="shared" si="603"/>
        <v>1</v>
      </c>
      <c r="N890" s="26">
        <v>5.03</v>
      </c>
      <c r="O890" s="48">
        <f t="shared" si="604"/>
        <v>1</v>
      </c>
      <c r="P890" s="225">
        <f t="shared" si="605"/>
        <v>1</v>
      </c>
      <c r="Q890" s="225">
        <f t="shared" si="606"/>
        <v>1</v>
      </c>
      <c r="T890" s="25" t="str">
        <f t="shared" si="579"/>
        <v>CARIB</v>
      </c>
      <c r="U890" s="25">
        <f t="shared" si="580"/>
        <v>1.65</v>
      </c>
      <c r="V890" s="25">
        <f t="shared" si="581"/>
        <v>2.14</v>
      </c>
      <c r="W890" s="25">
        <f t="shared" si="582"/>
        <v>12.5</v>
      </c>
      <c r="X890" s="25">
        <f t="shared" si="583"/>
        <v>16.399999999999999</v>
      </c>
      <c r="Y890" s="25">
        <f t="shared" si="584"/>
        <v>0</v>
      </c>
      <c r="Z890" s="25">
        <f t="shared" si="585"/>
        <v>0.12</v>
      </c>
      <c r="AA890" s="25">
        <f t="shared" si="586"/>
        <v>2.7</v>
      </c>
      <c r="AB890" s="25">
        <f t="shared" si="587"/>
        <v>2.85</v>
      </c>
      <c r="AC890" s="25">
        <f t="shared" si="588"/>
        <v>5</v>
      </c>
      <c r="AD890" s="25">
        <f t="shared" si="589"/>
        <v>5.44</v>
      </c>
      <c r="AE890" s="25">
        <f t="shared" si="590"/>
        <v>5</v>
      </c>
      <c r="AF890" s="25">
        <f t="shared" si="591"/>
        <v>7</v>
      </c>
    </row>
    <row r="891" spans="1:32" ht="15.75" hidden="1" customHeight="1" x14ac:dyDescent="0.25">
      <c r="A891" s="33">
        <v>45965</v>
      </c>
      <c r="B891" s="271" t="s">
        <v>437</v>
      </c>
      <c r="C891" s="34" t="s">
        <v>31</v>
      </c>
      <c r="D891" s="26">
        <v>1.79</v>
      </c>
      <c r="E891" s="48">
        <f t="shared" si="600"/>
        <v>1</v>
      </c>
      <c r="F891" s="222">
        <v>15.35</v>
      </c>
      <c r="G891" s="48">
        <f t="shared" si="601"/>
        <v>1</v>
      </c>
      <c r="H891" s="23">
        <v>0.04</v>
      </c>
      <c r="I891" s="48">
        <f t="shared" si="607"/>
        <v>1</v>
      </c>
      <c r="J891" s="409">
        <v>2.86</v>
      </c>
      <c r="K891" s="48">
        <f t="shared" si="602"/>
        <v>0</v>
      </c>
      <c r="L891" s="26">
        <v>5.4</v>
      </c>
      <c r="M891" s="48">
        <f t="shared" si="603"/>
        <v>1</v>
      </c>
      <c r="N891" s="26">
        <v>5.43</v>
      </c>
      <c r="O891" s="48">
        <f t="shared" si="604"/>
        <v>1</v>
      </c>
      <c r="P891" s="225">
        <f t="shared" si="605"/>
        <v>0</v>
      </c>
      <c r="Q891" s="225">
        <f t="shared" si="606"/>
        <v>0</v>
      </c>
      <c r="T891" s="25" t="str">
        <f t="shared" si="579"/>
        <v>CARIB</v>
      </c>
      <c r="U891" s="25">
        <f t="shared" si="580"/>
        <v>1.65</v>
      </c>
      <c r="V891" s="25">
        <f t="shared" si="581"/>
        <v>2.14</v>
      </c>
      <c r="W891" s="25">
        <f t="shared" si="582"/>
        <v>12.5</v>
      </c>
      <c r="X891" s="25">
        <f t="shared" si="583"/>
        <v>16.399999999999999</v>
      </c>
      <c r="Y891" s="25">
        <f t="shared" si="584"/>
        <v>0</v>
      </c>
      <c r="Z891" s="25">
        <f t="shared" si="585"/>
        <v>0.12</v>
      </c>
      <c r="AA891" s="25">
        <f t="shared" si="586"/>
        <v>2.7</v>
      </c>
      <c r="AB891" s="25">
        <f t="shared" si="587"/>
        <v>2.85</v>
      </c>
      <c r="AC891" s="25">
        <f t="shared" si="588"/>
        <v>5</v>
      </c>
      <c r="AD891" s="25">
        <f t="shared" si="589"/>
        <v>5.44</v>
      </c>
      <c r="AE891" s="25">
        <f t="shared" si="590"/>
        <v>5</v>
      </c>
      <c r="AF891" s="25">
        <f t="shared" si="591"/>
        <v>7</v>
      </c>
    </row>
    <row r="892" spans="1:32" ht="15.75" hidden="1" customHeight="1" x14ac:dyDescent="0.25">
      <c r="A892" s="33">
        <v>45965</v>
      </c>
      <c r="B892" s="271" t="s">
        <v>436</v>
      </c>
      <c r="C892" s="34" t="s">
        <v>31</v>
      </c>
      <c r="D892" s="26">
        <v>1.75</v>
      </c>
      <c r="E892" s="48">
        <f t="shared" si="600"/>
        <v>1</v>
      </c>
      <c r="F892" s="222">
        <v>13.6</v>
      </c>
      <c r="G892" s="48">
        <f t="shared" si="601"/>
        <v>1</v>
      </c>
      <c r="H892" s="23">
        <v>0.02</v>
      </c>
      <c r="I892" s="48">
        <f t="shared" si="607"/>
        <v>1</v>
      </c>
      <c r="J892" s="23">
        <v>2.75</v>
      </c>
      <c r="K892" s="48">
        <f t="shared" si="602"/>
        <v>1</v>
      </c>
      <c r="L892" s="26">
        <v>5.31</v>
      </c>
      <c r="M892" s="48">
        <f t="shared" si="603"/>
        <v>1</v>
      </c>
      <c r="N892" s="26">
        <v>5.6</v>
      </c>
      <c r="O892" s="48">
        <f t="shared" si="604"/>
        <v>1</v>
      </c>
      <c r="P892" s="225">
        <f t="shared" si="605"/>
        <v>1</v>
      </c>
      <c r="Q892" s="225">
        <f t="shared" si="606"/>
        <v>1</v>
      </c>
      <c r="T892" s="25" t="str">
        <f t="shared" si="579"/>
        <v>CARIB</v>
      </c>
      <c r="U892" s="25">
        <f t="shared" si="580"/>
        <v>1.65</v>
      </c>
      <c r="V892" s="25">
        <f t="shared" si="581"/>
        <v>2.14</v>
      </c>
      <c r="W892" s="25">
        <f t="shared" si="582"/>
        <v>12.5</v>
      </c>
      <c r="X892" s="25">
        <f t="shared" si="583"/>
        <v>16.399999999999999</v>
      </c>
      <c r="Y892" s="25">
        <f t="shared" si="584"/>
        <v>0</v>
      </c>
      <c r="Z892" s="25">
        <f t="shared" si="585"/>
        <v>0.12</v>
      </c>
      <c r="AA892" s="25">
        <f t="shared" si="586"/>
        <v>2.7</v>
      </c>
      <c r="AB892" s="25">
        <f t="shared" si="587"/>
        <v>2.85</v>
      </c>
      <c r="AC892" s="25">
        <f t="shared" si="588"/>
        <v>5</v>
      </c>
      <c r="AD892" s="25">
        <f t="shared" si="589"/>
        <v>5.44</v>
      </c>
      <c r="AE892" s="25">
        <f t="shared" si="590"/>
        <v>5</v>
      </c>
      <c r="AF892" s="25">
        <f t="shared" si="591"/>
        <v>7</v>
      </c>
    </row>
    <row r="893" spans="1:32" ht="15.75" hidden="1" customHeight="1" x14ac:dyDescent="0.25">
      <c r="A893" s="33">
        <v>45965</v>
      </c>
      <c r="B893" s="271" t="s">
        <v>434</v>
      </c>
      <c r="C893" s="34" t="s">
        <v>31</v>
      </c>
      <c r="D893" s="26">
        <v>1.8</v>
      </c>
      <c r="E893" s="48">
        <f t="shared" si="600"/>
        <v>1</v>
      </c>
      <c r="F893" s="222">
        <v>13.4</v>
      </c>
      <c r="G893" s="48">
        <f t="shared" si="601"/>
        <v>1</v>
      </c>
      <c r="H893" s="23">
        <v>0.05</v>
      </c>
      <c r="I893" s="48">
        <f t="shared" si="607"/>
        <v>1</v>
      </c>
      <c r="J893" s="23">
        <v>2.85</v>
      </c>
      <c r="K893" s="48">
        <f t="shared" si="602"/>
        <v>1</v>
      </c>
      <c r="L893" s="26">
        <v>5.31</v>
      </c>
      <c r="M893" s="48">
        <f t="shared" si="603"/>
        <v>1</v>
      </c>
      <c r="N893" s="26">
        <v>5.45</v>
      </c>
      <c r="O893" s="48">
        <f t="shared" si="604"/>
        <v>1</v>
      </c>
      <c r="P893" s="225">
        <f t="shared" si="605"/>
        <v>1</v>
      </c>
      <c r="Q893" s="225">
        <f t="shared" si="606"/>
        <v>1</v>
      </c>
      <c r="T893" s="25" t="str">
        <f t="shared" si="579"/>
        <v>CARIB</v>
      </c>
      <c r="U893" s="25">
        <f t="shared" ref="U893:U977" si="608">VLOOKUP($T893,$T$4:$AF$15,2,FALSE)</f>
        <v>1.65</v>
      </c>
      <c r="V893" s="25">
        <f t="shared" ref="V893:V977" si="609">VLOOKUP($T893,$T$4:$AF$15,3,FALSE)</f>
        <v>2.14</v>
      </c>
      <c r="W893" s="25">
        <f t="shared" ref="W893:W977" si="610">VLOOKUP($T893,$T$4:$AF$15,4,FALSE)</f>
        <v>12.5</v>
      </c>
      <c r="X893" s="25">
        <f t="shared" ref="X893:X977" si="611">VLOOKUP($T893,$T$4:$AF$15,5,FALSE)</f>
        <v>16.399999999999999</v>
      </c>
      <c r="Y893" s="25">
        <f t="shared" ref="Y893:Y977" si="612">VLOOKUP($T893,$T$4:$AF$15,6,FALSE)</f>
        <v>0</v>
      </c>
      <c r="Z893" s="25">
        <f t="shared" ref="Z893:Z977" si="613">VLOOKUP($T893,$T$4:$AF$15,7,FALSE)</f>
        <v>0.12</v>
      </c>
      <c r="AA893" s="25">
        <f t="shared" ref="AA893:AA977" si="614">VLOOKUP($T893,$T$4:$AF$15,8,FALSE)</f>
        <v>2.7</v>
      </c>
      <c r="AB893" s="25">
        <f t="shared" ref="AB893:AB977" si="615">VLOOKUP($T893,$T$4:$AF$15,9,FALSE)</f>
        <v>2.85</v>
      </c>
      <c r="AC893" s="25">
        <f t="shared" ref="AC893:AC977" si="616">VLOOKUP($T893,$T$4:$AF$15,10,FALSE)</f>
        <v>5</v>
      </c>
      <c r="AD893" s="25">
        <f t="shared" ref="AD893:AD977" si="617">VLOOKUP($T893,$T$4:$AF$15,11,FALSE)</f>
        <v>5.44</v>
      </c>
      <c r="AE893" s="25">
        <f t="shared" ref="AE893:AE977" si="618">VLOOKUP($T893,$T$4:$AF$15,12,FALSE)</f>
        <v>5</v>
      </c>
      <c r="AF893" s="25">
        <f t="shared" ref="AF893:AF977" si="619">VLOOKUP($T893,$T$4:$AF$15,13,FALSE)</f>
        <v>7</v>
      </c>
    </row>
    <row r="894" spans="1:32" ht="15.75" hidden="1" customHeight="1" x14ac:dyDescent="0.25">
      <c r="A894" s="33">
        <v>45965</v>
      </c>
      <c r="B894" s="271" t="s">
        <v>437</v>
      </c>
      <c r="C894" s="34" t="s">
        <v>31</v>
      </c>
      <c r="D894" s="26">
        <v>1.82</v>
      </c>
      <c r="E894" s="48">
        <f t="shared" si="600"/>
        <v>1</v>
      </c>
      <c r="F894" s="222">
        <v>13.1</v>
      </c>
      <c r="G894" s="48">
        <f t="shared" si="601"/>
        <v>1</v>
      </c>
      <c r="H894" s="23">
        <v>0.01</v>
      </c>
      <c r="I894" s="48">
        <f t="shared" si="607"/>
        <v>1</v>
      </c>
      <c r="J894" s="23">
        <v>2.85</v>
      </c>
      <c r="K894" s="48">
        <f t="shared" si="602"/>
        <v>1</v>
      </c>
      <c r="L894" s="26">
        <v>5.3</v>
      </c>
      <c r="M894" s="48">
        <f t="shared" si="603"/>
        <v>1</v>
      </c>
      <c r="N894" s="26">
        <v>5.43</v>
      </c>
      <c r="O894" s="48">
        <f t="shared" si="604"/>
        <v>1</v>
      </c>
      <c r="P894" s="225">
        <f t="shared" si="605"/>
        <v>1</v>
      </c>
      <c r="Q894" s="225">
        <f t="shared" si="606"/>
        <v>1</v>
      </c>
      <c r="T894" s="25" t="str">
        <f t="shared" si="579"/>
        <v>CARIB</v>
      </c>
      <c r="U894" s="25">
        <f t="shared" si="608"/>
        <v>1.65</v>
      </c>
      <c r="V894" s="25">
        <f t="shared" si="609"/>
        <v>2.14</v>
      </c>
      <c r="W894" s="25">
        <f t="shared" si="610"/>
        <v>12.5</v>
      </c>
      <c r="X894" s="25">
        <f t="shared" si="611"/>
        <v>16.399999999999999</v>
      </c>
      <c r="Y894" s="25">
        <f t="shared" si="612"/>
        <v>0</v>
      </c>
      <c r="Z894" s="25">
        <f t="shared" si="613"/>
        <v>0.12</v>
      </c>
      <c r="AA894" s="25">
        <f t="shared" si="614"/>
        <v>2.7</v>
      </c>
      <c r="AB894" s="25">
        <f t="shared" si="615"/>
        <v>2.85</v>
      </c>
      <c r="AC894" s="25">
        <f t="shared" si="616"/>
        <v>5</v>
      </c>
      <c r="AD894" s="25">
        <f t="shared" si="617"/>
        <v>5.44</v>
      </c>
      <c r="AE894" s="25">
        <f t="shared" si="618"/>
        <v>5</v>
      </c>
      <c r="AF894" s="25">
        <f t="shared" si="619"/>
        <v>7</v>
      </c>
    </row>
    <row r="895" spans="1:32" ht="15.75" hidden="1" customHeight="1" x14ac:dyDescent="0.25">
      <c r="A895" s="33">
        <v>45965</v>
      </c>
      <c r="B895" s="271" t="s">
        <v>436</v>
      </c>
      <c r="C895" s="37" t="s">
        <v>34</v>
      </c>
      <c r="D895" s="26">
        <v>17.18</v>
      </c>
      <c r="E895" s="48">
        <f t="shared" si="600"/>
        <v>1</v>
      </c>
      <c r="F895" s="222">
        <v>14.7</v>
      </c>
      <c r="G895" s="48">
        <f>IF(+(IF(F895&lt;W895,0,IF(F895&gt;X895,0,1)))=1,1,0)</f>
        <v>0</v>
      </c>
      <c r="H895" s="23"/>
      <c r="I895" s="48"/>
      <c r="J895" s="23">
        <v>2.8</v>
      </c>
      <c r="K895" s="48">
        <f t="shared" si="602"/>
        <v>1</v>
      </c>
      <c r="L895" s="26"/>
      <c r="M895" s="48"/>
      <c r="N895" s="26">
        <v>201.2</v>
      </c>
      <c r="O895" s="48">
        <f t="shared" si="604"/>
        <v>1</v>
      </c>
      <c r="P895" s="225">
        <f t="shared" si="605"/>
        <v>0</v>
      </c>
      <c r="Q895" s="225">
        <f t="shared" si="606"/>
        <v>0</v>
      </c>
      <c r="T895" s="25" t="str">
        <f t="shared" si="579"/>
        <v>STARMALT</v>
      </c>
      <c r="U895" s="25">
        <f t="shared" si="608"/>
        <v>16.8</v>
      </c>
      <c r="V895" s="25">
        <f t="shared" si="609"/>
        <v>17.239999999999998</v>
      </c>
      <c r="W895" s="25">
        <f t="shared" si="610"/>
        <v>10</v>
      </c>
      <c r="X895" s="25">
        <f t="shared" si="611"/>
        <v>12.4</v>
      </c>
      <c r="Y895" s="25">
        <f t="shared" si="612"/>
        <v>0</v>
      </c>
      <c r="Z895" s="25">
        <f t="shared" si="613"/>
        <v>0</v>
      </c>
      <c r="AA895" s="25">
        <f t="shared" si="614"/>
        <v>2.6</v>
      </c>
      <c r="AB895" s="25">
        <f t="shared" si="615"/>
        <v>2.84</v>
      </c>
      <c r="AC895" s="25">
        <f t="shared" si="616"/>
        <v>0</v>
      </c>
      <c r="AD895" s="25">
        <f t="shared" si="617"/>
        <v>0</v>
      </c>
      <c r="AE895" s="25">
        <f t="shared" si="618"/>
        <v>170</v>
      </c>
      <c r="AF895" s="25">
        <f t="shared" si="619"/>
        <v>240</v>
      </c>
    </row>
    <row r="896" spans="1:32" ht="15.75" hidden="1" customHeight="1" x14ac:dyDescent="0.25">
      <c r="A896" s="33">
        <v>45966</v>
      </c>
      <c r="B896" s="271" t="s">
        <v>434</v>
      </c>
      <c r="C896" s="37" t="s">
        <v>34</v>
      </c>
      <c r="D896" s="26">
        <v>17.2</v>
      </c>
      <c r="E896" s="48">
        <f t="shared" si="600"/>
        <v>1</v>
      </c>
      <c r="F896" s="222">
        <v>10.3</v>
      </c>
      <c r="G896" s="48">
        <f t="shared" si="601"/>
        <v>1</v>
      </c>
      <c r="H896" s="23"/>
      <c r="I896" s="48"/>
      <c r="J896" s="23">
        <v>2.8</v>
      </c>
      <c r="K896" s="48">
        <f t="shared" si="602"/>
        <v>1</v>
      </c>
      <c r="L896" s="26"/>
      <c r="M896" s="48"/>
      <c r="N896" s="26">
        <v>206.4</v>
      </c>
      <c r="O896" s="48">
        <f t="shared" si="604"/>
        <v>1</v>
      </c>
      <c r="P896" s="225">
        <f t="shared" si="605"/>
        <v>1</v>
      </c>
      <c r="Q896" s="225">
        <f t="shared" si="606"/>
        <v>1</v>
      </c>
      <c r="T896" s="25" t="str">
        <f t="shared" si="579"/>
        <v>STARMALT</v>
      </c>
      <c r="U896" s="25">
        <f t="shared" si="608"/>
        <v>16.8</v>
      </c>
      <c r="V896" s="25">
        <f t="shared" si="609"/>
        <v>17.239999999999998</v>
      </c>
      <c r="W896" s="25">
        <f t="shared" si="610"/>
        <v>10</v>
      </c>
      <c r="X896" s="25">
        <f t="shared" si="611"/>
        <v>12.4</v>
      </c>
      <c r="Y896" s="25">
        <f t="shared" si="612"/>
        <v>0</v>
      </c>
      <c r="Z896" s="25">
        <f t="shared" si="613"/>
        <v>0</v>
      </c>
      <c r="AA896" s="25">
        <f t="shared" si="614"/>
        <v>2.6</v>
      </c>
      <c r="AB896" s="25">
        <f t="shared" si="615"/>
        <v>2.84</v>
      </c>
      <c r="AC896" s="25">
        <f t="shared" si="616"/>
        <v>0</v>
      </c>
      <c r="AD896" s="25">
        <f t="shared" si="617"/>
        <v>0</v>
      </c>
      <c r="AE896" s="25">
        <f t="shared" si="618"/>
        <v>170</v>
      </c>
      <c r="AF896" s="25">
        <f t="shared" si="619"/>
        <v>240</v>
      </c>
    </row>
    <row r="897" spans="1:32" ht="15.75" hidden="1" customHeight="1" x14ac:dyDescent="0.25">
      <c r="A897" s="33">
        <v>45966</v>
      </c>
      <c r="B897" s="271" t="s">
        <v>437</v>
      </c>
      <c r="C897" s="37" t="s">
        <v>30</v>
      </c>
      <c r="D897" s="26">
        <v>0.97</v>
      </c>
      <c r="E897" s="48">
        <f t="shared" si="600"/>
        <v>1</v>
      </c>
      <c r="F897" s="222">
        <v>14.75</v>
      </c>
      <c r="G897" s="48">
        <f t="shared" si="601"/>
        <v>1</v>
      </c>
      <c r="H897" s="23">
        <v>0.05</v>
      </c>
      <c r="I897" s="48">
        <f t="shared" si="607"/>
        <v>1</v>
      </c>
      <c r="J897" s="23">
        <v>2.85</v>
      </c>
      <c r="K897" s="48">
        <f t="shared" si="602"/>
        <v>1</v>
      </c>
      <c r="L897" s="26">
        <v>5.87</v>
      </c>
      <c r="M897" s="48">
        <f t="shared" si="603"/>
        <v>1</v>
      </c>
      <c r="N897" s="26">
        <v>5.05</v>
      </c>
      <c r="O897" s="48">
        <f t="shared" si="604"/>
        <v>1</v>
      </c>
      <c r="P897" s="225">
        <f t="shared" si="605"/>
        <v>1</v>
      </c>
      <c r="Q897" s="225">
        <f t="shared" si="606"/>
        <v>1</v>
      </c>
      <c r="T897" s="25" t="str">
        <f t="shared" si="579"/>
        <v>STAG</v>
      </c>
      <c r="U897" s="25">
        <f t="shared" si="608"/>
        <v>0.8</v>
      </c>
      <c r="V897" s="25">
        <f t="shared" si="609"/>
        <v>1.24</v>
      </c>
      <c r="W897" s="25">
        <f t="shared" si="610"/>
        <v>12.5</v>
      </c>
      <c r="X897" s="25">
        <f t="shared" si="611"/>
        <v>16.399999999999999</v>
      </c>
      <c r="Y897" s="25">
        <f t="shared" si="612"/>
        <v>0</v>
      </c>
      <c r="Z897" s="25">
        <f t="shared" si="613"/>
        <v>0.12</v>
      </c>
      <c r="AA897" s="25">
        <f t="shared" si="614"/>
        <v>2.7</v>
      </c>
      <c r="AB897" s="25">
        <f t="shared" si="615"/>
        <v>2.85</v>
      </c>
      <c r="AC897" s="25">
        <f t="shared" si="616"/>
        <v>5.45</v>
      </c>
      <c r="AD897" s="25">
        <f t="shared" si="617"/>
        <v>5.94</v>
      </c>
      <c r="AE897" s="25">
        <f t="shared" si="618"/>
        <v>5</v>
      </c>
      <c r="AF897" s="25">
        <f t="shared" si="619"/>
        <v>7</v>
      </c>
    </row>
    <row r="898" spans="1:32" ht="15.75" hidden="1" customHeight="1" x14ac:dyDescent="0.25">
      <c r="A898" s="33">
        <v>45966</v>
      </c>
      <c r="B898" s="271" t="s">
        <v>435</v>
      </c>
      <c r="C898" s="37" t="s">
        <v>30</v>
      </c>
      <c r="D898" s="26">
        <v>0.92</v>
      </c>
      <c r="E898" s="48">
        <f t="shared" si="600"/>
        <v>1</v>
      </c>
      <c r="F898" s="222">
        <v>13.75</v>
      </c>
      <c r="G898" s="48">
        <f t="shared" si="601"/>
        <v>1</v>
      </c>
      <c r="H898" s="23">
        <v>0.01</v>
      </c>
      <c r="I898" s="48">
        <f t="shared" si="607"/>
        <v>1</v>
      </c>
      <c r="J898" s="23">
        <v>2.85</v>
      </c>
      <c r="K898" s="48">
        <f t="shared" si="602"/>
        <v>1</v>
      </c>
      <c r="L898" s="26">
        <v>5.82</v>
      </c>
      <c r="M898" s="48">
        <f t="shared" si="603"/>
        <v>1</v>
      </c>
      <c r="N898" s="26">
        <v>4.8</v>
      </c>
      <c r="O898" s="48">
        <f>IF(+(IF(N898&lt;AE898,0,IF(N898&gt;AF898,0,1)))=1,1,0)</f>
        <v>0</v>
      </c>
      <c r="P898" s="225">
        <f t="shared" si="605"/>
        <v>0</v>
      </c>
      <c r="Q898" s="225">
        <f t="shared" si="606"/>
        <v>1</v>
      </c>
      <c r="T898" s="25" t="str">
        <f t="shared" si="579"/>
        <v>STAG</v>
      </c>
      <c r="U898" s="25">
        <f t="shared" si="608"/>
        <v>0.8</v>
      </c>
      <c r="V898" s="25">
        <f t="shared" si="609"/>
        <v>1.24</v>
      </c>
      <c r="W898" s="25">
        <f t="shared" si="610"/>
        <v>12.5</v>
      </c>
      <c r="X898" s="25">
        <f t="shared" si="611"/>
        <v>16.399999999999999</v>
      </c>
      <c r="Y898" s="25">
        <f t="shared" si="612"/>
        <v>0</v>
      </c>
      <c r="Z898" s="25">
        <f t="shared" si="613"/>
        <v>0.12</v>
      </c>
      <c r="AA898" s="25">
        <f t="shared" si="614"/>
        <v>2.7</v>
      </c>
      <c r="AB898" s="25">
        <f t="shared" si="615"/>
        <v>2.85</v>
      </c>
      <c r="AC898" s="25">
        <f t="shared" si="616"/>
        <v>5.45</v>
      </c>
      <c r="AD898" s="25">
        <f t="shared" si="617"/>
        <v>5.94</v>
      </c>
      <c r="AE898" s="25">
        <f t="shared" si="618"/>
        <v>5</v>
      </c>
      <c r="AF898" s="25">
        <f t="shared" si="619"/>
        <v>7</v>
      </c>
    </row>
    <row r="899" spans="1:32" ht="15.75" hidden="1" customHeight="1" x14ac:dyDescent="0.25">
      <c r="A899" s="33">
        <v>45966</v>
      </c>
      <c r="B899" s="271" t="s">
        <v>434</v>
      </c>
      <c r="C899" s="37" t="s">
        <v>30</v>
      </c>
      <c r="D899" s="26">
        <v>1.1100000000000001</v>
      </c>
      <c r="E899" s="48">
        <f t="shared" si="600"/>
        <v>1</v>
      </c>
      <c r="F899" s="222">
        <v>13.15</v>
      </c>
      <c r="G899" s="48">
        <f t="shared" si="601"/>
        <v>1</v>
      </c>
      <c r="H899" s="23">
        <v>0.01</v>
      </c>
      <c r="I899" s="48">
        <f t="shared" si="607"/>
        <v>1</v>
      </c>
      <c r="J899" s="23">
        <v>2.79</v>
      </c>
      <c r="K899" s="48">
        <f t="shared" si="602"/>
        <v>1</v>
      </c>
      <c r="L899" s="26">
        <v>5.77</v>
      </c>
      <c r="M899" s="48">
        <f t="shared" si="603"/>
        <v>1</v>
      </c>
      <c r="N899" s="26">
        <v>5.95</v>
      </c>
      <c r="O899" s="48">
        <f t="shared" si="604"/>
        <v>1</v>
      </c>
      <c r="P899" s="225">
        <f t="shared" si="605"/>
        <v>1</v>
      </c>
      <c r="Q899" s="225">
        <f t="shared" si="606"/>
        <v>1</v>
      </c>
      <c r="T899" s="25" t="str">
        <f t="shared" si="579"/>
        <v>STAG</v>
      </c>
      <c r="U899" s="25">
        <f t="shared" si="608"/>
        <v>0.8</v>
      </c>
      <c r="V899" s="25">
        <f t="shared" si="609"/>
        <v>1.24</v>
      </c>
      <c r="W899" s="25">
        <f t="shared" si="610"/>
        <v>12.5</v>
      </c>
      <c r="X899" s="25">
        <f t="shared" si="611"/>
        <v>16.399999999999999</v>
      </c>
      <c r="Y899" s="25">
        <f t="shared" si="612"/>
        <v>0</v>
      </c>
      <c r="Z899" s="25">
        <f t="shared" si="613"/>
        <v>0.12</v>
      </c>
      <c r="AA899" s="25">
        <f t="shared" si="614"/>
        <v>2.7</v>
      </c>
      <c r="AB899" s="25">
        <f t="shared" si="615"/>
        <v>2.85</v>
      </c>
      <c r="AC899" s="25">
        <f t="shared" si="616"/>
        <v>5.45</v>
      </c>
      <c r="AD899" s="25">
        <f t="shared" si="617"/>
        <v>5.94</v>
      </c>
      <c r="AE899" s="25">
        <f t="shared" si="618"/>
        <v>5</v>
      </c>
      <c r="AF899" s="25">
        <f t="shared" si="619"/>
        <v>7</v>
      </c>
    </row>
    <row r="900" spans="1:32" ht="15.75" hidden="1" customHeight="1" x14ac:dyDescent="0.25">
      <c r="A900" s="33">
        <v>45966</v>
      </c>
      <c r="B900" s="271" t="s">
        <v>436</v>
      </c>
      <c r="C900" s="37" t="s">
        <v>30</v>
      </c>
      <c r="D900" s="26">
        <v>1.1599999999999999</v>
      </c>
      <c r="E900" s="48">
        <f t="shared" si="600"/>
        <v>1</v>
      </c>
      <c r="F900" s="222">
        <v>13.2</v>
      </c>
      <c r="G900" s="48">
        <f t="shared" si="601"/>
        <v>1</v>
      </c>
      <c r="H900" s="23">
        <v>0.05</v>
      </c>
      <c r="I900" s="48">
        <f t="shared" si="607"/>
        <v>1</v>
      </c>
      <c r="J900" s="23">
        <v>2.75</v>
      </c>
      <c r="K900" s="48">
        <f t="shared" si="602"/>
        <v>1</v>
      </c>
      <c r="L900" s="26">
        <v>5.74</v>
      </c>
      <c r="M900" s="48">
        <f t="shared" si="603"/>
        <v>1</v>
      </c>
      <c r="N900" s="26">
        <v>6.18</v>
      </c>
      <c r="O900" s="48">
        <f t="shared" si="604"/>
        <v>1</v>
      </c>
      <c r="P900" s="225">
        <f t="shared" si="605"/>
        <v>1</v>
      </c>
      <c r="Q900" s="225">
        <f t="shared" si="606"/>
        <v>1</v>
      </c>
      <c r="T900" s="25" t="str">
        <f t="shared" si="579"/>
        <v>STAG</v>
      </c>
      <c r="U900" s="25">
        <f t="shared" si="608"/>
        <v>0.8</v>
      </c>
      <c r="V900" s="25">
        <f t="shared" si="609"/>
        <v>1.24</v>
      </c>
      <c r="W900" s="25">
        <f t="shared" si="610"/>
        <v>12.5</v>
      </c>
      <c r="X900" s="25">
        <f t="shared" si="611"/>
        <v>16.399999999999999</v>
      </c>
      <c r="Y900" s="25">
        <f t="shared" si="612"/>
        <v>0</v>
      </c>
      <c r="Z900" s="25">
        <f t="shared" si="613"/>
        <v>0.12</v>
      </c>
      <c r="AA900" s="25">
        <f t="shared" si="614"/>
        <v>2.7</v>
      </c>
      <c r="AB900" s="25">
        <f t="shared" si="615"/>
        <v>2.85</v>
      </c>
      <c r="AC900" s="25">
        <f t="shared" si="616"/>
        <v>5.45</v>
      </c>
      <c r="AD900" s="25">
        <f t="shared" si="617"/>
        <v>5.94</v>
      </c>
      <c r="AE900" s="25">
        <f t="shared" si="618"/>
        <v>5</v>
      </c>
      <c r="AF900" s="25">
        <f t="shared" si="619"/>
        <v>7</v>
      </c>
    </row>
    <row r="901" spans="1:32" ht="15.75" hidden="1" customHeight="1" x14ac:dyDescent="0.25">
      <c r="A901" s="33">
        <v>45966</v>
      </c>
      <c r="B901" s="271" t="s">
        <v>437</v>
      </c>
      <c r="C901" s="37" t="s">
        <v>30</v>
      </c>
      <c r="D901" s="26">
        <v>1.1299999999999999</v>
      </c>
      <c r="E901" s="48">
        <f t="shared" si="600"/>
        <v>1</v>
      </c>
      <c r="F901" s="222">
        <v>13.6</v>
      </c>
      <c r="G901" s="48">
        <f t="shared" si="601"/>
        <v>1</v>
      </c>
      <c r="H901" s="23">
        <v>0.03</v>
      </c>
      <c r="I901" s="48">
        <f t="shared" si="607"/>
        <v>1</v>
      </c>
      <c r="J901" s="23">
        <v>2.8</v>
      </c>
      <c r="K901" s="48">
        <f t="shared" si="602"/>
        <v>1</v>
      </c>
      <c r="L901" s="26">
        <v>5.84</v>
      </c>
      <c r="M901" s="48">
        <f t="shared" si="603"/>
        <v>1</v>
      </c>
      <c r="N901" s="26">
        <v>5.3</v>
      </c>
      <c r="O901" s="48">
        <f t="shared" si="604"/>
        <v>1</v>
      </c>
      <c r="P901" s="225">
        <f t="shared" si="605"/>
        <v>1</v>
      </c>
      <c r="Q901" s="225">
        <f t="shared" si="606"/>
        <v>1</v>
      </c>
      <c r="T901" s="25" t="str">
        <f t="shared" si="579"/>
        <v>STAG</v>
      </c>
      <c r="U901" s="25">
        <f t="shared" si="608"/>
        <v>0.8</v>
      </c>
      <c r="V901" s="25">
        <f t="shared" si="609"/>
        <v>1.24</v>
      </c>
      <c r="W901" s="25">
        <f t="shared" si="610"/>
        <v>12.5</v>
      </c>
      <c r="X901" s="25">
        <f t="shared" si="611"/>
        <v>16.399999999999999</v>
      </c>
      <c r="Y901" s="25">
        <f t="shared" si="612"/>
        <v>0</v>
      </c>
      <c r="Z901" s="25">
        <f t="shared" si="613"/>
        <v>0.12</v>
      </c>
      <c r="AA901" s="25">
        <f t="shared" si="614"/>
        <v>2.7</v>
      </c>
      <c r="AB901" s="25">
        <f t="shared" si="615"/>
        <v>2.85</v>
      </c>
      <c r="AC901" s="25">
        <f t="shared" si="616"/>
        <v>5.45</v>
      </c>
      <c r="AD901" s="25">
        <f t="shared" si="617"/>
        <v>5.94</v>
      </c>
      <c r="AE901" s="25">
        <f t="shared" si="618"/>
        <v>5</v>
      </c>
      <c r="AF901" s="25">
        <f t="shared" si="619"/>
        <v>7</v>
      </c>
    </row>
    <row r="902" spans="1:32" ht="15.75" hidden="1" customHeight="1" x14ac:dyDescent="0.25">
      <c r="A902" s="33">
        <v>45966</v>
      </c>
      <c r="B902" s="271" t="s">
        <v>435</v>
      </c>
      <c r="C902" s="37" t="s">
        <v>30</v>
      </c>
      <c r="D902" s="26">
        <v>1.1399999999999999</v>
      </c>
      <c r="E902" s="48">
        <f t="shared" si="600"/>
        <v>1</v>
      </c>
      <c r="F902" s="222">
        <v>14.35</v>
      </c>
      <c r="G902" s="48">
        <f t="shared" si="601"/>
        <v>1</v>
      </c>
      <c r="H902" s="23">
        <v>0.05</v>
      </c>
      <c r="I902" s="48">
        <f t="shared" si="607"/>
        <v>1</v>
      </c>
      <c r="J902" s="23">
        <v>2.8</v>
      </c>
      <c r="K902" s="48">
        <f t="shared" si="602"/>
        <v>1</v>
      </c>
      <c r="L902" s="26">
        <v>5.79</v>
      </c>
      <c r="M902" s="48">
        <f t="shared" si="603"/>
        <v>1</v>
      </c>
      <c r="N902" s="26">
        <v>5.88</v>
      </c>
      <c r="O902" s="48">
        <f t="shared" si="604"/>
        <v>1</v>
      </c>
      <c r="P902" s="225">
        <f t="shared" si="605"/>
        <v>1</v>
      </c>
      <c r="Q902" s="225">
        <f t="shared" si="606"/>
        <v>1</v>
      </c>
      <c r="T902" s="25" t="str">
        <f t="shared" si="579"/>
        <v>STAG</v>
      </c>
      <c r="U902" s="25">
        <f t="shared" si="608"/>
        <v>0.8</v>
      </c>
      <c r="V902" s="25">
        <f t="shared" si="609"/>
        <v>1.24</v>
      </c>
      <c r="W902" s="25">
        <f t="shared" si="610"/>
        <v>12.5</v>
      </c>
      <c r="X902" s="25">
        <f t="shared" si="611"/>
        <v>16.399999999999999</v>
      </c>
      <c r="Y902" s="25">
        <f t="shared" si="612"/>
        <v>0</v>
      </c>
      <c r="Z902" s="25">
        <f t="shared" si="613"/>
        <v>0.12</v>
      </c>
      <c r="AA902" s="25">
        <f t="shared" si="614"/>
        <v>2.7</v>
      </c>
      <c r="AB902" s="25">
        <f t="shared" si="615"/>
        <v>2.85</v>
      </c>
      <c r="AC902" s="25">
        <f t="shared" si="616"/>
        <v>5.45</v>
      </c>
      <c r="AD902" s="25">
        <f t="shared" si="617"/>
        <v>5.94</v>
      </c>
      <c r="AE902" s="25">
        <f t="shared" si="618"/>
        <v>5</v>
      </c>
      <c r="AF902" s="25">
        <f t="shared" si="619"/>
        <v>7</v>
      </c>
    </row>
    <row r="903" spans="1:32" ht="15.75" hidden="1" customHeight="1" x14ac:dyDescent="0.25">
      <c r="A903" s="33">
        <v>45967</v>
      </c>
      <c r="B903" s="271" t="s">
        <v>436</v>
      </c>
      <c r="C903" s="37" t="s">
        <v>35</v>
      </c>
      <c r="D903" s="26">
        <v>16.77</v>
      </c>
      <c r="E903" s="48">
        <f t="shared" ref="E903" si="620">IF(+(IF(D903&lt;U903,0,IF(D903&gt;V903,0,1)))=1,1,0)</f>
        <v>1</v>
      </c>
      <c r="F903" s="222">
        <v>14.55</v>
      </c>
      <c r="G903" s="48">
        <f t="shared" ref="G903" si="621">IF(+(IF(F903&lt;W903,0,IF(F903&gt;X903,0,1)))=1,1,0)</f>
        <v>1</v>
      </c>
      <c r="H903" s="23"/>
      <c r="I903" s="48"/>
      <c r="J903" s="23">
        <v>2.4</v>
      </c>
      <c r="K903" s="48">
        <f t="shared" ref="K903" si="622">IF(+(IF(J903&lt;AA903,0,IF(J903&gt;AB903,0,1)))=1,1,0)</f>
        <v>1</v>
      </c>
      <c r="L903" s="26"/>
      <c r="M903" s="48"/>
      <c r="N903" s="26">
        <v>117.8</v>
      </c>
      <c r="O903" s="48">
        <f t="shared" ref="O903" si="623">IF(+(IF(N903&lt;AE903,0,IF(N903&gt;AF903,0,1)))=1,1,0)</f>
        <v>1</v>
      </c>
      <c r="P903" s="225">
        <f t="shared" ref="P903" si="624">IF(+(IF(D903&lt;U903,0,IF(D903&gt;V903,0,1)))+(IF(F903&lt;W903,0,IF(F903&gt;X903,0,1)))+(IF(J903&lt;AA903,0,IF(J903&gt;AB903,0,1)))+(IF(L903&lt;AC903,0,IF(L903&gt;AD903,0,1)))+(IF(N903&lt;AE903,0,IF(N903&gt;AF903,0,1)))=5,1,0)</f>
        <v>1</v>
      </c>
      <c r="Q903" s="225">
        <f t="shared" ref="Q903" si="625">IF(+(IF(D903&lt;U903,0,IF(D903&gt;V903,0,1)))+(IF(F903&lt;W903,0,IF(F903&gt;X903,0,1)))+(IF(J903&lt;AA903,0,IF(J903&gt;AB903,0,1)))+(IF(L903&lt;AC903,0,IF(L903&gt;AD903,0,1)))=4,1,0)</f>
        <v>1</v>
      </c>
      <c r="T903" s="25" t="str">
        <f t="shared" ref="T903" si="626">LEFT(C903,12)</f>
        <v>VITAMALT</v>
      </c>
      <c r="U903" s="25">
        <f t="shared" si="608"/>
        <v>16.2</v>
      </c>
      <c r="V903" s="25">
        <f t="shared" si="609"/>
        <v>16.84</v>
      </c>
      <c r="W903" s="25">
        <f t="shared" si="610"/>
        <v>12</v>
      </c>
      <c r="X903" s="25">
        <f t="shared" si="611"/>
        <v>16.440000000000001</v>
      </c>
      <c r="Y903" s="25">
        <f t="shared" si="612"/>
        <v>0</v>
      </c>
      <c r="Z903" s="25">
        <f t="shared" si="613"/>
        <v>0</v>
      </c>
      <c r="AA903" s="25">
        <f t="shared" si="614"/>
        <v>2</v>
      </c>
      <c r="AB903" s="25">
        <f t="shared" si="615"/>
        <v>2.4</v>
      </c>
      <c r="AC903" s="25">
        <f t="shared" si="616"/>
        <v>0</v>
      </c>
      <c r="AD903" s="25">
        <f t="shared" si="617"/>
        <v>0</v>
      </c>
      <c r="AE903" s="25">
        <f t="shared" si="618"/>
        <v>100</v>
      </c>
      <c r="AF903" s="25">
        <f t="shared" si="619"/>
        <v>140</v>
      </c>
    </row>
    <row r="904" spans="1:32" ht="15.75" hidden="1" customHeight="1" x14ac:dyDescent="0.25">
      <c r="A904" s="33">
        <v>45967</v>
      </c>
      <c r="B904" s="271" t="s">
        <v>434</v>
      </c>
      <c r="C904" s="37" t="s">
        <v>35</v>
      </c>
      <c r="D904" s="26">
        <v>16.3</v>
      </c>
      <c r="E904" s="48">
        <f t="shared" si="600"/>
        <v>1</v>
      </c>
      <c r="F904" s="222">
        <v>14.3</v>
      </c>
      <c r="G904" s="48">
        <f t="shared" si="601"/>
        <v>1</v>
      </c>
      <c r="H904" s="23"/>
      <c r="I904" s="48"/>
      <c r="J904" s="23">
        <v>2.2999999999999998</v>
      </c>
      <c r="K904" s="48">
        <f t="shared" si="602"/>
        <v>1</v>
      </c>
      <c r="L904" s="26"/>
      <c r="M904" s="48"/>
      <c r="N904" s="26">
        <v>115.8</v>
      </c>
      <c r="O904" s="48">
        <f t="shared" si="604"/>
        <v>1</v>
      </c>
      <c r="P904" s="225">
        <f t="shared" si="605"/>
        <v>1</v>
      </c>
      <c r="Q904" s="225">
        <f t="shared" si="606"/>
        <v>1</v>
      </c>
      <c r="T904" s="25" t="str">
        <f t="shared" si="579"/>
        <v>VITAMALT</v>
      </c>
      <c r="U904" s="25">
        <f t="shared" si="608"/>
        <v>16.2</v>
      </c>
      <c r="V904" s="25">
        <f t="shared" si="609"/>
        <v>16.84</v>
      </c>
      <c r="W904" s="25">
        <f t="shared" si="610"/>
        <v>12</v>
      </c>
      <c r="X904" s="25">
        <f t="shared" si="611"/>
        <v>16.440000000000001</v>
      </c>
      <c r="Y904" s="25">
        <f t="shared" si="612"/>
        <v>0</v>
      </c>
      <c r="Z904" s="25">
        <f t="shared" si="613"/>
        <v>0</v>
      </c>
      <c r="AA904" s="25">
        <f t="shared" si="614"/>
        <v>2</v>
      </c>
      <c r="AB904" s="25">
        <f t="shared" si="615"/>
        <v>2.4</v>
      </c>
      <c r="AC904" s="25">
        <f t="shared" si="616"/>
        <v>0</v>
      </c>
      <c r="AD904" s="25">
        <f t="shared" si="617"/>
        <v>0</v>
      </c>
      <c r="AE904" s="25">
        <f t="shared" si="618"/>
        <v>100</v>
      </c>
      <c r="AF904" s="25">
        <f t="shared" si="619"/>
        <v>140</v>
      </c>
    </row>
    <row r="905" spans="1:32" ht="15.75" hidden="1" customHeight="1" x14ac:dyDescent="0.25">
      <c r="A905" s="33">
        <v>45967</v>
      </c>
      <c r="B905" s="271" t="s">
        <v>437</v>
      </c>
      <c r="C905" s="37" t="s">
        <v>35</v>
      </c>
      <c r="D905" s="26">
        <v>16.13</v>
      </c>
      <c r="E905" s="48">
        <f>IF(+(IF(D905&lt;U905,0,IF(D905&gt;V905,0,1)))=1,1,0)</f>
        <v>0</v>
      </c>
      <c r="F905" s="222">
        <v>14.05</v>
      </c>
      <c r="G905" s="48">
        <f t="shared" si="601"/>
        <v>1</v>
      </c>
      <c r="H905" s="23"/>
      <c r="I905" s="48"/>
      <c r="J905" s="23">
        <v>2.4</v>
      </c>
      <c r="K905" s="48">
        <f t="shared" si="602"/>
        <v>1</v>
      </c>
      <c r="L905" s="26"/>
      <c r="M905" s="48"/>
      <c r="N905" s="26">
        <v>129.30000000000001</v>
      </c>
      <c r="O905" s="48">
        <f t="shared" si="604"/>
        <v>1</v>
      </c>
      <c r="P905" s="225">
        <f t="shared" si="605"/>
        <v>0</v>
      </c>
      <c r="Q905" s="225">
        <f t="shared" si="606"/>
        <v>0</v>
      </c>
      <c r="T905" s="25" t="str">
        <f t="shared" si="579"/>
        <v>VITAMALT</v>
      </c>
      <c r="U905" s="25">
        <f t="shared" si="608"/>
        <v>16.2</v>
      </c>
      <c r="V905" s="25">
        <f t="shared" si="609"/>
        <v>16.84</v>
      </c>
      <c r="W905" s="25">
        <f t="shared" si="610"/>
        <v>12</v>
      </c>
      <c r="X905" s="25">
        <f t="shared" si="611"/>
        <v>16.440000000000001</v>
      </c>
      <c r="Y905" s="25">
        <f t="shared" si="612"/>
        <v>0</v>
      </c>
      <c r="Z905" s="25">
        <f t="shared" si="613"/>
        <v>0</v>
      </c>
      <c r="AA905" s="25">
        <f t="shared" si="614"/>
        <v>2</v>
      </c>
      <c r="AB905" s="25">
        <f t="shared" si="615"/>
        <v>2.4</v>
      </c>
      <c r="AC905" s="25">
        <f t="shared" si="616"/>
        <v>0</v>
      </c>
      <c r="AD905" s="25">
        <f t="shared" si="617"/>
        <v>0</v>
      </c>
      <c r="AE905" s="25">
        <f t="shared" si="618"/>
        <v>100</v>
      </c>
      <c r="AF905" s="25">
        <f t="shared" si="619"/>
        <v>140</v>
      </c>
    </row>
    <row r="906" spans="1:32" ht="15.75" hidden="1" customHeight="1" x14ac:dyDescent="0.25">
      <c r="A906" s="33">
        <v>45967</v>
      </c>
      <c r="B906" s="271" t="s">
        <v>435</v>
      </c>
      <c r="C906" s="37" t="s">
        <v>35</v>
      </c>
      <c r="D906" s="26">
        <v>16.28</v>
      </c>
      <c r="E906" s="48">
        <f t="shared" si="600"/>
        <v>1</v>
      </c>
      <c r="F906" s="222">
        <v>14.75</v>
      </c>
      <c r="G906" s="48">
        <f t="shared" si="601"/>
        <v>1</v>
      </c>
      <c r="H906" s="23"/>
      <c r="I906" s="48"/>
      <c r="J906" s="23">
        <v>2.4</v>
      </c>
      <c r="K906" s="48">
        <f t="shared" si="602"/>
        <v>1</v>
      </c>
      <c r="L906" s="26"/>
      <c r="M906" s="48"/>
      <c r="N906" s="26">
        <v>133.80000000000001</v>
      </c>
      <c r="O906" s="48">
        <f t="shared" si="604"/>
        <v>1</v>
      </c>
      <c r="P906" s="225">
        <f t="shared" si="605"/>
        <v>1</v>
      </c>
      <c r="Q906" s="225">
        <f t="shared" si="606"/>
        <v>1</v>
      </c>
      <c r="T906" s="25" t="str">
        <f t="shared" si="579"/>
        <v>VITAMALT</v>
      </c>
      <c r="U906" s="25">
        <f t="shared" si="608"/>
        <v>16.2</v>
      </c>
      <c r="V906" s="25">
        <f t="shared" si="609"/>
        <v>16.84</v>
      </c>
      <c r="W906" s="25">
        <f t="shared" si="610"/>
        <v>12</v>
      </c>
      <c r="X906" s="25">
        <f t="shared" si="611"/>
        <v>16.440000000000001</v>
      </c>
      <c r="Y906" s="25">
        <f t="shared" si="612"/>
        <v>0</v>
      </c>
      <c r="Z906" s="25">
        <f t="shared" si="613"/>
        <v>0</v>
      </c>
      <c r="AA906" s="25">
        <f t="shared" si="614"/>
        <v>2</v>
      </c>
      <c r="AB906" s="25">
        <f t="shared" si="615"/>
        <v>2.4</v>
      </c>
      <c r="AC906" s="25">
        <f t="shared" si="616"/>
        <v>0</v>
      </c>
      <c r="AD906" s="25">
        <f t="shared" si="617"/>
        <v>0</v>
      </c>
      <c r="AE906" s="25">
        <f t="shared" si="618"/>
        <v>100</v>
      </c>
      <c r="AF906" s="25">
        <f t="shared" si="619"/>
        <v>140</v>
      </c>
    </row>
    <row r="907" spans="1:32" ht="15.75" hidden="1" customHeight="1" x14ac:dyDescent="0.25">
      <c r="A907" s="33">
        <v>45971</v>
      </c>
      <c r="B907" s="118" t="s">
        <v>436</v>
      </c>
      <c r="C907" s="37" t="s">
        <v>33</v>
      </c>
      <c r="D907" s="26">
        <v>3.84</v>
      </c>
      <c r="E907" s="48">
        <f t="shared" si="600"/>
        <v>1</v>
      </c>
      <c r="F907" s="222">
        <v>61.1</v>
      </c>
      <c r="G907" s="48">
        <f t="shared" si="601"/>
        <v>1</v>
      </c>
      <c r="H907" s="23">
        <v>0.02</v>
      </c>
      <c r="I907" s="48">
        <f t="shared" si="607"/>
        <v>1</v>
      </c>
      <c r="J907" s="23">
        <v>2.81</v>
      </c>
      <c r="K907" s="48">
        <f t="shared" si="602"/>
        <v>1</v>
      </c>
      <c r="L907" s="26">
        <v>7.54</v>
      </c>
      <c r="M907" s="48">
        <f t="shared" si="603"/>
        <v>1</v>
      </c>
      <c r="N907" s="26">
        <v>205</v>
      </c>
      <c r="O907" s="48">
        <f t="shared" si="604"/>
        <v>0</v>
      </c>
      <c r="P907" s="225">
        <f t="shared" si="605"/>
        <v>0</v>
      </c>
      <c r="Q907" s="225">
        <f t="shared" si="606"/>
        <v>1</v>
      </c>
      <c r="T907" s="25" t="str">
        <f t="shared" ref="T907:T914" si="627">LEFT(C907,12)</f>
        <v>GUINNESS</v>
      </c>
      <c r="U907" s="25">
        <f t="shared" si="608"/>
        <v>3.1</v>
      </c>
      <c r="V907" s="25">
        <f t="shared" si="609"/>
        <v>4.1399999999999997</v>
      </c>
      <c r="W907" s="25">
        <f t="shared" si="610"/>
        <v>48</v>
      </c>
      <c r="X907" s="25">
        <f t="shared" si="611"/>
        <v>62</v>
      </c>
      <c r="Y907" s="25">
        <f t="shared" si="612"/>
        <v>0</v>
      </c>
      <c r="Z907" s="25">
        <f t="shared" si="613"/>
        <v>0.12</v>
      </c>
      <c r="AA907" s="25">
        <f t="shared" si="614"/>
        <v>2.7</v>
      </c>
      <c r="AB907" s="25">
        <f t="shared" si="615"/>
        <v>2.9</v>
      </c>
      <c r="AC907" s="25">
        <f t="shared" si="616"/>
        <v>7.3</v>
      </c>
      <c r="AD907" s="25">
        <f t="shared" si="617"/>
        <v>7.74</v>
      </c>
      <c r="AE907" s="25">
        <f t="shared" si="618"/>
        <v>155</v>
      </c>
      <c r="AF907" s="25">
        <f t="shared" si="619"/>
        <v>195</v>
      </c>
    </row>
    <row r="908" spans="1:32" ht="15.75" hidden="1" customHeight="1" x14ac:dyDescent="0.25">
      <c r="A908" s="33">
        <v>45971</v>
      </c>
      <c r="B908" s="118" t="s">
        <v>435</v>
      </c>
      <c r="C908" s="37" t="s">
        <v>33</v>
      </c>
      <c r="D908" s="26">
        <v>3.62</v>
      </c>
      <c r="E908" s="48">
        <f t="shared" si="600"/>
        <v>1</v>
      </c>
      <c r="F908" s="222">
        <v>54.2</v>
      </c>
      <c r="G908" s="48">
        <f t="shared" si="601"/>
        <v>1</v>
      </c>
      <c r="H908" s="23">
        <v>0.03</v>
      </c>
      <c r="I908" s="48">
        <f t="shared" si="607"/>
        <v>1</v>
      </c>
      <c r="J908" s="23">
        <v>2.8</v>
      </c>
      <c r="K908" s="48">
        <f t="shared" si="602"/>
        <v>1</v>
      </c>
      <c r="L908" s="26">
        <v>7.63</v>
      </c>
      <c r="M908" s="48">
        <f t="shared" si="603"/>
        <v>1</v>
      </c>
      <c r="N908" s="26">
        <v>187.7</v>
      </c>
      <c r="O908" s="48">
        <f t="shared" si="604"/>
        <v>1</v>
      </c>
      <c r="P908" s="225">
        <f t="shared" si="605"/>
        <v>1</v>
      </c>
      <c r="Q908" s="225">
        <f t="shared" si="606"/>
        <v>1</v>
      </c>
      <c r="T908" s="25" t="str">
        <f t="shared" si="627"/>
        <v>GUINNESS</v>
      </c>
      <c r="U908" s="25">
        <f t="shared" si="608"/>
        <v>3.1</v>
      </c>
      <c r="V908" s="25">
        <f t="shared" si="609"/>
        <v>4.1399999999999997</v>
      </c>
      <c r="W908" s="25">
        <f t="shared" si="610"/>
        <v>48</v>
      </c>
      <c r="X908" s="25">
        <f t="shared" si="611"/>
        <v>62</v>
      </c>
      <c r="Y908" s="25">
        <f t="shared" si="612"/>
        <v>0</v>
      </c>
      <c r="Z908" s="25">
        <f t="shared" si="613"/>
        <v>0.12</v>
      </c>
      <c r="AA908" s="25">
        <f t="shared" si="614"/>
        <v>2.7</v>
      </c>
      <c r="AB908" s="25">
        <f t="shared" si="615"/>
        <v>2.9</v>
      </c>
      <c r="AC908" s="25">
        <f t="shared" si="616"/>
        <v>7.3</v>
      </c>
      <c r="AD908" s="25">
        <f t="shared" si="617"/>
        <v>7.74</v>
      </c>
      <c r="AE908" s="25">
        <f t="shared" si="618"/>
        <v>155</v>
      </c>
      <c r="AF908" s="25">
        <f t="shared" si="619"/>
        <v>195</v>
      </c>
    </row>
    <row r="909" spans="1:32" ht="15.75" hidden="1" customHeight="1" x14ac:dyDescent="0.25">
      <c r="A909" s="33">
        <v>45971</v>
      </c>
      <c r="B909" s="118" t="s">
        <v>434</v>
      </c>
      <c r="C909" s="37" t="s">
        <v>31</v>
      </c>
      <c r="D909" s="26">
        <v>1.96</v>
      </c>
      <c r="E909" s="48">
        <f t="shared" si="600"/>
        <v>1</v>
      </c>
      <c r="F909" s="222">
        <v>14.9</v>
      </c>
      <c r="G909" s="48">
        <f t="shared" si="601"/>
        <v>1</v>
      </c>
      <c r="H909" s="23">
        <v>0.01</v>
      </c>
      <c r="I909" s="48">
        <f t="shared" si="607"/>
        <v>1</v>
      </c>
      <c r="J909" s="23">
        <v>2.81</v>
      </c>
      <c r="K909" s="48">
        <f t="shared" si="602"/>
        <v>1</v>
      </c>
      <c r="L909" s="26">
        <v>5.24</v>
      </c>
      <c r="M909" s="48">
        <f t="shared" si="603"/>
        <v>1</v>
      </c>
      <c r="N909" s="26">
        <v>5.78</v>
      </c>
      <c r="O909" s="48">
        <f t="shared" si="604"/>
        <v>1</v>
      </c>
      <c r="P909" s="225">
        <f t="shared" si="605"/>
        <v>1</v>
      </c>
      <c r="Q909" s="225">
        <f t="shared" si="606"/>
        <v>1</v>
      </c>
      <c r="T909" s="25" t="str">
        <f t="shared" si="627"/>
        <v>CARIB</v>
      </c>
      <c r="U909" s="25">
        <f t="shared" si="608"/>
        <v>1.65</v>
      </c>
      <c r="V909" s="25">
        <f t="shared" si="609"/>
        <v>2.14</v>
      </c>
      <c r="W909" s="25">
        <f t="shared" si="610"/>
        <v>12.5</v>
      </c>
      <c r="X909" s="25">
        <f t="shared" si="611"/>
        <v>16.399999999999999</v>
      </c>
      <c r="Y909" s="25">
        <f t="shared" si="612"/>
        <v>0</v>
      </c>
      <c r="Z909" s="25">
        <f t="shared" si="613"/>
        <v>0.12</v>
      </c>
      <c r="AA909" s="25">
        <f t="shared" si="614"/>
        <v>2.7</v>
      </c>
      <c r="AB909" s="25">
        <f t="shared" si="615"/>
        <v>2.85</v>
      </c>
      <c r="AC909" s="25">
        <f t="shared" si="616"/>
        <v>5</v>
      </c>
      <c r="AD909" s="25">
        <f t="shared" si="617"/>
        <v>5.44</v>
      </c>
      <c r="AE909" s="25">
        <f t="shared" si="618"/>
        <v>5</v>
      </c>
      <c r="AF909" s="25">
        <f t="shared" si="619"/>
        <v>7</v>
      </c>
    </row>
    <row r="910" spans="1:32" ht="15.75" hidden="1" customHeight="1" x14ac:dyDescent="0.25">
      <c r="A910" s="33">
        <v>45971</v>
      </c>
      <c r="B910" s="118" t="s">
        <v>437</v>
      </c>
      <c r="C910" s="37" t="s">
        <v>31</v>
      </c>
      <c r="D910" s="26">
        <v>1.95</v>
      </c>
      <c r="E910" s="48">
        <f t="shared" si="600"/>
        <v>1</v>
      </c>
      <c r="F910" s="222">
        <v>13.55</v>
      </c>
      <c r="G910" s="48">
        <f t="shared" si="601"/>
        <v>1</v>
      </c>
      <c r="H910" s="23">
        <v>0.02</v>
      </c>
      <c r="I910" s="48">
        <f t="shared" si="607"/>
        <v>1</v>
      </c>
      <c r="J910" s="23">
        <v>2.81</v>
      </c>
      <c r="K910" s="48">
        <f t="shared" si="602"/>
        <v>1</v>
      </c>
      <c r="L910" s="26">
        <v>5.21</v>
      </c>
      <c r="M910" s="48">
        <f t="shared" si="603"/>
        <v>1</v>
      </c>
      <c r="N910" s="26">
        <v>5.8</v>
      </c>
      <c r="O910" s="48">
        <f t="shared" si="604"/>
        <v>1</v>
      </c>
      <c r="P910" s="225">
        <f t="shared" si="605"/>
        <v>1</v>
      </c>
      <c r="Q910" s="225">
        <f t="shared" si="606"/>
        <v>1</v>
      </c>
      <c r="T910" s="25" t="str">
        <f t="shared" si="627"/>
        <v>CARIB</v>
      </c>
      <c r="U910" s="25">
        <f t="shared" si="608"/>
        <v>1.65</v>
      </c>
      <c r="V910" s="25">
        <f t="shared" si="609"/>
        <v>2.14</v>
      </c>
      <c r="W910" s="25">
        <f t="shared" si="610"/>
        <v>12.5</v>
      </c>
      <c r="X910" s="25">
        <f t="shared" si="611"/>
        <v>16.399999999999999</v>
      </c>
      <c r="Y910" s="25">
        <f t="shared" si="612"/>
        <v>0</v>
      </c>
      <c r="Z910" s="25">
        <f t="shared" si="613"/>
        <v>0.12</v>
      </c>
      <c r="AA910" s="25">
        <f t="shared" si="614"/>
        <v>2.7</v>
      </c>
      <c r="AB910" s="25">
        <f t="shared" si="615"/>
        <v>2.85</v>
      </c>
      <c r="AC910" s="25">
        <f t="shared" si="616"/>
        <v>5</v>
      </c>
      <c r="AD910" s="25">
        <f t="shared" si="617"/>
        <v>5.44</v>
      </c>
      <c r="AE910" s="25">
        <f t="shared" si="618"/>
        <v>5</v>
      </c>
      <c r="AF910" s="25">
        <f t="shared" si="619"/>
        <v>7</v>
      </c>
    </row>
    <row r="911" spans="1:32" ht="15.75" hidden="1" customHeight="1" x14ac:dyDescent="0.25">
      <c r="A911" s="33">
        <v>45971</v>
      </c>
      <c r="B911" s="118" t="s">
        <v>436</v>
      </c>
      <c r="C911" s="37" t="s">
        <v>31</v>
      </c>
      <c r="D911" s="26">
        <v>2.08</v>
      </c>
      <c r="E911" s="48">
        <f t="shared" si="600"/>
        <v>1</v>
      </c>
      <c r="F911" s="222">
        <v>13.4</v>
      </c>
      <c r="G911" s="48">
        <f t="shared" si="601"/>
        <v>1</v>
      </c>
      <c r="H911" s="23">
        <v>0.01</v>
      </c>
      <c r="I911" s="48">
        <f t="shared" si="607"/>
        <v>1</v>
      </c>
      <c r="J911" s="23">
        <v>2.75</v>
      </c>
      <c r="K911" s="48">
        <f t="shared" si="602"/>
        <v>1</v>
      </c>
      <c r="L911" s="26">
        <v>5.12</v>
      </c>
      <c r="M911" s="48">
        <f t="shared" si="603"/>
        <v>1</v>
      </c>
      <c r="N911" s="26">
        <v>5.9</v>
      </c>
      <c r="O911" s="48">
        <f t="shared" si="604"/>
        <v>1</v>
      </c>
      <c r="P911" s="225">
        <f t="shared" si="605"/>
        <v>1</v>
      </c>
      <c r="Q911" s="225">
        <f t="shared" si="606"/>
        <v>1</v>
      </c>
      <c r="T911" s="25" t="str">
        <f t="shared" si="627"/>
        <v>CARIB</v>
      </c>
      <c r="U911" s="25">
        <f t="shared" si="608"/>
        <v>1.65</v>
      </c>
      <c r="V911" s="25">
        <f t="shared" si="609"/>
        <v>2.14</v>
      </c>
      <c r="W911" s="25">
        <f t="shared" si="610"/>
        <v>12.5</v>
      </c>
      <c r="X911" s="25">
        <f t="shared" si="611"/>
        <v>16.399999999999999</v>
      </c>
      <c r="Y911" s="25">
        <f t="shared" si="612"/>
        <v>0</v>
      </c>
      <c r="Z911" s="25">
        <f t="shared" si="613"/>
        <v>0.12</v>
      </c>
      <c r="AA911" s="25">
        <f t="shared" si="614"/>
        <v>2.7</v>
      </c>
      <c r="AB911" s="25">
        <f t="shared" si="615"/>
        <v>2.85</v>
      </c>
      <c r="AC911" s="25">
        <f t="shared" si="616"/>
        <v>5</v>
      </c>
      <c r="AD911" s="25">
        <f t="shared" si="617"/>
        <v>5.44</v>
      </c>
      <c r="AE911" s="25">
        <f t="shared" si="618"/>
        <v>5</v>
      </c>
      <c r="AF911" s="25">
        <f t="shared" si="619"/>
        <v>7</v>
      </c>
    </row>
    <row r="912" spans="1:32" ht="15.75" hidden="1" customHeight="1" x14ac:dyDescent="0.25">
      <c r="A912" s="33">
        <v>45971</v>
      </c>
      <c r="B912" s="118" t="s">
        <v>435</v>
      </c>
      <c r="C912" s="37" t="s">
        <v>31</v>
      </c>
      <c r="D912" s="26">
        <v>2.1</v>
      </c>
      <c r="E912" s="48">
        <f t="shared" si="600"/>
        <v>1</v>
      </c>
      <c r="F912" s="222">
        <v>16</v>
      </c>
      <c r="G912" s="48">
        <f t="shared" si="601"/>
        <v>1</v>
      </c>
      <c r="H912" s="23">
        <v>0.02</v>
      </c>
      <c r="I912" s="48">
        <f t="shared" si="607"/>
        <v>1</v>
      </c>
      <c r="J912" s="23">
        <v>2.8</v>
      </c>
      <c r="K912" s="48">
        <f t="shared" si="602"/>
        <v>1</v>
      </c>
      <c r="L912" s="26">
        <v>5.0999999999999996</v>
      </c>
      <c r="M912" s="48">
        <f t="shared" si="603"/>
        <v>1</v>
      </c>
      <c r="N912" s="26">
        <v>6</v>
      </c>
      <c r="O912" s="48">
        <f t="shared" si="604"/>
        <v>1</v>
      </c>
      <c r="P912" s="225">
        <f t="shared" si="605"/>
        <v>1</v>
      </c>
      <c r="Q912" s="225">
        <f t="shared" si="606"/>
        <v>1</v>
      </c>
      <c r="T912" s="25" t="str">
        <f t="shared" si="627"/>
        <v>CARIB</v>
      </c>
      <c r="U912" s="25">
        <f t="shared" si="608"/>
        <v>1.65</v>
      </c>
      <c r="V912" s="25">
        <f t="shared" si="609"/>
        <v>2.14</v>
      </c>
      <c r="W912" s="25">
        <f t="shared" si="610"/>
        <v>12.5</v>
      </c>
      <c r="X912" s="25">
        <f t="shared" si="611"/>
        <v>16.399999999999999</v>
      </c>
      <c r="Y912" s="25">
        <f t="shared" si="612"/>
        <v>0</v>
      </c>
      <c r="Z912" s="25">
        <f t="shared" si="613"/>
        <v>0.12</v>
      </c>
      <c r="AA912" s="25">
        <f t="shared" si="614"/>
        <v>2.7</v>
      </c>
      <c r="AB912" s="25">
        <f t="shared" si="615"/>
        <v>2.85</v>
      </c>
      <c r="AC912" s="25">
        <f t="shared" si="616"/>
        <v>5</v>
      </c>
      <c r="AD912" s="25">
        <f t="shared" si="617"/>
        <v>5.44</v>
      </c>
      <c r="AE912" s="25">
        <f t="shared" si="618"/>
        <v>5</v>
      </c>
      <c r="AF912" s="25">
        <f t="shared" si="619"/>
        <v>7</v>
      </c>
    </row>
    <row r="913" spans="1:32" ht="15.75" hidden="1" customHeight="1" x14ac:dyDescent="0.25">
      <c r="A913" s="33">
        <v>45973</v>
      </c>
      <c r="B913" s="118" t="s">
        <v>437</v>
      </c>
      <c r="C913" s="37" t="s">
        <v>31</v>
      </c>
      <c r="D913" s="26">
        <v>1.93</v>
      </c>
      <c r="E913" s="48">
        <f t="shared" si="600"/>
        <v>1</v>
      </c>
      <c r="F913" s="222">
        <v>15.1</v>
      </c>
      <c r="G913" s="48">
        <f t="shared" si="601"/>
        <v>1</v>
      </c>
      <c r="H913" s="23">
        <v>0.01</v>
      </c>
      <c r="I913" s="48">
        <f t="shared" si="607"/>
        <v>1</v>
      </c>
      <c r="J913" s="23">
        <v>2.84</v>
      </c>
      <c r="K913" s="48">
        <f t="shared" si="602"/>
        <v>1</v>
      </c>
      <c r="L913" s="26">
        <v>5.1100000000000003</v>
      </c>
      <c r="M913" s="48">
        <f t="shared" si="603"/>
        <v>1</v>
      </c>
      <c r="N913" s="26">
        <v>6.6</v>
      </c>
      <c r="O913" s="48">
        <f t="shared" si="604"/>
        <v>1</v>
      </c>
      <c r="P913" s="225">
        <f t="shared" si="605"/>
        <v>1</v>
      </c>
      <c r="Q913" s="225">
        <f t="shared" si="606"/>
        <v>1</v>
      </c>
      <c r="T913" s="25" t="str">
        <f t="shared" si="627"/>
        <v>CARIB</v>
      </c>
      <c r="U913" s="25">
        <f t="shared" si="608"/>
        <v>1.65</v>
      </c>
      <c r="V913" s="25">
        <f t="shared" si="609"/>
        <v>2.14</v>
      </c>
      <c r="W913" s="25">
        <f t="shared" si="610"/>
        <v>12.5</v>
      </c>
      <c r="X913" s="25">
        <f t="shared" si="611"/>
        <v>16.399999999999999</v>
      </c>
      <c r="Y913" s="25">
        <f t="shared" si="612"/>
        <v>0</v>
      </c>
      <c r="Z913" s="25">
        <f t="shared" si="613"/>
        <v>0.12</v>
      </c>
      <c r="AA913" s="25">
        <f t="shared" si="614"/>
        <v>2.7</v>
      </c>
      <c r="AB913" s="25">
        <f t="shared" si="615"/>
        <v>2.85</v>
      </c>
      <c r="AC913" s="25">
        <f t="shared" si="616"/>
        <v>5</v>
      </c>
      <c r="AD913" s="25">
        <f t="shared" si="617"/>
        <v>5.44</v>
      </c>
      <c r="AE913" s="25">
        <f t="shared" si="618"/>
        <v>5</v>
      </c>
      <c r="AF913" s="25">
        <f t="shared" si="619"/>
        <v>7</v>
      </c>
    </row>
    <row r="914" spans="1:32" ht="15.75" hidden="1" customHeight="1" x14ac:dyDescent="0.25">
      <c r="A914" s="33">
        <v>45973</v>
      </c>
      <c r="B914" s="118" t="s">
        <v>434</v>
      </c>
      <c r="C914" s="37" t="s">
        <v>31</v>
      </c>
      <c r="D914" s="26">
        <v>1.83</v>
      </c>
      <c r="E914" s="48">
        <f t="shared" si="600"/>
        <v>1</v>
      </c>
      <c r="F914" s="222">
        <v>15.2</v>
      </c>
      <c r="G914" s="48">
        <f t="shared" si="601"/>
        <v>1</v>
      </c>
      <c r="H914" s="23">
        <v>0.01</v>
      </c>
      <c r="I914" s="48">
        <f t="shared" si="607"/>
        <v>1</v>
      </c>
      <c r="J914" s="23">
        <v>2.84</v>
      </c>
      <c r="K914" s="48">
        <f t="shared" si="602"/>
        <v>1</v>
      </c>
      <c r="L914" s="26">
        <v>5.24</v>
      </c>
      <c r="M914" s="48">
        <f t="shared" si="603"/>
        <v>1</v>
      </c>
      <c r="N914" s="26">
        <v>6.83</v>
      </c>
      <c r="O914" s="48">
        <f t="shared" si="604"/>
        <v>1</v>
      </c>
      <c r="P914" s="225">
        <f t="shared" si="605"/>
        <v>1</v>
      </c>
      <c r="Q914" s="225">
        <f t="shared" si="606"/>
        <v>1</v>
      </c>
      <c r="T914" s="25" t="str">
        <f t="shared" si="627"/>
        <v>CARIB</v>
      </c>
      <c r="U914" s="25">
        <f t="shared" si="608"/>
        <v>1.65</v>
      </c>
      <c r="V914" s="25">
        <f t="shared" si="609"/>
        <v>2.14</v>
      </c>
      <c r="W914" s="25">
        <f t="shared" si="610"/>
        <v>12.5</v>
      </c>
      <c r="X914" s="25">
        <f t="shared" si="611"/>
        <v>16.399999999999999</v>
      </c>
      <c r="Y914" s="25">
        <f t="shared" si="612"/>
        <v>0</v>
      </c>
      <c r="Z914" s="25">
        <f t="shared" si="613"/>
        <v>0.12</v>
      </c>
      <c r="AA914" s="25">
        <f t="shared" si="614"/>
        <v>2.7</v>
      </c>
      <c r="AB914" s="25">
        <f t="shared" si="615"/>
        <v>2.85</v>
      </c>
      <c r="AC914" s="25">
        <f t="shared" si="616"/>
        <v>5</v>
      </c>
      <c r="AD914" s="25">
        <f t="shared" si="617"/>
        <v>5.44</v>
      </c>
      <c r="AE914" s="25">
        <f t="shared" si="618"/>
        <v>5</v>
      </c>
      <c r="AF914" s="25">
        <f t="shared" si="619"/>
        <v>7</v>
      </c>
    </row>
    <row r="915" spans="1:32" ht="15.75" hidden="1" customHeight="1" x14ac:dyDescent="0.25">
      <c r="A915" s="33">
        <v>45973</v>
      </c>
      <c r="B915" s="118" t="s">
        <v>435</v>
      </c>
      <c r="C915" s="37" t="s">
        <v>31</v>
      </c>
      <c r="D915" s="26">
        <v>1.97</v>
      </c>
      <c r="E915" s="48">
        <f t="shared" si="600"/>
        <v>1</v>
      </c>
      <c r="F915" s="222">
        <v>13.5</v>
      </c>
      <c r="G915" s="48">
        <f t="shared" si="601"/>
        <v>1</v>
      </c>
      <c r="H915" s="23">
        <v>0.01</v>
      </c>
      <c r="I915" s="48">
        <f t="shared" si="607"/>
        <v>1</v>
      </c>
      <c r="J915" s="23">
        <v>2.85</v>
      </c>
      <c r="K915" s="48">
        <f t="shared" si="602"/>
        <v>1</v>
      </c>
      <c r="L915" s="26">
        <v>5.19</v>
      </c>
      <c r="M915" s="48">
        <f t="shared" si="603"/>
        <v>1</v>
      </c>
      <c r="N915" s="26">
        <v>6.53</v>
      </c>
      <c r="O915" s="48">
        <f t="shared" si="604"/>
        <v>1</v>
      </c>
      <c r="P915" s="225">
        <f t="shared" si="605"/>
        <v>1</v>
      </c>
      <c r="Q915" s="225">
        <f t="shared" si="606"/>
        <v>1</v>
      </c>
      <c r="T915" s="25" t="str">
        <f t="shared" si="579"/>
        <v>CARIB</v>
      </c>
      <c r="U915" s="25">
        <f t="shared" si="608"/>
        <v>1.65</v>
      </c>
      <c r="V915" s="25">
        <f t="shared" si="609"/>
        <v>2.14</v>
      </c>
      <c r="W915" s="25">
        <f t="shared" si="610"/>
        <v>12.5</v>
      </c>
      <c r="X915" s="25">
        <f t="shared" si="611"/>
        <v>16.399999999999999</v>
      </c>
      <c r="Y915" s="25">
        <f t="shared" si="612"/>
        <v>0</v>
      </c>
      <c r="Z915" s="25">
        <f t="shared" si="613"/>
        <v>0.12</v>
      </c>
      <c r="AA915" s="25">
        <f t="shared" si="614"/>
        <v>2.7</v>
      </c>
      <c r="AB915" s="25">
        <f t="shared" si="615"/>
        <v>2.85</v>
      </c>
      <c r="AC915" s="25">
        <f t="shared" si="616"/>
        <v>5</v>
      </c>
      <c r="AD915" s="25">
        <f t="shared" si="617"/>
        <v>5.44</v>
      </c>
      <c r="AE915" s="25">
        <f t="shared" si="618"/>
        <v>5</v>
      </c>
      <c r="AF915" s="25">
        <f t="shared" si="619"/>
        <v>7</v>
      </c>
    </row>
    <row r="916" spans="1:32" ht="15.75" hidden="1" customHeight="1" x14ac:dyDescent="0.25">
      <c r="A916" s="33">
        <v>45973</v>
      </c>
      <c r="B916" s="118" t="s">
        <v>436</v>
      </c>
      <c r="C916" s="37" t="s">
        <v>31</v>
      </c>
      <c r="D916" s="26">
        <v>1.92</v>
      </c>
      <c r="E916" s="48">
        <f t="shared" si="600"/>
        <v>1</v>
      </c>
      <c r="F916" s="222">
        <v>15.8</v>
      </c>
      <c r="G916" s="48">
        <f t="shared" si="601"/>
        <v>1</v>
      </c>
      <c r="H916" s="23">
        <v>0.01</v>
      </c>
      <c r="I916" s="48">
        <f t="shared" si="607"/>
        <v>1</v>
      </c>
      <c r="J916" s="23">
        <v>2.84</v>
      </c>
      <c r="K916" s="48">
        <f t="shared" si="602"/>
        <v>1</v>
      </c>
      <c r="L916" s="26">
        <v>5.19</v>
      </c>
      <c r="M916" s="48">
        <f t="shared" si="603"/>
        <v>1</v>
      </c>
      <c r="N916" s="26">
        <v>5.92</v>
      </c>
      <c r="O916" s="48">
        <f t="shared" si="604"/>
        <v>1</v>
      </c>
      <c r="P916" s="225">
        <f t="shared" si="605"/>
        <v>1</v>
      </c>
      <c r="Q916" s="225">
        <f t="shared" si="606"/>
        <v>1</v>
      </c>
      <c r="T916" s="25" t="str">
        <f t="shared" si="579"/>
        <v>CARIB</v>
      </c>
      <c r="U916" s="25">
        <f t="shared" si="608"/>
        <v>1.65</v>
      </c>
      <c r="V916" s="25">
        <f t="shared" si="609"/>
        <v>2.14</v>
      </c>
      <c r="W916" s="25">
        <f t="shared" si="610"/>
        <v>12.5</v>
      </c>
      <c r="X916" s="25">
        <f t="shared" si="611"/>
        <v>16.399999999999999</v>
      </c>
      <c r="Y916" s="25">
        <f t="shared" si="612"/>
        <v>0</v>
      </c>
      <c r="Z916" s="25">
        <f t="shared" si="613"/>
        <v>0.12</v>
      </c>
      <c r="AA916" s="25">
        <f t="shared" si="614"/>
        <v>2.7</v>
      </c>
      <c r="AB916" s="25">
        <f t="shared" si="615"/>
        <v>2.85</v>
      </c>
      <c r="AC916" s="25">
        <f t="shared" si="616"/>
        <v>5</v>
      </c>
      <c r="AD916" s="25">
        <f t="shared" si="617"/>
        <v>5.44</v>
      </c>
      <c r="AE916" s="25">
        <f t="shared" si="618"/>
        <v>5</v>
      </c>
      <c r="AF916" s="25">
        <f t="shared" si="619"/>
        <v>7</v>
      </c>
    </row>
    <row r="917" spans="1:32" ht="15.75" hidden="1" customHeight="1" x14ac:dyDescent="0.25">
      <c r="A917" s="33">
        <v>45974</v>
      </c>
      <c r="B917" s="118" t="s">
        <v>436</v>
      </c>
      <c r="C917" s="37" t="s">
        <v>31</v>
      </c>
      <c r="D917" s="26">
        <v>2.0499999999999998</v>
      </c>
      <c r="E917" s="48">
        <f t="shared" si="600"/>
        <v>1</v>
      </c>
      <c r="F917" s="222">
        <v>15</v>
      </c>
      <c r="G917" s="48">
        <f t="shared" si="601"/>
        <v>1</v>
      </c>
      <c r="H917" s="23">
        <v>0.01</v>
      </c>
      <c r="I917" s="48">
        <f t="shared" si="607"/>
        <v>1</v>
      </c>
      <c r="J917" s="23">
        <v>2.85</v>
      </c>
      <c r="K917" s="48">
        <f t="shared" si="602"/>
        <v>1</v>
      </c>
      <c r="L917" s="26">
        <v>5.2</v>
      </c>
      <c r="M917" s="48">
        <f t="shared" si="603"/>
        <v>1</v>
      </c>
      <c r="N917" s="26">
        <v>5.7</v>
      </c>
      <c r="O917" s="48">
        <f t="shared" si="604"/>
        <v>1</v>
      </c>
      <c r="P917" s="225">
        <f t="shared" si="605"/>
        <v>1</v>
      </c>
      <c r="Q917" s="225">
        <f t="shared" si="606"/>
        <v>1</v>
      </c>
      <c r="T917" s="25" t="str">
        <f t="shared" ref="T917:T918" si="628">LEFT(C917,12)</f>
        <v>CARIB</v>
      </c>
      <c r="U917" s="25">
        <f t="shared" si="608"/>
        <v>1.65</v>
      </c>
      <c r="V917" s="25">
        <f t="shared" si="609"/>
        <v>2.14</v>
      </c>
      <c r="W917" s="25">
        <f t="shared" si="610"/>
        <v>12.5</v>
      </c>
      <c r="X917" s="25">
        <f t="shared" si="611"/>
        <v>16.399999999999999</v>
      </c>
      <c r="Y917" s="25">
        <f t="shared" si="612"/>
        <v>0</v>
      </c>
      <c r="Z917" s="25">
        <f t="shared" si="613"/>
        <v>0.12</v>
      </c>
      <c r="AA917" s="25">
        <f t="shared" si="614"/>
        <v>2.7</v>
      </c>
      <c r="AB917" s="25">
        <f t="shared" si="615"/>
        <v>2.85</v>
      </c>
      <c r="AC917" s="25">
        <f t="shared" si="616"/>
        <v>5</v>
      </c>
      <c r="AD917" s="25">
        <f t="shared" si="617"/>
        <v>5.44</v>
      </c>
      <c r="AE917" s="25">
        <f t="shared" si="618"/>
        <v>5</v>
      </c>
      <c r="AF917" s="25">
        <f t="shared" si="619"/>
        <v>7</v>
      </c>
    </row>
    <row r="918" spans="1:32" ht="15.75" hidden="1" customHeight="1" x14ac:dyDescent="0.25">
      <c r="A918" s="33">
        <v>45974</v>
      </c>
      <c r="B918" s="118" t="s">
        <v>437</v>
      </c>
      <c r="C918" s="37" t="s">
        <v>31</v>
      </c>
      <c r="D918" s="26">
        <v>2.0299999999999998</v>
      </c>
      <c r="E918" s="48">
        <f t="shared" si="600"/>
        <v>1</v>
      </c>
      <c r="F918" s="222">
        <v>13.55</v>
      </c>
      <c r="G918" s="48">
        <f t="shared" si="601"/>
        <v>1</v>
      </c>
      <c r="H918" s="23">
        <v>0.01</v>
      </c>
      <c r="I918" s="48">
        <f t="shared" si="607"/>
        <v>1</v>
      </c>
      <c r="J918" s="23">
        <v>2.85</v>
      </c>
      <c r="K918" s="48">
        <f t="shared" si="602"/>
        <v>1</v>
      </c>
      <c r="L918" s="26">
        <v>5.16</v>
      </c>
      <c r="M918" s="48">
        <f t="shared" si="603"/>
        <v>1</v>
      </c>
      <c r="N918" s="26">
        <v>5.8</v>
      </c>
      <c r="O918" s="48">
        <f t="shared" si="604"/>
        <v>1</v>
      </c>
      <c r="P918" s="225">
        <f t="shared" si="605"/>
        <v>1</v>
      </c>
      <c r="Q918" s="225">
        <f t="shared" si="606"/>
        <v>1</v>
      </c>
      <c r="T918" s="25" t="str">
        <f t="shared" si="628"/>
        <v>CARIB</v>
      </c>
      <c r="U918" s="25">
        <f t="shared" si="608"/>
        <v>1.65</v>
      </c>
      <c r="V918" s="25">
        <f t="shared" si="609"/>
        <v>2.14</v>
      </c>
      <c r="W918" s="25">
        <f t="shared" si="610"/>
        <v>12.5</v>
      </c>
      <c r="X918" s="25">
        <f t="shared" si="611"/>
        <v>16.399999999999999</v>
      </c>
      <c r="Y918" s="25">
        <f t="shared" si="612"/>
        <v>0</v>
      </c>
      <c r="Z918" s="25">
        <f t="shared" si="613"/>
        <v>0.12</v>
      </c>
      <c r="AA918" s="25">
        <f t="shared" si="614"/>
        <v>2.7</v>
      </c>
      <c r="AB918" s="25">
        <f t="shared" si="615"/>
        <v>2.85</v>
      </c>
      <c r="AC918" s="25">
        <f t="shared" si="616"/>
        <v>5</v>
      </c>
      <c r="AD918" s="25">
        <f t="shared" si="617"/>
        <v>5.44</v>
      </c>
      <c r="AE918" s="25">
        <f t="shared" si="618"/>
        <v>5</v>
      </c>
      <c r="AF918" s="25">
        <f t="shared" si="619"/>
        <v>7</v>
      </c>
    </row>
    <row r="919" spans="1:32" ht="15.75" hidden="1" customHeight="1" x14ac:dyDescent="0.25">
      <c r="A919" s="33">
        <v>45974</v>
      </c>
      <c r="B919" s="118" t="s">
        <v>434</v>
      </c>
      <c r="C919" s="37" t="s">
        <v>31</v>
      </c>
      <c r="D919" s="26">
        <v>2.04</v>
      </c>
      <c r="E919" s="48">
        <f t="shared" si="600"/>
        <v>1</v>
      </c>
      <c r="F919" s="222">
        <v>16</v>
      </c>
      <c r="G919" s="48">
        <f>IF(+(IF(F919&lt;W919,0,IF(F919&gt;X919,0,1)))=1,1,0)</f>
        <v>1</v>
      </c>
      <c r="H919" s="23">
        <v>0.01</v>
      </c>
      <c r="I919" s="48">
        <f t="shared" si="607"/>
        <v>1</v>
      </c>
      <c r="J919" s="23">
        <v>2.84</v>
      </c>
      <c r="K919" s="48">
        <f t="shared" si="602"/>
        <v>1</v>
      </c>
      <c r="L919" s="26">
        <v>5.21</v>
      </c>
      <c r="M919" s="48">
        <f t="shared" si="603"/>
        <v>1</v>
      </c>
      <c r="N919" s="26">
        <v>6.75</v>
      </c>
      <c r="O919" s="48">
        <f t="shared" si="604"/>
        <v>1</v>
      </c>
      <c r="P919" s="225">
        <f t="shared" si="605"/>
        <v>1</v>
      </c>
      <c r="Q919" s="225">
        <f t="shared" si="606"/>
        <v>1</v>
      </c>
      <c r="T919" s="25" t="str">
        <f t="shared" ref="T919:T920" si="629">LEFT(C919,12)</f>
        <v>CARIB</v>
      </c>
      <c r="U919" s="25">
        <f t="shared" si="608"/>
        <v>1.65</v>
      </c>
      <c r="V919" s="25">
        <f t="shared" si="609"/>
        <v>2.14</v>
      </c>
      <c r="W919" s="25">
        <f t="shared" si="610"/>
        <v>12.5</v>
      </c>
      <c r="X919" s="25">
        <f t="shared" si="611"/>
        <v>16.399999999999999</v>
      </c>
      <c r="Y919" s="25">
        <f t="shared" si="612"/>
        <v>0</v>
      </c>
      <c r="Z919" s="25">
        <f t="shared" si="613"/>
        <v>0.12</v>
      </c>
      <c r="AA919" s="25">
        <f t="shared" si="614"/>
        <v>2.7</v>
      </c>
      <c r="AB919" s="25">
        <f t="shared" si="615"/>
        <v>2.85</v>
      </c>
      <c r="AC919" s="25">
        <f t="shared" si="616"/>
        <v>5</v>
      </c>
      <c r="AD919" s="25">
        <f t="shared" si="617"/>
        <v>5.44</v>
      </c>
      <c r="AE919" s="25">
        <f t="shared" si="618"/>
        <v>5</v>
      </c>
      <c r="AF919" s="25">
        <f t="shared" si="619"/>
        <v>7</v>
      </c>
    </row>
    <row r="920" spans="1:32" ht="15.75" hidden="1" customHeight="1" x14ac:dyDescent="0.25">
      <c r="A920" s="33">
        <v>45975</v>
      </c>
      <c r="B920" s="118" t="s">
        <v>434</v>
      </c>
      <c r="C920" s="37" t="s">
        <v>31</v>
      </c>
      <c r="D920" s="26">
        <v>2.06</v>
      </c>
      <c r="E920" s="48">
        <f t="shared" si="600"/>
        <v>1</v>
      </c>
      <c r="F920" s="222">
        <v>15.5</v>
      </c>
      <c r="G920" s="48">
        <f t="shared" si="601"/>
        <v>1</v>
      </c>
      <c r="H920" s="23"/>
      <c r="I920" s="48"/>
      <c r="J920" s="23"/>
      <c r="K920" s="48"/>
      <c r="L920" s="26">
        <v>5.0999999999999996</v>
      </c>
      <c r="M920" s="48">
        <f t="shared" si="603"/>
        <v>1</v>
      </c>
      <c r="N920" s="26">
        <v>5.73</v>
      </c>
      <c r="O920" s="48">
        <f t="shared" si="604"/>
        <v>1</v>
      </c>
      <c r="P920" s="128">
        <v>1</v>
      </c>
      <c r="Q920" s="128">
        <v>1</v>
      </c>
      <c r="T920" s="25" t="str">
        <f t="shared" si="629"/>
        <v>CARIB</v>
      </c>
      <c r="U920" s="25">
        <f t="shared" si="608"/>
        <v>1.65</v>
      </c>
      <c r="V920" s="25">
        <f t="shared" si="609"/>
        <v>2.14</v>
      </c>
      <c r="W920" s="25">
        <f t="shared" si="610"/>
        <v>12.5</v>
      </c>
      <c r="X920" s="25">
        <f t="shared" si="611"/>
        <v>16.399999999999999</v>
      </c>
      <c r="Y920" s="25">
        <f t="shared" si="612"/>
        <v>0</v>
      </c>
      <c r="Z920" s="25">
        <f t="shared" si="613"/>
        <v>0.12</v>
      </c>
      <c r="AA920" s="25">
        <f t="shared" si="614"/>
        <v>2.7</v>
      </c>
      <c r="AB920" s="25">
        <f t="shared" si="615"/>
        <v>2.85</v>
      </c>
      <c r="AC920" s="25">
        <f t="shared" si="616"/>
        <v>5</v>
      </c>
      <c r="AD920" s="25">
        <f t="shared" si="617"/>
        <v>5.44</v>
      </c>
      <c r="AE920" s="25">
        <f t="shared" si="618"/>
        <v>5</v>
      </c>
      <c r="AF920" s="25">
        <f t="shared" si="619"/>
        <v>7</v>
      </c>
    </row>
    <row r="921" spans="1:32" ht="15.75" hidden="1" customHeight="1" x14ac:dyDescent="0.25">
      <c r="A921" s="33">
        <v>45975</v>
      </c>
      <c r="B921" s="118" t="s">
        <v>435</v>
      </c>
      <c r="C921" s="37" t="s">
        <v>31</v>
      </c>
      <c r="D921" s="26">
        <v>2.06</v>
      </c>
      <c r="E921" s="48">
        <f t="shared" si="600"/>
        <v>1</v>
      </c>
      <c r="F921" s="222">
        <v>13.6</v>
      </c>
      <c r="G921" s="48">
        <f t="shared" si="601"/>
        <v>1</v>
      </c>
      <c r="H921" s="23">
        <v>0.02</v>
      </c>
      <c r="I921" s="48">
        <f t="shared" si="607"/>
        <v>1</v>
      </c>
      <c r="J921" s="23">
        <v>2.8</v>
      </c>
      <c r="K921" s="48">
        <f t="shared" si="602"/>
        <v>1</v>
      </c>
      <c r="L921" s="26">
        <v>5.15</v>
      </c>
      <c r="M921" s="48">
        <f t="shared" si="603"/>
        <v>1</v>
      </c>
      <c r="N921" s="26">
        <v>5.6</v>
      </c>
      <c r="O921" s="48">
        <f t="shared" si="604"/>
        <v>1</v>
      </c>
      <c r="P921" s="225">
        <f t="shared" si="605"/>
        <v>1</v>
      </c>
      <c r="Q921" s="225">
        <f t="shared" si="606"/>
        <v>1</v>
      </c>
      <c r="T921" s="25" t="str">
        <f t="shared" si="579"/>
        <v>CARIB</v>
      </c>
      <c r="U921" s="25">
        <f t="shared" si="608"/>
        <v>1.65</v>
      </c>
      <c r="V921" s="25">
        <f t="shared" si="609"/>
        <v>2.14</v>
      </c>
      <c r="W921" s="25">
        <f t="shared" si="610"/>
        <v>12.5</v>
      </c>
      <c r="X921" s="25">
        <f t="shared" si="611"/>
        <v>16.399999999999999</v>
      </c>
      <c r="Y921" s="25">
        <f t="shared" si="612"/>
        <v>0</v>
      </c>
      <c r="Z921" s="25">
        <f t="shared" si="613"/>
        <v>0.12</v>
      </c>
      <c r="AA921" s="25">
        <f t="shared" si="614"/>
        <v>2.7</v>
      </c>
      <c r="AB921" s="25">
        <f t="shared" si="615"/>
        <v>2.85</v>
      </c>
      <c r="AC921" s="25">
        <f t="shared" si="616"/>
        <v>5</v>
      </c>
      <c r="AD921" s="25">
        <f t="shared" si="617"/>
        <v>5.44</v>
      </c>
      <c r="AE921" s="25">
        <f t="shared" si="618"/>
        <v>5</v>
      </c>
      <c r="AF921" s="25">
        <f t="shared" si="619"/>
        <v>7</v>
      </c>
    </row>
    <row r="922" spans="1:32" ht="15.75" hidden="1" customHeight="1" x14ac:dyDescent="0.25">
      <c r="A922" s="33">
        <v>45978</v>
      </c>
      <c r="B922" s="118" t="s">
        <v>436</v>
      </c>
      <c r="C922" s="37" t="s">
        <v>30</v>
      </c>
      <c r="D922" s="26">
        <v>1.04</v>
      </c>
      <c r="E922" s="48">
        <f t="shared" si="600"/>
        <v>1</v>
      </c>
      <c r="F922" s="222">
        <v>13.25</v>
      </c>
      <c r="G922" s="48">
        <f t="shared" si="601"/>
        <v>1</v>
      </c>
      <c r="H922" s="23">
        <v>0.01</v>
      </c>
      <c r="I922" s="48">
        <f t="shared" si="607"/>
        <v>1</v>
      </c>
      <c r="J922" s="23">
        <v>2.83</v>
      </c>
      <c r="K922" s="48">
        <f t="shared" si="602"/>
        <v>1</v>
      </c>
      <c r="L922" s="26">
        <v>5.76</v>
      </c>
      <c r="M922" s="48">
        <f t="shared" si="603"/>
        <v>1</v>
      </c>
      <c r="N922" s="26">
        <v>5.08</v>
      </c>
      <c r="O922" s="48">
        <f t="shared" si="604"/>
        <v>1</v>
      </c>
      <c r="P922" s="225">
        <f t="shared" si="605"/>
        <v>1</v>
      </c>
      <c r="Q922" s="225">
        <f t="shared" si="606"/>
        <v>1</v>
      </c>
      <c r="T922" s="25" t="str">
        <f t="shared" si="579"/>
        <v>STAG</v>
      </c>
      <c r="U922" s="25">
        <f t="shared" si="608"/>
        <v>0.8</v>
      </c>
      <c r="V922" s="25">
        <f t="shared" si="609"/>
        <v>1.24</v>
      </c>
      <c r="W922" s="25">
        <f t="shared" si="610"/>
        <v>12.5</v>
      </c>
      <c r="X922" s="25">
        <f t="shared" si="611"/>
        <v>16.399999999999999</v>
      </c>
      <c r="Y922" s="25">
        <f t="shared" si="612"/>
        <v>0</v>
      </c>
      <c r="Z922" s="25">
        <f t="shared" si="613"/>
        <v>0.12</v>
      </c>
      <c r="AA922" s="25">
        <f t="shared" si="614"/>
        <v>2.7</v>
      </c>
      <c r="AB922" s="25">
        <f t="shared" si="615"/>
        <v>2.85</v>
      </c>
      <c r="AC922" s="25">
        <f t="shared" si="616"/>
        <v>5.45</v>
      </c>
      <c r="AD922" s="25">
        <f t="shared" si="617"/>
        <v>5.94</v>
      </c>
      <c r="AE922" s="25">
        <f t="shared" si="618"/>
        <v>5</v>
      </c>
      <c r="AF922" s="25">
        <f t="shared" si="619"/>
        <v>7</v>
      </c>
    </row>
    <row r="923" spans="1:32" ht="15.75" hidden="1" customHeight="1" x14ac:dyDescent="0.25">
      <c r="A923" s="33">
        <v>45978</v>
      </c>
      <c r="B923" s="118" t="s">
        <v>435</v>
      </c>
      <c r="C923" s="37" t="s">
        <v>30</v>
      </c>
      <c r="D923" s="26">
        <v>1.05</v>
      </c>
      <c r="E923" s="48">
        <f t="shared" si="600"/>
        <v>1</v>
      </c>
      <c r="F923" s="222">
        <v>14.3</v>
      </c>
      <c r="G923" s="48">
        <f t="shared" si="601"/>
        <v>1</v>
      </c>
      <c r="H923" s="26">
        <v>0.04</v>
      </c>
      <c r="I923" s="48">
        <f t="shared" si="607"/>
        <v>1</v>
      </c>
      <c r="J923" s="23">
        <v>2.7</v>
      </c>
      <c r="K923" s="48">
        <f t="shared" si="602"/>
        <v>1</v>
      </c>
      <c r="L923" s="26">
        <v>5.78</v>
      </c>
      <c r="M923" s="48">
        <f t="shared" si="603"/>
        <v>1</v>
      </c>
      <c r="N923" s="26">
        <v>5.3</v>
      </c>
      <c r="O923" s="48">
        <f t="shared" si="604"/>
        <v>1</v>
      </c>
      <c r="P923" s="225">
        <f t="shared" si="605"/>
        <v>1</v>
      </c>
      <c r="Q923" s="225">
        <f t="shared" si="606"/>
        <v>1</v>
      </c>
      <c r="T923" s="25" t="str">
        <f t="shared" si="579"/>
        <v>STAG</v>
      </c>
      <c r="U923" s="25">
        <f t="shared" si="608"/>
        <v>0.8</v>
      </c>
      <c r="V923" s="25">
        <f t="shared" si="609"/>
        <v>1.24</v>
      </c>
      <c r="W923" s="25">
        <f t="shared" si="610"/>
        <v>12.5</v>
      </c>
      <c r="X923" s="25">
        <f t="shared" si="611"/>
        <v>16.399999999999999</v>
      </c>
      <c r="Y923" s="25">
        <f t="shared" si="612"/>
        <v>0</v>
      </c>
      <c r="Z923" s="25">
        <f t="shared" si="613"/>
        <v>0.12</v>
      </c>
      <c r="AA923" s="25">
        <f t="shared" si="614"/>
        <v>2.7</v>
      </c>
      <c r="AB923" s="25">
        <f t="shared" si="615"/>
        <v>2.85</v>
      </c>
      <c r="AC923" s="25">
        <f t="shared" si="616"/>
        <v>5.45</v>
      </c>
      <c r="AD923" s="25">
        <f t="shared" si="617"/>
        <v>5.94</v>
      </c>
      <c r="AE923" s="25">
        <f t="shared" si="618"/>
        <v>5</v>
      </c>
      <c r="AF923" s="25">
        <f t="shared" si="619"/>
        <v>7</v>
      </c>
    </row>
    <row r="924" spans="1:32" ht="15.75" hidden="1" customHeight="1" x14ac:dyDescent="0.25">
      <c r="A924" s="33">
        <v>45979</v>
      </c>
      <c r="B924" s="118" t="s">
        <v>437</v>
      </c>
      <c r="C924" s="37" t="s">
        <v>30</v>
      </c>
      <c r="D924" s="26">
        <v>1.05</v>
      </c>
      <c r="E924" s="48">
        <f t="shared" si="600"/>
        <v>1</v>
      </c>
      <c r="F924" s="222">
        <v>14.25</v>
      </c>
      <c r="G924" s="48">
        <f t="shared" si="601"/>
        <v>1</v>
      </c>
      <c r="H924" s="26">
        <v>0.08</v>
      </c>
      <c r="I924" s="48">
        <f t="shared" si="607"/>
        <v>1</v>
      </c>
      <c r="J924" s="23">
        <v>2.78</v>
      </c>
      <c r="K924" s="48">
        <f t="shared" si="602"/>
        <v>1</v>
      </c>
      <c r="L924" s="26">
        <v>5.9</v>
      </c>
      <c r="M924" s="48">
        <f t="shared" si="603"/>
        <v>1</v>
      </c>
      <c r="N924" s="26">
        <v>5.28</v>
      </c>
      <c r="O924" s="48">
        <f t="shared" si="604"/>
        <v>1</v>
      </c>
      <c r="P924" s="225">
        <f t="shared" si="605"/>
        <v>1</v>
      </c>
      <c r="Q924" s="225">
        <f t="shared" si="606"/>
        <v>1</v>
      </c>
      <c r="T924" s="25" t="str">
        <f t="shared" si="579"/>
        <v>STAG</v>
      </c>
      <c r="U924" s="25">
        <f t="shared" si="608"/>
        <v>0.8</v>
      </c>
      <c r="V924" s="25">
        <f t="shared" si="609"/>
        <v>1.24</v>
      </c>
      <c r="W924" s="25">
        <f t="shared" si="610"/>
        <v>12.5</v>
      </c>
      <c r="X924" s="25">
        <f t="shared" si="611"/>
        <v>16.399999999999999</v>
      </c>
      <c r="Y924" s="25">
        <f t="shared" si="612"/>
        <v>0</v>
      </c>
      <c r="Z924" s="25">
        <f t="shared" si="613"/>
        <v>0.12</v>
      </c>
      <c r="AA924" s="25">
        <f t="shared" si="614"/>
        <v>2.7</v>
      </c>
      <c r="AB924" s="25">
        <f t="shared" si="615"/>
        <v>2.85</v>
      </c>
      <c r="AC924" s="25">
        <f t="shared" si="616"/>
        <v>5.45</v>
      </c>
      <c r="AD924" s="25">
        <f t="shared" si="617"/>
        <v>5.94</v>
      </c>
      <c r="AE924" s="25">
        <f t="shared" si="618"/>
        <v>5</v>
      </c>
      <c r="AF924" s="25">
        <f t="shared" si="619"/>
        <v>7</v>
      </c>
    </row>
    <row r="925" spans="1:32" ht="15.75" hidden="1" customHeight="1" x14ac:dyDescent="0.25">
      <c r="A925" s="33">
        <v>45979</v>
      </c>
      <c r="B925" s="118" t="s">
        <v>434</v>
      </c>
      <c r="C925" s="37" t="s">
        <v>30</v>
      </c>
      <c r="D925" s="26">
        <v>0.99</v>
      </c>
      <c r="E925" s="48">
        <f t="shared" si="600"/>
        <v>1</v>
      </c>
      <c r="F925" s="222">
        <v>14.36</v>
      </c>
      <c r="G925" s="48">
        <f t="shared" si="601"/>
        <v>1</v>
      </c>
      <c r="H925" s="26">
        <v>0.05</v>
      </c>
      <c r="I925" s="48">
        <f t="shared" si="607"/>
        <v>1</v>
      </c>
      <c r="J925" s="23">
        <v>2.75</v>
      </c>
      <c r="K925" s="48">
        <f t="shared" si="602"/>
        <v>1</v>
      </c>
      <c r="L925" s="26">
        <v>5.88</v>
      </c>
      <c r="M925" s="48">
        <f t="shared" si="603"/>
        <v>1</v>
      </c>
      <c r="N925" s="26">
        <v>5.55</v>
      </c>
      <c r="O925" s="48">
        <f t="shared" si="604"/>
        <v>1</v>
      </c>
      <c r="P925" s="225">
        <f t="shared" si="605"/>
        <v>1</v>
      </c>
      <c r="Q925" s="225">
        <f t="shared" si="606"/>
        <v>1</v>
      </c>
      <c r="T925" s="25" t="str">
        <f t="shared" si="579"/>
        <v>STAG</v>
      </c>
      <c r="U925" s="25">
        <f t="shared" si="608"/>
        <v>0.8</v>
      </c>
      <c r="V925" s="25">
        <f t="shared" si="609"/>
        <v>1.24</v>
      </c>
      <c r="W925" s="25">
        <f t="shared" si="610"/>
        <v>12.5</v>
      </c>
      <c r="X925" s="25">
        <f t="shared" si="611"/>
        <v>16.399999999999999</v>
      </c>
      <c r="Y925" s="25">
        <f t="shared" si="612"/>
        <v>0</v>
      </c>
      <c r="Z925" s="25">
        <f t="shared" si="613"/>
        <v>0.12</v>
      </c>
      <c r="AA925" s="25">
        <f t="shared" si="614"/>
        <v>2.7</v>
      </c>
      <c r="AB925" s="25">
        <f t="shared" si="615"/>
        <v>2.85</v>
      </c>
      <c r="AC925" s="25">
        <f t="shared" si="616"/>
        <v>5.45</v>
      </c>
      <c r="AD925" s="25">
        <f t="shared" si="617"/>
        <v>5.94</v>
      </c>
      <c r="AE925" s="25">
        <f t="shared" si="618"/>
        <v>5</v>
      </c>
      <c r="AF925" s="25">
        <f t="shared" si="619"/>
        <v>7</v>
      </c>
    </row>
    <row r="926" spans="1:32" ht="15.75" hidden="1" customHeight="1" x14ac:dyDescent="0.25">
      <c r="A926" s="33">
        <v>45979</v>
      </c>
      <c r="B926" s="118" t="s">
        <v>435</v>
      </c>
      <c r="C926" s="37" t="s">
        <v>30</v>
      </c>
      <c r="D926" s="26">
        <v>1.02</v>
      </c>
      <c r="E926" s="48">
        <f t="shared" si="600"/>
        <v>1</v>
      </c>
      <c r="F926" s="222">
        <v>15.15</v>
      </c>
      <c r="G926" s="48">
        <f t="shared" si="601"/>
        <v>1</v>
      </c>
      <c r="H926" s="26">
        <v>0.04</v>
      </c>
      <c r="I926" s="48">
        <f t="shared" si="607"/>
        <v>1</v>
      </c>
      <c r="J926" s="23">
        <v>2.83</v>
      </c>
      <c r="K926" s="48">
        <f t="shared" si="602"/>
        <v>1</v>
      </c>
      <c r="L926" s="26">
        <v>5.92</v>
      </c>
      <c r="M926" s="48">
        <f t="shared" si="603"/>
        <v>1</v>
      </c>
      <c r="N926" s="26">
        <v>5.8</v>
      </c>
      <c r="O926" s="48">
        <f t="shared" si="604"/>
        <v>1</v>
      </c>
      <c r="P926" s="225">
        <f t="shared" si="605"/>
        <v>1</v>
      </c>
      <c r="Q926" s="225">
        <f t="shared" si="606"/>
        <v>1</v>
      </c>
      <c r="T926" s="25" t="str">
        <f t="shared" ref="T926:T996" si="630">LEFT(C926,12)</f>
        <v>STAG</v>
      </c>
      <c r="U926" s="25">
        <f t="shared" si="608"/>
        <v>0.8</v>
      </c>
      <c r="V926" s="25">
        <f t="shared" si="609"/>
        <v>1.24</v>
      </c>
      <c r="W926" s="25">
        <f t="shared" si="610"/>
        <v>12.5</v>
      </c>
      <c r="X926" s="25">
        <f t="shared" si="611"/>
        <v>16.399999999999999</v>
      </c>
      <c r="Y926" s="25">
        <f t="shared" si="612"/>
        <v>0</v>
      </c>
      <c r="Z926" s="25">
        <f t="shared" si="613"/>
        <v>0.12</v>
      </c>
      <c r="AA926" s="25">
        <f t="shared" si="614"/>
        <v>2.7</v>
      </c>
      <c r="AB926" s="25">
        <f t="shared" si="615"/>
        <v>2.85</v>
      </c>
      <c r="AC926" s="25">
        <f t="shared" si="616"/>
        <v>5.45</v>
      </c>
      <c r="AD926" s="25">
        <f t="shared" si="617"/>
        <v>5.94</v>
      </c>
      <c r="AE926" s="25">
        <f t="shared" si="618"/>
        <v>5</v>
      </c>
      <c r="AF926" s="25">
        <f t="shared" si="619"/>
        <v>7</v>
      </c>
    </row>
    <row r="927" spans="1:32" ht="15.75" hidden="1" customHeight="1" x14ac:dyDescent="0.25">
      <c r="A927" s="33">
        <v>45979</v>
      </c>
      <c r="B927" s="118" t="s">
        <v>436</v>
      </c>
      <c r="C927" s="37" t="s">
        <v>30</v>
      </c>
      <c r="D927" s="26">
        <v>1.01</v>
      </c>
      <c r="E927" s="48">
        <f t="shared" si="600"/>
        <v>1</v>
      </c>
      <c r="F927" s="222">
        <v>15.2</v>
      </c>
      <c r="G927" s="48">
        <f t="shared" si="601"/>
        <v>1</v>
      </c>
      <c r="H927" s="26">
        <v>0.06</v>
      </c>
      <c r="I927" s="48">
        <f t="shared" si="607"/>
        <v>1</v>
      </c>
      <c r="J927" s="23">
        <v>2.83</v>
      </c>
      <c r="K927" s="48">
        <f t="shared" si="602"/>
        <v>1</v>
      </c>
      <c r="L927" s="26">
        <v>5.94</v>
      </c>
      <c r="M927" s="48">
        <f t="shared" si="603"/>
        <v>1</v>
      </c>
      <c r="N927" s="26">
        <v>6.1</v>
      </c>
      <c r="O927" s="48">
        <f t="shared" si="604"/>
        <v>1</v>
      </c>
      <c r="P927" s="225">
        <f t="shared" si="605"/>
        <v>1</v>
      </c>
      <c r="Q927" s="225">
        <f t="shared" si="606"/>
        <v>1</v>
      </c>
      <c r="T927" s="25" t="str">
        <f t="shared" si="630"/>
        <v>STAG</v>
      </c>
      <c r="U927" s="25">
        <f t="shared" si="608"/>
        <v>0.8</v>
      </c>
      <c r="V927" s="25">
        <f t="shared" si="609"/>
        <v>1.24</v>
      </c>
      <c r="W927" s="25">
        <f t="shared" si="610"/>
        <v>12.5</v>
      </c>
      <c r="X927" s="25">
        <f t="shared" si="611"/>
        <v>16.399999999999999</v>
      </c>
      <c r="Y927" s="25">
        <f t="shared" si="612"/>
        <v>0</v>
      </c>
      <c r="Z927" s="25">
        <f t="shared" si="613"/>
        <v>0.12</v>
      </c>
      <c r="AA927" s="25">
        <f t="shared" si="614"/>
        <v>2.7</v>
      </c>
      <c r="AB927" s="25">
        <f t="shared" si="615"/>
        <v>2.85</v>
      </c>
      <c r="AC927" s="25">
        <f t="shared" si="616"/>
        <v>5.45</v>
      </c>
      <c r="AD927" s="25">
        <f t="shared" si="617"/>
        <v>5.94</v>
      </c>
      <c r="AE927" s="25">
        <f t="shared" si="618"/>
        <v>5</v>
      </c>
      <c r="AF927" s="25">
        <f t="shared" si="619"/>
        <v>7</v>
      </c>
    </row>
    <row r="928" spans="1:32" ht="15.75" hidden="1" customHeight="1" x14ac:dyDescent="0.25">
      <c r="A928" s="33">
        <v>45980</v>
      </c>
      <c r="B928" s="118" t="s">
        <v>436</v>
      </c>
      <c r="C928" s="37" t="s">
        <v>135</v>
      </c>
      <c r="D928" s="26">
        <v>5.2</v>
      </c>
      <c r="E928" s="48">
        <f t="shared" ref="E928:E929" si="631">IF(+(IF(D928&lt;U928,0,IF(D928&gt;V928,0,1)))=1,1,0)</f>
        <v>1</v>
      </c>
      <c r="F928" s="222"/>
      <c r="G928" s="48">
        <f t="shared" ref="G928:G929" si="632">IF(+(IF(F928&lt;W928,0,IF(F928&gt;X928,0,1)))=1,1,0)</f>
        <v>1</v>
      </c>
      <c r="H928" s="26"/>
      <c r="I928" s="48"/>
      <c r="J928" s="23">
        <v>2.79</v>
      </c>
      <c r="K928" s="48">
        <f t="shared" ref="K928:K929" si="633">IF(+(IF(J928&lt;AA928,0,IF(J928&gt;AB928,0,1)))=1,1,0)</f>
        <v>1</v>
      </c>
      <c r="L928" s="26">
        <v>4.93</v>
      </c>
      <c r="M928" s="48">
        <f t="shared" ref="M928:M929" si="634">IF(+(IF(L928&lt;AC928,0,IF(L928&gt;AD928,0,1)))=1,1,0)</f>
        <v>1</v>
      </c>
      <c r="N928" s="26">
        <v>3.4</v>
      </c>
      <c r="O928" s="48">
        <f t="shared" ref="O928:O929" si="635">IF(+(IF(N928&lt;AE928,0,IF(N928&gt;AF928,0,1)))=1,1,0)</f>
        <v>1</v>
      </c>
      <c r="P928" s="225">
        <f t="shared" ref="P928:P929" si="636">IF(+(IF(D928&lt;U928,0,IF(D928&gt;V928,0,1)))+(IF(F928&lt;W928,0,IF(F928&gt;X928,0,1)))+(IF(J928&lt;AA928,0,IF(J928&gt;AB928,0,1)))+(IF(L928&lt;AC928,0,IF(L928&gt;AD928,0,1)))+(IF(N928&lt;AE928,0,IF(N928&gt;AF928,0,1)))=5,1,0)</f>
        <v>1</v>
      </c>
      <c r="Q928" s="225">
        <f t="shared" ref="Q928:Q929" si="637">IF(+(IF(D928&lt;U928,0,IF(D928&gt;V928,0,1)))+(IF(F928&lt;W928,0,IF(F928&gt;X928,0,1)))+(IF(J928&lt;AA928,0,IF(J928&gt;AB928,0,1)))+(IF(L928&lt;AC928,0,IF(L928&gt;AD928,0,1)))=4,1,0)</f>
        <v>1</v>
      </c>
      <c r="T928" s="25" t="str">
        <f t="shared" ref="T928:T929" si="638">LEFT(C928,12)</f>
        <v>CARIBE ROSE</v>
      </c>
      <c r="U928" s="25">
        <f t="shared" si="608"/>
        <v>5</v>
      </c>
      <c r="V928" s="25">
        <f t="shared" si="609"/>
        <v>5.44</v>
      </c>
      <c r="W928" s="25">
        <f t="shared" si="610"/>
        <v>0</v>
      </c>
      <c r="X928" s="25">
        <f t="shared" si="611"/>
        <v>0</v>
      </c>
      <c r="Y928" s="25">
        <f t="shared" si="612"/>
        <v>0</v>
      </c>
      <c r="Z928" s="25">
        <f t="shared" si="613"/>
        <v>0.4</v>
      </c>
      <c r="AA928" s="25">
        <f t="shared" si="614"/>
        <v>2.75</v>
      </c>
      <c r="AB928" s="25">
        <f t="shared" si="615"/>
        <v>3.4</v>
      </c>
      <c r="AC928" s="25">
        <f t="shared" si="616"/>
        <v>4.3499999999999996</v>
      </c>
      <c r="AD928" s="25">
        <f t="shared" si="617"/>
        <v>5.4</v>
      </c>
      <c r="AE928" s="25">
        <f t="shared" si="618"/>
        <v>3</v>
      </c>
      <c r="AF928" s="25">
        <f t="shared" si="619"/>
        <v>3.6</v>
      </c>
    </row>
    <row r="929" spans="1:32" ht="15.75" hidden="1" customHeight="1" x14ac:dyDescent="0.25">
      <c r="A929" s="33">
        <v>45980</v>
      </c>
      <c r="B929" s="118" t="s">
        <v>434</v>
      </c>
      <c r="C929" s="37" t="s">
        <v>135</v>
      </c>
      <c r="D929" s="26">
        <v>5.4</v>
      </c>
      <c r="E929" s="48">
        <f t="shared" si="631"/>
        <v>1</v>
      </c>
      <c r="F929" s="222"/>
      <c r="G929" s="48">
        <f t="shared" si="632"/>
        <v>1</v>
      </c>
      <c r="H929" s="26"/>
      <c r="I929" s="48"/>
      <c r="J929" s="23">
        <v>2.85</v>
      </c>
      <c r="K929" s="48">
        <f t="shared" si="633"/>
        <v>1</v>
      </c>
      <c r="L929" s="26">
        <v>4.71</v>
      </c>
      <c r="M929" s="48">
        <f t="shared" si="634"/>
        <v>1</v>
      </c>
      <c r="N929" s="411">
        <v>3.88</v>
      </c>
      <c r="O929" s="48">
        <f t="shared" si="635"/>
        <v>0</v>
      </c>
      <c r="P929" s="225">
        <f t="shared" si="636"/>
        <v>0</v>
      </c>
      <c r="Q929" s="225">
        <f t="shared" si="637"/>
        <v>1</v>
      </c>
      <c r="T929" s="25" t="str">
        <f t="shared" si="638"/>
        <v>CARIBE ROSE</v>
      </c>
      <c r="U929" s="25">
        <f t="shared" si="608"/>
        <v>5</v>
      </c>
      <c r="V929" s="25">
        <f t="shared" si="609"/>
        <v>5.44</v>
      </c>
      <c r="W929" s="25">
        <f t="shared" si="610"/>
        <v>0</v>
      </c>
      <c r="X929" s="25">
        <f t="shared" si="611"/>
        <v>0</v>
      </c>
      <c r="Y929" s="25">
        <f t="shared" si="612"/>
        <v>0</v>
      </c>
      <c r="Z929" s="25">
        <f t="shared" si="613"/>
        <v>0.4</v>
      </c>
      <c r="AA929" s="25">
        <f t="shared" si="614"/>
        <v>2.75</v>
      </c>
      <c r="AB929" s="25">
        <f t="shared" si="615"/>
        <v>3.4</v>
      </c>
      <c r="AC929" s="25">
        <f t="shared" si="616"/>
        <v>4.3499999999999996</v>
      </c>
      <c r="AD929" s="25">
        <f t="shared" si="617"/>
        <v>5.4</v>
      </c>
      <c r="AE929" s="25">
        <f t="shared" si="618"/>
        <v>3</v>
      </c>
      <c r="AF929" s="25">
        <f t="shared" si="619"/>
        <v>3.6</v>
      </c>
    </row>
    <row r="930" spans="1:32" ht="15.75" hidden="1" customHeight="1" x14ac:dyDescent="0.25">
      <c r="A930" s="33">
        <v>45980</v>
      </c>
      <c r="B930" s="118" t="s">
        <v>437</v>
      </c>
      <c r="C930" s="37" t="s">
        <v>135</v>
      </c>
      <c r="D930" s="26">
        <v>5.55</v>
      </c>
      <c r="E930" s="48">
        <f t="shared" si="600"/>
        <v>0</v>
      </c>
      <c r="F930" s="222"/>
      <c r="G930" s="48">
        <f t="shared" si="601"/>
        <v>1</v>
      </c>
      <c r="H930" s="26"/>
      <c r="I930" s="48"/>
      <c r="J930" s="23">
        <v>2.86</v>
      </c>
      <c r="K930" s="48">
        <f t="shared" si="602"/>
        <v>1</v>
      </c>
      <c r="L930" s="26">
        <v>4.74</v>
      </c>
      <c r="M930" s="48">
        <f t="shared" si="603"/>
        <v>1</v>
      </c>
      <c r="N930" s="26">
        <v>3.5</v>
      </c>
      <c r="O930" s="48">
        <f t="shared" si="604"/>
        <v>1</v>
      </c>
      <c r="P930" s="225">
        <f t="shared" si="605"/>
        <v>0</v>
      </c>
      <c r="Q930" s="225">
        <f t="shared" si="606"/>
        <v>0</v>
      </c>
      <c r="T930" s="25" t="str">
        <f t="shared" si="630"/>
        <v>CARIBE ROSE</v>
      </c>
      <c r="U930" s="25">
        <f t="shared" si="608"/>
        <v>5</v>
      </c>
      <c r="V930" s="25">
        <f t="shared" si="609"/>
        <v>5.44</v>
      </c>
      <c r="W930" s="25">
        <f t="shared" si="610"/>
        <v>0</v>
      </c>
      <c r="X930" s="25">
        <f t="shared" si="611"/>
        <v>0</v>
      </c>
      <c r="Y930" s="25">
        <f t="shared" si="612"/>
        <v>0</v>
      </c>
      <c r="Z930" s="25">
        <f t="shared" si="613"/>
        <v>0.4</v>
      </c>
      <c r="AA930" s="25">
        <f t="shared" si="614"/>
        <v>2.75</v>
      </c>
      <c r="AB930" s="25">
        <f t="shared" si="615"/>
        <v>3.4</v>
      </c>
      <c r="AC930" s="25">
        <f t="shared" si="616"/>
        <v>4.3499999999999996</v>
      </c>
      <c r="AD930" s="25">
        <f t="shared" si="617"/>
        <v>5.4</v>
      </c>
      <c r="AE930" s="25">
        <f t="shared" si="618"/>
        <v>3</v>
      </c>
      <c r="AF930" s="25">
        <f t="shared" si="619"/>
        <v>3.6</v>
      </c>
    </row>
    <row r="931" spans="1:32" ht="15.75" hidden="1" customHeight="1" x14ac:dyDescent="0.25">
      <c r="A931" s="33">
        <v>45980</v>
      </c>
      <c r="B931" s="118" t="s">
        <v>435</v>
      </c>
      <c r="C931" s="37" t="s">
        <v>135</v>
      </c>
      <c r="D931" s="26">
        <v>5.35</v>
      </c>
      <c r="E931" s="48">
        <f t="shared" ref="E931" si="639">IF(+(IF(D931&lt;U931,0,IF(D931&gt;V931,0,1)))=1,1,0)</f>
        <v>1</v>
      </c>
      <c r="F931" s="222"/>
      <c r="G931" s="48">
        <f t="shared" ref="G931" si="640">IF(+(IF(F931&lt;W931,0,IF(F931&gt;X931,0,1)))=1,1,0)</f>
        <v>1</v>
      </c>
      <c r="H931" s="26"/>
      <c r="I931" s="48"/>
      <c r="J931" s="23">
        <v>2.9</v>
      </c>
      <c r="K931" s="48">
        <f t="shared" ref="K931" si="641">IF(+(IF(J931&lt;AA931,0,IF(J931&gt;AB931,0,1)))=1,1,0)</f>
        <v>1</v>
      </c>
      <c r="L931" s="26">
        <v>4.71</v>
      </c>
      <c r="M931" s="48">
        <f t="shared" ref="M931" si="642">IF(+(IF(L931&lt;AC931,0,IF(L931&gt;AD931,0,1)))=1,1,0)</f>
        <v>1</v>
      </c>
      <c r="N931" s="26">
        <v>3.32</v>
      </c>
      <c r="O931" s="48">
        <f t="shared" ref="O931" si="643">IF(+(IF(N931&lt;AE931,0,IF(N931&gt;AF931,0,1)))=1,1,0)</f>
        <v>1</v>
      </c>
      <c r="P931" s="225">
        <f t="shared" ref="P931" si="644">IF(+(IF(D931&lt;U931,0,IF(D931&gt;V931,0,1)))+(IF(F931&lt;W931,0,IF(F931&gt;X931,0,1)))+(IF(J931&lt;AA931,0,IF(J931&gt;AB931,0,1)))+(IF(L931&lt;AC931,0,IF(L931&gt;AD931,0,1)))+(IF(N931&lt;AE931,0,IF(N931&gt;AF931,0,1)))=5,1,0)</f>
        <v>1</v>
      </c>
      <c r="Q931" s="225">
        <f t="shared" ref="Q931" si="645">IF(+(IF(D931&lt;U931,0,IF(D931&gt;V931,0,1)))+(IF(F931&lt;W931,0,IF(F931&gt;X931,0,1)))+(IF(J931&lt;AA931,0,IF(J931&gt;AB931,0,1)))+(IF(L931&lt;AC931,0,IF(L931&gt;AD931,0,1)))=4,1,0)</f>
        <v>1</v>
      </c>
      <c r="T931" s="25" t="str">
        <f t="shared" ref="T931" si="646">LEFT(C931,12)</f>
        <v>CARIBE ROSE</v>
      </c>
      <c r="U931" s="25">
        <f t="shared" si="608"/>
        <v>5</v>
      </c>
      <c r="V931" s="25">
        <f t="shared" si="609"/>
        <v>5.44</v>
      </c>
      <c r="W931" s="25">
        <f t="shared" si="610"/>
        <v>0</v>
      </c>
      <c r="X931" s="25">
        <f t="shared" si="611"/>
        <v>0</v>
      </c>
      <c r="Y931" s="25">
        <f t="shared" si="612"/>
        <v>0</v>
      </c>
      <c r="Z931" s="25">
        <f t="shared" si="613"/>
        <v>0.4</v>
      </c>
      <c r="AA931" s="25">
        <f t="shared" si="614"/>
        <v>2.75</v>
      </c>
      <c r="AB931" s="25">
        <f t="shared" si="615"/>
        <v>3.4</v>
      </c>
      <c r="AC931" s="25">
        <f t="shared" si="616"/>
        <v>4.3499999999999996</v>
      </c>
      <c r="AD931" s="25">
        <f t="shared" si="617"/>
        <v>5.4</v>
      </c>
      <c r="AE931" s="25">
        <f t="shared" si="618"/>
        <v>3</v>
      </c>
      <c r="AF931" s="25">
        <f t="shared" si="619"/>
        <v>3.6</v>
      </c>
    </row>
    <row r="932" spans="1:32" ht="15.75" hidden="1" customHeight="1" x14ac:dyDescent="0.25">
      <c r="A932" s="33">
        <v>45981</v>
      </c>
      <c r="B932" s="118" t="s">
        <v>437</v>
      </c>
      <c r="C932" s="37" t="s">
        <v>33</v>
      </c>
      <c r="D932" s="26">
        <v>3.48</v>
      </c>
      <c r="E932" s="48">
        <f t="shared" ref="E932:E933" si="647">IF(+(IF(D932&lt;U932,0,IF(D932&gt;V932,0,1)))=1,1,0)</f>
        <v>1</v>
      </c>
      <c r="F932" s="222">
        <v>58.3</v>
      </c>
      <c r="G932" s="48">
        <f t="shared" ref="G932:G933" si="648">IF(+(IF(F932&lt;W932,0,IF(F932&gt;X932,0,1)))=1,1,0)</f>
        <v>1</v>
      </c>
      <c r="H932" s="26">
        <v>7.0000000000000007E-2</v>
      </c>
      <c r="I932" s="48">
        <f t="shared" si="607"/>
        <v>1</v>
      </c>
      <c r="J932" s="23">
        <v>2.85</v>
      </c>
      <c r="K932" s="48">
        <f t="shared" ref="K932:K933" si="649">IF(+(IF(J932&lt;AA932,0,IF(J932&gt;AB932,0,1)))=1,1,0)</f>
        <v>1</v>
      </c>
      <c r="L932" s="26">
        <v>7.7</v>
      </c>
      <c r="M932" s="48">
        <f t="shared" ref="M932:M933" si="650">IF(+(IF(L932&lt;AC932,0,IF(L932&gt;AD932,0,1)))=1,1,0)</f>
        <v>1</v>
      </c>
      <c r="N932" s="26">
        <v>161.80000000000001</v>
      </c>
      <c r="O932" s="48">
        <f t="shared" ref="O932:O933" si="651">IF(+(IF(N932&lt;AE932,0,IF(N932&gt;AF932,0,1)))=1,1,0)</f>
        <v>1</v>
      </c>
      <c r="P932" s="225">
        <f t="shared" ref="P932:P933" si="652">IF(+(IF(D932&lt;U932,0,IF(D932&gt;V932,0,1)))+(IF(F932&lt;W932,0,IF(F932&gt;X932,0,1)))+(IF(J932&lt;AA932,0,IF(J932&gt;AB932,0,1)))+(IF(L932&lt;AC932,0,IF(L932&gt;AD932,0,1)))+(IF(N932&lt;AE932,0,IF(N932&gt;AF932,0,1)))=5,1,0)</f>
        <v>1</v>
      </c>
      <c r="Q932" s="225">
        <f t="shared" ref="Q932:Q933" si="653">IF(+(IF(D932&lt;U932,0,IF(D932&gt;V932,0,1)))+(IF(F932&lt;W932,0,IF(F932&gt;X932,0,1)))+(IF(J932&lt;AA932,0,IF(J932&gt;AB932,0,1)))+(IF(L932&lt;AC932,0,IF(L932&gt;AD932,0,1)))=4,1,0)</f>
        <v>1</v>
      </c>
      <c r="T932" s="25" t="str">
        <f t="shared" ref="T932:T933" si="654">LEFT(C932,12)</f>
        <v>GUINNESS</v>
      </c>
      <c r="U932" s="25">
        <f t="shared" si="608"/>
        <v>3.1</v>
      </c>
      <c r="V932" s="25">
        <f t="shared" si="609"/>
        <v>4.1399999999999997</v>
      </c>
      <c r="W932" s="25">
        <f t="shared" si="610"/>
        <v>48</v>
      </c>
      <c r="X932" s="25">
        <f t="shared" si="611"/>
        <v>62</v>
      </c>
      <c r="Y932" s="25">
        <f t="shared" si="612"/>
        <v>0</v>
      </c>
      <c r="Z932" s="25">
        <f t="shared" si="613"/>
        <v>0.12</v>
      </c>
      <c r="AA932" s="25">
        <f t="shared" si="614"/>
        <v>2.7</v>
      </c>
      <c r="AB932" s="25">
        <f t="shared" si="615"/>
        <v>2.9</v>
      </c>
      <c r="AC932" s="25">
        <f t="shared" si="616"/>
        <v>7.3</v>
      </c>
      <c r="AD932" s="25">
        <f t="shared" si="617"/>
        <v>7.74</v>
      </c>
      <c r="AE932" s="25">
        <f t="shared" si="618"/>
        <v>155</v>
      </c>
      <c r="AF932" s="25">
        <f t="shared" si="619"/>
        <v>195</v>
      </c>
    </row>
    <row r="933" spans="1:32" ht="15.75" hidden="1" customHeight="1" x14ac:dyDescent="0.25">
      <c r="A933" s="33">
        <v>45981</v>
      </c>
      <c r="B933" s="118" t="s">
        <v>434</v>
      </c>
      <c r="C933" s="37" t="s">
        <v>33</v>
      </c>
      <c r="D933" s="26">
        <v>3.89</v>
      </c>
      <c r="E933" s="48">
        <f t="shared" si="647"/>
        <v>1</v>
      </c>
      <c r="F933" s="222">
        <v>56.9</v>
      </c>
      <c r="G933" s="48">
        <f t="shared" si="648"/>
        <v>1</v>
      </c>
      <c r="H933" s="26">
        <v>0.08</v>
      </c>
      <c r="I933" s="48">
        <f t="shared" si="607"/>
        <v>1</v>
      </c>
      <c r="J933" s="23">
        <v>2.83</v>
      </c>
      <c r="K933" s="48">
        <f t="shared" si="649"/>
        <v>1</v>
      </c>
      <c r="L933" s="26">
        <v>7.59</v>
      </c>
      <c r="M933" s="48">
        <f t="shared" si="650"/>
        <v>1</v>
      </c>
      <c r="N933" s="26">
        <v>184</v>
      </c>
      <c r="O933" s="48">
        <f t="shared" si="651"/>
        <v>1</v>
      </c>
      <c r="P933" s="225">
        <f t="shared" si="652"/>
        <v>1</v>
      </c>
      <c r="Q933" s="225">
        <f t="shared" si="653"/>
        <v>1</v>
      </c>
      <c r="T933" s="25" t="str">
        <f t="shared" si="654"/>
        <v>GUINNESS</v>
      </c>
      <c r="U933" s="25">
        <f t="shared" si="608"/>
        <v>3.1</v>
      </c>
      <c r="V933" s="25">
        <f t="shared" si="609"/>
        <v>4.1399999999999997</v>
      </c>
      <c r="W933" s="25">
        <f t="shared" si="610"/>
        <v>48</v>
      </c>
      <c r="X933" s="25">
        <f t="shared" si="611"/>
        <v>62</v>
      </c>
      <c r="Y933" s="25">
        <f t="shared" si="612"/>
        <v>0</v>
      </c>
      <c r="Z933" s="25">
        <f t="shared" si="613"/>
        <v>0.12</v>
      </c>
      <c r="AA933" s="25">
        <f t="shared" si="614"/>
        <v>2.7</v>
      </c>
      <c r="AB933" s="25">
        <f t="shared" si="615"/>
        <v>2.9</v>
      </c>
      <c r="AC933" s="25">
        <f t="shared" si="616"/>
        <v>7.3</v>
      </c>
      <c r="AD933" s="25">
        <f t="shared" si="617"/>
        <v>7.74</v>
      </c>
      <c r="AE933" s="25">
        <f t="shared" si="618"/>
        <v>155</v>
      </c>
      <c r="AF933" s="25">
        <f t="shared" si="619"/>
        <v>195</v>
      </c>
    </row>
    <row r="934" spans="1:32" ht="15.75" hidden="1" customHeight="1" x14ac:dyDescent="0.25">
      <c r="A934" s="33">
        <v>45981</v>
      </c>
      <c r="B934" s="118" t="s">
        <v>436</v>
      </c>
      <c r="C934" s="37" t="s">
        <v>31</v>
      </c>
      <c r="D934" s="26">
        <v>2.14</v>
      </c>
      <c r="E934" s="48">
        <f t="shared" si="600"/>
        <v>1</v>
      </c>
      <c r="F934" s="222">
        <v>13.8</v>
      </c>
      <c r="G934" s="48">
        <f t="shared" si="601"/>
        <v>1</v>
      </c>
      <c r="H934" s="26">
        <v>0.01</v>
      </c>
      <c r="I934" s="48">
        <f t="shared" si="607"/>
        <v>1</v>
      </c>
      <c r="J934" s="23">
        <v>2.85</v>
      </c>
      <c r="K934" s="48">
        <f t="shared" si="602"/>
        <v>1</v>
      </c>
      <c r="L934" s="26">
        <v>5.18</v>
      </c>
      <c r="M934" s="48">
        <f t="shared" si="603"/>
        <v>1</v>
      </c>
      <c r="N934" s="26">
        <v>5.68</v>
      </c>
      <c r="O934" s="48">
        <f t="shared" si="604"/>
        <v>1</v>
      </c>
      <c r="P934" s="225">
        <f t="shared" si="605"/>
        <v>1</v>
      </c>
      <c r="Q934" s="225">
        <f t="shared" si="606"/>
        <v>1</v>
      </c>
      <c r="T934" s="25" t="str">
        <f t="shared" si="630"/>
        <v>CARIB</v>
      </c>
      <c r="U934" s="25">
        <f t="shared" si="608"/>
        <v>1.65</v>
      </c>
      <c r="V934" s="25">
        <f t="shared" si="609"/>
        <v>2.14</v>
      </c>
      <c r="W934" s="25">
        <f t="shared" si="610"/>
        <v>12.5</v>
      </c>
      <c r="X934" s="25">
        <f t="shared" si="611"/>
        <v>16.399999999999999</v>
      </c>
      <c r="Y934" s="25">
        <f t="shared" si="612"/>
        <v>0</v>
      </c>
      <c r="Z934" s="25">
        <f t="shared" si="613"/>
        <v>0.12</v>
      </c>
      <c r="AA934" s="25">
        <f t="shared" si="614"/>
        <v>2.7</v>
      </c>
      <c r="AB934" s="25">
        <f t="shared" si="615"/>
        <v>2.85</v>
      </c>
      <c r="AC934" s="25">
        <f t="shared" si="616"/>
        <v>5</v>
      </c>
      <c r="AD934" s="25">
        <f t="shared" si="617"/>
        <v>5.44</v>
      </c>
      <c r="AE934" s="25">
        <f t="shared" si="618"/>
        <v>5</v>
      </c>
      <c r="AF934" s="25">
        <f t="shared" si="619"/>
        <v>7</v>
      </c>
    </row>
    <row r="935" spans="1:32" ht="15.75" hidden="1" customHeight="1" x14ac:dyDescent="0.25">
      <c r="A935" s="33">
        <v>45981</v>
      </c>
      <c r="B935" s="118" t="s">
        <v>435</v>
      </c>
      <c r="C935" s="37" t="s">
        <v>31</v>
      </c>
      <c r="D935" s="26">
        <v>2.13</v>
      </c>
      <c r="E935" s="48">
        <f t="shared" si="600"/>
        <v>1</v>
      </c>
      <c r="F935" s="222">
        <v>15.25</v>
      </c>
      <c r="G935" s="48">
        <f t="shared" si="601"/>
        <v>1</v>
      </c>
      <c r="H935" s="26">
        <v>0.01</v>
      </c>
      <c r="I935" s="48">
        <f t="shared" si="607"/>
        <v>1</v>
      </c>
      <c r="J935" s="23">
        <v>2.8</v>
      </c>
      <c r="K935" s="48">
        <f t="shared" si="602"/>
        <v>1</v>
      </c>
      <c r="L935" s="26">
        <v>5.14</v>
      </c>
      <c r="M935" s="48">
        <f t="shared" si="603"/>
        <v>1</v>
      </c>
      <c r="N935" s="26">
        <v>5.6</v>
      </c>
      <c r="O935" s="48">
        <f t="shared" si="604"/>
        <v>1</v>
      </c>
      <c r="P935" s="225">
        <f t="shared" si="605"/>
        <v>1</v>
      </c>
      <c r="Q935" s="225">
        <f t="shared" si="606"/>
        <v>1</v>
      </c>
      <c r="T935" s="25" t="str">
        <f t="shared" si="630"/>
        <v>CARIB</v>
      </c>
      <c r="U935" s="25">
        <f t="shared" si="608"/>
        <v>1.65</v>
      </c>
      <c r="V935" s="25">
        <f t="shared" si="609"/>
        <v>2.14</v>
      </c>
      <c r="W935" s="25">
        <f t="shared" si="610"/>
        <v>12.5</v>
      </c>
      <c r="X935" s="25">
        <f t="shared" si="611"/>
        <v>16.399999999999999</v>
      </c>
      <c r="Y935" s="25">
        <f t="shared" si="612"/>
        <v>0</v>
      </c>
      <c r="Z935" s="25">
        <f t="shared" si="613"/>
        <v>0.12</v>
      </c>
      <c r="AA935" s="25">
        <f t="shared" si="614"/>
        <v>2.7</v>
      </c>
      <c r="AB935" s="25">
        <f t="shared" si="615"/>
        <v>2.85</v>
      </c>
      <c r="AC935" s="25">
        <f t="shared" si="616"/>
        <v>5</v>
      </c>
      <c r="AD935" s="25">
        <f t="shared" si="617"/>
        <v>5.44</v>
      </c>
      <c r="AE935" s="25">
        <f t="shared" si="618"/>
        <v>5</v>
      </c>
      <c r="AF935" s="25">
        <f t="shared" si="619"/>
        <v>7</v>
      </c>
    </row>
    <row r="936" spans="1:32" ht="15.75" hidden="1" customHeight="1" x14ac:dyDescent="0.25">
      <c r="A936" s="33">
        <v>45981</v>
      </c>
      <c r="B936" s="118" t="s">
        <v>434</v>
      </c>
      <c r="C936" s="37" t="s">
        <v>31</v>
      </c>
      <c r="D936" s="26">
        <v>2.1</v>
      </c>
      <c r="E936" s="48">
        <f t="shared" si="600"/>
        <v>1</v>
      </c>
      <c r="F936" s="222">
        <v>14.5</v>
      </c>
      <c r="G936" s="48">
        <f t="shared" si="601"/>
        <v>1</v>
      </c>
      <c r="H936" s="26">
        <v>0.01</v>
      </c>
      <c r="I936" s="48">
        <f t="shared" si="607"/>
        <v>1</v>
      </c>
      <c r="J936" s="23">
        <v>2.7</v>
      </c>
      <c r="K936" s="48">
        <f t="shared" si="602"/>
        <v>1</v>
      </c>
      <c r="L936" s="26">
        <v>5.21</v>
      </c>
      <c r="M936" s="48">
        <f t="shared" si="603"/>
        <v>1</v>
      </c>
      <c r="N936" s="26">
        <v>5.65</v>
      </c>
      <c r="O936" s="48">
        <f t="shared" si="604"/>
        <v>1</v>
      </c>
      <c r="P936" s="225">
        <f t="shared" si="605"/>
        <v>1</v>
      </c>
      <c r="Q936" s="225">
        <f t="shared" si="606"/>
        <v>1</v>
      </c>
      <c r="T936" s="25" t="str">
        <f t="shared" si="630"/>
        <v>CARIB</v>
      </c>
      <c r="U936" s="25">
        <f t="shared" si="608"/>
        <v>1.65</v>
      </c>
      <c r="V936" s="25">
        <f t="shared" si="609"/>
        <v>2.14</v>
      </c>
      <c r="W936" s="25">
        <f t="shared" si="610"/>
        <v>12.5</v>
      </c>
      <c r="X936" s="25">
        <f t="shared" si="611"/>
        <v>16.399999999999999</v>
      </c>
      <c r="Y936" s="25">
        <f t="shared" si="612"/>
        <v>0</v>
      </c>
      <c r="Z936" s="25">
        <f t="shared" si="613"/>
        <v>0.12</v>
      </c>
      <c r="AA936" s="25">
        <f t="shared" si="614"/>
        <v>2.7</v>
      </c>
      <c r="AB936" s="25">
        <f t="shared" si="615"/>
        <v>2.85</v>
      </c>
      <c r="AC936" s="25">
        <f t="shared" si="616"/>
        <v>5</v>
      </c>
      <c r="AD936" s="25">
        <f t="shared" si="617"/>
        <v>5.44</v>
      </c>
      <c r="AE936" s="25">
        <f t="shared" si="618"/>
        <v>5</v>
      </c>
      <c r="AF936" s="25">
        <f t="shared" si="619"/>
        <v>7</v>
      </c>
    </row>
    <row r="937" spans="1:32" ht="15.75" hidden="1" customHeight="1" x14ac:dyDescent="0.25">
      <c r="A937" s="33">
        <v>45981</v>
      </c>
      <c r="B937" s="118" t="s">
        <v>437</v>
      </c>
      <c r="C937" s="37" t="s">
        <v>31</v>
      </c>
      <c r="D937" s="26">
        <v>2.13</v>
      </c>
      <c r="E937" s="48">
        <f t="shared" si="600"/>
        <v>1</v>
      </c>
      <c r="F937" s="222">
        <v>14.55</v>
      </c>
      <c r="G937" s="48">
        <f t="shared" si="601"/>
        <v>1</v>
      </c>
      <c r="H937" s="26">
        <v>0.01</v>
      </c>
      <c r="I937" s="48">
        <f t="shared" si="607"/>
        <v>1</v>
      </c>
      <c r="J937" s="23">
        <v>2.85</v>
      </c>
      <c r="K937" s="48">
        <f t="shared" si="602"/>
        <v>1</v>
      </c>
      <c r="L937" s="26">
        <v>5.14</v>
      </c>
      <c r="M937" s="48">
        <f t="shared" si="603"/>
        <v>1</v>
      </c>
      <c r="N937" s="26">
        <v>5.83</v>
      </c>
      <c r="O937" s="48">
        <f t="shared" si="604"/>
        <v>1</v>
      </c>
      <c r="P937" s="225">
        <f t="shared" si="605"/>
        <v>1</v>
      </c>
      <c r="Q937" s="225">
        <f t="shared" si="606"/>
        <v>1</v>
      </c>
      <c r="T937" s="25" t="str">
        <f t="shared" si="630"/>
        <v>CARIB</v>
      </c>
      <c r="U937" s="25">
        <f t="shared" si="608"/>
        <v>1.65</v>
      </c>
      <c r="V937" s="25">
        <f t="shared" si="609"/>
        <v>2.14</v>
      </c>
      <c r="W937" s="25">
        <f t="shared" si="610"/>
        <v>12.5</v>
      </c>
      <c r="X937" s="25">
        <f t="shared" si="611"/>
        <v>16.399999999999999</v>
      </c>
      <c r="Y937" s="25">
        <f t="shared" si="612"/>
        <v>0</v>
      </c>
      <c r="Z937" s="25">
        <f t="shared" si="613"/>
        <v>0.12</v>
      </c>
      <c r="AA937" s="25">
        <f t="shared" si="614"/>
        <v>2.7</v>
      </c>
      <c r="AB937" s="25">
        <f t="shared" si="615"/>
        <v>2.85</v>
      </c>
      <c r="AC937" s="25">
        <f t="shared" si="616"/>
        <v>5</v>
      </c>
      <c r="AD937" s="25">
        <f t="shared" si="617"/>
        <v>5.44</v>
      </c>
      <c r="AE937" s="25">
        <f t="shared" si="618"/>
        <v>5</v>
      </c>
      <c r="AF937" s="25">
        <f t="shared" si="619"/>
        <v>7</v>
      </c>
    </row>
    <row r="938" spans="1:32" ht="15.75" hidden="1" customHeight="1" x14ac:dyDescent="0.25">
      <c r="A938" s="33">
        <v>45982</v>
      </c>
      <c r="B938" s="118" t="s">
        <v>435</v>
      </c>
      <c r="C938" s="37" t="s">
        <v>31</v>
      </c>
      <c r="D938" s="26">
        <v>1.87</v>
      </c>
      <c r="E938" s="48">
        <f t="shared" si="600"/>
        <v>1</v>
      </c>
      <c r="F938" s="222">
        <v>14.2</v>
      </c>
      <c r="G938" s="48">
        <f t="shared" si="601"/>
        <v>1</v>
      </c>
      <c r="H938" s="26">
        <v>0.01</v>
      </c>
      <c r="I938" s="48">
        <f t="shared" si="607"/>
        <v>1</v>
      </c>
      <c r="J938" s="23">
        <v>2.8</v>
      </c>
      <c r="K938" s="48">
        <f t="shared" si="602"/>
        <v>1</v>
      </c>
      <c r="L938" s="26">
        <v>5.24</v>
      </c>
      <c r="M938" s="48">
        <f t="shared" si="603"/>
        <v>1</v>
      </c>
      <c r="N938" s="26">
        <v>5.8</v>
      </c>
      <c r="O938" s="48">
        <f t="shared" si="604"/>
        <v>1</v>
      </c>
      <c r="P938" s="225">
        <f t="shared" si="605"/>
        <v>1</v>
      </c>
      <c r="Q938" s="225">
        <f t="shared" si="606"/>
        <v>1</v>
      </c>
      <c r="T938" s="25" t="str">
        <f t="shared" si="630"/>
        <v>CARIB</v>
      </c>
      <c r="U938" s="25">
        <f t="shared" si="608"/>
        <v>1.65</v>
      </c>
      <c r="V938" s="25">
        <f t="shared" si="609"/>
        <v>2.14</v>
      </c>
      <c r="W938" s="25">
        <f t="shared" si="610"/>
        <v>12.5</v>
      </c>
      <c r="X938" s="25">
        <f t="shared" si="611"/>
        <v>16.399999999999999</v>
      </c>
      <c r="Y938" s="25">
        <f t="shared" si="612"/>
        <v>0</v>
      </c>
      <c r="Z938" s="25">
        <f t="shared" si="613"/>
        <v>0.12</v>
      </c>
      <c r="AA938" s="25">
        <f t="shared" si="614"/>
        <v>2.7</v>
      </c>
      <c r="AB938" s="25">
        <f t="shared" si="615"/>
        <v>2.85</v>
      </c>
      <c r="AC938" s="25">
        <f t="shared" si="616"/>
        <v>5</v>
      </c>
      <c r="AD938" s="25">
        <f t="shared" si="617"/>
        <v>5.44</v>
      </c>
      <c r="AE938" s="25">
        <f t="shared" si="618"/>
        <v>5</v>
      </c>
      <c r="AF938" s="25">
        <f t="shared" si="619"/>
        <v>7</v>
      </c>
    </row>
    <row r="939" spans="1:32" ht="15.75" hidden="1" customHeight="1" x14ac:dyDescent="0.25">
      <c r="A939" s="33">
        <v>45982</v>
      </c>
      <c r="B939" s="118" t="s">
        <v>434</v>
      </c>
      <c r="C939" s="37" t="s">
        <v>31</v>
      </c>
      <c r="D939" s="26">
        <v>1.87</v>
      </c>
      <c r="E939" s="48">
        <f t="shared" si="600"/>
        <v>1</v>
      </c>
      <c r="F939" s="222">
        <v>13.5</v>
      </c>
      <c r="G939" s="48">
        <f t="shared" si="601"/>
        <v>1</v>
      </c>
      <c r="H939" s="26">
        <v>0.04</v>
      </c>
      <c r="I939" s="48">
        <f t="shared" si="607"/>
        <v>1</v>
      </c>
      <c r="J939" s="23">
        <v>2.74</v>
      </c>
      <c r="K939" s="48">
        <f t="shared" si="602"/>
        <v>1</v>
      </c>
      <c r="L939" s="26">
        <v>5.23</v>
      </c>
      <c r="M939" s="48">
        <f t="shared" si="603"/>
        <v>1</v>
      </c>
      <c r="N939" s="26">
        <v>5.7</v>
      </c>
      <c r="O939" s="48">
        <f t="shared" si="604"/>
        <v>1</v>
      </c>
      <c r="P939" s="225">
        <f t="shared" si="605"/>
        <v>1</v>
      </c>
      <c r="Q939" s="225">
        <f t="shared" si="606"/>
        <v>1</v>
      </c>
      <c r="T939" s="25" t="str">
        <f t="shared" si="630"/>
        <v>CARIB</v>
      </c>
      <c r="U939" s="25">
        <f t="shared" si="608"/>
        <v>1.65</v>
      </c>
      <c r="V939" s="25">
        <f t="shared" si="609"/>
        <v>2.14</v>
      </c>
      <c r="W939" s="25">
        <f t="shared" si="610"/>
        <v>12.5</v>
      </c>
      <c r="X939" s="25">
        <f t="shared" si="611"/>
        <v>16.399999999999999</v>
      </c>
      <c r="Y939" s="25">
        <f t="shared" si="612"/>
        <v>0</v>
      </c>
      <c r="Z939" s="25">
        <f t="shared" si="613"/>
        <v>0.12</v>
      </c>
      <c r="AA939" s="25">
        <f t="shared" si="614"/>
        <v>2.7</v>
      </c>
      <c r="AB939" s="25">
        <f t="shared" si="615"/>
        <v>2.85</v>
      </c>
      <c r="AC939" s="25">
        <f t="shared" si="616"/>
        <v>5</v>
      </c>
      <c r="AD939" s="25">
        <f t="shared" si="617"/>
        <v>5.44</v>
      </c>
      <c r="AE939" s="25">
        <f t="shared" si="618"/>
        <v>5</v>
      </c>
      <c r="AF939" s="25">
        <f t="shared" si="619"/>
        <v>7</v>
      </c>
    </row>
    <row r="940" spans="1:32" ht="15.75" hidden="1" customHeight="1" x14ac:dyDescent="0.25">
      <c r="A940" s="33">
        <v>45982</v>
      </c>
      <c r="B940" s="118" t="s">
        <v>436</v>
      </c>
      <c r="C940" s="37" t="s">
        <v>31</v>
      </c>
      <c r="D940" s="26">
        <v>1.9</v>
      </c>
      <c r="E940" s="48">
        <f t="shared" si="600"/>
        <v>1</v>
      </c>
      <c r="F940" s="222">
        <v>13.45</v>
      </c>
      <c r="G940" s="48">
        <f t="shared" si="601"/>
        <v>1</v>
      </c>
      <c r="H940" s="26">
        <v>0.04</v>
      </c>
      <c r="I940" s="48">
        <f t="shared" si="607"/>
        <v>1</v>
      </c>
      <c r="J940" s="23">
        <v>2.83</v>
      </c>
      <c r="K940" s="48">
        <f t="shared" si="602"/>
        <v>1</v>
      </c>
      <c r="L940" s="26">
        <v>5.26</v>
      </c>
      <c r="M940" s="48">
        <f t="shared" si="603"/>
        <v>1</v>
      </c>
      <c r="N940" s="26">
        <v>5.65</v>
      </c>
      <c r="O940" s="48">
        <f t="shared" si="604"/>
        <v>1</v>
      </c>
      <c r="P940" s="225">
        <f t="shared" si="605"/>
        <v>1</v>
      </c>
      <c r="Q940" s="225">
        <f t="shared" si="606"/>
        <v>1</v>
      </c>
      <c r="T940" s="25" t="str">
        <f t="shared" si="630"/>
        <v>CARIB</v>
      </c>
      <c r="U940" s="25">
        <f t="shared" si="608"/>
        <v>1.65</v>
      </c>
      <c r="V940" s="25">
        <f t="shared" si="609"/>
        <v>2.14</v>
      </c>
      <c r="W940" s="25">
        <f t="shared" si="610"/>
        <v>12.5</v>
      </c>
      <c r="X940" s="25">
        <f t="shared" si="611"/>
        <v>16.399999999999999</v>
      </c>
      <c r="Y940" s="25">
        <f t="shared" si="612"/>
        <v>0</v>
      </c>
      <c r="Z940" s="25">
        <f t="shared" si="613"/>
        <v>0.12</v>
      </c>
      <c r="AA940" s="25">
        <f t="shared" si="614"/>
        <v>2.7</v>
      </c>
      <c r="AB940" s="25">
        <f t="shared" si="615"/>
        <v>2.85</v>
      </c>
      <c r="AC940" s="25">
        <f t="shared" si="616"/>
        <v>5</v>
      </c>
      <c r="AD940" s="25">
        <f t="shared" si="617"/>
        <v>5.44</v>
      </c>
      <c r="AE940" s="25">
        <f t="shared" si="618"/>
        <v>5</v>
      </c>
      <c r="AF940" s="25">
        <f t="shared" si="619"/>
        <v>7</v>
      </c>
    </row>
    <row r="941" spans="1:32" ht="15.75" hidden="1" customHeight="1" x14ac:dyDescent="0.25">
      <c r="A941" s="33">
        <v>45983</v>
      </c>
      <c r="B941" s="118" t="s">
        <v>437</v>
      </c>
      <c r="C941" s="37" t="s">
        <v>31</v>
      </c>
      <c r="D941" s="26">
        <v>1.91</v>
      </c>
      <c r="E941" s="48">
        <f t="shared" si="600"/>
        <v>1</v>
      </c>
      <c r="F941" s="222">
        <v>14</v>
      </c>
      <c r="G941" s="48">
        <f t="shared" si="601"/>
        <v>1</v>
      </c>
      <c r="H941" s="26">
        <v>0.03</v>
      </c>
      <c r="I941" s="48">
        <f t="shared" si="607"/>
        <v>1</v>
      </c>
      <c r="J941" s="23">
        <v>2.85</v>
      </c>
      <c r="K941" s="48">
        <f t="shared" si="602"/>
        <v>1</v>
      </c>
      <c r="L941" s="26">
        <v>5.26</v>
      </c>
      <c r="M941" s="48">
        <f t="shared" si="603"/>
        <v>1</v>
      </c>
      <c r="N941" s="26">
        <v>5.2</v>
      </c>
      <c r="O941" s="48">
        <f t="shared" si="604"/>
        <v>1</v>
      </c>
      <c r="P941" s="225">
        <f t="shared" si="605"/>
        <v>1</v>
      </c>
      <c r="Q941" s="225">
        <f t="shared" si="606"/>
        <v>1</v>
      </c>
      <c r="T941" s="25" t="str">
        <f t="shared" si="630"/>
        <v>CARIB</v>
      </c>
      <c r="U941" s="25">
        <f t="shared" si="608"/>
        <v>1.65</v>
      </c>
      <c r="V941" s="25">
        <f t="shared" si="609"/>
        <v>2.14</v>
      </c>
      <c r="W941" s="25">
        <f t="shared" si="610"/>
        <v>12.5</v>
      </c>
      <c r="X941" s="25">
        <f t="shared" si="611"/>
        <v>16.399999999999999</v>
      </c>
      <c r="Y941" s="25">
        <f t="shared" si="612"/>
        <v>0</v>
      </c>
      <c r="Z941" s="25">
        <f t="shared" si="613"/>
        <v>0.12</v>
      </c>
      <c r="AA941" s="25">
        <f t="shared" si="614"/>
        <v>2.7</v>
      </c>
      <c r="AB941" s="25">
        <f t="shared" si="615"/>
        <v>2.85</v>
      </c>
      <c r="AC941" s="25">
        <f t="shared" si="616"/>
        <v>5</v>
      </c>
      <c r="AD941" s="25">
        <f t="shared" si="617"/>
        <v>5.44</v>
      </c>
      <c r="AE941" s="25">
        <f t="shared" si="618"/>
        <v>5</v>
      </c>
      <c r="AF941" s="25">
        <f t="shared" si="619"/>
        <v>7</v>
      </c>
    </row>
    <row r="942" spans="1:32" ht="15.75" hidden="1" customHeight="1" x14ac:dyDescent="0.25">
      <c r="A942" s="33">
        <v>45983</v>
      </c>
      <c r="B942" s="118" t="s">
        <v>434</v>
      </c>
      <c r="C942" s="37" t="s">
        <v>31</v>
      </c>
      <c r="D942" s="26">
        <v>1.88</v>
      </c>
      <c r="E942" s="48">
        <f t="shared" si="600"/>
        <v>1</v>
      </c>
      <c r="F942" s="222">
        <v>14.4</v>
      </c>
      <c r="G942" s="48">
        <f t="shared" si="601"/>
        <v>1</v>
      </c>
      <c r="H942" s="26">
        <v>0.02</v>
      </c>
      <c r="I942" s="48">
        <f t="shared" si="607"/>
        <v>1</v>
      </c>
      <c r="J942" s="23">
        <v>2.8</v>
      </c>
      <c r="K942" s="48">
        <f t="shared" si="602"/>
        <v>1</v>
      </c>
      <c r="L942" s="26">
        <v>5.22</v>
      </c>
      <c r="M942" s="48">
        <f t="shared" si="603"/>
        <v>1</v>
      </c>
      <c r="N942" s="26">
        <v>5.4</v>
      </c>
      <c r="O942" s="48">
        <f t="shared" si="604"/>
        <v>1</v>
      </c>
      <c r="P942" s="225">
        <f t="shared" si="605"/>
        <v>1</v>
      </c>
      <c r="Q942" s="225">
        <f t="shared" si="606"/>
        <v>1</v>
      </c>
      <c r="T942" s="25" t="str">
        <f t="shared" si="630"/>
        <v>CARIB</v>
      </c>
      <c r="U942" s="25">
        <f t="shared" si="608"/>
        <v>1.65</v>
      </c>
      <c r="V942" s="25">
        <f t="shared" si="609"/>
        <v>2.14</v>
      </c>
      <c r="W942" s="25">
        <f t="shared" si="610"/>
        <v>12.5</v>
      </c>
      <c r="X942" s="25">
        <f t="shared" si="611"/>
        <v>16.399999999999999</v>
      </c>
      <c r="Y942" s="25">
        <f t="shared" si="612"/>
        <v>0</v>
      </c>
      <c r="Z942" s="25">
        <f t="shared" si="613"/>
        <v>0.12</v>
      </c>
      <c r="AA942" s="25">
        <f t="shared" si="614"/>
        <v>2.7</v>
      </c>
      <c r="AB942" s="25">
        <f t="shared" si="615"/>
        <v>2.85</v>
      </c>
      <c r="AC942" s="25">
        <f t="shared" si="616"/>
        <v>5</v>
      </c>
      <c r="AD942" s="25">
        <f t="shared" si="617"/>
        <v>5.44</v>
      </c>
      <c r="AE942" s="25">
        <f t="shared" si="618"/>
        <v>5</v>
      </c>
      <c r="AF942" s="25">
        <f t="shared" si="619"/>
        <v>7</v>
      </c>
    </row>
    <row r="943" spans="1:32" ht="15.75" hidden="1" customHeight="1" x14ac:dyDescent="0.25">
      <c r="A943" s="33">
        <v>45983</v>
      </c>
      <c r="B943" s="118" t="s">
        <v>435</v>
      </c>
      <c r="C943" s="37" t="s">
        <v>31</v>
      </c>
      <c r="D943" s="26">
        <v>1.91</v>
      </c>
      <c r="E943" s="48">
        <f t="shared" si="600"/>
        <v>1</v>
      </c>
      <c r="F943" s="222">
        <v>15.1</v>
      </c>
      <c r="G943" s="48">
        <f t="shared" si="601"/>
        <v>1</v>
      </c>
      <c r="H943" s="26">
        <v>0.03</v>
      </c>
      <c r="I943" s="48">
        <f t="shared" si="607"/>
        <v>1</v>
      </c>
      <c r="J943" s="23">
        <v>2.85</v>
      </c>
      <c r="K943" s="48">
        <f t="shared" si="602"/>
        <v>1</v>
      </c>
      <c r="L943" s="26">
        <v>5.18</v>
      </c>
      <c r="M943" s="48">
        <f t="shared" si="603"/>
        <v>1</v>
      </c>
      <c r="N943" s="26">
        <v>5.2</v>
      </c>
      <c r="O943" s="48">
        <f t="shared" si="604"/>
        <v>1</v>
      </c>
      <c r="P943" s="225">
        <f t="shared" si="605"/>
        <v>1</v>
      </c>
      <c r="Q943" s="225">
        <f t="shared" si="606"/>
        <v>1</v>
      </c>
      <c r="T943" s="25" t="str">
        <f t="shared" si="630"/>
        <v>CARIB</v>
      </c>
      <c r="U943" s="25">
        <f t="shared" si="608"/>
        <v>1.65</v>
      </c>
      <c r="V943" s="25">
        <f t="shared" si="609"/>
        <v>2.14</v>
      </c>
      <c r="W943" s="25">
        <f t="shared" si="610"/>
        <v>12.5</v>
      </c>
      <c r="X943" s="25">
        <f t="shared" si="611"/>
        <v>16.399999999999999</v>
      </c>
      <c r="Y943" s="25">
        <f t="shared" si="612"/>
        <v>0</v>
      </c>
      <c r="Z943" s="25">
        <f t="shared" si="613"/>
        <v>0.12</v>
      </c>
      <c r="AA943" s="25">
        <f t="shared" si="614"/>
        <v>2.7</v>
      </c>
      <c r="AB943" s="25">
        <f t="shared" si="615"/>
        <v>2.85</v>
      </c>
      <c r="AC943" s="25">
        <f t="shared" si="616"/>
        <v>5</v>
      </c>
      <c r="AD943" s="25">
        <f t="shared" si="617"/>
        <v>5.44</v>
      </c>
      <c r="AE943" s="25">
        <f t="shared" si="618"/>
        <v>5</v>
      </c>
      <c r="AF943" s="25">
        <f t="shared" si="619"/>
        <v>7</v>
      </c>
    </row>
    <row r="944" spans="1:32" ht="15.75" hidden="1" customHeight="1" x14ac:dyDescent="0.25">
      <c r="A944" s="33">
        <v>45983</v>
      </c>
      <c r="B944" s="118" t="s">
        <v>437</v>
      </c>
      <c r="C944" s="37" t="s">
        <v>31</v>
      </c>
      <c r="D944" s="26">
        <v>1.87</v>
      </c>
      <c r="E944" s="48">
        <f t="shared" si="600"/>
        <v>1</v>
      </c>
      <c r="F944" s="222">
        <v>14.2</v>
      </c>
      <c r="G944" s="48">
        <f t="shared" si="601"/>
        <v>1</v>
      </c>
      <c r="H944" s="26">
        <v>0.03</v>
      </c>
      <c r="I944" s="48">
        <f t="shared" si="607"/>
        <v>1</v>
      </c>
      <c r="J944" s="23">
        <v>2.85</v>
      </c>
      <c r="K944" s="48">
        <f t="shared" si="602"/>
        <v>1</v>
      </c>
      <c r="L944" s="26">
        <v>5.23</v>
      </c>
      <c r="M944" s="48">
        <f t="shared" si="603"/>
        <v>1</v>
      </c>
      <c r="N944" s="26">
        <v>5.3</v>
      </c>
      <c r="O944" s="48">
        <f t="shared" si="604"/>
        <v>1</v>
      </c>
      <c r="P944" s="225">
        <f t="shared" si="605"/>
        <v>1</v>
      </c>
      <c r="Q944" s="225">
        <f t="shared" si="606"/>
        <v>1</v>
      </c>
      <c r="T944" s="25" t="str">
        <f t="shared" si="630"/>
        <v>CARIB</v>
      </c>
      <c r="U944" s="25">
        <f t="shared" si="608"/>
        <v>1.65</v>
      </c>
      <c r="V944" s="25">
        <f t="shared" si="609"/>
        <v>2.14</v>
      </c>
      <c r="W944" s="25">
        <f t="shared" si="610"/>
        <v>12.5</v>
      </c>
      <c r="X944" s="25">
        <f t="shared" si="611"/>
        <v>16.399999999999999</v>
      </c>
      <c r="Y944" s="25">
        <f t="shared" si="612"/>
        <v>0</v>
      </c>
      <c r="Z944" s="25">
        <f t="shared" si="613"/>
        <v>0.12</v>
      </c>
      <c r="AA944" s="25">
        <f t="shared" si="614"/>
        <v>2.7</v>
      </c>
      <c r="AB944" s="25">
        <f t="shared" si="615"/>
        <v>2.85</v>
      </c>
      <c r="AC944" s="25">
        <f t="shared" si="616"/>
        <v>5</v>
      </c>
      <c r="AD944" s="25">
        <f t="shared" si="617"/>
        <v>5.44</v>
      </c>
      <c r="AE944" s="25">
        <f t="shared" si="618"/>
        <v>5</v>
      </c>
      <c r="AF944" s="25">
        <f t="shared" si="619"/>
        <v>7</v>
      </c>
    </row>
    <row r="945" spans="1:32" ht="15.75" hidden="1" customHeight="1" x14ac:dyDescent="0.25">
      <c r="A945" s="33">
        <v>45983</v>
      </c>
      <c r="B945" s="118" t="s">
        <v>436</v>
      </c>
      <c r="C945" s="37" t="s">
        <v>31</v>
      </c>
      <c r="D945" s="26">
        <v>1.89</v>
      </c>
      <c r="E945" s="48">
        <f t="shared" si="600"/>
        <v>1</v>
      </c>
      <c r="F945" s="222">
        <v>14.1</v>
      </c>
      <c r="G945" s="48">
        <f t="shared" si="601"/>
        <v>1</v>
      </c>
      <c r="H945" s="26">
        <v>0.02</v>
      </c>
      <c r="I945" s="48">
        <f t="shared" si="607"/>
        <v>1</v>
      </c>
      <c r="J945" s="23">
        <v>2.81</v>
      </c>
      <c r="K945" s="48">
        <f t="shared" si="602"/>
        <v>1</v>
      </c>
      <c r="L945" s="26">
        <v>5.24</v>
      </c>
      <c r="M945" s="48">
        <f t="shared" si="603"/>
        <v>1</v>
      </c>
      <c r="N945" s="26">
        <v>5.4</v>
      </c>
      <c r="O945" s="48">
        <f t="shared" si="604"/>
        <v>1</v>
      </c>
      <c r="P945" s="225">
        <f t="shared" si="605"/>
        <v>1</v>
      </c>
      <c r="Q945" s="225">
        <f t="shared" si="606"/>
        <v>1</v>
      </c>
      <c r="T945" s="25" t="str">
        <f t="shared" si="630"/>
        <v>CARIB</v>
      </c>
      <c r="U945" s="25">
        <f t="shared" si="608"/>
        <v>1.65</v>
      </c>
      <c r="V945" s="25">
        <f t="shared" si="609"/>
        <v>2.14</v>
      </c>
      <c r="W945" s="25">
        <f t="shared" si="610"/>
        <v>12.5</v>
      </c>
      <c r="X945" s="25">
        <f t="shared" si="611"/>
        <v>16.399999999999999</v>
      </c>
      <c r="Y945" s="25">
        <f t="shared" si="612"/>
        <v>0</v>
      </c>
      <c r="Z945" s="25">
        <f t="shared" si="613"/>
        <v>0.12</v>
      </c>
      <c r="AA945" s="25">
        <f t="shared" si="614"/>
        <v>2.7</v>
      </c>
      <c r="AB945" s="25">
        <f t="shared" si="615"/>
        <v>2.85</v>
      </c>
      <c r="AC945" s="25">
        <f t="shared" si="616"/>
        <v>5</v>
      </c>
      <c r="AD945" s="25">
        <f t="shared" si="617"/>
        <v>5.44</v>
      </c>
      <c r="AE945" s="25">
        <f t="shared" si="618"/>
        <v>5</v>
      </c>
      <c r="AF945" s="25">
        <f t="shared" si="619"/>
        <v>7</v>
      </c>
    </row>
    <row r="946" spans="1:32" ht="15.75" hidden="1" customHeight="1" x14ac:dyDescent="0.25">
      <c r="A946" s="33">
        <v>45984</v>
      </c>
      <c r="B946" s="118" t="s">
        <v>434</v>
      </c>
      <c r="C946" s="37" t="s">
        <v>31</v>
      </c>
      <c r="D946" s="26">
        <v>1.98</v>
      </c>
      <c r="E946" s="48">
        <f t="shared" si="600"/>
        <v>1</v>
      </c>
      <c r="F946" s="222">
        <v>13.5</v>
      </c>
      <c r="G946" s="48">
        <f t="shared" si="601"/>
        <v>1</v>
      </c>
      <c r="H946" s="26">
        <v>0.01</v>
      </c>
      <c r="I946" s="48">
        <f t="shared" si="607"/>
        <v>1</v>
      </c>
      <c r="J946" s="23">
        <v>2.8</v>
      </c>
      <c r="K946" s="48">
        <f t="shared" si="602"/>
        <v>1</v>
      </c>
      <c r="L946" s="26">
        <v>5.2</v>
      </c>
      <c r="M946" s="48">
        <f t="shared" si="603"/>
        <v>1</v>
      </c>
      <c r="N946" s="26">
        <v>5.0999999999999996</v>
      </c>
      <c r="O946" s="48">
        <f t="shared" si="604"/>
        <v>1</v>
      </c>
      <c r="P946" s="225">
        <f t="shared" si="605"/>
        <v>1</v>
      </c>
      <c r="Q946" s="225">
        <f t="shared" si="606"/>
        <v>1</v>
      </c>
      <c r="T946" s="25" t="str">
        <f t="shared" si="630"/>
        <v>CARIB</v>
      </c>
      <c r="U946" s="25">
        <f t="shared" si="608"/>
        <v>1.65</v>
      </c>
      <c r="V946" s="25">
        <f t="shared" si="609"/>
        <v>2.14</v>
      </c>
      <c r="W946" s="25">
        <f t="shared" si="610"/>
        <v>12.5</v>
      </c>
      <c r="X946" s="25">
        <f t="shared" si="611"/>
        <v>16.399999999999999</v>
      </c>
      <c r="Y946" s="25">
        <f t="shared" si="612"/>
        <v>0</v>
      </c>
      <c r="Z946" s="25">
        <f t="shared" si="613"/>
        <v>0.12</v>
      </c>
      <c r="AA946" s="25">
        <f t="shared" si="614"/>
        <v>2.7</v>
      </c>
      <c r="AB946" s="25">
        <f t="shared" si="615"/>
        <v>2.85</v>
      </c>
      <c r="AC946" s="25">
        <f t="shared" si="616"/>
        <v>5</v>
      </c>
      <c r="AD946" s="25">
        <f t="shared" si="617"/>
        <v>5.44</v>
      </c>
      <c r="AE946" s="25">
        <f t="shared" si="618"/>
        <v>5</v>
      </c>
      <c r="AF946" s="25">
        <f t="shared" si="619"/>
        <v>7</v>
      </c>
    </row>
    <row r="947" spans="1:32" ht="15.75" hidden="1" customHeight="1" x14ac:dyDescent="0.25">
      <c r="A947" s="33">
        <v>45984</v>
      </c>
      <c r="B947" s="118" t="s">
        <v>435</v>
      </c>
      <c r="C947" s="37" t="s">
        <v>31</v>
      </c>
      <c r="D947" s="26">
        <v>2</v>
      </c>
      <c r="E947" s="48">
        <f t="shared" si="600"/>
        <v>1</v>
      </c>
      <c r="F947" s="222">
        <v>13.2</v>
      </c>
      <c r="G947" s="48">
        <f t="shared" si="601"/>
        <v>1</v>
      </c>
      <c r="H947" s="26">
        <v>0.01</v>
      </c>
      <c r="I947" s="48">
        <f t="shared" si="607"/>
        <v>1</v>
      </c>
      <c r="J947" s="23">
        <v>2.85</v>
      </c>
      <c r="K947" s="48">
        <f t="shared" si="602"/>
        <v>1</v>
      </c>
      <c r="L947" s="26">
        <v>5.21</v>
      </c>
      <c r="M947" s="48">
        <f t="shared" si="603"/>
        <v>1</v>
      </c>
      <c r="N947" s="26">
        <v>5.3</v>
      </c>
      <c r="O947" s="48">
        <f t="shared" si="604"/>
        <v>1</v>
      </c>
      <c r="P947" s="225">
        <f t="shared" si="605"/>
        <v>1</v>
      </c>
      <c r="Q947" s="225">
        <f t="shared" si="606"/>
        <v>1</v>
      </c>
      <c r="T947" s="25" t="str">
        <f t="shared" si="630"/>
        <v>CARIB</v>
      </c>
      <c r="U947" s="25">
        <f t="shared" si="608"/>
        <v>1.65</v>
      </c>
      <c r="V947" s="25">
        <f t="shared" si="609"/>
        <v>2.14</v>
      </c>
      <c r="W947" s="25">
        <f t="shared" si="610"/>
        <v>12.5</v>
      </c>
      <c r="X947" s="25">
        <f t="shared" si="611"/>
        <v>16.399999999999999</v>
      </c>
      <c r="Y947" s="25">
        <f t="shared" si="612"/>
        <v>0</v>
      </c>
      <c r="Z947" s="25">
        <f t="shared" si="613"/>
        <v>0.12</v>
      </c>
      <c r="AA947" s="25">
        <f t="shared" si="614"/>
        <v>2.7</v>
      </c>
      <c r="AB947" s="25">
        <f t="shared" si="615"/>
        <v>2.85</v>
      </c>
      <c r="AC947" s="25">
        <f t="shared" si="616"/>
        <v>5</v>
      </c>
      <c r="AD947" s="25">
        <f t="shared" si="617"/>
        <v>5.44</v>
      </c>
      <c r="AE947" s="25">
        <f t="shared" si="618"/>
        <v>5</v>
      </c>
      <c r="AF947" s="25">
        <f t="shared" si="619"/>
        <v>7</v>
      </c>
    </row>
    <row r="948" spans="1:32" ht="15.75" hidden="1" customHeight="1" x14ac:dyDescent="0.25">
      <c r="A948" s="33">
        <v>45984</v>
      </c>
      <c r="B948" s="118" t="s">
        <v>437</v>
      </c>
      <c r="C948" s="37" t="s">
        <v>31</v>
      </c>
      <c r="D948" s="26">
        <v>2.0099999999999998</v>
      </c>
      <c r="E948" s="48">
        <f t="shared" si="600"/>
        <v>1</v>
      </c>
      <c r="F948" s="222">
        <v>14.15</v>
      </c>
      <c r="G948" s="48">
        <f t="shared" si="601"/>
        <v>1</v>
      </c>
      <c r="H948" s="26">
        <v>0.02</v>
      </c>
      <c r="I948" s="48">
        <f t="shared" si="607"/>
        <v>1</v>
      </c>
      <c r="J948" s="23">
        <v>2.75</v>
      </c>
      <c r="K948" s="48">
        <f t="shared" si="602"/>
        <v>1</v>
      </c>
      <c r="L948" s="26">
        <v>5.17</v>
      </c>
      <c r="M948" s="48">
        <f t="shared" si="603"/>
        <v>1</v>
      </c>
      <c r="N948" s="26">
        <v>5.05</v>
      </c>
      <c r="O948" s="48">
        <f t="shared" si="604"/>
        <v>1</v>
      </c>
      <c r="P948" s="225">
        <f t="shared" si="605"/>
        <v>1</v>
      </c>
      <c r="Q948" s="225">
        <f t="shared" si="606"/>
        <v>1</v>
      </c>
      <c r="T948" s="25" t="str">
        <f t="shared" si="630"/>
        <v>CARIB</v>
      </c>
      <c r="U948" s="25">
        <f t="shared" si="608"/>
        <v>1.65</v>
      </c>
      <c r="V948" s="25">
        <f t="shared" si="609"/>
        <v>2.14</v>
      </c>
      <c r="W948" s="25">
        <f t="shared" si="610"/>
        <v>12.5</v>
      </c>
      <c r="X948" s="25">
        <f t="shared" si="611"/>
        <v>16.399999999999999</v>
      </c>
      <c r="Y948" s="25">
        <f t="shared" si="612"/>
        <v>0</v>
      </c>
      <c r="Z948" s="25">
        <f t="shared" si="613"/>
        <v>0.12</v>
      </c>
      <c r="AA948" s="25">
        <f t="shared" si="614"/>
        <v>2.7</v>
      </c>
      <c r="AB948" s="25">
        <f t="shared" si="615"/>
        <v>2.85</v>
      </c>
      <c r="AC948" s="25">
        <f t="shared" si="616"/>
        <v>5</v>
      </c>
      <c r="AD948" s="25">
        <f t="shared" si="617"/>
        <v>5.44</v>
      </c>
      <c r="AE948" s="25">
        <f t="shared" si="618"/>
        <v>5</v>
      </c>
      <c r="AF948" s="25">
        <f t="shared" si="619"/>
        <v>7</v>
      </c>
    </row>
    <row r="949" spans="1:32" ht="15.75" hidden="1" customHeight="1" x14ac:dyDescent="0.25">
      <c r="A949" s="33">
        <v>45984</v>
      </c>
      <c r="B949" s="118" t="s">
        <v>436</v>
      </c>
      <c r="C949" s="37" t="s">
        <v>31</v>
      </c>
      <c r="D949" s="26">
        <v>1.96</v>
      </c>
      <c r="E949" s="48">
        <f t="shared" si="600"/>
        <v>1</v>
      </c>
      <c r="F949" s="222">
        <v>14.4</v>
      </c>
      <c r="G949" s="48">
        <f>IF(+(IF(F949&lt;W949,0,IF(F949&gt;X949,0,1)))=1,1,0)</f>
        <v>1</v>
      </c>
      <c r="H949" s="26">
        <v>0.02</v>
      </c>
      <c r="I949" s="48">
        <f t="shared" si="607"/>
        <v>1</v>
      </c>
      <c r="J949" s="23">
        <v>2.85</v>
      </c>
      <c r="K949" s="48">
        <f t="shared" si="602"/>
        <v>1</v>
      </c>
      <c r="L949" s="26">
        <v>5.0999999999999996</v>
      </c>
      <c r="M949" s="48">
        <f t="shared" si="603"/>
        <v>1</v>
      </c>
      <c r="N949" s="26">
        <v>5</v>
      </c>
      <c r="O949" s="48">
        <f>IF(+(IF(N949&lt;AE949,0,IF(N949&gt;AF949,0,1)))=1,1,0)</f>
        <v>1</v>
      </c>
      <c r="P949" s="225">
        <f t="shared" si="605"/>
        <v>1</v>
      </c>
      <c r="Q949" s="225">
        <f t="shared" si="606"/>
        <v>1</v>
      </c>
      <c r="T949" s="25" t="str">
        <f t="shared" si="630"/>
        <v>CARIB</v>
      </c>
      <c r="U949" s="25">
        <f t="shared" si="608"/>
        <v>1.65</v>
      </c>
      <c r="V949" s="25">
        <f t="shared" si="609"/>
        <v>2.14</v>
      </c>
      <c r="W949" s="25">
        <f t="shared" si="610"/>
        <v>12.5</v>
      </c>
      <c r="X949" s="25">
        <f t="shared" si="611"/>
        <v>16.399999999999999</v>
      </c>
      <c r="Y949" s="25">
        <f t="shared" si="612"/>
        <v>0</v>
      </c>
      <c r="Z949" s="25">
        <f t="shared" si="613"/>
        <v>0.12</v>
      </c>
      <c r="AA949" s="25">
        <f t="shared" si="614"/>
        <v>2.7</v>
      </c>
      <c r="AB949" s="25">
        <f t="shared" si="615"/>
        <v>2.85</v>
      </c>
      <c r="AC949" s="25">
        <f t="shared" si="616"/>
        <v>5</v>
      </c>
      <c r="AD949" s="25">
        <f t="shared" si="617"/>
        <v>5.44</v>
      </c>
      <c r="AE949" s="25">
        <f t="shared" si="618"/>
        <v>5</v>
      </c>
      <c r="AF949" s="25">
        <f t="shared" si="619"/>
        <v>7</v>
      </c>
    </row>
    <row r="950" spans="1:32" ht="15.75" hidden="1" customHeight="1" x14ac:dyDescent="0.25">
      <c r="A950" s="33">
        <v>45987</v>
      </c>
      <c r="B950" s="118" t="s">
        <v>435</v>
      </c>
      <c r="C950" s="37" t="s">
        <v>484</v>
      </c>
      <c r="D950" s="26">
        <v>6.62</v>
      </c>
      <c r="E950" s="48"/>
      <c r="F950" s="222"/>
      <c r="G950" s="48"/>
      <c r="H950" s="26"/>
      <c r="I950" s="48"/>
      <c r="J950" s="23">
        <v>2.9</v>
      </c>
      <c r="K950" s="48"/>
      <c r="L950" s="26">
        <v>4.93</v>
      </c>
      <c r="M950" s="48"/>
      <c r="N950" s="26">
        <v>1.9</v>
      </c>
      <c r="O950" s="48"/>
      <c r="P950" s="225"/>
      <c r="Q950" s="225"/>
      <c r="T950" s="25" t="str">
        <f t="shared" si="630"/>
        <v>CARIBE PEARS</v>
      </c>
      <c r="U950" s="25" t="e">
        <f t="shared" si="608"/>
        <v>#N/A</v>
      </c>
      <c r="V950" s="25" t="e">
        <f t="shared" si="609"/>
        <v>#N/A</v>
      </c>
      <c r="W950" s="25" t="e">
        <f t="shared" si="610"/>
        <v>#N/A</v>
      </c>
      <c r="X950" s="25" t="e">
        <f t="shared" si="611"/>
        <v>#N/A</v>
      </c>
      <c r="Y950" s="25" t="e">
        <f t="shared" si="612"/>
        <v>#N/A</v>
      </c>
      <c r="Z950" s="25" t="e">
        <f t="shared" si="613"/>
        <v>#N/A</v>
      </c>
      <c r="AA950" s="25" t="e">
        <f t="shared" si="614"/>
        <v>#N/A</v>
      </c>
      <c r="AB950" s="25" t="e">
        <f t="shared" si="615"/>
        <v>#N/A</v>
      </c>
      <c r="AC950" s="25" t="e">
        <f t="shared" si="616"/>
        <v>#N/A</v>
      </c>
      <c r="AD950" s="25" t="e">
        <f t="shared" si="617"/>
        <v>#N/A</v>
      </c>
      <c r="AE950" s="25" t="e">
        <f t="shared" si="618"/>
        <v>#N/A</v>
      </c>
      <c r="AF950" s="25" t="e">
        <f t="shared" si="619"/>
        <v>#N/A</v>
      </c>
    </row>
    <row r="951" spans="1:32" ht="15.75" hidden="1" customHeight="1" x14ac:dyDescent="0.25">
      <c r="A951" s="33">
        <v>45987</v>
      </c>
      <c r="B951" s="118" t="s">
        <v>437</v>
      </c>
      <c r="C951" s="37" t="s">
        <v>484</v>
      </c>
      <c r="D951" s="26">
        <v>6.63</v>
      </c>
      <c r="E951" s="48"/>
      <c r="F951" s="222"/>
      <c r="G951" s="48"/>
      <c r="H951" s="26"/>
      <c r="I951" s="48"/>
      <c r="J951" s="23">
        <v>2.9</v>
      </c>
      <c r="K951" s="48"/>
      <c r="L951" s="26">
        <v>4.8099999999999996</v>
      </c>
      <c r="M951" s="48"/>
      <c r="N951" s="26">
        <v>1.8</v>
      </c>
      <c r="O951" s="48"/>
      <c r="P951" s="225"/>
      <c r="Q951" s="225"/>
      <c r="T951" s="25" t="str">
        <f t="shared" si="630"/>
        <v>CARIBE PEARS</v>
      </c>
      <c r="U951" s="25" t="e">
        <f t="shared" si="608"/>
        <v>#N/A</v>
      </c>
      <c r="V951" s="25" t="e">
        <f t="shared" si="609"/>
        <v>#N/A</v>
      </c>
      <c r="W951" s="25" t="e">
        <f t="shared" si="610"/>
        <v>#N/A</v>
      </c>
      <c r="X951" s="25" t="e">
        <f t="shared" si="611"/>
        <v>#N/A</v>
      </c>
      <c r="Y951" s="25" t="e">
        <f t="shared" si="612"/>
        <v>#N/A</v>
      </c>
      <c r="Z951" s="25" t="e">
        <f t="shared" si="613"/>
        <v>#N/A</v>
      </c>
      <c r="AA951" s="25" t="e">
        <f t="shared" si="614"/>
        <v>#N/A</v>
      </c>
      <c r="AB951" s="25" t="e">
        <f t="shared" si="615"/>
        <v>#N/A</v>
      </c>
      <c r="AC951" s="25" t="e">
        <f t="shared" si="616"/>
        <v>#N/A</v>
      </c>
      <c r="AD951" s="25" t="e">
        <f t="shared" si="617"/>
        <v>#N/A</v>
      </c>
      <c r="AE951" s="25" t="e">
        <f t="shared" si="618"/>
        <v>#N/A</v>
      </c>
      <c r="AF951" s="25" t="e">
        <f t="shared" si="619"/>
        <v>#N/A</v>
      </c>
    </row>
    <row r="952" spans="1:32" ht="15.75" hidden="1" customHeight="1" x14ac:dyDescent="0.25">
      <c r="A952" s="33">
        <v>45987</v>
      </c>
      <c r="B952" s="118" t="s">
        <v>434</v>
      </c>
      <c r="C952" s="37" t="s">
        <v>484</v>
      </c>
      <c r="D952" s="26">
        <v>6.54</v>
      </c>
      <c r="E952" s="48"/>
      <c r="F952" s="222"/>
      <c r="G952" s="48"/>
      <c r="H952" s="26"/>
      <c r="I952" s="48"/>
      <c r="J952" s="23">
        <v>2.88</v>
      </c>
      <c r="K952" s="48"/>
      <c r="L952" s="26">
        <v>4.84</v>
      </c>
      <c r="M952" s="48"/>
      <c r="N952" s="26">
        <v>1.7</v>
      </c>
      <c r="O952" s="48"/>
      <c r="P952" s="225"/>
      <c r="Q952" s="225"/>
      <c r="T952" s="25" t="str">
        <f t="shared" si="630"/>
        <v>CARIBE PEARS</v>
      </c>
      <c r="U952" s="25" t="e">
        <f t="shared" si="608"/>
        <v>#N/A</v>
      </c>
      <c r="V952" s="25" t="e">
        <f t="shared" si="609"/>
        <v>#N/A</v>
      </c>
      <c r="W952" s="25" t="e">
        <f t="shared" si="610"/>
        <v>#N/A</v>
      </c>
      <c r="X952" s="25" t="e">
        <f t="shared" si="611"/>
        <v>#N/A</v>
      </c>
      <c r="Y952" s="25" t="e">
        <f t="shared" si="612"/>
        <v>#N/A</v>
      </c>
      <c r="Z952" s="25" t="e">
        <f t="shared" si="613"/>
        <v>#N/A</v>
      </c>
      <c r="AA952" s="25" t="e">
        <f t="shared" si="614"/>
        <v>#N/A</v>
      </c>
      <c r="AB952" s="25" t="e">
        <f t="shared" si="615"/>
        <v>#N/A</v>
      </c>
      <c r="AC952" s="25" t="e">
        <f t="shared" si="616"/>
        <v>#N/A</v>
      </c>
      <c r="AD952" s="25" t="e">
        <f t="shared" si="617"/>
        <v>#N/A</v>
      </c>
      <c r="AE952" s="25" t="e">
        <f t="shared" si="618"/>
        <v>#N/A</v>
      </c>
      <c r="AF952" s="25" t="e">
        <f t="shared" si="619"/>
        <v>#N/A</v>
      </c>
    </row>
    <row r="953" spans="1:32" ht="15.75" hidden="1" customHeight="1" x14ac:dyDescent="0.25">
      <c r="A953" s="33">
        <v>45987</v>
      </c>
      <c r="B953" s="118" t="s">
        <v>436</v>
      </c>
      <c r="C953" s="37" t="s">
        <v>484</v>
      </c>
      <c r="D953" s="26">
        <v>6.72</v>
      </c>
      <c r="E953" s="48"/>
      <c r="F953" s="222"/>
      <c r="G953" s="48"/>
      <c r="H953" s="26"/>
      <c r="I953" s="48"/>
      <c r="J953" s="23">
        <v>2.94</v>
      </c>
      <c r="K953" s="48"/>
      <c r="L953" s="26">
        <v>4.95</v>
      </c>
      <c r="M953" s="48"/>
      <c r="N953" s="26">
        <v>1.58</v>
      </c>
      <c r="O953" s="48"/>
      <c r="P953" s="225"/>
      <c r="Q953" s="225"/>
      <c r="T953" s="25" t="str">
        <f t="shared" si="630"/>
        <v>CARIBE PEARS</v>
      </c>
      <c r="U953" s="25" t="e">
        <f t="shared" si="608"/>
        <v>#N/A</v>
      </c>
      <c r="V953" s="25" t="e">
        <f t="shared" si="609"/>
        <v>#N/A</v>
      </c>
      <c r="W953" s="25" t="e">
        <f t="shared" si="610"/>
        <v>#N/A</v>
      </c>
      <c r="X953" s="25" t="e">
        <f t="shared" si="611"/>
        <v>#N/A</v>
      </c>
      <c r="Y953" s="25" t="e">
        <f t="shared" si="612"/>
        <v>#N/A</v>
      </c>
      <c r="Z953" s="25" t="e">
        <f t="shared" si="613"/>
        <v>#N/A</v>
      </c>
      <c r="AA953" s="25" t="e">
        <f t="shared" si="614"/>
        <v>#N/A</v>
      </c>
      <c r="AB953" s="25" t="e">
        <f t="shared" si="615"/>
        <v>#N/A</v>
      </c>
      <c r="AC953" s="25" t="e">
        <f t="shared" si="616"/>
        <v>#N/A</v>
      </c>
      <c r="AD953" s="25" t="e">
        <f t="shared" si="617"/>
        <v>#N/A</v>
      </c>
      <c r="AE953" s="25" t="e">
        <f t="shared" si="618"/>
        <v>#N/A</v>
      </c>
      <c r="AF953" s="25" t="e">
        <f t="shared" si="619"/>
        <v>#N/A</v>
      </c>
    </row>
    <row r="954" spans="1:32" ht="15.75" hidden="1" customHeight="1" x14ac:dyDescent="0.25">
      <c r="A954" s="33">
        <v>45988</v>
      </c>
      <c r="B954" s="118" t="s">
        <v>437</v>
      </c>
      <c r="C954" s="37" t="s">
        <v>484</v>
      </c>
      <c r="D954" s="26">
        <v>6.67</v>
      </c>
      <c r="E954" s="48"/>
      <c r="F954" s="222"/>
      <c r="G954" s="48"/>
      <c r="H954" s="26"/>
      <c r="I954" s="48"/>
      <c r="J954" s="23">
        <v>2.95</v>
      </c>
      <c r="K954" s="48"/>
      <c r="L954" s="26">
        <v>4.88</v>
      </c>
      <c r="M954" s="48"/>
      <c r="N954" s="26">
        <v>1.7</v>
      </c>
      <c r="O954" s="48"/>
      <c r="P954" s="225"/>
      <c r="Q954" s="225"/>
      <c r="T954" s="25" t="str">
        <f t="shared" si="630"/>
        <v>CARIBE PEARS</v>
      </c>
      <c r="U954" s="25" t="e">
        <f t="shared" si="608"/>
        <v>#N/A</v>
      </c>
      <c r="V954" s="25" t="e">
        <f t="shared" si="609"/>
        <v>#N/A</v>
      </c>
      <c r="W954" s="25" t="e">
        <f t="shared" si="610"/>
        <v>#N/A</v>
      </c>
      <c r="X954" s="25" t="e">
        <f t="shared" si="611"/>
        <v>#N/A</v>
      </c>
      <c r="Y954" s="25" t="e">
        <f t="shared" si="612"/>
        <v>#N/A</v>
      </c>
      <c r="Z954" s="25" t="e">
        <f t="shared" si="613"/>
        <v>#N/A</v>
      </c>
      <c r="AA954" s="25" t="e">
        <f t="shared" si="614"/>
        <v>#N/A</v>
      </c>
      <c r="AB954" s="25" t="e">
        <f t="shared" si="615"/>
        <v>#N/A</v>
      </c>
      <c r="AC954" s="25" t="e">
        <f t="shared" si="616"/>
        <v>#N/A</v>
      </c>
      <c r="AD954" s="25" t="e">
        <f t="shared" si="617"/>
        <v>#N/A</v>
      </c>
      <c r="AE954" s="25" t="e">
        <f t="shared" si="618"/>
        <v>#N/A</v>
      </c>
      <c r="AF954" s="25" t="e">
        <f t="shared" si="619"/>
        <v>#N/A</v>
      </c>
    </row>
    <row r="955" spans="1:32" ht="15.75" hidden="1" customHeight="1" x14ac:dyDescent="0.25">
      <c r="A955" s="33">
        <v>45988</v>
      </c>
      <c r="B955" s="118" t="s">
        <v>435</v>
      </c>
      <c r="C955" s="37" t="s">
        <v>484</v>
      </c>
      <c r="D955" s="26">
        <v>6.8</v>
      </c>
      <c r="E955" s="48"/>
      <c r="F955" s="222"/>
      <c r="G955" s="48"/>
      <c r="H955" s="26"/>
      <c r="I955" s="48"/>
      <c r="J955" s="23">
        <v>2.95</v>
      </c>
      <c r="K955" s="48"/>
      <c r="L955" s="26">
        <v>4.75</v>
      </c>
      <c r="M955" s="48"/>
      <c r="N955" s="26">
        <v>1.73</v>
      </c>
      <c r="O955" s="48"/>
      <c r="P955" s="225"/>
      <c r="Q955" s="225"/>
      <c r="T955" s="25" t="str">
        <f t="shared" si="630"/>
        <v>CARIBE PEARS</v>
      </c>
      <c r="U955" s="25" t="e">
        <f t="shared" si="608"/>
        <v>#N/A</v>
      </c>
      <c r="V955" s="25" t="e">
        <f t="shared" si="609"/>
        <v>#N/A</v>
      </c>
      <c r="W955" s="25" t="e">
        <f t="shared" si="610"/>
        <v>#N/A</v>
      </c>
      <c r="X955" s="25" t="e">
        <f t="shared" si="611"/>
        <v>#N/A</v>
      </c>
      <c r="Y955" s="25" t="e">
        <f t="shared" si="612"/>
        <v>#N/A</v>
      </c>
      <c r="Z955" s="25" t="e">
        <f t="shared" si="613"/>
        <v>#N/A</v>
      </c>
      <c r="AA955" s="25" t="e">
        <f t="shared" si="614"/>
        <v>#N/A</v>
      </c>
      <c r="AB955" s="25" t="e">
        <f t="shared" si="615"/>
        <v>#N/A</v>
      </c>
      <c r="AC955" s="25" t="e">
        <f t="shared" si="616"/>
        <v>#N/A</v>
      </c>
      <c r="AD955" s="25" t="e">
        <f t="shared" si="617"/>
        <v>#N/A</v>
      </c>
      <c r="AE955" s="25" t="e">
        <f t="shared" si="618"/>
        <v>#N/A</v>
      </c>
      <c r="AF955" s="25" t="e">
        <f t="shared" si="619"/>
        <v>#N/A</v>
      </c>
    </row>
    <row r="956" spans="1:32" ht="15.75" hidden="1" customHeight="1" x14ac:dyDescent="0.25">
      <c r="A956" s="33">
        <v>45988</v>
      </c>
      <c r="B956" s="118" t="s">
        <v>434</v>
      </c>
      <c r="C956" s="37" t="s">
        <v>135</v>
      </c>
      <c r="D956" s="26">
        <v>5.42</v>
      </c>
      <c r="E956" s="48"/>
      <c r="F956" s="222"/>
      <c r="G956" s="48"/>
      <c r="H956" s="26"/>
      <c r="I956" s="48">
        <f t="shared" ref="I956:I963" si="655">IF(+(IF(H956&lt;Y956,0,IF(H956&gt;Z956,0,1)))=1,1,0)</f>
        <v>1</v>
      </c>
      <c r="J956" s="23"/>
      <c r="K956" s="48"/>
      <c r="L956" s="26">
        <v>4.5999999999999996</v>
      </c>
      <c r="M956" s="48">
        <f t="shared" si="603"/>
        <v>1</v>
      </c>
      <c r="N956" s="26">
        <v>3.9</v>
      </c>
      <c r="O956" s="48">
        <f t="shared" ref="O956:O963" si="656">IF(+(IF(N956&lt;AE956,0,IF(N956&gt;AF956,0,1)))=1,1,0)</f>
        <v>0</v>
      </c>
      <c r="P956" s="225">
        <f t="shared" ref="P956:P957" si="657">IF(+(IF(D956&lt;U956,0,IF(D956&gt;V956,0,1)))+(IF(F956&lt;W956,0,IF(F956&gt;X956,0,1)))+(IF(J956&lt;AA956,0,IF(J956&gt;AB956,0,1)))+(IF(L956&lt;AC956,0,IF(L956&gt;AD956,0,1)))+(IF(N956&lt;AE956,0,IF(N956&gt;AF956,0,1)))=5,1,0)</f>
        <v>0</v>
      </c>
      <c r="Q956" s="225">
        <f t="shared" ref="Q956:Q957" si="658">IF(+(IF(D956&lt;U956,0,IF(D956&gt;V956,0,1)))+(IF(F956&lt;W956,0,IF(F956&gt;X956,0,1)))+(IF(J956&lt;AA956,0,IF(J956&gt;AB956,0,1)))+(IF(L956&lt;AC956,0,IF(L956&gt;AD956,0,1)))=4,1,0)</f>
        <v>0</v>
      </c>
      <c r="T956" s="25" t="str">
        <f t="shared" si="630"/>
        <v>CARIBE ROSE</v>
      </c>
      <c r="U956" s="25">
        <f t="shared" si="608"/>
        <v>5</v>
      </c>
      <c r="V956" s="25">
        <f t="shared" si="609"/>
        <v>5.44</v>
      </c>
      <c r="W956" s="25">
        <f t="shared" si="610"/>
        <v>0</v>
      </c>
      <c r="X956" s="25">
        <f t="shared" si="611"/>
        <v>0</v>
      </c>
      <c r="Y956" s="25">
        <f t="shared" si="612"/>
        <v>0</v>
      </c>
      <c r="Z956" s="25">
        <f t="shared" si="613"/>
        <v>0.4</v>
      </c>
      <c r="AA956" s="25">
        <f t="shared" si="614"/>
        <v>2.75</v>
      </c>
      <c r="AB956" s="25">
        <f t="shared" si="615"/>
        <v>3.4</v>
      </c>
      <c r="AC956" s="25">
        <f t="shared" si="616"/>
        <v>4.3499999999999996</v>
      </c>
      <c r="AD956" s="25">
        <f t="shared" si="617"/>
        <v>5.4</v>
      </c>
      <c r="AE956" s="25">
        <f t="shared" si="618"/>
        <v>3</v>
      </c>
      <c r="AF956" s="25">
        <f t="shared" si="619"/>
        <v>3.6</v>
      </c>
    </row>
    <row r="957" spans="1:32" ht="15.75" hidden="1" customHeight="1" x14ac:dyDescent="0.25">
      <c r="A957" s="33">
        <v>45988</v>
      </c>
      <c r="B957" s="118" t="s">
        <v>436</v>
      </c>
      <c r="C957" s="37" t="s">
        <v>135</v>
      </c>
      <c r="D957" s="26">
        <v>5.4</v>
      </c>
      <c r="E957" s="48"/>
      <c r="F957" s="222"/>
      <c r="G957" s="48"/>
      <c r="H957" s="26"/>
      <c r="I957" s="48">
        <f t="shared" si="655"/>
        <v>1</v>
      </c>
      <c r="J957" s="23">
        <v>2.95</v>
      </c>
      <c r="K957" s="48">
        <f t="shared" ref="K957" si="659">IF(+(IF(J957&lt;AA957,0,IF(J957&gt;AB957,0,1)))=1,1,0)</f>
        <v>1</v>
      </c>
      <c r="L957" s="26">
        <v>4.57</v>
      </c>
      <c r="M957" s="48">
        <f t="shared" si="603"/>
        <v>1</v>
      </c>
      <c r="N957" s="26">
        <v>3.85</v>
      </c>
      <c r="O957" s="48">
        <f t="shared" si="656"/>
        <v>0</v>
      </c>
      <c r="P957" s="225">
        <f t="shared" si="657"/>
        <v>0</v>
      </c>
      <c r="Q957" s="225">
        <f t="shared" si="658"/>
        <v>1</v>
      </c>
      <c r="T957" s="25" t="str">
        <f t="shared" si="630"/>
        <v>CARIBE ROSE</v>
      </c>
      <c r="U957" s="25">
        <f t="shared" si="608"/>
        <v>5</v>
      </c>
      <c r="V957" s="25">
        <f t="shared" si="609"/>
        <v>5.44</v>
      </c>
      <c r="W957" s="25">
        <f t="shared" si="610"/>
        <v>0</v>
      </c>
      <c r="X957" s="25">
        <f t="shared" si="611"/>
        <v>0</v>
      </c>
      <c r="Y957" s="25">
        <f t="shared" si="612"/>
        <v>0</v>
      </c>
      <c r="Z957" s="25">
        <f t="shared" si="613"/>
        <v>0.4</v>
      </c>
      <c r="AA957" s="25">
        <f t="shared" si="614"/>
        <v>2.75</v>
      </c>
      <c r="AB957" s="25">
        <f t="shared" si="615"/>
        <v>3.4</v>
      </c>
      <c r="AC957" s="25">
        <f t="shared" si="616"/>
        <v>4.3499999999999996</v>
      </c>
      <c r="AD957" s="25">
        <f t="shared" si="617"/>
        <v>5.4</v>
      </c>
      <c r="AE957" s="25">
        <f t="shared" si="618"/>
        <v>3</v>
      </c>
      <c r="AF957" s="25">
        <f t="shared" si="619"/>
        <v>3.6</v>
      </c>
    </row>
    <row r="958" spans="1:32" ht="15.75" hidden="1" customHeight="1" x14ac:dyDescent="0.25">
      <c r="A958" s="33">
        <v>45989</v>
      </c>
      <c r="B958" s="118" t="s">
        <v>437</v>
      </c>
      <c r="C958" s="37" t="s">
        <v>30</v>
      </c>
      <c r="D958" s="26">
        <v>0.83</v>
      </c>
      <c r="E958" s="48">
        <f>IF(+(IF(D958&lt;U958,0,IF(D958&gt;V958,0,1)))=1,1,0)</f>
        <v>1</v>
      </c>
      <c r="F958" s="222">
        <v>14.7</v>
      </c>
      <c r="G958" s="48">
        <f t="shared" ref="G958:G962" si="660">IF(+(IF(F958&lt;W958,0,IF(F958&gt;X958,0,1)))=1,1,0)</f>
        <v>1</v>
      </c>
      <c r="H958" s="26">
        <v>0.05</v>
      </c>
      <c r="I958" s="48">
        <f t="shared" si="655"/>
        <v>1</v>
      </c>
      <c r="J958" s="23">
        <v>2.75</v>
      </c>
      <c r="K958" s="48">
        <f t="shared" ref="K958:K963" si="661">IF(+(IF(J958&lt;AA958,0,IF(J958&gt;AB958,0,1)))=1,1,0)</f>
        <v>1</v>
      </c>
      <c r="L958" s="26">
        <v>5.84</v>
      </c>
      <c r="M958" s="48">
        <f t="shared" si="603"/>
        <v>1</v>
      </c>
      <c r="N958" s="26">
        <v>5.93</v>
      </c>
      <c r="O958" s="48">
        <f t="shared" si="656"/>
        <v>1</v>
      </c>
      <c r="P958" s="225">
        <f>IF(+(IF(D958&lt;U958,0,IF(D958&gt;V958,0,1)))+(IF(F958&lt;W958,0,IF(F958&gt;X958,0,1)))+(IF(J958&lt;AA958,0,IF(J958&gt;AB958,0,1)))+(IF(L958&lt;AC958,0,IF(L958&gt;AD958,0,1)))+(IF(N958&lt;AE958,0,IF(N958&gt;AF958,0,1)))=5,1,0)</f>
        <v>1</v>
      </c>
      <c r="Q958" s="225">
        <f>IF(+(IF(D958&lt;U958,0,IF(D958&gt;V958,0,1)))+(IF(F958&lt;W958,0,IF(F958&gt;X958,0,1)))+(IF(J958&lt;AA958,0,IF(J958&gt;AB958,0,1)))+(IF(L958&lt;AC958,0,IF(L958&gt;AD958,0,1)))=4,1,0)</f>
        <v>1</v>
      </c>
      <c r="T958" s="25" t="str">
        <f t="shared" si="630"/>
        <v>STAG</v>
      </c>
      <c r="U958" s="25">
        <f t="shared" si="608"/>
        <v>0.8</v>
      </c>
      <c r="V958" s="25">
        <f t="shared" si="609"/>
        <v>1.24</v>
      </c>
      <c r="W958" s="25">
        <f t="shared" si="610"/>
        <v>12.5</v>
      </c>
      <c r="X958" s="25">
        <f t="shared" si="611"/>
        <v>16.399999999999999</v>
      </c>
      <c r="Y958" s="25">
        <f t="shared" si="612"/>
        <v>0</v>
      </c>
      <c r="Z958" s="25">
        <f t="shared" si="613"/>
        <v>0.12</v>
      </c>
      <c r="AA958" s="25">
        <f t="shared" si="614"/>
        <v>2.7</v>
      </c>
      <c r="AB958" s="25">
        <f t="shared" si="615"/>
        <v>2.85</v>
      </c>
      <c r="AC958" s="25">
        <f t="shared" si="616"/>
        <v>5.45</v>
      </c>
      <c r="AD958" s="25">
        <f t="shared" si="617"/>
        <v>5.94</v>
      </c>
      <c r="AE958" s="25">
        <f t="shared" si="618"/>
        <v>5</v>
      </c>
      <c r="AF958" s="25">
        <f t="shared" si="619"/>
        <v>7</v>
      </c>
    </row>
    <row r="959" spans="1:32" ht="15.75" hidden="1" customHeight="1" x14ac:dyDescent="0.25">
      <c r="A959" s="33">
        <v>45989</v>
      </c>
      <c r="B959" s="118" t="s">
        <v>435</v>
      </c>
      <c r="C959" s="37" t="s">
        <v>30</v>
      </c>
      <c r="D959" s="26">
        <v>0.82</v>
      </c>
      <c r="E959" s="48">
        <f t="shared" ref="E959:E962" si="662">IF(+(IF(D959&lt;U959,0,IF(D959&gt;V959,0,1)))=1,1,0)</f>
        <v>1</v>
      </c>
      <c r="F959" s="222">
        <v>14.5</v>
      </c>
      <c r="G959" s="48">
        <f t="shared" si="660"/>
        <v>1</v>
      </c>
      <c r="H959" s="26">
        <v>0.01</v>
      </c>
      <c r="I959" s="48">
        <f t="shared" si="655"/>
        <v>1</v>
      </c>
      <c r="J959" s="23">
        <v>2.85</v>
      </c>
      <c r="K959" s="48">
        <f t="shared" si="661"/>
        <v>1</v>
      </c>
      <c r="L959" s="26">
        <v>5.83</v>
      </c>
      <c r="M959" s="48">
        <f t="shared" si="603"/>
        <v>1</v>
      </c>
      <c r="N959" s="26">
        <v>5.7</v>
      </c>
      <c r="O959" s="48">
        <f t="shared" si="656"/>
        <v>1</v>
      </c>
      <c r="P959" s="225">
        <f t="shared" ref="P959:P963" si="663">IF(+(IF(D959&lt;U959,0,IF(D959&gt;V959,0,1)))+(IF(F959&lt;W959,0,IF(F959&gt;X959,0,1)))+(IF(J959&lt;AA959,0,IF(J959&gt;AB959,0,1)))+(IF(L959&lt;AC959,0,IF(L959&gt;AD959,0,1)))+(IF(N959&lt;AE959,0,IF(N959&gt;AF959,0,1)))=5,1,0)</f>
        <v>1</v>
      </c>
      <c r="Q959" s="225">
        <f t="shared" ref="Q959:Q963" si="664">IF(+(IF(D959&lt;U959,0,IF(D959&gt;V959,0,1)))+(IF(F959&lt;W959,0,IF(F959&gt;X959,0,1)))+(IF(J959&lt;AA959,0,IF(J959&gt;AB959,0,1)))+(IF(L959&lt;AC959,0,IF(L959&gt;AD959,0,1)))=4,1,0)</f>
        <v>1</v>
      </c>
      <c r="T959" s="25" t="str">
        <f t="shared" si="630"/>
        <v>STAG</v>
      </c>
      <c r="U959" s="25">
        <f t="shared" si="608"/>
        <v>0.8</v>
      </c>
      <c r="V959" s="25">
        <f t="shared" si="609"/>
        <v>1.24</v>
      </c>
      <c r="W959" s="25">
        <f t="shared" si="610"/>
        <v>12.5</v>
      </c>
      <c r="X959" s="25">
        <f t="shared" si="611"/>
        <v>16.399999999999999</v>
      </c>
      <c r="Y959" s="25">
        <f t="shared" si="612"/>
        <v>0</v>
      </c>
      <c r="Z959" s="25">
        <f t="shared" si="613"/>
        <v>0.12</v>
      </c>
      <c r="AA959" s="25">
        <f t="shared" si="614"/>
        <v>2.7</v>
      </c>
      <c r="AB959" s="25">
        <f t="shared" si="615"/>
        <v>2.85</v>
      </c>
      <c r="AC959" s="25">
        <f t="shared" si="616"/>
        <v>5.45</v>
      </c>
      <c r="AD959" s="25">
        <f t="shared" si="617"/>
        <v>5.94</v>
      </c>
      <c r="AE959" s="25">
        <f t="shared" si="618"/>
        <v>5</v>
      </c>
      <c r="AF959" s="25">
        <f t="shared" si="619"/>
        <v>7</v>
      </c>
    </row>
    <row r="960" spans="1:32" ht="15.75" hidden="1" customHeight="1" x14ac:dyDescent="0.25">
      <c r="A960" s="33">
        <v>45989</v>
      </c>
      <c r="B960" s="118" t="s">
        <v>437</v>
      </c>
      <c r="C960" s="37" t="s">
        <v>30</v>
      </c>
      <c r="D960" s="26">
        <v>0.86</v>
      </c>
      <c r="E960" s="48">
        <f t="shared" si="662"/>
        <v>1</v>
      </c>
      <c r="F960" s="222">
        <v>14.55</v>
      </c>
      <c r="G960" s="48">
        <f t="shared" si="660"/>
        <v>1</v>
      </c>
      <c r="H960" s="26">
        <v>0.03</v>
      </c>
      <c r="I960" s="48">
        <f t="shared" si="655"/>
        <v>1</v>
      </c>
      <c r="J960" s="23">
        <v>2.81</v>
      </c>
      <c r="K960" s="48">
        <f t="shared" si="661"/>
        <v>1</v>
      </c>
      <c r="L960" s="26">
        <v>5.93</v>
      </c>
      <c r="M960" s="48">
        <f t="shared" si="603"/>
        <v>1</v>
      </c>
      <c r="N960" s="26">
        <v>5.43</v>
      </c>
      <c r="O960" s="48">
        <f t="shared" si="656"/>
        <v>1</v>
      </c>
      <c r="P960" s="225">
        <f t="shared" si="663"/>
        <v>1</v>
      </c>
      <c r="Q960" s="225">
        <f t="shared" si="664"/>
        <v>1</v>
      </c>
      <c r="T960" s="25" t="str">
        <f t="shared" si="630"/>
        <v>STAG</v>
      </c>
      <c r="U960" s="25">
        <f t="shared" si="608"/>
        <v>0.8</v>
      </c>
      <c r="V960" s="25">
        <f t="shared" si="609"/>
        <v>1.24</v>
      </c>
      <c r="W960" s="25">
        <f t="shared" si="610"/>
        <v>12.5</v>
      </c>
      <c r="X960" s="25">
        <f t="shared" si="611"/>
        <v>16.399999999999999</v>
      </c>
      <c r="Y960" s="25">
        <f t="shared" si="612"/>
        <v>0</v>
      </c>
      <c r="Z960" s="25">
        <f t="shared" si="613"/>
        <v>0.12</v>
      </c>
      <c r="AA960" s="25">
        <f t="shared" si="614"/>
        <v>2.7</v>
      </c>
      <c r="AB960" s="25">
        <f t="shared" si="615"/>
        <v>2.85</v>
      </c>
      <c r="AC960" s="25">
        <f t="shared" si="616"/>
        <v>5.45</v>
      </c>
      <c r="AD960" s="25">
        <f t="shared" si="617"/>
        <v>5.94</v>
      </c>
      <c r="AE960" s="25">
        <f t="shared" si="618"/>
        <v>5</v>
      </c>
      <c r="AF960" s="25">
        <f t="shared" si="619"/>
        <v>7</v>
      </c>
    </row>
    <row r="961" spans="1:32" ht="15.75" hidden="1" customHeight="1" x14ac:dyDescent="0.25">
      <c r="A961" s="33">
        <v>45989</v>
      </c>
      <c r="B961" s="118" t="s">
        <v>435</v>
      </c>
      <c r="C961" s="37" t="s">
        <v>30</v>
      </c>
      <c r="D961" s="26">
        <v>0.93</v>
      </c>
      <c r="E961" s="48">
        <f t="shared" si="662"/>
        <v>1</v>
      </c>
      <c r="F961" s="222">
        <v>14.6</v>
      </c>
      <c r="G961" s="48">
        <f t="shared" si="660"/>
        <v>1</v>
      </c>
      <c r="H961" s="26">
        <v>0.05</v>
      </c>
      <c r="I961" s="48">
        <f t="shared" si="655"/>
        <v>1</v>
      </c>
      <c r="J961" s="23">
        <v>2.85</v>
      </c>
      <c r="K961" s="48">
        <f t="shared" si="661"/>
        <v>1</v>
      </c>
      <c r="L961" s="26">
        <v>5.9</v>
      </c>
      <c r="M961" s="48">
        <f t="shared" si="603"/>
        <v>1</v>
      </c>
      <c r="N961" s="26">
        <v>5.55</v>
      </c>
      <c r="O961" s="48">
        <f t="shared" si="656"/>
        <v>1</v>
      </c>
      <c r="P961" s="225">
        <f t="shared" si="663"/>
        <v>1</v>
      </c>
      <c r="Q961" s="225">
        <f t="shared" si="664"/>
        <v>1</v>
      </c>
      <c r="T961" s="25" t="str">
        <f t="shared" si="630"/>
        <v>STAG</v>
      </c>
      <c r="U961" s="25">
        <f t="shared" si="608"/>
        <v>0.8</v>
      </c>
      <c r="V961" s="25">
        <f t="shared" si="609"/>
        <v>1.24</v>
      </c>
      <c r="W961" s="25">
        <f t="shared" si="610"/>
        <v>12.5</v>
      </c>
      <c r="X961" s="25">
        <f t="shared" si="611"/>
        <v>16.399999999999999</v>
      </c>
      <c r="Y961" s="25">
        <f t="shared" si="612"/>
        <v>0</v>
      </c>
      <c r="Z961" s="25">
        <f t="shared" si="613"/>
        <v>0.12</v>
      </c>
      <c r="AA961" s="25">
        <f t="shared" si="614"/>
        <v>2.7</v>
      </c>
      <c r="AB961" s="25">
        <f t="shared" si="615"/>
        <v>2.85</v>
      </c>
      <c r="AC961" s="25">
        <f t="shared" si="616"/>
        <v>5.45</v>
      </c>
      <c r="AD961" s="25">
        <f t="shared" si="617"/>
        <v>5.94</v>
      </c>
      <c r="AE961" s="25">
        <f t="shared" si="618"/>
        <v>5</v>
      </c>
      <c r="AF961" s="25">
        <f t="shared" si="619"/>
        <v>7</v>
      </c>
    </row>
    <row r="962" spans="1:32" ht="15.75" hidden="1" customHeight="1" x14ac:dyDescent="0.25">
      <c r="A962" s="33">
        <v>45989</v>
      </c>
      <c r="B962" s="118" t="s">
        <v>434</v>
      </c>
      <c r="C962" s="37" t="s">
        <v>30</v>
      </c>
      <c r="D962" s="26">
        <v>0.83</v>
      </c>
      <c r="E962" s="48">
        <f t="shared" si="662"/>
        <v>1</v>
      </c>
      <c r="F962" s="222">
        <v>14.5</v>
      </c>
      <c r="G962" s="48">
        <f t="shared" si="660"/>
        <v>1</v>
      </c>
      <c r="H962" s="26">
        <v>0.05</v>
      </c>
      <c r="I962" s="48">
        <f t="shared" si="655"/>
        <v>1</v>
      </c>
      <c r="J962" s="23">
        <v>2.85</v>
      </c>
      <c r="K962" s="48">
        <f t="shared" si="661"/>
        <v>1</v>
      </c>
      <c r="L962" s="26">
        <v>5.83</v>
      </c>
      <c r="M962" s="48">
        <f t="shared" si="603"/>
        <v>1</v>
      </c>
      <c r="N962" s="26">
        <v>5.8</v>
      </c>
      <c r="O962" s="48">
        <f t="shared" si="656"/>
        <v>1</v>
      </c>
      <c r="P962" s="225">
        <f t="shared" si="663"/>
        <v>1</v>
      </c>
      <c r="Q962" s="225">
        <f t="shared" si="664"/>
        <v>1</v>
      </c>
      <c r="T962" s="25" t="str">
        <f t="shared" si="630"/>
        <v>STAG</v>
      </c>
      <c r="U962" s="25">
        <f t="shared" si="608"/>
        <v>0.8</v>
      </c>
      <c r="V962" s="25">
        <f t="shared" si="609"/>
        <v>1.24</v>
      </c>
      <c r="W962" s="25">
        <f t="shared" si="610"/>
        <v>12.5</v>
      </c>
      <c r="X962" s="25">
        <f t="shared" si="611"/>
        <v>16.399999999999999</v>
      </c>
      <c r="Y962" s="25">
        <f t="shared" si="612"/>
        <v>0</v>
      </c>
      <c r="Z962" s="25">
        <f t="shared" si="613"/>
        <v>0.12</v>
      </c>
      <c r="AA962" s="25">
        <f t="shared" si="614"/>
        <v>2.7</v>
      </c>
      <c r="AB962" s="25">
        <f t="shared" si="615"/>
        <v>2.85</v>
      </c>
      <c r="AC962" s="25">
        <f t="shared" si="616"/>
        <v>5.45</v>
      </c>
      <c r="AD962" s="25">
        <f t="shared" si="617"/>
        <v>5.94</v>
      </c>
      <c r="AE962" s="25">
        <f t="shared" si="618"/>
        <v>5</v>
      </c>
      <c r="AF962" s="25">
        <f t="shared" si="619"/>
        <v>7</v>
      </c>
    </row>
    <row r="963" spans="1:32" ht="15.75" hidden="1" customHeight="1" x14ac:dyDescent="0.25">
      <c r="A963" s="33">
        <v>45989</v>
      </c>
      <c r="B963" s="118" t="s">
        <v>436</v>
      </c>
      <c r="C963" s="37" t="s">
        <v>30</v>
      </c>
      <c r="D963" s="26">
        <v>0.86</v>
      </c>
      <c r="E963" s="48">
        <f>IF(+(IF(D963&lt;U963,0,IF(D963&gt;V963,0,1)))=1,1,0)</f>
        <v>1</v>
      </c>
      <c r="F963" s="222">
        <v>14.2</v>
      </c>
      <c r="G963" s="48">
        <f>IF(+(IF(F963&lt;W963,0,IF(F963&gt;X963,0,1)))=1,1,0)</f>
        <v>1</v>
      </c>
      <c r="H963" s="26">
        <v>0.03</v>
      </c>
      <c r="I963" s="48">
        <f t="shared" si="655"/>
        <v>1</v>
      </c>
      <c r="J963" s="23">
        <v>2.84</v>
      </c>
      <c r="K963" s="48">
        <f t="shared" si="661"/>
        <v>1</v>
      </c>
      <c r="L963" s="26">
        <v>5.78</v>
      </c>
      <c r="M963" s="48">
        <f t="shared" si="603"/>
        <v>1</v>
      </c>
      <c r="N963" s="26">
        <v>5.65</v>
      </c>
      <c r="O963" s="48">
        <f t="shared" si="656"/>
        <v>1</v>
      </c>
      <c r="P963" s="225">
        <f t="shared" si="663"/>
        <v>1</v>
      </c>
      <c r="Q963" s="225">
        <f t="shared" si="664"/>
        <v>1</v>
      </c>
      <c r="T963" s="25" t="str">
        <f t="shared" si="630"/>
        <v>STAG</v>
      </c>
      <c r="U963" s="25">
        <f t="shared" si="608"/>
        <v>0.8</v>
      </c>
      <c r="V963" s="25">
        <f t="shared" si="609"/>
        <v>1.24</v>
      </c>
      <c r="W963" s="25">
        <f t="shared" si="610"/>
        <v>12.5</v>
      </c>
      <c r="X963" s="25">
        <f t="shared" si="611"/>
        <v>16.399999999999999</v>
      </c>
      <c r="Y963" s="25">
        <f t="shared" si="612"/>
        <v>0</v>
      </c>
      <c r="Z963" s="25">
        <f t="shared" si="613"/>
        <v>0.12</v>
      </c>
      <c r="AA963" s="25">
        <f t="shared" si="614"/>
        <v>2.7</v>
      </c>
      <c r="AB963" s="25">
        <f t="shared" si="615"/>
        <v>2.85</v>
      </c>
      <c r="AC963" s="25">
        <f t="shared" si="616"/>
        <v>5.45</v>
      </c>
      <c r="AD963" s="25">
        <f t="shared" si="617"/>
        <v>5.94</v>
      </c>
      <c r="AE963" s="25">
        <f t="shared" si="618"/>
        <v>5</v>
      </c>
      <c r="AF963" s="25">
        <f t="shared" si="619"/>
        <v>7</v>
      </c>
    </row>
    <row r="964" spans="1:32" ht="15.75" hidden="1" customHeight="1" x14ac:dyDescent="0.25">
      <c r="A964" s="283"/>
      <c r="B964" s="118"/>
      <c r="C964" s="34"/>
      <c r="D964" s="26"/>
      <c r="E964" s="48"/>
      <c r="F964" s="222"/>
      <c r="G964" s="48"/>
      <c r="H964" s="26"/>
      <c r="I964" s="48"/>
      <c r="J964" s="23"/>
      <c r="K964" s="48"/>
      <c r="L964" s="26"/>
      <c r="M964" s="48"/>
      <c r="N964" s="26"/>
      <c r="O964" s="48"/>
      <c r="P964" s="225"/>
      <c r="Q964" s="225"/>
      <c r="T964" s="25" t="str">
        <f t="shared" si="630"/>
        <v/>
      </c>
      <c r="U964" s="25" t="e">
        <f t="shared" si="608"/>
        <v>#N/A</v>
      </c>
      <c r="V964" s="25" t="e">
        <f t="shared" si="609"/>
        <v>#N/A</v>
      </c>
      <c r="W964" s="25" t="e">
        <f t="shared" si="610"/>
        <v>#N/A</v>
      </c>
      <c r="X964" s="25" t="e">
        <f t="shared" si="611"/>
        <v>#N/A</v>
      </c>
      <c r="Y964" s="25" t="e">
        <f t="shared" si="612"/>
        <v>#N/A</v>
      </c>
      <c r="Z964" s="25" t="e">
        <f t="shared" si="613"/>
        <v>#N/A</v>
      </c>
      <c r="AA964" s="25" t="e">
        <f t="shared" si="614"/>
        <v>#N/A</v>
      </c>
      <c r="AB964" s="25" t="e">
        <f t="shared" si="615"/>
        <v>#N/A</v>
      </c>
      <c r="AC964" s="25" t="e">
        <f t="shared" si="616"/>
        <v>#N/A</v>
      </c>
      <c r="AD964" s="25" t="e">
        <f t="shared" si="617"/>
        <v>#N/A</v>
      </c>
      <c r="AE964" s="25" t="e">
        <f t="shared" si="618"/>
        <v>#N/A</v>
      </c>
      <c r="AF964" s="25" t="e">
        <f t="shared" si="619"/>
        <v>#N/A</v>
      </c>
    </row>
    <row r="965" spans="1:32" ht="15.75" hidden="1" customHeight="1" x14ac:dyDescent="0.25">
      <c r="A965" s="283"/>
      <c r="B965" s="118"/>
      <c r="C965" s="34"/>
      <c r="D965" s="26"/>
      <c r="E965" s="48"/>
      <c r="F965" s="222"/>
      <c r="G965" s="48"/>
      <c r="H965" s="26"/>
      <c r="I965" s="48"/>
      <c r="J965" s="23"/>
      <c r="K965" s="48"/>
      <c r="L965" s="26"/>
      <c r="M965" s="48"/>
      <c r="N965" s="26"/>
      <c r="O965" s="48"/>
      <c r="P965" s="225"/>
      <c r="Q965" s="225"/>
      <c r="T965" s="25" t="str">
        <f t="shared" si="630"/>
        <v/>
      </c>
      <c r="U965" s="25" t="e">
        <f t="shared" si="608"/>
        <v>#N/A</v>
      </c>
      <c r="V965" s="25" t="e">
        <f t="shared" si="609"/>
        <v>#N/A</v>
      </c>
      <c r="W965" s="25" t="e">
        <f t="shared" si="610"/>
        <v>#N/A</v>
      </c>
      <c r="X965" s="25" t="e">
        <f t="shared" si="611"/>
        <v>#N/A</v>
      </c>
      <c r="Y965" s="25" t="e">
        <f t="shared" si="612"/>
        <v>#N/A</v>
      </c>
      <c r="Z965" s="25" t="e">
        <f t="shared" si="613"/>
        <v>#N/A</v>
      </c>
      <c r="AA965" s="25" t="e">
        <f t="shared" si="614"/>
        <v>#N/A</v>
      </c>
      <c r="AB965" s="25" t="e">
        <f t="shared" si="615"/>
        <v>#N/A</v>
      </c>
      <c r="AC965" s="25" t="e">
        <f t="shared" si="616"/>
        <v>#N/A</v>
      </c>
      <c r="AD965" s="25" t="e">
        <f t="shared" si="617"/>
        <v>#N/A</v>
      </c>
      <c r="AE965" s="25" t="e">
        <f t="shared" si="618"/>
        <v>#N/A</v>
      </c>
      <c r="AF965" s="25" t="e">
        <f t="shared" si="619"/>
        <v>#N/A</v>
      </c>
    </row>
    <row r="966" spans="1:32" ht="15.75" hidden="1" customHeight="1" x14ac:dyDescent="0.25">
      <c r="A966" s="283"/>
      <c r="B966" s="118"/>
      <c r="C966" s="34"/>
      <c r="D966" s="26"/>
      <c r="E966" s="48"/>
      <c r="F966" s="222"/>
      <c r="G966" s="48"/>
      <c r="H966" s="26"/>
      <c r="I966" s="48"/>
      <c r="J966" s="23"/>
      <c r="K966" s="48"/>
      <c r="L966" s="26"/>
      <c r="M966" s="48"/>
      <c r="N966" s="26"/>
      <c r="O966" s="48"/>
      <c r="P966" s="225"/>
      <c r="Q966" s="225"/>
      <c r="T966" s="25" t="str">
        <f t="shared" si="630"/>
        <v/>
      </c>
      <c r="U966" s="25" t="e">
        <f t="shared" si="608"/>
        <v>#N/A</v>
      </c>
      <c r="V966" s="25" t="e">
        <f t="shared" si="609"/>
        <v>#N/A</v>
      </c>
      <c r="W966" s="25" t="e">
        <f t="shared" si="610"/>
        <v>#N/A</v>
      </c>
      <c r="X966" s="25" t="e">
        <f t="shared" si="611"/>
        <v>#N/A</v>
      </c>
      <c r="Y966" s="25" t="e">
        <f t="shared" si="612"/>
        <v>#N/A</v>
      </c>
      <c r="Z966" s="25" t="e">
        <f t="shared" si="613"/>
        <v>#N/A</v>
      </c>
      <c r="AA966" s="25" t="e">
        <f t="shared" si="614"/>
        <v>#N/A</v>
      </c>
      <c r="AB966" s="25" t="e">
        <f t="shared" si="615"/>
        <v>#N/A</v>
      </c>
      <c r="AC966" s="25" t="e">
        <f t="shared" si="616"/>
        <v>#N/A</v>
      </c>
      <c r="AD966" s="25" t="e">
        <f t="shared" si="617"/>
        <v>#N/A</v>
      </c>
      <c r="AE966" s="25" t="e">
        <f t="shared" si="618"/>
        <v>#N/A</v>
      </c>
      <c r="AF966" s="25" t="e">
        <f t="shared" si="619"/>
        <v>#N/A</v>
      </c>
    </row>
    <row r="967" spans="1:32" ht="15.75" hidden="1" customHeight="1" x14ac:dyDescent="0.25">
      <c r="A967" s="283"/>
      <c r="B967" s="118"/>
      <c r="C967" s="34"/>
      <c r="D967" s="26"/>
      <c r="E967" s="48"/>
      <c r="F967" s="222"/>
      <c r="G967" s="48"/>
      <c r="H967" s="26"/>
      <c r="I967" s="48"/>
      <c r="J967" s="23"/>
      <c r="K967" s="48"/>
      <c r="L967" s="26"/>
      <c r="M967" s="48"/>
      <c r="N967" s="26"/>
      <c r="O967" s="48"/>
      <c r="P967" s="225"/>
      <c r="Q967" s="225"/>
      <c r="T967" s="25" t="str">
        <f t="shared" si="630"/>
        <v/>
      </c>
      <c r="U967" s="25" t="e">
        <f t="shared" si="608"/>
        <v>#N/A</v>
      </c>
      <c r="V967" s="25" t="e">
        <f t="shared" si="609"/>
        <v>#N/A</v>
      </c>
      <c r="W967" s="25" t="e">
        <f t="shared" si="610"/>
        <v>#N/A</v>
      </c>
      <c r="X967" s="25" t="e">
        <f t="shared" si="611"/>
        <v>#N/A</v>
      </c>
      <c r="Y967" s="25" t="e">
        <f t="shared" si="612"/>
        <v>#N/A</v>
      </c>
      <c r="Z967" s="25" t="e">
        <f t="shared" si="613"/>
        <v>#N/A</v>
      </c>
      <c r="AA967" s="25" t="e">
        <f t="shared" si="614"/>
        <v>#N/A</v>
      </c>
      <c r="AB967" s="25" t="e">
        <f t="shared" si="615"/>
        <v>#N/A</v>
      </c>
      <c r="AC967" s="25" t="e">
        <f t="shared" si="616"/>
        <v>#N/A</v>
      </c>
      <c r="AD967" s="25" t="e">
        <f t="shared" si="617"/>
        <v>#N/A</v>
      </c>
      <c r="AE967" s="25" t="e">
        <f t="shared" si="618"/>
        <v>#N/A</v>
      </c>
      <c r="AF967" s="25" t="e">
        <f t="shared" si="619"/>
        <v>#N/A</v>
      </c>
    </row>
    <row r="968" spans="1:32" ht="15.75" hidden="1" customHeight="1" x14ac:dyDescent="0.25">
      <c r="A968" s="283"/>
      <c r="B968" s="118"/>
      <c r="C968" s="34"/>
      <c r="D968" s="26"/>
      <c r="E968" s="48"/>
      <c r="F968" s="222"/>
      <c r="G968" s="48"/>
      <c r="H968" s="26"/>
      <c r="I968" s="48"/>
      <c r="J968" s="23"/>
      <c r="K968" s="48"/>
      <c r="L968" s="26"/>
      <c r="M968" s="48"/>
      <c r="N968" s="26"/>
      <c r="O968" s="48"/>
      <c r="P968" s="225"/>
      <c r="Q968" s="225"/>
      <c r="T968" s="25" t="str">
        <f t="shared" si="630"/>
        <v/>
      </c>
      <c r="U968" s="25" t="e">
        <f t="shared" si="608"/>
        <v>#N/A</v>
      </c>
      <c r="V968" s="25" t="e">
        <f t="shared" si="609"/>
        <v>#N/A</v>
      </c>
      <c r="W968" s="25" t="e">
        <f t="shared" si="610"/>
        <v>#N/A</v>
      </c>
      <c r="X968" s="25" t="e">
        <f t="shared" si="611"/>
        <v>#N/A</v>
      </c>
      <c r="Y968" s="25" t="e">
        <f t="shared" si="612"/>
        <v>#N/A</v>
      </c>
      <c r="Z968" s="25" t="e">
        <f t="shared" si="613"/>
        <v>#N/A</v>
      </c>
      <c r="AA968" s="25" t="e">
        <f t="shared" si="614"/>
        <v>#N/A</v>
      </c>
      <c r="AB968" s="25" t="e">
        <f t="shared" si="615"/>
        <v>#N/A</v>
      </c>
      <c r="AC968" s="25" t="e">
        <f t="shared" si="616"/>
        <v>#N/A</v>
      </c>
      <c r="AD968" s="25" t="e">
        <f t="shared" si="617"/>
        <v>#N/A</v>
      </c>
      <c r="AE968" s="25" t="e">
        <f t="shared" si="618"/>
        <v>#N/A</v>
      </c>
      <c r="AF968" s="25" t="e">
        <f t="shared" si="619"/>
        <v>#N/A</v>
      </c>
    </row>
    <row r="969" spans="1:32" ht="15.75" hidden="1" customHeight="1" x14ac:dyDescent="0.25">
      <c r="A969" s="283"/>
      <c r="B969" s="118"/>
      <c r="C969" s="34"/>
      <c r="D969" s="26"/>
      <c r="E969" s="48"/>
      <c r="F969" s="222"/>
      <c r="G969" s="48"/>
      <c r="H969" s="26"/>
      <c r="I969" s="48"/>
      <c r="J969" s="23"/>
      <c r="K969" s="48"/>
      <c r="L969" s="26"/>
      <c r="M969" s="48"/>
      <c r="N969" s="26"/>
      <c r="O969" s="48"/>
      <c r="P969" s="225"/>
      <c r="Q969" s="225"/>
      <c r="T969" s="25" t="str">
        <f t="shared" si="630"/>
        <v/>
      </c>
      <c r="U969" s="25" t="e">
        <f t="shared" si="608"/>
        <v>#N/A</v>
      </c>
      <c r="V969" s="25" t="e">
        <f t="shared" si="609"/>
        <v>#N/A</v>
      </c>
      <c r="W969" s="25" t="e">
        <f t="shared" si="610"/>
        <v>#N/A</v>
      </c>
      <c r="X969" s="25" t="e">
        <f t="shared" si="611"/>
        <v>#N/A</v>
      </c>
      <c r="Y969" s="25" t="e">
        <f t="shared" si="612"/>
        <v>#N/A</v>
      </c>
      <c r="Z969" s="25" t="e">
        <f t="shared" si="613"/>
        <v>#N/A</v>
      </c>
      <c r="AA969" s="25" t="e">
        <f t="shared" si="614"/>
        <v>#N/A</v>
      </c>
      <c r="AB969" s="25" t="e">
        <f t="shared" si="615"/>
        <v>#N/A</v>
      </c>
      <c r="AC969" s="25" t="e">
        <f t="shared" si="616"/>
        <v>#N/A</v>
      </c>
      <c r="AD969" s="25" t="e">
        <f t="shared" si="617"/>
        <v>#N/A</v>
      </c>
      <c r="AE969" s="25" t="e">
        <f t="shared" si="618"/>
        <v>#N/A</v>
      </c>
      <c r="AF969" s="25" t="e">
        <f t="shared" si="619"/>
        <v>#N/A</v>
      </c>
    </row>
    <row r="970" spans="1:32" ht="15.75" hidden="1" customHeight="1" x14ac:dyDescent="0.25">
      <c r="A970" s="283"/>
      <c r="B970" s="118"/>
      <c r="C970" s="34"/>
      <c r="D970" s="26"/>
      <c r="E970" s="48"/>
      <c r="F970" s="222"/>
      <c r="G970" s="48"/>
      <c r="H970" s="26"/>
      <c r="I970" s="48"/>
      <c r="J970" s="23"/>
      <c r="K970" s="48"/>
      <c r="L970" s="26"/>
      <c r="M970" s="48"/>
      <c r="N970" s="26"/>
      <c r="O970" s="48"/>
      <c r="P970" s="225"/>
      <c r="Q970" s="225"/>
      <c r="T970" s="25" t="str">
        <f t="shared" si="630"/>
        <v/>
      </c>
      <c r="U970" s="25" t="e">
        <f t="shared" si="608"/>
        <v>#N/A</v>
      </c>
      <c r="V970" s="25" t="e">
        <f t="shared" si="609"/>
        <v>#N/A</v>
      </c>
      <c r="W970" s="25" t="e">
        <f t="shared" si="610"/>
        <v>#N/A</v>
      </c>
      <c r="X970" s="25" t="e">
        <f t="shared" si="611"/>
        <v>#N/A</v>
      </c>
      <c r="Y970" s="25" t="e">
        <f t="shared" si="612"/>
        <v>#N/A</v>
      </c>
      <c r="Z970" s="25" t="e">
        <f t="shared" si="613"/>
        <v>#N/A</v>
      </c>
      <c r="AA970" s="25" t="e">
        <f t="shared" si="614"/>
        <v>#N/A</v>
      </c>
      <c r="AB970" s="25" t="e">
        <f t="shared" si="615"/>
        <v>#N/A</v>
      </c>
      <c r="AC970" s="25" t="e">
        <f t="shared" si="616"/>
        <v>#N/A</v>
      </c>
      <c r="AD970" s="25" t="e">
        <f t="shared" si="617"/>
        <v>#N/A</v>
      </c>
      <c r="AE970" s="25" t="e">
        <f t="shared" si="618"/>
        <v>#N/A</v>
      </c>
      <c r="AF970" s="25" t="e">
        <f t="shared" si="619"/>
        <v>#N/A</v>
      </c>
    </row>
    <row r="971" spans="1:32" ht="15.75" hidden="1" customHeight="1" x14ac:dyDescent="0.25">
      <c r="A971" s="283"/>
      <c r="B971" s="118"/>
      <c r="C971" s="34"/>
      <c r="D971" s="26"/>
      <c r="E971" s="48"/>
      <c r="F971" s="222"/>
      <c r="G971" s="48"/>
      <c r="H971" s="26"/>
      <c r="I971" s="48"/>
      <c r="J971" s="23"/>
      <c r="K971" s="48"/>
      <c r="L971" s="26"/>
      <c r="M971" s="48"/>
      <c r="N971" s="26"/>
      <c r="O971" s="48"/>
      <c r="P971" s="225"/>
      <c r="Q971" s="225"/>
      <c r="T971" s="25" t="str">
        <f t="shared" si="630"/>
        <v/>
      </c>
      <c r="U971" s="25" t="e">
        <f t="shared" si="608"/>
        <v>#N/A</v>
      </c>
      <c r="V971" s="25" t="e">
        <f t="shared" si="609"/>
        <v>#N/A</v>
      </c>
      <c r="W971" s="25" t="e">
        <f t="shared" si="610"/>
        <v>#N/A</v>
      </c>
      <c r="X971" s="25" t="e">
        <f t="shared" si="611"/>
        <v>#N/A</v>
      </c>
      <c r="Y971" s="25" t="e">
        <f t="shared" si="612"/>
        <v>#N/A</v>
      </c>
      <c r="Z971" s="25" t="e">
        <f t="shared" si="613"/>
        <v>#N/A</v>
      </c>
      <c r="AA971" s="25" t="e">
        <f t="shared" si="614"/>
        <v>#N/A</v>
      </c>
      <c r="AB971" s="25" t="e">
        <f t="shared" si="615"/>
        <v>#N/A</v>
      </c>
      <c r="AC971" s="25" t="e">
        <f t="shared" si="616"/>
        <v>#N/A</v>
      </c>
      <c r="AD971" s="25" t="e">
        <f t="shared" si="617"/>
        <v>#N/A</v>
      </c>
      <c r="AE971" s="25" t="e">
        <f t="shared" si="618"/>
        <v>#N/A</v>
      </c>
      <c r="AF971" s="25" t="e">
        <f t="shared" si="619"/>
        <v>#N/A</v>
      </c>
    </row>
    <row r="972" spans="1:32" ht="15.75" hidden="1" customHeight="1" x14ac:dyDescent="0.25">
      <c r="A972" s="283"/>
      <c r="B972" s="118"/>
      <c r="C972" s="37"/>
      <c r="D972" s="26"/>
      <c r="E972" s="48"/>
      <c r="F972" s="222"/>
      <c r="G972" s="48"/>
      <c r="H972" s="26"/>
      <c r="I972" s="48"/>
      <c r="J972" s="23"/>
      <c r="K972" s="48"/>
      <c r="L972" s="26"/>
      <c r="M972" s="48"/>
      <c r="N972" s="26"/>
      <c r="O972" s="48"/>
      <c r="P972" s="225"/>
      <c r="Q972" s="225"/>
      <c r="T972" s="25" t="str">
        <f t="shared" si="630"/>
        <v/>
      </c>
      <c r="U972" s="25" t="e">
        <f t="shared" si="608"/>
        <v>#N/A</v>
      </c>
      <c r="V972" s="25" t="e">
        <f t="shared" si="609"/>
        <v>#N/A</v>
      </c>
      <c r="W972" s="25" t="e">
        <f t="shared" si="610"/>
        <v>#N/A</v>
      </c>
      <c r="X972" s="25" t="e">
        <f t="shared" si="611"/>
        <v>#N/A</v>
      </c>
      <c r="Y972" s="25" t="e">
        <f t="shared" si="612"/>
        <v>#N/A</v>
      </c>
      <c r="Z972" s="25" t="e">
        <f t="shared" si="613"/>
        <v>#N/A</v>
      </c>
      <c r="AA972" s="25" t="e">
        <f t="shared" si="614"/>
        <v>#N/A</v>
      </c>
      <c r="AB972" s="25" t="e">
        <f t="shared" si="615"/>
        <v>#N/A</v>
      </c>
      <c r="AC972" s="25" t="e">
        <f t="shared" si="616"/>
        <v>#N/A</v>
      </c>
      <c r="AD972" s="25" t="e">
        <f t="shared" si="617"/>
        <v>#N/A</v>
      </c>
      <c r="AE972" s="25" t="e">
        <f t="shared" si="618"/>
        <v>#N/A</v>
      </c>
      <c r="AF972" s="25" t="e">
        <f t="shared" si="619"/>
        <v>#N/A</v>
      </c>
    </row>
    <row r="973" spans="1:32" ht="15.75" hidden="1" customHeight="1" x14ac:dyDescent="0.25">
      <c r="A973" s="33"/>
      <c r="B973" s="118"/>
      <c r="C973" s="37"/>
      <c r="D973" s="26"/>
      <c r="E973" s="48"/>
      <c r="F973" s="222"/>
      <c r="G973" s="48"/>
      <c r="H973" s="26"/>
      <c r="I973" s="48"/>
      <c r="J973" s="23"/>
      <c r="K973" s="48"/>
      <c r="L973" s="26"/>
      <c r="M973" s="48"/>
      <c r="N973" s="26"/>
      <c r="O973" s="48"/>
      <c r="P973" s="225"/>
      <c r="Q973" s="225"/>
      <c r="T973" s="25" t="str">
        <f t="shared" si="630"/>
        <v/>
      </c>
      <c r="U973" s="25" t="e">
        <f t="shared" si="608"/>
        <v>#N/A</v>
      </c>
      <c r="V973" s="25" t="e">
        <f t="shared" si="609"/>
        <v>#N/A</v>
      </c>
      <c r="W973" s="25" t="e">
        <f t="shared" si="610"/>
        <v>#N/A</v>
      </c>
      <c r="X973" s="25" t="e">
        <f t="shared" si="611"/>
        <v>#N/A</v>
      </c>
      <c r="Y973" s="25" t="e">
        <f t="shared" si="612"/>
        <v>#N/A</v>
      </c>
      <c r="Z973" s="25" t="e">
        <f t="shared" si="613"/>
        <v>#N/A</v>
      </c>
      <c r="AA973" s="25" t="e">
        <f t="shared" si="614"/>
        <v>#N/A</v>
      </c>
      <c r="AB973" s="25" t="e">
        <f t="shared" si="615"/>
        <v>#N/A</v>
      </c>
      <c r="AC973" s="25" t="e">
        <f t="shared" si="616"/>
        <v>#N/A</v>
      </c>
      <c r="AD973" s="25" t="e">
        <f t="shared" si="617"/>
        <v>#N/A</v>
      </c>
      <c r="AE973" s="25" t="e">
        <f t="shared" si="618"/>
        <v>#N/A</v>
      </c>
      <c r="AF973" s="25" t="e">
        <f t="shared" si="619"/>
        <v>#N/A</v>
      </c>
    </row>
    <row r="974" spans="1:32" ht="15.75" hidden="1" customHeight="1" x14ac:dyDescent="0.25">
      <c r="A974" s="33"/>
      <c r="B974" s="118"/>
      <c r="C974" s="37"/>
      <c r="D974" s="26"/>
      <c r="E974" s="48"/>
      <c r="F974" s="222"/>
      <c r="G974" s="48"/>
      <c r="H974" s="26"/>
      <c r="I974" s="48"/>
      <c r="J974" s="23"/>
      <c r="K974" s="48"/>
      <c r="L974" s="26"/>
      <c r="M974" s="48"/>
      <c r="N974" s="26"/>
      <c r="O974" s="48"/>
      <c r="P974" s="225"/>
      <c r="Q974" s="225"/>
      <c r="T974" s="25" t="str">
        <f t="shared" si="630"/>
        <v/>
      </c>
      <c r="U974" s="25" t="e">
        <f t="shared" si="608"/>
        <v>#N/A</v>
      </c>
      <c r="V974" s="25" t="e">
        <f t="shared" si="609"/>
        <v>#N/A</v>
      </c>
      <c r="W974" s="25" t="e">
        <f t="shared" si="610"/>
        <v>#N/A</v>
      </c>
      <c r="X974" s="25" t="e">
        <f t="shared" si="611"/>
        <v>#N/A</v>
      </c>
      <c r="Y974" s="25" t="e">
        <f t="shared" si="612"/>
        <v>#N/A</v>
      </c>
      <c r="Z974" s="25" t="e">
        <f t="shared" si="613"/>
        <v>#N/A</v>
      </c>
      <c r="AA974" s="25" t="e">
        <f t="shared" si="614"/>
        <v>#N/A</v>
      </c>
      <c r="AB974" s="25" t="e">
        <f t="shared" si="615"/>
        <v>#N/A</v>
      </c>
      <c r="AC974" s="25" t="e">
        <f t="shared" si="616"/>
        <v>#N/A</v>
      </c>
      <c r="AD974" s="25" t="e">
        <f t="shared" si="617"/>
        <v>#N/A</v>
      </c>
      <c r="AE974" s="25" t="e">
        <f t="shared" si="618"/>
        <v>#N/A</v>
      </c>
      <c r="AF974" s="25" t="e">
        <f t="shared" si="619"/>
        <v>#N/A</v>
      </c>
    </row>
    <row r="975" spans="1:32" ht="15.75" hidden="1" customHeight="1" x14ac:dyDescent="0.25">
      <c r="A975" s="33"/>
      <c r="B975" s="118"/>
      <c r="C975" s="37"/>
      <c r="D975" s="26"/>
      <c r="E975" s="48"/>
      <c r="F975" s="222"/>
      <c r="G975" s="48"/>
      <c r="H975" s="26"/>
      <c r="I975" s="48"/>
      <c r="J975" s="23"/>
      <c r="K975" s="48"/>
      <c r="L975" s="26"/>
      <c r="M975" s="48"/>
      <c r="N975" s="26"/>
      <c r="O975" s="48"/>
      <c r="P975" s="225"/>
      <c r="Q975" s="225"/>
      <c r="T975" s="25" t="str">
        <f t="shared" si="630"/>
        <v/>
      </c>
      <c r="U975" s="25" t="e">
        <f t="shared" si="608"/>
        <v>#N/A</v>
      </c>
      <c r="V975" s="25" t="e">
        <f t="shared" si="609"/>
        <v>#N/A</v>
      </c>
      <c r="W975" s="25" t="e">
        <f t="shared" si="610"/>
        <v>#N/A</v>
      </c>
      <c r="X975" s="25" t="e">
        <f t="shared" si="611"/>
        <v>#N/A</v>
      </c>
      <c r="Y975" s="25" t="e">
        <f t="shared" si="612"/>
        <v>#N/A</v>
      </c>
      <c r="Z975" s="25" t="e">
        <f t="shared" si="613"/>
        <v>#N/A</v>
      </c>
      <c r="AA975" s="25" t="e">
        <f t="shared" si="614"/>
        <v>#N/A</v>
      </c>
      <c r="AB975" s="25" t="e">
        <f t="shared" si="615"/>
        <v>#N/A</v>
      </c>
      <c r="AC975" s="25" t="e">
        <f t="shared" si="616"/>
        <v>#N/A</v>
      </c>
      <c r="AD975" s="25" t="e">
        <f t="shared" si="617"/>
        <v>#N/A</v>
      </c>
      <c r="AE975" s="25" t="e">
        <f t="shared" si="618"/>
        <v>#N/A</v>
      </c>
      <c r="AF975" s="25" t="e">
        <f t="shared" si="619"/>
        <v>#N/A</v>
      </c>
    </row>
    <row r="976" spans="1:32" ht="15.75" hidden="1" customHeight="1" x14ac:dyDescent="0.25">
      <c r="A976" s="33"/>
      <c r="B976" s="118"/>
      <c r="C976" s="37"/>
      <c r="D976" s="26"/>
      <c r="E976" s="48"/>
      <c r="F976" s="222"/>
      <c r="G976" s="48"/>
      <c r="H976" s="26"/>
      <c r="I976" s="48"/>
      <c r="J976" s="23"/>
      <c r="K976" s="48"/>
      <c r="L976" s="26"/>
      <c r="M976" s="48"/>
      <c r="N976" s="26"/>
      <c r="O976" s="48"/>
      <c r="P976" s="225"/>
      <c r="Q976" s="225"/>
      <c r="T976" s="25" t="str">
        <f t="shared" si="630"/>
        <v/>
      </c>
      <c r="U976" s="25" t="e">
        <f t="shared" si="608"/>
        <v>#N/A</v>
      </c>
      <c r="V976" s="25" t="e">
        <f t="shared" si="609"/>
        <v>#N/A</v>
      </c>
      <c r="W976" s="25" t="e">
        <f t="shared" si="610"/>
        <v>#N/A</v>
      </c>
      <c r="X976" s="25" t="e">
        <f t="shared" si="611"/>
        <v>#N/A</v>
      </c>
      <c r="Y976" s="25" t="e">
        <f t="shared" si="612"/>
        <v>#N/A</v>
      </c>
      <c r="Z976" s="25" t="e">
        <f t="shared" si="613"/>
        <v>#N/A</v>
      </c>
      <c r="AA976" s="25" t="e">
        <f t="shared" si="614"/>
        <v>#N/A</v>
      </c>
      <c r="AB976" s="25" t="e">
        <f t="shared" si="615"/>
        <v>#N/A</v>
      </c>
      <c r="AC976" s="25" t="e">
        <f t="shared" si="616"/>
        <v>#N/A</v>
      </c>
      <c r="AD976" s="25" t="e">
        <f t="shared" si="617"/>
        <v>#N/A</v>
      </c>
      <c r="AE976" s="25" t="e">
        <f t="shared" si="618"/>
        <v>#N/A</v>
      </c>
      <c r="AF976" s="25" t="e">
        <f t="shared" si="619"/>
        <v>#N/A</v>
      </c>
    </row>
    <row r="977" spans="1:32" ht="15.75" hidden="1" customHeight="1" x14ac:dyDescent="0.25">
      <c r="A977" s="33"/>
      <c r="B977" s="118"/>
      <c r="C977" s="37"/>
      <c r="D977" s="26"/>
      <c r="E977" s="48"/>
      <c r="F977" s="222"/>
      <c r="G977" s="48"/>
      <c r="H977" s="26"/>
      <c r="I977" s="48"/>
      <c r="J977" s="23"/>
      <c r="K977" s="48"/>
      <c r="L977" s="26"/>
      <c r="M977" s="48"/>
      <c r="N977" s="26"/>
      <c r="O977" s="48"/>
      <c r="P977" s="225"/>
      <c r="Q977" s="225"/>
      <c r="T977" s="25" t="str">
        <f t="shared" si="630"/>
        <v/>
      </c>
      <c r="U977" s="25" t="e">
        <f t="shared" si="608"/>
        <v>#N/A</v>
      </c>
      <c r="V977" s="25" t="e">
        <f t="shared" si="609"/>
        <v>#N/A</v>
      </c>
      <c r="W977" s="25" t="e">
        <f t="shared" si="610"/>
        <v>#N/A</v>
      </c>
      <c r="X977" s="25" t="e">
        <f t="shared" si="611"/>
        <v>#N/A</v>
      </c>
      <c r="Y977" s="25" t="e">
        <f t="shared" si="612"/>
        <v>#N/A</v>
      </c>
      <c r="Z977" s="25" t="e">
        <f t="shared" si="613"/>
        <v>#N/A</v>
      </c>
      <c r="AA977" s="25" t="e">
        <f t="shared" si="614"/>
        <v>#N/A</v>
      </c>
      <c r="AB977" s="25" t="e">
        <f t="shared" si="615"/>
        <v>#N/A</v>
      </c>
      <c r="AC977" s="25" t="e">
        <f t="shared" si="616"/>
        <v>#N/A</v>
      </c>
      <c r="AD977" s="25" t="e">
        <f t="shared" si="617"/>
        <v>#N/A</v>
      </c>
      <c r="AE977" s="25" t="e">
        <f t="shared" si="618"/>
        <v>#N/A</v>
      </c>
      <c r="AF977" s="25" t="e">
        <f t="shared" si="619"/>
        <v>#N/A</v>
      </c>
    </row>
    <row r="978" spans="1:32" ht="15.75" hidden="1" customHeight="1" thickBot="1" x14ac:dyDescent="0.3">
      <c r="A978" s="33"/>
      <c r="B978" s="118"/>
      <c r="C978" s="37"/>
      <c r="D978" s="26"/>
      <c r="E978" s="48"/>
      <c r="F978" s="222"/>
      <c r="G978" s="48"/>
      <c r="H978" s="23"/>
      <c r="I978" s="48"/>
      <c r="J978" s="23"/>
      <c r="K978" s="48"/>
      <c r="L978" s="26"/>
      <c r="M978" s="48"/>
      <c r="N978" s="26"/>
      <c r="O978" s="48"/>
      <c r="P978" s="225"/>
      <c r="Q978" s="225"/>
      <c r="T978" s="25" t="str">
        <f t="shared" si="630"/>
        <v/>
      </c>
      <c r="U978" s="25" t="e">
        <f t="shared" ref="U978:U1061" si="665">VLOOKUP($T978,$T$4:$AF$15,2,FALSE)</f>
        <v>#N/A</v>
      </c>
      <c r="V978" s="25" t="e">
        <f t="shared" ref="V978:V1061" si="666">VLOOKUP($T978,$T$4:$AF$15,3,FALSE)</f>
        <v>#N/A</v>
      </c>
      <c r="W978" s="25" t="e">
        <f t="shared" ref="W978:W1061" si="667">VLOOKUP($T978,$T$4:$AF$15,4,FALSE)</f>
        <v>#N/A</v>
      </c>
      <c r="X978" s="25" t="e">
        <f t="shared" ref="X978:X1061" si="668">VLOOKUP($T978,$T$4:$AF$15,5,FALSE)</f>
        <v>#N/A</v>
      </c>
      <c r="Y978" s="25" t="e">
        <f t="shared" ref="Y978:Y1061" si="669">VLOOKUP($T978,$T$4:$AF$15,6,FALSE)</f>
        <v>#N/A</v>
      </c>
      <c r="Z978" s="25" t="e">
        <f t="shared" ref="Z978:Z1061" si="670">VLOOKUP($T978,$T$4:$AF$15,7,FALSE)</f>
        <v>#N/A</v>
      </c>
      <c r="AA978" s="25" t="e">
        <f t="shared" ref="AA978:AA1061" si="671">VLOOKUP($T978,$T$4:$AF$15,8,FALSE)</f>
        <v>#N/A</v>
      </c>
      <c r="AB978" s="25" t="e">
        <f t="shared" ref="AB978:AB1061" si="672">VLOOKUP($T978,$T$4:$AF$15,9,FALSE)</f>
        <v>#N/A</v>
      </c>
      <c r="AC978" s="25" t="e">
        <f t="shared" ref="AC978:AC1061" si="673">VLOOKUP($T978,$T$4:$AF$15,10,FALSE)</f>
        <v>#N/A</v>
      </c>
      <c r="AD978" s="25" t="e">
        <f t="shared" ref="AD978:AD1061" si="674">VLOOKUP($T978,$T$4:$AF$15,11,FALSE)</f>
        <v>#N/A</v>
      </c>
      <c r="AE978" s="25" t="e">
        <f t="shared" ref="AE978:AE1061" si="675">VLOOKUP($T978,$T$4:$AF$15,12,FALSE)</f>
        <v>#N/A</v>
      </c>
      <c r="AF978" s="25" t="e">
        <f t="shared" ref="AF978:AF1061" si="676">VLOOKUP($T978,$T$4:$AF$15,13,FALSE)</f>
        <v>#N/A</v>
      </c>
    </row>
    <row r="979" spans="1:32" ht="15.75" hidden="1" customHeight="1" thickBot="1" x14ac:dyDescent="0.3">
      <c r="C979">
        <f>COUNTA(C887:C978)</f>
        <v>77</v>
      </c>
      <c r="D979" s="31">
        <f>((COUNTA(D887:D978))-COUNTIF(E887:E978,"&lt;1"))/(COUNTA(D887:D978))</f>
        <v>0.97402597402597402</v>
      </c>
      <c r="E979" s="71"/>
      <c r="F979" s="31">
        <f>((COUNTA(F887:F978))-COUNTIF(G887:G978,"&lt;1"))/(COUNTA(F887:F978))</f>
        <v>0.98461538461538467</v>
      </c>
      <c r="G979" s="71"/>
      <c r="H979" s="31">
        <f>((COUNTA(H887:H978))-COUNTIF(I887:I978,"&lt;1"))/(COUNTA(H887:H978))</f>
        <v>1</v>
      </c>
      <c r="I979" s="71"/>
      <c r="J979" s="31">
        <f>((COUNTA(J887:J978))-COUNTIF(K887:K978,"&lt;1"))/(COUNTA(J887:J978))</f>
        <v>0.98666666666666669</v>
      </c>
      <c r="K979" s="71"/>
      <c r="L979" s="31">
        <f>((COUNTA(L887:L978))-COUNTIF(M887:M978,"&lt;1"))/(COUNTA(L887:L978))</f>
        <v>1</v>
      </c>
      <c r="M979" s="71"/>
      <c r="N979" s="31">
        <f>((COUNTA(O887:O978))-COUNTIF(O887:O978,"&lt;1"))/(COUNTA(N887:N978))</f>
        <v>0.8571428571428571</v>
      </c>
      <c r="O979" s="71"/>
      <c r="P979" s="226">
        <f>AVERAGE(P887:P978)</f>
        <v>0.87323943661971826</v>
      </c>
      <c r="Q979" s="226">
        <f>AVERAGE(Q887:Q978)</f>
        <v>0.92957746478873238</v>
      </c>
      <c r="T979" s="25" t="str">
        <f t="shared" si="630"/>
        <v>77</v>
      </c>
      <c r="U979" s="25" t="e">
        <f t="shared" si="665"/>
        <v>#N/A</v>
      </c>
      <c r="V979" s="25" t="e">
        <f t="shared" si="666"/>
        <v>#N/A</v>
      </c>
      <c r="W979" s="25" t="e">
        <f t="shared" si="667"/>
        <v>#N/A</v>
      </c>
      <c r="X979" s="25" t="e">
        <f t="shared" si="668"/>
        <v>#N/A</v>
      </c>
      <c r="Y979" s="25" t="e">
        <f t="shared" si="669"/>
        <v>#N/A</v>
      </c>
      <c r="Z979" s="25" t="e">
        <f t="shared" si="670"/>
        <v>#N/A</v>
      </c>
      <c r="AA979" s="25" t="e">
        <f t="shared" si="671"/>
        <v>#N/A</v>
      </c>
      <c r="AB979" s="25" t="e">
        <f t="shared" si="672"/>
        <v>#N/A</v>
      </c>
      <c r="AC979" s="25" t="e">
        <f t="shared" si="673"/>
        <v>#N/A</v>
      </c>
      <c r="AD979" s="25" t="e">
        <f t="shared" si="674"/>
        <v>#N/A</v>
      </c>
      <c r="AE979" s="25" t="e">
        <f t="shared" si="675"/>
        <v>#N/A</v>
      </c>
      <c r="AF979" s="25" t="e">
        <f t="shared" si="676"/>
        <v>#N/A</v>
      </c>
    </row>
    <row r="980" spans="1:32" ht="15.75" customHeight="1" x14ac:dyDescent="0.25">
      <c r="T980" s="25" t="str">
        <f t="shared" si="630"/>
        <v/>
      </c>
      <c r="U980" s="25" t="e">
        <f t="shared" si="665"/>
        <v>#N/A</v>
      </c>
      <c r="V980" s="25" t="e">
        <f t="shared" si="666"/>
        <v>#N/A</v>
      </c>
      <c r="W980" s="25" t="e">
        <f t="shared" si="667"/>
        <v>#N/A</v>
      </c>
      <c r="X980" s="25" t="e">
        <f t="shared" si="668"/>
        <v>#N/A</v>
      </c>
      <c r="Y980" s="25" t="e">
        <f t="shared" si="669"/>
        <v>#N/A</v>
      </c>
      <c r="Z980" s="25" t="e">
        <f t="shared" si="670"/>
        <v>#N/A</v>
      </c>
      <c r="AA980" s="25" t="e">
        <f t="shared" si="671"/>
        <v>#N/A</v>
      </c>
      <c r="AB980" s="25" t="e">
        <f t="shared" si="672"/>
        <v>#N/A</v>
      </c>
      <c r="AC980" s="25" t="e">
        <f t="shared" si="673"/>
        <v>#N/A</v>
      </c>
      <c r="AD980" s="25" t="e">
        <f t="shared" si="674"/>
        <v>#N/A</v>
      </c>
      <c r="AE980" s="25" t="e">
        <f t="shared" si="675"/>
        <v>#N/A</v>
      </c>
      <c r="AF980" s="25" t="e">
        <f t="shared" si="676"/>
        <v>#N/A</v>
      </c>
    </row>
    <row r="981" spans="1:32" ht="15.75" customHeight="1" x14ac:dyDescent="0.25">
      <c r="T981" s="25" t="str">
        <f t="shared" si="630"/>
        <v/>
      </c>
      <c r="U981" s="25" t="e">
        <f t="shared" si="665"/>
        <v>#N/A</v>
      </c>
      <c r="V981" s="25" t="e">
        <f t="shared" si="666"/>
        <v>#N/A</v>
      </c>
      <c r="W981" s="25" t="e">
        <f t="shared" si="667"/>
        <v>#N/A</v>
      </c>
      <c r="X981" s="25" t="e">
        <f t="shared" si="668"/>
        <v>#N/A</v>
      </c>
      <c r="Y981" s="25" t="e">
        <f t="shared" si="669"/>
        <v>#N/A</v>
      </c>
      <c r="Z981" s="25" t="e">
        <f t="shared" si="670"/>
        <v>#N/A</v>
      </c>
      <c r="AA981" s="25" t="e">
        <f t="shared" si="671"/>
        <v>#N/A</v>
      </c>
      <c r="AB981" s="25" t="e">
        <f t="shared" si="672"/>
        <v>#N/A</v>
      </c>
      <c r="AC981" s="25" t="e">
        <f t="shared" si="673"/>
        <v>#N/A</v>
      </c>
      <c r="AD981" s="25" t="e">
        <f t="shared" si="674"/>
        <v>#N/A</v>
      </c>
      <c r="AE981" s="25" t="e">
        <f t="shared" si="675"/>
        <v>#N/A</v>
      </c>
      <c r="AF981" s="25" t="e">
        <f t="shared" si="676"/>
        <v>#N/A</v>
      </c>
    </row>
    <row r="982" spans="1:32" ht="15.75" customHeight="1" x14ac:dyDescent="0.25">
      <c r="T982" s="25" t="str">
        <f t="shared" si="630"/>
        <v/>
      </c>
      <c r="U982" s="25" t="e">
        <f t="shared" si="665"/>
        <v>#N/A</v>
      </c>
      <c r="V982" s="25" t="e">
        <f t="shared" si="666"/>
        <v>#N/A</v>
      </c>
      <c r="W982" s="25" t="e">
        <f t="shared" si="667"/>
        <v>#N/A</v>
      </c>
      <c r="X982" s="25" t="e">
        <f t="shared" si="668"/>
        <v>#N/A</v>
      </c>
      <c r="Y982" s="25" t="e">
        <f t="shared" si="669"/>
        <v>#N/A</v>
      </c>
      <c r="Z982" s="25" t="e">
        <f t="shared" si="670"/>
        <v>#N/A</v>
      </c>
      <c r="AA982" s="25" t="e">
        <f t="shared" si="671"/>
        <v>#N/A</v>
      </c>
      <c r="AB982" s="25" t="e">
        <f t="shared" si="672"/>
        <v>#N/A</v>
      </c>
      <c r="AC982" s="25" t="e">
        <f t="shared" si="673"/>
        <v>#N/A</v>
      </c>
      <c r="AD982" s="25" t="e">
        <f t="shared" si="674"/>
        <v>#N/A</v>
      </c>
      <c r="AE982" s="25" t="e">
        <f t="shared" si="675"/>
        <v>#N/A</v>
      </c>
      <c r="AF982" s="25" t="e">
        <f t="shared" si="676"/>
        <v>#N/A</v>
      </c>
    </row>
    <row r="983" spans="1:32" ht="15.75" hidden="1" customHeight="1" x14ac:dyDescent="0.25">
      <c r="A983" s="7" t="s">
        <v>18</v>
      </c>
      <c r="B983" s="366" t="s">
        <v>19</v>
      </c>
      <c r="C983" s="7" t="s">
        <v>29</v>
      </c>
      <c r="D983" s="8" t="s">
        <v>121</v>
      </c>
      <c r="E983" s="70"/>
      <c r="F983" s="8" t="s">
        <v>15</v>
      </c>
      <c r="G983" s="70"/>
      <c r="H983" s="8" t="s">
        <v>12</v>
      </c>
      <c r="I983" s="70"/>
      <c r="J983" s="8" t="s">
        <v>13</v>
      </c>
      <c r="K983" s="70"/>
      <c r="L983" s="8" t="s">
        <v>123</v>
      </c>
      <c r="M983" s="105"/>
      <c r="N983" s="8" t="s">
        <v>14</v>
      </c>
      <c r="O983" s="104"/>
      <c r="P983" s="18" t="s">
        <v>20</v>
      </c>
      <c r="Q983" s="19" t="s">
        <v>36</v>
      </c>
      <c r="T983" s="25" t="str">
        <f t="shared" si="630"/>
        <v>Product</v>
      </c>
      <c r="U983" s="25" t="e">
        <f t="shared" si="665"/>
        <v>#N/A</v>
      </c>
      <c r="V983" s="25" t="e">
        <f t="shared" si="666"/>
        <v>#N/A</v>
      </c>
      <c r="W983" s="25" t="e">
        <f t="shared" si="667"/>
        <v>#N/A</v>
      </c>
      <c r="X983" s="25" t="e">
        <f t="shared" si="668"/>
        <v>#N/A</v>
      </c>
      <c r="Y983" s="25" t="e">
        <f t="shared" si="669"/>
        <v>#N/A</v>
      </c>
      <c r="Z983" s="25" t="e">
        <f t="shared" si="670"/>
        <v>#N/A</v>
      </c>
      <c r="AA983" s="25" t="e">
        <f t="shared" si="671"/>
        <v>#N/A</v>
      </c>
      <c r="AB983" s="25" t="e">
        <f t="shared" si="672"/>
        <v>#N/A</v>
      </c>
      <c r="AC983" s="25" t="e">
        <f t="shared" si="673"/>
        <v>#N/A</v>
      </c>
      <c r="AD983" s="25" t="e">
        <f t="shared" si="674"/>
        <v>#N/A</v>
      </c>
      <c r="AE983" s="25" t="e">
        <f t="shared" si="675"/>
        <v>#N/A</v>
      </c>
      <c r="AF983" s="25" t="e">
        <f t="shared" si="676"/>
        <v>#N/A</v>
      </c>
    </row>
    <row r="984" spans="1:32" ht="15.75" hidden="1" customHeight="1" x14ac:dyDescent="0.25">
      <c r="A984" s="33">
        <v>45992</v>
      </c>
      <c r="B984" s="271" t="s">
        <v>436</v>
      </c>
      <c r="C984" s="37" t="s">
        <v>31</v>
      </c>
      <c r="D984" s="26">
        <v>1.85</v>
      </c>
      <c r="E984" s="48">
        <f t="shared" ref="E984" si="677">IF(+(IF(D984&lt;U984,0,IF(D984&gt;V984,0,1)))=1,1,0)</f>
        <v>1</v>
      </c>
      <c r="F984" s="222">
        <v>14.2</v>
      </c>
      <c r="G984" s="48">
        <f t="shared" ref="G984" si="678">IF(+(IF(F984&lt;W984,0,IF(F984&gt;X984,0,1)))=1,1,0)</f>
        <v>1</v>
      </c>
      <c r="H984" s="23">
        <v>0.01</v>
      </c>
      <c r="I984" s="48">
        <f t="shared" ref="I984:I992" si="679">IF(+(IF(H984&lt;Y984,0,IF(H984&gt;Z984,0,1)))=1,1,0)</f>
        <v>1</v>
      </c>
      <c r="J984" s="23">
        <v>2.83</v>
      </c>
      <c r="K984" s="48">
        <f t="shared" ref="K984" si="680">IF(+(IF(J984&lt;AA984,0,IF(J984&gt;AB984,0,1)))=1,1,0)</f>
        <v>1</v>
      </c>
      <c r="L984" s="26">
        <v>5.39</v>
      </c>
      <c r="M984" s="48">
        <f t="shared" ref="M984" si="681">IF(+(IF(L984&lt;AC984,0,IF(L984&gt;AD984,0,1)))=1,1,0)</f>
        <v>1</v>
      </c>
      <c r="N984" s="26">
        <v>5.58</v>
      </c>
      <c r="O984" s="48">
        <f t="shared" ref="O984" si="682">IF(+(IF(N984&lt;AE984,0,IF(N984&gt;AF984,0,1)))=1,1,0)</f>
        <v>1</v>
      </c>
      <c r="P984" s="225">
        <f t="shared" ref="P984" si="683">IF(+(IF(D984&lt;U984,0,IF(D984&gt;V984,0,1)))+(IF(F984&lt;W984,0,IF(F984&gt;X984,0,1)))+(IF(J984&lt;AA984,0,IF(J984&gt;AB984,0,1)))+(IF(L984&lt;AC984,0,IF(L984&gt;AD984,0,1)))+(IF(N984&lt;AE984,0,IF(N984&gt;AF984,0,1)))=5,1,0)</f>
        <v>1</v>
      </c>
      <c r="Q984" s="225">
        <f t="shared" ref="Q984" si="684">IF(+(IF(D984&lt;U984,0,IF(D984&gt;V984,0,1)))+(IF(F984&lt;W984,0,IF(F984&gt;X984,0,1)))+(IF(J984&lt;AA984,0,IF(J984&gt;AB984,0,1)))+(IF(L984&lt;AC984,0,IF(L984&gt;AD984,0,1)))=4,1,0)</f>
        <v>1</v>
      </c>
      <c r="T984" s="25" t="str">
        <f t="shared" ref="T984" si="685">LEFT(C984,12)</f>
        <v>CARIB</v>
      </c>
      <c r="U984" s="25">
        <f t="shared" si="665"/>
        <v>1.65</v>
      </c>
      <c r="V984" s="25">
        <f t="shared" si="666"/>
        <v>2.14</v>
      </c>
      <c r="W984" s="25">
        <f t="shared" si="667"/>
        <v>12.5</v>
      </c>
      <c r="X984" s="25">
        <f t="shared" si="668"/>
        <v>16.399999999999999</v>
      </c>
      <c r="Y984" s="25">
        <f t="shared" si="669"/>
        <v>0</v>
      </c>
      <c r="Z984" s="25">
        <f t="shared" si="670"/>
        <v>0.12</v>
      </c>
      <c r="AA984" s="25">
        <f t="shared" si="671"/>
        <v>2.7</v>
      </c>
      <c r="AB984" s="25">
        <f t="shared" si="672"/>
        <v>2.85</v>
      </c>
      <c r="AC984" s="25">
        <f t="shared" si="673"/>
        <v>5</v>
      </c>
      <c r="AD984" s="25">
        <f t="shared" si="674"/>
        <v>5.44</v>
      </c>
      <c r="AE984" s="25">
        <f t="shared" si="675"/>
        <v>5</v>
      </c>
      <c r="AF984" s="25">
        <f t="shared" si="676"/>
        <v>7</v>
      </c>
    </row>
    <row r="985" spans="1:32" ht="15.75" hidden="1" customHeight="1" x14ac:dyDescent="0.25">
      <c r="A985" s="33">
        <v>45992</v>
      </c>
      <c r="B985" s="271" t="s">
        <v>434</v>
      </c>
      <c r="C985" s="37" t="s">
        <v>31</v>
      </c>
      <c r="D985" s="26">
        <v>2</v>
      </c>
      <c r="E985" s="48">
        <f t="shared" ref="E985:E1048" si="686">IF(+(IF(D985&lt;U985,0,IF(D985&gt;V985,0,1)))=1,1,0)</f>
        <v>1</v>
      </c>
      <c r="F985" s="222">
        <v>13</v>
      </c>
      <c r="G985" s="48">
        <f t="shared" ref="G985:G1048" si="687">IF(+(IF(F985&lt;W985,0,IF(F985&gt;X985,0,1)))=1,1,0)</f>
        <v>1</v>
      </c>
      <c r="H985" s="23">
        <v>0.01</v>
      </c>
      <c r="I985" s="48">
        <f t="shared" si="679"/>
        <v>1</v>
      </c>
      <c r="J985" s="23">
        <v>2.79</v>
      </c>
      <c r="K985" s="48">
        <f t="shared" ref="K985:K1048" si="688">IF(+(IF(J985&lt;AA985,0,IF(J985&gt;AB985,0,1)))=1,1,0)</f>
        <v>1</v>
      </c>
      <c r="L985" s="26">
        <v>5.0999999999999996</v>
      </c>
      <c r="M985" s="48">
        <f t="shared" ref="M985:M1048" si="689">IF(+(IF(L985&lt;AC985,0,IF(L985&gt;AD985,0,1)))=1,1,0)</f>
        <v>1</v>
      </c>
      <c r="N985" s="26">
        <v>5.18</v>
      </c>
      <c r="O985" s="48">
        <f t="shared" ref="O985:O1048" si="690">IF(+(IF(N985&lt;AE985,0,IF(N985&gt;AF985,0,1)))=1,1,0)</f>
        <v>1</v>
      </c>
      <c r="P985" s="225">
        <f t="shared" ref="P985:P1048" si="691">IF(+(IF(D985&lt;U985,0,IF(D985&gt;V985,0,1)))+(IF(F985&lt;W985,0,IF(F985&gt;X985,0,1)))+(IF(J985&lt;AA985,0,IF(J985&gt;AB985,0,1)))+(IF(L985&lt;AC985,0,IF(L985&gt;AD985,0,1)))+(IF(N985&lt;AE985,0,IF(N985&gt;AF985,0,1)))=5,1,0)</f>
        <v>1</v>
      </c>
      <c r="Q985" s="225">
        <f t="shared" ref="Q985:Q1048" si="692">IF(+(IF(D985&lt;U985,0,IF(D985&gt;V985,0,1)))+(IF(F985&lt;W985,0,IF(F985&gt;X985,0,1)))+(IF(J985&lt;AA985,0,IF(J985&gt;AB985,0,1)))+(IF(L985&lt;AC985,0,IF(L985&gt;AD985,0,1)))=4,1,0)</f>
        <v>1</v>
      </c>
      <c r="T985" s="25" t="str">
        <f t="shared" si="630"/>
        <v>CARIB</v>
      </c>
      <c r="U985" s="25">
        <f t="shared" si="665"/>
        <v>1.65</v>
      </c>
      <c r="V985" s="25">
        <f t="shared" si="666"/>
        <v>2.14</v>
      </c>
      <c r="W985" s="25">
        <f t="shared" si="667"/>
        <v>12.5</v>
      </c>
      <c r="X985" s="25">
        <f t="shared" si="668"/>
        <v>16.399999999999999</v>
      </c>
      <c r="Y985" s="25">
        <f t="shared" si="669"/>
        <v>0</v>
      </c>
      <c r="Z985" s="25">
        <f t="shared" si="670"/>
        <v>0.12</v>
      </c>
      <c r="AA985" s="25">
        <f t="shared" si="671"/>
        <v>2.7</v>
      </c>
      <c r="AB985" s="25">
        <f t="shared" si="672"/>
        <v>2.85</v>
      </c>
      <c r="AC985" s="25">
        <f t="shared" si="673"/>
        <v>5</v>
      </c>
      <c r="AD985" s="25">
        <f t="shared" si="674"/>
        <v>5.44</v>
      </c>
      <c r="AE985" s="25">
        <f t="shared" si="675"/>
        <v>5</v>
      </c>
      <c r="AF985" s="25">
        <f t="shared" si="676"/>
        <v>7</v>
      </c>
    </row>
    <row r="986" spans="1:32" ht="15.75" hidden="1" customHeight="1" x14ac:dyDescent="0.25">
      <c r="A986" s="33">
        <v>45992</v>
      </c>
      <c r="B986" s="271" t="s">
        <v>436</v>
      </c>
      <c r="C986" s="37" t="s">
        <v>31</v>
      </c>
      <c r="D986" s="26">
        <v>1.96</v>
      </c>
      <c r="E986" s="48">
        <f t="shared" si="686"/>
        <v>1</v>
      </c>
      <c r="F986" s="222">
        <v>14.4</v>
      </c>
      <c r="G986" s="48">
        <f t="shared" si="687"/>
        <v>1</v>
      </c>
      <c r="H986" s="23">
        <v>0.02</v>
      </c>
      <c r="I986" s="48">
        <f t="shared" si="679"/>
        <v>1</v>
      </c>
      <c r="J986" s="23">
        <v>2.85</v>
      </c>
      <c r="K986" s="48">
        <f t="shared" si="688"/>
        <v>1</v>
      </c>
      <c r="L986" s="26">
        <v>5.0999999999999996</v>
      </c>
      <c r="M986" s="48">
        <f t="shared" si="689"/>
        <v>1</v>
      </c>
      <c r="N986" s="26">
        <v>5</v>
      </c>
      <c r="O986" s="48">
        <f t="shared" si="690"/>
        <v>1</v>
      </c>
      <c r="P986" s="225">
        <f t="shared" si="691"/>
        <v>1</v>
      </c>
      <c r="Q986" s="225">
        <f t="shared" si="692"/>
        <v>1</v>
      </c>
      <c r="T986" s="25" t="str">
        <f t="shared" si="630"/>
        <v>CARIB</v>
      </c>
      <c r="U986" s="25">
        <f t="shared" si="665"/>
        <v>1.65</v>
      </c>
      <c r="V986" s="25">
        <f t="shared" si="666"/>
        <v>2.14</v>
      </c>
      <c r="W986" s="25">
        <f t="shared" si="667"/>
        <v>12.5</v>
      </c>
      <c r="X986" s="25">
        <f t="shared" si="668"/>
        <v>16.399999999999999</v>
      </c>
      <c r="Y986" s="25">
        <f t="shared" si="669"/>
        <v>0</v>
      </c>
      <c r="Z986" s="25">
        <f t="shared" si="670"/>
        <v>0.12</v>
      </c>
      <c r="AA986" s="25">
        <f t="shared" si="671"/>
        <v>2.7</v>
      </c>
      <c r="AB986" s="25">
        <f t="shared" si="672"/>
        <v>2.85</v>
      </c>
      <c r="AC986" s="25">
        <f t="shared" si="673"/>
        <v>5</v>
      </c>
      <c r="AD986" s="25">
        <f t="shared" si="674"/>
        <v>5.44</v>
      </c>
      <c r="AE986" s="25">
        <f t="shared" si="675"/>
        <v>5</v>
      </c>
      <c r="AF986" s="25">
        <f t="shared" si="676"/>
        <v>7</v>
      </c>
    </row>
    <row r="987" spans="1:32" ht="15.75" hidden="1" customHeight="1" x14ac:dyDescent="0.25">
      <c r="A987" s="33">
        <v>45992</v>
      </c>
      <c r="B987" s="271" t="s">
        <v>435</v>
      </c>
      <c r="C987" s="37" t="s">
        <v>31</v>
      </c>
      <c r="D987" s="26">
        <v>1.84</v>
      </c>
      <c r="E987" s="48">
        <f t="shared" si="686"/>
        <v>1</v>
      </c>
      <c r="F987" s="222">
        <v>14.6</v>
      </c>
      <c r="G987" s="48">
        <f t="shared" si="687"/>
        <v>1</v>
      </c>
      <c r="H987" s="23">
        <v>0.03</v>
      </c>
      <c r="I987" s="48">
        <f t="shared" si="679"/>
        <v>1</v>
      </c>
      <c r="J987" s="23">
        <v>2.85</v>
      </c>
      <c r="K987" s="48">
        <f t="shared" si="688"/>
        <v>1</v>
      </c>
      <c r="L987" s="26">
        <v>5.39</v>
      </c>
      <c r="M987" s="48">
        <f t="shared" si="689"/>
        <v>1</v>
      </c>
      <c r="N987" s="26">
        <v>5.63</v>
      </c>
      <c r="O987" s="48">
        <f t="shared" si="690"/>
        <v>1</v>
      </c>
      <c r="P987" s="225">
        <f t="shared" si="691"/>
        <v>1</v>
      </c>
      <c r="Q987" s="225">
        <f t="shared" si="692"/>
        <v>1</v>
      </c>
      <c r="T987" s="25" t="str">
        <f t="shared" si="630"/>
        <v>CARIB</v>
      </c>
      <c r="U987" s="25">
        <f t="shared" si="665"/>
        <v>1.65</v>
      </c>
      <c r="V987" s="25">
        <f t="shared" si="666"/>
        <v>2.14</v>
      </c>
      <c r="W987" s="25">
        <f t="shared" si="667"/>
        <v>12.5</v>
      </c>
      <c r="X987" s="25">
        <f t="shared" si="668"/>
        <v>16.399999999999999</v>
      </c>
      <c r="Y987" s="25">
        <f t="shared" si="669"/>
        <v>0</v>
      </c>
      <c r="Z987" s="25">
        <f t="shared" si="670"/>
        <v>0.12</v>
      </c>
      <c r="AA987" s="25">
        <f t="shared" si="671"/>
        <v>2.7</v>
      </c>
      <c r="AB987" s="25">
        <f t="shared" si="672"/>
        <v>2.85</v>
      </c>
      <c r="AC987" s="25">
        <f t="shared" si="673"/>
        <v>5</v>
      </c>
      <c r="AD987" s="25">
        <f t="shared" si="674"/>
        <v>5.44</v>
      </c>
      <c r="AE987" s="25">
        <f t="shared" si="675"/>
        <v>5</v>
      </c>
      <c r="AF987" s="25">
        <f t="shared" si="676"/>
        <v>7</v>
      </c>
    </row>
    <row r="988" spans="1:32" ht="15.75" hidden="1" customHeight="1" x14ac:dyDescent="0.25">
      <c r="A988" s="33">
        <v>45992</v>
      </c>
      <c r="B988" s="271" t="s">
        <v>437</v>
      </c>
      <c r="C988" s="37" t="s">
        <v>31</v>
      </c>
      <c r="D988" s="26">
        <v>2.02</v>
      </c>
      <c r="E988" s="48">
        <f t="shared" si="686"/>
        <v>1</v>
      </c>
      <c r="F988" s="222">
        <v>14.25</v>
      </c>
      <c r="G988" s="48">
        <f t="shared" si="687"/>
        <v>1</v>
      </c>
      <c r="H988" s="23">
        <v>0.04</v>
      </c>
      <c r="I988" s="48">
        <f t="shared" si="679"/>
        <v>1</v>
      </c>
      <c r="J988" s="23">
        <v>2.85</v>
      </c>
      <c r="K988" s="48">
        <f t="shared" si="688"/>
        <v>1</v>
      </c>
      <c r="L988" s="26">
        <v>5.1100000000000003</v>
      </c>
      <c r="M988" s="48">
        <f t="shared" si="689"/>
        <v>1</v>
      </c>
      <c r="N988" s="26">
        <v>5.8</v>
      </c>
      <c r="O988" s="48">
        <f t="shared" si="690"/>
        <v>1</v>
      </c>
      <c r="P988" s="225">
        <f t="shared" si="691"/>
        <v>1</v>
      </c>
      <c r="Q988" s="225">
        <f t="shared" si="692"/>
        <v>1</v>
      </c>
      <c r="T988" s="25" t="str">
        <f t="shared" si="630"/>
        <v>CARIB</v>
      </c>
      <c r="U988" s="25">
        <f t="shared" si="665"/>
        <v>1.65</v>
      </c>
      <c r="V988" s="25">
        <f t="shared" si="666"/>
        <v>2.14</v>
      </c>
      <c r="W988" s="25">
        <f t="shared" si="667"/>
        <v>12.5</v>
      </c>
      <c r="X988" s="25">
        <f t="shared" si="668"/>
        <v>16.399999999999999</v>
      </c>
      <c r="Y988" s="25">
        <f t="shared" si="669"/>
        <v>0</v>
      </c>
      <c r="Z988" s="25">
        <f t="shared" si="670"/>
        <v>0.12</v>
      </c>
      <c r="AA988" s="25">
        <f t="shared" si="671"/>
        <v>2.7</v>
      </c>
      <c r="AB988" s="25">
        <f t="shared" si="672"/>
        <v>2.85</v>
      </c>
      <c r="AC988" s="25">
        <f t="shared" si="673"/>
        <v>5</v>
      </c>
      <c r="AD988" s="25">
        <f t="shared" si="674"/>
        <v>5.44</v>
      </c>
      <c r="AE988" s="25">
        <f t="shared" si="675"/>
        <v>5</v>
      </c>
      <c r="AF988" s="25">
        <f t="shared" si="676"/>
        <v>7</v>
      </c>
    </row>
    <row r="989" spans="1:32" ht="15.75" hidden="1" customHeight="1" x14ac:dyDescent="0.25">
      <c r="A989" s="33">
        <v>45992</v>
      </c>
      <c r="B989" s="271" t="s">
        <v>434</v>
      </c>
      <c r="C989" s="37" t="s">
        <v>31</v>
      </c>
      <c r="D989" s="26">
        <v>1.85</v>
      </c>
      <c r="E989" s="48">
        <f t="shared" si="686"/>
        <v>1</v>
      </c>
      <c r="F989" s="222">
        <v>14.9</v>
      </c>
      <c r="G989" s="48">
        <f t="shared" si="687"/>
        <v>1</v>
      </c>
      <c r="H989" s="23">
        <v>0.02</v>
      </c>
      <c r="I989" s="48">
        <f t="shared" si="679"/>
        <v>1</v>
      </c>
      <c r="J989" s="23">
        <v>2.85</v>
      </c>
      <c r="K989" s="48">
        <f t="shared" si="688"/>
        <v>1</v>
      </c>
      <c r="L989" s="26">
        <v>5.26</v>
      </c>
      <c r="M989" s="48">
        <f t="shared" si="689"/>
        <v>1</v>
      </c>
      <c r="N989" s="26">
        <v>5.58</v>
      </c>
      <c r="O989" s="48">
        <f t="shared" si="690"/>
        <v>1</v>
      </c>
      <c r="P989" s="225">
        <f t="shared" si="691"/>
        <v>1</v>
      </c>
      <c r="Q989" s="225">
        <f t="shared" si="692"/>
        <v>1</v>
      </c>
      <c r="T989" s="25" t="str">
        <f t="shared" si="630"/>
        <v>CARIB</v>
      </c>
      <c r="U989" s="25">
        <f t="shared" si="665"/>
        <v>1.65</v>
      </c>
      <c r="V989" s="25">
        <f t="shared" si="666"/>
        <v>2.14</v>
      </c>
      <c r="W989" s="25">
        <f t="shared" si="667"/>
        <v>12.5</v>
      </c>
      <c r="X989" s="25">
        <f t="shared" si="668"/>
        <v>16.399999999999999</v>
      </c>
      <c r="Y989" s="25">
        <f t="shared" si="669"/>
        <v>0</v>
      </c>
      <c r="Z989" s="25">
        <f t="shared" si="670"/>
        <v>0.12</v>
      </c>
      <c r="AA989" s="25">
        <f t="shared" si="671"/>
        <v>2.7</v>
      </c>
      <c r="AB989" s="25">
        <f t="shared" si="672"/>
        <v>2.85</v>
      </c>
      <c r="AC989" s="25">
        <f t="shared" si="673"/>
        <v>5</v>
      </c>
      <c r="AD989" s="25">
        <f t="shared" si="674"/>
        <v>5.44</v>
      </c>
      <c r="AE989" s="25">
        <f t="shared" si="675"/>
        <v>5</v>
      </c>
      <c r="AF989" s="25">
        <f t="shared" si="676"/>
        <v>7</v>
      </c>
    </row>
    <row r="990" spans="1:32" ht="15.75" hidden="1" customHeight="1" x14ac:dyDescent="0.25">
      <c r="A990" s="33">
        <v>45992</v>
      </c>
      <c r="B990" s="271" t="s">
        <v>436</v>
      </c>
      <c r="C990" s="37" t="s">
        <v>31</v>
      </c>
      <c r="D990" s="26">
        <v>1.76</v>
      </c>
      <c r="E990" s="48">
        <f t="shared" si="686"/>
        <v>1</v>
      </c>
      <c r="F990" s="222">
        <v>14.7</v>
      </c>
      <c r="G990" s="48">
        <f t="shared" si="687"/>
        <v>1</v>
      </c>
      <c r="H990" s="23">
        <v>0.02</v>
      </c>
      <c r="I990" s="48">
        <f t="shared" si="679"/>
        <v>1</v>
      </c>
      <c r="J990" s="23">
        <v>2.85</v>
      </c>
      <c r="K990" s="48">
        <f t="shared" si="688"/>
        <v>1</v>
      </c>
      <c r="L990" s="26">
        <v>5.34</v>
      </c>
      <c r="M990" s="48">
        <f t="shared" si="689"/>
        <v>1</v>
      </c>
      <c r="N990" s="26">
        <v>5.8</v>
      </c>
      <c r="O990" s="48">
        <f t="shared" si="690"/>
        <v>1</v>
      </c>
      <c r="P990" s="225">
        <f t="shared" si="691"/>
        <v>1</v>
      </c>
      <c r="Q990" s="225">
        <f t="shared" si="692"/>
        <v>1</v>
      </c>
      <c r="T990" s="25" t="str">
        <f t="shared" si="630"/>
        <v>CARIB</v>
      </c>
      <c r="U990" s="25">
        <f t="shared" si="665"/>
        <v>1.65</v>
      </c>
      <c r="V990" s="25">
        <f t="shared" si="666"/>
        <v>2.14</v>
      </c>
      <c r="W990" s="25">
        <f t="shared" si="667"/>
        <v>12.5</v>
      </c>
      <c r="X990" s="25">
        <f t="shared" si="668"/>
        <v>16.399999999999999</v>
      </c>
      <c r="Y990" s="25">
        <f t="shared" si="669"/>
        <v>0</v>
      </c>
      <c r="Z990" s="25">
        <f t="shared" si="670"/>
        <v>0.12</v>
      </c>
      <c r="AA990" s="25">
        <f t="shared" si="671"/>
        <v>2.7</v>
      </c>
      <c r="AB990" s="25">
        <f t="shared" si="672"/>
        <v>2.85</v>
      </c>
      <c r="AC990" s="25">
        <f t="shared" si="673"/>
        <v>5</v>
      </c>
      <c r="AD990" s="25">
        <f t="shared" si="674"/>
        <v>5.44</v>
      </c>
      <c r="AE990" s="25">
        <f t="shared" si="675"/>
        <v>5</v>
      </c>
      <c r="AF990" s="25">
        <f t="shared" si="676"/>
        <v>7</v>
      </c>
    </row>
    <row r="991" spans="1:32" ht="15.75" hidden="1" customHeight="1" x14ac:dyDescent="0.25">
      <c r="A991" s="33">
        <v>45993</v>
      </c>
      <c r="B991" s="271" t="s">
        <v>437</v>
      </c>
      <c r="C991" s="37" t="s">
        <v>31</v>
      </c>
      <c r="D991" s="26">
        <v>1.77</v>
      </c>
      <c r="E991" s="48">
        <f t="shared" si="686"/>
        <v>1</v>
      </c>
      <c r="F991" s="222">
        <v>16</v>
      </c>
      <c r="G991" s="48">
        <f>IF(+(IF(F991&lt;W991,0,IF(F991&gt;X991,0,1)))=1,1,0)</f>
        <v>1</v>
      </c>
      <c r="H991" s="23">
        <v>0.01</v>
      </c>
      <c r="I991" s="48">
        <f t="shared" si="679"/>
        <v>1</v>
      </c>
      <c r="J991" s="23">
        <v>2.83</v>
      </c>
      <c r="K991" s="48">
        <f t="shared" si="688"/>
        <v>1</v>
      </c>
      <c r="L991" s="26">
        <v>5.39</v>
      </c>
      <c r="M991" s="48">
        <f t="shared" si="689"/>
        <v>1</v>
      </c>
      <c r="N991" s="26">
        <v>5.88</v>
      </c>
      <c r="O991" s="48">
        <f t="shared" si="690"/>
        <v>1</v>
      </c>
      <c r="P991" s="225">
        <f t="shared" si="691"/>
        <v>1</v>
      </c>
      <c r="Q991" s="225">
        <f t="shared" si="692"/>
        <v>1</v>
      </c>
      <c r="T991" s="25" t="str">
        <f t="shared" si="630"/>
        <v>CARIB</v>
      </c>
      <c r="U991" s="25">
        <f t="shared" si="665"/>
        <v>1.65</v>
      </c>
      <c r="V991" s="25">
        <f t="shared" si="666"/>
        <v>2.14</v>
      </c>
      <c r="W991" s="25">
        <f t="shared" si="667"/>
        <v>12.5</v>
      </c>
      <c r="X991" s="25">
        <f t="shared" si="668"/>
        <v>16.399999999999999</v>
      </c>
      <c r="Y991" s="25">
        <f t="shared" si="669"/>
        <v>0</v>
      </c>
      <c r="Z991" s="25">
        <f t="shared" si="670"/>
        <v>0.12</v>
      </c>
      <c r="AA991" s="25">
        <f t="shared" si="671"/>
        <v>2.7</v>
      </c>
      <c r="AB991" s="25">
        <f t="shared" si="672"/>
        <v>2.85</v>
      </c>
      <c r="AC991" s="25">
        <f t="shared" si="673"/>
        <v>5</v>
      </c>
      <c r="AD991" s="25">
        <f t="shared" si="674"/>
        <v>5.44</v>
      </c>
      <c r="AE991" s="25">
        <f t="shared" si="675"/>
        <v>5</v>
      </c>
      <c r="AF991" s="25">
        <f t="shared" si="676"/>
        <v>7</v>
      </c>
    </row>
    <row r="992" spans="1:32" ht="15.75" hidden="1" customHeight="1" x14ac:dyDescent="0.25">
      <c r="A992" s="33">
        <v>45993</v>
      </c>
      <c r="B992" s="271" t="s">
        <v>435</v>
      </c>
      <c r="C992" s="37" t="s">
        <v>31</v>
      </c>
      <c r="D992" s="26">
        <v>1.76</v>
      </c>
      <c r="E992" s="48">
        <f t="shared" si="686"/>
        <v>1</v>
      </c>
      <c r="F992" s="222">
        <v>15.2</v>
      </c>
      <c r="G992" s="48">
        <f t="shared" si="687"/>
        <v>1</v>
      </c>
      <c r="H992" s="23">
        <v>0.03</v>
      </c>
      <c r="I992" s="48">
        <f t="shared" si="679"/>
        <v>1</v>
      </c>
      <c r="J992" s="23">
        <v>2.85</v>
      </c>
      <c r="K992" s="48">
        <f t="shared" si="688"/>
        <v>1</v>
      </c>
      <c r="L992" s="26">
        <v>5.39</v>
      </c>
      <c r="M992" s="48">
        <f t="shared" si="689"/>
        <v>1</v>
      </c>
      <c r="N992" s="26">
        <v>6.48</v>
      </c>
      <c r="O992" s="48">
        <f t="shared" si="690"/>
        <v>1</v>
      </c>
      <c r="P992" s="225">
        <f t="shared" si="691"/>
        <v>1</v>
      </c>
      <c r="Q992" s="225">
        <f t="shared" si="692"/>
        <v>1</v>
      </c>
      <c r="T992" s="25" t="str">
        <f t="shared" si="630"/>
        <v>CARIB</v>
      </c>
      <c r="U992" s="25">
        <f t="shared" si="665"/>
        <v>1.65</v>
      </c>
      <c r="V992" s="25">
        <f t="shared" si="666"/>
        <v>2.14</v>
      </c>
      <c r="W992" s="25">
        <f t="shared" si="667"/>
        <v>12.5</v>
      </c>
      <c r="X992" s="25">
        <f t="shared" si="668"/>
        <v>16.399999999999999</v>
      </c>
      <c r="Y992" s="25">
        <f t="shared" si="669"/>
        <v>0</v>
      </c>
      <c r="Z992" s="25">
        <f t="shared" si="670"/>
        <v>0.12</v>
      </c>
      <c r="AA992" s="25">
        <f t="shared" si="671"/>
        <v>2.7</v>
      </c>
      <c r="AB992" s="25">
        <f t="shared" si="672"/>
        <v>2.85</v>
      </c>
      <c r="AC992" s="25">
        <f t="shared" si="673"/>
        <v>5</v>
      </c>
      <c r="AD992" s="25">
        <f t="shared" si="674"/>
        <v>5.44</v>
      </c>
      <c r="AE992" s="25">
        <f t="shared" si="675"/>
        <v>5</v>
      </c>
      <c r="AF992" s="25">
        <f t="shared" si="676"/>
        <v>7</v>
      </c>
    </row>
    <row r="993" spans="1:32" ht="15.75" hidden="1" customHeight="1" x14ac:dyDescent="0.25">
      <c r="A993" s="33">
        <v>45993</v>
      </c>
      <c r="B993" s="271" t="s">
        <v>434</v>
      </c>
      <c r="C993" s="37" t="s">
        <v>31</v>
      </c>
      <c r="D993" s="26">
        <v>1.78</v>
      </c>
      <c r="E993" s="48">
        <f t="shared" si="686"/>
        <v>1</v>
      </c>
      <c r="F993" s="222">
        <v>13.65</v>
      </c>
      <c r="G993" s="48">
        <f t="shared" si="687"/>
        <v>1</v>
      </c>
      <c r="H993" s="23"/>
      <c r="I993" s="48"/>
      <c r="J993" s="265"/>
      <c r="K993" s="48"/>
      <c r="L993" s="26">
        <v>5.25</v>
      </c>
      <c r="M993" s="48">
        <f t="shared" si="689"/>
        <v>1</v>
      </c>
      <c r="N993" s="26">
        <v>5.52</v>
      </c>
      <c r="O993" s="48">
        <f t="shared" si="690"/>
        <v>1</v>
      </c>
      <c r="P993" s="128">
        <v>1</v>
      </c>
      <c r="Q993" s="128">
        <v>1</v>
      </c>
      <c r="T993" s="25" t="str">
        <f t="shared" si="630"/>
        <v>CARIB</v>
      </c>
      <c r="U993" s="25">
        <f t="shared" si="665"/>
        <v>1.65</v>
      </c>
      <c r="V993" s="25">
        <f t="shared" si="666"/>
        <v>2.14</v>
      </c>
      <c r="W993" s="25">
        <f t="shared" si="667"/>
        <v>12.5</v>
      </c>
      <c r="X993" s="25">
        <f t="shared" si="668"/>
        <v>16.399999999999999</v>
      </c>
      <c r="Y993" s="25">
        <f t="shared" si="669"/>
        <v>0</v>
      </c>
      <c r="Z993" s="25">
        <f t="shared" si="670"/>
        <v>0.12</v>
      </c>
      <c r="AA993" s="25">
        <f t="shared" si="671"/>
        <v>2.7</v>
      </c>
      <c r="AB993" s="25">
        <f t="shared" si="672"/>
        <v>2.85</v>
      </c>
      <c r="AC993" s="25">
        <f t="shared" si="673"/>
        <v>5</v>
      </c>
      <c r="AD993" s="25">
        <f t="shared" si="674"/>
        <v>5.44</v>
      </c>
      <c r="AE993" s="25">
        <f t="shared" si="675"/>
        <v>5</v>
      </c>
      <c r="AF993" s="25">
        <f t="shared" si="676"/>
        <v>7</v>
      </c>
    </row>
    <row r="994" spans="1:32" ht="15.75" hidden="1" customHeight="1" x14ac:dyDescent="0.25">
      <c r="A994" s="33">
        <v>45994</v>
      </c>
      <c r="B994" s="271" t="s">
        <v>435</v>
      </c>
      <c r="C994" s="37" t="s">
        <v>135</v>
      </c>
      <c r="D994" s="26">
        <v>5.32</v>
      </c>
      <c r="E994" s="48">
        <f t="shared" si="686"/>
        <v>1</v>
      </c>
      <c r="F994" s="222"/>
      <c r="G994" s="48"/>
      <c r="H994" s="23"/>
      <c r="I994" s="48"/>
      <c r="J994" s="23">
        <v>2.95</v>
      </c>
      <c r="K994" s="48">
        <f t="shared" si="688"/>
        <v>1</v>
      </c>
      <c r="L994" s="26">
        <v>4.58</v>
      </c>
      <c r="M994" s="48">
        <f t="shared" si="689"/>
        <v>1</v>
      </c>
      <c r="N994" s="26">
        <v>3.3</v>
      </c>
      <c r="O994" s="48">
        <f t="shared" si="690"/>
        <v>1</v>
      </c>
      <c r="P994" s="225">
        <f t="shared" si="691"/>
        <v>1</v>
      </c>
      <c r="Q994" s="225">
        <f t="shared" si="692"/>
        <v>1</v>
      </c>
      <c r="T994" s="25" t="str">
        <f t="shared" si="630"/>
        <v>CARIBE ROSE</v>
      </c>
      <c r="U994" s="25">
        <f t="shared" si="665"/>
        <v>5</v>
      </c>
      <c r="V994" s="25">
        <f t="shared" si="666"/>
        <v>5.44</v>
      </c>
      <c r="W994" s="25">
        <f t="shared" si="667"/>
        <v>0</v>
      </c>
      <c r="X994" s="25">
        <f t="shared" si="668"/>
        <v>0</v>
      </c>
      <c r="Y994" s="25">
        <f t="shared" si="669"/>
        <v>0</v>
      </c>
      <c r="Z994" s="25">
        <f t="shared" si="670"/>
        <v>0.4</v>
      </c>
      <c r="AA994" s="25">
        <f t="shared" si="671"/>
        <v>2.75</v>
      </c>
      <c r="AB994" s="25">
        <f t="shared" si="672"/>
        <v>3.4</v>
      </c>
      <c r="AC994" s="25">
        <f t="shared" si="673"/>
        <v>4.3499999999999996</v>
      </c>
      <c r="AD994" s="25">
        <f t="shared" si="674"/>
        <v>5.4</v>
      </c>
      <c r="AE994" s="25">
        <f t="shared" si="675"/>
        <v>3</v>
      </c>
      <c r="AF994" s="25">
        <f t="shared" si="676"/>
        <v>3.6</v>
      </c>
    </row>
    <row r="995" spans="1:32" ht="15.75" hidden="1" customHeight="1" x14ac:dyDescent="0.25">
      <c r="A995" s="33">
        <v>45994</v>
      </c>
      <c r="B995" s="271" t="s">
        <v>436</v>
      </c>
      <c r="C995" s="37" t="s">
        <v>135</v>
      </c>
      <c r="D995" s="26">
        <v>5.4</v>
      </c>
      <c r="E995" s="48">
        <f t="shared" si="686"/>
        <v>1</v>
      </c>
      <c r="F995" s="222"/>
      <c r="G995" s="48"/>
      <c r="H995" s="23"/>
      <c r="I995" s="48"/>
      <c r="J995" s="23">
        <v>2.95</v>
      </c>
      <c r="K995" s="48">
        <f t="shared" si="688"/>
        <v>1</v>
      </c>
      <c r="L995" s="26">
        <v>4.51</v>
      </c>
      <c r="M995" s="48">
        <f t="shared" si="689"/>
        <v>1</v>
      </c>
      <c r="N995" s="26">
        <v>3.47</v>
      </c>
      <c r="O995" s="48">
        <f t="shared" si="690"/>
        <v>1</v>
      </c>
      <c r="P995" s="225">
        <f t="shared" si="691"/>
        <v>1</v>
      </c>
      <c r="Q995" s="225">
        <f t="shared" si="692"/>
        <v>1</v>
      </c>
      <c r="T995" s="25" t="str">
        <f t="shared" si="630"/>
        <v>CARIBE ROSE</v>
      </c>
      <c r="U995" s="25">
        <f t="shared" si="665"/>
        <v>5</v>
      </c>
      <c r="V995" s="25">
        <f t="shared" si="666"/>
        <v>5.44</v>
      </c>
      <c r="W995" s="25">
        <f t="shared" si="667"/>
        <v>0</v>
      </c>
      <c r="X995" s="25">
        <f t="shared" si="668"/>
        <v>0</v>
      </c>
      <c r="Y995" s="25">
        <f t="shared" si="669"/>
        <v>0</v>
      </c>
      <c r="Z995" s="25">
        <f t="shared" si="670"/>
        <v>0.4</v>
      </c>
      <c r="AA995" s="25">
        <f t="shared" si="671"/>
        <v>2.75</v>
      </c>
      <c r="AB995" s="25">
        <f t="shared" si="672"/>
        <v>3.4</v>
      </c>
      <c r="AC995" s="25">
        <f t="shared" si="673"/>
        <v>4.3499999999999996</v>
      </c>
      <c r="AD995" s="25">
        <f t="shared" si="674"/>
        <v>5.4</v>
      </c>
      <c r="AE995" s="25">
        <f t="shared" si="675"/>
        <v>3</v>
      </c>
      <c r="AF995" s="25">
        <f t="shared" si="676"/>
        <v>3.6</v>
      </c>
    </row>
    <row r="996" spans="1:32" ht="15.75" hidden="1" customHeight="1" x14ac:dyDescent="0.25">
      <c r="A996" s="33">
        <v>45994</v>
      </c>
      <c r="B996" s="271" t="s">
        <v>434</v>
      </c>
      <c r="C996" s="37" t="s">
        <v>135</v>
      </c>
      <c r="D996" s="26">
        <v>5.42</v>
      </c>
      <c r="E996" s="48">
        <f t="shared" si="686"/>
        <v>1</v>
      </c>
      <c r="F996" s="222"/>
      <c r="G996" s="48"/>
      <c r="H996" s="23"/>
      <c r="I996" s="48"/>
      <c r="J996" s="23">
        <v>2.95</v>
      </c>
      <c r="K996" s="48">
        <f t="shared" si="688"/>
        <v>1</v>
      </c>
      <c r="L996" s="26">
        <v>4.5999999999999996</v>
      </c>
      <c r="M996" s="48">
        <f t="shared" si="689"/>
        <v>1</v>
      </c>
      <c r="N996" s="26">
        <v>3.1</v>
      </c>
      <c r="O996" s="48">
        <f t="shared" si="690"/>
        <v>1</v>
      </c>
      <c r="P996" s="225">
        <f t="shared" si="691"/>
        <v>1</v>
      </c>
      <c r="Q996" s="225">
        <f t="shared" si="692"/>
        <v>1</v>
      </c>
      <c r="T996" s="25" t="str">
        <f t="shared" si="630"/>
        <v>CARIBE ROSE</v>
      </c>
      <c r="U996" s="25">
        <f t="shared" si="665"/>
        <v>5</v>
      </c>
      <c r="V996" s="25">
        <f t="shared" si="666"/>
        <v>5.44</v>
      </c>
      <c r="W996" s="25">
        <f t="shared" si="667"/>
        <v>0</v>
      </c>
      <c r="X996" s="25">
        <f t="shared" si="668"/>
        <v>0</v>
      </c>
      <c r="Y996" s="25">
        <f t="shared" si="669"/>
        <v>0</v>
      </c>
      <c r="Z996" s="25">
        <f t="shared" si="670"/>
        <v>0.4</v>
      </c>
      <c r="AA996" s="25">
        <f t="shared" si="671"/>
        <v>2.75</v>
      </c>
      <c r="AB996" s="25">
        <f t="shared" si="672"/>
        <v>3.4</v>
      </c>
      <c r="AC996" s="25">
        <f t="shared" si="673"/>
        <v>4.3499999999999996</v>
      </c>
      <c r="AD996" s="25">
        <f t="shared" si="674"/>
        <v>5.4</v>
      </c>
      <c r="AE996" s="25">
        <f t="shared" si="675"/>
        <v>3</v>
      </c>
      <c r="AF996" s="25">
        <f t="shared" si="676"/>
        <v>3.6</v>
      </c>
    </row>
    <row r="997" spans="1:32" ht="15.75" hidden="1" customHeight="1" x14ac:dyDescent="0.25">
      <c r="A997" s="33">
        <v>45995</v>
      </c>
      <c r="B997" s="271" t="s">
        <v>435</v>
      </c>
      <c r="C997" s="37" t="s">
        <v>30</v>
      </c>
      <c r="D997" s="26">
        <v>1.02</v>
      </c>
      <c r="E997" s="48">
        <f t="shared" ref="E997" si="693">IF(+(IF(D997&lt;U997,0,IF(D997&gt;V997,0,1)))=1,1,0)</f>
        <v>1</v>
      </c>
      <c r="F997" s="222">
        <v>16</v>
      </c>
      <c r="G997" s="48">
        <f t="shared" ref="G997" si="694">IF(+(IF(F997&lt;W997,0,IF(F997&gt;X997,0,1)))=1,1,0)</f>
        <v>1</v>
      </c>
      <c r="H997" s="23">
        <v>0.02</v>
      </c>
      <c r="I997" s="48">
        <f>IF(+(IF(H997&lt;Y997,0,IF(H997&gt;Z997,0,1)))=1,1,0)</f>
        <v>1</v>
      </c>
      <c r="J997" s="23">
        <v>2.78</v>
      </c>
      <c r="K997" s="48">
        <f t="shared" ref="K997" si="695">IF(+(IF(J997&lt;AA997,0,IF(J997&gt;AB997,0,1)))=1,1,0)</f>
        <v>1</v>
      </c>
      <c r="L997" s="26">
        <v>5.82</v>
      </c>
      <c r="M997" s="48">
        <f t="shared" ref="M997" si="696">IF(+(IF(L997&lt;AC997,0,IF(L997&gt;AD997,0,1)))=1,1,0)</f>
        <v>1</v>
      </c>
      <c r="N997" s="26">
        <v>5.95</v>
      </c>
      <c r="O997" s="48">
        <f t="shared" si="690"/>
        <v>1</v>
      </c>
      <c r="P997" s="225">
        <f t="shared" si="691"/>
        <v>1</v>
      </c>
      <c r="Q997" s="225">
        <f t="shared" si="692"/>
        <v>1</v>
      </c>
      <c r="T997" s="25" t="str">
        <f t="shared" ref="T997" si="697">LEFT(C997,12)</f>
        <v>STAG</v>
      </c>
      <c r="U997" s="25">
        <f t="shared" si="665"/>
        <v>0.8</v>
      </c>
      <c r="V997" s="25">
        <f t="shared" si="666"/>
        <v>1.24</v>
      </c>
      <c r="W997" s="25">
        <f t="shared" si="667"/>
        <v>12.5</v>
      </c>
      <c r="X997" s="25">
        <f t="shared" si="668"/>
        <v>16.399999999999999</v>
      </c>
      <c r="Y997" s="25">
        <f t="shared" si="669"/>
        <v>0</v>
      </c>
      <c r="Z997" s="25">
        <f t="shared" si="670"/>
        <v>0.12</v>
      </c>
      <c r="AA997" s="25">
        <f t="shared" si="671"/>
        <v>2.7</v>
      </c>
      <c r="AB997" s="25">
        <f t="shared" si="672"/>
        <v>2.85</v>
      </c>
      <c r="AC997" s="25">
        <f t="shared" si="673"/>
        <v>5.45</v>
      </c>
      <c r="AD997" s="25">
        <f t="shared" si="674"/>
        <v>5.94</v>
      </c>
      <c r="AE997" s="25">
        <f t="shared" si="675"/>
        <v>5</v>
      </c>
      <c r="AF997" s="25">
        <f t="shared" si="676"/>
        <v>7</v>
      </c>
    </row>
    <row r="998" spans="1:32" ht="15.75" hidden="1" customHeight="1" x14ac:dyDescent="0.25">
      <c r="A998" s="33">
        <v>45995</v>
      </c>
      <c r="B998" s="271" t="s">
        <v>434</v>
      </c>
      <c r="C998" s="37" t="s">
        <v>30</v>
      </c>
      <c r="D998" s="26">
        <v>0.8</v>
      </c>
      <c r="E998" s="48">
        <f t="shared" si="686"/>
        <v>1</v>
      </c>
      <c r="F998" s="222">
        <v>15.6</v>
      </c>
      <c r="G998" s="48">
        <f t="shared" si="687"/>
        <v>1</v>
      </c>
      <c r="H998" s="23">
        <v>0.01</v>
      </c>
      <c r="I998" s="48">
        <f t="shared" ref="I998:I1002" si="698">IF(+(IF(H998&lt;Y998,0,IF(H998&gt;Z998,0,1)))=1,1,0)</f>
        <v>1</v>
      </c>
      <c r="J998" s="23">
        <v>2.85</v>
      </c>
      <c r="K998" s="48">
        <f t="shared" si="688"/>
        <v>1</v>
      </c>
      <c r="L998" s="26">
        <v>5.85</v>
      </c>
      <c r="M998" s="48">
        <f t="shared" si="689"/>
        <v>1</v>
      </c>
      <c r="N998" s="26">
        <v>6.28</v>
      </c>
      <c r="O998" s="48">
        <f t="shared" si="690"/>
        <v>1</v>
      </c>
      <c r="P998" s="225">
        <f t="shared" si="691"/>
        <v>1</v>
      </c>
      <c r="Q998" s="225">
        <f t="shared" si="692"/>
        <v>1</v>
      </c>
      <c r="T998" s="25" t="str">
        <f t="shared" ref="T998:T1092" si="699">LEFT(C998,12)</f>
        <v>STAG</v>
      </c>
      <c r="U998" s="25">
        <f t="shared" si="665"/>
        <v>0.8</v>
      </c>
      <c r="V998" s="25">
        <f t="shared" si="666"/>
        <v>1.24</v>
      </c>
      <c r="W998" s="25">
        <f t="shared" si="667"/>
        <v>12.5</v>
      </c>
      <c r="X998" s="25">
        <f t="shared" si="668"/>
        <v>16.399999999999999</v>
      </c>
      <c r="Y998" s="25">
        <f t="shared" si="669"/>
        <v>0</v>
      </c>
      <c r="Z998" s="25">
        <f t="shared" si="670"/>
        <v>0.12</v>
      </c>
      <c r="AA998" s="25">
        <f t="shared" si="671"/>
        <v>2.7</v>
      </c>
      <c r="AB998" s="25">
        <f t="shared" si="672"/>
        <v>2.85</v>
      </c>
      <c r="AC998" s="25">
        <f t="shared" si="673"/>
        <v>5.45</v>
      </c>
      <c r="AD998" s="25">
        <f t="shared" si="674"/>
        <v>5.94</v>
      </c>
      <c r="AE998" s="25">
        <f t="shared" si="675"/>
        <v>5</v>
      </c>
      <c r="AF998" s="25">
        <f t="shared" si="676"/>
        <v>7</v>
      </c>
    </row>
    <row r="999" spans="1:32" ht="15.75" hidden="1" customHeight="1" x14ac:dyDescent="0.25">
      <c r="A999" s="33">
        <v>45995</v>
      </c>
      <c r="B999" s="271" t="s">
        <v>437</v>
      </c>
      <c r="C999" s="37" t="s">
        <v>30</v>
      </c>
      <c r="D999" s="26">
        <v>0.8</v>
      </c>
      <c r="E999" s="48">
        <f t="shared" si="686"/>
        <v>1</v>
      </c>
      <c r="F999" s="222">
        <v>15.4</v>
      </c>
      <c r="G999" s="48">
        <f t="shared" si="687"/>
        <v>1</v>
      </c>
      <c r="H999" s="23">
        <v>0.02</v>
      </c>
      <c r="I999" s="48">
        <f t="shared" si="698"/>
        <v>1</v>
      </c>
      <c r="J999" s="23">
        <v>2.85</v>
      </c>
      <c r="K999" s="48">
        <f t="shared" si="688"/>
        <v>1</v>
      </c>
      <c r="L999" s="26">
        <v>5.87</v>
      </c>
      <c r="M999" s="48">
        <f t="shared" si="689"/>
        <v>1</v>
      </c>
      <c r="N999" s="26">
        <v>6.3</v>
      </c>
      <c r="O999" s="48">
        <f t="shared" si="690"/>
        <v>1</v>
      </c>
      <c r="P999" s="225">
        <f t="shared" si="691"/>
        <v>1</v>
      </c>
      <c r="Q999" s="225">
        <f t="shared" si="692"/>
        <v>1</v>
      </c>
      <c r="T999" s="25" t="str">
        <f t="shared" si="699"/>
        <v>STAG</v>
      </c>
      <c r="U999" s="25">
        <f t="shared" si="665"/>
        <v>0.8</v>
      </c>
      <c r="V999" s="25">
        <f t="shared" si="666"/>
        <v>1.24</v>
      </c>
      <c r="W999" s="25">
        <f t="shared" si="667"/>
        <v>12.5</v>
      </c>
      <c r="X999" s="25">
        <f t="shared" si="668"/>
        <v>16.399999999999999</v>
      </c>
      <c r="Y999" s="25">
        <f t="shared" si="669"/>
        <v>0</v>
      </c>
      <c r="Z999" s="25">
        <f t="shared" si="670"/>
        <v>0.12</v>
      </c>
      <c r="AA999" s="25">
        <f t="shared" si="671"/>
        <v>2.7</v>
      </c>
      <c r="AB999" s="25">
        <f t="shared" si="672"/>
        <v>2.85</v>
      </c>
      <c r="AC999" s="25">
        <f t="shared" si="673"/>
        <v>5.45</v>
      </c>
      <c r="AD999" s="25">
        <f t="shared" si="674"/>
        <v>5.94</v>
      </c>
      <c r="AE999" s="25">
        <f t="shared" si="675"/>
        <v>5</v>
      </c>
      <c r="AF999" s="25">
        <f t="shared" si="676"/>
        <v>7</v>
      </c>
    </row>
    <row r="1000" spans="1:32" ht="15.75" hidden="1" customHeight="1" x14ac:dyDescent="0.25">
      <c r="A1000" s="33">
        <v>45995</v>
      </c>
      <c r="B1000" s="271" t="s">
        <v>436</v>
      </c>
      <c r="C1000" s="37" t="s">
        <v>30</v>
      </c>
      <c r="D1000" s="26">
        <v>0.91</v>
      </c>
      <c r="E1000" s="48">
        <f t="shared" si="686"/>
        <v>1</v>
      </c>
      <c r="F1000" s="222">
        <v>14.5</v>
      </c>
      <c r="G1000" s="48">
        <f t="shared" si="687"/>
        <v>1</v>
      </c>
      <c r="H1000" s="23">
        <v>0.03</v>
      </c>
      <c r="I1000" s="48">
        <f t="shared" si="698"/>
        <v>1</v>
      </c>
      <c r="J1000" s="23">
        <v>2.75</v>
      </c>
      <c r="K1000" s="48">
        <f t="shared" si="688"/>
        <v>1</v>
      </c>
      <c r="L1000" s="26">
        <v>5.83</v>
      </c>
      <c r="M1000" s="48">
        <f t="shared" si="689"/>
        <v>1</v>
      </c>
      <c r="N1000" s="26">
        <v>5.52</v>
      </c>
      <c r="O1000" s="48">
        <f t="shared" si="690"/>
        <v>1</v>
      </c>
      <c r="P1000" s="225">
        <f t="shared" si="691"/>
        <v>1</v>
      </c>
      <c r="Q1000" s="225">
        <f t="shared" si="692"/>
        <v>1</v>
      </c>
      <c r="T1000" s="25" t="str">
        <f t="shared" si="699"/>
        <v>STAG</v>
      </c>
      <c r="U1000" s="25">
        <f t="shared" si="665"/>
        <v>0.8</v>
      </c>
      <c r="V1000" s="25">
        <f t="shared" si="666"/>
        <v>1.24</v>
      </c>
      <c r="W1000" s="25">
        <f t="shared" si="667"/>
        <v>12.5</v>
      </c>
      <c r="X1000" s="25">
        <f t="shared" si="668"/>
        <v>16.399999999999999</v>
      </c>
      <c r="Y1000" s="25">
        <f t="shared" si="669"/>
        <v>0</v>
      </c>
      <c r="Z1000" s="25">
        <f t="shared" si="670"/>
        <v>0.12</v>
      </c>
      <c r="AA1000" s="25">
        <f t="shared" si="671"/>
        <v>2.7</v>
      </c>
      <c r="AB1000" s="25">
        <f t="shared" si="672"/>
        <v>2.85</v>
      </c>
      <c r="AC1000" s="25">
        <f t="shared" si="673"/>
        <v>5.45</v>
      </c>
      <c r="AD1000" s="25">
        <f t="shared" si="674"/>
        <v>5.94</v>
      </c>
      <c r="AE1000" s="25">
        <f t="shared" si="675"/>
        <v>5</v>
      </c>
      <c r="AF1000" s="25">
        <f t="shared" si="676"/>
        <v>7</v>
      </c>
    </row>
    <row r="1001" spans="1:32" ht="15.75" hidden="1" customHeight="1" x14ac:dyDescent="0.25">
      <c r="A1001" s="33">
        <v>45996</v>
      </c>
      <c r="B1001" s="271" t="s">
        <v>434</v>
      </c>
      <c r="C1001" s="37" t="s">
        <v>30</v>
      </c>
      <c r="D1001" s="26">
        <v>0.8</v>
      </c>
      <c r="E1001" s="48">
        <f t="shared" si="686"/>
        <v>1</v>
      </c>
      <c r="F1001" s="222">
        <v>15.45</v>
      </c>
      <c r="G1001" s="48">
        <f t="shared" si="687"/>
        <v>1</v>
      </c>
      <c r="H1001" s="23">
        <v>0.03</v>
      </c>
      <c r="I1001" s="48">
        <f t="shared" si="698"/>
        <v>1</v>
      </c>
      <c r="J1001" s="23">
        <v>2.75</v>
      </c>
      <c r="K1001" s="48">
        <f t="shared" si="688"/>
        <v>1</v>
      </c>
      <c r="L1001" s="26">
        <v>5.86</v>
      </c>
      <c r="M1001" s="48">
        <f t="shared" si="689"/>
        <v>1</v>
      </c>
      <c r="N1001" s="26">
        <v>6.05</v>
      </c>
      <c r="O1001" s="48">
        <f t="shared" si="690"/>
        <v>1</v>
      </c>
      <c r="P1001" s="225">
        <f t="shared" si="691"/>
        <v>1</v>
      </c>
      <c r="Q1001" s="225">
        <f t="shared" si="692"/>
        <v>1</v>
      </c>
      <c r="T1001" s="25" t="str">
        <f t="shared" si="699"/>
        <v>STAG</v>
      </c>
      <c r="U1001" s="25">
        <f t="shared" si="665"/>
        <v>0.8</v>
      </c>
      <c r="V1001" s="25">
        <f t="shared" si="666"/>
        <v>1.24</v>
      </c>
      <c r="W1001" s="25">
        <f t="shared" si="667"/>
        <v>12.5</v>
      </c>
      <c r="X1001" s="25">
        <f t="shared" si="668"/>
        <v>16.399999999999999</v>
      </c>
      <c r="Y1001" s="25">
        <f t="shared" si="669"/>
        <v>0</v>
      </c>
      <c r="Z1001" s="25">
        <f t="shared" si="670"/>
        <v>0.12</v>
      </c>
      <c r="AA1001" s="25">
        <f t="shared" si="671"/>
        <v>2.7</v>
      </c>
      <c r="AB1001" s="25">
        <f t="shared" si="672"/>
        <v>2.85</v>
      </c>
      <c r="AC1001" s="25">
        <f t="shared" si="673"/>
        <v>5.45</v>
      </c>
      <c r="AD1001" s="25">
        <f t="shared" si="674"/>
        <v>5.94</v>
      </c>
      <c r="AE1001" s="25">
        <f t="shared" si="675"/>
        <v>5</v>
      </c>
      <c r="AF1001" s="25">
        <f t="shared" si="676"/>
        <v>7</v>
      </c>
    </row>
    <row r="1002" spans="1:32" ht="15.75" hidden="1" customHeight="1" x14ac:dyDescent="0.25">
      <c r="A1002" s="33">
        <v>45996</v>
      </c>
      <c r="B1002" s="271" t="s">
        <v>435</v>
      </c>
      <c r="C1002" s="37" t="s">
        <v>30</v>
      </c>
      <c r="D1002" s="26">
        <v>0.8</v>
      </c>
      <c r="E1002" s="48">
        <f t="shared" si="686"/>
        <v>1</v>
      </c>
      <c r="F1002" s="222">
        <v>15.05</v>
      </c>
      <c r="G1002" s="48">
        <f t="shared" si="687"/>
        <v>1</v>
      </c>
      <c r="H1002" s="23">
        <v>0.1</v>
      </c>
      <c r="I1002" s="48">
        <f t="shared" si="698"/>
        <v>1</v>
      </c>
      <c r="J1002" s="23">
        <v>2.78</v>
      </c>
      <c r="K1002" s="48">
        <f t="shared" si="688"/>
        <v>1</v>
      </c>
      <c r="L1002" s="26">
        <v>5.88</v>
      </c>
      <c r="M1002" s="48">
        <f t="shared" si="689"/>
        <v>1</v>
      </c>
      <c r="N1002" s="26">
        <v>6.33</v>
      </c>
      <c r="O1002" s="48">
        <f t="shared" si="690"/>
        <v>1</v>
      </c>
      <c r="P1002" s="225">
        <f t="shared" si="691"/>
        <v>1</v>
      </c>
      <c r="Q1002" s="225">
        <f t="shared" si="692"/>
        <v>1</v>
      </c>
      <c r="T1002" s="25" t="str">
        <f t="shared" si="699"/>
        <v>STAG</v>
      </c>
      <c r="U1002" s="25">
        <f t="shared" si="665"/>
        <v>0.8</v>
      </c>
      <c r="V1002" s="25">
        <f t="shared" si="666"/>
        <v>1.24</v>
      </c>
      <c r="W1002" s="25">
        <f t="shared" si="667"/>
        <v>12.5</v>
      </c>
      <c r="X1002" s="25">
        <f t="shared" si="668"/>
        <v>16.399999999999999</v>
      </c>
      <c r="Y1002" s="25">
        <f t="shared" si="669"/>
        <v>0</v>
      </c>
      <c r="Z1002" s="25">
        <f t="shared" si="670"/>
        <v>0.12</v>
      </c>
      <c r="AA1002" s="25">
        <f t="shared" si="671"/>
        <v>2.7</v>
      </c>
      <c r="AB1002" s="25">
        <f t="shared" si="672"/>
        <v>2.85</v>
      </c>
      <c r="AC1002" s="25">
        <f t="shared" si="673"/>
        <v>5.45</v>
      </c>
      <c r="AD1002" s="25">
        <f t="shared" si="674"/>
        <v>5.94</v>
      </c>
      <c r="AE1002" s="25">
        <f t="shared" si="675"/>
        <v>5</v>
      </c>
      <c r="AF1002" s="25">
        <f t="shared" si="676"/>
        <v>7</v>
      </c>
    </row>
    <row r="1003" spans="1:32" ht="15.75" hidden="1" customHeight="1" x14ac:dyDescent="0.25">
      <c r="A1003" s="33">
        <v>45997</v>
      </c>
      <c r="B1003" s="271" t="s">
        <v>437</v>
      </c>
      <c r="C1003" s="37" t="s">
        <v>35</v>
      </c>
      <c r="D1003" s="26">
        <v>16.62</v>
      </c>
      <c r="E1003" s="48">
        <f t="shared" si="686"/>
        <v>1</v>
      </c>
      <c r="F1003" s="222">
        <v>12.85</v>
      </c>
      <c r="G1003" s="48">
        <f t="shared" si="687"/>
        <v>1</v>
      </c>
      <c r="H1003" s="23"/>
      <c r="I1003" s="48"/>
      <c r="J1003" s="23">
        <v>2.4</v>
      </c>
      <c r="K1003" s="48">
        <f t="shared" si="688"/>
        <v>1</v>
      </c>
      <c r="L1003" s="26"/>
      <c r="M1003" s="48">
        <f t="shared" si="689"/>
        <v>1</v>
      </c>
      <c r="N1003" s="26">
        <v>128.6</v>
      </c>
      <c r="O1003" s="48">
        <f t="shared" si="690"/>
        <v>1</v>
      </c>
      <c r="P1003" s="225">
        <f t="shared" si="691"/>
        <v>1</v>
      </c>
      <c r="Q1003" s="225">
        <f t="shared" si="692"/>
        <v>1</v>
      </c>
      <c r="T1003" s="25" t="str">
        <f t="shared" si="699"/>
        <v>VITAMALT</v>
      </c>
      <c r="U1003" s="25">
        <f t="shared" si="665"/>
        <v>16.2</v>
      </c>
      <c r="V1003" s="25">
        <f t="shared" si="666"/>
        <v>16.84</v>
      </c>
      <c r="W1003" s="25">
        <f t="shared" si="667"/>
        <v>12</v>
      </c>
      <c r="X1003" s="25">
        <f t="shared" si="668"/>
        <v>16.440000000000001</v>
      </c>
      <c r="Y1003" s="25">
        <f t="shared" si="669"/>
        <v>0</v>
      </c>
      <c r="Z1003" s="25">
        <f t="shared" si="670"/>
        <v>0</v>
      </c>
      <c r="AA1003" s="25">
        <f t="shared" si="671"/>
        <v>2</v>
      </c>
      <c r="AB1003" s="25">
        <f t="shared" si="672"/>
        <v>2.4</v>
      </c>
      <c r="AC1003" s="25">
        <f t="shared" si="673"/>
        <v>0</v>
      </c>
      <c r="AD1003" s="25">
        <f t="shared" si="674"/>
        <v>0</v>
      </c>
      <c r="AE1003" s="25">
        <f t="shared" si="675"/>
        <v>100</v>
      </c>
      <c r="AF1003" s="25">
        <f t="shared" si="676"/>
        <v>140</v>
      </c>
    </row>
    <row r="1004" spans="1:32" ht="15.75" hidden="1" customHeight="1" x14ac:dyDescent="0.25">
      <c r="A1004" s="33">
        <v>45997</v>
      </c>
      <c r="B1004" s="271" t="s">
        <v>435</v>
      </c>
      <c r="C1004" s="37" t="s">
        <v>35</v>
      </c>
      <c r="D1004" s="26">
        <v>16.55</v>
      </c>
      <c r="E1004" s="48">
        <f t="shared" si="686"/>
        <v>1</v>
      </c>
      <c r="F1004" s="222">
        <v>14.15</v>
      </c>
      <c r="G1004" s="48">
        <f t="shared" si="687"/>
        <v>1</v>
      </c>
      <c r="H1004" s="23"/>
      <c r="I1004" s="48"/>
      <c r="J1004" s="23">
        <v>2.4</v>
      </c>
      <c r="K1004" s="48">
        <f t="shared" si="688"/>
        <v>1</v>
      </c>
      <c r="L1004" s="26"/>
      <c r="M1004" s="48">
        <f t="shared" si="689"/>
        <v>1</v>
      </c>
      <c r="N1004" s="26">
        <v>129.5</v>
      </c>
      <c r="O1004" s="48">
        <f t="shared" si="690"/>
        <v>1</v>
      </c>
      <c r="P1004" s="225">
        <f t="shared" si="691"/>
        <v>1</v>
      </c>
      <c r="Q1004" s="225">
        <f t="shared" si="692"/>
        <v>1</v>
      </c>
      <c r="T1004" s="25" t="str">
        <f t="shared" si="699"/>
        <v>VITAMALT</v>
      </c>
      <c r="U1004" s="25">
        <f t="shared" si="665"/>
        <v>16.2</v>
      </c>
      <c r="V1004" s="25">
        <f t="shared" si="666"/>
        <v>16.84</v>
      </c>
      <c r="W1004" s="25">
        <f t="shared" si="667"/>
        <v>12</v>
      </c>
      <c r="X1004" s="25">
        <f t="shared" si="668"/>
        <v>16.440000000000001</v>
      </c>
      <c r="Y1004" s="25">
        <f t="shared" si="669"/>
        <v>0</v>
      </c>
      <c r="Z1004" s="25">
        <f t="shared" si="670"/>
        <v>0</v>
      </c>
      <c r="AA1004" s="25">
        <f t="shared" si="671"/>
        <v>2</v>
      </c>
      <c r="AB1004" s="25">
        <f t="shared" si="672"/>
        <v>2.4</v>
      </c>
      <c r="AC1004" s="25">
        <f t="shared" si="673"/>
        <v>0</v>
      </c>
      <c r="AD1004" s="25">
        <f t="shared" si="674"/>
        <v>0</v>
      </c>
      <c r="AE1004" s="25">
        <f t="shared" si="675"/>
        <v>100</v>
      </c>
      <c r="AF1004" s="25">
        <f t="shared" si="676"/>
        <v>140</v>
      </c>
    </row>
    <row r="1005" spans="1:32" ht="15.75" hidden="1" customHeight="1" x14ac:dyDescent="0.25">
      <c r="A1005" s="33">
        <v>45997</v>
      </c>
      <c r="B1005" s="271" t="s">
        <v>436</v>
      </c>
      <c r="C1005" s="37" t="s">
        <v>35</v>
      </c>
      <c r="D1005" s="26">
        <v>16.690000000000001</v>
      </c>
      <c r="E1005" s="48">
        <f t="shared" si="686"/>
        <v>1</v>
      </c>
      <c r="F1005" s="222">
        <v>14.35</v>
      </c>
      <c r="G1005" s="48">
        <f t="shared" si="687"/>
        <v>1</v>
      </c>
      <c r="H1005" s="23"/>
      <c r="I1005" s="48"/>
      <c r="J1005" s="23">
        <v>2.38</v>
      </c>
      <c r="K1005" s="48">
        <f t="shared" si="688"/>
        <v>1</v>
      </c>
      <c r="L1005" s="26"/>
      <c r="M1005" s="48">
        <f t="shared" si="689"/>
        <v>1</v>
      </c>
      <c r="N1005" s="26">
        <v>130</v>
      </c>
      <c r="O1005" s="48">
        <f t="shared" si="690"/>
        <v>1</v>
      </c>
      <c r="P1005" s="225">
        <f t="shared" si="691"/>
        <v>1</v>
      </c>
      <c r="Q1005" s="225">
        <f t="shared" si="692"/>
        <v>1</v>
      </c>
      <c r="T1005" s="25" t="str">
        <f t="shared" si="699"/>
        <v>VITAMALT</v>
      </c>
      <c r="U1005" s="25">
        <f t="shared" si="665"/>
        <v>16.2</v>
      </c>
      <c r="V1005" s="25">
        <f t="shared" si="666"/>
        <v>16.84</v>
      </c>
      <c r="W1005" s="25">
        <f t="shared" si="667"/>
        <v>12</v>
      </c>
      <c r="X1005" s="25">
        <f t="shared" si="668"/>
        <v>16.440000000000001</v>
      </c>
      <c r="Y1005" s="25">
        <f t="shared" si="669"/>
        <v>0</v>
      </c>
      <c r="Z1005" s="25">
        <f t="shared" si="670"/>
        <v>0</v>
      </c>
      <c r="AA1005" s="25">
        <f t="shared" si="671"/>
        <v>2</v>
      </c>
      <c r="AB1005" s="25">
        <f t="shared" si="672"/>
        <v>2.4</v>
      </c>
      <c r="AC1005" s="25">
        <f t="shared" si="673"/>
        <v>0</v>
      </c>
      <c r="AD1005" s="25">
        <f t="shared" si="674"/>
        <v>0</v>
      </c>
      <c r="AE1005" s="25">
        <f t="shared" si="675"/>
        <v>100</v>
      </c>
      <c r="AF1005" s="25">
        <f t="shared" si="676"/>
        <v>140</v>
      </c>
    </row>
    <row r="1006" spans="1:32" ht="15.75" hidden="1" customHeight="1" x14ac:dyDescent="0.25">
      <c r="A1006" s="33">
        <v>45998</v>
      </c>
      <c r="B1006" s="271" t="s">
        <v>434</v>
      </c>
      <c r="C1006" s="37" t="s">
        <v>35</v>
      </c>
      <c r="D1006" s="26">
        <v>16.45</v>
      </c>
      <c r="E1006" s="48">
        <f t="shared" si="686"/>
        <v>1</v>
      </c>
      <c r="F1006" s="222">
        <v>13.8</v>
      </c>
      <c r="G1006" s="48">
        <f t="shared" si="687"/>
        <v>1</v>
      </c>
      <c r="H1006" s="23"/>
      <c r="I1006" s="48"/>
      <c r="J1006" s="23">
        <v>2.2999999999999998</v>
      </c>
      <c r="K1006" s="48">
        <f t="shared" si="688"/>
        <v>1</v>
      </c>
      <c r="L1006" s="26"/>
      <c r="M1006" s="48">
        <f t="shared" si="689"/>
        <v>1</v>
      </c>
      <c r="N1006" s="26">
        <v>122.4</v>
      </c>
      <c r="O1006" s="48">
        <f t="shared" si="690"/>
        <v>1</v>
      </c>
      <c r="P1006" s="225">
        <f t="shared" si="691"/>
        <v>1</v>
      </c>
      <c r="Q1006" s="225">
        <f t="shared" si="692"/>
        <v>1</v>
      </c>
      <c r="T1006" s="25" t="str">
        <f t="shared" si="699"/>
        <v>VITAMALT</v>
      </c>
      <c r="U1006" s="25">
        <f t="shared" si="665"/>
        <v>16.2</v>
      </c>
      <c r="V1006" s="25">
        <f t="shared" si="666"/>
        <v>16.84</v>
      </c>
      <c r="W1006" s="25">
        <f t="shared" si="667"/>
        <v>12</v>
      </c>
      <c r="X1006" s="25">
        <f t="shared" si="668"/>
        <v>16.440000000000001</v>
      </c>
      <c r="Y1006" s="25">
        <f t="shared" si="669"/>
        <v>0</v>
      </c>
      <c r="Z1006" s="25">
        <f t="shared" si="670"/>
        <v>0</v>
      </c>
      <c r="AA1006" s="25">
        <f t="shared" si="671"/>
        <v>2</v>
      </c>
      <c r="AB1006" s="25">
        <f t="shared" si="672"/>
        <v>2.4</v>
      </c>
      <c r="AC1006" s="25">
        <f t="shared" si="673"/>
        <v>0</v>
      </c>
      <c r="AD1006" s="25">
        <f t="shared" si="674"/>
        <v>0</v>
      </c>
      <c r="AE1006" s="25">
        <f t="shared" si="675"/>
        <v>100</v>
      </c>
      <c r="AF1006" s="25">
        <f t="shared" si="676"/>
        <v>140</v>
      </c>
    </row>
    <row r="1007" spans="1:32" ht="15.75" hidden="1" customHeight="1" x14ac:dyDescent="0.25">
      <c r="A1007" s="33">
        <v>45998</v>
      </c>
      <c r="B1007" s="271" t="s">
        <v>437</v>
      </c>
      <c r="C1007" s="37" t="s">
        <v>35</v>
      </c>
      <c r="D1007" s="26">
        <v>16.61</v>
      </c>
      <c r="E1007" s="48">
        <f t="shared" si="686"/>
        <v>1</v>
      </c>
      <c r="F1007" s="222">
        <v>14.4</v>
      </c>
      <c r="G1007" s="48">
        <f t="shared" si="687"/>
        <v>1</v>
      </c>
      <c r="H1007" s="23"/>
      <c r="I1007" s="48"/>
      <c r="J1007" s="23">
        <v>2.35</v>
      </c>
      <c r="K1007" s="48">
        <f t="shared" si="688"/>
        <v>1</v>
      </c>
      <c r="L1007" s="26"/>
      <c r="M1007" s="48">
        <f t="shared" si="689"/>
        <v>1</v>
      </c>
      <c r="N1007" s="26">
        <v>132.6</v>
      </c>
      <c r="O1007" s="48">
        <f t="shared" si="690"/>
        <v>1</v>
      </c>
      <c r="P1007" s="225">
        <f t="shared" si="691"/>
        <v>1</v>
      </c>
      <c r="Q1007" s="225">
        <f t="shared" si="692"/>
        <v>1</v>
      </c>
      <c r="T1007" s="25" t="str">
        <f t="shared" si="699"/>
        <v>VITAMALT</v>
      </c>
      <c r="U1007" s="25">
        <f t="shared" si="665"/>
        <v>16.2</v>
      </c>
      <c r="V1007" s="25">
        <f t="shared" si="666"/>
        <v>16.84</v>
      </c>
      <c r="W1007" s="25">
        <f t="shared" si="667"/>
        <v>12</v>
      </c>
      <c r="X1007" s="25">
        <f t="shared" si="668"/>
        <v>16.440000000000001</v>
      </c>
      <c r="Y1007" s="25">
        <f t="shared" si="669"/>
        <v>0</v>
      </c>
      <c r="Z1007" s="25">
        <f t="shared" si="670"/>
        <v>0</v>
      </c>
      <c r="AA1007" s="25">
        <f t="shared" si="671"/>
        <v>2</v>
      </c>
      <c r="AB1007" s="25">
        <f t="shared" si="672"/>
        <v>2.4</v>
      </c>
      <c r="AC1007" s="25">
        <f t="shared" si="673"/>
        <v>0</v>
      </c>
      <c r="AD1007" s="25">
        <f t="shared" si="674"/>
        <v>0</v>
      </c>
      <c r="AE1007" s="25">
        <f t="shared" si="675"/>
        <v>100</v>
      </c>
      <c r="AF1007" s="25">
        <f t="shared" si="676"/>
        <v>140</v>
      </c>
    </row>
    <row r="1008" spans="1:32" ht="15.75" hidden="1" customHeight="1" x14ac:dyDescent="0.25">
      <c r="A1008" s="33">
        <v>45998</v>
      </c>
      <c r="B1008" s="271" t="s">
        <v>436</v>
      </c>
      <c r="C1008" s="37" t="s">
        <v>33</v>
      </c>
      <c r="D1008" s="26">
        <v>3.74</v>
      </c>
      <c r="E1008" s="48">
        <f t="shared" si="686"/>
        <v>1</v>
      </c>
      <c r="F1008" s="222">
        <v>51.55</v>
      </c>
      <c r="G1008" s="48">
        <f t="shared" si="687"/>
        <v>1</v>
      </c>
      <c r="H1008" s="23">
        <v>0.03</v>
      </c>
      <c r="I1008" s="48">
        <f t="shared" ref="I1008:I1050" si="700">IF(+(IF(H1008&lt;Y1008,0,IF(H1008&gt;Z1008,0,1)))=1,1,0)</f>
        <v>1</v>
      </c>
      <c r="J1008" s="23">
        <v>2.85</v>
      </c>
      <c r="K1008" s="48">
        <f t="shared" si="688"/>
        <v>1</v>
      </c>
      <c r="L1008" s="26">
        <v>7.53</v>
      </c>
      <c r="M1008" s="48">
        <f t="shared" si="689"/>
        <v>1</v>
      </c>
      <c r="N1008" s="26">
        <v>158</v>
      </c>
      <c r="O1008" s="48">
        <f t="shared" si="690"/>
        <v>1</v>
      </c>
      <c r="P1008" s="225">
        <f t="shared" si="691"/>
        <v>1</v>
      </c>
      <c r="Q1008" s="225">
        <f t="shared" si="692"/>
        <v>1</v>
      </c>
      <c r="T1008" s="25" t="str">
        <f t="shared" si="699"/>
        <v>GUINNESS</v>
      </c>
      <c r="U1008" s="25">
        <f t="shared" si="665"/>
        <v>3.1</v>
      </c>
      <c r="V1008" s="25">
        <f t="shared" si="666"/>
        <v>4.1399999999999997</v>
      </c>
      <c r="W1008" s="25">
        <f t="shared" si="667"/>
        <v>48</v>
      </c>
      <c r="X1008" s="25">
        <f t="shared" si="668"/>
        <v>62</v>
      </c>
      <c r="Y1008" s="25">
        <f t="shared" si="669"/>
        <v>0</v>
      </c>
      <c r="Z1008" s="25">
        <f t="shared" si="670"/>
        <v>0.12</v>
      </c>
      <c r="AA1008" s="25">
        <f t="shared" si="671"/>
        <v>2.7</v>
      </c>
      <c r="AB1008" s="25">
        <f t="shared" si="672"/>
        <v>2.9</v>
      </c>
      <c r="AC1008" s="25">
        <f t="shared" si="673"/>
        <v>7.3</v>
      </c>
      <c r="AD1008" s="25">
        <f t="shared" si="674"/>
        <v>7.74</v>
      </c>
      <c r="AE1008" s="25">
        <f t="shared" si="675"/>
        <v>155</v>
      </c>
      <c r="AF1008" s="25">
        <f t="shared" si="676"/>
        <v>195</v>
      </c>
    </row>
    <row r="1009" spans="1:32" ht="15.75" hidden="1" customHeight="1" x14ac:dyDescent="0.25">
      <c r="A1009" s="33">
        <v>45998</v>
      </c>
      <c r="B1009" s="271" t="s">
        <v>434</v>
      </c>
      <c r="C1009" s="37" t="s">
        <v>33</v>
      </c>
      <c r="D1009" s="26">
        <v>3.82</v>
      </c>
      <c r="E1009" s="48">
        <f t="shared" si="686"/>
        <v>1</v>
      </c>
      <c r="F1009" s="222">
        <v>52.7</v>
      </c>
      <c r="G1009" s="48">
        <f t="shared" si="687"/>
        <v>1</v>
      </c>
      <c r="H1009" s="23">
        <v>0.03</v>
      </c>
      <c r="I1009" s="48">
        <f t="shared" si="700"/>
        <v>1</v>
      </c>
      <c r="J1009" s="23">
        <v>2.7</v>
      </c>
      <c r="K1009" s="48">
        <f t="shared" si="688"/>
        <v>1</v>
      </c>
      <c r="L1009" s="26">
        <v>7.54</v>
      </c>
      <c r="M1009" s="48">
        <f t="shared" si="689"/>
        <v>1</v>
      </c>
      <c r="N1009" s="26">
        <v>172.8</v>
      </c>
      <c r="O1009" s="48">
        <f t="shared" si="690"/>
        <v>1</v>
      </c>
      <c r="P1009" s="225">
        <f t="shared" si="691"/>
        <v>1</v>
      </c>
      <c r="Q1009" s="225">
        <f t="shared" si="692"/>
        <v>1</v>
      </c>
      <c r="T1009" s="25" t="str">
        <f t="shared" si="699"/>
        <v>GUINNESS</v>
      </c>
      <c r="U1009" s="25">
        <f t="shared" si="665"/>
        <v>3.1</v>
      </c>
      <c r="V1009" s="25">
        <f t="shared" si="666"/>
        <v>4.1399999999999997</v>
      </c>
      <c r="W1009" s="25">
        <f t="shared" si="667"/>
        <v>48</v>
      </c>
      <c r="X1009" s="25">
        <f t="shared" si="668"/>
        <v>62</v>
      </c>
      <c r="Y1009" s="25">
        <f t="shared" si="669"/>
        <v>0</v>
      </c>
      <c r="Z1009" s="25">
        <f t="shared" si="670"/>
        <v>0.12</v>
      </c>
      <c r="AA1009" s="25">
        <f t="shared" si="671"/>
        <v>2.7</v>
      </c>
      <c r="AB1009" s="25">
        <f t="shared" si="672"/>
        <v>2.9</v>
      </c>
      <c r="AC1009" s="25">
        <f t="shared" si="673"/>
        <v>7.3</v>
      </c>
      <c r="AD1009" s="25">
        <f t="shared" si="674"/>
        <v>7.74</v>
      </c>
      <c r="AE1009" s="25">
        <f t="shared" si="675"/>
        <v>155</v>
      </c>
      <c r="AF1009" s="25">
        <f t="shared" si="676"/>
        <v>195</v>
      </c>
    </row>
    <row r="1010" spans="1:32" ht="15.75" hidden="1" customHeight="1" x14ac:dyDescent="0.25">
      <c r="A1010" s="33">
        <v>45999</v>
      </c>
      <c r="B1010" s="271" t="s">
        <v>435</v>
      </c>
      <c r="C1010" s="37" t="s">
        <v>33</v>
      </c>
      <c r="D1010" s="26">
        <v>4.1399999999999997</v>
      </c>
      <c r="E1010" s="48">
        <f t="shared" si="686"/>
        <v>1</v>
      </c>
      <c r="F1010" s="222">
        <v>55.7</v>
      </c>
      <c r="G1010" s="48">
        <f t="shared" si="687"/>
        <v>1</v>
      </c>
      <c r="H1010" s="23">
        <v>0.02</v>
      </c>
      <c r="I1010" s="48">
        <f t="shared" si="700"/>
        <v>1</v>
      </c>
      <c r="J1010" s="23">
        <v>2.8</v>
      </c>
      <c r="K1010" s="48">
        <f t="shared" si="688"/>
        <v>1</v>
      </c>
      <c r="L1010" s="26">
        <v>7.54</v>
      </c>
      <c r="M1010" s="48">
        <f t="shared" si="689"/>
        <v>1</v>
      </c>
      <c r="N1010" s="26">
        <v>190.4</v>
      </c>
      <c r="O1010" s="48">
        <f t="shared" si="690"/>
        <v>1</v>
      </c>
      <c r="P1010" s="225">
        <f t="shared" si="691"/>
        <v>1</v>
      </c>
      <c r="Q1010" s="225">
        <f t="shared" si="692"/>
        <v>1</v>
      </c>
      <c r="T1010" s="25" t="str">
        <f t="shared" si="699"/>
        <v>GUINNESS</v>
      </c>
      <c r="U1010" s="25">
        <f t="shared" si="665"/>
        <v>3.1</v>
      </c>
      <c r="V1010" s="25">
        <f t="shared" si="666"/>
        <v>4.1399999999999997</v>
      </c>
      <c r="W1010" s="25">
        <f t="shared" si="667"/>
        <v>48</v>
      </c>
      <c r="X1010" s="25">
        <f t="shared" si="668"/>
        <v>62</v>
      </c>
      <c r="Y1010" s="25">
        <f t="shared" si="669"/>
        <v>0</v>
      </c>
      <c r="Z1010" s="25">
        <f t="shared" si="670"/>
        <v>0.12</v>
      </c>
      <c r="AA1010" s="25">
        <f t="shared" si="671"/>
        <v>2.7</v>
      </c>
      <c r="AB1010" s="25">
        <f t="shared" si="672"/>
        <v>2.9</v>
      </c>
      <c r="AC1010" s="25">
        <f t="shared" si="673"/>
        <v>7.3</v>
      </c>
      <c r="AD1010" s="25">
        <f t="shared" si="674"/>
        <v>7.74</v>
      </c>
      <c r="AE1010" s="25">
        <f t="shared" si="675"/>
        <v>155</v>
      </c>
      <c r="AF1010" s="25">
        <f t="shared" si="676"/>
        <v>195</v>
      </c>
    </row>
    <row r="1011" spans="1:32" ht="15.75" hidden="1" customHeight="1" x14ac:dyDescent="0.25">
      <c r="A1011" s="33">
        <v>45999</v>
      </c>
      <c r="B1011" s="271" t="s">
        <v>436</v>
      </c>
      <c r="C1011" s="37" t="s">
        <v>33</v>
      </c>
      <c r="D1011" s="26">
        <v>4.04</v>
      </c>
      <c r="E1011" s="48">
        <f t="shared" si="686"/>
        <v>1</v>
      </c>
      <c r="F1011" s="222">
        <v>56.5</v>
      </c>
      <c r="G1011" s="48">
        <f t="shared" si="687"/>
        <v>1</v>
      </c>
      <c r="H1011" s="23">
        <v>0.05</v>
      </c>
      <c r="I1011" s="48">
        <f t="shared" si="700"/>
        <v>1</v>
      </c>
      <c r="J1011" s="23">
        <v>2.85</v>
      </c>
      <c r="K1011" s="48">
        <f t="shared" si="688"/>
        <v>1</v>
      </c>
      <c r="L1011" s="26">
        <v>7.53</v>
      </c>
      <c r="M1011" s="48">
        <f t="shared" si="689"/>
        <v>1</v>
      </c>
      <c r="N1011" s="26">
        <v>195.4</v>
      </c>
      <c r="O1011" s="48">
        <f t="shared" si="690"/>
        <v>0</v>
      </c>
      <c r="P1011" s="225">
        <f t="shared" si="691"/>
        <v>0</v>
      </c>
      <c r="Q1011" s="225">
        <f t="shared" si="692"/>
        <v>1</v>
      </c>
      <c r="T1011" s="25" t="str">
        <f t="shared" si="699"/>
        <v>GUINNESS</v>
      </c>
      <c r="U1011" s="25">
        <f t="shared" si="665"/>
        <v>3.1</v>
      </c>
      <c r="V1011" s="25">
        <f t="shared" si="666"/>
        <v>4.1399999999999997</v>
      </c>
      <c r="W1011" s="25">
        <f t="shared" si="667"/>
        <v>48</v>
      </c>
      <c r="X1011" s="25">
        <f t="shared" si="668"/>
        <v>62</v>
      </c>
      <c r="Y1011" s="25">
        <f t="shared" si="669"/>
        <v>0</v>
      </c>
      <c r="Z1011" s="25">
        <f t="shared" si="670"/>
        <v>0.12</v>
      </c>
      <c r="AA1011" s="25">
        <f t="shared" si="671"/>
        <v>2.7</v>
      </c>
      <c r="AB1011" s="25">
        <f t="shared" si="672"/>
        <v>2.9</v>
      </c>
      <c r="AC1011" s="25">
        <f t="shared" si="673"/>
        <v>7.3</v>
      </c>
      <c r="AD1011" s="25">
        <f t="shared" si="674"/>
        <v>7.74</v>
      </c>
      <c r="AE1011" s="25">
        <f t="shared" si="675"/>
        <v>155</v>
      </c>
      <c r="AF1011" s="25">
        <f t="shared" si="676"/>
        <v>195</v>
      </c>
    </row>
    <row r="1012" spans="1:32" ht="15.75" hidden="1" customHeight="1" x14ac:dyDescent="0.25">
      <c r="A1012" s="33">
        <v>45999</v>
      </c>
      <c r="B1012" s="271" t="s">
        <v>434</v>
      </c>
      <c r="C1012" s="37" t="s">
        <v>31</v>
      </c>
      <c r="D1012" s="26">
        <v>1.74</v>
      </c>
      <c r="E1012" s="48">
        <f t="shared" si="686"/>
        <v>1</v>
      </c>
      <c r="F1012" s="222">
        <v>16</v>
      </c>
      <c r="G1012" s="48">
        <f t="shared" si="687"/>
        <v>1</v>
      </c>
      <c r="H1012" s="23">
        <v>0.01</v>
      </c>
      <c r="I1012" s="48">
        <f t="shared" si="700"/>
        <v>1</v>
      </c>
      <c r="J1012" s="23">
        <v>2.83</v>
      </c>
      <c r="K1012" s="48">
        <f t="shared" si="688"/>
        <v>1</v>
      </c>
      <c r="L1012" s="26">
        <v>5.36</v>
      </c>
      <c r="M1012" s="48">
        <f t="shared" si="689"/>
        <v>1</v>
      </c>
      <c r="N1012" s="26">
        <v>6.84</v>
      </c>
      <c r="O1012" s="48">
        <f t="shared" si="690"/>
        <v>1</v>
      </c>
      <c r="P1012" s="225">
        <f t="shared" si="691"/>
        <v>1</v>
      </c>
      <c r="Q1012" s="225">
        <f t="shared" si="692"/>
        <v>1</v>
      </c>
      <c r="T1012" s="25" t="str">
        <f t="shared" si="699"/>
        <v>CARIB</v>
      </c>
      <c r="U1012" s="25">
        <f t="shared" si="665"/>
        <v>1.65</v>
      </c>
      <c r="V1012" s="25">
        <f t="shared" si="666"/>
        <v>2.14</v>
      </c>
      <c r="W1012" s="25">
        <f t="shared" si="667"/>
        <v>12.5</v>
      </c>
      <c r="X1012" s="25">
        <f t="shared" si="668"/>
        <v>16.399999999999999</v>
      </c>
      <c r="Y1012" s="25">
        <f t="shared" si="669"/>
        <v>0</v>
      </c>
      <c r="Z1012" s="25">
        <f t="shared" si="670"/>
        <v>0.12</v>
      </c>
      <c r="AA1012" s="25">
        <f t="shared" si="671"/>
        <v>2.7</v>
      </c>
      <c r="AB1012" s="25">
        <f t="shared" si="672"/>
        <v>2.85</v>
      </c>
      <c r="AC1012" s="25">
        <f t="shared" si="673"/>
        <v>5</v>
      </c>
      <c r="AD1012" s="25">
        <f t="shared" si="674"/>
        <v>5.44</v>
      </c>
      <c r="AE1012" s="25">
        <f t="shared" si="675"/>
        <v>5</v>
      </c>
      <c r="AF1012" s="25">
        <f t="shared" si="676"/>
        <v>7</v>
      </c>
    </row>
    <row r="1013" spans="1:32" ht="15.75" hidden="1" customHeight="1" x14ac:dyDescent="0.25">
      <c r="A1013" s="33">
        <v>46000</v>
      </c>
      <c r="B1013" s="271" t="s">
        <v>437</v>
      </c>
      <c r="C1013" s="37" t="s">
        <v>31</v>
      </c>
      <c r="D1013" s="26">
        <v>1.82</v>
      </c>
      <c r="E1013" s="48">
        <f t="shared" si="686"/>
        <v>1</v>
      </c>
      <c r="F1013" s="222">
        <v>15.7</v>
      </c>
      <c r="G1013" s="48">
        <f t="shared" si="687"/>
        <v>1</v>
      </c>
      <c r="H1013" s="23">
        <v>0.01</v>
      </c>
      <c r="I1013" s="48">
        <f t="shared" si="700"/>
        <v>1</v>
      </c>
      <c r="J1013" s="23">
        <v>2.85</v>
      </c>
      <c r="K1013" s="48">
        <f t="shared" si="688"/>
        <v>1</v>
      </c>
      <c r="L1013" s="26">
        <v>5.37</v>
      </c>
      <c r="M1013" s="48">
        <f t="shared" si="689"/>
        <v>1</v>
      </c>
      <c r="N1013" s="26">
        <v>5.88</v>
      </c>
      <c r="O1013" s="48">
        <f t="shared" si="690"/>
        <v>1</v>
      </c>
      <c r="P1013" s="225">
        <f t="shared" si="691"/>
        <v>1</v>
      </c>
      <c r="Q1013" s="225">
        <f t="shared" si="692"/>
        <v>1</v>
      </c>
      <c r="T1013" s="25" t="str">
        <f t="shared" si="699"/>
        <v>CARIB</v>
      </c>
      <c r="U1013" s="25">
        <f t="shared" si="665"/>
        <v>1.65</v>
      </c>
      <c r="V1013" s="25">
        <f t="shared" si="666"/>
        <v>2.14</v>
      </c>
      <c r="W1013" s="25">
        <f t="shared" si="667"/>
        <v>12.5</v>
      </c>
      <c r="X1013" s="25">
        <f t="shared" si="668"/>
        <v>16.399999999999999</v>
      </c>
      <c r="Y1013" s="25">
        <f t="shared" si="669"/>
        <v>0</v>
      </c>
      <c r="Z1013" s="25">
        <f t="shared" si="670"/>
        <v>0.12</v>
      </c>
      <c r="AA1013" s="25">
        <f t="shared" si="671"/>
        <v>2.7</v>
      </c>
      <c r="AB1013" s="25">
        <f t="shared" si="672"/>
        <v>2.85</v>
      </c>
      <c r="AC1013" s="25">
        <f t="shared" si="673"/>
        <v>5</v>
      </c>
      <c r="AD1013" s="25">
        <f t="shared" si="674"/>
        <v>5.44</v>
      </c>
      <c r="AE1013" s="25">
        <f t="shared" si="675"/>
        <v>5</v>
      </c>
      <c r="AF1013" s="25">
        <f t="shared" si="676"/>
        <v>7</v>
      </c>
    </row>
    <row r="1014" spans="1:32" ht="15.75" hidden="1" customHeight="1" x14ac:dyDescent="0.25">
      <c r="A1014" s="33">
        <v>46000</v>
      </c>
      <c r="B1014" s="271" t="s">
        <v>435</v>
      </c>
      <c r="C1014" s="37" t="s">
        <v>31</v>
      </c>
      <c r="D1014" s="26">
        <v>1.78</v>
      </c>
      <c r="E1014" s="48">
        <f t="shared" si="686"/>
        <v>1</v>
      </c>
      <c r="F1014" s="222">
        <v>13.7</v>
      </c>
      <c r="G1014" s="48">
        <f t="shared" si="687"/>
        <v>1</v>
      </c>
      <c r="H1014" s="23">
        <v>0.02</v>
      </c>
      <c r="I1014" s="48">
        <f t="shared" si="700"/>
        <v>1</v>
      </c>
      <c r="J1014" s="23">
        <v>2.8</v>
      </c>
      <c r="K1014" s="48">
        <f t="shared" si="688"/>
        <v>1</v>
      </c>
      <c r="L1014" s="26">
        <v>5.28</v>
      </c>
      <c r="M1014" s="48">
        <f t="shared" si="689"/>
        <v>1</v>
      </c>
      <c r="N1014" s="26">
        <v>5.6</v>
      </c>
      <c r="O1014" s="48">
        <f t="shared" si="690"/>
        <v>1</v>
      </c>
      <c r="P1014" s="225">
        <f t="shared" si="691"/>
        <v>1</v>
      </c>
      <c r="Q1014" s="225">
        <f t="shared" si="692"/>
        <v>1</v>
      </c>
      <c r="T1014" s="25" t="str">
        <f t="shared" si="699"/>
        <v>CARIB</v>
      </c>
      <c r="U1014" s="25">
        <f t="shared" si="665"/>
        <v>1.65</v>
      </c>
      <c r="V1014" s="25">
        <f t="shared" si="666"/>
        <v>2.14</v>
      </c>
      <c r="W1014" s="25">
        <f t="shared" si="667"/>
        <v>12.5</v>
      </c>
      <c r="X1014" s="25">
        <f t="shared" si="668"/>
        <v>16.399999999999999</v>
      </c>
      <c r="Y1014" s="25">
        <f t="shared" si="669"/>
        <v>0</v>
      </c>
      <c r="Z1014" s="25">
        <f t="shared" si="670"/>
        <v>0.12</v>
      </c>
      <c r="AA1014" s="25">
        <f t="shared" si="671"/>
        <v>2.7</v>
      </c>
      <c r="AB1014" s="25">
        <f t="shared" si="672"/>
        <v>2.85</v>
      </c>
      <c r="AC1014" s="25">
        <f t="shared" si="673"/>
        <v>5</v>
      </c>
      <c r="AD1014" s="25">
        <f t="shared" si="674"/>
        <v>5.44</v>
      </c>
      <c r="AE1014" s="25">
        <f t="shared" si="675"/>
        <v>5</v>
      </c>
      <c r="AF1014" s="25">
        <f t="shared" si="676"/>
        <v>7</v>
      </c>
    </row>
    <row r="1015" spans="1:32" ht="15.75" hidden="1" customHeight="1" x14ac:dyDescent="0.25">
      <c r="A1015" s="33">
        <v>46000</v>
      </c>
      <c r="B1015" s="271" t="s">
        <v>436</v>
      </c>
      <c r="C1015" s="37" t="s">
        <v>31</v>
      </c>
      <c r="D1015" s="26">
        <v>1.75</v>
      </c>
      <c r="E1015" s="48">
        <f t="shared" si="686"/>
        <v>1</v>
      </c>
      <c r="F1015" s="222">
        <v>13.3</v>
      </c>
      <c r="G1015" s="48">
        <f t="shared" si="687"/>
        <v>1</v>
      </c>
      <c r="H1015" s="23">
        <v>0.01</v>
      </c>
      <c r="I1015" s="48">
        <f t="shared" si="700"/>
        <v>1</v>
      </c>
      <c r="J1015" s="23">
        <v>2.85</v>
      </c>
      <c r="K1015" s="48">
        <f t="shared" si="688"/>
        <v>1</v>
      </c>
      <c r="L1015" s="26">
        <v>5.32</v>
      </c>
      <c r="M1015" s="48">
        <f t="shared" si="689"/>
        <v>1</v>
      </c>
      <c r="N1015" s="26">
        <v>5.88</v>
      </c>
      <c r="O1015" s="48">
        <f t="shared" si="690"/>
        <v>1</v>
      </c>
      <c r="P1015" s="225">
        <f t="shared" si="691"/>
        <v>1</v>
      </c>
      <c r="Q1015" s="225">
        <f t="shared" si="692"/>
        <v>1</v>
      </c>
      <c r="T1015" s="25" t="str">
        <f t="shared" si="699"/>
        <v>CARIB</v>
      </c>
      <c r="U1015" s="25">
        <f t="shared" si="665"/>
        <v>1.65</v>
      </c>
      <c r="V1015" s="25">
        <f t="shared" si="666"/>
        <v>2.14</v>
      </c>
      <c r="W1015" s="25">
        <f t="shared" si="667"/>
        <v>12.5</v>
      </c>
      <c r="X1015" s="25">
        <f t="shared" si="668"/>
        <v>16.399999999999999</v>
      </c>
      <c r="Y1015" s="25">
        <f t="shared" si="669"/>
        <v>0</v>
      </c>
      <c r="Z1015" s="25">
        <f t="shared" si="670"/>
        <v>0.12</v>
      </c>
      <c r="AA1015" s="25">
        <f t="shared" si="671"/>
        <v>2.7</v>
      </c>
      <c r="AB1015" s="25">
        <f t="shared" si="672"/>
        <v>2.85</v>
      </c>
      <c r="AC1015" s="25">
        <f t="shared" si="673"/>
        <v>5</v>
      </c>
      <c r="AD1015" s="25">
        <f t="shared" si="674"/>
        <v>5.44</v>
      </c>
      <c r="AE1015" s="25">
        <f t="shared" si="675"/>
        <v>5</v>
      </c>
      <c r="AF1015" s="25">
        <f t="shared" si="676"/>
        <v>7</v>
      </c>
    </row>
    <row r="1016" spans="1:32" ht="15.75" hidden="1" customHeight="1" x14ac:dyDescent="0.25">
      <c r="A1016" s="33">
        <v>46000</v>
      </c>
      <c r="B1016" s="271" t="s">
        <v>434</v>
      </c>
      <c r="C1016" s="37" t="s">
        <v>31</v>
      </c>
      <c r="D1016" s="26">
        <v>1.8</v>
      </c>
      <c r="E1016" s="48">
        <f t="shared" si="686"/>
        <v>1</v>
      </c>
      <c r="F1016" s="222">
        <v>14.8</v>
      </c>
      <c r="G1016" s="48">
        <f t="shared" si="687"/>
        <v>1</v>
      </c>
      <c r="H1016" s="23">
        <v>0.01</v>
      </c>
      <c r="I1016" s="48">
        <f t="shared" si="700"/>
        <v>1</v>
      </c>
      <c r="J1016" s="23">
        <v>2.85</v>
      </c>
      <c r="K1016" s="48">
        <f t="shared" si="688"/>
        <v>1</v>
      </c>
      <c r="L1016" s="26">
        <v>5.3</v>
      </c>
      <c r="M1016" s="48">
        <f t="shared" si="689"/>
        <v>1</v>
      </c>
      <c r="N1016" s="26">
        <v>5.45</v>
      </c>
      <c r="O1016" s="48">
        <f t="shared" si="690"/>
        <v>1</v>
      </c>
      <c r="P1016" s="225">
        <f t="shared" si="691"/>
        <v>1</v>
      </c>
      <c r="Q1016" s="225">
        <f t="shared" si="692"/>
        <v>1</v>
      </c>
      <c r="T1016" s="25" t="str">
        <f t="shared" si="699"/>
        <v>CARIB</v>
      </c>
      <c r="U1016" s="25">
        <f t="shared" si="665"/>
        <v>1.65</v>
      </c>
      <c r="V1016" s="25">
        <f t="shared" si="666"/>
        <v>2.14</v>
      </c>
      <c r="W1016" s="25">
        <f t="shared" si="667"/>
        <v>12.5</v>
      </c>
      <c r="X1016" s="25">
        <f t="shared" si="668"/>
        <v>16.399999999999999</v>
      </c>
      <c r="Y1016" s="25">
        <f t="shared" si="669"/>
        <v>0</v>
      </c>
      <c r="Z1016" s="25">
        <f t="shared" si="670"/>
        <v>0.12</v>
      </c>
      <c r="AA1016" s="25">
        <f t="shared" si="671"/>
        <v>2.7</v>
      </c>
      <c r="AB1016" s="25">
        <f t="shared" si="672"/>
        <v>2.85</v>
      </c>
      <c r="AC1016" s="25">
        <f t="shared" si="673"/>
        <v>5</v>
      </c>
      <c r="AD1016" s="25">
        <f t="shared" si="674"/>
        <v>5.44</v>
      </c>
      <c r="AE1016" s="25">
        <f t="shared" si="675"/>
        <v>5</v>
      </c>
      <c r="AF1016" s="25">
        <f t="shared" si="676"/>
        <v>7</v>
      </c>
    </row>
    <row r="1017" spans="1:32" ht="15.75" hidden="1" customHeight="1" x14ac:dyDescent="0.25">
      <c r="A1017" s="125">
        <v>46000</v>
      </c>
      <c r="B1017" s="271" t="s">
        <v>437</v>
      </c>
      <c r="C1017" s="37" t="s">
        <v>31</v>
      </c>
      <c r="D1017" s="26">
        <v>1.84</v>
      </c>
      <c r="E1017" s="48">
        <f t="shared" si="686"/>
        <v>1</v>
      </c>
      <c r="F1017" s="222">
        <v>14.2</v>
      </c>
      <c r="G1017" s="48">
        <f t="shared" si="687"/>
        <v>1</v>
      </c>
      <c r="H1017" s="23">
        <v>0.02</v>
      </c>
      <c r="I1017" s="48">
        <f t="shared" si="700"/>
        <v>1</v>
      </c>
      <c r="J1017" s="23">
        <v>2.85</v>
      </c>
      <c r="K1017" s="48">
        <f t="shared" si="688"/>
        <v>1</v>
      </c>
      <c r="L1017" s="26">
        <v>5.29</v>
      </c>
      <c r="M1017" s="48">
        <f t="shared" si="689"/>
        <v>1</v>
      </c>
      <c r="N1017" s="26">
        <v>6.25</v>
      </c>
      <c r="O1017" s="48">
        <f t="shared" si="690"/>
        <v>1</v>
      </c>
      <c r="P1017" s="225">
        <f t="shared" si="691"/>
        <v>1</v>
      </c>
      <c r="Q1017" s="225">
        <f t="shared" si="692"/>
        <v>1</v>
      </c>
      <c r="T1017" s="25" t="str">
        <f t="shared" si="699"/>
        <v>CARIB</v>
      </c>
      <c r="U1017" s="25">
        <f t="shared" si="665"/>
        <v>1.65</v>
      </c>
      <c r="V1017" s="25">
        <f t="shared" si="666"/>
        <v>2.14</v>
      </c>
      <c r="W1017" s="25">
        <f t="shared" si="667"/>
        <v>12.5</v>
      </c>
      <c r="X1017" s="25">
        <f t="shared" si="668"/>
        <v>16.399999999999999</v>
      </c>
      <c r="Y1017" s="25">
        <f t="shared" si="669"/>
        <v>0</v>
      </c>
      <c r="Z1017" s="25">
        <f t="shared" si="670"/>
        <v>0.12</v>
      </c>
      <c r="AA1017" s="25">
        <f t="shared" si="671"/>
        <v>2.7</v>
      </c>
      <c r="AB1017" s="25">
        <f t="shared" si="672"/>
        <v>2.85</v>
      </c>
      <c r="AC1017" s="25">
        <f t="shared" si="673"/>
        <v>5</v>
      </c>
      <c r="AD1017" s="25">
        <f t="shared" si="674"/>
        <v>5.44</v>
      </c>
      <c r="AE1017" s="25">
        <f t="shared" si="675"/>
        <v>5</v>
      </c>
      <c r="AF1017" s="25">
        <f t="shared" si="676"/>
        <v>7</v>
      </c>
    </row>
    <row r="1018" spans="1:32" ht="15.75" hidden="1" customHeight="1" x14ac:dyDescent="0.25">
      <c r="A1018" s="125">
        <v>46001</v>
      </c>
      <c r="B1018" s="271" t="s">
        <v>435</v>
      </c>
      <c r="C1018" s="37" t="s">
        <v>135</v>
      </c>
      <c r="D1018" s="26">
        <v>5.39</v>
      </c>
      <c r="E1018" s="48">
        <f t="shared" si="686"/>
        <v>1</v>
      </c>
      <c r="F1018" s="222"/>
      <c r="G1018" s="48">
        <f t="shared" si="687"/>
        <v>1</v>
      </c>
      <c r="H1018" s="23"/>
      <c r="I1018" s="48"/>
      <c r="J1018" s="23">
        <v>2.88</v>
      </c>
      <c r="K1018" s="48">
        <f t="shared" si="688"/>
        <v>1</v>
      </c>
      <c r="L1018" s="26">
        <v>4.67</v>
      </c>
      <c r="M1018" s="48">
        <f t="shared" si="689"/>
        <v>1</v>
      </c>
      <c r="N1018" s="26">
        <v>3.2</v>
      </c>
      <c r="O1018" s="48">
        <f t="shared" si="690"/>
        <v>1</v>
      </c>
      <c r="P1018" s="225">
        <f t="shared" si="691"/>
        <v>1</v>
      </c>
      <c r="Q1018" s="225">
        <f t="shared" si="692"/>
        <v>1</v>
      </c>
      <c r="T1018" s="25" t="str">
        <f t="shared" si="699"/>
        <v>CARIBE ROSE</v>
      </c>
      <c r="U1018" s="25">
        <f t="shared" si="665"/>
        <v>5</v>
      </c>
      <c r="V1018" s="25">
        <f t="shared" si="666"/>
        <v>5.44</v>
      </c>
      <c r="W1018" s="25">
        <f t="shared" si="667"/>
        <v>0</v>
      </c>
      <c r="X1018" s="25">
        <f t="shared" si="668"/>
        <v>0</v>
      </c>
      <c r="Y1018" s="25">
        <f t="shared" si="669"/>
        <v>0</v>
      </c>
      <c r="Z1018" s="25">
        <f t="shared" si="670"/>
        <v>0.4</v>
      </c>
      <c r="AA1018" s="25">
        <f t="shared" si="671"/>
        <v>2.75</v>
      </c>
      <c r="AB1018" s="25">
        <f t="shared" si="672"/>
        <v>3.4</v>
      </c>
      <c r="AC1018" s="25">
        <f t="shared" si="673"/>
        <v>4.3499999999999996</v>
      </c>
      <c r="AD1018" s="25">
        <f t="shared" si="674"/>
        <v>5.4</v>
      </c>
      <c r="AE1018" s="25">
        <f t="shared" si="675"/>
        <v>3</v>
      </c>
      <c r="AF1018" s="25">
        <f t="shared" si="676"/>
        <v>3.6</v>
      </c>
    </row>
    <row r="1019" spans="1:32" ht="15.75" hidden="1" customHeight="1" x14ac:dyDescent="0.25">
      <c r="A1019" s="125">
        <v>46001</v>
      </c>
      <c r="B1019" s="271" t="s">
        <v>436</v>
      </c>
      <c r="C1019" s="37" t="s">
        <v>135</v>
      </c>
      <c r="D1019" s="26">
        <v>5.34</v>
      </c>
      <c r="E1019" s="48">
        <f t="shared" si="686"/>
        <v>1</v>
      </c>
      <c r="F1019" s="222"/>
      <c r="G1019" s="48">
        <f t="shared" si="687"/>
        <v>1</v>
      </c>
      <c r="H1019" s="23"/>
      <c r="I1019" s="48"/>
      <c r="J1019" s="23">
        <v>2.85</v>
      </c>
      <c r="K1019" s="48">
        <f t="shared" si="688"/>
        <v>1</v>
      </c>
      <c r="L1019" s="26">
        <v>4.53</v>
      </c>
      <c r="M1019" s="48">
        <f t="shared" si="689"/>
        <v>1</v>
      </c>
      <c r="N1019" s="26">
        <v>3.58</v>
      </c>
      <c r="O1019" s="48">
        <f t="shared" si="690"/>
        <v>1</v>
      </c>
      <c r="P1019" s="225">
        <f t="shared" si="691"/>
        <v>1</v>
      </c>
      <c r="Q1019" s="225">
        <f t="shared" si="692"/>
        <v>1</v>
      </c>
      <c r="T1019" s="25" t="str">
        <f t="shared" si="699"/>
        <v>CARIBE ROSE</v>
      </c>
      <c r="U1019" s="25">
        <f t="shared" si="665"/>
        <v>5</v>
      </c>
      <c r="V1019" s="25">
        <f t="shared" si="666"/>
        <v>5.44</v>
      </c>
      <c r="W1019" s="25">
        <f t="shared" si="667"/>
        <v>0</v>
      </c>
      <c r="X1019" s="25">
        <f t="shared" si="668"/>
        <v>0</v>
      </c>
      <c r="Y1019" s="25">
        <f t="shared" si="669"/>
        <v>0</v>
      </c>
      <c r="Z1019" s="25">
        <f t="shared" si="670"/>
        <v>0.4</v>
      </c>
      <c r="AA1019" s="25">
        <f t="shared" si="671"/>
        <v>2.75</v>
      </c>
      <c r="AB1019" s="25">
        <f t="shared" si="672"/>
        <v>3.4</v>
      </c>
      <c r="AC1019" s="25">
        <f t="shared" si="673"/>
        <v>4.3499999999999996</v>
      </c>
      <c r="AD1019" s="25">
        <f t="shared" si="674"/>
        <v>5.4</v>
      </c>
      <c r="AE1019" s="25">
        <f t="shared" si="675"/>
        <v>3</v>
      </c>
      <c r="AF1019" s="25">
        <f t="shared" si="676"/>
        <v>3.6</v>
      </c>
    </row>
    <row r="1020" spans="1:32" ht="15.75" hidden="1" customHeight="1" x14ac:dyDescent="0.25">
      <c r="A1020" s="125">
        <v>46001</v>
      </c>
      <c r="B1020" s="271" t="s">
        <v>437</v>
      </c>
      <c r="C1020" s="37" t="s">
        <v>135</v>
      </c>
      <c r="D1020" s="26">
        <v>5.4</v>
      </c>
      <c r="E1020" s="48">
        <f t="shared" si="686"/>
        <v>1</v>
      </c>
      <c r="F1020" s="222"/>
      <c r="G1020" s="48">
        <f t="shared" si="687"/>
        <v>1</v>
      </c>
      <c r="H1020" s="23"/>
      <c r="I1020" s="48"/>
      <c r="J1020" s="23">
        <v>2.95</v>
      </c>
      <c r="K1020" s="48">
        <f t="shared" si="688"/>
        <v>1</v>
      </c>
      <c r="L1020" s="26">
        <v>4.5999999999999996</v>
      </c>
      <c r="M1020" s="48">
        <f t="shared" si="689"/>
        <v>1</v>
      </c>
      <c r="N1020" s="26">
        <v>3.48</v>
      </c>
      <c r="O1020" s="48">
        <f t="shared" si="690"/>
        <v>1</v>
      </c>
      <c r="P1020" s="225">
        <f t="shared" si="691"/>
        <v>1</v>
      </c>
      <c r="Q1020" s="225">
        <f t="shared" si="692"/>
        <v>1</v>
      </c>
      <c r="T1020" s="25" t="str">
        <f t="shared" si="699"/>
        <v>CARIBE ROSE</v>
      </c>
      <c r="U1020" s="25">
        <f t="shared" si="665"/>
        <v>5</v>
      </c>
      <c r="V1020" s="25">
        <f t="shared" si="666"/>
        <v>5.44</v>
      </c>
      <c r="W1020" s="25">
        <f t="shared" si="667"/>
        <v>0</v>
      </c>
      <c r="X1020" s="25">
        <f t="shared" si="668"/>
        <v>0</v>
      </c>
      <c r="Y1020" s="25">
        <f t="shared" si="669"/>
        <v>0</v>
      </c>
      <c r="Z1020" s="25">
        <f t="shared" si="670"/>
        <v>0.4</v>
      </c>
      <c r="AA1020" s="25">
        <f t="shared" si="671"/>
        <v>2.75</v>
      </c>
      <c r="AB1020" s="25">
        <f t="shared" si="672"/>
        <v>3.4</v>
      </c>
      <c r="AC1020" s="25">
        <f t="shared" si="673"/>
        <v>4.3499999999999996</v>
      </c>
      <c r="AD1020" s="25">
        <f t="shared" si="674"/>
        <v>5.4</v>
      </c>
      <c r="AE1020" s="25">
        <f t="shared" si="675"/>
        <v>3</v>
      </c>
      <c r="AF1020" s="25">
        <f t="shared" si="676"/>
        <v>3.6</v>
      </c>
    </row>
    <row r="1021" spans="1:32" ht="15.75" hidden="1" customHeight="1" x14ac:dyDescent="0.25">
      <c r="A1021" s="125">
        <v>46001</v>
      </c>
      <c r="B1021" s="271" t="s">
        <v>435</v>
      </c>
      <c r="C1021" s="37" t="s">
        <v>135</v>
      </c>
      <c r="D1021" s="26">
        <v>5.36</v>
      </c>
      <c r="E1021" s="48">
        <f t="shared" si="686"/>
        <v>1</v>
      </c>
      <c r="F1021" s="222"/>
      <c r="G1021" s="48">
        <f t="shared" si="687"/>
        <v>1</v>
      </c>
      <c r="H1021" s="23"/>
      <c r="I1021" s="48"/>
      <c r="J1021" s="23">
        <v>2.91</v>
      </c>
      <c r="K1021" s="48">
        <f t="shared" si="688"/>
        <v>1</v>
      </c>
      <c r="L1021" s="26">
        <v>4.59</v>
      </c>
      <c r="M1021" s="48">
        <f t="shared" si="689"/>
        <v>1</v>
      </c>
      <c r="N1021" s="26">
        <v>3.47</v>
      </c>
      <c r="O1021" s="48">
        <f t="shared" si="690"/>
        <v>1</v>
      </c>
      <c r="P1021" s="225">
        <f t="shared" si="691"/>
        <v>1</v>
      </c>
      <c r="Q1021" s="225">
        <f t="shared" si="692"/>
        <v>1</v>
      </c>
      <c r="T1021" s="25" t="str">
        <f t="shared" si="699"/>
        <v>CARIBE ROSE</v>
      </c>
      <c r="U1021" s="25">
        <f t="shared" si="665"/>
        <v>5</v>
      </c>
      <c r="V1021" s="25">
        <f t="shared" si="666"/>
        <v>5.44</v>
      </c>
      <c r="W1021" s="25">
        <f t="shared" si="667"/>
        <v>0</v>
      </c>
      <c r="X1021" s="25">
        <f t="shared" si="668"/>
        <v>0</v>
      </c>
      <c r="Y1021" s="25">
        <f t="shared" si="669"/>
        <v>0</v>
      </c>
      <c r="Z1021" s="25">
        <f t="shared" si="670"/>
        <v>0.4</v>
      </c>
      <c r="AA1021" s="25">
        <f t="shared" si="671"/>
        <v>2.75</v>
      </c>
      <c r="AB1021" s="25">
        <f t="shared" si="672"/>
        <v>3.4</v>
      </c>
      <c r="AC1021" s="25">
        <f t="shared" si="673"/>
        <v>4.3499999999999996</v>
      </c>
      <c r="AD1021" s="25">
        <f t="shared" si="674"/>
        <v>5.4</v>
      </c>
      <c r="AE1021" s="25">
        <f t="shared" si="675"/>
        <v>3</v>
      </c>
      <c r="AF1021" s="25">
        <f t="shared" si="676"/>
        <v>3.6</v>
      </c>
    </row>
    <row r="1022" spans="1:32" ht="15.75" hidden="1" customHeight="1" x14ac:dyDescent="0.25">
      <c r="A1022" s="125">
        <v>46001</v>
      </c>
      <c r="B1022" s="271" t="s">
        <v>436</v>
      </c>
      <c r="C1022" s="37" t="s">
        <v>135</v>
      </c>
      <c r="D1022" s="26">
        <v>5.4</v>
      </c>
      <c r="E1022" s="48">
        <f t="shared" si="686"/>
        <v>1</v>
      </c>
      <c r="F1022" s="222"/>
      <c r="G1022" s="48">
        <f t="shared" si="687"/>
        <v>1</v>
      </c>
      <c r="H1022" s="23"/>
      <c r="I1022" s="48"/>
      <c r="J1022" s="23">
        <v>2.95</v>
      </c>
      <c r="K1022" s="48">
        <f t="shared" si="688"/>
        <v>1</v>
      </c>
      <c r="L1022" s="26">
        <v>4.6399999999999997</v>
      </c>
      <c r="M1022" s="48">
        <f t="shared" si="689"/>
        <v>1</v>
      </c>
      <c r="N1022" s="26">
        <v>3.1</v>
      </c>
      <c r="O1022" s="48">
        <f t="shared" si="690"/>
        <v>1</v>
      </c>
      <c r="P1022" s="225">
        <f t="shared" si="691"/>
        <v>1</v>
      </c>
      <c r="Q1022" s="225">
        <f t="shared" si="692"/>
        <v>1</v>
      </c>
      <c r="T1022" s="25" t="str">
        <f t="shared" si="699"/>
        <v>CARIBE ROSE</v>
      </c>
      <c r="U1022" s="25">
        <f t="shared" si="665"/>
        <v>5</v>
      </c>
      <c r="V1022" s="25">
        <f t="shared" si="666"/>
        <v>5.44</v>
      </c>
      <c r="W1022" s="25">
        <f t="shared" si="667"/>
        <v>0</v>
      </c>
      <c r="X1022" s="25">
        <f t="shared" si="668"/>
        <v>0</v>
      </c>
      <c r="Y1022" s="25">
        <f t="shared" si="669"/>
        <v>0</v>
      </c>
      <c r="Z1022" s="25">
        <f t="shared" si="670"/>
        <v>0.4</v>
      </c>
      <c r="AA1022" s="25">
        <f t="shared" si="671"/>
        <v>2.75</v>
      </c>
      <c r="AB1022" s="25">
        <f t="shared" si="672"/>
        <v>3.4</v>
      </c>
      <c r="AC1022" s="25">
        <f t="shared" si="673"/>
        <v>4.3499999999999996</v>
      </c>
      <c r="AD1022" s="25">
        <f t="shared" si="674"/>
        <v>5.4</v>
      </c>
      <c r="AE1022" s="25">
        <f t="shared" si="675"/>
        <v>3</v>
      </c>
      <c r="AF1022" s="25">
        <f t="shared" si="676"/>
        <v>3.6</v>
      </c>
    </row>
    <row r="1023" spans="1:32" ht="15.75" hidden="1" customHeight="1" x14ac:dyDescent="0.25">
      <c r="A1023" s="125">
        <v>46001</v>
      </c>
      <c r="B1023" s="271" t="s">
        <v>435</v>
      </c>
      <c r="C1023" s="37" t="s">
        <v>135</v>
      </c>
      <c r="D1023" s="411">
        <v>4.84</v>
      </c>
      <c r="E1023" s="48">
        <f>IF(+(IF(D1023&lt;U1023,0,IF(D1023&gt;V1023,0,1)))=1,1,0)</f>
        <v>0</v>
      </c>
      <c r="F1023" s="222"/>
      <c r="G1023" s="48">
        <f t="shared" si="687"/>
        <v>1</v>
      </c>
      <c r="H1023" s="23"/>
      <c r="I1023" s="48"/>
      <c r="J1023" s="23">
        <v>2.91</v>
      </c>
      <c r="K1023" s="48">
        <f t="shared" si="688"/>
        <v>1</v>
      </c>
      <c r="L1023" s="26">
        <v>4.6100000000000003</v>
      </c>
      <c r="M1023" s="48">
        <f t="shared" si="689"/>
        <v>1</v>
      </c>
      <c r="N1023" s="26">
        <v>3.15</v>
      </c>
      <c r="O1023" s="48">
        <f t="shared" si="690"/>
        <v>1</v>
      </c>
      <c r="P1023" s="225">
        <f t="shared" si="691"/>
        <v>0</v>
      </c>
      <c r="Q1023" s="225">
        <f t="shared" si="692"/>
        <v>0</v>
      </c>
      <c r="T1023" s="25" t="str">
        <f t="shared" si="699"/>
        <v>CARIBE ROSE</v>
      </c>
      <c r="U1023" s="25">
        <f t="shared" si="665"/>
        <v>5</v>
      </c>
      <c r="V1023" s="25">
        <f t="shared" si="666"/>
        <v>5.44</v>
      </c>
      <c r="W1023" s="25">
        <f t="shared" si="667"/>
        <v>0</v>
      </c>
      <c r="X1023" s="25">
        <f t="shared" si="668"/>
        <v>0</v>
      </c>
      <c r="Y1023" s="25">
        <f t="shared" si="669"/>
        <v>0</v>
      </c>
      <c r="Z1023" s="25">
        <f t="shared" si="670"/>
        <v>0.4</v>
      </c>
      <c r="AA1023" s="25">
        <f t="shared" si="671"/>
        <v>2.75</v>
      </c>
      <c r="AB1023" s="25">
        <f t="shared" si="672"/>
        <v>3.4</v>
      </c>
      <c r="AC1023" s="25">
        <f t="shared" si="673"/>
        <v>4.3499999999999996</v>
      </c>
      <c r="AD1023" s="25">
        <f t="shared" si="674"/>
        <v>5.4</v>
      </c>
      <c r="AE1023" s="25">
        <f t="shared" si="675"/>
        <v>3</v>
      </c>
      <c r="AF1023" s="25">
        <f t="shared" si="676"/>
        <v>3.6</v>
      </c>
    </row>
    <row r="1024" spans="1:32" ht="15.75" hidden="1" customHeight="1" x14ac:dyDescent="0.25">
      <c r="A1024" s="125">
        <v>46001</v>
      </c>
      <c r="B1024" s="271" t="s">
        <v>434</v>
      </c>
      <c r="C1024" s="37" t="s">
        <v>484</v>
      </c>
      <c r="D1024" s="26">
        <v>6.78</v>
      </c>
      <c r="E1024" s="48"/>
      <c r="F1024" s="222"/>
      <c r="G1024" s="48"/>
      <c r="H1024" s="23"/>
      <c r="I1024" s="48"/>
      <c r="J1024" s="23">
        <v>2.95</v>
      </c>
      <c r="K1024" s="48"/>
      <c r="L1024" s="26">
        <v>4.97</v>
      </c>
      <c r="M1024" s="48"/>
      <c r="N1024" s="26">
        <v>1.6</v>
      </c>
      <c r="O1024" s="48"/>
      <c r="P1024" s="225"/>
      <c r="Q1024" s="225"/>
      <c r="T1024" s="25" t="str">
        <f t="shared" si="699"/>
        <v>CARIBE PEARS</v>
      </c>
      <c r="U1024" s="25" t="e">
        <f t="shared" si="665"/>
        <v>#N/A</v>
      </c>
      <c r="V1024" s="25" t="e">
        <f t="shared" si="666"/>
        <v>#N/A</v>
      </c>
      <c r="W1024" s="25" t="e">
        <f t="shared" si="667"/>
        <v>#N/A</v>
      </c>
      <c r="X1024" s="25" t="e">
        <f t="shared" si="668"/>
        <v>#N/A</v>
      </c>
      <c r="Y1024" s="25" t="e">
        <f t="shared" si="669"/>
        <v>#N/A</v>
      </c>
      <c r="Z1024" s="25" t="e">
        <f t="shared" si="670"/>
        <v>#N/A</v>
      </c>
      <c r="AA1024" s="25" t="e">
        <f t="shared" si="671"/>
        <v>#N/A</v>
      </c>
      <c r="AB1024" s="25" t="e">
        <f t="shared" si="672"/>
        <v>#N/A</v>
      </c>
      <c r="AC1024" s="25" t="e">
        <f t="shared" si="673"/>
        <v>#N/A</v>
      </c>
      <c r="AD1024" s="25" t="e">
        <f t="shared" si="674"/>
        <v>#N/A</v>
      </c>
      <c r="AE1024" s="25" t="e">
        <f t="shared" si="675"/>
        <v>#N/A</v>
      </c>
      <c r="AF1024" s="25" t="e">
        <f t="shared" si="676"/>
        <v>#N/A</v>
      </c>
    </row>
    <row r="1025" spans="1:32" ht="15.75" hidden="1" customHeight="1" x14ac:dyDescent="0.25">
      <c r="A1025" s="125">
        <v>46003</v>
      </c>
      <c r="B1025" s="271" t="s">
        <v>434</v>
      </c>
      <c r="C1025" s="37" t="s">
        <v>34</v>
      </c>
      <c r="D1025" s="26">
        <v>16.8</v>
      </c>
      <c r="E1025" s="48">
        <f>IF(+(IF(D1025&lt;U1025,0,IF(D1025&gt;V1025,0,1)))=1,1,0)</f>
        <v>1</v>
      </c>
      <c r="F1025" s="222">
        <v>11.65</v>
      </c>
      <c r="G1025" s="48">
        <f t="shared" si="687"/>
        <v>1</v>
      </c>
      <c r="H1025" s="23"/>
      <c r="I1025" s="48"/>
      <c r="J1025" s="23">
        <v>2.8</v>
      </c>
      <c r="K1025" s="48">
        <f t="shared" si="688"/>
        <v>1</v>
      </c>
      <c r="L1025" s="26"/>
      <c r="M1025" s="48">
        <f t="shared" si="689"/>
        <v>1</v>
      </c>
      <c r="N1025" s="26">
        <v>217.1</v>
      </c>
      <c r="O1025" s="48">
        <f t="shared" si="690"/>
        <v>1</v>
      </c>
      <c r="P1025" s="225">
        <f t="shared" si="691"/>
        <v>1</v>
      </c>
      <c r="Q1025" s="225">
        <f t="shared" si="692"/>
        <v>1</v>
      </c>
      <c r="T1025" s="25" t="str">
        <f t="shared" si="699"/>
        <v>STARMALT</v>
      </c>
      <c r="U1025" s="25">
        <f t="shared" si="665"/>
        <v>16.8</v>
      </c>
      <c r="V1025" s="25">
        <f t="shared" si="666"/>
        <v>17.239999999999998</v>
      </c>
      <c r="W1025" s="25">
        <f t="shared" si="667"/>
        <v>10</v>
      </c>
      <c r="X1025" s="25">
        <f t="shared" si="668"/>
        <v>12.4</v>
      </c>
      <c r="Y1025" s="25">
        <f t="shared" si="669"/>
        <v>0</v>
      </c>
      <c r="Z1025" s="25">
        <f t="shared" si="670"/>
        <v>0</v>
      </c>
      <c r="AA1025" s="25">
        <f t="shared" si="671"/>
        <v>2.6</v>
      </c>
      <c r="AB1025" s="25">
        <f t="shared" si="672"/>
        <v>2.84</v>
      </c>
      <c r="AC1025" s="25">
        <f t="shared" si="673"/>
        <v>0</v>
      </c>
      <c r="AD1025" s="25">
        <f t="shared" si="674"/>
        <v>0</v>
      </c>
      <c r="AE1025" s="25">
        <f t="shared" si="675"/>
        <v>170</v>
      </c>
      <c r="AF1025" s="25">
        <f t="shared" si="676"/>
        <v>240</v>
      </c>
    </row>
    <row r="1026" spans="1:32" ht="15.75" hidden="1" customHeight="1" x14ac:dyDescent="0.25">
      <c r="A1026" s="125">
        <v>46003</v>
      </c>
      <c r="B1026" s="271" t="s">
        <v>436</v>
      </c>
      <c r="C1026" s="37" t="s">
        <v>34</v>
      </c>
      <c r="D1026" s="411">
        <v>17.37</v>
      </c>
      <c r="E1026" s="48">
        <f t="shared" si="686"/>
        <v>0</v>
      </c>
      <c r="F1026" s="222">
        <v>10.6</v>
      </c>
      <c r="G1026" s="48">
        <f t="shared" si="687"/>
        <v>1</v>
      </c>
      <c r="H1026" s="23"/>
      <c r="I1026" s="48"/>
      <c r="J1026" s="23">
        <v>2.75</v>
      </c>
      <c r="K1026" s="48">
        <f t="shared" si="688"/>
        <v>1</v>
      </c>
      <c r="L1026" s="26"/>
      <c r="M1026" s="48">
        <f t="shared" si="689"/>
        <v>1</v>
      </c>
      <c r="N1026" s="26">
        <v>203.4</v>
      </c>
      <c r="O1026" s="48">
        <f t="shared" si="690"/>
        <v>1</v>
      </c>
      <c r="P1026" s="225">
        <f t="shared" si="691"/>
        <v>0</v>
      </c>
      <c r="Q1026" s="225">
        <f t="shared" si="692"/>
        <v>0</v>
      </c>
      <c r="T1026" s="25" t="str">
        <f t="shared" si="699"/>
        <v>STARMALT</v>
      </c>
      <c r="U1026" s="25">
        <f t="shared" si="665"/>
        <v>16.8</v>
      </c>
      <c r="V1026" s="25">
        <f t="shared" si="666"/>
        <v>17.239999999999998</v>
      </c>
      <c r="W1026" s="25">
        <f t="shared" si="667"/>
        <v>10</v>
      </c>
      <c r="X1026" s="25">
        <f t="shared" si="668"/>
        <v>12.4</v>
      </c>
      <c r="Y1026" s="25">
        <f t="shared" si="669"/>
        <v>0</v>
      </c>
      <c r="Z1026" s="25">
        <f t="shared" si="670"/>
        <v>0</v>
      </c>
      <c r="AA1026" s="25">
        <f t="shared" si="671"/>
        <v>2.6</v>
      </c>
      <c r="AB1026" s="25">
        <f t="shared" si="672"/>
        <v>2.84</v>
      </c>
      <c r="AC1026" s="25">
        <f t="shared" si="673"/>
        <v>0</v>
      </c>
      <c r="AD1026" s="25">
        <f t="shared" si="674"/>
        <v>0</v>
      </c>
      <c r="AE1026" s="25">
        <f t="shared" si="675"/>
        <v>170</v>
      </c>
      <c r="AF1026" s="25">
        <f t="shared" si="676"/>
        <v>240</v>
      </c>
    </row>
    <row r="1027" spans="1:32" ht="15.75" hidden="1" customHeight="1" x14ac:dyDescent="0.25">
      <c r="A1027" s="125">
        <v>46003</v>
      </c>
      <c r="B1027" s="271" t="s">
        <v>437</v>
      </c>
      <c r="C1027" s="37" t="s">
        <v>34</v>
      </c>
      <c r="D1027" s="411">
        <v>16.7</v>
      </c>
      <c r="E1027" s="48">
        <f>IF(+(IF(D1027&lt;U1027,0,IF(D1027&gt;V1027,0,1)))=1,1,0)</f>
        <v>0</v>
      </c>
      <c r="F1027" s="413">
        <v>9.1999999999999993</v>
      </c>
      <c r="G1027" s="48">
        <f>IF(+(IF(F1027&lt;W1027,0,IF(F1027&gt;X1027,0,1)))=1,1,0)</f>
        <v>0</v>
      </c>
      <c r="H1027" s="23"/>
      <c r="I1027" s="48"/>
      <c r="J1027" s="265"/>
      <c r="K1027" s="48"/>
      <c r="L1027" s="26"/>
      <c r="M1027" s="48">
        <f t="shared" si="689"/>
        <v>1</v>
      </c>
      <c r="N1027" s="26">
        <v>150.69999999999999</v>
      </c>
      <c r="O1027" s="48">
        <f t="shared" si="690"/>
        <v>0</v>
      </c>
      <c r="P1027" s="225">
        <f t="shared" si="691"/>
        <v>0</v>
      </c>
      <c r="Q1027" s="225">
        <f t="shared" si="692"/>
        <v>0</v>
      </c>
      <c r="T1027" s="25" t="str">
        <f t="shared" si="699"/>
        <v>STARMALT</v>
      </c>
      <c r="U1027" s="25">
        <f t="shared" si="665"/>
        <v>16.8</v>
      </c>
      <c r="V1027" s="25">
        <f t="shared" si="666"/>
        <v>17.239999999999998</v>
      </c>
      <c r="W1027" s="25">
        <f t="shared" si="667"/>
        <v>10</v>
      </c>
      <c r="X1027" s="25">
        <f t="shared" si="668"/>
        <v>12.4</v>
      </c>
      <c r="Y1027" s="25">
        <f t="shared" si="669"/>
        <v>0</v>
      </c>
      <c r="Z1027" s="25">
        <f t="shared" si="670"/>
        <v>0</v>
      </c>
      <c r="AA1027" s="25">
        <f t="shared" si="671"/>
        <v>2.6</v>
      </c>
      <c r="AB1027" s="25">
        <f t="shared" si="672"/>
        <v>2.84</v>
      </c>
      <c r="AC1027" s="25">
        <f t="shared" si="673"/>
        <v>0</v>
      </c>
      <c r="AD1027" s="25">
        <f t="shared" si="674"/>
        <v>0</v>
      </c>
      <c r="AE1027" s="25">
        <f t="shared" si="675"/>
        <v>170</v>
      </c>
      <c r="AF1027" s="25">
        <f t="shared" si="676"/>
        <v>240</v>
      </c>
    </row>
    <row r="1028" spans="1:32" ht="15.75" hidden="1" customHeight="1" x14ac:dyDescent="0.25">
      <c r="A1028" s="125">
        <v>46003</v>
      </c>
      <c r="B1028" s="271" t="s">
        <v>435</v>
      </c>
      <c r="C1028" s="37" t="s">
        <v>34</v>
      </c>
      <c r="D1028" s="26">
        <v>17.14</v>
      </c>
      <c r="E1028" s="48">
        <f t="shared" si="686"/>
        <v>1</v>
      </c>
      <c r="F1028" s="222">
        <v>11.3</v>
      </c>
      <c r="G1028" s="48">
        <f t="shared" si="687"/>
        <v>1</v>
      </c>
      <c r="H1028" s="23"/>
      <c r="I1028" s="48"/>
      <c r="J1028" s="23">
        <v>2.8</v>
      </c>
      <c r="K1028" s="48">
        <f t="shared" si="688"/>
        <v>1</v>
      </c>
      <c r="L1028" s="26"/>
      <c r="M1028" s="48">
        <f t="shared" si="689"/>
        <v>1</v>
      </c>
      <c r="N1028" s="26">
        <v>203.5</v>
      </c>
      <c r="O1028" s="48">
        <f t="shared" si="690"/>
        <v>1</v>
      </c>
      <c r="P1028" s="225">
        <f t="shared" si="691"/>
        <v>1</v>
      </c>
      <c r="Q1028" s="225">
        <f t="shared" si="692"/>
        <v>1</v>
      </c>
      <c r="T1028" s="25" t="str">
        <f t="shared" si="699"/>
        <v>STARMALT</v>
      </c>
      <c r="U1028" s="25">
        <f t="shared" si="665"/>
        <v>16.8</v>
      </c>
      <c r="V1028" s="25">
        <f t="shared" si="666"/>
        <v>17.239999999999998</v>
      </c>
      <c r="W1028" s="25">
        <f t="shared" si="667"/>
        <v>10</v>
      </c>
      <c r="X1028" s="25">
        <f t="shared" si="668"/>
        <v>12.4</v>
      </c>
      <c r="Y1028" s="25">
        <f t="shared" si="669"/>
        <v>0</v>
      </c>
      <c r="Z1028" s="25">
        <f t="shared" si="670"/>
        <v>0</v>
      </c>
      <c r="AA1028" s="25">
        <f t="shared" si="671"/>
        <v>2.6</v>
      </c>
      <c r="AB1028" s="25">
        <f t="shared" si="672"/>
        <v>2.84</v>
      </c>
      <c r="AC1028" s="25">
        <f t="shared" si="673"/>
        <v>0</v>
      </c>
      <c r="AD1028" s="25">
        <f t="shared" si="674"/>
        <v>0</v>
      </c>
      <c r="AE1028" s="25">
        <f t="shared" si="675"/>
        <v>170</v>
      </c>
      <c r="AF1028" s="25">
        <f t="shared" si="676"/>
        <v>240</v>
      </c>
    </row>
    <row r="1029" spans="1:32" ht="15.75" hidden="1" customHeight="1" x14ac:dyDescent="0.25">
      <c r="A1029" s="125">
        <v>46003</v>
      </c>
      <c r="B1029" s="271" t="s">
        <v>436</v>
      </c>
      <c r="C1029" s="37" t="s">
        <v>34</v>
      </c>
      <c r="D1029" s="26">
        <v>17</v>
      </c>
      <c r="E1029" s="48">
        <f t="shared" si="686"/>
        <v>1</v>
      </c>
      <c r="F1029" s="222">
        <v>11.85</v>
      </c>
      <c r="G1029" s="48">
        <f t="shared" si="687"/>
        <v>1</v>
      </c>
      <c r="H1029" s="23"/>
      <c r="I1029" s="48"/>
      <c r="J1029" s="409">
        <v>2.85</v>
      </c>
      <c r="K1029" s="48">
        <f>IF(+(IF(J1029&lt;AA1029,0,IF(J1029&gt;AB1029,0,1)))=1,1,0)</f>
        <v>0</v>
      </c>
      <c r="L1029" s="26"/>
      <c r="M1029" s="48">
        <f t="shared" si="689"/>
        <v>1</v>
      </c>
      <c r="N1029" s="26">
        <v>227.6</v>
      </c>
      <c r="O1029" s="48">
        <f t="shared" si="690"/>
        <v>1</v>
      </c>
      <c r="P1029" s="225">
        <f t="shared" si="691"/>
        <v>0</v>
      </c>
      <c r="Q1029" s="225">
        <f t="shared" si="692"/>
        <v>0</v>
      </c>
      <c r="T1029" s="25" t="str">
        <f t="shared" si="699"/>
        <v>STARMALT</v>
      </c>
      <c r="U1029" s="25">
        <f t="shared" si="665"/>
        <v>16.8</v>
      </c>
      <c r="V1029" s="25">
        <f t="shared" si="666"/>
        <v>17.239999999999998</v>
      </c>
      <c r="W1029" s="25">
        <f t="shared" si="667"/>
        <v>10</v>
      </c>
      <c r="X1029" s="25">
        <f t="shared" si="668"/>
        <v>12.4</v>
      </c>
      <c r="Y1029" s="25">
        <f t="shared" si="669"/>
        <v>0</v>
      </c>
      <c r="Z1029" s="25">
        <f t="shared" si="670"/>
        <v>0</v>
      </c>
      <c r="AA1029" s="25">
        <f t="shared" si="671"/>
        <v>2.6</v>
      </c>
      <c r="AB1029" s="25">
        <f t="shared" si="672"/>
        <v>2.84</v>
      </c>
      <c r="AC1029" s="25">
        <f t="shared" si="673"/>
        <v>0</v>
      </c>
      <c r="AD1029" s="25">
        <f t="shared" si="674"/>
        <v>0</v>
      </c>
      <c r="AE1029" s="25">
        <f t="shared" si="675"/>
        <v>170</v>
      </c>
      <c r="AF1029" s="25">
        <f t="shared" si="676"/>
        <v>240</v>
      </c>
    </row>
    <row r="1030" spans="1:32" ht="15.75" hidden="1" customHeight="1" x14ac:dyDescent="0.25">
      <c r="A1030" s="125">
        <v>46005</v>
      </c>
      <c r="B1030" s="271" t="s">
        <v>436</v>
      </c>
      <c r="C1030" s="37" t="s">
        <v>35</v>
      </c>
      <c r="D1030" s="26">
        <v>16.559999999999999</v>
      </c>
      <c r="E1030" s="48">
        <f t="shared" si="686"/>
        <v>1</v>
      </c>
      <c r="F1030" s="222">
        <v>14.1</v>
      </c>
      <c r="G1030" s="48">
        <f t="shared" si="687"/>
        <v>1</v>
      </c>
      <c r="H1030" s="23"/>
      <c r="I1030" s="48"/>
      <c r="J1030" s="265"/>
      <c r="K1030" s="48"/>
      <c r="L1030" s="26"/>
      <c r="M1030" s="48">
        <f t="shared" si="689"/>
        <v>1</v>
      </c>
      <c r="N1030" s="26">
        <v>113</v>
      </c>
      <c r="O1030" s="48">
        <f t="shared" si="690"/>
        <v>1</v>
      </c>
      <c r="P1030" s="128">
        <v>1</v>
      </c>
      <c r="Q1030" s="225">
        <f t="shared" si="692"/>
        <v>0</v>
      </c>
      <c r="T1030" s="25" t="str">
        <f t="shared" si="699"/>
        <v>VITAMALT</v>
      </c>
      <c r="U1030" s="25">
        <f t="shared" si="665"/>
        <v>16.2</v>
      </c>
      <c r="V1030" s="25">
        <f t="shared" si="666"/>
        <v>16.84</v>
      </c>
      <c r="W1030" s="25">
        <f t="shared" si="667"/>
        <v>12</v>
      </c>
      <c r="X1030" s="25">
        <f t="shared" si="668"/>
        <v>16.440000000000001</v>
      </c>
      <c r="Y1030" s="25">
        <f t="shared" si="669"/>
        <v>0</v>
      </c>
      <c r="Z1030" s="25">
        <f t="shared" si="670"/>
        <v>0</v>
      </c>
      <c r="AA1030" s="25">
        <f t="shared" si="671"/>
        <v>2</v>
      </c>
      <c r="AB1030" s="25">
        <f t="shared" si="672"/>
        <v>2.4</v>
      </c>
      <c r="AC1030" s="25">
        <f t="shared" si="673"/>
        <v>0</v>
      </c>
      <c r="AD1030" s="25">
        <f t="shared" si="674"/>
        <v>0</v>
      </c>
      <c r="AE1030" s="25">
        <f t="shared" si="675"/>
        <v>100</v>
      </c>
      <c r="AF1030" s="25">
        <f t="shared" si="676"/>
        <v>140</v>
      </c>
    </row>
    <row r="1031" spans="1:32" ht="15.75" hidden="1" customHeight="1" x14ac:dyDescent="0.25">
      <c r="A1031" s="125">
        <v>46005</v>
      </c>
      <c r="B1031" s="271" t="s">
        <v>435</v>
      </c>
      <c r="C1031" s="37" t="s">
        <v>35</v>
      </c>
      <c r="D1031" s="26">
        <v>16.600000000000001</v>
      </c>
      <c r="E1031" s="48">
        <f t="shared" si="686"/>
        <v>1</v>
      </c>
      <c r="F1031" s="222">
        <v>14.3</v>
      </c>
      <c r="G1031" s="48">
        <f t="shared" si="687"/>
        <v>1</v>
      </c>
      <c r="H1031" s="23"/>
      <c r="I1031" s="48"/>
      <c r="J1031" s="265"/>
      <c r="K1031" s="48"/>
      <c r="L1031" s="26"/>
      <c r="M1031" s="48">
        <f t="shared" si="689"/>
        <v>1</v>
      </c>
      <c r="N1031" s="26">
        <v>104</v>
      </c>
      <c r="O1031" s="48">
        <f t="shared" si="690"/>
        <v>1</v>
      </c>
      <c r="P1031" s="128">
        <v>1</v>
      </c>
      <c r="Q1031" s="225">
        <f t="shared" si="692"/>
        <v>0</v>
      </c>
      <c r="T1031" s="25" t="str">
        <f t="shared" si="699"/>
        <v>VITAMALT</v>
      </c>
      <c r="U1031" s="25">
        <f t="shared" si="665"/>
        <v>16.2</v>
      </c>
      <c r="V1031" s="25">
        <f t="shared" si="666"/>
        <v>16.84</v>
      </c>
      <c r="W1031" s="25">
        <f t="shared" si="667"/>
        <v>12</v>
      </c>
      <c r="X1031" s="25">
        <f t="shared" si="668"/>
        <v>16.440000000000001</v>
      </c>
      <c r="Y1031" s="25">
        <f t="shared" si="669"/>
        <v>0</v>
      </c>
      <c r="Z1031" s="25">
        <f t="shared" si="670"/>
        <v>0</v>
      </c>
      <c r="AA1031" s="25">
        <f t="shared" si="671"/>
        <v>2</v>
      </c>
      <c r="AB1031" s="25">
        <f t="shared" si="672"/>
        <v>2.4</v>
      </c>
      <c r="AC1031" s="25">
        <f t="shared" si="673"/>
        <v>0</v>
      </c>
      <c r="AD1031" s="25">
        <f t="shared" si="674"/>
        <v>0</v>
      </c>
      <c r="AE1031" s="25">
        <f t="shared" si="675"/>
        <v>100</v>
      </c>
      <c r="AF1031" s="25">
        <f t="shared" si="676"/>
        <v>140</v>
      </c>
    </row>
    <row r="1032" spans="1:32" ht="15.75" hidden="1" customHeight="1" x14ac:dyDescent="0.25">
      <c r="A1032" s="125">
        <v>46005</v>
      </c>
      <c r="B1032" s="271" t="s">
        <v>437</v>
      </c>
      <c r="C1032" s="37" t="s">
        <v>35</v>
      </c>
      <c r="D1032" s="26">
        <v>16.559999999999999</v>
      </c>
      <c r="E1032" s="48">
        <f t="shared" si="686"/>
        <v>1</v>
      </c>
      <c r="F1032" s="222">
        <v>13.6</v>
      </c>
      <c r="G1032" s="48">
        <f t="shared" si="687"/>
        <v>1</v>
      </c>
      <c r="H1032" s="23"/>
      <c r="I1032" s="48"/>
      <c r="J1032" s="23">
        <v>2.34</v>
      </c>
      <c r="K1032" s="48">
        <f t="shared" si="688"/>
        <v>1</v>
      </c>
      <c r="L1032" s="26"/>
      <c r="M1032" s="48">
        <f t="shared" si="689"/>
        <v>1</v>
      </c>
      <c r="N1032" s="26">
        <v>120.2</v>
      </c>
      <c r="O1032" s="48">
        <f t="shared" si="690"/>
        <v>1</v>
      </c>
      <c r="P1032" s="225">
        <f t="shared" si="691"/>
        <v>1</v>
      </c>
      <c r="Q1032" s="225">
        <f t="shared" si="692"/>
        <v>1</v>
      </c>
      <c r="T1032" s="25" t="str">
        <f t="shared" si="699"/>
        <v>VITAMALT</v>
      </c>
      <c r="U1032" s="25">
        <f t="shared" si="665"/>
        <v>16.2</v>
      </c>
      <c r="V1032" s="25">
        <f t="shared" si="666"/>
        <v>16.84</v>
      </c>
      <c r="W1032" s="25">
        <f t="shared" si="667"/>
        <v>12</v>
      </c>
      <c r="X1032" s="25">
        <f t="shared" si="668"/>
        <v>16.440000000000001</v>
      </c>
      <c r="Y1032" s="25">
        <f t="shared" si="669"/>
        <v>0</v>
      </c>
      <c r="Z1032" s="25">
        <f t="shared" si="670"/>
        <v>0</v>
      </c>
      <c r="AA1032" s="25">
        <f t="shared" si="671"/>
        <v>2</v>
      </c>
      <c r="AB1032" s="25">
        <f t="shared" si="672"/>
        <v>2.4</v>
      </c>
      <c r="AC1032" s="25">
        <f t="shared" si="673"/>
        <v>0</v>
      </c>
      <c r="AD1032" s="25">
        <f t="shared" si="674"/>
        <v>0</v>
      </c>
      <c r="AE1032" s="25">
        <f t="shared" si="675"/>
        <v>100</v>
      </c>
      <c r="AF1032" s="25">
        <f t="shared" si="676"/>
        <v>140</v>
      </c>
    </row>
    <row r="1033" spans="1:32" ht="15.75" hidden="1" customHeight="1" x14ac:dyDescent="0.25">
      <c r="A1033" s="125">
        <v>46005</v>
      </c>
      <c r="B1033" s="271" t="s">
        <v>434</v>
      </c>
      <c r="C1033" s="37" t="s">
        <v>30</v>
      </c>
      <c r="D1033" s="26">
        <v>0.84</v>
      </c>
      <c r="E1033" s="48">
        <f t="shared" si="686"/>
        <v>1</v>
      </c>
      <c r="F1033" s="222">
        <v>14</v>
      </c>
      <c r="G1033" s="48">
        <f t="shared" si="687"/>
        <v>1</v>
      </c>
      <c r="H1033" s="23">
        <v>0.08</v>
      </c>
      <c r="I1033" s="48">
        <f t="shared" si="700"/>
        <v>1</v>
      </c>
      <c r="J1033" s="23">
        <v>2.75</v>
      </c>
      <c r="K1033" s="48">
        <f t="shared" si="688"/>
        <v>1</v>
      </c>
      <c r="L1033" s="26">
        <v>5.89</v>
      </c>
      <c r="M1033" s="48">
        <f t="shared" si="689"/>
        <v>1</v>
      </c>
      <c r="N1033" s="26">
        <v>6.21</v>
      </c>
      <c r="O1033" s="48">
        <f t="shared" si="690"/>
        <v>1</v>
      </c>
      <c r="P1033" s="225">
        <f t="shared" si="691"/>
        <v>1</v>
      </c>
      <c r="Q1033" s="225">
        <f t="shared" si="692"/>
        <v>1</v>
      </c>
      <c r="T1033" s="25" t="str">
        <f t="shared" si="699"/>
        <v>STAG</v>
      </c>
      <c r="U1033" s="25">
        <f t="shared" si="665"/>
        <v>0.8</v>
      </c>
      <c r="V1033" s="25">
        <f t="shared" si="666"/>
        <v>1.24</v>
      </c>
      <c r="W1033" s="25">
        <f t="shared" si="667"/>
        <v>12.5</v>
      </c>
      <c r="X1033" s="25">
        <f t="shared" si="668"/>
        <v>16.399999999999999</v>
      </c>
      <c r="Y1033" s="25">
        <f t="shared" si="669"/>
        <v>0</v>
      </c>
      <c r="Z1033" s="25">
        <f t="shared" si="670"/>
        <v>0.12</v>
      </c>
      <c r="AA1033" s="25">
        <f t="shared" si="671"/>
        <v>2.7</v>
      </c>
      <c r="AB1033" s="25">
        <f t="shared" si="672"/>
        <v>2.85</v>
      </c>
      <c r="AC1033" s="25">
        <f t="shared" si="673"/>
        <v>5.45</v>
      </c>
      <c r="AD1033" s="25">
        <f t="shared" si="674"/>
        <v>5.94</v>
      </c>
      <c r="AE1033" s="25">
        <f t="shared" si="675"/>
        <v>5</v>
      </c>
      <c r="AF1033" s="25">
        <f t="shared" si="676"/>
        <v>7</v>
      </c>
    </row>
    <row r="1034" spans="1:32" ht="15.75" hidden="1" customHeight="1" x14ac:dyDescent="0.25">
      <c r="A1034" s="125">
        <v>46005</v>
      </c>
      <c r="B1034" s="271" t="s">
        <v>436</v>
      </c>
      <c r="C1034" s="37" t="s">
        <v>30</v>
      </c>
      <c r="D1034" s="26">
        <v>0.85</v>
      </c>
      <c r="E1034" s="48">
        <f t="shared" si="686"/>
        <v>1</v>
      </c>
      <c r="F1034" s="222">
        <v>14.2</v>
      </c>
      <c r="G1034" s="48">
        <f t="shared" si="687"/>
        <v>1</v>
      </c>
      <c r="H1034" s="23">
        <v>0.01</v>
      </c>
      <c r="I1034" s="48">
        <f t="shared" si="700"/>
        <v>1</v>
      </c>
      <c r="J1034" s="23">
        <v>2.8</v>
      </c>
      <c r="K1034" s="48">
        <f t="shared" si="688"/>
        <v>1</v>
      </c>
      <c r="L1034" s="26">
        <v>5.87</v>
      </c>
      <c r="M1034" s="48">
        <f t="shared" si="689"/>
        <v>1</v>
      </c>
      <c r="N1034" s="26">
        <v>6.1</v>
      </c>
      <c r="O1034" s="48">
        <f t="shared" si="690"/>
        <v>1</v>
      </c>
      <c r="P1034" s="225">
        <f t="shared" si="691"/>
        <v>1</v>
      </c>
      <c r="Q1034" s="225">
        <f t="shared" si="692"/>
        <v>1</v>
      </c>
      <c r="T1034" s="25" t="str">
        <f t="shared" si="699"/>
        <v>STAG</v>
      </c>
      <c r="U1034" s="25">
        <f t="shared" si="665"/>
        <v>0.8</v>
      </c>
      <c r="V1034" s="25">
        <f t="shared" si="666"/>
        <v>1.24</v>
      </c>
      <c r="W1034" s="25">
        <f t="shared" si="667"/>
        <v>12.5</v>
      </c>
      <c r="X1034" s="25">
        <f t="shared" si="668"/>
        <v>16.399999999999999</v>
      </c>
      <c r="Y1034" s="25">
        <f t="shared" si="669"/>
        <v>0</v>
      </c>
      <c r="Z1034" s="25">
        <f t="shared" si="670"/>
        <v>0.12</v>
      </c>
      <c r="AA1034" s="25">
        <f t="shared" si="671"/>
        <v>2.7</v>
      </c>
      <c r="AB1034" s="25">
        <f t="shared" si="672"/>
        <v>2.85</v>
      </c>
      <c r="AC1034" s="25">
        <f t="shared" si="673"/>
        <v>5.45</v>
      </c>
      <c r="AD1034" s="25">
        <f t="shared" si="674"/>
        <v>5.94</v>
      </c>
      <c r="AE1034" s="25">
        <f t="shared" si="675"/>
        <v>5</v>
      </c>
      <c r="AF1034" s="25">
        <f t="shared" si="676"/>
        <v>7</v>
      </c>
    </row>
    <row r="1035" spans="1:32" ht="15.75" hidden="1" customHeight="1" x14ac:dyDescent="0.25">
      <c r="A1035" s="125">
        <v>46005</v>
      </c>
      <c r="B1035" s="271" t="s">
        <v>435</v>
      </c>
      <c r="C1035" s="37" t="s">
        <v>30</v>
      </c>
      <c r="D1035" s="26">
        <v>0.87</v>
      </c>
      <c r="E1035" s="48">
        <f t="shared" si="686"/>
        <v>1</v>
      </c>
      <c r="F1035" s="222">
        <v>14.15</v>
      </c>
      <c r="G1035" s="48">
        <f t="shared" si="687"/>
        <v>1</v>
      </c>
      <c r="H1035" s="23">
        <v>0.03</v>
      </c>
      <c r="I1035" s="48">
        <f t="shared" si="700"/>
        <v>1</v>
      </c>
      <c r="J1035" s="23">
        <v>2.83</v>
      </c>
      <c r="K1035" s="48">
        <f t="shared" si="688"/>
        <v>1</v>
      </c>
      <c r="L1035" s="26">
        <v>5.81</v>
      </c>
      <c r="M1035" s="48">
        <f t="shared" si="689"/>
        <v>1</v>
      </c>
      <c r="N1035" s="26">
        <v>6.35</v>
      </c>
      <c r="O1035" s="48">
        <f t="shared" si="690"/>
        <v>1</v>
      </c>
      <c r="P1035" s="225">
        <f t="shared" si="691"/>
        <v>1</v>
      </c>
      <c r="Q1035" s="225">
        <f t="shared" si="692"/>
        <v>1</v>
      </c>
      <c r="T1035" s="25" t="str">
        <f t="shared" si="699"/>
        <v>STAG</v>
      </c>
      <c r="U1035" s="25">
        <f t="shared" si="665"/>
        <v>0.8</v>
      </c>
      <c r="V1035" s="25">
        <f t="shared" si="666"/>
        <v>1.24</v>
      </c>
      <c r="W1035" s="25">
        <f t="shared" si="667"/>
        <v>12.5</v>
      </c>
      <c r="X1035" s="25">
        <f t="shared" si="668"/>
        <v>16.399999999999999</v>
      </c>
      <c r="Y1035" s="25">
        <f t="shared" si="669"/>
        <v>0</v>
      </c>
      <c r="Z1035" s="25">
        <f t="shared" si="670"/>
        <v>0.12</v>
      </c>
      <c r="AA1035" s="25">
        <f t="shared" si="671"/>
        <v>2.7</v>
      </c>
      <c r="AB1035" s="25">
        <f t="shared" si="672"/>
        <v>2.85</v>
      </c>
      <c r="AC1035" s="25">
        <f t="shared" si="673"/>
        <v>5.45</v>
      </c>
      <c r="AD1035" s="25">
        <f t="shared" si="674"/>
        <v>5.94</v>
      </c>
      <c r="AE1035" s="25">
        <f t="shared" si="675"/>
        <v>5</v>
      </c>
      <c r="AF1035" s="25">
        <f t="shared" si="676"/>
        <v>7</v>
      </c>
    </row>
    <row r="1036" spans="1:32" ht="15.75" hidden="1" customHeight="1" x14ac:dyDescent="0.25">
      <c r="A1036" s="125">
        <v>46005</v>
      </c>
      <c r="B1036" s="271" t="s">
        <v>437</v>
      </c>
      <c r="C1036" s="37" t="s">
        <v>30</v>
      </c>
      <c r="D1036" s="26">
        <v>0.85</v>
      </c>
      <c r="E1036" s="48">
        <f t="shared" si="686"/>
        <v>1</v>
      </c>
      <c r="F1036" s="222">
        <v>13.9</v>
      </c>
      <c r="G1036" s="48">
        <f t="shared" si="687"/>
        <v>1</v>
      </c>
      <c r="H1036" s="23">
        <v>0.09</v>
      </c>
      <c r="I1036" s="48">
        <f t="shared" si="700"/>
        <v>1</v>
      </c>
      <c r="J1036" s="23">
        <v>2.85</v>
      </c>
      <c r="K1036" s="48">
        <f t="shared" si="688"/>
        <v>1</v>
      </c>
      <c r="L1036" s="26">
        <v>5.83</v>
      </c>
      <c r="M1036" s="48">
        <f t="shared" si="689"/>
        <v>1</v>
      </c>
      <c r="N1036" s="26">
        <v>6.55</v>
      </c>
      <c r="O1036" s="48">
        <f t="shared" si="690"/>
        <v>1</v>
      </c>
      <c r="P1036" s="225">
        <f t="shared" si="691"/>
        <v>1</v>
      </c>
      <c r="Q1036" s="225">
        <f t="shared" si="692"/>
        <v>1</v>
      </c>
      <c r="T1036" s="25" t="str">
        <f t="shared" si="699"/>
        <v>STAG</v>
      </c>
      <c r="U1036" s="25">
        <f t="shared" si="665"/>
        <v>0.8</v>
      </c>
      <c r="V1036" s="25">
        <f t="shared" si="666"/>
        <v>1.24</v>
      </c>
      <c r="W1036" s="25">
        <f t="shared" si="667"/>
        <v>12.5</v>
      </c>
      <c r="X1036" s="25">
        <f t="shared" si="668"/>
        <v>16.399999999999999</v>
      </c>
      <c r="Y1036" s="25">
        <f t="shared" si="669"/>
        <v>0</v>
      </c>
      <c r="Z1036" s="25">
        <f t="shared" si="670"/>
        <v>0.12</v>
      </c>
      <c r="AA1036" s="25">
        <f t="shared" si="671"/>
        <v>2.7</v>
      </c>
      <c r="AB1036" s="25">
        <f t="shared" si="672"/>
        <v>2.85</v>
      </c>
      <c r="AC1036" s="25">
        <f t="shared" si="673"/>
        <v>5.45</v>
      </c>
      <c r="AD1036" s="25">
        <f t="shared" si="674"/>
        <v>5.94</v>
      </c>
      <c r="AE1036" s="25">
        <f t="shared" si="675"/>
        <v>5</v>
      </c>
      <c r="AF1036" s="25">
        <f t="shared" si="676"/>
        <v>7</v>
      </c>
    </row>
    <row r="1037" spans="1:32" ht="15.75" hidden="1" customHeight="1" x14ac:dyDescent="0.25">
      <c r="A1037" s="125">
        <v>46006</v>
      </c>
      <c r="B1037" s="271" t="s">
        <v>435</v>
      </c>
      <c r="C1037" s="37" t="s">
        <v>31</v>
      </c>
      <c r="D1037" s="26">
        <v>1.74</v>
      </c>
      <c r="E1037" s="48">
        <f t="shared" si="686"/>
        <v>1</v>
      </c>
      <c r="F1037" s="222">
        <v>14.2</v>
      </c>
      <c r="G1037" s="48">
        <f t="shared" si="687"/>
        <v>1</v>
      </c>
      <c r="H1037" s="23">
        <v>0.03</v>
      </c>
      <c r="I1037" s="48">
        <f t="shared" si="700"/>
        <v>1</v>
      </c>
      <c r="J1037" s="23">
        <v>2.75</v>
      </c>
      <c r="K1037" s="48">
        <f t="shared" si="688"/>
        <v>1</v>
      </c>
      <c r="L1037" s="26">
        <v>5.4</v>
      </c>
      <c r="M1037" s="48">
        <f t="shared" si="689"/>
        <v>1</v>
      </c>
      <c r="N1037" s="26">
        <v>5.63</v>
      </c>
      <c r="O1037" s="48">
        <f t="shared" si="690"/>
        <v>1</v>
      </c>
      <c r="P1037" s="225">
        <f t="shared" si="691"/>
        <v>1</v>
      </c>
      <c r="Q1037" s="225">
        <f t="shared" si="692"/>
        <v>1</v>
      </c>
      <c r="T1037" s="25" t="str">
        <f t="shared" si="699"/>
        <v>CARIB</v>
      </c>
      <c r="U1037" s="25">
        <f t="shared" si="665"/>
        <v>1.65</v>
      </c>
      <c r="V1037" s="25">
        <f t="shared" si="666"/>
        <v>2.14</v>
      </c>
      <c r="W1037" s="25">
        <f t="shared" si="667"/>
        <v>12.5</v>
      </c>
      <c r="X1037" s="25">
        <f t="shared" si="668"/>
        <v>16.399999999999999</v>
      </c>
      <c r="Y1037" s="25">
        <f t="shared" si="669"/>
        <v>0</v>
      </c>
      <c r="Z1037" s="25">
        <f t="shared" si="670"/>
        <v>0.12</v>
      </c>
      <c r="AA1037" s="25">
        <f t="shared" si="671"/>
        <v>2.7</v>
      </c>
      <c r="AB1037" s="25">
        <f t="shared" si="672"/>
        <v>2.85</v>
      </c>
      <c r="AC1037" s="25">
        <f t="shared" si="673"/>
        <v>5</v>
      </c>
      <c r="AD1037" s="25">
        <f t="shared" si="674"/>
        <v>5.44</v>
      </c>
      <c r="AE1037" s="25">
        <f t="shared" si="675"/>
        <v>5</v>
      </c>
      <c r="AF1037" s="25">
        <f t="shared" si="676"/>
        <v>7</v>
      </c>
    </row>
    <row r="1038" spans="1:32" ht="15.75" hidden="1" customHeight="1" x14ac:dyDescent="0.25">
      <c r="A1038" s="125">
        <v>46006</v>
      </c>
      <c r="B1038" s="271" t="s">
        <v>434</v>
      </c>
      <c r="C1038" s="37" t="s">
        <v>31</v>
      </c>
      <c r="D1038" s="26">
        <v>1.7</v>
      </c>
      <c r="E1038" s="48">
        <f t="shared" si="686"/>
        <v>1</v>
      </c>
      <c r="F1038" s="222">
        <v>14.05</v>
      </c>
      <c r="G1038" s="48">
        <f t="shared" si="687"/>
        <v>1</v>
      </c>
      <c r="H1038" s="23">
        <v>0.08</v>
      </c>
      <c r="I1038" s="48">
        <f t="shared" si="700"/>
        <v>1</v>
      </c>
      <c r="J1038" s="23">
        <v>2.75</v>
      </c>
      <c r="K1038" s="48">
        <f t="shared" si="688"/>
        <v>1</v>
      </c>
      <c r="L1038" s="26">
        <v>5.4</v>
      </c>
      <c r="M1038" s="48">
        <f t="shared" si="689"/>
        <v>1</v>
      </c>
      <c r="N1038" s="26">
        <v>6.33</v>
      </c>
      <c r="O1038" s="48">
        <f t="shared" si="690"/>
        <v>1</v>
      </c>
      <c r="P1038" s="225">
        <f t="shared" si="691"/>
        <v>1</v>
      </c>
      <c r="Q1038" s="225">
        <f t="shared" si="692"/>
        <v>1</v>
      </c>
      <c r="T1038" s="25" t="str">
        <f t="shared" si="699"/>
        <v>CARIB</v>
      </c>
      <c r="U1038" s="25">
        <f t="shared" si="665"/>
        <v>1.65</v>
      </c>
      <c r="V1038" s="25">
        <f t="shared" si="666"/>
        <v>2.14</v>
      </c>
      <c r="W1038" s="25">
        <f t="shared" si="667"/>
        <v>12.5</v>
      </c>
      <c r="X1038" s="25">
        <f t="shared" si="668"/>
        <v>16.399999999999999</v>
      </c>
      <c r="Y1038" s="25">
        <f t="shared" si="669"/>
        <v>0</v>
      </c>
      <c r="Z1038" s="25">
        <f t="shared" si="670"/>
        <v>0.12</v>
      </c>
      <c r="AA1038" s="25">
        <f t="shared" si="671"/>
        <v>2.7</v>
      </c>
      <c r="AB1038" s="25">
        <f t="shared" si="672"/>
        <v>2.85</v>
      </c>
      <c r="AC1038" s="25">
        <f t="shared" si="673"/>
        <v>5</v>
      </c>
      <c r="AD1038" s="25">
        <f t="shared" si="674"/>
        <v>5.44</v>
      </c>
      <c r="AE1038" s="25">
        <f t="shared" si="675"/>
        <v>5</v>
      </c>
      <c r="AF1038" s="25">
        <f t="shared" si="676"/>
        <v>7</v>
      </c>
    </row>
    <row r="1039" spans="1:32" ht="15.75" hidden="1" customHeight="1" x14ac:dyDescent="0.25">
      <c r="A1039" s="125">
        <v>46006</v>
      </c>
      <c r="B1039" s="271" t="s">
        <v>436</v>
      </c>
      <c r="C1039" s="37" t="s">
        <v>31</v>
      </c>
      <c r="D1039" s="26">
        <v>1.7</v>
      </c>
      <c r="E1039" s="48">
        <f t="shared" si="686"/>
        <v>1</v>
      </c>
      <c r="F1039" s="222">
        <v>13.55</v>
      </c>
      <c r="G1039" s="48">
        <f t="shared" si="687"/>
        <v>1</v>
      </c>
      <c r="H1039" s="23">
        <v>0.01</v>
      </c>
      <c r="I1039" s="48">
        <f t="shared" si="700"/>
        <v>1</v>
      </c>
      <c r="J1039" s="23">
        <v>2.8</v>
      </c>
      <c r="K1039" s="48">
        <f t="shared" si="688"/>
        <v>1</v>
      </c>
      <c r="L1039" s="26">
        <v>5.39</v>
      </c>
      <c r="M1039" s="48">
        <f t="shared" si="689"/>
        <v>1</v>
      </c>
      <c r="N1039" s="26">
        <v>6.22</v>
      </c>
      <c r="O1039" s="48">
        <f t="shared" si="690"/>
        <v>1</v>
      </c>
      <c r="P1039" s="225">
        <f t="shared" si="691"/>
        <v>1</v>
      </c>
      <c r="Q1039" s="225">
        <f t="shared" si="692"/>
        <v>1</v>
      </c>
      <c r="T1039" s="25" t="str">
        <f t="shared" si="699"/>
        <v>CARIB</v>
      </c>
      <c r="U1039" s="25">
        <f t="shared" si="665"/>
        <v>1.65</v>
      </c>
      <c r="V1039" s="25">
        <f t="shared" si="666"/>
        <v>2.14</v>
      </c>
      <c r="W1039" s="25">
        <f t="shared" si="667"/>
        <v>12.5</v>
      </c>
      <c r="X1039" s="25">
        <f t="shared" si="668"/>
        <v>16.399999999999999</v>
      </c>
      <c r="Y1039" s="25">
        <f t="shared" si="669"/>
        <v>0</v>
      </c>
      <c r="Z1039" s="25">
        <f t="shared" si="670"/>
        <v>0.12</v>
      </c>
      <c r="AA1039" s="25">
        <f t="shared" si="671"/>
        <v>2.7</v>
      </c>
      <c r="AB1039" s="25">
        <f t="shared" si="672"/>
        <v>2.85</v>
      </c>
      <c r="AC1039" s="25">
        <f t="shared" si="673"/>
        <v>5</v>
      </c>
      <c r="AD1039" s="25">
        <f t="shared" si="674"/>
        <v>5.44</v>
      </c>
      <c r="AE1039" s="25">
        <f t="shared" si="675"/>
        <v>5</v>
      </c>
      <c r="AF1039" s="25">
        <f t="shared" si="676"/>
        <v>7</v>
      </c>
    </row>
    <row r="1040" spans="1:32" ht="15.75" hidden="1" customHeight="1" x14ac:dyDescent="0.25">
      <c r="A1040" s="125">
        <v>46006</v>
      </c>
      <c r="B1040" s="271" t="s">
        <v>437</v>
      </c>
      <c r="C1040" s="37" t="s">
        <v>31</v>
      </c>
      <c r="D1040" s="26">
        <v>1.7</v>
      </c>
      <c r="E1040" s="48">
        <f t="shared" si="686"/>
        <v>1</v>
      </c>
      <c r="F1040" s="222">
        <v>15.1</v>
      </c>
      <c r="G1040" s="48">
        <f t="shared" si="687"/>
        <v>1</v>
      </c>
      <c r="H1040" s="23">
        <v>0.11</v>
      </c>
      <c r="I1040" s="48">
        <f t="shared" si="700"/>
        <v>1</v>
      </c>
      <c r="J1040" s="23">
        <v>2.78</v>
      </c>
      <c r="K1040" s="48">
        <f t="shared" si="688"/>
        <v>1</v>
      </c>
      <c r="L1040" s="26">
        <v>5.39</v>
      </c>
      <c r="M1040" s="48">
        <f t="shared" si="689"/>
        <v>1</v>
      </c>
      <c r="N1040" s="26">
        <v>5.6</v>
      </c>
      <c r="O1040" s="48">
        <f t="shared" si="690"/>
        <v>1</v>
      </c>
      <c r="P1040" s="225">
        <f t="shared" si="691"/>
        <v>1</v>
      </c>
      <c r="Q1040" s="225">
        <f t="shared" si="692"/>
        <v>1</v>
      </c>
      <c r="T1040" s="25" t="str">
        <f t="shared" si="699"/>
        <v>CARIB</v>
      </c>
      <c r="U1040" s="25">
        <f t="shared" si="665"/>
        <v>1.65</v>
      </c>
      <c r="V1040" s="25">
        <f t="shared" si="666"/>
        <v>2.14</v>
      </c>
      <c r="W1040" s="25">
        <f t="shared" si="667"/>
        <v>12.5</v>
      </c>
      <c r="X1040" s="25">
        <f t="shared" si="668"/>
        <v>16.399999999999999</v>
      </c>
      <c r="Y1040" s="25">
        <f t="shared" si="669"/>
        <v>0</v>
      </c>
      <c r="Z1040" s="25">
        <f t="shared" si="670"/>
        <v>0.12</v>
      </c>
      <c r="AA1040" s="25">
        <f t="shared" si="671"/>
        <v>2.7</v>
      </c>
      <c r="AB1040" s="25">
        <f t="shared" si="672"/>
        <v>2.85</v>
      </c>
      <c r="AC1040" s="25">
        <f t="shared" si="673"/>
        <v>5</v>
      </c>
      <c r="AD1040" s="25">
        <f t="shared" si="674"/>
        <v>5.44</v>
      </c>
      <c r="AE1040" s="25">
        <f t="shared" si="675"/>
        <v>5</v>
      </c>
      <c r="AF1040" s="25">
        <f t="shared" si="676"/>
        <v>7</v>
      </c>
    </row>
    <row r="1041" spans="1:32" ht="15.75" hidden="1" customHeight="1" x14ac:dyDescent="0.25">
      <c r="A1041" s="125">
        <v>46007</v>
      </c>
      <c r="B1041" s="271" t="s">
        <v>434</v>
      </c>
      <c r="C1041" s="37" t="s">
        <v>31</v>
      </c>
      <c r="D1041" s="26">
        <v>1.86</v>
      </c>
      <c r="E1041" s="48">
        <f t="shared" si="686"/>
        <v>1</v>
      </c>
      <c r="F1041" s="222">
        <v>15.15</v>
      </c>
      <c r="G1041" s="48">
        <f t="shared" si="687"/>
        <v>1</v>
      </c>
      <c r="H1041" s="23">
        <v>0.02</v>
      </c>
      <c r="I1041" s="48">
        <f t="shared" si="700"/>
        <v>1</v>
      </c>
      <c r="J1041" s="23">
        <v>2.8</v>
      </c>
      <c r="K1041" s="48">
        <f t="shared" si="688"/>
        <v>1</v>
      </c>
      <c r="L1041" s="26">
        <v>5.31</v>
      </c>
      <c r="M1041" s="48">
        <f t="shared" si="689"/>
        <v>1</v>
      </c>
      <c r="N1041" s="26">
        <v>6.65</v>
      </c>
      <c r="O1041" s="48">
        <f t="shared" si="690"/>
        <v>1</v>
      </c>
      <c r="P1041" s="225">
        <f t="shared" si="691"/>
        <v>1</v>
      </c>
      <c r="Q1041" s="225">
        <f t="shared" si="692"/>
        <v>1</v>
      </c>
      <c r="T1041" s="25" t="str">
        <f t="shared" si="699"/>
        <v>CARIB</v>
      </c>
      <c r="U1041" s="25">
        <f t="shared" si="665"/>
        <v>1.65</v>
      </c>
      <c r="V1041" s="25">
        <f t="shared" si="666"/>
        <v>2.14</v>
      </c>
      <c r="W1041" s="25">
        <f t="shared" si="667"/>
        <v>12.5</v>
      </c>
      <c r="X1041" s="25">
        <f t="shared" si="668"/>
        <v>16.399999999999999</v>
      </c>
      <c r="Y1041" s="25">
        <f t="shared" si="669"/>
        <v>0</v>
      </c>
      <c r="Z1041" s="25">
        <f t="shared" si="670"/>
        <v>0.12</v>
      </c>
      <c r="AA1041" s="25">
        <f t="shared" si="671"/>
        <v>2.7</v>
      </c>
      <c r="AB1041" s="25">
        <f t="shared" si="672"/>
        <v>2.85</v>
      </c>
      <c r="AC1041" s="25">
        <f t="shared" si="673"/>
        <v>5</v>
      </c>
      <c r="AD1041" s="25">
        <f t="shared" si="674"/>
        <v>5.44</v>
      </c>
      <c r="AE1041" s="25">
        <f t="shared" si="675"/>
        <v>5</v>
      </c>
      <c r="AF1041" s="25">
        <f t="shared" si="676"/>
        <v>7</v>
      </c>
    </row>
    <row r="1042" spans="1:32" ht="15.75" hidden="1" customHeight="1" x14ac:dyDescent="0.25">
      <c r="A1042" s="125">
        <v>46007</v>
      </c>
      <c r="B1042" s="271" t="s">
        <v>437</v>
      </c>
      <c r="C1042" s="37" t="s">
        <v>31</v>
      </c>
      <c r="D1042" s="26">
        <v>1.89</v>
      </c>
      <c r="E1042" s="48">
        <f t="shared" si="686"/>
        <v>1</v>
      </c>
      <c r="F1042" s="222">
        <v>13</v>
      </c>
      <c r="G1042" s="48">
        <f t="shared" si="687"/>
        <v>1</v>
      </c>
      <c r="H1042" s="23">
        <v>0.02</v>
      </c>
      <c r="I1042" s="48">
        <f t="shared" si="700"/>
        <v>1</v>
      </c>
      <c r="J1042" s="23">
        <v>2.85</v>
      </c>
      <c r="K1042" s="48">
        <f t="shared" si="688"/>
        <v>1</v>
      </c>
      <c r="L1042" s="26">
        <v>5.18</v>
      </c>
      <c r="M1042" s="48">
        <f t="shared" si="689"/>
        <v>1</v>
      </c>
      <c r="N1042" s="26">
        <v>6.47</v>
      </c>
      <c r="O1042" s="48">
        <f t="shared" si="690"/>
        <v>1</v>
      </c>
      <c r="P1042" s="225">
        <f t="shared" si="691"/>
        <v>1</v>
      </c>
      <c r="Q1042" s="225">
        <f t="shared" si="692"/>
        <v>1</v>
      </c>
      <c r="T1042" s="25" t="str">
        <f t="shared" si="699"/>
        <v>CARIB</v>
      </c>
      <c r="U1042" s="25">
        <f t="shared" si="665"/>
        <v>1.65</v>
      </c>
      <c r="V1042" s="25">
        <f t="shared" si="666"/>
        <v>2.14</v>
      </c>
      <c r="W1042" s="25">
        <f t="shared" si="667"/>
        <v>12.5</v>
      </c>
      <c r="X1042" s="25">
        <f t="shared" si="668"/>
        <v>16.399999999999999</v>
      </c>
      <c r="Y1042" s="25">
        <f t="shared" si="669"/>
        <v>0</v>
      </c>
      <c r="Z1042" s="25">
        <f t="shared" si="670"/>
        <v>0.12</v>
      </c>
      <c r="AA1042" s="25">
        <f t="shared" si="671"/>
        <v>2.7</v>
      </c>
      <c r="AB1042" s="25">
        <f t="shared" si="672"/>
        <v>2.85</v>
      </c>
      <c r="AC1042" s="25">
        <f t="shared" si="673"/>
        <v>5</v>
      </c>
      <c r="AD1042" s="25">
        <f t="shared" si="674"/>
        <v>5.44</v>
      </c>
      <c r="AE1042" s="25">
        <f t="shared" si="675"/>
        <v>5</v>
      </c>
      <c r="AF1042" s="25">
        <f t="shared" si="676"/>
        <v>7</v>
      </c>
    </row>
    <row r="1043" spans="1:32" ht="15.75" hidden="1" customHeight="1" x14ac:dyDescent="0.25">
      <c r="A1043" s="125">
        <v>46007</v>
      </c>
      <c r="B1043" s="271" t="s">
        <v>436</v>
      </c>
      <c r="C1043" s="37" t="s">
        <v>31</v>
      </c>
      <c r="D1043" s="26">
        <v>1.89</v>
      </c>
      <c r="E1043" s="48">
        <f t="shared" si="686"/>
        <v>1</v>
      </c>
      <c r="F1043" s="222">
        <v>13.4</v>
      </c>
      <c r="G1043" s="48">
        <f t="shared" si="687"/>
        <v>1</v>
      </c>
      <c r="H1043" s="23">
        <v>0.02</v>
      </c>
      <c r="I1043" s="48">
        <f t="shared" si="700"/>
        <v>1</v>
      </c>
      <c r="J1043" s="23">
        <v>2.83</v>
      </c>
      <c r="K1043" s="48">
        <f t="shared" si="688"/>
        <v>1</v>
      </c>
      <c r="L1043" s="26">
        <v>5.13</v>
      </c>
      <c r="M1043" s="48">
        <f t="shared" si="689"/>
        <v>1</v>
      </c>
      <c r="N1043" s="26">
        <v>6.52</v>
      </c>
      <c r="O1043" s="48">
        <f t="shared" si="690"/>
        <v>1</v>
      </c>
      <c r="P1043" s="225">
        <f t="shared" si="691"/>
        <v>1</v>
      </c>
      <c r="Q1043" s="225">
        <f t="shared" si="692"/>
        <v>1</v>
      </c>
      <c r="T1043" s="25" t="str">
        <f t="shared" si="699"/>
        <v>CARIB</v>
      </c>
      <c r="U1043" s="25">
        <f t="shared" si="665"/>
        <v>1.65</v>
      </c>
      <c r="V1043" s="25">
        <f t="shared" si="666"/>
        <v>2.14</v>
      </c>
      <c r="W1043" s="25">
        <f t="shared" si="667"/>
        <v>12.5</v>
      </c>
      <c r="X1043" s="25">
        <f t="shared" si="668"/>
        <v>16.399999999999999</v>
      </c>
      <c r="Y1043" s="25">
        <f t="shared" si="669"/>
        <v>0</v>
      </c>
      <c r="Z1043" s="25">
        <f t="shared" si="670"/>
        <v>0.12</v>
      </c>
      <c r="AA1043" s="25">
        <f t="shared" si="671"/>
        <v>2.7</v>
      </c>
      <c r="AB1043" s="25">
        <f t="shared" si="672"/>
        <v>2.85</v>
      </c>
      <c r="AC1043" s="25">
        <f t="shared" si="673"/>
        <v>5</v>
      </c>
      <c r="AD1043" s="25">
        <f t="shared" si="674"/>
        <v>5.44</v>
      </c>
      <c r="AE1043" s="25">
        <f t="shared" si="675"/>
        <v>5</v>
      </c>
      <c r="AF1043" s="25">
        <f t="shared" si="676"/>
        <v>7</v>
      </c>
    </row>
    <row r="1044" spans="1:32" ht="15.75" hidden="1" customHeight="1" x14ac:dyDescent="0.25">
      <c r="A1044" s="125">
        <v>46007</v>
      </c>
      <c r="B1044" s="271" t="s">
        <v>434</v>
      </c>
      <c r="C1044" s="37" t="s">
        <v>31</v>
      </c>
      <c r="D1044" s="26">
        <v>1.95</v>
      </c>
      <c r="E1044" s="48">
        <f t="shared" si="686"/>
        <v>1</v>
      </c>
      <c r="F1044" s="222">
        <v>14.6</v>
      </c>
      <c r="G1044" s="48">
        <f t="shared" si="687"/>
        <v>1</v>
      </c>
      <c r="H1044" s="23">
        <v>0.01</v>
      </c>
      <c r="I1044" s="48">
        <f t="shared" si="700"/>
        <v>1</v>
      </c>
      <c r="J1044" s="23">
        <v>2.79</v>
      </c>
      <c r="K1044" s="48">
        <f t="shared" si="688"/>
        <v>1</v>
      </c>
      <c r="L1044" s="26">
        <v>5.26</v>
      </c>
      <c r="M1044" s="48">
        <f t="shared" si="689"/>
        <v>1</v>
      </c>
      <c r="N1044" s="26">
        <v>6.45</v>
      </c>
      <c r="O1044" s="48">
        <f t="shared" si="690"/>
        <v>1</v>
      </c>
      <c r="P1044" s="225">
        <f t="shared" si="691"/>
        <v>1</v>
      </c>
      <c r="Q1044" s="225">
        <f t="shared" si="692"/>
        <v>1</v>
      </c>
      <c r="T1044" s="25" t="str">
        <f t="shared" si="699"/>
        <v>CARIB</v>
      </c>
      <c r="U1044" s="25">
        <f t="shared" si="665"/>
        <v>1.65</v>
      </c>
      <c r="V1044" s="25">
        <f t="shared" si="666"/>
        <v>2.14</v>
      </c>
      <c r="W1044" s="25">
        <f t="shared" si="667"/>
        <v>12.5</v>
      </c>
      <c r="X1044" s="25">
        <f t="shared" si="668"/>
        <v>16.399999999999999</v>
      </c>
      <c r="Y1044" s="25">
        <f t="shared" si="669"/>
        <v>0</v>
      </c>
      <c r="Z1044" s="25">
        <f t="shared" si="670"/>
        <v>0.12</v>
      </c>
      <c r="AA1044" s="25">
        <f t="shared" si="671"/>
        <v>2.7</v>
      </c>
      <c r="AB1044" s="25">
        <f t="shared" si="672"/>
        <v>2.85</v>
      </c>
      <c r="AC1044" s="25">
        <f t="shared" si="673"/>
        <v>5</v>
      </c>
      <c r="AD1044" s="25">
        <f t="shared" si="674"/>
        <v>5.44</v>
      </c>
      <c r="AE1044" s="25">
        <f t="shared" si="675"/>
        <v>5</v>
      </c>
      <c r="AF1044" s="25">
        <f t="shared" si="676"/>
        <v>7</v>
      </c>
    </row>
    <row r="1045" spans="1:32" ht="15.75" hidden="1" customHeight="1" x14ac:dyDescent="0.25">
      <c r="A1045" s="125">
        <v>46007</v>
      </c>
      <c r="B1045" s="271" t="s">
        <v>435</v>
      </c>
      <c r="C1045" s="37" t="s">
        <v>31</v>
      </c>
      <c r="D1045" s="26">
        <v>1.77</v>
      </c>
      <c r="E1045" s="48">
        <f t="shared" si="686"/>
        <v>1</v>
      </c>
      <c r="F1045" s="222">
        <v>14.5</v>
      </c>
      <c r="G1045" s="48">
        <f t="shared" si="687"/>
        <v>1</v>
      </c>
      <c r="H1045" s="23">
        <v>0.03</v>
      </c>
      <c r="I1045" s="48">
        <f t="shared" si="700"/>
        <v>1</v>
      </c>
      <c r="J1045" s="23">
        <v>2.79</v>
      </c>
      <c r="K1045" s="48">
        <f t="shared" si="688"/>
        <v>1</v>
      </c>
      <c r="L1045" s="26">
        <v>5.38</v>
      </c>
      <c r="M1045" s="48">
        <f t="shared" si="689"/>
        <v>1</v>
      </c>
      <c r="N1045" s="26">
        <v>6.63</v>
      </c>
      <c r="O1045" s="48">
        <f t="shared" si="690"/>
        <v>1</v>
      </c>
      <c r="P1045" s="225">
        <f t="shared" si="691"/>
        <v>1</v>
      </c>
      <c r="Q1045" s="225">
        <f t="shared" si="692"/>
        <v>1</v>
      </c>
      <c r="T1045" s="25" t="str">
        <f t="shared" si="699"/>
        <v>CARIB</v>
      </c>
      <c r="U1045" s="25">
        <f t="shared" si="665"/>
        <v>1.65</v>
      </c>
      <c r="V1045" s="25">
        <f t="shared" si="666"/>
        <v>2.14</v>
      </c>
      <c r="W1045" s="25">
        <f t="shared" si="667"/>
        <v>12.5</v>
      </c>
      <c r="X1045" s="25">
        <f t="shared" si="668"/>
        <v>16.399999999999999</v>
      </c>
      <c r="Y1045" s="25">
        <f t="shared" si="669"/>
        <v>0</v>
      </c>
      <c r="Z1045" s="25">
        <f t="shared" si="670"/>
        <v>0.12</v>
      </c>
      <c r="AA1045" s="25">
        <f t="shared" si="671"/>
        <v>2.7</v>
      </c>
      <c r="AB1045" s="25">
        <f t="shared" si="672"/>
        <v>2.85</v>
      </c>
      <c r="AC1045" s="25">
        <f t="shared" si="673"/>
        <v>5</v>
      </c>
      <c r="AD1045" s="25">
        <f t="shared" si="674"/>
        <v>5.44</v>
      </c>
      <c r="AE1045" s="25">
        <f t="shared" si="675"/>
        <v>5</v>
      </c>
      <c r="AF1045" s="25">
        <f t="shared" si="676"/>
        <v>7</v>
      </c>
    </row>
    <row r="1046" spans="1:32" ht="15.75" hidden="1" customHeight="1" x14ac:dyDescent="0.25">
      <c r="A1046" s="125">
        <v>46008</v>
      </c>
      <c r="B1046" s="368" t="s">
        <v>435</v>
      </c>
      <c r="C1046" s="37" t="s">
        <v>31</v>
      </c>
      <c r="D1046" s="26">
        <v>1.81</v>
      </c>
      <c r="E1046" s="48">
        <f t="shared" si="686"/>
        <v>1</v>
      </c>
      <c r="F1046" s="222">
        <v>14</v>
      </c>
      <c r="G1046" s="48">
        <f t="shared" si="687"/>
        <v>1</v>
      </c>
      <c r="H1046" s="23">
        <v>0.02</v>
      </c>
      <c r="I1046" s="48">
        <f t="shared" si="700"/>
        <v>1</v>
      </c>
      <c r="J1046" s="23">
        <v>2.84</v>
      </c>
      <c r="K1046" s="48">
        <f t="shared" si="688"/>
        <v>1</v>
      </c>
      <c r="L1046" s="26">
        <v>5.27</v>
      </c>
      <c r="M1046" s="48">
        <f t="shared" si="689"/>
        <v>1</v>
      </c>
      <c r="N1046" s="26">
        <v>6.45</v>
      </c>
      <c r="O1046" s="48">
        <f t="shared" si="690"/>
        <v>1</v>
      </c>
      <c r="P1046" s="225">
        <f t="shared" si="691"/>
        <v>1</v>
      </c>
      <c r="Q1046" s="225">
        <f t="shared" si="692"/>
        <v>1</v>
      </c>
      <c r="T1046" s="25" t="str">
        <f t="shared" si="699"/>
        <v>CARIB</v>
      </c>
      <c r="U1046" s="25">
        <f t="shared" si="665"/>
        <v>1.65</v>
      </c>
      <c r="V1046" s="25">
        <f t="shared" si="666"/>
        <v>2.14</v>
      </c>
      <c r="W1046" s="25">
        <f t="shared" si="667"/>
        <v>12.5</v>
      </c>
      <c r="X1046" s="25">
        <f t="shared" si="668"/>
        <v>16.399999999999999</v>
      </c>
      <c r="Y1046" s="25">
        <f t="shared" si="669"/>
        <v>0</v>
      </c>
      <c r="Z1046" s="25">
        <f t="shared" si="670"/>
        <v>0.12</v>
      </c>
      <c r="AA1046" s="25">
        <f t="shared" si="671"/>
        <v>2.7</v>
      </c>
      <c r="AB1046" s="25">
        <f t="shared" si="672"/>
        <v>2.85</v>
      </c>
      <c r="AC1046" s="25">
        <f t="shared" si="673"/>
        <v>5</v>
      </c>
      <c r="AD1046" s="25">
        <f t="shared" si="674"/>
        <v>5.44</v>
      </c>
      <c r="AE1046" s="25">
        <f t="shared" si="675"/>
        <v>5</v>
      </c>
      <c r="AF1046" s="25">
        <f t="shared" si="676"/>
        <v>7</v>
      </c>
    </row>
    <row r="1047" spans="1:32" ht="15.75" hidden="1" customHeight="1" x14ac:dyDescent="0.25">
      <c r="A1047" s="125">
        <v>46008</v>
      </c>
      <c r="B1047" s="368" t="s">
        <v>435</v>
      </c>
      <c r="C1047" s="37" t="s">
        <v>31</v>
      </c>
      <c r="D1047" s="26">
        <v>1.81</v>
      </c>
      <c r="E1047" s="48">
        <f t="shared" si="686"/>
        <v>1</v>
      </c>
      <c r="F1047" s="222">
        <v>14</v>
      </c>
      <c r="G1047" s="48">
        <f t="shared" si="687"/>
        <v>1</v>
      </c>
      <c r="H1047" s="23">
        <v>0.02</v>
      </c>
      <c r="I1047" s="48">
        <f t="shared" si="700"/>
        <v>1</v>
      </c>
      <c r="J1047" s="23">
        <v>2.84</v>
      </c>
      <c r="K1047" s="48">
        <f t="shared" si="688"/>
        <v>1</v>
      </c>
      <c r="L1047" s="26">
        <v>5.27</v>
      </c>
      <c r="M1047" s="48">
        <f t="shared" si="689"/>
        <v>1</v>
      </c>
      <c r="N1047" s="26">
        <v>6.45</v>
      </c>
      <c r="O1047" s="48">
        <f t="shared" si="690"/>
        <v>1</v>
      </c>
      <c r="P1047" s="225">
        <f t="shared" si="691"/>
        <v>1</v>
      </c>
      <c r="Q1047" s="225">
        <f t="shared" si="692"/>
        <v>1</v>
      </c>
      <c r="T1047" s="25" t="str">
        <f t="shared" ref="T1047:T1052" si="701">LEFT(C1047,12)</f>
        <v>CARIB</v>
      </c>
      <c r="U1047" s="25">
        <f t="shared" si="665"/>
        <v>1.65</v>
      </c>
      <c r="V1047" s="25">
        <f t="shared" si="666"/>
        <v>2.14</v>
      </c>
      <c r="W1047" s="25">
        <f t="shared" si="667"/>
        <v>12.5</v>
      </c>
      <c r="X1047" s="25">
        <f t="shared" si="668"/>
        <v>16.399999999999999</v>
      </c>
      <c r="Y1047" s="25">
        <f t="shared" si="669"/>
        <v>0</v>
      </c>
      <c r="Z1047" s="25">
        <f t="shared" si="670"/>
        <v>0.12</v>
      </c>
      <c r="AA1047" s="25">
        <f t="shared" si="671"/>
        <v>2.7</v>
      </c>
      <c r="AB1047" s="25">
        <f t="shared" si="672"/>
        <v>2.85</v>
      </c>
      <c r="AC1047" s="25">
        <f t="shared" si="673"/>
        <v>5</v>
      </c>
      <c r="AD1047" s="25">
        <f t="shared" si="674"/>
        <v>5.44</v>
      </c>
      <c r="AE1047" s="25">
        <f t="shared" si="675"/>
        <v>5</v>
      </c>
      <c r="AF1047" s="25">
        <f t="shared" si="676"/>
        <v>7</v>
      </c>
    </row>
    <row r="1048" spans="1:32" ht="15.75" hidden="1" customHeight="1" x14ac:dyDescent="0.25">
      <c r="A1048" s="125">
        <v>46009</v>
      </c>
      <c r="B1048" s="368" t="s">
        <v>434</v>
      </c>
      <c r="C1048" s="37" t="s">
        <v>30</v>
      </c>
      <c r="D1048" s="26">
        <v>0.87</v>
      </c>
      <c r="E1048" s="48">
        <f t="shared" si="686"/>
        <v>1</v>
      </c>
      <c r="F1048" s="222">
        <v>14.9</v>
      </c>
      <c r="G1048" s="48">
        <f t="shared" si="687"/>
        <v>1</v>
      </c>
      <c r="H1048" s="23">
        <v>7.0000000000000007E-2</v>
      </c>
      <c r="I1048" s="48">
        <f t="shared" si="700"/>
        <v>1</v>
      </c>
      <c r="J1048" s="23">
        <v>2.85</v>
      </c>
      <c r="K1048" s="48">
        <f t="shared" si="688"/>
        <v>1</v>
      </c>
      <c r="L1048" s="26">
        <v>5.87</v>
      </c>
      <c r="M1048" s="48">
        <f t="shared" si="689"/>
        <v>1</v>
      </c>
      <c r="N1048" s="26">
        <v>6.2</v>
      </c>
      <c r="O1048" s="48">
        <f t="shared" si="690"/>
        <v>1</v>
      </c>
      <c r="P1048" s="225">
        <f t="shared" si="691"/>
        <v>1</v>
      </c>
      <c r="Q1048" s="225">
        <f t="shared" si="692"/>
        <v>1</v>
      </c>
      <c r="T1048" s="25" t="str">
        <f t="shared" si="701"/>
        <v>STAG</v>
      </c>
      <c r="U1048" s="25">
        <f t="shared" si="665"/>
        <v>0.8</v>
      </c>
      <c r="V1048" s="25">
        <f t="shared" si="666"/>
        <v>1.24</v>
      </c>
      <c r="W1048" s="25">
        <f t="shared" si="667"/>
        <v>12.5</v>
      </c>
      <c r="X1048" s="25">
        <f t="shared" si="668"/>
        <v>16.399999999999999</v>
      </c>
      <c r="Y1048" s="25">
        <f t="shared" si="669"/>
        <v>0</v>
      </c>
      <c r="Z1048" s="25">
        <f t="shared" si="670"/>
        <v>0.12</v>
      </c>
      <c r="AA1048" s="25">
        <f t="shared" si="671"/>
        <v>2.7</v>
      </c>
      <c r="AB1048" s="25">
        <f t="shared" si="672"/>
        <v>2.85</v>
      </c>
      <c r="AC1048" s="25">
        <f t="shared" si="673"/>
        <v>5.45</v>
      </c>
      <c r="AD1048" s="25">
        <f t="shared" si="674"/>
        <v>5.94</v>
      </c>
      <c r="AE1048" s="25">
        <f t="shared" si="675"/>
        <v>5</v>
      </c>
      <c r="AF1048" s="25">
        <f t="shared" si="676"/>
        <v>7</v>
      </c>
    </row>
    <row r="1049" spans="1:32" ht="15.75" hidden="1" customHeight="1" x14ac:dyDescent="0.25">
      <c r="A1049" s="125">
        <v>46009</v>
      </c>
      <c r="B1049" s="368" t="s">
        <v>437</v>
      </c>
      <c r="C1049" s="37" t="s">
        <v>30</v>
      </c>
      <c r="D1049" s="26">
        <v>0.91</v>
      </c>
      <c r="E1049" s="48">
        <f t="shared" ref="E1049:E1085" si="702">IF(+(IF(D1049&lt;U1049,0,IF(D1049&gt;V1049,0,1)))=1,1,0)</f>
        <v>1</v>
      </c>
      <c r="F1049" s="222">
        <v>14.65</v>
      </c>
      <c r="G1049" s="48">
        <f t="shared" ref="G1049:G1085" si="703">IF(+(IF(F1049&lt;W1049,0,IF(F1049&gt;X1049,0,1)))=1,1,0)</f>
        <v>1</v>
      </c>
      <c r="H1049" s="23">
        <v>0.01</v>
      </c>
      <c r="I1049" s="48">
        <f t="shared" si="700"/>
        <v>1</v>
      </c>
      <c r="J1049" s="23">
        <v>2.83</v>
      </c>
      <c r="K1049" s="48">
        <f t="shared" ref="K1049:K1075" si="704">IF(+(IF(J1049&lt;AA1049,0,IF(J1049&gt;AB1049,0,1)))=1,1,0)</f>
        <v>1</v>
      </c>
      <c r="L1049" s="26">
        <v>5.89</v>
      </c>
      <c r="M1049" s="48">
        <f t="shared" ref="M1049:M1085" si="705">IF(+(IF(L1049&lt;AC1049,0,IF(L1049&gt;AD1049,0,1)))=1,1,0)</f>
        <v>1</v>
      </c>
      <c r="N1049" s="26">
        <v>6.33</v>
      </c>
      <c r="O1049" s="48">
        <f t="shared" ref="O1049:O1085" si="706">IF(+(IF(N1049&lt;AE1049,0,IF(N1049&gt;AF1049,0,1)))=1,1,0)</f>
        <v>1</v>
      </c>
      <c r="P1049" s="225">
        <f t="shared" ref="P1049:P1085" si="707">IF(+(IF(D1049&lt;U1049,0,IF(D1049&gt;V1049,0,1)))+(IF(F1049&lt;W1049,0,IF(F1049&gt;X1049,0,1)))+(IF(J1049&lt;AA1049,0,IF(J1049&gt;AB1049,0,1)))+(IF(L1049&lt;AC1049,0,IF(L1049&gt;AD1049,0,1)))+(IF(N1049&lt;AE1049,0,IF(N1049&gt;AF1049,0,1)))=5,1,0)</f>
        <v>1</v>
      </c>
      <c r="Q1049" s="225">
        <f t="shared" ref="Q1049:Q1085" si="708">IF(+(IF(D1049&lt;U1049,0,IF(D1049&gt;V1049,0,1)))+(IF(F1049&lt;W1049,0,IF(F1049&gt;X1049,0,1)))+(IF(J1049&lt;AA1049,0,IF(J1049&gt;AB1049,0,1)))+(IF(L1049&lt;AC1049,0,IF(L1049&gt;AD1049,0,1)))=4,1,0)</f>
        <v>1</v>
      </c>
      <c r="T1049" s="25" t="str">
        <f t="shared" si="701"/>
        <v>STAG</v>
      </c>
      <c r="U1049" s="25">
        <f t="shared" si="665"/>
        <v>0.8</v>
      </c>
      <c r="V1049" s="25">
        <f t="shared" si="666"/>
        <v>1.24</v>
      </c>
      <c r="W1049" s="25">
        <f t="shared" si="667"/>
        <v>12.5</v>
      </c>
      <c r="X1049" s="25">
        <f t="shared" si="668"/>
        <v>16.399999999999999</v>
      </c>
      <c r="Y1049" s="25">
        <f t="shared" si="669"/>
        <v>0</v>
      </c>
      <c r="Z1049" s="25">
        <f t="shared" si="670"/>
        <v>0.12</v>
      </c>
      <c r="AA1049" s="25">
        <f t="shared" si="671"/>
        <v>2.7</v>
      </c>
      <c r="AB1049" s="25">
        <f t="shared" si="672"/>
        <v>2.85</v>
      </c>
      <c r="AC1049" s="25">
        <f t="shared" si="673"/>
        <v>5.45</v>
      </c>
      <c r="AD1049" s="25">
        <f t="shared" si="674"/>
        <v>5.94</v>
      </c>
      <c r="AE1049" s="25">
        <f t="shared" si="675"/>
        <v>5</v>
      </c>
      <c r="AF1049" s="25">
        <f t="shared" si="676"/>
        <v>7</v>
      </c>
    </row>
    <row r="1050" spans="1:32" ht="15.75" hidden="1" customHeight="1" x14ac:dyDescent="0.25">
      <c r="A1050" s="125">
        <v>46009</v>
      </c>
      <c r="B1050" s="368" t="s">
        <v>437</v>
      </c>
      <c r="C1050" s="37" t="s">
        <v>31</v>
      </c>
      <c r="D1050" s="26">
        <v>1.81</v>
      </c>
      <c r="E1050" s="48">
        <f t="shared" si="702"/>
        <v>1</v>
      </c>
      <c r="F1050" s="222">
        <v>13.3</v>
      </c>
      <c r="G1050" s="48">
        <f t="shared" si="703"/>
        <v>1</v>
      </c>
      <c r="H1050" s="23">
        <v>0.03</v>
      </c>
      <c r="I1050" s="48">
        <f t="shared" si="700"/>
        <v>1</v>
      </c>
      <c r="J1050" s="23">
        <v>2.85</v>
      </c>
      <c r="K1050" s="48">
        <f t="shared" si="704"/>
        <v>1</v>
      </c>
      <c r="L1050" s="26">
        <v>5.16</v>
      </c>
      <c r="M1050" s="48">
        <f t="shared" si="705"/>
        <v>1</v>
      </c>
      <c r="N1050" s="26">
        <v>5.88</v>
      </c>
      <c r="O1050" s="48">
        <f t="shared" si="706"/>
        <v>1</v>
      </c>
      <c r="P1050" s="225">
        <f t="shared" si="707"/>
        <v>1</v>
      </c>
      <c r="Q1050" s="225">
        <f t="shared" si="708"/>
        <v>1</v>
      </c>
      <c r="T1050" s="25" t="str">
        <f t="shared" si="701"/>
        <v>CARIB</v>
      </c>
      <c r="U1050" s="25">
        <f t="shared" si="665"/>
        <v>1.65</v>
      </c>
      <c r="V1050" s="25">
        <f t="shared" si="666"/>
        <v>2.14</v>
      </c>
      <c r="W1050" s="25">
        <f t="shared" si="667"/>
        <v>12.5</v>
      </c>
      <c r="X1050" s="25">
        <f t="shared" si="668"/>
        <v>16.399999999999999</v>
      </c>
      <c r="Y1050" s="25">
        <f t="shared" si="669"/>
        <v>0</v>
      </c>
      <c r="Z1050" s="25">
        <f t="shared" si="670"/>
        <v>0.12</v>
      </c>
      <c r="AA1050" s="25">
        <f t="shared" si="671"/>
        <v>2.7</v>
      </c>
      <c r="AB1050" s="25">
        <f t="shared" si="672"/>
        <v>2.85</v>
      </c>
      <c r="AC1050" s="25">
        <f t="shared" si="673"/>
        <v>5</v>
      </c>
      <c r="AD1050" s="25">
        <f t="shared" si="674"/>
        <v>5.44</v>
      </c>
      <c r="AE1050" s="25">
        <f t="shared" si="675"/>
        <v>5</v>
      </c>
      <c r="AF1050" s="25">
        <f t="shared" si="676"/>
        <v>7</v>
      </c>
    </row>
    <row r="1051" spans="1:32" ht="15.75" hidden="1" customHeight="1" x14ac:dyDescent="0.25">
      <c r="A1051" s="125">
        <v>46009</v>
      </c>
      <c r="B1051" s="368" t="s">
        <v>435</v>
      </c>
      <c r="C1051" s="37" t="s">
        <v>31</v>
      </c>
      <c r="D1051" s="26">
        <v>1.77</v>
      </c>
      <c r="E1051" s="48">
        <f t="shared" si="702"/>
        <v>1</v>
      </c>
      <c r="F1051" s="222">
        <v>13</v>
      </c>
      <c r="G1051" s="48">
        <f t="shared" si="703"/>
        <v>1</v>
      </c>
      <c r="H1051" s="23">
        <v>0.01</v>
      </c>
      <c r="I1051" s="48">
        <f>IF(+(IF(H1051&lt;Y1051,0,IF(H1051&gt;Z1051,0,1)))=1,1,0)</f>
        <v>1</v>
      </c>
      <c r="J1051" s="23">
        <v>2.85</v>
      </c>
      <c r="K1051" s="48">
        <f t="shared" si="704"/>
        <v>1</v>
      </c>
      <c r="L1051" s="26">
        <v>5.27</v>
      </c>
      <c r="M1051" s="48">
        <f t="shared" si="705"/>
        <v>1</v>
      </c>
      <c r="N1051" s="26">
        <v>5.8</v>
      </c>
      <c r="O1051" s="48">
        <f t="shared" si="706"/>
        <v>1</v>
      </c>
      <c r="P1051" s="225">
        <f t="shared" si="707"/>
        <v>1</v>
      </c>
      <c r="Q1051" s="225">
        <f t="shared" si="708"/>
        <v>1</v>
      </c>
      <c r="T1051" s="25" t="str">
        <f t="shared" si="701"/>
        <v>CARIB</v>
      </c>
      <c r="U1051" s="25">
        <f t="shared" si="665"/>
        <v>1.65</v>
      </c>
      <c r="V1051" s="25">
        <f t="shared" si="666"/>
        <v>2.14</v>
      </c>
      <c r="W1051" s="25">
        <f t="shared" si="667"/>
        <v>12.5</v>
      </c>
      <c r="X1051" s="25">
        <f t="shared" si="668"/>
        <v>16.399999999999999</v>
      </c>
      <c r="Y1051" s="25">
        <f t="shared" si="669"/>
        <v>0</v>
      </c>
      <c r="Z1051" s="25">
        <f t="shared" si="670"/>
        <v>0.12</v>
      </c>
      <c r="AA1051" s="25">
        <f t="shared" si="671"/>
        <v>2.7</v>
      </c>
      <c r="AB1051" s="25">
        <f t="shared" si="672"/>
        <v>2.85</v>
      </c>
      <c r="AC1051" s="25">
        <f t="shared" si="673"/>
        <v>5</v>
      </c>
      <c r="AD1051" s="25">
        <f t="shared" si="674"/>
        <v>5.44</v>
      </c>
      <c r="AE1051" s="25">
        <f t="shared" si="675"/>
        <v>5</v>
      </c>
      <c r="AF1051" s="25">
        <f t="shared" si="676"/>
        <v>7</v>
      </c>
    </row>
    <row r="1052" spans="1:32" ht="15.75" hidden="1" customHeight="1" x14ac:dyDescent="0.25">
      <c r="A1052" s="125">
        <v>46009</v>
      </c>
      <c r="B1052" s="368" t="s">
        <v>434</v>
      </c>
      <c r="C1052" s="37" t="s">
        <v>34</v>
      </c>
      <c r="D1052" s="26">
        <v>17.100000000000001</v>
      </c>
      <c r="E1052" s="48">
        <f t="shared" si="702"/>
        <v>1</v>
      </c>
      <c r="F1052" s="222">
        <v>12</v>
      </c>
      <c r="G1052" s="48">
        <f t="shared" si="703"/>
        <v>1</v>
      </c>
      <c r="H1052" s="23"/>
      <c r="I1052" s="48"/>
      <c r="J1052" s="23">
        <v>2.83</v>
      </c>
      <c r="K1052" s="48">
        <f t="shared" si="704"/>
        <v>1</v>
      </c>
      <c r="L1052" s="26"/>
      <c r="M1052" s="48"/>
      <c r="N1052" s="26">
        <v>203.7</v>
      </c>
      <c r="O1052" s="48">
        <f t="shared" si="706"/>
        <v>1</v>
      </c>
      <c r="P1052" s="225">
        <f t="shared" si="707"/>
        <v>1</v>
      </c>
      <c r="Q1052" s="225">
        <f t="shared" si="708"/>
        <v>1</v>
      </c>
      <c r="T1052" s="25" t="str">
        <f t="shared" si="701"/>
        <v>STARMALT</v>
      </c>
      <c r="U1052" s="25">
        <f t="shared" si="665"/>
        <v>16.8</v>
      </c>
      <c r="V1052" s="25">
        <f t="shared" si="666"/>
        <v>17.239999999999998</v>
      </c>
      <c r="W1052" s="25">
        <f t="shared" si="667"/>
        <v>10</v>
      </c>
      <c r="X1052" s="25">
        <f t="shared" si="668"/>
        <v>12.4</v>
      </c>
      <c r="Y1052" s="25">
        <f t="shared" si="669"/>
        <v>0</v>
      </c>
      <c r="Z1052" s="25">
        <f t="shared" si="670"/>
        <v>0</v>
      </c>
      <c r="AA1052" s="25">
        <f t="shared" si="671"/>
        <v>2.6</v>
      </c>
      <c r="AB1052" s="25">
        <f t="shared" si="672"/>
        <v>2.84</v>
      </c>
      <c r="AC1052" s="25">
        <f t="shared" si="673"/>
        <v>0</v>
      </c>
      <c r="AD1052" s="25">
        <f t="shared" si="674"/>
        <v>0</v>
      </c>
      <c r="AE1052" s="25">
        <f t="shared" si="675"/>
        <v>170</v>
      </c>
      <c r="AF1052" s="25">
        <f t="shared" si="676"/>
        <v>240</v>
      </c>
    </row>
    <row r="1053" spans="1:32" ht="15.75" hidden="1" customHeight="1" x14ac:dyDescent="0.25">
      <c r="A1053" s="125">
        <v>46010</v>
      </c>
      <c r="B1053" s="368" t="s">
        <v>436</v>
      </c>
      <c r="C1053" s="37" t="s">
        <v>34</v>
      </c>
      <c r="D1053" s="26">
        <v>17.170000000000002</v>
      </c>
      <c r="E1053" s="48">
        <f t="shared" si="702"/>
        <v>1</v>
      </c>
      <c r="F1053" s="222">
        <v>10.95</v>
      </c>
      <c r="G1053" s="48">
        <f t="shared" si="703"/>
        <v>1</v>
      </c>
      <c r="H1053" s="23"/>
      <c r="I1053" s="48"/>
      <c r="J1053" s="23">
        <v>2.83</v>
      </c>
      <c r="K1053" s="48">
        <f t="shared" si="704"/>
        <v>1</v>
      </c>
      <c r="L1053" s="26"/>
      <c r="M1053" s="48"/>
      <c r="N1053" s="26">
        <v>180.2</v>
      </c>
      <c r="O1053" s="48">
        <f t="shared" si="706"/>
        <v>1</v>
      </c>
      <c r="P1053" s="225">
        <f t="shared" si="707"/>
        <v>1</v>
      </c>
      <c r="Q1053" s="225">
        <f t="shared" si="708"/>
        <v>1</v>
      </c>
      <c r="T1053" s="25" t="str">
        <f t="shared" ref="T1053:T1058" si="709">LEFT(C1053,12)</f>
        <v>STARMALT</v>
      </c>
      <c r="U1053" s="25">
        <f t="shared" si="665"/>
        <v>16.8</v>
      </c>
      <c r="V1053" s="25">
        <f t="shared" si="666"/>
        <v>17.239999999999998</v>
      </c>
      <c r="W1053" s="25">
        <f t="shared" si="667"/>
        <v>10</v>
      </c>
      <c r="X1053" s="25">
        <f t="shared" si="668"/>
        <v>12.4</v>
      </c>
      <c r="Y1053" s="25">
        <f t="shared" si="669"/>
        <v>0</v>
      </c>
      <c r="Z1053" s="25">
        <f t="shared" si="670"/>
        <v>0</v>
      </c>
      <c r="AA1053" s="25">
        <f t="shared" si="671"/>
        <v>2.6</v>
      </c>
      <c r="AB1053" s="25">
        <f t="shared" si="672"/>
        <v>2.84</v>
      </c>
      <c r="AC1053" s="25">
        <f t="shared" si="673"/>
        <v>0</v>
      </c>
      <c r="AD1053" s="25">
        <f t="shared" si="674"/>
        <v>0</v>
      </c>
      <c r="AE1053" s="25">
        <f t="shared" si="675"/>
        <v>170</v>
      </c>
      <c r="AF1053" s="25">
        <f t="shared" si="676"/>
        <v>240</v>
      </c>
    </row>
    <row r="1054" spans="1:32" ht="15.75" hidden="1" customHeight="1" x14ac:dyDescent="0.25">
      <c r="A1054" s="125">
        <v>46010</v>
      </c>
      <c r="B1054" s="368" t="s">
        <v>437</v>
      </c>
      <c r="C1054" s="37" t="s">
        <v>34</v>
      </c>
      <c r="D1054" s="26">
        <v>17.190000000000001</v>
      </c>
      <c r="E1054" s="48">
        <f t="shared" si="702"/>
        <v>1</v>
      </c>
      <c r="F1054" s="222">
        <v>12</v>
      </c>
      <c r="G1054" s="48">
        <f t="shared" si="703"/>
        <v>1</v>
      </c>
      <c r="H1054" s="23"/>
      <c r="I1054" s="48"/>
      <c r="J1054" s="23">
        <v>2.83</v>
      </c>
      <c r="K1054" s="48">
        <f t="shared" si="704"/>
        <v>1</v>
      </c>
      <c r="L1054" s="26"/>
      <c r="M1054" s="48"/>
      <c r="N1054" s="26">
        <v>194.2</v>
      </c>
      <c r="O1054" s="48">
        <f t="shared" si="706"/>
        <v>1</v>
      </c>
      <c r="P1054" s="225">
        <f t="shared" si="707"/>
        <v>1</v>
      </c>
      <c r="Q1054" s="225">
        <f t="shared" si="708"/>
        <v>1</v>
      </c>
      <c r="T1054" s="25" t="str">
        <f t="shared" si="709"/>
        <v>STARMALT</v>
      </c>
      <c r="U1054" s="25">
        <f t="shared" si="665"/>
        <v>16.8</v>
      </c>
      <c r="V1054" s="25">
        <f t="shared" si="666"/>
        <v>17.239999999999998</v>
      </c>
      <c r="W1054" s="25">
        <f t="shared" si="667"/>
        <v>10</v>
      </c>
      <c r="X1054" s="25">
        <f t="shared" si="668"/>
        <v>12.4</v>
      </c>
      <c r="Y1054" s="25">
        <f t="shared" si="669"/>
        <v>0</v>
      </c>
      <c r="Z1054" s="25">
        <f t="shared" si="670"/>
        <v>0</v>
      </c>
      <c r="AA1054" s="25">
        <f t="shared" si="671"/>
        <v>2.6</v>
      </c>
      <c r="AB1054" s="25">
        <f t="shared" si="672"/>
        <v>2.84</v>
      </c>
      <c r="AC1054" s="25">
        <f t="shared" si="673"/>
        <v>0</v>
      </c>
      <c r="AD1054" s="25">
        <f t="shared" si="674"/>
        <v>0</v>
      </c>
      <c r="AE1054" s="25">
        <f t="shared" si="675"/>
        <v>170</v>
      </c>
      <c r="AF1054" s="25">
        <f t="shared" si="676"/>
        <v>240</v>
      </c>
    </row>
    <row r="1055" spans="1:32" ht="15.75" hidden="1" customHeight="1" x14ac:dyDescent="0.25">
      <c r="A1055" s="125">
        <v>46010</v>
      </c>
      <c r="B1055" s="368" t="s">
        <v>435</v>
      </c>
      <c r="C1055" s="37" t="s">
        <v>34</v>
      </c>
      <c r="D1055" s="26">
        <v>17.2</v>
      </c>
      <c r="E1055" s="48">
        <f t="shared" si="702"/>
        <v>1</v>
      </c>
      <c r="F1055" s="222">
        <v>11.8</v>
      </c>
      <c r="G1055" s="48">
        <f t="shared" si="703"/>
        <v>1</v>
      </c>
      <c r="H1055" s="23"/>
      <c r="I1055" s="48"/>
      <c r="J1055" s="23">
        <v>2.75</v>
      </c>
      <c r="K1055" s="48">
        <f t="shared" si="704"/>
        <v>1</v>
      </c>
      <c r="L1055" s="26"/>
      <c r="M1055" s="48"/>
      <c r="N1055" s="26">
        <v>199.5</v>
      </c>
      <c r="O1055" s="48">
        <f t="shared" si="706"/>
        <v>1</v>
      </c>
      <c r="P1055" s="225">
        <f t="shared" si="707"/>
        <v>1</v>
      </c>
      <c r="Q1055" s="225">
        <f t="shared" si="708"/>
        <v>1</v>
      </c>
      <c r="T1055" s="25" t="str">
        <f t="shared" si="709"/>
        <v>STARMALT</v>
      </c>
      <c r="U1055" s="25">
        <f t="shared" si="665"/>
        <v>16.8</v>
      </c>
      <c r="V1055" s="25">
        <f t="shared" si="666"/>
        <v>17.239999999999998</v>
      </c>
      <c r="W1055" s="25">
        <f t="shared" si="667"/>
        <v>10</v>
      </c>
      <c r="X1055" s="25">
        <f t="shared" si="668"/>
        <v>12.4</v>
      </c>
      <c r="Y1055" s="25">
        <f t="shared" si="669"/>
        <v>0</v>
      </c>
      <c r="Z1055" s="25">
        <f t="shared" si="670"/>
        <v>0</v>
      </c>
      <c r="AA1055" s="25">
        <f t="shared" si="671"/>
        <v>2.6</v>
      </c>
      <c r="AB1055" s="25">
        <f t="shared" si="672"/>
        <v>2.84</v>
      </c>
      <c r="AC1055" s="25">
        <f t="shared" si="673"/>
        <v>0</v>
      </c>
      <c r="AD1055" s="25">
        <f t="shared" si="674"/>
        <v>0</v>
      </c>
      <c r="AE1055" s="25">
        <f t="shared" si="675"/>
        <v>170</v>
      </c>
      <c r="AF1055" s="25">
        <f t="shared" si="676"/>
        <v>240</v>
      </c>
    </row>
    <row r="1056" spans="1:32" ht="15.75" hidden="1" customHeight="1" x14ac:dyDescent="0.25">
      <c r="A1056" s="125">
        <v>46010</v>
      </c>
      <c r="B1056" s="368" t="s">
        <v>434</v>
      </c>
      <c r="C1056" s="37" t="s">
        <v>31</v>
      </c>
      <c r="D1056" s="26">
        <v>1.92</v>
      </c>
      <c r="E1056" s="48">
        <f t="shared" si="702"/>
        <v>1</v>
      </c>
      <c r="F1056" s="222">
        <v>14.2</v>
      </c>
      <c r="G1056" s="48">
        <f t="shared" si="703"/>
        <v>1</v>
      </c>
      <c r="H1056" s="23">
        <v>0.03</v>
      </c>
      <c r="I1056" s="48">
        <f t="shared" ref="I1056:I1085" si="710">IF(+(IF(H1056&lt;Y1056,0,IF(H1056&gt;Z1056,0,1)))=1,1,0)</f>
        <v>1</v>
      </c>
      <c r="J1056" s="23">
        <v>2.75</v>
      </c>
      <c r="K1056" s="48">
        <f t="shared" si="704"/>
        <v>1</v>
      </c>
      <c r="L1056" s="26">
        <v>5.1100000000000003</v>
      </c>
      <c r="M1056" s="48">
        <f t="shared" si="705"/>
        <v>1</v>
      </c>
      <c r="N1056" s="26">
        <v>5.38</v>
      </c>
      <c r="O1056" s="48">
        <f t="shared" si="706"/>
        <v>1</v>
      </c>
      <c r="P1056" s="225">
        <f t="shared" si="707"/>
        <v>1</v>
      </c>
      <c r="Q1056" s="225">
        <f t="shared" si="708"/>
        <v>1</v>
      </c>
      <c r="T1056" s="25" t="str">
        <f t="shared" si="709"/>
        <v>CARIB</v>
      </c>
      <c r="U1056" s="25">
        <f t="shared" si="665"/>
        <v>1.65</v>
      </c>
      <c r="V1056" s="25">
        <f t="shared" si="666"/>
        <v>2.14</v>
      </c>
      <c r="W1056" s="25">
        <f t="shared" si="667"/>
        <v>12.5</v>
      </c>
      <c r="X1056" s="25">
        <f t="shared" si="668"/>
        <v>16.399999999999999</v>
      </c>
      <c r="Y1056" s="25">
        <f t="shared" si="669"/>
        <v>0</v>
      </c>
      <c r="Z1056" s="25">
        <f t="shared" si="670"/>
        <v>0.12</v>
      </c>
      <c r="AA1056" s="25">
        <f t="shared" si="671"/>
        <v>2.7</v>
      </c>
      <c r="AB1056" s="25">
        <f t="shared" si="672"/>
        <v>2.85</v>
      </c>
      <c r="AC1056" s="25">
        <f t="shared" si="673"/>
        <v>5</v>
      </c>
      <c r="AD1056" s="25">
        <f t="shared" si="674"/>
        <v>5.44</v>
      </c>
      <c r="AE1056" s="25">
        <f t="shared" si="675"/>
        <v>5</v>
      </c>
      <c r="AF1056" s="25">
        <f t="shared" si="676"/>
        <v>7</v>
      </c>
    </row>
    <row r="1057" spans="1:32" ht="15.75" hidden="1" customHeight="1" x14ac:dyDescent="0.25">
      <c r="A1057" s="125">
        <v>46013</v>
      </c>
      <c r="B1057" s="368" t="s">
        <v>437</v>
      </c>
      <c r="C1057" s="37" t="s">
        <v>31</v>
      </c>
      <c r="D1057" s="26">
        <v>1.96</v>
      </c>
      <c r="E1057" s="48">
        <f t="shared" si="702"/>
        <v>1</v>
      </c>
      <c r="F1057" s="222">
        <v>13.5</v>
      </c>
      <c r="G1057" s="48">
        <f t="shared" si="703"/>
        <v>1</v>
      </c>
      <c r="H1057" s="23">
        <v>0.01</v>
      </c>
      <c r="I1057" s="48">
        <f t="shared" si="710"/>
        <v>1</v>
      </c>
      <c r="J1057" s="23">
        <v>2.8</v>
      </c>
      <c r="K1057" s="48">
        <f t="shared" si="704"/>
        <v>1</v>
      </c>
      <c r="L1057" s="26">
        <v>5.15</v>
      </c>
      <c r="M1057" s="48">
        <f t="shared" si="705"/>
        <v>1</v>
      </c>
      <c r="N1057" s="26">
        <v>5.3</v>
      </c>
      <c r="O1057" s="48">
        <f t="shared" si="706"/>
        <v>1</v>
      </c>
      <c r="P1057" s="225">
        <f t="shared" si="707"/>
        <v>1</v>
      </c>
      <c r="Q1057" s="225">
        <f t="shared" si="708"/>
        <v>1</v>
      </c>
      <c r="T1057" s="25" t="str">
        <f t="shared" si="709"/>
        <v>CARIB</v>
      </c>
      <c r="U1057" s="25">
        <f t="shared" si="665"/>
        <v>1.65</v>
      </c>
      <c r="V1057" s="25">
        <f t="shared" si="666"/>
        <v>2.14</v>
      </c>
      <c r="W1057" s="25">
        <f t="shared" si="667"/>
        <v>12.5</v>
      </c>
      <c r="X1057" s="25">
        <f t="shared" si="668"/>
        <v>16.399999999999999</v>
      </c>
      <c r="Y1057" s="25">
        <f t="shared" si="669"/>
        <v>0</v>
      </c>
      <c r="Z1057" s="25">
        <f t="shared" si="670"/>
        <v>0.12</v>
      </c>
      <c r="AA1057" s="25">
        <f t="shared" si="671"/>
        <v>2.7</v>
      </c>
      <c r="AB1057" s="25">
        <f t="shared" si="672"/>
        <v>2.85</v>
      </c>
      <c r="AC1057" s="25">
        <f t="shared" si="673"/>
        <v>5</v>
      </c>
      <c r="AD1057" s="25">
        <f t="shared" si="674"/>
        <v>5.44</v>
      </c>
      <c r="AE1057" s="25">
        <f t="shared" si="675"/>
        <v>5</v>
      </c>
      <c r="AF1057" s="25">
        <f t="shared" si="676"/>
        <v>7</v>
      </c>
    </row>
    <row r="1058" spans="1:32" ht="15.75" hidden="1" customHeight="1" x14ac:dyDescent="0.25">
      <c r="A1058" s="125">
        <v>46013</v>
      </c>
      <c r="B1058" s="368" t="s">
        <v>436</v>
      </c>
      <c r="C1058" s="37" t="s">
        <v>31</v>
      </c>
      <c r="D1058" s="26">
        <v>1.94</v>
      </c>
      <c r="E1058" s="48">
        <f t="shared" si="702"/>
        <v>1</v>
      </c>
      <c r="F1058" s="222">
        <v>13.7</v>
      </c>
      <c r="G1058" s="48">
        <f t="shared" si="703"/>
        <v>1</v>
      </c>
      <c r="H1058" s="23">
        <v>0.02</v>
      </c>
      <c r="I1058" s="48">
        <f t="shared" si="710"/>
        <v>1</v>
      </c>
      <c r="J1058" s="23">
        <v>2.85</v>
      </c>
      <c r="K1058" s="48">
        <f t="shared" si="704"/>
        <v>1</v>
      </c>
      <c r="L1058" s="26">
        <v>5.19</v>
      </c>
      <c r="M1058" s="48">
        <f t="shared" si="705"/>
        <v>1</v>
      </c>
      <c r="N1058" s="26">
        <v>5.5</v>
      </c>
      <c r="O1058" s="48">
        <f t="shared" si="706"/>
        <v>1</v>
      </c>
      <c r="P1058" s="225">
        <f t="shared" si="707"/>
        <v>1</v>
      </c>
      <c r="Q1058" s="225">
        <f t="shared" si="708"/>
        <v>1</v>
      </c>
      <c r="T1058" s="25" t="str">
        <f t="shared" si="709"/>
        <v>CARIB</v>
      </c>
      <c r="U1058" s="25">
        <f t="shared" si="665"/>
        <v>1.65</v>
      </c>
      <c r="V1058" s="25">
        <f t="shared" si="666"/>
        <v>2.14</v>
      </c>
      <c r="W1058" s="25">
        <f t="shared" si="667"/>
        <v>12.5</v>
      </c>
      <c r="X1058" s="25">
        <f t="shared" si="668"/>
        <v>16.399999999999999</v>
      </c>
      <c r="Y1058" s="25">
        <f t="shared" si="669"/>
        <v>0</v>
      </c>
      <c r="Z1058" s="25">
        <f t="shared" si="670"/>
        <v>0.12</v>
      </c>
      <c r="AA1058" s="25">
        <f t="shared" si="671"/>
        <v>2.7</v>
      </c>
      <c r="AB1058" s="25">
        <f t="shared" si="672"/>
        <v>2.85</v>
      </c>
      <c r="AC1058" s="25">
        <f t="shared" si="673"/>
        <v>5</v>
      </c>
      <c r="AD1058" s="25">
        <f t="shared" si="674"/>
        <v>5.44</v>
      </c>
      <c r="AE1058" s="25">
        <f t="shared" si="675"/>
        <v>5</v>
      </c>
      <c r="AF1058" s="25">
        <f t="shared" si="676"/>
        <v>7</v>
      </c>
    </row>
    <row r="1059" spans="1:32" ht="15.75" hidden="1" customHeight="1" x14ac:dyDescent="0.25">
      <c r="A1059" s="125">
        <v>46013</v>
      </c>
      <c r="B1059" s="368" t="s">
        <v>434</v>
      </c>
      <c r="C1059" s="37" t="s">
        <v>31</v>
      </c>
      <c r="D1059" s="26">
        <v>1.88</v>
      </c>
      <c r="E1059" s="48">
        <f t="shared" si="702"/>
        <v>1</v>
      </c>
      <c r="F1059" s="222">
        <v>14.9</v>
      </c>
      <c r="G1059" s="48">
        <f t="shared" si="703"/>
        <v>1</v>
      </c>
      <c r="H1059" s="23">
        <v>0.02</v>
      </c>
      <c r="I1059" s="48">
        <f t="shared" si="710"/>
        <v>1</v>
      </c>
      <c r="J1059" s="23">
        <v>2.85</v>
      </c>
      <c r="K1059" s="48">
        <f t="shared" si="704"/>
        <v>1</v>
      </c>
      <c r="L1059" s="26">
        <v>5.13</v>
      </c>
      <c r="M1059" s="48">
        <f t="shared" si="705"/>
        <v>1</v>
      </c>
      <c r="N1059" s="26">
        <v>5.53</v>
      </c>
      <c r="O1059" s="48">
        <f t="shared" si="706"/>
        <v>1</v>
      </c>
      <c r="P1059" s="225">
        <f t="shared" si="707"/>
        <v>1</v>
      </c>
      <c r="Q1059" s="225">
        <f t="shared" si="708"/>
        <v>1</v>
      </c>
      <c r="T1059" s="25" t="str">
        <f t="shared" si="699"/>
        <v>CARIB</v>
      </c>
      <c r="U1059" s="25">
        <f t="shared" si="665"/>
        <v>1.65</v>
      </c>
      <c r="V1059" s="25">
        <f t="shared" si="666"/>
        <v>2.14</v>
      </c>
      <c r="W1059" s="25">
        <f t="shared" si="667"/>
        <v>12.5</v>
      </c>
      <c r="X1059" s="25">
        <f t="shared" si="668"/>
        <v>16.399999999999999</v>
      </c>
      <c r="Y1059" s="25">
        <f t="shared" si="669"/>
        <v>0</v>
      </c>
      <c r="Z1059" s="25">
        <f t="shared" si="670"/>
        <v>0.12</v>
      </c>
      <c r="AA1059" s="25">
        <f t="shared" si="671"/>
        <v>2.7</v>
      </c>
      <c r="AB1059" s="25">
        <f t="shared" si="672"/>
        <v>2.85</v>
      </c>
      <c r="AC1059" s="25">
        <f t="shared" si="673"/>
        <v>5</v>
      </c>
      <c r="AD1059" s="25">
        <f t="shared" si="674"/>
        <v>5.44</v>
      </c>
      <c r="AE1059" s="25">
        <f t="shared" si="675"/>
        <v>5</v>
      </c>
      <c r="AF1059" s="25">
        <f t="shared" si="676"/>
        <v>7</v>
      </c>
    </row>
    <row r="1060" spans="1:32" ht="15.75" hidden="1" customHeight="1" x14ac:dyDescent="0.25">
      <c r="A1060" s="125">
        <v>46013</v>
      </c>
      <c r="B1060" s="368" t="s">
        <v>435</v>
      </c>
      <c r="C1060" s="37" t="s">
        <v>31</v>
      </c>
      <c r="D1060" s="26">
        <v>1.94</v>
      </c>
      <c r="E1060" s="48">
        <f t="shared" si="702"/>
        <v>1</v>
      </c>
      <c r="F1060" s="222">
        <v>14.75</v>
      </c>
      <c r="G1060" s="48">
        <f t="shared" si="703"/>
        <v>1</v>
      </c>
      <c r="H1060" s="23">
        <v>0.02</v>
      </c>
      <c r="I1060" s="48">
        <f t="shared" si="710"/>
        <v>1</v>
      </c>
      <c r="J1060" s="23">
        <v>2.78</v>
      </c>
      <c r="K1060" s="48">
        <f t="shared" si="704"/>
        <v>1</v>
      </c>
      <c r="L1060" s="26">
        <v>5.22</v>
      </c>
      <c r="M1060" s="48">
        <f t="shared" si="705"/>
        <v>1</v>
      </c>
      <c r="N1060" s="26">
        <v>6.05</v>
      </c>
      <c r="O1060" s="48">
        <f t="shared" si="706"/>
        <v>1</v>
      </c>
      <c r="P1060" s="225">
        <f t="shared" si="707"/>
        <v>1</v>
      </c>
      <c r="Q1060" s="225">
        <f t="shared" si="708"/>
        <v>1</v>
      </c>
      <c r="T1060" s="25" t="str">
        <f t="shared" si="699"/>
        <v>CARIB</v>
      </c>
      <c r="U1060" s="25">
        <f t="shared" si="665"/>
        <v>1.65</v>
      </c>
      <c r="V1060" s="25">
        <f t="shared" si="666"/>
        <v>2.14</v>
      </c>
      <c r="W1060" s="25">
        <f t="shared" si="667"/>
        <v>12.5</v>
      </c>
      <c r="X1060" s="25">
        <f t="shared" si="668"/>
        <v>16.399999999999999</v>
      </c>
      <c r="Y1060" s="25">
        <f t="shared" si="669"/>
        <v>0</v>
      </c>
      <c r="Z1060" s="25">
        <f t="shared" si="670"/>
        <v>0.12</v>
      </c>
      <c r="AA1060" s="25">
        <f t="shared" si="671"/>
        <v>2.7</v>
      </c>
      <c r="AB1060" s="25">
        <f t="shared" si="672"/>
        <v>2.85</v>
      </c>
      <c r="AC1060" s="25">
        <f t="shared" si="673"/>
        <v>5</v>
      </c>
      <c r="AD1060" s="25">
        <f t="shared" si="674"/>
        <v>5.44</v>
      </c>
      <c r="AE1060" s="25">
        <f t="shared" si="675"/>
        <v>5</v>
      </c>
      <c r="AF1060" s="25">
        <f t="shared" si="676"/>
        <v>7</v>
      </c>
    </row>
    <row r="1061" spans="1:32" ht="15.75" hidden="1" customHeight="1" x14ac:dyDescent="0.25">
      <c r="A1061" s="125">
        <v>46013</v>
      </c>
      <c r="B1061" s="368" t="s">
        <v>437</v>
      </c>
      <c r="C1061" s="37" t="s">
        <v>31</v>
      </c>
      <c r="D1061" s="26">
        <v>2</v>
      </c>
      <c r="E1061" s="48">
        <f t="shared" si="702"/>
        <v>1</v>
      </c>
      <c r="F1061" s="222">
        <v>15.1</v>
      </c>
      <c r="G1061" s="48">
        <f t="shared" si="703"/>
        <v>1</v>
      </c>
      <c r="H1061" s="23">
        <v>0.01</v>
      </c>
      <c r="I1061" s="48">
        <f t="shared" si="710"/>
        <v>1</v>
      </c>
      <c r="J1061" s="23">
        <v>2.79</v>
      </c>
      <c r="K1061" s="48">
        <f t="shared" si="704"/>
        <v>1</v>
      </c>
      <c r="L1061" s="26">
        <v>5.22</v>
      </c>
      <c r="M1061" s="48">
        <f t="shared" si="705"/>
        <v>1</v>
      </c>
      <c r="N1061" s="26">
        <v>5.95</v>
      </c>
      <c r="O1061" s="48">
        <f t="shared" si="706"/>
        <v>1</v>
      </c>
      <c r="P1061" s="225">
        <f t="shared" si="707"/>
        <v>1</v>
      </c>
      <c r="Q1061" s="225">
        <f t="shared" si="708"/>
        <v>1</v>
      </c>
      <c r="T1061" s="25" t="str">
        <f t="shared" si="699"/>
        <v>CARIB</v>
      </c>
      <c r="U1061" s="25">
        <f t="shared" si="665"/>
        <v>1.65</v>
      </c>
      <c r="V1061" s="25">
        <f t="shared" si="666"/>
        <v>2.14</v>
      </c>
      <c r="W1061" s="25">
        <f t="shared" si="667"/>
        <v>12.5</v>
      </c>
      <c r="X1061" s="25">
        <f t="shared" si="668"/>
        <v>16.399999999999999</v>
      </c>
      <c r="Y1061" s="25">
        <f t="shared" si="669"/>
        <v>0</v>
      </c>
      <c r="Z1061" s="25">
        <f t="shared" si="670"/>
        <v>0.12</v>
      </c>
      <c r="AA1061" s="25">
        <f t="shared" si="671"/>
        <v>2.7</v>
      </c>
      <c r="AB1061" s="25">
        <f t="shared" si="672"/>
        <v>2.85</v>
      </c>
      <c r="AC1061" s="25">
        <f t="shared" si="673"/>
        <v>5</v>
      </c>
      <c r="AD1061" s="25">
        <f t="shared" si="674"/>
        <v>5.44</v>
      </c>
      <c r="AE1061" s="25">
        <f t="shared" si="675"/>
        <v>5</v>
      </c>
      <c r="AF1061" s="25">
        <f t="shared" si="676"/>
        <v>7</v>
      </c>
    </row>
    <row r="1062" spans="1:32" ht="15.75" hidden="1" customHeight="1" x14ac:dyDescent="0.25">
      <c r="A1062" s="125">
        <v>46013</v>
      </c>
      <c r="B1062" s="368" t="s">
        <v>436</v>
      </c>
      <c r="C1062" s="37" t="s">
        <v>30</v>
      </c>
      <c r="D1062" s="26">
        <v>1.04</v>
      </c>
      <c r="E1062" s="48">
        <f t="shared" si="702"/>
        <v>1</v>
      </c>
      <c r="F1062" s="222">
        <v>15.1</v>
      </c>
      <c r="G1062" s="48">
        <f t="shared" si="703"/>
        <v>1</v>
      </c>
      <c r="H1062" s="409">
        <v>0.38</v>
      </c>
      <c r="I1062" s="48">
        <f>IF(+(IF(H1062&lt;Y1062,0,IF(H1062&gt;Z1062,0,1)))=1,1,0)</f>
        <v>0</v>
      </c>
      <c r="J1062" s="265"/>
      <c r="K1062" s="48"/>
      <c r="L1062" s="26">
        <v>5.82</v>
      </c>
      <c r="M1062" s="48">
        <f t="shared" si="705"/>
        <v>1</v>
      </c>
      <c r="N1062" s="26">
        <v>6.35</v>
      </c>
      <c r="O1062" s="48">
        <f t="shared" si="706"/>
        <v>1</v>
      </c>
      <c r="P1062" s="225">
        <f t="shared" si="707"/>
        <v>0</v>
      </c>
      <c r="Q1062" s="225">
        <f t="shared" si="708"/>
        <v>0</v>
      </c>
      <c r="T1062" s="25" t="str">
        <f t="shared" si="699"/>
        <v>STAG</v>
      </c>
      <c r="U1062" s="25">
        <f t="shared" ref="U1062:U1131" si="711">VLOOKUP($T1062,$T$4:$AF$15,2,FALSE)</f>
        <v>0.8</v>
      </c>
      <c r="V1062" s="25">
        <f t="shared" ref="V1062:V1131" si="712">VLOOKUP($T1062,$T$4:$AF$15,3,FALSE)</f>
        <v>1.24</v>
      </c>
      <c r="W1062" s="25">
        <f t="shared" ref="W1062:W1131" si="713">VLOOKUP($T1062,$T$4:$AF$15,4,FALSE)</f>
        <v>12.5</v>
      </c>
      <c r="X1062" s="25">
        <f t="shared" ref="X1062:X1131" si="714">VLOOKUP($T1062,$T$4:$AF$15,5,FALSE)</f>
        <v>16.399999999999999</v>
      </c>
      <c r="Y1062" s="25">
        <f t="shared" ref="Y1062:Y1131" si="715">VLOOKUP($T1062,$T$4:$AF$15,6,FALSE)</f>
        <v>0</v>
      </c>
      <c r="Z1062" s="25">
        <f t="shared" ref="Z1062:Z1131" si="716">VLOOKUP($T1062,$T$4:$AF$15,7,FALSE)</f>
        <v>0.12</v>
      </c>
      <c r="AA1062" s="25">
        <f t="shared" ref="AA1062:AA1131" si="717">VLOOKUP($T1062,$T$4:$AF$15,8,FALSE)</f>
        <v>2.7</v>
      </c>
      <c r="AB1062" s="25">
        <f t="shared" ref="AB1062:AB1131" si="718">VLOOKUP($T1062,$T$4:$AF$15,9,FALSE)</f>
        <v>2.85</v>
      </c>
      <c r="AC1062" s="25">
        <f t="shared" ref="AC1062:AC1131" si="719">VLOOKUP($T1062,$T$4:$AF$15,10,FALSE)</f>
        <v>5.45</v>
      </c>
      <c r="AD1062" s="25">
        <f t="shared" ref="AD1062:AD1131" si="720">VLOOKUP($T1062,$T$4:$AF$15,11,FALSE)</f>
        <v>5.94</v>
      </c>
      <c r="AE1062" s="25">
        <f t="shared" ref="AE1062:AE1131" si="721">VLOOKUP($T1062,$T$4:$AF$15,12,FALSE)</f>
        <v>5</v>
      </c>
      <c r="AF1062" s="25">
        <f t="shared" ref="AF1062:AF1131" si="722">VLOOKUP($T1062,$T$4:$AF$15,13,FALSE)</f>
        <v>7</v>
      </c>
    </row>
    <row r="1063" spans="1:32" ht="15.75" hidden="1" customHeight="1" x14ac:dyDescent="0.25">
      <c r="A1063" s="125">
        <v>46013</v>
      </c>
      <c r="B1063" s="368" t="s">
        <v>434</v>
      </c>
      <c r="C1063" s="37" t="s">
        <v>30</v>
      </c>
      <c r="D1063" s="26">
        <v>1</v>
      </c>
      <c r="E1063" s="48">
        <f t="shared" si="702"/>
        <v>1</v>
      </c>
      <c r="F1063" s="222">
        <v>14.6</v>
      </c>
      <c r="G1063" s="48">
        <f t="shared" si="703"/>
        <v>1</v>
      </c>
      <c r="H1063" s="23">
        <v>0.02</v>
      </c>
      <c r="I1063" s="48">
        <f t="shared" si="710"/>
        <v>1</v>
      </c>
      <c r="J1063" s="23">
        <v>2.85</v>
      </c>
      <c r="K1063" s="48">
        <f t="shared" si="704"/>
        <v>1</v>
      </c>
      <c r="L1063" s="26">
        <v>5.71</v>
      </c>
      <c r="M1063" s="48">
        <f t="shared" si="705"/>
        <v>1</v>
      </c>
      <c r="N1063" s="26">
        <v>6.2</v>
      </c>
      <c r="O1063" s="48">
        <f t="shared" si="706"/>
        <v>1</v>
      </c>
      <c r="P1063" s="225">
        <f t="shared" si="707"/>
        <v>1</v>
      </c>
      <c r="Q1063" s="225">
        <f t="shared" si="708"/>
        <v>1</v>
      </c>
      <c r="T1063" s="25" t="str">
        <f t="shared" si="699"/>
        <v>STAG</v>
      </c>
      <c r="U1063" s="25">
        <f t="shared" si="711"/>
        <v>0.8</v>
      </c>
      <c r="V1063" s="25">
        <f t="shared" si="712"/>
        <v>1.24</v>
      </c>
      <c r="W1063" s="25">
        <f t="shared" si="713"/>
        <v>12.5</v>
      </c>
      <c r="X1063" s="25">
        <f t="shared" si="714"/>
        <v>16.399999999999999</v>
      </c>
      <c r="Y1063" s="25">
        <f t="shared" si="715"/>
        <v>0</v>
      </c>
      <c r="Z1063" s="25">
        <f t="shared" si="716"/>
        <v>0.12</v>
      </c>
      <c r="AA1063" s="25">
        <f t="shared" si="717"/>
        <v>2.7</v>
      </c>
      <c r="AB1063" s="25">
        <f t="shared" si="718"/>
        <v>2.85</v>
      </c>
      <c r="AC1063" s="25">
        <f t="shared" si="719"/>
        <v>5.45</v>
      </c>
      <c r="AD1063" s="25">
        <f t="shared" si="720"/>
        <v>5.94</v>
      </c>
      <c r="AE1063" s="25">
        <f t="shared" si="721"/>
        <v>5</v>
      </c>
      <c r="AF1063" s="25">
        <f t="shared" si="722"/>
        <v>7</v>
      </c>
    </row>
    <row r="1064" spans="1:32" ht="15.75" hidden="1" customHeight="1" x14ac:dyDescent="0.25">
      <c r="A1064" s="125">
        <v>46013</v>
      </c>
      <c r="B1064" s="368" t="s">
        <v>437</v>
      </c>
      <c r="C1064" s="37" t="s">
        <v>30</v>
      </c>
      <c r="D1064" s="26">
        <v>1.01</v>
      </c>
      <c r="E1064" s="48">
        <f t="shared" si="702"/>
        <v>1</v>
      </c>
      <c r="F1064" s="222">
        <v>14.4</v>
      </c>
      <c r="G1064" s="48">
        <f t="shared" si="703"/>
        <v>1</v>
      </c>
      <c r="H1064" s="23">
        <v>0.02</v>
      </c>
      <c r="I1064" s="48">
        <f t="shared" si="710"/>
        <v>1</v>
      </c>
      <c r="J1064" s="23">
        <v>2.85</v>
      </c>
      <c r="K1064" s="48">
        <f t="shared" si="704"/>
        <v>1</v>
      </c>
      <c r="L1064" s="26">
        <v>5.8</v>
      </c>
      <c r="M1064" s="48">
        <f t="shared" si="705"/>
        <v>1</v>
      </c>
      <c r="N1064" s="26">
        <v>6</v>
      </c>
      <c r="O1064" s="48">
        <f t="shared" si="706"/>
        <v>1</v>
      </c>
      <c r="P1064" s="225">
        <f t="shared" si="707"/>
        <v>1</v>
      </c>
      <c r="Q1064" s="225">
        <f t="shared" si="708"/>
        <v>1</v>
      </c>
      <c r="T1064" s="25" t="str">
        <f t="shared" si="699"/>
        <v>STAG</v>
      </c>
      <c r="U1064" s="25">
        <f t="shared" si="711"/>
        <v>0.8</v>
      </c>
      <c r="V1064" s="25">
        <f t="shared" si="712"/>
        <v>1.24</v>
      </c>
      <c r="W1064" s="25">
        <f t="shared" si="713"/>
        <v>12.5</v>
      </c>
      <c r="X1064" s="25">
        <f t="shared" si="714"/>
        <v>16.399999999999999</v>
      </c>
      <c r="Y1064" s="25">
        <f t="shared" si="715"/>
        <v>0</v>
      </c>
      <c r="Z1064" s="25">
        <f t="shared" si="716"/>
        <v>0.12</v>
      </c>
      <c r="AA1064" s="25">
        <f t="shared" si="717"/>
        <v>2.7</v>
      </c>
      <c r="AB1064" s="25">
        <f t="shared" si="718"/>
        <v>2.85</v>
      </c>
      <c r="AC1064" s="25">
        <f t="shared" si="719"/>
        <v>5.45</v>
      </c>
      <c r="AD1064" s="25">
        <f t="shared" si="720"/>
        <v>5.94</v>
      </c>
      <c r="AE1064" s="25">
        <f t="shared" si="721"/>
        <v>5</v>
      </c>
      <c r="AF1064" s="25">
        <f t="shared" si="722"/>
        <v>7</v>
      </c>
    </row>
    <row r="1065" spans="1:32" ht="15.75" hidden="1" customHeight="1" x14ac:dyDescent="0.25">
      <c r="A1065" s="125">
        <v>46014</v>
      </c>
      <c r="B1065" s="368" t="s">
        <v>435</v>
      </c>
      <c r="C1065" s="37" t="s">
        <v>30</v>
      </c>
      <c r="D1065" s="26">
        <v>0.94</v>
      </c>
      <c r="E1065" s="48">
        <f t="shared" si="702"/>
        <v>1</v>
      </c>
      <c r="F1065" s="222">
        <v>14.3</v>
      </c>
      <c r="G1065" s="48">
        <f t="shared" si="703"/>
        <v>1</v>
      </c>
      <c r="H1065" s="23">
        <v>0.01</v>
      </c>
      <c r="I1065" s="48">
        <f t="shared" si="710"/>
        <v>1</v>
      </c>
      <c r="J1065" s="23">
        <v>2.85</v>
      </c>
      <c r="K1065" s="48">
        <f t="shared" si="704"/>
        <v>1</v>
      </c>
      <c r="L1065" s="26">
        <v>5.79</v>
      </c>
      <c r="M1065" s="48">
        <f t="shared" si="705"/>
        <v>1</v>
      </c>
      <c r="N1065" s="26">
        <v>6.08</v>
      </c>
      <c r="O1065" s="48">
        <f t="shared" si="706"/>
        <v>1</v>
      </c>
      <c r="P1065" s="225">
        <f t="shared" si="707"/>
        <v>1</v>
      </c>
      <c r="Q1065" s="225">
        <f t="shared" si="708"/>
        <v>1</v>
      </c>
      <c r="T1065" s="25" t="str">
        <f t="shared" si="699"/>
        <v>STAG</v>
      </c>
      <c r="U1065" s="25">
        <f t="shared" si="711"/>
        <v>0.8</v>
      </c>
      <c r="V1065" s="25">
        <f t="shared" si="712"/>
        <v>1.24</v>
      </c>
      <c r="W1065" s="25">
        <f t="shared" si="713"/>
        <v>12.5</v>
      </c>
      <c r="X1065" s="25">
        <f t="shared" si="714"/>
        <v>16.399999999999999</v>
      </c>
      <c r="Y1065" s="25">
        <f t="shared" si="715"/>
        <v>0</v>
      </c>
      <c r="Z1065" s="25">
        <f t="shared" si="716"/>
        <v>0.12</v>
      </c>
      <c r="AA1065" s="25">
        <f t="shared" si="717"/>
        <v>2.7</v>
      </c>
      <c r="AB1065" s="25">
        <f t="shared" si="718"/>
        <v>2.85</v>
      </c>
      <c r="AC1065" s="25">
        <f t="shared" si="719"/>
        <v>5.45</v>
      </c>
      <c r="AD1065" s="25">
        <f t="shared" si="720"/>
        <v>5.94</v>
      </c>
      <c r="AE1065" s="25">
        <f t="shared" si="721"/>
        <v>5</v>
      </c>
      <c r="AF1065" s="25">
        <f t="shared" si="722"/>
        <v>7</v>
      </c>
    </row>
    <row r="1066" spans="1:32" ht="15.75" hidden="1" customHeight="1" x14ac:dyDescent="0.25">
      <c r="A1066" s="125">
        <v>46014</v>
      </c>
      <c r="B1066" s="368" t="s">
        <v>436</v>
      </c>
      <c r="C1066" s="37" t="s">
        <v>30</v>
      </c>
      <c r="D1066" s="26">
        <v>0.95</v>
      </c>
      <c r="E1066" s="48">
        <f t="shared" si="702"/>
        <v>1</v>
      </c>
      <c r="F1066" s="222">
        <v>15.7</v>
      </c>
      <c r="G1066" s="48">
        <f t="shared" si="703"/>
        <v>1</v>
      </c>
      <c r="H1066" s="23">
        <v>0.1</v>
      </c>
      <c r="I1066" s="48">
        <f t="shared" si="710"/>
        <v>1</v>
      </c>
      <c r="J1066" s="23">
        <v>2.81</v>
      </c>
      <c r="K1066" s="48">
        <f t="shared" si="704"/>
        <v>1</v>
      </c>
      <c r="L1066" s="26">
        <v>5.83</v>
      </c>
      <c r="M1066" s="48">
        <f t="shared" si="705"/>
        <v>1</v>
      </c>
      <c r="N1066" s="26">
        <v>5.5</v>
      </c>
      <c r="O1066" s="48">
        <f t="shared" si="706"/>
        <v>1</v>
      </c>
      <c r="P1066" s="225">
        <f t="shared" si="707"/>
        <v>1</v>
      </c>
      <c r="Q1066" s="225">
        <f t="shared" si="708"/>
        <v>1</v>
      </c>
      <c r="T1066" s="25" t="str">
        <f t="shared" si="699"/>
        <v>STAG</v>
      </c>
      <c r="U1066" s="25">
        <f t="shared" si="711"/>
        <v>0.8</v>
      </c>
      <c r="V1066" s="25">
        <f t="shared" si="712"/>
        <v>1.24</v>
      </c>
      <c r="W1066" s="25">
        <f t="shared" si="713"/>
        <v>12.5</v>
      </c>
      <c r="X1066" s="25">
        <f t="shared" si="714"/>
        <v>16.399999999999999</v>
      </c>
      <c r="Y1066" s="25">
        <f t="shared" si="715"/>
        <v>0</v>
      </c>
      <c r="Z1066" s="25">
        <f t="shared" si="716"/>
        <v>0.12</v>
      </c>
      <c r="AA1066" s="25">
        <f t="shared" si="717"/>
        <v>2.7</v>
      </c>
      <c r="AB1066" s="25">
        <f t="shared" si="718"/>
        <v>2.85</v>
      </c>
      <c r="AC1066" s="25">
        <f t="shared" si="719"/>
        <v>5.45</v>
      </c>
      <c r="AD1066" s="25">
        <f t="shared" si="720"/>
        <v>5.94</v>
      </c>
      <c r="AE1066" s="25">
        <f t="shared" si="721"/>
        <v>5</v>
      </c>
      <c r="AF1066" s="25">
        <f t="shared" si="722"/>
        <v>7</v>
      </c>
    </row>
    <row r="1067" spans="1:32" ht="15.75" hidden="1" customHeight="1" x14ac:dyDescent="0.25">
      <c r="A1067" s="125">
        <v>46014</v>
      </c>
      <c r="B1067" s="368" t="s">
        <v>437</v>
      </c>
      <c r="C1067" s="37" t="s">
        <v>33</v>
      </c>
      <c r="D1067" s="26">
        <v>4.0999999999999996</v>
      </c>
      <c r="E1067" s="48">
        <f t="shared" si="702"/>
        <v>1</v>
      </c>
      <c r="F1067" s="222">
        <v>52.3</v>
      </c>
      <c r="G1067" s="48">
        <f t="shared" si="703"/>
        <v>1</v>
      </c>
      <c r="H1067" s="23">
        <v>0.03</v>
      </c>
      <c r="I1067" s="48">
        <f t="shared" si="710"/>
        <v>1</v>
      </c>
      <c r="J1067" s="23">
        <v>2.8</v>
      </c>
      <c r="K1067" s="48">
        <f t="shared" si="704"/>
        <v>1</v>
      </c>
      <c r="L1067" s="26">
        <v>7.42</v>
      </c>
      <c r="M1067" s="48">
        <f t="shared" si="705"/>
        <v>1</v>
      </c>
      <c r="N1067" s="26">
        <v>184.4</v>
      </c>
      <c r="O1067" s="48">
        <f t="shared" si="706"/>
        <v>1</v>
      </c>
      <c r="P1067" s="225">
        <f t="shared" si="707"/>
        <v>1</v>
      </c>
      <c r="Q1067" s="225">
        <f t="shared" si="708"/>
        <v>1</v>
      </c>
      <c r="T1067" s="25" t="str">
        <f t="shared" si="699"/>
        <v>GUINNESS</v>
      </c>
      <c r="U1067" s="25">
        <f t="shared" si="711"/>
        <v>3.1</v>
      </c>
      <c r="V1067" s="25">
        <f t="shared" si="712"/>
        <v>4.1399999999999997</v>
      </c>
      <c r="W1067" s="25">
        <f t="shared" si="713"/>
        <v>48</v>
      </c>
      <c r="X1067" s="25">
        <f t="shared" si="714"/>
        <v>62</v>
      </c>
      <c r="Y1067" s="25">
        <f t="shared" si="715"/>
        <v>0</v>
      </c>
      <c r="Z1067" s="25">
        <f t="shared" si="716"/>
        <v>0.12</v>
      </c>
      <c r="AA1067" s="25">
        <f t="shared" si="717"/>
        <v>2.7</v>
      </c>
      <c r="AB1067" s="25">
        <f t="shared" si="718"/>
        <v>2.9</v>
      </c>
      <c r="AC1067" s="25">
        <f t="shared" si="719"/>
        <v>7.3</v>
      </c>
      <c r="AD1067" s="25">
        <f t="shared" si="720"/>
        <v>7.74</v>
      </c>
      <c r="AE1067" s="25">
        <f t="shared" si="721"/>
        <v>155</v>
      </c>
      <c r="AF1067" s="25">
        <f t="shared" si="722"/>
        <v>195</v>
      </c>
    </row>
    <row r="1068" spans="1:32" ht="15.75" hidden="1" customHeight="1" x14ac:dyDescent="0.25">
      <c r="A1068" s="125">
        <v>46015</v>
      </c>
      <c r="B1068" s="368" t="s">
        <v>434</v>
      </c>
      <c r="C1068" s="37" t="s">
        <v>33</v>
      </c>
      <c r="D1068" s="26">
        <v>3.98</v>
      </c>
      <c r="E1068" s="48">
        <f t="shared" si="702"/>
        <v>1</v>
      </c>
      <c r="F1068" s="222">
        <v>54.5</v>
      </c>
      <c r="G1068" s="48">
        <f t="shared" si="703"/>
        <v>1</v>
      </c>
      <c r="H1068" s="23">
        <v>0.02</v>
      </c>
      <c r="I1068" s="48">
        <f t="shared" si="710"/>
        <v>1</v>
      </c>
      <c r="J1068" s="23">
        <v>2.85</v>
      </c>
      <c r="K1068" s="48">
        <f t="shared" si="704"/>
        <v>1</v>
      </c>
      <c r="L1068" s="26">
        <v>7.35</v>
      </c>
      <c r="M1068" s="48">
        <f t="shared" si="705"/>
        <v>1</v>
      </c>
      <c r="N1068" s="26">
        <v>171.8</v>
      </c>
      <c r="O1068" s="48">
        <f t="shared" si="706"/>
        <v>1</v>
      </c>
      <c r="P1068" s="225">
        <f t="shared" si="707"/>
        <v>1</v>
      </c>
      <c r="Q1068" s="225">
        <f t="shared" si="708"/>
        <v>1</v>
      </c>
      <c r="T1068" s="25" t="str">
        <f t="shared" si="699"/>
        <v>GUINNESS</v>
      </c>
      <c r="U1068" s="25">
        <f t="shared" si="711"/>
        <v>3.1</v>
      </c>
      <c r="V1068" s="25">
        <f t="shared" si="712"/>
        <v>4.1399999999999997</v>
      </c>
      <c r="W1068" s="25">
        <f t="shared" si="713"/>
        <v>48</v>
      </c>
      <c r="X1068" s="25">
        <f t="shared" si="714"/>
        <v>62</v>
      </c>
      <c r="Y1068" s="25">
        <f t="shared" si="715"/>
        <v>0</v>
      </c>
      <c r="Z1068" s="25">
        <f t="shared" si="716"/>
        <v>0.12</v>
      </c>
      <c r="AA1068" s="25">
        <f t="shared" si="717"/>
        <v>2.7</v>
      </c>
      <c r="AB1068" s="25">
        <f t="shared" si="718"/>
        <v>2.9</v>
      </c>
      <c r="AC1068" s="25">
        <f t="shared" si="719"/>
        <v>7.3</v>
      </c>
      <c r="AD1068" s="25">
        <f t="shared" si="720"/>
        <v>7.74</v>
      </c>
      <c r="AE1068" s="25">
        <f t="shared" si="721"/>
        <v>155</v>
      </c>
      <c r="AF1068" s="25">
        <f t="shared" si="722"/>
        <v>195</v>
      </c>
    </row>
    <row r="1069" spans="1:32" ht="15.75" hidden="1" customHeight="1" x14ac:dyDescent="0.25">
      <c r="A1069" s="125">
        <v>46015</v>
      </c>
      <c r="B1069" s="368" t="s">
        <v>436</v>
      </c>
      <c r="C1069" s="37" t="s">
        <v>33</v>
      </c>
      <c r="D1069" s="26">
        <v>3.96</v>
      </c>
      <c r="E1069" s="48">
        <f t="shared" si="702"/>
        <v>1</v>
      </c>
      <c r="F1069" s="222">
        <v>55.5</v>
      </c>
      <c r="G1069" s="48">
        <f t="shared" si="703"/>
        <v>1</v>
      </c>
      <c r="H1069" s="265"/>
      <c r="I1069" s="48"/>
      <c r="J1069" s="23">
        <v>2.75</v>
      </c>
      <c r="K1069" s="48">
        <f t="shared" si="704"/>
        <v>1</v>
      </c>
      <c r="L1069" s="26">
        <v>7.34</v>
      </c>
      <c r="M1069" s="48">
        <f t="shared" si="705"/>
        <v>1</v>
      </c>
      <c r="N1069" s="26">
        <v>163.6</v>
      </c>
      <c r="O1069" s="48">
        <f t="shared" si="706"/>
        <v>1</v>
      </c>
      <c r="P1069" s="225">
        <f t="shared" si="707"/>
        <v>1</v>
      </c>
      <c r="Q1069" s="225">
        <f t="shared" si="708"/>
        <v>1</v>
      </c>
      <c r="T1069" s="25" t="str">
        <f t="shared" si="699"/>
        <v>GUINNESS</v>
      </c>
      <c r="U1069" s="25">
        <f t="shared" si="711"/>
        <v>3.1</v>
      </c>
      <c r="V1069" s="25">
        <f t="shared" si="712"/>
        <v>4.1399999999999997</v>
      </c>
      <c r="W1069" s="25">
        <f t="shared" si="713"/>
        <v>48</v>
      </c>
      <c r="X1069" s="25">
        <f t="shared" si="714"/>
        <v>62</v>
      </c>
      <c r="Y1069" s="25">
        <f t="shared" si="715"/>
        <v>0</v>
      </c>
      <c r="Z1069" s="25">
        <f t="shared" si="716"/>
        <v>0.12</v>
      </c>
      <c r="AA1069" s="25">
        <f t="shared" si="717"/>
        <v>2.7</v>
      </c>
      <c r="AB1069" s="25">
        <f t="shared" si="718"/>
        <v>2.9</v>
      </c>
      <c r="AC1069" s="25">
        <f t="shared" si="719"/>
        <v>7.3</v>
      </c>
      <c r="AD1069" s="25">
        <f t="shared" si="720"/>
        <v>7.74</v>
      </c>
      <c r="AE1069" s="25">
        <f t="shared" si="721"/>
        <v>155</v>
      </c>
      <c r="AF1069" s="25">
        <f t="shared" si="722"/>
        <v>195</v>
      </c>
    </row>
    <row r="1070" spans="1:32" ht="15.75" hidden="1" customHeight="1" x14ac:dyDescent="0.25">
      <c r="A1070" s="125">
        <v>46015</v>
      </c>
      <c r="B1070" s="368" t="s">
        <v>435</v>
      </c>
      <c r="C1070" s="37" t="s">
        <v>33</v>
      </c>
      <c r="D1070" s="26">
        <v>4.04</v>
      </c>
      <c r="E1070" s="48">
        <f t="shared" si="702"/>
        <v>1</v>
      </c>
      <c r="F1070" s="222">
        <v>48.6</v>
      </c>
      <c r="G1070" s="48">
        <f t="shared" si="703"/>
        <v>1</v>
      </c>
      <c r="H1070" s="23">
        <v>0.03</v>
      </c>
      <c r="I1070" s="48">
        <f t="shared" si="710"/>
        <v>1</v>
      </c>
      <c r="J1070" s="23">
        <v>2.85</v>
      </c>
      <c r="K1070" s="48">
        <f t="shared" si="704"/>
        <v>1</v>
      </c>
      <c r="L1070" s="26">
        <v>7.37</v>
      </c>
      <c r="M1070" s="48">
        <f t="shared" si="705"/>
        <v>1</v>
      </c>
      <c r="N1070" s="26">
        <v>175.5</v>
      </c>
      <c r="O1070" s="48">
        <f t="shared" si="706"/>
        <v>1</v>
      </c>
      <c r="P1070" s="225">
        <f t="shared" si="707"/>
        <v>1</v>
      </c>
      <c r="Q1070" s="225">
        <f t="shared" si="708"/>
        <v>1</v>
      </c>
      <c r="T1070" s="25" t="str">
        <f t="shared" si="699"/>
        <v>GUINNESS</v>
      </c>
      <c r="U1070" s="25">
        <f t="shared" si="711"/>
        <v>3.1</v>
      </c>
      <c r="V1070" s="25">
        <f t="shared" si="712"/>
        <v>4.1399999999999997</v>
      </c>
      <c r="W1070" s="25">
        <f t="shared" si="713"/>
        <v>48</v>
      </c>
      <c r="X1070" s="25">
        <f t="shared" si="714"/>
        <v>62</v>
      </c>
      <c r="Y1070" s="25">
        <f t="shared" si="715"/>
        <v>0</v>
      </c>
      <c r="Z1070" s="25">
        <f t="shared" si="716"/>
        <v>0.12</v>
      </c>
      <c r="AA1070" s="25">
        <f t="shared" si="717"/>
        <v>2.7</v>
      </c>
      <c r="AB1070" s="25">
        <f t="shared" si="718"/>
        <v>2.9</v>
      </c>
      <c r="AC1070" s="25">
        <f t="shared" si="719"/>
        <v>7.3</v>
      </c>
      <c r="AD1070" s="25">
        <f t="shared" si="720"/>
        <v>7.74</v>
      </c>
      <c r="AE1070" s="25">
        <f t="shared" si="721"/>
        <v>155</v>
      </c>
      <c r="AF1070" s="25">
        <f t="shared" si="722"/>
        <v>195</v>
      </c>
    </row>
    <row r="1071" spans="1:32" ht="15.75" hidden="1" customHeight="1" x14ac:dyDescent="0.25">
      <c r="A1071" s="125">
        <v>46020</v>
      </c>
      <c r="B1071" s="368" t="s">
        <v>437</v>
      </c>
      <c r="C1071" s="37" t="s">
        <v>31</v>
      </c>
      <c r="D1071" s="26">
        <v>1.96</v>
      </c>
      <c r="E1071" s="48">
        <f t="shared" si="702"/>
        <v>1</v>
      </c>
      <c r="F1071" s="222">
        <v>13.79</v>
      </c>
      <c r="G1071" s="48">
        <f t="shared" si="703"/>
        <v>1</v>
      </c>
      <c r="H1071" s="23">
        <v>0.01</v>
      </c>
      <c r="I1071" s="48">
        <f t="shared" si="710"/>
        <v>1</v>
      </c>
      <c r="J1071" s="23">
        <v>2.75</v>
      </c>
      <c r="K1071" s="48">
        <f t="shared" si="704"/>
        <v>1</v>
      </c>
      <c r="L1071" s="26">
        <v>5.38</v>
      </c>
      <c r="M1071" s="48">
        <f t="shared" si="705"/>
        <v>1</v>
      </c>
      <c r="N1071" s="26">
        <v>6.2</v>
      </c>
      <c r="O1071" s="48">
        <f t="shared" si="706"/>
        <v>1</v>
      </c>
      <c r="P1071" s="225">
        <f t="shared" si="707"/>
        <v>1</v>
      </c>
      <c r="Q1071" s="225">
        <f t="shared" si="708"/>
        <v>1</v>
      </c>
      <c r="T1071" s="25" t="str">
        <f t="shared" si="699"/>
        <v>CARIB</v>
      </c>
      <c r="U1071" s="25">
        <f t="shared" si="711"/>
        <v>1.65</v>
      </c>
      <c r="V1071" s="25">
        <f t="shared" si="712"/>
        <v>2.14</v>
      </c>
      <c r="W1071" s="25">
        <f t="shared" si="713"/>
        <v>12.5</v>
      </c>
      <c r="X1071" s="25">
        <f t="shared" si="714"/>
        <v>16.399999999999999</v>
      </c>
      <c r="Y1071" s="25">
        <f t="shared" si="715"/>
        <v>0</v>
      </c>
      <c r="Z1071" s="25">
        <f t="shared" si="716"/>
        <v>0.12</v>
      </c>
      <c r="AA1071" s="25">
        <f t="shared" si="717"/>
        <v>2.7</v>
      </c>
      <c r="AB1071" s="25">
        <f t="shared" si="718"/>
        <v>2.85</v>
      </c>
      <c r="AC1071" s="25">
        <f t="shared" si="719"/>
        <v>5</v>
      </c>
      <c r="AD1071" s="25">
        <f t="shared" si="720"/>
        <v>5.44</v>
      </c>
      <c r="AE1071" s="25">
        <f t="shared" si="721"/>
        <v>5</v>
      </c>
      <c r="AF1071" s="25">
        <f t="shared" si="722"/>
        <v>7</v>
      </c>
    </row>
    <row r="1072" spans="1:32" ht="15.75" hidden="1" customHeight="1" x14ac:dyDescent="0.25">
      <c r="A1072" s="125">
        <v>46020</v>
      </c>
      <c r="B1072" s="368" t="s">
        <v>434</v>
      </c>
      <c r="C1072" s="37" t="s">
        <v>31</v>
      </c>
      <c r="D1072" s="26">
        <v>1.95</v>
      </c>
      <c r="E1072" s="48">
        <f t="shared" si="702"/>
        <v>1</v>
      </c>
      <c r="F1072" s="222">
        <v>14.85</v>
      </c>
      <c r="G1072" s="48">
        <f t="shared" si="703"/>
        <v>1</v>
      </c>
      <c r="H1072" s="23">
        <v>0.01</v>
      </c>
      <c r="I1072" s="48">
        <f t="shared" si="710"/>
        <v>1</v>
      </c>
      <c r="J1072" s="23">
        <v>2.8</v>
      </c>
      <c r="K1072" s="48">
        <f t="shared" si="704"/>
        <v>1</v>
      </c>
      <c r="L1072" s="26">
        <v>5.33</v>
      </c>
      <c r="M1072" s="48">
        <f t="shared" si="705"/>
        <v>1</v>
      </c>
      <c r="N1072" s="26">
        <v>6.18</v>
      </c>
      <c r="O1072" s="48">
        <f t="shared" si="706"/>
        <v>1</v>
      </c>
      <c r="P1072" s="225">
        <f t="shared" si="707"/>
        <v>1</v>
      </c>
      <c r="Q1072" s="225">
        <f t="shared" si="708"/>
        <v>1</v>
      </c>
      <c r="T1072" s="25" t="str">
        <f t="shared" si="699"/>
        <v>CARIB</v>
      </c>
      <c r="U1072" s="25">
        <f t="shared" si="711"/>
        <v>1.65</v>
      </c>
      <c r="V1072" s="25">
        <f t="shared" si="712"/>
        <v>2.14</v>
      </c>
      <c r="W1072" s="25">
        <f t="shared" si="713"/>
        <v>12.5</v>
      </c>
      <c r="X1072" s="25">
        <f t="shared" si="714"/>
        <v>16.399999999999999</v>
      </c>
      <c r="Y1072" s="25">
        <f t="shared" si="715"/>
        <v>0</v>
      </c>
      <c r="Z1072" s="25">
        <f t="shared" si="716"/>
        <v>0.12</v>
      </c>
      <c r="AA1072" s="25">
        <f t="shared" si="717"/>
        <v>2.7</v>
      </c>
      <c r="AB1072" s="25">
        <f t="shared" si="718"/>
        <v>2.85</v>
      </c>
      <c r="AC1072" s="25">
        <f t="shared" si="719"/>
        <v>5</v>
      </c>
      <c r="AD1072" s="25">
        <f t="shared" si="720"/>
        <v>5.44</v>
      </c>
      <c r="AE1072" s="25">
        <f t="shared" si="721"/>
        <v>5</v>
      </c>
      <c r="AF1072" s="25">
        <f t="shared" si="722"/>
        <v>7</v>
      </c>
    </row>
    <row r="1073" spans="1:32" ht="15.75" hidden="1" customHeight="1" x14ac:dyDescent="0.25">
      <c r="A1073" s="125">
        <v>46020</v>
      </c>
      <c r="B1073" s="368" t="s">
        <v>435</v>
      </c>
      <c r="C1073" s="37" t="s">
        <v>31</v>
      </c>
      <c r="D1073" s="26">
        <v>1.91</v>
      </c>
      <c r="E1073" s="48">
        <f t="shared" si="702"/>
        <v>1</v>
      </c>
      <c r="F1073" s="222">
        <v>15.2</v>
      </c>
      <c r="G1073" s="48">
        <f t="shared" si="703"/>
        <v>1</v>
      </c>
      <c r="H1073" s="23">
        <v>0.02</v>
      </c>
      <c r="I1073" s="48">
        <f t="shared" si="710"/>
        <v>1</v>
      </c>
      <c r="J1073" s="23">
        <v>2.8</v>
      </c>
      <c r="K1073" s="48">
        <f t="shared" si="704"/>
        <v>1</v>
      </c>
      <c r="L1073" s="26">
        <v>5.37</v>
      </c>
      <c r="M1073" s="48">
        <f t="shared" si="705"/>
        <v>1</v>
      </c>
      <c r="N1073" s="26">
        <v>6</v>
      </c>
      <c r="O1073" s="48">
        <f t="shared" si="706"/>
        <v>1</v>
      </c>
      <c r="P1073" s="225">
        <f t="shared" si="707"/>
        <v>1</v>
      </c>
      <c r="Q1073" s="225">
        <f t="shared" si="708"/>
        <v>1</v>
      </c>
      <c r="T1073" s="25" t="str">
        <f t="shared" si="699"/>
        <v>CARIB</v>
      </c>
      <c r="U1073" s="25">
        <f t="shared" si="711"/>
        <v>1.65</v>
      </c>
      <c r="V1073" s="25">
        <f t="shared" si="712"/>
        <v>2.14</v>
      </c>
      <c r="W1073" s="25">
        <f t="shared" si="713"/>
        <v>12.5</v>
      </c>
      <c r="X1073" s="25">
        <f t="shared" si="714"/>
        <v>16.399999999999999</v>
      </c>
      <c r="Y1073" s="25">
        <f t="shared" si="715"/>
        <v>0</v>
      </c>
      <c r="Z1073" s="25">
        <f t="shared" si="716"/>
        <v>0.12</v>
      </c>
      <c r="AA1073" s="25">
        <f t="shared" si="717"/>
        <v>2.7</v>
      </c>
      <c r="AB1073" s="25">
        <f t="shared" si="718"/>
        <v>2.85</v>
      </c>
      <c r="AC1073" s="25">
        <f t="shared" si="719"/>
        <v>5</v>
      </c>
      <c r="AD1073" s="25">
        <f t="shared" si="720"/>
        <v>5.44</v>
      </c>
      <c r="AE1073" s="25">
        <f t="shared" si="721"/>
        <v>5</v>
      </c>
      <c r="AF1073" s="25">
        <f t="shared" si="722"/>
        <v>7</v>
      </c>
    </row>
    <row r="1074" spans="1:32" ht="15.75" hidden="1" customHeight="1" x14ac:dyDescent="0.25">
      <c r="A1074" s="125">
        <v>46020</v>
      </c>
      <c r="B1074" s="368" t="s">
        <v>436</v>
      </c>
      <c r="C1074" s="37" t="s">
        <v>31</v>
      </c>
      <c r="D1074" s="26">
        <v>1.87</v>
      </c>
      <c r="E1074" s="48">
        <f t="shared" si="702"/>
        <v>1</v>
      </c>
      <c r="F1074" s="222">
        <v>15.1</v>
      </c>
      <c r="G1074" s="48">
        <f t="shared" si="703"/>
        <v>1</v>
      </c>
      <c r="H1074" s="23">
        <v>0.05</v>
      </c>
      <c r="I1074" s="48">
        <f t="shared" si="710"/>
        <v>1</v>
      </c>
      <c r="J1074" s="23">
        <v>2.83</v>
      </c>
      <c r="K1074" s="48">
        <f t="shared" si="704"/>
        <v>1</v>
      </c>
      <c r="L1074" s="26">
        <v>5.27</v>
      </c>
      <c r="M1074" s="48">
        <f t="shared" si="705"/>
        <v>1</v>
      </c>
      <c r="N1074" s="26">
        <v>6.1</v>
      </c>
      <c r="O1074" s="48">
        <f t="shared" si="706"/>
        <v>1</v>
      </c>
      <c r="P1074" s="225">
        <f t="shared" si="707"/>
        <v>1</v>
      </c>
      <c r="Q1074" s="225">
        <f t="shared" si="708"/>
        <v>1</v>
      </c>
      <c r="T1074" s="25" t="str">
        <f t="shared" si="699"/>
        <v>CARIB</v>
      </c>
      <c r="U1074" s="25">
        <f t="shared" si="711"/>
        <v>1.65</v>
      </c>
      <c r="V1074" s="25">
        <f t="shared" si="712"/>
        <v>2.14</v>
      </c>
      <c r="W1074" s="25">
        <f t="shared" si="713"/>
        <v>12.5</v>
      </c>
      <c r="X1074" s="25">
        <f t="shared" si="714"/>
        <v>16.399999999999999</v>
      </c>
      <c r="Y1074" s="25">
        <f t="shared" si="715"/>
        <v>0</v>
      </c>
      <c r="Z1074" s="25">
        <f t="shared" si="716"/>
        <v>0.12</v>
      </c>
      <c r="AA1074" s="25">
        <f t="shared" si="717"/>
        <v>2.7</v>
      </c>
      <c r="AB1074" s="25">
        <f t="shared" si="718"/>
        <v>2.85</v>
      </c>
      <c r="AC1074" s="25">
        <f t="shared" si="719"/>
        <v>5</v>
      </c>
      <c r="AD1074" s="25">
        <f t="shared" si="720"/>
        <v>5.44</v>
      </c>
      <c r="AE1074" s="25">
        <f t="shared" si="721"/>
        <v>5</v>
      </c>
      <c r="AF1074" s="25">
        <f t="shared" si="722"/>
        <v>7</v>
      </c>
    </row>
    <row r="1075" spans="1:32" ht="15.75" hidden="1" customHeight="1" x14ac:dyDescent="0.25">
      <c r="A1075" s="125">
        <v>46020</v>
      </c>
      <c r="B1075" s="368" t="s">
        <v>437</v>
      </c>
      <c r="C1075" s="37" t="s">
        <v>31</v>
      </c>
      <c r="D1075" s="26">
        <v>1.75</v>
      </c>
      <c r="E1075" s="48">
        <f t="shared" si="702"/>
        <v>1</v>
      </c>
      <c r="F1075" s="222">
        <v>13.75</v>
      </c>
      <c r="G1075" s="48">
        <f t="shared" si="703"/>
        <v>1</v>
      </c>
      <c r="H1075" s="23">
        <v>0.01</v>
      </c>
      <c r="I1075" s="48">
        <f t="shared" si="710"/>
        <v>1</v>
      </c>
      <c r="J1075" s="23">
        <v>2.75</v>
      </c>
      <c r="K1075" s="48">
        <f t="shared" si="704"/>
        <v>1</v>
      </c>
      <c r="L1075" s="26">
        <v>5.36</v>
      </c>
      <c r="M1075" s="48">
        <f t="shared" si="705"/>
        <v>1</v>
      </c>
      <c r="N1075" s="26">
        <v>6</v>
      </c>
      <c r="O1075" s="48">
        <f t="shared" si="706"/>
        <v>1</v>
      </c>
      <c r="P1075" s="225">
        <f t="shared" si="707"/>
        <v>1</v>
      </c>
      <c r="Q1075" s="225">
        <f t="shared" si="708"/>
        <v>1</v>
      </c>
      <c r="T1075" s="25" t="str">
        <f t="shared" si="699"/>
        <v>CARIB</v>
      </c>
      <c r="U1075" s="25">
        <f t="shared" si="711"/>
        <v>1.65</v>
      </c>
      <c r="V1075" s="25">
        <f t="shared" si="712"/>
        <v>2.14</v>
      </c>
      <c r="W1075" s="25">
        <f t="shared" si="713"/>
        <v>12.5</v>
      </c>
      <c r="X1075" s="25">
        <f t="shared" si="714"/>
        <v>16.399999999999999</v>
      </c>
      <c r="Y1075" s="25">
        <f t="shared" si="715"/>
        <v>0</v>
      </c>
      <c r="Z1075" s="25">
        <f t="shared" si="716"/>
        <v>0.12</v>
      </c>
      <c r="AA1075" s="25">
        <f t="shared" si="717"/>
        <v>2.7</v>
      </c>
      <c r="AB1075" s="25">
        <f t="shared" si="718"/>
        <v>2.85</v>
      </c>
      <c r="AC1075" s="25">
        <f t="shared" si="719"/>
        <v>5</v>
      </c>
      <c r="AD1075" s="25">
        <f t="shared" si="720"/>
        <v>5.44</v>
      </c>
      <c r="AE1075" s="25">
        <f t="shared" si="721"/>
        <v>5</v>
      </c>
      <c r="AF1075" s="25">
        <f t="shared" si="722"/>
        <v>7</v>
      </c>
    </row>
    <row r="1076" spans="1:32" ht="15.75" hidden="1" customHeight="1" x14ac:dyDescent="0.25">
      <c r="A1076" s="125">
        <v>46020</v>
      </c>
      <c r="B1076" s="368" t="s">
        <v>435</v>
      </c>
      <c r="C1076" s="37" t="s">
        <v>31</v>
      </c>
      <c r="D1076" s="26">
        <v>1.9</v>
      </c>
      <c r="E1076" s="48">
        <f t="shared" si="702"/>
        <v>1</v>
      </c>
      <c r="F1076" s="222">
        <v>14.65</v>
      </c>
      <c r="G1076" s="48">
        <f t="shared" si="703"/>
        <v>1</v>
      </c>
      <c r="H1076" s="23">
        <v>0.01</v>
      </c>
      <c r="I1076" s="48">
        <f t="shared" si="710"/>
        <v>1</v>
      </c>
      <c r="J1076" s="409">
        <v>2.86</v>
      </c>
      <c r="K1076" s="48">
        <f t="shared" ref="K1076:K1085" si="723">IF(+(IF(J1076&lt;AA1076,0,IF(J1076&gt;AB1076,0,1)))=1,1,0)</f>
        <v>0</v>
      </c>
      <c r="L1076" s="26">
        <v>5.39</v>
      </c>
      <c r="M1076" s="48">
        <f t="shared" si="705"/>
        <v>1</v>
      </c>
      <c r="N1076" s="26">
        <v>6.2</v>
      </c>
      <c r="O1076" s="48">
        <f t="shared" si="706"/>
        <v>1</v>
      </c>
      <c r="P1076" s="225">
        <f t="shared" si="707"/>
        <v>0</v>
      </c>
      <c r="Q1076" s="225">
        <f t="shared" si="708"/>
        <v>0</v>
      </c>
      <c r="T1076" s="25" t="str">
        <f t="shared" si="699"/>
        <v>CARIB</v>
      </c>
      <c r="U1076" s="25">
        <f t="shared" si="711"/>
        <v>1.65</v>
      </c>
      <c r="V1076" s="25">
        <f t="shared" si="712"/>
        <v>2.14</v>
      </c>
      <c r="W1076" s="25">
        <f t="shared" si="713"/>
        <v>12.5</v>
      </c>
      <c r="X1076" s="25">
        <f t="shared" si="714"/>
        <v>16.399999999999999</v>
      </c>
      <c r="Y1076" s="25">
        <f t="shared" si="715"/>
        <v>0</v>
      </c>
      <c r="Z1076" s="25">
        <f t="shared" si="716"/>
        <v>0.12</v>
      </c>
      <c r="AA1076" s="25">
        <f t="shared" si="717"/>
        <v>2.7</v>
      </c>
      <c r="AB1076" s="25">
        <f t="shared" si="718"/>
        <v>2.85</v>
      </c>
      <c r="AC1076" s="25">
        <f t="shared" si="719"/>
        <v>5</v>
      </c>
      <c r="AD1076" s="25">
        <f t="shared" si="720"/>
        <v>5.44</v>
      </c>
      <c r="AE1076" s="25">
        <f t="shared" si="721"/>
        <v>5</v>
      </c>
      <c r="AF1076" s="25">
        <f t="shared" si="722"/>
        <v>7</v>
      </c>
    </row>
    <row r="1077" spans="1:32" ht="15.75" hidden="1" customHeight="1" x14ac:dyDescent="0.25">
      <c r="A1077" s="125">
        <v>46021</v>
      </c>
      <c r="B1077" s="368" t="s">
        <v>434</v>
      </c>
      <c r="C1077" s="38" t="s">
        <v>30</v>
      </c>
      <c r="D1077" s="26">
        <v>1.1299999999999999</v>
      </c>
      <c r="E1077" s="48">
        <f t="shared" si="702"/>
        <v>1</v>
      </c>
      <c r="F1077" s="222">
        <v>14.3</v>
      </c>
      <c r="G1077" s="48">
        <f t="shared" si="703"/>
        <v>1</v>
      </c>
      <c r="H1077" s="23">
        <v>0.01</v>
      </c>
      <c r="I1077" s="48">
        <f t="shared" si="710"/>
        <v>1</v>
      </c>
      <c r="J1077" s="23">
        <v>2.75</v>
      </c>
      <c r="K1077" s="48">
        <f t="shared" si="723"/>
        <v>1</v>
      </c>
      <c r="L1077" s="26">
        <v>5.7</v>
      </c>
      <c r="M1077" s="48">
        <f t="shared" si="705"/>
        <v>1</v>
      </c>
      <c r="N1077" s="26">
        <v>5.8</v>
      </c>
      <c r="O1077" s="48">
        <f t="shared" si="706"/>
        <v>1</v>
      </c>
      <c r="P1077" s="225">
        <f t="shared" si="707"/>
        <v>1</v>
      </c>
      <c r="Q1077" s="225">
        <f t="shared" si="708"/>
        <v>1</v>
      </c>
      <c r="T1077" s="25" t="str">
        <f t="shared" ref="T1077:T1086" si="724">LEFT(C1077,12)</f>
        <v>STAG</v>
      </c>
      <c r="U1077" s="25">
        <f t="shared" si="711"/>
        <v>0.8</v>
      </c>
      <c r="V1077" s="25">
        <f t="shared" si="712"/>
        <v>1.24</v>
      </c>
      <c r="W1077" s="25">
        <f t="shared" si="713"/>
        <v>12.5</v>
      </c>
      <c r="X1077" s="25">
        <f t="shared" si="714"/>
        <v>16.399999999999999</v>
      </c>
      <c r="Y1077" s="25">
        <f t="shared" si="715"/>
        <v>0</v>
      </c>
      <c r="Z1077" s="25">
        <f t="shared" si="716"/>
        <v>0.12</v>
      </c>
      <c r="AA1077" s="25">
        <f t="shared" si="717"/>
        <v>2.7</v>
      </c>
      <c r="AB1077" s="25">
        <f t="shared" si="718"/>
        <v>2.85</v>
      </c>
      <c r="AC1077" s="25">
        <f t="shared" si="719"/>
        <v>5.45</v>
      </c>
      <c r="AD1077" s="25">
        <f t="shared" si="720"/>
        <v>5.94</v>
      </c>
      <c r="AE1077" s="25">
        <f t="shared" si="721"/>
        <v>5</v>
      </c>
      <c r="AF1077" s="25">
        <f t="shared" si="722"/>
        <v>7</v>
      </c>
    </row>
    <row r="1078" spans="1:32" ht="15.75" hidden="1" customHeight="1" x14ac:dyDescent="0.25">
      <c r="A1078" s="125">
        <v>46021</v>
      </c>
      <c r="B1078" s="368" t="s">
        <v>436</v>
      </c>
      <c r="C1078" s="38" t="s">
        <v>30</v>
      </c>
      <c r="D1078" s="26">
        <v>0.98</v>
      </c>
      <c r="E1078" s="48">
        <f t="shared" si="702"/>
        <v>1</v>
      </c>
      <c r="F1078" s="222">
        <v>13.8</v>
      </c>
      <c r="G1078" s="48">
        <f t="shared" si="703"/>
        <v>1</v>
      </c>
      <c r="H1078" s="23">
        <v>0.01</v>
      </c>
      <c r="I1078" s="48">
        <f t="shared" si="710"/>
        <v>1</v>
      </c>
      <c r="J1078" s="23">
        <v>2.8</v>
      </c>
      <c r="K1078" s="48">
        <f t="shared" si="723"/>
        <v>1</v>
      </c>
      <c r="L1078" s="26">
        <v>5.81</v>
      </c>
      <c r="M1078" s="48">
        <f t="shared" si="705"/>
        <v>1</v>
      </c>
      <c r="N1078" s="26">
        <v>5.68</v>
      </c>
      <c r="O1078" s="48">
        <f t="shared" si="706"/>
        <v>1</v>
      </c>
      <c r="P1078" s="225">
        <f t="shared" si="707"/>
        <v>1</v>
      </c>
      <c r="Q1078" s="225">
        <f t="shared" si="708"/>
        <v>1</v>
      </c>
      <c r="T1078" s="25" t="str">
        <f t="shared" si="724"/>
        <v>STAG</v>
      </c>
      <c r="U1078" s="25">
        <f t="shared" si="711"/>
        <v>0.8</v>
      </c>
      <c r="V1078" s="25">
        <f t="shared" si="712"/>
        <v>1.24</v>
      </c>
      <c r="W1078" s="25">
        <f t="shared" si="713"/>
        <v>12.5</v>
      </c>
      <c r="X1078" s="25">
        <f t="shared" si="714"/>
        <v>16.399999999999999</v>
      </c>
      <c r="Y1078" s="25">
        <f t="shared" si="715"/>
        <v>0</v>
      </c>
      <c r="Z1078" s="25">
        <f t="shared" si="716"/>
        <v>0.12</v>
      </c>
      <c r="AA1078" s="25">
        <f t="shared" si="717"/>
        <v>2.7</v>
      </c>
      <c r="AB1078" s="25">
        <f t="shared" si="718"/>
        <v>2.85</v>
      </c>
      <c r="AC1078" s="25">
        <f t="shared" si="719"/>
        <v>5.45</v>
      </c>
      <c r="AD1078" s="25">
        <f t="shared" si="720"/>
        <v>5.94</v>
      </c>
      <c r="AE1078" s="25">
        <f t="shared" si="721"/>
        <v>5</v>
      </c>
      <c r="AF1078" s="25">
        <f t="shared" si="722"/>
        <v>7</v>
      </c>
    </row>
    <row r="1079" spans="1:32" ht="15.75" hidden="1" customHeight="1" x14ac:dyDescent="0.25">
      <c r="A1079" s="125">
        <v>46021</v>
      </c>
      <c r="B1079" s="368" t="s">
        <v>437</v>
      </c>
      <c r="C1079" s="38" t="s">
        <v>30</v>
      </c>
      <c r="D1079" s="26">
        <v>1</v>
      </c>
      <c r="E1079" s="48">
        <f t="shared" si="702"/>
        <v>1</v>
      </c>
      <c r="F1079" s="222">
        <v>13.1</v>
      </c>
      <c r="G1079" s="48">
        <f t="shared" si="703"/>
        <v>1</v>
      </c>
      <c r="H1079" s="23">
        <v>0.01</v>
      </c>
      <c r="I1079" s="48">
        <f t="shared" si="710"/>
        <v>1</v>
      </c>
      <c r="J1079" s="23">
        <v>2.74</v>
      </c>
      <c r="K1079" s="48">
        <f t="shared" si="723"/>
        <v>1</v>
      </c>
      <c r="L1079" s="26">
        <v>5.9</v>
      </c>
      <c r="M1079" s="48">
        <f t="shared" si="705"/>
        <v>1</v>
      </c>
      <c r="N1079" s="26">
        <v>6.1</v>
      </c>
      <c r="O1079" s="48">
        <f t="shared" si="706"/>
        <v>1</v>
      </c>
      <c r="P1079" s="225">
        <f t="shared" si="707"/>
        <v>1</v>
      </c>
      <c r="Q1079" s="225">
        <f t="shared" si="708"/>
        <v>1</v>
      </c>
      <c r="T1079" s="25" t="str">
        <f t="shared" ref="T1079:T1084" si="725">LEFT(C1079,12)</f>
        <v>STAG</v>
      </c>
      <c r="U1079" s="25">
        <f t="shared" si="711"/>
        <v>0.8</v>
      </c>
      <c r="V1079" s="25">
        <f t="shared" si="712"/>
        <v>1.24</v>
      </c>
      <c r="W1079" s="25">
        <f t="shared" si="713"/>
        <v>12.5</v>
      </c>
      <c r="X1079" s="25">
        <f t="shared" si="714"/>
        <v>16.399999999999999</v>
      </c>
      <c r="Y1079" s="25">
        <f t="shared" si="715"/>
        <v>0</v>
      </c>
      <c r="Z1079" s="25">
        <f t="shared" si="716"/>
        <v>0.12</v>
      </c>
      <c r="AA1079" s="25">
        <f t="shared" si="717"/>
        <v>2.7</v>
      </c>
      <c r="AB1079" s="25">
        <f t="shared" si="718"/>
        <v>2.85</v>
      </c>
      <c r="AC1079" s="25">
        <f t="shared" si="719"/>
        <v>5.45</v>
      </c>
      <c r="AD1079" s="25">
        <f t="shared" si="720"/>
        <v>5.94</v>
      </c>
      <c r="AE1079" s="25">
        <f t="shared" si="721"/>
        <v>5</v>
      </c>
      <c r="AF1079" s="25">
        <f t="shared" si="722"/>
        <v>7</v>
      </c>
    </row>
    <row r="1080" spans="1:32" ht="15.75" hidden="1" customHeight="1" x14ac:dyDescent="0.25">
      <c r="A1080" s="125">
        <v>46021</v>
      </c>
      <c r="B1080" s="368" t="s">
        <v>435</v>
      </c>
      <c r="C1080" s="38" t="s">
        <v>30</v>
      </c>
      <c r="D1080" s="26">
        <v>1.01</v>
      </c>
      <c r="E1080" s="48">
        <f t="shared" si="702"/>
        <v>1</v>
      </c>
      <c r="F1080" s="222">
        <v>13.5</v>
      </c>
      <c r="G1080" s="48">
        <f t="shared" si="703"/>
        <v>1</v>
      </c>
      <c r="H1080" s="23">
        <v>0</v>
      </c>
      <c r="I1080" s="48">
        <f t="shared" si="710"/>
        <v>1</v>
      </c>
      <c r="J1080" s="23">
        <v>2.77</v>
      </c>
      <c r="K1080" s="48">
        <f t="shared" si="723"/>
        <v>1</v>
      </c>
      <c r="L1080" s="26">
        <v>5.9</v>
      </c>
      <c r="M1080" s="48">
        <f t="shared" si="705"/>
        <v>1</v>
      </c>
      <c r="N1080" s="26">
        <v>6</v>
      </c>
      <c r="O1080" s="48">
        <f t="shared" si="706"/>
        <v>1</v>
      </c>
      <c r="P1080" s="225">
        <f t="shared" si="707"/>
        <v>1</v>
      </c>
      <c r="Q1080" s="225">
        <f t="shared" si="708"/>
        <v>1</v>
      </c>
      <c r="T1080" s="25" t="str">
        <f t="shared" si="725"/>
        <v>STAG</v>
      </c>
      <c r="U1080" s="25">
        <f t="shared" si="711"/>
        <v>0.8</v>
      </c>
      <c r="V1080" s="25">
        <f t="shared" si="712"/>
        <v>1.24</v>
      </c>
      <c r="W1080" s="25">
        <f t="shared" si="713"/>
        <v>12.5</v>
      </c>
      <c r="X1080" s="25">
        <f t="shared" si="714"/>
        <v>16.399999999999999</v>
      </c>
      <c r="Y1080" s="25">
        <f t="shared" si="715"/>
        <v>0</v>
      </c>
      <c r="Z1080" s="25">
        <f t="shared" si="716"/>
        <v>0.12</v>
      </c>
      <c r="AA1080" s="25">
        <f t="shared" si="717"/>
        <v>2.7</v>
      </c>
      <c r="AB1080" s="25">
        <f t="shared" si="718"/>
        <v>2.85</v>
      </c>
      <c r="AC1080" s="25">
        <f t="shared" si="719"/>
        <v>5.45</v>
      </c>
      <c r="AD1080" s="25">
        <f t="shared" si="720"/>
        <v>5.94</v>
      </c>
      <c r="AE1080" s="25">
        <f t="shared" si="721"/>
        <v>5</v>
      </c>
      <c r="AF1080" s="25">
        <f t="shared" si="722"/>
        <v>7</v>
      </c>
    </row>
    <row r="1081" spans="1:32" ht="15.75" hidden="1" customHeight="1" x14ac:dyDescent="0.25">
      <c r="A1081" s="125">
        <v>46021</v>
      </c>
      <c r="B1081" s="368" t="s">
        <v>434</v>
      </c>
      <c r="C1081" s="38" t="s">
        <v>30</v>
      </c>
      <c r="D1081" s="26">
        <v>0.88</v>
      </c>
      <c r="E1081" s="48">
        <f t="shared" si="702"/>
        <v>1</v>
      </c>
      <c r="F1081" s="222">
        <v>14.5</v>
      </c>
      <c r="G1081" s="48">
        <f t="shared" si="703"/>
        <v>1</v>
      </c>
      <c r="H1081" s="23">
        <v>0.02</v>
      </c>
      <c r="I1081" s="48">
        <f t="shared" si="710"/>
        <v>1</v>
      </c>
      <c r="J1081" s="23">
        <v>2.81</v>
      </c>
      <c r="K1081" s="48">
        <f t="shared" si="723"/>
        <v>1</v>
      </c>
      <c r="L1081" s="26">
        <v>5.89</v>
      </c>
      <c r="M1081" s="48">
        <f t="shared" si="705"/>
        <v>1</v>
      </c>
      <c r="N1081" s="26">
        <v>5.7</v>
      </c>
      <c r="O1081" s="48">
        <f t="shared" si="706"/>
        <v>1</v>
      </c>
      <c r="P1081" s="225">
        <f t="shared" si="707"/>
        <v>1</v>
      </c>
      <c r="Q1081" s="225">
        <f t="shared" si="708"/>
        <v>1</v>
      </c>
      <c r="T1081" s="25" t="str">
        <f t="shared" si="725"/>
        <v>STAG</v>
      </c>
      <c r="U1081" s="25">
        <f t="shared" si="711"/>
        <v>0.8</v>
      </c>
      <c r="V1081" s="25">
        <f t="shared" si="712"/>
        <v>1.24</v>
      </c>
      <c r="W1081" s="25">
        <f t="shared" si="713"/>
        <v>12.5</v>
      </c>
      <c r="X1081" s="25">
        <f t="shared" si="714"/>
        <v>16.399999999999999</v>
      </c>
      <c r="Y1081" s="25">
        <f t="shared" si="715"/>
        <v>0</v>
      </c>
      <c r="Z1081" s="25">
        <f t="shared" si="716"/>
        <v>0.12</v>
      </c>
      <c r="AA1081" s="25">
        <f t="shared" si="717"/>
        <v>2.7</v>
      </c>
      <c r="AB1081" s="25">
        <f t="shared" si="718"/>
        <v>2.85</v>
      </c>
      <c r="AC1081" s="25">
        <f t="shared" si="719"/>
        <v>5.45</v>
      </c>
      <c r="AD1081" s="25">
        <f t="shared" si="720"/>
        <v>5.94</v>
      </c>
      <c r="AE1081" s="25">
        <f t="shared" si="721"/>
        <v>5</v>
      </c>
      <c r="AF1081" s="25">
        <f t="shared" si="722"/>
        <v>7</v>
      </c>
    </row>
    <row r="1082" spans="1:32" ht="15.75" hidden="1" customHeight="1" x14ac:dyDescent="0.25">
      <c r="A1082" s="125">
        <v>46021</v>
      </c>
      <c r="B1082" s="368" t="s">
        <v>436</v>
      </c>
      <c r="C1082" s="38" t="s">
        <v>30</v>
      </c>
      <c r="D1082" s="26">
        <v>0.87</v>
      </c>
      <c r="E1082" s="48">
        <f t="shared" si="702"/>
        <v>1</v>
      </c>
      <c r="F1082" s="222">
        <v>14.2</v>
      </c>
      <c r="G1082" s="48">
        <f t="shared" si="703"/>
        <v>1</v>
      </c>
      <c r="H1082" s="23">
        <v>0.02</v>
      </c>
      <c r="I1082" s="48">
        <f t="shared" si="710"/>
        <v>1</v>
      </c>
      <c r="J1082" s="23">
        <v>2.85</v>
      </c>
      <c r="K1082" s="48">
        <f t="shared" si="723"/>
        <v>1</v>
      </c>
      <c r="L1082" s="26">
        <v>5.9</v>
      </c>
      <c r="M1082" s="48">
        <f t="shared" si="705"/>
        <v>1</v>
      </c>
      <c r="N1082" s="26">
        <v>5.9</v>
      </c>
      <c r="O1082" s="48">
        <f t="shared" si="706"/>
        <v>1</v>
      </c>
      <c r="P1082" s="225">
        <f t="shared" si="707"/>
        <v>1</v>
      </c>
      <c r="Q1082" s="225">
        <f t="shared" si="708"/>
        <v>1</v>
      </c>
      <c r="T1082" s="25" t="str">
        <f t="shared" si="725"/>
        <v>STAG</v>
      </c>
      <c r="U1082" s="25">
        <f t="shared" si="711"/>
        <v>0.8</v>
      </c>
      <c r="V1082" s="25">
        <f t="shared" si="712"/>
        <v>1.24</v>
      </c>
      <c r="W1082" s="25">
        <f t="shared" si="713"/>
        <v>12.5</v>
      </c>
      <c r="X1082" s="25">
        <f t="shared" si="714"/>
        <v>16.399999999999999</v>
      </c>
      <c r="Y1082" s="25">
        <f t="shared" si="715"/>
        <v>0</v>
      </c>
      <c r="Z1082" s="25">
        <f t="shared" si="716"/>
        <v>0.12</v>
      </c>
      <c r="AA1082" s="25">
        <f t="shared" si="717"/>
        <v>2.7</v>
      </c>
      <c r="AB1082" s="25">
        <f t="shared" si="718"/>
        <v>2.85</v>
      </c>
      <c r="AC1082" s="25">
        <f t="shared" si="719"/>
        <v>5.45</v>
      </c>
      <c r="AD1082" s="25">
        <f t="shared" si="720"/>
        <v>5.94</v>
      </c>
      <c r="AE1082" s="25">
        <f t="shared" si="721"/>
        <v>5</v>
      </c>
      <c r="AF1082" s="25">
        <f t="shared" si="722"/>
        <v>7</v>
      </c>
    </row>
    <row r="1083" spans="1:32" ht="15.75" hidden="1" customHeight="1" x14ac:dyDescent="0.25">
      <c r="A1083" s="125">
        <v>46022</v>
      </c>
      <c r="B1083" s="368" t="s">
        <v>437</v>
      </c>
      <c r="C1083" s="38" t="s">
        <v>31</v>
      </c>
      <c r="D1083" s="26">
        <v>1.79</v>
      </c>
      <c r="E1083" s="48">
        <f t="shared" si="702"/>
        <v>1</v>
      </c>
      <c r="F1083" s="222">
        <v>13.45</v>
      </c>
      <c r="G1083" s="48">
        <f t="shared" si="703"/>
        <v>1</v>
      </c>
      <c r="H1083" s="23">
        <v>0.01</v>
      </c>
      <c r="I1083" s="48">
        <f t="shared" si="710"/>
        <v>1</v>
      </c>
      <c r="J1083" s="23">
        <v>2.8</v>
      </c>
      <c r="K1083" s="48">
        <f t="shared" si="723"/>
        <v>1</v>
      </c>
      <c r="L1083" s="26">
        <v>5.31</v>
      </c>
      <c r="M1083" s="48">
        <f t="shared" si="705"/>
        <v>1</v>
      </c>
      <c r="N1083" s="26">
        <v>5.82</v>
      </c>
      <c r="O1083" s="48">
        <f t="shared" si="706"/>
        <v>1</v>
      </c>
      <c r="P1083" s="225">
        <f t="shared" si="707"/>
        <v>1</v>
      </c>
      <c r="Q1083" s="225">
        <f t="shared" si="708"/>
        <v>1</v>
      </c>
      <c r="T1083" s="25" t="str">
        <f t="shared" si="725"/>
        <v>CARIB</v>
      </c>
      <c r="U1083" s="25">
        <f t="shared" si="711"/>
        <v>1.65</v>
      </c>
      <c r="V1083" s="25">
        <f t="shared" si="712"/>
        <v>2.14</v>
      </c>
      <c r="W1083" s="25">
        <f t="shared" si="713"/>
        <v>12.5</v>
      </c>
      <c r="X1083" s="25">
        <f t="shared" si="714"/>
        <v>16.399999999999999</v>
      </c>
      <c r="Y1083" s="25">
        <f t="shared" si="715"/>
        <v>0</v>
      </c>
      <c r="Z1083" s="25">
        <f t="shared" si="716"/>
        <v>0.12</v>
      </c>
      <c r="AA1083" s="25">
        <f t="shared" si="717"/>
        <v>2.7</v>
      </c>
      <c r="AB1083" s="25">
        <f t="shared" si="718"/>
        <v>2.85</v>
      </c>
      <c r="AC1083" s="25">
        <f t="shared" si="719"/>
        <v>5</v>
      </c>
      <c r="AD1083" s="25">
        <f t="shared" si="720"/>
        <v>5.44</v>
      </c>
      <c r="AE1083" s="25">
        <f t="shared" si="721"/>
        <v>5</v>
      </c>
      <c r="AF1083" s="25">
        <f t="shared" si="722"/>
        <v>7</v>
      </c>
    </row>
    <row r="1084" spans="1:32" ht="15.75" hidden="1" customHeight="1" x14ac:dyDescent="0.25">
      <c r="A1084" s="125">
        <v>46022</v>
      </c>
      <c r="B1084" s="368" t="s">
        <v>435</v>
      </c>
      <c r="C1084" s="38" t="s">
        <v>31</v>
      </c>
      <c r="D1084" s="26">
        <v>1.81</v>
      </c>
      <c r="E1084" s="48">
        <f t="shared" si="702"/>
        <v>1</v>
      </c>
      <c r="F1084" s="222">
        <v>13.4</v>
      </c>
      <c r="G1084" s="48">
        <f t="shared" si="703"/>
        <v>1</v>
      </c>
      <c r="H1084" s="23">
        <v>0.01</v>
      </c>
      <c r="I1084" s="48">
        <f t="shared" si="710"/>
        <v>1</v>
      </c>
      <c r="J1084" s="23">
        <v>2.75</v>
      </c>
      <c r="K1084" s="48">
        <f t="shared" si="723"/>
        <v>1</v>
      </c>
      <c r="L1084" s="26">
        <v>5.35</v>
      </c>
      <c r="M1084" s="48">
        <f t="shared" si="705"/>
        <v>1</v>
      </c>
      <c r="N1084" s="26">
        <v>6.02</v>
      </c>
      <c r="O1084" s="48">
        <f t="shared" si="706"/>
        <v>1</v>
      </c>
      <c r="P1084" s="225">
        <f t="shared" si="707"/>
        <v>1</v>
      </c>
      <c r="Q1084" s="225">
        <f t="shared" si="708"/>
        <v>1</v>
      </c>
      <c r="T1084" s="25" t="str">
        <f t="shared" si="725"/>
        <v>CARIB</v>
      </c>
      <c r="U1084" s="25">
        <f t="shared" si="711"/>
        <v>1.65</v>
      </c>
      <c r="V1084" s="25">
        <f t="shared" si="712"/>
        <v>2.14</v>
      </c>
      <c r="W1084" s="25">
        <f t="shared" si="713"/>
        <v>12.5</v>
      </c>
      <c r="X1084" s="25">
        <f t="shared" si="714"/>
        <v>16.399999999999999</v>
      </c>
      <c r="Y1084" s="25">
        <f t="shared" si="715"/>
        <v>0</v>
      </c>
      <c r="Z1084" s="25">
        <f t="shared" si="716"/>
        <v>0.12</v>
      </c>
      <c r="AA1084" s="25">
        <f t="shared" si="717"/>
        <v>2.7</v>
      </c>
      <c r="AB1084" s="25">
        <f t="shared" si="718"/>
        <v>2.85</v>
      </c>
      <c r="AC1084" s="25">
        <f t="shared" si="719"/>
        <v>5</v>
      </c>
      <c r="AD1084" s="25">
        <f t="shared" si="720"/>
        <v>5.44</v>
      </c>
      <c r="AE1084" s="25">
        <f t="shared" si="721"/>
        <v>5</v>
      </c>
      <c r="AF1084" s="25">
        <f t="shared" si="722"/>
        <v>7</v>
      </c>
    </row>
    <row r="1085" spans="1:32" ht="15.75" hidden="1" customHeight="1" x14ac:dyDescent="0.25">
      <c r="A1085" s="125">
        <v>46022</v>
      </c>
      <c r="B1085" s="368" t="s">
        <v>434</v>
      </c>
      <c r="C1085" s="38" t="s">
        <v>31</v>
      </c>
      <c r="D1085" s="26">
        <v>1.82</v>
      </c>
      <c r="E1085" s="48">
        <f t="shared" si="702"/>
        <v>1</v>
      </c>
      <c r="F1085" s="222">
        <v>13.2</v>
      </c>
      <c r="G1085" s="48">
        <f t="shared" si="703"/>
        <v>1</v>
      </c>
      <c r="H1085" s="23">
        <v>0.01</v>
      </c>
      <c r="I1085" s="48">
        <f t="shared" si="710"/>
        <v>1</v>
      </c>
      <c r="J1085" s="23">
        <v>2.8</v>
      </c>
      <c r="K1085" s="48">
        <f t="shared" si="723"/>
        <v>1</v>
      </c>
      <c r="L1085" s="26">
        <v>5.29</v>
      </c>
      <c r="M1085" s="48">
        <f t="shared" si="705"/>
        <v>1</v>
      </c>
      <c r="N1085" s="26">
        <v>5.6</v>
      </c>
      <c r="O1085" s="48">
        <f t="shared" si="706"/>
        <v>1</v>
      </c>
      <c r="P1085" s="225">
        <f t="shared" si="707"/>
        <v>1</v>
      </c>
      <c r="Q1085" s="225">
        <f t="shared" si="708"/>
        <v>1</v>
      </c>
      <c r="T1085" s="25" t="str">
        <f t="shared" si="724"/>
        <v>CARIB</v>
      </c>
      <c r="U1085" s="25">
        <f t="shared" si="711"/>
        <v>1.65</v>
      </c>
      <c r="V1085" s="25">
        <f t="shared" si="712"/>
        <v>2.14</v>
      </c>
      <c r="W1085" s="25">
        <f t="shared" si="713"/>
        <v>12.5</v>
      </c>
      <c r="X1085" s="25">
        <f t="shared" si="714"/>
        <v>16.399999999999999</v>
      </c>
      <c r="Y1085" s="25">
        <f t="shared" si="715"/>
        <v>0</v>
      </c>
      <c r="Z1085" s="25">
        <f t="shared" si="716"/>
        <v>0.12</v>
      </c>
      <c r="AA1085" s="25">
        <f t="shared" si="717"/>
        <v>2.7</v>
      </c>
      <c r="AB1085" s="25">
        <f t="shared" si="718"/>
        <v>2.85</v>
      </c>
      <c r="AC1085" s="25">
        <f t="shared" si="719"/>
        <v>5</v>
      </c>
      <c r="AD1085" s="25">
        <f t="shared" si="720"/>
        <v>5.44</v>
      </c>
      <c r="AE1085" s="25">
        <f t="shared" si="721"/>
        <v>5</v>
      </c>
      <c r="AF1085" s="25">
        <f t="shared" si="722"/>
        <v>7</v>
      </c>
    </row>
    <row r="1086" spans="1:32" ht="15.75" hidden="1" customHeight="1" x14ac:dyDescent="0.25">
      <c r="A1086" s="125"/>
      <c r="B1086" s="368"/>
      <c r="C1086" s="38"/>
      <c r="D1086" s="26"/>
      <c r="E1086" s="48"/>
      <c r="F1086" s="222"/>
      <c r="G1086" s="48"/>
      <c r="H1086" s="23"/>
      <c r="I1086" s="48"/>
      <c r="J1086" s="23"/>
      <c r="K1086" s="48"/>
      <c r="L1086" s="26"/>
      <c r="M1086" s="48"/>
      <c r="N1086" s="26"/>
      <c r="O1086" s="48"/>
      <c r="P1086" s="225"/>
      <c r="Q1086" s="225"/>
      <c r="T1086" s="25" t="str">
        <f t="shared" si="724"/>
        <v/>
      </c>
      <c r="U1086" s="25" t="e">
        <f t="shared" si="711"/>
        <v>#N/A</v>
      </c>
      <c r="V1086" s="25" t="e">
        <f t="shared" si="712"/>
        <v>#N/A</v>
      </c>
      <c r="W1086" s="25" t="e">
        <f t="shared" si="713"/>
        <v>#N/A</v>
      </c>
      <c r="X1086" s="25" t="e">
        <f t="shared" si="714"/>
        <v>#N/A</v>
      </c>
      <c r="Y1086" s="25" t="e">
        <f t="shared" si="715"/>
        <v>#N/A</v>
      </c>
      <c r="Z1086" s="25" t="e">
        <f t="shared" si="716"/>
        <v>#N/A</v>
      </c>
      <c r="AA1086" s="25" t="e">
        <f t="shared" si="717"/>
        <v>#N/A</v>
      </c>
      <c r="AB1086" s="25" t="e">
        <f t="shared" si="718"/>
        <v>#N/A</v>
      </c>
      <c r="AC1086" s="25" t="e">
        <f t="shared" si="719"/>
        <v>#N/A</v>
      </c>
      <c r="AD1086" s="25" t="e">
        <f t="shared" si="720"/>
        <v>#N/A</v>
      </c>
      <c r="AE1086" s="25" t="e">
        <f t="shared" si="721"/>
        <v>#N/A</v>
      </c>
      <c r="AF1086" s="25" t="e">
        <f t="shared" si="722"/>
        <v>#N/A</v>
      </c>
    </row>
    <row r="1087" spans="1:32" ht="15.75" hidden="1" customHeight="1" x14ac:dyDescent="0.25">
      <c r="A1087" s="125"/>
      <c r="B1087" s="368"/>
      <c r="C1087" s="38"/>
      <c r="D1087" s="26"/>
      <c r="E1087" s="48"/>
      <c r="F1087" s="222"/>
      <c r="G1087" s="48"/>
      <c r="H1087" s="23"/>
      <c r="I1087" s="48"/>
      <c r="J1087" s="23"/>
      <c r="K1087" s="48"/>
      <c r="L1087" s="26"/>
      <c r="M1087" s="48"/>
      <c r="N1087" s="26"/>
      <c r="O1087" s="48"/>
      <c r="P1087" s="225"/>
      <c r="Q1087" s="225"/>
      <c r="T1087" s="25" t="str">
        <f t="shared" si="699"/>
        <v/>
      </c>
      <c r="U1087" s="25" t="e">
        <f t="shared" si="711"/>
        <v>#N/A</v>
      </c>
      <c r="V1087" s="25" t="e">
        <f t="shared" si="712"/>
        <v>#N/A</v>
      </c>
      <c r="W1087" s="25" t="e">
        <f t="shared" si="713"/>
        <v>#N/A</v>
      </c>
      <c r="X1087" s="25" t="e">
        <f t="shared" si="714"/>
        <v>#N/A</v>
      </c>
      <c r="Y1087" s="25" t="e">
        <f t="shared" si="715"/>
        <v>#N/A</v>
      </c>
      <c r="Z1087" s="25" t="e">
        <f t="shared" si="716"/>
        <v>#N/A</v>
      </c>
      <c r="AA1087" s="25" t="e">
        <f t="shared" si="717"/>
        <v>#N/A</v>
      </c>
      <c r="AB1087" s="25" t="e">
        <f t="shared" si="718"/>
        <v>#N/A</v>
      </c>
      <c r="AC1087" s="25" t="e">
        <f t="shared" si="719"/>
        <v>#N/A</v>
      </c>
      <c r="AD1087" s="25" t="e">
        <f t="shared" si="720"/>
        <v>#N/A</v>
      </c>
      <c r="AE1087" s="25" t="e">
        <f t="shared" si="721"/>
        <v>#N/A</v>
      </c>
      <c r="AF1087" s="25" t="e">
        <f t="shared" si="722"/>
        <v>#N/A</v>
      </c>
    </row>
    <row r="1088" spans="1:32" ht="15.75" hidden="1" customHeight="1" x14ac:dyDescent="0.25">
      <c r="A1088" s="125"/>
      <c r="B1088" s="368"/>
      <c r="C1088" s="38"/>
      <c r="D1088" s="26"/>
      <c r="E1088" s="48"/>
      <c r="F1088" s="222"/>
      <c r="G1088" s="48"/>
      <c r="H1088" s="23"/>
      <c r="I1088" s="48"/>
      <c r="J1088" s="23"/>
      <c r="K1088" s="48"/>
      <c r="L1088" s="26"/>
      <c r="M1088" s="48"/>
      <c r="N1088" s="26"/>
      <c r="O1088" s="48"/>
      <c r="P1088" s="225"/>
      <c r="Q1088" s="225"/>
      <c r="T1088" s="25" t="str">
        <f t="shared" ref="T1088" si="726">LEFT(C1088,12)</f>
        <v/>
      </c>
      <c r="U1088" s="25" t="e">
        <f t="shared" si="711"/>
        <v>#N/A</v>
      </c>
      <c r="V1088" s="25" t="e">
        <f t="shared" si="712"/>
        <v>#N/A</v>
      </c>
      <c r="W1088" s="25" t="e">
        <f t="shared" si="713"/>
        <v>#N/A</v>
      </c>
      <c r="X1088" s="25" t="e">
        <f t="shared" si="714"/>
        <v>#N/A</v>
      </c>
      <c r="Y1088" s="25" t="e">
        <f t="shared" si="715"/>
        <v>#N/A</v>
      </c>
      <c r="Z1088" s="25" t="e">
        <f t="shared" si="716"/>
        <v>#N/A</v>
      </c>
      <c r="AA1088" s="25" t="e">
        <f t="shared" si="717"/>
        <v>#N/A</v>
      </c>
      <c r="AB1088" s="25" t="e">
        <f t="shared" si="718"/>
        <v>#N/A</v>
      </c>
      <c r="AC1088" s="25" t="e">
        <f t="shared" si="719"/>
        <v>#N/A</v>
      </c>
      <c r="AD1088" s="25" t="e">
        <f t="shared" si="720"/>
        <v>#N/A</v>
      </c>
      <c r="AE1088" s="25" t="e">
        <f t="shared" si="721"/>
        <v>#N/A</v>
      </c>
      <c r="AF1088" s="25" t="e">
        <f t="shared" si="722"/>
        <v>#N/A</v>
      </c>
    </row>
    <row r="1089" spans="1:32" ht="15.75" hidden="1" customHeight="1" x14ac:dyDescent="0.25">
      <c r="A1089" s="125"/>
      <c r="B1089" s="368"/>
      <c r="C1089" s="38"/>
      <c r="D1089" s="26"/>
      <c r="E1089" s="48"/>
      <c r="F1089" s="222"/>
      <c r="G1089" s="48"/>
      <c r="H1089" s="23"/>
      <c r="I1089" s="48"/>
      <c r="J1089" s="23"/>
      <c r="K1089" s="48"/>
      <c r="L1089" s="26"/>
      <c r="M1089" s="48"/>
      <c r="N1089" s="26"/>
      <c r="O1089" s="48"/>
      <c r="P1089" s="225"/>
      <c r="Q1089" s="225"/>
      <c r="T1089" s="25" t="str">
        <f t="shared" ref="T1089" si="727">LEFT(C1089,12)</f>
        <v/>
      </c>
      <c r="U1089" s="25" t="e">
        <f t="shared" si="711"/>
        <v>#N/A</v>
      </c>
      <c r="V1089" s="25" t="e">
        <f t="shared" si="712"/>
        <v>#N/A</v>
      </c>
      <c r="W1089" s="25" t="e">
        <f t="shared" si="713"/>
        <v>#N/A</v>
      </c>
      <c r="X1089" s="25" t="e">
        <f t="shared" si="714"/>
        <v>#N/A</v>
      </c>
      <c r="Y1089" s="25" t="e">
        <f t="shared" si="715"/>
        <v>#N/A</v>
      </c>
      <c r="Z1089" s="25" t="e">
        <f t="shared" si="716"/>
        <v>#N/A</v>
      </c>
      <c r="AA1089" s="25" t="e">
        <f t="shared" si="717"/>
        <v>#N/A</v>
      </c>
      <c r="AB1089" s="25" t="e">
        <f t="shared" si="718"/>
        <v>#N/A</v>
      </c>
      <c r="AC1089" s="25" t="e">
        <f t="shared" si="719"/>
        <v>#N/A</v>
      </c>
      <c r="AD1089" s="25" t="e">
        <f t="shared" si="720"/>
        <v>#N/A</v>
      </c>
      <c r="AE1089" s="25" t="e">
        <f t="shared" si="721"/>
        <v>#N/A</v>
      </c>
      <c r="AF1089" s="25" t="e">
        <f t="shared" si="722"/>
        <v>#N/A</v>
      </c>
    </row>
    <row r="1090" spans="1:32" ht="15.75" hidden="1" customHeight="1" x14ac:dyDescent="0.25">
      <c r="A1090" s="125"/>
      <c r="B1090" s="368"/>
      <c r="C1090" s="38"/>
      <c r="D1090" s="26"/>
      <c r="E1090" s="48"/>
      <c r="F1090" s="222"/>
      <c r="G1090" s="48"/>
      <c r="H1090" s="23"/>
      <c r="I1090" s="48"/>
      <c r="J1090" s="23"/>
      <c r="K1090" s="48"/>
      <c r="L1090" s="26"/>
      <c r="M1090" s="48"/>
      <c r="N1090" s="26"/>
      <c r="O1090" s="48"/>
      <c r="P1090" s="225"/>
      <c r="Q1090" s="225"/>
      <c r="T1090" s="25" t="str">
        <f t="shared" si="699"/>
        <v/>
      </c>
      <c r="U1090" s="25" t="e">
        <f t="shared" si="711"/>
        <v>#N/A</v>
      </c>
      <c r="V1090" s="25" t="e">
        <f t="shared" si="712"/>
        <v>#N/A</v>
      </c>
      <c r="W1090" s="25" t="e">
        <f t="shared" si="713"/>
        <v>#N/A</v>
      </c>
      <c r="X1090" s="25" t="e">
        <f t="shared" si="714"/>
        <v>#N/A</v>
      </c>
      <c r="Y1090" s="25" t="e">
        <f t="shared" si="715"/>
        <v>#N/A</v>
      </c>
      <c r="Z1090" s="25" t="e">
        <f t="shared" si="716"/>
        <v>#N/A</v>
      </c>
      <c r="AA1090" s="25" t="e">
        <f t="shared" si="717"/>
        <v>#N/A</v>
      </c>
      <c r="AB1090" s="25" t="e">
        <f t="shared" si="718"/>
        <v>#N/A</v>
      </c>
      <c r="AC1090" s="25" t="e">
        <f t="shared" si="719"/>
        <v>#N/A</v>
      </c>
      <c r="AD1090" s="25" t="e">
        <f t="shared" si="720"/>
        <v>#N/A</v>
      </c>
      <c r="AE1090" s="25" t="e">
        <f t="shared" si="721"/>
        <v>#N/A</v>
      </c>
      <c r="AF1090" s="25" t="e">
        <f t="shared" si="722"/>
        <v>#N/A</v>
      </c>
    </row>
    <row r="1091" spans="1:32" ht="15.75" hidden="1" customHeight="1" x14ac:dyDescent="0.25">
      <c r="A1091" s="125"/>
      <c r="B1091" s="368"/>
      <c r="C1091" s="38"/>
      <c r="D1091" s="26"/>
      <c r="E1091" s="48"/>
      <c r="F1091" s="222"/>
      <c r="G1091" s="48"/>
      <c r="H1091" s="23"/>
      <c r="I1091" s="48"/>
      <c r="J1091" s="23"/>
      <c r="K1091" s="48"/>
      <c r="L1091" s="26"/>
      <c r="M1091" s="48"/>
      <c r="N1091" s="26"/>
      <c r="O1091" s="48"/>
      <c r="P1091" s="225"/>
      <c r="Q1091" s="225"/>
      <c r="T1091" s="25" t="str">
        <f t="shared" si="699"/>
        <v/>
      </c>
      <c r="U1091" s="25" t="e">
        <f t="shared" si="711"/>
        <v>#N/A</v>
      </c>
      <c r="V1091" s="25" t="e">
        <f t="shared" si="712"/>
        <v>#N/A</v>
      </c>
      <c r="W1091" s="25" t="e">
        <f t="shared" si="713"/>
        <v>#N/A</v>
      </c>
      <c r="X1091" s="25" t="e">
        <f t="shared" si="714"/>
        <v>#N/A</v>
      </c>
      <c r="Y1091" s="25" t="e">
        <f t="shared" si="715"/>
        <v>#N/A</v>
      </c>
      <c r="Z1091" s="25" t="e">
        <f t="shared" si="716"/>
        <v>#N/A</v>
      </c>
      <c r="AA1091" s="25" t="e">
        <f t="shared" si="717"/>
        <v>#N/A</v>
      </c>
      <c r="AB1091" s="25" t="e">
        <f t="shared" si="718"/>
        <v>#N/A</v>
      </c>
      <c r="AC1091" s="25" t="e">
        <f t="shared" si="719"/>
        <v>#N/A</v>
      </c>
      <c r="AD1091" s="25" t="e">
        <f t="shared" si="720"/>
        <v>#N/A</v>
      </c>
      <c r="AE1091" s="25" t="e">
        <f t="shared" si="721"/>
        <v>#N/A</v>
      </c>
      <c r="AF1091" s="25" t="e">
        <f t="shared" si="722"/>
        <v>#N/A</v>
      </c>
    </row>
    <row r="1092" spans="1:32" ht="15.75" hidden="1" customHeight="1" x14ac:dyDescent="0.25">
      <c r="A1092" s="125"/>
      <c r="B1092" s="368"/>
      <c r="C1092" s="38"/>
      <c r="D1092" s="26"/>
      <c r="E1092" s="48"/>
      <c r="F1092" s="222"/>
      <c r="G1092" s="48"/>
      <c r="H1092" s="23"/>
      <c r="I1092" s="48"/>
      <c r="J1092" s="23"/>
      <c r="K1092" s="48"/>
      <c r="L1092" s="26"/>
      <c r="M1092" s="48"/>
      <c r="N1092" s="26"/>
      <c r="O1092" s="48"/>
      <c r="P1092" s="225"/>
      <c r="Q1092" s="225"/>
      <c r="T1092" s="25" t="str">
        <f t="shared" si="699"/>
        <v/>
      </c>
      <c r="U1092" s="25" t="e">
        <f t="shared" si="711"/>
        <v>#N/A</v>
      </c>
      <c r="V1092" s="25" t="e">
        <f t="shared" si="712"/>
        <v>#N/A</v>
      </c>
      <c r="W1092" s="25" t="e">
        <f t="shared" si="713"/>
        <v>#N/A</v>
      </c>
      <c r="X1092" s="25" t="e">
        <f t="shared" si="714"/>
        <v>#N/A</v>
      </c>
      <c r="Y1092" s="25" t="e">
        <f t="shared" si="715"/>
        <v>#N/A</v>
      </c>
      <c r="Z1092" s="25" t="e">
        <f t="shared" si="716"/>
        <v>#N/A</v>
      </c>
      <c r="AA1092" s="25" t="e">
        <f t="shared" si="717"/>
        <v>#N/A</v>
      </c>
      <c r="AB1092" s="25" t="e">
        <f t="shared" si="718"/>
        <v>#N/A</v>
      </c>
      <c r="AC1092" s="25" t="e">
        <f t="shared" si="719"/>
        <v>#N/A</v>
      </c>
      <c r="AD1092" s="25" t="e">
        <f t="shared" si="720"/>
        <v>#N/A</v>
      </c>
      <c r="AE1092" s="25" t="e">
        <f t="shared" si="721"/>
        <v>#N/A</v>
      </c>
      <c r="AF1092" s="25" t="e">
        <f t="shared" si="722"/>
        <v>#N/A</v>
      </c>
    </row>
    <row r="1093" spans="1:32" ht="15.75" hidden="1" customHeight="1" x14ac:dyDescent="0.25">
      <c r="A1093" s="125"/>
      <c r="B1093" s="368"/>
      <c r="C1093" s="38"/>
      <c r="D1093" s="26"/>
      <c r="E1093" s="48"/>
      <c r="F1093" s="222"/>
      <c r="G1093" s="48"/>
      <c r="H1093" s="23"/>
      <c r="I1093" s="48"/>
      <c r="J1093" s="23"/>
      <c r="K1093" s="48"/>
      <c r="L1093" s="26"/>
      <c r="M1093" s="48"/>
      <c r="N1093" s="26"/>
      <c r="O1093" s="48"/>
      <c r="P1093" s="225"/>
      <c r="Q1093" s="225"/>
      <c r="T1093" s="25" t="str">
        <f t="shared" ref="T1093:T1131" si="728">LEFT(C1093,12)</f>
        <v/>
      </c>
      <c r="U1093" s="25" t="e">
        <f t="shared" si="711"/>
        <v>#N/A</v>
      </c>
      <c r="V1093" s="25" t="e">
        <f t="shared" si="712"/>
        <v>#N/A</v>
      </c>
      <c r="W1093" s="25" t="e">
        <f t="shared" si="713"/>
        <v>#N/A</v>
      </c>
      <c r="X1093" s="25" t="e">
        <f t="shared" si="714"/>
        <v>#N/A</v>
      </c>
      <c r="Y1093" s="25" t="e">
        <f t="shared" si="715"/>
        <v>#N/A</v>
      </c>
      <c r="Z1093" s="25" t="e">
        <f t="shared" si="716"/>
        <v>#N/A</v>
      </c>
      <c r="AA1093" s="25" t="e">
        <f t="shared" si="717"/>
        <v>#N/A</v>
      </c>
      <c r="AB1093" s="25" t="e">
        <f t="shared" si="718"/>
        <v>#N/A</v>
      </c>
      <c r="AC1093" s="25" t="e">
        <f t="shared" si="719"/>
        <v>#N/A</v>
      </c>
      <c r="AD1093" s="25" t="e">
        <f t="shared" si="720"/>
        <v>#N/A</v>
      </c>
      <c r="AE1093" s="25" t="e">
        <f t="shared" si="721"/>
        <v>#N/A</v>
      </c>
      <c r="AF1093" s="25" t="e">
        <f t="shared" si="722"/>
        <v>#N/A</v>
      </c>
    </row>
    <row r="1094" spans="1:32" ht="15.75" hidden="1" customHeight="1" x14ac:dyDescent="0.25">
      <c r="A1094" s="125"/>
      <c r="B1094" s="368"/>
      <c r="C1094" s="38"/>
      <c r="D1094" s="26"/>
      <c r="E1094" s="48"/>
      <c r="F1094" s="222"/>
      <c r="G1094" s="48"/>
      <c r="H1094" s="23"/>
      <c r="I1094" s="48"/>
      <c r="J1094" s="23"/>
      <c r="K1094" s="48"/>
      <c r="L1094" s="26"/>
      <c r="M1094" s="48"/>
      <c r="N1094" s="26"/>
      <c r="O1094" s="48"/>
      <c r="P1094" s="225"/>
      <c r="Q1094" s="225"/>
      <c r="T1094" s="25" t="str">
        <f t="shared" si="728"/>
        <v/>
      </c>
      <c r="U1094" s="25" t="e">
        <f t="shared" si="711"/>
        <v>#N/A</v>
      </c>
      <c r="V1094" s="25" t="e">
        <f t="shared" si="712"/>
        <v>#N/A</v>
      </c>
      <c r="W1094" s="25" t="e">
        <f t="shared" si="713"/>
        <v>#N/A</v>
      </c>
      <c r="X1094" s="25" t="e">
        <f t="shared" si="714"/>
        <v>#N/A</v>
      </c>
      <c r="Y1094" s="25" t="e">
        <f t="shared" si="715"/>
        <v>#N/A</v>
      </c>
      <c r="Z1094" s="25" t="e">
        <f t="shared" si="716"/>
        <v>#N/A</v>
      </c>
      <c r="AA1094" s="25" t="e">
        <f t="shared" si="717"/>
        <v>#N/A</v>
      </c>
      <c r="AB1094" s="25" t="e">
        <f t="shared" si="718"/>
        <v>#N/A</v>
      </c>
      <c r="AC1094" s="25" t="e">
        <f t="shared" si="719"/>
        <v>#N/A</v>
      </c>
      <c r="AD1094" s="25" t="e">
        <f t="shared" si="720"/>
        <v>#N/A</v>
      </c>
      <c r="AE1094" s="25" t="e">
        <f t="shared" si="721"/>
        <v>#N/A</v>
      </c>
      <c r="AF1094" s="25" t="e">
        <f t="shared" si="722"/>
        <v>#N/A</v>
      </c>
    </row>
    <row r="1095" spans="1:32" ht="15.75" hidden="1" customHeight="1" x14ac:dyDescent="0.25">
      <c r="A1095" s="125"/>
      <c r="B1095" s="368"/>
      <c r="C1095" s="38"/>
      <c r="D1095" s="26"/>
      <c r="E1095" s="48"/>
      <c r="F1095" s="222"/>
      <c r="G1095" s="48"/>
      <c r="H1095" s="23"/>
      <c r="I1095" s="48"/>
      <c r="J1095" s="23"/>
      <c r="K1095" s="48"/>
      <c r="L1095" s="26"/>
      <c r="M1095" s="48"/>
      <c r="N1095" s="26"/>
      <c r="O1095" s="48"/>
      <c r="P1095" s="225"/>
      <c r="Q1095" s="225"/>
      <c r="T1095" s="25" t="str">
        <f t="shared" si="728"/>
        <v/>
      </c>
      <c r="U1095" s="25" t="e">
        <f t="shared" si="711"/>
        <v>#N/A</v>
      </c>
      <c r="V1095" s="25" t="e">
        <f t="shared" si="712"/>
        <v>#N/A</v>
      </c>
      <c r="W1095" s="25" t="e">
        <f t="shared" si="713"/>
        <v>#N/A</v>
      </c>
      <c r="X1095" s="25" t="e">
        <f t="shared" si="714"/>
        <v>#N/A</v>
      </c>
      <c r="Y1095" s="25" t="e">
        <f t="shared" si="715"/>
        <v>#N/A</v>
      </c>
      <c r="Z1095" s="25" t="e">
        <f t="shared" si="716"/>
        <v>#N/A</v>
      </c>
      <c r="AA1095" s="25" t="e">
        <f t="shared" si="717"/>
        <v>#N/A</v>
      </c>
      <c r="AB1095" s="25" t="e">
        <f t="shared" si="718"/>
        <v>#N/A</v>
      </c>
      <c r="AC1095" s="25" t="e">
        <f t="shared" si="719"/>
        <v>#N/A</v>
      </c>
      <c r="AD1095" s="25" t="e">
        <f t="shared" si="720"/>
        <v>#N/A</v>
      </c>
      <c r="AE1095" s="25" t="e">
        <f t="shared" si="721"/>
        <v>#N/A</v>
      </c>
      <c r="AF1095" s="25" t="e">
        <f t="shared" si="722"/>
        <v>#N/A</v>
      </c>
    </row>
    <row r="1096" spans="1:32" ht="15.75" hidden="1" customHeight="1" x14ac:dyDescent="0.25">
      <c r="A1096" s="125"/>
      <c r="B1096" s="368"/>
      <c r="C1096" s="38"/>
      <c r="D1096" s="26"/>
      <c r="E1096" s="48"/>
      <c r="F1096" s="222"/>
      <c r="G1096" s="48"/>
      <c r="H1096" s="23"/>
      <c r="I1096" s="48"/>
      <c r="J1096" s="23"/>
      <c r="K1096" s="48"/>
      <c r="L1096" s="320"/>
      <c r="M1096" s="48"/>
      <c r="N1096" s="26"/>
      <c r="O1096" s="48"/>
      <c r="P1096" s="225"/>
      <c r="Q1096" s="225"/>
      <c r="T1096" s="25" t="str">
        <f t="shared" si="728"/>
        <v/>
      </c>
      <c r="U1096" s="25" t="e">
        <f t="shared" si="711"/>
        <v>#N/A</v>
      </c>
      <c r="V1096" s="25" t="e">
        <f t="shared" si="712"/>
        <v>#N/A</v>
      </c>
      <c r="W1096" s="25" t="e">
        <f t="shared" si="713"/>
        <v>#N/A</v>
      </c>
      <c r="X1096" s="25" t="e">
        <f t="shared" si="714"/>
        <v>#N/A</v>
      </c>
      <c r="Y1096" s="25" t="e">
        <f t="shared" si="715"/>
        <v>#N/A</v>
      </c>
      <c r="Z1096" s="25" t="e">
        <f t="shared" si="716"/>
        <v>#N/A</v>
      </c>
      <c r="AA1096" s="25" t="e">
        <f t="shared" si="717"/>
        <v>#N/A</v>
      </c>
      <c r="AB1096" s="25" t="e">
        <f t="shared" si="718"/>
        <v>#N/A</v>
      </c>
      <c r="AC1096" s="25" t="e">
        <f t="shared" si="719"/>
        <v>#N/A</v>
      </c>
      <c r="AD1096" s="25" t="e">
        <f t="shared" si="720"/>
        <v>#N/A</v>
      </c>
      <c r="AE1096" s="25" t="e">
        <f t="shared" si="721"/>
        <v>#N/A</v>
      </c>
      <c r="AF1096" s="25" t="e">
        <f t="shared" si="722"/>
        <v>#N/A</v>
      </c>
    </row>
    <row r="1097" spans="1:32" ht="15.75" hidden="1" customHeight="1" x14ac:dyDescent="0.25">
      <c r="A1097" s="125"/>
      <c r="B1097" s="368"/>
      <c r="C1097" s="34"/>
      <c r="D1097" s="26"/>
      <c r="E1097" s="48"/>
      <c r="F1097" s="222"/>
      <c r="G1097" s="48"/>
      <c r="H1097" s="23"/>
      <c r="I1097" s="48"/>
      <c r="J1097" s="23"/>
      <c r="K1097" s="48"/>
      <c r="L1097" s="26"/>
      <c r="M1097" s="48"/>
      <c r="N1097" s="26"/>
      <c r="O1097" s="48"/>
      <c r="P1097" s="225"/>
      <c r="Q1097" s="225"/>
      <c r="T1097" s="25" t="str">
        <f t="shared" si="728"/>
        <v/>
      </c>
      <c r="U1097" s="25" t="e">
        <f t="shared" si="711"/>
        <v>#N/A</v>
      </c>
      <c r="V1097" s="25" t="e">
        <f t="shared" si="712"/>
        <v>#N/A</v>
      </c>
      <c r="W1097" s="25" t="e">
        <f t="shared" si="713"/>
        <v>#N/A</v>
      </c>
      <c r="X1097" s="25" t="e">
        <f t="shared" si="714"/>
        <v>#N/A</v>
      </c>
      <c r="Y1097" s="25" t="e">
        <f t="shared" si="715"/>
        <v>#N/A</v>
      </c>
      <c r="Z1097" s="25" t="e">
        <f t="shared" si="716"/>
        <v>#N/A</v>
      </c>
      <c r="AA1097" s="25" t="e">
        <f t="shared" si="717"/>
        <v>#N/A</v>
      </c>
      <c r="AB1097" s="25" t="e">
        <f t="shared" si="718"/>
        <v>#N/A</v>
      </c>
      <c r="AC1097" s="25" t="e">
        <f t="shared" si="719"/>
        <v>#N/A</v>
      </c>
      <c r="AD1097" s="25" t="e">
        <f t="shared" si="720"/>
        <v>#N/A</v>
      </c>
      <c r="AE1097" s="25" t="e">
        <f t="shared" si="721"/>
        <v>#N/A</v>
      </c>
      <c r="AF1097" s="25" t="e">
        <f t="shared" si="722"/>
        <v>#N/A</v>
      </c>
    </row>
    <row r="1098" spans="1:32" ht="15.75" hidden="1" customHeight="1" x14ac:dyDescent="0.25">
      <c r="A1098" s="125"/>
      <c r="B1098" s="368"/>
      <c r="C1098" s="34"/>
      <c r="D1098" s="26"/>
      <c r="E1098" s="48"/>
      <c r="F1098" s="222"/>
      <c r="G1098" s="48"/>
      <c r="H1098" s="23"/>
      <c r="I1098" s="48"/>
      <c r="J1098" s="23"/>
      <c r="K1098" s="48"/>
      <c r="L1098" s="26"/>
      <c r="M1098" s="48"/>
      <c r="N1098" s="26"/>
      <c r="O1098" s="48"/>
      <c r="P1098" s="225"/>
      <c r="Q1098" s="225"/>
      <c r="T1098" s="25" t="str">
        <f t="shared" si="728"/>
        <v/>
      </c>
      <c r="U1098" s="25" t="e">
        <f t="shared" si="711"/>
        <v>#N/A</v>
      </c>
      <c r="V1098" s="25" t="e">
        <f t="shared" si="712"/>
        <v>#N/A</v>
      </c>
      <c r="W1098" s="25" t="e">
        <f t="shared" si="713"/>
        <v>#N/A</v>
      </c>
      <c r="X1098" s="25" t="e">
        <f t="shared" si="714"/>
        <v>#N/A</v>
      </c>
      <c r="Y1098" s="25" t="e">
        <f t="shared" si="715"/>
        <v>#N/A</v>
      </c>
      <c r="Z1098" s="25" t="e">
        <f t="shared" si="716"/>
        <v>#N/A</v>
      </c>
      <c r="AA1098" s="25" t="e">
        <f t="shared" si="717"/>
        <v>#N/A</v>
      </c>
      <c r="AB1098" s="25" t="e">
        <f t="shared" si="718"/>
        <v>#N/A</v>
      </c>
      <c r="AC1098" s="25" t="e">
        <f t="shared" si="719"/>
        <v>#N/A</v>
      </c>
      <c r="AD1098" s="25" t="e">
        <f t="shared" si="720"/>
        <v>#N/A</v>
      </c>
      <c r="AE1098" s="25" t="e">
        <f t="shared" si="721"/>
        <v>#N/A</v>
      </c>
      <c r="AF1098" s="25" t="e">
        <f t="shared" si="722"/>
        <v>#N/A</v>
      </c>
    </row>
    <row r="1099" spans="1:32" ht="15.75" hidden="1" customHeight="1" x14ac:dyDescent="0.25">
      <c r="A1099" s="125"/>
      <c r="B1099" s="368"/>
      <c r="C1099" s="34"/>
      <c r="D1099" s="26"/>
      <c r="E1099" s="48"/>
      <c r="F1099" s="222"/>
      <c r="G1099" s="48"/>
      <c r="H1099" s="23"/>
      <c r="I1099" s="48"/>
      <c r="J1099" s="23"/>
      <c r="K1099" s="48"/>
      <c r="L1099" s="26"/>
      <c r="M1099" s="48"/>
      <c r="N1099" s="26"/>
      <c r="O1099" s="48"/>
      <c r="P1099" s="225"/>
      <c r="Q1099" s="225"/>
      <c r="T1099" s="25" t="str">
        <f t="shared" si="728"/>
        <v/>
      </c>
      <c r="U1099" s="25" t="e">
        <f t="shared" si="711"/>
        <v>#N/A</v>
      </c>
      <c r="V1099" s="25" t="e">
        <f t="shared" si="712"/>
        <v>#N/A</v>
      </c>
      <c r="W1099" s="25" t="e">
        <f t="shared" si="713"/>
        <v>#N/A</v>
      </c>
      <c r="X1099" s="25" t="e">
        <f t="shared" si="714"/>
        <v>#N/A</v>
      </c>
      <c r="Y1099" s="25" t="e">
        <f t="shared" si="715"/>
        <v>#N/A</v>
      </c>
      <c r="Z1099" s="25" t="e">
        <f t="shared" si="716"/>
        <v>#N/A</v>
      </c>
      <c r="AA1099" s="25" t="e">
        <f t="shared" si="717"/>
        <v>#N/A</v>
      </c>
      <c r="AB1099" s="25" t="e">
        <f t="shared" si="718"/>
        <v>#N/A</v>
      </c>
      <c r="AC1099" s="25" t="e">
        <f t="shared" si="719"/>
        <v>#N/A</v>
      </c>
      <c r="AD1099" s="25" t="e">
        <f t="shared" si="720"/>
        <v>#N/A</v>
      </c>
      <c r="AE1099" s="25" t="e">
        <f t="shared" si="721"/>
        <v>#N/A</v>
      </c>
      <c r="AF1099" s="25" t="e">
        <f t="shared" si="722"/>
        <v>#N/A</v>
      </c>
    </row>
    <row r="1100" spans="1:32" ht="15.75" hidden="1" customHeight="1" x14ac:dyDescent="0.25">
      <c r="A1100" s="125"/>
      <c r="B1100" s="368"/>
      <c r="C1100" s="34"/>
      <c r="D1100" s="26"/>
      <c r="E1100" s="48"/>
      <c r="F1100" s="222"/>
      <c r="G1100" s="48"/>
      <c r="H1100" s="23"/>
      <c r="I1100" s="48"/>
      <c r="J1100" s="23"/>
      <c r="K1100" s="48"/>
      <c r="L1100" s="26"/>
      <c r="M1100" s="48"/>
      <c r="N1100" s="26"/>
      <c r="O1100" s="48"/>
      <c r="P1100" s="225"/>
      <c r="Q1100" s="225"/>
      <c r="T1100" s="25" t="str">
        <f t="shared" si="728"/>
        <v/>
      </c>
      <c r="U1100" s="25" t="e">
        <f t="shared" si="711"/>
        <v>#N/A</v>
      </c>
      <c r="V1100" s="25" t="e">
        <f t="shared" si="712"/>
        <v>#N/A</v>
      </c>
      <c r="W1100" s="25" t="e">
        <f t="shared" si="713"/>
        <v>#N/A</v>
      </c>
      <c r="X1100" s="25" t="e">
        <f t="shared" si="714"/>
        <v>#N/A</v>
      </c>
      <c r="Y1100" s="25" t="e">
        <f t="shared" si="715"/>
        <v>#N/A</v>
      </c>
      <c r="Z1100" s="25" t="e">
        <f t="shared" si="716"/>
        <v>#N/A</v>
      </c>
      <c r="AA1100" s="25" t="e">
        <f t="shared" si="717"/>
        <v>#N/A</v>
      </c>
      <c r="AB1100" s="25" t="e">
        <f t="shared" si="718"/>
        <v>#N/A</v>
      </c>
      <c r="AC1100" s="25" t="e">
        <f t="shared" si="719"/>
        <v>#N/A</v>
      </c>
      <c r="AD1100" s="25" t="e">
        <f t="shared" si="720"/>
        <v>#N/A</v>
      </c>
      <c r="AE1100" s="25" t="e">
        <f t="shared" si="721"/>
        <v>#N/A</v>
      </c>
      <c r="AF1100" s="25" t="e">
        <f t="shared" si="722"/>
        <v>#N/A</v>
      </c>
    </row>
    <row r="1101" spans="1:32" ht="15.75" hidden="1" customHeight="1" x14ac:dyDescent="0.25">
      <c r="A1101" s="125"/>
      <c r="B1101" s="368"/>
      <c r="C1101" s="34"/>
      <c r="D1101" s="26"/>
      <c r="E1101" s="48"/>
      <c r="F1101" s="222"/>
      <c r="G1101" s="48"/>
      <c r="H1101" s="23"/>
      <c r="I1101" s="48"/>
      <c r="J1101" s="23"/>
      <c r="K1101" s="48"/>
      <c r="L1101" s="26"/>
      <c r="M1101" s="48"/>
      <c r="N1101" s="26"/>
      <c r="O1101" s="48"/>
      <c r="P1101" s="225"/>
      <c r="Q1101" s="225"/>
      <c r="T1101" s="25" t="str">
        <f t="shared" si="728"/>
        <v/>
      </c>
      <c r="U1101" s="25" t="e">
        <f t="shared" si="711"/>
        <v>#N/A</v>
      </c>
      <c r="V1101" s="25" t="e">
        <f t="shared" si="712"/>
        <v>#N/A</v>
      </c>
      <c r="W1101" s="25" t="e">
        <f t="shared" si="713"/>
        <v>#N/A</v>
      </c>
      <c r="X1101" s="25" t="e">
        <f t="shared" si="714"/>
        <v>#N/A</v>
      </c>
      <c r="Y1101" s="25" t="e">
        <f t="shared" si="715"/>
        <v>#N/A</v>
      </c>
      <c r="Z1101" s="25" t="e">
        <f t="shared" si="716"/>
        <v>#N/A</v>
      </c>
      <c r="AA1101" s="25" t="e">
        <f t="shared" si="717"/>
        <v>#N/A</v>
      </c>
      <c r="AB1101" s="25" t="e">
        <f t="shared" si="718"/>
        <v>#N/A</v>
      </c>
      <c r="AC1101" s="25" t="e">
        <f t="shared" si="719"/>
        <v>#N/A</v>
      </c>
      <c r="AD1101" s="25" t="e">
        <f t="shared" si="720"/>
        <v>#N/A</v>
      </c>
      <c r="AE1101" s="25" t="e">
        <f t="shared" si="721"/>
        <v>#N/A</v>
      </c>
      <c r="AF1101" s="25" t="e">
        <f t="shared" si="722"/>
        <v>#N/A</v>
      </c>
    </row>
    <row r="1102" spans="1:32" ht="15.75" hidden="1" customHeight="1" x14ac:dyDescent="0.25">
      <c r="A1102" s="125"/>
      <c r="B1102" s="368"/>
      <c r="C1102" s="34"/>
      <c r="D1102" s="26"/>
      <c r="E1102" s="48"/>
      <c r="F1102" s="222"/>
      <c r="G1102" s="48"/>
      <c r="H1102" s="23"/>
      <c r="I1102" s="48"/>
      <c r="J1102" s="23"/>
      <c r="K1102" s="48"/>
      <c r="L1102" s="26"/>
      <c r="M1102" s="48"/>
      <c r="N1102" s="26"/>
      <c r="O1102" s="48"/>
      <c r="P1102" s="225"/>
      <c r="Q1102" s="225"/>
      <c r="T1102" s="25" t="str">
        <f t="shared" si="728"/>
        <v/>
      </c>
      <c r="U1102" s="25" t="e">
        <f t="shared" si="711"/>
        <v>#N/A</v>
      </c>
      <c r="V1102" s="25" t="e">
        <f t="shared" si="712"/>
        <v>#N/A</v>
      </c>
      <c r="W1102" s="25" t="e">
        <f t="shared" si="713"/>
        <v>#N/A</v>
      </c>
      <c r="X1102" s="25" t="e">
        <f t="shared" si="714"/>
        <v>#N/A</v>
      </c>
      <c r="Y1102" s="25" t="e">
        <f t="shared" si="715"/>
        <v>#N/A</v>
      </c>
      <c r="Z1102" s="25" t="e">
        <f t="shared" si="716"/>
        <v>#N/A</v>
      </c>
      <c r="AA1102" s="25" t="e">
        <f t="shared" si="717"/>
        <v>#N/A</v>
      </c>
      <c r="AB1102" s="25" t="e">
        <f t="shared" si="718"/>
        <v>#N/A</v>
      </c>
      <c r="AC1102" s="25" t="e">
        <f t="shared" si="719"/>
        <v>#N/A</v>
      </c>
      <c r="AD1102" s="25" t="e">
        <f t="shared" si="720"/>
        <v>#N/A</v>
      </c>
      <c r="AE1102" s="25" t="e">
        <f t="shared" si="721"/>
        <v>#N/A</v>
      </c>
      <c r="AF1102" s="25" t="e">
        <f t="shared" si="722"/>
        <v>#N/A</v>
      </c>
    </row>
    <row r="1103" spans="1:32" ht="15.75" hidden="1" customHeight="1" x14ac:dyDescent="0.25">
      <c r="A1103" s="125"/>
      <c r="B1103" s="368"/>
      <c r="C1103" s="34"/>
      <c r="D1103" s="26"/>
      <c r="E1103" s="48"/>
      <c r="F1103" s="222"/>
      <c r="G1103" s="48"/>
      <c r="H1103" s="23"/>
      <c r="I1103" s="48"/>
      <c r="J1103" s="23"/>
      <c r="K1103" s="48"/>
      <c r="L1103" s="26"/>
      <c r="M1103" s="48"/>
      <c r="N1103" s="26"/>
      <c r="O1103" s="48"/>
      <c r="P1103" s="225"/>
      <c r="Q1103" s="225"/>
      <c r="T1103" s="25" t="str">
        <f t="shared" si="728"/>
        <v/>
      </c>
      <c r="U1103" s="25" t="e">
        <f t="shared" si="711"/>
        <v>#N/A</v>
      </c>
      <c r="V1103" s="25" t="e">
        <f t="shared" si="712"/>
        <v>#N/A</v>
      </c>
      <c r="W1103" s="25" t="e">
        <f t="shared" si="713"/>
        <v>#N/A</v>
      </c>
      <c r="X1103" s="25" t="e">
        <f t="shared" si="714"/>
        <v>#N/A</v>
      </c>
      <c r="Y1103" s="25" t="e">
        <f t="shared" si="715"/>
        <v>#N/A</v>
      </c>
      <c r="Z1103" s="25" t="e">
        <f t="shared" si="716"/>
        <v>#N/A</v>
      </c>
      <c r="AA1103" s="25" t="e">
        <f t="shared" si="717"/>
        <v>#N/A</v>
      </c>
      <c r="AB1103" s="25" t="e">
        <f t="shared" si="718"/>
        <v>#N/A</v>
      </c>
      <c r="AC1103" s="25" t="e">
        <f t="shared" si="719"/>
        <v>#N/A</v>
      </c>
      <c r="AD1103" s="25" t="e">
        <f t="shared" si="720"/>
        <v>#N/A</v>
      </c>
      <c r="AE1103" s="25" t="e">
        <f t="shared" si="721"/>
        <v>#N/A</v>
      </c>
      <c r="AF1103" s="25" t="e">
        <f t="shared" si="722"/>
        <v>#N/A</v>
      </c>
    </row>
    <row r="1104" spans="1:32" ht="15.75" hidden="1" customHeight="1" x14ac:dyDescent="0.25">
      <c r="A1104" s="125"/>
      <c r="B1104" s="368"/>
      <c r="C1104" s="38"/>
      <c r="D1104" s="26"/>
      <c r="E1104" s="48"/>
      <c r="F1104" s="222"/>
      <c r="G1104" s="48"/>
      <c r="H1104" s="23"/>
      <c r="I1104" s="48"/>
      <c r="J1104" s="23"/>
      <c r="K1104" s="48"/>
      <c r="L1104" s="26"/>
      <c r="M1104" s="48"/>
      <c r="N1104" s="26"/>
      <c r="O1104" s="48"/>
      <c r="P1104" s="225"/>
      <c r="Q1104" s="225"/>
      <c r="T1104" s="25" t="str">
        <f t="shared" si="728"/>
        <v/>
      </c>
      <c r="U1104" s="25" t="e">
        <f t="shared" si="711"/>
        <v>#N/A</v>
      </c>
      <c r="V1104" s="25" t="e">
        <f t="shared" si="712"/>
        <v>#N/A</v>
      </c>
      <c r="W1104" s="25" t="e">
        <f t="shared" si="713"/>
        <v>#N/A</v>
      </c>
      <c r="X1104" s="25" t="e">
        <f t="shared" si="714"/>
        <v>#N/A</v>
      </c>
      <c r="Y1104" s="25" t="e">
        <f t="shared" si="715"/>
        <v>#N/A</v>
      </c>
      <c r="Z1104" s="25" t="e">
        <f t="shared" si="716"/>
        <v>#N/A</v>
      </c>
      <c r="AA1104" s="25" t="e">
        <f t="shared" si="717"/>
        <v>#N/A</v>
      </c>
      <c r="AB1104" s="25" t="e">
        <f t="shared" si="718"/>
        <v>#N/A</v>
      </c>
      <c r="AC1104" s="25" t="e">
        <f t="shared" si="719"/>
        <v>#N/A</v>
      </c>
      <c r="AD1104" s="25" t="e">
        <f t="shared" si="720"/>
        <v>#N/A</v>
      </c>
      <c r="AE1104" s="25" t="e">
        <f t="shared" si="721"/>
        <v>#N/A</v>
      </c>
      <c r="AF1104" s="25" t="e">
        <f t="shared" si="722"/>
        <v>#N/A</v>
      </c>
    </row>
    <row r="1105" spans="1:32" ht="15.75" hidden="1" customHeight="1" x14ac:dyDescent="0.25">
      <c r="A1105" s="125"/>
      <c r="B1105" s="368"/>
      <c r="C1105" s="38"/>
      <c r="D1105" s="26"/>
      <c r="E1105" s="48"/>
      <c r="F1105" s="222"/>
      <c r="G1105" s="48"/>
      <c r="H1105" s="23"/>
      <c r="I1105" s="48"/>
      <c r="J1105" s="23"/>
      <c r="K1105" s="48"/>
      <c r="L1105" s="26"/>
      <c r="M1105" s="48"/>
      <c r="N1105" s="26"/>
      <c r="O1105" s="48"/>
      <c r="P1105" s="225"/>
      <c r="Q1105" s="225"/>
      <c r="T1105" s="25" t="str">
        <f t="shared" si="728"/>
        <v/>
      </c>
      <c r="U1105" s="25" t="e">
        <f t="shared" si="711"/>
        <v>#N/A</v>
      </c>
      <c r="V1105" s="25" t="e">
        <f t="shared" si="712"/>
        <v>#N/A</v>
      </c>
      <c r="W1105" s="25" t="e">
        <f t="shared" si="713"/>
        <v>#N/A</v>
      </c>
      <c r="X1105" s="25" t="e">
        <f t="shared" si="714"/>
        <v>#N/A</v>
      </c>
      <c r="Y1105" s="25" t="e">
        <f t="shared" si="715"/>
        <v>#N/A</v>
      </c>
      <c r="Z1105" s="25" t="e">
        <f t="shared" si="716"/>
        <v>#N/A</v>
      </c>
      <c r="AA1105" s="25" t="e">
        <f t="shared" si="717"/>
        <v>#N/A</v>
      </c>
      <c r="AB1105" s="25" t="e">
        <f t="shared" si="718"/>
        <v>#N/A</v>
      </c>
      <c r="AC1105" s="25" t="e">
        <f t="shared" si="719"/>
        <v>#N/A</v>
      </c>
      <c r="AD1105" s="25" t="e">
        <f t="shared" si="720"/>
        <v>#N/A</v>
      </c>
      <c r="AE1105" s="25" t="e">
        <f t="shared" si="721"/>
        <v>#N/A</v>
      </c>
      <c r="AF1105" s="25" t="e">
        <f t="shared" si="722"/>
        <v>#N/A</v>
      </c>
    </row>
    <row r="1106" spans="1:32" ht="15.75" hidden="1" customHeight="1" x14ac:dyDescent="0.25">
      <c r="A1106" s="125"/>
      <c r="B1106" s="368"/>
      <c r="C1106" s="38"/>
      <c r="D1106" s="26"/>
      <c r="E1106" s="48"/>
      <c r="F1106" s="222"/>
      <c r="G1106" s="48"/>
      <c r="H1106" s="23"/>
      <c r="I1106" s="48"/>
      <c r="J1106" s="23"/>
      <c r="K1106" s="48"/>
      <c r="L1106" s="26"/>
      <c r="M1106" s="48"/>
      <c r="N1106" s="26"/>
      <c r="O1106" s="48"/>
      <c r="P1106" s="225"/>
      <c r="Q1106" s="225"/>
      <c r="T1106" s="25" t="str">
        <f t="shared" si="728"/>
        <v/>
      </c>
      <c r="U1106" s="25" t="e">
        <f t="shared" si="711"/>
        <v>#N/A</v>
      </c>
      <c r="V1106" s="25" t="e">
        <f t="shared" si="712"/>
        <v>#N/A</v>
      </c>
      <c r="W1106" s="25" t="e">
        <f t="shared" si="713"/>
        <v>#N/A</v>
      </c>
      <c r="X1106" s="25" t="e">
        <f t="shared" si="714"/>
        <v>#N/A</v>
      </c>
      <c r="Y1106" s="25" t="e">
        <f t="shared" si="715"/>
        <v>#N/A</v>
      </c>
      <c r="Z1106" s="25" t="e">
        <f t="shared" si="716"/>
        <v>#N/A</v>
      </c>
      <c r="AA1106" s="25" t="e">
        <f t="shared" si="717"/>
        <v>#N/A</v>
      </c>
      <c r="AB1106" s="25" t="e">
        <f t="shared" si="718"/>
        <v>#N/A</v>
      </c>
      <c r="AC1106" s="25" t="e">
        <f t="shared" si="719"/>
        <v>#N/A</v>
      </c>
      <c r="AD1106" s="25" t="e">
        <f t="shared" si="720"/>
        <v>#N/A</v>
      </c>
      <c r="AE1106" s="25" t="e">
        <f t="shared" si="721"/>
        <v>#N/A</v>
      </c>
      <c r="AF1106" s="25" t="e">
        <f t="shared" si="722"/>
        <v>#N/A</v>
      </c>
    </row>
    <row r="1107" spans="1:32" ht="15.75" hidden="1" customHeight="1" x14ac:dyDescent="0.25">
      <c r="A1107" s="125"/>
      <c r="B1107" s="368"/>
      <c r="C1107" s="38"/>
      <c r="D1107" s="26"/>
      <c r="E1107" s="48"/>
      <c r="F1107" s="222"/>
      <c r="G1107" s="48"/>
      <c r="H1107" s="23"/>
      <c r="I1107" s="48"/>
      <c r="J1107" s="23"/>
      <c r="K1107" s="48"/>
      <c r="L1107" s="26"/>
      <c r="M1107" s="48"/>
      <c r="N1107" s="26"/>
      <c r="O1107" s="48"/>
      <c r="P1107" s="225"/>
      <c r="Q1107" s="225"/>
      <c r="T1107" s="25" t="str">
        <f t="shared" si="728"/>
        <v/>
      </c>
      <c r="U1107" s="25" t="e">
        <f t="shared" si="711"/>
        <v>#N/A</v>
      </c>
      <c r="V1107" s="25" t="e">
        <f t="shared" si="712"/>
        <v>#N/A</v>
      </c>
      <c r="W1107" s="25" t="e">
        <f t="shared" si="713"/>
        <v>#N/A</v>
      </c>
      <c r="X1107" s="25" t="e">
        <f t="shared" si="714"/>
        <v>#N/A</v>
      </c>
      <c r="Y1107" s="25" t="e">
        <f t="shared" si="715"/>
        <v>#N/A</v>
      </c>
      <c r="Z1107" s="25" t="e">
        <f t="shared" si="716"/>
        <v>#N/A</v>
      </c>
      <c r="AA1107" s="25" t="e">
        <f t="shared" si="717"/>
        <v>#N/A</v>
      </c>
      <c r="AB1107" s="25" t="e">
        <f t="shared" si="718"/>
        <v>#N/A</v>
      </c>
      <c r="AC1107" s="25" t="e">
        <f t="shared" si="719"/>
        <v>#N/A</v>
      </c>
      <c r="AD1107" s="25" t="e">
        <f t="shared" si="720"/>
        <v>#N/A</v>
      </c>
      <c r="AE1107" s="25" t="e">
        <f t="shared" si="721"/>
        <v>#N/A</v>
      </c>
      <c r="AF1107" s="25" t="e">
        <f t="shared" si="722"/>
        <v>#N/A</v>
      </c>
    </row>
    <row r="1108" spans="1:32" ht="15.75" hidden="1" customHeight="1" x14ac:dyDescent="0.25">
      <c r="A1108" s="125"/>
      <c r="B1108" s="368"/>
      <c r="C1108" s="38"/>
      <c r="D1108" s="26"/>
      <c r="E1108" s="48"/>
      <c r="F1108" s="222"/>
      <c r="G1108" s="48"/>
      <c r="H1108" s="23"/>
      <c r="I1108" s="48"/>
      <c r="J1108" s="23"/>
      <c r="K1108" s="48"/>
      <c r="L1108" s="26"/>
      <c r="M1108" s="48"/>
      <c r="N1108" s="26"/>
      <c r="O1108" s="48"/>
      <c r="P1108" s="225"/>
      <c r="Q1108" s="225"/>
      <c r="T1108" s="25" t="str">
        <f t="shared" si="728"/>
        <v/>
      </c>
      <c r="U1108" s="25" t="e">
        <f t="shared" si="711"/>
        <v>#N/A</v>
      </c>
      <c r="V1108" s="25" t="e">
        <f t="shared" si="712"/>
        <v>#N/A</v>
      </c>
      <c r="W1108" s="25" t="e">
        <f t="shared" si="713"/>
        <v>#N/A</v>
      </c>
      <c r="X1108" s="25" t="e">
        <f t="shared" si="714"/>
        <v>#N/A</v>
      </c>
      <c r="Y1108" s="25" t="e">
        <f t="shared" si="715"/>
        <v>#N/A</v>
      </c>
      <c r="Z1108" s="25" t="e">
        <f t="shared" si="716"/>
        <v>#N/A</v>
      </c>
      <c r="AA1108" s="25" t="e">
        <f t="shared" si="717"/>
        <v>#N/A</v>
      </c>
      <c r="AB1108" s="25" t="e">
        <f t="shared" si="718"/>
        <v>#N/A</v>
      </c>
      <c r="AC1108" s="25" t="e">
        <f t="shared" si="719"/>
        <v>#N/A</v>
      </c>
      <c r="AD1108" s="25" t="e">
        <f t="shared" si="720"/>
        <v>#N/A</v>
      </c>
      <c r="AE1108" s="25" t="e">
        <f t="shared" si="721"/>
        <v>#N/A</v>
      </c>
      <c r="AF1108" s="25" t="e">
        <f t="shared" si="722"/>
        <v>#N/A</v>
      </c>
    </row>
    <row r="1109" spans="1:32" ht="15.75" hidden="1" customHeight="1" x14ac:dyDescent="0.25">
      <c r="A1109" s="125"/>
      <c r="B1109" s="368"/>
      <c r="C1109" s="38"/>
      <c r="D1109" s="26"/>
      <c r="E1109" s="48"/>
      <c r="F1109" s="222"/>
      <c r="G1109" s="48"/>
      <c r="H1109" s="23"/>
      <c r="I1109" s="48"/>
      <c r="J1109" s="23"/>
      <c r="K1109" s="48"/>
      <c r="L1109" s="26"/>
      <c r="M1109" s="48"/>
      <c r="N1109" s="26"/>
      <c r="O1109" s="48"/>
      <c r="P1109" s="225"/>
      <c r="Q1109" s="225"/>
      <c r="T1109" s="25" t="str">
        <f t="shared" si="728"/>
        <v/>
      </c>
      <c r="U1109" s="25" t="e">
        <f t="shared" si="711"/>
        <v>#N/A</v>
      </c>
      <c r="V1109" s="25" t="e">
        <f t="shared" si="712"/>
        <v>#N/A</v>
      </c>
      <c r="W1109" s="25" t="e">
        <f t="shared" si="713"/>
        <v>#N/A</v>
      </c>
      <c r="X1109" s="25" t="e">
        <f t="shared" si="714"/>
        <v>#N/A</v>
      </c>
      <c r="Y1109" s="25" t="e">
        <f t="shared" si="715"/>
        <v>#N/A</v>
      </c>
      <c r="Z1109" s="25" t="e">
        <f t="shared" si="716"/>
        <v>#N/A</v>
      </c>
      <c r="AA1109" s="25" t="e">
        <f t="shared" si="717"/>
        <v>#N/A</v>
      </c>
      <c r="AB1109" s="25" t="e">
        <f t="shared" si="718"/>
        <v>#N/A</v>
      </c>
      <c r="AC1109" s="25" t="e">
        <f t="shared" si="719"/>
        <v>#N/A</v>
      </c>
      <c r="AD1109" s="25" t="e">
        <f t="shared" si="720"/>
        <v>#N/A</v>
      </c>
      <c r="AE1109" s="25" t="e">
        <f t="shared" si="721"/>
        <v>#N/A</v>
      </c>
      <c r="AF1109" s="25" t="e">
        <f t="shared" si="722"/>
        <v>#N/A</v>
      </c>
    </row>
    <row r="1110" spans="1:32" ht="15.75" hidden="1" customHeight="1" x14ac:dyDescent="0.25">
      <c r="A1110" s="125"/>
      <c r="B1110" s="368"/>
      <c r="C1110" s="38"/>
      <c r="D1110" s="26"/>
      <c r="E1110" s="48"/>
      <c r="F1110" s="222"/>
      <c r="G1110" s="48"/>
      <c r="H1110" s="23"/>
      <c r="I1110" s="48"/>
      <c r="J1110" s="23"/>
      <c r="K1110" s="48"/>
      <c r="L1110" s="26"/>
      <c r="M1110" s="48"/>
      <c r="N1110" s="26"/>
      <c r="O1110" s="48"/>
      <c r="P1110" s="225"/>
      <c r="Q1110" s="225"/>
      <c r="T1110" s="25" t="str">
        <f t="shared" si="728"/>
        <v/>
      </c>
      <c r="U1110" s="25" t="e">
        <f t="shared" si="711"/>
        <v>#N/A</v>
      </c>
      <c r="V1110" s="25" t="e">
        <f t="shared" si="712"/>
        <v>#N/A</v>
      </c>
      <c r="W1110" s="25" t="e">
        <f t="shared" si="713"/>
        <v>#N/A</v>
      </c>
      <c r="X1110" s="25" t="e">
        <f t="shared" si="714"/>
        <v>#N/A</v>
      </c>
      <c r="Y1110" s="25" t="e">
        <f t="shared" si="715"/>
        <v>#N/A</v>
      </c>
      <c r="Z1110" s="25" t="e">
        <f t="shared" si="716"/>
        <v>#N/A</v>
      </c>
      <c r="AA1110" s="25" t="e">
        <f t="shared" si="717"/>
        <v>#N/A</v>
      </c>
      <c r="AB1110" s="25" t="e">
        <f t="shared" si="718"/>
        <v>#N/A</v>
      </c>
      <c r="AC1110" s="25" t="e">
        <f t="shared" si="719"/>
        <v>#N/A</v>
      </c>
      <c r="AD1110" s="25" t="e">
        <f t="shared" si="720"/>
        <v>#N/A</v>
      </c>
      <c r="AE1110" s="25" t="e">
        <f t="shared" si="721"/>
        <v>#N/A</v>
      </c>
      <c r="AF1110" s="25" t="e">
        <f t="shared" si="722"/>
        <v>#N/A</v>
      </c>
    </row>
    <row r="1111" spans="1:32" ht="15.75" hidden="1" customHeight="1" x14ac:dyDescent="0.25">
      <c r="A1111" s="125"/>
      <c r="B1111" s="368"/>
      <c r="C1111" s="34"/>
      <c r="D1111" s="26"/>
      <c r="E1111" s="48"/>
      <c r="F1111" s="222"/>
      <c r="G1111" s="48"/>
      <c r="H1111" s="23"/>
      <c r="I1111" s="48"/>
      <c r="J1111" s="23"/>
      <c r="K1111" s="48"/>
      <c r="L1111" s="26"/>
      <c r="M1111" s="48"/>
      <c r="N1111" s="26"/>
      <c r="O1111" s="48"/>
      <c r="P1111" s="225"/>
      <c r="Q1111" s="225"/>
      <c r="T1111" s="25" t="str">
        <f t="shared" si="728"/>
        <v/>
      </c>
      <c r="U1111" s="25" t="e">
        <f t="shared" si="711"/>
        <v>#N/A</v>
      </c>
      <c r="V1111" s="25" t="e">
        <f t="shared" si="712"/>
        <v>#N/A</v>
      </c>
      <c r="W1111" s="25" t="e">
        <f t="shared" si="713"/>
        <v>#N/A</v>
      </c>
      <c r="X1111" s="25" t="e">
        <f t="shared" si="714"/>
        <v>#N/A</v>
      </c>
      <c r="Y1111" s="25" t="e">
        <f t="shared" si="715"/>
        <v>#N/A</v>
      </c>
      <c r="Z1111" s="25" t="e">
        <f t="shared" si="716"/>
        <v>#N/A</v>
      </c>
      <c r="AA1111" s="25" t="e">
        <f t="shared" si="717"/>
        <v>#N/A</v>
      </c>
      <c r="AB1111" s="25" t="e">
        <f t="shared" si="718"/>
        <v>#N/A</v>
      </c>
      <c r="AC1111" s="25" t="e">
        <f t="shared" si="719"/>
        <v>#N/A</v>
      </c>
      <c r="AD1111" s="25" t="e">
        <f t="shared" si="720"/>
        <v>#N/A</v>
      </c>
      <c r="AE1111" s="25" t="e">
        <f t="shared" si="721"/>
        <v>#N/A</v>
      </c>
      <c r="AF1111" s="25" t="e">
        <f t="shared" si="722"/>
        <v>#N/A</v>
      </c>
    </row>
    <row r="1112" spans="1:32" ht="15.75" hidden="1" customHeight="1" x14ac:dyDescent="0.25">
      <c r="A1112" s="125"/>
      <c r="B1112" s="368"/>
      <c r="C1112" s="34"/>
      <c r="D1112" s="26"/>
      <c r="E1112" s="48"/>
      <c r="F1112" s="222"/>
      <c r="G1112" s="48"/>
      <c r="H1112" s="23"/>
      <c r="I1112" s="48"/>
      <c r="J1112" s="23"/>
      <c r="K1112" s="48"/>
      <c r="L1112" s="26"/>
      <c r="M1112" s="48"/>
      <c r="N1112" s="26"/>
      <c r="O1112" s="48"/>
      <c r="P1112" s="225"/>
      <c r="Q1112" s="225"/>
      <c r="T1112" s="25" t="str">
        <f t="shared" si="728"/>
        <v/>
      </c>
      <c r="U1112" s="25" t="e">
        <f t="shared" si="711"/>
        <v>#N/A</v>
      </c>
      <c r="V1112" s="25" t="e">
        <f t="shared" si="712"/>
        <v>#N/A</v>
      </c>
      <c r="W1112" s="25" t="e">
        <f t="shared" si="713"/>
        <v>#N/A</v>
      </c>
      <c r="X1112" s="25" t="e">
        <f t="shared" si="714"/>
        <v>#N/A</v>
      </c>
      <c r="Y1112" s="25" t="e">
        <f t="shared" si="715"/>
        <v>#N/A</v>
      </c>
      <c r="Z1112" s="25" t="e">
        <f t="shared" si="716"/>
        <v>#N/A</v>
      </c>
      <c r="AA1112" s="25" t="e">
        <f t="shared" si="717"/>
        <v>#N/A</v>
      </c>
      <c r="AB1112" s="25" t="e">
        <f t="shared" si="718"/>
        <v>#N/A</v>
      </c>
      <c r="AC1112" s="25" t="e">
        <f t="shared" si="719"/>
        <v>#N/A</v>
      </c>
      <c r="AD1112" s="25" t="e">
        <f t="shared" si="720"/>
        <v>#N/A</v>
      </c>
      <c r="AE1112" s="25" t="e">
        <f t="shared" si="721"/>
        <v>#N/A</v>
      </c>
      <c r="AF1112" s="25" t="e">
        <f t="shared" si="722"/>
        <v>#N/A</v>
      </c>
    </row>
    <row r="1113" spans="1:32" ht="15.75" hidden="1" customHeight="1" x14ac:dyDescent="0.25">
      <c r="A1113" s="125"/>
      <c r="B1113" s="368"/>
      <c r="C1113" s="34"/>
      <c r="D1113" s="26"/>
      <c r="E1113" s="48"/>
      <c r="F1113" s="222"/>
      <c r="G1113" s="48"/>
      <c r="H1113" s="23"/>
      <c r="I1113" s="48"/>
      <c r="J1113" s="23"/>
      <c r="K1113" s="48"/>
      <c r="L1113" s="26"/>
      <c r="M1113" s="48"/>
      <c r="N1113" s="26"/>
      <c r="O1113" s="48"/>
      <c r="P1113" s="225"/>
      <c r="Q1113" s="225"/>
      <c r="T1113" s="25" t="str">
        <f t="shared" si="728"/>
        <v/>
      </c>
      <c r="U1113" s="25" t="e">
        <f t="shared" si="711"/>
        <v>#N/A</v>
      </c>
      <c r="V1113" s="25" t="e">
        <f t="shared" si="712"/>
        <v>#N/A</v>
      </c>
      <c r="W1113" s="25" t="e">
        <f t="shared" si="713"/>
        <v>#N/A</v>
      </c>
      <c r="X1113" s="25" t="e">
        <f t="shared" si="714"/>
        <v>#N/A</v>
      </c>
      <c r="Y1113" s="25" t="e">
        <f t="shared" si="715"/>
        <v>#N/A</v>
      </c>
      <c r="Z1113" s="25" t="e">
        <f t="shared" si="716"/>
        <v>#N/A</v>
      </c>
      <c r="AA1113" s="25" t="e">
        <f t="shared" si="717"/>
        <v>#N/A</v>
      </c>
      <c r="AB1113" s="25" t="e">
        <f t="shared" si="718"/>
        <v>#N/A</v>
      </c>
      <c r="AC1113" s="25" t="e">
        <f t="shared" si="719"/>
        <v>#N/A</v>
      </c>
      <c r="AD1113" s="25" t="e">
        <f t="shared" si="720"/>
        <v>#N/A</v>
      </c>
      <c r="AE1113" s="25" t="e">
        <f t="shared" si="721"/>
        <v>#N/A</v>
      </c>
      <c r="AF1113" s="25" t="e">
        <f t="shared" si="722"/>
        <v>#N/A</v>
      </c>
    </row>
    <row r="1114" spans="1:32" ht="15.75" hidden="1" customHeight="1" x14ac:dyDescent="0.25">
      <c r="A1114" s="125"/>
      <c r="B1114" s="368"/>
      <c r="C1114" s="34"/>
      <c r="D1114" s="26"/>
      <c r="E1114" s="48"/>
      <c r="F1114" s="222"/>
      <c r="G1114" s="48"/>
      <c r="H1114" s="23"/>
      <c r="I1114" s="48"/>
      <c r="J1114" s="23"/>
      <c r="K1114" s="48"/>
      <c r="L1114" s="26"/>
      <c r="M1114" s="48"/>
      <c r="N1114" s="26"/>
      <c r="O1114" s="48"/>
      <c r="P1114" s="225"/>
      <c r="Q1114" s="225"/>
      <c r="T1114" s="25" t="str">
        <f t="shared" si="728"/>
        <v/>
      </c>
      <c r="U1114" s="25" t="e">
        <f t="shared" si="711"/>
        <v>#N/A</v>
      </c>
      <c r="V1114" s="25" t="e">
        <f t="shared" si="712"/>
        <v>#N/A</v>
      </c>
      <c r="W1114" s="25" t="e">
        <f t="shared" si="713"/>
        <v>#N/A</v>
      </c>
      <c r="X1114" s="25" t="e">
        <f t="shared" si="714"/>
        <v>#N/A</v>
      </c>
      <c r="Y1114" s="25" t="e">
        <f t="shared" si="715"/>
        <v>#N/A</v>
      </c>
      <c r="Z1114" s="25" t="e">
        <f t="shared" si="716"/>
        <v>#N/A</v>
      </c>
      <c r="AA1114" s="25" t="e">
        <f t="shared" si="717"/>
        <v>#N/A</v>
      </c>
      <c r="AB1114" s="25" t="e">
        <f t="shared" si="718"/>
        <v>#N/A</v>
      </c>
      <c r="AC1114" s="25" t="e">
        <f t="shared" si="719"/>
        <v>#N/A</v>
      </c>
      <c r="AD1114" s="25" t="e">
        <f t="shared" si="720"/>
        <v>#N/A</v>
      </c>
      <c r="AE1114" s="25" t="e">
        <f t="shared" si="721"/>
        <v>#N/A</v>
      </c>
      <c r="AF1114" s="25" t="e">
        <f t="shared" si="722"/>
        <v>#N/A</v>
      </c>
    </row>
    <row r="1115" spans="1:32" ht="15.75" hidden="1" customHeight="1" x14ac:dyDescent="0.25">
      <c r="A1115" s="125"/>
      <c r="B1115" s="368"/>
      <c r="C1115" s="34"/>
      <c r="D1115" s="26"/>
      <c r="E1115" s="48"/>
      <c r="F1115" s="222"/>
      <c r="G1115" s="48"/>
      <c r="H1115" s="23"/>
      <c r="I1115" s="48"/>
      <c r="J1115" s="23"/>
      <c r="K1115" s="48"/>
      <c r="L1115" s="26"/>
      <c r="M1115" s="48"/>
      <c r="N1115" s="26"/>
      <c r="O1115" s="48"/>
      <c r="P1115" s="225"/>
      <c r="Q1115" s="225"/>
      <c r="T1115" s="25" t="str">
        <f t="shared" si="728"/>
        <v/>
      </c>
      <c r="U1115" s="25" t="e">
        <f t="shared" si="711"/>
        <v>#N/A</v>
      </c>
      <c r="V1115" s="25" t="e">
        <f t="shared" si="712"/>
        <v>#N/A</v>
      </c>
      <c r="W1115" s="25" t="e">
        <f t="shared" si="713"/>
        <v>#N/A</v>
      </c>
      <c r="X1115" s="25" t="e">
        <f t="shared" si="714"/>
        <v>#N/A</v>
      </c>
      <c r="Y1115" s="25" t="e">
        <f t="shared" si="715"/>
        <v>#N/A</v>
      </c>
      <c r="Z1115" s="25" t="e">
        <f t="shared" si="716"/>
        <v>#N/A</v>
      </c>
      <c r="AA1115" s="25" t="e">
        <f t="shared" si="717"/>
        <v>#N/A</v>
      </c>
      <c r="AB1115" s="25" t="e">
        <f t="shared" si="718"/>
        <v>#N/A</v>
      </c>
      <c r="AC1115" s="25" t="e">
        <f t="shared" si="719"/>
        <v>#N/A</v>
      </c>
      <c r="AD1115" s="25" t="e">
        <f t="shared" si="720"/>
        <v>#N/A</v>
      </c>
      <c r="AE1115" s="25" t="e">
        <f t="shared" si="721"/>
        <v>#N/A</v>
      </c>
      <c r="AF1115" s="25" t="e">
        <f t="shared" si="722"/>
        <v>#N/A</v>
      </c>
    </row>
    <row r="1116" spans="1:32" ht="15.75" hidden="1" customHeight="1" x14ac:dyDescent="0.25">
      <c r="A1116" s="125"/>
      <c r="B1116" s="368"/>
      <c r="C1116" s="34"/>
      <c r="D1116" s="26"/>
      <c r="E1116" s="48"/>
      <c r="F1116" s="222"/>
      <c r="G1116" s="48"/>
      <c r="H1116" s="23"/>
      <c r="I1116" s="48"/>
      <c r="J1116" s="23"/>
      <c r="K1116" s="48"/>
      <c r="L1116" s="26"/>
      <c r="M1116" s="48"/>
      <c r="N1116" s="26"/>
      <c r="O1116" s="48"/>
      <c r="P1116" s="225"/>
      <c r="Q1116" s="225"/>
      <c r="T1116" s="25" t="str">
        <f t="shared" si="728"/>
        <v/>
      </c>
      <c r="U1116" s="25" t="e">
        <f t="shared" si="711"/>
        <v>#N/A</v>
      </c>
      <c r="V1116" s="25" t="e">
        <f t="shared" si="712"/>
        <v>#N/A</v>
      </c>
      <c r="W1116" s="25" t="e">
        <f t="shared" si="713"/>
        <v>#N/A</v>
      </c>
      <c r="X1116" s="25" t="e">
        <f t="shared" si="714"/>
        <v>#N/A</v>
      </c>
      <c r="Y1116" s="25" t="e">
        <f t="shared" si="715"/>
        <v>#N/A</v>
      </c>
      <c r="Z1116" s="25" t="e">
        <f t="shared" si="716"/>
        <v>#N/A</v>
      </c>
      <c r="AA1116" s="25" t="e">
        <f t="shared" si="717"/>
        <v>#N/A</v>
      </c>
      <c r="AB1116" s="25" t="e">
        <f t="shared" si="718"/>
        <v>#N/A</v>
      </c>
      <c r="AC1116" s="25" t="e">
        <f t="shared" si="719"/>
        <v>#N/A</v>
      </c>
      <c r="AD1116" s="25" t="e">
        <f t="shared" si="720"/>
        <v>#N/A</v>
      </c>
      <c r="AE1116" s="25" t="e">
        <f t="shared" si="721"/>
        <v>#N/A</v>
      </c>
      <c r="AF1116" s="25" t="e">
        <f t="shared" si="722"/>
        <v>#N/A</v>
      </c>
    </row>
    <row r="1117" spans="1:32" ht="15.75" hidden="1" customHeight="1" x14ac:dyDescent="0.25">
      <c r="A1117" s="125"/>
      <c r="B1117" s="368"/>
      <c r="C1117" s="34"/>
      <c r="D1117" s="26"/>
      <c r="E1117" s="48"/>
      <c r="F1117" s="222"/>
      <c r="G1117" s="48"/>
      <c r="H1117" s="23"/>
      <c r="I1117" s="48"/>
      <c r="J1117" s="23"/>
      <c r="K1117" s="48"/>
      <c r="L1117" s="26"/>
      <c r="M1117" s="48"/>
      <c r="N1117" s="26"/>
      <c r="O1117" s="48"/>
      <c r="P1117" s="225"/>
      <c r="Q1117" s="225"/>
      <c r="T1117" s="25" t="str">
        <f t="shared" si="728"/>
        <v/>
      </c>
      <c r="U1117" s="25" t="e">
        <f t="shared" si="711"/>
        <v>#N/A</v>
      </c>
      <c r="V1117" s="25" t="e">
        <f t="shared" si="712"/>
        <v>#N/A</v>
      </c>
      <c r="W1117" s="25" t="e">
        <f t="shared" si="713"/>
        <v>#N/A</v>
      </c>
      <c r="X1117" s="25" t="e">
        <f t="shared" si="714"/>
        <v>#N/A</v>
      </c>
      <c r="Y1117" s="25" t="e">
        <f t="shared" si="715"/>
        <v>#N/A</v>
      </c>
      <c r="Z1117" s="25" t="e">
        <f t="shared" si="716"/>
        <v>#N/A</v>
      </c>
      <c r="AA1117" s="25" t="e">
        <f t="shared" si="717"/>
        <v>#N/A</v>
      </c>
      <c r="AB1117" s="25" t="e">
        <f t="shared" si="718"/>
        <v>#N/A</v>
      </c>
      <c r="AC1117" s="25" t="e">
        <f t="shared" si="719"/>
        <v>#N/A</v>
      </c>
      <c r="AD1117" s="25" t="e">
        <f t="shared" si="720"/>
        <v>#N/A</v>
      </c>
      <c r="AE1117" s="25" t="e">
        <f t="shared" si="721"/>
        <v>#N/A</v>
      </c>
      <c r="AF1117" s="25" t="e">
        <f t="shared" si="722"/>
        <v>#N/A</v>
      </c>
    </row>
    <row r="1118" spans="1:32" ht="15.75" hidden="1" customHeight="1" x14ac:dyDescent="0.25">
      <c r="A1118" s="125"/>
      <c r="B1118" s="368"/>
      <c r="C1118" s="34"/>
      <c r="D1118" s="26"/>
      <c r="E1118" s="48"/>
      <c r="F1118" s="222"/>
      <c r="G1118" s="48"/>
      <c r="H1118" s="23"/>
      <c r="I1118" s="48"/>
      <c r="J1118" s="23"/>
      <c r="K1118" s="48"/>
      <c r="L1118" s="26"/>
      <c r="M1118" s="48"/>
      <c r="N1118" s="26"/>
      <c r="O1118" s="48"/>
      <c r="P1118" s="225"/>
      <c r="Q1118" s="225"/>
      <c r="T1118" s="25" t="str">
        <f t="shared" si="728"/>
        <v/>
      </c>
      <c r="U1118" s="25" t="e">
        <f t="shared" si="711"/>
        <v>#N/A</v>
      </c>
      <c r="V1118" s="25" t="e">
        <f t="shared" si="712"/>
        <v>#N/A</v>
      </c>
      <c r="W1118" s="25" t="e">
        <f t="shared" si="713"/>
        <v>#N/A</v>
      </c>
      <c r="X1118" s="25" t="e">
        <f t="shared" si="714"/>
        <v>#N/A</v>
      </c>
      <c r="Y1118" s="25" t="e">
        <f t="shared" si="715"/>
        <v>#N/A</v>
      </c>
      <c r="Z1118" s="25" t="e">
        <f t="shared" si="716"/>
        <v>#N/A</v>
      </c>
      <c r="AA1118" s="25" t="e">
        <f t="shared" si="717"/>
        <v>#N/A</v>
      </c>
      <c r="AB1118" s="25" t="e">
        <f t="shared" si="718"/>
        <v>#N/A</v>
      </c>
      <c r="AC1118" s="25" t="e">
        <f t="shared" si="719"/>
        <v>#N/A</v>
      </c>
      <c r="AD1118" s="25" t="e">
        <f t="shared" si="720"/>
        <v>#N/A</v>
      </c>
      <c r="AE1118" s="25" t="e">
        <f t="shared" si="721"/>
        <v>#N/A</v>
      </c>
      <c r="AF1118" s="25" t="e">
        <f t="shared" si="722"/>
        <v>#N/A</v>
      </c>
    </row>
    <row r="1119" spans="1:32" ht="15.75" hidden="1" customHeight="1" x14ac:dyDescent="0.25">
      <c r="A1119" s="125"/>
      <c r="B1119" s="368"/>
      <c r="C1119" s="34"/>
      <c r="D1119" s="26"/>
      <c r="E1119" s="48"/>
      <c r="F1119" s="222"/>
      <c r="G1119" s="48"/>
      <c r="H1119" s="23"/>
      <c r="I1119" s="48"/>
      <c r="J1119" s="23"/>
      <c r="K1119" s="48"/>
      <c r="L1119" s="26"/>
      <c r="M1119" s="48"/>
      <c r="N1119" s="26"/>
      <c r="O1119" s="48"/>
      <c r="P1119" s="225"/>
      <c r="Q1119" s="225"/>
      <c r="T1119" s="25" t="str">
        <f t="shared" si="728"/>
        <v/>
      </c>
      <c r="U1119" s="25" t="e">
        <f t="shared" si="711"/>
        <v>#N/A</v>
      </c>
      <c r="V1119" s="25" t="e">
        <f t="shared" si="712"/>
        <v>#N/A</v>
      </c>
      <c r="W1119" s="25" t="e">
        <f t="shared" si="713"/>
        <v>#N/A</v>
      </c>
      <c r="X1119" s="25" t="e">
        <f t="shared" si="714"/>
        <v>#N/A</v>
      </c>
      <c r="Y1119" s="25" t="e">
        <f t="shared" si="715"/>
        <v>#N/A</v>
      </c>
      <c r="Z1119" s="25" t="e">
        <f t="shared" si="716"/>
        <v>#N/A</v>
      </c>
      <c r="AA1119" s="25" t="e">
        <f t="shared" si="717"/>
        <v>#N/A</v>
      </c>
      <c r="AB1119" s="25" t="e">
        <f t="shared" si="718"/>
        <v>#N/A</v>
      </c>
      <c r="AC1119" s="25" t="e">
        <f t="shared" si="719"/>
        <v>#N/A</v>
      </c>
      <c r="AD1119" s="25" t="e">
        <f t="shared" si="720"/>
        <v>#N/A</v>
      </c>
      <c r="AE1119" s="25" t="e">
        <f t="shared" si="721"/>
        <v>#N/A</v>
      </c>
      <c r="AF1119" s="25" t="e">
        <f t="shared" si="722"/>
        <v>#N/A</v>
      </c>
    </row>
    <row r="1120" spans="1:32" ht="15.75" hidden="1" customHeight="1" x14ac:dyDescent="0.25">
      <c r="A1120" s="125"/>
      <c r="B1120" s="368"/>
      <c r="C1120" s="34"/>
      <c r="D1120" s="26"/>
      <c r="E1120" s="48"/>
      <c r="F1120" s="222"/>
      <c r="G1120" s="48"/>
      <c r="H1120" s="23"/>
      <c r="I1120" s="48"/>
      <c r="J1120" s="23"/>
      <c r="K1120" s="48"/>
      <c r="L1120" s="26"/>
      <c r="M1120" s="48"/>
      <c r="N1120" s="26"/>
      <c r="O1120" s="48"/>
      <c r="P1120" s="225"/>
      <c r="Q1120" s="225"/>
      <c r="T1120" s="25" t="str">
        <f t="shared" si="728"/>
        <v/>
      </c>
      <c r="U1120" s="25" t="e">
        <f t="shared" si="711"/>
        <v>#N/A</v>
      </c>
      <c r="V1120" s="25" t="e">
        <f t="shared" si="712"/>
        <v>#N/A</v>
      </c>
      <c r="W1120" s="25" t="e">
        <f t="shared" si="713"/>
        <v>#N/A</v>
      </c>
      <c r="X1120" s="25" t="e">
        <f t="shared" si="714"/>
        <v>#N/A</v>
      </c>
      <c r="Y1120" s="25" t="e">
        <f t="shared" si="715"/>
        <v>#N/A</v>
      </c>
      <c r="Z1120" s="25" t="e">
        <f t="shared" si="716"/>
        <v>#N/A</v>
      </c>
      <c r="AA1120" s="25" t="e">
        <f t="shared" si="717"/>
        <v>#N/A</v>
      </c>
      <c r="AB1120" s="25" t="e">
        <f t="shared" si="718"/>
        <v>#N/A</v>
      </c>
      <c r="AC1120" s="25" t="e">
        <f t="shared" si="719"/>
        <v>#N/A</v>
      </c>
      <c r="AD1120" s="25" t="e">
        <f t="shared" si="720"/>
        <v>#N/A</v>
      </c>
      <c r="AE1120" s="25" t="e">
        <f t="shared" si="721"/>
        <v>#N/A</v>
      </c>
      <c r="AF1120" s="25" t="e">
        <f t="shared" si="722"/>
        <v>#N/A</v>
      </c>
    </row>
    <row r="1121" spans="1:32" ht="15.75" hidden="1" customHeight="1" x14ac:dyDescent="0.25">
      <c r="A1121" s="125"/>
      <c r="B1121" s="368"/>
      <c r="C1121" s="34"/>
      <c r="D1121" s="26"/>
      <c r="E1121" s="48"/>
      <c r="F1121" s="222"/>
      <c r="G1121" s="48"/>
      <c r="H1121" s="23"/>
      <c r="I1121" s="48"/>
      <c r="J1121" s="23"/>
      <c r="K1121" s="48"/>
      <c r="L1121" s="26"/>
      <c r="M1121" s="48"/>
      <c r="N1121" s="26"/>
      <c r="O1121" s="48"/>
      <c r="P1121" s="225"/>
      <c r="Q1121" s="225"/>
      <c r="T1121" s="25" t="str">
        <f t="shared" si="728"/>
        <v/>
      </c>
      <c r="U1121" s="25" t="e">
        <f t="shared" si="711"/>
        <v>#N/A</v>
      </c>
      <c r="V1121" s="25" t="e">
        <f t="shared" si="712"/>
        <v>#N/A</v>
      </c>
      <c r="W1121" s="25" t="e">
        <f t="shared" si="713"/>
        <v>#N/A</v>
      </c>
      <c r="X1121" s="25" t="e">
        <f t="shared" si="714"/>
        <v>#N/A</v>
      </c>
      <c r="Y1121" s="25" t="e">
        <f t="shared" si="715"/>
        <v>#N/A</v>
      </c>
      <c r="Z1121" s="25" t="e">
        <f t="shared" si="716"/>
        <v>#N/A</v>
      </c>
      <c r="AA1121" s="25" t="e">
        <f t="shared" si="717"/>
        <v>#N/A</v>
      </c>
      <c r="AB1121" s="25" t="e">
        <f t="shared" si="718"/>
        <v>#N/A</v>
      </c>
      <c r="AC1121" s="25" t="e">
        <f t="shared" si="719"/>
        <v>#N/A</v>
      </c>
      <c r="AD1121" s="25" t="e">
        <f t="shared" si="720"/>
        <v>#N/A</v>
      </c>
      <c r="AE1121" s="25" t="e">
        <f t="shared" si="721"/>
        <v>#N/A</v>
      </c>
      <c r="AF1121" s="25" t="e">
        <f t="shared" si="722"/>
        <v>#N/A</v>
      </c>
    </row>
    <row r="1122" spans="1:32" ht="15.75" hidden="1" customHeight="1" x14ac:dyDescent="0.25">
      <c r="A1122" s="125"/>
      <c r="B1122" s="368"/>
      <c r="C1122" s="34"/>
      <c r="D1122" s="26"/>
      <c r="E1122" s="48"/>
      <c r="F1122" s="222"/>
      <c r="G1122" s="48"/>
      <c r="H1122" s="23"/>
      <c r="I1122" s="48"/>
      <c r="J1122" s="23"/>
      <c r="K1122" s="48"/>
      <c r="L1122" s="26"/>
      <c r="M1122" s="48"/>
      <c r="N1122" s="26"/>
      <c r="O1122" s="48"/>
      <c r="P1122" s="225"/>
      <c r="Q1122" s="225"/>
      <c r="T1122" s="25" t="str">
        <f t="shared" si="728"/>
        <v/>
      </c>
      <c r="U1122" s="25" t="e">
        <f t="shared" si="711"/>
        <v>#N/A</v>
      </c>
      <c r="V1122" s="25" t="e">
        <f t="shared" si="712"/>
        <v>#N/A</v>
      </c>
      <c r="W1122" s="25" t="e">
        <f t="shared" si="713"/>
        <v>#N/A</v>
      </c>
      <c r="X1122" s="25" t="e">
        <f t="shared" si="714"/>
        <v>#N/A</v>
      </c>
      <c r="Y1122" s="25" t="e">
        <f t="shared" si="715"/>
        <v>#N/A</v>
      </c>
      <c r="Z1122" s="25" t="e">
        <f t="shared" si="716"/>
        <v>#N/A</v>
      </c>
      <c r="AA1122" s="25" t="e">
        <f t="shared" si="717"/>
        <v>#N/A</v>
      </c>
      <c r="AB1122" s="25" t="e">
        <f t="shared" si="718"/>
        <v>#N/A</v>
      </c>
      <c r="AC1122" s="25" t="e">
        <f t="shared" si="719"/>
        <v>#N/A</v>
      </c>
      <c r="AD1122" s="25" t="e">
        <f t="shared" si="720"/>
        <v>#N/A</v>
      </c>
      <c r="AE1122" s="25" t="e">
        <f t="shared" si="721"/>
        <v>#N/A</v>
      </c>
      <c r="AF1122" s="25" t="e">
        <f t="shared" si="722"/>
        <v>#N/A</v>
      </c>
    </row>
    <row r="1123" spans="1:32" ht="15.75" hidden="1" customHeight="1" x14ac:dyDescent="0.25">
      <c r="A1123" s="125"/>
      <c r="B1123" s="368"/>
      <c r="C1123" s="34"/>
      <c r="D1123" s="26"/>
      <c r="E1123" s="48"/>
      <c r="F1123" s="222"/>
      <c r="G1123" s="48"/>
      <c r="H1123" s="23"/>
      <c r="I1123" s="48"/>
      <c r="J1123" s="23"/>
      <c r="K1123" s="48"/>
      <c r="L1123" s="26"/>
      <c r="M1123" s="48"/>
      <c r="N1123" s="26"/>
      <c r="O1123" s="48"/>
      <c r="P1123" s="225"/>
      <c r="Q1123" s="225"/>
      <c r="T1123" s="25" t="str">
        <f t="shared" si="728"/>
        <v/>
      </c>
      <c r="U1123" s="25" t="e">
        <f t="shared" si="711"/>
        <v>#N/A</v>
      </c>
      <c r="V1123" s="25" t="e">
        <f t="shared" si="712"/>
        <v>#N/A</v>
      </c>
      <c r="W1123" s="25" t="e">
        <f t="shared" si="713"/>
        <v>#N/A</v>
      </c>
      <c r="X1123" s="25" t="e">
        <f t="shared" si="714"/>
        <v>#N/A</v>
      </c>
      <c r="Y1123" s="25" t="e">
        <f t="shared" si="715"/>
        <v>#N/A</v>
      </c>
      <c r="Z1123" s="25" t="e">
        <f t="shared" si="716"/>
        <v>#N/A</v>
      </c>
      <c r="AA1123" s="25" t="e">
        <f t="shared" si="717"/>
        <v>#N/A</v>
      </c>
      <c r="AB1123" s="25" t="e">
        <f t="shared" si="718"/>
        <v>#N/A</v>
      </c>
      <c r="AC1123" s="25" t="e">
        <f t="shared" si="719"/>
        <v>#N/A</v>
      </c>
      <c r="AD1123" s="25" t="e">
        <f t="shared" si="720"/>
        <v>#N/A</v>
      </c>
      <c r="AE1123" s="25" t="e">
        <f t="shared" si="721"/>
        <v>#N/A</v>
      </c>
      <c r="AF1123" s="25" t="e">
        <f t="shared" si="722"/>
        <v>#N/A</v>
      </c>
    </row>
    <row r="1124" spans="1:32" ht="15.75" hidden="1" customHeight="1" x14ac:dyDescent="0.25">
      <c r="A1124" s="125"/>
      <c r="B1124" s="368"/>
      <c r="C1124" s="34"/>
      <c r="D1124" s="26"/>
      <c r="E1124" s="48"/>
      <c r="F1124" s="222"/>
      <c r="G1124" s="48"/>
      <c r="H1124" s="23"/>
      <c r="I1124" s="48"/>
      <c r="J1124" s="23"/>
      <c r="K1124" s="48"/>
      <c r="L1124" s="26"/>
      <c r="M1124" s="48"/>
      <c r="N1124" s="26"/>
      <c r="O1124" s="48"/>
      <c r="P1124" s="225"/>
      <c r="Q1124" s="225"/>
      <c r="T1124" s="25" t="str">
        <f t="shared" si="728"/>
        <v/>
      </c>
      <c r="U1124" s="25" t="e">
        <f t="shared" si="711"/>
        <v>#N/A</v>
      </c>
      <c r="V1124" s="25" t="e">
        <f t="shared" si="712"/>
        <v>#N/A</v>
      </c>
      <c r="W1124" s="25" t="e">
        <f t="shared" si="713"/>
        <v>#N/A</v>
      </c>
      <c r="X1124" s="25" t="e">
        <f t="shared" si="714"/>
        <v>#N/A</v>
      </c>
      <c r="Y1124" s="25" t="e">
        <f t="shared" si="715"/>
        <v>#N/A</v>
      </c>
      <c r="Z1124" s="25" t="e">
        <f t="shared" si="716"/>
        <v>#N/A</v>
      </c>
      <c r="AA1124" s="25" t="e">
        <f t="shared" si="717"/>
        <v>#N/A</v>
      </c>
      <c r="AB1124" s="25" t="e">
        <f t="shared" si="718"/>
        <v>#N/A</v>
      </c>
      <c r="AC1124" s="25" t="e">
        <f t="shared" si="719"/>
        <v>#N/A</v>
      </c>
      <c r="AD1124" s="25" t="e">
        <f t="shared" si="720"/>
        <v>#N/A</v>
      </c>
      <c r="AE1124" s="25" t="e">
        <f t="shared" si="721"/>
        <v>#N/A</v>
      </c>
      <c r="AF1124" s="25" t="e">
        <f t="shared" si="722"/>
        <v>#N/A</v>
      </c>
    </row>
    <row r="1125" spans="1:32" ht="15.75" hidden="1" customHeight="1" x14ac:dyDescent="0.25">
      <c r="A1125" s="125"/>
      <c r="B1125" s="368"/>
      <c r="C1125" s="34"/>
      <c r="D1125" s="26"/>
      <c r="E1125" s="48"/>
      <c r="F1125" s="222"/>
      <c r="G1125" s="48"/>
      <c r="H1125" s="23"/>
      <c r="I1125" s="48"/>
      <c r="J1125" s="23"/>
      <c r="K1125" s="48"/>
      <c r="L1125" s="26"/>
      <c r="M1125" s="48"/>
      <c r="N1125" s="26"/>
      <c r="O1125" s="48"/>
      <c r="P1125" s="225"/>
      <c r="Q1125" s="225"/>
      <c r="T1125" s="25" t="str">
        <f t="shared" si="728"/>
        <v/>
      </c>
      <c r="U1125" s="25" t="e">
        <f t="shared" si="711"/>
        <v>#N/A</v>
      </c>
      <c r="V1125" s="25" t="e">
        <f t="shared" si="712"/>
        <v>#N/A</v>
      </c>
      <c r="W1125" s="25" t="e">
        <f t="shared" si="713"/>
        <v>#N/A</v>
      </c>
      <c r="X1125" s="25" t="e">
        <f t="shared" si="714"/>
        <v>#N/A</v>
      </c>
      <c r="Y1125" s="25" t="e">
        <f t="shared" si="715"/>
        <v>#N/A</v>
      </c>
      <c r="Z1125" s="25" t="e">
        <f t="shared" si="716"/>
        <v>#N/A</v>
      </c>
      <c r="AA1125" s="25" t="e">
        <f t="shared" si="717"/>
        <v>#N/A</v>
      </c>
      <c r="AB1125" s="25" t="e">
        <f t="shared" si="718"/>
        <v>#N/A</v>
      </c>
      <c r="AC1125" s="25" t="e">
        <f t="shared" si="719"/>
        <v>#N/A</v>
      </c>
      <c r="AD1125" s="25" t="e">
        <f t="shared" si="720"/>
        <v>#N/A</v>
      </c>
      <c r="AE1125" s="25" t="e">
        <f t="shared" si="721"/>
        <v>#N/A</v>
      </c>
      <c r="AF1125" s="25" t="e">
        <f t="shared" si="722"/>
        <v>#N/A</v>
      </c>
    </row>
    <row r="1126" spans="1:32" ht="15.75" hidden="1" customHeight="1" thickBot="1" x14ac:dyDescent="0.3">
      <c r="A1126" s="124"/>
      <c r="B1126" s="367"/>
      <c r="C1126" s="39"/>
      <c r="D1126" s="26"/>
      <c r="E1126" s="51"/>
      <c r="F1126" s="26"/>
      <c r="G1126" s="51"/>
      <c r="H1126" s="26"/>
      <c r="I1126" s="48"/>
      <c r="J1126" s="26"/>
      <c r="K1126" s="47"/>
      <c r="L1126" s="23"/>
      <c r="M1126" s="47"/>
      <c r="N1126" s="23"/>
      <c r="O1126" s="47"/>
      <c r="P1126" s="225"/>
      <c r="Q1126" s="225"/>
      <c r="T1126" s="25" t="str">
        <f t="shared" si="728"/>
        <v/>
      </c>
      <c r="U1126" s="25" t="e">
        <f t="shared" si="711"/>
        <v>#N/A</v>
      </c>
      <c r="V1126" s="25" t="e">
        <f t="shared" si="712"/>
        <v>#N/A</v>
      </c>
      <c r="W1126" s="25" t="e">
        <f t="shared" si="713"/>
        <v>#N/A</v>
      </c>
      <c r="X1126" s="25" t="e">
        <f t="shared" si="714"/>
        <v>#N/A</v>
      </c>
      <c r="Y1126" s="25" t="e">
        <f t="shared" si="715"/>
        <v>#N/A</v>
      </c>
      <c r="Z1126" s="25" t="e">
        <f t="shared" si="716"/>
        <v>#N/A</v>
      </c>
      <c r="AA1126" s="25" t="e">
        <f t="shared" si="717"/>
        <v>#N/A</v>
      </c>
      <c r="AB1126" s="25" t="e">
        <f t="shared" si="718"/>
        <v>#N/A</v>
      </c>
      <c r="AC1126" s="25" t="e">
        <f t="shared" si="719"/>
        <v>#N/A</v>
      </c>
      <c r="AD1126" s="25" t="e">
        <f t="shared" si="720"/>
        <v>#N/A</v>
      </c>
      <c r="AE1126" s="25" t="e">
        <f t="shared" si="721"/>
        <v>#N/A</v>
      </c>
      <c r="AF1126" s="25" t="e">
        <f t="shared" si="722"/>
        <v>#N/A</v>
      </c>
    </row>
    <row r="1127" spans="1:32" ht="15.75" hidden="1" customHeight="1" thickBot="1" x14ac:dyDescent="0.3">
      <c r="C1127">
        <f>COUNTA(C985:C1126)</f>
        <v>101</v>
      </c>
      <c r="D1127" s="31">
        <f>((COUNTA(D985:D1126))-COUNTIF(E985:E1126,"&lt;1"))/(COUNTA(D985:D1126))</f>
        <v>0.97029702970297027</v>
      </c>
      <c r="E1127" s="71"/>
      <c r="F1127" s="31">
        <f>((COUNTA(F985:F1126))-COUNTIF(G985:G1126,"&lt;1"))/(COUNTA(F985:F1126))</f>
        <v>0.98901098901098905</v>
      </c>
      <c r="G1127" s="71"/>
      <c r="H1127" s="31">
        <f>((COUNTA(H985:H1126))-COUNTIF(I985:I1126,"&lt;1"))/(COUNTA(H985:H1126))</f>
        <v>0.98611111111111116</v>
      </c>
      <c r="I1127" s="71"/>
      <c r="J1127" s="31">
        <f>((COUNTA(J985:J1126))-COUNTIF(K985:K1126,"&lt;1"))/(COUNTA(J985:J1126))</f>
        <v>0.97916666666666663</v>
      </c>
      <c r="K1127" s="71"/>
      <c r="L1127" s="31">
        <f>((COUNTA(L985:L1126))-COUNTIF(M985:M1126,"&lt;1"))/(COUNTA(L985:L1126))</f>
        <v>1</v>
      </c>
      <c r="M1127" s="71"/>
      <c r="N1127" s="31"/>
      <c r="O1127" s="71"/>
      <c r="P1127" s="226">
        <f>AVERAGE(P985:P1126)</f>
        <v>0.93</v>
      </c>
      <c r="Q1127" s="226">
        <f>AVERAGE(Q985:Q1126)</f>
        <v>0.92</v>
      </c>
      <c r="T1127" s="25" t="str">
        <f t="shared" si="728"/>
        <v>101</v>
      </c>
      <c r="U1127" s="25" t="e">
        <f t="shared" si="711"/>
        <v>#N/A</v>
      </c>
      <c r="V1127" s="25" t="e">
        <f t="shared" si="712"/>
        <v>#N/A</v>
      </c>
      <c r="W1127" s="25" t="e">
        <f t="shared" si="713"/>
        <v>#N/A</v>
      </c>
      <c r="X1127" s="25" t="e">
        <f t="shared" si="714"/>
        <v>#N/A</v>
      </c>
      <c r="Y1127" s="25" t="e">
        <f t="shared" si="715"/>
        <v>#N/A</v>
      </c>
      <c r="Z1127" s="25" t="e">
        <f t="shared" si="716"/>
        <v>#N/A</v>
      </c>
      <c r="AA1127" s="25" t="e">
        <f t="shared" si="717"/>
        <v>#N/A</v>
      </c>
      <c r="AB1127" s="25" t="e">
        <f t="shared" si="718"/>
        <v>#N/A</v>
      </c>
      <c r="AC1127" s="25" t="e">
        <f t="shared" si="719"/>
        <v>#N/A</v>
      </c>
      <c r="AD1127" s="25" t="e">
        <f t="shared" si="720"/>
        <v>#N/A</v>
      </c>
      <c r="AE1127" s="25" t="e">
        <f t="shared" si="721"/>
        <v>#N/A</v>
      </c>
      <c r="AF1127" s="25" t="e">
        <f t="shared" si="722"/>
        <v>#N/A</v>
      </c>
    </row>
    <row r="1128" spans="1:32" ht="15.75" customHeight="1" x14ac:dyDescent="0.25">
      <c r="T1128" s="25" t="str">
        <f t="shared" si="728"/>
        <v/>
      </c>
      <c r="U1128" s="25" t="e">
        <f t="shared" si="711"/>
        <v>#N/A</v>
      </c>
      <c r="V1128" s="25" t="e">
        <f t="shared" si="712"/>
        <v>#N/A</v>
      </c>
      <c r="W1128" s="25" t="e">
        <f t="shared" si="713"/>
        <v>#N/A</v>
      </c>
      <c r="X1128" s="25" t="e">
        <f t="shared" si="714"/>
        <v>#N/A</v>
      </c>
      <c r="Y1128" s="25" t="e">
        <f t="shared" si="715"/>
        <v>#N/A</v>
      </c>
      <c r="Z1128" s="25" t="e">
        <f t="shared" si="716"/>
        <v>#N/A</v>
      </c>
      <c r="AA1128" s="25" t="e">
        <f t="shared" si="717"/>
        <v>#N/A</v>
      </c>
      <c r="AB1128" s="25" t="e">
        <f t="shared" si="718"/>
        <v>#N/A</v>
      </c>
      <c r="AC1128" s="25" t="e">
        <f t="shared" si="719"/>
        <v>#N/A</v>
      </c>
      <c r="AD1128" s="25" t="e">
        <f t="shared" si="720"/>
        <v>#N/A</v>
      </c>
      <c r="AE1128" s="25" t="e">
        <f t="shared" si="721"/>
        <v>#N/A</v>
      </c>
      <c r="AF1128" s="25" t="e">
        <f t="shared" si="722"/>
        <v>#N/A</v>
      </c>
    </row>
    <row r="1129" spans="1:32" ht="15.75" customHeight="1" x14ac:dyDescent="0.25">
      <c r="T1129" s="25" t="str">
        <f t="shared" si="728"/>
        <v/>
      </c>
      <c r="U1129" s="25" t="e">
        <f t="shared" si="711"/>
        <v>#N/A</v>
      </c>
      <c r="V1129" s="25" t="e">
        <f t="shared" si="712"/>
        <v>#N/A</v>
      </c>
      <c r="W1129" s="25" t="e">
        <f t="shared" si="713"/>
        <v>#N/A</v>
      </c>
      <c r="X1129" s="25" t="e">
        <f t="shared" si="714"/>
        <v>#N/A</v>
      </c>
      <c r="Y1129" s="25" t="e">
        <f t="shared" si="715"/>
        <v>#N/A</v>
      </c>
      <c r="Z1129" s="25" t="e">
        <f t="shared" si="716"/>
        <v>#N/A</v>
      </c>
      <c r="AA1129" s="25" t="e">
        <f t="shared" si="717"/>
        <v>#N/A</v>
      </c>
      <c r="AB1129" s="25" t="e">
        <f t="shared" si="718"/>
        <v>#N/A</v>
      </c>
      <c r="AC1129" s="25" t="e">
        <f t="shared" si="719"/>
        <v>#N/A</v>
      </c>
      <c r="AD1129" s="25" t="e">
        <f t="shared" si="720"/>
        <v>#N/A</v>
      </c>
      <c r="AE1129" s="25" t="e">
        <f t="shared" si="721"/>
        <v>#N/A</v>
      </c>
      <c r="AF1129" s="25" t="e">
        <f t="shared" si="722"/>
        <v>#N/A</v>
      </c>
    </row>
    <row r="1130" spans="1:32" ht="15.75" customHeight="1" x14ac:dyDescent="0.25">
      <c r="T1130" s="25" t="str">
        <f t="shared" si="728"/>
        <v/>
      </c>
      <c r="U1130" s="25" t="e">
        <f t="shared" si="711"/>
        <v>#N/A</v>
      </c>
      <c r="V1130" s="25" t="e">
        <f t="shared" si="712"/>
        <v>#N/A</v>
      </c>
      <c r="W1130" s="25" t="e">
        <f t="shared" si="713"/>
        <v>#N/A</v>
      </c>
      <c r="X1130" s="25" t="e">
        <f t="shared" si="714"/>
        <v>#N/A</v>
      </c>
      <c r="Y1130" s="25" t="e">
        <f t="shared" si="715"/>
        <v>#N/A</v>
      </c>
      <c r="Z1130" s="25" t="e">
        <f t="shared" si="716"/>
        <v>#N/A</v>
      </c>
      <c r="AA1130" s="25" t="e">
        <f t="shared" si="717"/>
        <v>#N/A</v>
      </c>
      <c r="AB1130" s="25" t="e">
        <f t="shared" si="718"/>
        <v>#N/A</v>
      </c>
      <c r="AC1130" s="25" t="e">
        <f t="shared" si="719"/>
        <v>#N/A</v>
      </c>
      <c r="AD1130" s="25" t="e">
        <f t="shared" si="720"/>
        <v>#N/A</v>
      </c>
      <c r="AE1130" s="25" t="e">
        <f t="shared" si="721"/>
        <v>#N/A</v>
      </c>
      <c r="AF1130" s="25" t="e">
        <f t="shared" si="722"/>
        <v>#N/A</v>
      </c>
    </row>
    <row r="1131" spans="1:32" ht="15.75" customHeight="1" x14ac:dyDescent="0.25">
      <c r="T1131" s="25" t="str">
        <f t="shared" si="728"/>
        <v/>
      </c>
      <c r="U1131" s="25" t="e">
        <f t="shared" si="711"/>
        <v>#N/A</v>
      </c>
      <c r="V1131" s="25" t="e">
        <f t="shared" si="712"/>
        <v>#N/A</v>
      </c>
      <c r="W1131" s="25" t="e">
        <f t="shared" si="713"/>
        <v>#N/A</v>
      </c>
      <c r="X1131" s="25" t="e">
        <f t="shared" si="714"/>
        <v>#N/A</v>
      </c>
      <c r="Y1131" s="25" t="e">
        <f t="shared" si="715"/>
        <v>#N/A</v>
      </c>
      <c r="Z1131" s="25" t="e">
        <f t="shared" si="716"/>
        <v>#N/A</v>
      </c>
      <c r="AA1131" s="25" t="e">
        <f t="shared" si="717"/>
        <v>#N/A</v>
      </c>
      <c r="AB1131" s="25" t="e">
        <f t="shared" si="718"/>
        <v>#N/A</v>
      </c>
      <c r="AC1131" s="25" t="e">
        <f t="shared" si="719"/>
        <v>#N/A</v>
      </c>
      <c r="AD1131" s="25" t="e">
        <f t="shared" si="720"/>
        <v>#N/A</v>
      </c>
      <c r="AE1131" s="25" t="e">
        <f t="shared" si="721"/>
        <v>#N/A</v>
      </c>
      <c r="AF1131" s="25" t="e">
        <f t="shared" si="722"/>
        <v>#N/A</v>
      </c>
    </row>
    <row r="1132" spans="1:32" ht="15.75" customHeight="1" x14ac:dyDescent="0.25">
      <c r="T1132" s="25" t="str">
        <f t="shared" ref="T1132" si="729">LEFT(C1132,12)</f>
        <v/>
      </c>
      <c r="U1132" s="25" t="e">
        <f t="shared" ref="U1132" si="730">VLOOKUP($T1132,$T$4:$AF$15,2,FALSE)</f>
        <v>#N/A</v>
      </c>
      <c r="V1132" s="25" t="e">
        <f t="shared" ref="V1132" si="731">VLOOKUP($T1132,$T$4:$AF$15,3,FALSE)</f>
        <v>#N/A</v>
      </c>
      <c r="W1132" s="25" t="e">
        <f t="shared" ref="W1132" si="732">VLOOKUP($T1132,$T$4:$AF$15,4,FALSE)</f>
        <v>#N/A</v>
      </c>
      <c r="X1132" s="25" t="e">
        <f t="shared" ref="X1132" si="733">VLOOKUP($T1132,$T$4:$AF$15,5,FALSE)</f>
        <v>#N/A</v>
      </c>
      <c r="Y1132" s="25" t="e">
        <f t="shared" ref="Y1132" si="734">VLOOKUP($T1132,$T$4:$AF$15,6,FALSE)</f>
        <v>#N/A</v>
      </c>
      <c r="Z1132" s="25" t="e">
        <f t="shared" ref="Z1132" si="735">VLOOKUP($T1132,$T$4:$AF$15,7,FALSE)</f>
        <v>#N/A</v>
      </c>
      <c r="AA1132" s="25" t="e">
        <f t="shared" ref="AA1132" si="736">VLOOKUP($T1132,$T$4:$AF$15,8,FALSE)</f>
        <v>#N/A</v>
      </c>
      <c r="AB1132" s="25" t="e">
        <f t="shared" ref="AB1132" si="737">VLOOKUP($T1132,$T$4:$AF$15,9,FALSE)</f>
        <v>#N/A</v>
      </c>
      <c r="AC1132" s="25" t="e">
        <f t="shared" ref="AC1132" si="738">VLOOKUP($T1132,$T$4:$AF$15,10,FALSE)</f>
        <v>#N/A</v>
      </c>
      <c r="AD1132" s="25" t="e">
        <f t="shared" ref="AD1132" si="739">VLOOKUP($T1132,$T$4:$AF$15,11,FALSE)</f>
        <v>#N/A</v>
      </c>
      <c r="AE1132" s="25" t="e">
        <f t="shared" ref="AE1132" si="740">VLOOKUP($T1132,$T$4:$AF$15,12,FALSE)</f>
        <v>#N/A</v>
      </c>
      <c r="AF1132" s="25" t="e">
        <f t="shared" ref="AF1132" si="741">VLOOKUP($T1132,$T$4:$AF$15,13,FALSE)</f>
        <v>#N/A</v>
      </c>
    </row>
    <row r="1133" spans="1:32" ht="15.75" customHeight="1" x14ac:dyDescent="0.25">
      <c r="T1133" s="25" t="str">
        <f t="shared" ref="T1133:T1142" si="742">LEFT(C1133,12)</f>
        <v/>
      </c>
      <c r="U1133" s="25" t="e">
        <f t="shared" ref="U1133:U1149" si="743">VLOOKUP($T1133,$T$4:$AF$15,2,FALSE)</f>
        <v>#N/A</v>
      </c>
      <c r="V1133" s="25" t="e">
        <f t="shared" ref="V1133:V1149" si="744">VLOOKUP($T1133,$T$4:$AF$15,3,FALSE)</f>
        <v>#N/A</v>
      </c>
      <c r="W1133" s="25" t="e">
        <f t="shared" ref="W1133:W1149" si="745">VLOOKUP($T1133,$T$4:$AF$15,4,FALSE)</f>
        <v>#N/A</v>
      </c>
      <c r="X1133" s="25" t="e">
        <f t="shared" ref="X1133:X1149" si="746">VLOOKUP($T1133,$T$4:$AF$15,5,FALSE)</f>
        <v>#N/A</v>
      </c>
      <c r="Y1133" s="25" t="e">
        <f t="shared" ref="Y1133:Y1149" si="747">VLOOKUP($T1133,$T$4:$AF$15,6,FALSE)</f>
        <v>#N/A</v>
      </c>
      <c r="Z1133" s="25" t="e">
        <f t="shared" ref="Z1133:Z1149" si="748">VLOOKUP($T1133,$T$4:$AF$15,7,FALSE)</f>
        <v>#N/A</v>
      </c>
      <c r="AA1133" s="25" t="e">
        <f t="shared" ref="AA1133:AA1149" si="749">VLOOKUP($T1133,$T$4:$AF$15,8,FALSE)</f>
        <v>#N/A</v>
      </c>
      <c r="AB1133" s="25" t="e">
        <f t="shared" ref="AB1133:AB1149" si="750">VLOOKUP($T1133,$T$4:$AF$15,9,FALSE)</f>
        <v>#N/A</v>
      </c>
      <c r="AC1133" s="25" t="e">
        <f t="shared" ref="AC1133:AC1149" si="751">VLOOKUP($T1133,$T$4:$AF$15,10,FALSE)</f>
        <v>#N/A</v>
      </c>
      <c r="AD1133" s="25" t="e">
        <f t="shared" ref="AD1133:AD1149" si="752">VLOOKUP($T1133,$T$4:$AF$15,11,FALSE)</f>
        <v>#N/A</v>
      </c>
      <c r="AE1133" s="25" t="e">
        <f t="shared" ref="AE1133:AE1149" si="753">VLOOKUP($T1133,$T$4:$AF$15,12,FALSE)</f>
        <v>#N/A</v>
      </c>
      <c r="AF1133" s="25" t="e">
        <f t="shared" ref="AF1133:AF1149" si="754">VLOOKUP($T1133,$T$4:$AF$15,13,FALSE)</f>
        <v>#N/A</v>
      </c>
    </row>
    <row r="1134" spans="1:32" ht="15.75" customHeight="1" x14ac:dyDescent="0.25">
      <c r="T1134" s="25" t="str">
        <f t="shared" si="742"/>
        <v/>
      </c>
      <c r="U1134" s="25" t="e">
        <f t="shared" si="743"/>
        <v>#N/A</v>
      </c>
      <c r="V1134" s="25" t="e">
        <f t="shared" si="744"/>
        <v>#N/A</v>
      </c>
      <c r="W1134" s="25" t="e">
        <f t="shared" si="745"/>
        <v>#N/A</v>
      </c>
      <c r="X1134" s="25" t="e">
        <f t="shared" si="746"/>
        <v>#N/A</v>
      </c>
      <c r="Y1134" s="25" t="e">
        <f t="shared" si="747"/>
        <v>#N/A</v>
      </c>
      <c r="Z1134" s="25" t="e">
        <f t="shared" si="748"/>
        <v>#N/A</v>
      </c>
      <c r="AA1134" s="25" t="e">
        <f t="shared" si="749"/>
        <v>#N/A</v>
      </c>
      <c r="AB1134" s="25" t="e">
        <f t="shared" si="750"/>
        <v>#N/A</v>
      </c>
      <c r="AC1134" s="25" t="e">
        <f t="shared" si="751"/>
        <v>#N/A</v>
      </c>
      <c r="AD1134" s="25" t="e">
        <f t="shared" si="752"/>
        <v>#N/A</v>
      </c>
      <c r="AE1134" s="25" t="e">
        <f t="shared" si="753"/>
        <v>#N/A</v>
      </c>
      <c r="AF1134" s="25" t="e">
        <f t="shared" si="754"/>
        <v>#N/A</v>
      </c>
    </row>
    <row r="1135" spans="1:32" ht="15.75" customHeight="1" x14ac:dyDescent="0.25">
      <c r="T1135" s="25" t="str">
        <f t="shared" si="742"/>
        <v/>
      </c>
      <c r="U1135" s="25" t="e">
        <f t="shared" si="743"/>
        <v>#N/A</v>
      </c>
      <c r="V1135" s="25" t="e">
        <f t="shared" si="744"/>
        <v>#N/A</v>
      </c>
      <c r="W1135" s="25" t="e">
        <f t="shared" si="745"/>
        <v>#N/A</v>
      </c>
      <c r="X1135" s="25" t="e">
        <f t="shared" si="746"/>
        <v>#N/A</v>
      </c>
      <c r="Y1135" s="25" t="e">
        <f t="shared" si="747"/>
        <v>#N/A</v>
      </c>
      <c r="Z1135" s="25" t="e">
        <f t="shared" si="748"/>
        <v>#N/A</v>
      </c>
      <c r="AA1135" s="25" t="e">
        <f t="shared" si="749"/>
        <v>#N/A</v>
      </c>
      <c r="AB1135" s="25" t="e">
        <f t="shared" si="750"/>
        <v>#N/A</v>
      </c>
      <c r="AC1135" s="25" t="e">
        <f t="shared" si="751"/>
        <v>#N/A</v>
      </c>
      <c r="AD1135" s="25" t="e">
        <f t="shared" si="752"/>
        <v>#N/A</v>
      </c>
      <c r="AE1135" s="25" t="e">
        <f t="shared" si="753"/>
        <v>#N/A</v>
      </c>
      <c r="AF1135" s="25" t="e">
        <f t="shared" si="754"/>
        <v>#N/A</v>
      </c>
    </row>
    <row r="1136" spans="1:32" ht="15.75" customHeight="1" x14ac:dyDescent="0.25">
      <c r="T1136" s="25" t="str">
        <f t="shared" si="742"/>
        <v/>
      </c>
      <c r="U1136" s="25" t="e">
        <f t="shared" si="743"/>
        <v>#N/A</v>
      </c>
      <c r="V1136" s="25" t="e">
        <f t="shared" si="744"/>
        <v>#N/A</v>
      </c>
      <c r="W1136" s="25" t="e">
        <f t="shared" si="745"/>
        <v>#N/A</v>
      </c>
      <c r="X1136" s="25" t="e">
        <f t="shared" si="746"/>
        <v>#N/A</v>
      </c>
      <c r="Y1136" s="25" t="e">
        <f t="shared" si="747"/>
        <v>#N/A</v>
      </c>
      <c r="Z1136" s="25" t="e">
        <f t="shared" si="748"/>
        <v>#N/A</v>
      </c>
      <c r="AA1136" s="25" t="e">
        <f t="shared" si="749"/>
        <v>#N/A</v>
      </c>
      <c r="AB1136" s="25" t="e">
        <f t="shared" si="750"/>
        <v>#N/A</v>
      </c>
      <c r="AC1136" s="25" t="e">
        <f t="shared" si="751"/>
        <v>#N/A</v>
      </c>
      <c r="AD1136" s="25" t="e">
        <f t="shared" si="752"/>
        <v>#N/A</v>
      </c>
      <c r="AE1136" s="25" t="e">
        <f t="shared" si="753"/>
        <v>#N/A</v>
      </c>
      <c r="AF1136" s="25" t="e">
        <f t="shared" si="754"/>
        <v>#N/A</v>
      </c>
    </row>
    <row r="1137" spans="5:32" ht="15.75" customHeight="1" x14ac:dyDescent="0.25">
      <c r="E1137" s="69" t="s">
        <v>462</v>
      </c>
      <c r="T1137" s="25" t="str">
        <f t="shared" si="742"/>
        <v/>
      </c>
      <c r="U1137" s="25" t="e">
        <f t="shared" si="743"/>
        <v>#N/A</v>
      </c>
      <c r="V1137" s="25" t="e">
        <f t="shared" si="744"/>
        <v>#N/A</v>
      </c>
      <c r="W1137" s="25" t="e">
        <f t="shared" si="745"/>
        <v>#N/A</v>
      </c>
      <c r="X1137" s="25" t="e">
        <f t="shared" si="746"/>
        <v>#N/A</v>
      </c>
      <c r="Y1137" s="25" t="e">
        <f t="shared" si="747"/>
        <v>#N/A</v>
      </c>
      <c r="Z1137" s="25" t="e">
        <f t="shared" si="748"/>
        <v>#N/A</v>
      </c>
      <c r="AA1137" s="25" t="e">
        <f t="shared" si="749"/>
        <v>#N/A</v>
      </c>
      <c r="AB1137" s="25" t="e">
        <f t="shared" si="750"/>
        <v>#N/A</v>
      </c>
      <c r="AC1137" s="25" t="e">
        <f t="shared" si="751"/>
        <v>#N/A</v>
      </c>
      <c r="AD1137" s="25" t="e">
        <f t="shared" si="752"/>
        <v>#N/A</v>
      </c>
      <c r="AE1137" s="25" t="e">
        <f t="shared" si="753"/>
        <v>#N/A</v>
      </c>
      <c r="AF1137" s="25" t="e">
        <f t="shared" si="754"/>
        <v>#N/A</v>
      </c>
    </row>
    <row r="1138" spans="5:32" ht="15.75" customHeight="1" x14ac:dyDescent="0.25">
      <c r="T1138" s="25" t="str">
        <f t="shared" si="742"/>
        <v/>
      </c>
      <c r="U1138" s="25" t="e">
        <f t="shared" si="743"/>
        <v>#N/A</v>
      </c>
      <c r="V1138" s="25" t="e">
        <f t="shared" si="744"/>
        <v>#N/A</v>
      </c>
      <c r="W1138" s="25" t="e">
        <f t="shared" si="745"/>
        <v>#N/A</v>
      </c>
      <c r="X1138" s="25" t="e">
        <f t="shared" si="746"/>
        <v>#N/A</v>
      </c>
      <c r="Y1138" s="25" t="e">
        <f t="shared" si="747"/>
        <v>#N/A</v>
      </c>
      <c r="Z1138" s="25" t="e">
        <f t="shared" si="748"/>
        <v>#N/A</v>
      </c>
      <c r="AA1138" s="25" t="e">
        <f t="shared" si="749"/>
        <v>#N/A</v>
      </c>
      <c r="AB1138" s="25" t="e">
        <f t="shared" si="750"/>
        <v>#N/A</v>
      </c>
      <c r="AC1138" s="25" t="e">
        <f t="shared" si="751"/>
        <v>#N/A</v>
      </c>
      <c r="AD1138" s="25" t="e">
        <f t="shared" si="752"/>
        <v>#N/A</v>
      </c>
      <c r="AE1138" s="25" t="e">
        <f t="shared" si="753"/>
        <v>#N/A</v>
      </c>
      <c r="AF1138" s="25" t="e">
        <f t="shared" si="754"/>
        <v>#N/A</v>
      </c>
    </row>
    <row r="1139" spans="5:32" ht="15.75" customHeight="1" x14ac:dyDescent="0.25">
      <c r="T1139" s="25" t="str">
        <f t="shared" si="742"/>
        <v/>
      </c>
      <c r="U1139" s="25" t="e">
        <f t="shared" si="743"/>
        <v>#N/A</v>
      </c>
      <c r="V1139" s="25" t="e">
        <f t="shared" si="744"/>
        <v>#N/A</v>
      </c>
      <c r="W1139" s="25" t="e">
        <f t="shared" si="745"/>
        <v>#N/A</v>
      </c>
      <c r="X1139" s="25" t="e">
        <f t="shared" si="746"/>
        <v>#N/A</v>
      </c>
      <c r="Y1139" s="25" t="e">
        <f t="shared" si="747"/>
        <v>#N/A</v>
      </c>
      <c r="Z1139" s="25" t="e">
        <f t="shared" si="748"/>
        <v>#N/A</v>
      </c>
      <c r="AA1139" s="25" t="e">
        <f t="shared" si="749"/>
        <v>#N/A</v>
      </c>
      <c r="AB1139" s="25" t="e">
        <f t="shared" si="750"/>
        <v>#N/A</v>
      </c>
      <c r="AC1139" s="25" t="e">
        <f t="shared" si="751"/>
        <v>#N/A</v>
      </c>
      <c r="AD1139" s="25" t="e">
        <f t="shared" si="752"/>
        <v>#N/A</v>
      </c>
      <c r="AE1139" s="25" t="e">
        <f t="shared" si="753"/>
        <v>#N/A</v>
      </c>
      <c r="AF1139" s="25" t="e">
        <f t="shared" si="754"/>
        <v>#N/A</v>
      </c>
    </row>
    <row r="1140" spans="5:32" ht="15.75" customHeight="1" x14ac:dyDescent="0.25">
      <c r="T1140" s="25" t="str">
        <f t="shared" si="742"/>
        <v/>
      </c>
      <c r="U1140" s="25" t="e">
        <f t="shared" si="743"/>
        <v>#N/A</v>
      </c>
      <c r="V1140" s="25" t="e">
        <f t="shared" si="744"/>
        <v>#N/A</v>
      </c>
      <c r="W1140" s="25" t="e">
        <f t="shared" si="745"/>
        <v>#N/A</v>
      </c>
      <c r="X1140" s="25" t="e">
        <f t="shared" si="746"/>
        <v>#N/A</v>
      </c>
      <c r="Y1140" s="25" t="e">
        <f t="shared" si="747"/>
        <v>#N/A</v>
      </c>
      <c r="Z1140" s="25" t="e">
        <f t="shared" si="748"/>
        <v>#N/A</v>
      </c>
      <c r="AA1140" s="25" t="e">
        <f t="shared" si="749"/>
        <v>#N/A</v>
      </c>
      <c r="AB1140" s="25" t="e">
        <f t="shared" si="750"/>
        <v>#N/A</v>
      </c>
      <c r="AC1140" s="25" t="e">
        <f t="shared" si="751"/>
        <v>#N/A</v>
      </c>
      <c r="AD1140" s="25" t="e">
        <f t="shared" si="752"/>
        <v>#N/A</v>
      </c>
      <c r="AE1140" s="25" t="e">
        <f t="shared" si="753"/>
        <v>#N/A</v>
      </c>
      <c r="AF1140" s="25" t="e">
        <f t="shared" si="754"/>
        <v>#N/A</v>
      </c>
    </row>
    <row r="1141" spans="5:32" ht="15.75" customHeight="1" x14ac:dyDescent="0.25">
      <c r="T1141" s="25" t="str">
        <f t="shared" si="742"/>
        <v/>
      </c>
      <c r="U1141" s="25" t="e">
        <f t="shared" si="743"/>
        <v>#N/A</v>
      </c>
      <c r="V1141" s="25" t="e">
        <f t="shared" si="744"/>
        <v>#N/A</v>
      </c>
      <c r="W1141" s="25" t="e">
        <f t="shared" si="745"/>
        <v>#N/A</v>
      </c>
      <c r="X1141" s="25" t="e">
        <f t="shared" si="746"/>
        <v>#N/A</v>
      </c>
      <c r="Y1141" s="25" t="e">
        <f t="shared" si="747"/>
        <v>#N/A</v>
      </c>
      <c r="Z1141" s="25" t="e">
        <f t="shared" si="748"/>
        <v>#N/A</v>
      </c>
      <c r="AA1141" s="25" t="e">
        <f t="shared" si="749"/>
        <v>#N/A</v>
      </c>
      <c r="AB1141" s="25" t="e">
        <f t="shared" si="750"/>
        <v>#N/A</v>
      </c>
      <c r="AC1141" s="25" t="e">
        <f t="shared" si="751"/>
        <v>#N/A</v>
      </c>
      <c r="AD1141" s="25" t="e">
        <f t="shared" si="752"/>
        <v>#N/A</v>
      </c>
      <c r="AE1141" s="25" t="e">
        <f t="shared" si="753"/>
        <v>#N/A</v>
      </c>
      <c r="AF1141" s="25" t="e">
        <f t="shared" si="754"/>
        <v>#N/A</v>
      </c>
    </row>
    <row r="1142" spans="5:32" ht="15.75" customHeight="1" x14ac:dyDescent="0.25">
      <c r="T1142" s="25" t="str">
        <f t="shared" si="742"/>
        <v/>
      </c>
      <c r="U1142" s="25" t="e">
        <f t="shared" si="743"/>
        <v>#N/A</v>
      </c>
      <c r="V1142" s="25" t="e">
        <f t="shared" si="744"/>
        <v>#N/A</v>
      </c>
      <c r="W1142" s="25" t="e">
        <f t="shared" si="745"/>
        <v>#N/A</v>
      </c>
      <c r="X1142" s="25" t="e">
        <f t="shared" si="746"/>
        <v>#N/A</v>
      </c>
      <c r="Y1142" s="25" t="e">
        <f t="shared" si="747"/>
        <v>#N/A</v>
      </c>
      <c r="Z1142" s="25" t="e">
        <f t="shared" si="748"/>
        <v>#N/A</v>
      </c>
      <c r="AA1142" s="25" t="e">
        <f t="shared" si="749"/>
        <v>#N/A</v>
      </c>
      <c r="AB1142" s="25" t="e">
        <f t="shared" si="750"/>
        <v>#N/A</v>
      </c>
      <c r="AC1142" s="25" t="e">
        <f t="shared" si="751"/>
        <v>#N/A</v>
      </c>
      <c r="AD1142" s="25" t="e">
        <f t="shared" si="752"/>
        <v>#N/A</v>
      </c>
      <c r="AE1142" s="25" t="e">
        <f t="shared" si="753"/>
        <v>#N/A</v>
      </c>
      <c r="AF1142" s="25" t="e">
        <f t="shared" si="754"/>
        <v>#N/A</v>
      </c>
    </row>
    <row r="1143" spans="5:32" ht="15.75" customHeight="1" x14ac:dyDescent="0.25">
      <c r="T1143" s="25" t="str">
        <f t="shared" ref="T1143:T1149" si="755">LEFT(C1143,12)</f>
        <v/>
      </c>
      <c r="U1143" s="25" t="e">
        <f t="shared" si="743"/>
        <v>#N/A</v>
      </c>
      <c r="V1143" s="25" t="e">
        <f t="shared" si="744"/>
        <v>#N/A</v>
      </c>
      <c r="W1143" s="25" t="e">
        <f t="shared" si="745"/>
        <v>#N/A</v>
      </c>
      <c r="X1143" s="25" t="e">
        <f t="shared" si="746"/>
        <v>#N/A</v>
      </c>
      <c r="Y1143" s="25" t="e">
        <f t="shared" si="747"/>
        <v>#N/A</v>
      </c>
      <c r="Z1143" s="25" t="e">
        <f t="shared" si="748"/>
        <v>#N/A</v>
      </c>
      <c r="AA1143" s="25" t="e">
        <f t="shared" si="749"/>
        <v>#N/A</v>
      </c>
      <c r="AB1143" s="25" t="e">
        <f t="shared" si="750"/>
        <v>#N/A</v>
      </c>
      <c r="AC1143" s="25" t="e">
        <f t="shared" si="751"/>
        <v>#N/A</v>
      </c>
      <c r="AD1143" s="25" t="e">
        <f t="shared" si="752"/>
        <v>#N/A</v>
      </c>
      <c r="AE1143" s="25" t="e">
        <f t="shared" si="753"/>
        <v>#N/A</v>
      </c>
      <c r="AF1143" s="25" t="e">
        <f t="shared" si="754"/>
        <v>#N/A</v>
      </c>
    </row>
    <row r="1144" spans="5:32" ht="15.75" customHeight="1" x14ac:dyDescent="0.25">
      <c r="T1144" s="25" t="str">
        <f t="shared" si="755"/>
        <v/>
      </c>
      <c r="U1144" s="25" t="e">
        <f t="shared" si="743"/>
        <v>#N/A</v>
      </c>
      <c r="V1144" s="25" t="e">
        <f t="shared" si="744"/>
        <v>#N/A</v>
      </c>
      <c r="W1144" s="25" t="e">
        <f t="shared" si="745"/>
        <v>#N/A</v>
      </c>
      <c r="X1144" s="25" t="e">
        <f t="shared" si="746"/>
        <v>#N/A</v>
      </c>
      <c r="Y1144" s="25" t="e">
        <f t="shared" si="747"/>
        <v>#N/A</v>
      </c>
      <c r="Z1144" s="25" t="e">
        <f t="shared" si="748"/>
        <v>#N/A</v>
      </c>
      <c r="AA1144" s="25" t="e">
        <f t="shared" si="749"/>
        <v>#N/A</v>
      </c>
      <c r="AB1144" s="25" t="e">
        <f t="shared" si="750"/>
        <v>#N/A</v>
      </c>
      <c r="AC1144" s="25" t="e">
        <f t="shared" si="751"/>
        <v>#N/A</v>
      </c>
      <c r="AD1144" s="25" t="e">
        <f t="shared" si="752"/>
        <v>#N/A</v>
      </c>
      <c r="AE1144" s="25" t="e">
        <f t="shared" si="753"/>
        <v>#N/A</v>
      </c>
      <c r="AF1144" s="25" t="e">
        <f t="shared" si="754"/>
        <v>#N/A</v>
      </c>
    </row>
    <row r="1145" spans="5:32" ht="15.75" customHeight="1" x14ac:dyDescent="0.25">
      <c r="T1145" s="25" t="str">
        <f t="shared" si="755"/>
        <v/>
      </c>
      <c r="U1145" s="25" t="e">
        <f t="shared" si="743"/>
        <v>#N/A</v>
      </c>
      <c r="V1145" s="25" t="e">
        <f t="shared" si="744"/>
        <v>#N/A</v>
      </c>
      <c r="W1145" s="25" t="e">
        <f t="shared" si="745"/>
        <v>#N/A</v>
      </c>
      <c r="X1145" s="25" t="e">
        <f t="shared" si="746"/>
        <v>#N/A</v>
      </c>
      <c r="Y1145" s="25" t="e">
        <f t="shared" si="747"/>
        <v>#N/A</v>
      </c>
      <c r="Z1145" s="25" t="e">
        <f t="shared" si="748"/>
        <v>#N/A</v>
      </c>
      <c r="AA1145" s="25" t="e">
        <f t="shared" si="749"/>
        <v>#N/A</v>
      </c>
      <c r="AB1145" s="25" t="e">
        <f t="shared" si="750"/>
        <v>#N/A</v>
      </c>
      <c r="AC1145" s="25" t="e">
        <f t="shared" si="751"/>
        <v>#N/A</v>
      </c>
      <c r="AD1145" s="25" t="e">
        <f t="shared" si="752"/>
        <v>#N/A</v>
      </c>
      <c r="AE1145" s="25" t="e">
        <f t="shared" si="753"/>
        <v>#N/A</v>
      </c>
      <c r="AF1145" s="25" t="e">
        <f t="shared" si="754"/>
        <v>#N/A</v>
      </c>
    </row>
    <row r="1146" spans="5:32" ht="15.75" customHeight="1" x14ac:dyDescent="0.25">
      <c r="T1146" s="25" t="str">
        <f t="shared" si="755"/>
        <v/>
      </c>
      <c r="U1146" s="25" t="e">
        <f t="shared" si="743"/>
        <v>#N/A</v>
      </c>
      <c r="V1146" s="25" t="e">
        <f t="shared" si="744"/>
        <v>#N/A</v>
      </c>
      <c r="W1146" s="25" t="e">
        <f t="shared" si="745"/>
        <v>#N/A</v>
      </c>
      <c r="X1146" s="25" t="e">
        <f t="shared" si="746"/>
        <v>#N/A</v>
      </c>
      <c r="Y1146" s="25" t="e">
        <f t="shared" si="747"/>
        <v>#N/A</v>
      </c>
      <c r="Z1146" s="25" t="e">
        <f t="shared" si="748"/>
        <v>#N/A</v>
      </c>
      <c r="AA1146" s="25" t="e">
        <f t="shared" si="749"/>
        <v>#N/A</v>
      </c>
      <c r="AB1146" s="25" t="e">
        <f t="shared" si="750"/>
        <v>#N/A</v>
      </c>
      <c r="AC1146" s="25" t="e">
        <f t="shared" si="751"/>
        <v>#N/A</v>
      </c>
      <c r="AD1146" s="25" t="e">
        <f t="shared" si="752"/>
        <v>#N/A</v>
      </c>
      <c r="AE1146" s="25" t="e">
        <f t="shared" si="753"/>
        <v>#N/A</v>
      </c>
      <c r="AF1146" s="25" t="e">
        <f t="shared" si="754"/>
        <v>#N/A</v>
      </c>
    </row>
    <row r="1147" spans="5:32" ht="15.75" customHeight="1" x14ac:dyDescent="0.25">
      <c r="T1147" s="25" t="str">
        <f t="shared" si="755"/>
        <v/>
      </c>
      <c r="U1147" s="25" t="e">
        <f t="shared" si="743"/>
        <v>#N/A</v>
      </c>
      <c r="V1147" s="25" t="e">
        <f t="shared" si="744"/>
        <v>#N/A</v>
      </c>
      <c r="W1147" s="25" t="e">
        <f t="shared" si="745"/>
        <v>#N/A</v>
      </c>
      <c r="X1147" s="25" t="e">
        <f t="shared" si="746"/>
        <v>#N/A</v>
      </c>
      <c r="Y1147" s="25" t="e">
        <f t="shared" si="747"/>
        <v>#N/A</v>
      </c>
      <c r="Z1147" s="25" t="e">
        <f t="shared" si="748"/>
        <v>#N/A</v>
      </c>
      <c r="AA1147" s="25" t="e">
        <f t="shared" si="749"/>
        <v>#N/A</v>
      </c>
      <c r="AB1147" s="25" t="e">
        <f t="shared" si="750"/>
        <v>#N/A</v>
      </c>
      <c r="AC1147" s="25" t="e">
        <f t="shared" si="751"/>
        <v>#N/A</v>
      </c>
      <c r="AD1147" s="25" t="e">
        <f t="shared" si="752"/>
        <v>#N/A</v>
      </c>
      <c r="AE1147" s="25" t="e">
        <f t="shared" si="753"/>
        <v>#N/A</v>
      </c>
      <c r="AF1147" s="25" t="e">
        <f t="shared" si="754"/>
        <v>#N/A</v>
      </c>
    </row>
    <row r="1148" spans="5:32" ht="15.75" customHeight="1" x14ac:dyDescent="0.25">
      <c r="T1148" s="25" t="str">
        <f t="shared" si="755"/>
        <v/>
      </c>
      <c r="U1148" s="25" t="e">
        <f t="shared" si="743"/>
        <v>#N/A</v>
      </c>
      <c r="V1148" s="25" t="e">
        <f t="shared" si="744"/>
        <v>#N/A</v>
      </c>
      <c r="W1148" s="25" t="e">
        <f t="shared" si="745"/>
        <v>#N/A</v>
      </c>
      <c r="X1148" s="25" t="e">
        <f t="shared" si="746"/>
        <v>#N/A</v>
      </c>
      <c r="Y1148" s="25" t="e">
        <f t="shared" si="747"/>
        <v>#N/A</v>
      </c>
      <c r="Z1148" s="25" t="e">
        <f t="shared" si="748"/>
        <v>#N/A</v>
      </c>
      <c r="AA1148" s="25" t="e">
        <f t="shared" si="749"/>
        <v>#N/A</v>
      </c>
      <c r="AB1148" s="25" t="e">
        <f t="shared" si="750"/>
        <v>#N/A</v>
      </c>
      <c r="AC1148" s="25" t="e">
        <f t="shared" si="751"/>
        <v>#N/A</v>
      </c>
      <c r="AD1148" s="25" t="e">
        <f t="shared" si="752"/>
        <v>#N/A</v>
      </c>
      <c r="AE1148" s="25" t="e">
        <f t="shared" si="753"/>
        <v>#N/A</v>
      </c>
      <c r="AF1148" s="25" t="e">
        <f t="shared" si="754"/>
        <v>#N/A</v>
      </c>
    </row>
    <row r="1149" spans="5:32" ht="15.75" customHeight="1" x14ac:dyDescent="0.25">
      <c r="T1149" s="25" t="str">
        <f t="shared" si="755"/>
        <v/>
      </c>
      <c r="U1149" s="25" t="e">
        <f t="shared" si="743"/>
        <v>#N/A</v>
      </c>
      <c r="V1149" s="25" t="e">
        <f t="shared" si="744"/>
        <v>#N/A</v>
      </c>
      <c r="W1149" s="25" t="e">
        <f t="shared" si="745"/>
        <v>#N/A</v>
      </c>
      <c r="X1149" s="25" t="e">
        <f t="shared" si="746"/>
        <v>#N/A</v>
      </c>
      <c r="Y1149" s="25" t="e">
        <f t="shared" si="747"/>
        <v>#N/A</v>
      </c>
      <c r="Z1149" s="25" t="e">
        <f t="shared" si="748"/>
        <v>#N/A</v>
      </c>
      <c r="AA1149" s="25" t="e">
        <f t="shared" si="749"/>
        <v>#N/A</v>
      </c>
      <c r="AB1149" s="25" t="e">
        <f t="shared" si="750"/>
        <v>#N/A</v>
      </c>
      <c r="AC1149" s="25" t="e">
        <f t="shared" si="751"/>
        <v>#N/A</v>
      </c>
      <c r="AD1149" s="25" t="e">
        <f t="shared" si="752"/>
        <v>#N/A</v>
      </c>
      <c r="AE1149" s="25" t="e">
        <f t="shared" si="753"/>
        <v>#N/A</v>
      </c>
      <c r="AF1149" s="25" t="e">
        <f t="shared" si="754"/>
        <v>#N/A</v>
      </c>
    </row>
    <row r="1150" spans="5:32" ht="15.75" customHeight="1" x14ac:dyDescent="0.25">
      <c r="T1150" s="25" t="str">
        <f t="shared" ref="T1150:T1168" si="756">LEFT(C1150,12)</f>
        <v/>
      </c>
      <c r="U1150" s="25" t="e">
        <f t="shared" ref="U1150:U1173" si="757">VLOOKUP($T1150,$T$4:$AF$15,2,FALSE)</f>
        <v>#N/A</v>
      </c>
      <c r="V1150" s="25" t="e">
        <f t="shared" ref="V1150:V1173" si="758">VLOOKUP($T1150,$T$4:$AF$15,3,FALSE)</f>
        <v>#N/A</v>
      </c>
      <c r="W1150" s="25" t="e">
        <f t="shared" ref="W1150:W1173" si="759">VLOOKUP($T1150,$T$4:$AF$15,4,FALSE)</f>
        <v>#N/A</v>
      </c>
      <c r="X1150" s="25" t="e">
        <f t="shared" ref="X1150:X1173" si="760">VLOOKUP($T1150,$T$4:$AF$15,5,FALSE)</f>
        <v>#N/A</v>
      </c>
      <c r="Y1150" s="25" t="e">
        <f t="shared" ref="Y1150:Y1173" si="761">VLOOKUP($T1150,$T$4:$AF$15,6,FALSE)</f>
        <v>#N/A</v>
      </c>
      <c r="Z1150" s="25" t="e">
        <f t="shared" ref="Z1150:Z1173" si="762">VLOOKUP($T1150,$T$4:$AF$15,7,FALSE)</f>
        <v>#N/A</v>
      </c>
      <c r="AA1150" s="25" t="e">
        <f t="shared" ref="AA1150:AA1173" si="763">VLOOKUP($T1150,$T$4:$AF$15,8,FALSE)</f>
        <v>#N/A</v>
      </c>
      <c r="AB1150" s="25" t="e">
        <f t="shared" ref="AB1150:AB1173" si="764">VLOOKUP($T1150,$T$4:$AF$15,9,FALSE)</f>
        <v>#N/A</v>
      </c>
      <c r="AC1150" s="25" t="e">
        <f t="shared" ref="AC1150:AC1173" si="765">VLOOKUP($T1150,$T$4:$AF$15,10,FALSE)</f>
        <v>#N/A</v>
      </c>
      <c r="AD1150" s="25" t="e">
        <f t="shared" ref="AD1150:AD1173" si="766">VLOOKUP($T1150,$T$4:$AF$15,11,FALSE)</f>
        <v>#N/A</v>
      </c>
      <c r="AE1150" s="25" t="e">
        <f t="shared" ref="AE1150:AE1173" si="767">VLOOKUP($T1150,$T$4:$AF$15,12,FALSE)</f>
        <v>#N/A</v>
      </c>
      <c r="AF1150" s="25" t="e">
        <f t="shared" ref="AF1150:AF1173" si="768">VLOOKUP($T1150,$T$4:$AF$15,13,FALSE)</f>
        <v>#N/A</v>
      </c>
    </row>
    <row r="1151" spans="5:32" ht="15.75" customHeight="1" x14ac:dyDescent="0.25">
      <c r="T1151" s="25" t="str">
        <f t="shared" si="756"/>
        <v/>
      </c>
      <c r="U1151" s="25" t="e">
        <f t="shared" si="757"/>
        <v>#N/A</v>
      </c>
      <c r="V1151" s="25" t="e">
        <f t="shared" si="758"/>
        <v>#N/A</v>
      </c>
      <c r="W1151" s="25" t="e">
        <f t="shared" si="759"/>
        <v>#N/A</v>
      </c>
      <c r="X1151" s="25" t="e">
        <f t="shared" si="760"/>
        <v>#N/A</v>
      </c>
      <c r="Y1151" s="25" t="e">
        <f t="shared" si="761"/>
        <v>#N/A</v>
      </c>
      <c r="Z1151" s="25" t="e">
        <f t="shared" si="762"/>
        <v>#N/A</v>
      </c>
      <c r="AA1151" s="25" t="e">
        <f t="shared" si="763"/>
        <v>#N/A</v>
      </c>
      <c r="AB1151" s="25" t="e">
        <f t="shared" si="764"/>
        <v>#N/A</v>
      </c>
      <c r="AC1151" s="25" t="e">
        <f t="shared" si="765"/>
        <v>#N/A</v>
      </c>
      <c r="AD1151" s="25" t="e">
        <f t="shared" si="766"/>
        <v>#N/A</v>
      </c>
      <c r="AE1151" s="25" t="e">
        <f t="shared" si="767"/>
        <v>#N/A</v>
      </c>
      <c r="AF1151" s="25" t="e">
        <f t="shared" si="768"/>
        <v>#N/A</v>
      </c>
    </row>
    <row r="1152" spans="5:32" ht="15.75" customHeight="1" x14ac:dyDescent="0.25">
      <c r="T1152" s="25" t="str">
        <f t="shared" si="756"/>
        <v/>
      </c>
      <c r="U1152" s="25" t="e">
        <f t="shared" si="757"/>
        <v>#N/A</v>
      </c>
      <c r="V1152" s="25" t="e">
        <f t="shared" si="758"/>
        <v>#N/A</v>
      </c>
      <c r="W1152" s="25" t="e">
        <f t="shared" si="759"/>
        <v>#N/A</v>
      </c>
      <c r="X1152" s="25" t="e">
        <f t="shared" si="760"/>
        <v>#N/A</v>
      </c>
      <c r="Y1152" s="25" t="e">
        <f t="shared" si="761"/>
        <v>#N/A</v>
      </c>
      <c r="Z1152" s="25" t="e">
        <f t="shared" si="762"/>
        <v>#N/A</v>
      </c>
      <c r="AA1152" s="25" t="e">
        <f t="shared" si="763"/>
        <v>#N/A</v>
      </c>
      <c r="AB1152" s="25" t="e">
        <f t="shared" si="764"/>
        <v>#N/A</v>
      </c>
      <c r="AC1152" s="25" t="e">
        <f t="shared" si="765"/>
        <v>#N/A</v>
      </c>
      <c r="AD1152" s="25" t="e">
        <f t="shared" si="766"/>
        <v>#N/A</v>
      </c>
      <c r="AE1152" s="25" t="e">
        <f t="shared" si="767"/>
        <v>#N/A</v>
      </c>
      <c r="AF1152" s="25" t="e">
        <f t="shared" si="768"/>
        <v>#N/A</v>
      </c>
    </row>
    <row r="1153" spans="20:32" ht="15.75" customHeight="1" x14ac:dyDescent="0.25">
      <c r="T1153" s="25" t="str">
        <f t="shared" si="756"/>
        <v/>
      </c>
      <c r="U1153" s="25" t="e">
        <f t="shared" si="757"/>
        <v>#N/A</v>
      </c>
      <c r="V1153" s="25" t="e">
        <f t="shared" si="758"/>
        <v>#N/A</v>
      </c>
      <c r="W1153" s="25" t="e">
        <f t="shared" si="759"/>
        <v>#N/A</v>
      </c>
      <c r="X1153" s="25" t="e">
        <f t="shared" si="760"/>
        <v>#N/A</v>
      </c>
      <c r="Y1153" s="25" t="e">
        <f t="shared" si="761"/>
        <v>#N/A</v>
      </c>
      <c r="Z1153" s="25" t="e">
        <f t="shared" si="762"/>
        <v>#N/A</v>
      </c>
      <c r="AA1153" s="25" t="e">
        <f t="shared" si="763"/>
        <v>#N/A</v>
      </c>
      <c r="AB1153" s="25" t="e">
        <f t="shared" si="764"/>
        <v>#N/A</v>
      </c>
      <c r="AC1153" s="25" t="e">
        <f t="shared" si="765"/>
        <v>#N/A</v>
      </c>
      <c r="AD1153" s="25" t="e">
        <f t="shared" si="766"/>
        <v>#N/A</v>
      </c>
      <c r="AE1153" s="25" t="e">
        <f t="shared" si="767"/>
        <v>#N/A</v>
      </c>
      <c r="AF1153" s="25" t="e">
        <f t="shared" si="768"/>
        <v>#N/A</v>
      </c>
    </row>
    <row r="1154" spans="20:32" ht="15.75" customHeight="1" x14ac:dyDescent="0.25">
      <c r="T1154" s="25" t="str">
        <f t="shared" si="756"/>
        <v/>
      </c>
      <c r="U1154" s="25" t="e">
        <f t="shared" si="757"/>
        <v>#N/A</v>
      </c>
      <c r="V1154" s="25" t="e">
        <f t="shared" si="758"/>
        <v>#N/A</v>
      </c>
      <c r="W1154" s="25" t="e">
        <f t="shared" si="759"/>
        <v>#N/A</v>
      </c>
      <c r="X1154" s="25" t="e">
        <f t="shared" si="760"/>
        <v>#N/A</v>
      </c>
      <c r="Y1154" s="25" t="e">
        <f t="shared" si="761"/>
        <v>#N/A</v>
      </c>
      <c r="Z1154" s="25" t="e">
        <f t="shared" si="762"/>
        <v>#N/A</v>
      </c>
      <c r="AA1154" s="25" t="e">
        <f t="shared" si="763"/>
        <v>#N/A</v>
      </c>
      <c r="AB1154" s="25" t="e">
        <f t="shared" si="764"/>
        <v>#N/A</v>
      </c>
      <c r="AC1154" s="25" t="e">
        <f t="shared" si="765"/>
        <v>#N/A</v>
      </c>
      <c r="AD1154" s="25" t="e">
        <f t="shared" si="766"/>
        <v>#N/A</v>
      </c>
      <c r="AE1154" s="25" t="e">
        <f t="shared" si="767"/>
        <v>#N/A</v>
      </c>
      <c r="AF1154" s="25" t="e">
        <f t="shared" si="768"/>
        <v>#N/A</v>
      </c>
    </row>
    <row r="1155" spans="20:32" ht="15.75" customHeight="1" x14ac:dyDescent="0.25">
      <c r="T1155" s="25" t="str">
        <f t="shared" si="756"/>
        <v/>
      </c>
      <c r="U1155" s="25" t="e">
        <f t="shared" si="757"/>
        <v>#N/A</v>
      </c>
      <c r="V1155" s="25" t="e">
        <f t="shared" si="758"/>
        <v>#N/A</v>
      </c>
      <c r="W1155" s="25" t="e">
        <f t="shared" si="759"/>
        <v>#N/A</v>
      </c>
      <c r="X1155" s="25" t="e">
        <f t="shared" si="760"/>
        <v>#N/A</v>
      </c>
      <c r="Y1155" s="25" t="e">
        <f t="shared" si="761"/>
        <v>#N/A</v>
      </c>
      <c r="Z1155" s="25" t="e">
        <f t="shared" si="762"/>
        <v>#N/A</v>
      </c>
      <c r="AA1155" s="25" t="e">
        <f t="shared" si="763"/>
        <v>#N/A</v>
      </c>
      <c r="AB1155" s="25" t="e">
        <f t="shared" si="764"/>
        <v>#N/A</v>
      </c>
      <c r="AC1155" s="25" t="e">
        <f t="shared" si="765"/>
        <v>#N/A</v>
      </c>
      <c r="AD1155" s="25" t="e">
        <f t="shared" si="766"/>
        <v>#N/A</v>
      </c>
      <c r="AE1155" s="25" t="e">
        <f t="shared" si="767"/>
        <v>#N/A</v>
      </c>
      <c r="AF1155" s="25" t="e">
        <f t="shared" si="768"/>
        <v>#N/A</v>
      </c>
    </row>
    <row r="1156" spans="20:32" ht="15.75" customHeight="1" x14ac:dyDescent="0.25">
      <c r="T1156" s="25" t="str">
        <f t="shared" si="756"/>
        <v/>
      </c>
      <c r="U1156" s="25" t="e">
        <f t="shared" si="757"/>
        <v>#N/A</v>
      </c>
      <c r="V1156" s="25" t="e">
        <f t="shared" si="758"/>
        <v>#N/A</v>
      </c>
      <c r="W1156" s="25" t="e">
        <f t="shared" si="759"/>
        <v>#N/A</v>
      </c>
      <c r="X1156" s="25" t="e">
        <f t="shared" si="760"/>
        <v>#N/A</v>
      </c>
      <c r="Y1156" s="25" t="e">
        <f t="shared" si="761"/>
        <v>#N/A</v>
      </c>
      <c r="Z1156" s="25" t="e">
        <f t="shared" si="762"/>
        <v>#N/A</v>
      </c>
      <c r="AA1156" s="25" t="e">
        <f t="shared" si="763"/>
        <v>#N/A</v>
      </c>
      <c r="AB1156" s="25" t="e">
        <f t="shared" si="764"/>
        <v>#N/A</v>
      </c>
      <c r="AC1156" s="25" t="e">
        <f t="shared" si="765"/>
        <v>#N/A</v>
      </c>
      <c r="AD1156" s="25" t="e">
        <f t="shared" si="766"/>
        <v>#N/A</v>
      </c>
      <c r="AE1156" s="25" t="e">
        <f t="shared" si="767"/>
        <v>#N/A</v>
      </c>
      <c r="AF1156" s="25" t="e">
        <f t="shared" si="768"/>
        <v>#N/A</v>
      </c>
    </row>
    <row r="1157" spans="20:32" ht="15.75" customHeight="1" x14ac:dyDescent="0.25">
      <c r="T1157" s="25" t="str">
        <f t="shared" si="756"/>
        <v/>
      </c>
      <c r="U1157" s="25" t="e">
        <f t="shared" si="757"/>
        <v>#N/A</v>
      </c>
      <c r="V1157" s="25" t="e">
        <f t="shared" si="758"/>
        <v>#N/A</v>
      </c>
      <c r="W1157" s="25" t="e">
        <f t="shared" si="759"/>
        <v>#N/A</v>
      </c>
      <c r="X1157" s="25" t="e">
        <f t="shared" si="760"/>
        <v>#N/A</v>
      </c>
      <c r="Y1157" s="25" t="e">
        <f t="shared" si="761"/>
        <v>#N/A</v>
      </c>
      <c r="Z1157" s="25" t="e">
        <f t="shared" si="762"/>
        <v>#N/A</v>
      </c>
      <c r="AA1157" s="25" t="e">
        <f t="shared" si="763"/>
        <v>#N/A</v>
      </c>
      <c r="AB1157" s="25" t="e">
        <f t="shared" si="764"/>
        <v>#N/A</v>
      </c>
      <c r="AC1157" s="25" t="e">
        <f t="shared" si="765"/>
        <v>#N/A</v>
      </c>
      <c r="AD1157" s="25" t="e">
        <f t="shared" si="766"/>
        <v>#N/A</v>
      </c>
      <c r="AE1157" s="25" t="e">
        <f t="shared" si="767"/>
        <v>#N/A</v>
      </c>
      <c r="AF1157" s="25" t="e">
        <f t="shared" si="768"/>
        <v>#N/A</v>
      </c>
    </row>
    <row r="1158" spans="20:32" ht="15.75" customHeight="1" x14ac:dyDescent="0.25">
      <c r="T1158" s="25" t="str">
        <f t="shared" si="756"/>
        <v/>
      </c>
      <c r="U1158" s="25" t="e">
        <f t="shared" si="757"/>
        <v>#N/A</v>
      </c>
      <c r="V1158" s="25" t="e">
        <f t="shared" si="758"/>
        <v>#N/A</v>
      </c>
      <c r="W1158" s="25" t="e">
        <f t="shared" si="759"/>
        <v>#N/A</v>
      </c>
      <c r="X1158" s="25" t="e">
        <f t="shared" si="760"/>
        <v>#N/A</v>
      </c>
      <c r="Y1158" s="25" t="e">
        <f t="shared" si="761"/>
        <v>#N/A</v>
      </c>
      <c r="Z1158" s="25" t="e">
        <f t="shared" si="762"/>
        <v>#N/A</v>
      </c>
      <c r="AA1158" s="25" t="e">
        <f t="shared" si="763"/>
        <v>#N/A</v>
      </c>
      <c r="AB1158" s="25" t="e">
        <f t="shared" si="764"/>
        <v>#N/A</v>
      </c>
      <c r="AC1158" s="25" t="e">
        <f t="shared" si="765"/>
        <v>#N/A</v>
      </c>
      <c r="AD1158" s="25" t="e">
        <f t="shared" si="766"/>
        <v>#N/A</v>
      </c>
      <c r="AE1158" s="25" t="e">
        <f t="shared" si="767"/>
        <v>#N/A</v>
      </c>
      <c r="AF1158" s="25" t="e">
        <f t="shared" si="768"/>
        <v>#N/A</v>
      </c>
    </row>
    <row r="1159" spans="20:32" ht="15.75" customHeight="1" x14ac:dyDescent="0.25">
      <c r="T1159" s="25" t="str">
        <f t="shared" si="756"/>
        <v/>
      </c>
      <c r="U1159" s="25" t="e">
        <f t="shared" si="757"/>
        <v>#N/A</v>
      </c>
      <c r="V1159" s="25" t="e">
        <f t="shared" si="758"/>
        <v>#N/A</v>
      </c>
      <c r="W1159" s="25" t="e">
        <f t="shared" si="759"/>
        <v>#N/A</v>
      </c>
      <c r="X1159" s="25" t="e">
        <f t="shared" si="760"/>
        <v>#N/A</v>
      </c>
      <c r="Y1159" s="25" t="e">
        <f t="shared" si="761"/>
        <v>#N/A</v>
      </c>
      <c r="Z1159" s="25" t="e">
        <f t="shared" si="762"/>
        <v>#N/A</v>
      </c>
      <c r="AA1159" s="25" t="e">
        <f t="shared" si="763"/>
        <v>#N/A</v>
      </c>
      <c r="AB1159" s="25" t="e">
        <f t="shared" si="764"/>
        <v>#N/A</v>
      </c>
      <c r="AC1159" s="25" t="e">
        <f t="shared" si="765"/>
        <v>#N/A</v>
      </c>
      <c r="AD1159" s="25" t="e">
        <f t="shared" si="766"/>
        <v>#N/A</v>
      </c>
      <c r="AE1159" s="25" t="e">
        <f t="shared" si="767"/>
        <v>#N/A</v>
      </c>
      <c r="AF1159" s="25" t="e">
        <f t="shared" si="768"/>
        <v>#N/A</v>
      </c>
    </row>
    <row r="1160" spans="20:32" ht="15.75" customHeight="1" x14ac:dyDescent="0.25">
      <c r="T1160" s="25" t="str">
        <f t="shared" si="756"/>
        <v/>
      </c>
      <c r="U1160" s="25" t="e">
        <f t="shared" si="757"/>
        <v>#N/A</v>
      </c>
      <c r="V1160" s="25" t="e">
        <f t="shared" si="758"/>
        <v>#N/A</v>
      </c>
      <c r="W1160" s="25" t="e">
        <f t="shared" si="759"/>
        <v>#N/A</v>
      </c>
      <c r="X1160" s="25" t="e">
        <f t="shared" si="760"/>
        <v>#N/A</v>
      </c>
      <c r="Y1160" s="25" t="e">
        <f t="shared" si="761"/>
        <v>#N/A</v>
      </c>
      <c r="Z1160" s="25" t="e">
        <f t="shared" si="762"/>
        <v>#N/A</v>
      </c>
      <c r="AA1160" s="25" t="e">
        <f t="shared" si="763"/>
        <v>#N/A</v>
      </c>
      <c r="AB1160" s="25" t="e">
        <f t="shared" si="764"/>
        <v>#N/A</v>
      </c>
      <c r="AC1160" s="25" t="e">
        <f t="shared" si="765"/>
        <v>#N/A</v>
      </c>
      <c r="AD1160" s="25" t="e">
        <f t="shared" si="766"/>
        <v>#N/A</v>
      </c>
      <c r="AE1160" s="25" t="e">
        <f t="shared" si="767"/>
        <v>#N/A</v>
      </c>
      <c r="AF1160" s="25" t="e">
        <f t="shared" si="768"/>
        <v>#N/A</v>
      </c>
    </row>
    <row r="1161" spans="20:32" ht="15.75" customHeight="1" x14ac:dyDescent="0.25">
      <c r="T1161" s="25" t="str">
        <f t="shared" si="756"/>
        <v/>
      </c>
      <c r="U1161" s="25" t="e">
        <f t="shared" si="757"/>
        <v>#N/A</v>
      </c>
      <c r="V1161" s="25" t="e">
        <f t="shared" si="758"/>
        <v>#N/A</v>
      </c>
      <c r="W1161" s="25" t="e">
        <f t="shared" si="759"/>
        <v>#N/A</v>
      </c>
      <c r="X1161" s="25" t="e">
        <f t="shared" si="760"/>
        <v>#N/A</v>
      </c>
      <c r="Y1161" s="25" t="e">
        <f t="shared" si="761"/>
        <v>#N/A</v>
      </c>
      <c r="Z1161" s="25" t="e">
        <f t="shared" si="762"/>
        <v>#N/A</v>
      </c>
      <c r="AA1161" s="25" t="e">
        <f t="shared" si="763"/>
        <v>#N/A</v>
      </c>
      <c r="AB1161" s="25" t="e">
        <f t="shared" si="764"/>
        <v>#N/A</v>
      </c>
      <c r="AC1161" s="25" t="e">
        <f t="shared" si="765"/>
        <v>#N/A</v>
      </c>
      <c r="AD1161" s="25" t="e">
        <f t="shared" si="766"/>
        <v>#N/A</v>
      </c>
      <c r="AE1161" s="25" t="e">
        <f t="shared" si="767"/>
        <v>#N/A</v>
      </c>
      <c r="AF1161" s="25" t="e">
        <f t="shared" si="768"/>
        <v>#N/A</v>
      </c>
    </row>
    <row r="1162" spans="20:32" ht="15.75" customHeight="1" x14ac:dyDescent="0.25">
      <c r="T1162" s="25" t="str">
        <f t="shared" si="756"/>
        <v/>
      </c>
      <c r="U1162" s="25" t="e">
        <f t="shared" si="757"/>
        <v>#N/A</v>
      </c>
      <c r="V1162" s="25" t="e">
        <f t="shared" si="758"/>
        <v>#N/A</v>
      </c>
      <c r="W1162" s="25" t="e">
        <f t="shared" si="759"/>
        <v>#N/A</v>
      </c>
      <c r="X1162" s="25" t="e">
        <f t="shared" si="760"/>
        <v>#N/A</v>
      </c>
      <c r="Y1162" s="25" t="e">
        <f t="shared" si="761"/>
        <v>#N/A</v>
      </c>
      <c r="Z1162" s="25" t="e">
        <f t="shared" si="762"/>
        <v>#N/A</v>
      </c>
      <c r="AA1162" s="25" t="e">
        <f t="shared" si="763"/>
        <v>#N/A</v>
      </c>
      <c r="AB1162" s="25" t="e">
        <f t="shared" si="764"/>
        <v>#N/A</v>
      </c>
      <c r="AC1162" s="25" t="e">
        <f t="shared" si="765"/>
        <v>#N/A</v>
      </c>
      <c r="AD1162" s="25" t="e">
        <f t="shared" si="766"/>
        <v>#N/A</v>
      </c>
      <c r="AE1162" s="25" t="e">
        <f t="shared" si="767"/>
        <v>#N/A</v>
      </c>
      <c r="AF1162" s="25" t="e">
        <f t="shared" si="768"/>
        <v>#N/A</v>
      </c>
    </row>
    <row r="1163" spans="20:32" ht="15.75" customHeight="1" x14ac:dyDescent="0.25">
      <c r="T1163" s="25" t="str">
        <f t="shared" si="756"/>
        <v/>
      </c>
      <c r="U1163" s="25" t="e">
        <f t="shared" si="757"/>
        <v>#N/A</v>
      </c>
      <c r="V1163" s="25" t="e">
        <f t="shared" si="758"/>
        <v>#N/A</v>
      </c>
      <c r="W1163" s="25" t="e">
        <f t="shared" si="759"/>
        <v>#N/A</v>
      </c>
      <c r="X1163" s="25" t="e">
        <f t="shared" si="760"/>
        <v>#N/A</v>
      </c>
      <c r="Y1163" s="25" t="e">
        <f t="shared" si="761"/>
        <v>#N/A</v>
      </c>
      <c r="Z1163" s="25" t="e">
        <f t="shared" si="762"/>
        <v>#N/A</v>
      </c>
      <c r="AA1163" s="25" t="e">
        <f t="shared" si="763"/>
        <v>#N/A</v>
      </c>
      <c r="AB1163" s="25" t="e">
        <f t="shared" si="764"/>
        <v>#N/A</v>
      </c>
      <c r="AC1163" s="25" t="e">
        <f t="shared" si="765"/>
        <v>#N/A</v>
      </c>
      <c r="AD1163" s="25" t="e">
        <f t="shared" si="766"/>
        <v>#N/A</v>
      </c>
      <c r="AE1163" s="25" t="e">
        <f t="shared" si="767"/>
        <v>#N/A</v>
      </c>
      <c r="AF1163" s="25" t="e">
        <f t="shared" si="768"/>
        <v>#N/A</v>
      </c>
    </row>
    <row r="1164" spans="20:32" ht="15.75" customHeight="1" x14ac:dyDescent="0.25">
      <c r="T1164" s="25" t="str">
        <f t="shared" si="756"/>
        <v/>
      </c>
      <c r="U1164" s="25" t="e">
        <f t="shared" si="757"/>
        <v>#N/A</v>
      </c>
      <c r="V1164" s="25" t="e">
        <f t="shared" si="758"/>
        <v>#N/A</v>
      </c>
      <c r="W1164" s="25" t="e">
        <f t="shared" si="759"/>
        <v>#N/A</v>
      </c>
      <c r="X1164" s="25" t="e">
        <f t="shared" si="760"/>
        <v>#N/A</v>
      </c>
      <c r="Y1164" s="25" t="e">
        <f t="shared" si="761"/>
        <v>#N/A</v>
      </c>
      <c r="Z1164" s="25" t="e">
        <f t="shared" si="762"/>
        <v>#N/A</v>
      </c>
      <c r="AA1164" s="25" t="e">
        <f t="shared" si="763"/>
        <v>#N/A</v>
      </c>
      <c r="AB1164" s="25" t="e">
        <f t="shared" si="764"/>
        <v>#N/A</v>
      </c>
      <c r="AC1164" s="25" t="e">
        <f t="shared" si="765"/>
        <v>#N/A</v>
      </c>
      <c r="AD1164" s="25" t="e">
        <f t="shared" si="766"/>
        <v>#N/A</v>
      </c>
      <c r="AE1164" s="25" t="e">
        <f t="shared" si="767"/>
        <v>#N/A</v>
      </c>
      <c r="AF1164" s="25" t="e">
        <f t="shared" si="768"/>
        <v>#N/A</v>
      </c>
    </row>
    <row r="1165" spans="20:32" ht="15.75" customHeight="1" x14ac:dyDescent="0.25">
      <c r="T1165" s="25" t="str">
        <f t="shared" si="756"/>
        <v/>
      </c>
      <c r="U1165" s="25" t="e">
        <f t="shared" si="757"/>
        <v>#N/A</v>
      </c>
      <c r="V1165" s="25" t="e">
        <f t="shared" si="758"/>
        <v>#N/A</v>
      </c>
      <c r="W1165" s="25" t="e">
        <f t="shared" si="759"/>
        <v>#N/A</v>
      </c>
      <c r="X1165" s="25" t="e">
        <f t="shared" si="760"/>
        <v>#N/A</v>
      </c>
      <c r="Y1165" s="25" t="e">
        <f t="shared" si="761"/>
        <v>#N/A</v>
      </c>
      <c r="Z1165" s="25" t="e">
        <f t="shared" si="762"/>
        <v>#N/A</v>
      </c>
      <c r="AA1165" s="25" t="e">
        <f t="shared" si="763"/>
        <v>#N/A</v>
      </c>
      <c r="AB1165" s="25" t="e">
        <f t="shared" si="764"/>
        <v>#N/A</v>
      </c>
      <c r="AC1165" s="25" t="e">
        <f t="shared" si="765"/>
        <v>#N/A</v>
      </c>
      <c r="AD1165" s="25" t="e">
        <f t="shared" si="766"/>
        <v>#N/A</v>
      </c>
      <c r="AE1165" s="25" t="e">
        <f t="shared" si="767"/>
        <v>#N/A</v>
      </c>
      <c r="AF1165" s="25" t="e">
        <f t="shared" si="768"/>
        <v>#N/A</v>
      </c>
    </row>
    <row r="1166" spans="20:32" ht="15.75" customHeight="1" x14ac:dyDescent="0.25">
      <c r="T1166" s="25" t="str">
        <f t="shared" si="756"/>
        <v/>
      </c>
      <c r="U1166" s="25" t="e">
        <f t="shared" si="757"/>
        <v>#N/A</v>
      </c>
      <c r="V1166" s="25" t="e">
        <f t="shared" si="758"/>
        <v>#N/A</v>
      </c>
      <c r="W1166" s="25" t="e">
        <f t="shared" si="759"/>
        <v>#N/A</v>
      </c>
      <c r="X1166" s="25" t="e">
        <f t="shared" si="760"/>
        <v>#N/A</v>
      </c>
      <c r="Y1166" s="25" t="e">
        <f t="shared" si="761"/>
        <v>#N/A</v>
      </c>
      <c r="Z1166" s="25" t="e">
        <f t="shared" si="762"/>
        <v>#N/A</v>
      </c>
      <c r="AA1166" s="25" t="e">
        <f t="shared" si="763"/>
        <v>#N/A</v>
      </c>
      <c r="AB1166" s="25" t="e">
        <f t="shared" si="764"/>
        <v>#N/A</v>
      </c>
      <c r="AC1166" s="25" t="e">
        <f t="shared" si="765"/>
        <v>#N/A</v>
      </c>
      <c r="AD1166" s="25" t="e">
        <f t="shared" si="766"/>
        <v>#N/A</v>
      </c>
      <c r="AE1166" s="25" t="e">
        <f t="shared" si="767"/>
        <v>#N/A</v>
      </c>
      <c r="AF1166" s="25" t="e">
        <f t="shared" si="768"/>
        <v>#N/A</v>
      </c>
    </row>
    <row r="1167" spans="20:32" ht="15.75" customHeight="1" x14ac:dyDescent="0.25">
      <c r="T1167" s="25" t="str">
        <f t="shared" si="756"/>
        <v/>
      </c>
      <c r="U1167" s="25" t="e">
        <f t="shared" si="757"/>
        <v>#N/A</v>
      </c>
      <c r="V1167" s="25" t="e">
        <f t="shared" si="758"/>
        <v>#N/A</v>
      </c>
      <c r="W1167" s="25" t="e">
        <f t="shared" si="759"/>
        <v>#N/A</v>
      </c>
      <c r="X1167" s="25" t="e">
        <f t="shared" si="760"/>
        <v>#N/A</v>
      </c>
      <c r="Y1167" s="25" t="e">
        <f t="shared" si="761"/>
        <v>#N/A</v>
      </c>
      <c r="Z1167" s="25" t="e">
        <f t="shared" si="762"/>
        <v>#N/A</v>
      </c>
      <c r="AA1167" s="25" t="e">
        <f t="shared" si="763"/>
        <v>#N/A</v>
      </c>
      <c r="AB1167" s="25" t="e">
        <f t="shared" si="764"/>
        <v>#N/A</v>
      </c>
      <c r="AC1167" s="25" t="e">
        <f t="shared" si="765"/>
        <v>#N/A</v>
      </c>
      <c r="AD1167" s="25" t="e">
        <f t="shared" si="766"/>
        <v>#N/A</v>
      </c>
      <c r="AE1167" s="25" t="e">
        <f t="shared" si="767"/>
        <v>#N/A</v>
      </c>
      <c r="AF1167" s="25" t="e">
        <f t="shared" si="768"/>
        <v>#N/A</v>
      </c>
    </row>
    <row r="1168" spans="20:32" ht="15.75" customHeight="1" x14ac:dyDescent="0.25">
      <c r="T1168" s="25" t="str">
        <f t="shared" si="756"/>
        <v/>
      </c>
      <c r="U1168" s="25" t="e">
        <f t="shared" si="757"/>
        <v>#N/A</v>
      </c>
      <c r="V1168" s="25" t="e">
        <f t="shared" si="758"/>
        <v>#N/A</v>
      </c>
      <c r="W1168" s="25" t="e">
        <f t="shared" si="759"/>
        <v>#N/A</v>
      </c>
      <c r="X1168" s="25" t="e">
        <f t="shared" si="760"/>
        <v>#N/A</v>
      </c>
      <c r="Y1168" s="25" t="e">
        <f t="shared" si="761"/>
        <v>#N/A</v>
      </c>
      <c r="Z1168" s="25" t="e">
        <f t="shared" si="762"/>
        <v>#N/A</v>
      </c>
      <c r="AA1168" s="25" t="e">
        <f t="shared" si="763"/>
        <v>#N/A</v>
      </c>
      <c r="AB1168" s="25" t="e">
        <f t="shared" si="764"/>
        <v>#N/A</v>
      </c>
      <c r="AC1168" s="25" t="e">
        <f t="shared" si="765"/>
        <v>#N/A</v>
      </c>
      <c r="AD1168" s="25" t="e">
        <f t="shared" si="766"/>
        <v>#N/A</v>
      </c>
      <c r="AE1168" s="25" t="e">
        <f t="shared" si="767"/>
        <v>#N/A</v>
      </c>
      <c r="AF1168" s="25" t="e">
        <f t="shared" si="768"/>
        <v>#N/A</v>
      </c>
    </row>
    <row r="1169" spans="20:32" ht="15.75" customHeight="1" x14ac:dyDescent="0.25">
      <c r="T1169" s="25" t="str">
        <f t="shared" ref="T1169:T1173" si="769">LEFT(C1169,12)</f>
        <v/>
      </c>
      <c r="U1169" s="25" t="e">
        <f t="shared" si="757"/>
        <v>#N/A</v>
      </c>
      <c r="V1169" s="25" t="e">
        <f t="shared" si="758"/>
        <v>#N/A</v>
      </c>
      <c r="W1169" s="25" t="e">
        <f t="shared" si="759"/>
        <v>#N/A</v>
      </c>
      <c r="X1169" s="25" t="e">
        <f t="shared" si="760"/>
        <v>#N/A</v>
      </c>
      <c r="Y1169" s="25" t="e">
        <f t="shared" si="761"/>
        <v>#N/A</v>
      </c>
      <c r="Z1169" s="25" t="e">
        <f t="shared" si="762"/>
        <v>#N/A</v>
      </c>
      <c r="AA1169" s="25" t="e">
        <f t="shared" si="763"/>
        <v>#N/A</v>
      </c>
      <c r="AB1169" s="25" t="e">
        <f t="shared" si="764"/>
        <v>#N/A</v>
      </c>
      <c r="AC1169" s="25" t="e">
        <f t="shared" si="765"/>
        <v>#N/A</v>
      </c>
      <c r="AD1169" s="25" t="e">
        <f t="shared" si="766"/>
        <v>#N/A</v>
      </c>
      <c r="AE1169" s="25" t="e">
        <f t="shared" si="767"/>
        <v>#N/A</v>
      </c>
      <c r="AF1169" s="25" t="e">
        <f t="shared" si="768"/>
        <v>#N/A</v>
      </c>
    </row>
    <row r="1170" spans="20:32" ht="15.75" customHeight="1" x14ac:dyDescent="0.25">
      <c r="T1170" s="25" t="str">
        <f t="shared" si="769"/>
        <v/>
      </c>
      <c r="U1170" s="25" t="e">
        <f t="shared" si="757"/>
        <v>#N/A</v>
      </c>
      <c r="V1170" s="25" t="e">
        <f t="shared" si="758"/>
        <v>#N/A</v>
      </c>
      <c r="W1170" s="25" t="e">
        <f t="shared" si="759"/>
        <v>#N/A</v>
      </c>
      <c r="X1170" s="25" t="e">
        <f t="shared" si="760"/>
        <v>#N/A</v>
      </c>
      <c r="Y1170" s="25" t="e">
        <f t="shared" si="761"/>
        <v>#N/A</v>
      </c>
      <c r="Z1170" s="25" t="e">
        <f t="shared" si="762"/>
        <v>#N/A</v>
      </c>
      <c r="AA1170" s="25" t="e">
        <f t="shared" si="763"/>
        <v>#N/A</v>
      </c>
      <c r="AB1170" s="25" t="e">
        <f t="shared" si="764"/>
        <v>#N/A</v>
      </c>
      <c r="AC1170" s="25" t="e">
        <f t="shared" si="765"/>
        <v>#N/A</v>
      </c>
      <c r="AD1170" s="25" t="e">
        <f t="shared" si="766"/>
        <v>#N/A</v>
      </c>
      <c r="AE1170" s="25" t="e">
        <f t="shared" si="767"/>
        <v>#N/A</v>
      </c>
      <c r="AF1170" s="25" t="e">
        <f t="shared" si="768"/>
        <v>#N/A</v>
      </c>
    </row>
    <row r="1171" spans="20:32" ht="15.75" customHeight="1" x14ac:dyDescent="0.25">
      <c r="T1171" s="25" t="str">
        <f t="shared" si="769"/>
        <v/>
      </c>
      <c r="U1171" s="25" t="e">
        <f t="shared" si="757"/>
        <v>#N/A</v>
      </c>
      <c r="V1171" s="25" t="e">
        <f t="shared" si="758"/>
        <v>#N/A</v>
      </c>
      <c r="W1171" s="25" t="e">
        <f t="shared" si="759"/>
        <v>#N/A</v>
      </c>
      <c r="X1171" s="25" t="e">
        <f t="shared" si="760"/>
        <v>#N/A</v>
      </c>
      <c r="Y1171" s="25" t="e">
        <f t="shared" si="761"/>
        <v>#N/A</v>
      </c>
      <c r="Z1171" s="25" t="e">
        <f t="shared" si="762"/>
        <v>#N/A</v>
      </c>
      <c r="AA1171" s="25" t="e">
        <f t="shared" si="763"/>
        <v>#N/A</v>
      </c>
      <c r="AB1171" s="25" t="e">
        <f t="shared" si="764"/>
        <v>#N/A</v>
      </c>
      <c r="AC1171" s="25" t="e">
        <f t="shared" si="765"/>
        <v>#N/A</v>
      </c>
      <c r="AD1171" s="25" t="e">
        <f t="shared" si="766"/>
        <v>#N/A</v>
      </c>
      <c r="AE1171" s="25" t="e">
        <f t="shared" si="767"/>
        <v>#N/A</v>
      </c>
      <c r="AF1171" s="25" t="e">
        <f t="shared" si="768"/>
        <v>#N/A</v>
      </c>
    </row>
    <row r="1172" spans="20:32" ht="15.75" customHeight="1" x14ac:dyDescent="0.25">
      <c r="T1172" s="25" t="str">
        <f t="shared" si="769"/>
        <v/>
      </c>
      <c r="U1172" s="25" t="e">
        <f t="shared" si="757"/>
        <v>#N/A</v>
      </c>
      <c r="V1172" s="25" t="e">
        <f t="shared" si="758"/>
        <v>#N/A</v>
      </c>
      <c r="W1172" s="25" t="e">
        <f t="shared" si="759"/>
        <v>#N/A</v>
      </c>
      <c r="X1172" s="25" t="e">
        <f t="shared" si="760"/>
        <v>#N/A</v>
      </c>
      <c r="Y1172" s="25" t="e">
        <f t="shared" si="761"/>
        <v>#N/A</v>
      </c>
      <c r="Z1172" s="25" t="e">
        <f t="shared" si="762"/>
        <v>#N/A</v>
      </c>
      <c r="AA1172" s="25" t="e">
        <f t="shared" si="763"/>
        <v>#N/A</v>
      </c>
      <c r="AB1172" s="25" t="e">
        <f t="shared" si="764"/>
        <v>#N/A</v>
      </c>
      <c r="AC1172" s="25" t="e">
        <f t="shared" si="765"/>
        <v>#N/A</v>
      </c>
      <c r="AD1172" s="25" t="e">
        <f t="shared" si="766"/>
        <v>#N/A</v>
      </c>
      <c r="AE1172" s="25" t="e">
        <f t="shared" si="767"/>
        <v>#N/A</v>
      </c>
      <c r="AF1172" s="25" t="e">
        <f t="shared" si="768"/>
        <v>#N/A</v>
      </c>
    </row>
    <row r="1173" spans="20:32" ht="15.75" customHeight="1" x14ac:dyDescent="0.25">
      <c r="T1173" s="25" t="str">
        <f t="shared" si="769"/>
        <v/>
      </c>
      <c r="U1173" s="25" t="e">
        <f t="shared" si="757"/>
        <v>#N/A</v>
      </c>
      <c r="V1173" s="25" t="e">
        <f t="shared" si="758"/>
        <v>#N/A</v>
      </c>
      <c r="W1173" s="25" t="e">
        <f t="shared" si="759"/>
        <v>#N/A</v>
      </c>
      <c r="X1173" s="25" t="e">
        <f t="shared" si="760"/>
        <v>#N/A</v>
      </c>
      <c r="Y1173" s="25" t="e">
        <f t="shared" si="761"/>
        <v>#N/A</v>
      </c>
      <c r="Z1173" s="25" t="e">
        <f t="shared" si="762"/>
        <v>#N/A</v>
      </c>
      <c r="AA1173" s="25" t="e">
        <f t="shared" si="763"/>
        <v>#N/A</v>
      </c>
      <c r="AB1173" s="25" t="e">
        <f t="shared" si="764"/>
        <v>#N/A</v>
      </c>
      <c r="AC1173" s="25" t="e">
        <f t="shared" si="765"/>
        <v>#N/A</v>
      </c>
      <c r="AD1173" s="25" t="e">
        <f t="shared" si="766"/>
        <v>#N/A</v>
      </c>
      <c r="AE1173" s="25" t="e">
        <f t="shared" si="767"/>
        <v>#N/A</v>
      </c>
      <c r="AF1173" s="25" t="e">
        <f t="shared" si="768"/>
        <v>#N/A</v>
      </c>
    </row>
    <row r="1206" spans="12:12" ht="15.75" customHeight="1" x14ac:dyDescent="0.25">
      <c r="L1206" s="1" t="s">
        <v>463</v>
      </c>
    </row>
  </sheetData>
  <mergeCells count="7">
    <mergeCell ref="AC2:AD2"/>
    <mergeCell ref="AE2:AF2"/>
    <mergeCell ref="A16:O16"/>
    <mergeCell ref="U2:V2"/>
    <mergeCell ref="W2:X2"/>
    <mergeCell ref="Y2:Z2"/>
    <mergeCell ref="AA2:AB2"/>
  </mergeCells>
  <phoneticPr fontId="24" type="noConversion"/>
  <pageMargins left="0.7" right="0.7" top="0.75" bottom="0.75" header="0.3" footer="0.3"/>
  <pageSetup scale="7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AF1172"/>
  <sheetViews>
    <sheetView zoomScale="110" zoomScaleNormal="110" workbookViewId="0">
      <pane ySplit="18" topLeftCell="A870" activePane="bottomLeft" state="frozen"/>
      <selection activeCell="A15" sqref="A15"/>
      <selection pane="bottomLeft" activeCell="A807" sqref="A807:XFD891"/>
    </sheetView>
  </sheetViews>
  <sheetFormatPr defaultRowHeight="15" x14ac:dyDescent="0.25"/>
  <cols>
    <col min="1" max="1" width="10.85546875" bestFit="1" customWidth="1"/>
    <col min="2" max="2" width="11.5703125" customWidth="1"/>
    <col min="3" max="3" width="18.28515625" bestFit="1" customWidth="1"/>
    <col min="4" max="4" width="14.5703125" style="1" bestFit="1" customWidth="1"/>
    <col min="5" max="5" width="5.5703125" style="69" bestFit="1" customWidth="1"/>
    <col min="6" max="6" width="11.42578125" style="1" customWidth="1"/>
    <col min="7" max="7" width="5.5703125" style="69" bestFit="1" customWidth="1"/>
    <col min="8" max="8" width="9.42578125" style="1"/>
    <col min="9" max="9" width="5.5703125" style="69" bestFit="1" customWidth="1"/>
    <col min="10" max="10" width="9.42578125" style="1"/>
    <col min="11" max="11" width="5.5703125" style="69" bestFit="1" customWidth="1"/>
    <col min="12" max="12" width="14.5703125" style="1" bestFit="1" customWidth="1"/>
    <col min="13" max="13" width="5.5703125" style="69" bestFit="1" customWidth="1"/>
    <col min="14" max="14" width="10.42578125" customWidth="1"/>
    <col min="15" max="15" width="14.42578125" customWidth="1"/>
    <col min="19" max="19" width="19.42578125" customWidth="1"/>
  </cols>
  <sheetData>
    <row r="1" spans="4:29" hidden="1" x14ac:dyDescent="0.25">
      <c r="S1" s="25"/>
      <c r="T1" s="25"/>
      <c r="U1" s="25"/>
      <c r="V1" s="25"/>
      <c r="W1" s="25"/>
      <c r="X1" s="25"/>
      <c r="Y1" s="25"/>
      <c r="Z1" s="25"/>
      <c r="AA1" s="25"/>
    </row>
    <row r="2" spans="4:29" hidden="1" x14ac:dyDescent="0.25">
      <c r="D2" s="32"/>
      <c r="E2" s="32"/>
      <c r="F2" s="32"/>
      <c r="G2" s="32"/>
      <c r="H2" s="32"/>
      <c r="I2" s="32"/>
      <c r="J2" s="32"/>
      <c r="K2" s="32"/>
      <c r="L2" s="137"/>
      <c r="M2" s="32"/>
      <c r="S2" s="27"/>
      <c r="T2" s="475" t="s">
        <v>100</v>
      </c>
      <c r="U2" s="478"/>
      <c r="V2" s="475" t="s">
        <v>12</v>
      </c>
      <c r="W2" s="475"/>
      <c r="X2" s="475" t="s">
        <v>13</v>
      </c>
      <c r="Y2" s="475"/>
      <c r="Z2" s="475" t="s">
        <v>14</v>
      </c>
      <c r="AA2" s="475"/>
      <c r="AB2" s="28" t="s">
        <v>142</v>
      </c>
      <c r="AC2" s="28"/>
    </row>
    <row r="3" spans="4:29" hidden="1" x14ac:dyDescent="0.25">
      <c r="D3" s="32"/>
      <c r="E3" s="32"/>
      <c r="F3" s="32"/>
      <c r="G3" s="32"/>
      <c r="H3" s="32"/>
      <c r="I3" s="32"/>
      <c r="J3" s="32"/>
      <c r="K3" s="32"/>
      <c r="L3" s="137"/>
      <c r="M3" s="32"/>
      <c r="S3" s="27"/>
      <c r="T3" s="27" t="s">
        <v>52</v>
      </c>
      <c r="U3" s="27" t="s">
        <v>51</v>
      </c>
      <c r="V3" s="27" t="s">
        <v>52</v>
      </c>
      <c r="W3" s="27" t="s">
        <v>51</v>
      </c>
      <c r="X3" s="27" t="s">
        <v>52</v>
      </c>
      <c r="Y3" s="27" t="s">
        <v>51</v>
      </c>
      <c r="Z3" s="27" t="s">
        <v>52</v>
      </c>
      <c r="AA3" s="27" t="s">
        <v>51</v>
      </c>
      <c r="AB3" s="28" t="s">
        <v>52</v>
      </c>
      <c r="AC3" s="28" t="s">
        <v>51</v>
      </c>
    </row>
    <row r="4" spans="4:29" s="14" customFormat="1" hidden="1" x14ac:dyDescent="0.25">
      <c r="D4" s="233"/>
      <c r="E4" s="233"/>
      <c r="F4" s="233"/>
      <c r="G4" s="233"/>
      <c r="H4" s="233"/>
      <c r="I4" s="233"/>
      <c r="J4" s="233"/>
      <c r="K4" s="233"/>
      <c r="L4" s="233"/>
      <c r="M4" s="233"/>
      <c r="S4" s="220" t="s">
        <v>31</v>
      </c>
      <c r="T4" s="220">
        <v>1.65</v>
      </c>
      <c r="U4" s="220">
        <v>2.14</v>
      </c>
      <c r="V4" s="220">
        <v>0</v>
      </c>
      <c r="W4" s="220">
        <v>0.12</v>
      </c>
      <c r="X4" s="220">
        <v>2.7</v>
      </c>
      <c r="Y4" s="220">
        <v>2.85</v>
      </c>
      <c r="Z4" s="220">
        <v>5</v>
      </c>
      <c r="AA4" s="220">
        <v>7</v>
      </c>
      <c r="AB4" s="220"/>
      <c r="AC4" s="220">
        <v>1</v>
      </c>
    </row>
    <row r="5" spans="4:29" s="14" customFormat="1" hidden="1" x14ac:dyDescent="0.25">
      <c r="D5" s="233"/>
      <c r="E5" s="233"/>
      <c r="F5" s="233"/>
      <c r="G5" s="233"/>
      <c r="H5" s="233"/>
      <c r="I5" s="233"/>
      <c r="J5" s="233"/>
      <c r="K5" s="233"/>
      <c r="L5" s="233"/>
      <c r="M5" s="233"/>
      <c r="S5" s="220" t="s">
        <v>30</v>
      </c>
      <c r="T5" s="220">
        <v>0.8</v>
      </c>
      <c r="U5" s="220">
        <v>1.24</v>
      </c>
      <c r="V5" s="220">
        <v>0</v>
      </c>
      <c r="W5" s="220">
        <v>0.12</v>
      </c>
      <c r="X5" s="220">
        <v>2.7</v>
      </c>
      <c r="Y5" s="220">
        <v>2.85</v>
      </c>
      <c r="Z5" s="220">
        <v>5</v>
      </c>
      <c r="AA5" s="220">
        <v>7</v>
      </c>
      <c r="AB5" s="220"/>
      <c r="AC5" s="220">
        <v>1</v>
      </c>
    </row>
    <row r="6" spans="4:29" s="14" customFormat="1" hidden="1" x14ac:dyDescent="0.25">
      <c r="D6" s="233"/>
      <c r="E6" s="233"/>
      <c r="F6" s="233"/>
      <c r="G6" s="233"/>
      <c r="H6" s="233"/>
      <c r="I6" s="233"/>
      <c r="J6" s="233"/>
      <c r="K6" s="233"/>
      <c r="L6" s="233"/>
      <c r="M6" s="233"/>
      <c r="S6" s="220" t="s">
        <v>33</v>
      </c>
      <c r="T6" s="220">
        <v>3.1</v>
      </c>
      <c r="U6" s="220">
        <v>4.1399999999999997</v>
      </c>
      <c r="V6" s="220">
        <v>0</v>
      </c>
      <c r="W6" s="220">
        <v>0.12</v>
      </c>
      <c r="X6" s="220">
        <v>2.7</v>
      </c>
      <c r="Y6" s="220">
        <v>2.9</v>
      </c>
      <c r="Z6" s="242">
        <v>155</v>
      </c>
      <c r="AA6" s="242">
        <v>195</v>
      </c>
      <c r="AB6" s="220"/>
      <c r="AC6" s="220">
        <v>35</v>
      </c>
    </row>
    <row r="7" spans="4:29" hidden="1" x14ac:dyDescent="0.25">
      <c r="D7" s="32"/>
      <c r="E7" s="32"/>
      <c r="F7" s="32"/>
      <c r="G7" s="32"/>
      <c r="H7" s="32"/>
      <c r="I7" s="32"/>
      <c r="J7" s="32"/>
      <c r="K7" s="32"/>
      <c r="L7" s="137"/>
      <c r="M7" s="32"/>
      <c r="S7" s="28" t="s">
        <v>431</v>
      </c>
      <c r="T7" s="28">
        <v>3.75</v>
      </c>
      <c r="U7" s="28">
        <v>4.1399999999999997</v>
      </c>
      <c r="V7" s="28"/>
      <c r="W7" s="28"/>
      <c r="X7" s="28">
        <v>2.7</v>
      </c>
      <c r="Y7" s="28">
        <v>2.85</v>
      </c>
      <c r="Z7" s="27">
        <v>18</v>
      </c>
      <c r="AA7" s="27">
        <v>22</v>
      </c>
      <c r="AB7" s="28"/>
      <c r="AC7" s="220">
        <v>5.4</v>
      </c>
    </row>
    <row r="8" spans="4:29" hidden="1" x14ac:dyDescent="0.25">
      <c r="D8" s="32"/>
      <c r="E8" s="32"/>
      <c r="F8" s="32"/>
      <c r="G8" s="32"/>
      <c r="H8" s="32"/>
      <c r="I8" s="32"/>
      <c r="J8" s="32"/>
      <c r="K8" s="32"/>
      <c r="L8" s="137"/>
      <c r="M8" s="32"/>
      <c r="S8" s="28" t="s">
        <v>461</v>
      </c>
      <c r="T8" s="28">
        <v>1.5</v>
      </c>
      <c r="U8" s="28">
        <v>1.84</v>
      </c>
      <c r="V8" s="28">
        <v>0</v>
      </c>
      <c r="W8" s="28">
        <v>0.12</v>
      </c>
      <c r="X8" s="28">
        <v>2.6</v>
      </c>
      <c r="Y8" s="28">
        <v>2.84</v>
      </c>
      <c r="Z8" s="27">
        <v>3</v>
      </c>
      <c r="AA8" s="27">
        <v>5</v>
      </c>
      <c r="AB8" s="28"/>
      <c r="AC8" s="220">
        <v>0.7</v>
      </c>
    </row>
    <row r="9" spans="4:29" s="14" customFormat="1" hidden="1" x14ac:dyDescent="0.25">
      <c r="D9" s="233"/>
      <c r="E9" s="233"/>
      <c r="F9" s="233"/>
      <c r="G9" s="233"/>
      <c r="H9" s="233"/>
      <c r="I9" s="233"/>
      <c r="J9" s="233"/>
      <c r="K9" s="233"/>
      <c r="L9" s="233"/>
      <c r="M9" s="233"/>
      <c r="S9" s="220" t="s">
        <v>32</v>
      </c>
      <c r="T9" s="220">
        <v>5.2</v>
      </c>
      <c r="U9" s="220">
        <v>5.64</v>
      </c>
      <c r="V9" s="220"/>
      <c r="W9" s="220"/>
      <c r="X9" s="220">
        <v>2.7</v>
      </c>
      <c r="Y9" s="220">
        <v>2.85</v>
      </c>
      <c r="Z9" s="220">
        <v>260</v>
      </c>
      <c r="AA9" s="220">
        <v>320</v>
      </c>
      <c r="AB9" s="269"/>
      <c r="AC9" s="220">
        <v>22</v>
      </c>
    </row>
    <row r="10" spans="4:29" s="14" customFormat="1" hidden="1" x14ac:dyDescent="0.25"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S10" s="220" t="s">
        <v>34</v>
      </c>
      <c r="T10" s="220">
        <v>16.8</v>
      </c>
      <c r="U10" s="220">
        <v>17.239999999999998</v>
      </c>
      <c r="V10" s="220">
        <v>0</v>
      </c>
      <c r="W10" s="220">
        <v>0</v>
      </c>
      <c r="X10" s="220">
        <v>2.6</v>
      </c>
      <c r="Y10" s="220">
        <v>2.84</v>
      </c>
      <c r="Z10" s="220">
        <v>170</v>
      </c>
      <c r="AA10" s="220">
        <v>240</v>
      </c>
      <c r="AB10" s="242"/>
      <c r="AC10" s="242"/>
    </row>
    <row r="11" spans="4:29" hidden="1" x14ac:dyDescent="0.25">
      <c r="D11" s="32"/>
      <c r="E11" s="32"/>
      <c r="F11" s="32"/>
      <c r="G11" s="32"/>
      <c r="H11" s="32"/>
      <c r="I11" s="32"/>
      <c r="J11" s="32"/>
      <c r="K11" s="32"/>
      <c r="L11" s="137"/>
      <c r="M11" s="32"/>
      <c r="S11" s="28" t="s">
        <v>37</v>
      </c>
      <c r="T11" s="28"/>
      <c r="U11" s="28"/>
      <c r="V11" s="28"/>
      <c r="W11" s="28"/>
      <c r="X11" s="28">
        <v>2.5499999999999998</v>
      </c>
      <c r="Y11" s="28">
        <v>2.8</v>
      </c>
      <c r="Z11" s="28">
        <v>190</v>
      </c>
      <c r="AA11" s="28">
        <v>200</v>
      </c>
      <c r="AB11" s="28"/>
      <c r="AC11" s="28"/>
    </row>
    <row r="12" spans="4:29" s="14" customFormat="1" hidden="1" x14ac:dyDescent="0.25"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S12" s="220" t="s">
        <v>35</v>
      </c>
      <c r="T12" s="28">
        <v>16.2</v>
      </c>
      <c r="U12" s="28">
        <v>16.84</v>
      </c>
      <c r="V12" s="220"/>
      <c r="W12" s="220"/>
      <c r="X12" s="243">
        <v>2</v>
      </c>
      <c r="Y12" s="220">
        <v>2.4</v>
      </c>
      <c r="Z12" s="220">
        <v>100</v>
      </c>
      <c r="AA12" s="220">
        <v>140</v>
      </c>
      <c r="AB12" s="220"/>
      <c r="AC12" s="220"/>
    </row>
    <row r="13" spans="4:29" s="14" customFormat="1" hidden="1" x14ac:dyDescent="0.25"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S13" s="220" t="s">
        <v>625</v>
      </c>
      <c r="T13" s="28">
        <v>6.4</v>
      </c>
      <c r="U13" s="28">
        <v>6.8</v>
      </c>
      <c r="V13" s="220">
        <v>0</v>
      </c>
      <c r="W13" s="220">
        <v>0.4</v>
      </c>
      <c r="X13" s="243">
        <v>2.75</v>
      </c>
      <c r="Y13" s="220">
        <v>2.95</v>
      </c>
      <c r="Z13" s="220">
        <v>1</v>
      </c>
      <c r="AA13" s="220">
        <v>2</v>
      </c>
      <c r="AB13" s="220">
        <v>0</v>
      </c>
      <c r="AC13" s="220">
        <v>1</v>
      </c>
    </row>
    <row r="14" spans="4:29" hidden="1" x14ac:dyDescent="0.25">
      <c r="S14" s="28" t="s">
        <v>128</v>
      </c>
      <c r="T14" s="28">
        <v>5</v>
      </c>
      <c r="U14" s="28">
        <v>5.44</v>
      </c>
      <c r="V14" s="28">
        <v>0</v>
      </c>
      <c r="W14" s="28">
        <v>0.4</v>
      </c>
      <c r="X14" s="228">
        <v>2.75</v>
      </c>
      <c r="Y14" s="28">
        <v>3</v>
      </c>
      <c r="Z14" s="28">
        <v>1.8</v>
      </c>
      <c r="AA14" s="28">
        <v>2.6</v>
      </c>
      <c r="AB14" s="28">
        <v>0</v>
      </c>
      <c r="AC14" s="28">
        <v>1</v>
      </c>
    </row>
    <row r="15" spans="4:29" hidden="1" x14ac:dyDescent="0.25">
      <c r="S15" s="28" t="s">
        <v>135</v>
      </c>
      <c r="T15" s="28">
        <v>5</v>
      </c>
      <c r="U15" s="28">
        <v>5.44</v>
      </c>
      <c r="V15" s="28">
        <v>0</v>
      </c>
      <c r="W15" s="28">
        <v>0.4</v>
      </c>
      <c r="X15" s="228">
        <v>2.75</v>
      </c>
      <c r="Y15" s="28">
        <v>3</v>
      </c>
      <c r="Z15" s="28">
        <v>3</v>
      </c>
      <c r="AA15" s="28">
        <v>3.6</v>
      </c>
      <c r="AB15" s="28">
        <v>0</v>
      </c>
      <c r="AC15" s="28">
        <v>1</v>
      </c>
    </row>
    <row r="16" spans="4:29" hidden="1" x14ac:dyDescent="0.25">
      <c r="S16" s="28" t="s">
        <v>136</v>
      </c>
      <c r="T16" s="28">
        <v>5</v>
      </c>
      <c r="U16" s="28">
        <v>5.44</v>
      </c>
      <c r="V16" s="28">
        <v>0</v>
      </c>
      <c r="W16" s="28">
        <v>0.4</v>
      </c>
      <c r="X16" s="228">
        <v>2.75</v>
      </c>
      <c r="Y16" s="28">
        <v>3</v>
      </c>
      <c r="Z16" s="28">
        <v>1.7</v>
      </c>
      <c r="AA16" s="28">
        <v>2.6</v>
      </c>
      <c r="AB16" s="28">
        <v>0</v>
      </c>
      <c r="AC16" s="28">
        <v>1</v>
      </c>
    </row>
    <row r="17" spans="1:29" x14ac:dyDescent="0.25">
      <c r="S17" s="25" t="str">
        <f>LEFT(C17,8)</f>
        <v/>
      </c>
      <c r="T17" s="25" t="e">
        <f>VLOOKUP($S17,$S$4:$AA$14,2,FALSE)</f>
        <v>#N/A</v>
      </c>
      <c r="U17" s="25" t="e">
        <f>VLOOKUP($S17,$S$4:$AA$14,3,FALSE)</f>
        <v>#N/A</v>
      </c>
      <c r="V17" s="25" t="e">
        <f>VLOOKUP($S17,$S$4:$AA$14,4,FALSE)</f>
        <v>#N/A</v>
      </c>
      <c r="W17" s="25" t="e">
        <f>VLOOKUP($S17,$S$4:$AA$14,5,FALSE)</f>
        <v>#N/A</v>
      </c>
      <c r="X17" s="25" t="e">
        <f>VLOOKUP($S17,$S$4:$AA$14,6,FALSE)</f>
        <v>#N/A</v>
      </c>
      <c r="Y17" s="25" t="e">
        <f>VLOOKUP($S17,$S$4:$AA$14,7,FALSE)</f>
        <v>#N/A</v>
      </c>
      <c r="Z17" s="25" t="e">
        <f>VLOOKUP($S17,$S$4:$AA$14,8,FALSE)</f>
        <v>#N/A</v>
      </c>
      <c r="AA17" s="25" t="e">
        <f>VLOOKUP($S17,$S$4:$AA$14,9,FALSE)</f>
        <v>#N/A</v>
      </c>
      <c r="AB17" s="25" t="e">
        <f>VLOOKUP($S17,$S$4:$AC$16,10,FALSE)</f>
        <v>#N/A</v>
      </c>
      <c r="AC17" s="25" t="e">
        <f>VLOOKUP($S17,$S$4:$AC$16,10,FALSE)</f>
        <v>#N/A</v>
      </c>
    </row>
    <row r="18" spans="1:29" x14ac:dyDescent="0.25">
      <c r="A18" s="7" t="s">
        <v>18</v>
      </c>
      <c r="B18" s="7" t="s">
        <v>19</v>
      </c>
      <c r="C18" s="7" t="s">
        <v>29</v>
      </c>
      <c r="D18" s="8" t="s">
        <v>121</v>
      </c>
      <c r="E18" s="70"/>
      <c r="F18" s="42" t="s">
        <v>12</v>
      </c>
      <c r="G18" s="106"/>
      <c r="H18" s="8" t="s">
        <v>13</v>
      </c>
      <c r="I18" s="105"/>
      <c r="J18" s="17" t="s">
        <v>14</v>
      </c>
      <c r="K18" s="104"/>
      <c r="L18" s="67" t="s">
        <v>433</v>
      </c>
      <c r="M18" s="104"/>
      <c r="N18" s="18" t="s">
        <v>20</v>
      </c>
      <c r="O18" s="19" t="s">
        <v>36</v>
      </c>
      <c r="S18" s="25" t="str">
        <f>LEFT(C18,8)</f>
        <v>Product</v>
      </c>
      <c r="T18" s="25" t="e">
        <f>VLOOKUP($S18,$S$4:$AA$14,2,FALSE)</f>
        <v>#N/A</v>
      </c>
      <c r="U18" s="25" t="e">
        <f>VLOOKUP($S18,$S$4:$AA$14,3,FALSE)</f>
        <v>#N/A</v>
      </c>
      <c r="V18" s="25" t="e">
        <f>VLOOKUP($S18,$S$4:$AA$14,4,FALSE)</f>
        <v>#N/A</v>
      </c>
      <c r="W18" s="25" t="e">
        <f>VLOOKUP($S18,$S$4:$AA$14,5,FALSE)</f>
        <v>#N/A</v>
      </c>
      <c r="X18" s="25" t="e">
        <f>VLOOKUP($S18,$S$4:$AA$14,6,FALSE)</f>
        <v>#N/A</v>
      </c>
      <c r="Y18" s="25" t="e">
        <f>VLOOKUP($S18,$S$4:$AA$14,7,FALSE)</f>
        <v>#N/A</v>
      </c>
      <c r="Z18" s="25" t="e">
        <f>VLOOKUP($S18,$S$4:$AA$14,8,FALSE)</f>
        <v>#N/A</v>
      </c>
      <c r="AA18" s="25" t="e">
        <f>VLOOKUP($S18,$S$4:$AA$14,9,FALSE)</f>
        <v>#N/A</v>
      </c>
      <c r="AB18" s="25" t="e">
        <f>VLOOKUP($S18,$S$4:$AC$16,10,FALSE)</f>
        <v>#N/A</v>
      </c>
      <c r="AC18" s="25" t="e">
        <f>VLOOKUP($S18,$S$4:$AC$16,10,FALSE)</f>
        <v>#N/A</v>
      </c>
    </row>
    <row r="19" spans="1:29" x14ac:dyDescent="0.25">
      <c r="A19" s="33">
        <v>46024</v>
      </c>
      <c r="B19" s="5" t="s">
        <v>434</v>
      </c>
      <c r="C19" s="33" t="s">
        <v>31</v>
      </c>
      <c r="D19" s="26">
        <v>1.76</v>
      </c>
      <c r="E19" s="48">
        <f>IF(+(IF(D19&lt;T19,0,IF(D19&gt;U19,0,1)))=1,1,0)</f>
        <v>1</v>
      </c>
      <c r="F19" s="23">
        <v>0.03</v>
      </c>
      <c r="G19" s="48">
        <f t="shared" ref="G19:G81" si="0">IF(+(IF(F19&lt;V19,0,IF(F19&gt;W19,0,1)))=1,1,0)</f>
        <v>1</v>
      </c>
      <c r="H19" s="23">
        <v>2.73</v>
      </c>
      <c r="I19" s="48">
        <f t="shared" ref="I19:I81" si="1">IF(+(IF(H19&lt;X19,0,IF(H19&gt;Y19,0,1)))=1,1,0)</f>
        <v>1</v>
      </c>
      <c r="J19" s="26">
        <v>6.2</v>
      </c>
      <c r="K19" s="48">
        <f t="shared" ref="K19:K65" si="2">IF(+(IF(J19&lt;Z19,0,IF(J19&gt;AA19,0,1)))=1,1,0)</f>
        <v>1</v>
      </c>
      <c r="L19" s="26">
        <v>0.81</v>
      </c>
      <c r="M19" s="48">
        <f t="shared" ref="M19:M53" si="3">IF(+(IF(L19&lt;AB19,0,IF(L19&gt;AC19,0,1)))=1,1,0)</f>
        <v>1</v>
      </c>
      <c r="N19" s="135">
        <f t="shared" ref="N19:N53" si="4">IF(+(IF(D19&lt;T19,0,IF(D19&gt;U19,0,1)))+(IF(F19&lt;V19,0,IF(F19&gt;W19,0,1)))+(IF(H19&lt;X19,0,IF(H19&gt;Y19,0,1)))+(IF(J19&lt;Z19,0,IF(J19&gt;AA19,0,1)))+(IF(L19&lt;AB19,0,IF(L19&gt;AC19,0,1)))=5,1,0)</f>
        <v>1</v>
      </c>
      <c r="O19" s="135">
        <f t="shared" ref="O19:O53" si="5">IF(+(IF(D19&lt;T19,0,IF(D19&gt;U19,0,1)))+(IF(F19&lt;V19,0,IF(F19&gt;W19,0,1)))+(IF(H19&lt;X19,0,IF(H19&gt;Y19,0,1)))+(IF(L19&lt;AB19,0,IF(L19&gt;AC19,0,1)))=4,1,0)</f>
        <v>1</v>
      </c>
      <c r="S19" s="25" t="str">
        <f>LEFT(C19,12)</f>
        <v>CARIB</v>
      </c>
      <c r="T19" s="25">
        <f t="shared" ref="T19:T61" si="6">VLOOKUP($S19,$S$4:$AA$16,2,FALSE)</f>
        <v>1.65</v>
      </c>
      <c r="U19" s="25">
        <f t="shared" ref="U19:U61" si="7">VLOOKUP($S19,$S$4:$AA$16,3,FALSE)</f>
        <v>2.14</v>
      </c>
      <c r="V19" s="25">
        <f t="shared" ref="V19:V61" si="8">VLOOKUP($S19,$S$4:$AA$16,4,FALSE)</f>
        <v>0</v>
      </c>
      <c r="W19" s="25">
        <f t="shared" ref="W19:W61" si="9">VLOOKUP($S19,$S$4:$AA$16,5,FALSE)</f>
        <v>0.12</v>
      </c>
      <c r="X19" s="25">
        <f t="shared" ref="X19:X61" si="10">VLOOKUP($S19,$S$4:$AA$16,6,FALSE)</f>
        <v>2.7</v>
      </c>
      <c r="Y19" s="25">
        <f t="shared" ref="Y19:Y61" si="11">VLOOKUP($S19,$S$4:$AA$16,7,FALSE)</f>
        <v>2.85</v>
      </c>
      <c r="Z19" s="25">
        <f t="shared" ref="Z19:Z61" si="12">VLOOKUP($S19,$S$4:$AA$16,8,FALSE)</f>
        <v>5</v>
      </c>
      <c r="AA19" s="25">
        <f t="shared" ref="AA19:AA61" si="13">VLOOKUP($S19,$S$4:$AA$16,9,FALSE)</f>
        <v>7</v>
      </c>
      <c r="AB19" s="25">
        <f t="shared" ref="AB19:AB61" si="14">VLOOKUP($S19,$S$4:$AC$16,10,FALSE)</f>
        <v>0</v>
      </c>
      <c r="AC19" s="25">
        <f t="shared" ref="AC19:AC61" si="15">VLOOKUP($S19,$S$4:$AC$16,11,FALSE)</f>
        <v>1</v>
      </c>
    </row>
    <row r="20" spans="1:29" x14ac:dyDescent="0.25">
      <c r="A20" s="33">
        <v>46024</v>
      </c>
      <c r="B20" s="5" t="s">
        <v>436</v>
      </c>
      <c r="C20" s="34" t="s">
        <v>31</v>
      </c>
      <c r="D20" s="26">
        <v>1.91</v>
      </c>
      <c r="E20" s="48">
        <f>IF(+(IF(D20&lt;T20,0,IF(D20&gt;U20,0,1)))=1,1,0)</f>
        <v>1</v>
      </c>
      <c r="F20" s="23"/>
      <c r="G20" s="48"/>
      <c r="H20" s="23">
        <v>2.77</v>
      </c>
      <c r="I20" s="48">
        <f t="shared" si="1"/>
        <v>1</v>
      </c>
      <c r="J20" s="216">
        <v>5.9</v>
      </c>
      <c r="K20" s="48">
        <f t="shared" si="2"/>
        <v>1</v>
      </c>
      <c r="L20" s="26">
        <v>0.54</v>
      </c>
      <c r="M20" s="48">
        <f t="shared" si="3"/>
        <v>1</v>
      </c>
      <c r="N20" s="135">
        <f t="shared" si="4"/>
        <v>1</v>
      </c>
      <c r="O20" s="135">
        <f t="shared" si="5"/>
        <v>1</v>
      </c>
      <c r="S20" s="25" t="str">
        <f>LEFT(C20,12)</f>
        <v>CARIB</v>
      </c>
      <c r="T20" s="25">
        <f t="shared" si="6"/>
        <v>1.65</v>
      </c>
      <c r="U20" s="25">
        <f t="shared" si="7"/>
        <v>2.14</v>
      </c>
      <c r="V20" s="25">
        <f t="shared" si="8"/>
        <v>0</v>
      </c>
      <c r="W20" s="25">
        <f t="shared" si="9"/>
        <v>0.12</v>
      </c>
      <c r="X20" s="25">
        <f t="shared" si="10"/>
        <v>2.7</v>
      </c>
      <c r="Y20" s="25">
        <f t="shared" si="11"/>
        <v>2.85</v>
      </c>
      <c r="Z20" s="25">
        <f t="shared" si="12"/>
        <v>5</v>
      </c>
      <c r="AA20" s="25">
        <f t="shared" si="13"/>
        <v>7</v>
      </c>
      <c r="AB20" s="25">
        <f t="shared" si="14"/>
        <v>0</v>
      </c>
      <c r="AC20" s="25">
        <f t="shared" si="15"/>
        <v>1</v>
      </c>
    </row>
    <row r="21" spans="1:29" x14ac:dyDescent="0.25">
      <c r="A21" s="33">
        <v>46027</v>
      </c>
      <c r="B21" s="5" t="s">
        <v>434</v>
      </c>
      <c r="C21" s="34" t="s">
        <v>31</v>
      </c>
      <c r="D21" s="26">
        <v>1.9</v>
      </c>
      <c r="E21" s="48">
        <f>IF(+(IF(D21&lt;T21,0,IF(D21&gt;U21,0,1)))=1,1,0)</f>
        <v>1</v>
      </c>
      <c r="F21" s="23"/>
      <c r="G21" s="48"/>
      <c r="H21" s="23">
        <v>2.85</v>
      </c>
      <c r="I21" s="48">
        <f t="shared" si="1"/>
        <v>1</v>
      </c>
      <c r="J21" s="216">
        <v>5.2</v>
      </c>
      <c r="K21" s="48">
        <f t="shared" si="2"/>
        <v>1</v>
      </c>
      <c r="L21" s="26">
        <v>0.68</v>
      </c>
      <c r="M21" s="48">
        <f t="shared" si="3"/>
        <v>1</v>
      </c>
      <c r="N21" s="135">
        <f t="shared" si="4"/>
        <v>1</v>
      </c>
      <c r="O21" s="135">
        <f t="shared" si="5"/>
        <v>1</v>
      </c>
      <c r="S21" s="25" t="str">
        <f>LEFT(C21,12)</f>
        <v>CARIB</v>
      </c>
      <c r="T21" s="25">
        <f t="shared" si="6"/>
        <v>1.65</v>
      </c>
      <c r="U21" s="25">
        <f t="shared" si="7"/>
        <v>2.14</v>
      </c>
      <c r="V21" s="25">
        <f t="shared" si="8"/>
        <v>0</v>
      </c>
      <c r="W21" s="25">
        <f t="shared" si="9"/>
        <v>0.12</v>
      </c>
      <c r="X21" s="25">
        <f t="shared" si="10"/>
        <v>2.7</v>
      </c>
      <c r="Y21" s="25">
        <f t="shared" si="11"/>
        <v>2.85</v>
      </c>
      <c r="Z21" s="25">
        <f t="shared" si="12"/>
        <v>5</v>
      </c>
      <c r="AA21" s="25">
        <f t="shared" si="13"/>
        <v>7</v>
      </c>
      <c r="AB21" s="25">
        <f t="shared" si="14"/>
        <v>0</v>
      </c>
      <c r="AC21" s="25">
        <f t="shared" si="15"/>
        <v>1</v>
      </c>
    </row>
    <row r="22" spans="1:29" x14ac:dyDescent="0.25">
      <c r="A22" s="33">
        <v>46027</v>
      </c>
      <c r="B22" s="5" t="s">
        <v>435</v>
      </c>
      <c r="C22" s="33" t="s">
        <v>31</v>
      </c>
      <c r="D22" s="26">
        <v>1.88</v>
      </c>
      <c r="E22" s="48">
        <f>IF(+(IF(D22&lt;T22,0,IF(D22&gt;U22,0,1)))=1,1,0)</f>
        <v>1</v>
      </c>
      <c r="F22" s="23">
        <v>0.02</v>
      </c>
      <c r="G22" s="48">
        <f t="shared" si="0"/>
        <v>1</v>
      </c>
      <c r="H22" s="23">
        <v>2.83</v>
      </c>
      <c r="I22" s="48">
        <f t="shared" si="1"/>
        <v>1</v>
      </c>
      <c r="J22" s="216">
        <v>5.28</v>
      </c>
      <c r="K22" s="48">
        <f t="shared" si="2"/>
        <v>1</v>
      </c>
      <c r="L22" s="26">
        <v>0.55000000000000004</v>
      </c>
      <c r="M22" s="48">
        <f t="shared" si="3"/>
        <v>1</v>
      </c>
      <c r="N22" s="135">
        <f t="shared" si="4"/>
        <v>1</v>
      </c>
      <c r="O22" s="135">
        <f t="shared" si="5"/>
        <v>1</v>
      </c>
      <c r="S22" s="25" t="str">
        <f>LEFT(C22,12)</f>
        <v>CARIB</v>
      </c>
      <c r="T22" s="25">
        <f t="shared" si="6"/>
        <v>1.65</v>
      </c>
      <c r="U22" s="25">
        <f t="shared" si="7"/>
        <v>2.14</v>
      </c>
      <c r="V22" s="25">
        <f t="shared" si="8"/>
        <v>0</v>
      </c>
      <c r="W22" s="25">
        <f t="shared" si="9"/>
        <v>0.12</v>
      </c>
      <c r="X22" s="25">
        <f t="shared" si="10"/>
        <v>2.7</v>
      </c>
      <c r="Y22" s="25">
        <f t="shared" si="11"/>
        <v>2.85</v>
      </c>
      <c r="Z22" s="25">
        <f t="shared" si="12"/>
        <v>5</v>
      </c>
      <c r="AA22" s="25">
        <f t="shared" si="13"/>
        <v>7</v>
      </c>
      <c r="AB22" s="25">
        <f t="shared" si="14"/>
        <v>0</v>
      </c>
      <c r="AC22" s="25">
        <f t="shared" si="15"/>
        <v>1</v>
      </c>
    </row>
    <row r="23" spans="1:29" x14ac:dyDescent="0.25">
      <c r="A23" s="125">
        <v>46027</v>
      </c>
      <c r="B23" s="16" t="s">
        <v>437</v>
      </c>
      <c r="C23" s="125" t="s">
        <v>31</v>
      </c>
      <c r="D23" s="312">
        <v>1.86</v>
      </c>
      <c r="E23" s="48">
        <f>IF(+(IF(D23&lt;T23,0,IF(D23&gt;U23,0,1)))=1,1,0)</f>
        <v>1</v>
      </c>
      <c r="F23" s="23">
        <v>0.03</v>
      </c>
      <c r="G23" s="48">
        <f t="shared" si="0"/>
        <v>1</v>
      </c>
      <c r="H23" s="23">
        <v>2.84</v>
      </c>
      <c r="I23" s="48">
        <f t="shared" si="1"/>
        <v>1</v>
      </c>
      <c r="J23" s="216">
        <v>5.47</v>
      </c>
      <c r="K23" s="48">
        <f t="shared" si="2"/>
        <v>1</v>
      </c>
      <c r="L23" s="26">
        <v>0.56999999999999995</v>
      </c>
      <c r="M23" s="48">
        <f t="shared" si="3"/>
        <v>1</v>
      </c>
      <c r="N23" s="135">
        <f t="shared" si="4"/>
        <v>1</v>
      </c>
      <c r="O23" s="135">
        <f t="shared" si="5"/>
        <v>1</v>
      </c>
      <c r="S23" s="25" t="str">
        <f>LEFT(C23,12)</f>
        <v>CARIB</v>
      </c>
      <c r="T23" s="25">
        <f t="shared" si="6"/>
        <v>1.65</v>
      </c>
      <c r="U23" s="25">
        <f t="shared" si="7"/>
        <v>2.14</v>
      </c>
      <c r="V23" s="25">
        <f t="shared" si="8"/>
        <v>0</v>
      </c>
      <c r="W23" s="25">
        <f t="shared" si="9"/>
        <v>0.12</v>
      </c>
      <c r="X23" s="25">
        <f t="shared" si="10"/>
        <v>2.7</v>
      </c>
      <c r="Y23" s="25">
        <f t="shared" si="11"/>
        <v>2.85</v>
      </c>
      <c r="Z23" s="25">
        <f t="shared" si="12"/>
        <v>5</v>
      </c>
      <c r="AA23" s="25">
        <f t="shared" si="13"/>
        <v>7</v>
      </c>
      <c r="AB23" s="25">
        <f t="shared" si="14"/>
        <v>0</v>
      </c>
      <c r="AC23" s="25">
        <f t="shared" si="15"/>
        <v>1</v>
      </c>
    </row>
    <row r="24" spans="1:29" x14ac:dyDescent="0.25">
      <c r="A24" s="416">
        <v>46031</v>
      </c>
      <c r="B24" s="135" t="s">
        <v>436</v>
      </c>
      <c r="C24" s="247" t="s">
        <v>34</v>
      </c>
      <c r="D24" s="135">
        <v>17.2</v>
      </c>
      <c r="E24" s="48">
        <f t="shared" ref="E24:E81" si="16">IF(+(IF(D24&lt;T24,0,IF(D24&gt;U24,0,1)))=1,1,0)</f>
        <v>1</v>
      </c>
      <c r="F24" s="23"/>
      <c r="G24" s="48"/>
      <c r="H24" s="23">
        <v>2.78</v>
      </c>
      <c r="I24" s="48">
        <f t="shared" si="1"/>
        <v>1</v>
      </c>
      <c r="J24" s="216">
        <v>187.6</v>
      </c>
      <c r="K24" s="48">
        <f t="shared" si="2"/>
        <v>1</v>
      </c>
      <c r="L24" s="26"/>
      <c r="M24" s="48">
        <f t="shared" si="3"/>
        <v>1</v>
      </c>
      <c r="N24" s="135">
        <f t="shared" si="4"/>
        <v>1</v>
      </c>
      <c r="O24" s="135">
        <f t="shared" si="5"/>
        <v>1</v>
      </c>
      <c r="S24" s="25" t="s">
        <v>34</v>
      </c>
      <c r="T24" s="25">
        <f t="shared" si="6"/>
        <v>16.8</v>
      </c>
      <c r="U24" s="25">
        <f t="shared" si="7"/>
        <v>17.239999999999998</v>
      </c>
      <c r="V24" s="25">
        <f t="shared" si="8"/>
        <v>0</v>
      </c>
      <c r="W24" s="25">
        <f t="shared" si="9"/>
        <v>0</v>
      </c>
      <c r="X24" s="25">
        <f t="shared" si="10"/>
        <v>2.6</v>
      </c>
      <c r="Y24" s="25">
        <f t="shared" si="11"/>
        <v>2.84</v>
      </c>
      <c r="Z24" s="25">
        <f t="shared" si="12"/>
        <v>170</v>
      </c>
      <c r="AA24" s="25">
        <f t="shared" si="13"/>
        <v>240</v>
      </c>
      <c r="AB24" s="25">
        <f t="shared" si="14"/>
        <v>0</v>
      </c>
      <c r="AC24" s="25">
        <f t="shared" si="15"/>
        <v>0</v>
      </c>
    </row>
    <row r="25" spans="1:29" x14ac:dyDescent="0.25">
      <c r="A25" s="416">
        <v>46031</v>
      </c>
      <c r="B25" s="135" t="s">
        <v>437</v>
      </c>
      <c r="C25" s="247" t="s">
        <v>34</v>
      </c>
      <c r="D25" s="135">
        <v>17.190000000000001</v>
      </c>
      <c r="E25" s="48">
        <f t="shared" si="16"/>
        <v>1</v>
      </c>
      <c r="F25" s="23"/>
      <c r="G25" s="48"/>
      <c r="H25" s="23">
        <v>2.75</v>
      </c>
      <c r="I25" s="48">
        <f t="shared" si="1"/>
        <v>1</v>
      </c>
      <c r="J25" s="216">
        <v>205.7</v>
      </c>
      <c r="K25" s="48">
        <f t="shared" si="2"/>
        <v>1</v>
      </c>
      <c r="L25" s="26"/>
      <c r="M25" s="48">
        <f t="shared" si="3"/>
        <v>1</v>
      </c>
      <c r="N25" s="135">
        <f t="shared" si="4"/>
        <v>1</v>
      </c>
      <c r="O25" s="135">
        <f t="shared" si="5"/>
        <v>1</v>
      </c>
      <c r="S25" s="25" t="s">
        <v>34</v>
      </c>
      <c r="T25" s="25">
        <f t="shared" si="6"/>
        <v>16.8</v>
      </c>
      <c r="U25" s="25">
        <f t="shared" si="7"/>
        <v>17.239999999999998</v>
      </c>
      <c r="V25" s="25">
        <f t="shared" si="8"/>
        <v>0</v>
      </c>
      <c r="W25" s="25">
        <f t="shared" si="9"/>
        <v>0</v>
      </c>
      <c r="X25" s="25">
        <f t="shared" si="10"/>
        <v>2.6</v>
      </c>
      <c r="Y25" s="25">
        <f t="shared" si="11"/>
        <v>2.84</v>
      </c>
      <c r="Z25" s="25">
        <f t="shared" si="12"/>
        <v>170</v>
      </c>
      <c r="AA25" s="25">
        <f t="shared" si="13"/>
        <v>240</v>
      </c>
      <c r="AB25" s="25">
        <f t="shared" si="14"/>
        <v>0</v>
      </c>
      <c r="AC25" s="25">
        <f t="shared" si="15"/>
        <v>0</v>
      </c>
    </row>
    <row r="26" spans="1:29" x14ac:dyDescent="0.25">
      <c r="A26" s="416">
        <v>46031</v>
      </c>
      <c r="B26" s="135" t="s">
        <v>434</v>
      </c>
      <c r="C26" s="247" t="s">
        <v>34</v>
      </c>
      <c r="D26" s="135">
        <v>17.03</v>
      </c>
      <c r="E26" s="48">
        <f t="shared" si="16"/>
        <v>1</v>
      </c>
      <c r="F26" s="23"/>
      <c r="G26" s="48"/>
      <c r="H26" s="23">
        <v>2.8</v>
      </c>
      <c r="I26" s="48">
        <f t="shared" si="1"/>
        <v>1</v>
      </c>
      <c r="J26" s="216">
        <v>198.9</v>
      </c>
      <c r="K26" s="48">
        <f t="shared" si="2"/>
        <v>1</v>
      </c>
      <c r="L26" s="26"/>
      <c r="M26" s="48">
        <f t="shared" si="3"/>
        <v>1</v>
      </c>
      <c r="N26" s="135">
        <f t="shared" si="4"/>
        <v>1</v>
      </c>
      <c r="O26" s="135">
        <f t="shared" si="5"/>
        <v>1</v>
      </c>
      <c r="S26" s="25" t="s">
        <v>34</v>
      </c>
      <c r="T26" s="25">
        <f t="shared" si="6"/>
        <v>16.8</v>
      </c>
      <c r="U26" s="25">
        <f t="shared" si="7"/>
        <v>17.239999999999998</v>
      </c>
      <c r="V26" s="25">
        <f t="shared" si="8"/>
        <v>0</v>
      </c>
      <c r="W26" s="25">
        <f t="shared" si="9"/>
        <v>0</v>
      </c>
      <c r="X26" s="25">
        <f t="shared" si="10"/>
        <v>2.6</v>
      </c>
      <c r="Y26" s="25">
        <f t="shared" si="11"/>
        <v>2.84</v>
      </c>
      <c r="Z26" s="25">
        <f t="shared" si="12"/>
        <v>170</v>
      </c>
      <c r="AA26" s="25">
        <f t="shared" si="13"/>
        <v>240</v>
      </c>
      <c r="AB26" s="25">
        <f t="shared" si="14"/>
        <v>0</v>
      </c>
      <c r="AC26" s="25">
        <f t="shared" si="15"/>
        <v>0</v>
      </c>
    </row>
    <row r="27" spans="1:29" x14ac:dyDescent="0.25">
      <c r="A27" s="416">
        <v>46031</v>
      </c>
      <c r="B27" s="135" t="s">
        <v>434</v>
      </c>
      <c r="C27" s="247" t="s">
        <v>34</v>
      </c>
      <c r="D27" s="135">
        <v>17</v>
      </c>
      <c r="E27" s="48">
        <f t="shared" si="16"/>
        <v>1</v>
      </c>
      <c r="F27" s="23"/>
      <c r="G27" s="48"/>
      <c r="H27" s="23">
        <v>2.77</v>
      </c>
      <c r="I27" s="48">
        <f t="shared" si="1"/>
        <v>1</v>
      </c>
      <c r="J27" s="216">
        <v>202.5</v>
      </c>
      <c r="K27" s="48">
        <f t="shared" si="2"/>
        <v>1</v>
      </c>
      <c r="L27" s="26"/>
      <c r="M27" s="48">
        <f t="shared" si="3"/>
        <v>1</v>
      </c>
      <c r="N27" s="135">
        <f t="shared" si="4"/>
        <v>1</v>
      </c>
      <c r="O27" s="135">
        <f t="shared" si="5"/>
        <v>1</v>
      </c>
      <c r="S27" s="25" t="s">
        <v>34</v>
      </c>
      <c r="T27" s="25">
        <f t="shared" si="6"/>
        <v>16.8</v>
      </c>
      <c r="U27" s="25">
        <f t="shared" si="7"/>
        <v>17.239999999999998</v>
      </c>
      <c r="V27" s="25">
        <f t="shared" si="8"/>
        <v>0</v>
      </c>
      <c r="W27" s="25">
        <f t="shared" si="9"/>
        <v>0</v>
      </c>
      <c r="X27" s="25">
        <f t="shared" si="10"/>
        <v>2.6</v>
      </c>
      <c r="Y27" s="25">
        <f t="shared" si="11"/>
        <v>2.84</v>
      </c>
      <c r="Z27" s="25">
        <f t="shared" si="12"/>
        <v>170</v>
      </c>
      <c r="AA27" s="25">
        <f t="shared" si="13"/>
        <v>240</v>
      </c>
      <c r="AB27" s="25">
        <f t="shared" si="14"/>
        <v>0</v>
      </c>
      <c r="AC27" s="25">
        <f t="shared" si="15"/>
        <v>0</v>
      </c>
    </row>
    <row r="28" spans="1:29" x14ac:dyDescent="0.25">
      <c r="A28" s="416">
        <v>46031</v>
      </c>
      <c r="B28" s="135" t="s">
        <v>435</v>
      </c>
      <c r="C28" s="247" t="s">
        <v>34</v>
      </c>
      <c r="D28" s="135">
        <v>17.14</v>
      </c>
      <c r="E28" s="48">
        <f t="shared" si="16"/>
        <v>1</v>
      </c>
      <c r="F28" s="23"/>
      <c r="G28" s="48"/>
      <c r="H28" s="23">
        <v>2.77</v>
      </c>
      <c r="I28" s="48">
        <f t="shared" si="1"/>
        <v>1</v>
      </c>
      <c r="J28" s="216">
        <v>205.9</v>
      </c>
      <c r="K28" s="48">
        <f t="shared" si="2"/>
        <v>1</v>
      </c>
      <c r="L28" s="26"/>
      <c r="M28" s="48">
        <f t="shared" si="3"/>
        <v>1</v>
      </c>
      <c r="N28" s="135">
        <f t="shared" si="4"/>
        <v>1</v>
      </c>
      <c r="O28" s="135">
        <f t="shared" si="5"/>
        <v>1</v>
      </c>
      <c r="S28" s="25" t="s">
        <v>34</v>
      </c>
      <c r="T28" s="25">
        <f t="shared" si="6"/>
        <v>16.8</v>
      </c>
      <c r="U28" s="25">
        <f t="shared" si="7"/>
        <v>17.239999999999998</v>
      </c>
      <c r="V28" s="25">
        <f t="shared" si="8"/>
        <v>0</v>
      </c>
      <c r="W28" s="25">
        <f t="shared" si="9"/>
        <v>0</v>
      </c>
      <c r="X28" s="25">
        <f t="shared" si="10"/>
        <v>2.6</v>
      </c>
      <c r="Y28" s="25">
        <f t="shared" si="11"/>
        <v>2.84</v>
      </c>
      <c r="Z28" s="25">
        <f t="shared" si="12"/>
        <v>170</v>
      </c>
      <c r="AA28" s="25">
        <f t="shared" si="13"/>
        <v>240</v>
      </c>
      <c r="AB28" s="25">
        <f t="shared" si="14"/>
        <v>0</v>
      </c>
      <c r="AC28" s="25">
        <f t="shared" si="15"/>
        <v>0</v>
      </c>
    </row>
    <row r="29" spans="1:29" x14ac:dyDescent="0.25">
      <c r="A29" s="416">
        <v>46032</v>
      </c>
      <c r="B29" s="135" t="s">
        <v>437</v>
      </c>
      <c r="C29" s="247" t="s">
        <v>35</v>
      </c>
      <c r="D29" s="135">
        <v>16.59</v>
      </c>
      <c r="E29" s="48">
        <f t="shared" si="16"/>
        <v>1</v>
      </c>
      <c r="F29" s="23"/>
      <c r="G29" s="48"/>
      <c r="H29" s="23">
        <v>2.4</v>
      </c>
      <c r="I29" s="48">
        <f t="shared" si="1"/>
        <v>1</v>
      </c>
      <c r="J29" s="216">
        <v>112.1</v>
      </c>
      <c r="K29" s="48">
        <f t="shared" si="2"/>
        <v>1</v>
      </c>
      <c r="L29" s="26"/>
      <c r="M29" s="48">
        <f t="shared" si="3"/>
        <v>1</v>
      </c>
      <c r="N29" s="135">
        <f t="shared" si="4"/>
        <v>1</v>
      </c>
      <c r="O29" s="135">
        <f t="shared" si="5"/>
        <v>1</v>
      </c>
      <c r="S29" s="25" t="s">
        <v>35</v>
      </c>
      <c r="T29" s="25">
        <f t="shared" si="6"/>
        <v>16.2</v>
      </c>
      <c r="U29" s="25">
        <f t="shared" si="7"/>
        <v>16.84</v>
      </c>
      <c r="V29" s="25">
        <f t="shared" si="8"/>
        <v>0</v>
      </c>
      <c r="W29" s="25">
        <f t="shared" si="9"/>
        <v>0</v>
      </c>
      <c r="X29" s="25">
        <f t="shared" si="10"/>
        <v>2</v>
      </c>
      <c r="Y29" s="25">
        <f t="shared" si="11"/>
        <v>2.4</v>
      </c>
      <c r="Z29" s="25">
        <f t="shared" si="12"/>
        <v>100</v>
      </c>
      <c r="AA29" s="25">
        <f t="shared" si="13"/>
        <v>140</v>
      </c>
      <c r="AB29" s="25">
        <f t="shared" si="14"/>
        <v>0</v>
      </c>
      <c r="AC29" s="25">
        <f t="shared" si="15"/>
        <v>0</v>
      </c>
    </row>
    <row r="30" spans="1:29" x14ac:dyDescent="0.25">
      <c r="A30" s="416">
        <v>46032</v>
      </c>
      <c r="B30" s="135" t="s">
        <v>434</v>
      </c>
      <c r="C30" s="247" t="s">
        <v>35</v>
      </c>
      <c r="D30" s="135">
        <v>16.71</v>
      </c>
      <c r="E30" s="48">
        <f t="shared" si="16"/>
        <v>1</v>
      </c>
      <c r="F30" s="23"/>
      <c r="G30" s="48"/>
      <c r="H30" s="23">
        <v>2.4</v>
      </c>
      <c r="I30" s="48">
        <f t="shared" si="1"/>
        <v>1</v>
      </c>
      <c r="J30" s="216">
        <v>114.6</v>
      </c>
      <c r="K30" s="48">
        <f t="shared" si="2"/>
        <v>1</v>
      </c>
      <c r="L30" s="26"/>
      <c r="M30" s="48">
        <f t="shared" si="3"/>
        <v>1</v>
      </c>
      <c r="N30" s="135">
        <f t="shared" si="4"/>
        <v>1</v>
      </c>
      <c r="O30" s="135">
        <f t="shared" si="5"/>
        <v>1</v>
      </c>
      <c r="S30" s="25" t="s">
        <v>35</v>
      </c>
      <c r="T30" s="25">
        <f t="shared" si="6"/>
        <v>16.2</v>
      </c>
      <c r="U30" s="25">
        <f t="shared" si="7"/>
        <v>16.84</v>
      </c>
      <c r="V30" s="25">
        <f t="shared" si="8"/>
        <v>0</v>
      </c>
      <c r="W30" s="25">
        <f t="shared" si="9"/>
        <v>0</v>
      </c>
      <c r="X30" s="25">
        <f t="shared" si="10"/>
        <v>2</v>
      </c>
      <c r="Y30" s="25">
        <f t="shared" si="11"/>
        <v>2.4</v>
      </c>
      <c r="Z30" s="25">
        <f t="shared" si="12"/>
        <v>100</v>
      </c>
      <c r="AA30" s="25">
        <f t="shared" si="13"/>
        <v>140</v>
      </c>
      <c r="AB30" s="25">
        <f t="shared" si="14"/>
        <v>0</v>
      </c>
      <c r="AC30" s="25">
        <f t="shared" si="15"/>
        <v>0</v>
      </c>
    </row>
    <row r="31" spans="1:29" x14ac:dyDescent="0.25">
      <c r="A31" s="416">
        <v>46034</v>
      </c>
      <c r="B31" s="135" t="s">
        <v>437</v>
      </c>
      <c r="C31" s="247" t="s">
        <v>30</v>
      </c>
      <c r="D31" s="135">
        <v>0.85</v>
      </c>
      <c r="E31" s="48">
        <f t="shared" si="16"/>
        <v>1</v>
      </c>
      <c r="F31" s="23">
        <v>0.05</v>
      </c>
      <c r="G31" s="48">
        <f t="shared" si="0"/>
        <v>1</v>
      </c>
      <c r="H31" s="23">
        <v>2.85</v>
      </c>
      <c r="I31" s="48">
        <f t="shared" si="1"/>
        <v>1</v>
      </c>
      <c r="J31" s="216">
        <v>5.7</v>
      </c>
      <c r="K31" s="48">
        <f t="shared" si="2"/>
        <v>1</v>
      </c>
      <c r="L31" s="26">
        <v>0.32</v>
      </c>
      <c r="M31" s="48">
        <f t="shared" si="3"/>
        <v>1</v>
      </c>
      <c r="N31" s="135">
        <f t="shared" si="4"/>
        <v>1</v>
      </c>
      <c r="O31" s="135">
        <f t="shared" si="5"/>
        <v>1</v>
      </c>
      <c r="S31" s="25" t="str">
        <f t="shared" ref="S31:S63" si="17">LEFT(C31,12)</f>
        <v>STAG</v>
      </c>
      <c r="T31" s="25">
        <f t="shared" si="6"/>
        <v>0.8</v>
      </c>
      <c r="U31" s="25">
        <f t="shared" si="7"/>
        <v>1.24</v>
      </c>
      <c r="V31" s="25">
        <f t="shared" si="8"/>
        <v>0</v>
      </c>
      <c r="W31" s="25">
        <f t="shared" si="9"/>
        <v>0.12</v>
      </c>
      <c r="X31" s="25">
        <f t="shared" si="10"/>
        <v>2.7</v>
      </c>
      <c r="Y31" s="25">
        <f t="shared" si="11"/>
        <v>2.85</v>
      </c>
      <c r="Z31" s="25">
        <f t="shared" si="12"/>
        <v>5</v>
      </c>
      <c r="AA31" s="25">
        <f t="shared" si="13"/>
        <v>7</v>
      </c>
      <c r="AB31" s="25">
        <f t="shared" si="14"/>
        <v>0</v>
      </c>
      <c r="AC31" s="25">
        <f t="shared" si="15"/>
        <v>1</v>
      </c>
    </row>
    <row r="32" spans="1:29" x14ac:dyDescent="0.25">
      <c r="A32" s="125">
        <v>46034</v>
      </c>
      <c r="B32" s="16" t="s">
        <v>434</v>
      </c>
      <c r="C32" s="33" t="s">
        <v>30</v>
      </c>
      <c r="D32" s="26">
        <v>0.86</v>
      </c>
      <c r="E32" s="48">
        <f t="shared" si="16"/>
        <v>1</v>
      </c>
      <c r="F32" s="23">
        <v>0.05</v>
      </c>
      <c r="G32" s="48">
        <f t="shared" si="0"/>
        <v>1</v>
      </c>
      <c r="H32" s="23">
        <v>2.83</v>
      </c>
      <c r="I32" s="48">
        <f t="shared" si="1"/>
        <v>1</v>
      </c>
      <c r="J32" s="216">
        <v>5.5</v>
      </c>
      <c r="K32" s="48">
        <f t="shared" si="2"/>
        <v>1</v>
      </c>
      <c r="L32" s="26">
        <v>0.31</v>
      </c>
      <c r="M32" s="48">
        <f t="shared" si="3"/>
        <v>1</v>
      </c>
      <c r="N32" s="135">
        <f t="shared" si="4"/>
        <v>1</v>
      </c>
      <c r="O32" s="135">
        <f t="shared" si="5"/>
        <v>1</v>
      </c>
      <c r="S32" s="25" t="str">
        <f t="shared" si="17"/>
        <v>STAG</v>
      </c>
      <c r="T32" s="25">
        <f t="shared" si="6"/>
        <v>0.8</v>
      </c>
      <c r="U32" s="25">
        <f t="shared" si="7"/>
        <v>1.24</v>
      </c>
      <c r="V32" s="25">
        <f t="shared" si="8"/>
        <v>0</v>
      </c>
      <c r="W32" s="25">
        <f t="shared" si="9"/>
        <v>0.12</v>
      </c>
      <c r="X32" s="25">
        <f t="shared" si="10"/>
        <v>2.7</v>
      </c>
      <c r="Y32" s="25">
        <f t="shared" si="11"/>
        <v>2.85</v>
      </c>
      <c r="Z32" s="25">
        <f t="shared" si="12"/>
        <v>5</v>
      </c>
      <c r="AA32" s="25">
        <f t="shared" si="13"/>
        <v>7</v>
      </c>
      <c r="AB32" s="25">
        <f t="shared" si="14"/>
        <v>0</v>
      </c>
      <c r="AC32" s="25">
        <f t="shared" si="15"/>
        <v>1</v>
      </c>
    </row>
    <row r="33" spans="1:29" x14ac:dyDescent="0.25">
      <c r="A33" s="125">
        <v>46034</v>
      </c>
      <c r="B33" s="16" t="s">
        <v>436</v>
      </c>
      <c r="C33" s="33" t="s">
        <v>30</v>
      </c>
      <c r="D33" s="26">
        <v>1.08</v>
      </c>
      <c r="E33" s="48">
        <f t="shared" si="16"/>
        <v>1</v>
      </c>
      <c r="F33" s="23">
        <v>0.01</v>
      </c>
      <c r="G33" s="48">
        <f t="shared" si="0"/>
        <v>1</v>
      </c>
      <c r="H33" s="23">
        <v>2.78</v>
      </c>
      <c r="I33" s="48">
        <f t="shared" si="1"/>
        <v>1</v>
      </c>
      <c r="J33" s="216">
        <v>5.88</v>
      </c>
      <c r="K33" s="48">
        <f t="shared" si="2"/>
        <v>1</v>
      </c>
      <c r="L33" s="26">
        <v>0.26</v>
      </c>
      <c r="M33" s="48">
        <f t="shared" si="3"/>
        <v>1</v>
      </c>
      <c r="N33" s="135">
        <f t="shared" si="4"/>
        <v>1</v>
      </c>
      <c r="O33" s="135">
        <f t="shared" si="5"/>
        <v>1</v>
      </c>
      <c r="S33" s="25" t="str">
        <f t="shared" si="17"/>
        <v>STAG</v>
      </c>
      <c r="T33" s="25">
        <f t="shared" si="6"/>
        <v>0.8</v>
      </c>
      <c r="U33" s="25">
        <f t="shared" si="7"/>
        <v>1.24</v>
      </c>
      <c r="V33" s="25">
        <f t="shared" si="8"/>
        <v>0</v>
      </c>
      <c r="W33" s="25">
        <f t="shared" si="9"/>
        <v>0.12</v>
      </c>
      <c r="X33" s="25">
        <f t="shared" si="10"/>
        <v>2.7</v>
      </c>
      <c r="Y33" s="25">
        <f t="shared" si="11"/>
        <v>2.85</v>
      </c>
      <c r="Z33" s="25">
        <f t="shared" si="12"/>
        <v>5</v>
      </c>
      <c r="AA33" s="25">
        <f t="shared" si="13"/>
        <v>7</v>
      </c>
      <c r="AB33" s="25">
        <f t="shared" si="14"/>
        <v>0</v>
      </c>
      <c r="AC33" s="25">
        <f t="shared" si="15"/>
        <v>1</v>
      </c>
    </row>
    <row r="34" spans="1:29" x14ac:dyDescent="0.25">
      <c r="A34" s="125">
        <v>46035</v>
      </c>
      <c r="B34" s="16" t="s">
        <v>435</v>
      </c>
      <c r="C34" s="33" t="s">
        <v>30</v>
      </c>
      <c r="D34" s="26">
        <v>1.07</v>
      </c>
      <c r="E34" s="48">
        <f t="shared" si="16"/>
        <v>1</v>
      </c>
      <c r="F34" s="23">
        <v>0.02</v>
      </c>
      <c r="G34" s="48">
        <f t="shared" si="0"/>
        <v>1</v>
      </c>
      <c r="H34" s="23">
        <v>2.8</v>
      </c>
      <c r="I34" s="48">
        <f t="shared" si="1"/>
        <v>1</v>
      </c>
      <c r="J34" s="216">
        <v>5.25</v>
      </c>
      <c r="K34" s="48">
        <f t="shared" si="2"/>
        <v>1</v>
      </c>
      <c r="L34" s="26">
        <v>0.48</v>
      </c>
      <c r="M34" s="48">
        <f t="shared" si="3"/>
        <v>1</v>
      </c>
      <c r="N34" s="135">
        <f t="shared" si="4"/>
        <v>1</v>
      </c>
      <c r="O34" s="135">
        <f t="shared" si="5"/>
        <v>1</v>
      </c>
      <c r="S34" s="25" t="str">
        <f t="shared" si="17"/>
        <v>STAG</v>
      </c>
      <c r="T34" s="25">
        <f t="shared" si="6"/>
        <v>0.8</v>
      </c>
      <c r="U34" s="25">
        <f t="shared" si="7"/>
        <v>1.24</v>
      </c>
      <c r="V34" s="25">
        <f t="shared" si="8"/>
        <v>0</v>
      </c>
      <c r="W34" s="25">
        <f t="shared" si="9"/>
        <v>0.12</v>
      </c>
      <c r="X34" s="25">
        <f t="shared" si="10"/>
        <v>2.7</v>
      </c>
      <c r="Y34" s="25">
        <f t="shared" si="11"/>
        <v>2.85</v>
      </c>
      <c r="Z34" s="25">
        <f t="shared" si="12"/>
        <v>5</v>
      </c>
      <c r="AA34" s="25">
        <f t="shared" si="13"/>
        <v>7</v>
      </c>
      <c r="AB34" s="25">
        <f t="shared" si="14"/>
        <v>0</v>
      </c>
      <c r="AC34" s="25">
        <f t="shared" si="15"/>
        <v>1</v>
      </c>
    </row>
    <row r="35" spans="1:29" x14ac:dyDescent="0.25">
      <c r="A35" s="125">
        <v>46035</v>
      </c>
      <c r="B35" s="16" t="s">
        <v>436</v>
      </c>
      <c r="C35" s="33" t="s">
        <v>31</v>
      </c>
      <c r="D35" s="26">
        <v>1.7</v>
      </c>
      <c r="E35" s="48">
        <f t="shared" si="16"/>
        <v>1</v>
      </c>
      <c r="F35" s="23">
        <v>0.01</v>
      </c>
      <c r="G35" s="48">
        <f t="shared" si="0"/>
        <v>1</v>
      </c>
      <c r="H35" s="23">
        <v>2.8</v>
      </c>
      <c r="I35" s="48">
        <f t="shared" si="1"/>
        <v>1</v>
      </c>
      <c r="J35" s="216">
        <v>6.4</v>
      </c>
      <c r="K35" s="48">
        <f t="shared" si="2"/>
        <v>1</v>
      </c>
      <c r="L35" s="26">
        <v>0.49</v>
      </c>
      <c r="M35" s="48">
        <f t="shared" si="3"/>
        <v>1</v>
      </c>
      <c r="N35" s="135">
        <f t="shared" si="4"/>
        <v>1</v>
      </c>
      <c r="O35" s="135">
        <f t="shared" si="5"/>
        <v>1</v>
      </c>
      <c r="S35" s="25" t="str">
        <f t="shared" si="17"/>
        <v>CARIB</v>
      </c>
      <c r="T35" s="25">
        <f t="shared" si="6"/>
        <v>1.65</v>
      </c>
      <c r="U35" s="25">
        <f t="shared" si="7"/>
        <v>2.14</v>
      </c>
      <c r="V35" s="25">
        <f t="shared" si="8"/>
        <v>0</v>
      </c>
      <c r="W35" s="25">
        <f t="shared" si="9"/>
        <v>0.12</v>
      </c>
      <c r="X35" s="25">
        <f t="shared" si="10"/>
        <v>2.7</v>
      </c>
      <c r="Y35" s="25">
        <f t="shared" si="11"/>
        <v>2.85</v>
      </c>
      <c r="Z35" s="25">
        <f t="shared" si="12"/>
        <v>5</v>
      </c>
      <c r="AA35" s="25">
        <f t="shared" si="13"/>
        <v>7</v>
      </c>
      <c r="AB35" s="25">
        <f t="shared" si="14"/>
        <v>0</v>
      </c>
      <c r="AC35" s="25">
        <f t="shared" si="15"/>
        <v>1</v>
      </c>
    </row>
    <row r="36" spans="1:29" x14ac:dyDescent="0.25">
      <c r="A36" s="125">
        <v>46035</v>
      </c>
      <c r="B36" s="16" t="s">
        <v>435</v>
      </c>
      <c r="C36" s="33" t="s">
        <v>31</v>
      </c>
      <c r="D36" s="26">
        <v>1.63</v>
      </c>
      <c r="E36" s="48">
        <f t="shared" si="16"/>
        <v>0</v>
      </c>
      <c r="F36" s="23">
        <v>0.02</v>
      </c>
      <c r="G36" s="48">
        <f t="shared" si="0"/>
        <v>1</v>
      </c>
      <c r="H36" s="23">
        <v>2.85</v>
      </c>
      <c r="I36" s="48">
        <f t="shared" si="1"/>
        <v>1</v>
      </c>
      <c r="J36" s="216">
        <v>6.3</v>
      </c>
      <c r="K36" s="48">
        <f t="shared" si="2"/>
        <v>1</v>
      </c>
      <c r="L36" s="26">
        <v>0.91</v>
      </c>
      <c r="M36" s="48">
        <f t="shared" si="3"/>
        <v>1</v>
      </c>
      <c r="N36" s="135">
        <f t="shared" si="4"/>
        <v>0</v>
      </c>
      <c r="O36" s="135">
        <f t="shared" si="5"/>
        <v>0</v>
      </c>
      <c r="S36" s="25" t="str">
        <f t="shared" si="17"/>
        <v>CARIB</v>
      </c>
      <c r="T36" s="25">
        <f t="shared" si="6"/>
        <v>1.65</v>
      </c>
      <c r="U36" s="25">
        <f t="shared" si="7"/>
        <v>2.14</v>
      </c>
      <c r="V36" s="25">
        <f t="shared" si="8"/>
        <v>0</v>
      </c>
      <c r="W36" s="25">
        <f t="shared" si="9"/>
        <v>0.12</v>
      </c>
      <c r="X36" s="25">
        <f t="shared" si="10"/>
        <v>2.7</v>
      </c>
      <c r="Y36" s="25">
        <f t="shared" si="11"/>
        <v>2.85</v>
      </c>
      <c r="Z36" s="25">
        <f t="shared" si="12"/>
        <v>5</v>
      </c>
      <c r="AA36" s="25">
        <f t="shared" si="13"/>
        <v>7</v>
      </c>
      <c r="AB36" s="25">
        <f t="shared" si="14"/>
        <v>0</v>
      </c>
      <c r="AC36" s="25">
        <f t="shared" si="15"/>
        <v>1</v>
      </c>
    </row>
    <row r="37" spans="1:29" x14ac:dyDescent="0.25">
      <c r="A37" s="125">
        <v>46036</v>
      </c>
      <c r="B37" s="16" t="s">
        <v>434</v>
      </c>
      <c r="C37" s="33" t="s">
        <v>30</v>
      </c>
      <c r="D37" s="26">
        <v>0.97</v>
      </c>
      <c r="E37" s="48">
        <f t="shared" si="16"/>
        <v>1</v>
      </c>
      <c r="F37" s="23">
        <v>0.03</v>
      </c>
      <c r="G37" s="48">
        <f t="shared" si="0"/>
        <v>1</v>
      </c>
      <c r="H37" s="23">
        <v>2.85</v>
      </c>
      <c r="I37" s="48">
        <f t="shared" si="1"/>
        <v>1</v>
      </c>
      <c r="J37" s="216">
        <v>5.9</v>
      </c>
      <c r="K37" s="48">
        <f t="shared" si="2"/>
        <v>1</v>
      </c>
      <c r="L37" s="26">
        <v>0.33</v>
      </c>
      <c r="M37" s="48">
        <f t="shared" si="3"/>
        <v>1</v>
      </c>
      <c r="N37" s="135">
        <f t="shared" si="4"/>
        <v>1</v>
      </c>
      <c r="O37" s="135">
        <f t="shared" si="5"/>
        <v>1</v>
      </c>
      <c r="S37" s="25" t="str">
        <f t="shared" si="17"/>
        <v>STAG</v>
      </c>
      <c r="T37" s="25">
        <f t="shared" si="6"/>
        <v>0.8</v>
      </c>
      <c r="U37" s="25">
        <f t="shared" si="7"/>
        <v>1.24</v>
      </c>
      <c r="V37" s="25">
        <f t="shared" si="8"/>
        <v>0</v>
      </c>
      <c r="W37" s="25">
        <f t="shared" si="9"/>
        <v>0.12</v>
      </c>
      <c r="X37" s="25">
        <f t="shared" si="10"/>
        <v>2.7</v>
      </c>
      <c r="Y37" s="25">
        <f t="shared" si="11"/>
        <v>2.85</v>
      </c>
      <c r="Z37" s="25">
        <f t="shared" si="12"/>
        <v>5</v>
      </c>
      <c r="AA37" s="25">
        <f t="shared" si="13"/>
        <v>7</v>
      </c>
      <c r="AB37" s="25">
        <f t="shared" si="14"/>
        <v>0</v>
      </c>
      <c r="AC37" s="25">
        <f t="shared" si="15"/>
        <v>1</v>
      </c>
    </row>
    <row r="38" spans="1:29" x14ac:dyDescent="0.25">
      <c r="A38" s="125">
        <v>46036</v>
      </c>
      <c r="B38" s="16" t="s">
        <v>437</v>
      </c>
      <c r="C38" s="33" t="s">
        <v>30</v>
      </c>
      <c r="D38" s="26">
        <v>0.99</v>
      </c>
      <c r="E38" s="48">
        <f t="shared" si="16"/>
        <v>1</v>
      </c>
      <c r="F38" s="23">
        <v>0.02</v>
      </c>
      <c r="G38" s="48">
        <f t="shared" si="0"/>
        <v>1</v>
      </c>
      <c r="H38" s="23">
        <v>2.7</v>
      </c>
      <c r="I38" s="48">
        <f t="shared" si="1"/>
        <v>1</v>
      </c>
      <c r="J38" s="216">
        <v>5.65</v>
      </c>
      <c r="K38" s="48">
        <f t="shared" si="2"/>
        <v>1</v>
      </c>
      <c r="L38" s="26">
        <v>0.36</v>
      </c>
      <c r="M38" s="48">
        <f t="shared" si="3"/>
        <v>1</v>
      </c>
      <c r="N38" s="135">
        <f t="shared" si="4"/>
        <v>1</v>
      </c>
      <c r="O38" s="135">
        <f t="shared" si="5"/>
        <v>1</v>
      </c>
      <c r="S38" s="25" t="str">
        <f t="shared" si="17"/>
        <v>STAG</v>
      </c>
      <c r="T38" s="25">
        <f t="shared" si="6"/>
        <v>0.8</v>
      </c>
      <c r="U38" s="25">
        <f t="shared" si="7"/>
        <v>1.24</v>
      </c>
      <c r="V38" s="25">
        <f t="shared" si="8"/>
        <v>0</v>
      </c>
      <c r="W38" s="25">
        <f t="shared" si="9"/>
        <v>0.12</v>
      </c>
      <c r="X38" s="25">
        <f t="shared" si="10"/>
        <v>2.7</v>
      </c>
      <c r="Y38" s="25">
        <f t="shared" si="11"/>
        <v>2.85</v>
      </c>
      <c r="Z38" s="25">
        <f t="shared" si="12"/>
        <v>5</v>
      </c>
      <c r="AA38" s="25">
        <f t="shared" si="13"/>
        <v>7</v>
      </c>
      <c r="AB38" s="25">
        <f t="shared" si="14"/>
        <v>0</v>
      </c>
      <c r="AC38" s="25">
        <f t="shared" si="15"/>
        <v>1</v>
      </c>
    </row>
    <row r="39" spans="1:29" x14ac:dyDescent="0.25">
      <c r="A39" s="125">
        <v>46036</v>
      </c>
      <c r="B39" s="16" t="s">
        <v>435</v>
      </c>
      <c r="C39" s="33" t="s">
        <v>30</v>
      </c>
      <c r="D39" s="26">
        <v>1.1100000000000001</v>
      </c>
      <c r="E39" s="48">
        <f t="shared" si="16"/>
        <v>1</v>
      </c>
      <c r="F39" s="23">
        <v>0.02</v>
      </c>
      <c r="G39" s="48">
        <f t="shared" si="0"/>
        <v>1</v>
      </c>
      <c r="H39" s="23">
        <v>2.71</v>
      </c>
      <c r="I39" s="48">
        <f t="shared" si="1"/>
        <v>1</v>
      </c>
      <c r="J39" s="216">
        <v>5.73</v>
      </c>
      <c r="K39" s="48">
        <f t="shared" si="2"/>
        <v>1</v>
      </c>
      <c r="L39" s="26">
        <v>0.35</v>
      </c>
      <c r="M39" s="48">
        <f t="shared" si="3"/>
        <v>1</v>
      </c>
      <c r="N39" s="135">
        <f t="shared" si="4"/>
        <v>1</v>
      </c>
      <c r="O39" s="135">
        <f t="shared" si="5"/>
        <v>1</v>
      </c>
      <c r="S39" s="25" t="str">
        <f t="shared" si="17"/>
        <v>STAG</v>
      </c>
      <c r="T39" s="25">
        <f t="shared" si="6"/>
        <v>0.8</v>
      </c>
      <c r="U39" s="25">
        <f t="shared" si="7"/>
        <v>1.24</v>
      </c>
      <c r="V39" s="25">
        <f t="shared" si="8"/>
        <v>0</v>
      </c>
      <c r="W39" s="25">
        <f t="shared" si="9"/>
        <v>0.12</v>
      </c>
      <c r="X39" s="25">
        <f t="shared" si="10"/>
        <v>2.7</v>
      </c>
      <c r="Y39" s="25">
        <f t="shared" si="11"/>
        <v>2.85</v>
      </c>
      <c r="Z39" s="25">
        <f t="shared" si="12"/>
        <v>5</v>
      </c>
      <c r="AA39" s="25">
        <f t="shared" si="13"/>
        <v>7</v>
      </c>
      <c r="AB39" s="25">
        <f t="shared" si="14"/>
        <v>0</v>
      </c>
      <c r="AC39" s="25">
        <f t="shared" si="15"/>
        <v>1</v>
      </c>
    </row>
    <row r="40" spans="1:29" x14ac:dyDescent="0.25">
      <c r="A40" s="125">
        <v>46036</v>
      </c>
      <c r="B40" s="16" t="s">
        <v>436</v>
      </c>
      <c r="C40" s="125" t="s">
        <v>30</v>
      </c>
      <c r="D40" s="26">
        <v>1</v>
      </c>
      <c r="E40" s="48">
        <f t="shared" si="16"/>
        <v>1</v>
      </c>
      <c r="F40" s="23">
        <v>0.01</v>
      </c>
      <c r="G40" s="48">
        <f t="shared" si="0"/>
        <v>1</v>
      </c>
      <c r="H40" s="23">
        <v>2.84</v>
      </c>
      <c r="I40" s="48">
        <f t="shared" si="1"/>
        <v>1</v>
      </c>
      <c r="J40" s="216">
        <v>5.28</v>
      </c>
      <c r="K40" s="48">
        <f t="shared" si="2"/>
        <v>1</v>
      </c>
      <c r="L40" s="26">
        <v>0.33</v>
      </c>
      <c r="M40" s="48">
        <f t="shared" si="3"/>
        <v>1</v>
      </c>
      <c r="N40" s="135">
        <f t="shared" si="4"/>
        <v>1</v>
      </c>
      <c r="O40" s="135">
        <f t="shared" si="5"/>
        <v>1</v>
      </c>
      <c r="S40" s="25" t="str">
        <f t="shared" si="17"/>
        <v>STAG</v>
      </c>
      <c r="T40" s="25">
        <f t="shared" si="6"/>
        <v>0.8</v>
      </c>
      <c r="U40" s="25">
        <f t="shared" si="7"/>
        <v>1.24</v>
      </c>
      <c r="V40" s="25">
        <f t="shared" si="8"/>
        <v>0</v>
      </c>
      <c r="W40" s="25">
        <f t="shared" si="9"/>
        <v>0.12</v>
      </c>
      <c r="X40" s="25">
        <f t="shared" si="10"/>
        <v>2.7</v>
      </c>
      <c r="Y40" s="25">
        <f t="shared" si="11"/>
        <v>2.85</v>
      </c>
      <c r="Z40" s="25">
        <f t="shared" si="12"/>
        <v>5</v>
      </c>
      <c r="AA40" s="25">
        <f t="shared" si="13"/>
        <v>7</v>
      </c>
      <c r="AB40" s="25">
        <f t="shared" si="14"/>
        <v>0</v>
      </c>
      <c r="AC40" s="25">
        <f t="shared" si="15"/>
        <v>1</v>
      </c>
    </row>
    <row r="41" spans="1:29" x14ac:dyDescent="0.25">
      <c r="A41" s="125">
        <v>46036</v>
      </c>
      <c r="B41" s="16" t="s">
        <v>434</v>
      </c>
      <c r="C41" s="125" t="s">
        <v>30</v>
      </c>
      <c r="D41" s="26">
        <v>0.91</v>
      </c>
      <c r="E41" s="48">
        <f t="shared" si="16"/>
        <v>1</v>
      </c>
      <c r="F41" s="23">
        <v>0.03</v>
      </c>
      <c r="G41" s="48">
        <f t="shared" si="0"/>
        <v>1</v>
      </c>
      <c r="H41" s="23">
        <v>2.85</v>
      </c>
      <c r="I41" s="48">
        <f t="shared" si="1"/>
        <v>1</v>
      </c>
      <c r="J41" s="216">
        <v>4.63</v>
      </c>
      <c r="K41" s="48">
        <f>IF(+(IF(J41&lt;Z41,0,IF(J41&gt;AA41,0,1)))=1,1,0)</f>
        <v>0</v>
      </c>
      <c r="L41" s="26">
        <v>0.37</v>
      </c>
      <c r="M41" s="48">
        <f t="shared" si="3"/>
        <v>1</v>
      </c>
      <c r="N41" s="135">
        <f t="shared" si="4"/>
        <v>0</v>
      </c>
      <c r="O41" s="135">
        <f t="shared" si="5"/>
        <v>1</v>
      </c>
      <c r="S41" s="25" t="str">
        <f t="shared" si="17"/>
        <v>STAG</v>
      </c>
      <c r="T41" s="25">
        <f t="shared" si="6"/>
        <v>0.8</v>
      </c>
      <c r="U41" s="25">
        <f t="shared" si="7"/>
        <v>1.24</v>
      </c>
      <c r="V41" s="25">
        <f t="shared" si="8"/>
        <v>0</v>
      </c>
      <c r="W41" s="25">
        <f t="shared" si="9"/>
        <v>0.12</v>
      </c>
      <c r="X41" s="25">
        <f t="shared" si="10"/>
        <v>2.7</v>
      </c>
      <c r="Y41" s="25">
        <f t="shared" si="11"/>
        <v>2.85</v>
      </c>
      <c r="Z41" s="25">
        <f t="shared" si="12"/>
        <v>5</v>
      </c>
      <c r="AA41" s="25">
        <f t="shared" si="13"/>
        <v>7</v>
      </c>
      <c r="AB41" s="25">
        <f t="shared" si="14"/>
        <v>0</v>
      </c>
      <c r="AC41" s="25">
        <f t="shared" si="15"/>
        <v>1</v>
      </c>
    </row>
    <row r="42" spans="1:29" x14ac:dyDescent="0.25">
      <c r="A42" s="125">
        <v>46036</v>
      </c>
      <c r="B42" s="16" t="s">
        <v>436</v>
      </c>
      <c r="C42" s="125" t="s">
        <v>32</v>
      </c>
      <c r="D42" s="26">
        <v>5.35</v>
      </c>
      <c r="E42" s="48">
        <f t="shared" si="16"/>
        <v>1</v>
      </c>
      <c r="F42" s="23"/>
      <c r="G42" s="48">
        <f t="shared" si="0"/>
        <v>1</v>
      </c>
      <c r="H42" s="23">
        <v>2.85</v>
      </c>
      <c r="I42" s="48">
        <f t="shared" si="1"/>
        <v>1</v>
      </c>
      <c r="J42" s="216">
        <v>265.39999999999998</v>
      </c>
      <c r="K42" s="48">
        <f t="shared" si="2"/>
        <v>1</v>
      </c>
      <c r="L42" s="26">
        <v>28.8</v>
      </c>
      <c r="M42" s="48">
        <f>IF(+(IF(L42&lt;AB42,0,IF(L42&gt;AC42,0,1)))=1,1,0)</f>
        <v>0</v>
      </c>
      <c r="N42" s="135">
        <f t="shared" si="4"/>
        <v>0</v>
      </c>
      <c r="O42" s="135">
        <f t="shared" si="5"/>
        <v>0</v>
      </c>
      <c r="S42" s="25" t="str">
        <f t="shared" si="17"/>
        <v>MACKESON</v>
      </c>
      <c r="T42" s="25">
        <f t="shared" si="6"/>
        <v>5.2</v>
      </c>
      <c r="U42" s="25">
        <f t="shared" si="7"/>
        <v>5.64</v>
      </c>
      <c r="V42" s="25">
        <f t="shared" si="8"/>
        <v>0</v>
      </c>
      <c r="W42" s="25">
        <f t="shared" si="9"/>
        <v>0</v>
      </c>
      <c r="X42" s="25">
        <f t="shared" si="10"/>
        <v>2.7</v>
      </c>
      <c r="Y42" s="25">
        <f t="shared" si="11"/>
        <v>2.85</v>
      </c>
      <c r="Z42" s="25">
        <f t="shared" si="12"/>
        <v>260</v>
      </c>
      <c r="AA42" s="25">
        <f t="shared" si="13"/>
        <v>320</v>
      </c>
      <c r="AB42" s="25">
        <f t="shared" si="14"/>
        <v>0</v>
      </c>
      <c r="AC42" s="25">
        <f t="shared" si="15"/>
        <v>22</v>
      </c>
    </row>
    <row r="43" spans="1:29" x14ac:dyDescent="0.25">
      <c r="A43" s="125">
        <v>46036</v>
      </c>
      <c r="B43" s="16" t="s">
        <v>437</v>
      </c>
      <c r="C43" s="125" t="s">
        <v>32</v>
      </c>
      <c r="D43" s="26">
        <v>5.2</v>
      </c>
      <c r="E43" s="48">
        <f t="shared" si="16"/>
        <v>1</v>
      </c>
      <c r="F43" s="23"/>
      <c r="G43" s="48">
        <f t="shared" si="0"/>
        <v>1</v>
      </c>
      <c r="H43" s="23">
        <v>2.8</v>
      </c>
      <c r="I43" s="48">
        <f t="shared" si="1"/>
        <v>1</v>
      </c>
      <c r="J43" s="216">
        <v>266.60000000000002</v>
      </c>
      <c r="K43" s="48">
        <f t="shared" si="2"/>
        <v>1</v>
      </c>
      <c r="L43" s="26">
        <v>33.39</v>
      </c>
      <c r="M43" s="48">
        <f t="shared" si="3"/>
        <v>0</v>
      </c>
      <c r="N43" s="135">
        <f t="shared" si="4"/>
        <v>0</v>
      </c>
      <c r="O43" s="135">
        <f t="shared" si="5"/>
        <v>0</v>
      </c>
      <c r="S43" s="25" t="str">
        <f t="shared" si="17"/>
        <v>MACKESON</v>
      </c>
      <c r="T43" s="25">
        <f t="shared" si="6"/>
        <v>5.2</v>
      </c>
      <c r="U43" s="25">
        <f t="shared" si="7"/>
        <v>5.64</v>
      </c>
      <c r="V43" s="25">
        <f t="shared" si="8"/>
        <v>0</v>
      </c>
      <c r="W43" s="25">
        <f t="shared" si="9"/>
        <v>0</v>
      </c>
      <c r="X43" s="25">
        <f t="shared" si="10"/>
        <v>2.7</v>
      </c>
      <c r="Y43" s="25">
        <f t="shared" si="11"/>
        <v>2.85</v>
      </c>
      <c r="Z43" s="25">
        <f t="shared" si="12"/>
        <v>260</v>
      </c>
      <c r="AA43" s="25">
        <f t="shared" si="13"/>
        <v>320</v>
      </c>
      <c r="AB43" s="25">
        <f t="shared" si="14"/>
        <v>0</v>
      </c>
      <c r="AC43" s="25">
        <f t="shared" si="15"/>
        <v>22</v>
      </c>
    </row>
    <row r="44" spans="1:29" x14ac:dyDescent="0.25">
      <c r="A44" s="125">
        <v>46037</v>
      </c>
      <c r="B44" s="16" t="s">
        <v>435</v>
      </c>
      <c r="C44" s="125" t="s">
        <v>32</v>
      </c>
      <c r="D44" s="26">
        <v>5.3</v>
      </c>
      <c r="E44" s="48">
        <f t="shared" si="16"/>
        <v>1</v>
      </c>
      <c r="F44" s="23"/>
      <c r="G44" s="48">
        <f t="shared" si="0"/>
        <v>1</v>
      </c>
      <c r="H44" s="23">
        <v>2.85</v>
      </c>
      <c r="I44" s="48">
        <f t="shared" si="1"/>
        <v>1</v>
      </c>
      <c r="J44" s="216">
        <v>260.5</v>
      </c>
      <c r="K44" s="48">
        <f t="shared" si="2"/>
        <v>1</v>
      </c>
      <c r="L44" s="26">
        <v>32.46</v>
      </c>
      <c r="M44" s="48">
        <f t="shared" si="3"/>
        <v>0</v>
      </c>
      <c r="N44" s="135">
        <f t="shared" si="4"/>
        <v>0</v>
      </c>
      <c r="O44" s="135">
        <f t="shared" si="5"/>
        <v>0</v>
      </c>
      <c r="S44" s="25" t="str">
        <f t="shared" si="17"/>
        <v>MACKESON</v>
      </c>
      <c r="T44" s="25">
        <f t="shared" si="6"/>
        <v>5.2</v>
      </c>
      <c r="U44" s="25">
        <f t="shared" si="7"/>
        <v>5.64</v>
      </c>
      <c r="V44" s="25">
        <f t="shared" si="8"/>
        <v>0</v>
      </c>
      <c r="W44" s="25">
        <f t="shared" si="9"/>
        <v>0</v>
      </c>
      <c r="X44" s="25">
        <f t="shared" si="10"/>
        <v>2.7</v>
      </c>
      <c r="Y44" s="25">
        <f t="shared" si="11"/>
        <v>2.85</v>
      </c>
      <c r="Z44" s="25">
        <f t="shared" si="12"/>
        <v>260</v>
      </c>
      <c r="AA44" s="25">
        <f t="shared" si="13"/>
        <v>320</v>
      </c>
      <c r="AB44" s="25">
        <f t="shared" si="14"/>
        <v>0</v>
      </c>
      <c r="AC44" s="25">
        <f t="shared" si="15"/>
        <v>22</v>
      </c>
    </row>
    <row r="45" spans="1:29" x14ac:dyDescent="0.25">
      <c r="A45" s="125">
        <v>46037</v>
      </c>
      <c r="B45" s="16" t="s">
        <v>436</v>
      </c>
      <c r="C45" s="125" t="s">
        <v>32</v>
      </c>
      <c r="D45" s="26">
        <v>5.5</v>
      </c>
      <c r="E45" s="48">
        <f t="shared" si="16"/>
        <v>1</v>
      </c>
      <c r="F45" s="23"/>
      <c r="G45" s="48">
        <f t="shared" si="0"/>
        <v>1</v>
      </c>
      <c r="H45" s="23">
        <v>2.83</v>
      </c>
      <c r="I45" s="48">
        <f t="shared" si="1"/>
        <v>1</v>
      </c>
      <c r="J45" s="216">
        <v>260</v>
      </c>
      <c r="K45" s="48">
        <f t="shared" si="2"/>
        <v>1</v>
      </c>
      <c r="L45" s="26">
        <v>30.19</v>
      </c>
      <c r="M45" s="48">
        <f t="shared" si="3"/>
        <v>0</v>
      </c>
      <c r="N45" s="135">
        <f t="shared" si="4"/>
        <v>0</v>
      </c>
      <c r="O45" s="135">
        <f t="shared" si="5"/>
        <v>0</v>
      </c>
      <c r="S45" s="25" t="str">
        <f t="shared" si="17"/>
        <v>MACKESON</v>
      </c>
      <c r="T45" s="25">
        <f t="shared" si="6"/>
        <v>5.2</v>
      </c>
      <c r="U45" s="25">
        <f t="shared" si="7"/>
        <v>5.64</v>
      </c>
      <c r="V45" s="25">
        <f t="shared" si="8"/>
        <v>0</v>
      </c>
      <c r="W45" s="25">
        <f t="shared" si="9"/>
        <v>0</v>
      </c>
      <c r="X45" s="25">
        <f t="shared" si="10"/>
        <v>2.7</v>
      </c>
      <c r="Y45" s="25">
        <f t="shared" si="11"/>
        <v>2.85</v>
      </c>
      <c r="Z45" s="25">
        <f t="shared" si="12"/>
        <v>260</v>
      </c>
      <c r="AA45" s="25">
        <f t="shared" si="13"/>
        <v>320</v>
      </c>
      <c r="AB45" s="25">
        <f t="shared" si="14"/>
        <v>0</v>
      </c>
      <c r="AC45" s="25">
        <f t="shared" si="15"/>
        <v>22</v>
      </c>
    </row>
    <row r="46" spans="1:29" x14ac:dyDescent="0.25">
      <c r="A46" s="125">
        <v>46038</v>
      </c>
      <c r="B46" s="16" t="s">
        <v>434</v>
      </c>
      <c r="C46" s="125" t="s">
        <v>31</v>
      </c>
      <c r="D46" s="26">
        <v>1.98</v>
      </c>
      <c r="E46" s="48">
        <f t="shared" si="16"/>
        <v>1</v>
      </c>
      <c r="F46" s="23">
        <v>0.03</v>
      </c>
      <c r="G46" s="48">
        <f t="shared" si="0"/>
        <v>1</v>
      </c>
      <c r="H46" s="23">
        <v>2.81</v>
      </c>
      <c r="I46" s="48">
        <f t="shared" si="1"/>
        <v>1</v>
      </c>
      <c r="J46" s="216">
        <v>5.82</v>
      </c>
      <c r="K46" s="48">
        <f t="shared" si="2"/>
        <v>1</v>
      </c>
      <c r="L46" s="26">
        <v>0.79</v>
      </c>
      <c r="M46" s="48">
        <f t="shared" si="3"/>
        <v>1</v>
      </c>
      <c r="N46" s="135">
        <f t="shared" si="4"/>
        <v>1</v>
      </c>
      <c r="O46" s="135">
        <f t="shared" si="5"/>
        <v>1</v>
      </c>
      <c r="S46" s="25" t="str">
        <f t="shared" si="17"/>
        <v>CARIB</v>
      </c>
      <c r="T46" s="25">
        <f t="shared" si="6"/>
        <v>1.65</v>
      </c>
      <c r="U46" s="25">
        <f t="shared" si="7"/>
        <v>2.14</v>
      </c>
      <c r="V46" s="25">
        <f t="shared" si="8"/>
        <v>0</v>
      </c>
      <c r="W46" s="25">
        <f t="shared" si="9"/>
        <v>0.12</v>
      </c>
      <c r="X46" s="25">
        <f t="shared" si="10"/>
        <v>2.7</v>
      </c>
      <c r="Y46" s="25">
        <f t="shared" si="11"/>
        <v>2.85</v>
      </c>
      <c r="Z46" s="25">
        <f t="shared" si="12"/>
        <v>5</v>
      </c>
      <c r="AA46" s="25">
        <f t="shared" si="13"/>
        <v>7</v>
      </c>
      <c r="AB46" s="25">
        <f t="shared" si="14"/>
        <v>0</v>
      </c>
      <c r="AC46" s="25">
        <f t="shared" si="15"/>
        <v>1</v>
      </c>
    </row>
    <row r="47" spans="1:29" x14ac:dyDescent="0.25">
      <c r="A47" s="125">
        <v>46038</v>
      </c>
      <c r="B47" s="16" t="s">
        <v>436</v>
      </c>
      <c r="C47" s="125" t="s">
        <v>31</v>
      </c>
      <c r="D47" s="26">
        <v>1.95</v>
      </c>
      <c r="E47" s="48">
        <f t="shared" si="16"/>
        <v>1</v>
      </c>
      <c r="F47" s="23">
        <v>0.04</v>
      </c>
      <c r="G47" s="48">
        <f t="shared" si="0"/>
        <v>1</v>
      </c>
      <c r="H47" s="23">
        <v>2.71</v>
      </c>
      <c r="I47" s="48">
        <f t="shared" si="1"/>
        <v>1</v>
      </c>
      <c r="J47" s="216">
        <v>5.63</v>
      </c>
      <c r="K47" s="48">
        <f t="shared" si="2"/>
        <v>1</v>
      </c>
      <c r="L47" s="26">
        <v>0.91</v>
      </c>
      <c r="M47" s="48">
        <f t="shared" si="3"/>
        <v>1</v>
      </c>
      <c r="N47" s="135">
        <f t="shared" si="4"/>
        <v>1</v>
      </c>
      <c r="O47" s="135">
        <f t="shared" si="5"/>
        <v>1</v>
      </c>
      <c r="S47" s="25" t="str">
        <f t="shared" si="17"/>
        <v>CARIB</v>
      </c>
      <c r="T47" s="25">
        <f t="shared" si="6"/>
        <v>1.65</v>
      </c>
      <c r="U47" s="25">
        <f t="shared" si="7"/>
        <v>2.14</v>
      </c>
      <c r="V47" s="25">
        <f t="shared" si="8"/>
        <v>0</v>
      </c>
      <c r="W47" s="25">
        <f t="shared" si="9"/>
        <v>0.12</v>
      </c>
      <c r="X47" s="25">
        <f t="shared" si="10"/>
        <v>2.7</v>
      </c>
      <c r="Y47" s="25">
        <f t="shared" si="11"/>
        <v>2.85</v>
      </c>
      <c r="Z47" s="25">
        <f t="shared" si="12"/>
        <v>5</v>
      </c>
      <c r="AA47" s="25">
        <f t="shared" si="13"/>
        <v>7</v>
      </c>
      <c r="AB47" s="25">
        <f t="shared" si="14"/>
        <v>0</v>
      </c>
      <c r="AC47" s="25">
        <f t="shared" si="15"/>
        <v>1</v>
      </c>
    </row>
    <row r="48" spans="1:29" x14ac:dyDescent="0.25">
      <c r="A48" s="125">
        <v>46038</v>
      </c>
      <c r="B48" s="16" t="s">
        <v>437</v>
      </c>
      <c r="C48" s="125" t="s">
        <v>31</v>
      </c>
      <c r="D48" s="26">
        <v>1.92</v>
      </c>
      <c r="E48" s="48">
        <f t="shared" si="16"/>
        <v>1</v>
      </c>
      <c r="F48" s="23">
        <v>0.03</v>
      </c>
      <c r="G48" s="48">
        <f t="shared" si="0"/>
        <v>1</v>
      </c>
      <c r="H48" s="23">
        <v>2.85</v>
      </c>
      <c r="I48" s="48">
        <f t="shared" si="1"/>
        <v>1</v>
      </c>
      <c r="J48" s="216">
        <v>5.54</v>
      </c>
      <c r="K48" s="48">
        <f t="shared" si="2"/>
        <v>1</v>
      </c>
      <c r="L48" s="26">
        <v>0.51</v>
      </c>
      <c r="M48" s="48">
        <f t="shared" si="3"/>
        <v>1</v>
      </c>
      <c r="N48" s="135">
        <f t="shared" si="4"/>
        <v>1</v>
      </c>
      <c r="O48" s="135">
        <f t="shared" si="5"/>
        <v>1</v>
      </c>
      <c r="S48" s="25" t="str">
        <f t="shared" si="17"/>
        <v>CARIB</v>
      </c>
      <c r="T48" s="25">
        <f t="shared" si="6"/>
        <v>1.65</v>
      </c>
      <c r="U48" s="25">
        <f t="shared" si="7"/>
        <v>2.14</v>
      </c>
      <c r="V48" s="25">
        <f t="shared" si="8"/>
        <v>0</v>
      </c>
      <c r="W48" s="25">
        <f t="shared" si="9"/>
        <v>0.12</v>
      </c>
      <c r="X48" s="25">
        <f t="shared" si="10"/>
        <v>2.7</v>
      </c>
      <c r="Y48" s="25">
        <f t="shared" si="11"/>
        <v>2.85</v>
      </c>
      <c r="Z48" s="25">
        <f t="shared" si="12"/>
        <v>5</v>
      </c>
      <c r="AA48" s="25">
        <f t="shared" si="13"/>
        <v>7</v>
      </c>
      <c r="AB48" s="25">
        <f t="shared" si="14"/>
        <v>0</v>
      </c>
      <c r="AC48" s="25">
        <f t="shared" si="15"/>
        <v>1</v>
      </c>
    </row>
    <row r="49" spans="1:29" x14ac:dyDescent="0.25">
      <c r="A49" s="125">
        <v>46038</v>
      </c>
      <c r="B49" s="16" t="s">
        <v>435</v>
      </c>
      <c r="C49" s="125" t="s">
        <v>31</v>
      </c>
      <c r="D49" s="26">
        <v>1.87</v>
      </c>
      <c r="E49" s="48">
        <f t="shared" si="16"/>
        <v>1</v>
      </c>
      <c r="F49" s="23">
        <v>0.01</v>
      </c>
      <c r="G49" s="48">
        <f t="shared" si="0"/>
        <v>1</v>
      </c>
      <c r="H49" s="23">
        <v>2.75</v>
      </c>
      <c r="I49" s="48">
        <f t="shared" si="1"/>
        <v>1</v>
      </c>
      <c r="J49" s="216">
        <v>5.33</v>
      </c>
      <c r="K49" s="48">
        <f t="shared" si="2"/>
        <v>1</v>
      </c>
      <c r="L49" s="26">
        <v>0.46</v>
      </c>
      <c r="M49" s="48">
        <f t="shared" si="3"/>
        <v>1</v>
      </c>
      <c r="N49" s="135">
        <f t="shared" si="4"/>
        <v>1</v>
      </c>
      <c r="O49" s="135">
        <f t="shared" si="5"/>
        <v>1</v>
      </c>
      <c r="S49" s="25" t="str">
        <f t="shared" si="17"/>
        <v>CARIB</v>
      </c>
      <c r="T49" s="25">
        <f t="shared" si="6"/>
        <v>1.65</v>
      </c>
      <c r="U49" s="25">
        <f t="shared" si="7"/>
        <v>2.14</v>
      </c>
      <c r="V49" s="25">
        <f t="shared" si="8"/>
        <v>0</v>
      </c>
      <c r="W49" s="25">
        <f t="shared" si="9"/>
        <v>0.12</v>
      </c>
      <c r="X49" s="25">
        <f t="shared" si="10"/>
        <v>2.7</v>
      </c>
      <c r="Y49" s="25">
        <f t="shared" si="11"/>
        <v>2.85</v>
      </c>
      <c r="Z49" s="25">
        <f t="shared" si="12"/>
        <v>5</v>
      </c>
      <c r="AA49" s="25">
        <f t="shared" si="13"/>
        <v>7</v>
      </c>
      <c r="AB49" s="25">
        <f t="shared" si="14"/>
        <v>0</v>
      </c>
      <c r="AC49" s="25">
        <f t="shared" si="15"/>
        <v>1</v>
      </c>
    </row>
    <row r="50" spans="1:29" x14ac:dyDescent="0.25">
      <c r="A50" s="125">
        <v>46038</v>
      </c>
      <c r="B50" s="16" t="s">
        <v>434</v>
      </c>
      <c r="C50" s="125" t="s">
        <v>31</v>
      </c>
      <c r="D50" s="26">
        <v>1.87</v>
      </c>
      <c r="E50" s="48">
        <f t="shared" si="16"/>
        <v>1</v>
      </c>
      <c r="F50" s="265"/>
      <c r="G50" s="48"/>
      <c r="H50" s="265"/>
      <c r="I50" s="48"/>
      <c r="J50" s="216">
        <v>5.5</v>
      </c>
      <c r="K50" s="48">
        <f t="shared" si="2"/>
        <v>1</v>
      </c>
      <c r="L50" s="26">
        <v>0.57999999999999996</v>
      </c>
      <c r="M50" s="48">
        <f t="shared" si="3"/>
        <v>1</v>
      </c>
      <c r="N50" s="128">
        <v>1</v>
      </c>
      <c r="O50" s="128">
        <v>1</v>
      </c>
      <c r="S50" s="25" t="str">
        <f t="shared" si="17"/>
        <v>CARIB</v>
      </c>
      <c r="T50" s="25">
        <f t="shared" si="6"/>
        <v>1.65</v>
      </c>
      <c r="U50" s="25">
        <f t="shared" si="7"/>
        <v>2.14</v>
      </c>
      <c r="V50" s="25">
        <f t="shared" si="8"/>
        <v>0</v>
      </c>
      <c r="W50" s="25">
        <f t="shared" si="9"/>
        <v>0.12</v>
      </c>
      <c r="X50" s="25">
        <f t="shared" si="10"/>
        <v>2.7</v>
      </c>
      <c r="Y50" s="25">
        <f t="shared" si="11"/>
        <v>2.85</v>
      </c>
      <c r="Z50" s="25">
        <f t="shared" si="12"/>
        <v>5</v>
      </c>
      <c r="AA50" s="25">
        <f t="shared" si="13"/>
        <v>7</v>
      </c>
      <c r="AB50" s="25">
        <f t="shared" si="14"/>
        <v>0</v>
      </c>
      <c r="AC50" s="25">
        <f t="shared" si="15"/>
        <v>1</v>
      </c>
    </row>
    <row r="51" spans="1:29" x14ac:dyDescent="0.25">
      <c r="A51" s="125">
        <v>46041</v>
      </c>
      <c r="B51" s="16" t="s">
        <v>437</v>
      </c>
      <c r="C51" s="125" t="s">
        <v>31</v>
      </c>
      <c r="D51" s="26">
        <v>1.91</v>
      </c>
      <c r="E51" s="48">
        <f t="shared" si="16"/>
        <v>1</v>
      </c>
      <c r="F51" s="23">
        <v>0.01</v>
      </c>
      <c r="G51" s="48">
        <f t="shared" si="0"/>
        <v>1</v>
      </c>
      <c r="H51" s="23">
        <v>2.85</v>
      </c>
      <c r="I51" s="48">
        <f t="shared" si="1"/>
        <v>1</v>
      </c>
      <c r="J51" s="216">
        <v>5.0999999999999996</v>
      </c>
      <c r="K51" s="48">
        <f t="shared" si="2"/>
        <v>1</v>
      </c>
      <c r="L51" s="26">
        <v>0.51</v>
      </c>
      <c r="M51" s="48">
        <f t="shared" si="3"/>
        <v>1</v>
      </c>
      <c r="N51" s="135">
        <f t="shared" si="4"/>
        <v>1</v>
      </c>
      <c r="O51" s="135">
        <f t="shared" si="5"/>
        <v>1</v>
      </c>
      <c r="S51" s="25" t="str">
        <f t="shared" si="17"/>
        <v>CARIB</v>
      </c>
      <c r="T51" s="25">
        <f t="shared" si="6"/>
        <v>1.65</v>
      </c>
      <c r="U51" s="25">
        <f t="shared" si="7"/>
        <v>2.14</v>
      </c>
      <c r="V51" s="25">
        <f t="shared" si="8"/>
        <v>0</v>
      </c>
      <c r="W51" s="25">
        <f t="shared" si="9"/>
        <v>0.12</v>
      </c>
      <c r="X51" s="25">
        <f t="shared" si="10"/>
        <v>2.7</v>
      </c>
      <c r="Y51" s="25">
        <f t="shared" si="11"/>
        <v>2.85</v>
      </c>
      <c r="Z51" s="25">
        <f t="shared" si="12"/>
        <v>5</v>
      </c>
      <c r="AA51" s="25">
        <f t="shared" si="13"/>
        <v>7</v>
      </c>
      <c r="AB51" s="25">
        <f t="shared" si="14"/>
        <v>0</v>
      </c>
      <c r="AC51" s="25">
        <f t="shared" si="15"/>
        <v>1</v>
      </c>
    </row>
    <row r="52" spans="1:29" x14ac:dyDescent="0.25">
      <c r="A52" s="125">
        <v>46041</v>
      </c>
      <c r="B52" s="16" t="s">
        <v>436</v>
      </c>
      <c r="C52" s="125" t="s">
        <v>31</v>
      </c>
      <c r="D52" s="26">
        <v>2.09</v>
      </c>
      <c r="E52" s="48">
        <f t="shared" si="16"/>
        <v>1</v>
      </c>
      <c r="F52" s="23">
        <v>0.02</v>
      </c>
      <c r="G52" s="48">
        <f t="shared" si="0"/>
        <v>1</v>
      </c>
      <c r="H52" s="23">
        <v>2.85</v>
      </c>
      <c r="I52" s="48">
        <f t="shared" si="1"/>
        <v>1</v>
      </c>
      <c r="J52" s="216">
        <v>5.45</v>
      </c>
      <c r="K52" s="48">
        <f t="shared" si="2"/>
        <v>1</v>
      </c>
      <c r="L52" s="26">
        <v>0.18</v>
      </c>
      <c r="M52" s="48">
        <f t="shared" si="3"/>
        <v>1</v>
      </c>
      <c r="N52" s="135">
        <f t="shared" si="4"/>
        <v>1</v>
      </c>
      <c r="O52" s="135">
        <f t="shared" si="5"/>
        <v>1</v>
      </c>
      <c r="S52" s="25" t="str">
        <f t="shared" si="17"/>
        <v>CARIB</v>
      </c>
      <c r="T52" s="25">
        <f t="shared" si="6"/>
        <v>1.65</v>
      </c>
      <c r="U52" s="25">
        <f t="shared" si="7"/>
        <v>2.14</v>
      </c>
      <c r="V52" s="25">
        <f t="shared" si="8"/>
        <v>0</v>
      </c>
      <c r="W52" s="25">
        <f t="shared" si="9"/>
        <v>0.12</v>
      </c>
      <c r="X52" s="25">
        <f t="shared" si="10"/>
        <v>2.7</v>
      </c>
      <c r="Y52" s="25">
        <f t="shared" si="11"/>
        <v>2.85</v>
      </c>
      <c r="Z52" s="25">
        <f t="shared" si="12"/>
        <v>5</v>
      </c>
      <c r="AA52" s="25">
        <f t="shared" si="13"/>
        <v>7</v>
      </c>
      <c r="AB52" s="25">
        <f t="shared" si="14"/>
        <v>0</v>
      </c>
      <c r="AC52" s="25">
        <f t="shared" si="15"/>
        <v>1</v>
      </c>
    </row>
    <row r="53" spans="1:29" x14ac:dyDescent="0.25">
      <c r="A53" s="125">
        <v>46041</v>
      </c>
      <c r="B53" s="16" t="s">
        <v>434</v>
      </c>
      <c r="C53" s="125" t="s">
        <v>31</v>
      </c>
      <c r="D53" s="26">
        <v>2.06</v>
      </c>
      <c r="E53" s="48">
        <f t="shared" si="16"/>
        <v>1</v>
      </c>
      <c r="F53" s="23">
        <v>0.03</v>
      </c>
      <c r="G53" s="48">
        <f t="shared" si="0"/>
        <v>1</v>
      </c>
      <c r="H53" s="23">
        <v>2.85</v>
      </c>
      <c r="I53" s="48">
        <f t="shared" si="1"/>
        <v>1</v>
      </c>
      <c r="J53" s="216">
        <v>5.23</v>
      </c>
      <c r="K53" s="48">
        <f t="shared" si="2"/>
        <v>1</v>
      </c>
      <c r="L53" s="26">
        <v>0.41</v>
      </c>
      <c r="M53" s="48">
        <f t="shared" si="3"/>
        <v>1</v>
      </c>
      <c r="N53" s="135">
        <f t="shared" si="4"/>
        <v>1</v>
      </c>
      <c r="O53" s="135">
        <f t="shared" si="5"/>
        <v>1</v>
      </c>
      <c r="S53" s="25" t="str">
        <f t="shared" si="17"/>
        <v>CARIB</v>
      </c>
      <c r="T53" s="25">
        <f t="shared" si="6"/>
        <v>1.65</v>
      </c>
      <c r="U53" s="25">
        <f t="shared" si="7"/>
        <v>2.14</v>
      </c>
      <c r="V53" s="25">
        <f t="shared" si="8"/>
        <v>0</v>
      </c>
      <c r="W53" s="25">
        <f t="shared" si="9"/>
        <v>0.12</v>
      </c>
      <c r="X53" s="25">
        <f t="shared" si="10"/>
        <v>2.7</v>
      </c>
      <c r="Y53" s="25">
        <f t="shared" si="11"/>
        <v>2.85</v>
      </c>
      <c r="Z53" s="25">
        <f t="shared" si="12"/>
        <v>5</v>
      </c>
      <c r="AA53" s="25">
        <f t="shared" si="13"/>
        <v>7</v>
      </c>
      <c r="AB53" s="25">
        <f t="shared" si="14"/>
        <v>0</v>
      </c>
      <c r="AC53" s="25">
        <f t="shared" si="15"/>
        <v>1</v>
      </c>
    </row>
    <row r="54" spans="1:29" x14ac:dyDescent="0.25">
      <c r="A54" s="125">
        <v>46041</v>
      </c>
      <c r="B54" s="16" t="s">
        <v>437</v>
      </c>
      <c r="C54" s="125" t="s">
        <v>30</v>
      </c>
      <c r="D54" s="26">
        <v>0.97</v>
      </c>
      <c r="E54" s="48">
        <f t="shared" si="16"/>
        <v>1</v>
      </c>
      <c r="F54" s="23">
        <v>0.03</v>
      </c>
      <c r="G54" s="48">
        <f t="shared" si="0"/>
        <v>1</v>
      </c>
      <c r="H54" s="23">
        <v>2.84</v>
      </c>
      <c r="I54" s="48">
        <f t="shared" si="1"/>
        <v>1</v>
      </c>
      <c r="J54" s="216">
        <v>5.53</v>
      </c>
      <c r="K54" s="48">
        <f t="shared" si="2"/>
        <v>1</v>
      </c>
      <c r="L54" s="1">
        <v>0.7</v>
      </c>
      <c r="M54" s="48">
        <f>IF(+(IF(L55&lt;AB54,0,IF(L55&gt;AC54,0,1)))=1,1,0)</f>
        <v>1</v>
      </c>
      <c r="N54" s="135">
        <f>IF(+(IF(D54&lt;T54,0,IF(D54&gt;U54,0,1)))+(IF(F54&lt;V54,0,IF(F54&gt;W54,0,1)))+(IF(H54&lt;X54,0,IF(H54&gt;Y54,0,1)))+(IF(J54&lt;Z54,0,IF(J54&gt;AA54,0,1)))+(IF(L55&lt;AB54,0,IF(L55&gt;AC54,0,1)))=5,1,0)</f>
        <v>1</v>
      </c>
      <c r="O54" s="135">
        <f>IF(+(IF(D54&lt;T54,0,IF(D54&gt;U54,0,1)))+(IF(F54&lt;V54,0,IF(F54&gt;W54,0,1)))+(IF(H54&lt;X54,0,IF(H54&gt;Y54,0,1)))+(IF(L55&lt;AB54,0,IF(L55&gt;AC54,0,1)))=4,1,0)</f>
        <v>1</v>
      </c>
      <c r="S54" s="25" t="str">
        <f t="shared" si="17"/>
        <v>STAG</v>
      </c>
      <c r="T54" s="25">
        <f t="shared" si="6"/>
        <v>0.8</v>
      </c>
      <c r="U54" s="25">
        <f t="shared" si="7"/>
        <v>1.24</v>
      </c>
      <c r="V54" s="25">
        <f t="shared" si="8"/>
        <v>0</v>
      </c>
      <c r="W54" s="25">
        <f t="shared" si="9"/>
        <v>0.12</v>
      </c>
      <c r="X54" s="25">
        <f t="shared" si="10"/>
        <v>2.7</v>
      </c>
      <c r="Y54" s="25">
        <f t="shared" si="11"/>
        <v>2.85</v>
      </c>
      <c r="Z54" s="25">
        <f t="shared" si="12"/>
        <v>5</v>
      </c>
      <c r="AA54" s="25">
        <f t="shared" si="13"/>
        <v>7</v>
      </c>
      <c r="AB54" s="25">
        <f t="shared" si="14"/>
        <v>0</v>
      </c>
      <c r="AC54" s="25">
        <f t="shared" si="15"/>
        <v>1</v>
      </c>
    </row>
    <row r="55" spans="1:29" x14ac:dyDescent="0.25">
      <c r="A55" s="125">
        <v>46041</v>
      </c>
      <c r="B55" s="16" t="s">
        <v>436</v>
      </c>
      <c r="C55" s="125" t="s">
        <v>30</v>
      </c>
      <c r="D55" s="26">
        <v>0.97</v>
      </c>
      <c r="E55" s="48">
        <f t="shared" si="16"/>
        <v>1</v>
      </c>
      <c r="F55" s="23">
        <v>0.03</v>
      </c>
      <c r="G55" s="48">
        <f t="shared" si="0"/>
        <v>1</v>
      </c>
      <c r="H55" s="23">
        <v>2.85</v>
      </c>
      <c r="I55" s="48">
        <f t="shared" si="1"/>
        <v>1</v>
      </c>
      <c r="J55" s="216">
        <v>5.62</v>
      </c>
      <c r="K55" s="48">
        <f t="shared" si="2"/>
        <v>1</v>
      </c>
      <c r="L55" s="26">
        <v>0.68</v>
      </c>
      <c r="M55" s="48">
        <f>IF(+(IF(L56&lt;AB55,0,IF(L56&gt;AC55,0,1)))=1,1,0)</f>
        <v>1</v>
      </c>
      <c r="N55" s="135">
        <f>IF(+(IF(D55&lt;T55,0,IF(D55&gt;U55,0,1)))+(IF(F55&lt;V55,0,IF(F55&gt;W55,0,1)))+(IF(H55&lt;X55,0,IF(H55&gt;Y55,0,1)))+(IF(J55&lt;Z55,0,IF(J55&gt;AA55,0,1)))+(IF(L56&lt;AB55,0,IF(L56&gt;AC55,0,1)))=5,1,0)</f>
        <v>1</v>
      </c>
      <c r="O55" s="135">
        <f>IF(+(IF(D55&lt;T55,0,IF(D55&gt;U55,0,1)))+(IF(F55&lt;V55,0,IF(F55&gt;W55,0,1)))+(IF(H55&lt;X55,0,IF(H55&gt;Y55,0,1)))+(IF(L56&lt;AB55,0,IF(L56&gt;AC55,0,1)))=4,1,0)</f>
        <v>1</v>
      </c>
      <c r="S55" s="25" t="str">
        <f t="shared" si="17"/>
        <v>STAG</v>
      </c>
      <c r="T55" s="25">
        <f t="shared" si="6"/>
        <v>0.8</v>
      </c>
      <c r="U55" s="25">
        <f t="shared" si="7"/>
        <v>1.24</v>
      </c>
      <c r="V55" s="25">
        <f t="shared" si="8"/>
        <v>0</v>
      </c>
      <c r="W55" s="25">
        <f t="shared" si="9"/>
        <v>0.12</v>
      </c>
      <c r="X55" s="25">
        <f t="shared" si="10"/>
        <v>2.7</v>
      </c>
      <c r="Y55" s="25">
        <f t="shared" si="11"/>
        <v>2.85</v>
      </c>
      <c r="Z55" s="25">
        <f t="shared" si="12"/>
        <v>5</v>
      </c>
      <c r="AA55" s="25">
        <f t="shared" si="13"/>
        <v>7</v>
      </c>
      <c r="AB55" s="25">
        <f t="shared" si="14"/>
        <v>0</v>
      </c>
      <c r="AC55" s="25">
        <f t="shared" si="15"/>
        <v>1</v>
      </c>
    </row>
    <row r="56" spans="1:29" x14ac:dyDescent="0.25">
      <c r="A56" s="125">
        <v>46041</v>
      </c>
      <c r="B56" s="16" t="s">
        <v>435</v>
      </c>
      <c r="C56" s="125" t="s">
        <v>30</v>
      </c>
      <c r="D56" s="26">
        <v>0.95</v>
      </c>
      <c r="E56" s="48">
        <f t="shared" si="16"/>
        <v>1</v>
      </c>
      <c r="F56" s="23">
        <v>0.03</v>
      </c>
      <c r="G56" s="48">
        <f t="shared" si="0"/>
        <v>1</v>
      </c>
      <c r="H56" s="23">
        <v>2.75</v>
      </c>
      <c r="I56" s="48">
        <f t="shared" si="1"/>
        <v>1</v>
      </c>
      <c r="J56" s="216">
        <v>5.48</v>
      </c>
      <c r="K56" s="48">
        <f t="shared" si="2"/>
        <v>1</v>
      </c>
      <c r="L56" s="26">
        <v>0.77</v>
      </c>
      <c r="M56" s="48">
        <f>IF(+(IF(L57&lt;AB56,0,IF(L57&gt;AC56,0,1)))=1,1,0)</f>
        <v>1</v>
      </c>
      <c r="N56" s="135">
        <f>IF(+(IF(D56&lt;T56,0,IF(D56&gt;U56,0,1)))+(IF(F56&lt;V56,0,IF(F56&gt;W56,0,1)))+(IF(H56&lt;X56,0,IF(H56&gt;Y56,0,1)))+(IF(J56&lt;Z56,0,IF(J56&gt;AA56,0,1)))+(IF(L57&lt;AB56,0,IF(L57&gt;AC56,0,1)))=5,1,0)</f>
        <v>1</v>
      </c>
      <c r="O56" s="135">
        <f>IF(+(IF(D56&lt;T56,0,IF(D56&gt;U56,0,1)))+(IF(F56&lt;V56,0,IF(F56&gt;W56,0,1)))+(IF(H56&lt;X56,0,IF(H56&gt;Y56,0,1)))+(IF(L57&lt;AB56,0,IF(L57&gt;AC56,0,1)))=4,1,0)</f>
        <v>1</v>
      </c>
      <c r="S56" s="25" t="str">
        <f t="shared" si="17"/>
        <v>STAG</v>
      </c>
      <c r="T56" s="25">
        <f t="shared" si="6"/>
        <v>0.8</v>
      </c>
      <c r="U56" s="25">
        <f t="shared" si="7"/>
        <v>1.24</v>
      </c>
      <c r="V56" s="25">
        <f t="shared" si="8"/>
        <v>0</v>
      </c>
      <c r="W56" s="25">
        <f t="shared" si="9"/>
        <v>0.12</v>
      </c>
      <c r="X56" s="25">
        <f t="shared" si="10"/>
        <v>2.7</v>
      </c>
      <c r="Y56" s="25">
        <f t="shared" si="11"/>
        <v>2.85</v>
      </c>
      <c r="Z56" s="25">
        <f t="shared" si="12"/>
        <v>5</v>
      </c>
      <c r="AA56" s="25">
        <f t="shared" si="13"/>
        <v>7</v>
      </c>
      <c r="AB56" s="25">
        <f t="shared" si="14"/>
        <v>0</v>
      </c>
      <c r="AC56" s="25">
        <f t="shared" si="15"/>
        <v>1</v>
      </c>
    </row>
    <row r="57" spans="1:29" x14ac:dyDescent="0.25">
      <c r="A57" s="125">
        <v>46041</v>
      </c>
      <c r="B57" s="16" t="s">
        <v>434</v>
      </c>
      <c r="C57" s="125" t="s">
        <v>30</v>
      </c>
      <c r="D57" s="26">
        <v>0.88</v>
      </c>
      <c r="E57" s="48">
        <f t="shared" si="16"/>
        <v>1</v>
      </c>
      <c r="F57" s="23">
        <v>0.05</v>
      </c>
      <c r="G57" s="48">
        <f t="shared" si="0"/>
        <v>1</v>
      </c>
      <c r="H57" s="23">
        <v>2.8</v>
      </c>
      <c r="I57" s="48">
        <f t="shared" si="1"/>
        <v>1</v>
      </c>
      <c r="J57" s="216">
        <v>5.4</v>
      </c>
      <c r="K57" s="48">
        <f t="shared" si="2"/>
        <v>1</v>
      </c>
      <c r="L57" s="26">
        <v>0.8</v>
      </c>
      <c r="M57" s="48">
        <f>IF(+(IF(L58&lt;AB57,0,IF(L58&gt;AC57,0,1)))=1,1,0)</f>
        <v>1</v>
      </c>
      <c r="N57" s="135">
        <f>IF(+(IF(D57&lt;T57,0,IF(D57&gt;U57,0,1)))+(IF(F57&lt;V57,0,IF(F57&gt;W57,0,1)))+(IF(H57&lt;X57,0,IF(H57&gt;Y57,0,1)))+(IF(J57&lt;Z57,0,IF(J57&gt;AA57,0,1)))+(IF(L58&lt;AB57,0,IF(L58&gt;AC57,0,1)))=5,1,0)</f>
        <v>1</v>
      </c>
      <c r="O57" s="135">
        <f>IF(+(IF(D57&lt;T57,0,IF(D57&gt;U57,0,1)))+(IF(F57&lt;V57,0,IF(F57&gt;W57,0,1)))+(IF(H57&lt;X57,0,IF(H57&gt;Y57,0,1)))+(IF(L58&lt;AB57,0,IF(L58&gt;AC57,0,1)))=4,1,0)</f>
        <v>1</v>
      </c>
      <c r="S57" s="25" t="str">
        <f t="shared" si="17"/>
        <v>STAG</v>
      </c>
      <c r="T57" s="25">
        <f t="shared" si="6"/>
        <v>0.8</v>
      </c>
      <c r="U57" s="25">
        <f t="shared" si="7"/>
        <v>1.24</v>
      </c>
      <c r="V57" s="25">
        <f t="shared" si="8"/>
        <v>0</v>
      </c>
      <c r="W57" s="25">
        <f t="shared" si="9"/>
        <v>0.12</v>
      </c>
      <c r="X57" s="25">
        <f t="shared" si="10"/>
        <v>2.7</v>
      </c>
      <c r="Y57" s="25">
        <f t="shared" si="11"/>
        <v>2.85</v>
      </c>
      <c r="Z57" s="25">
        <f t="shared" si="12"/>
        <v>5</v>
      </c>
      <c r="AA57" s="25">
        <f t="shared" si="13"/>
        <v>7</v>
      </c>
      <c r="AB57" s="25">
        <f t="shared" si="14"/>
        <v>0</v>
      </c>
      <c r="AC57" s="25">
        <f t="shared" si="15"/>
        <v>1</v>
      </c>
    </row>
    <row r="58" spans="1:29" x14ac:dyDescent="0.25">
      <c r="A58" s="125">
        <v>46045</v>
      </c>
      <c r="B58" s="16" t="s">
        <v>436</v>
      </c>
      <c r="C58" s="125" t="s">
        <v>31</v>
      </c>
      <c r="D58" s="26">
        <v>1.91</v>
      </c>
      <c r="E58" s="48">
        <f t="shared" si="16"/>
        <v>1</v>
      </c>
      <c r="F58" s="23">
        <v>0.03</v>
      </c>
      <c r="G58" s="48">
        <f t="shared" si="0"/>
        <v>1</v>
      </c>
      <c r="H58" s="23">
        <v>2.84</v>
      </c>
      <c r="I58" s="48">
        <f t="shared" si="1"/>
        <v>1</v>
      </c>
      <c r="J58" s="216">
        <v>5.43</v>
      </c>
      <c r="K58" s="48">
        <f t="shared" si="2"/>
        <v>1</v>
      </c>
      <c r="L58" s="26">
        <v>0.84</v>
      </c>
      <c r="M58" s="48">
        <f t="shared" ref="M58:M81" si="18">IF(+(IF(L59&lt;AB58,0,IF(L59&gt;AC58,0,1)))=1,1,0)</f>
        <v>1</v>
      </c>
      <c r="N58" s="135">
        <f t="shared" ref="N58:N81" si="19">IF(+(IF(D58&lt;T58,0,IF(D58&gt;U58,0,1)))+(IF(F58&lt;V58,0,IF(F58&gt;W58,0,1)))+(IF(H58&lt;X58,0,IF(H58&gt;Y58,0,1)))+(IF(J58&lt;Z58,0,IF(J58&gt;AA58,0,1)))+(IF(L59&lt;AB58,0,IF(L59&gt;AC58,0,1)))=5,1,0)</f>
        <v>1</v>
      </c>
      <c r="O58" s="135">
        <f t="shared" ref="O58:O81" si="20">IF(+(IF(D58&lt;T58,0,IF(D58&gt;U58,0,1)))+(IF(F58&lt;V58,0,IF(F58&gt;W58,0,1)))+(IF(H58&lt;X58,0,IF(H58&gt;Y58,0,1)))+(IF(L59&lt;AB58,0,IF(L59&gt;AC58,0,1)))=4,1,0)</f>
        <v>1</v>
      </c>
      <c r="S58" s="25" t="str">
        <f t="shared" si="17"/>
        <v>CARIB</v>
      </c>
      <c r="T58" s="25">
        <f t="shared" si="6"/>
        <v>1.65</v>
      </c>
      <c r="U58" s="25">
        <f t="shared" si="7"/>
        <v>2.14</v>
      </c>
      <c r="V58" s="25">
        <f t="shared" si="8"/>
        <v>0</v>
      </c>
      <c r="W58" s="25">
        <f t="shared" si="9"/>
        <v>0.12</v>
      </c>
      <c r="X58" s="25">
        <f t="shared" si="10"/>
        <v>2.7</v>
      </c>
      <c r="Y58" s="25">
        <f t="shared" si="11"/>
        <v>2.85</v>
      </c>
      <c r="Z58" s="25">
        <f t="shared" si="12"/>
        <v>5</v>
      </c>
      <c r="AA58" s="25">
        <f t="shared" si="13"/>
        <v>7</v>
      </c>
      <c r="AB58" s="25">
        <f t="shared" si="14"/>
        <v>0</v>
      </c>
      <c r="AC58" s="25">
        <f t="shared" si="15"/>
        <v>1</v>
      </c>
    </row>
    <row r="59" spans="1:29" x14ac:dyDescent="0.25">
      <c r="A59" s="125">
        <v>46045</v>
      </c>
      <c r="B59" s="16" t="s">
        <v>435</v>
      </c>
      <c r="C59" s="125" t="s">
        <v>31</v>
      </c>
      <c r="D59" s="26">
        <v>1.85</v>
      </c>
      <c r="E59" s="48">
        <f t="shared" si="16"/>
        <v>1</v>
      </c>
      <c r="F59" s="23">
        <v>0.05</v>
      </c>
      <c r="G59" s="48">
        <f t="shared" si="0"/>
        <v>1</v>
      </c>
      <c r="H59" s="23">
        <v>2.84</v>
      </c>
      <c r="I59" s="48">
        <f t="shared" si="1"/>
        <v>1</v>
      </c>
      <c r="J59" s="216">
        <v>5.55</v>
      </c>
      <c r="K59" s="48">
        <f t="shared" si="2"/>
        <v>1</v>
      </c>
      <c r="L59" s="26">
        <v>0.79</v>
      </c>
      <c r="M59" s="48">
        <f t="shared" si="18"/>
        <v>1</v>
      </c>
      <c r="N59" s="135">
        <f t="shared" si="19"/>
        <v>1</v>
      </c>
      <c r="O59" s="135">
        <f t="shared" si="20"/>
        <v>1</v>
      </c>
      <c r="S59" s="25" t="str">
        <f t="shared" si="17"/>
        <v>CARIB</v>
      </c>
      <c r="T59" s="25">
        <f t="shared" si="6"/>
        <v>1.65</v>
      </c>
      <c r="U59" s="25">
        <f t="shared" si="7"/>
        <v>2.14</v>
      </c>
      <c r="V59" s="25">
        <f t="shared" si="8"/>
        <v>0</v>
      </c>
      <c r="W59" s="25">
        <f t="shared" si="9"/>
        <v>0.12</v>
      </c>
      <c r="X59" s="25">
        <f t="shared" si="10"/>
        <v>2.7</v>
      </c>
      <c r="Y59" s="25">
        <f t="shared" si="11"/>
        <v>2.85</v>
      </c>
      <c r="Z59" s="25">
        <f t="shared" si="12"/>
        <v>5</v>
      </c>
      <c r="AA59" s="25">
        <f t="shared" si="13"/>
        <v>7</v>
      </c>
      <c r="AB59" s="25">
        <f t="shared" si="14"/>
        <v>0</v>
      </c>
      <c r="AC59" s="25">
        <f t="shared" si="15"/>
        <v>1</v>
      </c>
    </row>
    <row r="60" spans="1:29" x14ac:dyDescent="0.25">
      <c r="A60" s="125">
        <v>46045</v>
      </c>
      <c r="B60" s="16" t="s">
        <v>437</v>
      </c>
      <c r="C60" s="125" t="s">
        <v>31</v>
      </c>
      <c r="D60" s="26">
        <v>1.92</v>
      </c>
      <c r="E60" s="48">
        <f t="shared" si="16"/>
        <v>1</v>
      </c>
      <c r="F60" s="23">
        <v>0.03</v>
      </c>
      <c r="G60" s="48">
        <f t="shared" si="0"/>
        <v>1</v>
      </c>
      <c r="H60" s="23">
        <v>2.85</v>
      </c>
      <c r="I60" s="48">
        <f t="shared" si="1"/>
        <v>1</v>
      </c>
      <c r="J60" s="216">
        <v>5.75</v>
      </c>
      <c r="K60" s="48">
        <f t="shared" si="2"/>
        <v>1</v>
      </c>
      <c r="L60" s="26">
        <v>0.56999999999999995</v>
      </c>
      <c r="M60" s="48">
        <f t="shared" si="18"/>
        <v>1</v>
      </c>
      <c r="N60" s="135">
        <f t="shared" si="19"/>
        <v>1</v>
      </c>
      <c r="O60" s="135">
        <f t="shared" si="20"/>
        <v>1</v>
      </c>
      <c r="S60" s="25" t="str">
        <f t="shared" si="17"/>
        <v>CARIB</v>
      </c>
      <c r="T60" s="25">
        <f t="shared" si="6"/>
        <v>1.65</v>
      </c>
      <c r="U60" s="25">
        <f t="shared" si="7"/>
        <v>2.14</v>
      </c>
      <c r="V60" s="25">
        <f t="shared" si="8"/>
        <v>0</v>
      </c>
      <c r="W60" s="25">
        <f t="shared" si="9"/>
        <v>0.12</v>
      </c>
      <c r="X60" s="25">
        <f t="shared" si="10"/>
        <v>2.7</v>
      </c>
      <c r="Y60" s="25">
        <f t="shared" si="11"/>
        <v>2.85</v>
      </c>
      <c r="Z60" s="25">
        <f t="shared" si="12"/>
        <v>5</v>
      </c>
      <c r="AA60" s="25">
        <f t="shared" si="13"/>
        <v>7</v>
      </c>
      <c r="AB60" s="25">
        <f t="shared" si="14"/>
        <v>0</v>
      </c>
      <c r="AC60" s="25">
        <f t="shared" si="15"/>
        <v>1</v>
      </c>
    </row>
    <row r="61" spans="1:29" x14ac:dyDescent="0.25">
      <c r="A61" s="125">
        <v>46048</v>
      </c>
      <c r="B61" s="16" t="s">
        <v>434</v>
      </c>
      <c r="C61" s="125" t="s">
        <v>31</v>
      </c>
      <c r="D61" s="26">
        <v>1.86</v>
      </c>
      <c r="E61" s="48">
        <f t="shared" si="16"/>
        <v>1</v>
      </c>
      <c r="F61" s="23">
        <v>0.03</v>
      </c>
      <c r="G61" s="48">
        <f t="shared" si="0"/>
        <v>1</v>
      </c>
      <c r="H61" s="23">
        <v>2.83</v>
      </c>
      <c r="I61" s="48">
        <f t="shared" si="1"/>
        <v>1</v>
      </c>
      <c r="J61" s="216">
        <v>5.28</v>
      </c>
      <c r="K61" s="48">
        <f t="shared" si="2"/>
        <v>1</v>
      </c>
      <c r="L61" s="26">
        <v>0.64</v>
      </c>
      <c r="M61" s="48">
        <f t="shared" si="18"/>
        <v>1</v>
      </c>
      <c r="N61" s="135">
        <f t="shared" si="19"/>
        <v>1</v>
      </c>
      <c r="O61" s="135">
        <f t="shared" si="20"/>
        <v>1</v>
      </c>
      <c r="S61" s="25" t="str">
        <f t="shared" si="17"/>
        <v>CARIB</v>
      </c>
      <c r="T61" s="25">
        <f t="shared" si="6"/>
        <v>1.65</v>
      </c>
      <c r="U61" s="25">
        <f t="shared" si="7"/>
        <v>2.14</v>
      </c>
      <c r="V61" s="25">
        <f t="shared" si="8"/>
        <v>0</v>
      </c>
      <c r="W61" s="25">
        <f t="shared" si="9"/>
        <v>0.12</v>
      </c>
      <c r="X61" s="25">
        <f t="shared" si="10"/>
        <v>2.7</v>
      </c>
      <c r="Y61" s="25">
        <f t="shared" si="11"/>
        <v>2.85</v>
      </c>
      <c r="Z61" s="25">
        <f t="shared" si="12"/>
        <v>5</v>
      </c>
      <c r="AA61" s="25">
        <f t="shared" si="13"/>
        <v>7</v>
      </c>
      <c r="AB61" s="25">
        <f t="shared" si="14"/>
        <v>0</v>
      </c>
      <c r="AC61" s="25">
        <f t="shared" si="15"/>
        <v>1</v>
      </c>
    </row>
    <row r="62" spans="1:29" x14ac:dyDescent="0.25">
      <c r="A62" s="125">
        <v>46049</v>
      </c>
      <c r="B62" s="16" t="s">
        <v>437</v>
      </c>
      <c r="C62" s="125" t="s">
        <v>31</v>
      </c>
      <c r="D62" s="26">
        <v>2.02</v>
      </c>
      <c r="E62" s="48">
        <f t="shared" si="16"/>
        <v>1</v>
      </c>
      <c r="F62" s="23">
        <v>0.03</v>
      </c>
      <c r="G62" s="48">
        <f t="shared" si="0"/>
        <v>1</v>
      </c>
      <c r="H62" s="23">
        <v>2.78</v>
      </c>
      <c r="I62" s="48">
        <f t="shared" si="1"/>
        <v>1</v>
      </c>
      <c r="J62" s="216">
        <v>5.33</v>
      </c>
      <c r="K62" s="48">
        <f t="shared" si="2"/>
        <v>1</v>
      </c>
      <c r="L62" s="26">
        <v>0.56000000000000005</v>
      </c>
      <c r="M62" s="48">
        <f t="shared" si="18"/>
        <v>1</v>
      </c>
      <c r="N62" s="135">
        <f t="shared" si="19"/>
        <v>1</v>
      </c>
      <c r="O62" s="135">
        <f t="shared" si="20"/>
        <v>1</v>
      </c>
      <c r="S62" s="25" t="str">
        <f t="shared" si="17"/>
        <v>CARIB</v>
      </c>
      <c r="T62" s="25">
        <f>VLOOKUP($S62,$S$4:$AA$16,2,FALSE)</f>
        <v>1.65</v>
      </c>
      <c r="U62" s="25">
        <f>VLOOKUP($S62,$S$4:$AA$16,3,FALSE)</f>
        <v>2.14</v>
      </c>
      <c r="V62" s="25">
        <f>VLOOKUP($S62,$S$4:$AA$16,4,FALSE)</f>
        <v>0</v>
      </c>
      <c r="W62" s="25">
        <f>VLOOKUP($S62,$S$4:$AA$16,5,FALSE)</f>
        <v>0.12</v>
      </c>
      <c r="X62" s="25">
        <f>VLOOKUP($S62,$S$4:$AA$16,6,FALSE)</f>
        <v>2.7</v>
      </c>
      <c r="Y62" s="25">
        <f>VLOOKUP($S62,$S$4:$AA$16,7,FALSE)</f>
        <v>2.85</v>
      </c>
      <c r="Z62" s="25">
        <f>VLOOKUP($S62,$S$4:$AA$16,8,FALSE)</f>
        <v>5</v>
      </c>
      <c r="AA62" s="25">
        <f>VLOOKUP($S62,$S$4:$AA$16,9,FALSE)</f>
        <v>7</v>
      </c>
      <c r="AB62" s="25">
        <f>VLOOKUP($S62,$S$4:$AC$16,10,FALSE)</f>
        <v>0</v>
      </c>
      <c r="AC62" s="25">
        <f>VLOOKUP($S62,$S$4:$AC$16,11,FALSE)</f>
        <v>1</v>
      </c>
    </row>
    <row r="63" spans="1:29" x14ac:dyDescent="0.25">
      <c r="A63" s="125">
        <v>46049</v>
      </c>
      <c r="B63" s="16" t="s">
        <v>436</v>
      </c>
      <c r="C63" s="125" t="s">
        <v>31</v>
      </c>
      <c r="D63" s="23">
        <v>2</v>
      </c>
      <c r="E63" s="48">
        <f t="shared" si="16"/>
        <v>1</v>
      </c>
      <c r="F63" s="23">
        <v>0.02</v>
      </c>
      <c r="G63" s="48">
        <f t="shared" si="0"/>
        <v>1</v>
      </c>
      <c r="H63" s="23">
        <v>2.7</v>
      </c>
      <c r="I63" s="48">
        <f t="shared" si="1"/>
        <v>1</v>
      </c>
      <c r="J63" s="216">
        <v>5.48</v>
      </c>
      <c r="K63" s="48">
        <f t="shared" si="2"/>
        <v>1</v>
      </c>
      <c r="L63" s="26">
        <v>0.7</v>
      </c>
      <c r="M63" s="48">
        <f t="shared" ref="M63:M65" si="21">IF(+(IF(L64&lt;AB63,0,IF(L64&gt;AC63,0,1)))=1,1,0)</f>
        <v>1</v>
      </c>
      <c r="N63" s="135">
        <f t="shared" ref="N63:N65" si="22">IF(+(IF(D63&lt;T63,0,IF(D63&gt;U63,0,1)))+(IF(F63&lt;V63,0,IF(F63&gt;W63,0,1)))+(IF(H63&lt;X63,0,IF(H63&gt;Y63,0,1)))+(IF(J63&lt;Z63,0,IF(J63&gt;AA63,0,1)))+(IF(L64&lt;AB63,0,IF(L64&gt;AC63,0,1)))=5,1,0)</f>
        <v>1</v>
      </c>
      <c r="O63" s="135">
        <f t="shared" ref="O63:O65" si="23">IF(+(IF(D63&lt;T63,0,IF(D63&gt;U63,0,1)))+(IF(F63&lt;V63,0,IF(F63&gt;W63,0,1)))+(IF(H63&lt;X63,0,IF(H63&gt;Y63,0,1)))+(IF(L64&lt;AB63,0,IF(L64&gt;AC63,0,1)))=4,1,0)</f>
        <v>1</v>
      </c>
      <c r="S63" s="25" t="str">
        <f t="shared" si="17"/>
        <v>CARIB</v>
      </c>
      <c r="T63" s="25">
        <f>VLOOKUP($S63,$S$4:$AA$16,2,FALSE)</f>
        <v>1.65</v>
      </c>
      <c r="U63" s="25">
        <f>VLOOKUP($S63,$S$4:$AA$16,3,FALSE)</f>
        <v>2.14</v>
      </c>
      <c r="V63" s="25">
        <f>VLOOKUP($S63,$S$4:$AA$16,4,FALSE)</f>
        <v>0</v>
      </c>
      <c r="W63" s="25">
        <f>VLOOKUP($S63,$S$4:$AA$16,5,FALSE)</f>
        <v>0.12</v>
      </c>
      <c r="X63" s="25">
        <f>VLOOKUP($S63,$S$4:$AA$16,6,FALSE)</f>
        <v>2.7</v>
      </c>
      <c r="Y63" s="25">
        <f>VLOOKUP($S63,$S$4:$AA$16,7,FALSE)</f>
        <v>2.85</v>
      </c>
      <c r="Z63" s="25">
        <f>VLOOKUP($S63,$S$4:$AA$16,8,FALSE)</f>
        <v>5</v>
      </c>
      <c r="AA63" s="25">
        <f>VLOOKUP($S63,$S$4:$AA$16,9,FALSE)</f>
        <v>7</v>
      </c>
      <c r="AB63" s="25">
        <f>VLOOKUP($S63,$S$4:$AC$16,10,FALSE)</f>
        <v>0</v>
      </c>
      <c r="AC63" s="25">
        <f>VLOOKUP($S63,$S$4:$AC$16,11,FALSE)</f>
        <v>1</v>
      </c>
    </row>
    <row r="64" spans="1:29" x14ac:dyDescent="0.25">
      <c r="A64" s="125">
        <v>46049</v>
      </c>
      <c r="B64" s="16" t="s">
        <v>435</v>
      </c>
      <c r="C64" s="125" t="s">
        <v>625</v>
      </c>
      <c r="D64" s="23">
        <v>6.65</v>
      </c>
      <c r="E64" s="48">
        <f t="shared" si="16"/>
        <v>1</v>
      </c>
      <c r="F64" s="23"/>
      <c r="G64" s="48"/>
      <c r="H64" s="23">
        <v>2.85</v>
      </c>
      <c r="I64" s="48">
        <f t="shared" si="1"/>
        <v>1</v>
      </c>
      <c r="J64" s="216">
        <v>1.25</v>
      </c>
      <c r="K64" s="48">
        <f t="shared" si="2"/>
        <v>1</v>
      </c>
      <c r="L64" s="26">
        <v>0.95</v>
      </c>
      <c r="M64" s="48">
        <f t="shared" si="21"/>
        <v>1</v>
      </c>
      <c r="N64" s="135">
        <f t="shared" si="22"/>
        <v>1</v>
      </c>
      <c r="O64" s="135">
        <f t="shared" si="23"/>
        <v>1</v>
      </c>
      <c r="S64" s="25" t="str">
        <f t="shared" ref="S64:S82" si="24">LEFT(C64,12)</f>
        <v>PEARSECCO</v>
      </c>
      <c r="T64" s="25">
        <f>VLOOKUP($S64,$S$4:$AA$16,2,FALSE)</f>
        <v>6.4</v>
      </c>
      <c r="U64" s="25">
        <f>VLOOKUP($S64,$S$4:$AA$16,3,FALSE)</f>
        <v>6.8</v>
      </c>
      <c r="V64" s="25">
        <f>VLOOKUP($S64,$S$4:$AA$16,4,FALSE)</f>
        <v>0</v>
      </c>
      <c r="W64" s="25">
        <f>VLOOKUP($S64,$S$4:$AA$16,5,FALSE)</f>
        <v>0.4</v>
      </c>
      <c r="X64" s="25">
        <f>VLOOKUP($S64,$S$4:$AA$16,6,FALSE)</f>
        <v>2.75</v>
      </c>
      <c r="Y64" s="25">
        <f>VLOOKUP($S64,$S$4:$AA$16,7,FALSE)</f>
        <v>2.95</v>
      </c>
      <c r="Z64" s="25">
        <f>VLOOKUP($S64,$S$4:$AA$16,8,FALSE)</f>
        <v>1</v>
      </c>
      <c r="AA64" s="25">
        <f>VLOOKUP($S64,$S$4:$AA$16,9,FALSE)</f>
        <v>2</v>
      </c>
      <c r="AB64" s="25">
        <f>VLOOKUP($S64,$S$4:$AC$16,10,FALSE)</f>
        <v>0</v>
      </c>
      <c r="AC64" s="25">
        <f>VLOOKUP($S64,$S$4:$AC$16,11,FALSE)</f>
        <v>1</v>
      </c>
    </row>
    <row r="65" spans="1:29" x14ac:dyDescent="0.25">
      <c r="A65" s="125">
        <v>46049</v>
      </c>
      <c r="B65" s="16" t="s">
        <v>434</v>
      </c>
      <c r="C65" s="125" t="s">
        <v>625</v>
      </c>
      <c r="D65" s="23">
        <v>6.78</v>
      </c>
      <c r="E65" s="48">
        <f t="shared" si="16"/>
        <v>1</v>
      </c>
      <c r="F65" s="23"/>
      <c r="G65" s="48"/>
      <c r="H65" s="23">
        <v>2.89</v>
      </c>
      <c r="I65" s="48">
        <f t="shared" si="1"/>
        <v>1</v>
      </c>
      <c r="J65" s="216">
        <v>1.33</v>
      </c>
      <c r="K65" s="48">
        <f t="shared" si="2"/>
        <v>1</v>
      </c>
      <c r="L65" s="26">
        <v>0.77</v>
      </c>
      <c r="M65" s="48">
        <f t="shared" si="21"/>
        <v>1</v>
      </c>
      <c r="N65" s="135">
        <f t="shared" si="22"/>
        <v>1</v>
      </c>
      <c r="O65" s="135">
        <f t="shared" si="23"/>
        <v>1</v>
      </c>
      <c r="S65" s="25" t="str">
        <f t="shared" si="24"/>
        <v>PEARSECCO</v>
      </c>
      <c r="T65" s="25">
        <f t="shared" ref="T65:T146" si="25">VLOOKUP($S65,$S$4:$AA$16,2,FALSE)</f>
        <v>6.4</v>
      </c>
      <c r="U65" s="25">
        <f t="shared" ref="U65:U146" si="26">VLOOKUP($S65,$S$4:$AA$16,3,FALSE)</f>
        <v>6.8</v>
      </c>
      <c r="V65" s="25">
        <f t="shared" ref="V65:V146" si="27">VLOOKUP($S65,$S$4:$AA$16,4,FALSE)</f>
        <v>0</v>
      </c>
      <c r="W65" s="25">
        <f t="shared" ref="W65:W146" si="28">VLOOKUP($S65,$S$4:$AA$16,5,FALSE)</f>
        <v>0.4</v>
      </c>
      <c r="X65" s="25">
        <f t="shared" ref="X65:X146" si="29">VLOOKUP($S65,$S$4:$AA$16,6,FALSE)</f>
        <v>2.75</v>
      </c>
      <c r="Y65" s="25">
        <f t="shared" ref="Y65:Y146" si="30">VLOOKUP($S65,$S$4:$AA$16,7,FALSE)</f>
        <v>2.95</v>
      </c>
      <c r="Z65" s="25">
        <f t="shared" ref="Z65:Z146" si="31">VLOOKUP($S65,$S$4:$AA$16,8,FALSE)</f>
        <v>1</v>
      </c>
      <c r="AA65" s="25">
        <f t="shared" ref="AA65:AA146" si="32">VLOOKUP($S65,$S$4:$AA$16,9,FALSE)</f>
        <v>2</v>
      </c>
      <c r="AB65" s="25">
        <f t="shared" ref="AB65:AB146" si="33">VLOOKUP($S65,$S$4:$AC$16,10,FALSE)</f>
        <v>0</v>
      </c>
      <c r="AC65" s="25">
        <f t="shared" ref="AC65:AC146" si="34">VLOOKUP($S65,$S$4:$AC$16,11,FALSE)</f>
        <v>1</v>
      </c>
    </row>
    <row r="66" spans="1:29" x14ac:dyDescent="0.25">
      <c r="A66" s="125">
        <v>46049</v>
      </c>
      <c r="B66" s="16" t="s">
        <v>437</v>
      </c>
      <c r="C66" s="125" t="s">
        <v>135</v>
      </c>
      <c r="D66" s="23">
        <v>5.4</v>
      </c>
      <c r="E66" s="48">
        <f t="shared" si="16"/>
        <v>1</v>
      </c>
      <c r="F66" s="23"/>
      <c r="G66" s="48"/>
      <c r="H66" s="23">
        <v>2.94</v>
      </c>
      <c r="I66" s="48">
        <f t="shared" si="1"/>
        <v>1</v>
      </c>
      <c r="J66" s="216">
        <v>2.73</v>
      </c>
      <c r="K66" s="48">
        <f>IF(+(IF(J66&lt;Z66,0,IF(J66&gt;AA66,0,1)))=1,1,0)</f>
        <v>0</v>
      </c>
      <c r="L66" s="26">
        <v>0.42</v>
      </c>
      <c r="M66" s="48">
        <f t="shared" si="18"/>
        <v>1</v>
      </c>
      <c r="N66" s="135">
        <f t="shared" si="19"/>
        <v>0</v>
      </c>
      <c r="O66" s="135">
        <f t="shared" si="20"/>
        <v>1</v>
      </c>
      <c r="S66" s="25" t="str">
        <f t="shared" si="24"/>
        <v>CARIBE ROSE</v>
      </c>
      <c r="T66" s="25">
        <f t="shared" si="25"/>
        <v>5</v>
      </c>
      <c r="U66" s="25">
        <f t="shared" si="26"/>
        <v>5.44</v>
      </c>
      <c r="V66" s="25">
        <f t="shared" si="27"/>
        <v>0</v>
      </c>
      <c r="W66" s="25">
        <f t="shared" si="28"/>
        <v>0.4</v>
      </c>
      <c r="X66" s="25">
        <f t="shared" si="29"/>
        <v>2.75</v>
      </c>
      <c r="Y66" s="25">
        <f t="shared" si="30"/>
        <v>3</v>
      </c>
      <c r="Z66" s="25">
        <f t="shared" si="31"/>
        <v>3</v>
      </c>
      <c r="AA66" s="25">
        <f t="shared" si="32"/>
        <v>3.6</v>
      </c>
      <c r="AB66" s="25">
        <f t="shared" si="33"/>
        <v>0</v>
      </c>
      <c r="AC66" s="25">
        <f t="shared" si="34"/>
        <v>1</v>
      </c>
    </row>
    <row r="67" spans="1:29" x14ac:dyDescent="0.25">
      <c r="A67" s="125">
        <v>46050</v>
      </c>
      <c r="B67" s="16" t="s">
        <v>436</v>
      </c>
      <c r="C67" s="125" t="s">
        <v>135</v>
      </c>
      <c r="D67" s="23">
        <v>5.4</v>
      </c>
      <c r="E67" s="48">
        <f t="shared" si="16"/>
        <v>1</v>
      </c>
      <c r="F67" s="23"/>
      <c r="G67" s="48"/>
      <c r="H67" s="265"/>
      <c r="I67" s="48"/>
      <c r="J67" s="216">
        <v>3.15</v>
      </c>
      <c r="K67" s="48">
        <f>IF(+(IF(J67&lt;Z67,0,IF(J67&gt;AA67,0,1)))=1,1,0)</f>
        <v>1</v>
      </c>
      <c r="L67" s="26">
        <v>0.35</v>
      </c>
      <c r="M67" s="48">
        <f t="shared" si="18"/>
        <v>1</v>
      </c>
      <c r="N67" s="128">
        <v>1</v>
      </c>
      <c r="O67" s="128">
        <v>1</v>
      </c>
      <c r="S67" s="25" t="str">
        <f t="shared" si="24"/>
        <v>CARIBE ROSE</v>
      </c>
      <c r="T67" s="25">
        <f t="shared" si="25"/>
        <v>5</v>
      </c>
      <c r="U67" s="25">
        <f t="shared" si="26"/>
        <v>5.44</v>
      </c>
      <c r="V67" s="25">
        <f t="shared" si="27"/>
        <v>0</v>
      </c>
      <c r="W67" s="25">
        <f t="shared" si="28"/>
        <v>0.4</v>
      </c>
      <c r="X67" s="25">
        <f t="shared" si="29"/>
        <v>2.75</v>
      </c>
      <c r="Y67" s="25">
        <f t="shared" si="30"/>
        <v>3</v>
      </c>
      <c r="Z67" s="25">
        <f t="shared" si="31"/>
        <v>3</v>
      </c>
      <c r="AA67" s="25">
        <f t="shared" si="32"/>
        <v>3.6</v>
      </c>
      <c r="AB67" s="25">
        <f t="shared" si="33"/>
        <v>0</v>
      </c>
      <c r="AC67" s="25">
        <f t="shared" si="34"/>
        <v>1</v>
      </c>
    </row>
    <row r="68" spans="1:29" x14ac:dyDescent="0.25">
      <c r="A68" s="125">
        <v>46050</v>
      </c>
      <c r="B68" s="16" t="s">
        <v>435</v>
      </c>
      <c r="C68" s="125" t="s">
        <v>35</v>
      </c>
      <c r="D68" s="23">
        <v>16.29</v>
      </c>
      <c r="E68" s="48">
        <f t="shared" si="16"/>
        <v>1</v>
      </c>
      <c r="F68" s="23"/>
      <c r="G68" s="48"/>
      <c r="H68" s="23">
        <v>2.39</v>
      </c>
      <c r="I68" s="48">
        <f t="shared" si="1"/>
        <v>1</v>
      </c>
      <c r="J68" s="216">
        <v>120.4</v>
      </c>
      <c r="K68" s="48">
        <f t="shared" ref="K68:K81" si="35">IF(+(IF(J68&lt;Z68,0,IF(J68&gt;AA68,0,1)))=1,1,0)</f>
        <v>1</v>
      </c>
      <c r="L68" s="26"/>
      <c r="M68" s="48">
        <f t="shared" si="18"/>
        <v>1</v>
      </c>
      <c r="N68" s="135">
        <f t="shared" si="19"/>
        <v>1</v>
      </c>
      <c r="O68" s="135">
        <f t="shared" si="20"/>
        <v>1</v>
      </c>
      <c r="S68" s="25" t="str">
        <f t="shared" si="24"/>
        <v>VITAMALT</v>
      </c>
      <c r="T68" s="25">
        <f t="shared" si="25"/>
        <v>16.2</v>
      </c>
      <c r="U68" s="25">
        <f t="shared" si="26"/>
        <v>16.84</v>
      </c>
      <c r="V68" s="25">
        <f t="shared" si="27"/>
        <v>0</v>
      </c>
      <c r="W68" s="25">
        <f t="shared" si="28"/>
        <v>0</v>
      </c>
      <c r="X68" s="25">
        <f t="shared" si="29"/>
        <v>2</v>
      </c>
      <c r="Y68" s="25">
        <f t="shared" si="30"/>
        <v>2.4</v>
      </c>
      <c r="Z68" s="25">
        <f t="shared" si="31"/>
        <v>100</v>
      </c>
      <c r="AA68" s="25">
        <f t="shared" si="32"/>
        <v>140</v>
      </c>
      <c r="AB68" s="25">
        <f t="shared" si="33"/>
        <v>0</v>
      </c>
      <c r="AC68" s="25">
        <f t="shared" si="34"/>
        <v>0</v>
      </c>
    </row>
    <row r="69" spans="1:29" x14ac:dyDescent="0.25">
      <c r="A69" s="125">
        <v>46050</v>
      </c>
      <c r="B69" s="16" t="s">
        <v>437</v>
      </c>
      <c r="C69" s="125" t="s">
        <v>35</v>
      </c>
      <c r="D69" s="23">
        <v>16.600000000000001</v>
      </c>
      <c r="E69" s="48">
        <f t="shared" si="16"/>
        <v>1</v>
      </c>
      <c r="F69" s="23"/>
      <c r="G69" s="48"/>
      <c r="H69" s="23">
        <v>2.36</v>
      </c>
      <c r="I69" s="48">
        <f t="shared" si="1"/>
        <v>1</v>
      </c>
      <c r="J69" s="216">
        <v>129.6</v>
      </c>
      <c r="K69" s="48">
        <f t="shared" si="35"/>
        <v>1</v>
      </c>
      <c r="L69" s="26"/>
      <c r="M69" s="48">
        <f t="shared" si="18"/>
        <v>1</v>
      </c>
      <c r="N69" s="135">
        <f t="shared" si="19"/>
        <v>1</v>
      </c>
      <c r="O69" s="135">
        <f t="shared" si="20"/>
        <v>1</v>
      </c>
      <c r="S69" s="25" t="str">
        <f t="shared" si="24"/>
        <v>VITAMALT</v>
      </c>
      <c r="T69" s="25">
        <f t="shared" si="25"/>
        <v>16.2</v>
      </c>
      <c r="U69" s="25">
        <f t="shared" si="26"/>
        <v>16.84</v>
      </c>
      <c r="V69" s="25">
        <f t="shared" si="27"/>
        <v>0</v>
      </c>
      <c r="W69" s="25">
        <f t="shared" si="28"/>
        <v>0</v>
      </c>
      <c r="X69" s="25">
        <f t="shared" si="29"/>
        <v>2</v>
      </c>
      <c r="Y69" s="25">
        <f t="shared" si="30"/>
        <v>2.4</v>
      </c>
      <c r="Z69" s="25">
        <f t="shared" si="31"/>
        <v>100</v>
      </c>
      <c r="AA69" s="25">
        <f t="shared" si="32"/>
        <v>140</v>
      </c>
      <c r="AB69" s="25">
        <f t="shared" si="33"/>
        <v>0</v>
      </c>
      <c r="AC69" s="25">
        <f t="shared" si="34"/>
        <v>0</v>
      </c>
    </row>
    <row r="70" spans="1:29" x14ac:dyDescent="0.25">
      <c r="A70" s="125">
        <v>46050</v>
      </c>
      <c r="B70" s="16" t="s">
        <v>434</v>
      </c>
      <c r="C70" s="125" t="s">
        <v>35</v>
      </c>
      <c r="D70" s="23">
        <v>16.2</v>
      </c>
      <c r="E70" s="48">
        <f t="shared" si="16"/>
        <v>1</v>
      </c>
      <c r="F70" s="222"/>
      <c r="G70" s="48"/>
      <c r="H70" s="23">
        <v>2.34</v>
      </c>
      <c r="I70" s="48">
        <f t="shared" si="1"/>
        <v>1</v>
      </c>
      <c r="J70" s="216">
        <v>127.6</v>
      </c>
      <c r="K70" s="48">
        <f t="shared" si="35"/>
        <v>1</v>
      </c>
      <c r="L70" s="26"/>
      <c r="M70" s="48">
        <f t="shared" si="18"/>
        <v>1</v>
      </c>
      <c r="N70" s="135">
        <f t="shared" si="19"/>
        <v>1</v>
      </c>
      <c r="O70" s="135">
        <f t="shared" si="20"/>
        <v>1</v>
      </c>
      <c r="S70" s="25" t="str">
        <f t="shared" si="24"/>
        <v>VITAMALT</v>
      </c>
      <c r="T70" s="25">
        <f t="shared" si="25"/>
        <v>16.2</v>
      </c>
      <c r="U70" s="25">
        <f t="shared" si="26"/>
        <v>16.84</v>
      </c>
      <c r="V70" s="25">
        <f t="shared" si="27"/>
        <v>0</v>
      </c>
      <c r="W70" s="25">
        <f t="shared" si="28"/>
        <v>0</v>
      </c>
      <c r="X70" s="25">
        <f t="shared" si="29"/>
        <v>2</v>
      </c>
      <c r="Y70" s="25">
        <f t="shared" si="30"/>
        <v>2.4</v>
      </c>
      <c r="Z70" s="25">
        <f t="shared" si="31"/>
        <v>100</v>
      </c>
      <c r="AA70" s="25">
        <f t="shared" si="32"/>
        <v>140</v>
      </c>
      <c r="AB70" s="25">
        <f t="shared" si="33"/>
        <v>0</v>
      </c>
      <c r="AC70" s="25">
        <f t="shared" si="34"/>
        <v>0</v>
      </c>
    </row>
    <row r="71" spans="1:29" x14ac:dyDescent="0.25">
      <c r="A71" s="125">
        <v>46050</v>
      </c>
      <c r="B71" s="16" t="s">
        <v>436</v>
      </c>
      <c r="C71" s="125" t="s">
        <v>35</v>
      </c>
      <c r="D71" s="23">
        <v>16.25</v>
      </c>
      <c r="E71" s="48">
        <f t="shared" si="16"/>
        <v>1</v>
      </c>
      <c r="F71" s="222"/>
      <c r="G71" s="48"/>
      <c r="H71" s="23">
        <v>2.34</v>
      </c>
      <c r="I71" s="48">
        <f t="shared" si="1"/>
        <v>1</v>
      </c>
      <c r="J71" s="216">
        <v>113.1</v>
      </c>
      <c r="K71" s="48">
        <f t="shared" si="35"/>
        <v>1</v>
      </c>
      <c r="L71" s="26"/>
      <c r="M71" s="48">
        <f t="shared" si="18"/>
        <v>1</v>
      </c>
      <c r="N71" s="135">
        <f t="shared" si="19"/>
        <v>1</v>
      </c>
      <c r="O71" s="135">
        <f t="shared" si="20"/>
        <v>1</v>
      </c>
      <c r="S71" s="25" t="str">
        <f t="shared" si="24"/>
        <v>VITAMALT</v>
      </c>
      <c r="T71" s="25">
        <f t="shared" si="25"/>
        <v>16.2</v>
      </c>
      <c r="U71" s="25">
        <f t="shared" si="26"/>
        <v>16.84</v>
      </c>
      <c r="V71" s="25">
        <f t="shared" si="27"/>
        <v>0</v>
      </c>
      <c r="W71" s="25">
        <f t="shared" si="28"/>
        <v>0</v>
      </c>
      <c r="X71" s="25">
        <f t="shared" si="29"/>
        <v>2</v>
      </c>
      <c r="Y71" s="25">
        <f t="shared" si="30"/>
        <v>2.4</v>
      </c>
      <c r="Z71" s="25">
        <f t="shared" si="31"/>
        <v>100</v>
      </c>
      <c r="AA71" s="25">
        <f t="shared" si="32"/>
        <v>140</v>
      </c>
      <c r="AB71" s="25">
        <f t="shared" si="33"/>
        <v>0</v>
      </c>
      <c r="AC71" s="25">
        <f t="shared" si="34"/>
        <v>0</v>
      </c>
    </row>
    <row r="72" spans="1:29" x14ac:dyDescent="0.25">
      <c r="A72" s="125">
        <v>46051</v>
      </c>
      <c r="B72" s="16" t="s">
        <v>437</v>
      </c>
      <c r="C72" s="125" t="s">
        <v>35</v>
      </c>
      <c r="D72" s="23">
        <v>16.38</v>
      </c>
      <c r="E72" s="48">
        <f t="shared" si="16"/>
        <v>1</v>
      </c>
      <c r="F72" s="222"/>
      <c r="G72" s="48"/>
      <c r="H72" s="23">
        <v>2.34</v>
      </c>
      <c r="I72" s="48">
        <f t="shared" si="1"/>
        <v>1</v>
      </c>
      <c r="J72" s="216">
        <v>125.5</v>
      </c>
      <c r="K72" s="48">
        <f t="shared" si="35"/>
        <v>1</v>
      </c>
      <c r="L72" s="26"/>
      <c r="M72" s="48">
        <f t="shared" ref="M72" si="36">IF(+(IF(L73&lt;AB72,0,IF(L73&gt;AC72,0,1)))=1,1,0)</f>
        <v>1</v>
      </c>
      <c r="N72" s="135">
        <f t="shared" ref="N72" si="37">IF(+(IF(D72&lt;T72,0,IF(D72&gt;U72,0,1)))+(IF(F72&lt;V72,0,IF(F72&gt;W72,0,1)))+(IF(H72&lt;X72,0,IF(H72&gt;Y72,0,1)))+(IF(J72&lt;Z72,0,IF(J72&gt;AA72,0,1)))+(IF(L73&lt;AB72,0,IF(L73&gt;AC72,0,1)))=5,1,0)</f>
        <v>1</v>
      </c>
      <c r="O72" s="135">
        <f t="shared" ref="O72" si="38">IF(+(IF(D72&lt;T72,0,IF(D72&gt;U72,0,1)))+(IF(F72&lt;V72,0,IF(F72&gt;W72,0,1)))+(IF(H72&lt;X72,0,IF(H72&gt;Y72,0,1)))+(IF(L73&lt;AB72,0,IF(L73&gt;AC72,0,1)))=4,1,0)</f>
        <v>1</v>
      </c>
      <c r="S72" s="25" t="str">
        <f t="shared" si="24"/>
        <v>VITAMALT</v>
      </c>
      <c r="T72" s="25">
        <f t="shared" si="25"/>
        <v>16.2</v>
      </c>
      <c r="U72" s="25">
        <f t="shared" si="26"/>
        <v>16.84</v>
      </c>
      <c r="V72" s="25">
        <f t="shared" si="27"/>
        <v>0</v>
      </c>
      <c r="W72" s="25">
        <f t="shared" si="28"/>
        <v>0</v>
      </c>
      <c r="X72" s="25">
        <f t="shared" si="29"/>
        <v>2</v>
      </c>
      <c r="Y72" s="25">
        <f t="shared" si="30"/>
        <v>2.4</v>
      </c>
      <c r="Z72" s="25">
        <f t="shared" si="31"/>
        <v>100</v>
      </c>
      <c r="AA72" s="25">
        <f t="shared" si="32"/>
        <v>140</v>
      </c>
      <c r="AB72" s="25">
        <f t="shared" si="33"/>
        <v>0</v>
      </c>
      <c r="AC72" s="25">
        <f t="shared" si="34"/>
        <v>0</v>
      </c>
    </row>
    <row r="73" spans="1:29" x14ac:dyDescent="0.25">
      <c r="A73" s="125">
        <v>46051</v>
      </c>
      <c r="B73" s="16" t="s">
        <v>434</v>
      </c>
      <c r="C73" s="125" t="s">
        <v>33</v>
      </c>
      <c r="D73" s="23">
        <v>3.82</v>
      </c>
      <c r="E73" s="48">
        <f t="shared" si="16"/>
        <v>1</v>
      </c>
      <c r="F73" s="23">
        <v>0.03</v>
      </c>
      <c r="G73" s="48">
        <f t="shared" si="0"/>
        <v>1</v>
      </c>
      <c r="H73" s="23">
        <v>2.85</v>
      </c>
      <c r="I73" s="48">
        <f t="shared" si="1"/>
        <v>1</v>
      </c>
      <c r="J73" s="216">
        <v>190.2</v>
      </c>
      <c r="K73" s="48">
        <f t="shared" si="35"/>
        <v>1</v>
      </c>
      <c r="L73" s="26"/>
      <c r="M73" s="48">
        <f t="shared" si="18"/>
        <v>1</v>
      </c>
      <c r="N73" s="135">
        <f t="shared" si="19"/>
        <v>1</v>
      </c>
      <c r="O73" s="135">
        <f t="shared" si="20"/>
        <v>1</v>
      </c>
      <c r="S73" s="25" t="str">
        <f t="shared" si="24"/>
        <v>GUINNESS</v>
      </c>
      <c r="T73" s="25">
        <f t="shared" si="25"/>
        <v>3.1</v>
      </c>
      <c r="U73" s="25">
        <f t="shared" si="26"/>
        <v>4.1399999999999997</v>
      </c>
      <c r="V73" s="25">
        <f t="shared" si="27"/>
        <v>0</v>
      </c>
      <c r="W73" s="25">
        <f t="shared" si="28"/>
        <v>0.12</v>
      </c>
      <c r="X73" s="25">
        <f t="shared" si="29"/>
        <v>2.7</v>
      </c>
      <c r="Y73" s="25">
        <f t="shared" si="30"/>
        <v>2.9</v>
      </c>
      <c r="Z73" s="25">
        <f t="shared" si="31"/>
        <v>155</v>
      </c>
      <c r="AA73" s="25">
        <f t="shared" si="32"/>
        <v>195</v>
      </c>
      <c r="AB73" s="25">
        <f t="shared" si="33"/>
        <v>0</v>
      </c>
      <c r="AC73" s="25">
        <f t="shared" si="34"/>
        <v>35</v>
      </c>
    </row>
    <row r="74" spans="1:29" x14ac:dyDescent="0.25">
      <c r="A74" s="125">
        <v>46051</v>
      </c>
      <c r="B74" s="16" t="s">
        <v>436</v>
      </c>
      <c r="C74" s="125" t="s">
        <v>33</v>
      </c>
      <c r="D74" s="23">
        <v>3.71</v>
      </c>
      <c r="E74" s="48">
        <f t="shared" si="16"/>
        <v>1</v>
      </c>
      <c r="F74" s="23">
        <v>0.02</v>
      </c>
      <c r="G74" s="48">
        <f t="shared" si="0"/>
        <v>1</v>
      </c>
      <c r="H74" s="23">
        <v>2.85</v>
      </c>
      <c r="I74" s="48">
        <f t="shared" si="1"/>
        <v>1</v>
      </c>
      <c r="J74" s="216">
        <v>175.5</v>
      </c>
      <c r="K74" s="48">
        <f t="shared" si="35"/>
        <v>1</v>
      </c>
      <c r="L74" s="26"/>
      <c r="M74" s="48">
        <f t="shared" si="18"/>
        <v>1</v>
      </c>
      <c r="N74" s="135">
        <f t="shared" si="19"/>
        <v>1</v>
      </c>
      <c r="O74" s="135">
        <f t="shared" si="20"/>
        <v>1</v>
      </c>
      <c r="S74" s="25" t="str">
        <f t="shared" si="24"/>
        <v>GUINNESS</v>
      </c>
      <c r="T74" s="25">
        <f t="shared" si="25"/>
        <v>3.1</v>
      </c>
      <c r="U74" s="25">
        <f t="shared" si="26"/>
        <v>4.1399999999999997</v>
      </c>
      <c r="V74" s="25">
        <f t="shared" si="27"/>
        <v>0</v>
      </c>
      <c r="W74" s="25">
        <f t="shared" si="28"/>
        <v>0.12</v>
      </c>
      <c r="X74" s="25">
        <f t="shared" si="29"/>
        <v>2.7</v>
      </c>
      <c r="Y74" s="25">
        <f t="shared" si="30"/>
        <v>2.9</v>
      </c>
      <c r="Z74" s="25">
        <f t="shared" si="31"/>
        <v>155</v>
      </c>
      <c r="AA74" s="25">
        <f t="shared" si="32"/>
        <v>195</v>
      </c>
      <c r="AB74" s="25">
        <f t="shared" si="33"/>
        <v>0</v>
      </c>
      <c r="AC74" s="25">
        <f t="shared" si="34"/>
        <v>35</v>
      </c>
    </row>
    <row r="75" spans="1:29" x14ac:dyDescent="0.25">
      <c r="A75" s="125">
        <v>46051</v>
      </c>
      <c r="B75" s="16" t="s">
        <v>435</v>
      </c>
      <c r="C75" s="125" t="s">
        <v>31</v>
      </c>
      <c r="D75" s="23">
        <v>1.95</v>
      </c>
      <c r="E75" s="48">
        <f t="shared" si="16"/>
        <v>1</v>
      </c>
      <c r="F75" s="23">
        <v>0.01</v>
      </c>
      <c r="G75" s="48">
        <f t="shared" si="0"/>
        <v>1</v>
      </c>
      <c r="H75" s="23">
        <v>2.81</v>
      </c>
      <c r="I75" s="48">
        <f t="shared" si="1"/>
        <v>1</v>
      </c>
      <c r="J75" s="216">
        <v>6.08</v>
      </c>
      <c r="K75" s="48">
        <f t="shared" si="35"/>
        <v>1</v>
      </c>
      <c r="L75" s="26">
        <v>0.48</v>
      </c>
      <c r="M75" s="48">
        <f t="shared" si="18"/>
        <v>1</v>
      </c>
      <c r="N75" s="135">
        <f t="shared" si="19"/>
        <v>1</v>
      </c>
      <c r="O75" s="135">
        <f t="shared" si="20"/>
        <v>1</v>
      </c>
      <c r="S75" s="25" t="str">
        <f t="shared" si="24"/>
        <v>CARIB</v>
      </c>
      <c r="T75" s="25">
        <f t="shared" si="25"/>
        <v>1.65</v>
      </c>
      <c r="U75" s="25">
        <f t="shared" si="26"/>
        <v>2.14</v>
      </c>
      <c r="V75" s="25">
        <f t="shared" si="27"/>
        <v>0</v>
      </c>
      <c r="W75" s="25">
        <f t="shared" si="28"/>
        <v>0.12</v>
      </c>
      <c r="X75" s="25">
        <f t="shared" si="29"/>
        <v>2.7</v>
      </c>
      <c r="Y75" s="25">
        <f t="shared" si="30"/>
        <v>2.85</v>
      </c>
      <c r="Z75" s="25">
        <f t="shared" si="31"/>
        <v>5</v>
      </c>
      <c r="AA75" s="25">
        <f t="shared" si="32"/>
        <v>7</v>
      </c>
      <c r="AB75" s="25">
        <f t="shared" si="33"/>
        <v>0</v>
      </c>
      <c r="AC75" s="25">
        <f t="shared" si="34"/>
        <v>1</v>
      </c>
    </row>
    <row r="76" spans="1:29" x14ac:dyDescent="0.25">
      <c r="A76" s="125">
        <v>46051</v>
      </c>
      <c r="B76" s="16" t="s">
        <v>437</v>
      </c>
      <c r="C76" s="125" t="s">
        <v>31</v>
      </c>
      <c r="D76" s="23">
        <v>1.98</v>
      </c>
      <c r="E76" s="48">
        <f t="shared" si="16"/>
        <v>1</v>
      </c>
      <c r="F76" s="23">
        <v>0.02</v>
      </c>
      <c r="G76" s="48">
        <f t="shared" si="0"/>
        <v>1</v>
      </c>
      <c r="H76" s="23">
        <v>2.8</v>
      </c>
      <c r="I76" s="48">
        <f t="shared" si="1"/>
        <v>1</v>
      </c>
      <c r="J76" s="216">
        <v>6.18</v>
      </c>
      <c r="K76" s="48">
        <f t="shared" si="35"/>
        <v>1</v>
      </c>
      <c r="L76" s="26">
        <v>0.66</v>
      </c>
      <c r="M76" s="48">
        <f t="shared" si="18"/>
        <v>1</v>
      </c>
      <c r="N76" s="135">
        <f t="shared" si="19"/>
        <v>1</v>
      </c>
      <c r="O76" s="135">
        <f t="shared" si="20"/>
        <v>1</v>
      </c>
      <c r="S76" s="25" t="str">
        <f t="shared" si="24"/>
        <v>CARIB</v>
      </c>
      <c r="T76" s="25">
        <f t="shared" si="25"/>
        <v>1.65</v>
      </c>
      <c r="U76" s="25">
        <f t="shared" si="26"/>
        <v>2.14</v>
      </c>
      <c r="V76" s="25">
        <f t="shared" si="27"/>
        <v>0</v>
      </c>
      <c r="W76" s="25">
        <f t="shared" si="28"/>
        <v>0.12</v>
      </c>
      <c r="X76" s="25">
        <f t="shared" si="29"/>
        <v>2.7</v>
      </c>
      <c r="Y76" s="25">
        <f t="shared" si="30"/>
        <v>2.85</v>
      </c>
      <c r="Z76" s="25">
        <f t="shared" si="31"/>
        <v>5</v>
      </c>
      <c r="AA76" s="25">
        <f t="shared" si="32"/>
        <v>7</v>
      </c>
      <c r="AB76" s="25">
        <f t="shared" si="33"/>
        <v>0</v>
      </c>
      <c r="AC76" s="25">
        <f t="shared" si="34"/>
        <v>1</v>
      </c>
    </row>
    <row r="77" spans="1:29" x14ac:dyDescent="0.25">
      <c r="A77" s="125">
        <v>46052</v>
      </c>
      <c r="B77" s="16" t="s">
        <v>434</v>
      </c>
      <c r="C77" s="125" t="s">
        <v>30</v>
      </c>
      <c r="D77" s="23">
        <v>0.8</v>
      </c>
      <c r="E77" s="48">
        <f t="shared" si="16"/>
        <v>1</v>
      </c>
      <c r="F77" s="23">
        <v>0.05</v>
      </c>
      <c r="G77" s="48">
        <f t="shared" si="0"/>
        <v>1</v>
      </c>
      <c r="H77" s="23">
        <v>2.77</v>
      </c>
      <c r="I77" s="48">
        <f t="shared" si="1"/>
        <v>1</v>
      </c>
      <c r="J77" s="216">
        <v>4.63</v>
      </c>
      <c r="K77" s="48">
        <f t="shared" si="35"/>
        <v>0</v>
      </c>
      <c r="L77" s="26">
        <v>0.6</v>
      </c>
      <c r="M77" s="48">
        <f t="shared" si="18"/>
        <v>1</v>
      </c>
      <c r="N77" s="135">
        <f t="shared" si="19"/>
        <v>0</v>
      </c>
      <c r="O77" s="135">
        <f t="shared" si="20"/>
        <v>1</v>
      </c>
      <c r="S77" s="25" t="str">
        <f t="shared" si="24"/>
        <v>STAG</v>
      </c>
      <c r="T77" s="25">
        <f t="shared" si="25"/>
        <v>0.8</v>
      </c>
      <c r="U77" s="25">
        <f t="shared" si="26"/>
        <v>1.24</v>
      </c>
      <c r="V77" s="25">
        <f t="shared" si="27"/>
        <v>0</v>
      </c>
      <c r="W77" s="25">
        <f t="shared" si="28"/>
        <v>0.12</v>
      </c>
      <c r="X77" s="25">
        <f t="shared" si="29"/>
        <v>2.7</v>
      </c>
      <c r="Y77" s="25">
        <f t="shared" si="30"/>
        <v>2.85</v>
      </c>
      <c r="Z77" s="25">
        <f t="shared" si="31"/>
        <v>5</v>
      </c>
      <c r="AA77" s="25">
        <f t="shared" si="32"/>
        <v>7</v>
      </c>
      <c r="AB77" s="25">
        <f t="shared" si="33"/>
        <v>0</v>
      </c>
      <c r="AC77" s="25">
        <f t="shared" si="34"/>
        <v>1</v>
      </c>
    </row>
    <row r="78" spans="1:29" x14ac:dyDescent="0.25">
      <c r="A78" s="125">
        <v>46052</v>
      </c>
      <c r="B78" s="16" t="s">
        <v>436</v>
      </c>
      <c r="C78" s="125" t="s">
        <v>30</v>
      </c>
      <c r="D78" s="23">
        <v>0.81</v>
      </c>
      <c r="E78" s="48">
        <f t="shared" si="16"/>
        <v>1</v>
      </c>
      <c r="F78" s="23">
        <v>0.02</v>
      </c>
      <c r="G78" s="48">
        <f t="shared" si="0"/>
        <v>1</v>
      </c>
      <c r="H78" s="23">
        <v>2.71</v>
      </c>
      <c r="I78" s="48">
        <f t="shared" si="1"/>
        <v>1</v>
      </c>
      <c r="J78" s="216">
        <v>5.0999999999999996</v>
      </c>
      <c r="K78" s="48">
        <f t="shared" si="35"/>
        <v>1</v>
      </c>
      <c r="L78" s="26">
        <v>0.5</v>
      </c>
      <c r="M78" s="48">
        <f t="shared" si="18"/>
        <v>1</v>
      </c>
      <c r="N78" s="135">
        <f t="shared" si="19"/>
        <v>1</v>
      </c>
      <c r="O78" s="135">
        <f t="shared" si="20"/>
        <v>1</v>
      </c>
      <c r="S78" s="25" t="str">
        <f t="shared" si="24"/>
        <v>STAG</v>
      </c>
      <c r="T78" s="25">
        <f t="shared" si="25"/>
        <v>0.8</v>
      </c>
      <c r="U78" s="25">
        <f t="shared" si="26"/>
        <v>1.24</v>
      </c>
      <c r="V78" s="25">
        <f t="shared" si="27"/>
        <v>0</v>
      </c>
      <c r="W78" s="25">
        <f t="shared" si="28"/>
        <v>0.12</v>
      </c>
      <c r="X78" s="25">
        <f t="shared" si="29"/>
        <v>2.7</v>
      </c>
      <c r="Y78" s="25">
        <f t="shared" si="30"/>
        <v>2.85</v>
      </c>
      <c r="Z78" s="25">
        <f t="shared" si="31"/>
        <v>5</v>
      </c>
      <c r="AA78" s="25">
        <f t="shared" si="32"/>
        <v>7</v>
      </c>
      <c r="AB78" s="25">
        <f t="shared" si="33"/>
        <v>0</v>
      </c>
      <c r="AC78" s="25">
        <f t="shared" si="34"/>
        <v>1</v>
      </c>
    </row>
    <row r="79" spans="1:29" x14ac:dyDescent="0.25">
      <c r="A79" s="125">
        <v>46052</v>
      </c>
      <c r="B79" s="16" t="s">
        <v>437</v>
      </c>
      <c r="C79" s="125" t="s">
        <v>30</v>
      </c>
      <c r="D79" s="23">
        <v>0.83</v>
      </c>
      <c r="E79" s="48">
        <f t="shared" si="16"/>
        <v>1</v>
      </c>
      <c r="F79" s="23">
        <v>0.02</v>
      </c>
      <c r="G79" s="48">
        <f t="shared" si="0"/>
        <v>1</v>
      </c>
      <c r="H79" s="23">
        <v>2.75</v>
      </c>
      <c r="I79" s="48">
        <f t="shared" si="1"/>
        <v>1</v>
      </c>
      <c r="J79" s="216">
        <v>5.0199999999999996</v>
      </c>
      <c r="K79" s="48">
        <f t="shared" si="35"/>
        <v>1</v>
      </c>
      <c r="L79" s="26">
        <v>0.65</v>
      </c>
      <c r="M79" s="48">
        <f t="shared" si="18"/>
        <v>1</v>
      </c>
      <c r="N79" s="135">
        <f t="shared" si="19"/>
        <v>1</v>
      </c>
      <c r="O79" s="135">
        <f t="shared" si="20"/>
        <v>1</v>
      </c>
      <c r="S79" s="25" t="str">
        <f t="shared" si="24"/>
        <v>STAG</v>
      </c>
      <c r="T79" s="25">
        <f t="shared" si="25"/>
        <v>0.8</v>
      </c>
      <c r="U79" s="25">
        <f t="shared" si="26"/>
        <v>1.24</v>
      </c>
      <c r="V79" s="25">
        <f t="shared" si="27"/>
        <v>0</v>
      </c>
      <c r="W79" s="25">
        <f t="shared" si="28"/>
        <v>0.12</v>
      </c>
      <c r="X79" s="25">
        <f t="shared" si="29"/>
        <v>2.7</v>
      </c>
      <c r="Y79" s="25">
        <f t="shared" si="30"/>
        <v>2.85</v>
      </c>
      <c r="Z79" s="25">
        <f t="shared" si="31"/>
        <v>5</v>
      </c>
      <c r="AA79" s="25">
        <f t="shared" si="32"/>
        <v>7</v>
      </c>
      <c r="AB79" s="25">
        <f t="shared" si="33"/>
        <v>0</v>
      </c>
      <c r="AC79" s="25">
        <f t="shared" si="34"/>
        <v>1</v>
      </c>
    </row>
    <row r="80" spans="1:29" x14ac:dyDescent="0.25">
      <c r="A80" s="125">
        <v>46052</v>
      </c>
      <c r="B80" s="16" t="s">
        <v>435</v>
      </c>
      <c r="C80" s="125" t="s">
        <v>30</v>
      </c>
      <c r="D80" s="23">
        <v>0.88</v>
      </c>
      <c r="E80" s="48">
        <f t="shared" si="16"/>
        <v>1</v>
      </c>
      <c r="F80" s="23">
        <v>0.02</v>
      </c>
      <c r="G80" s="48">
        <f t="shared" si="0"/>
        <v>1</v>
      </c>
      <c r="H80" s="23">
        <v>2.8</v>
      </c>
      <c r="I80" s="48">
        <f t="shared" si="1"/>
        <v>1</v>
      </c>
      <c r="J80" s="216">
        <v>5.18</v>
      </c>
      <c r="K80" s="48">
        <f t="shared" si="35"/>
        <v>1</v>
      </c>
      <c r="L80" s="26">
        <v>0.56000000000000005</v>
      </c>
      <c r="M80" s="48">
        <f t="shared" si="18"/>
        <v>1</v>
      </c>
      <c r="N80" s="135">
        <f t="shared" si="19"/>
        <v>1</v>
      </c>
      <c r="O80" s="135">
        <f t="shared" si="20"/>
        <v>1</v>
      </c>
      <c r="S80" s="25" t="str">
        <f t="shared" si="24"/>
        <v>STAG</v>
      </c>
      <c r="T80" s="25">
        <f t="shared" si="25"/>
        <v>0.8</v>
      </c>
      <c r="U80" s="25">
        <f t="shared" si="26"/>
        <v>1.24</v>
      </c>
      <c r="V80" s="25">
        <f t="shared" si="27"/>
        <v>0</v>
      </c>
      <c r="W80" s="25">
        <f t="shared" si="28"/>
        <v>0.12</v>
      </c>
      <c r="X80" s="25">
        <f t="shared" si="29"/>
        <v>2.7</v>
      </c>
      <c r="Y80" s="25">
        <f t="shared" si="30"/>
        <v>2.85</v>
      </c>
      <c r="Z80" s="25">
        <f t="shared" si="31"/>
        <v>5</v>
      </c>
      <c r="AA80" s="25">
        <f t="shared" si="32"/>
        <v>7</v>
      </c>
      <c r="AB80" s="25">
        <f t="shared" si="33"/>
        <v>0</v>
      </c>
      <c r="AC80" s="25">
        <f t="shared" si="34"/>
        <v>1</v>
      </c>
    </row>
    <row r="81" spans="1:29" x14ac:dyDescent="0.25">
      <c r="A81" s="125">
        <v>46052</v>
      </c>
      <c r="B81" s="16" t="s">
        <v>434</v>
      </c>
      <c r="C81" s="125" t="s">
        <v>30</v>
      </c>
      <c r="D81" s="23">
        <v>0.86</v>
      </c>
      <c r="E81" s="48">
        <f t="shared" si="16"/>
        <v>1</v>
      </c>
      <c r="F81" s="23">
        <v>0.03</v>
      </c>
      <c r="G81" s="48">
        <f t="shared" si="0"/>
        <v>1</v>
      </c>
      <c r="H81" s="23">
        <v>2.75</v>
      </c>
      <c r="I81" s="48">
        <f t="shared" si="1"/>
        <v>1</v>
      </c>
      <c r="J81" s="216">
        <v>5.0999999999999996</v>
      </c>
      <c r="K81" s="48">
        <f t="shared" si="35"/>
        <v>1</v>
      </c>
      <c r="L81" s="26">
        <v>0.53</v>
      </c>
      <c r="M81" s="48">
        <f t="shared" si="18"/>
        <v>1</v>
      </c>
      <c r="N81" s="135">
        <f t="shared" si="19"/>
        <v>1</v>
      </c>
      <c r="O81" s="135">
        <f t="shared" si="20"/>
        <v>1</v>
      </c>
      <c r="S81" s="25" t="str">
        <f t="shared" si="24"/>
        <v>STAG</v>
      </c>
      <c r="T81" s="25">
        <f t="shared" si="25"/>
        <v>0.8</v>
      </c>
      <c r="U81" s="25">
        <f t="shared" si="26"/>
        <v>1.24</v>
      </c>
      <c r="V81" s="25">
        <f t="shared" si="27"/>
        <v>0</v>
      </c>
      <c r="W81" s="25">
        <f t="shared" si="28"/>
        <v>0.12</v>
      </c>
      <c r="X81" s="25">
        <f t="shared" si="29"/>
        <v>2.7</v>
      </c>
      <c r="Y81" s="25">
        <f t="shared" si="30"/>
        <v>2.85</v>
      </c>
      <c r="Z81" s="25">
        <f t="shared" si="31"/>
        <v>5</v>
      </c>
      <c r="AA81" s="25">
        <f t="shared" si="32"/>
        <v>7</v>
      </c>
      <c r="AB81" s="25">
        <f t="shared" si="33"/>
        <v>0</v>
      </c>
      <c r="AC81" s="25">
        <f t="shared" si="34"/>
        <v>1</v>
      </c>
    </row>
    <row r="82" spans="1:29" x14ac:dyDescent="0.25">
      <c r="A82" s="125"/>
      <c r="B82" s="16"/>
      <c r="C82" s="125"/>
      <c r="D82" s="23"/>
      <c r="E82" s="48"/>
      <c r="F82" s="23"/>
      <c r="G82" s="48"/>
      <c r="H82" s="23"/>
      <c r="I82" s="48"/>
      <c r="J82" s="216"/>
      <c r="K82" s="48"/>
      <c r="L82" s="26"/>
      <c r="M82" s="48"/>
      <c r="N82" s="135"/>
      <c r="O82" s="135"/>
      <c r="S82" s="25" t="str">
        <f t="shared" si="24"/>
        <v/>
      </c>
      <c r="T82" s="25" t="e">
        <f t="shared" si="25"/>
        <v>#N/A</v>
      </c>
      <c r="U82" s="25" t="e">
        <f t="shared" si="26"/>
        <v>#N/A</v>
      </c>
      <c r="V82" s="25" t="e">
        <f t="shared" si="27"/>
        <v>#N/A</v>
      </c>
      <c r="W82" s="25" t="e">
        <f t="shared" si="28"/>
        <v>#N/A</v>
      </c>
      <c r="X82" s="25" t="e">
        <f t="shared" si="29"/>
        <v>#N/A</v>
      </c>
      <c r="Y82" s="25" t="e">
        <f t="shared" si="30"/>
        <v>#N/A</v>
      </c>
      <c r="Z82" s="25" t="e">
        <f t="shared" si="31"/>
        <v>#N/A</v>
      </c>
      <c r="AA82" s="25" t="e">
        <f t="shared" si="32"/>
        <v>#N/A</v>
      </c>
      <c r="AB82" s="25" t="e">
        <f t="shared" si="33"/>
        <v>#N/A</v>
      </c>
      <c r="AC82" s="25" t="e">
        <f t="shared" si="34"/>
        <v>#N/A</v>
      </c>
    </row>
    <row r="83" spans="1:29" ht="15.75" thickBot="1" x14ac:dyDescent="0.3">
      <c r="A83" s="33"/>
      <c r="B83" s="118"/>
      <c r="C83" s="33"/>
      <c r="D83" s="23"/>
      <c r="E83" s="48"/>
      <c r="F83" s="23"/>
      <c r="G83" s="48"/>
      <c r="H83" s="23"/>
      <c r="I83" s="48"/>
      <c r="J83" s="216"/>
      <c r="K83" s="48"/>
      <c r="L83" s="26"/>
      <c r="M83" s="48"/>
      <c r="N83" s="135"/>
      <c r="O83" s="135"/>
      <c r="S83" s="25" t="str">
        <f t="shared" ref="S83:S148" si="39">LEFT(C83,12)</f>
        <v/>
      </c>
      <c r="T83" s="25" t="e">
        <f t="shared" si="25"/>
        <v>#N/A</v>
      </c>
      <c r="U83" s="25" t="e">
        <f t="shared" si="26"/>
        <v>#N/A</v>
      </c>
      <c r="V83" s="25" t="e">
        <f t="shared" si="27"/>
        <v>#N/A</v>
      </c>
      <c r="W83" s="25" t="e">
        <f t="shared" si="28"/>
        <v>#N/A</v>
      </c>
      <c r="X83" s="25" t="e">
        <f t="shared" si="29"/>
        <v>#N/A</v>
      </c>
      <c r="Y83" s="25" t="e">
        <f t="shared" si="30"/>
        <v>#N/A</v>
      </c>
      <c r="Z83" s="25" t="e">
        <f t="shared" si="31"/>
        <v>#N/A</v>
      </c>
      <c r="AA83" s="25" t="e">
        <f t="shared" si="32"/>
        <v>#N/A</v>
      </c>
      <c r="AB83" s="25" t="e">
        <f t="shared" si="33"/>
        <v>#N/A</v>
      </c>
      <c r="AC83" s="25" t="e">
        <f t="shared" si="34"/>
        <v>#N/A</v>
      </c>
    </row>
    <row r="84" spans="1:29" ht="15" customHeight="1" thickBot="1" x14ac:dyDescent="0.3">
      <c r="A84" s="6"/>
      <c r="B84" s="6"/>
      <c r="C84" s="6">
        <f>COUNTA(C19:C83)</f>
        <v>63</v>
      </c>
      <c r="D84" s="31">
        <f>((COUNTA(D19:D83))-COUNTIF(E19:E83,"&lt;1"))/(COUNTA(D19:D83))</f>
        <v>0.98412698412698407</v>
      </c>
      <c r="F84" s="31">
        <f>((COUNTA(F19:F83))-COUNTIF(G19:G83,"&lt;1"))/(COUNTA(F19:F83))</f>
        <v>1</v>
      </c>
      <c r="G84" s="31"/>
      <c r="H84" s="31">
        <f>((COUNTA(H19:H83))-COUNTIF(I19:I83,"&lt;1"))/(COUNTA(H19:H83))</f>
        <v>1</v>
      </c>
      <c r="I84" s="31"/>
      <c r="J84" s="31">
        <f>((COUNTA(J19:J83))-COUNTIF(K19:K83,"&lt;1"))/(COUNTA(J19:J83))</f>
        <v>0.95238095238095233</v>
      </c>
      <c r="K84" s="31"/>
      <c r="L84" s="31">
        <f>((COUNTA(L19:L83))-COUNTIF(M19:M83,"&lt;1"))/(COUNTA(L19:L83))</f>
        <v>0.91836734693877553</v>
      </c>
      <c r="M84" s="31"/>
      <c r="N84" s="11">
        <f>AVERAGE(N19:N83)</f>
        <v>0.87301587301587302</v>
      </c>
      <c r="O84" s="11">
        <f>AVERAGE(O19:O83)</f>
        <v>0.92063492063492058</v>
      </c>
      <c r="S84" s="25" t="str">
        <f t="shared" si="39"/>
        <v>63</v>
      </c>
      <c r="T84" s="25" t="e">
        <f t="shared" ref="T84:T90" si="40">VLOOKUP($S84,$S$4:$AA$16,2,FALSE)</f>
        <v>#N/A</v>
      </c>
      <c r="U84" s="25" t="e">
        <f t="shared" ref="U84:U90" si="41">VLOOKUP($S84,$S$4:$AA$16,3,FALSE)</f>
        <v>#N/A</v>
      </c>
      <c r="V84" s="25" t="e">
        <f t="shared" ref="V84:V90" si="42">VLOOKUP($S84,$S$4:$AA$16,4,FALSE)</f>
        <v>#N/A</v>
      </c>
      <c r="W84" s="25" t="e">
        <f t="shared" ref="W84:W90" si="43">VLOOKUP($S84,$S$4:$AA$16,5,FALSE)</f>
        <v>#N/A</v>
      </c>
      <c r="X84" s="25" t="e">
        <f t="shared" ref="X84:X90" si="44">VLOOKUP($S84,$S$4:$AA$16,6,FALSE)</f>
        <v>#N/A</v>
      </c>
      <c r="Y84" s="25" t="e">
        <f t="shared" ref="Y84:Y90" si="45">VLOOKUP($S84,$S$4:$AA$16,7,FALSE)</f>
        <v>#N/A</v>
      </c>
      <c r="Z84" s="25" t="e">
        <f t="shared" ref="Z84:Z90" si="46">VLOOKUP($S84,$S$4:$AA$16,8,FALSE)</f>
        <v>#N/A</v>
      </c>
      <c r="AA84" s="25" t="e">
        <f t="shared" ref="AA84:AA90" si="47">VLOOKUP($S84,$S$4:$AA$16,9,FALSE)</f>
        <v>#N/A</v>
      </c>
      <c r="AB84" s="25" t="e">
        <f t="shared" ref="AB84:AB90" si="48">VLOOKUP($S84,$S$4:$AC$16,10,FALSE)</f>
        <v>#N/A</v>
      </c>
      <c r="AC84" s="25" t="e">
        <f t="shared" ref="AC84:AC90" si="49">VLOOKUP($S84,$S$4:$AC$16,11,FALSE)</f>
        <v>#N/A</v>
      </c>
    </row>
    <row r="85" spans="1:29" x14ac:dyDescent="0.25">
      <c r="D85" s="306"/>
      <c r="N85" t="s">
        <v>460</v>
      </c>
      <c r="S85" s="25" t="str">
        <f t="shared" si="39"/>
        <v/>
      </c>
      <c r="T85" s="25" t="e">
        <f t="shared" si="40"/>
        <v>#N/A</v>
      </c>
      <c r="U85" s="25" t="e">
        <f t="shared" si="41"/>
        <v>#N/A</v>
      </c>
      <c r="V85" s="25" t="e">
        <f t="shared" si="42"/>
        <v>#N/A</v>
      </c>
      <c r="W85" s="25" t="e">
        <f t="shared" si="43"/>
        <v>#N/A</v>
      </c>
      <c r="X85" s="25" t="e">
        <f t="shared" si="44"/>
        <v>#N/A</v>
      </c>
      <c r="Y85" s="25" t="e">
        <f t="shared" si="45"/>
        <v>#N/A</v>
      </c>
      <c r="Z85" s="25" t="e">
        <f t="shared" si="46"/>
        <v>#N/A</v>
      </c>
      <c r="AA85" s="25" t="e">
        <f t="shared" si="47"/>
        <v>#N/A</v>
      </c>
      <c r="AB85" s="25" t="e">
        <f t="shared" si="48"/>
        <v>#N/A</v>
      </c>
      <c r="AC85" s="25" t="e">
        <f t="shared" si="49"/>
        <v>#N/A</v>
      </c>
    </row>
    <row r="86" spans="1:29" x14ac:dyDescent="0.25">
      <c r="D86" s="305"/>
      <c r="E86" s="70"/>
      <c r="S86" s="25" t="str">
        <f t="shared" si="39"/>
        <v/>
      </c>
      <c r="T86" s="25" t="e">
        <f t="shared" si="40"/>
        <v>#N/A</v>
      </c>
      <c r="U86" s="25" t="e">
        <f t="shared" si="41"/>
        <v>#N/A</v>
      </c>
      <c r="V86" s="25" t="e">
        <f t="shared" si="42"/>
        <v>#N/A</v>
      </c>
      <c r="W86" s="25" t="e">
        <f t="shared" si="43"/>
        <v>#N/A</v>
      </c>
      <c r="X86" s="25" t="e">
        <f t="shared" si="44"/>
        <v>#N/A</v>
      </c>
      <c r="Y86" s="25" t="e">
        <f t="shared" si="45"/>
        <v>#N/A</v>
      </c>
      <c r="Z86" s="25" t="e">
        <f t="shared" si="46"/>
        <v>#N/A</v>
      </c>
      <c r="AA86" s="25" t="e">
        <f t="shared" si="47"/>
        <v>#N/A</v>
      </c>
      <c r="AB86" s="25" t="e">
        <f t="shared" si="48"/>
        <v>#N/A</v>
      </c>
      <c r="AC86" s="25" t="e">
        <f t="shared" si="49"/>
        <v>#N/A</v>
      </c>
    </row>
    <row r="87" spans="1:29" x14ac:dyDescent="0.25">
      <c r="A87" s="7" t="s">
        <v>18</v>
      </c>
      <c r="B87" s="7" t="s">
        <v>19</v>
      </c>
      <c r="C87" s="7" t="s">
        <v>29</v>
      </c>
      <c r="D87" s="8" t="s">
        <v>121</v>
      </c>
      <c r="E87" s="70"/>
      <c r="F87" s="42" t="s">
        <v>12</v>
      </c>
      <c r="G87" s="106"/>
      <c r="H87" s="8" t="s">
        <v>13</v>
      </c>
      <c r="I87" s="105"/>
      <c r="J87" s="17" t="s">
        <v>14</v>
      </c>
      <c r="K87" s="104"/>
      <c r="L87" s="67" t="s">
        <v>433</v>
      </c>
      <c r="M87" s="104"/>
      <c r="N87" s="18" t="s">
        <v>20</v>
      </c>
      <c r="O87" s="19" t="s">
        <v>36</v>
      </c>
      <c r="S87" s="25" t="str">
        <f t="shared" si="39"/>
        <v>Product</v>
      </c>
      <c r="T87" s="25" t="e">
        <f t="shared" si="40"/>
        <v>#N/A</v>
      </c>
      <c r="U87" s="25" t="e">
        <f t="shared" si="41"/>
        <v>#N/A</v>
      </c>
      <c r="V87" s="25" t="e">
        <f t="shared" si="42"/>
        <v>#N/A</v>
      </c>
      <c r="W87" s="25" t="e">
        <f t="shared" si="43"/>
        <v>#N/A</v>
      </c>
      <c r="X87" s="25" t="e">
        <f t="shared" si="44"/>
        <v>#N/A</v>
      </c>
      <c r="Y87" s="25" t="e">
        <f t="shared" si="45"/>
        <v>#N/A</v>
      </c>
      <c r="Z87" s="25" t="e">
        <f t="shared" si="46"/>
        <v>#N/A</v>
      </c>
      <c r="AA87" s="25" t="e">
        <f t="shared" si="47"/>
        <v>#N/A</v>
      </c>
      <c r="AB87" s="25" t="e">
        <f t="shared" si="48"/>
        <v>#N/A</v>
      </c>
      <c r="AC87" s="25" t="e">
        <f t="shared" si="49"/>
        <v>#N/A</v>
      </c>
    </row>
    <row r="88" spans="1:29" x14ac:dyDescent="0.25">
      <c r="A88" s="33">
        <v>46055</v>
      </c>
      <c r="B88" s="118" t="s">
        <v>434</v>
      </c>
      <c r="C88" s="33" t="s">
        <v>31</v>
      </c>
      <c r="D88" s="26">
        <v>1.7</v>
      </c>
      <c r="E88" s="48">
        <f t="shared" ref="E88" si="50">IF(+(IF(D88&lt;T88,0,IF(D88&gt;U88,0,1)))=1,1,0)</f>
        <v>1</v>
      </c>
      <c r="F88" s="23">
        <v>0.03</v>
      </c>
      <c r="G88" s="48">
        <f t="shared" ref="G88" si="51">IF(+(IF(F88&lt;V88,0,IF(F88&gt;W88,0,1)))=1,1,0)</f>
        <v>1</v>
      </c>
      <c r="H88" s="23">
        <v>2.8</v>
      </c>
      <c r="I88" s="48">
        <f t="shared" ref="I88" si="52">IF(+(IF(H88&lt;X88,0,IF(H88&gt;Y88,0,1)))=1,1,0)</f>
        <v>1</v>
      </c>
      <c r="J88" s="216">
        <v>5.23</v>
      </c>
      <c r="K88" s="48">
        <f t="shared" ref="K88" si="53">IF(+(IF(J88&lt;Z88,0,IF(J88&gt;AA88,0,1)))=1,1,0)</f>
        <v>1</v>
      </c>
      <c r="L88" s="26">
        <v>0.44</v>
      </c>
      <c r="M88" s="48">
        <f t="shared" ref="M88" si="54">IF(+(IF(L88&lt;AB88,0,IF(L88&gt;AC88,0,1)))=1,1,0)</f>
        <v>1</v>
      </c>
      <c r="N88" s="135">
        <f t="shared" ref="N88" si="55">IF(+(IF(D88&lt;T88,0,IF(D88&gt;U88,0,1)))+(IF(F88&lt;V88,0,IF(F88&gt;W88,0,1)))+(IF(H88&lt;X88,0,IF(H88&gt;Y88,0,1)))+(IF(J88&lt;Z88,0,IF(J88&gt;AA88,0,1)))+(IF(L88&lt;AB88,0,IF(L88&gt;AC88,0,1)))=5,1,0)</f>
        <v>1</v>
      </c>
      <c r="O88" s="135">
        <f t="shared" ref="O88" si="56">IF(+(IF(D88&lt;T88,0,IF(D88&gt;U88,0,1)))+(IF(F88&lt;V88,0,IF(F88&gt;W88,0,1)))+(IF(H88&lt;X88,0,IF(H88&gt;Y88,0,1)))+(IF(L88&lt;AB88,0,IF(L88&gt;AC88,0,1)))=4,1,0)</f>
        <v>1</v>
      </c>
      <c r="S88" s="25" t="str">
        <f t="shared" ref="S88" si="57">LEFT(C88,12)</f>
        <v>CARIB</v>
      </c>
      <c r="T88" s="25">
        <f t="shared" si="40"/>
        <v>1.65</v>
      </c>
      <c r="U88" s="25">
        <f t="shared" si="41"/>
        <v>2.14</v>
      </c>
      <c r="V88" s="25">
        <f t="shared" si="42"/>
        <v>0</v>
      </c>
      <c r="W88" s="25">
        <f t="shared" si="43"/>
        <v>0.12</v>
      </c>
      <c r="X88" s="25">
        <f t="shared" si="44"/>
        <v>2.7</v>
      </c>
      <c r="Y88" s="25">
        <f t="shared" si="45"/>
        <v>2.85</v>
      </c>
      <c r="Z88" s="25">
        <f t="shared" si="46"/>
        <v>5</v>
      </c>
      <c r="AA88" s="25">
        <f t="shared" si="47"/>
        <v>7</v>
      </c>
      <c r="AB88" s="25">
        <f t="shared" si="48"/>
        <v>0</v>
      </c>
      <c r="AC88" s="25">
        <f t="shared" si="49"/>
        <v>1</v>
      </c>
    </row>
    <row r="89" spans="1:29" x14ac:dyDescent="0.25">
      <c r="A89" s="33">
        <v>46055</v>
      </c>
      <c r="B89" s="118" t="s">
        <v>437</v>
      </c>
      <c r="C89" s="33" t="s">
        <v>31</v>
      </c>
      <c r="D89" s="26">
        <v>1.71</v>
      </c>
      <c r="E89" s="48">
        <f t="shared" ref="E89:E153" si="58">IF(+(IF(D89&lt;T89,0,IF(D89&gt;U89,0,1)))=1,1,0)</f>
        <v>1</v>
      </c>
      <c r="F89" s="23">
        <v>0.03</v>
      </c>
      <c r="G89" s="48">
        <f t="shared" ref="G89:G150" si="59">IF(+(IF(F89&lt;V89,0,IF(F89&gt;W89,0,1)))=1,1,0)</f>
        <v>1</v>
      </c>
      <c r="H89" s="23">
        <v>2.8</v>
      </c>
      <c r="I89" s="48">
        <f t="shared" ref="I89:I133" si="60">IF(+(IF(H89&lt;X89,0,IF(H89&gt;Y89,0,1)))=1,1,0)</f>
        <v>1</v>
      </c>
      <c r="J89" s="216">
        <v>5.0999999999999996</v>
      </c>
      <c r="K89" s="48">
        <f t="shared" ref="K89:K153" si="61">IF(+(IF(J89&lt;Z89,0,IF(J89&gt;AA89,0,1)))=1,1,0)</f>
        <v>1</v>
      </c>
      <c r="L89" s="26">
        <v>0.67</v>
      </c>
      <c r="M89" s="48">
        <f t="shared" ref="M89:M150" si="62">IF(+(IF(L89&lt;AB89,0,IF(L89&gt;AC89,0,1)))=1,1,0)</f>
        <v>1</v>
      </c>
      <c r="N89" s="135">
        <f t="shared" ref="N89:N153" si="63">IF(+(IF(D89&lt;T89,0,IF(D89&gt;U89,0,1)))+(IF(F89&lt;V89,0,IF(F89&gt;W89,0,1)))+(IF(H89&lt;X89,0,IF(H89&gt;Y89,0,1)))+(IF(J89&lt;Z89,0,IF(J89&gt;AA89,0,1)))+(IF(L89&lt;AB89,0,IF(L89&gt;AC89,0,1)))=5,1,0)</f>
        <v>1</v>
      </c>
      <c r="O89" s="135">
        <f t="shared" ref="O89:O153" si="64">IF(+(IF(D89&lt;T89,0,IF(D89&gt;U89,0,1)))+(IF(F89&lt;V89,0,IF(F89&gt;W89,0,1)))+(IF(H89&lt;X89,0,IF(H89&gt;Y89,0,1)))+(IF(L89&lt;AB89,0,IF(L89&gt;AC89,0,1)))=4,1,0)</f>
        <v>1</v>
      </c>
      <c r="S89" s="25" t="str">
        <f t="shared" si="39"/>
        <v>CARIB</v>
      </c>
      <c r="T89" s="25">
        <f t="shared" si="40"/>
        <v>1.65</v>
      </c>
      <c r="U89" s="25">
        <f t="shared" si="41"/>
        <v>2.14</v>
      </c>
      <c r="V89" s="25">
        <f t="shared" si="42"/>
        <v>0</v>
      </c>
      <c r="W89" s="25">
        <f t="shared" si="43"/>
        <v>0.12</v>
      </c>
      <c r="X89" s="25">
        <f t="shared" si="44"/>
        <v>2.7</v>
      </c>
      <c r="Y89" s="25">
        <f t="shared" si="45"/>
        <v>2.85</v>
      </c>
      <c r="Z89" s="25">
        <f t="shared" si="46"/>
        <v>5</v>
      </c>
      <c r="AA89" s="25">
        <f t="shared" si="47"/>
        <v>7</v>
      </c>
      <c r="AB89" s="25">
        <f t="shared" si="48"/>
        <v>0</v>
      </c>
      <c r="AC89" s="25">
        <f t="shared" si="49"/>
        <v>1</v>
      </c>
    </row>
    <row r="90" spans="1:29" x14ac:dyDescent="0.25">
      <c r="A90" s="33">
        <v>46055</v>
      </c>
      <c r="B90" s="118" t="s">
        <v>436</v>
      </c>
      <c r="C90" s="33" t="s">
        <v>31</v>
      </c>
      <c r="D90" s="26">
        <v>1.72</v>
      </c>
      <c r="E90" s="48">
        <f t="shared" si="58"/>
        <v>1</v>
      </c>
      <c r="F90" s="23">
        <v>0.06</v>
      </c>
      <c r="G90" s="48">
        <f t="shared" si="59"/>
        <v>1</v>
      </c>
      <c r="H90" s="23">
        <v>2.84</v>
      </c>
      <c r="I90" s="48">
        <f t="shared" si="60"/>
        <v>1</v>
      </c>
      <c r="J90" s="216">
        <v>5.0999999999999996</v>
      </c>
      <c r="K90" s="48">
        <f t="shared" si="61"/>
        <v>1</v>
      </c>
      <c r="L90" s="26">
        <v>0.66</v>
      </c>
      <c r="M90" s="48">
        <f t="shared" si="62"/>
        <v>1</v>
      </c>
      <c r="N90" s="135">
        <f t="shared" si="63"/>
        <v>1</v>
      </c>
      <c r="O90" s="135">
        <f t="shared" si="64"/>
        <v>1</v>
      </c>
      <c r="S90" s="25" t="str">
        <f t="shared" si="39"/>
        <v>CARIB</v>
      </c>
      <c r="T90" s="25">
        <f t="shared" si="40"/>
        <v>1.65</v>
      </c>
      <c r="U90" s="25">
        <f t="shared" si="41"/>
        <v>2.14</v>
      </c>
      <c r="V90" s="25">
        <f t="shared" si="42"/>
        <v>0</v>
      </c>
      <c r="W90" s="25">
        <f t="shared" si="43"/>
        <v>0.12</v>
      </c>
      <c r="X90" s="25">
        <f t="shared" si="44"/>
        <v>2.7</v>
      </c>
      <c r="Y90" s="25">
        <f t="shared" si="45"/>
        <v>2.85</v>
      </c>
      <c r="Z90" s="25">
        <f t="shared" si="46"/>
        <v>5</v>
      </c>
      <c r="AA90" s="25">
        <f t="shared" si="47"/>
        <v>7</v>
      </c>
      <c r="AB90" s="25">
        <f t="shared" si="48"/>
        <v>0</v>
      </c>
      <c r="AC90" s="25">
        <f t="shared" si="49"/>
        <v>1</v>
      </c>
    </row>
    <row r="91" spans="1:29" x14ac:dyDescent="0.25">
      <c r="A91" s="33">
        <v>46055</v>
      </c>
      <c r="B91" s="118" t="s">
        <v>435</v>
      </c>
      <c r="C91" s="33" t="s">
        <v>31</v>
      </c>
      <c r="D91" s="26">
        <v>1.71</v>
      </c>
      <c r="E91" s="48">
        <f t="shared" si="58"/>
        <v>1</v>
      </c>
      <c r="F91" s="23">
        <v>0.04</v>
      </c>
      <c r="G91" s="48">
        <f t="shared" si="59"/>
        <v>1</v>
      </c>
      <c r="H91" s="23">
        <v>2.85</v>
      </c>
      <c r="I91" s="48">
        <f t="shared" si="60"/>
        <v>1</v>
      </c>
      <c r="J91" s="216">
        <v>5.0999999999999996</v>
      </c>
      <c r="K91" s="48">
        <f t="shared" si="61"/>
        <v>1</v>
      </c>
      <c r="L91" s="26">
        <v>0.68</v>
      </c>
      <c r="M91" s="48">
        <f t="shared" si="62"/>
        <v>1</v>
      </c>
      <c r="N91" s="135">
        <f t="shared" si="63"/>
        <v>1</v>
      </c>
      <c r="O91" s="135">
        <f t="shared" si="64"/>
        <v>1</v>
      </c>
      <c r="S91" s="25" t="str">
        <f t="shared" si="39"/>
        <v>CARIB</v>
      </c>
      <c r="T91" s="25">
        <f t="shared" si="25"/>
        <v>1.65</v>
      </c>
      <c r="U91" s="25">
        <f t="shared" si="26"/>
        <v>2.14</v>
      </c>
      <c r="V91" s="25">
        <f t="shared" si="27"/>
        <v>0</v>
      </c>
      <c r="W91" s="25">
        <f t="shared" si="28"/>
        <v>0.12</v>
      </c>
      <c r="X91" s="25">
        <f t="shared" si="29"/>
        <v>2.7</v>
      </c>
      <c r="Y91" s="25">
        <f t="shared" si="30"/>
        <v>2.85</v>
      </c>
      <c r="Z91" s="25">
        <f t="shared" si="31"/>
        <v>5</v>
      </c>
      <c r="AA91" s="25">
        <f t="shared" si="32"/>
        <v>7</v>
      </c>
      <c r="AB91" s="25">
        <f t="shared" si="33"/>
        <v>0</v>
      </c>
      <c r="AC91" s="25">
        <f t="shared" si="34"/>
        <v>1</v>
      </c>
    </row>
    <row r="92" spans="1:29" x14ac:dyDescent="0.25">
      <c r="A92" s="33">
        <v>46056</v>
      </c>
      <c r="B92" s="118" t="s">
        <v>434</v>
      </c>
      <c r="C92" s="33" t="s">
        <v>31</v>
      </c>
      <c r="D92" s="26">
        <v>1.7</v>
      </c>
      <c r="E92" s="48">
        <f t="shared" si="58"/>
        <v>1</v>
      </c>
      <c r="F92" s="23">
        <v>0.03</v>
      </c>
      <c r="G92" s="48">
        <f t="shared" si="59"/>
        <v>1</v>
      </c>
      <c r="H92" s="23">
        <v>2.85</v>
      </c>
      <c r="I92" s="48">
        <f t="shared" si="60"/>
        <v>1</v>
      </c>
      <c r="J92" s="216">
        <v>6.28</v>
      </c>
      <c r="K92" s="48">
        <f t="shared" si="61"/>
        <v>1</v>
      </c>
      <c r="L92" s="26">
        <v>0.6</v>
      </c>
      <c r="M92" s="48">
        <f t="shared" si="62"/>
        <v>1</v>
      </c>
      <c r="N92" s="135">
        <f t="shared" si="63"/>
        <v>1</v>
      </c>
      <c r="O92" s="135">
        <f t="shared" si="64"/>
        <v>1</v>
      </c>
      <c r="S92" s="25" t="str">
        <f t="shared" si="39"/>
        <v>CARIB</v>
      </c>
      <c r="T92" s="25">
        <f t="shared" si="25"/>
        <v>1.65</v>
      </c>
      <c r="U92" s="25">
        <f t="shared" si="26"/>
        <v>2.14</v>
      </c>
      <c r="V92" s="25">
        <f t="shared" si="27"/>
        <v>0</v>
      </c>
      <c r="W92" s="25">
        <f t="shared" si="28"/>
        <v>0.12</v>
      </c>
      <c r="X92" s="25">
        <f t="shared" si="29"/>
        <v>2.7</v>
      </c>
      <c r="Y92" s="25">
        <f t="shared" si="30"/>
        <v>2.85</v>
      </c>
      <c r="Z92" s="25">
        <f t="shared" si="31"/>
        <v>5</v>
      </c>
      <c r="AA92" s="25">
        <f t="shared" si="32"/>
        <v>7</v>
      </c>
      <c r="AB92" s="25">
        <f t="shared" si="33"/>
        <v>0</v>
      </c>
      <c r="AC92" s="25">
        <f t="shared" si="34"/>
        <v>1</v>
      </c>
    </row>
    <row r="93" spans="1:29" x14ac:dyDescent="0.25">
      <c r="A93" s="33">
        <v>46056</v>
      </c>
      <c r="B93" s="118" t="s">
        <v>437</v>
      </c>
      <c r="C93" s="33" t="s">
        <v>31</v>
      </c>
      <c r="D93" s="26">
        <v>1.7</v>
      </c>
      <c r="E93" s="48">
        <f t="shared" si="58"/>
        <v>1</v>
      </c>
      <c r="F93" s="23">
        <v>0.03</v>
      </c>
      <c r="G93" s="48">
        <f t="shared" si="59"/>
        <v>1</v>
      </c>
      <c r="H93" s="23">
        <v>2.81</v>
      </c>
      <c r="I93" s="48">
        <f t="shared" si="60"/>
        <v>1</v>
      </c>
      <c r="J93" s="216">
        <v>6.03</v>
      </c>
      <c r="K93" s="48">
        <f t="shared" si="61"/>
        <v>1</v>
      </c>
      <c r="L93" s="26">
        <v>0.64</v>
      </c>
      <c r="M93" s="48">
        <f t="shared" si="62"/>
        <v>1</v>
      </c>
      <c r="N93" s="135">
        <f t="shared" si="63"/>
        <v>1</v>
      </c>
      <c r="O93" s="135">
        <f t="shared" si="64"/>
        <v>1</v>
      </c>
      <c r="S93" s="25" t="str">
        <f t="shared" si="39"/>
        <v>CARIB</v>
      </c>
      <c r="T93" s="25">
        <f t="shared" si="25"/>
        <v>1.65</v>
      </c>
      <c r="U93" s="25">
        <f t="shared" si="26"/>
        <v>2.14</v>
      </c>
      <c r="V93" s="25">
        <f t="shared" si="27"/>
        <v>0</v>
      </c>
      <c r="W93" s="25">
        <f t="shared" si="28"/>
        <v>0.12</v>
      </c>
      <c r="X93" s="25">
        <f t="shared" si="29"/>
        <v>2.7</v>
      </c>
      <c r="Y93" s="25">
        <f t="shared" si="30"/>
        <v>2.85</v>
      </c>
      <c r="Z93" s="25">
        <f t="shared" si="31"/>
        <v>5</v>
      </c>
      <c r="AA93" s="25">
        <f t="shared" si="32"/>
        <v>7</v>
      </c>
      <c r="AB93" s="25">
        <f t="shared" si="33"/>
        <v>0</v>
      </c>
      <c r="AC93" s="25">
        <f t="shared" si="34"/>
        <v>1</v>
      </c>
    </row>
    <row r="94" spans="1:29" x14ac:dyDescent="0.25">
      <c r="A94" s="33">
        <v>46056</v>
      </c>
      <c r="B94" s="118" t="s">
        <v>435</v>
      </c>
      <c r="C94" s="33" t="s">
        <v>31</v>
      </c>
      <c r="D94" s="26">
        <v>1.7</v>
      </c>
      <c r="E94" s="48">
        <f t="shared" si="58"/>
        <v>1</v>
      </c>
      <c r="F94" s="23">
        <v>0.02</v>
      </c>
      <c r="G94" s="48">
        <f t="shared" si="59"/>
        <v>1</v>
      </c>
      <c r="H94" s="23">
        <v>2.85</v>
      </c>
      <c r="I94" s="48">
        <f t="shared" si="60"/>
        <v>1</v>
      </c>
      <c r="J94" s="216">
        <v>6.12</v>
      </c>
      <c r="K94" s="48">
        <f t="shared" si="61"/>
        <v>1</v>
      </c>
      <c r="L94" s="26">
        <v>0.64</v>
      </c>
      <c r="M94" s="48">
        <f t="shared" si="62"/>
        <v>1</v>
      </c>
      <c r="N94" s="135">
        <f t="shared" si="63"/>
        <v>1</v>
      </c>
      <c r="O94" s="135">
        <f t="shared" si="64"/>
        <v>1</v>
      </c>
      <c r="S94" s="25" t="str">
        <f t="shared" si="39"/>
        <v>CARIB</v>
      </c>
      <c r="T94" s="25">
        <f t="shared" si="25"/>
        <v>1.65</v>
      </c>
      <c r="U94" s="25">
        <f t="shared" si="26"/>
        <v>2.14</v>
      </c>
      <c r="V94" s="25">
        <f t="shared" si="27"/>
        <v>0</v>
      </c>
      <c r="W94" s="25">
        <f t="shared" si="28"/>
        <v>0.12</v>
      </c>
      <c r="X94" s="25">
        <f t="shared" si="29"/>
        <v>2.7</v>
      </c>
      <c r="Y94" s="25">
        <f t="shared" si="30"/>
        <v>2.85</v>
      </c>
      <c r="Z94" s="25">
        <f t="shared" si="31"/>
        <v>5</v>
      </c>
      <c r="AA94" s="25">
        <f t="shared" si="32"/>
        <v>7</v>
      </c>
      <c r="AB94" s="25">
        <f t="shared" si="33"/>
        <v>0</v>
      </c>
      <c r="AC94" s="25">
        <f t="shared" si="34"/>
        <v>1</v>
      </c>
    </row>
    <row r="95" spans="1:29" x14ac:dyDescent="0.25">
      <c r="A95" s="33">
        <v>46056</v>
      </c>
      <c r="B95" s="118" t="s">
        <v>436</v>
      </c>
      <c r="C95" s="33" t="s">
        <v>31</v>
      </c>
      <c r="D95" s="26">
        <v>1.86</v>
      </c>
      <c r="E95" s="48">
        <f t="shared" si="58"/>
        <v>1</v>
      </c>
      <c r="F95" s="23">
        <v>0.05</v>
      </c>
      <c r="G95" s="48">
        <f t="shared" si="59"/>
        <v>1</v>
      </c>
      <c r="H95" s="23">
        <v>2.85</v>
      </c>
      <c r="I95" s="48">
        <f t="shared" si="60"/>
        <v>1</v>
      </c>
      <c r="J95" s="216">
        <v>5.95</v>
      </c>
      <c r="K95" s="48">
        <f t="shared" si="61"/>
        <v>1</v>
      </c>
      <c r="L95" s="26">
        <v>0.74</v>
      </c>
      <c r="M95" s="48">
        <f t="shared" si="62"/>
        <v>1</v>
      </c>
      <c r="N95" s="135">
        <f t="shared" si="63"/>
        <v>1</v>
      </c>
      <c r="O95" s="135">
        <f t="shared" si="64"/>
        <v>1</v>
      </c>
      <c r="S95" s="25" t="str">
        <f t="shared" si="39"/>
        <v>CARIB</v>
      </c>
      <c r="T95" s="25">
        <f t="shared" si="25"/>
        <v>1.65</v>
      </c>
      <c r="U95" s="25">
        <f t="shared" si="26"/>
        <v>2.14</v>
      </c>
      <c r="V95" s="25">
        <f t="shared" si="27"/>
        <v>0</v>
      </c>
      <c r="W95" s="25">
        <f t="shared" si="28"/>
        <v>0.12</v>
      </c>
      <c r="X95" s="25">
        <f t="shared" si="29"/>
        <v>2.7</v>
      </c>
      <c r="Y95" s="25">
        <f t="shared" si="30"/>
        <v>2.85</v>
      </c>
      <c r="Z95" s="25">
        <f t="shared" si="31"/>
        <v>5</v>
      </c>
      <c r="AA95" s="25">
        <f t="shared" si="32"/>
        <v>7</v>
      </c>
      <c r="AB95" s="25">
        <f t="shared" si="33"/>
        <v>0</v>
      </c>
      <c r="AC95" s="25">
        <f t="shared" si="34"/>
        <v>1</v>
      </c>
    </row>
    <row r="96" spans="1:29" x14ac:dyDescent="0.25">
      <c r="A96" s="33">
        <v>46056</v>
      </c>
      <c r="B96" s="118" t="s">
        <v>434</v>
      </c>
      <c r="C96" s="33" t="s">
        <v>31</v>
      </c>
      <c r="D96" s="26">
        <v>1.71</v>
      </c>
      <c r="E96" s="48">
        <f t="shared" si="58"/>
        <v>1</v>
      </c>
      <c r="F96" s="23">
        <v>0.03</v>
      </c>
      <c r="G96" s="48">
        <f t="shared" si="59"/>
        <v>1</v>
      </c>
      <c r="H96" s="23">
        <v>2.7</v>
      </c>
      <c r="I96" s="48">
        <f t="shared" si="60"/>
        <v>1</v>
      </c>
      <c r="J96" s="216">
        <v>6.2</v>
      </c>
      <c r="K96" s="48">
        <f t="shared" si="61"/>
        <v>1</v>
      </c>
      <c r="L96" s="26">
        <v>0.77</v>
      </c>
      <c r="M96" s="48">
        <f t="shared" si="62"/>
        <v>1</v>
      </c>
      <c r="N96" s="135">
        <f t="shared" si="63"/>
        <v>1</v>
      </c>
      <c r="O96" s="135">
        <f t="shared" si="64"/>
        <v>1</v>
      </c>
      <c r="S96" s="25" t="str">
        <f t="shared" si="39"/>
        <v>CARIB</v>
      </c>
      <c r="T96" s="25">
        <f t="shared" si="25"/>
        <v>1.65</v>
      </c>
      <c r="U96" s="25">
        <f t="shared" si="26"/>
        <v>2.14</v>
      </c>
      <c r="V96" s="25">
        <f t="shared" si="27"/>
        <v>0</v>
      </c>
      <c r="W96" s="25">
        <f t="shared" si="28"/>
        <v>0.12</v>
      </c>
      <c r="X96" s="25">
        <f t="shared" si="29"/>
        <v>2.7</v>
      </c>
      <c r="Y96" s="25">
        <f t="shared" si="30"/>
        <v>2.85</v>
      </c>
      <c r="Z96" s="25">
        <f t="shared" si="31"/>
        <v>5</v>
      </c>
      <c r="AA96" s="25">
        <f t="shared" si="32"/>
        <v>7</v>
      </c>
      <c r="AB96" s="25">
        <f t="shared" si="33"/>
        <v>0</v>
      </c>
      <c r="AC96" s="25">
        <f t="shared" si="34"/>
        <v>1</v>
      </c>
    </row>
    <row r="97" spans="1:29" x14ac:dyDescent="0.25">
      <c r="A97" s="33">
        <v>46056</v>
      </c>
      <c r="B97" s="118" t="s">
        <v>436</v>
      </c>
      <c r="C97" s="33" t="s">
        <v>31</v>
      </c>
      <c r="D97" s="26">
        <v>1.78</v>
      </c>
      <c r="E97" s="48">
        <f t="shared" si="58"/>
        <v>1</v>
      </c>
      <c r="F97" s="265"/>
      <c r="G97" s="48">
        <f t="shared" si="59"/>
        <v>1</v>
      </c>
      <c r="H97" s="265"/>
      <c r="I97" s="48"/>
      <c r="J97" s="216">
        <v>6.3</v>
      </c>
      <c r="K97" s="48">
        <f t="shared" si="61"/>
        <v>1</v>
      </c>
      <c r="L97" s="26">
        <v>0.68</v>
      </c>
      <c r="M97" s="48">
        <f t="shared" si="62"/>
        <v>1</v>
      </c>
      <c r="N97" s="128">
        <v>1</v>
      </c>
      <c r="O97" s="128">
        <v>1</v>
      </c>
      <c r="S97" s="25" t="str">
        <f t="shared" si="39"/>
        <v>CARIB</v>
      </c>
      <c r="T97" s="25">
        <f t="shared" si="25"/>
        <v>1.65</v>
      </c>
      <c r="U97" s="25">
        <f t="shared" si="26"/>
        <v>2.14</v>
      </c>
      <c r="V97" s="25">
        <f t="shared" si="27"/>
        <v>0</v>
      </c>
      <c r="W97" s="25">
        <f t="shared" si="28"/>
        <v>0.12</v>
      </c>
      <c r="X97" s="25">
        <f t="shared" si="29"/>
        <v>2.7</v>
      </c>
      <c r="Y97" s="25">
        <f t="shared" si="30"/>
        <v>2.85</v>
      </c>
      <c r="Z97" s="25">
        <f t="shared" si="31"/>
        <v>5</v>
      </c>
      <c r="AA97" s="25">
        <f t="shared" si="32"/>
        <v>7</v>
      </c>
      <c r="AB97" s="25">
        <f t="shared" si="33"/>
        <v>0</v>
      </c>
      <c r="AC97" s="25">
        <f t="shared" si="34"/>
        <v>1</v>
      </c>
    </row>
    <row r="98" spans="1:29" x14ac:dyDescent="0.25">
      <c r="A98" s="33">
        <v>46056</v>
      </c>
      <c r="B98" s="118" t="s">
        <v>435</v>
      </c>
      <c r="C98" s="33" t="s">
        <v>31</v>
      </c>
      <c r="D98" s="26">
        <v>1.72</v>
      </c>
      <c r="E98" s="48">
        <f t="shared" si="58"/>
        <v>1</v>
      </c>
      <c r="F98" s="23">
        <v>0.09</v>
      </c>
      <c r="G98" s="48">
        <f t="shared" si="59"/>
        <v>1</v>
      </c>
      <c r="H98" s="23">
        <v>2.75</v>
      </c>
      <c r="I98" s="48">
        <f t="shared" si="60"/>
        <v>1</v>
      </c>
      <c r="J98" s="216">
        <v>6.3</v>
      </c>
      <c r="K98" s="48">
        <f t="shared" si="61"/>
        <v>1</v>
      </c>
      <c r="L98" s="26">
        <v>0.96</v>
      </c>
      <c r="M98" s="48">
        <f t="shared" si="62"/>
        <v>1</v>
      </c>
      <c r="N98" s="135">
        <f t="shared" si="63"/>
        <v>1</v>
      </c>
      <c r="O98" s="135">
        <f t="shared" si="64"/>
        <v>1</v>
      </c>
      <c r="S98" s="25" t="str">
        <f t="shared" si="39"/>
        <v>CARIB</v>
      </c>
      <c r="T98" s="25">
        <f t="shared" si="25"/>
        <v>1.65</v>
      </c>
      <c r="U98" s="25">
        <f t="shared" si="26"/>
        <v>2.14</v>
      </c>
      <c r="V98" s="25">
        <f t="shared" si="27"/>
        <v>0</v>
      </c>
      <c r="W98" s="25">
        <f t="shared" si="28"/>
        <v>0.12</v>
      </c>
      <c r="X98" s="25">
        <f t="shared" si="29"/>
        <v>2.7</v>
      </c>
      <c r="Y98" s="25">
        <f t="shared" si="30"/>
        <v>2.85</v>
      </c>
      <c r="Z98" s="25">
        <f t="shared" si="31"/>
        <v>5</v>
      </c>
      <c r="AA98" s="25">
        <f t="shared" si="32"/>
        <v>7</v>
      </c>
      <c r="AB98" s="25">
        <f t="shared" si="33"/>
        <v>0</v>
      </c>
      <c r="AC98" s="25">
        <f t="shared" si="34"/>
        <v>1</v>
      </c>
    </row>
    <row r="99" spans="1:29" x14ac:dyDescent="0.25">
      <c r="A99" s="33">
        <v>46056</v>
      </c>
      <c r="B99" s="118" t="s">
        <v>436</v>
      </c>
      <c r="C99" s="33" t="s">
        <v>31</v>
      </c>
      <c r="D99" s="26">
        <v>1.77</v>
      </c>
      <c r="E99" s="48">
        <f t="shared" si="58"/>
        <v>1</v>
      </c>
      <c r="F99" s="23">
        <v>0.09</v>
      </c>
      <c r="G99" s="48">
        <f t="shared" si="59"/>
        <v>1</v>
      </c>
      <c r="H99" s="23">
        <v>2.85</v>
      </c>
      <c r="I99" s="48">
        <f t="shared" si="60"/>
        <v>1</v>
      </c>
      <c r="J99" s="216">
        <v>6.53</v>
      </c>
      <c r="K99" s="48">
        <f t="shared" si="61"/>
        <v>1</v>
      </c>
      <c r="L99" s="26">
        <v>0.98</v>
      </c>
      <c r="M99" s="48">
        <f t="shared" si="62"/>
        <v>1</v>
      </c>
      <c r="N99" s="135">
        <f t="shared" si="63"/>
        <v>1</v>
      </c>
      <c r="O99" s="135">
        <f t="shared" si="64"/>
        <v>1</v>
      </c>
      <c r="S99" s="25" t="str">
        <f t="shared" si="39"/>
        <v>CARIB</v>
      </c>
      <c r="T99" s="25">
        <f t="shared" si="25"/>
        <v>1.65</v>
      </c>
      <c r="U99" s="25">
        <f t="shared" si="26"/>
        <v>2.14</v>
      </c>
      <c r="V99" s="25">
        <f t="shared" si="27"/>
        <v>0</v>
      </c>
      <c r="W99" s="25">
        <f t="shared" si="28"/>
        <v>0.12</v>
      </c>
      <c r="X99" s="25">
        <f t="shared" si="29"/>
        <v>2.7</v>
      </c>
      <c r="Y99" s="25">
        <f t="shared" si="30"/>
        <v>2.85</v>
      </c>
      <c r="Z99" s="25">
        <f t="shared" si="31"/>
        <v>5</v>
      </c>
      <c r="AA99" s="25">
        <f t="shared" si="32"/>
        <v>7</v>
      </c>
      <c r="AB99" s="25">
        <f t="shared" si="33"/>
        <v>0</v>
      </c>
      <c r="AC99" s="25">
        <f t="shared" si="34"/>
        <v>1</v>
      </c>
    </row>
    <row r="100" spans="1:29" x14ac:dyDescent="0.25">
      <c r="A100" s="33">
        <v>46056</v>
      </c>
      <c r="B100" s="118" t="s">
        <v>437</v>
      </c>
      <c r="C100" s="33" t="s">
        <v>31</v>
      </c>
      <c r="D100" s="26">
        <v>1.74</v>
      </c>
      <c r="E100" s="48">
        <f t="shared" si="58"/>
        <v>1</v>
      </c>
      <c r="F100" s="23">
        <v>0.04</v>
      </c>
      <c r="G100" s="48">
        <f t="shared" si="59"/>
        <v>1</v>
      </c>
      <c r="H100" s="23">
        <v>2.73</v>
      </c>
      <c r="I100" s="48">
        <f t="shared" si="60"/>
        <v>1</v>
      </c>
      <c r="J100" s="216">
        <v>6.5</v>
      </c>
      <c r="K100" s="48">
        <f t="shared" si="61"/>
        <v>1</v>
      </c>
      <c r="L100" s="26">
        <v>0.68</v>
      </c>
      <c r="M100" s="48">
        <f t="shared" si="62"/>
        <v>1</v>
      </c>
      <c r="N100" s="135">
        <f t="shared" si="63"/>
        <v>1</v>
      </c>
      <c r="O100" s="135">
        <f t="shared" si="64"/>
        <v>1</v>
      </c>
      <c r="S100" s="25" t="str">
        <f t="shared" si="39"/>
        <v>CARIB</v>
      </c>
      <c r="T100" s="25">
        <f t="shared" si="25"/>
        <v>1.65</v>
      </c>
      <c r="U100" s="25">
        <f t="shared" si="26"/>
        <v>2.14</v>
      </c>
      <c r="V100" s="25">
        <f t="shared" si="27"/>
        <v>0</v>
      </c>
      <c r="W100" s="25">
        <f t="shared" si="28"/>
        <v>0.12</v>
      </c>
      <c r="X100" s="25">
        <f t="shared" si="29"/>
        <v>2.7</v>
      </c>
      <c r="Y100" s="25">
        <f t="shared" si="30"/>
        <v>2.85</v>
      </c>
      <c r="Z100" s="25">
        <f t="shared" si="31"/>
        <v>5</v>
      </c>
      <c r="AA100" s="25">
        <f t="shared" si="32"/>
        <v>7</v>
      </c>
      <c r="AB100" s="25">
        <f t="shared" si="33"/>
        <v>0</v>
      </c>
      <c r="AC100" s="25">
        <f t="shared" si="34"/>
        <v>1</v>
      </c>
    </row>
    <row r="101" spans="1:29" x14ac:dyDescent="0.25">
      <c r="A101" s="33">
        <v>46057</v>
      </c>
      <c r="B101" s="118" t="s">
        <v>434</v>
      </c>
      <c r="C101" s="33" t="s">
        <v>135</v>
      </c>
      <c r="D101" s="26">
        <v>5.39</v>
      </c>
      <c r="E101" s="48">
        <f t="shared" si="58"/>
        <v>1</v>
      </c>
      <c r="F101" s="23"/>
      <c r="G101" s="48">
        <f t="shared" si="59"/>
        <v>1</v>
      </c>
      <c r="H101" s="23">
        <v>2.91</v>
      </c>
      <c r="I101" s="48">
        <f t="shared" si="60"/>
        <v>1</v>
      </c>
      <c r="J101" s="216">
        <v>3.15</v>
      </c>
      <c r="K101" s="48">
        <f t="shared" si="61"/>
        <v>1</v>
      </c>
      <c r="L101" s="26">
        <v>0.36</v>
      </c>
      <c r="M101" s="48">
        <f t="shared" si="62"/>
        <v>1</v>
      </c>
      <c r="N101" s="135">
        <f t="shared" si="63"/>
        <v>1</v>
      </c>
      <c r="O101" s="135">
        <f t="shared" si="64"/>
        <v>1</v>
      </c>
      <c r="S101" s="25" t="str">
        <f t="shared" si="39"/>
        <v>CARIBE ROSE</v>
      </c>
      <c r="T101" s="25">
        <f t="shared" si="25"/>
        <v>5</v>
      </c>
      <c r="U101" s="25">
        <f t="shared" si="26"/>
        <v>5.44</v>
      </c>
      <c r="V101" s="25">
        <f t="shared" si="27"/>
        <v>0</v>
      </c>
      <c r="W101" s="25">
        <f t="shared" si="28"/>
        <v>0.4</v>
      </c>
      <c r="X101" s="25">
        <f t="shared" si="29"/>
        <v>2.75</v>
      </c>
      <c r="Y101" s="25">
        <f t="shared" si="30"/>
        <v>3</v>
      </c>
      <c r="Z101" s="25">
        <f t="shared" si="31"/>
        <v>3</v>
      </c>
      <c r="AA101" s="25">
        <f t="shared" si="32"/>
        <v>3.6</v>
      </c>
      <c r="AB101" s="25">
        <f t="shared" si="33"/>
        <v>0</v>
      </c>
      <c r="AC101" s="25">
        <f t="shared" si="34"/>
        <v>1</v>
      </c>
    </row>
    <row r="102" spans="1:29" x14ac:dyDescent="0.25">
      <c r="A102" s="33">
        <v>46057</v>
      </c>
      <c r="B102" s="118" t="s">
        <v>435</v>
      </c>
      <c r="C102" s="33" t="s">
        <v>135</v>
      </c>
      <c r="D102" s="26">
        <v>5.22</v>
      </c>
      <c r="E102" s="48">
        <f t="shared" si="58"/>
        <v>1</v>
      </c>
      <c r="F102" s="23"/>
      <c r="G102" s="48">
        <f t="shared" si="59"/>
        <v>1</v>
      </c>
      <c r="H102" s="23">
        <v>2.91</v>
      </c>
      <c r="I102" s="48">
        <f t="shared" si="60"/>
        <v>1</v>
      </c>
      <c r="J102" s="216">
        <v>3.5</v>
      </c>
      <c r="K102" s="48">
        <f t="shared" si="61"/>
        <v>1</v>
      </c>
      <c r="L102" s="223">
        <v>0.64</v>
      </c>
      <c r="M102" s="48">
        <f t="shared" si="62"/>
        <v>1</v>
      </c>
      <c r="N102" s="135">
        <f t="shared" si="63"/>
        <v>1</v>
      </c>
      <c r="O102" s="135">
        <f t="shared" si="64"/>
        <v>1</v>
      </c>
      <c r="S102" s="25" t="str">
        <f t="shared" si="39"/>
        <v>CARIBE ROSE</v>
      </c>
      <c r="T102" s="25">
        <f t="shared" si="25"/>
        <v>5</v>
      </c>
      <c r="U102" s="25">
        <f t="shared" si="26"/>
        <v>5.44</v>
      </c>
      <c r="V102" s="25">
        <f t="shared" si="27"/>
        <v>0</v>
      </c>
      <c r="W102" s="25">
        <f t="shared" si="28"/>
        <v>0.4</v>
      </c>
      <c r="X102" s="25">
        <f t="shared" si="29"/>
        <v>2.75</v>
      </c>
      <c r="Y102" s="25">
        <f t="shared" si="30"/>
        <v>3</v>
      </c>
      <c r="Z102" s="25">
        <f t="shared" si="31"/>
        <v>3</v>
      </c>
      <c r="AA102" s="25">
        <f t="shared" si="32"/>
        <v>3.6</v>
      </c>
      <c r="AB102" s="25">
        <f t="shared" si="33"/>
        <v>0</v>
      </c>
      <c r="AC102" s="25">
        <f t="shared" si="34"/>
        <v>1</v>
      </c>
    </row>
    <row r="103" spans="1:29" x14ac:dyDescent="0.25">
      <c r="A103" s="33">
        <v>46057</v>
      </c>
      <c r="B103" s="118" t="s">
        <v>437</v>
      </c>
      <c r="C103" s="33" t="s">
        <v>33</v>
      </c>
      <c r="D103" s="26">
        <v>3.77</v>
      </c>
      <c r="E103" s="48">
        <f t="shared" si="58"/>
        <v>1</v>
      </c>
      <c r="F103" s="23">
        <v>0.02</v>
      </c>
      <c r="G103" s="48">
        <f t="shared" si="59"/>
        <v>1</v>
      </c>
      <c r="H103" s="23">
        <v>2.8</v>
      </c>
      <c r="I103" s="48">
        <f t="shared" si="60"/>
        <v>1</v>
      </c>
      <c r="J103" s="216">
        <v>184</v>
      </c>
      <c r="K103" s="48">
        <f t="shared" si="61"/>
        <v>1</v>
      </c>
      <c r="L103" s="223">
        <v>27.83</v>
      </c>
      <c r="M103" s="48">
        <f t="shared" si="62"/>
        <v>1</v>
      </c>
      <c r="N103" s="135">
        <f t="shared" si="63"/>
        <v>1</v>
      </c>
      <c r="O103" s="135">
        <f t="shared" si="64"/>
        <v>1</v>
      </c>
      <c r="S103" s="25" t="str">
        <f t="shared" si="39"/>
        <v>GUINNESS</v>
      </c>
      <c r="T103" s="25">
        <f t="shared" si="25"/>
        <v>3.1</v>
      </c>
      <c r="U103" s="25">
        <f t="shared" si="26"/>
        <v>4.1399999999999997</v>
      </c>
      <c r="V103" s="25">
        <f t="shared" si="27"/>
        <v>0</v>
      </c>
      <c r="W103" s="25">
        <f t="shared" si="28"/>
        <v>0.12</v>
      </c>
      <c r="X103" s="25">
        <f t="shared" si="29"/>
        <v>2.7</v>
      </c>
      <c r="Y103" s="25">
        <f t="shared" si="30"/>
        <v>2.9</v>
      </c>
      <c r="Z103" s="25">
        <f t="shared" si="31"/>
        <v>155</v>
      </c>
      <c r="AA103" s="25">
        <f t="shared" si="32"/>
        <v>195</v>
      </c>
      <c r="AB103" s="25">
        <f t="shared" si="33"/>
        <v>0</v>
      </c>
      <c r="AC103" s="25">
        <f t="shared" si="34"/>
        <v>35</v>
      </c>
    </row>
    <row r="104" spans="1:29" x14ac:dyDescent="0.25">
      <c r="A104" s="33">
        <v>46057</v>
      </c>
      <c r="B104" s="118" t="s">
        <v>436</v>
      </c>
      <c r="C104" s="33" t="s">
        <v>33</v>
      </c>
      <c r="D104" s="26">
        <v>3.66</v>
      </c>
      <c r="E104" s="48">
        <f t="shared" si="58"/>
        <v>1</v>
      </c>
      <c r="F104" s="23">
        <v>0.02</v>
      </c>
      <c r="G104" s="48">
        <f t="shared" si="59"/>
        <v>1</v>
      </c>
      <c r="H104" s="23">
        <v>2.85</v>
      </c>
      <c r="I104" s="48">
        <f t="shared" si="60"/>
        <v>1</v>
      </c>
      <c r="J104" s="216">
        <v>162.9</v>
      </c>
      <c r="K104" s="48">
        <f t="shared" si="61"/>
        <v>1</v>
      </c>
      <c r="L104" s="223">
        <v>21.37</v>
      </c>
      <c r="M104" s="48">
        <f t="shared" si="62"/>
        <v>1</v>
      </c>
      <c r="N104" s="135">
        <f t="shared" si="63"/>
        <v>1</v>
      </c>
      <c r="O104" s="135">
        <f t="shared" si="64"/>
        <v>1</v>
      </c>
      <c r="S104" s="25" t="str">
        <f t="shared" si="39"/>
        <v>GUINNESS</v>
      </c>
      <c r="T104" s="25">
        <f t="shared" si="25"/>
        <v>3.1</v>
      </c>
      <c r="U104" s="25">
        <f t="shared" si="26"/>
        <v>4.1399999999999997</v>
      </c>
      <c r="V104" s="25">
        <f t="shared" si="27"/>
        <v>0</v>
      </c>
      <c r="W104" s="25">
        <f t="shared" si="28"/>
        <v>0.12</v>
      </c>
      <c r="X104" s="25">
        <f t="shared" si="29"/>
        <v>2.7</v>
      </c>
      <c r="Y104" s="25">
        <f t="shared" si="30"/>
        <v>2.9</v>
      </c>
      <c r="Z104" s="25">
        <f t="shared" si="31"/>
        <v>155</v>
      </c>
      <c r="AA104" s="25">
        <f t="shared" si="32"/>
        <v>195</v>
      </c>
      <c r="AB104" s="25">
        <f t="shared" si="33"/>
        <v>0</v>
      </c>
      <c r="AC104" s="25">
        <f t="shared" si="34"/>
        <v>35</v>
      </c>
    </row>
    <row r="105" spans="1:29" x14ac:dyDescent="0.25">
      <c r="A105" s="33">
        <v>46058</v>
      </c>
      <c r="B105" s="118" t="s">
        <v>434</v>
      </c>
      <c r="C105" s="33" t="s">
        <v>31</v>
      </c>
      <c r="D105" s="26">
        <v>1.7</v>
      </c>
      <c r="E105" s="48">
        <f t="shared" si="58"/>
        <v>1</v>
      </c>
      <c r="F105" s="23">
        <v>0.02</v>
      </c>
      <c r="G105" s="48">
        <f t="shared" si="59"/>
        <v>1</v>
      </c>
      <c r="H105" s="23">
        <v>2.8</v>
      </c>
      <c r="I105" s="48">
        <f t="shared" si="60"/>
        <v>1</v>
      </c>
      <c r="J105" s="216">
        <v>5.75</v>
      </c>
      <c r="K105" s="48">
        <f t="shared" si="61"/>
        <v>1</v>
      </c>
      <c r="L105" s="223">
        <v>0.39</v>
      </c>
      <c r="M105" s="48">
        <f t="shared" si="62"/>
        <v>1</v>
      </c>
      <c r="N105" s="135">
        <f t="shared" si="63"/>
        <v>1</v>
      </c>
      <c r="O105" s="135">
        <f t="shared" si="64"/>
        <v>1</v>
      </c>
      <c r="S105" s="25" t="str">
        <f t="shared" si="39"/>
        <v>CARIB</v>
      </c>
      <c r="T105" s="25">
        <f t="shared" si="25"/>
        <v>1.65</v>
      </c>
      <c r="U105" s="25">
        <f t="shared" si="26"/>
        <v>2.14</v>
      </c>
      <c r="V105" s="25">
        <f t="shared" si="27"/>
        <v>0</v>
      </c>
      <c r="W105" s="25">
        <f t="shared" si="28"/>
        <v>0.12</v>
      </c>
      <c r="X105" s="25">
        <f t="shared" si="29"/>
        <v>2.7</v>
      </c>
      <c r="Y105" s="25">
        <f t="shared" si="30"/>
        <v>2.85</v>
      </c>
      <c r="Z105" s="25">
        <f t="shared" si="31"/>
        <v>5</v>
      </c>
      <c r="AA105" s="25">
        <f t="shared" si="32"/>
        <v>7</v>
      </c>
      <c r="AB105" s="25">
        <f t="shared" si="33"/>
        <v>0</v>
      </c>
      <c r="AC105" s="25">
        <f t="shared" si="34"/>
        <v>1</v>
      </c>
    </row>
    <row r="106" spans="1:29" x14ac:dyDescent="0.25">
      <c r="A106" s="33">
        <v>46058</v>
      </c>
      <c r="B106" s="118" t="s">
        <v>435</v>
      </c>
      <c r="C106" s="33" t="s">
        <v>31</v>
      </c>
      <c r="D106" s="26">
        <v>1.71</v>
      </c>
      <c r="E106" s="48">
        <f t="shared" si="58"/>
        <v>1</v>
      </c>
      <c r="F106" s="23">
        <v>0.03</v>
      </c>
      <c r="G106" s="48">
        <f t="shared" si="59"/>
        <v>1</v>
      </c>
      <c r="H106" s="23">
        <v>2.85</v>
      </c>
      <c r="I106" s="48">
        <f t="shared" si="60"/>
        <v>1</v>
      </c>
      <c r="J106" s="216">
        <v>5.45</v>
      </c>
      <c r="K106" s="48">
        <f t="shared" si="61"/>
        <v>1</v>
      </c>
      <c r="L106" s="223">
        <v>0.44</v>
      </c>
      <c r="M106" s="48">
        <f t="shared" si="62"/>
        <v>1</v>
      </c>
      <c r="N106" s="135">
        <f t="shared" si="63"/>
        <v>1</v>
      </c>
      <c r="O106" s="135">
        <f t="shared" si="64"/>
        <v>1</v>
      </c>
      <c r="S106" s="25" t="str">
        <f t="shared" si="39"/>
        <v>CARIB</v>
      </c>
      <c r="T106" s="25">
        <f t="shared" si="25"/>
        <v>1.65</v>
      </c>
      <c r="U106" s="25">
        <f t="shared" si="26"/>
        <v>2.14</v>
      </c>
      <c r="V106" s="25">
        <f t="shared" si="27"/>
        <v>0</v>
      </c>
      <c r="W106" s="25">
        <f t="shared" si="28"/>
        <v>0.12</v>
      </c>
      <c r="X106" s="25">
        <f t="shared" si="29"/>
        <v>2.7</v>
      </c>
      <c r="Y106" s="25">
        <f t="shared" si="30"/>
        <v>2.85</v>
      </c>
      <c r="Z106" s="25">
        <f t="shared" si="31"/>
        <v>5</v>
      </c>
      <c r="AA106" s="25">
        <f t="shared" si="32"/>
        <v>7</v>
      </c>
      <c r="AB106" s="25">
        <f t="shared" si="33"/>
        <v>0</v>
      </c>
      <c r="AC106" s="25">
        <f t="shared" si="34"/>
        <v>1</v>
      </c>
    </row>
    <row r="107" spans="1:29" x14ac:dyDescent="0.25">
      <c r="A107" s="33">
        <v>46058</v>
      </c>
      <c r="B107" s="118" t="s">
        <v>437</v>
      </c>
      <c r="C107" s="33" t="s">
        <v>31</v>
      </c>
      <c r="D107" s="26">
        <v>1.75</v>
      </c>
      <c r="E107" s="48">
        <f t="shared" si="58"/>
        <v>1</v>
      </c>
      <c r="F107" s="23">
        <v>0.03</v>
      </c>
      <c r="G107" s="48">
        <f t="shared" si="59"/>
        <v>1</v>
      </c>
      <c r="H107" s="23">
        <v>2.85</v>
      </c>
      <c r="I107" s="48">
        <f t="shared" si="60"/>
        <v>1</v>
      </c>
      <c r="J107" s="216">
        <v>5.43</v>
      </c>
      <c r="K107" s="48">
        <f t="shared" si="61"/>
        <v>1</v>
      </c>
      <c r="L107" s="26">
        <v>0.35</v>
      </c>
      <c r="M107" s="48">
        <f t="shared" si="62"/>
        <v>1</v>
      </c>
      <c r="N107" s="135">
        <f t="shared" si="63"/>
        <v>1</v>
      </c>
      <c r="O107" s="135">
        <f t="shared" si="64"/>
        <v>1</v>
      </c>
      <c r="S107" s="25" t="str">
        <f t="shared" si="39"/>
        <v>CARIB</v>
      </c>
      <c r="T107" s="25">
        <f t="shared" si="25"/>
        <v>1.65</v>
      </c>
      <c r="U107" s="25">
        <f t="shared" si="26"/>
        <v>2.14</v>
      </c>
      <c r="V107" s="25">
        <f t="shared" si="27"/>
        <v>0</v>
      </c>
      <c r="W107" s="25">
        <f t="shared" si="28"/>
        <v>0.12</v>
      </c>
      <c r="X107" s="25">
        <f t="shared" si="29"/>
        <v>2.7</v>
      </c>
      <c r="Y107" s="25">
        <f t="shared" si="30"/>
        <v>2.85</v>
      </c>
      <c r="Z107" s="25">
        <f t="shared" si="31"/>
        <v>5</v>
      </c>
      <c r="AA107" s="25">
        <f t="shared" si="32"/>
        <v>7</v>
      </c>
      <c r="AB107" s="25">
        <f t="shared" si="33"/>
        <v>0</v>
      </c>
      <c r="AC107" s="25">
        <f t="shared" si="34"/>
        <v>1</v>
      </c>
    </row>
    <row r="108" spans="1:29" x14ac:dyDescent="0.25">
      <c r="A108" s="33">
        <v>46058</v>
      </c>
      <c r="B108" s="118" t="s">
        <v>436</v>
      </c>
      <c r="C108" s="33" t="s">
        <v>31</v>
      </c>
      <c r="D108" s="26">
        <v>1.74</v>
      </c>
      <c r="E108" s="48">
        <f t="shared" si="58"/>
        <v>1</v>
      </c>
      <c r="F108" s="23">
        <v>0.03</v>
      </c>
      <c r="G108" s="48">
        <f t="shared" si="59"/>
        <v>1</v>
      </c>
      <c r="H108" s="23">
        <v>2.83</v>
      </c>
      <c r="I108" s="48">
        <f t="shared" si="60"/>
        <v>1</v>
      </c>
      <c r="J108" s="216">
        <v>5.9</v>
      </c>
      <c r="K108" s="48">
        <f t="shared" si="61"/>
        <v>1</v>
      </c>
      <c r="L108" s="26">
        <v>0.61</v>
      </c>
      <c r="M108" s="48">
        <f t="shared" si="62"/>
        <v>1</v>
      </c>
      <c r="N108" s="135">
        <f t="shared" si="63"/>
        <v>1</v>
      </c>
      <c r="O108" s="135">
        <f t="shared" si="64"/>
        <v>1</v>
      </c>
      <c r="S108" s="25" t="str">
        <f t="shared" si="39"/>
        <v>CARIB</v>
      </c>
      <c r="T108" s="25">
        <f t="shared" si="25"/>
        <v>1.65</v>
      </c>
      <c r="U108" s="25">
        <f t="shared" si="26"/>
        <v>2.14</v>
      </c>
      <c r="V108" s="25">
        <f t="shared" si="27"/>
        <v>0</v>
      </c>
      <c r="W108" s="25">
        <f t="shared" si="28"/>
        <v>0.12</v>
      </c>
      <c r="X108" s="25">
        <f t="shared" si="29"/>
        <v>2.7</v>
      </c>
      <c r="Y108" s="25">
        <f t="shared" si="30"/>
        <v>2.85</v>
      </c>
      <c r="Z108" s="25">
        <f t="shared" si="31"/>
        <v>5</v>
      </c>
      <c r="AA108" s="25">
        <f t="shared" si="32"/>
        <v>7</v>
      </c>
      <c r="AB108" s="25">
        <f t="shared" si="33"/>
        <v>0</v>
      </c>
      <c r="AC108" s="25">
        <f t="shared" si="34"/>
        <v>1</v>
      </c>
    </row>
    <row r="109" spans="1:29" x14ac:dyDescent="0.25">
      <c r="A109" s="33">
        <v>46058</v>
      </c>
      <c r="B109" s="118" t="s">
        <v>434</v>
      </c>
      <c r="C109" s="33" t="s">
        <v>31</v>
      </c>
      <c r="D109" s="26">
        <v>1.74</v>
      </c>
      <c r="E109" s="48">
        <f t="shared" si="58"/>
        <v>1</v>
      </c>
      <c r="F109" s="23">
        <v>0.03</v>
      </c>
      <c r="G109" s="48">
        <f t="shared" si="59"/>
        <v>1</v>
      </c>
      <c r="H109" s="23">
        <v>2.75</v>
      </c>
      <c r="I109" s="48">
        <f t="shared" si="60"/>
        <v>1</v>
      </c>
      <c r="J109" s="216">
        <v>5.78</v>
      </c>
      <c r="K109" s="48">
        <f t="shared" si="61"/>
        <v>1</v>
      </c>
      <c r="L109" s="26">
        <v>0.45</v>
      </c>
      <c r="M109" s="48">
        <f t="shared" si="62"/>
        <v>1</v>
      </c>
      <c r="N109" s="135">
        <f t="shared" si="63"/>
        <v>1</v>
      </c>
      <c r="O109" s="135">
        <f t="shared" si="64"/>
        <v>1</v>
      </c>
      <c r="S109" s="25" t="str">
        <f t="shared" si="39"/>
        <v>CARIB</v>
      </c>
      <c r="T109" s="25">
        <f t="shared" si="25"/>
        <v>1.65</v>
      </c>
      <c r="U109" s="25">
        <f t="shared" si="26"/>
        <v>2.14</v>
      </c>
      <c r="V109" s="25">
        <f t="shared" si="27"/>
        <v>0</v>
      </c>
      <c r="W109" s="25">
        <f t="shared" si="28"/>
        <v>0.12</v>
      </c>
      <c r="X109" s="25">
        <f t="shared" si="29"/>
        <v>2.7</v>
      </c>
      <c r="Y109" s="25">
        <f t="shared" si="30"/>
        <v>2.85</v>
      </c>
      <c r="Z109" s="25">
        <f t="shared" si="31"/>
        <v>5</v>
      </c>
      <c r="AA109" s="25">
        <f t="shared" si="32"/>
        <v>7</v>
      </c>
      <c r="AB109" s="25">
        <f t="shared" si="33"/>
        <v>0</v>
      </c>
      <c r="AC109" s="25">
        <f t="shared" si="34"/>
        <v>1</v>
      </c>
    </row>
    <row r="110" spans="1:29" x14ac:dyDescent="0.25">
      <c r="A110" s="33">
        <v>46062</v>
      </c>
      <c r="B110" s="118" t="s">
        <v>436</v>
      </c>
      <c r="C110" s="33" t="s">
        <v>30</v>
      </c>
      <c r="D110" s="26">
        <v>0.74</v>
      </c>
      <c r="E110" s="48">
        <f t="shared" ref="E110:E111" si="65">IF(+(IF(D110&lt;T110,0,IF(D110&gt;U110,0,1)))=1,1,0)</f>
        <v>0</v>
      </c>
      <c r="F110" s="23">
        <v>0.02</v>
      </c>
      <c r="G110" s="48">
        <f t="shared" ref="G110:G111" si="66">IF(+(IF(F110&lt;V110,0,IF(F110&gt;W110,0,1)))=1,1,0)</f>
        <v>1</v>
      </c>
      <c r="H110" s="23">
        <v>2.84</v>
      </c>
      <c r="I110" s="48">
        <f t="shared" ref="I110:I111" si="67">IF(+(IF(H110&lt;X110,0,IF(H110&gt;Y110,0,1)))=1,1,0)</f>
        <v>1</v>
      </c>
      <c r="J110" s="216">
        <v>4.8</v>
      </c>
      <c r="K110" s="48">
        <f t="shared" ref="K110:K111" si="68">IF(+(IF(J110&lt;Z110,0,IF(J110&gt;AA110,0,1)))=1,1,0)</f>
        <v>0</v>
      </c>
      <c r="L110" s="26">
        <v>0.41</v>
      </c>
      <c r="M110" s="48">
        <f t="shared" ref="M110:M111" si="69">IF(+(IF(L110&lt;AB110,0,IF(L110&gt;AC110,0,1)))=1,1,0)</f>
        <v>1</v>
      </c>
      <c r="N110" s="135">
        <f t="shared" ref="N110:N111" si="70">IF(+(IF(D110&lt;T110,0,IF(D110&gt;U110,0,1)))+(IF(F110&lt;V110,0,IF(F110&gt;W110,0,1)))+(IF(H110&lt;X110,0,IF(H110&gt;Y110,0,1)))+(IF(J110&lt;Z110,0,IF(J110&gt;AA110,0,1)))+(IF(L110&lt;AB110,0,IF(L110&gt;AC110,0,1)))=5,1,0)</f>
        <v>0</v>
      </c>
      <c r="O110" s="135">
        <f t="shared" ref="O110:O111" si="71">IF(+(IF(D110&lt;T110,0,IF(D110&gt;U110,0,1)))+(IF(F110&lt;V110,0,IF(F110&gt;W110,0,1)))+(IF(H110&lt;X110,0,IF(H110&gt;Y110,0,1)))+(IF(L110&lt;AB110,0,IF(L110&gt;AC110,0,1)))=4,1,0)</f>
        <v>0</v>
      </c>
      <c r="S110" s="25" t="str">
        <f t="shared" ref="S110:S111" si="72">LEFT(C110,12)</f>
        <v>STAG</v>
      </c>
      <c r="T110" s="25">
        <f t="shared" si="25"/>
        <v>0.8</v>
      </c>
      <c r="U110" s="25">
        <f t="shared" si="26"/>
        <v>1.24</v>
      </c>
      <c r="V110" s="25">
        <f t="shared" si="27"/>
        <v>0</v>
      </c>
      <c r="W110" s="25">
        <f t="shared" si="28"/>
        <v>0.12</v>
      </c>
      <c r="X110" s="25">
        <f t="shared" si="29"/>
        <v>2.7</v>
      </c>
      <c r="Y110" s="25">
        <f t="shared" si="30"/>
        <v>2.85</v>
      </c>
      <c r="Z110" s="25">
        <f t="shared" si="31"/>
        <v>5</v>
      </c>
      <c r="AA110" s="25">
        <f t="shared" si="32"/>
        <v>7</v>
      </c>
      <c r="AB110" s="25">
        <f t="shared" si="33"/>
        <v>0</v>
      </c>
      <c r="AC110" s="25">
        <f t="shared" si="34"/>
        <v>1</v>
      </c>
    </row>
    <row r="111" spans="1:29" x14ac:dyDescent="0.25">
      <c r="A111" s="33">
        <v>46062</v>
      </c>
      <c r="B111" s="118" t="s">
        <v>437</v>
      </c>
      <c r="C111" s="33" t="s">
        <v>30</v>
      </c>
      <c r="D111" s="26">
        <v>0.77</v>
      </c>
      <c r="E111" s="48">
        <f t="shared" si="65"/>
        <v>0</v>
      </c>
      <c r="F111" s="265"/>
      <c r="G111" s="48">
        <f t="shared" si="66"/>
        <v>1</v>
      </c>
      <c r="H111" s="265"/>
      <c r="I111" s="48">
        <f t="shared" si="67"/>
        <v>0</v>
      </c>
      <c r="J111" s="216">
        <v>4.8</v>
      </c>
      <c r="K111" s="48">
        <f t="shared" si="68"/>
        <v>0</v>
      </c>
      <c r="L111" s="26">
        <v>0.38</v>
      </c>
      <c r="M111" s="48">
        <f t="shared" si="69"/>
        <v>1</v>
      </c>
      <c r="N111" s="135">
        <f t="shared" si="70"/>
        <v>0</v>
      </c>
      <c r="O111" s="135">
        <f t="shared" si="71"/>
        <v>0</v>
      </c>
      <c r="S111" s="25" t="str">
        <f t="shared" si="72"/>
        <v>STAG</v>
      </c>
      <c r="T111" s="25">
        <f t="shared" si="25"/>
        <v>0.8</v>
      </c>
      <c r="U111" s="25">
        <f t="shared" si="26"/>
        <v>1.24</v>
      </c>
      <c r="V111" s="25">
        <f t="shared" si="27"/>
        <v>0</v>
      </c>
      <c r="W111" s="25">
        <f t="shared" si="28"/>
        <v>0.12</v>
      </c>
      <c r="X111" s="25">
        <f t="shared" si="29"/>
        <v>2.7</v>
      </c>
      <c r="Y111" s="25">
        <f t="shared" si="30"/>
        <v>2.85</v>
      </c>
      <c r="Z111" s="25">
        <f t="shared" si="31"/>
        <v>5</v>
      </c>
      <c r="AA111" s="25">
        <f t="shared" si="32"/>
        <v>7</v>
      </c>
      <c r="AB111" s="25">
        <f t="shared" si="33"/>
        <v>0</v>
      </c>
      <c r="AC111" s="25">
        <f t="shared" si="34"/>
        <v>1</v>
      </c>
    </row>
    <row r="112" spans="1:29" x14ac:dyDescent="0.25">
      <c r="A112" s="33">
        <v>46062</v>
      </c>
      <c r="B112" s="118" t="s">
        <v>434</v>
      </c>
      <c r="C112" s="33" t="s">
        <v>31</v>
      </c>
      <c r="D112" s="26">
        <v>1.62</v>
      </c>
      <c r="E112" s="48">
        <f t="shared" si="58"/>
        <v>0</v>
      </c>
      <c r="F112" s="265"/>
      <c r="G112" s="48">
        <f t="shared" si="59"/>
        <v>1</v>
      </c>
      <c r="H112" s="265"/>
      <c r="I112" s="48">
        <f t="shared" si="60"/>
        <v>0</v>
      </c>
      <c r="J112" s="216">
        <v>5.63</v>
      </c>
      <c r="K112" s="48">
        <f t="shared" si="61"/>
        <v>1</v>
      </c>
      <c r="L112" s="26">
        <v>0.51</v>
      </c>
      <c r="M112" s="48">
        <f t="shared" si="62"/>
        <v>1</v>
      </c>
      <c r="N112" s="135">
        <f t="shared" si="63"/>
        <v>0</v>
      </c>
      <c r="O112" s="135">
        <f t="shared" si="64"/>
        <v>0</v>
      </c>
      <c r="S112" s="25" t="str">
        <f t="shared" si="39"/>
        <v>CARIB</v>
      </c>
      <c r="T112" s="25">
        <f t="shared" si="25"/>
        <v>1.65</v>
      </c>
      <c r="U112" s="25">
        <f t="shared" si="26"/>
        <v>2.14</v>
      </c>
      <c r="V112" s="25">
        <f t="shared" si="27"/>
        <v>0</v>
      </c>
      <c r="W112" s="25">
        <f t="shared" si="28"/>
        <v>0.12</v>
      </c>
      <c r="X112" s="25">
        <f t="shared" si="29"/>
        <v>2.7</v>
      </c>
      <c r="Y112" s="25">
        <f t="shared" si="30"/>
        <v>2.85</v>
      </c>
      <c r="Z112" s="25">
        <f t="shared" si="31"/>
        <v>5</v>
      </c>
      <c r="AA112" s="25">
        <f t="shared" si="32"/>
        <v>7</v>
      </c>
      <c r="AB112" s="25">
        <f t="shared" si="33"/>
        <v>0</v>
      </c>
      <c r="AC112" s="25">
        <f t="shared" si="34"/>
        <v>1</v>
      </c>
    </row>
    <row r="113" spans="1:29" x14ac:dyDescent="0.25">
      <c r="A113" s="33">
        <v>46062</v>
      </c>
      <c r="B113" s="118" t="s">
        <v>435</v>
      </c>
      <c r="C113" s="33" t="s">
        <v>31</v>
      </c>
      <c r="D113" s="26">
        <v>1.82</v>
      </c>
      <c r="E113" s="48">
        <f t="shared" si="58"/>
        <v>1</v>
      </c>
      <c r="F113" s="23">
        <v>0.1</v>
      </c>
      <c r="G113" s="48">
        <f t="shared" si="59"/>
        <v>1</v>
      </c>
      <c r="H113" s="23">
        <v>2.77</v>
      </c>
      <c r="I113" s="48">
        <f t="shared" si="60"/>
        <v>1</v>
      </c>
      <c r="J113" s="216">
        <v>5.2</v>
      </c>
      <c r="K113" s="48">
        <f t="shared" si="61"/>
        <v>1</v>
      </c>
      <c r="L113" s="26">
        <v>0.44</v>
      </c>
      <c r="M113" s="48">
        <f t="shared" si="62"/>
        <v>1</v>
      </c>
      <c r="N113" s="135">
        <f t="shared" si="63"/>
        <v>1</v>
      </c>
      <c r="O113" s="135">
        <f t="shared" si="64"/>
        <v>1</v>
      </c>
      <c r="S113" s="25" t="str">
        <f t="shared" si="39"/>
        <v>CARIB</v>
      </c>
      <c r="T113" s="25">
        <f t="shared" si="25"/>
        <v>1.65</v>
      </c>
      <c r="U113" s="25">
        <f t="shared" si="26"/>
        <v>2.14</v>
      </c>
      <c r="V113" s="25">
        <f t="shared" si="27"/>
        <v>0</v>
      </c>
      <c r="W113" s="25">
        <f t="shared" si="28"/>
        <v>0.12</v>
      </c>
      <c r="X113" s="25">
        <f t="shared" si="29"/>
        <v>2.7</v>
      </c>
      <c r="Y113" s="25">
        <f t="shared" si="30"/>
        <v>2.85</v>
      </c>
      <c r="Z113" s="25">
        <f t="shared" si="31"/>
        <v>5</v>
      </c>
      <c r="AA113" s="25">
        <f t="shared" si="32"/>
        <v>7</v>
      </c>
      <c r="AB113" s="25">
        <f t="shared" si="33"/>
        <v>0</v>
      </c>
      <c r="AC113" s="25">
        <f t="shared" si="34"/>
        <v>1</v>
      </c>
    </row>
    <row r="114" spans="1:29" x14ac:dyDescent="0.25">
      <c r="A114" s="33">
        <v>46062</v>
      </c>
      <c r="B114" s="118" t="s">
        <v>436</v>
      </c>
      <c r="C114" s="33" t="s">
        <v>31</v>
      </c>
      <c r="D114" s="26">
        <v>1.84</v>
      </c>
      <c r="E114" s="48">
        <f t="shared" si="58"/>
        <v>1</v>
      </c>
      <c r="F114" s="23">
        <v>0.03</v>
      </c>
      <c r="G114" s="48">
        <f t="shared" si="59"/>
        <v>1</v>
      </c>
      <c r="H114" s="23">
        <v>2.85</v>
      </c>
      <c r="I114" s="48">
        <f t="shared" si="60"/>
        <v>1</v>
      </c>
      <c r="J114" s="216">
        <v>5.4</v>
      </c>
      <c r="K114" s="48">
        <f t="shared" si="61"/>
        <v>1</v>
      </c>
      <c r="L114" s="26">
        <v>0.5</v>
      </c>
      <c r="M114" s="48">
        <f t="shared" si="62"/>
        <v>1</v>
      </c>
      <c r="N114" s="135">
        <f t="shared" si="63"/>
        <v>1</v>
      </c>
      <c r="O114" s="135">
        <f t="shared" si="64"/>
        <v>1</v>
      </c>
      <c r="S114" s="25" t="str">
        <f t="shared" si="39"/>
        <v>CARIB</v>
      </c>
      <c r="T114" s="25">
        <f t="shared" si="25"/>
        <v>1.65</v>
      </c>
      <c r="U114" s="25">
        <f t="shared" si="26"/>
        <v>2.14</v>
      </c>
      <c r="V114" s="25">
        <f t="shared" si="27"/>
        <v>0</v>
      </c>
      <c r="W114" s="25">
        <f t="shared" si="28"/>
        <v>0.12</v>
      </c>
      <c r="X114" s="25">
        <f t="shared" si="29"/>
        <v>2.7</v>
      </c>
      <c r="Y114" s="25">
        <f t="shared" si="30"/>
        <v>2.85</v>
      </c>
      <c r="Z114" s="25">
        <f t="shared" si="31"/>
        <v>5</v>
      </c>
      <c r="AA114" s="25">
        <f t="shared" si="32"/>
        <v>7</v>
      </c>
      <c r="AB114" s="25">
        <f t="shared" si="33"/>
        <v>0</v>
      </c>
      <c r="AC114" s="25">
        <f t="shared" si="34"/>
        <v>1</v>
      </c>
    </row>
    <row r="115" spans="1:29" x14ac:dyDescent="0.25">
      <c r="A115" s="33">
        <v>46063</v>
      </c>
      <c r="B115" s="118" t="s">
        <v>437</v>
      </c>
      <c r="C115" s="33" t="s">
        <v>31</v>
      </c>
      <c r="D115" s="26">
        <v>1.55</v>
      </c>
      <c r="E115" s="48">
        <f t="shared" si="58"/>
        <v>0</v>
      </c>
      <c r="F115" s="265"/>
      <c r="G115" s="48">
        <f t="shared" si="59"/>
        <v>1</v>
      </c>
      <c r="H115" s="265"/>
      <c r="I115" s="48">
        <f t="shared" si="60"/>
        <v>0</v>
      </c>
      <c r="J115" s="216">
        <v>5.62</v>
      </c>
      <c r="K115" s="48">
        <f t="shared" si="61"/>
        <v>1</v>
      </c>
      <c r="L115" s="26">
        <v>0.67</v>
      </c>
      <c r="M115" s="48">
        <f t="shared" si="62"/>
        <v>1</v>
      </c>
      <c r="N115" s="135">
        <f t="shared" si="63"/>
        <v>0</v>
      </c>
      <c r="O115" s="135">
        <f t="shared" si="64"/>
        <v>0</v>
      </c>
      <c r="S115" s="25" t="str">
        <f t="shared" si="39"/>
        <v>CARIB</v>
      </c>
      <c r="T115" s="25">
        <f t="shared" si="25"/>
        <v>1.65</v>
      </c>
      <c r="U115" s="25">
        <f t="shared" si="26"/>
        <v>2.14</v>
      </c>
      <c r="V115" s="25">
        <f t="shared" si="27"/>
        <v>0</v>
      </c>
      <c r="W115" s="25">
        <f t="shared" si="28"/>
        <v>0.12</v>
      </c>
      <c r="X115" s="25">
        <f t="shared" si="29"/>
        <v>2.7</v>
      </c>
      <c r="Y115" s="25">
        <f t="shared" si="30"/>
        <v>2.85</v>
      </c>
      <c r="Z115" s="25">
        <f t="shared" si="31"/>
        <v>5</v>
      </c>
      <c r="AA115" s="25">
        <f t="shared" si="32"/>
        <v>7</v>
      </c>
      <c r="AB115" s="25">
        <f t="shared" si="33"/>
        <v>0</v>
      </c>
      <c r="AC115" s="25">
        <f t="shared" si="34"/>
        <v>1</v>
      </c>
    </row>
    <row r="116" spans="1:29" x14ac:dyDescent="0.25">
      <c r="A116" s="33">
        <v>46064</v>
      </c>
      <c r="B116" s="118" t="s">
        <v>436</v>
      </c>
      <c r="C116" s="33" t="s">
        <v>30</v>
      </c>
      <c r="D116" s="26">
        <v>0.86</v>
      </c>
      <c r="E116" s="48">
        <f t="shared" si="58"/>
        <v>1</v>
      </c>
      <c r="F116" s="23">
        <v>0.04</v>
      </c>
      <c r="G116" s="48">
        <f t="shared" si="59"/>
        <v>1</v>
      </c>
      <c r="H116" s="23">
        <v>2.85</v>
      </c>
      <c r="I116" s="48">
        <f t="shared" si="60"/>
        <v>1</v>
      </c>
      <c r="J116" s="216">
        <v>5.77</v>
      </c>
      <c r="K116" s="48">
        <f t="shared" si="61"/>
        <v>1</v>
      </c>
      <c r="L116" s="26">
        <v>0.43</v>
      </c>
      <c r="M116" s="48">
        <f t="shared" si="62"/>
        <v>1</v>
      </c>
      <c r="N116" s="135">
        <f t="shared" si="63"/>
        <v>1</v>
      </c>
      <c r="O116" s="135">
        <f t="shared" si="64"/>
        <v>1</v>
      </c>
      <c r="S116" s="25" t="str">
        <f t="shared" si="39"/>
        <v>STAG</v>
      </c>
      <c r="T116" s="25">
        <f t="shared" si="25"/>
        <v>0.8</v>
      </c>
      <c r="U116" s="25">
        <f t="shared" si="26"/>
        <v>1.24</v>
      </c>
      <c r="V116" s="25">
        <f t="shared" si="27"/>
        <v>0</v>
      </c>
      <c r="W116" s="25">
        <f t="shared" si="28"/>
        <v>0.12</v>
      </c>
      <c r="X116" s="25">
        <f t="shared" si="29"/>
        <v>2.7</v>
      </c>
      <c r="Y116" s="25">
        <f t="shared" si="30"/>
        <v>2.85</v>
      </c>
      <c r="Z116" s="25">
        <f t="shared" si="31"/>
        <v>5</v>
      </c>
      <c r="AA116" s="25">
        <f t="shared" si="32"/>
        <v>7</v>
      </c>
      <c r="AB116" s="25">
        <f t="shared" si="33"/>
        <v>0</v>
      </c>
      <c r="AC116" s="25">
        <f t="shared" si="34"/>
        <v>1</v>
      </c>
    </row>
    <row r="117" spans="1:29" x14ac:dyDescent="0.25">
      <c r="A117" s="33">
        <v>46064</v>
      </c>
      <c r="B117" s="118" t="s">
        <v>435</v>
      </c>
      <c r="C117" s="33" t="s">
        <v>30</v>
      </c>
      <c r="D117" s="26">
        <v>0.86</v>
      </c>
      <c r="E117" s="48">
        <f t="shared" si="58"/>
        <v>1</v>
      </c>
      <c r="F117" s="23">
        <v>0.01</v>
      </c>
      <c r="G117" s="48">
        <f t="shared" si="59"/>
        <v>1</v>
      </c>
      <c r="H117" s="23">
        <v>2.75</v>
      </c>
      <c r="I117" s="48">
        <f t="shared" si="60"/>
        <v>1</v>
      </c>
      <c r="J117" s="216">
        <v>5.28</v>
      </c>
      <c r="K117" s="48">
        <f t="shared" si="61"/>
        <v>1</v>
      </c>
      <c r="L117" s="26">
        <v>0.59</v>
      </c>
      <c r="M117" s="48">
        <f t="shared" si="62"/>
        <v>1</v>
      </c>
      <c r="N117" s="135">
        <f t="shared" si="63"/>
        <v>1</v>
      </c>
      <c r="O117" s="135">
        <f t="shared" si="64"/>
        <v>1</v>
      </c>
      <c r="S117" s="25" t="str">
        <f t="shared" si="39"/>
        <v>STAG</v>
      </c>
      <c r="T117" s="25">
        <f t="shared" si="25"/>
        <v>0.8</v>
      </c>
      <c r="U117" s="25">
        <f t="shared" si="26"/>
        <v>1.24</v>
      </c>
      <c r="V117" s="25">
        <f t="shared" si="27"/>
        <v>0</v>
      </c>
      <c r="W117" s="25">
        <f t="shared" si="28"/>
        <v>0.12</v>
      </c>
      <c r="X117" s="25">
        <f t="shared" si="29"/>
        <v>2.7</v>
      </c>
      <c r="Y117" s="25">
        <f t="shared" si="30"/>
        <v>2.85</v>
      </c>
      <c r="Z117" s="25">
        <f t="shared" si="31"/>
        <v>5</v>
      </c>
      <c r="AA117" s="25">
        <f t="shared" si="32"/>
        <v>7</v>
      </c>
      <c r="AB117" s="25">
        <f t="shared" si="33"/>
        <v>0</v>
      </c>
      <c r="AC117" s="25">
        <f t="shared" si="34"/>
        <v>1</v>
      </c>
    </row>
    <row r="118" spans="1:29" x14ac:dyDescent="0.25">
      <c r="A118" s="33">
        <v>46064</v>
      </c>
      <c r="B118" s="118" t="s">
        <v>434</v>
      </c>
      <c r="C118" s="33" t="s">
        <v>30</v>
      </c>
      <c r="D118" s="26">
        <v>0.86</v>
      </c>
      <c r="E118" s="48">
        <f t="shared" si="58"/>
        <v>1</v>
      </c>
      <c r="F118" s="23">
        <v>0.02</v>
      </c>
      <c r="G118" s="48">
        <f t="shared" si="59"/>
        <v>1</v>
      </c>
      <c r="H118" s="23">
        <v>2.85</v>
      </c>
      <c r="I118" s="48">
        <f t="shared" si="60"/>
        <v>1</v>
      </c>
      <c r="J118" s="216">
        <v>5.25</v>
      </c>
      <c r="K118" s="48">
        <f t="shared" si="61"/>
        <v>1</v>
      </c>
      <c r="L118" s="26">
        <v>0.22</v>
      </c>
      <c r="M118" s="48">
        <f t="shared" si="62"/>
        <v>1</v>
      </c>
      <c r="N118" s="135">
        <f t="shared" si="63"/>
        <v>1</v>
      </c>
      <c r="O118" s="135">
        <f t="shared" si="64"/>
        <v>1</v>
      </c>
      <c r="S118" s="25" t="str">
        <f t="shared" si="39"/>
        <v>STAG</v>
      </c>
      <c r="T118" s="25">
        <f t="shared" si="25"/>
        <v>0.8</v>
      </c>
      <c r="U118" s="25">
        <f t="shared" si="26"/>
        <v>1.24</v>
      </c>
      <c r="V118" s="25">
        <f t="shared" si="27"/>
        <v>0</v>
      </c>
      <c r="W118" s="25">
        <f t="shared" si="28"/>
        <v>0.12</v>
      </c>
      <c r="X118" s="25">
        <f t="shared" si="29"/>
        <v>2.7</v>
      </c>
      <c r="Y118" s="25">
        <f t="shared" si="30"/>
        <v>2.85</v>
      </c>
      <c r="Z118" s="25">
        <f t="shared" si="31"/>
        <v>5</v>
      </c>
      <c r="AA118" s="25">
        <f t="shared" si="32"/>
        <v>7</v>
      </c>
      <c r="AB118" s="25">
        <f t="shared" si="33"/>
        <v>0</v>
      </c>
      <c r="AC118" s="25">
        <f t="shared" si="34"/>
        <v>1</v>
      </c>
    </row>
    <row r="119" spans="1:29" x14ac:dyDescent="0.25">
      <c r="A119" s="33">
        <v>46064</v>
      </c>
      <c r="B119" s="118" t="s">
        <v>437</v>
      </c>
      <c r="C119" s="34" t="s">
        <v>30</v>
      </c>
      <c r="D119" s="26">
        <v>0.95</v>
      </c>
      <c r="E119" s="48">
        <f t="shared" si="58"/>
        <v>1</v>
      </c>
      <c r="F119" s="23">
        <v>0.02</v>
      </c>
      <c r="G119" s="48">
        <f t="shared" si="59"/>
        <v>1</v>
      </c>
      <c r="H119" s="23">
        <v>2.8</v>
      </c>
      <c r="I119" s="48">
        <f t="shared" si="60"/>
        <v>1</v>
      </c>
      <c r="J119" s="216">
        <v>5.4</v>
      </c>
      <c r="K119" s="48">
        <f t="shared" si="61"/>
        <v>1</v>
      </c>
      <c r="L119" s="26">
        <v>0.25</v>
      </c>
      <c r="M119" s="48">
        <f t="shared" si="62"/>
        <v>1</v>
      </c>
      <c r="N119" s="135">
        <f t="shared" si="63"/>
        <v>1</v>
      </c>
      <c r="O119" s="135">
        <f t="shared" si="64"/>
        <v>1</v>
      </c>
      <c r="S119" s="25" t="str">
        <f t="shared" si="39"/>
        <v>STAG</v>
      </c>
      <c r="T119" s="25">
        <f t="shared" si="25"/>
        <v>0.8</v>
      </c>
      <c r="U119" s="25">
        <f t="shared" si="26"/>
        <v>1.24</v>
      </c>
      <c r="V119" s="25">
        <f t="shared" si="27"/>
        <v>0</v>
      </c>
      <c r="W119" s="25">
        <f t="shared" si="28"/>
        <v>0.12</v>
      </c>
      <c r="X119" s="25">
        <f t="shared" si="29"/>
        <v>2.7</v>
      </c>
      <c r="Y119" s="25">
        <f t="shared" si="30"/>
        <v>2.85</v>
      </c>
      <c r="Z119" s="25">
        <f t="shared" si="31"/>
        <v>5</v>
      </c>
      <c r="AA119" s="25">
        <f t="shared" si="32"/>
        <v>7</v>
      </c>
      <c r="AB119" s="25">
        <f t="shared" si="33"/>
        <v>0</v>
      </c>
      <c r="AC119" s="25">
        <f t="shared" si="34"/>
        <v>1</v>
      </c>
    </row>
    <row r="120" spans="1:29" x14ac:dyDescent="0.25">
      <c r="A120" s="33">
        <v>46065</v>
      </c>
      <c r="B120" s="118" t="s">
        <v>436</v>
      </c>
      <c r="C120" s="34" t="s">
        <v>30</v>
      </c>
      <c r="D120" s="26">
        <v>0.86</v>
      </c>
      <c r="E120" s="48">
        <f t="shared" si="58"/>
        <v>1</v>
      </c>
      <c r="F120" s="23">
        <v>0.04</v>
      </c>
      <c r="G120" s="48">
        <f t="shared" si="59"/>
        <v>1</v>
      </c>
      <c r="H120" s="23">
        <v>2.75</v>
      </c>
      <c r="I120" s="48">
        <f t="shared" si="60"/>
        <v>1</v>
      </c>
      <c r="J120" s="216">
        <v>5.8</v>
      </c>
      <c r="K120" s="48">
        <f t="shared" si="61"/>
        <v>1</v>
      </c>
      <c r="L120" s="26">
        <v>0.56999999999999995</v>
      </c>
      <c r="M120" s="48">
        <f t="shared" si="62"/>
        <v>1</v>
      </c>
      <c r="N120" s="135">
        <f t="shared" si="63"/>
        <v>1</v>
      </c>
      <c r="O120" s="135">
        <f t="shared" si="64"/>
        <v>1</v>
      </c>
      <c r="S120" s="25" t="str">
        <f t="shared" si="39"/>
        <v>STAG</v>
      </c>
      <c r="T120" s="25">
        <f t="shared" si="25"/>
        <v>0.8</v>
      </c>
      <c r="U120" s="25">
        <f t="shared" si="26"/>
        <v>1.24</v>
      </c>
      <c r="V120" s="25">
        <f t="shared" si="27"/>
        <v>0</v>
      </c>
      <c r="W120" s="25">
        <f t="shared" si="28"/>
        <v>0.12</v>
      </c>
      <c r="X120" s="25">
        <f t="shared" si="29"/>
        <v>2.7</v>
      </c>
      <c r="Y120" s="25">
        <f t="shared" si="30"/>
        <v>2.85</v>
      </c>
      <c r="Z120" s="25">
        <f t="shared" si="31"/>
        <v>5</v>
      </c>
      <c r="AA120" s="25">
        <f t="shared" si="32"/>
        <v>7</v>
      </c>
      <c r="AB120" s="25">
        <f t="shared" si="33"/>
        <v>0</v>
      </c>
      <c r="AC120" s="25">
        <f t="shared" si="34"/>
        <v>1</v>
      </c>
    </row>
    <row r="121" spans="1:29" x14ac:dyDescent="0.25">
      <c r="A121" s="33">
        <v>46065</v>
      </c>
      <c r="B121" s="118" t="s">
        <v>435</v>
      </c>
      <c r="C121" s="34" t="s">
        <v>30</v>
      </c>
      <c r="D121" s="26">
        <v>0.8</v>
      </c>
      <c r="E121" s="48">
        <f t="shared" si="58"/>
        <v>1</v>
      </c>
      <c r="F121" s="23">
        <v>0.03</v>
      </c>
      <c r="G121" s="48">
        <f t="shared" si="59"/>
        <v>1</v>
      </c>
      <c r="H121" s="23">
        <v>2.75</v>
      </c>
      <c r="I121" s="48">
        <f t="shared" si="60"/>
        <v>1</v>
      </c>
      <c r="J121" s="216">
        <v>5.03</v>
      </c>
      <c r="K121" s="48">
        <f t="shared" si="61"/>
        <v>1</v>
      </c>
      <c r="L121" s="26">
        <v>0.41</v>
      </c>
      <c r="M121" s="48">
        <f t="shared" si="62"/>
        <v>1</v>
      </c>
      <c r="N121" s="135">
        <f t="shared" si="63"/>
        <v>1</v>
      </c>
      <c r="O121" s="135">
        <f t="shared" si="64"/>
        <v>1</v>
      </c>
      <c r="S121" s="25" t="str">
        <f t="shared" si="39"/>
        <v>STAG</v>
      </c>
      <c r="T121" s="25">
        <f t="shared" si="25"/>
        <v>0.8</v>
      </c>
      <c r="U121" s="25">
        <f t="shared" si="26"/>
        <v>1.24</v>
      </c>
      <c r="V121" s="25">
        <f t="shared" si="27"/>
        <v>0</v>
      </c>
      <c r="W121" s="25">
        <f t="shared" si="28"/>
        <v>0.12</v>
      </c>
      <c r="X121" s="25">
        <f t="shared" si="29"/>
        <v>2.7</v>
      </c>
      <c r="Y121" s="25">
        <f t="shared" si="30"/>
        <v>2.85</v>
      </c>
      <c r="Z121" s="25">
        <f t="shared" si="31"/>
        <v>5</v>
      </c>
      <c r="AA121" s="25">
        <f t="shared" si="32"/>
        <v>7</v>
      </c>
      <c r="AB121" s="25">
        <f t="shared" si="33"/>
        <v>0</v>
      </c>
      <c r="AC121" s="25">
        <f t="shared" si="34"/>
        <v>1</v>
      </c>
    </row>
    <row r="122" spans="1:29" ht="12.75" customHeight="1" x14ac:dyDescent="0.25">
      <c r="A122" s="33">
        <v>46065</v>
      </c>
      <c r="B122" s="118" t="s">
        <v>434</v>
      </c>
      <c r="C122" s="34" t="s">
        <v>30</v>
      </c>
      <c r="D122" s="26">
        <v>0.8</v>
      </c>
      <c r="E122" s="48">
        <f t="shared" si="58"/>
        <v>1</v>
      </c>
      <c r="F122" s="23">
        <v>0.03</v>
      </c>
      <c r="G122" s="48">
        <f t="shared" si="59"/>
        <v>1</v>
      </c>
      <c r="H122" s="23">
        <v>2.84</v>
      </c>
      <c r="I122" s="48">
        <f t="shared" si="60"/>
        <v>1</v>
      </c>
      <c r="J122" s="216">
        <v>5.03</v>
      </c>
      <c r="K122" s="48">
        <f t="shared" si="61"/>
        <v>1</v>
      </c>
      <c r="L122" s="26">
        <v>0.51</v>
      </c>
      <c r="M122" s="48">
        <f t="shared" si="62"/>
        <v>1</v>
      </c>
      <c r="N122" s="135">
        <f t="shared" si="63"/>
        <v>1</v>
      </c>
      <c r="O122" s="135">
        <f t="shared" si="64"/>
        <v>1</v>
      </c>
      <c r="S122" s="25" t="str">
        <f t="shared" si="39"/>
        <v>STAG</v>
      </c>
      <c r="T122" s="25">
        <f t="shared" si="25"/>
        <v>0.8</v>
      </c>
      <c r="U122" s="25">
        <f t="shared" si="26"/>
        <v>1.24</v>
      </c>
      <c r="V122" s="25">
        <f t="shared" si="27"/>
        <v>0</v>
      </c>
      <c r="W122" s="25">
        <f t="shared" si="28"/>
        <v>0.12</v>
      </c>
      <c r="X122" s="25">
        <f t="shared" si="29"/>
        <v>2.7</v>
      </c>
      <c r="Y122" s="25">
        <f t="shared" si="30"/>
        <v>2.85</v>
      </c>
      <c r="Z122" s="25">
        <f t="shared" si="31"/>
        <v>5</v>
      </c>
      <c r="AA122" s="25">
        <f t="shared" si="32"/>
        <v>7</v>
      </c>
      <c r="AB122" s="25">
        <f t="shared" si="33"/>
        <v>0</v>
      </c>
      <c r="AC122" s="25">
        <f t="shared" si="34"/>
        <v>1</v>
      </c>
    </row>
    <row r="123" spans="1:29" x14ac:dyDescent="0.25">
      <c r="A123" s="33">
        <v>46065</v>
      </c>
      <c r="B123" s="118" t="s">
        <v>437</v>
      </c>
      <c r="C123" s="34" t="s">
        <v>30</v>
      </c>
      <c r="D123" s="26">
        <v>0.77</v>
      </c>
      <c r="E123" s="48">
        <f t="shared" si="58"/>
        <v>0</v>
      </c>
      <c r="F123" s="23">
        <v>0.04</v>
      </c>
      <c r="G123" s="48">
        <f t="shared" si="59"/>
        <v>1</v>
      </c>
      <c r="H123" s="23">
        <v>2.78</v>
      </c>
      <c r="I123" s="48">
        <f t="shared" si="60"/>
        <v>1</v>
      </c>
      <c r="J123" s="216">
        <v>4.8</v>
      </c>
      <c r="K123" s="48">
        <f t="shared" si="61"/>
        <v>0</v>
      </c>
      <c r="L123" s="26">
        <v>0.38</v>
      </c>
      <c r="M123" s="48">
        <f t="shared" si="62"/>
        <v>1</v>
      </c>
      <c r="N123" s="135">
        <f t="shared" si="63"/>
        <v>0</v>
      </c>
      <c r="O123" s="135">
        <f t="shared" si="64"/>
        <v>0</v>
      </c>
      <c r="S123" s="25" t="str">
        <f t="shared" si="39"/>
        <v>STAG</v>
      </c>
      <c r="T123" s="25">
        <f t="shared" si="25"/>
        <v>0.8</v>
      </c>
      <c r="U123" s="25">
        <f t="shared" si="26"/>
        <v>1.24</v>
      </c>
      <c r="V123" s="25">
        <f t="shared" si="27"/>
        <v>0</v>
      </c>
      <c r="W123" s="25">
        <f t="shared" si="28"/>
        <v>0.12</v>
      </c>
      <c r="X123" s="25">
        <f t="shared" si="29"/>
        <v>2.7</v>
      </c>
      <c r="Y123" s="25">
        <f t="shared" si="30"/>
        <v>2.85</v>
      </c>
      <c r="Z123" s="25">
        <f t="shared" si="31"/>
        <v>5</v>
      </c>
      <c r="AA123" s="25">
        <f t="shared" si="32"/>
        <v>7</v>
      </c>
      <c r="AB123" s="25">
        <f t="shared" si="33"/>
        <v>0</v>
      </c>
      <c r="AC123" s="25">
        <f t="shared" si="34"/>
        <v>1</v>
      </c>
    </row>
    <row r="124" spans="1:29" x14ac:dyDescent="0.25">
      <c r="A124" s="33">
        <v>46066</v>
      </c>
      <c r="B124" s="118" t="s">
        <v>434</v>
      </c>
      <c r="C124" s="34" t="s">
        <v>31</v>
      </c>
      <c r="D124" s="26">
        <v>1.75</v>
      </c>
      <c r="E124" s="48">
        <f t="shared" si="58"/>
        <v>1</v>
      </c>
      <c r="F124" s="23">
        <v>0.02</v>
      </c>
      <c r="G124" s="48">
        <f t="shared" si="59"/>
        <v>1</v>
      </c>
      <c r="H124" s="23">
        <v>2.78</v>
      </c>
      <c r="I124" s="48">
        <f t="shared" si="60"/>
        <v>1</v>
      </c>
      <c r="J124" s="216">
        <v>6.1</v>
      </c>
      <c r="K124" s="48">
        <f t="shared" si="61"/>
        <v>1</v>
      </c>
      <c r="L124" s="26">
        <v>0.56999999999999995</v>
      </c>
      <c r="M124" s="48">
        <f t="shared" si="62"/>
        <v>1</v>
      </c>
      <c r="N124" s="135">
        <f t="shared" si="63"/>
        <v>1</v>
      </c>
      <c r="O124" s="135">
        <f t="shared" si="64"/>
        <v>1</v>
      </c>
      <c r="S124" s="25" t="str">
        <f t="shared" si="39"/>
        <v>CARIB</v>
      </c>
      <c r="T124" s="25">
        <f t="shared" si="25"/>
        <v>1.65</v>
      </c>
      <c r="U124" s="25">
        <f t="shared" si="26"/>
        <v>2.14</v>
      </c>
      <c r="V124" s="25">
        <f t="shared" si="27"/>
        <v>0</v>
      </c>
      <c r="W124" s="25">
        <f t="shared" si="28"/>
        <v>0.12</v>
      </c>
      <c r="X124" s="25">
        <f t="shared" si="29"/>
        <v>2.7</v>
      </c>
      <c r="Y124" s="25">
        <f t="shared" si="30"/>
        <v>2.85</v>
      </c>
      <c r="Z124" s="25">
        <f t="shared" si="31"/>
        <v>5</v>
      </c>
      <c r="AA124" s="25">
        <f t="shared" si="32"/>
        <v>7</v>
      </c>
      <c r="AB124" s="25">
        <f t="shared" si="33"/>
        <v>0</v>
      </c>
      <c r="AC124" s="25">
        <f t="shared" si="34"/>
        <v>1</v>
      </c>
    </row>
    <row r="125" spans="1:29" x14ac:dyDescent="0.25">
      <c r="A125" s="33">
        <v>46069</v>
      </c>
      <c r="B125" s="271" t="s">
        <v>437</v>
      </c>
      <c r="C125" s="37" t="s">
        <v>31</v>
      </c>
      <c r="D125" s="26">
        <v>1.69</v>
      </c>
      <c r="E125" s="48">
        <f t="shared" si="58"/>
        <v>1</v>
      </c>
      <c r="F125" s="23">
        <v>0.03</v>
      </c>
      <c r="G125" s="48">
        <f t="shared" si="59"/>
        <v>1</v>
      </c>
      <c r="H125" s="23">
        <v>2.79</v>
      </c>
      <c r="I125" s="48">
        <f t="shared" si="60"/>
        <v>1</v>
      </c>
      <c r="J125" s="216">
        <v>6.6</v>
      </c>
      <c r="K125" s="48">
        <f t="shared" si="61"/>
        <v>1</v>
      </c>
      <c r="L125" s="26">
        <v>0.7</v>
      </c>
      <c r="M125" s="48">
        <f t="shared" si="62"/>
        <v>1</v>
      </c>
      <c r="N125" s="135">
        <f t="shared" si="63"/>
        <v>1</v>
      </c>
      <c r="O125" s="135">
        <f t="shared" si="64"/>
        <v>1</v>
      </c>
      <c r="S125" s="25" t="str">
        <f t="shared" si="39"/>
        <v>CARIB</v>
      </c>
      <c r="T125" s="25">
        <f t="shared" si="25"/>
        <v>1.65</v>
      </c>
      <c r="U125" s="25">
        <f t="shared" si="26"/>
        <v>2.14</v>
      </c>
      <c r="V125" s="25">
        <f t="shared" si="27"/>
        <v>0</v>
      </c>
      <c r="W125" s="25">
        <f t="shared" si="28"/>
        <v>0.12</v>
      </c>
      <c r="X125" s="25">
        <f t="shared" si="29"/>
        <v>2.7</v>
      </c>
      <c r="Y125" s="25">
        <f t="shared" si="30"/>
        <v>2.85</v>
      </c>
      <c r="Z125" s="25">
        <f t="shared" si="31"/>
        <v>5</v>
      </c>
      <c r="AA125" s="25">
        <f t="shared" si="32"/>
        <v>7</v>
      </c>
      <c r="AB125" s="25">
        <f t="shared" si="33"/>
        <v>0</v>
      </c>
      <c r="AC125" s="25">
        <f t="shared" si="34"/>
        <v>1</v>
      </c>
    </row>
    <row r="126" spans="1:29" x14ac:dyDescent="0.25">
      <c r="A126" s="33">
        <v>46069</v>
      </c>
      <c r="B126" s="118" t="s">
        <v>436</v>
      </c>
      <c r="C126" s="37" t="s">
        <v>31</v>
      </c>
      <c r="D126" s="26">
        <v>1.75</v>
      </c>
      <c r="E126" s="48">
        <f t="shared" si="58"/>
        <v>1</v>
      </c>
      <c r="F126" s="265"/>
      <c r="G126" s="48">
        <f t="shared" si="59"/>
        <v>1</v>
      </c>
      <c r="H126" s="265"/>
      <c r="I126" s="48">
        <v>1</v>
      </c>
      <c r="J126" s="216">
        <v>6.56</v>
      </c>
      <c r="K126" s="48">
        <f t="shared" si="61"/>
        <v>1</v>
      </c>
      <c r="L126" s="26">
        <v>0.64</v>
      </c>
      <c r="M126" s="48">
        <f t="shared" si="62"/>
        <v>1</v>
      </c>
      <c r="N126" s="128">
        <v>1</v>
      </c>
      <c r="O126" s="135">
        <f t="shared" si="64"/>
        <v>0</v>
      </c>
      <c r="S126" s="25" t="str">
        <f t="shared" si="39"/>
        <v>CARIB</v>
      </c>
      <c r="T126" s="25">
        <f t="shared" si="25"/>
        <v>1.65</v>
      </c>
      <c r="U126" s="25">
        <f t="shared" si="26"/>
        <v>2.14</v>
      </c>
      <c r="V126" s="25">
        <f t="shared" si="27"/>
        <v>0</v>
      </c>
      <c r="W126" s="25">
        <f t="shared" si="28"/>
        <v>0.12</v>
      </c>
      <c r="X126" s="25">
        <f t="shared" si="29"/>
        <v>2.7</v>
      </c>
      <c r="Y126" s="25">
        <f t="shared" si="30"/>
        <v>2.85</v>
      </c>
      <c r="Z126" s="25">
        <f t="shared" si="31"/>
        <v>5</v>
      </c>
      <c r="AA126" s="25">
        <f t="shared" si="32"/>
        <v>7</v>
      </c>
      <c r="AB126" s="25">
        <f t="shared" si="33"/>
        <v>0</v>
      </c>
      <c r="AC126" s="25">
        <f t="shared" si="34"/>
        <v>1</v>
      </c>
    </row>
    <row r="127" spans="1:29" x14ac:dyDescent="0.25">
      <c r="A127" s="33">
        <v>46069</v>
      </c>
      <c r="B127" s="271" t="s">
        <v>434</v>
      </c>
      <c r="C127" s="37" t="s">
        <v>31</v>
      </c>
      <c r="D127" s="26">
        <v>1.6</v>
      </c>
      <c r="E127" s="48">
        <f t="shared" si="58"/>
        <v>0</v>
      </c>
      <c r="F127" s="265"/>
      <c r="G127" s="48">
        <f t="shared" si="59"/>
        <v>1</v>
      </c>
      <c r="H127" s="265"/>
      <c r="I127" s="48">
        <v>1</v>
      </c>
      <c r="J127" s="216">
        <v>5.7</v>
      </c>
      <c r="K127" s="48">
        <f t="shared" si="61"/>
        <v>1</v>
      </c>
      <c r="L127" s="26">
        <v>0.61</v>
      </c>
      <c r="M127" s="48">
        <f t="shared" si="62"/>
        <v>1</v>
      </c>
      <c r="N127" s="135">
        <f t="shared" si="63"/>
        <v>0</v>
      </c>
      <c r="O127" s="135">
        <f t="shared" si="64"/>
        <v>0</v>
      </c>
      <c r="S127" s="25" t="str">
        <f t="shared" si="39"/>
        <v>CARIB</v>
      </c>
      <c r="T127" s="25">
        <f t="shared" si="25"/>
        <v>1.65</v>
      </c>
      <c r="U127" s="25">
        <f t="shared" si="26"/>
        <v>2.14</v>
      </c>
      <c r="V127" s="25">
        <f t="shared" si="27"/>
        <v>0</v>
      </c>
      <c r="W127" s="25">
        <f t="shared" si="28"/>
        <v>0.12</v>
      </c>
      <c r="X127" s="25">
        <f t="shared" si="29"/>
        <v>2.7</v>
      </c>
      <c r="Y127" s="25">
        <f t="shared" si="30"/>
        <v>2.85</v>
      </c>
      <c r="Z127" s="25">
        <f t="shared" si="31"/>
        <v>5</v>
      </c>
      <c r="AA127" s="25">
        <f t="shared" si="32"/>
        <v>7</v>
      </c>
      <c r="AB127" s="25">
        <f t="shared" si="33"/>
        <v>0</v>
      </c>
      <c r="AC127" s="25">
        <f t="shared" si="34"/>
        <v>1</v>
      </c>
    </row>
    <row r="128" spans="1:29" x14ac:dyDescent="0.25">
      <c r="A128" s="33">
        <v>46070</v>
      </c>
      <c r="B128" s="118" t="s">
        <v>437</v>
      </c>
      <c r="C128" s="34" t="s">
        <v>31</v>
      </c>
      <c r="D128" s="26">
        <v>1.63</v>
      </c>
      <c r="E128" s="48">
        <f t="shared" si="58"/>
        <v>0</v>
      </c>
      <c r="F128" s="23">
        <v>0.01</v>
      </c>
      <c r="G128" s="48">
        <f t="shared" si="59"/>
        <v>1</v>
      </c>
      <c r="H128" s="23">
        <v>2.7</v>
      </c>
      <c r="I128" s="48">
        <f t="shared" si="60"/>
        <v>1</v>
      </c>
      <c r="J128" s="216">
        <v>5.67</v>
      </c>
      <c r="K128" s="48">
        <f t="shared" si="61"/>
        <v>1</v>
      </c>
      <c r="L128" s="26">
        <v>0.84</v>
      </c>
      <c r="M128" s="48">
        <f t="shared" si="62"/>
        <v>1</v>
      </c>
      <c r="N128" s="135">
        <f t="shared" si="63"/>
        <v>0</v>
      </c>
      <c r="O128" s="135">
        <f t="shared" si="64"/>
        <v>0</v>
      </c>
      <c r="S128" s="25" t="str">
        <f t="shared" si="39"/>
        <v>CARIB</v>
      </c>
      <c r="T128" s="25">
        <f t="shared" si="25"/>
        <v>1.65</v>
      </c>
      <c r="U128" s="25">
        <f t="shared" si="26"/>
        <v>2.14</v>
      </c>
      <c r="V128" s="25">
        <f t="shared" si="27"/>
        <v>0</v>
      </c>
      <c r="W128" s="25">
        <f t="shared" si="28"/>
        <v>0.12</v>
      </c>
      <c r="X128" s="25">
        <f t="shared" si="29"/>
        <v>2.7</v>
      </c>
      <c r="Y128" s="25">
        <f t="shared" si="30"/>
        <v>2.85</v>
      </c>
      <c r="Z128" s="25">
        <f t="shared" si="31"/>
        <v>5</v>
      </c>
      <c r="AA128" s="25">
        <f t="shared" si="32"/>
        <v>7</v>
      </c>
      <c r="AB128" s="25">
        <f t="shared" si="33"/>
        <v>0</v>
      </c>
      <c r="AC128" s="25">
        <f t="shared" si="34"/>
        <v>1</v>
      </c>
    </row>
    <row r="129" spans="1:29" x14ac:dyDescent="0.25">
      <c r="A129" s="33">
        <v>46070</v>
      </c>
      <c r="B129" s="118" t="s">
        <v>436</v>
      </c>
      <c r="C129" s="34" t="s">
        <v>31</v>
      </c>
      <c r="D129" s="26">
        <v>1.6</v>
      </c>
      <c r="E129" s="48">
        <f t="shared" si="58"/>
        <v>0</v>
      </c>
      <c r="F129" s="23">
        <v>0.01</v>
      </c>
      <c r="G129" s="48">
        <f t="shared" si="59"/>
        <v>1</v>
      </c>
      <c r="H129" s="23">
        <v>2.7</v>
      </c>
      <c r="I129" s="48">
        <f t="shared" si="60"/>
        <v>1</v>
      </c>
      <c r="J129" s="216">
        <v>5.63</v>
      </c>
      <c r="K129" s="48">
        <f t="shared" si="61"/>
        <v>1</v>
      </c>
      <c r="L129" s="26">
        <v>0.84</v>
      </c>
      <c r="M129" s="48">
        <f t="shared" si="62"/>
        <v>1</v>
      </c>
      <c r="N129" s="135">
        <f t="shared" si="63"/>
        <v>0</v>
      </c>
      <c r="O129" s="135">
        <f t="shared" si="64"/>
        <v>0</v>
      </c>
      <c r="S129" s="25" t="str">
        <f t="shared" si="39"/>
        <v>CARIB</v>
      </c>
      <c r="T129" s="25">
        <f t="shared" si="25"/>
        <v>1.65</v>
      </c>
      <c r="U129" s="25">
        <f t="shared" si="26"/>
        <v>2.14</v>
      </c>
      <c r="V129" s="25">
        <f t="shared" si="27"/>
        <v>0</v>
      </c>
      <c r="W129" s="25">
        <f t="shared" si="28"/>
        <v>0.12</v>
      </c>
      <c r="X129" s="25">
        <f t="shared" si="29"/>
        <v>2.7</v>
      </c>
      <c r="Y129" s="25">
        <f t="shared" si="30"/>
        <v>2.85</v>
      </c>
      <c r="Z129" s="25">
        <f t="shared" si="31"/>
        <v>5</v>
      </c>
      <c r="AA129" s="25">
        <f t="shared" si="32"/>
        <v>7</v>
      </c>
      <c r="AB129" s="25">
        <f t="shared" si="33"/>
        <v>0</v>
      </c>
      <c r="AC129" s="25">
        <f t="shared" si="34"/>
        <v>1</v>
      </c>
    </row>
    <row r="130" spans="1:29" ht="13.5" customHeight="1" x14ac:dyDescent="0.25">
      <c r="A130" s="33">
        <v>46070</v>
      </c>
      <c r="B130" s="118" t="s">
        <v>434</v>
      </c>
      <c r="C130" s="37" t="s">
        <v>31</v>
      </c>
      <c r="D130" s="26">
        <v>1.67</v>
      </c>
      <c r="E130" s="48">
        <f t="shared" si="58"/>
        <v>1</v>
      </c>
      <c r="F130" s="23">
        <v>0.05</v>
      </c>
      <c r="G130" s="48">
        <f t="shared" si="59"/>
        <v>1</v>
      </c>
      <c r="H130" s="23">
        <v>2.75</v>
      </c>
      <c r="I130" s="48">
        <f t="shared" si="60"/>
        <v>1</v>
      </c>
      <c r="J130" s="216">
        <v>5.93</v>
      </c>
      <c r="K130" s="48">
        <f t="shared" si="61"/>
        <v>1</v>
      </c>
      <c r="L130" s="26">
        <v>0.53</v>
      </c>
      <c r="M130" s="48">
        <f t="shared" si="62"/>
        <v>1</v>
      </c>
      <c r="N130" s="135">
        <f t="shared" si="63"/>
        <v>1</v>
      </c>
      <c r="O130" s="135">
        <f t="shared" si="64"/>
        <v>1</v>
      </c>
      <c r="S130" s="25" t="str">
        <f t="shared" si="39"/>
        <v>CARIB</v>
      </c>
      <c r="T130" s="25">
        <f t="shared" si="25"/>
        <v>1.65</v>
      </c>
      <c r="U130" s="25">
        <f t="shared" si="26"/>
        <v>2.14</v>
      </c>
      <c r="V130" s="25">
        <f t="shared" si="27"/>
        <v>0</v>
      </c>
      <c r="W130" s="25">
        <f t="shared" si="28"/>
        <v>0.12</v>
      </c>
      <c r="X130" s="25">
        <f t="shared" si="29"/>
        <v>2.7</v>
      </c>
      <c r="Y130" s="25">
        <f t="shared" si="30"/>
        <v>2.85</v>
      </c>
      <c r="Z130" s="25">
        <f t="shared" si="31"/>
        <v>5</v>
      </c>
      <c r="AA130" s="25">
        <f t="shared" si="32"/>
        <v>7</v>
      </c>
      <c r="AB130" s="25">
        <f t="shared" si="33"/>
        <v>0</v>
      </c>
      <c r="AC130" s="25">
        <f t="shared" si="34"/>
        <v>1</v>
      </c>
    </row>
    <row r="131" spans="1:29" x14ac:dyDescent="0.25">
      <c r="A131" s="33">
        <v>46070</v>
      </c>
      <c r="B131" s="271" t="s">
        <v>436</v>
      </c>
      <c r="C131" s="37" t="s">
        <v>31</v>
      </c>
      <c r="D131" s="26">
        <v>1.62</v>
      </c>
      <c r="E131" s="48">
        <f t="shared" si="58"/>
        <v>0</v>
      </c>
      <c r="F131" s="23">
        <v>0.02</v>
      </c>
      <c r="G131" s="48">
        <f t="shared" si="59"/>
        <v>1</v>
      </c>
      <c r="H131" s="23">
        <v>2.82</v>
      </c>
      <c r="I131" s="48">
        <f t="shared" si="60"/>
        <v>1</v>
      </c>
      <c r="J131" s="216">
        <v>6.08</v>
      </c>
      <c r="K131" s="48">
        <f t="shared" si="61"/>
        <v>1</v>
      </c>
      <c r="L131" s="26">
        <v>0.44</v>
      </c>
      <c r="M131" s="48">
        <f t="shared" si="62"/>
        <v>1</v>
      </c>
      <c r="N131" s="135">
        <f t="shared" si="63"/>
        <v>0</v>
      </c>
      <c r="O131" s="135">
        <f t="shared" si="64"/>
        <v>0</v>
      </c>
      <c r="S131" s="25" t="str">
        <f t="shared" si="39"/>
        <v>CARIB</v>
      </c>
      <c r="T131" s="25">
        <f t="shared" si="25"/>
        <v>1.65</v>
      </c>
      <c r="U131" s="25">
        <f t="shared" si="26"/>
        <v>2.14</v>
      </c>
      <c r="V131" s="25">
        <f t="shared" si="27"/>
        <v>0</v>
      </c>
      <c r="W131" s="25">
        <f t="shared" si="28"/>
        <v>0.12</v>
      </c>
      <c r="X131" s="25">
        <f t="shared" si="29"/>
        <v>2.7</v>
      </c>
      <c r="Y131" s="25">
        <f t="shared" si="30"/>
        <v>2.85</v>
      </c>
      <c r="Z131" s="25">
        <f t="shared" si="31"/>
        <v>5</v>
      </c>
      <c r="AA131" s="25">
        <f t="shared" si="32"/>
        <v>7</v>
      </c>
      <c r="AB131" s="25">
        <f t="shared" si="33"/>
        <v>0</v>
      </c>
      <c r="AC131" s="25">
        <f t="shared" si="34"/>
        <v>1</v>
      </c>
    </row>
    <row r="132" spans="1:29" x14ac:dyDescent="0.25">
      <c r="A132" s="33">
        <v>46072</v>
      </c>
      <c r="B132" s="271" t="s">
        <v>434</v>
      </c>
      <c r="C132" s="37" t="s">
        <v>33</v>
      </c>
      <c r="D132" s="26">
        <v>3.72</v>
      </c>
      <c r="E132" s="48">
        <f t="shared" si="58"/>
        <v>1</v>
      </c>
      <c r="F132" s="23">
        <v>0.02</v>
      </c>
      <c r="G132" s="48">
        <f t="shared" si="59"/>
        <v>1</v>
      </c>
      <c r="H132" s="23">
        <v>2.78</v>
      </c>
      <c r="I132" s="48">
        <f t="shared" si="60"/>
        <v>1</v>
      </c>
      <c r="J132" s="216">
        <v>174</v>
      </c>
      <c r="K132" s="48">
        <f t="shared" si="61"/>
        <v>1</v>
      </c>
      <c r="L132" s="26">
        <v>31.4</v>
      </c>
      <c r="M132" s="48">
        <f t="shared" si="62"/>
        <v>1</v>
      </c>
      <c r="N132" s="135">
        <f t="shared" si="63"/>
        <v>1</v>
      </c>
      <c r="O132" s="135">
        <f t="shared" si="64"/>
        <v>1</v>
      </c>
      <c r="S132" s="25" t="str">
        <f t="shared" si="39"/>
        <v>GUINNESS</v>
      </c>
      <c r="T132" s="25">
        <f t="shared" si="25"/>
        <v>3.1</v>
      </c>
      <c r="U132" s="25">
        <f t="shared" si="26"/>
        <v>4.1399999999999997</v>
      </c>
      <c r="V132" s="25">
        <f t="shared" si="27"/>
        <v>0</v>
      </c>
      <c r="W132" s="25">
        <f t="shared" si="28"/>
        <v>0.12</v>
      </c>
      <c r="X132" s="25">
        <f t="shared" si="29"/>
        <v>2.7</v>
      </c>
      <c r="Y132" s="25">
        <f t="shared" si="30"/>
        <v>2.9</v>
      </c>
      <c r="Z132" s="25">
        <f t="shared" si="31"/>
        <v>155</v>
      </c>
      <c r="AA132" s="25">
        <f t="shared" si="32"/>
        <v>195</v>
      </c>
      <c r="AB132" s="25">
        <f t="shared" si="33"/>
        <v>0</v>
      </c>
      <c r="AC132" s="25">
        <f t="shared" si="34"/>
        <v>35</v>
      </c>
    </row>
    <row r="133" spans="1:29" x14ac:dyDescent="0.25">
      <c r="A133" s="33">
        <v>46072</v>
      </c>
      <c r="B133" s="271" t="s">
        <v>437</v>
      </c>
      <c r="C133" s="37" t="s">
        <v>33</v>
      </c>
      <c r="D133" s="26">
        <v>3.71</v>
      </c>
      <c r="E133" s="48">
        <f t="shared" si="58"/>
        <v>1</v>
      </c>
      <c r="F133" s="23">
        <v>0.05</v>
      </c>
      <c r="G133" s="48">
        <f t="shared" si="59"/>
        <v>1</v>
      </c>
      <c r="H133" s="23">
        <v>2.78</v>
      </c>
      <c r="I133" s="48">
        <f t="shared" si="60"/>
        <v>1</v>
      </c>
      <c r="J133" s="216">
        <v>174.8</v>
      </c>
      <c r="K133" s="48">
        <f t="shared" si="61"/>
        <v>1</v>
      </c>
      <c r="L133" s="26">
        <v>34.700000000000003</v>
      </c>
      <c r="M133" s="48">
        <f t="shared" si="62"/>
        <v>1</v>
      </c>
      <c r="N133" s="135">
        <f t="shared" si="63"/>
        <v>1</v>
      </c>
      <c r="O133" s="135">
        <f t="shared" si="64"/>
        <v>1</v>
      </c>
      <c r="S133" s="25" t="str">
        <f t="shared" si="39"/>
        <v>GUINNESS</v>
      </c>
      <c r="T133" s="25">
        <f t="shared" si="25"/>
        <v>3.1</v>
      </c>
      <c r="U133" s="25">
        <f t="shared" si="26"/>
        <v>4.1399999999999997</v>
      </c>
      <c r="V133" s="25">
        <f t="shared" si="27"/>
        <v>0</v>
      </c>
      <c r="W133" s="25">
        <f t="shared" si="28"/>
        <v>0.12</v>
      </c>
      <c r="X133" s="25">
        <f t="shared" si="29"/>
        <v>2.7</v>
      </c>
      <c r="Y133" s="25">
        <f t="shared" si="30"/>
        <v>2.9</v>
      </c>
      <c r="Z133" s="25">
        <f t="shared" si="31"/>
        <v>155</v>
      </c>
      <c r="AA133" s="25">
        <f t="shared" si="32"/>
        <v>195</v>
      </c>
      <c r="AB133" s="25">
        <f t="shared" si="33"/>
        <v>0</v>
      </c>
      <c r="AC133" s="25">
        <f t="shared" si="34"/>
        <v>35</v>
      </c>
    </row>
    <row r="134" spans="1:29" x14ac:dyDescent="0.25">
      <c r="A134" s="33">
        <v>46072</v>
      </c>
      <c r="B134" s="271" t="s">
        <v>436</v>
      </c>
      <c r="C134" s="37" t="s">
        <v>31</v>
      </c>
      <c r="D134" s="26">
        <v>1.61</v>
      </c>
      <c r="E134" s="48">
        <f t="shared" si="58"/>
        <v>0</v>
      </c>
      <c r="F134" s="265"/>
      <c r="G134" s="48">
        <f t="shared" si="59"/>
        <v>1</v>
      </c>
      <c r="H134" s="265"/>
      <c r="I134" s="48">
        <v>1</v>
      </c>
      <c r="J134" s="216">
        <v>5.83</v>
      </c>
      <c r="K134" s="48">
        <f t="shared" si="61"/>
        <v>1</v>
      </c>
      <c r="L134" s="26">
        <v>0.49</v>
      </c>
      <c r="M134" s="48">
        <f t="shared" si="62"/>
        <v>1</v>
      </c>
      <c r="N134" s="135">
        <f t="shared" si="63"/>
        <v>0</v>
      </c>
      <c r="O134" s="135">
        <f t="shared" si="64"/>
        <v>0</v>
      </c>
      <c r="S134" s="25" t="str">
        <f t="shared" si="39"/>
        <v>CARIB</v>
      </c>
      <c r="T134" s="25">
        <f t="shared" si="25"/>
        <v>1.65</v>
      </c>
      <c r="U134" s="25">
        <f t="shared" si="26"/>
        <v>2.14</v>
      </c>
      <c r="V134" s="25">
        <f t="shared" si="27"/>
        <v>0</v>
      </c>
      <c r="W134" s="25">
        <f t="shared" si="28"/>
        <v>0.12</v>
      </c>
      <c r="X134" s="25">
        <f t="shared" si="29"/>
        <v>2.7</v>
      </c>
      <c r="Y134" s="25">
        <f t="shared" si="30"/>
        <v>2.85</v>
      </c>
      <c r="Z134" s="25">
        <f t="shared" si="31"/>
        <v>5</v>
      </c>
      <c r="AA134" s="25">
        <f t="shared" si="32"/>
        <v>7</v>
      </c>
      <c r="AB134" s="25">
        <f t="shared" si="33"/>
        <v>0</v>
      </c>
      <c r="AC134" s="25">
        <f t="shared" si="34"/>
        <v>1</v>
      </c>
    </row>
    <row r="135" spans="1:29" x14ac:dyDescent="0.25">
      <c r="A135" s="33">
        <v>46073</v>
      </c>
      <c r="B135" s="271" t="s">
        <v>435</v>
      </c>
      <c r="C135" s="37" t="s">
        <v>31</v>
      </c>
      <c r="D135" s="26">
        <v>1.63</v>
      </c>
      <c r="E135" s="48">
        <f t="shared" si="58"/>
        <v>0</v>
      </c>
      <c r="F135" s="23">
        <v>0.03</v>
      </c>
      <c r="G135" s="48">
        <f t="shared" si="59"/>
        <v>1</v>
      </c>
      <c r="H135" s="23">
        <v>2.75</v>
      </c>
      <c r="I135" s="48">
        <f t="shared" ref="I135:I154" si="73">IF(+(IF(H135&lt;X135,0,IF(H135&gt;Y135,0,1)))=1,1,0)</f>
        <v>1</v>
      </c>
      <c r="J135" s="216">
        <v>5.7</v>
      </c>
      <c r="K135" s="48">
        <f t="shared" si="61"/>
        <v>1</v>
      </c>
      <c r="L135" s="350">
        <v>0.31</v>
      </c>
      <c r="M135" s="48">
        <f t="shared" si="62"/>
        <v>1</v>
      </c>
      <c r="N135" s="135">
        <f t="shared" si="63"/>
        <v>0</v>
      </c>
      <c r="O135" s="135">
        <f t="shared" si="64"/>
        <v>0</v>
      </c>
      <c r="S135" s="25" t="str">
        <f t="shared" si="39"/>
        <v>CARIB</v>
      </c>
      <c r="T135" s="25">
        <f t="shared" si="25"/>
        <v>1.65</v>
      </c>
      <c r="U135" s="25">
        <f t="shared" si="26"/>
        <v>2.14</v>
      </c>
      <c r="V135" s="25">
        <f t="shared" si="27"/>
        <v>0</v>
      </c>
      <c r="W135" s="25">
        <f t="shared" si="28"/>
        <v>0.12</v>
      </c>
      <c r="X135" s="25">
        <f t="shared" si="29"/>
        <v>2.7</v>
      </c>
      <c r="Y135" s="25">
        <f t="shared" si="30"/>
        <v>2.85</v>
      </c>
      <c r="Z135" s="25">
        <f t="shared" si="31"/>
        <v>5</v>
      </c>
      <c r="AA135" s="25">
        <f t="shared" si="32"/>
        <v>7</v>
      </c>
      <c r="AB135" s="25">
        <f t="shared" si="33"/>
        <v>0</v>
      </c>
      <c r="AC135" s="25">
        <f t="shared" si="34"/>
        <v>1</v>
      </c>
    </row>
    <row r="136" spans="1:29" x14ac:dyDescent="0.25">
      <c r="A136" s="33">
        <v>46073</v>
      </c>
      <c r="B136" s="271" t="s">
        <v>436</v>
      </c>
      <c r="C136" s="37" t="s">
        <v>31</v>
      </c>
      <c r="D136" s="26">
        <v>1.6</v>
      </c>
      <c r="E136" s="48">
        <f t="shared" si="58"/>
        <v>0</v>
      </c>
      <c r="F136" s="265"/>
      <c r="G136" s="48">
        <f t="shared" si="59"/>
        <v>1</v>
      </c>
      <c r="H136" s="265"/>
      <c r="I136" s="48">
        <v>1</v>
      </c>
      <c r="J136" s="216">
        <v>5.65</v>
      </c>
      <c r="K136" s="48">
        <f t="shared" si="61"/>
        <v>1</v>
      </c>
      <c r="L136" s="26">
        <v>0.59</v>
      </c>
      <c r="M136" s="48">
        <f t="shared" si="62"/>
        <v>1</v>
      </c>
      <c r="N136" s="135">
        <f t="shared" si="63"/>
        <v>0</v>
      </c>
      <c r="O136" s="135">
        <f t="shared" si="64"/>
        <v>0</v>
      </c>
      <c r="S136" s="25" t="str">
        <f t="shared" si="39"/>
        <v>CARIB</v>
      </c>
      <c r="T136" s="25">
        <f t="shared" si="25"/>
        <v>1.65</v>
      </c>
      <c r="U136" s="25">
        <f t="shared" si="26"/>
        <v>2.14</v>
      </c>
      <c r="V136" s="25">
        <f t="shared" si="27"/>
        <v>0</v>
      </c>
      <c r="W136" s="25">
        <f t="shared" si="28"/>
        <v>0.12</v>
      </c>
      <c r="X136" s="25">
        <f t="shared" si="29"/>
        <v>2.7</v>
      </c>
      <c r="Y136" s="25">
        <f t="shared" si="30"/>
        <v>2.85</v>
      </c>
      <c r="Z136" s="25">
        <f t="shared" si="31"/>
        <v>5</v>
      </c>
      <c r="AA136" s="25">
        <f t="shared" si="32"/>
        <v>7</v>
      </c>
      <c r="AB136" s="25">
        <f t="shared" si="33"/>
        <v>0</v>
      </c>
      <c r="AC136" s="25">
        <f t="shared" si="34"/>
        <v>1</v>
      </c>
    </row>
    <row r="137" spans="1:29" x14ac:dyDescent="0.25">
      <c r="A137" s="33">
        <v>46076</v>
      </c>
      <c r="B137" s="271" t="s">
        <v>435</v>
      </c>
      <c r="C137" s="37" t="s">
        <v>31</v>
      </c>
      <c r="D137" s="26">
        <v>1.62</v>
      </c>
      <c r="E137" s="48">
        <f t="shared" si="58"/>
        <v>0</v>
      </c>
      <c r="F137" s="23">
        <v>7.0000000000000007E-2</v>
      </c>
      <c r="G137" s="48">
        <f t="shared" si="59"/>
        <v>1</v>
      </c>
      <c r="H137" s="23">
        <v>2.79</v>
      </c>
      <c r="I137" s="48">
        <f t="shared" si="73"/>
        <v>1</v>
      </c>
      <c r="J137" s="216">
        <v>5.58</v>
      </c>
      <c r="K137" s="48">
        <f t="shared" si="61"/>
        <v>1</v>
      </c>
      <c r="L137" s="26">
        <v>0.8</v>
      </c>
      <c r="M137" s="48">
        <f t="shared" si="62"/>
        <v>1</v>
      </c>
      <c r="N137" s="135">
        <f t="shared" si="63"/>
        <v>0</v>
      </c>
      <c r="O137" s="135">
        <f>IF(+(IF(D137&lt;T137,0,IF(D137&gt;U137,0,1)))+(IF(F137&lt;V137,0,IF(F137&gt;W137,0,1)))+(IF(H137&lt;X137,0,IF(H137&gt;Y137,0,1)))+(IF(L137&lt;AB137,0,IF(L137&gt;AC137,0,1)))=4,1,0)</f>
        <v>0</v>
      </c>
      <c r="S137" s="25" t="str">
        <f t="shared" si="39"/>
        <v>CARIB</v>
      </c>
      <c r="T137" s="25">
        <f t="shared" si="25"/>
        <v>1.65</v>
      </c>
      <c r="U137" s="25">
        <f t="shared" si="26"/>
        <v>2.14</v>
      </c>
      <c r="V137" s="25">
        <f t="shared" si="27"/>
        <v>0</v>
      </c>
      <c r="W137" s="25">
        <f t="shared" si="28"/>
        <v>0.12</v>
      </c>
      <c r="X137" s="25">
        <f t="shared" si="29"/>
        <v>2.7</v>
      </c>
      <c r="Y137" s="25">
        <f t="shared" si="30"/>
        <v>2.85</v>
      </c>
      <c r="Z137" s="25">
        <f t="shared" si="31"/>
        <v>5</v>
      </c>
      <c r="AA137" s="25">
        <f t="shared" si="32"/>
        <v>7</v>
      </c>
      <c r="AB137" s="25">
        <f t="shared" si="33"/>
        <v>0</v>
      </c>
      <c r="AC137" s="25">
        <f t="shared" si="34"/>
        <v>1</v>
      </c>
    </row>
    <row r="138" spans="1:29" x14ac:dyDescent="0.25">
      <c r="A138" s="33">
        <v>46076</v>
      </c>
      <c r="B138" s="271" t="s">
        <v>436</v>
      </c>
      <c r="C138" s="37" t="s">
        <v>31</v>
      </c>
      <c r="D138" s="26">
        <v>1.7</v>
      </c>
      <c r="E138" s="48">
        <f t="shared" si="58"/>
        <v>1</v>
      </c>
      <c r="F138" s="265"/>
      <c r="G138" s="48"/>
      <c r="H138" s="265"/>
      <c r="I138" s="48"/>
      <c r="J138" s="216">
        <v>5.85</v>
      </c>
      <c r="K138" s="48">
        <f t="shared" si="61"/>
        <v>1</v>
      </c>
      <c r="L138" s="26">
        <v>0.53</v>
      </c>
      <c r="M138" s="48">
        <f t="shared" si="62"/>
        <v>1</v>
      </c>
      <c r="N138" s="128">
        <v>1</v>
      </c>
      <c r="O138" s="128">
        <v>1</v>
      </c>
      <c r="S138" s="25" t="str">
        <f t="shared" si="39"/>
        <v>CARIB</v>
      </c>
      <c r="T138" s="25">
        <f t="shared" si="25"/>
        <v>1.65</v>
      </c>
      <c r="U138" s="25">
        <f t="shared" si="26"/>
        <v>2.14</v>
      </c>
      <c r="V138" s="25">
        <f t="shared" si="27"/>
        <v>0</v>
      </c>
      <c r="W138" s="25">
        <f t="shared" si="28"/>
        <v>0.12</v>
      </c>
      <c r="X138" s="25">
        <f t="shared" si="29"/>
        <v>2.7</v>
      </c>
      <c r="Y138" s="25">
        <f t="shared" si="30"/>
        <v>2.85</v>
      </c>
      <c r="Z138" s="25">
        <f t="shared" si="31"/>
        <v>5</v>
      </c>
      <c r="AA138" s="25">
        <f t="shared" si="32"/>
        <v>7</v>
      </c>
      <c r="AB138" s="25">
        <f t="shared" si="33"/>
        <v>0</v>
      </c>
      <c r="AC138" s="25">
        <f t="shared" si="34"/>
        <v>1</v>
      </c>
    </row>
    <row r="139" spans="1:29" x14ac:dyDescent="0.25">
      <c r="A139" s="33">
        <v>46076</v>
      </c>
      <c r="B139" s="271" t="s">
        <v>435</v>
      </c>
      <c r="C139" s="37" t="s">
        <v>31</v>
      </c>
      <c r="D139" s="26">
        <v>1.6</v>
      </c>
      <c r="E139" s="48">
        <f t="shared" si="58"/>
        <v>0</v>
      </c>
      <c r="F139" s="265"/>
      <c r="G139" s="48"/>
      <c r="H139" s="265"/>
      <c r="I139" s="48"/>
      <c r="J139" s="216">
        <v>6.33</v>
      </c>
      <c r="K139" s="48">
        <f t="shared" si="61"/>
        <v>1</v>
      </c>
      <c r="L139" s="26">
        <v>0.8</v>
      </c>
      <c r="M139" s="48">
        <f t="shared" si="62"/>
        <v>1</v>
      </c>
      <c r="N139" s="135">
        <f t="shared" si="63"/>
        <v>0</v>
      </c>
      <c r="O139" s="135">
        <f>IF(+(IF(D139&lt;T139,0,IF(D139&gt;U139,0,1)))+(IF(F139&lt;V139,0,IF(F139&gt;W139,0,1)))+(IF(H139&lt;X139,0,IF(H139&gt;Y139,0,1)))+(IF(L139&lt;AB139,0,IF(L139&gt;AC139,0,1)))=4,1,0)</f>
        <v>0</v>
      </c>
      <c r="S139" s="25" t="str">
        <f t="shared" si="39"/>
        <v>CARIB</v>
      </c>
      <c r="T139" s="25">
        <f t="shared" si="25"/>
        <v>1.65</v>
      </c>
      <c r="U139" s="25">
        <f t="shared" si="26"/>
        <v>2.14</v>
      </c>
      <c r="V139" s="25">
        <f t="shared" si="27"/>
        <v>0</v>
      </c>
      <c r="W139" s="25">
        <f t="shared" si="28"/>
        <v>0.12</v>
      </c>
      <c r="X139" s="25">
        <f t="shared" si="29"/>
        <v>2.7</v>
      </c>
      <c r="Y139" s="25">
        <f t="shared" si="30"/>
        <v>2.85</v>
      </c>
      <c r="Z139" s="25">
        <f t="shared" si="31"/>
        <v>5</v>
      </c>
      <c r="AA139" s="25">
        <f t="shared" si="32"/>
        <v>7</v>
      </c>
      <c r="AB139" s="25">
        <f t="shared" si="33"/>
        <v>0</v>
      </c>
      <c r="AC139" s="25">
        <f t="shared" si="34"/>
        <v>1</v>
      </c>
    </row>
    <row r="140" spans="1:29" x14ac:dyDescent="0.25">
      <c r="A140" s="33">
        <v>46076</v>
      </c>
      <c r="B140" s="271" t="s">
        <v>436</v>
      </c>
      <c r="C140" s="37" t="s">
        <v>31</v>
      </c>
      <c r="D140" s="26">
        <v>1.7</v>
      </c>
      <c r="E140" s="48">
        <f t="shared" si="58"/>
        <v>1</v>
      </c>
      <c r="F140" s="265"/>
      <c r="G140" s="48"/>
      <c r="H140" s="265"/>
      <c r="I140" s="48"/>
      <c r="J140" s="216">
        <v>5.87</v>
      </c>
      <c r="K140" s="48">
        <f t="shared" si="61"/>
        <v>1</v>
      </c>
      <c r="L140" s="26">
        <v>0.96</v>
      </c>
      <c r="M140" s="48">
        <f t="shared" si="62"/>
        <v>1</v>
      </c>
      <c r="N140" s="128">
        <v>1</v>
      </c>
      <c r="O140" s="128">
        <v>1</v>
      </c>
      <c r="S140" s="25" t="str">
        <f t="shared" si="39"/>
        <v>CARIB</v>
      </c>
      <c r="T140" s="25">
        <f t="shared" si="25"/>
        <v>1.65</v>
      </c>
      <c r="U140" s="25">
        <f t="shared" si="26"/>
        <v>2.14</v>
      </c>
      <c r="V140" s="25">
        <f t="shared" si="27"/>
        <v>0</v>
      </c>
      <c r="W140" s="25">
        <f t="shared" si="28"/>
        <v>0.12</v>
      </c>
      <c r="X140" s="25">
        <f t="shared" si="29"/>
        <v>2.7</v>
      </c>
      <c r="Y140" s="25">
        <f t="shared" si="30"/>
        <v>2.85</v>
      </c>
      <c r="Z140" s="25">
        <f t="shared" si="31"/>
        <v>5</v>
      </c>
      <c r="AA140" s="25">
        <f t="shared" si="32"/>
        <v>7</v>
      </c>
      <c r="AB140" s="25">
        <f t="shared" si="33"/>
        <v>0</v>
      </c>
      <c r="AC140" s="25">
        <f t="shared" si="34"/>
        <v>1</v>
      </c>
    </row>
    <row r="141" spans="1:29" x14ac:dyDescent="0.25">
      <c r="A141" s="33">
        <v>46077</v>
      </c>
      <c r="B141" s="271" t="s">
        <v>436</v>
      </c>
      <c r="C141" s="37" t="s">
        <v>30</v>
      </c>
      <c r="D141" s="26">
        <v>0.87</v>
      </c>
      <c r="E141" s="48">
        <f t="shared" si="58"/>
        <v>1</v>
      </c>
      <c r="F141" s="23">
        <v>0.05</v>
      </c>
      <c r="G141" s="48">
        <f t="shared" si="59"/>
        <v>1</v>
      </c>
      <c r="H141" s="23">
        <v>2.83</v>
      </c>
      <c r="I141" s="48">
        <f t="shared" si="73"/>
        <v>1</v>
      </c>
      <c r="J141" s="216">
        <v>5.38</v>
      </c>
      <c r="K141" s="48">
        <f t="shared" si="61"/>
        <v>1</v>
      </c>
      <c r="L141" s="26">
        <v>0.43</v>
      </c>
      <c r="M141" s="48">
        <f t="shared" si="62"/>
        <v>1</v>
      </c>
      <c r="N141" s="135">
        <f t="shared" si="63"/>
        <v>1</v>
      </c>
      <c r="O141" s="135">
        <f t="shared" si="64"/>
        <v>1</v>
      </c>
      <c r="S141" s="25" t="str">
        <f t="shared" si="39"/>
        <v>STAG</v>
      </c>
      <c r="T141" s="25">
        <f t="shared" si="25"/>
        <v>0.8</v>
      </c>
      <c r="U141" s="25">
        <f t="shared" si="26"/>
        <v>1.24</v>
      </c>
      <c r="V141" s="25">
        <f t="shared" si="27"/>
        <v>0</v>
      </c>
      <c r="W141" s="25">
        <f t="shared" si="28"/>
        <v>0.12</v>
      </c>
      <c r="X141" s="25">
        <f t="shared" si="29"/>
        <v>2.7</v>
      </c>
      <c r="Y141" s="25">
        <f t="shared" si="30"/>
        <v>2.85</v>
      </c>
      <c r="Z141" s="25">
        <f t="shared" si="31"/>
        <v>5</v>
      </c>
      <c r="AA141" s="25">
        <f t="shared" si="32"/>
        <v>7</v>
      </c>
      <c r="AB141" s="25">
        <f t="shared" si="33"/>
        <v>0</v>
      </c>
      <c r="AC141" s="25">
        <f t="shared" si="34"/>
        <v>1</v>
      </c>
    </row>
    <row r="142" spans="1:29" x14ac:dyDescent="0.25">
      <c r="A142" s="33">
        <v>46077</v>
      </c>
      <c r="B142" s="271" t="s">
        <v>435</v>
      </c>
      <c r="C142" s="37" t="s">
        <v>30</v>
      </c>
      <c r="D142" s="26">
        <v>0.9</v>
      </c>
      <c r="E142" s="48">
        <f t="shared" si="58"/>
        <v>1</v>
      </c>
      <c r="F142" s="23">
        <v>0.06</v>
      </c>
      <c r="G142" s="48">
        <f t="shared" si="59"/>
        <v>1</v>
      </c>
      <c r="H142" s="23">
        <v>2.77</v>
      </c>
      <c r="I142" s="48">
        <f t="shared" si="73"/>
        <v>1</v>
      </c>
      <c r="J142" s="216">
        <v>5.85</v>
      </c>
      <c r="K142" s="48">
        <f t="shared" si="61"/>
        <v>1</v>
      </c>
      <c r="L142" s="26">
        <v>0.53</v>
      </c>
      <c r="M142" s="48">
        <f t="shared" si="62"/>
        <v>1</v>
      </c>
      <c r="N142" s="135">
        <f t="shared" si="63"/>
        <v>1</v>
      </c>
      <c r="O142" s="135">
        <f t="shared" si="64"/>
        <v>1</v>
      </c>
      <c r="S142" s="25" t="str">
        <f t="shared" si="39"/>
        <v>STAG</v>
      </c>
      <c r="T142" s="25">
        <f t="shared" si="25"/>
        <v>0.8</v>
      </c>
      <c r="U142" s="25">
        <f t="shared" si="26"/>
        <v>1.24</v>
      </c>
      <c r="V142" s="25">
        <f t="shared" si="27"/>
        <v>0</v>
      </c>
      <c r="W142" s="25">
        <f t="shared" si="28"/>
        <v>0.12</v>
      </c>
      <c r="X142" s="25">
        <f t="shared" si="29"/>
        <v>2.7</v>
      </c>
      <c r="Y142" s="25">
        <f t="shared" si="30"/>
        <v>2.85</v>
      </c>
      <c r="Z142" s="25">
        <f t="shared" si="31"/>
        <v>5</v>
      </c>
      <c r="AA142" s="25">
        <f t="shared" si="32"/>
        <v>7</v>
      </c>
      <c r="AB142" s="25">
        <f t="shared" si="33"/>
        <v>0</v>
      </c>
      <c r="AC142" s="25">
        <f t="shared" si="34"/>
        <v>1</v>
      </c>
    </row>
    <row r="143" spans="1:29" x14ac:dyDescent="0.25">
      <c r="A143" s="33">
        <v>46077</v>
      </c>
      <c r="B143" s="271" t="s">
        <v>437</v>
      </c>
      <c r="C143" s="37" t="s">
        <v>30</v>
      </c>
      <c r="D143" s="26">
        <v>0.91</v>
      </c>
      <c r="E143" s="48">
        <f t="shared" si="58"/>
        <v>1</v>
      </c>
      <c r="F143" s="23">
        <v>0.04</v>
      </c>
      <c r="G143" s="48">
        <f t="shared" si="59"/>
        <v>1</v>
      </c>
      <c r="H143" s="23">
        <v>2.84</v>
      </c>
      <c r="I143" s="48">
        <f t="shared" si="73"/>
        <v>1</v>
      </c>
      <c r="J143" s="216">
        <v>6.02</v>
      </c>
      <c r="K143" s="48">
        <f t="shared" si="61"/>
        <v>1</v>
      </c>
      <c r="L143" s="26">
        <v>0.49</v>
      </c>
      <c r="M143" s="48">
        <f t="shared" si="62"/>
        <v>1</v>
      </c>
      <c r="N143" s="135">
        <f t="shared" si="63"/>
        <v>1</v>
      </c>
      <c r="O143" s="135">
        <f t="shared" si="64"/>
        <v>1</v>
      </c>
      <c r="S143" s="25" t="str">
        <f t="shared" si="39"/>
        <v>STAG</v>
      </c>
      <c r="T143" s="25">
        <f t="shared" si="25"/>
        <v>0.8</v>
      </c>
      <c r="U143" s="25">
        <f t="shared" si="26"/>
        <v>1.24</v>
      </c>
      <c r="V143" s="25">
        <f t="shared" si="27"/>
        <v>0</v>
      </c>
      <c r="W143" s="25">
        <f t="shared" si="28"/>
        <v>0.12</v>
      </c>
      <c r="X143" s="25">
        <f t="shared" si="29"/>
        <v>2.7</v>
      </c>
      <c r="Y143" s="25">
        <f t="shared" si="30"/>
        <v>2.85</v>
      </c>
      <c r="Z143" s="25">
        <f t="shared" si="31"/>
        <v>5</v>
      </c>
      <c r="AA143" s="25">
        <f t="shared" si="32"/>
        <v>7</v>
      </c>
      <c r="AB143" s="25">
        <f t="shared" si="33"/>
        <v>0</v>
      </c>
      <c r="AC143" s="25">
        <f t="shared" si="34"/>
        <v>1</v>
      </c>
    </row>
    <row r="144" spans="1:29" x14ac:dyDescent="0.25">
      <c r="A144" s="33">
        <v>46078</v>
      </c>
      <c r="B144" s="271" t="s">
        <v>434</v>
      </c>
      <c r="C144" s="37" t="s">
        <v>30</v>
      </c>
      <c r="D144" s="26">
        <v>0.91</v>
      </c>
      <c r="E144" s="48">
        <f t="shared" si="58"/>
        <v>1</v>
      </c>
      <c r="F144" s="23">
        <v>0.01</v>
      </c>
      <c r="G144" s="48">
        <f t="shared" si="59"/>
        <v>1</v>
      </c>
      <c r="H144" s="23">
        <v>2.75</v>
      </c>
      <c r="I144" s="48">
        <f t="shared" si="73"/>
        <v>1</v>
      </c>
      <c r="J144" s="216">
        <v>6.22</v>
      </c>
      <c r="K144" s="48">
        <f t="shared" si="61"/>
        <v>1</v>
      </c>
      <c r="L144" s="26">
        <v>0.49</v>
      </c>
      <c r="M144" s="48">
        <f t="shared" si="62"/>
        <v>1</v>
      </c>
      <c r="N144" s="135">
        <f t="shared" si="63"/>
        <v>1</v>
      </c>
      <c r="O144" s="135">
        <f t="shared" si="64"/>
        <v>1</v>
      </c>
      <c r="S144" s="25" t="str">
        <f t="shared" si="39"/>
        <v>STAG</v>
      </c>
      <c r="T144" s="25">
        <f t="shared" si="25"/>
        <v>0.8</v>
      </c>
      <c r="U144" s="25">
        <f t="shared" si="26"/>
        <v>1.24</v>
      </c>
      <c r="V144" s="25">
        <f t="shared" si="27"/>
        <v>0</v>
      </c>
      <c r="W144" s="25">
        <f t="shared" si="28"/>
        <v>0.12</v>
      </c>
      <c r="X144" s="25">
        <f t="shared" si="29"/>
        <v>2.7</v>
      </c>
      <c r="Y144" s="25">
        <f t="shared" si="30"/>
        <v>2.85</v>
      </c>
      <c r="Z144" s="25">
        <f t="shared" si="31"/>
        <v>5</v>
      </c>
      <c r="AA144" s="25">
        <f t="shared" si="32"/>
        <v>7</v>
      </c>
      <c r="AB144" s="25">
        <f t="shared" si="33"/>
        <v>0</v>
      </c>
      <c r="AC144" s="25">
        <f t="shared" si="34"/>
        <v>1</v>
      </c>
    </row>
    <row r="145" spans="1:29" x14ac:dyDescent="0.25">
      <c r="A145" s="33">
        <v>46078</v>
      </c>
      <c r="B145" s="271" t="s">
        <v>436</v>
      </c>
      <c r="C145" s="37" t="s">
        <v>31</v>
      </c>
      <c r="D145" s="135">
        <v>1.81</v>
      </c>
      <c r="E145" s="48">
        <f t="shared" si="58"/>
        <v>1</v>
      </c>
      <c r="F145" s="23">
        <v>0.03</v>
      </c>
      <c r="G145" s="48">
        <f t="shared" si="59"/>
        <v>1</v>
      </c>
      <c r="H145" s="23">
        <v>2.83</v>
      </c>
      <c r="I145" s="48">
        <f t="shared" si="73"/>
        <v>1</v>
      </c>
      <c r="J145" s="216">
        <v>6.35</v>
      </c>
      <c r="K145" s="48">
        <f t="shared" si="61"/>
        <v>1</v>
      </c>
      <c r="L145" s="26">
        <v>0.86</v>
      </c>
      <c r="M145" s="48">
        <f t="shared" si="62"/>
        <v>1</v>
      </c>
      <c r="N145" s="135">
        <f t="shared" si="63"/>
        <v>1</v>
      </c>
      <c r="O145" s="135">
        <f t="shared" si="64"/>
        <v>1</v>
      </c>
      <c r="S145" s="25" t="str">
        <f t="shared" si="39"/>
        <v>CARIB</v>
      </c>
      <c r="T145" s="25">
        <f t="shared" si="25"/>
        <v>1.65</v>
      </c>
      <c r="U145" s="25">
        <f t="shared" si="26"/>
        <v>2.14</v>
      </c>
      <c r="V145" s="25">
        <f t="shared" si="27"/>
        <v>0</v>
      </c>
      <c r="W145" s="25">
        <f t="shared" si="28"/>
        <v>0.12</v>
      </c>
      <c r="X145" s="25">
        <f t="shared" si="29"/>
        <v>2.7</v>
      </c>
      <c r="Y145" s="25">
        <f t="shared" si="30"/>
        <v>2.85</v>
      </c>
      <c r="Z145" s="25">
        <f t="shared" si="31"/>
        <v>5</v>
      </c>
      <c r="AA145" s="25">
        <f t="shared" si="32"/>
        <v>7</v>
      </c>
      <c r="AB145" s="25">
        <f t="shared" si="33"/>
        <v>0</v>
      </c>
      <c r="AC145" s="25">
        <f t="shared" si="34"/>
        <v>1</v>
      </c>
    </row>
    <row r="146" spans="1:29" x14ac:dyDescent="0.25">
      <c r="A146" s="33">
        <v>46078</v>
      </c>
      <c r="B146" s="271" t="s">
        <v>435</v>
      </c>
      <c r="C146" s="37" t="s">
        <v>31</v>
      </c>
      <c r="D146" s="135">
        <v>1.75</v>
      </c>
      <c r="E146" s="48">
        <f t="shared" si="58"/>
        <v>1</v>
      </c>
      <c r="F146" s="23">
        <v>0.03</v>
      </c>
      <c r="G146" s="48">
        <f t="shared" si="59"/>
        <v>1</v>
      </c>
      <c r="H146" s="23">
        <v>2.73</v>
      </c>
      <c r="I146" s="48">
        <f t="shared" si="73"/>
        <v>1</v>
      </c>
      <c r="J146" s="216">
        <v>6.33</v>
      </c>
      <c r="K146" s="48">
        <f t="shared" si="61"/>
        <v>1</v>
      </c>
      <c r="L146" s="26">
        <v>0.69</v>
      </c>
      <c r="M146" s="48">
        <f t="shared" si="62"/>
        <v>1</v>
      </c>
      <c r="N146" s="135">
        <f t="shared" si="63"/>
        <v>1</v>
      </c>
      <c r="O146" s="135">
        <f t="shared" si="64"/>
        <v>1</v>
      </c>
      <c r="S146" s="25" t="str">
        <f t="shared" si="39"/>
        <v>CARIB</v>
      </c>
      <c r="T146" s="25">
        <f t="shared" si="25"/>
        <v>1.65</v>
      </c>
      <c r="U146" s="25">
        <f t="shared" si="26"/>
        <v>2.14</v>
      </c>
      <c r="V146" s="25">
        <f t="shared" si="27"/>
        <v>0</v>
      </c>
      <c r="W146" s="25">
        <f t="shared" si="28"/>
        <v>0.12</v>
      </c>
      <c r="X146" s="25">
        <f t="shared" si="29"/>
        <v>2.7</v>
      </c>
      <c r="Y146" s="25">
        <f t="shared" si="30"/>
        <v>2.85</v>
      </c>
      <c r="Z146" s="25">
        <f t="shared" si="31"/>
        <v>5</v>
      </c>
      <c r="AA146" s="25">
        <f t="shared" si="32"/>
        <v>7</v>
      </c>
      <c r="AB146" s="25">
        <f t="shared" si="33"/>
        <v>0</v>
      </c>
      <c r="AC146" s="25">
        <f t="shared" si="34"/>
        <v>1</v>
      </c>
    </row>
    <row r="147" spans="1:29" x14ac:dyDescent="0.25">
      <c r="A147" s="33">
        <v>46079</v>
      </c>
      <c r="B147" s="271" t="s">
        <v>437</v>
      </c>
      <c r="C147" s="37" t="s">
        <v>34</v>
      </c>
      <c r="D147" s="135">
        <v>17</v>
      </c>
      <c r="E147" s="48">
        <f t="shared" si="58"/>
        <v>1</v>
      </c>
      <c r="F147" s="23"/>
      <c r="G147" s="48"/>
      <c r="H147" s="23">
        <v>2.75</v>
      </c>
      <c r="I147" s="48">
        <f t="shared" si="73"/>
        <v>1</v>
      </c>
      <c r="J147" s="216">
        <v>199.3</v>
      </c>
      <c r="K147" s="48">
        <f t="shared" si="61"/>
        <v>1</v>
      </c>
      <c r="L147" s="26"/>
      <c r="M147" s="48"/>
      <c r="N147" s="135">
        <f t="shared" si="63"/>
        <v>1</v>
      </c>
      <c r="O147" s="135">
        <f t="shared" si="64"/>
        <v>1</v>
      </c>
      <c r="S147" s="25" t="str">
        <f t="shared" si="39"/>
        <v>STARMALT</v>
      </c>
      <c r="T147" s="25">
        <f t="shared" ref="T147:T207" si="74">VLOOKUP($S147,$S$4:$AA$16,2,FALSE)</f>
        <v>16.8</v>
      </c>
      <c r="U147" s="25">
        <f t="shared" ref="U147:U207" si="75">VLOOKUP($S147,$S$4:$AA$16,3,FALSE)</f>
        <v>17.239999999999998</v>
      </c>
      <c r="V147" s="25">
        <f t="shared" ref="V147:V207" si="76">VLOOKUP($S147,$S$4:$AA$16,4,FALSE)</f>
        <v>0</v>
      </c>
      <c r="W147" s="25">
        <f t="shared" ref="W147:W207" si="77">VLOOKUP($S147,$S$4:$AA$16,5,FALSE)</f>
        <v>0</v>
      </c>
      <c r="X147" s="25">
        <f t="shared" ref="X147:X207" si="78">VLOOKUP($S147,$S$4:$AA$16,6,FALSE)</f>
        <v>2.6</v>
      </c>
      <c r="Y147" s="25">
        <f t="shared" ref="Y147:Y207" si="79">VLOOKUP($S147,$S$4:$AA$16,7,FALSE)</f>
        <v>2.84</v>
      </c>
      <c r="Z147" s="25">
        <f t="shared" ref="Z147:Z207" si="80">VLOOKUP($S147,$S$4:$AA$16,8,FALSE)</f>
        <v>170</v>
      </c>
      <c r="AA147" s="25">
        <f t="shared" ref="AA147:AA207" si="81">VLOOKUP($S147,$S$4:$AA$16,9,FALSE)</f>
        <v>240</v>
      </c>
      <c r="AB147" s="25">
        <f t="shared" ref="AB147:AB207" si="82">VLOOKUP($S147,$S$4:$AC$16,10,FALSE)</f>
        <v>0</v>
      </c>
      <c r="AC147" s="25">
        <f t="shared" ref="AC147:AC207" si="83">VLOOKUP($S147,$S$4:$AC$16,11,FALSE)</f>
        <v>0</v>
      </c>
    </row>
    <row r="148" spans="1:29" x14ac:dyDescent="0.25">
      <c r="A148" s="33">
        <v>46079</v>
      </c>
      <c r="B148" s="271" t="s">
        <v>434</v>
      </c>
      <c r="C148" s="37" t="s">
        <v>34</v>
      </c>
      <c r="D148" s="135">
        <v>17.11</v>
      </c>
      <c r="E148" s="48">
        <f t="shared" si="58"/>
        <v>1</v>
      </c>
      <c r="F148" s="23"/>
      <c r="G148" s="48"/>
      <c r="H148" s="23">
        <v>2.85</v>
      </c>
      <c r="I148" s="48">
        <f t="shared" si="73"/>
        <v>0</v>
      </c>
      <c r="J148" s="216">
        <v>201</v>
      </c>
      <c r="K148" s="48">
        <f t="shared" si="61"/>
        <v>1</v>
      </c>
      <c r="L148" s="26"/>
      <c r="M148" s="48"/>
      <c r="N148" s="135">
        <f t="shared" si="63"/>
        <v>0</v>
      </c>
      <c r="O148" s="135">
        <f t="shared" si="64"/>
        <v>0</v>
      </c>
      <c r="S148" s="25" t="str">
        <f t="shared" si="39"/>
        <v>STARMALT</v>
      </c>
      <c r="T148" s="25">
        <f t="shared" si="74"/>
        <v>16.8</v>
      </c>
      <c r="U148" s="25">
        <f t="shared" si="75"/>
        <v>17.239999999999998</v>
      </c>
      <c r="V148" s="25">
        <f t="shared" si="76"/>
        <v>0</v>
      </c>
      <c r="W148" s="25">
        <f t="shared" si="77"/>
        <v>0</v>
      </c>
      <c r="X148" s="25">
        <f t="shared" si="78"/>
        <v>2.6</v>
      </c>
      <c r="Y148" s="25">
        <f t="shared" si="79"/>
        <v>2.84</v>
      </c>
      <c r="Z148" s="25">
        <f t="shared" si="80"/>
        <v>170</v>
      </c>
      <c r="AA148" s="25">
        <f t="shared" si="81"/>
        <v>240</v>
      </c>
      <c r="AB148" s="25">
        <f t="shared" si="82"/>
        <v>0</v>
      </c>
      <c r="AC148" s="25">
        <f t="shared" si="83"/>
        <v>0</v>
      </c>
    </row>
    <row r="149" spans="1:29" x14ac:dyDescent="0.25">
      <c r="A149" s="33">
        <v>46080</v>
      </c>
      <c r="B149" s="271" t="s">
        <v>435</v>
      </c>
      <c r="C149" s="37" t="s">
        <v>31</v>
      </c>
      <c r="D149" s="135">
        <v>1.82</v>
      </c>
      <c r="E149" s="48">
        <f t="shared" ref="E149:E150" si="84">IF(+(IF(D149&lt;T149,0,IF(D149&gt;U149,0,1)))=1,1,0)</f>
        <v>1</v>
      </c>
      <c r="F149" s="23">
        <v>0.03</v>
      </c>
      <c r="G149" s="48">
        <f t="shared" si="59"/>
        <v>1</v>
      </c>
      <c r="H149" s="23">
        <v>2.85</v>
      </c>
      <c r="I149" s="48">
        <f t="shared" ref="I149:I150" si="85">IF(+(IF(H149&lt;X149,0,IF(H149&gt;Y149,0,1)))=1,1,0)</f>
        <v>1</v>
      </c>
      <c r="J149" s="216">
        <v>6.15</v>
      </c>
      <c r="K149" s="48">
        <f t="shared" ref="K149:K150" si="86">IF(+(IF(J149&lt;Z149,0,IF(J149&gt;AA149,0,1)))=1,1,0)</f>
        <v>1</v>
      </c>
      <c r="L149" s="26">
        <v>0.91</v>
      </c>
      <c r="M149" s="48">
        <f t="shared" si="62"/>
        <v>1</v>
      </c>
      <c r="N149" s="135">
        <f t="shared" ref="N149:N150" si="87">IF(+(IF(D149&lt;T149,0,IF(D149&gt;U149,0,1)))+(IF(F149&lt;V149,0,IF(F149&gt;W149,0,1)))+(IF(H149&lt;X149,0,IF(H149&gt;Y149,0,1)))+(IF(J149&lt;Z149,0,IF(J149&gt;AA149,0,1)))+(IF(L149&lt;AB149,0,IF(L149&gt;AC149,0,1)))=5,1,0)</f>
        <v>1</v>
      </c>
      <c r="O149" s="135">
        <f t="shared" ref="O149:O150" si="88">IF(+(IF(D149&lt;T149,0,IF(D149&gt;U149,0,1)))+(IF(F149&lt;V149,0,IF(F149&gt;W149,0,1)))+(IF(H149&lt;X149,0,IF(H149&gt;Y149,0,1)))+(IF(L149&lt;AB149,0,IF(L149&gt;AC149,0,1)))=4,1,0)</f>
        <v>1</v>
      </c>
      <c r="S149" s="25" t="str">
        <f t="shared" ref="S149:S150" si="89">LEFT(C149,12)</f>
        <v>CARIB</v>
      </c>
      <c r="T149" s="25">
        <f t="shared" si="74"/>
        <v>1.65</v>
      </c>
      <c r="U149" s="25">
        <f t="shared" si="75"/>
        <v>2.14</v>
      </c>
      <c r="V149" s="25">
        <f t="shared" si="76"/>
        <v>0</v>
      </c>
      <c r="W149" s="25">
        <f t="shared" si="77"/>
        <v>0.12</v>
      </c>
      <c r="X149" s="25">
        <f t="shared" si="78"/>
        <v>2.7</v>
      </c>
      <c r="Y149" s="25">
        <f t="shared" si="79"/>
        <v>2.85</v>
      </c>
      <c r="Z149" s="25">
        <f t="shared" si="80"/>
        <v>5</v>
      </c>
      <c r="AA149" s="25">
        <f t="shared" si="81"/>
        <v>7</v>
      </c>
      <c r="AB149" s="25">
        <f t="shared" si="82"/>
        <v>0</v>
      </c>
      <c r="AC149" s="25">
        <f t="shared" si="83"/>
        <v>1</v>
      </c>
    </row>
    <row r="150" spans="1:29" x14ac:dyDescent="0.25">
      <c r="A150" s="33">
        <v>46080</v>
      </c>
      <c r="B150" s="271" t="s">
        <v>436</v>
      </c>
      <c r="C150" s="37" t="s">
        <v>31</v>
      </c>
      <c r="D150" s="135">
        <v>1.82</v>
      </c>
      <c r="E150" s="48">
        <f t="shared" si="84"/>
        <v>1</v>
      </c>
      <c r="F150" s="23">
        <v>0.05</v>
      </c>
      <c r="G150" s="48">
        <f t="shared" si="59"/>
        <v>1</v>
      </c>
      <c r="H150" s="23">
        <v>2.83</v>
      </c>
      <c r="I150" s="48">
        <f t="shared" si="85"/>
        <v>1</v>
      </c>
      <c r="J150" s="216">
        <v>6.3</v>
      </c>
      <c r="K150" s="48">
        <f t="shared" si="86"/>
        <v>1</v>
      </c>
      <c r="L150" s="26">
        <v>0.97</v>
      </c>
      <c r="M150" s="48">
        <f t="shared" si="62"/>
        <v>1</v>
      </c>
      <c r="N150" s="135">
        <f t="shared" si="87"/>
        <v>1</v>
      </c>
      <c r="O150" s="135">
        <f t="shared" si="88"/>
        <v>1</v>
      </c>
      <c r="S150" s="25" t="str">
        <f t="shared" si="89"/>
        <v>CARIB</v>
      </c>
      <c r="T150" s="25">
        <f t="shared" si="74"/>
        <v>1.65</v>
      </c>
      <c r="U150" s="25">
        <f t="shared" si="75"/>
        <v>2.14</v>
      </c>
      <c r="V150" s="25">
        <f t="shared" si="76"/>
        <v>0</v>
      </c>
      <c r="W150" s="25">
        <f t="shared" si="77"/>
        <v>0.12</v>
      </c>
      <c r="X150" s="25">
        <f t="shared" si="78"/>
        <v>2.7</v>
      </c>
      <c r="Y150" s="25">
        <f t="shared" si="79"/>
        <v>2.85</v>
      </c>
      <c r="Z150" s="25">
        <f t="shared" si="80"/>
        <v>5</v>
      </c>
      <c r="AA150" s="25">
        <f t="shared" si="81"/>
        <v>7</v>
      </c>
      <c r="AB150" s="25">
        <f t="shared" si="82"/>
        <v>0</v>
      </c>
      <c r="AC150" s="25">
        <f t="shared" si="83"/>
        <v>1</v>
      </c>
    </row>
    <row r="151" spans="1:29" x14ac:dyDescent="0.25">
      <c r="A151" s="33">
        <v>46081</v>
      </c>
      <c r="B151" s="271" t="s">
        <v>434</v>
      </c>
      <c r="C151" s="37" t="s">
        <v>34</v>
      </c>
      <c r="D151" s="135">
        <v>17.149999999999999</v>
      </c>
      <c r="E151" s="48">
        <f t="shared" si="58"/>
        <v>1</v>
      </c>
      <c r="F151" s="23"/>
      <c r="G151" s="48"/>
      <c r="H151" s="23">
        <v>2.8</v>
      </c>
      <c r="I151" s="48">
        <f t="shared" si="73"/>
        <v>1</v>
      </c>
      <c r="J151" s="216">
        <v>196.2</v>
      </c>
      <c r="K151" s="48">
        <f t="shared" si="61"/>
        <v>1</v>
      </c>
      <c r="L151" s="26"/>
      <c r="M151" s="48"/>
      <c r="N151" s="135">
        <f t="shared" si="63"/>
        <v>1</v>
      </c>
      <c r="O151" s="135">
        <f t="shared" si="64"/>
        <v>1</v>
      </c>
      <c r="S151" s="25" t="str">
        <f t="shared" ref="S151:S214" si="90">LEFT(C151,12)</f>
        <v>STARMALT</v>
      </c>
      <c r="T151" s="25">
        <f t="shared" si="74"/>
        <v>16.8</v>
      </c>
      <c r="U151" s="25">
        <f t="shared" si="75"/>
        <v>17.239999999999998</v>
      </c>
      <c r="V151" s="25">
        <f t="shared" si="76"/>
        <v>0</v>
      </c>
      <c r="W151" s="25">
        <f t="shared" si="77"/>
        <v>0</v>
      </c>
      <c r="X151" s="25">
        <f t="shared" si="78"/>
        <v>2.6</v>
      </c>
      <c r="Y151" s="25">
        <f t="shared" si="79"/>
        <v>2.84</v>
      </c>
      <c r="Z151" s="25">
        <f t="shared" si="80"/>
        <v>170</v>
      </c>
      <c r="AA151" s="25">
        <f t="shared" si="81"/>
        <v>240</v>
      </c>
      <c r="AB151" s="25">
        <f t="shared" si="82"/>
        <v>0</v>
      </c>
      <c r="AC151" s="25">
        <f t="shared" si="83"/>
        <v>0</v>
      </c>
    </row>
    <row r="152" spans="1:29" x14ac:dyDescent="0.25">
      <c r="A152" s="33">
        <v>46081</v>
      </c>
      <c r="B152" s="271" t="s">
        <v>437</v>
      </c>
      <c r="C152" s="37" t="s">
        <v>34</v>
      </c>
      <c r="D152" s="135">
        <v>16</v>
      </c>
      <c r="E152" s="48">
        <f t="shared" si="58"/>
        <v>0</v>
      </c>
      <c r="F152" s="23"/>
      <c r="G152" s="48"/>
      <c r="H152" s="23">
        <v>2.75</v>
      </c>
      <c r="I152" s="48">
        <f t="shared" si="73"/>
        <v>1</v>
      </c>
      <c r="J152" s="216">
        <v>175.4</v>
      </c>
      <c r="K152" s="48">
        <f t="shared" si="61"/>
        <v>1</v>
      </c>
      <c r="L152" s="26"/>
      <c r="M152" s="48"/>
      <c r="N152" s="135">
        <f t="shared" si="63"/>
        <v>0</v>
      </c>
      <c r="O152" s="135">
        <f t="shared" si="64"/>
        <v>0</v>
      </c>
      <c r="S152" s="25" t="str">
        <f t="shared" si="90"/>
        <v>STARMALT</v>
      </c>
      <c r="T152" s="25">
        <f t="shared" si="74"/>
        <v>16.8</v>
      </c>
      <c r="U152" s="25">
        <f t="shared" si="75"/>
        <v>17.239999999999998</v>
      </c>
      <c r="V152" s="25">
        <f t="shared" si="76"/>
        <v>0</v>
      </c>
      <c r="W152" s="25">
        <f t="shared" si="77"/>
        <v>0</v>
      </c>
      <c r="X152" s="25">
        <f t="shared" si="78"/>
        <v>2.6</v>
      </c>
      <c r="Y152" s="25">
        <f t="shared" si="79"/>
        <v>2.84</v>
      </c>
      <c r="Z152" s="25">
        <f t="shared" si="80"/>
        <v>170</v>
      </c>
      <c r="AA152" s="25">
        <f t="shared" si="81"/>
        <v>240</v>
      </c>
      <c r="AB152" s="25">
        <f t="shared" si="82"/>
        <v>0</v>
      </c>
      <c r="AC152" s="25">
        <f t="shared" si="83"/>
        <v>0</v>
      </c>
    </row>
    <row r="153" spans="1:29" x14ac:dyDescent="0.25">
      <c r="A153" s="33">
        <v>46081</v>
      </c>
      <c r="B153" s="271" t="s">
        <v>436</v>
      </c>
      <c r="C153" s="37" t="s">
        <v>31</v>
      </c>
      <c r="D153" s="135">
        <v>1.57</v>
      </c>
      <c r="E153" s="48">
        <f t="shared" si="58"/>
        <v>0</v>
      </c>
      <c r="F153" s="23">
        <v>0.03</v>
      </c>
      <c r="G153" s="48">
        <f t="shared" ref="G153:G154" si="91">IF(+(IF(F153&lt;V153,0,IF(F153&gt;W153,0,1)))=1,1,0)</f>
        <v>1</v>
      </c>
      <c r="H153" s="23">
        <v>2.8</v>
      </c>
      <c r="I153" s="48">
        <f t="shared" si="73"/>
        <v>1</v>
      </c>
      <c r="J153" s="216">
        <v>6.05</v>
      </c>
      <c r="K153" s="48">
        <f t="shared" si="61"/>
        <v>1</v>
      </c>
      <c r="L153" s="26">
        <v>0.6</v>
      </c>
      <c r="M153" s="48">
        <f t="shared" ref="M153:M154" si="92">IF(+(IF(L153&lt;AB153,0,IF(L153&gt;AC153,0,1)))=1,1,0)</f>
        <v>1</v>
      </c>
      <c r="N153" s="135">
        <f t="shared" si="63"/>
        <v>0</v>
      </c>
      <c r="O153" s="135">
        <f t="shared" si="64"/>
        <v>0</v>
      </c>
      <c r="S153" s="25" t="str">
        <f t="shared" si="90"/>
        <v>CARIB</v>
      </c>
      <c r="T153" s="25">
        <f t="shared" si="74"/>
        <v>1.65</v>
      </c>
      <c r="U153" s="25">
        <f t="shared" si="75"/>
        <v>2.14</v>
      </c>
      <c r="V153" s="25">
        <f t="shared" si="76"/>
        <v>0</v>
      </c>
      <c r="W153" s="25">
        <f t="shared" si="77"/>
        <v>0.12</v>
      </c>
      <c r="X153" s="25">
        <f t="shared" si="78"/>
        <v>2.7</v>
      </c>
      <c r="Y153" s="25">
        <f t="shared" si="79"/>
        <v>2.85</v>
      </c>
      <c r="Z153" s="25">
        <f t="shared" si="80"/>
        <v>5</v>
      </c>
      <c r="AA153" s="25">
        <f t="shared" si="81"/>
        <v>7</v>
      </c>
      <c r="AB153" s="25">
        <f t="shared" si="82"/>
        <v>0</v>
      </c>
      <c r="AC153" s="25">
        <f t="shared" si="83"/>
        <v>1</v>
      </c>
    </row>
    <row r="154" spans="1:29" ht="17.25" customHeight="1" x14ac:dyDescent="0.25">
      <c r="A154" s="33">
        <v>46081</v>
      </c>
      <c r="B154" s="271" t="s">
        <v>434</v>
      </c>
      <c r="C154" s="37" t="s">
        <v>31</v>
      </c>
      <c r="D154" s="135">
        <v>1.55</v>
      </c>
      <c r="E154" s="48">
        <f t="shared" ref="E154" si="93">IF(+(IF(D154&lt;T154,0,IF(D154&gt;U154,0,1)))=1,1,0)</f>
        <v>0</v>
      </c>
      <c r="F154" s="23">
        <v>0.03</v>
      </c>
      <c r="G154" s="48">
        <f t="shared" si="91"/>
        <v>1</v>
      </c>
      <c r="H154" s="23">
        <v>2.84</v>
      </c>
      <c r="I154" s="48">
        <f t="shared" si="73"/>
        <v>1</v>
      </c>
      <c r="J154" s="216">
        <v>6</v>
      </c>
      <c r="K154" s="48">
        <f t="shared" ref="K154" si="94">IF(+(IF(J154&lt;Z154,0,IF(J154&gt;AA154,0,1)))=1,1,0)</f>
        <v>1</v>
      </c>
      <c r="L154" s="26">
        <v>0.86</v>
      </c>
      <c r="M154" s="48">
        <f t="shared" si="92"/>
        <v>1</v>
      </c>
      <c r="N154" s="135">
        <f t="shared" ref="N154" si="95">IF(+(IF(D154&lt;T154,0,IF(D154&gt;U154,0,1)))+(IF(F154&lt;V154,0,IF(F154&gt;W154,0,1)))+(IF(H154&lt;X154,0,IF(H154&gt;Y154,0,1)))+(IF(J154&lt;Z154,0,IF(J154&gt;AA154,0,1)))+(IF(L154&lt;AB154,0,IF(L154&gt;AC154,0,1)))=5,1,0)</f>
        <v>0</v>
      </c>
      <c r="O154" s="135">
        <f t="shared" ref="O154" si="96">IF(+(IF(D154&lt;T154,0,IF(D154&gt;U154,0,1)))+(IF(F154&lt;V154,0,IF(F154&gt;W154,0,1)))+(IF(H154&lt;X154,0,IF(H154&gt;Y154,0,1)))+(IF(L154&lt;AB154,0,IF(L154&gt;AC154,0,1)))=4,1,0)</f>
        <v>0</v>
      </c>
      <c r="S154" s="25" t="str">
        <f t="shared" si="90"/>
        <v>CARIB</v>
      </c>
      <c r="T154" s="25">
        <f t="shared" si="74"/>
        <v>1.65</v>
      </c>
      <c r="U154" s="25">
        <f t="shared" si="75"/>
        <v>2.14</v>
      </c>
      <c r="V154" s="25">
        <f t="shared" si="76"/>
        <v>0</v>
      </c>
      <c r="W154" s="25">
        <f t="shared" si="77"/>
        <v>0.12</v>
      </c>
      <c r="X154" s="25">
        <f t="shared" si="78"/>
        <v>2.7</v>
      </c>
      <c r="Y154" s="25">
        <f t="shared" si="79"/>
        <v>2.85</v>
      </c>
      <c r="Z154" s="25">
        <f t="shared" si="80"/>
        <v>5</v>
      </c>
      <c r="AA154" s="25">
        <f t="shared" si="81"/>
        <v>7</v>
      </c>
      <c r="AB154" s="25">
        <f t="shared" si="82"/>
        <v>0</v>
      </c>
      <c r="AC154" s="25">
        <f t="shared" si="83"/>
        <v>1</v>
      </c>
    </row>
    <row r="155" spans="1:29" ht="17.25" customHeight="1" x14ac:dyDescent="0.25">
      <c r="A155" s="33"/>
      <c r="B155" s="271"/>
      <c r="C155" s="37"/>
      <c r="D155" s="135"/>
      <c r="E155" s="48"/>
      <c r="F155" s="23"/>
      <c r="G155" s="48"/>
      <c r="H155" s="23"/>
      <c r="I155" s="48"/>
      <c r="J155" s="216"/>
      <c r="K155" s="48"/>
      <c r="L155" s="26"/>
      <c r="M155" s="48"/>
      <c r="N155" s="135"/>
      <c r="O155" s="135"/>
      <c r="S155" s="25" t="str">
        <f t="shared" si="90"/>
        <v/>
      </c>
      <c r="T155" s="25" t="e">
        <f t="shared" si="74"/>
        <v>#N/A</v>
      </c>
      <c r="U155" s="25" t="e">
        <f t="shared" si="75"/>
        <v>#N/A</v>
      </c>
      <c r="V155" s="25" t="e">
        <f t="shared" si="76"/>
        <v>#N/A</v>
      </c>
      <c r="W155" s="25" t="e">
        <f t="shared" si="77"/>
        <v>#N/A</v>
      </c>
      <c r="X155" s="25" t="e">
        <f t="shared" si="78"/>
        <v>#N/A</v>
      </c>
      <c r="Y155" s="25" t="e">
        <f t="shared" si="79"/>
        <v>#N/A</v>
      </c>
      <c r="Z155" s="25" t="e">
        <f t="shared" si="80"/>
        <v>#N/A</v>
      </c>
      <c r="AA155" s="25" t="e">
        <f t="shared" si="81"/>
        <v>#N/A</v>
      </c>
      <c r="AB155" s="25" t="e">
        <f t="shared" si="82"/>
        <v>#N/A</v>
      </c>
      <c r="AC155" s="25" t="e">
        <f t="shared" si="83"/>
        <v>#N/A</v>
      </c>
    </row>
    <row r="156" spans="1:29" ht="17.25" hidden="1" customHeight="1" x14ac:dyDescent="0.25">
      <c r="A156" s="33"/>
      <c r="B156" s="271"/>
      <c r="C156" s="37"/>
      <c r="D156" s="135"/>
      <c r="E156" s="48"/>
      <c r="F156" s="23"/>
      <c r="G156" s="48"/>
      <c r="H156" s="23"/>
      <c r="I156" s="48"/>
      <c r="J156" s="216"/>
      <c r="K156" s="48"/>
      <c r="L156" s="26"/>
      <c r="M156" s="48"/>
      <c r="N156" s="135"/>
      <c r="O156" s="135"/>
      <c r="S156" s="25" t="str">
        <f t="shared" si="90"/>
        <v/>
      </c>
      <c r="T156" s="25" t="e">
        <f t="shared" si="74"/>
        <v>#N/A</v>
      </c>
      <c r="U156" s="25" t="e">
        <f t="shared" si="75"/>
        <v>#N/A</v>
      </c>
      <c r="V156" s="25" t="e">
        <f t="shared" si="76"/>
        <v>#N/A</v>
      </c>
      <c r="W156" s="25" t="e">
        <f t="shared" si="77"/>
        <v>#N/A</v>
      </c>
      <c r="X156" s="25" t="e">
        <f t="shared" si="78"/>
        <v>#N/A</v>
      </c>
      <c r="Y156" s="25" t="e">
        <f t="shared" si="79"/>
        <v>#N/A</v>
      </c>
      <c r="Z156" s="25" t="e">
        <f t="shared" si="80"/>
        <v>#N/A</v>
      </c>
      <c r="AA156" s="25" t="e">
        <f t="shared" si="81"/>
        <v>#N/A</v>
      </c>
      <c r="AB156" s="25" t="e">
        <f t="shared" si="82"/>
        <v>#N/A</v>
      </c>
      <c r="AC156" s="25" t="e">
        <f t="shared" si="83"/>
        <v>#N/A</v>
      </c>
    </row>
    <row r="157" spans="1:29" ht="17.25" hidden="1" customHeight="1" x14ac:dyDescent="0.25">
      <c r="A157" s="33"/>
      <c r="B157" s="271"/>
      <c r="C157" s="37"/>
      <c r="D157" s="135"/>
      <c r="E157" s="48"/>
      <c r="F157" s="23"/>
      <c r="G157" s="48"/>
      <c r="H157" s="23"/>
      <c r="I157" s="48"/>
      <c r="J157" s="216"/>
      <c r="K157" s="48"/>
      <c r="L157" s="26"/>
      <c r="M157" s="48"/>
      <c r="N157" s="135"/>
      <c r="O157" s="135"/>
      <c r="S157" s="25" t="str">
        <f t="shared" si="90"/>
        <v/>
      </c>
      <c r="T157" s="25" t="e">
        <f t="shared" si="74"/>
        <v>#N/A</v>
      </c>
      <c r="U157" s="25" t="e">
        <f t="shared" si="75"/>
        <v>#N/A</v>
      </c>
      <c r="V157" s="25" t="e">
        <f t="shared" si="76"/>
        <v>#N/A</v>
      </c>
      <c r="W157" s="25" t="e">
        <f t="shared" si="77"/>
        <v>#N/A</v>
      </c>
      <c r="X157" s="25" t="e">
        <f t="shared" si="78"/>
        <v>#N/A</v>
      </c>
      <c r="Y157" s="25" t="e">
        <f t="shared" si="79"/>
        <v>#N/A</v>
      </c>
      <c r="Z157" s="25" t="e">
        <f t="shared" si="80"/>
        <v>#N/A</v>
      </c>
      <c r="AA157" s="25" t="e">
        <f t="shared" si="81"/>
        <v>#N/A</v>
      </c>
      <c r="AB157" s="25" t="e">
        <f t="shared" si="82"/>
        <v>#N/A</v>
      </c>
      <c r="AC157" s="25" t="e">
        <f t="shared" si="83"/>
        <v>#N/A</v>
      </c>
    </row>
    <row r="158" spans="1:29" ht="17.25" hidden="1" customHeight="1" x14ac:dyDescent="0.25">
      <c r="A158" s="33"/>
      <c r="B158" s="271"/>
      <c r="C158" s="37"/>
      <c r="D158" s="135"/>
      <c r="E158" s="48"/>
      <c r="F158" s="23"/>
      <c r="G158" s="48"/>
      <c r="H158" s="23"/>
      <c r="I158" s="48"/>
      <c r="J158" s="216"/>
      <c r="K158" s="48"/>
      <c r="L158" s="26"/>
      <c r="M158" s="48"/>
      <c r="N158" s="135"/>
      <c r="O158" s="135"/>
      <c r="S158" s="25" t="str">
        <f t="shared" si="90"/>
        <v/>
      </c>
      <c r="T158" s="25" t="e">
        <f t="shared" si="74"/>
        <v>#N/A</v>
      </c>
      <c r="U158" s="25" t="e">
        <f t="shared" si="75"/>
        <v>#N/A</v>
      </c>
      <c r="V158" s="25" t="e">
        <f t="shared" si="76"/>
        <v>#N/A</v>
      </c>
      <c r="W158" s="25" t="e">
        <f t="shared" si="77"/>
        <v>#N/A</v>
      </c>
      <c r="X158" s="25" t="e">
        <f t="shared" si="78"/>
        <v>#N/A</v>
      </c>
      <c r="Y158" s="25" t="e">
        <f t="shared" si="79"/>
        <v>#N/A</v>
      </c>
      <c r="Z158" s="25" t="e">
        <f t="shared" si="80"/>
        <v>#N/A</v>
      </c>
      <c r="AA158" s="25" t="e">
        <f t="shared" si="81"/>
        <v>#N/A</v>
      </c>
      <c r="AB158" s="25" t="e">
        <f t="shared" si="82"/>
        <v>#N/A</v>
      </c>
      <c r="AC158" s="25" t="e">
        <f t="shared" si="83"/>
        <v>#N/A</v>
      </c>
    </row>
    <row r="159" spans="1:29" ht="17.25" hidden="1" customHeight="1" x14ac:dyDescent="0.25">
      <c r="A159" s="33"/>
      <c r="B159" s="271"/>
      <c r="C159" s="37"/>
      <c r="D159" s="135"/>
      <c r="E159" s="48"/>
      <c r="F159" s="23"/>
      <c r="G159" s="48"/>
      <c r="H159" s="23"/>
      <c r="I159" s="48"/>
      <c r="J159" s="216"/>
      <c r="K159" s="48"/>
      <c r="L159" s="26"/>
      <c r="M159" s="48"/>
      <c r="N159" s="135"/>
      <c r="O159" s="135"/>
      <c r="S159" s="25" t="str">
        <f t="shared" si="90"/>
        <v/>
      </c>
      <c r="T159" s="25" t="e">
        <f t="shared" si="74"/>
        <v>#N/A</v>
      </c>
      <c r="U159" s="25" t="e">
        <f t="shared" si="75"/>
        <v>#N/A</v>
      </c>
      <c r="V159" s="25" t="e">
        <f t="shared" si="76"/>
        <v>#N/A</v>
      </c>
      <c r="W159" s="25" t="e">
        <f t="shared" si="77"/>
        <v>#N/A</v>
      </c>
      <c r="X159" s="25" t="e">
        <f t="shared" si="78"/>
        <v>#N/A</v>
      </c>
      <c r="Y159" s="25" t="e">
        <f t="shared" si="79"/>
        <v>#N/A</v>
      </c>
      <c r="Z159" s="25" t="e">
        <f t="shared" si="80"/>
        <v>#N/A</v>
      </c>
      <c r="AA159" s="25" t="e">
        <f t="shared" si="81"/>
        <v>#N/A</v>
      </c>
      <c r="AB159" s="25" t="e">
        <f t="shared" si="82"/>
        <v>#N/A</v>
      </c>
      <c r="AC159" s="25" t="e">
        <f t="shared" si="83"/>
        <v>#N/A</v>
      </c>
    </row>
    <row r="160" spans="1:29" ht="17.25" hidden="1" customHeight="1" x14ac:dyDescent="0.25">
      <c r="A160" s="33"/>
      <c r="B160" s="271"/>
      <c r="C160" s="37"/>
      <c r="D160" s="135"/>
      <c r="E160" s="48"/>
      <c r="F160" s="23"/>
      <c r="G160" s="48"/>
      <c r="H160" s="23"/>
      <c r="I160" s="48"/>
      <c r="J160" s="216"/>
      <c r="K160" s="48"/>
      <c r="L160" s="26"/>
      <c r="M160" s="48"/>
      <c r="N160" s="135"/>
      <c r="O160" s="135"/>
      <c r="S160" s="25" t="str">
        <f t="shared" si="90"/>
        <v/>
      </c>
      <c r="T160" s="25" t="e">
        <f t="shared" si="74"/>
        <v>#N/A</v>
      </c>
      <c r="U160" s="25" t="e">
        <f t="shared" si="75"/>
        <v>#N/A</v>
      </c>
      <c r="V160" s="25" t="e">
        <f t="shared" si="76"/>
        <v>#N/A</v>
      </c>
      <c r="W160" s="25" t="e">
        <f t="shared" si="77"/>
        <v>#N/A</v>
      </c>
      <c r="X160" s="25" t="e">
        <f t="shared" si="78"/>
        <v>#N/A</v>
      </c>
      <c r="Y160" s="25" t="e">
        <f t="shared" si="79"/>
        <v>#N/A</v>
      </c>
      <c r="Z160" s="25" t="e">
        <f t="shared" si="80"/>
        <v>#N/A</v>
      </c>
      <c r="AA160" s="25" t="e">
        <f t="shared" si="81"/>
        <v>#N/A</v>
      </c>
      <c r="AB160" s="25" t="e">
        <f t="shared" si="82"/>
        <v>#N/A</v>
      </c>
      <c r="AC160" s="25" t="e">
        <f t="shared" si="83"/>
        <v>#N/A</v>
      </c>
    </row>
    <row r="161" spans="1:29" ht="17.25" hidden="1" customHeight="1" x14ac:dyDescent="0.25">
      <c r="A161" s="33"/>
      <c r="B161" s="271"/>
      <c r="C161" s="37"/>
      <c r="D161" s="135"/>
      <c r="E161" s="48"/>
      <c r="F161" s="23"/>
      <c r="G161" s="48"/>
      <c r="H161" s="23"/>
      <c r="I161" s="48"/>
      <c r="J161" s="216"/>
      <c r="K161" s="48"/>
      <c r="L161" s="26"/>
      <c r="M161" s="48"/>
      <c r="N161" s="135"/>
      <c r="O161" s="135"/>
      <c r="S161" s="25" t="str">
        <f t="shared" si="90"/>
        <v/>
      </c>
      <c r="T161" s="25" t="e">
        <f t="shared" si="74"/>
        <v>#N/A</v>
      </c>
      <c r="U161" s="25" t="e">
        <f t="shared" si="75"/>
        <v>#N/A</v>
      </c>
      <c r="V161" s="25" t="e">
        <f t="shared" si="76"/>
        <v>#N/A</v>
      </c>
      <c r="W161" s="25" t="e">
        <f t="shared" si="77"/>
        <v>#N/A</v>
      </c>
      <c r="X161" s="25" t="e">
        <f t="shared" si="78"/>
        <v>#N/A</v>
      </c>
      <c r="Y161" s="25" t="e">
        <f t="shared" si="79"/>
        <v>#N/A</v>
      </c>
      <c r="Z161" s="25" t="e">
        <f t="shared" si="80"/>
        <v>#N/A</v>
      </c>
      <c r="AA161" s="25" t="e">
        <f t="shared" si="81"/>
        <v>#N/A</v>
      </c>
      <c r="AB161" s="25" t="e">
        <f t="shared" si="82"/>
        <v>#N/A</v>
      </c>
      <c r="AC161" s="25" t="e">
        <f t="shared" si="83"/>
        <v>#N/A</v>
      </c>
    </row>
    <row r="162" spans="1:29" ht="17.25" hidden="1" customHeight="1" x14ac:dyDescent="0.25">
      <c r="A162" s="33"/>
      <c r="B162" s="271"/>
      <c r="C162" s="37"/>
      <c r="D162" s="135"/>
      <c r="E162" s="48"/>
      <c r="F162" s="23"/>
      <c r="G162" s="48"/>
      <c r="H162" s="23"/>
      <c r="I162" s="48"/>
      <c r="J162" s="216"/>
      <c r="K162" s="48"/>
      <c r="L162" s="26"/>
      <c r="M162" s="48"/>
      <c r="N162" s="135"/>
      <c r="O162" s="135"/>
      <c r="S162" s="25" t="str">
        <f t="shared" si="90"/>
        <v/>
      </c>
      <c r="T162" s="25" t="e">
        <f t="shared" si="74"/>
        <v>#N/A</v>
      </c>
      <c r="U162" s="25" t="e">
        <f t="shared" si="75"/>
        <v>#N/A</v>
      </c>
      <c r="V162" s="25" t="e">
        <f t="shared" si="76"/>
        <v>#N/A</v>
      </c>
      <c r="W162" s="25" t="e">
        <f t="shared" si="77"/>
        <v>#N/A</v>
      </c>
      <c r="X162" s="25" t="e">
        <f t="shared" si="78"/>
        <v>#N/A</v>
      </c>
      <c r="Y162" s="25" t="e">
        <f t="shared" si="79"/>
        <v>#N/A</v>
      </c>
      <c r="Z162" s="25" t="e">
        <f t="shared" si="80"/>
        <v>#N/A</v>
      </c>
      <c r="AA162" s="25" t="e">
        <f t="shared" si="81"/>
        <v>#N/A</v>
      </c>
      <c r="AB162" s="25" t="e">
        <f t="shared" si="82"/>
        <v>#N/A</v>
      </c>
      <c r="AC162" s="25" t="e">
        <f t="shared" si="83"/>
        <v>#N/A</v>
      </c>
    </row>
    <row r="163" spans="1:29" ht="17.25" hidden="1" customHeight="1" x14ac:dyDescent="0.25">
      <c r="A163" s="33"/>
      <c r="B163" s="271"/>
      <c r="C163" s="37"/>
      <c r="D163" s="135"/>
      <c r="E163" s="48"/>
      <c r="F163" s="23"/>
      <c r="G163" s="48"/>
      <c r="H163" s="23"/>
      <c r="I163" s="48"/>
      <c r="J163" s="216"/>
      <c r="K163" s="48"/>
      <c r="L163" s="26"/>
      <c r="M163" s="48"/>
      <c r="N163" s="135"/>
      <c r="O163" s="135"/>
      <c r="S163" s="25" t="str">
        <f t="shared" si="90"/>
        <v/>
      </c>
      <c r="T163" s="25" t="e">
        <f t="shared" si="74"/>
        <v>#N/A</v>
      </c>
      <c r="U163" s="25" t="e">
        <f t="shared" si="75"/>
        <v>#N/A</v>
      </c>
      <c r="V163" s="25" t="e">
        <f t="shared" si="76"/>
        <v>#N/A</v>
      </c>
      <c r="W163" s="25" t="e">
        <f t="shared" si="77"/>
        <v>#N/A</v>
      </c>
      <c r="X163" s="25" t="e">
        <f t="shared" si="78"/>
        <v>#N/A</v>
      </c>
      <c r="Y163" s="25" t="e">
        <f t="shared" si="79"/>
        <v>#N/A</v>
      </c>
      <c r="Z163" s="25" t="e">
        <f t="shared" si="80"/>
        <v>#N/A</v>
      </c>
      <c r="AA163" s="25" t="e">
        <f t="shared" si="81"/>
        <v>#N/A</v>
      </c>
      <c r="AB163" s="25" t="e">
        <f t="shared" si="82"/>
        <v>#N/A</v>
      </c>
      <c r="AC163" s="25" t="e">
        <f t="shared" si="83"/>
        <v>#N/A</v>
      </c>
    </row>
    <row r="164" spans="1:29" ht="17.25" hidden="1" customHeight="1" x14ac:dyDescent="0.25">
      <c r="A164" s="33"/>
      <c r="B164" s="271"/>
      <c r="C164" s="37"/>
      <c r="D164" s="135"/>
      <c r="E164" s="48"/>
      <c r="F164" s="23"/>
      <c r="G164" s="48"/>
      <c r="H164" s="23"/>
      <c r="I164" s="48"/>
      <c r="J164" s="216"/>
      <c r="K164" s="48"/>
      <c r="L164" s="26"/>
      <c r="M164" s="48"/>
      <c r="N164" s="135"/>
      <c r="O164" s="135"/>
      <c r="S164" s="25" t="str">
        <f t="shared" si="90"/>
        <v/>
      </c>
      <c r="T164" s="25" t="e">
        <f t="shared" si="74"/>
        <v>#N/A</v>
      </c>
      <c r="U164" s="25" t="e">
        <f t="shared" si="75"/>
        <v>#N/A</v>
      </c>
      <c r="V164" s="25" t="e">
        <f t="shared" si="76"/>
        <v>#N/A</v>
      </c>
      <c r="W164" s="25" t="e">
        <f t="shared" si="77"/>
        <v>#N/A</v>
      </c>
      <c r="X164" s="25" t="e">
        <f t="shared" si="78"/>
        <v>#N/A</v>
      </c>
      <c r="Y164" s="25" t="e">
        <f t="shared" si="79"/>
        <v>#N/A</v>
      </c>
      <c r="Z164" s="25" t="e">
        <f t="shared" si="80"/>
        <v>#N/A</v>
      </c>
      <c r="AA164" s="25" t="e">
        <f t="shared" si="81"/>
        <v>#N/A</v>
      </c>
      <c r="AB164" s="25" t="e">
        <f t="shared" si="82"/>
        <v>#N/A</v>
      </c>
      <c r="AC164" s="25" t="e">
        <f t="shared" si="83"/>
        <v>#N/A</v>
      </c>
    </row>
    <row r="165" spans="1:29" ht="17.25" hidden="1" customHeight="1" x14ac:dyDescent="0.25">
      <c r="A165" s="33"/>
      <c r="B165" s="271"/>
      <c r="C165" s="37"/>
      <c r="D165" s="135"/>
      <c r="E165" s="48"/>
      <c r="F165" s="23"/>
      <c r="G165" s="48"/>
      <c r="H165" s="23"/>
      <c r="I165" s="48"/>
      <c r="J165" s="216"/>
      <c r="K165" s="48"/>
      <c r="L165" s="26"/>
      <c r="M165" s="48"/>
      <c r="N165" s="135"/>
      <c r="O165" s="135"/>
      <c r="S165" s="25" t="str">
        <f t="shared" si="90"/>
        <v/>
      </c>
      <c r="T165" s="25" t="e">
        <f t="shared" si="74"/>
        <v>#N/A</v>
      </c>
      <c r="U165" s="25" t="e">
        <f t="shared" si="75"/>
        <v>#N/A</v>
      </c>
      <c r="V165" s="25" t="e">
        <f t="shared" si="76"/>
        <v>#N/A</v>
      </c>
      <c r="W165" s="25" t="e">
        <f t="shared" si="77"/>
        <v>#N/A</v>
      </c>
      <c r="X165" s="25" t="e">
        <f t="shared" si="78"/>
        <v>#N/A</v>
      </c>
      <c r="Y165" s="25" t="e">
        <f t="shared" si="79"/>
        <v>#N/A</v>
      </c>
      <c r="Z165" s="25" t="e">
        <f t="shared" si="80"/>
        <v>#N/A</v>
      </c>
      <c r="AA165" s="25" t="e">
        <f t="shared" si="81"/>
        <v>#N/A</v>
      </c>
      <c r="AB165" s="25" t="e">
        <f t="shared" si="82"/>
        <v>#N/A</v>
      </c>
      <c r="AC165" s="25" t="e">
        <f t="shared" si="83"/>
        <v>#N/A</v>
      </c>
    </row>
    <row r="166" spans="1:29" ht="17.25" hidden="1" customHeight="1" x14ac:dyDescent="0.25">
      <c r="A166" s="33"/>
      <c r="B166" s="271"/>
      <c r="C166" s="37"/>
      <c r="D166" s="135"/>
      <c r="E166" s="48"/>
      <c r="F166" s="23"/>
      <c r="G166" s="48"/>
      <c r="H166" s="23"/>
      <c r="I166" s="48"/>
      <c r="J166" s="216"/>
      <c r="K166" s="48"/>
      <c r="L166" s="26"/>
      <c r="M166" s="48"/>
      <c r="N166" s="135"/>
      <c r="O166" s="135"/>
      <c r="S166" s="25" t="str">
        <f t="shared" si="90"/>
        <v/>
      </c>
      <c r="T166" s="25" t="e">
        <f t="shared" si="74"/>
        <v>#N/A</v>
      </c>
      <c r="U166" s="25" t="e">
        <f t="shared" si="75"/>
        <v>#N/A</v>
      </c>
      <c r="V166" s="25" t="e">
        <f t="shared" si="76"/>
        <v>#N/A</v>
      </c>
      <c r="W166" s="25" t="e">
        <f t="shared" si="77"/>
        <v>#N/A</v>
      </c>
      <c r="X166" s="25" t="e">
        <f t="shared" si="78"/>
        <v>#N/A</v>
      </c>
      <c r="Y166" s="25" t="e">
        <f t="shared" si="79"/>
        <v>#N/A</v>
      </c>
      <c r="Z166" s="25" t="e">
        <f t="shared" si="80"/>
        <v>#N/A</v>
      </c>
      <c r="AA166" s="25" t="e">
        <f t="shared" si="81"/>
        <v>#N/A</v>
      </c>
      <c r="AB166" s="25" t="e">
        <f t="shared" si="82"/>
        <v>#N/A</v>
      </c>
      <c r="AC166" s="25" t="e">
        <f t="shared" si="83"/>
        <v>#N/A</v>
      </c>
    </row>
    <row r="167" spans="1:29" ht="17.25" hidden="1" customHeight="1" x14ac:dyDescent="0.25">
      <c r="A167" s="33"/>
      <c r="B167" s="271"/>
      <c r="C167" s="37"/>
      <c r="D167" s="135"/>
      <c r="E167" s="48"/>
      <c r="F167" s="23"/>
      <c r="G167" s="48"/>
      <c r="H167" s="23"/>
      <c r="I167" s="48"/>
      <c r="J167" s="216"/>
      <c r="K167" s="48"/>
      <c r="L167" s="26"/>
      <c r="M167" s="48"/>
      <c r="N167" s="135"/>
      <c r="O167" s="135"/>
      <c r="S167" s="25" t="str">
        <f t="shared" si="90"/>
        <v/>
      </c>
      <c r="T167" s="25" t="e">
        <f t="shared" si="74"/>
        <v>#N/A</v>
      </c>
      <c r="U167" s="25" t="e">
        <f t="shared" si="75"/>
        <v>#N/A</v>
      </c>
      <c r="V167" s="25" t="e">
        <f t="shared" si="76"/>
        <v>#N/A</v>
      </c>
      <c r="W167" s="25" t="e">
        <f t="shared" si="77"/>
        <v>#N/A</v>
      </c>
      <c r="X167" s="25" t="e">
        <f t="shared" si="78"/>
        <v>#N/A</v>
      </c>
      <c r="Y167" s="25" t="e">
        <f t="shared" si="79"/>
        <v>#N/A</v>
      </c>
      <c r="Z167" s="25" t="e">
        <f t="shared" si="80"/>
        <v>#N/A</v>
      </c>
      <c r="AA167" s="25" t="e">
        <f t="shared" si="81"/>
        <v>#N/A</v>
      </c>
      <c r="AB167" s="25" t="e">
        <f t="shared" si="82"/>
        <v>#N/A</v>
      </c>
      <c r="AC167" s="25" t="e">
        <f t="shared" si="83"/>
        <v>#N/A</v>
      </c>
    </row>
    <row r="168" spans="1:29" ht="17.25" hidden="1" customHeight="1" x14ac:dyDescent="0.25">
      <c r="A168" s="33"/>
      <c r="B168" s="271"/>
      <c r="C168" s="37"/>
      <c r="D168" s="135"/>
      <c r="E168" s="48"/>
      <c r="F168" s="23"/>
      <c r="G168" s="48"/>
      <c r="H168" s="23"/>
      <c r="I168" s="48"/>
      <c r="J168" s="216"/>
      <c r="K168" s="48"/>
      <c r="L168" s="26"/>
      <c r="M168" s="48"/>
      <c r="N168" s="135"/>
      <c r="O168" s="135"/>
      <c r="S168" s="25" t="str">
        <f t="shared" si="90"/>
        <v/>
      </c>
      <c r="T168" s="25" t="e">
        <f t="shared" si="74"/>
        <v>#N/A</v>
      </c>
      <c r="U168" s="25" t="e">
        <f t="shared" si="75"/>
        <v>#N/A</v>
      </c>
      <c r="V168" s="25" t="e">
        <f t="shared" si="76"/>
        <v>#N/A</v>
      </c>
      <c r="W168" s="25" t="e">
        <f t="shared" si="77"/>
        <v>#N/A</v>
      </c>
      <c r="X168" s="25" t="e">
        <f t="shared" si="78"/>
        <v>#N/A</v>
      </c>
      <c r="Y168" s="25" t="e">
        <f t="shared" si="79"/>
        <v>#N/A</v>
      </c>
      <c r="Z168" s="25" t="e">
        <f t="shared" si="80"/>
        <v>#N/A</v>
      </c>
      <c r="AA168" s="25" t="e">
        <f t="shared" si="81"/>
        <v>#N/A</v>
      </c>
      <c r="AB168" s="25" t="e">
        <f t="shared" si="82"/>
        <v>#N/A</v>
      </c>
      <c r="AC168" s="25" t="e">
        <f t="shared" si="83"/>
        <v>#N/A</v>
      </c>
    </row>
    <row r="169" spans="1:29" ht="17.25" hidden="1" customHeight="1" x14ac:dyDescent="0.25">
      <c r="A169" s="33"/>
      <c r="B169" s="271"/>
      <c r="C169" s="37"/>
      <c r="D169" s="135"/>
      <c r="E169" s="48"/>
      <c r="F169" s="23"/>
      <c r="G169" s="48"/>
      <c r="H169" s="23"/>
      <c r="I169" s="48"/>
      <c r="J169" s="216"/>
      <c r="K169" s="48"/>
      <c r="L169" s="26"/>
      <c r="M169" s="48"/>
      <c r="N169" s="135"/>
      <c r="O169" s="135"/>
      <c r="S169" s="25" t="str">
        <f t="shared" si="90"/>
        <v/>
      </c>
      <c r="T169" s="25" t="e">
        <f t="shared" si="74"/>
        <v>#N/A</v>
      </c>
      <c r="U169" s="25" t="e">
        <f t="shared" si="75"/>
        <v>#N/A</v>
      </c>
      <c r="V169" s="25" t="e">
        <f t="shared" si="76"/>
        <v>#N/A</v>
      </c>
      <c r="W169" s="25" t="e">
        <f t="shared" si="77"/>
        <v>#N/A</v>
      </c>
      <c r="X169" s="25" t="e">
        <f t="shared" si="78"/>
        <v>#N/A</v>
      </c>
      <c r="Y169" s="25" t="e">
        <f t="shared" si="79"/>
        <v>#N/A</v>
      </c>
      <c r="Z169" s="25" t="e">
        <f t="shared" si="80"/>
        <v>#N/A</v>
      </c>
      <c r="AA169" s="25" t="e">
        <f t="shared" si="81"/>
        <v>#N/A</v>
      </c>
      <c r="AB169" s="25" t="e">
        <f t="shared" si="82"/>
        <v>#N/A</v>
      </c>
      <c r="AC169" s="25" t="e">
        <f t="shared" si="83"/>
        <v>#N/A</v>
      </c>
    </row>
    <row r="170" spans="1:29" ht="17.25" hidden="1" customHeight="1" x14ac:dyDescent="0.25">
      <c r="A170" s="33"/>
      <c r="B170" s="271"/>
      <c r="C170" s="37"/>
      <c r="D170" s="135"/>
      <c r="E170" s="48"/>
      <c r="F170" s="23"/>
      <c r="G170" s="48"/>
      <c r="H170" s="23"/>
      <c r="I170" s="48"/>
      <c r="J170" s="216"/>
      <c r="K170" s="48"/>
      <c r="L170" s="26"/>
      <c r="M170" s="48"/>
      <c r="N170" s="135"/>
      <c r="O170" s="135"/>
      <c r="S170" s="25" t="str">
        <f t="shared" si="90"/>
        <v/>
      </c>
      <c r="T170" s="25" t="e">
        <f t="shared" si="74"/>
        <v>#N/A</v>
      </c>
      <c r="U170" s="25" t="e">
        <f t="shared" si="75"/>
        <v>#N/A</v>
      </c>
      <c r="V170" s="25" t="e">
        <f t="shared" si="76"/>
        <v>#N/A</v>
      </c>
      <c r="W170" s="25" t="e">
        <f t="shared" si="77"/>
        <v>#N/A</v>
      </c>
      <c r="X170" s="25" t="e">
        <f t="shared" si="78"/>
        <v>#N/A</v>
      </c>
      <c r="Y170" s="25" t="e">
        <f t="shared" si="79"/>
        <v>#N/A</v>
      </c>
      <c r="Z170" s="25" t="e">
        <f t="shared" si="80"/>
        <v>#N/A</v>
      </c>
      <c r="AA170" s="25" t="e">
        <f t="shared" si="81"/>
        <v>#N/A</v>
      </c>
      <c r="AB170" s="25" t="e">
        <f t="shared" si="82"/>
        <v>#N/A</v>
      </c>
      <c r="AC170" s="25" t="e">
        <f t="shared" si="83"/>
        <v>#N/A</v>
      </c>
    </row>
    <row r="171" spans="1:29" ht="17.25" hidden="1" customHeight="1" x14ac:dyDescent="0.25">
      <c r="A171" s="33"/>
      <c r="B171" s="271"/>
      <c r="C171" s="37"/>
      <c r="D171" s="135"/>
      <c r="E171" s="48"/>
      <c r="F171" s="23"/>
      <c r="G171" s="48"/>
      <c r="H171" s="23"/>
      <c r="I171" s="48"/>
      <c r="J171" s="216"/>
      <c r="K171" s="48"/>
      <c r="L171" s="26"/>
      <c r="M171" s="48"/>
      <c r="N171" s="135"/>
      <c r="O171" s="135"/>
      <c r="S171" s="25" t="str">
        <f t="shared" si="90"/>
        <v/>
      </c>
      <c r="T171" s="25" t="e">
        <f t="shared" si="74"/>
        <v>#N/A</v>
      </c>
      <c r="U171" s="25" t="e">
        <f t="shared" si="75"/>
        <v>#N/A</v>
      </c>
      <c r="V171" s="25" t="e">
        <f t="shared" si="76"/>
        <v>#N/A</v>
      </c>
      <c r="W171" s="25" t="e">
        <f t="shared" si="77"/>
        <v>#N/A</v>
      </c>
      <c r="X171" s="25" t="e">
        <f t="shared" si="78"/>
        <v>#N/A</v>
      </c>
      <c r="Y171" s="25" t="e">
        <f t="shared" si="79"/>
        <v>#N/A</v>
      </c>
      <c r="Z171" s="25" t="e">
        <f t="shared" si="80"/>
        <v>#N/A</v>
      </c>
      <c r="AA171" s="25" t="e">
        <f t="shared" si="81"/>
        <v>#N/A</v>
      </c>
      <c r="AB171" s="25" t="e">
        <f t="shared" si="82"/>
        <v>#N/A</v>
      </c>
      <c r="AC171" s="25" t="e">
        <f t="shared" si="83"/>
        <v>#N/A</v>
      </c>
    </row>
    <row r="172" spans="1:29" ht="17.25" hidden="1" customHeight="1" x14ac:dyDescent="0.25">
      <c r="A172" s="33"/>
      <c r="B172" s="271"/>
      <c r="C172" s="37"/>
      <c r="D172" s="135"/>
      <c r="E172" s="48"/>
      <c r="F172" s="23"/>
      <c r="G172" s="48"/>
      <c r="H172" s="23"/>
      <c r="I172" s="48"/>
      <c r="J172" s="216"/>
      <c r="K172" s="48"/>
      <c r="L172" s="26"/>
      <c r="M172" s="48"/>
      <c r="N172" s="135"/>
      <c r="O172" s="135"/>
      <c r="S172" s="25" t="str">
        <f t="shared" si="90"/>
        <v/>
      </c>
      <c r="T172" s="25" t="e">
        <f t="shared" si="74"/>
        <v>#N/A</v>
      </c>
      <c r="U172" s="25" t="e">
        <f t="shared" si="75"/>
        <v>#N/A</v>
      </c>
      <c r="V172" s="25" t="e">
        <f t="shared" si="76"/>
        <v>#N/A</v>
      </c>
      <c r="W172" s="25" t="e">
        <f t="shared" si="77"/>
        <v>#N/A</v>
      </c>
      <c r="X172" s="25" t="e">
        <f t="shared" si="78"/>
        <v>#N/A</v>
      </c>
      <c r="Y172" s="25" t="e">
        <f t="shared" si="79"/>
        <v>#N/A</v>
      </c>
      <c r="Z172" s="25" t="e">
        <f t="shared" si="80"/>
        <v>#N/A</v>
      </c>
      <c r="AA172" s="25" t="e">
        <f t="shared" si="81"/>
        <v>#N/A</v>
      </c>
      <c r="AB172" s="25" t="e">
        <f t="shared" si="82"/>
        <v>#N/A</v>
      </c>
      <c r="AC172" s="25" t="e">
        <f t="shared" si="83"/>
        <v>#N/A</v>
      </c>
    </row>
    <row r="173" spans="1:29" ht="17.25" hidden="1" customHeight="1" x14ac:dyDescent="0.25">
      <c r="A173" s="33"/>
      <c r="B173" s="271"/>
      <c r="C173" s="37"/>
      <c r="D173" s="135"/>
      <c r="E173" s="48"/>
      <c r="F173" s="23"/>
      <c r="G173" s="48"/>
      <c r="H173" s="23"/>
      <c r="I173" s="48"/>
      <c r="J173" s="216"/>
      <c r="K173" s="48"/>
      <c r="L173" s="26"/>
      <c r="M173" s="48"/>
      <c r="N173" s="135"/>
      <c r="O173" s="135"/>
      <c r="S173" s="25" t="str">
        <f t="shared" si="90"/>
        <v/>
      </c>
      <c r="T173" s="25" t="e">
        <f t="shared" si="74"/>
        <v>#N/A</v>
      </c>
      <c r="U173" s="25" t="e">
        <f t="shared" si="75"/>
        <v>#N/A</v>
      </c>
      <c r="V173" s="25" t="e">
        <f t="shared" si="76"/>
        <v>#N/A</v>
      </c>
      <c r="W173" s="25" t="e">
        <f t="shared" si="77"/>
        <v>#N/A</v>
      </c>
      <c r="X173" s="25" t="e">
        <f t="shared" si="78"/>
        <v>#N/A</v>
      </c>
      <c r="Y173" s="25" t="e">
        <f t="shared" si="79"/>
        <v>#N/A</v>
      </c>
      <c r="Z173" s="25" t="e">
        <f t="shared" si="80"/>
        <v>#N/A</v>
      </c>
      <c r="AA173" s="25" t="e">
        <f t="shared" si="81"/>
        <v>#N/A</v>
      </c>
      <c r="AB173" s="25" t="e">
        <f t="shared" si="82"/>
        <v>#N/A</v>
      </c>
      <c r="AC173" s="25" t="e">
        <f t="shared" si="83"/>
        <v>#N/A</v>
      </c>
    </row>
    <row r="174" spans="1:29" ht="17.25" hidden="1" customHeight="1" x14ac:dyDescent="0.25">
      <c r="A174" s="33"/>
      <c r="B174" s="271"/>
      <c r="C174" s="37"/>
      <c r="D174" s="135"/>
      <c r="E174" s="48"/>
      <c r="F174" s="23"/>
      <c r="G174" s="48"/>
      <c r="H174" s="23"/>
      <c r="I174" s="48"/>
      <c r="J174" s="216"/>
      <c r="K174" s="48"/>
      <c r="L174" s="26"/>
      <c r="M174" s="48"/>
      <c r="N174" s="135"/>
      <c r="O174" s="135"/>
      <c r="S174" s="25" t="str">
        <f t="shared" si="90"/>
        <v/>
      </c>
      <c r="T174" s="25" t="e">
        <f t="shared" si="74"/>
        <v>#N/A</v>
      </c>
      <c r="U174" s="25" t="e">
        <f t="shared" si="75"/>
        <v>#N/A</v>
      </c>
      <c r="V174" s="25" t="e">
        <f t="shared" si="76"/>
        <v>#N/A</v>
      </c>
      <c r="W174" s="25" t="e">
        <f t="shared" si="77"/>
        <v>#N/A</v>
      </c>
      <c r="X174" s="25" t="e">
        <f t="shared" si="78"/>
        <v>#N/A</v>
      </c>
      <c r="Y174" s="25" t="e">
        <f t="shared" si="79"/>
        <v>#N/A</v>
      </c>
      <c r="Z174" s="25" t="e">
        <f t="shared" si="80"/>
        <v>#N/A</v>
      </c>
      <c r="AA174" s="25" t="e">
        <f t="shared" si="81"/>
        <v>#N/A</v>
      </c>
      <c r="AB174" s="25" t="e">
        <f t="shared" si="82"/>
        <v>#N/A</v>
      </c>
      <c r="AC174" s="25" t="e">
        <f t="shared" si="83"/>
        <v>#N/A</v>
      </c>
    </row>
    <row r="175" spans="1:29" ht="17.25" hidden="1" customHeight="1" x14ac:dyDescent="0.25">
      <c r="A175" s="33"/>
      <c r="B175" s="271"/>
      <c r="C175" s="37"/>
      <c r="D175" s="135"/>
      <c r="E175" s="48"/>
      <c r="F175" s="23"/>
      <c r="G175" s="48"/>
      <c r="H175" s="23"/>
      <c r="I175" s="48"/>
      <c r="J175" s="216"/>
      <c r="K175" s="48"/>
      <c r="L175" s="26"/>
      <c r="M175" s="48"/>
      <c r="N175" s="135"/>
      <c r="O175" s="135"/>
      <c r="S175" s="25" t="str">
        <f t="shared" si="90"/>
        <v/>
      </c>
      <c r="T175" s="25" t="e">
        <f t="shared" si="74"/>
        <v>#N/A</v>
      </c>
      <c r="U175" s="25" t="e">
        <f t="shared" si="75"/>
        <v>#N/A</v>
      </c>
      <c r="V175" s="25" t="e">
        <f t="shared" si="76"/>
        <v>#N/A</v>
      </c>
      <c r="W175" s="25" t="e">
        <f t="shared" si="77"/>
        <v>#N/A</v>
      </c>
      <c r="X175" s="25" t="e">
        <f t="shared" si="78"/>
        <v>#N/A</v>
      </c>
      <c r="Y175" s="25" t="e">
        <f t="shared" si="79"/>
        <v>#N/A</v>
      </c>
      <c r="Z175" s="25" t="e">
        <f t="shared" si="80"/>
        <v>#N/A</v>
      </c>
      <c r="AA175" s="25" t="e">
        <f t="shared" si="81"/>
        <v>#N/A</v>
      </c>
      <c r="AB175" s="25" t="e">
        <f t="shared" si="82"/>
        <v>#N/A</v>
      </c>
      <c r="AC175" s="25" t="e">
        <f t="shared" si="83"/>
        <v>#N/A</v>
      </c>
    </row>
    <row r="176" spans="1:29" ht="17.25" customHeight="1" x14ac:dyDescent="0.25">
      <c r="A176" s="33"/>
      <c r="B176" s="271"/>
      <c r="C176" s="37"/>
      <c r="D176" s="135"/>
      <c r="E176" s="48"/>
      <c r="F176" s="23"/>
      <c r="G176" s="48"/>
      <c r="H176" s="23"/>
      <c r="I176" s="48"/>
      <c r="J176" s="216"/>
      <c r="K176" s="48"/>
      <c r="L176" s="26"/>
      <c r="M176" s="48"/>
      <c r="N176" s="135"/>
      <c r="O176" s="135"/>
      <c r="S176" s="25" t="str">
        <f t="shared" si="90"/>
        <v/>
      </c>
      <c r="T176" s="25" t="e">
        <f t="shared" si="74"/>
        <v>#N/A</v>
      </c>
      <c r="U176" s="25" t="e">
        <f t="shared" si="75"/>
        <v>#N/A</v>
      </c>
      <c r="V176" s="25" t="e">
        <f t="shared" si="76"/>
        <v>#N/A</v>
      </c>
      <c r="W176" s="25" t="e">
        <f t="shared" si="77"/>
        <v>#N/A</v>
      </c>
      <c r="X176" s="25" t="e">
        <f t="shared" si="78"/>
        <v>#N/A</v>
      </c>
      <c r="Y176" s="25" t="e">
        <f t="shared" si="79"/>
        <v>#N/A</v>
      </c>
      <c r="Z176" s="25" t="e">
        <f t="shared" si="80"/>
        <v>#N/A</v>
      </c>
      <c r="AA176" s="25" t="e">
        <f t="shared" si="81"/>
        <v>#N/A</v>
      </c>
      <c r="AB176" s="25" t="e">
        <f t="shared" si="82"/>
        <v>#N/A</v>
      </c>
      <c r="AC176" s="25" t="e">
        <f t="shared" si="83"/>
        <v>#N/A</v>
      </c>
    </row>
    <row r="177" spans="1:29" ht="15.75" thickBot="1" x14ac:dyDescent="0.3">
      <c r="A177" s="125"/>
      <c r="B177" s="16"/>
      <c r="C177" s="34"/>
      <c r="D177" s="26"/>
      <c r="E177" s="48"/>
      <c r="F177" s="23"/>
      <c r="G177" s="46"/>
      <c r="H177" s="23"/>
      <c r="I177" s="47"/>
      <c r="J177" s="5"/>
      <c r="K177" s="47"/>
      <c r="L177" s="5"/>
      <c r="M177" s="47"/>
      <c r="N177" s="135"/>
      <c r="O177" s="135"/>
      <c r="S177" s="25" t="str">
        <f t="shared" si="90"/>
        <v/>
      </c>
      <c r="T177" s="25" t="e">
        <f t="shared" si="74"/>
        <v>#N/A</v>
      </c>
      <c r="U177" s="25" t="e">
        <f t="shared" si="75"/>
        <v>#N/A</v>
      </c>
      <c r="V177" s="25" t="e">
        <f t="shared" si="76"/>
        <v>#N/A</v>
      </c>
      <c r="W177" s="25" t="e">
        <f t="shared" si="77"/>
        <v>#N/A</v>
      </c>
      <c r="X177" s="25" t="e">
        <f t="shared" si="78"/>
        <v>#N/A</v>
      </c>
      <c r="Y177" s="25" t="e">
        <f t="shared" si="79"/>
        <v>#N/A</v>
      </c>
      <c r="Z177" s="25" t="e">
        <f t="shared" si="80"/>
        <v>#N/A</v>
      </c>
      <c r="AA177" s="25" t="e">
        <f t="shared" si="81"/>
        <v>#N/A</v>
      </c>
      <c r="AB177" s="25" t="e">
        <f t="shared" si="82"/>
        <v>#N/A</v>
      </c>
      <c r="AC177" s="25" t="e">
        <f t="shared" si="83"/>
        <v>#N/A</v>
      </c>
    </row>
    <row r="178" spans="1:29" ht="15.75" thickBot="1" x14ac:dyDescent="0.3">
      <c r="A178" s="6"/>
      <c r="B178" s="6"/>
      <c r="C178">
        <f>COUNTA(C89:C177)</f>
        <v>66</v>
      </c>
      <c r="D178" s="31">
        <f>((COUNTA(D89:D177))-COUNTIF(E89:E177,"&lt;1"))/(COUNTA(D89:D177))</f>
        <v>0.74242424242424243</v>
      </c>
      <c r="E178" s="48"/>
      <c r="F178" s="31">
        <f>((COUNTA(F89:F177))-COUNTIF(G89:G177,"&lt;1"))/(COUNTA(F89:F177))</f>
        <v>1</v>
      </c>
      <c r="G178" s="31"/>
      <c r="H178" s="31">
        <f>((COUNTA(H89:H177))-COUNTIF(I89:I177,"&lt;1"))/(COUNTA(H89:H177))</f>
        <v>0.92727272727272725</v>
      </c>
      <c r="I178" s="31"/>
      <c r="J178" s="31">
        <f>((COUNTA(J89:J177))-COUNTIF(K89:K177,"&lt;1"))/(COUNTA(J89:J177))</f>
        <v>0.95454545454545459</v>
      </c>
      <c r="K178" s="31"/>
      <c r="L178" s="31">
        <f>((COUNTA(L89:L177))-COUNTIF(M89:M177,"&lt;1"))/(COUNTA(L89:L177))</f>
        <v>1</v>
      </c>
      <c r="M178" s="31"/>
      <c r="N178" s="11">
        <f>AVERAGE(N89:N176)</f>
        <v>0.72727272727272729</v>
      </c>
      <c r="O178" s="11">
        <f>AVERAGE(O89:O177)</f>
        <v>0.71212121212121215</v>
      </c>
      <c r="S178" s="25" t="str">
        <f t="shared" si="90"/>
        <v>66</v>
      </c>
      <c r="T178" s="25" t="e">
        <f t="shared" si="74"/>
        <v>#N/A</v>
      </c>
      <c r="U178" s="25" t="e">
        <f t="shared" si="75"/>
        <v>#N/A</v>
      </c>
      <c r="V178" s="25" t="e">
        <f t="shared" si="76"/>
        <v>#N/A</v>
      </c>
      <c r="W178" s="25" t="e">
        <f t="shared" si="77"/>
        <v>#N/A</v>
      </c>
      <c r="X178" s="25" t="e">
        <f t="shared" si="78"/>
        <v>#N/A</v>
      </c>
      <c r="Y178" s="25" t="e">
        <f t="shared" si="79"/>
        <v>#N/A</v>
      </c>
      <c r="Z178" s="25" t="e">
        <f t="shared" si="80"/>
        <v>#N/A</v>
      </c>
      <c r="AA178" s="25" t="e">
        <f t="shared" si="81"/>
        <v>#N/A</v>
      </c>
      <c r="AB178" s="25" t="e">
        <f t="shared" si="82"/>
        <v>#N/A</v>
      </c>
      <c r="AC178" s="25" t="e">
        <f t="shared" si="83"/>
        <v>#N/A</v>
      </c>
    </row>
    <row r="179" spans="1:29" ht="18.75" customHeight="1" x14ac:dyDescent="0.25">
      <c r="D179"/>
      <c r="E179"/>
      <c r="I179"/>
      <c r="S179" s="25" t="str">
        <f t="shared" si="90"/>
        <v/>
      </c>
      <c r="T179" s="25" t="e">
        <f t="shared" si="74"/>
        <v>#N/A</v>
      </c>
      <c r="U179" s="25" t="e">
        <f t="shared" si="75"/>
        <v>#N/A</v>
      </c>
      <c r="V179" s="25" t="e">
        <f t="shared" si="76"/>
        <v>#N/A</v>
      </c>
      <c r="W179" s="25" t="e">
        <f t="shared" si="77"/>
        <v>#N/A</v>
      </c>
      <c r="X179" s="25" t="e">
        <f t="shared" si="78"/>
        <v>#N/A</v>
      </c>
      <c r="Y179" s="25" t="e">
        <f t="shared" si="79"/>
        <v>#N/A</v>
      </c>
      <c r="Z179" s="25" t="e">
        <f t="shared" si="80"/>
        <v>#N/A</v>
      </c>
      <c r="AA179" s="25" t="e">
        <f t="shared" si="81"/>
        <v>#N/A</v>
      </c>
      <c r="AB179" s="25" t="e">
        <f t="shared" si="82"/>
        <v>#N/A</v>
      </c>
      <c r="AC179" s="25" t="e">
        <f t="shared" si="83"/>
        <v>#N/A</v>
      </c>
    </row>
    <row r="180" spans="1:29" x14ac:dyDescent="0.25">
      <c r="A180" s="7" t="s">
        <v>18</v>
      </c>
      <c r="B180" s="7" t="s">
        <v>19</v>
      </c>
      <c r="C180" s="7" t="s">
        <v>29</v>
      </c>
      <c r="D180" s="8" t="s">
        <v>121</v>
      </c>
      <c r="E180" s="70"/>
      <c r="F180" s="42" t="s">
        <v>12</v>
      </c>
      <c r="G180" s="106"/>
      <c r="H180" s="8" t="s">
        <v>13</v>
      </c>
      <c r="I180" s="105"/>
      <c r="J180" s="17" t="s">
        <v>14</v>
      </c>
      <c r="K180" s="104"/>
      <c r="L180" s="67" t="s">
        <v>433</v>
      </c>
      <c r="M180" s="104"/>
      <c r="N180" s="18" t="s">
        <v>20</v>
      </c>
      <c r="O180" s="19" t="s">
        <v>36</v>
      </c>
      <c r="S180" s="25" t="str">
        <f t="shared" si="90"/>
        <v>Product</v>
      </c>
      <c r="T180" s="25" t="e">
        <f t="shared" si="74"/>
        <v>#N/A</v>
      </c>
      <c r="U180" s="25" t="e">
        <f t="shared" si="75"/>
        <v>#N/A</v>
      </c>
      <c r="V180" s="25" t="e">
        <f t="shared" si="76"/>
        <v>#N/A</v>
      </c>
      <c r="W180" s="25" t="e">
        <f t="shared" si="77"/>
        <v>#N/A</v>
      </c>
      <c r="X180" s="25" t="e">
        <f t="shared" si="78"/>
        <v>#N/A</v>
      </c>
      <c r="Y180" s="25" t="e">
        <f t="shared" si="79"/>
        <v>#N/A</v>
      </c>
      <c r="Z180" s="25" t="e">
        <f t="shared" si="80"/>
        <v>#N/A</v>
      </c>
      <c r="AA180" s="25" t="e">
        <f t="shared" si="81"/>
        <v>#N/A</v>
      </c>
      <c r="AB180" s="25" t="e">
        <f t="shared" si="82"/>
        <v>#N/A</v>
      </c>
      <c r="AC180" s="25" t="e">
        <f t="shared" si="83"/>
        <v>#N/A</v>
      </c>
    </row>
    <row r="181" spans="1:29" x14ac:dyDescent="0.25">
      <c r="A181" s="33">
        <v>45718</v>
      </c>
      <c r="B181" s="271" t="s">
        <v>435</v>
      </c>
      <c r="C181" s="37" t="s">
        <v>30</v>
      </c>
      <c r="D181" s="26">
        <v>0.97</v>
      </c>
      <c r="E181" s="48">
        <f t="shared" ref="E181:E246" si="97">IF(+(IF(D181&lt;T181,0,IF(D181&gt;U181,0,1)))=1,1,0)</f>
        <v>1</v>
      </c>
      <c r="F181" s="23">
        <v>0.03</v>
      </c>
      <c r="G181" s="48">
        <f t="shared" ref="G181:G245" si="98">IF(+(IF(F181&lt;V181,0,IF(F181&gt;W181,0,1)))=1,1,0)</f>
        <v>1</v>
      </c>
      <c r="H181" s="23">
        <v>2.85</v>
      </c>
      <c r="I181" s="48">
        <f t="shared" ref="I181:I245" si="99">IF(+(IF(H181&lt;X181,0,IF(H181&gt;Y181,0,1)))=1,1,0)</f>
        <v>1</v>
      </c>
      <c r="J181" s="216">
        <v>5.9</v>
      </c>
      <c r="K181" s="48">
        <f t="shared" ref="K181:K246" si="100">IF(+(IF(J181&lt;Z181,0,IF(J181&gt;AA181,0,1)))=1,1,0)</f>
        <v>1</v>
      </c>
      <c r="L181" s="26">
        <v>0.7</v>
      </c>
      <c r="M181" s="48">
        <f t="shared" ref="M181:M255" si="101">IF(+(IF(L181&lt;AB181,0,IF(L181&gt;AC181,0,1)))=1,1,0)</f>
        <v>1</v>
      </c>
      <c r="N181" s="135">
        <f t="shared" ref="N181:N245" si="102">IF(+(IF(D181&lt;T181,0,IF(D181&gt;U181,0,1)))+(IF(F181&lt;V181,0,IF(F181&gt;W181,0,1)))+(IF(H181&lt;X181,0,IF(H181&gt;Y181,0,1)))+(IF(J181&lt;Z181,0,IF(J181&gt;AA181,0,1)))+(IF(L181&lt;AB181,0,IF(L181&gt;AC181,0,1)))=5,1,0)</f>
        <v>1</v>
      </c>
      <c r="O181" s="135">
        <f t="shared" ref="O181:O246" si="103">IF(+(IF(D181&lt;T181,0,IF(D181&gt;U181,0,1)))+(IF(F181&lt;V181,0,IF(F181&gt;W181,0,1)))+(IF(H181&lt;X181,0,IF(H181&gt;Y181,0,1)))+(IF(L181&lt;AB181,0,IF(L181&gt;AC181,0,1)))=4,1,0)</f>
        <v>1</v>
      </c>
      <c r="S181" s="25" t="str">
        <f t="shared" si="90"/>
        <v>STAG</v>
      </c>
      <c r="T181" s="25">
        <f t="shared" si="74"/>
        <v>0.8</v>
      </c>
      <c r="U181" s="25">
        <f t="shared" si="75"/>
        <v>1.24</v>
      </c>
      <c r="V181" s="25">
        <f t="shared" si="76"/>
        <v>0</v>
      </c>
      <c r="W181" s="25">
        <f t="shared" si="77"/>
        <v>0.12</v>
      </c>
      <c r="X181" s="25">
        <f t="shared" si="78"/>
        <v>2.7</v>
      </c>
      <c r="Y181" s="25">
        <f t="shared" si="79"/>
        <v>2.85</v>
      </c>
      <c r="Z181" s="25">
        <f t="shared" si="80"/>
        <v>5</v>
      </c>
      <c r="AA181" s="25">
        <f t="shared" si="81"/>
        <v>7</v>
      </c>
      <c r="AB181" s="25">
        <f t="shared" si="82"/>
        <v>0</v>
      </c>
      <c r="AC181" s="25">
        <f t="shared" si="83"/>
        <v>1</v>
      </c>
    </row>
    <row r="182" spans="1:29" x14ac:dyDescent="0.25">
      <c r="A182" s="33">
        <v>45718</v>
      </c>
      <c r="B182" s="271" t="s">
        <v>436</v>
      </c>
      <c r="C182" s="37" t="s">
        <v>30</v>
      </c>
      <c r="D182" s="26">
        <v>0.97</v>
      </c>
      <c r="E182" s="48">
        <f t="shared" si="97"/>
        <v>1</v>
      </c>
      <c r="F182" s="23">
        <v>0.03</v>
      </c>
      <c r="G182" s="48">
        <f t="shared" si="98"/>
        <v>1</v>
      </c>
      <c r="H182" s="23">
        <v>2.85</v>
      </c>
      <c r="I182" s="48">
        <f t="shared" si="99"/>
        <v>1</v>
      </c>
      <c r="J182" s="216">
        <v>6.15</v>
      </c>
      <c r="K182" s="48">
        <f t="shared" si="100"/>
        <v>1</v>
      </c>
      <c r="L182" s="26">
        <v>0.55000000000000004</v>
      </c>
      <c r="M182" s="48">
        <f t="shared" si="101"/>
        <v>1</v>
      </c>
      <c r="N182" s="135">
        <f t="shared" si="102"/>
        <v>1</v>
      </c>
      <c r="O182" s="135">
        <f t="shared" si="103"/>
        <v>1</v>
      </c>
      <c r="S182" s="25" t="str">
        <f t="shared" si="90"/>
        <v>STAG</v>
      </c>
      <c r="T182" s="25">
        <f t="shared" si="74"/>
        <v>0.8</v>
      </c>
      <c r="U182" s="25">
        <f t="shared" si="75"/>
        <v>1.24</v>
      </c>
      <c r="V182" s="25">
        <f t="shared" si="76"/>
        <v>0</v>
      </c>
      <c r="W182" s="25">
        <f t="shared" si="77"/>
        <v>0.12</v>
      </c>
      <c r="X182" s="25">
        <f t="shared" si="78"/>
        <v>2.7</v>
      </c>
      <c r="Y182" s="25">
        <f t="shared" si="79"/>
        <v>2.85</v>
      </c>
      <c r="Z182" s="25">
        <f t="shared" si="80"/>
        <v>5</v>
      </c>
      <c r="AA182" s="25">
        <f t="shared" si="81"/>
        <v>7</v>
      </c>
      <c r="AB182" s="25">
        <f t="shared" si="82"/>
        <v>0</v>
      </c>
      <c r="AC182" s="25">
        <f t="shared" si="83"/>
        <v>1</v>
      </c>
    </row>
    <row r="183" spans="1:29" x14ac:dyDescent="0.25">
      <c r="A183" s="33">
        <v>45718</v>
      </c>
      <c r="B183" s="271" t="s">
        <v>434</v>
      </c>
      <c r="C183" s="37" t="s">
        <v>30</v>
      </c>
      <c r="D183" s="26">
        <v>0.9</v>
      </c>
      <c r="E183" s="48">
        <f t="shared" si="97"/>
        <v>1</v>
      </c>
      <c r="F183" s="23">
        <v>0.04</v>
      </c>
      <c r="G183" s="48">
        <f t="shared" si="98"/>
        <v>1</v>
      </c>
      <c r="H183" s="23">
        <v>2.8</v>
      </c>
      <c r="I183" s="48">
        <f t="shared" si="99"/>
        <v>1</v>
      </c>
      <c r="J183" s="216">
        <v>5.32</v>
      </c>
      <c r="K183" s="48">
        <f t="shared" si="100"/>
        <v>1</v>
      </c>
      <c r="L183" s="26">
        <v>0.82</v>
      </c>
      <c r="M183" s="48">
        <f t="shared" si="101"/>
        <v>1</v>
      </c>
      <c r="N183" s="135">
        <f t="shared" si="102"/>
        <v>1</v>
      </c>
      <c r="O183" s="135">
        <f t="shared" si="103"/>
        <v>1</v>
      </c>
      <c r="S183" s="25" t="str">
        <f t="shared" si="90"/>
        <v>STAG</v>
      </c>
      <c r="T183" s="25">
        <f t="shared" si="74"/>
        <v>0.8</v>
      </c>
      <c r="U183" s="25">
        <f t="shared" si="75"/>
        <v>1.24</v>
      </c>
      <c r="V183" s="25">
        <f t="shared" si="76"/>
        <v>0</v>
      </c>
      <c r="W183" s="25">
        <f t="shared" si="77"/>
        <v>0.12</v>
      </c>
      <c r="X183" s="25">
        <f t="shared" si="78"/>
        <v>2.7</v>
      </c>
      <c r="Y183" s="25">
        <f t="shared" si="79"/>
        <v>2.85</v>
      </c>
      <c r="Z183" s="25">
        <f t="shared" si="80"/>
        <v>5</v>
      </c>
      <c r="AA183" s="25">
        <f t="shared" si="81"/>
        <v>7</v>
      </c>
      <c r="AB183" s="25">
        <f t="shared" si="82"/>
        <v>0</v>
      </c>
      <c r="AC183" s="25">
        <f t="shared" si="83"/>
        <v>1</v>
      </c>
    </row>
    <row r="184" spans="1:29" x14ac:dyDescent="0.25">
      <c r="A184" s="33">
        <v>45718</v>
      </c>
      <c r="B184" s="271" t="s">
        <v>435</v>
      </c>
      <c r="C184" s="37" t="s">
        <v>30</v>
      </c>
      <c r="D184" s="26">
        <v>0.92</v>
      </c>
      <c r="E184" s="48">
        <f t="shared" si="97"/>
        <v>1</v>
      </c>
      <c r="F184" s="23">
        <v>0.06</v>
      </c>
      <c r="G184" s="48">
        <f t="shared" si="98"/>
        <v>1</v>
      </c>
      <c r="H184" s="23">
        <v>2.8</v>
      </c>
      <c r="I184" s="48">
        <f t="shared" si="99"/>
        <v>1</v>
      </c>
      <c r="J184" s="216">
        <v>5.58</v>
      </c>
      <c r="K184" s="48">
        <f t="shared" si="100"/>
        <v>1</v>
      </c>
      <c r="L184" s="26">
        <v>0.72</v>
      </c>
      <c r="M184" s="48">
        <f t="shared" si="101"/>
        <v>1</v>
      </c>
      <c r="N184" s="135">
        <f t="shared" si="102"/>
        <v>1</v>
      </c>
      <c r="O184" s="135">
        <f t="shared" si="103"/>
        <v>1</v>
      </c>
      <c r="S184" s="25" t="str">
        <f t="shared" si="90"/>
        <v>STAG</v>
      </c>
      <c r="T184" s="25">
        <f t="shared" si="74"/>
        <v>0.8</v>
      </c>
      <c r="U184" s="25">
        <f t="shared" si="75"/>
        <v>1.24</v>
      </c>
      <c r="V184" s="25">
        <f t="shared" si="76"/>
        <v>0</v>
      </c>
      <c r="W184" s="25">
        <f t="shared" si="77"/>
        <v>0.12</v>
      </c>
      <c r="X184" s="25">
        <f t="shared" si="78"/>
        <v>2.7</v>
      </c>
      <c r="Y184" s="25">
        <f t="shared" si="79"/>
        <v>2.85</v>
      </c>
      <c r="Z184" s="25">
        <f t="shared" si="80"/>
        <v>5</v>
      </c>
      <c r="AA184" s="25">
        <f t="shared" si="81"/>
        <v>7</v>
      </c>
      <c r="AB184" s="25">
        <f t="shared" si="82"/>
        <v>0</v>
      </c>
      <c r="AC184" s="25">
        <f t="shared" si="83"/>
        <v>1</v>
      </c>
    </row>
    <row r="185" spans="1:29" x14ac:dyDescent="0.25">
      <c r="A185" s="33">
        <v>45718</v>
      </c>
      <c r="B185" s="271" t="s">
        <v>436</v>
      </c>
      <c r="C185" s="37" t="s">
        <v>30</v>
      </c>
      <c r="D185" s="26">
        <v>0.87</v>
      </c>
      <c r="E185" s="48">
        <f t="shared" si="97"/>
        <v>1</v>
      </c>
      <c r="F185" s="23">
        <v>0.03</v>
      </c>
      <c r="G185" s="48">
        <f t="shared" si="98"/>
        <v>1</v>
      </c>
      <c r="H185" s="23">
        <v>2.85</v>
      </c>
      <c r="I185" s="48">
        <f t="shared" si="99"/>
        <v>1</v>
      </c>
      <c r="J185" s="216">
        <v>5.7</v>
      </c>
      <c r="K185" s="48">
        <f t="shared" si="100"/>
        <v>1</v>
      </c>
      <c r="L185" s="26">
        <v>0.88</v>
      </c>
      <c r="M185" s="48">
        <f t="shared" si="101"/>
        <v>1</v>
      </c>
      <c r="N185" s="135">
        <f t="shared" si="102"/>
        <v>1</v>
      </c>
      <c r="O185" s="135">
        <f t="shared" si="103"/>
        <v>1</v>
      </c>
      <c r="S185" s="25" t="str">
        <f t="shared" si="90"/>
        <v>STAG</v>
      </c>
      <c r="T185" s="25">
        <f t="shared" si="74"/>
        <v>0.8</v>
      </c>
      <c r="U185" s="25">
        <f t="shared" si="75"/>
        <v>1.24</v>
      </c>
      <c r="V185" s="25">
        <f t="shared" si="76"/>
        <v>0</v>
      </c>
      <c r="W185" s="25">
        <f t="shared" si="77"/>
        <v>0.12</v>
      </c>
      <c r="X185" s="25">
        <f t="shared" si="78"/>
        <v>2.7</v>
      </c>
      <c r="Y185" s="25">
        <f t="shared" si="79"/>
        <v>2.85</v>
      </c>
      <c r="Z185" s="25">
        <f t="shared" si="80"/>
        <v>5</v>
      </c>
      <c r="AA185" s="25">
        <f t="shared" si="81"/>
        <v>7</v>
      </c>
      <c r="AB185" s="25">
        <f t="shared" si="82"/>
        <v>0</v>
      </c>
      <c r="AC185" s="25">
        <f t="shared" si="83"/>
        <v>1</v>
      </c>
    </row>
    <row r="186" spans="1:29" x14ac:dyDescent="0.25">
      <c r="A186" s="33">
        <v>45719</v>
      </c>
      <c r="B186" s="271" t="s">
        <v>434</v>
      </c>
      <c r="C186" s="37" t="s">
        <v>30</v>
      </c>
      <c r="D186" s="26">
        <v>0.82</v>
      </c>
      <c r="E186" s="48">
        <f t="shared" si="97"/>
        <v>1</v>
      </c>
      <c r="F186" s="23">
        <v>0.04</v>
      </c>
      <c r="G186" s="48">
        <f t="shared" si="98"/>
        <v>1</v>
      </c>
      <c r="H186" s="409">
        <v>2.86</v>
      </c>
      <c r="I186" s="48">
        <f t="shared" si="99"/>
        <v>0</v>
      </c>
      <c r="J186" s="216">
        <v>5.57</v>
      </c>
      <c r="K186" s="48">
        <f t="shared" si="100"/>
        <v>1</v>
      </c>
      <c r="L186" s="26">
        <v>0.8</v>
      </c>
      <c r="M186" s="48">
        <f t="shared" si="101"/>
        <v>1</v>
      </c>
      <c r="N186" s="135">
        <f t="shared" si="102"/>
        <v>0</v>
      </c>
      <c r="O186" s="135">
        <f t="shared" si="103"/>
        <v>0</v>
      </c>
      <c r="S186" s="25" t="str">
        <f t="shared" si="90"/>
        <v>STAG</v>
      </c>
      <c r="T186" s="25">
        <f t="shared" si="74"/>
        <v>0.8</v>
      </c>
      <c r="U186" s="25">
        <f t="shared" si="75"/>
        <v>1.24</v>
      </c>
      <c r="V186" s="25">
        <f t="shared" si="76"/>
        <v>0</v>
      </c>
      <c r="W186" s="25">
        <f t="shared" si="77"/>
        <v>0.12</v>
      </c>
      <c r="X186" s="25">
        <f t="shared" si="78"/>
        <v>2.7</v>
      </c>
      <c r="Y186" s="25">
        <f t="shared" si="79"/>
        <v>2.85</v>
      </c>
      <c r="Z186" s="25">
        <f t="shared" si="80"/>
        <v>5</v>
      </c>
      <c r="AA186" s="25">
        <f t="shared" si="81"/>
        <v>7</v>
      </c>
      <c r="AB186" s="25">
        <f t="shared" si="82"/>
        <v>0</v>
      </c>
      <c r="AC186" s="25">
        <f t="shared" si="83"/>
        <v>1</v>
      </c>
    </row>
    <row r="187" spans="1:29" x14ac:dyDescent="0.25">
      <c r="A187" s="33">
        <v>45719</v>
      </c>
      <c r="B187" s="118" t="s">
        <v>436</v>
      </c>
      <c r="C187" s="33" t="s">
        <v>30</v>
      </c>
      <c r="D187" s="26">
        <v>0.87</v>
      </c>
      <c r="E187" s="48">
        <f t="shared" si="97"/>
        <v>1</v>
      </c>
      <c r="F187" s="23">
        <v>0.03</v>
      </c>
      <c r="G187" s="48">
        <f t="shared" si="98"/>
        <v>1</v>
      </c>
      <c r="H187" s="23">
        <v>2.8</v>
      </c>
      <c r="I187" s="48">
        <f t="shared" si="99"/>
        <v>1</v>
      </c>
      <c r="J187" s="216">
        <v>5.61</v>
      </c>
      <c r="K187" s="48">
        <f t="shared" si="100"/>
        <v>1</v>
      </c>
      <c r="L187" s="26">
        <v>0.62</v>
      </c>
      <c r="M187" s="48">
        <f t="shared" si="101"/>
        <v>1</v>
      </c>
      <c r="N187" s="135">
        <f t="shared" si="102"/>
        <v>1</v>
      </c>
      <c r="O187" s="135">
        <f t="shared" si="103"/>
        <v>1</v>
      </c>
      <c r="S187" s="25" t="str">
        <f t="shared" si="90"/>
        <v>STAG</v>
      </c>
      <c r="T187" s="25">
        <f t="shared" si="74"/>
        <v>0.8</v>
      </c>
      <c r="U187" s="25">
        <f t="shared" si="75"/>
        <v>1.24</v>
      </c>
      <c r="V187" s="25">
        <f t="shared" si="76"/>
        <v>0</v>
      </c>
      <c r="W187" s="25">
        <f t="shared" si="77"/>
        <v>0.12</v>
      </c>
      <c r="X187" s="25">
        <f t="shared" si="78"/>
        <v>2.7</v>
      </c>
      <c r="Y187" s="25">
        <f t="shared" si="79"/>
        <v>2.85</v>
      </c>
      <c r="Z187" s="25">
        <f t="shared" si="80"/>
        <v>5</v>
      </c>
      <c r="AA187" s="25">
        <f t="shared" si="81"/>
        <v>7</v>
      </c>
      <c r="AB187" s="25">
        <f t="shared" si="82"/>
        <v>0</v>
      </c>
      <c r="AC187" s="25">
        <f t="shared" si="83"/>
        <v>1</v>
      </c>
    </row>
    <row r="188" spans="1:29" x14ac:dyDescent="0.25">
      <c r="A188" s="33">
        <v>45719</v>
      </c>
      <c r="B188" s="118" t="s">
        <v>435</v>
      </c>
      <c r="C188" s="33" t="s">
        <v>30</v>
      </c>
      <c r="D188" s="26">
        <v>0.83</v>
      </c>
      <c r="E188" s="48">
        <f t="shared" si="97"/>
        <v>1</v>
      </c>
      <c r="F188" s="23">
        <v>0.03</v>
      </c>
      <c r="G188" s="48">
        <f t="shared" si="98"/>
        <v>1</v>
      </c>
      <c r="H188" s="23">
        <v>2.8</v>
      </c>
      <c r="I188" s="48">
        <f t="shared" si="99"/>
        <v>1</v>
      </c>
      <c r="J188" s="216">
        <v>6.33</v>
      </c>
      <c r="K188" s="48">
        <f t="shared" si="100"/>
        <v>1</v>
      </c>
      <c r="L188" s="26">
        <v>0.92</v>
      </c>
      <c r="M188" s="48">
        <f t="shared" si="101"/>
        <v>1</v>
      </c>
      <c r="N188" s="135">
        <f t="shared" si="102"/>
        <v>1</v>
      </c>
      <c r="O188" s="135">
        <f t="shared" si="103"/>
        <v>1</v>
      </c>
      <c r="S188" s="25" t="str">
        <f t="shared" si="90"/>
        <v>STAG</v>
      </c>
      <c r="T188" s="25">
        <f t="shared" si="74"/>
        <v>0.8</v>
      </c>
      <c r="U188" s="25">
        <f t="shared" si="75"/>
        <v>1.24</v>
      </c>
      <c r="V188" s="25">
        <f t="shared" si="76"/>
        <v>0</v>
      </c>
      <c r="W188" s="25">
        <f t="shared" si="77"/>
        <v>0.12</v>
      </c>
      <c r="X188" s="25">
        <f t="shared" si="78"/>
        <v>2.7</v>
      </c>
      <c r="Y188" s="25">
        <f t="shared" si="79"/>
        <v>2.85</v>
      </c>
      <c r="Z188" s="25">
        <f t="shared" si="80"/>
        <v>5</v>
      </c>
      <c r="AA188" s="25">
        <f t="shared" si="81"/>
        <v>7</v>
      </c>
      <c r="AB188" s="25">
        <f t="shared" si="82"/>
        <v>0</v>
      </c>
      <c r="AC188" s="25">
        <f t="shared" si="83"/>
        <v>1</v>
      </c>
    </row>
    <row r="189" spans="1:29" x14ac:dyDescent="0.25">
      <c r="A189" s="33">
        <v>45719</v>
      </c>
      <c r="B189" s="118" t="s">
        <v>434</v>
      </c>
      <c r="C189" s="33" t="s">
        <v>30</v>
      </c>
      <c r="D189" s="26">
        <v>0.81</v>
      </c>
      <c r="E189" s="48">
        <f t="shared" si="97"/>
        <v>1</v>
      </c>
      <c r="F189" s="23">
        <v>0.03</v>
      </c>
      <c r="G189" s="48">
        <f t="shared" si="98"/>
        <v>1</v>
      </c>
      <c r="H189" s="23">
        <v>2.85</v>
      </c>
      <c r="I189" s="48">
        <f t="shared" si="99"/>
        <v>1</v>
      </c>
      <c r="J189" s="216">
        <v>6.05</v>
      </c>
      <c r="K189" s="48">
        <f t="shared" si="100"/>
        <v>1</v>
      </c>
      <c r="L189" s="26">
        <v>0.65</v>
      </c>
      <c r="M189" s="48">
        <f t="shared" si="101"/>
        <v>1</v>
      </c>
      <c r="N189" s="135">
        <f t="shared" si="102"/>
        <v>1</v>
      </c>
      <c r="O189" s="135">
        <f t="shared" si="103"/>
        <v>1</v>
      </c>
      <c r="S189" s="25" t="str">
        <f t="shared" si="90"/>
        <v>STAG</v>
      </c>
      <c r="T189" s="25">
        <f t="shared" si="74"/>
        <v>0.8</v>
      </c>
      <c r="U189" s="25">
        <f t="shared" si="75"/>
        <v>1.24</v>
      </c>
      <c r="V189" s="25">
        <f t="shared" si="76"/>
        <v>0</v>
      </c>
      <c r="W189" s="25">
        <f t="shared" si="77"/>
        <v>0.12</v>
      </c>
      <c r="X189" s="25">
        <f t="shared" si="78"/>
        <v>2.7</v>
      </c>
      <c r="Y189" s="25">
        <f t="shared" si="79"/>
        <v>2.85</v>
      </c>
      <c r="Z189" s="25">
        <f t="shared" si="80"/>
        <v>5</v>
      </c>
      <c r="AA189" s="25">
        <f t="shared" si="81"/>
        <v>7</v>
      </c>
      <c r="AB189" s="25">
        <f t="shared" si="82"/>
        <v>0</v>
      </c>
      <c r="AC189" s="25">
        <f t="shared" si="83"/>
        <v>1</v>
      </c>
    </row>
    <row r="190" spans="1:29" x14ac:dyDescent="0.25">
      <c r="A190" s="33">
        <v>45719</v>
      </c>
      <c r="B190" s="118" t="s">
        <v>434</v>
      </c>
      <c r="C190" s="33" t="s">
        <v>30</v>
      </c>
      <c r="D190" s="26">
        <v>0.84</v>
      </c>
      <c r="E190" s="48">
        <f t="shared" si="97"/>
        <v>1</v>
      </c>
      <c r="F190" s="23">
        <v>0.02</v>
      </c>
      <c r="G190" s="48">
        <f t="shared" si="98"/>
        <v>1</v>
      </c>
      <c r="H190" s="23">
        <v>2.8</v>
      </c>
      <c r="I190" s="48">
        <f t="shared" si="99"/>
        <v>1</v>
      </c>
      <c r="J190" s="216">
        <v>6.18</v>
      </c>
      <c r="K190" s="48">
        <f t="shared" si="100"/>
        <v>1</v>
      </c>
      <c r="L190" s="26">
        <v>0.48</v>
      </c>
      <c r="M190" s="48">
        <f t="shared" si="101"/>
        <v>1</v>
      </c>
      <c r="N190" s="135">
        <f t="shared" si="102"/>
        <v>1</v>
      </c>
      <c r="O190" s="135">
        <f t="shared" si="103"/>
        <v>1</v>
      </c>
      <c r="S190" s="25" t="str">
        <f t="shared" si="90"/>
        <v>STAG</v>
      </c>
      <c r="T190" s="25">
        <f t="shared" si="74"/>
        <v>0.8</v>
      </c>
      <c r="U190" s="25">
        <f t="shared" si="75"/>
        <v>1.24</v>
      </c>
      <c r="V190" s="25">
        <f t="shared" si="76"/>
        <v>0</v>
      </c>
      <c r="W190" s="25">
        <f t="shared" si="77"/>
        <v>0.12</v>
      </c>
      <c r="X190" s="25">
        <f t="shared" si="78"/>
        <v>2.7</v>
      </c>
      <c r="Y190" s="25">
        <f t="shared" si="79"/>
        <v>2.85</v>
      </c>
      <c r="Z190" s="25">
        <f t="shared" si="80"/>
        <v>5</v>
      </c>
      <c r="AA190" s="25">
        <f t="shared" si="81"/>
        <v>7</v>
      </c>
      <c r="AB190" s="25">
        <f t="shared" si="82"/>
        <v>0</v>
      </c>
      <c r="AC190" s="25">
        <f t="shared" si="83"/>
        <v>1</v>
      </c>
    </row>
    <row r="191" spans="1:29" x14ac:dyDescent="0.25">
      <c r="A191" s="33">
        <v>45719</v>
      </c>
      <c r="B191" s="118" t="s">
        <v>435</v>
      </c>
      <c r="C191" s="33" t="s">
        <v>30</v>
      </c>
      <c r="D191" s="26">
        <v>0.87</v>
      </c>
      <c r="E191" s="48">
        <f t="shared" si="97"/>
        <v>1</v>
      </c>
      <c r="F191" s="23">
        <v>0.03</v>
      </c>
      <c r="G191" s="48">
        <f t="shared" si="98"/>
        <v>1</v>
      </c>
      <c r="H191" s="23">
        <v>2.85</v>
      </c>
      <c r="I191" s="48">
        <f t="shared" si="99"/>
        <v>1</v>
      </c>
      <c r="J191" s="216">
        <v>6.08</v>
      </c>
      <c r="K191" s="48">
        <f t="shared" si="100"/>
        <v>1</v>
      </c>
      <c r="L191" s="26">
        <v>0.57999999999999996</v>
      </c>
      <c r="M191" s="48">
        <f t="shared" si="101"/>
        <v>1</v>
      </c>
      <c r="N191" s="135">
        <f t="shared" si="102"/>
        <v>1</v>
      </c>
      <c r="O191" s="135">
        <f t="shared" si="103"/>
        <v>1</v>
      </c>
      <c r="S191" s="25" t="str">
        <f t="shared" si="90"/>
        <v>STAG</v>
      </c>
      <c r="T191" s="25">
        <f t="shared" si="74"/>
        <v>0.8</v>
      </c>
      <c r="U191" s="25">
        <f t="shared" si="75"/>
        <v>1.24</v>
      </c>
      <c r="V191" s="25">
        <f t="shared" si="76"/>
        <v>0</v>
      </c>
      <c r="W191" s="25">
        <f t="shared" si="77"/>
        <v>0.12</v>
      </c>
      <c r="X191" s="25">
        <f t="shared" si="78"/>
        <v>2.7</v>
      </c>
      <c r="Y191" s="25">
        <f t="shared" si="79"/>
        <v>2.85</v>
      </c>
      <c r="Z191" s="25">
        <f t="shared" si="80"/>
        <v>5</v>
      </c>
      <c r="AA191" s="25">
        <f t="shared" si="81"/>
        <v>7</v>
      </c>
      <c r="AB191" s="25">
        <f t="shared" si="82"/>
        <v>0</v>
      </c>
      <c r="AC191" s="25">
        <f t="shared" si="83"/>
        <v>1</v>
      </c>
    </row>
    <row r="192" spans="1:29" x14ac:dyDescent="0.25">
      <c r="A192" s="33">
        <v>45719</v>
      </c>
      <c r="B192" s="118" t="s">
        <v>437</v>
      </c>
      <c r="C192" s="33" t="s">
        <v>31</v>
      </c>
      <c r="D192" s="26">
        <v>1.6</v>
      </c>
      <c r="E192" s="48">
        <f t="shared" si="97"/>
        <v>0</v>
      </c>
      <c r="F192" s="23">
        <v>0.04</v>
      </c>
      <c r="G192" s="48">
        <f t="shared" si="98"/>
        <v>1</v>
      </c>
      <c r="H192" s="23">
        <v>2.85</v>
      </c>
      <c r="I192" s="48">
        <f t="shared" si="99"/>
        <v>1</v>
      </c>
      <c r="J192" s="216">
        <v>6</v>
      </c>
      <c r="K192" s="48">
        <f t="shared" si="100"/>
        <v>1</v>
      </c>
      <c r="L192" s="26">
        <v>0.69</v>
      </c>
      <c r="M192" s="48">
        <f t="shared" si="101"/>
        <v>1</v>
      </c>
      <c r="N192" s="135">
        <f t="shared" si="102"/>
        <v>0</v>
      </c>
      <c r="O192" s="135">
        <f t="shared" si="103"/>
        <v>0</v>
      </c>
      <c r="S192" s="25" t="str">
        <f t="shared" si="90"/>
        <v>CARIB</v>
      </c>
      <c r="T192" s="25">
        <f>VLOOKUP($S192,$S$4:$AA$16,2,FALSE)</f>
        <v>1.65</v>
      </c>
      <c r="U192" s="25">
        <f>VLOOKUP($S192,$S$4:$AA$16,3,FALSE)</f>
        <v>2.14</v>
      </c>
      <c r="V192" s="25">
        <f>VLOOKUP($S192,$S$4:$AA$16,4,FALSE)</f>
        <v>0</v>
      </c>
      <c r="W192" s="25">
        <f>VLOOKUP($S192,$S$4:$AA$16,5,FALSE)</f>
        <v>0.12</v>
      </c>
      <c r="X192" s="25">
        <f>VLOOKUP($S192,$S$4:$AA$16,6,FALSE)</f>
        <v>2.7</v>
      </c>
      <c r="Y192" s="25">
        <f>VLOOKUP($S192,$S$4:$AA$16,7,FALSE)</f>
        <v>2.85</v>
      </c>
      <c r="Z192" s="25">
        <f>VLOOKUP($S192,$S$4:$AA$16,8,FALSE)</f>
        <v>5</v>
      </c>
      <c r="AA192" s="25">
        <f>VLOOKUP($S192,$S$4:$AA$16,9,FALSE)</f>
        <v>7</v>
      </c>
      <c r="AB192" s="25">
        <f>VLOOKUP($S192,$S$4:$AC$16,10,FALSE)</f>
        <v>0</v>
      </c>
      <c r="AC192" s="25">
        <f>VLOOKUP($S192,$S$4:$AC$16,11,FALSE)</f>
        <v>1</v>
      </c>
    </row>
    <row r="193" spans="1:29" x14ac:dyDescent="0.25">
      <c r="A193" s="33">
        <v>45719</v>
      </c>
      <c r="B193" s="118" t="s">
        <v>436</v>
      </c>
      <c r="C193" s="33" t="s">
        <v>31</v>
      </c>
      <c r="D193" s="26">
        <v>1.51</v>
      </c>
      <c r="E193" s="48">
        <f t="shared" si="97"/>
        <v>0</v>
      </c>
      <c r="F193" s="23">
        <v>0.03</v>
      </c>
      <c r="G193" s="48">
        <f t="shared" si="98"/>
        <v>1</v>
      </c>
      <c r="H193" s="23">
        <v>2.85</v>
      </c>
      <c r="I193" s="48">
        <f t="shared" si="99"/>
        <v>1</v>
      </c>
      <c r="J193" s="216">
        <v>6.25</v>
      </c>
      <c r="K193" s="48">
        <f t="shared" si="100"/>
        <v>1</v>
      </c>
      <c r="L193" s="26">
        <v>0.88</v>
      </c>
      <c r="M193" s="48">
        <f t="shared" si="101"/>
        <v>1</v>
      </c>
      <c r="N193" s="135">
        <f t="shared" si="102"/>
        <v>0</v>
      </c>
      <c r="O193" s="135">
        <f t="shared" si="103"/>
        <v>0</v>
      </c>
      <c r="S193" s="25" t="str">
        <f t="shared" si="90"/>
        <v>CARIB</v>
      </c>
      <c r="T193" s="25">
        <f t="shared" si="74"/>
        <v>1.65</v>
      </c>
      <c r="U193" s="25">
        <f t="shared" si="75"/>
        <v>2.14</v>
      </c>
      <c r="V193" s="25">
        <f t="shared" si="76"/>
        <v>0</v>
      </c>
      <c r="W193" s="25">
        <f t="shared" si="77"/>
        <v>0.12</v>
      </c>
      <c r="X193" s="25">
        <f t="shared" si="78"/>
        <v>2.7</v>
      </c>
      <c r="Y193" s="25">
        <f t="shared" si="79"/>
        <v>2.85</v>
      </c>
      <c r="Z193" s="25">
        <f t="shared" si="80"/>
        <v>5</v>
      </c>
      <c r="AA193" s="25">
        <f t="shared" si="81"/>
        <v>7</v>
      </c>
      <c r="AB193" s="25">
        <f t="shared" si="82"/>
        <v>0</v>
      </c>
      <c r="AC193" s="25">
        <f t="shared" si="83"/>
        <v>1</v>
      </c>
    </row>
    <row r="194" spans="1:29" x14ac:dyDescent="0.25">
      <c r="A194" s="33">
        <v>45720</v>
      </c>
      <c r="B194" s="118" t="s">
        <v>434</v>
      </c>
      <c r="C194" s="33" t="s">
        <v>31</v>
      </c>
      <c r="D194" s="26">
        <v>1.55</v>
      </c>
      <c r="E194" s="48">
        <f t="shared" si="97"/>
        <v>0</v>
      </c>
      <c r="F194" s="23">
        <v>0.03</v>
      </c>
      <c r="G194" s="48">
        <f t="shared" si="98"/>
        <v>1</v>
      </c>
      <c r="H194" s="23">
        <v>2.85</v>
      </c>
      <c r="I194" s="48">
        <f t="shared" si="99"/>
        <v>1</v>
      </c>
      <c r="J194" s="216">
        <v>6.3</v>
      </c>
      <c r="K194" s="48">
        <f t="shared" si="100"/>
        <v>1</v>
      </c>
      <c r="L194" s="26">
        <v>0.63</v>
      </c>
      <c r="M194" s="48">
        <f t="shared" si="101"/>
        <v>1</v>
      </c>
      <c r="N194" s="135">
        <f t="shared" si="102"/>
        <v>0</v>
      </c>
      <c r="O194" s="135">
        <f t="shared" si="103"/>
        <v>0</v>
      </c>
      <c r="S194" s="25" t="str">
        <f t="shared" si="90"/>
        <v>CARIB</v>
      </c>
      <c r="T194" s="25">
        <f t="shared" si="74"/>
        <v>1.65</v>
      </c>
      <c r="U194" s="25">
        <f t="shared" si="75"/>
        <v>2.14</v>
      </c>
      <c r="V194" s="25">
        <f t="shared" si="76"/>
        <v>0</v>
      </c>
      <c r="W194" s="25">
        <f t="shared" si="77"/>
        <v>0.12</v>
      </c>
      <c r="X194" s="25">
        <f t="shared" si="78"/>
        <v>2.7</v>
      </c>
      <c r="Y194" s="25">
        <f t="shared" si="79"/>
        <v>2.85</v>
      </c>
      <c r="Z194" s="25">
        <f t="shared" si="80"/>
        <v>5</v>
      </c>
      <c r="AA194" s="25">
        <f t="shared" si="81"/>
        <v>7</v>
      </c>
      <c r="AB194" s="25">
        <f t="shared" si="82"/>
        <v>0</v>
      </c>
      <c r="AC194" s="25">
        <f t="shared" si="83"/>
        <v>1</v>
      </c>
    </row>
    <row r="195" spans="1:29" x14ac:dyDescent="0.25">
      <c r="A195" s="33">
        <v>45720</v>
      </c>
      <c r="B195" s="118" t="s">
        <v>434</v>
      </c>
      <c r="C195" s="33" t="s">
        <v>35</v>
      </c>
      <c r="D195" s="26">
        <v>16.579999999999998</v>
      </c>
      <c r="E195" s="48">
        <f t="shared" si="97"/>
        <v>1</v>
      </c>
      <c r="F195" s="23"/>
      <c r="G195" s="48"/>
      <c r="H195" s="23">
        <v>2.4</v>
      </c>
      <c r="I195" s="48">
        <f t="shared" si="99"/>
        <v>1</v>
      </c>
      <c r="J195" s="216">
        <v>123.2</v>
      </c>
      <c r="K195" s="48">
        <f t="shared" si="100"/>
        <v>1</v>
      </c>
      <c r="L195" s="26"/>
      <c r="M195" s="48">
        <f t="shared" si="101"/>
        <v>1</v>
      </c>
      <c r="N195" s="135">
        <f t="shared" si="102"/>
        <v>1</v>
      </c>
      <c r="O195" s="135">
        <f t="shared" si="103"/>
        <v>1</v>
      </c>
      <c r="S195" s="25" t="str">
        <f t="shared" si="90"/>
        <v>VITAMALT</v>
      </c>
      <c r="T195" s="25">
        <f t="shared" si="74"/>
        <v>16.2</v>
      </c>
      <c r="U195" s="25">
        <f t="shared" si="75"/>
        <v>16.84</v>
      </c>
      <c r="V195" s="25">
        <f t="shared" si="76"/>
        <v>0</v>
      </c>
      <c r="W195" s="25">
        <f t="shared" si="77"/>
        <v>0</v>
      </c>
      <c r="X195" s="25">
        <f t="shared" si="78"/>
        <v>2</v>
      </c>
      <c r="Y195" s="25">
        <f t="shared" si="79"/>
        <v>2.4</v>
      </c>
      <c r="Z195" s="25">
        <f t="shared" si="80"/>
        <v>100</v>
      </c>
      <c r="AA195" s="25">
        <f t="shared" si="81"/>
        <v>140</v>
      </c>
      <c r="AB195" s="25">
        <f t="shared" si="82"/>
        <v>0</v>
      </c>
      <c r="AC195" s="25">
        <f t="shared" si="83"/>
        <v>0</v>
      </c>
    </row>
    <row r="196" spans="1:29" x14ac:dyDescent="0.25">
      <c r="A196" s="33">
        <v>45720</v>
      </c>
      <c r="B196" s="271" t="s">
        <v>435</v>
      </c>
      <c r="C196" s="33" t="s">
        <v>35</v>
      </c>
      <c r="D196" s="26">
        <v>16.559999999999999</v>
      </c>
      <c r="E196" s="48">
        <f t="shared" si="97"/>
        <v>1</v>
      </c>
      <c r="F196" s="23"/>
      <c r="G196" s="48"/>
      <c r="H196" s="23">
        <v>2.39</v>
      </c>
      <c r="I196" s="48">
        <f t="shared" si="99"/>
        <v>1</v>
      </c>
      <c r="J196" s="216">
        <v>118.9</v>
      </c>
      <c r="K196" s="48">
        <f t="shared" si="100"/>
        <v>1</v>
      </c>
      <c r="L196" s="26"/>
      <c r="M196" s="48">
        <f t="shared" si="101"/>
        <v>1</v>
      </c>
      <c r="N196" s="135">
        <f t="shared" si="102"/>
        <v>1</v>
      </c>
      <c r="O196" s="135">
        <f t="shared" si="103"/>
        <v>1</v>
      </c>
      <c r="S196" s="25" t="str">
        <f t="shared" si="90"/>
        <v>VITAMALT</v>
      </c>
      <c r="T196" s="25">
        <f t="shared" si="74"/>
        <v>16.2</v>
      </c>
      <c r="U196" s="25">
        <f t="shared" si="75"/>
        <v>16.84</v>
      </c>
      <c r="V196" s="25">
        <f t="shared" si="76"/>
        <v>0</v>
      </c>
      <c r="W196" s="25">
        <f t="shared" si="77"/>
        <v>0</v>
      </c>
      <c r="X196" s="25">
        <f t="shared" si="78"/>
        <v>2</v>
      </c>
      <c r="Y196" s="25">
        <f t="shared" si="79"/>
        <v>2.4</v>
      </c>
      <c r="Z196" s="25">
        <f t="shared" si="80"/>
        <v>100</v>
      </c>
      <c r="AA196" s="25">
        <f t="shared" si="81"/>
        <v>140</v>
      </c>
      <c r="AB196" s="25">
        <f t="shared" si="82"/>
        <v>0</v>
      </c>
      <c r="AC196" s="25">
        <f t="shared" si="83"/>
        <v>0</v>
      </c>
    </row>
    <row r="197" spans="1:29" x14ac:dyDescent="0.25">
      <c r="A197" s="33">
        <v>45720</v>
      </c>
      <c r="B197" s="118" t="s">
        <v>437</v>
      </c>
      <c r="C197" s="33" t="s">
        <v>35</v>
      </c>
      <c r="D197" s="26">
        <v>16.670000000000002</v>
      </c>
      <c r="E197" s="48">
        <f t="shared" si="97"/>
        <v>1</v>
      </c>
      <c r="F197" s="23"/>
      <c r="G197" s="48"/>
      <c r="H197" s="265"/>
      <c r="I197" s="48"/>
      <c r="J197" s="216">
        <v>138.5</v>
      </c>
      <c r="K197" s="48">
        <f t="shared" si="100"/>
        <v>1</v>
      </c>
      <c r="L197" s="26"/>
      <c r="M197" s="48">
        <f t="shared" si="101"/>
        <v>1</v>
      </c>
      <c r="N197" s="128">
        <v>1</v>
      </c>
      <c r="O197" s="128">
        <v>1</v>
      </c>
      <c r="S197" s="25" t="str">
        <f t="shared" si="90"/>
        <v>VITAMALT</v>
      </c>
      <c r="T197" s="25">
        <f t="shared" si="74"/>
        <v>16.2</v>
      </c>
      <c r="U197" s="25">
        <f t="shared" si="75"/>
        <v>16.84</v>
      </c>
      <c r="V197" s="25">
        <f t="shared" si="76"/>
        <v>0</v>
      </c>
      <c r="W197" s="25">
        <f t="shared" si="77"/>
        <v>0</v>
      </c>
      <c r="X197" s="25">
        <f t="shared" si="78"/>
        <v>2</v>
      </c>
      <c r="Y197" s="25">
        <f t="shared" si="79"/>
        <v>2.4</v>
      </c>
      <c r="Z197" s="25">
        <f t="shared" si="80"/>
        <v>100</v>
      </c>
      <c r="AA197" s="25">
        <f t="shared" si="81"/>
        <v>140</v>
      </c>
      <c r="AB197" s="25">
        <f t="shared" si="82"/>
        <v>0</v>
      </c>
      <c r="AC197" s="25">
        <f t="shared" si="83"/>
        <v>0</v>
      </c>
    </row>
    <row r="198" spans="1:29" x14ac:dyDescent="0.25">
      <c r="A198" s="33">
        <v>45720</v>
      </c>
      <c r="B198" s="118" t="s">
        <v>436</v>
      </c>
      <c r="C198" s="33" t="s">
        <v>35</v>
      </c>
      <c r="D198" s="26">
        <v>16.739999999999998</v>
      </c>
      <c r="E198" s="48">
        <f t="shared" si="97"/>
        <v>1</v>
      </c>
      <c r="F198" s="23"/>
      <c r="G198" s="48"/>
      <c r="H198" s="23">
        <v>2.34</v>
      </c>
      <c r="I198" s="48">
        <f t="shared" si="99"/>
        <v>1</v>
      </c>
      <c r="J198" s="216">
        <v>129.4</v>
      </c>
      <c r="K198" s="48">
        <f t="shared" si="100"/>
        <v>1</v>
      </c>
      <c r="L198" s="26"/>
      <c r="M198" s="48">
        <f t="shared" si="101"/>
        <v>1</v>
      </c>
      <c r="N198" s="135">
        <f t="shared" si="102"/>
        <v>1</v>
      </c>
      <c r="O198" s="135">
        <f t="shared" si="103"/>
        <v>1</v>
      </c>
      <c r="S198" s="25" t="str">
        <f t="shared" si="90"/>
        <v>VITAMALT</v>
      </c>
      <c r="T198" s="25">
        <f t="shared" si="74"/>
        <v>16.2</v>
      </c>
      <c r="U198" s="25">
        <f t="shared" si="75"/>
        <v>16.84</v>
      </c>
      <c r="V198" s="25">
        <f t="shared" si="76"/>
        <v>0</v>
      </c>
      <c r="W198" s="25">
        <f t="shared" si="77"/>
        <v>0</v>
      </c>
      <c r="X198" s="25">
        <f t="shared" si="78"/>
        <v>2</v>
      </c>
      <c r="Y198" s="25">
        <f t="shared" si="79"/>
        <v>2.4</v>
      </c>
      <c r="Z198" s="25">
        <f t="shared" si="80"/>
        <v>100</v>
      </c>
      <c r="AA198" s="25">
        <f t="shared" si="81"/>
        <v>140</v>
      </c>
      <c r="AB198" s="25">
        <f t="shared" si="82"/>
        <v>0</v>
      </c>
      <c r="AC198" s="25">
        <f t="shared" si="83"/>
        <v>0</v>
      </c>
    </row>
    <row r="199" spans="1:29" x14ac:dyDescent="0.25">
      <c r="A199" s="33">
        <v>45721</v>
      </c>
      <c r="B199" s="118" t="s">
        <v>434</v>
      </c>
      <c r="C199" s="33" t="s">
        <v>35</v>
      </c>
      <c r="D199" s="26">
        <v>16.489999999999998</v>
      </c>
      <c r="E199" s="48">
        <f t="shared" si="97"/>
        <v>1</v>
      </c>
      <c r="F199" s="23"/>
      <c r="G199" s="48"/>
      <c r="H199" s="23">
        <v>2.4</v>
      </c>
      <c r="I199" s="48">
        <f t="shared" si="99"/>
        <v>1</v>
      </c>
      <c r="J199" s="216">
        <v>121.9</v>
      </c>
      <c r="K199" s="48">
        <f t="shared" si="100"/>
        <v>1</v>
      </c>
      <c r="L199" s="26"/>
      <c r="M199" s="48">
        <f t="shared" si="101"/>
        <v>1</v>
      </c>
      <c r="N199" s="135">
        <f t="shared" si="102"/>
        <v>1</v>
      </c>
      <c r="O199" s="135">
        <f t="shared" si="103"/>
        <v>1</v>
      </c>
      <c r="S199" s="25" t="str">
        <f t="shared" si="90"/>
        <v>VITAMALT</v>
      </c>
      <c r="T199" s="25">
        <f t="shared" si="74"/>
        <v>16.2</v>
      </c>
      <c r="U199" s="25">
        <f t="shared" si="75"/>
        <v>16.84</v>
      </c>
      <c r="V199" s="25">
        <f t="shared" si="76"/>
        <v>0</v>
      </c>
      <c r="W199" s="25">
        <f t="shared" si="77"/>
        <v>0</v>
      </c>
      <c r="X199" s="25">
        <f t="shared" si="78"/>
        <v>2</v>
      </c>
      <c r="Y199" s="25">
        <f t="shared" si="79"/>
        <v>2.4</v>
      </c>
      <c r="Z199" s="25">
        <f t="shared" si="80"/>
        <v>100</v>
      </c>
      <c r="AA199" s="25">
        <f t="shared" si="81"/>
        <v>140</v>
      </c>
      <c r="AB199" s="25">
        <f t="shared" si="82"/>
        <v>0</v>
      </c>
      <c r="AC199" s="25">
        <f t="shared" si="83"/>
        <v>0</v>
      </c>
    </row>
    <row r="200" spans="1:29" x14ac:dyDescent="0.25">
      <c r="A200" s="33">
        <v>45721</v>
      </c>
      <c r="B200" s="118" t="s">
        <v>435</v>
      </c>
      <c r="C200" s="33" t="s">
        <v>33</v>
      </c>
      <c r="D200" s="26">
        <v>3.72</v>
      </c>
      <c r="E200" s="48">
        <f t="shared" si="97"/>
        <v>1</v>
      </c>
      <c r="F200" s="265"/>
      <c r="G200" s="48"/>
      <c r="H200" s="265"/>
      <c r="I200" s="48"/>
      <c r="J200" s="216">
        <v>190.1</v>
      </c>
      <c r="K200" s="48">
        <f t="shared" si="100"/>
        <v>1</v>
      </c>
      <c r="L200" s="131"/>
      <c r="M200" s="48"/>
      <c r="N200" s="135">
        <f t="shared" si="102"/>
        <v>0</v>
      </c>
      <c r="O200" s="135">
        <f t="shared" si="103"/>
        <v>0</v>
      </c>
      <c r="S200" s="25" t="str">
        <f t="shared" si="90"/>
        <v>GUINNESS</v>
      </c>
      <c r="T200" s="25">
        <f t="shared" si="74"/>
        <v>3.1</v>
      </c>
      <c r="U200" s="25">
        <f t="shared" si="75"/>
        <v>4.1399999999999997</v>
      </c>
      <c r="V200" s="25">
        <f t="shared" si="76"/>
        <v>0</v>
      </c>
      <c r="W200" s="25">
        <f t="shared" si="77"/>
        <v>0.12</v>
      </c>
      <c r="X200" s="25">
        <f t="shared" si="78"/>
        <v>2.7</v>
      </c>
      <c r="Y200" s="25">
        <f t="shared" si="79"/>
        <v>2.9</v>
      </c>
      <c r="Z200" s="25">
        <f t="shared" si="80"/>
        <v>155</v>
      </c>
      <c r="AA200" s="25">
        <f t="shared" si="81"/>
        <v>195</v>
      </c>
      <c r="AB200" s="25">
        <f t="shared" si="82"/>
        <v>0</v>
      </c>
      <c r="AC200" s="25">
        <f t="shared" si="83"/>
        <v>35</v>
      </c>
    </row>
    <row r="201" spans="1:29" x14ac:dyDescent="0.25">
      <c r="A201" s="33">
        <v>45722</v>
      </c>
      <c r="B201" s="118" t="s">
        <v>436</v>
      </c>
      <c r="C201" s="33" t="s">
        <v>33</v>
      </c>
      <c r="D201" s="26">
        <v>3.71</v>
      </c>
      <c r="E201" s="48">
        <f t="shared" si="97"/>
        <v>1</v>
      </c>
      <c r="F201" s="23">
        <v>0.03</v>
      </c>
      <c r="G201" s="48">
        <f t="shared" si="98"/>
        <v>1</v>
      </c>
      <c r="H201" s="23">
        <v>2.8</v>
      </c>
      <c r="I201" s="48">
        <f t="shared" si="99"/>
        <v>1</v>
      </c>
      <c r="J201" s="216">
        <v>189.5</v>
      </c>
      <c r="K201" s="48">
        <f t="shared" si="100"/>
        <v>1</v>
      </c>
      <c r="L201" s="26">
        <v>18.260000000000002</v>
      </c>
      <c r="M201" s="48">
        <f t="shared" si="101"/>
        <v>1</v>
      </c>
      <c r="N201" s="135">
        <f t="shared" si="102"/>
        <v>1</v>
      </c>
      <c r="O201" s="135">
        <f t="shared" si="103"/>
        <v>1</v>
      </c>
      <c r="S201" s="25" t="str">
        <f t="shared" si="90"/>
        <v>GUINNESS</v>
      </c>
      <c r="T201" s="25">
        <f t="shared" si="74"/>
        <v>3.1</v>
      </c>
      <c r="U201" s="25">
        <f t="shared" si="75"/>
        <v>4.1399999999999997</v>
      </c>
      <c r="V201" s="25">
        <f t="shared" si="76"/>
        <v>0</v>
      </c>
      <c r="W201" s="25">
        <f t="shared" si="77"/>
        <v>0.12</v>
      </c>
      <c r="X201" s="25">
        <f t="shared" si="78"/>
        <v>2.7</v>
      </c>
      <c r="Y201" s="25">
        <f t="shared" si="79"/>
        <v>2.9</v>
      </c>
      <c r="Z201" s="25">
        <f t="shared" si="80"/>
        <v>155</v>
      </c>
      <c r="AA201" s="25">
        <f t="shared" si="81"/>
        <v>195</v>
      </c>
      <c r="AB201" s="25">
        <f t="shared" si="82"/>
        <v>0</v>
      </c>
      <c r="AC201" s="25">
        <f t="shared" si="83"/>
        <v>35</v>
      </c>
    </row>
    <row r="202" spans="1:29" x14ac:dyDescent="0.25">
      <c r="A202" s="33">
        <v>45722</v>
      </c>
      <c r="B202" s="118" t="s">
        <v>437</v>
      </c>
      <c r="C202" s="33" t="s">
        <v>31</v>
      </c>
      <c r="D202" s="26">
        <v>1.65</v>
      </c>
      <c r="E202" s="48">
        <f t="shared" si="97"/>
        <v>1</v>
      </c>
      <c r="F202" s="23">
        <v>0.03</v>
      </c>
      <c r="G202" s="48">
        <f t="shared" si="98"/>
        <v>1</v>
      </c>
      <c r="H202" s="23">
        <v>2.75</v>
      </c>
      <c r="I202" s="48">
        <f t="shared" si="99"/>
        <v>1</v>
      </c>
      <c r="J202" s="216">
        <v>6.63</v>
      </c>
      <c r="K202" s="48">
        <f t="shared" si="100"/>
        <v>1</v>
      </c>
      <c r="L202" s="26">
        <v>0.54</v>
      </c>
      <c r="M202" s="48">
        <f t="shared" si="101"/>
        <v>1</v>
      </c>
      <c r="N202" s="135">
        <f t="shared" si="102"/>
        <v>1</v>
      </c>
      <c r="O202" s="135">
        <f t="shared" si="103"/>
        <v>1</v>
      </c>
      <c r="S202" s="25" t="str">
        <f t="shared" si="90"/>
        <v>CARIB</v>
      </c>
      <c r="T202" s="25">
        <f t="shared" si="74"/>
        <v>1.65</v>
      </c>
      <c r="U202" s="25">
        <f t="shared" si="75"/>
        <v>2.14</v>
      </c>
      <c r="V202" s="25">
        <f t="shared" si="76"/>
        <v>0</v>
      </c>
      <c r="W202" s="25">
        <f t="shared" si="77"/>
        <v>0.12</v>
      </c>
      <c r="X202" s="25">
        <f t="shared" si="78"/>
        <v>2.7</v>
      </c>
      <c r="Y202" s="25">
        <f t="shared" si="79"/>
        <v>2.85</v>
      </c>
      <c r="Z202" s="25">
        <f t="shared" si="80"/>
        <v>5</v>
      </c>
      <c r="AA202" s="25">
        <f t="shared" si="81"/>
        <v>7</v>
      </c>
      <c r="AB202" s="25">
        <f t="shared" si="82"/>
        <v>0</v>
      </c>
      <c r="AC202" s="25">
        <f t="shared" si="83"/>
        <v>1</v>
      </c>
    </row>
    <row r="203" spans="1:29" x14ac:dyDescent="0.25">
      <c r="A203" s="33">
        <v>45722</v>
      </c>
      <c r="B203" s="118" t="s">
        <v>434</v>
      </c>
      <c r="C203" s="34" t="s">
        <v>31</v>
      </c>
      <c r="D203" s="26">
        <v>1.64</v>
      </c>
      <c r="E203" s="48">
        <f t="shared" si="97"/>
        <v>0</v>
      </c>
      <c r="F203" s="23">
        <v>0.02</v>
      </c>
      <c r="G203" s="48">
        <f t="shared" si="98"/>
        <v>1</v>
      </c>
      <c r="H203" s="23">
        <v>2.8</v>
      </c>
      <c r="I203" s="48">
        <f t="shared" si="99"/>
        <v>1</v>
      </c>
      <c r="J203" s="216">
        <v>6.25</v>
      </c>
      <c r="K203" s="48">
        <f t="shared" si="100"/>
        <v>1</v>
      </c>
      <c r="L203" s="26">
        <v>0.63</v>
      </c>
      <c r="M203" s="48">
        <f t="shared" si="101"/>
        <v>1</v>
      </c>
      <c r="N203" s="135">
        <f t="shared" si="102"/>
        <v>0</v>
      </c>
      <c r="O203" s="135">
        <f t="shared" si="103"/>
        <v>0</v>
      </c>
      <c r="S203" s="25" t="str">
        <f t="shared" si="90"/>
        <v>CARIB</v>
      </c>
      <c r="T203" s="25">
        <f t="shared" si="74"/>
        <v>1.65</v>
      </c>
      <c r="U203" s="25">
        <f t="shared" si="75"/>
        <v>2.14</v>
      </c>
      <c r="V203" s="25">
        <f t="shared" si="76"/>
        <v>0</v>
      </c>
      <c r="W203" s="25">
        <f t="shared" si="77"/>
        <v>0.12</v>
      </c>
      <c r="X203" s="25">
        <f t="shared" si="78"/>
        <v>2.7</v>
      </c>
      <c r="Y203" s="25">
        <f t="shared" si="79"/>
        <v>2.85</v>
      </c>
      <c r="Z203" s="25">
        <f t="shared" si="80"/>
        <v>5</v>
      </c>
      <c r="AA203" s="25">
        <f t="shared" si="81"/>
        <v>7</v>
      </c>
      <c r="AB203" s="25">
        <f t="shared" si="82"/>
        <v>0</v>
      </c>
      <c r="AC203" s="25">
        <f t="shared" si="83"/>
        <v>1</v>
      </c>
    </row>
    <row r="204" spans="1:29" x14ac:dyDescent="0.25">
      <c r="A204" s="33">
        <v>45722</v>
      </c>
      <c r="B204" s="118" t="s">
        <v>435</v>
      </c>
      <c r="C204" s="34" t="s">
        <v>31</v>
      </c>
      <c r="D204" s="26">
        <v>1.67</v>
      </c>
      <c r="E204" s="48">
        <f t="shared" si="97"/>
        <v>1</v>
      </c>
      <c r="F204" s="23">
        <v>0.03</v>
      </c>
      <c r="G204" s="48">
        <f t="shared" si="98"/>
        <v>1</v>
      </c>
      <c r="H204" s="23">
        <v>2.8</v>
      </c>
      <c r="I204" s="48">
        <f t="shared" si="99"/>
        <v>1</v>
      </c>
      <c r="J204" s="216">
        <v>6.92</v>
      </c>
      <c r="K204" s="48">
        <f t="shared" si="100"/>
        <v>1</v>
      </c>
      <c r="L204" s="26">
        <v>0.94</v>
      </c>
      <c r="M204" s="48">
        <f t="shared" si="101"/>
        <v>1</v>
      </c>
      <c r="N204" s="135">
        <f t="shared" si="102"/>
        <v>1</v>
      </c>
      <c r="O204" s="135">
        <f t="shared" si="103"/>
        <v>1</v>
      </c>
      <c r="S204" s="25" t="str">
        <f t="shared" si="90"/>
        <v>CARIB</v>
      </c>
      <c r="T204" s="25">
        <f t="shared" si="74"/>
        <v>1.65</v>
      </c>
      <c r="U204" s="25">
        <f t="shared" si="75"/>
        <v>2.14</v>
      </c>
      <c r="V204" s="25">
        <f t="shared" si="76"/>
        <v>0</v>
      </c>
      <c r="W204" s="25">
        <f t="shared" si="77"/>
        <v>0.12</v>
      </c>
      <c r="X204" s="25">
        <f t="shared" si="78"/>
        <v>2.7</v>
      </c>
      <c r="Y204" s="25">
        <f t="shared" si="79"/>
        <v>2.85</v>
      </c>
      <c r="Z204" s="25">
        <f t="shared" si="80"/>
        <v>5</v>
      </c>
      <c r="AA204" s="25">
        <f t="shared" si="81"/>
        <v>7</v>
      </c>
      <c r="AB204" s="25">
        <f t="shared" si="82"/>
        <v>0</v>
      </c>
      <c r="AC204" s="25">
        <f t="shared" si="83"/>
        <v>1</v>
      </c>
    </row>
    <row r="205" spans="1:29" x14ac:dyDescent="0.25">
      <c r="A205" s="33">
        <v>45722</v>
      </c>
      <c r="B205" s="118" t="s">
        <v>436</v>
      </c>
      <c r="C205" s="34" t="s">
        <v>31</v>
      </c>
      <c r="D205" s="26">
        <v>1.66</v>
      </c>
      <c r="E205" s="48">
        <f t="shared" si="97"/>
        <v>1</v>
      </c>
      <c r="F205" s="23">
        <v>0.02</v>
      </c>
      <c r="G205" s="48">
        <f t="shared" si="98"/>
        <v>1</v>
      </c>
      <c r="H205" s="23">
        <v>2.81</v>
      </c>
      <c r="I205" s="48">
        <f t="shared" si="99"/>
        <v>1</v>
      </c>
      <c r="J205" s="216">
        <v>6.8</v>
      </c>
      <c r="K205" s="48">
        <f t="shared" si="100"/>
        <v>1</v>
      </c>
      <c r="L205" s="26">
        <v>0.98</v>
      </c>
      <c r="M205" s="48">
        <f t="shared" si="101"/>
        <v>1</v>
      </c>
      <c r="N205" s="135">
        <f t="shared" si="102"/>
        <v>1</v>
      </c>
      <c r="O205" s="135">
        <f t="shared" si="103"/>
        <v>1</v>
      </c>
      <c r="S205" s="25" t="str">
        <f t="shared" si="90"/>
        <v>CARIB</v>
      </c>
      <c r="T205" s="25">
        <f t="shared" si="74"/>
        <v>1.65</v>
      </c>
      <c r="U205" s="25">
        <f t="shared" si="75"/>
        <v>2.14</v>
      </c>
      <c r="V205" s="25">
        <f t="shared" si="76"/>
        <v>0</v>
      </c>
      <c r="W205" s="25">
        <f t="shared" si="77"/>
        <v>0.12</v>
      </c>
      <c r="X205" s="25">
        <f t="shared" si="78"/>
        <v>2.7</v>
      </c>
      <c r="Y205" s="25">
        <f t="shared" si="79"/>
        <v>2.85</v>
      </c>
      <c r="Z205" s="25">
        <f t="shared" si="80"/>
        <v>5</v>
      </c>
      <c r="AA205" s="25">
        <f t="shared" si="81"/>
        <v>7</v>
      </c>
      <c r="AB205" s="25">
        <f t="shared" si="82"/>
        <v>0</v>
      </c>
      <c r="AC205" s="25">
        <f t="shared" si="83"/>
        <v>1</v>
      </c>
    </row>
    <row r="206" spans="1:29" x14ac:dyDescent="0.25">
      <c r="A206" s="33">
        <v>45724</v>
      </c>
      <c r="B206" s="118" t="s">
        <v>437</v>
      </c>
      <c r="C206" s="34" t="s">
        <v>31</v>
      </c>
      <c r="D206" s="26">
        <v>1.6</v>
      </c>
      <c r="E206" s="48">
        <f t="shared" si="97"/>
        <v>0</v>
      </c>
      <c r="F206" s="265"/>
      <c r="G206" s="48"/>
      <c r="H206" s="265"/>
      <c r="I206" s="48"/>
      <c r="J206" s="216">
        <v>6.75</v>
      </c>
      <c r="K206" s="48">
        <f t="shared" si="100"/>
        <v>1</v>
      </c>
      <c r="L206" s="26">
        <v>0.73</v>
      </c>
      <c r="M206" s="48">
        <f t="shared" si="101"/>
        <v>1</v>
      </c>
      <c r="N206" s="135">
        <f t="shared" si="102"/>
        <v>0</v>
      </c>
      <c r="O206" s="135">
        <f t="shared" si="103"/>
        <v>0</v>
      </c>
      <c r="S206" s="25" t="str">
        <f t="shared" si="90"/>
        <v>CARIB</v>
      </c>
      <c r="T206" s="25">
        <f t="shared" si="74"/>
        <v>1.65</v>
      </c>
      <c r="U206" s="25">
        <f t="shared" si="75"/>
        <v>2.14</v>
      </c>
      <c r="V206" s="25">
        <f t="shared" si="76"/>
        <v>0</v>
      </c>
      <c r="W206" s="25">
        <f t="shared" si="77"/>
        <v>0.12</v>
      </c>
      <c r="X206" s="25">
        <f t="shared" si="78"/>
        <v>2.7</v>
      </c>
      <c r="Y206" s="25">
        <f t="shared" si="79"/>
        <v>2.85</v>
      </c>
      <c r="Z206" s="25">
        <f t="shared" si="80"/>
        <v>5</v>
      </c>
      <c r="AA206" s="25">
        <f t="shared" si="81"/>
        <v>7</v>
      </c>
      <c r="AB206" s="25">
        <f t="shared" si="82"/>
        <v>0</v>
      </c>
      <c r="AC206" s="25">
        <f t="shared" si="83"/>
        <v>1</v>
      </c>
    </row>
    <row r="207" spans="1:29" x14ac:dyDescent="0.25">
      <c r="A207" s="33">
        <v>45724</v>
      </c>
      <c r="B207" s="118" t="s">
        <v>434</v>
      </c>
      <c r="C207" s="34" t="s">
        <v>31</v>
      </c>
      <c r="D207" s="26">
        <v>1.56</v>
      </c>
      <c r="E207" s="48">
        <f t="shared" si="97"/>
        <v>0</v>
      </c>
      <c r="F207" s="265"/>
      <c r="G207" s="48"/>
      <c r="H207" s="265"/>
      <c r="I207" s="48"/>
      <c r="J207" s="216">
        <v>6.33</v>
      </c>
      <c r="K207" s="48">
        <f t="shared" si="100"/>
        <v>1</v>
      </c>
      <c r="L207" s="26">
        <v>0.8</v>
      </c>
      <c r="M207" s="48">
        <f t="shared" si="101"/>
        <v>1</v>
      </c>
      <c r="N207" s="135">
        <f t="shared" si="102"/>
        <v>0</v>
      </c>
      <c r="O207" s="135">
        <f t="shared" si="103"/>
        <v>0</v>
      </c>
      <c r="S207" s="25" t="str">
        <f t="shared" si="90"/>
        <v>CARIB</v>
      </c>
      <c r="T207" s="25">
        <f t="shared" si="74"/>
        <v>1.65</v>
      </c>
      <c r="U207" s="25">
        <f t="shared" si="75"/>
        <v>2.14</v>
      </c>
      <c r="V207" s="25">
        <f t="shared" si="76"/>
        <v>0</v>
      </c>
      <c r="W207" s="25">
        <f t="shared" si="77"/>
        <v>0.12</v>
      </c>
      <c r="X207" s="25">
        <f t="shared" si="78"/>
        <v>2.7</v>
      </c>
      <c r="Y207" s="25">
        <f t="shared" si="79"/>
        <v>2.85</v>
      </c>
      <c r="Z207" s="25">
        <f t="shared" si="80"/>
        <v>5</v>
      </c>
      <c r="AA207" s="25">
        <f t="shared" si="81"/>
        <v>7</v>
      </c>
      <c r="AB207" s="25">
        <f t="shared" si="82"/>
        <v>0</v>
      </c>
      <c r="AC207" s="25">
        <f t="shared" si="83"/>
        <v>1</v>
      </c>
    </row>
    <row r="208" spans="1:29" x14ac:dyDescent="0.25">
      <c r="A208" s="33">
        <v>45724</v>
      </c>
      <c r="B208" s="118" t="s">
        <v>435</v>
      </c>
      <c r="C208" s="34" t="s">
        <v>31</v>
      </c>
      <c r="D208" s="26">
        <v>1.56</v>
      </c>
      <c r="E208" s="48">
        <f t="shared" si="97"/>
        <v>0</v>
      </c>
      <c r="F208" s="23">
        <v>0.02</v>
      </c>
      <c r="G208" s="48">
        <f t="shared" si="98"/>
        <v>1</v>
      </c>
      <c r="H208" s="23">
        <v>2.84</v>
      </c>
      <c r="I208" s="48">
        <f t="shared" si="99"/>
        <v>1</v>
      </c>
      <c r="J208" s="216">
        <v>6.55</v>
      </c>
      <c r="K208" s="48">
        <f t="shared" si="100"/>
        <v>1</v>
      </c>
      <c r="L208" s="26">
        <v>0.97</v>
      </c>
      <c r="M208" s="48">
        <f t="shared" si="101"/>
        <v>1</v>
      </c>
      <c r="N208" s="135">
        <f t="shared" si="102"/>
        <v>0</v>
      </c>
      <c r="O208" s="135">
        <f t="shared" si="103"/>
        <v>0</v>
      </c>
      <c r="S208" s="25" t="str">
        <f t="shared" si="90"/>
        <v>CARIB</v>
      </c>
      <c r="T208" s="25">
        <f t="shared" ref="T208:T386" si="104">VLOOKUP($S208,$S$4:$AA$16,2,FALSE)</f>
        <v>1.65</v>
      </c>
      <c r="U208" s="25">
        <f t="shared" ref="U208:U386" si="105">VLOOKUP($S208,$S$4:$AA$16,3,FALSE)</f>
        <v>2.14</v>
      </c>
      <c r="V208" s="25">
        <f t="shared" ref="V208:V386" si="106">VLOOKUP($S208,$S$4:$AA$16,4,FALSE)</f>
        <v>0</v>
      </c>
      <c r="W208" s="25">
        <f t="shared" ref="W208:W386" si="107">VLOOKUP($S208,$S$4:$AA$16,5,FALSE)</f>
        <v>0.12</v>
      </c>
      <c r="X208" s="25">
        <f t="shared" ref="X208:X386" si="108">VLOOKUP($S208,$S$4:$AA$16,6,FALSE)</f>
        <v>2.7</v>
      </c>
      <c r="Y208" s="25">
        <f t="shared" ref="Y208:Y386" si="109">VLOOKUP($S208,$S$4:$AA$16,7,FALSE)</f>
        <v>2.85</v>
      </c>
      <c r="Z208" s="25">
        <f t="shared" ref="Z208:Z386" si="110">VLOOKUP($S208,$S$4:$AA$16,8,FALSE)</f>
        <v>5</v>
      </c>
      <c r="AA208" s="25">
        <f t="shared" ref="AA208:AA386" si="111">VLOOKUP($S208,$S$4:$AA$16,9,FALSE)</f>
        <v>7</v>
      </c>
      <c r="AB208" s="25">
        <f t="shared" ref="AB208:AB386" si="112">VLOOKUP($S208,$S$4:$AC$16,10,FALSE)</f>
        <v>0</v>
      </c>
      <c r="AC208" s="25">
        <f t="shared" ref="AC208:AC386" si="113">VLOOKUP($S208,$S$4:$AC$16,11,FALSE)</f>
        <v>1</v>
      </c>
    </row>
    <row r="209" spans="1:29" x14ac:dyDescent="0.25">
      <c r="A209" s="33">
        <v>45724</v>
      </c>
      <c r="B209" s="118" t="s">
        <v>436</v>
      </c>
      <c r="C209" s="34" t="s">
        <v>31</v>
      </c>
      <c r="D209" s="26">
        <v>1.61</v>
      </c>
      <c r="E209" s="48">
        <f t="shared" si="97"/>
        <v>0</v>
      </c>
      <c r="F209" s="23">
        <v>0.06</v>
      </c>
      <c r="G209" s="48">
        <f t="shared" si="98"/>
        <v>1</v>
      </c>
      <c r="H209" s="23">
        <v>2.75</v>
      </c>
      <c r="I209" s="48">
        <f t="shared" si="99"/>
        <v>1</v>
      </c>
      <c r="J209" s="216">
        <v>6.35</v>
      </c>
      <c r="K209" s="48">
        <f t="shared" si="100"/>
        <v>1</v>
      </c>
      <c r="L209" s="26">
        <v>0.96</v>
      </c>
      <c r="M209" s="48">
        <f t="shared" si="101"/>
        <v>1</v>
      </c>
      <c r="N209" s="135">
        <f t="shared" si="102"/>
        <v>0</v>
      </c>
      <c r="O209" s="135">
        <f t="shared" si="103"/>
        <v>0</v>
      </c>
      <c r="S209" s="25" t="str">
        <f t="shared" si="90"/>
        <v>CARIB</v>
      </c>
      <c r="T209" s="25">
        <f t="shared" si="104"/>
        <v>1.65</v>
      </c>
      <c r="U209" s="25">
        <f t="shared" si="105"/>
        <v>2.14</v>
      </c>
      <c r="V209" s="25">
        <f t="shared" si="106"/>
        <v>0</v>
      </c>
      <c r="W209" s="25">
        <f t="shared" si="107"/>
        <v>0.12</v>
      </c>
      <c r="X209" s="25">
        <f t="shared" si="108"/>
        <v>2.7</v>
      </c>
      <c r="Y209" s="25">
        <f t="shared" si="109"/>
        <v>2.85</v>
      </c>
      <c r="Z209" s="25">
        <f t="shared" si="110"/>
        <v>5</v>
      </c>
      <c r="AA209" s="25">
        <f t="shared" si="111"/>
        <v>7</v>
      </c>
      <c r="AB209" s="25">
        <f t="shared" si="112"/>
        <v>0</v>
      </c>
      <c r="AC209" s="25">
        <f t="shared" si="113"/>
        <v>1</v>
      </c>
    </row>
    <row r="210" spans="1:29" x14ac:dyDescent="0.25">
      <c r="A210" s="33">
        <v>45725</v>
      </c>
      <c r="B210" s="118" t="s">
        <v>437</v>
      </c>
      <c r="C210" s="34" t="s">
        <v>31</v>
      </c>
      <c r="D210" s="26">
        <v>1.6</v>
      </c>
      <c r="E210" s="48">
        <f t="shared" si="97"/>
        <v>0</v>
      </c>
      <c r="F210" s="23">
        <v>0.03</v>
      </c>
      <c r="G210" s="48">
        <f t="shared" si="98"/>
        <v>1</v>
      </c>
      <c r="H210" s="23">
        <v>2.8</v>
      </c>
      <c r="I210" s="48">
        <f t="shared" si="99"/>
        <v>1</v>
      </c>
      <c r="J210" s="216">
        <v>6.6</v>
      </c>
      <c r="K210" s="48">
        <f t="shared" si="100"/>
        <v>1</v>
      </c>
      <c r="L210" s="26">
        <v>0.48</v>
      </c>
      <c r="M210" s="48">
        <f t="shared" si="101"/>
        <v>1</v>
      </c>
      <c r="N210" s="135">
        <f t="shared" si="102"/>
        <v>0</v>
      </c>
      <c r="O210" s="135">
        <f t="shared" si="103"/>
        <v>0</v>
      </c>
      <c r="S210" s="25" t="str">
        <f t="shared" si="90"/>
        <v>CARIB</v>
      </c>
      <c r="T210" s="25">
        <f t="shared" si="104"/>
        <v>1.65</v>
      </c>
      <c r="U210" s="25">
        <f t="shared" si="105"/>
        <v>2.14</v>
      </c>
      <c r="V210" s="25">
        <f t="shared" si="106"/>
        <v>0</v>
      </c>
      <c r="W210" s="25">
        <f t="shared" si="107"/>
        <v>0.12</v>
      </c>
      <c r="X210" s="25">
        <f t="shared" si="108"/>
        <v>2.7</v>
      </c>
      <c r="Y210" s="25">
        <f t="shared" si="109"/>
        <v>2.85</v>
      </c>
      <c r="Z210" s="25">
        <f t="shared" si="110"/>
        <v>5</v>
      </c>
      <c r="AA210" s="25">
        <f t="shared" si="111"/>
        <v>7</v>
      </c>
      <c r="AB210" s="25">
        <f t="shared" si="112"/>
        <v>0</v>
      </c>
      <c r="AC210" s="25">
        <f t="shared" si="113"/>
        <v>1</v>
      </c>
    </row>
    <row r="211" spans="1:29" x14ac:dyDescent="0.25">
      <c r="A211" s="33">
        <v>45725</v>
      </c>
      <c r="B211" s="118" t="s">
        <v>434</v>
      </c>
      <c r="C211" s="34" t="s">
        <v>31</v>
      </c>
      <c r="D211" s="26">
        <v>1.6</v>
      </c>
      <c r="E211" s="48">
        <f t="shared" si="97"/>
        <v>0</v>
      </c>
      <c r="F211" s="23">
        <v>0.04</v>
      </c>
      <c r="G211" s="48">
        <f t="shared" si="98"/>
        <v>1</v>
      </c>
      <c r="H211" s="23">
        <v>2.85</v>
      </c>
      <c r="I211" s="48">
        <f t="shared" si="99"/>
        <v>1</v>
      </c>
      <c r="J211" s="216">
        <v>6.6</v>
      </c>
      <c r="K211" s="48">
        <f t="shared" si="100"/>
        <v>1</v>
      </c>
      <c r="L211" s="26">
        <v>0.46</v>
      </c>
      <c r="M211" s="48">
        <f t="shared" si="101"/>
        <v>1</v>
      </c>
      <c r="N211" s="135">
        <f t="shared" si="102"/>
        <v>0</v>
      </c>
      <c r="O211" s="135">
        <f t="shared" si="103"/>
        <v>0</v>
      </c>
      <c r="S211" s="25" t="str">
        <f t="shared" si="90"/>
        <v>CARIB</v>
      </c>
      <c r="T211" s="25">
        <f t="shared" si="104"/>
        <v>1.65</v>
      </c>
      <c r="U211" s="25">
        <f t="shared" si="105"/>
        <v>2.14</v>
      </c>
      <c r="V211" s="25">
        <f t="shared" si="106"/>
        <v>0</v>
      </c>
      <c r="W211" s="25">
        <f t="shared" si="107"/>
        <v>0.12</v>
      </c>
      <c r="X211" s="25">
        <f t="shared" si="108"/>
        <v>2.7</v>
      </c>
      <c r="Y211" s="25">
        <f t="shared" si="109"/>
        <v>2.85</v>
      </c>
      <c r="Z211" s="25">
        <f t="shared" si="110"/>
        <v>5</v>
      </c>
      <c r="AA211" s="25">
        <f t="shared" si="111"/>
        <v>7</v>
      </c>
      <c r="AB211" s="25">
        <f t="shared" si="112"/>
        <v>0</v>
      </c>
      <c r="AC211" s="25">
        <f t="shared" si="113"/>
        <v>1</v>
      </c>
    </row>
    <row r="212" spans="1:29" x14ac:dyDescent="0.25">
      <c r="A212" s="33">
        <v>45726</v>
      </c>
      <c r="B212" s="118" t="s">
        <v>436</v>
      </c>
      <c r="C212" s="34" t="s">
        <v>31</v>
      </c>
      <c r="D212" s="26">
        <v>1.5</v>
      </c>
      <c r="E212" s="48">
        <f t="shared" si="97"/>
        <v>0</v>
      </c>
      <c r="F212" s="23">
        <v>0.04</v>
      </c>
      <c r="G212" s="48">
        <f t="shared" si="98"/>
        <v>1</v>
      </c>
      <c r="H212" s="23">
        <v>2.84</v>
      </c>
      <c r="I212" s="48">
        <f t="shared" si="99"/>
        <v>1</v>
      </c>
      <c r="J212" s="216">
        <v>5.93</v>
      </c>
      <c r="K212" s="48">
        <f t="shared" si="100"/>
        <v>1</v>
      </c>
      <c r="L212" s="26">
        <v>0.83</v>
      </c>
      <c r="M212" s="48">
        <f t="shared" si="101"/>
        <v>1</v>
      </c>
      <c r="N212" s="135">
        <f t="shared" si="102"/>
        <v>0</v>
      </c>
      <c r="O212" s="135">
        <f t="shared" si="103"/>
        <v>0</v>
      </c>
      <c r="S212" s="25" t="str">
        <f t="shared" si="90"/>
        <v>CARIB</v>
      </c>
      <c r="T212" s="25">
        <f t="shared" si="104"/>
        <v>1.65</v>
      </c>
      <c r="U212" s="25">
        <f t="shared" si="105"/>
        <v>2.14</v>
      </c>
      <c r="V212" s="25">
        <f t="shared" si="106"/>
        <v>0</v>
      </c>
      <c r="W212" s="25">
        <f t="shared" si="107"/>
        <v>0.12</v>
      </c>
      <c r="X212" s="25">
        <f t="shared" si="108"/>
        <v>2.7</v>
      </c>
      <c r="Y212" s="25">
        <f t="shared" si="109"/>
        <v>2.85</v>
      </c>
      <c r="Z212" s="25">
        <f t="shared" si="110"/>
        <v>5</v>
      </c>
      <c r="AA212" s="25">
        <f t="shared" si="111"/>
        <v>7</v>
      </c>
      <c r="AB212" s="25">
        <f t="shared" si="112"/>
        <v>0</v>
      </c>
      <c r="AC212" s="25">
        <f t="shared" si="113"/>
        <v>1</v>
      </c>
    </row>
    <row r="213" spans="1:29" x14ac:dyDescent="0.25">
      <c r="A213" s="33">
        <v>45726</v>
      </c>
      <c r="B213" s="118" t="s">
        <v>434</v>
      </c>
      <c r="C213" s="34" t="s">
        <v>484</v>
      </c>
      <c r="D213" s="26">
        <v>6.3</v>
      </c>
      <c r="E213" s="48"/>
      <c r="F213" s="265"/>
      <c r="G213" s="48"/>
      <c r="H213" s="23">
        <v>2.86</v>
      </c>
      <c r="I213" s="48"/>
      <c r="J213" s="216">
        <v>1.58</v>
      </c>
      <c r="K213" s="48"/>
      <c r="L213" s="26">
        <v>0.95</v>
      </c>
      <c r="M213" s="48"/>
      <c r="N213" s="135"/>
      <c r="O213" s="135"/>
      <c r="S213" s="25" t="str">
        <f t="shared" si="90"/>
        <v>CARIBE PEARS</v>
      </c>
      <c r="T213" s="25" t="e">
        <f t="shared" si="104"/>
        <v>#N/A</v>
      </c>
      <c r="U213" s="25" t="e">
        <f t="shared" si="105"/>
        <v>#N/A</v>
      </c>
      <c r="V213" s="25" t="e">
        <f t="shared" si="106"/>
        <v>#N/A</v>
      </c>
      <c r="W213" s="25" t="e">
        <f t="shared" si="107"/>
        <v>#N/A</v>
      </c>
      <c r="X213" s="25" t="e">
        <f t="shared" si="108"/>
        <v>#N/A</v>
      </c>
      <c r="Y213" s="25" t="e">
        <f t="shared" si="109"/>
        <v>#N/A</v>
      </c>
      <c r="Z213" s="25" t="e">
        <f t="shared" si="110"/>
        <v>#N/A</v>
      </c>
      <c r="AA213" s="25" t="e">
        <f t="shared" si="111"/>
        <v>#N/A</v>
      </c>
      <c r="AB213" s="25" t="e">
        <f t="shared" si="112"/>
        <v>#N/A</v>
      </c>
      <c r="AC213" s="25" t="e">
        <f t="shared" si="113"/>
        <v>#N/A</v>
      </c>
    </row>
    <row r="214" spans="1:29" x14ac:dyDescent="0.25">
      <c r="A214" s="33">
        <v>45726</v>
      </c>
      <c r="B214" s="118" t="s">
        <v>437</v>
      </c>
      <c r="C214" s="34" t="s">
        <v>484</v>
      </c>
      <c r="D214" s="26">
        <v>6.48</v>
      </c>
      <c r="E214" s="48"/>
      <c r="F214" s="265"/>
      <c r="G214" s="48"/>
      <c r="H214" s="23">
        <v>2.85</v>
      </c>
      <c r="I214" s="48"/>
      <c r="J214" s="216">
        <v>1.45</v>
      </c>
      <c r="K214" s="48"/>
      <c r="L214" s="26">
        <v>0.98</v>
      </c>
      <c r="M214" s="48"/>
      <c r="N214" s="135"/>
      <c r="O214" s="135"/>
      <c r="S214" s="25" t="str">
        <f t="shared" si="90"/>
        <v>CARIBE PEARS</v>
      </c>
      <c r="T214" s="25" t="e">
        <f t="shared" si="104"/>
        <v>#N/A</v>
      </c>
      <c r="U214" s="25" t="e">
        <f t="shared" si="105"/>
        <v>#N/A</v>
      </c>
      <c r="V214" s="25" t="e">
        <f t="shared" si="106"/>
        <v>#N/A</v>
      </c>
      <c r="W214" s="25" t="e">
        <f t="shared" si="107"/>
        <v>#N/A</v>
      </c>
      <c r="X214" s="25" t="e">
        <f t="shared" si="108"/>
        <v>#N/A</v>
      </c>
      <c r="Y214" s="25" t="e">
        <f t="shared" si="109"/>
        <v>#N/A</v>
      </c>
      <c r="Z214" s="25" t="e">
        <f t="shared" si="110"/>
        <v>#N/A</v>
      </c>
      <c r="AA214" s="25" t="e">
        <f t="shared" si="111"/>
        <v>#N/A</v>
      </c>
      <c r="AB214" s="25" t="e">
        <f t="shared" si="112"/>
        <v>#N/A</v>
      </c>
      <c r="AC214" s="25" t="e">
        <f t="shared" si="113"/>
        <v>#N/A</v>
      </c>
    </row>
    <row r="215" spans="1:29" x14ac:dyDescent="0.25">
      <c r="A215" s="33">
        <v>45726</v>
      </c>
      <c r="B215" s="118" t="s">
        <v>436</v>
      </c>
      <c r="C215" s="34" t="s">
        <v>135</v>
      </c>
      <c r="D215" s="26">
        <v>5.47</v>
      </c>
      <c r="E215" s="48">
        <f t="shared" si="97"/>
        <v>0</v>
      </c>
      <c r="F215" s="265"/>
      <c r="G215" s="48">
        <f t="shared" si="98"/>
        <v>1</v>
      </c>
      <c r="H215" s="23">
        <v>2.95</v>
      </c>
      <c r="I215" s="48">
        <f t="shared" si="99"/>
        <v>1</v>
      </c>
      <c r="J215" s="216">
        <v>3</v>
      </c>
      <c r="K215" s="48">
        <f t="shared" si="100"/>
        <v>1</v>
      </c>
      <c r="L215" s="26">
        <v>0.43</v>
      </c>
      <c r="M215" s="48">
        <f t="shared" si="101"/>
        <v>1</v>
      </c>
      <c r="N215" s="135">
        <f t="shared" si="102"/>
        <v>0</v>
      </c>
      <c r="O215" s="135">
        <f t="shared" si="103"/>
        <v>0</v>
      </c>
      <c r="S215" s="25" t="str">
        <f t="shared" ref="S215:S308" si="114">LEFT(C215,12)</f>
        <v>CARIBE ROSE</v>
      </c>
      <c r="T215" s="25">
        <f t="shared" si="104"/>
        <v>5</v>
      </c>
      <c r="U215" s="25">
        <f t="shared" si="105"/>
        <v>5.44</v>
      </c>
      <c r="V215" s="25">
        <f t="shared" si="106"/>
        <v>0</v>
      </c>
      <c r="W215" s="25">
        <f t="shared" si="107"/>
        <v>0.4</v>
      </c>
      <c r="X215" s="25">
        <f t="shared" si="108"/>
        <v>2.75</v>
      </c>
      <c r="Y215" s="25">
        <f t="shared" si="109"/>
        <v>3</v>
      </c>
      <c r="Z215" s="25">
        <f t="shared" si="110"/>
        <v>3</v>
      </c>
      <c r="AA215" s="25">
        <f t="shared" si="111"/>
        <v>3.6</v>
      </c>
      <c r="AB215" s="25">
        <f t="shared" si="112"/>
        <v>0</v>
      </c>
      <c r="AC215" s="25">
        <f t="shared" si="113"/>
        <v>1</v>
      </c>
    </row>
    <row r="216" spans="1:29" x14ac:dyDescent="0.25">
      <c r="A216" s="33">
        <v>45726</v>
      </c>
      <c r="B216" s="271" t="s">
        <v>435</v>
      </c>
      <c r="C216" s="34" t="s">
        <v>135</v>
      </c>
      <c r="D216" s="26">
        <v>5.33</v>
      </c>
      <c r="E216" s="48">
        <f t="shared" si="97"/>
        <v>1</v>
      </c>
      <c r="F216" s="265"/>
      <c r="G216" s="48">
        <f t="shared" si="98"/>
        <v>1</v>
      </c>
      <c r="H216" s="23">
        <v>2.95</v>
      </c>
      <c r="I216" s="48">
        <f t="shared" si="99"/>
        <v>1</v>
      </c>
      <c r="J216" s="216">
        <v>3.2</v>
      </c>
      <c r="K216" s="48">
        <f t="shared" si="100"/>
        <v>1</v>
      </c>
      <c r="L216" s="26">
        <v>0.39</v>
      </c>
      <c r="M216" s="48">
        <f t="shared" si="101"/>
        <v>1</v>
      </c>
      <c r="N216" s="135">
        <f t="shared" si="102"/>
        <v>1</v>
      </c>
      <c r="O216" s="135">
        <f t="shared" si="103"/>
        <v>1</v>
      </c>
      <c r="S216" s="25" t="str">
        <f t="shared" si="114"/>
        <v>CARIBE ROSE</v>
      </c>
      <c r="T216" s="25">
        <f t="shared" si="104"/>
        <v>5</v>
      </c>
      <c r="U216" s="25">
        <f t="shared" si="105"/>
        <v>5.44</v>
      </c>
      <c r="V216" s="25">
        <f t="shared" si="106"/>
        <v>0</v>
      </c>
      <c r="W216" s="25">
        <f t="shared" si="107"/>
        <v>0.4</v>
      </c>
      <c r="X216" s="25">
        <f t="shared" si="108"/>
        <v>2.75</v>
      </c>
      <c r="Y216" s="25">
        <f t="shared" si="109"/>
        <v>3</v>
      </c>
      <c r="Z216" s="25">
        <f t="shared" si="110"/>
        <v>3</v>
      </c>
      <c r="AA216" s="25">
        <f t="shared" si="111"/>
        <v>3.6</v>
      </c>
      <c r="AB216" s="25">
        <f t="shared" si="112"/>
        <v>0</v>
      </c>
      <c r="AC216" s="25">
        <f t="shared" si="113"/>
        <v>1</v>
      </c>
    </row>
    <row r="217" spans="1:29" x14ac:dyDescent="0.25">
      <c r="A217" s="33">
        <v>45727</v>
      </c>
      <c r="B217" s="118" t="s">
        <v>436</v>
      </c>
      <c r="C217" s="34" t="s">
        <v>30</v>
      </c>
      <c r="D217" s="26">
        <v>0.8</v>
      </c>
      <c r="E217" s="48">
        <f t="shared" si="97"/>
        <v>1</v>
      </c>
      <c r="F217" s="23">
        <v>0.04</v>
      </c>
      <c r="G217" s="48">
        <f t="shared" si="98"/>
        <v>1</v>
      </c>
      <c r="H217" s="23">
        <v>2.84</v>
      </c>
      <c r="I217" s="48">
        <f t="shared" si="99"/>
        <v>1</v>
      </c>
      <c r="J217" s="216">
        <v>6.33</v>
      </c>
      <c r="K217" s="48">
        <f t="shared" si="100"/>
        <v>1</v>
      </c>
      <c r="L217" s="26">
        <v>0.56000000000000005</v>
      </c>
      <c r="M217" s="48">
        <f t="shared" si="101"/>
        <v>1</v>
      </c>
      <c r="N217" s="135">
        <f t="shared" si="102"/>
        <v>1</v>
      </c>
      <c r="O217" s="135">
        <f t="shared" si="103"/>
        <v>1</v>
      </c>
      <c r="S217" s="25" t="str">
        <f t="shared" si="114"/>
        <v>STAG</v>
      </c>
      <c r="T217" s="25">
        <f t="shared" si="104"/>
        <v>0.8</v>
      </c>
      <c r="U217" s="25">
        <f t="shared" si="105"/>
        <v>1.24</v>
      </c>
      <c r="V217" s="25">
        <f t="shared" si="106"/>
        <v>0</v>
      </c>
      <c r="W217" s="25">
        <f t="shared" si="107"/>
        <v>0.12</v>
      </c>
      <c r="X217" s="25">
        <f t="shared" si="108"/>
        <v>2.7</v>
      </c>
      <c r="Y217" s="25">
        <f t="shared" si="109"/>
        <v>2.85</v>
      </c>
      <c r="Z217" s="25">
        <f t="shared" si="110"/>
        <v>5</v>
      </c>
      <c r="AA217" s="25">
        <f t="shared" si="111"/>
        <v>7</v>
      </c>
      <c r="AB217" s="25">
        <f t="shared" si="112"/>
        <v>0</v>
      </c>
      <c r="AC217" s="25">
        <f t="shared" si="113"/>
        <v>1</v>
      </c>
    </row>
    <row r="218" spans="1:29" x14ac:dyDescent="0.25">
      <c r="A218" s="33">
        <v>45727</v>
      </c>
      <c r="B218" s="118" t="s">
        <v>437</v>
      </c>
      <c r="C218" s="37" t="s">
        <v>30</v>
      </c>
      <c r="D218" s="26">
        <v>0.8</v>
      </c>
      <c r="E218" s="48">
        <f t="shared" si="97"/>
        <v>1</v>
      </c>
      <c r="F218" s="23">
        <v>0.02</v>
      </c>
      <c r="G218" s="48">
        <f t="shared" si="98"/>
        <v>1</v>
      </c>
      <c r="H218" s="23">
        <v>2.78</v>
      </c>
      <c r="I218" s="48">
        <f t="shared" si="99"/>
        <v>1</v>
      </c>
      <c r="J218" s="216">
        <v>6.63</v>
      </c>
      <c r="K218" s="48">
        <f t="shared" si="100"/>
        <v>1</v>
      </c>
      <c r="L218" s="26">
        <v>0.36</v>
      </c>
      <c r="M218" s="48">
        <f t="shared" si="101"/>
        <v>1</v>
      </c>
      <c r="N218" s="135">
        <f t="shared" si="102"/>
        <v>1</v>
      </c>
      <c r="O218" s="135">
        <f t="shared" si="103"/>
        <v>1</v>
      </c>
      <c r="S218" s="25" t="str">
        <f t="shared" si="114"/>
        <v>STAG</v>
      </c>
      <c r="T218" s="25">
        <f t="shared" si="104"/>
        <v>0.8</v>
      </c>
      <c r="U218" s="25">
        <f t="shared" si="105"/>
        <v>1.24</v>
      </c>
      <c r="V218" s="25">
        <f t="shared" si="106"/>
        <v>0</v>
      </c>
      <c r="W218" s="25">
        <f t="shared" si="107"/>
        <v>0.12</v>
      </c>
      <c r="X218" s="25">
        <f t="shared" si="108"/>
        <v>2.7</v>
      </c>
      <c r="Y218" s="25">
        <f t="shared" si="109"/>
        <v>2.85</v>
      </c>
      <c r="Z218" s="25">
        <f t="shared" si="110"/>
        <v>5</v>
      </c>
      <c r="AA218" s="25">
        <f t="shared" si="111"/>
        <v>7</v>
      </c>
      <c r="AB218" s="25">
        <f t="shared" si="112"/>
        <v>0</v>
      </c>
      <c r="AC218" s="25">
        <f t="shared" si="113"/>
        <v>1</v>
      </c>
    </row>
    <row r="219" spans="1:29" x14ac:dyDescent="0.25">
      <c r="A219" s="33">
        <v>45727</v>
      </c>
      <c r="B219" s="118" t="s">
        <v>435</v>
      </c>
      <c r="C219" s="37" t="s">
        <v>30</v>
      </c>
      <c r="D219" s="26">
        <v>0.8</v>
      </c>
      <c r="E219" s="48">
        <f t="shared" si="97"/>
        <v>1</v>
      </c>
      <c r="F219" s="23">
        <v>0.01</v>
      </c>
      <c r="G219" s="48">
        <f t="shared" si="98"/>
        <v>1</v>
      </c>
      <c r="H219" s="23">
        <v>2.8</v>
      </c>
      <c r="I219" s="48">
        <f t="shared" si="99"/>
        <v>1</v>
      </c>
      <c r="J219" s="216">
        <v>6.73</v>
      </c>
      <c r="K219" s="48">
        <f t="shared" si="100"/>
        <v>1</v>
      </c>
      <c r="L219" s="26">
        <v>0.46</v>
      </c>
      <c r="M219" s="48">
        <f t="shared" si="101"/>
        <v>1</v>
      </c>
      <c r="N219" s="135">
        <f t="shared" si="102"/>
        <v>1</v>
      </c>
      <c r="O219" s="135">
        <f t="shared" si="103"/>
        <v>1</v>
      </c>
      <c r="S219" s="25" t="str">
        <f t="shared" si="114"/>
        <v>STAG</v>
      </c>
      <c r="T219" s="25">
        <f t="shared" si="104"/>
        <v>0.8</v>
      </c>
      <c r="U219" s="25">
        <f t="shared" si="105"/>
        <v>1.24</v>
      </c>
      <c r="V219" s="25">
        <f t="shared" si="106"/>
        <v>0</v>
      </c>
      <c r="W219" s="25">
        <f t="shared" si="107"/>
        <v>0.12</v>
      </c>
      <c r="X219" s="25">
        <f t="shared" si="108"/>
        <v>2.7</v>
      </c>
      <c r="Y219" s="25">
        <f t="shared" si="109"/>
        <v>2.85</v>
      </c>
      <c r="Z219" s="25">
        <f t="shared" si="110"/>
        <v>5</v>
      </c>
      <c r="AA219" s="25">
        <f t="shared" si="111"/>
        <v>7</v>
      </c>
      <c r="AB219" s="25">
        <f t="shared" si="112"/>
        <v>0</v>
      </c>
      <c r="AC219" s="25">
        <f t="shared" si="113"/>
        <v>1</v>
      </c>
    </row>
    <row r="220" spans="1:29" x14ac:dyDescent="0.25">
      <c r="A220" s="33">
        <v>45727</v>
      </c>
      <c r="B220" s="118" t="s">
        <v>434</v>
      </c>
      <c r="C220" s="281" t="s">
        <v>30</v>
      </c>
      <c r="D220" s="26">
        <v>0.8</v>
      </c>
      <c r="E220" s="48">
        <f t="shared" si="97"/>
        <v>1</v>
      </c>
      <c r="F220" s="23">
        <v>0.06</v>
      </c>
      <c r="G220" s="48">
        <f t="shared" si="98"/>
        <v>1</v>
      </c>
      <c r="H220" s="23">
        <v>2.85</v>
      </c>
      <c r="I220" s="48">
        <f t="shared" si="99"/>
        <v>1</v>
      </c>
      <c r="J220" s="216">
        <v>6</v>
      </c>
      <c r="K220" s="48">
        <f t="shared" si="100"/>
        <v>1</v>
      </c>
      <c r="L220" s="26">
        <v>0.31</v>
      </c>
      <c r="M220" s="48">
        <f t="shared" si="101"/>
        <v>1</v>
      </c>
      <c r="N220" s="135">
        <f t="shared" si="102"/>
        <v>1</v>
      </c>
      <c r="O220" s="135">
        <f t="shared" si="103"/>
        <v>1</v>
      </c>
      <c r="S220" s="25" t="str">
        <f t="shared" si="114"/>
        <v>STAG</v>
      </c>
      <c r="T220" s="25">
        <f t="shared" si="104"/>
        <v>0.8</v>
      </c>
      <c r="U220" s="25">
        <f t="shared" si="105"/>
        <v>1.24</v>
      </c>
      <c r="V220" s="25">
        <f t="shared" si="106"/>
        <v>0</v>
      </c>
      <c r="W220" s="25">
        <f t="shared" si="107"/>
        <v>0.12</v>
      </c>
      <c r="X220" s="25">
        <f t="shared" si="108"/>
        <v>2.7</v>
      </c>
      <c r="Y220" s="25">
        <f t="shared" si="109"/>
        <v>2.85</v>
      </c>
      <c r="Z220" s="25">
        <f t="shared" si="110"/>
        <v>5</v>
      </c>
      <c r="AA220" s="25">
        <f t="shared" si="111"/>
        <v>7</v>
      </c>
      <c r="AB220" s="25">
        <f t="shared" si="112"/>
        <v>0</v>
      </c>
      <c r="AC220" s="25">
        <f t="shared" si="113"/>
        <v>1</v>
      </c>
    </row>
    <row r="221" spans="1:29" x14ac:dyDescent="0.25">
      <c r="A221" s="33">
        <v>45727</v>
      </c>
      <c r="B221" s="33" t="s">
        <v>436</v>
      </c>
      <c r="C221" s="281" t="s">
        <v>30</v>
      </c>
      <c r="D221" s="26">
        <v>0.8</v>
      </c>
      <c r="E221" s="48">
        <f t="shared" si="97"/>
        <v>1</v>
      </c>
      <c r="F221" s="23">
        <v>0.06</v>
      </c>
      <c r="G221" s="48">
        <f t="shared" si="98"/>
        <v>1</v>
      </c>
      <c r="H221" s="23">
        <v>2.8</v>
      </c>
      <c r="I221" s="48">
        <f t="shared" si="99"/>
        <v>1</v>
      </c>
      <c r="J221" s="216">
        <v>6.1</v>
      </c>
      <c r="K221" s="48">
        <f t="shared" si="100"/>
        <v>1</v>
      </c>
      <c r="L221" s="26">
        <v>0.55000000000000004</v>
      </c>
      <c r="M221" s="48">
        <f t="shared" si="101"/>
        <v>1</v>
      </c>
      <c r="N221" s="135">
        <f t="shared" si="102"/>
        <v>1</v>
      </c>
      <c r="O221" s="135">
        <f t="shared" si="103"/>
        <v>1</v>
      </c>
      <c r="S221" s="25" t="str">
        <f t="shared" si="114"/>
        <v>STAG</v>
      </c>
      <c r="T221" s="25">
        <f t="shared" si="104"/>
        <v>0.8</v>
      </c>
      <c r="U221" s="25">
        <f t="shared" si="105"/>
        <v>1.24</v>
      </c>
      <c r="V221" s="25">
        <f t="shared" si="106"/>
        <v>0</v>
      </c>
      <c r="W221" s="25">
        <f t="shared" si="107"/>
        <v>0.12</v>
      </c>
      <c r="X221" s="25">
        <f t="shared" si="108"/>
        <v>2.7</v>
      </c>
      <c r="Y221" s="25">
        <f t="shared" si="109"/>
        <v>2.85</v>
      </c>
      <c r="Z221" s="25">
        <f t="shared" si="110"/>
        <v>5</v>
      </c>
      <c r="AA221" s="25">
        <f t="shared" si="111"/>
        <v>7</v>
      </c>
      <c r="AB221" s="25">
        <f t="shared" si="112"/>
        <v>0</v>
      </c>
      <c r="AC221" s="25">
        <f t="shared" si="113"/>
        <v>1</v>
      </c>
    </row>
    <row r="222" spans="1:29" ht="16.5" customHeight="1" x14ac:dyDescent="0.25">
      <c r="A222" s="33">
        <v>45728</v>
      </c>
      <c r="B222" s="33" t="s">
        <v>434</v>
      </c>
      <c r="C222" s="281" t="s">
        <v>30</v>
      </c>
      <c r="D222" s="26">
        <v>0.83</v>
      </c>
      <c r="E222" s="48">
        <f t="shared" si="97"/>
        <v>1</v>
      </c>
      <c r="F222" s="23">
        <v>0.06</v>
      </c>
      <c r="G222" s="48">
        <f t="shared" si="98"/>
        <v>1</v>
      </c>
      <c r="H222" s="23">
        <v>2.83</v>
      </c>
      <c r="I222" s="48">
        <f t="shared" si="99"/>
        <v>1</v>
      </c>
      <c r="J222" s="216">
        <v>5.83</v>
      </c>
      <c r="K222" s="48">
        <f t="shared" si="100"/>
        <v>1</v>
      </c>
      <c r="L222" s="26">
        <v>0.67</v>
      </c>
      <c r="M222" s="48">
        <f t="shared" si="101"/>
        <v>1</v>
      </c>
      <c r="N222" s="135">
        <f t="shared" si="102"/>
        <v>1</v>
      </c>
      <c r="O222" s="135">
        <f t="shared" si="103"/>
        <v>1</v>
      </c>
      <c r="S222" s="25" t="str">
        <f t="shared" si="114"/>
        <v>STAG</v>
      </c>
      <c r="T222" s="25">
        <f t="shared" si="104"/>
        <v>0.8</v>
      </c>
      <c r="U222" s="25">
        <f t="shared" si="105"/>
        <v>1.24</v>
      </c>
      <c r="V222" s="25">
        <f t="shared" si="106"/>
        <v>0</v>
      </c>
      <c r="W222" s="25">
        <f t="shared" si="107"/>
        <v>0.12</v>
      </c>
      <c r="X222" s="25">
        <f t="shared" si="108"/>
        <v>2.7</v>
      </c>
      <c r="Y222" s="25">
        <f t="shared" si="109"/>
        <v>2.85</v>
      </c>
      <c r="Z222" s="25">
        <f t="shared" si="110"/>
        <v>5</v>
      </c>
      <c r="AA222" s="25">
        <f t="shared" si="111"/>
        <v>7</v>
      </c>
      <c r="AB222" s="25">
        <f t="shared" si="112"/>
        <v>0</v>
      </c>
      <c r="AC222" s="25">
        <f t="shared" si="113"/>
        <v>1</v>
      </c>
    </row>
    <row r="223" spans="1:29" x14ac:dyDescent="0.25">
      <c r="A223" s="33">
        <v>45728</v>
      </c>
      <c r="B223" s="33" t="s">
        <v>437</v>
      </c>
      <c r="C223" s="281" t="s">
        <v>34</v>
      </c>
      <c r="D223" s="26">
        <v>17.2</v>
      </c>
      <c r="E223" s="48">
        <f t="shared" si="97"/>
        <v>1</v>
      </c>
      <c r="F223" s="23"/>
      <c r="G223" s="48"/>
      <c r="H223" s="23">
        <v>2.75</v>
      </c>
      <c r="I223" s="48">
        <f t="shared" si="99"/>
        <v>1</v>
      </c>
      <c r="J223" s="216">
        <v>180.1</v>
      </c>
      <c r="K223" s="48">
        <f t="shared" si="100"/>
        <v>1</v>
      </c>
      <c r="L223" s="26"/>
      <c r="M223" s="48">
        <f t="shared" si="101"/>
        <v>1</v>
      </c>
      <c r="N223" s="135">
        <f t="shared" si="102"/>
        <v>1</v>
      </c>
      <c r="O223" s="135">
        <f t="shared" si="103"/>
        <v>1</v>
      </c>
      <c r="S223" s="25" t="str">
        <f t="shared" si="114"/>
        <v>STARMALT</v>
      </c>
      <c r="T223" s="25">
        <f t="shared" si="104"/>
        <v>16.8</v>
      </c>
      <c r="U223" s="25">
        <f t="shared" si="105"/>
        <v>17.239999999999998</v>
      </c>
      <c r="V223" s="25">
        <f t="shared" si="106"/>
        <v>0</v>
      </c>
      <c r="W223" s="25">
        <f t="shared" si="107"/>
        <v>0</v>
      </c>
      <c r="X223" s="25">
        <f t="shared" si="108"/>
        <v>2.6</v>
      </c>
      <c r="Y223" s="25">
        <f t="shared" si="109"/>
        <v>2.84</v>
      </c>
      <c r="Z223" s="25">
        <f t="shared" si="110"/>
        <v>170</v>
      </c>
      <c r="AA223" s="25">
        <f t="shared" si="111"/>
        <v>240</v>
      </c>
      <c r="AB223" s="25">
        <f t="shared" si="112"/>
        <v>0</v>
      </c>
      <c r="AC223" s="25">
        <f t="shared" si="113"/>
        <v>0</v>
      </c>
    </row>
    <row r="224" spans="1:29" x14ac:dyDescent="0.25">
      <c r="A224" s="33">
        <v>45728</v>
      </c>
      <c r="B224" s="33" t="s">
        <v>435</v>
      </c>
      <c r="C224" s="281" t="s">
        <v>34</v>
      </c>
      <c r="D224" s="26">
        <v>17.23</v>
      </c>
      <c r="E224" s="48">
        <f t="shared" si="97"/>
        <v>1</v>
      </c>
      <c r="F224" s="23"/>
      <c r="G224" s="48"/>
      <c r="H224" s="23">
        <v>2.75</v>
      </c>
      <c r="I224" s="48">
        <f t="shared" si="99"/>
        <v>1</v>
      </c>
      <c r="J224" s="216">
        <v>192.3</v>
      </c>
      <c r="K224" s="48">
        <f t="shared" si="100"/>
        <v>1</v>
      </c>
      <c r="L224" s="26"/>
      <c r="M224" s="48">
        <f t="shared" si="101"/>
        <v>1</v>
      </c>
      <c r="N224" s="135">
        <f t="shared" si="102"/>
        <v>1</v>
      </c>
      <c r="O224" s="135">
        <f t="shared" si="103"/>
        <v>1</v>
      </c>
      <c r="S224" s="25" t="str">
        <f t="shared" si="114"/>
        <v>STARMALT</v>
      </c>
      <c r="T224" s="25">
        <f t="shared" si="104"/>
        <v>16.8</v>
      </c>
      <c r="U224" s="25">
        <f t="shared" si="105"/>
        <v>17.239999999999998</v>
      </c>
      <c r="V224" s="25">
        <f t="shared" si="106"/>
        <v>0</v>
      </c>
      <c r="W224" s="25">
        <f t="shared" si="107"/>
        <v>0</v>
      </c>
      <c r="X224" s="25">
        <f t="shared" si="108"/>
        <v>2.6</v>
      </c>
      <c r="Y224" s="25">
        <f t="shared" si="109"/>
        <v>2.84</v>
      </c>
      <c r="Z224" s="25">
        <f t="shared" si="110"/>
        <v>170</v>
      </c>
      <c r="AA224" s="25">
        <f t="shared" si="111"/>
        <v>240</v>
      </c>
      <c r="AB224" s="25">
        <f t="shared" si="112"/>
        <v>0</v>
      </c>
      <c r="AC224" s="25">
        <f t="shared" si="113"/>
        <v>0</v>
      </c>
    </row>
    <row r="225" spans="1:29" x14ac:dyDescent="0.25">
      <c r="A225" s="33">
        <v>45728</v>
      </c>
      <c r="B225" s="33" t="s">
        <v>434</v>
      </c>
      <c r="C225" s="281" t="s">
        <v>34</v>
      </c>
      <c r="D225" s="26">
        <v>17.32</v>
      </c>
      <c r="E225" s="48">
        <f t="shared" si="97"/>
        <v>0</v>
      </c>
      <c r="F225" s="23"/>
      <c r="G225" s="48"/>
      <c r="H225" s="409">
        <v>2.85</v>
      </c>
      <c r="I225" s="48">
        <f>IF(+(IF(H225&lt;X225,0,IF(H225&gt;Y225,0,1)))=1,1,0)</f>
        <v>0</v>
      </c>
      <c r="J225" s="216">
        <v>192.1</v>
      </c>
      <c r="K225" s="48">
        <f t="shared" si="100"/>
        <v>1</v>
      </c>
      <c r="L225" s="26"/>
      <c r="M225" s="48">
        <f t="shared" si="101"/>
        <v>1</v>
      </c>
      <c r="N225" s="135">
        <f t="shared" si="102"/>
        <v>0</v>
      </c>
      <c r="O225" s="135">
        <f t="shared" si="103"/>
        <v>0</v>
      </c>
      <c r="S225" s="25" t="str">
        <f t="shared" si="114"/>
        <v>STARMALT</v>
      </c>
      <c r="T225" s="25">
        <f t="shared" si="104"/>
        <v>16.8</v>
      </c>
      <c r="U225" s="25">
        <f t="shared" si="105"/>
        <v>17.239999999999998</v>
      </c>
      <c r="V225" s="25">
        <f t="shared" si="106"/>
        <v>0</v>
      </c>
      <c r="W225" s="25">
        <f t="shared" si="107"/>
        <v>0</v>
      </c>
      <c r="X225" s="25">
        <f t="shared" si="108"/>
        <v>2.6</v>
      </c>
      <c r="Y225" s="25">
        <f t="shared" si="109"/>
        <v>2.84</v>
      </c>
      <c r="Z225" s="25">
        <f t="shared" si="110"/>
        <v>170</v>
      </c>
      <c r="AA225" s="25">
        <f t="shared" si="111"/>
        <v>240</v>
      </c>
      <c r="AB225" s="25">
        <f t="shared" si="112"/>
        <v>0</v>
      </c>
      <c r="AC225" s="25">
        <f t="shared" si="113"/>
        <v>0</v>
      </c>
    </row>
    <row r="226" spans="1:29" x14ac:dyDescent="0.25">
      <c r="A226" s="33">
        <v>45728</v>
      </c>
      <c r="B226" s="33" t="s">
        <v>436</v>
      </c>
      <c r="C226" s="281" t="s">
        <v>34</v>
      </c>
      <c r="D226" s="26">
        <v>17.16</v>
      </c>
      <c r="E226" s="48">
        <f t="shared" si="97"/>
        <v>1</v>
      </c>
      <c r="F226" s="23"/>
      <c r="G226" s="48"/>
      <c r="H226" s="23">
        <v>2.78</v>
      </c>
      <c r="I226" s="48">
        <f t="shared" si="99"/>
        <v>1</v>
      </c>
      <c r="J226" s="216">
        <v>187.9</v>
      </c>
      <c r="K226" s="48">
        <f t="shared" si="100"/>
        <v>1</v>
      </c>
      <c r="L226" s="26"/>
      <c r="M226" s="48">
        <f t="shared" si="101"/>
        <v>1</v>
      </c>
      <c r="N226" s="135">
        <f t="shared" si="102"/>
        <v>1</v>
      </c>
      <c r="O226" s="135">
        <f t="shared" si="103"/>
        <v>1</v>
      </c>
      <c r="S226" s="25" t="str">
        <f t="shared" si="114"/>
        <v>STARMALT</v>
      </c>
      <c r="T226" s="25">
        <f t="shared" si="104"/>
        <v>16.8</v>
      </c>
      <c r="U226" s="25">
        <f t="shared" si="105"/>
        <v>17.239999999999998</v>
      </c>
      <c r="V226" s="25">
        <f t="shared" si="106"/>
        <v>0</v>
      </c>
      <c r="W226" s="25">
        <f t="shared" si="107"/>
        <v>0</v>
      </c>
      <c r="X226" s="25">
        <f t="shared" si="108"/>
        <v>2.6</v>
      </c>
      <c r="Y226" s="25">
        <f t="shared" si="109"/>
        <v>2.84</v>
      </c>
      <c r="Z226" s="25">
        <f t="shared" si="110"/>
        <v>170</v>
      </c>
      <c r="AA226" s="25">
        <f t="shared" si="111"/>
        <v>240</v>
      </c>
      <c r="AB226" s="25">
        <f t="shared" si="112"/>
        <v>0</v>
      </c>
      <c r="AC226" s="25">
        <f t="shared" si="113"/>
        <v>0</v>
      </c>
    </row>
    <row r="227" spans="1:29" x14ac:dyDescent="0.25">
      <c r="A227" s="33">
        <v>45729</v>
      </c>
      <c r="B227" s="33" t="s">
        <v>434</v>
      </c>
      <c r="C227" s="281" t="s">
        <v>33</v>
      </c>
      <c r="D227" s="26">
        <v>3.96</v>
      </c>
      <c r="E227" s="48">
        <f t="shared" si="97"/>
        <v>1</v>
      </c>
      <c r="F227" s="23">
        <v>0.04</v>
      </c>
      <c r="G227" s="48">
        <f t="shared" si="98"/>
        <v>1</v>
      </c>
      <c r="H227" s="23">
        <v>2.77</v>
      </c>
      <c r="I227" s="48">
        <f t="shared" si="99"/>
        <v>1</v>
      </c>
      <c r="J227" s="216">
        <v>173.5</v>
      </c>
      <c r="K227" s="48">
        <f t="shared" si="100"/>
        <v>1</v>
      </c>
      <c r="L227" s="26">
        <v>38.130000000000003</v>
      </c>
      <c r="M227" s="48">
        <f t="shared" si="101"/>
        <v>0</v>
      </c>
      <c r="N227" s="135">
        <f t="shared" si="102"/>
        <v>0</v>
      </c>
      <c r="O227" s="135">
        <f t="shared" si="103"/>
        <v>0</v>
      </c>
      <c r="S227" s="25" t="str">
        <f t="shared" si="114"/>
        <v>GUINNESS</v>
      </c>
      <c r="T227" s="25">
        <f t="shared" si="104"/>
        <v>3.1</v>
      </c>
      <c r="U227" s="25">
        <f t="shared" si="105"/>
        <v>4.1399999999999997</v>
      </c>
      <c r="V227" s="25">
        <f t="shared" si="106"/>
        <v>0</v>
      </c>
      <c r="W227" s="25">
        <f t="shared" si="107"/>
        <v>0.12</v>
      </c>
      <c r="X227" s="25">
        <f t="shared" si="108"/>
        <v>2.7</v>
      </c>
      <c r="Y227" s="25">
        <f t="shared" si="109"/>
        <v>2.9</v>
      </c>
      <c r="Z227" s="25">
        <f t="shared" si="110"/>
        <v>155</v>
      </c>
      <c r="AA227" s="25">
        <f t="shared" si="111"/>
        <v>195</v>
      </c>
      <c r="AB227" s="25">
        <f t="shared" si="112"/>
        <v>0</v>
      </c>
      <c r="AC227" s="25">
        <f t="shared" si="113"/>
        <v>35</v>
      </c>
    </row>
    <row r="228" spans="1:29" x14ac:dyDescent="0.25">
      <c r="A228" s="33">
        <v>45729</v>
      </c>
      <c r="B228" s="33" t="s">
        <v>435</v>
      </c>
      <c r="C228" s="281" t="s">
        <v>33</v>
      </c>
      <c r="D228" s="26">
        <v>3.87</v>
      </c>
      <c r="E228" s="48">
        <f t="shared" si="97"/>
        <v>1</v>
      </c>
      <c r="F228" s="23">
        <v>0.09</v>
      </c>
      <c r="G228" s="48">
        <f t="shared" si="98"/>
        <v>1</v>
      </c>
      <c r="H228" s="23">
        <v>2.8</v>
      </c>
      <c r="I228" s="48">
        <f t="shared" si="99"/>
        <v>1</v>
      </c>
      <c r="J228" s="216">
        <v>158.80000000000001</v>
      </c>
      <c r="K228" s="48">
        <f t="shared" si="100"/>
        <v>1</v>
      </c>
      <c r="L228" s="26">
        <v>23.18</v>
      </c>
      <c r="M228" s="48">
        <f t="shared" si="101"/>
        <v>1</v>
      </c>
      <c r="N228" s="135">
        <f t="shared" si="102"/>
        <v>1</v>
      </c>
      <c r="O228" s="135">
        <f t="shared" si="103"/>
        <v>1</v>
      </c>
      <c r="S228" s="25" t="str">
        <f t="shared" si="114"/>
        <v>GUINNESS</v>
      </c>
      <c r="T228" s="25">
        <f t="shared" si="104"/>
        <v>3.1</v>
      </c>
      <c r="U228" s="25">
        <f t="shared" si="105"/>
        <v>4.1399999999999997</v>
      </c>
      <c r="V228" s="25">
        <f t="shared" si="106"/>
        <v>0</v>
      </c>
      <c r="W228" s="25">
        <f t="shared" si="107"/>
        <v>0.12</v>
      </c>
      <c r="X228" s="25">
        <f t="shared" si="108"/>
        <v>2.7</v>
      </c>
      <c r="Y228" s="25">
        <f t="shared" si="109"/>
        <v>2.9</v>
      </c>
      <c r="Z228" s="25">
        <f t="shared" si="110"/>
        <v>155</v>
      </c>
      <c r="AA228" s="25">
        <f t="shared" si="111"/>
        <v>195</v>
      </c>
      <c r="AB228" s="25">
        <f t="shared" si="112"/>
        <v>0</v>
      </c>
      <c r="AC228" s="25">
        <f t="shared" si="113"/>
        <v>35</v>
      </c>
    </row>
    <row r="229" spans="1:29" x14ac:dyDescent="0.25">
      <c r="A229" s="33">
        <v>45729</v>
      </c>
      <c r="B229" s="271" t="s">
        <v>437</v>
      </c>
      <c r="C229" s="281" t="s">
        <v>33</v>
      </c>
      <c r="D229" s="26">
        <v>3.93</v>
      </c>
      <c r="E229" s="48">
        <f t="shared" si="97"/>
        <v>1</v>
      </c>
      <c r="F229" s="23">
        <v>0.03</v>
      </c>
      <c r="G229" s="48">
        <f t="shared" si="98"/>
        <v>1</v>
      </c>
      <c r="H229" s="23">
        <v>2.85</v>
      </c>
      <c r="I229" s="48">
        <f t="shared" si="99"/>
        <v>1</v>
      </c>
      <c r="J229" s="216">
        <v>161.19999999999999</v>
      </c>
      <c r="K229" s="48">
        <f t="shared" si="100"/>
        <v>1</v>
      </c>
      <c r="L229" s="26">
        <v>34.43</v>
      </c>
      <c r="M229" s="48">
        <f t="shared" si="101"/>
        <v>1</v>
      </c>
      <c r="N229" s="135">
        <f t="shared" si="102"/>
        <v>1</v>
      </c>
      <c r="O229" s="135">
        <f t="shared" si="103"/>
        <v>1</v>
      </c>
      <c r="S229" s="25" t="str">
        <f t="shared" si="114"/>
        <v>GUINNESS</v>
      </c>
      <c r="T229" s="25">
        <f t="shared" si="104"/>
        <v>3.1</v>
      </c>
      <c r="U229" s="25">
        <f t="shared" si="105"/>
        <v>4.1399999999999997</v>
      </c>
      <c r="V229" s="25">
        <f t="shared" si="106"/>
        <v>0</v>
      </c>
      <c r="W229" s="25">
        <f t="shared" si="107"/>
        <v>0.12</v>
      </c>
      <c r="X229" s="25">
        <f t="shared" si="108"/>
        <v>2.7</v>
      </c>
      <c r="Y229" s="25">
        <f t="shared" si="109"/>
        <v>2.9</v>
      </c>
      <c r="Z229" s="25">
        <f t="shared" si="110"/>
        <v>155</v>
      </c>
      <c r="AA229" s="25">
        <f t="shared" si="111"/>
        <v>195</v>
      </c>
      <c r="AB229" s="25">
        <f t="shared" si="112"/>
        <v>0</v>
      </c>
      <c r="AC229" s="25">
        <f t="shared" si="113"/>
        <v>35</v>
      </c>
    </row>
    <row r="230" spans="1:29" x14ac:dyDescent="0.25">
      <c r="A230" s="33">
        <v>45729</v>
      </c>
      <c r="B230" s="271" t="s">
        <v>436</v>
      </c>
      <c r="C230" s="281" t="s">
        <v>33</v>
      </c>
      <c r="D230" s="26">
        <v>3.97</v>
      </c>
      <c r="E230" s="48">
        <f t="shared" si="97"/>
        <v>1</v>
      </c>
      <c r="F230" s="23">
        <v>0.03</v>
      </c>
      <c r="G230" s="48">
        <f t="shared" si="98"/>
        <v>1</v>
      </c>
      <c r="H230" s="23">
        <v>2.85</v>
      </c>
      <c r="I230" s="48">
        <f t="shared" si="99"/>
        <v>1</v>
      </c>
      <c r="J230" s="216">
        <v>172.2</v>
      </c>
      <c r="K230" s="48">
        <f t="shared" si="100"/>
        <v>1</v>
      </c>
      <c r="L230" s="26">
        <v>32.229999999999997</v>
      </c>
      <c r="M230" s="48">
        <f t="shared" si="101"/>
        <v>1</v>
      </c>
      <c r="N230" s="135">
        <f t="shared" si="102"/>
        <v>1</v>
      </c>
      <c r="O230" s="135">
        <f t="shared" si="103"/>
        <v>1</v>
      </c>
      <c r="S230" s="25" t="str">
        <f t="shared" si="114"/>
        <v>GUINNESS</v>
      </c>
      <c r="T230" s="25">
        <f t="shared" si="104"/>
        <v>3.1</v>
      </c>
      <c r="U230" s="25">
        <f t="shared" si="105"/>
        <v>4.1399999999999997</v>
      </c>
      <c r="V230" s="25">
        <f t="shared" si="106"/>
        <v>0</v>
      </c>
      <c r="W230" s="25">
        <f t="shared" si="107"/>
        <v>0.12</v>
      </c>
      <c r="X230" s="25">
        <f t="shared" si="108"/>
        <v>2.7</v>
      </c>
      <c r="Y230" s="25">
        <f t="shared" si="109"/>
        <v>2.9</v>
      </c>
      <c r="Z230" s="25">
        <f t="shared" si="110"/>
        <v>155</v>
      </c>
      <c r="AA230" s="25">
        <f t="shared" si="111"/>
        <v>195</v>
      </c>
      <c r="AB230" s="25">
        <f t="shared" si="112"/>
        <v>0</v>
      </c>
      <c r="AC230" s="25">
        <f t="shared" si="113"/>
        <v>35</v>
      </c>
    </row>
    <row r="231" spans="1:29" x14ac:dyDescent="0.25">
      <c r="A231" s="33">
        <v>45732</v>
      </c>
      <c r="B231" s="271" t="s">
        <v>434</v>
      </c>
      <c r="C231" s="281" t="s">
        <v>31</v>
      </c>
      <c r="D231" s="26">
        <v>1.7</v>
      </c>
      <c r="E231" s="48">
        <f t="shared" si="97"/>
        <v>1</v>
      </c>
      <c r="F231" s="23">
        <v>0.04</v>
      </c>
      <c r="G231" s="48">
        <f t="shared" si="98"/>
        <v>1</v>
      </c>
      <c r="H231" s="23">
        <v>2.8</v>
      </c>
      <c r="I231" s="48">
        <f t="shared" si="99"/>
        <v>1</v>
      </c>
      <c r="J231" s="216">
        <v>6.7</v>
      </c>
      <c r="K231" s="48">
        <f t="shared" si="100"/>
        <v>1</v>
      </c>
      <c r="L231" s="26">
        <v>0.53</v>
      </c>
      <c r="M231" s="48">
        <f t="shared" si="101"/>
        <v>1</v>
      </c>
      <c r="N231" s="135">
        <f t="shared" si="102"/>
        <v>1</v>
      </c>
      <c r="O231" s="135">
        <f t="shared" si="103"/>
        <v>1</v>
      </c>
      <c r="S231" s="25" t="str">
        <f t="shared" si="114"/>
        <v>CARIB</v>
      </c>
      <c r="T231" s="25">
        <f t="shared" si="104"/>
        <v>1.65</v>
      </c>
      <c r="U231" s="25">
        <f t="shared" si="105"/>
        <v>2.14</v>
      </c>
      <c r="V231" s="25">
        <f t="shared" si="106"/>
        <v>0</v>
      </c>
      <c r="W231" s="25">
        <f t="shared" si="107"/>
        <v>0.12</v>
      </c>
      <c r="X231" s="25">
        <f t="shared" si="108"/>
        <v>2.7</v>
      </c>
      <c r="Y231" s="25">
        <f t="shared" si="109"/>
        <v>2.85</v>
      </c>
      <c r="Z231" s="25">
        <f t="shared" si="110"/>
        <v>5</v>
      </c>
      <c r="AA231" s="25">
        <f t="shared" si="111"/>
        <v>7</v>
      </c>
      <c r="AB231" s="25">
        <f t="shared" si="112"/>
        <v>0</v>
      </c>
      <c r="AC231" s="25">
        <f t="shared" si="113"/>
        <v>1</v>
      </c>
    </row>
    <row r="232" spans="1:29" x14ac:dyDescent="0.25">
      <c r="A232" s="33">
        <v>45732</v>
      </c>
      <c r="B232" s="292" t="s">
        <v>435</v>
      </c>
      <c r="C232" s="281" t="s">
        <v>31</v>
      </c>
      <c r="D232" s="26">
        <v>1.6</v>
      </c>
      <c r="E232" s="48">
        <f t="shared" si="97"/>
        <v>0</v>
      </c>
      <c r="F232" s="23">
        <v>0.05</v>
      </c>
      <c r="G232" s="48">
        <f t="shared" si="98"/>
        <v>1</v>
      </c>
      <c r="H232" s="23">
        <v>2.8</v>
      </c>
      <c r="I232" s="48">
        <f t="shared" si="99"/>
        <v>1</v>
      </c>
      <c r="J232" s="216">
        <v>7</v>
      </c>
      <c r="K232" s="48">
        <f t="shared" si="100"/>
        <v>1</v>
      </c>
      <c r="L232" s="131"/>
      <c r="M232" s="48">
        <f t="shared" si="101"/>
        <v>1</v>
      </c>
      <c r="N232" s="135">
        <f t="shared" si="102"/>
        <v>0</v>
      </c>
      <c r="O232" s="135">
        <f t="shared" si="103"/>
        <v>0</v>
      </c>
      <c r="S232" s="25" t="str">
        <f t="shared" si="114"/>
        <v>CARIB</v>
      </c>
      <c r="T232" s="25">
        <f t="shared" si="104"/>
        <v>1.65</v>
      </c>
      <c r="U232" s="25">
        <f t="shared" si="105"/>
        <v>2.14</v>
      </c>
      <c r="V232" s="25">
        <f t="shared" si="106"/>
        <v>0</v>
      </c>
      <c r="W232" s="25">
        <f t="shared" si="107"/>
        <v>0.12</v>
      </c>
      <c r="X232" s="25">
        <f t="shared" si="108"/>
        <v>2.7</v>
      </c>
      <c r="Y232" s="25">
        <f t="shared" si="109"/>
        <v>2.85</v>
      </c>
      <c r="Z232" s="25">
        <f t="shared" si="110"/>
        <v>5</v>
      </c>
      <c r="AA232" s="25">
        <f t="shared" si="111"/>
        <v>7</v>
      </c>
      <c r="AB232" s="25">
        <f t="shared" si="112"/>
        <v>0</v>
      </c>
      <c r="AC232" s="25">
        <f t="shared" si="113"/>
        <v>1</v>
      </c>
    </row>
    <row r="233" spans="1:29" x14ac:dyDescent="0.25">
      <c r="A233" s="33">
        <v>45734</v>
      </c>
      <c r="B233" s="292" t="s">
        <v>437</v>
      </c>
      <c r="C233" s="281" t="s">
        <v>31</v>
      </c>
      <c r="D233" s="26">
        <v>1.6</v>
      </c>
      <c r="E233" s="48">
        <f t="shared" si="97"/>
        <v>0</v>
      </c>
      <c r="F233" s="23">
        <v>0.03</v>
      </c>
      <c r="G233" s="48">
        <f t="shared" si="98"/>
        <v>1</v>
      </c>
      <c r="H233" s="23">
        <v>2.75</v>
      </c>
      <c r="I233" s="48">
        <f t="shared" si="99"/>
        <v>1</v>
      </c>
      <c r="J233" s="216">
        <v>7</v>
      </c>
      <c r="K233" s="48">
        <f t="shared" si="100"/>
        <v>1</v>
      </c>
      <c r="L233" s="26">
        <v>0.33</v>
      </c>
      <c r="M233" s="48">
        <f t="shared" si="101"/>
        <v>1</v>
      </c>
      <c r="N233" s="135">
        <f t="shared" si="102"/>
        <v>0</v>
      </c>
      <c r="O233" s="135">
        <f t="shared" si="103"/>
        <v>0</v>
      </c>
      <c r="S233" s="25" t="str">
        <f t="shared" si="114"/>
        <v>CARIB</v>
      </c>
      <c r="T233" s="25">
        <f t="shared" si="104"/>
        <v>1.65</v>
      </c>
      <c r="U233" s="25">
        <f t="shared" si="105"/>
        <v>2.14</v>
      </c>
      <c r="V233" s="25">
        <f t="shared" si="106"/>
        <v>0</v>
      </c>
      <c r="W233" s="25">
        <f t="shared" si="107"/>
        <v>0.12</v>
      </c>
      <c r="X233" s="25">
        <f t="shared" si="108"/>
        <v>2.7</v>
      </c>
      <c r="Y233" s="25">
        <f t="shared" si="109"/>
        <v>2.85</v>
      </c>
      <c r="Z233" s="25">
        <f t="shared" si="110"/>
        <v>5</v>
      </c>
      <c r="AA233" s="25">
        <f t="shared" si="111"/>
        <v>7</v>
      </c>
      <c r="AB233" s="25">
        <f t="shared" si="112"/>
        <v>0</v>
      </c>
      <c r="AC233" s="25">
        <f t="shared" si="113"/>
        <v>1</v>
      </c>
    </row>
    <row r="234" spans="1:29" x14ac:dyDescent="0.25">
      <c r="A234" s="33">
        <v>45734</v>
      </c>
      <c r="B234" s="292" t="s">
        <v>436</v>
      </c>
      <c r="C234" s="281" t="s">
        <v>31</v>
      </c>
      <c r="D234" s="26">
        <v>1.7</v>
      </c>
      <c r="E234" s="48">
        <f t="shared" si="97"/>
        <v>1</v>
      </c>
      <c r="F234" s="23">
        <v>0.05</v>
      </c>
      <c r="G234" s="48">
        <f t="shared" si="98"/>
        <v>1</v>
      </c>
      <c r="H234" s="23">
        <v>2.79</v>
      </c>
      <c r="I234" s="48">
        <f t="shared" si="99"/>
        <v>1</v>
      </c>
      <c r="J234" s="216">
        <v>7</v>
      </c>
      <c r="K234" s="48">
        <f t="shared" si="100"/>
        <v>1</v>
      </c>
      <c r="L234" s="26">
        <v>0.45</v>
      </c>
      <c r="M234" s="48">
        <f t="shared" si="101"/>
        <v>1</v>
      </c>
      <c r="N234" s="135">
        <f t="shared" si="102"/>
        <v>1</v>
      </c>
      <c r="O234" s="135">
        <f t="shared" si="103"/>
        <v>1</v>
      </c>
      <c r="S234" s="25" t="str">
        <f t="shared" si="114"/>
        <v>CARIB</v>
      </c>
      <c r="T234" s="25">
        <f t="shared" si="104"/>
        <v>1.65</v>
      </c>
      <c r="U234" s="25">
        <f t="shared" si="105"/>
        <v>2.14</v>
      </c>
      <c r="V234" s="25">
        <f t="shared" si="106"/>
        <v>0</v>
      </c>
      <c r="W234" s="25">
        <f t="shared" si="107"/>
        <v>0.12</v>
      </c>
      <c r="X234" s="25">
        <f t="shared" si="108"/>
        <v>2.7</v>
      </c>
      <c r="Y234" s="25">
        <f t="shared" si="109"/>
        <v>2.85</v>
      </c>
      <c r="Z234" s="25">
        <f t="shared" si="110"/>
        <v>5</v>
      </c>
      <c r="AA234" s="25">
        <f t="shared" si="111"/>
        <v>7</v>
      </c>
      <c r="AB234" s="25">
        <f t="shared" si="112"/>
        <v>0</v>
      </c>
      <c r="AC234" s="25">
        <f t="shared" si="113"/>
        <v>1</v>
      </c>
    </row>
    <row r="235" spans="1:29" x14ac:dyDescent="0.25">
      <c r="A235" s="33">
        <v>45735</v>
      </c>
      <c r="B235" s="292" t="s">
        <v>434</v>
      </c>
      <c r="C235" s="281" t="s">
        <v>31</v>
      </c>
      <c r="D235" s="26">
        <v>1.76</v>
      </c>
      <c r="E235" s="48">
        <f t="shared" si="97"/>
        <v>1</v>
      </c>
      <c r="F235" s="23">
        <v>0.05</v>
      </c>
      <c r="G235" s="48">
        <f t="shared" si="98"/>
        <v>1</v>
      </c>
      <c r="H235" s="23">
        <v>2.8</v>
      </c>
      <c r="I235" s="48">
        <f t="shared" si="99"/>
        <v>1</v>
      </c>
      <c r="J235" s="216">
        <v>7.3</v>
      </c>
      <c r="K235" s="48">
        <f t="shared" si="100"/>
        <v>0</v>
      </c>
      <c r="L235" s="26">
        <v>0.49</v>
      </c>
      <c r="M235" s="48">
        <f t="shared" si="101"/>
        <v>1</v>
      </c>
      <c r="N235" s="135">
        <f t="shared" si="102"/>
        <v>0</v>
      </c>
      <c r="O235" s="135">
        <f t="shared" si="103"/>
        <v>1</v>
      </c>
      <c r="S235" s="25" t="str">
        <f t="shared" si="114"/>
        <v>CARIB</v>
      </c>
      <c r="T235" s="25">
        <f t="shared" si="104"/>
        <v>1.65</v>
      </c>
      <c r="U235" s="25">
        <f t="shared" si="105"/>
        <v>2.14</v>
      </c>
      <c r="V235" s="25">
        <f t="shared" si="106"/>
        <v>0</v>
      </c>
      <c r="W235" s="25">
        <f t="shared" si="107"/>
        <v>0.12</v>
      </c>
      <c r="X235" s="25">
        <f t="shared" si="108"/>
        <v>2.7</v>
      </c>
      <c r="Y235" s="25">
        <f t="shared" si="109"/>
        <v>2.85</v>
      </c>
      <c r="Z235" s="25">
        <f t="shared" si="110"/>
        <v>5</v>
      </c>
      <c r="AA235" s="25">
        <f t="shared" si="111"/>
        <v>7</v>
      </c>
      <c r="AB235" s="25">
        <f t="shared" si="112"/>
        <v>0</v>
      </c>
      <c r="AC235" s="25">
        <f t="shared" si="113"/>
        <v>1</v>
      </c>
    </row>
    <row r="236" spans="1:29" x14ac:dyDescent="0.25">
      <c r="A236" s="33">
        <v>45735</v>
      </c>
      <c r="B236" s="292" t="s">
        <v>435</v>
      </c>
      <c r="C236" s="37" t="s">
        <v>31</v>
      </c>
      <c r="D236" s="26">
        <v>1.76</v>
      </c>
      <c r="E236" s="48">
        <f t="shared" si="97"/>
        <v>1</v>
      </c>
      <c r="F236" s="23">
        <v>0.06</v>
      </c>
      <c r="G236" s="48">
        <f t="shared" si="98"/>
        <v>1</v>
      </c>
      <c r="H236" s="23">
        <v>2.85</v>
      </c>
      <c r="I236" s="48">
        <f t="shared" si="99"/>
        <v>1</v>
      </c>
      <c r="J236" s="216">
        <v>7.5</v>
      </c>
      <c r="K236" s="48">
        <f t="shared" si="100"/>
        <v>0</v>
      </c>
      <c r="L236" s="26">
        <v>0.49</v>
      </c>
      <c r="M236" s="48">
        <f t="shared" si="101"/>
        <v>1</v>
      </c>
      <c r="N236" s="135">
        <f t="shared" si="102"/>
        <v>0</v>
      </c>
      <c r="O236" s="135">
        <f t="shared" si="103"/>
        <v>1</v>
      </c>
      <c r="S236" s="25" t="str">
        <f t="shared" si="114"/>
        <v>CARIB</v>
      </c>
      <c r="T236" s="25">
        <f t="shared" si="104"/>
        <v>1.65</v>
      </c>
      <c r="U236" s="25">
        <f t="shared" si="105"/>
        <v>2.14</v>
      </c>
      <c r="V236" s="25">
        <f t="shared" si="106"/>
        <v>0</v>
      </c>
      <c r="W236" s="25">
        <f t="shared" si="107"/>
        <v>0.12</v>
      </c>
      <c r="X236" s="25">
        <f t="shared" si="108"/>
        <v>2.7</v>
      </c>
      <c r="Y236" s="25">
        <f t="shared" si="109"/>
        <v>2.85</v>
      </c>
      <c r="Z236" s="25">
        <f t="shared" si="110"/>
        <v>5</v>
      </c>
      <c r="AA236" s="25">
        <f t="shared" si="111"/>
        <v>7</v>
      </c>
      <c r="AB236" s="25">
        <f t="shared" si="112"/>
        <v>0</v>
      </c>
      <c r="AC236" s="25">
        <f t="shared" si="113"/>
        <v>1</v>
      </c>
    </row>
    <row r="237" spans="1:29" x14ac:dyDescent="0.25">
      <c r="A237" s="33">
        <v>45735</v>
      </c>
      <c r="B237" s="292" t="s">
        <v>436</v>
      </c>
      <c r="C237" s="37" t="s">
        <v>31</v>
      </c>
      <c r="D237" s="26">
        <v>1.79</v>
      </c>
      <c r="E237" s="48">
        <f t="shared" si="97"/>
        <v>1</v>
      </c>
      <c r="F237" s="23">
        <v>0.02</v>
      </c>
      <c r="G237" s="48">
        <f t="shared" si="98"/>
        <v>1</v>
      </c>
      <c r="H237" s="23">
        <v>2.85</v>
      </c>
      <c r="I237" s="48">
        <f t="shared" si="99"/>
        <v>1</v>
      </c>
      <c r="J237" s="216">
        <v>6.8</v>
      </c>
      <c r="K237" s="48">
        <f t="shared" si="100"/>
        <v>1</v>
      </c>
      <c r="L237" s="26">
        <v>0.46</v>
      </c>
      <c r="M237" s="48">
        <f t="shared" si="101"/>
        <v>1</v>
      </c>
      <c r="N237" s="135">
        <f t="shared" si="102"/>
        <v>1</v>
      </c>
      <c r="O237" s="135">
        <f t="shared" si="103"/>
        <v>1</v>
      </c>
      <c r="S237" s="25" t="str">
        <f t="shared" si="114"/>
        <v>CARIB</v>
      </c>
      <c r="T237" s="25">
        <f t="shared" si="104"/>
        <v>1.65</v>
      </c>
      <c r="U237" s="25">
        <f t="shared" si="105"/>
        <v>2.14</v>
      </c>
      <c r="V237" s="25">
        <f t="shared" si="106"/>
        <v>0</v>
      </c>
      <c r="W237" s="25">
        <f t="shared" si="107"/>
        <v>0.12</v>
      </c>
      <c r="X237" s="25">
        <f t="shared" si="108"/>
        <v>2.7</v>
      </c>
      <c r="Y237" s="25">
        <f t="shared" si="109"/>
        <v>2.85</v>
      </c>
      <c r="Z237" s="25">
        <f t="shared" si="110"/>
        <v>5</v>
      </c>
      <c r="AA237" s="25">
        <f t="shared" si="111"/>
        <v>7</v>
      </c>
      <c r="AB237" s="25">
        <f t="shared" si="112"/>
        <v>0</v>
      </c>
      <c r="AC237" s="25">
        <f t="shared" si="113"/>
        <v>1</v>
      </c>
    </row>
    <row r="238" spans="1:29" x14ac:dyDescent="0.25">
      <c r="A238" s="33">
        <v>45735</v>
      </c>
      <c r="B238" s="271" t="s">
        <v>437</v>
      </c>
      <c r="C238" s="37" t="s">
        <v>31</v>
      </c>
      <c r="D238" s="26">
        <v>1.81</v>
      </c>
      <c r="E238" s="48">
        <f t="shared" si="97"/>
        <v>1</v>
      </c>
      <c r="F238" s="23">
        <v>0.05</v>
      </c>
      <c r="G238" s="48">
        <f t="shared" si="98"/>
        <v>1</v>
      </c>
      <c r="H238" s="23">
        <v>2.83</v>
      </c>
      <c r="I238" s="48">
        <f t="shared" si="99"/>
        <v>1</v>
      </c>
      <c r="J238" s="216">
        <v>7</v>
      </c>
      <c r="K238" s="48">
        <f t="shared" si="100"/>
        <v>1</v>
      </c>
      <c r="L238" s="26">
        <v>0.73</v>
      </c>
      <c r="M238" s="48">
        <f t="shared" si="101"/>
        <v>1</v>
      </c>
      <c r="N238" s="135">
        <f t="shared" si="102"/>
        <v>1</v>
      </c>
      <c r="O238" s="135">
        <f t="shared" si="103"/>
        <v>1</v>
      </c>
      <c r="S238" s="25" t="str">
        <f t="shared" si="114"/>
        <v>CARIB</v>
      </c>
      <c r="T238" s="25">
        <f t="shared" si="104"/>
        <v>1.65</v>
      </c>
      <c r="U238" s="25">
        <f t="shared" si="105"/>
        <v>2.14</v>
      </c>
      <c r="V238" s="25">
        <f t="shared" si="106"/>
        <v>0</v>
      </c>
      <c r="W238" s="25">
        <f t="shared" si="107"/>
        <v>0.12</v>
      </c>
      <c r="X238" s="25">
        <f t="shared" si="108"/>
        <v>2.7</v>
      </c>
      <c r="Y238" s="25">
        <f t="shared" si="109"/>
        <v>2.85</v>
      </c>
      <c r="Z238" s="25">
        <f t="shared" si="110"/>
        <v>5</v>
      </c>
      <c r="AA238" s="25">
        <f t="shared" si="111"/>
        <v>7</v>
      </c>
      <c r="AB238" s="25">
        <f t="shared" si="112"/>
        <v>0</v>
      </c>
      <c r="AC238" s="25">
        <f t="shared" si="113"/>
        <v>1</v>
      </c>
    </row>
    <row r="239" spans="1:29" x14ac:dyDescent="0.25">
      <c r="A239" s="33">
        <v>45735</v>
      </c>
      <c r="B239" s="271" t="s">
        <v>435</v>
      </c>
      <c r="C239" s="37" t="s">
        <v>31</v>
      </c>
      <c r="D239" s="26">
        <v>1.7</v>
      </c>
      <c r="E239" s="48">
        <f t="shared" si="97"/>
        <v>1</v>
      </c>
      <c r="F239" s="23">
        <v>0.03</v>
      </c>
      <c r="G239" s="48">
        <f t="shared" si="98"/>
        <v>1</v>
      </c>
      <c r="H239" s="23">
        <v>2.75</v>
      </c>
      <c r="I239" s="48">
        <f t="shared" si="99"/>
        <v>1</v>
      </c>
      <c r="J239" s="216">
        <v>6.55</v>
      </c>
      <c r="K239" s="48">
        <f t="shared" si="100"/>
        <v>1</v>
      </c>
      <c r="L239" s="26">
        <v>0.51</v>
      </c>
      <c r="M239" s="48">
        <f t="shared" si="101"/>
        <v>1</v>
      </c>
      <c r="N239" s="135">
        <f t="shared" si="102"/>
        <v>1</v>
      </c>
      <c r="O239" s="135">
        <f t="shared" si="103"/>
        <v>1</v>
      </c>
      <c r="S239" s="25" t="str">
        <f t="shared" si="114"/>
        <v>CARIB</v>
      </c>
      <c r="T239" s="25">
        <f t="shared" si="104"/>
        <v>1.65</v>
      </c>
      <c r="U239" s="25">
        <f t="shared" si="105"/>
        <v>2.14</v>
      </c>
      <c r="V239" s="25">
        <f t="shared" si="106"/>
        <v>0</v>
      </c>
      <c r="W239" s="25">
        <f t="shared" si="107"/>
        <v>0.12</v>
      </c>
      <c r="X239" s="25">
        <f t="shared" si="108"/>
        <v>2.7</v>
      </c>
      <c r="Y239" s="25">
        <f t="shared" si="109"/>
        <v>2.85</v>
      </c>
      <c r="Z239" s="25">
        <f t="shared" si="110"/>
        <v>5</v>
      </c>
      <c r="AA239" s="25">
        <f t="shared" si="111"/>
        <v>7</v>
      </c>
      <c r="AB239" s="25">
        <f t="shared" si="112"/>
        <v>0</v>
      </c>
      <c r="AC239" s="25">
        <f t="shared" si="113"/>
        <v>1</v>
      </c>
    </row>
    <row r="240" spans="1:29" x14ac:dyDescent="0.25">
      <c r="A240" s="33">
        <v>45735</v>
      </c>
      <c r="B240" s="271" t="s">
        <v>434</v>
      </c>
      <c r="C240" s="37" t="s">
        <v>31</v>
      </c>
      <c r="D240" s="26">
        <v>1.7</v>
      </c>
      <c r="E240" s="48">
        <f t="shared" si="97"/>
        <v>1</v>
      </c>
      <c r="F240" s="23">
        <v>0.03</v>
      </c>
      <c r="G240" s="48">
        <f t="shared" si="98"/>
        <v>1</v>
      </c>
      <c r="H240" s="23">
        <v>2.85</v>
      </c>
      <c r="I240" s="48">
        <f t="shared" si="99"/>
        <v>1</v>
      </c>
      <c r="J240" s="216">
        <v>6.85</v>
      </c>
      <c r="K240" s="48">
        <f t="shared" si="100"/>
        <v>1</v>
      </c>
      <c r="L240" s="26">
        <v>0.62</v>
      </c>
      <c r="M240" s="48">
        <f t="shared" si="101"/>
        <v>1</v>
      </c>
      <c r="N240" s="135">
        <f t="shared" si="102"/>
        <v>1</v>
      </c>
      <c r="O240" s="135">
        <f t="shared" si="103"/>
        <v>1</v>
      </c>
      <c r="S240" s="25" t="str">
        <f t="shared" si="114"/>
        <v>CARIB</v>
      </c>
      <c r="T240" s="25">
        <f t="shared" si="104"/>
        <v>1.65</v>
      </c>
      <c r="U240" s="25">
        <f t="shared" si="105"/>
        <v>2.14</v>
      </c>
      <c r="V240" s="25">
        <f t="shared" si="106"/>
        <v>0</v>
      </c>
      <c r="W240" s="25">
        <f t="shared" si="107"/>
        <v>0.12</v>
      </c>
      <c r="X240" s="25">
        <f t="shared" si="108"/>
        <v>2.7</v>
      </c>
      <c r="Y240" s="25">
        <f t="shared" si="109"/>
        <v>2.85</v>
      </c>
      <c r="Z240" s="25">
        <f t="shared" si="110"/>
        <v>5</v>
      </c>
      <c r="AA240" s="25">
        <f t="shared" si="111"/>
        <v>7</v>
      </c>
      <c r="AB240" s="25">
        <f t="shared" si="112"/>
        <v>0</v>
      </c>
      <c r="AC240" s="25">
        <f t="shared" si="113"/>
        <v>1</v>
      </c>
    </row>
    <row r="241" spans="1:29" x14ac:dyDescent="0.25">
      <c r="A241" s="33">
        <v>45735</v>
      </c>
      <c r="B241" s="271" t="s">
        <v>436</v>
      </c>
      <c r="C241" s="37" t="s">
        <v>31</v>
      </c>
      <c r="D241" s="26">
        <v>1.79</v>
      </c>
      <c r="E241" s="48">
        <f t="shared" si="97"/>
        <v>1</v>
      </c>
      <c r="F241" s="265"/>
      <c r="G241" s="48"/>
      <c r="H241" s="265"/>
      <c r="I241" s="48"/>
      <c r="J241" s="216">
        <v>6.7</v>
      </c>
      <c r="K241" s="48">
        <f t="shared" si="100"/>
        <v>1</v>
      </c>
      <c r="L241" s="26">
        <v>1</v>
      </c>
      <c r="M241" s="48">
        <f t="shared" si="101"/>
        <v>1</v>
      </c>
      <c r="N241" s="135">
        <v>1</v>
      </c>
      <c r="O241" s="135">
        <v>1</v>
      </c>
      <c r="S241" s="25" t="str">
        <f t="shared" si="114"/>
        <v>CARIB</v>
      </c>
      <c r="T241" s="25">
        <f t="shared" si="104"/>
        <v>1.65</v>
      </c>
      <c r="U241" s="25">
        <f t="shared" si="105"/>
        <v>2.14</v>
      </c>
      <c r="V241" s="25">
        <f t="shared" si="106"/>
        <v>0</v>
      </c>
      <c r="W241" s="25">
        <f t="shared" si="107"/>
        <v>0.12</v>
      </c>
      <c r="X241" s="25">
        <f t="shared" si="108"/>
        <v>2.7</v>
      </c>
      <c r="Y241" s="25">
        <f t="shared" si="109"/>
        <v>2.85</v>
      </c>
      <c r="Z241" s="25">
        <f t="shared" si="110"/>
        <v>5</v>
      </c>
      <c r="AA241" s="25">
        <f t="shared" si="111"/>
        <v>7</v>
      </c>
      <c r="AB241" s="25">
        <f t="shared" si="112"/>
        <v>0</v>
      </c>
      <c r="AC241" s="25">
        <f t="shared" si="113"/>
        <v>1</v>
      </c>
    </row>
    <row r="242" spans="1:29" s="261" customFormat="1" x14ac:dyDescent="0.25">
      <c r="A242" s="33">
        <v>45736</v>
      </c>
      <c r="B242" s="118" t="s">
        <v>437</v>
      </c>
      <c r="C242" s="37" t="s">
        <v>31</v>
      </c>
      <c r="D242" s="26">
        <v>1.84</v>
      </c>
      <c r="E242" s="48">
        <f t="shared" si="97"/>
        <v>1</v>
      </c>
      <c r="F242" s="23">
        <v>0.05</v>
      </c>
      <c r="G242" s="48">
        <f t="shared" si="98"/>
        <v>1</v>
      </c>
      <c r="H242" s="23">
        <v>2.85</v>
      </c>
      <c r="I242" s="48">
        <f t="shared" si="99"/>
        <v>1</v>
      </c>
      <c r="J242" s="216">
        <v>6.75</v>
      </c>
      <c r="K242" s="48">
        <f t="shared" si="100"/>
        <v>1</v>
      </c>
      <c r="L242" s="26">
        <v>0.57999999999999996</v>
      </c>
      <c r="M242" s="48">
        <f t="shared" si="101"/>
        <v>1</v>
      </c>
      <c r="N242" s="135">
        <f t="shared" si="102"/>
        <v>1</v>
      </c>
      <c r="O242" s="135">
        <f t="shared" si="103"/>
        <v>1</v>
      </c>
      <c r="P242"/>
      <c r="Q242"/>
      <c r="R242"/>
      <c r="S242" s="25" t="str">
        <f t="shared" si="114"/>
        <v>CARIB</v>
      </c>
      <c r="T242" s="25">
        <f t="shared" si="104"/>
        <v>1.65</v>
      </c>
      <c r="U242" s="25">
        <f t="shared" si="105"/>
        <v>2.14</v>
      </c>
      <c r="V242" s="25">
        <f t="shared" si="106"/>
        <v>0</v>
      </c>
      <c r="W242" s="25">
        <f t="shared" si="107"/>
        <v>0.12</v>
      </c>
      <c r="X242" s="25">
        <f t="shared" si="108"/>
        <v>2.7</v>
      </c>
      <c r="Y242" s="25">
        <f t="shared" si="109"/>
        <v>2.85</v>
      </c>
      <c r="Z242" s="25">
        <f t="shared" si="110"/>
        <v>5</v>
      </c>
      <c r="AA242" s="25">
        <f t="shared" si="111"/>
        <v>7</v>
      </c>
      <c r="AB242" s="25">
        <f t="shared" si="112"/>
        <v>0</v>
      </c>
      <c r="AC242" s="25">
        <f t="shared" si="113"/>
        <v>1</v>
      </c>
    </row>
    <row r="243" spans="1:29" s="261" customFormat="1" x14ac:dyDescent="0.25">
      <c r="A243" s="33">
        <v>45736</v>
      </c>
      <c r="B243" s="118" t="s">
        <v>434</v>
      </c>
      <c r="C243" s="37" t="s">
        <v>31</v>
      </c>
      <c r="D243" s="26">
        <v>1.8</v>
      </c>
      <c r="E243" s="48">
        <f t="shared" si="97"/>
        <v>1</v>
      </c>
      <c r="F243" s="23">
        <v>0.02</v>
      </c>
      <c r="G243" s="48">
        <f t="shared" si="98"/>
        <v>1</v>
      </c>
      <c r="H243" s="23">
        <v>2.81</v>
      </c>
      <c r="I243" s="48">
        <f t="shared" si="99"/>
        <v>1</v>
      </c>
      <c r="J243" s="216">
        <v>6.1</v>
      </c>
      <c r="K243" s="48">
        <f t="shared" si="100"/>
        <v>1</v>
      </c>
      <c r="L243" s="26">
        <v>0.65</v>
      </c>
      <c r="M243" s="48">
        <f t="shared" si="101"/>
        <v>1</v>
      </c>
      <c r="N243" s="135">
        <f t="shared" si="102"/>
        <v>1</v>
      </c>
      <c r="O243" s="135">
        <f t="shared" si="103"/>
        <v>1</v>
      </c>
      <c r="P243"/>
      <c r="Q243"/>
      <c r="R243"/>
      <c r="S243" s="25" t="str">
        <f t="shared" si="114"/>
        <v>CARIB</v>
      </c>
      <c r="T243" s="25">
        <f t="shared" si="104"/>
        <v>1.65</v>
      </c>
      <c r="U243" s="25">
        <f t="shared" si="105"/>
        <v>2.14</v>
      </c>
      <c r="V243" s="25">
        <f t="shared" si="106"/>
        <v>0</v>
      </c>
      <c r="W243" s="25">
        <f t="shared" si="107"/>
        <v>0.12</v>
      </c>
      <c r="X243" s="25">
        <f t="shared" si="108"/>
        <v>2.7</v>
      </c>
      <c r="Y243" s="25">
        <f t="shared" si="109"/>
        <v>2.85</v>
      </c>
      <c r="Z243" s="25">
        <f t="shared" si="110"/>
        <v>5</v>
      </c>
      <c r="AA243" s="25">
        <f t="shared" si="111"/>
        <v>7</v>
      </c>
      <c r="AB243" s="25">
        <f t="shared" si="112"/>
        <v>0</v>
      </c>
      <c r="AC243" s="25">
        <f t="shared" si="113"/>
        <v>1</v>
      </c>
    </row>
    <row r="244" spans="1:29" s="261" customFormat="1" x14ac:dyDescent="0.25">
      <c r="A244" s="33">
        <v>45736</v>
      </c>
      <c r="B244" s="33" t="s">
        <v>435</v>
      </c>
      <c r="C244" s="281" t="s">
        <v>31</v>
      </c>
      <c r="D244" s="26">
        <v>1.85</v>
      </c>
      <c r="E244" s="48">
        <f t="shared" si="97"/>
        <v>1</v>
      </c>
      <c r="F244" s="23">
        <v>0.03</v>
      </c>
      <c r="G244" s="48">
        <f t="shared" si="98"/>
        <v>1</v>
      </c>
      <c r="H244" s="23">
        <v>2.75</v>
      </c>
      <c r="I244" s="48">
        <f t="shared" si="99"/>
        <v>1</v>
      </c>
      <c r="J244" s="216">
        <v>6.68</v>
      </c>
      <c r="K244" s="48">
        <f t="shared" si="100"/>
        <v>1</v>
      </c>
      <c r="L244" s="26">
        <v>0.67</v>
      </c>
      <c r="M244" s="48">
        <f t="shared" si="101"/>
        <v>1</v>
      </c>
      <c r="N244" s="135">
        <f t="shared" si="102"/>
        <v>1</v>
      </c>
      <c r="O244" s="135">
        <f t="shared" si="103"/>
        <v>1</v>
      </c>
      <c r="P244"/>
      <c r="Q244"/>
      <c r="R244"/>
      <c r="S244" s="25" t="str">
        <f t="shared" si="114"/>
        <v>CARIB</v>
      </c>
      <c r="T244" s="25">
        <f t="shared" si="104"/>
        <v>1.65</v>
      </c>
      <c r="U244" s="25">
        <f t="shared" si="105"/>
        <v>2.14</v>
      </c>
      <c r="V244" s="25">
        <f t="shared" si="106"/>
        <v>0</v>
      </c>
      <c r="W244" s="25">
        <f t="shared" si="107"/>
        <v>0.12</v>
      </c>
      <c r="X244" s="25">
        <f t="shared" si="108"/>
        <v>2.7</v>
      </c>
      <c r="Y244" s="25">
        <f t="shared" si="109"/>
        <v>2.85</v>
      </c>
      <c r="Z244" s="25">
        <f t="shared" si="110"/>
        <v>5</v>
      </c>
      <c r="AA244" s="25">
        <f t="shared" si="111"/>
        <v>7</v>
      </c>
      <c r="AB244" s="25">
        <f t="shared" si="112"/>
        <v>0</v>
      </c>
      <c r="AC244" s="25">
        <f t="shared" si="113"/>
        <v>1</v>
      </c>
    </row>
    <row r="245" spans="1:29" s="261" customFormat="1" x14ac:dyDescent="0.25">
      <c r="A245" s="33">
        <v>45736</v>
      </c>
      <c r="B245" s="33" t="s">
        <v>436</v>
      </c>
      <c r="C245" s="281" t="s">
        <v>31</v>
      </c>
      <c r="D245" s="26">
        <v>1.82</v>
      </c>
      <c r="E245" s="48">
        <f t="shared" si="97"/>
        <v>1</v>
      </c>
      <c r="F245" s="23">
        <v>0.06</v>
      </c>
      <c r="G245" s="48">
        <f t="shared" si="98"/>
        <v>1</v>
      </c>
      <c r="H245" s="23">
        <v>2.75</v>
      </c>
      <c r="I245" s="48">
        <f t="shared" si="99"/>
        <v>1</v>
      </c>
      <c r="J245" s="216">
        <v>5.98</v>
      </c>
      <c r="K245" s="48">
        <f t="shared" si="100"/>
        <v>1</v>
      </c>
      <c r="L245" s="26">
        <v>0.53</v>
      </c>
      <c r="M245" s="48">
        <f t="shared" si="101"/>
        <v>1</v>
      </c>
      <c r="N245" s="135">
        <f t="shared" si="102"/>
        <v>1</v>
      </c>
      <c r="O245" s="135">
        <f t="shared" si="103"/>
        <v>1</v>
      </c>
      <c r="P245"/>
      <c r="Q245"/>
      <c r="R245"/>
      <c r="S245" s="25" t="str">
        <f t="shared" si="114"/>
        <v>CARIB</v>
      </c>
      <c r="T245" s="25">
        <f t="shared" si="104"/>
        <v>1.65</v>
      </c>
      <c r="U245" s="25">
        <f t="shared" si="105"/>
        <v>2.14</v>
      </c>
      <c r="V245" s="25">
        <f t="shared" si="106"/>
        <v>0</v>
      </c>
      <c r="W245" s="25">
        <f t="shared" si="107"/>
        <v>0.12</v>
      </c>
      <c r="X245" s="25">
        <f t="shared" si="108"/>
        <v>2.7</v>
      </c>
      <c r="Y245" s="25">
        <f t="shared" si="109"/>
        <v>2.85</v>
      </c>
      <c r="Z245" s="25">
        <f t="shared" si="110"/>
        <v>5</v>
      </c>
      <c r="AA245" s="25">
        <f t="shared" si="111"/>
        <v>7</v>
      </c>
      <c r="AB245" s="25">
        <f t="shared" si="112"/>
        <v>0</v>
      </c>
      <c r="AC245" s="25">
        <f t="shared" si="113"/>
        <v>1</v>
      </c>
    </row>
    <row r="246" spans="1:29" s="261" customFormat="1" x14ac:dyDescent="0.25">
      <c r="A246" s="33">
        <v>45736</v>
      </c>
      <c r="B246" s="118" t="s">
        <v>434</v>
      </c>
      <c r="C246" s="291" t="s">
        <v>30</v>
      </c>
      <c r="D246" s="26">
        <v>0.82</v>
      </c>
      <c r="E246" s="48">
        <f t="shared" si="97"/>
        <v>1</v>
      </c>
      <c r="F246" s="265"/>
      <c r="G246" s="48"/>
      <c r="H246" s="265"/>
      <c r="I246" s="48"/>
      <c r="J246" s="216">
        <v>5.0999999999999996</v>
      </c>
      <c r="K246" s="48">
        <f t="shared" si="100"/>
        <v>1</v>
      </c>
      <c r="L246" s="26">
        <v>0.63</v>
      </c>
      <c r="M246" s="48">
        <f t="shared" si="101"/>
        <v>1</v>
      </c>
      <c r="N246" s="128">
        <v>1</v>
      </c>
      <c r="O246" s="135">
        <f t="shared" si="103"/>
        <v>0</v>
      </c>
      <c r="P246"/>
      <c r="Q246"/>
      <c r="R246"/>
      <c r="S246" s="25" t="str">
        <f t="shared" si="114"/>
        <v>STAG</v>
      </c>
      <c r="T246" s="25">
        <f t="shared" si="104"/>
        <v>0.8</v>
      </c>
      <c r="U246" s="25">
        <f t="shared" si="105"/>
        <v>1.24</v>
      </c>
      <c r="V246" s="25">
        <f t="shared" si="106"/>
        <v>0</v>
      </c>
      <c r="W246" s="25">
        <f t="shared" si="107"/>
        <v>0.12</v>
      </c>
      <c r="X246" s="25">
        <f t="shared" si="108"/>
        <v>2.7</v>
      </c>
      <c r="Y246" s="25">
        <f t="shared" si="109"/>
        <v>2.85</v>
      </c>
      <c r="Z246" s="25">
        <f t="shared" si="110"/>
        <v>5</v>
      </c>
      <c r="AA246" s="25">
        <f t="shared" si="111"/>
        <v>7</v>
      </c>
      <c r="AB246" s="25">
        <f t="shared" si="112"/>
        <v>0</v>
      </c>
      <c r="AC246" s="25">
        <f t="shared" si="113"/>
        <v>1</v>
      </c>
    </row>
    <row r="247" spans="1:29" s="261" customFormat="1" x14ac:dyDescent="0.25">
      <c r="A247" s="33">
        <v>45736</v>
      </c>
      <c r="B247" s="118" t="s">
        <v>437</v>
      </c>
      <c r="C247" s="291" t="s">
        <v>30</v>
      </c>
      <c r="D247" s="26">
        <v>0.8</v>
      </c>
      <c r="E247" s="48">
        <f t="shared" ref="E247:E277" si="115">IF(+(IF(D247&lt;T247,0,IF(D247&gt;U247,0,1)))=1,1,0)</f>
        <v>1</v>
      </c>
      <c r="F247" s="23">
        <v>0.03</v>
      </c>
      <c r="G247" s="48">
        <f t="shared" ref="G247:G272" si="116">IF(+(IF(F247&lt;V247,0,IF(F247&gt;W247,0,1)))=1,1,0)</f>
        <v>1</v>
      </c>
      <c r="H247" s="23">
        <v>2.75</v>
      </c>
      <c r="I247" s="48">
        <f t="shared" ref="I247:I276" si="117">IF(+(IF(H247&lt;X247,0,IF(H247&gt;Y247,0,1)))=1,1,0)</f>
        <v>1</v>
      </c>
      <c r="J247" s="216">
        <v>6.3</v>
      </c>
      <c r="K247" s="48">
        <f t="shared" ref="K247:K277" si="118">IF(+(IF(J247&lt;Z247,0,IF(J247&gt;AA247,0,1)))=1,1,0)</f>
        <v>1</v>
      </c>
      <c r="L247" s="26">
        <v>0.43</v>
      </c>
      <c r="M247" s="48">
        <f t="shared" si="101"/>
        <v>1</v>
      </c>
      <c r="N247" s="135">
        <f t="shared" ref="N247:N276" si="119">IF(+(IF(D247&lt;T247,0,IF(D247&gt;U247,0,1)))+(IF(F247&lt;V247,0,IF(F247&gt;W247,0,1)))+(IF(H247&lt;X247,0,IF(H247&gt;Y247,0,1)))+(IF(J247&lt;Z247,0,IF(J247&gt;AA247,0,1)))+(IF(L247&lt;AB247,0,IF(L247&gt;AC247,0,1)))=5,1,0)</f>
        <v>1</v>
      </c>
      <c r="O247" s="135">
        <f t="shared" ref="O247:O276" si="120">IF(+(IF(D247&lt;T247,0,IF(D247&gt;U247,0,1)))+(IF(F247&lt;V247,0,IF(F247&gt;W247,0,1)))+(IF(H247&lt;X247,0,IF(H247&gt;Y247,0,1)))+(IF(L247&lt;AB247,0,IF(L247&gt;AC247,0,1)))=4,1,0)</f>
        <v>1</v>
      </c>
      <c r="P247"/>
      <c r="Q247"/>
      <c r="R247"/>
      <c r="S247" s="25" t="str">
        <f t="shared" ref="S247:S255" si="121">LEFT(C247,12)</f>
        <v>STAG</v>
      </c>
      <c r="T247" s="25">
        <f t="shared" si="104"/>
        <v>0.8</v>
      </c>
      <c r="U247" s="25">
        <f t="shared" si="105"/>
        <v>1.24</v>
      </c>
      <c r="V247" s="25">
        <f t="shared" si="106"/>
        <v>0</v>
      </c>
      <c r="W247" s="25">
        <f t="shared" si="107"/>
        <v>0.12</v>
      </c>
      <c r="X247" s="25">
        <f t="shared" si="108"/>
        <v>2.7</v>
      </c>
      <c r="Y247" s="25">
        <f t="shared" si="109"/>
        <v>2.85</v>
      </c>
      <c r="Z247" s="25">
        <f t="shared" si="110"/>
        <v>5</v>
      </c>
      <c r="AA247" s="25">
        <f t="shared" si="111"/>
        <v>7</v>
      </c>
      <c r="AB247" s="25">
        <f t="shared" si="112"/>
        <v>0</v>
      </c>
      <c r="AC247" s="25">
        <f t="shared" si="113"/>
        <v>1</v>
      </c>
    </row>
    <row r="248" spans="1:29" x14ac:dyDescent="0.25">
      <c r="A248" s="33">
        <v>45736</v>
      </c>
      <c r="B248" s="118" t="s">
        <v>436</v>
      </c>
      <c r="C248" s="291" t="s">
        <v>30</v>
      </c>
      <c r="D248" s="26">
        <v>0.8</v>
      </c>
      <c r="E248" s="48">
        <f t="shared" si="115"/>
        <v>1</v>
      </c>
      <c r="F248" s="23">
        <v>0.03</v>
      </c>
      <c r="G248" s="48">
        <f t="shared" si="116"/>
        <v>1</v>
      </c>
      <c r="H248" s="23">
        <v>2.7</v>
      </c>
      <c r="I248" s="48">
        <f t="shared" si="117"/>
        <v>1</v>
      </c>
      <c r="J248" s="216">
        <v>6.23</v>
      </c>
      <c r="K248" s="48">
        <f t="shared" si="118"/>
        <v>1</v>
      </c>
      <c r="L248" s="26">
        <v>0.48</v>
      </c>
      <c r="M248" s="48">
        <f t="shared" si="101"/>
        <v>1</v>
      </c>
      <c r="N248" s="135">
        <f t="shared" si="119"/>
        <v>1</v>
      </c>
      <c r="O248" s="135">
        <f t="shared" si="120"/>
        <v>1</v>
      </c>
      <c r="S248" s="25" t="str">
        <f t="shared" si="121"/>
        <v>STAG</v>
      </c>
      <c r="T248" s="25">
        <f t="shared" si="104"/>
        <v>0.8</v>
      </c>
      <c r="U248" s="25">
        <f t="shared" si="105"/>
        <v>1.24</v>
      </c>
      <c r="V248" s="25">
        <f t="shared" si="106"/>
        <v>0</v>
      </c>
      <c r="W248" s="25">
        <f t="shared" si="107"/>
        <v>0.12</v>
      </c>
      <c r="X248" s="25">
        <f t="shared" si="108"/>
        <v>2.7</v>
      </c>
      <c r="Y248" s="25">
        <f t="shared" si="109"/>
        <v>2.85</v>
      </c>
      <c r="Z248" s="25">
        <f t="shared" si="110"/>
        <v>5</v>
      </c>
      <c r="AA248" s="25">
        <f t="shared" si="111"/>
        <v>7</v>
      </c>
      <c r="AB248" s="25">
        <f t="shared" si="112"/>
        <v>0</v>
      </c>
      <c r="AC248" s="25">
        <f t="shared" si="113"/>
        <v>1</v>
      </c>
    </row>
    <row r="249" spans="1:29" x14ac:dyDescent="0.25">
      <c r="A249" s="33">
        <v>45737</v>
      </c>
      <c r="B249" s="118" t="s">
        <v>435</v>
      </c>
      <c r="C249" s="291" t="s">
        <v>30</v>
      </c>
      <c r="D249" s="26">
        <v>0.94</v>
      </c>
      <c r="E249" s="48">
        <f t="shared" si="115"/>
        <v>1</v>
      </c>
      <c r="F249" s="23">
        <v>7.0000000000000007E-2</v>
      </c>
      <c r="G249" s="48">
        <f t="shared" si="116"/>
        <v>1</v>
      </c>
      <c r="H249" s="23">
        <v>2.84</v>
      </c>
      <c r="I249" s="48">
        <f t="shared" si="117"/>
        <v>1</v>
      </c>
      <c r="J249" s="216">
        <v>6.48</v>
      </c>
      <c r="K249" s="48">
        <f t="shared" si="118"/>
        <v>1</v>
      </c>
      <c r="L249" s="26">
        <v>0.45</v>
      </c>
      <c r="M249" s="48">
        <f t="shared" si="101"/>
        <v>1</v>
      </c>
      <c r="N249" s="135">
        <f t="shared" si="119"/>
        <v>1</v>
      </c>
      <c r="O249" s="135">
        <f t="shared" si="120"/>
        <v>1</v>
      </c>
      <c r="S249" s="25" t="str">
        <f t="shared" si="121"/>
        <v>STAG</v>
      </c>
      <c r="T249" s="25">
        <f t="shared" si="104"/>
        <v>0.8</v>
      </c>
      <c r="U249" s="25">
        <f t="shared" si="105"/>
        <v>1.24</v>
      </c>
      <c r="V249" s="25">
        <f t="shared" si="106"/>
        <v>0</v>
      </c>
      <c r="W249" s="25">
        <f t="shared" si="107"/>
        <v>0.12</v>
      </c>
      <c r="X249" s="25">
        <f t="shared" si="108"/>
        <v>2.7</v>
      </c>
      <c r="Y249" s="25">
        <f t="shared" si="109"/>
        <v>2.85</v>
      </c>
      <c r="Z249" s="25">
        <f t="shared" si="110"/>
        <v>5</v>
      </c>
      <c r="AA249" s="25">
        <f t="shared" si="111"/>
        <v>7</v>
      </c>
      <c r="AB249" s="25">
        <f t="shared" si="112"/>
        <v>0</v>
      </c>
      <c r="AC249" s="25">
        <f t="shared" si="113"/>
        <v>1</v>
      </c>
    </row>
    <row r="250" spans="1:29" x14ac:dyDescent="0.25">
      <c r="A250" s="33">
        <v>45737</v>
      </c>
      <c r="B250" s="118" t="s">
        <v>436</v>
      </c>
      <c r="C250" s="33" t="s">
        <v>30</v>
      </c>
      <c r="D250" s="26">
        <v>0.65</v>
      </c>
      <c r="E250" s="48">
        <f t="shared" si="115"/>
        <v>0</v>
      </c>
      <c r="F250" s="23">
        <v>0.03</v>
      </c>
      <c r="G250" s="48">
        <f t="shared" si="116"/>
        <v>1</v>
      </c>
      <c r="H250" s="23">
        <v>2.8</v>
      </c>
      <c r="I250" s="48">
        <f t="shared" si="117"/>
        <v>1</v>
      </c>
      <c r="J250" s="216">
        <v>5.6</v>
      </c>
      <c r="K250" s="48">
        <f t="shared" si="118"/>
        <v>1</v>
      </c>
      <c r="L250" s="26">
        <v>0.52</v>
      </c>
      <c r="M250" s="48">
        <f t="shared" si="101"/>
        <v>1</v>
      </c>
      <c r="N250" s="135">
        <f t="shared" si="119"/>
        <v>0</v>
      </c>
      <c r="O250" s="135">
        <f t="shared" si="120"/>
        <v>0</v>
      </c>
      <c r="S250" s="25" t="str">
        <f t="shared" si="121"/>
        <v>STAG</v>
      </c>
      <c r="T250" s="25">
        <f t="shared" si="104"/>
        <v>0.8</v>
      </c>
      <c r="U250" s="25">
        <f t="shared" si="105"/>
        <v>1.24</v>
      </c>
      <c r="V250" s="25">
        <f t="shared" si="106"/>
        <v>0</v>
      </c>
      <c r="W250" s="25">
        <f t="shared" si="107"/>
        <v>0.12</v>
      </c>
      <c r="X250" s="25">
        <f t="shared" si="108"/>
        <v>2.7</v>
      </c>
      <c r="Y250" s="25">
        <f t="shared" si="109"/>
        <v>2.85</v>
      </c>
      <c r="Z250" s="25">
        <f t="shared" si="110"/>
        <v>5</v>
      </c>
      <c r="AA250" s="25">
        <f t="shared" si="111"/>
        <v>7</v>
      </c>
      <c r="AB250" s="25">
        <f t="shared" si="112"/>
        <v>0</v>
      </c>
      <c r="AC250" s="25">
        <f t="shared" si="113"/>
        <v>1</v>
      </c>
    </row>
    <row r="251" spans="1:29" x14ac:dyDescent="0.25">
      <c r="A251" s="125">
        <v>45737</v>
      </c>
      <c r="B251" s="308" t="s">
        <v>437</v>
      </c>
      <c r="C251" s="125" t="s">
        <v>30</v>
      </c>
      <c r="D251" s="312">
        <v>0.97</v>
      </c>
      <c r="E251" s="48">
        <f t="shared" si="115"/>
        <v>1</v>
      </c>
      <c r="F251" s="313">
        <v>0.04</v>
      </c>
      <c r="G251" s="48">
        <f t="shared" si="116"/>
        <v>1</v>
      </c>
      <c r="H251" s="313">
        <v>2.75</v>
      </c>
      <c r="I251" s="48">
        <f t="shared" si="117"/>
        <v>1</v>
      </c>
      <c r="J251" s="26">
        <v>7</v>
      </c>
      <c r="K251" s="48">
        <f t="shared" si="118"/>
        <v>1</v>
      </c>
      <c r="L251" s="312">
        <v>0.55000000000000004</v>
      </c>
      <c r="M251" s="73">
        <f t="shared" si="101"/>
        <v>1</v>
      </c>
      <c r="N251" s="135">
        <f t="shared" si="119"/>
        <v>1</v>
      </c>
      <c r="O251" s="135">
        <f t="shared" si="120"/>
        <v>1</v>
      </c>
      <c r="S251" s="25" t="str">
        <f t="shared" si="121"/>
        <v>STAG</v>
      </c>
      <c r="T251" s="25">
        <f t="shared" si="104"/>
        <v>0.8</v>
      </c>
      <c r="U251" s="25">
        <f t="shared" si="105"/>
        <v>1.24</v>
      </c>
      <c r="V251" s="25">
        <f t="shared" si="106"/>
        <v>0</v>
      </c>
      <c r="W251" s="25">
        <f t="shared" si="107"/>
        <v>0.12</v>
      </c>
      <c r="X251" s="25">
        <f t="shared" si="108"/>
        <v>2.7</v>
      </c>
      <c r="Y251" s="25">
        <f t="shared" si="109"/>
        <v>2.85</v>
      </c>
      <c r="Z251" s="25">
        <f t="shared" si="110"/>
        <v>5</v>
      </c>
      <c r="AA251" s="25">
        <f t="shared" si="111"/>
        <v>7</v>
      </c>
      <c r="AB251" s="25">
        <f t="shared" si="112"/>
        <v>0</v>
      </c>
      <c r="AC251" s="25">
        <f t="shared" si="113"/>
        <v>1</v>
      </c>
    </row>
    <row r="252" spans="1:29" s="261" customFormat="1" x14ac:dyDescent="0.25">
      <c r="A252" s="33">
        <v>45739</v>
      </c>
      <c r="B252" s="118" t="s">
        <v>434</v>
      </c>
      <c r="C252" s="291" t="s">
        <v>31</v>
      </c>
      <c r="D252" s="26">
        <v>1.91</v>
      </c>
      <c r="E252" s="48">
        <f t="shared" si="115"/>
        <v>1</v>
      </c>
      <c r="F252" s="23">
        <v>0.02</v>
      </c>
      <c r="G252" s="48">
        <f t="shared" si="116"/>
        <v>1</v>
      </c>
      <c r="H252" s="23">
        <v>2.84</v>
      </c>
      <c r="I252" s="48">
        <f t="shared" si="117"/>
        <v>1</v>
      </c>
      <c r="J252" s="216">
        <v>5.83</v>
      </c>
      <c r="K252" s="48">
        <f t="shared" si="118"/>
        <v>1</v>
      </c>
      <c r="L252" s="26">
        <v>0.86</v>
      </c>
      <c r="M252" s="48">
        <f t="shared" si="101"/>
        <v>1</v>
      </c>
      <c r="N252" s="135">
        <f t="shared" si="119"/>
        <v>1</v>
      </c>
      <c r="O252" s="135">
        <f t="shared" si="120"/>
        <v>1</v>
      </c>
      <c r="P252"/>
      <c r="Q252"/>
      <c r="R252"/>
      <c r="S252" s="25" t="str">
        <f t="shared" si="121"/>
        <v>CARIB</v>
      </c>
      <c r="T252" s="25">
        <f t="shared" si="104"/>
        <v>1.65</v>
      </c>
      <c r="U252" s="25">
        <f t="shared" si="105"/>
        <v>2.14</v>
      </c>
      <c r="V252" s="25">
        <f t="shared" si="106"/>
        <v>0</v>
      </c>
      <c r="W252" s="25">
        <f t="shared" si="107"/>
        <v>0.12</v>
      </c>
      <c r="X252" s="25">
        <f t="shared" si="108"/>
        <v>2.7</v>
      </c>
      <c r="Y252" s="25">
        <f t="shared" si="109"/>
        <v>2.85</v>
      </c>
      <c r="Z252" s="25">
        <f t="shared" si="110"/>
        <v>5</v>
      </c>
      <c r="AA252" s="25">
        <f t="shared" si="111"/>
        <v>7</v>
      </c>
      <c r="AB252" s="25">
        <f t="shared" si="112"/>
        <v>0</v>
      </c>
      <c r="AC252" s="25">
        <f t="shared" si="113"/>
        <v>1</v>
      </c>
    </row>
    <row r="253" spans="1:29" x14ac:dyDescent="0.25">
      <c r="A253" s="33">
        <v>45739</v>
      </c>
      <c r="B253" s="118" t="s">
        <v>437</v>
      </c>
      <c r="C253" s="291" t="s">
        <v>31</v>
      </c>
      <c r="D253" s="26">
        <v>1.88</v>
      </c>
      <c r="E253" s="48">
        <f t="shared" si="115"/>
        <v>1</v>
      </c>
      <c r="F253" s="265"/>
      <c r="G253" s="48"/>
      <c r="H253" s="265"/>
      <c r="I253" s="48"/>
      <c r="J253" s="216">
        <v>6.03</v>
      </c>
      <c r="K253" s="48">
        <f t="shared" si="118"/>
        <v>1</v>
      </c>
      <c r="L253" s="26">
        <v>0.84</v>
      </c>
      <c r="M253" s="48">
        <f t="shared" si="101"/>
        <v>1</v>
      </c>
      <c r="N253" s="128">
        <v>1</v>
      </c>
      <c r="O253" s="128">
        <v>1</v>
      </c>
      <c r="S253" s="25" t="str">
        <f t="shared" si="121"/>
        <v>CARIB</v>
      </c>
      <c r="T253" s="25">
        <f t="shared" si="104"/>
        <v>1.65</v>
      </c>
      <c r="U253" s="25">
        <f t="shared" si="105"/>
        <v>2.14</v>
      </c>
      <c r="V253" s="25">
        <f t="shared" si="106"/>
        <v>0</v>
      </c>
      <c r="W253" s="25">
        <f t="shared" si="107"/>
        <v>0.12</v>
      </c>
      <c r="X253" s="25">
        <f t="shared" si="108"/>
        <v>2.7</v>
      </c>
      <c r="Y253" s="25">
        <f t="shared" si="109"/>
        <v>2.85</v>
      </c>
      <c r="Z253" s="25">
        <f t="shared" si="110"/>
        <v>5</v>
      </c>
      <c r="AA253" s="25">
        <f t="shared" si="111"/>
        <v>7</v>
      </c>
      <c r="AB253" s="25">
        <f t="shared" si="112"/>
        <v>0</v>
      </c>
      <c r="AC253" s="25">
        <f t="shared" si="113"/>
        <v>1</v>
      </c>
    </row>
    <row r="254" spans="1:29" x14ac:dyDescent="0.25">
      <c r="A254" s="33">
        <v>45739</v>
      </c>
      <c r="B254" s="118" t="s">
        <v>435</v>
      </c>
      <c r="C254" s="291" t="s">
        <v>31</v>
      </c>
      <c r="D254" s="26">
        <v>1.9</v>
      </c>
      <c r="E254" s="48">
        <f t="shared" si="115"/>
        <v>1</v>
      </c>
      <c r="F254" s="23">
        <v>0.01</v>
      </c>
      <c r="G254" s="48">
        <f t="shared" si="116"/>
        <v>1</v>
      </c>
      <c r="H254" s="23">
        <v>2.85</v>
      </c>
      <c r="I254" s="48">
        <f t="shared" si="117"/>
        <v>1</v>
      </c>
      <c r="J254" s="216">
        <v>5.83</v>
      </c>
      <c r="K254" s="48">
        <f t="shared" si="118"/>
        <v>1</v>
      </c>
      <c r="L254" s="26">
        <v>0.84</v>
      </c>
      <c r="M254" s="48">
        <f t="shared" si="101"/>
        <v>1</v>
      </c>
      <c r="N254" s="135">
        <f t="shared" si="119"/>
        <v>1</v>
      </c>
      <c r="O254" s="135">
        <f t="shared" si="120"/>
        <v>1</v>
      </c>
      <c r="S254" s="25" t="str">
        <f t="shared" si="121"/>
        <v>CARIB</v>
      </c>
      <c r="T254" s="25">
        <f t="shared" si="104"/>
        <v>1.65</v>
      </c>
      <c r="U254" s="25">
        <f t="shared" si="105"/>
        <v>2.14</v>
      </c>
      <c r="V254" s="25">
        <f t="shared" si="106"/>
        <v>0</v>
      </c>
      <c r="W254" s="25">
        <f t="shared" si="107"/>
        <v>0.12</v>
      </c>
      <c r="X254" s="25">
        <f t="shared" si="108"/>
        <v>2.7</v>
      </c>
      <c r="Y254" s="25">
        <f t="shared" si="109"/>
        <v>2.85</v>
      </c>
      <c r="Z254" s="25">
        <f t="shared" si="110"/>
        <v>5</v>
      </c>
      <c r="AA254" s="25">
        <f t="shared" si="111"/>
        <v>7</v>
      </c>
      <c r="AB254" s="25">
        <f t="shared" si="112"/>
        <v>0</v>
      </c>
      <c r="AC254" s="25">
        <f t="shared" si="113"/>
        <v>1</v>
      </c>
    </row>
    <row r="255" spans="1:29" x14ac:dyDescent="0.25">
      <c r="A255" s="33">
        <v>45739</v>
      </c>
      <c r="B255" s="118" t="s">
        <v>436</v>
      </c>
      <c r="C255" s="33" t="s">
        <v>31</v>
      </c>
      <c r="D255" s="26">
        <v>1.86</v>
      </c>
      <c r="E255" s="48">
        <f t="shared" si="115"/>
        <v>1</v>
      </c>
      <c r="F255" s="23">
        <v>7.0000000000000007E-2</v>
      </c>
      <c r="G255" s="48">
        <f t="shared" si="116"/>
        <v>1</v>
      </c>
      <c r="H255" s="23">
        <v>2.75</v>
      </c>
      <c r="I255" s="48">
        <f t="shared" si="117"/>
        <v>1</v>
      </c>
      <c r="J255" s="216">
        <v>6.18</v>
      </c>
      <c r="K255" s="48">
        <f t="shared" si="118"/>
        <v>1</v>
      </c>
      <c r="L255" s="26">
        <v>0.2</v>
      </c>
      <c r="M255" s="48">
        <f t="shared" si="101"/>
        <v>1</v>
      </c>
      <c r="N255" s="135">
        <f t="shared" si="119"/>
        <v>1</v>
      </c>
      <c r="O255" s="135">
        <f t="shared" si="120"/>
        <v>1</v>
      </c>
      <c r="S255" s="25" t="str">
        <f t="shared" si="121"/>
        <v>CARIB</v>
      </c>
      <c r="T255" s="25">
        <f t="shared" si="104"/>
        <v>1.65</v>
      </c>
      <c r="U255" s="25">
        <f t="shared" si="105"/>
        <v>2.14</v>
      </c>
      <c r="V255" s="25">
        <f t="shared" si="106"/>
        <v>0</v>
      </c>
      <c r="W255" s="25">
        <f t="shared" si="107"/>
        <v>0.12</v>
      </c>
      <c r="X255" s="25">
        <f t="shared" si="108"/>
        <v>2.7</v>
      </c>
      <c r="Y255" s="25">
        <f t="shared" si="109"/>
        <v>2.85</v>
      </c>
      <c r="Z255" s="25">
        <f t="shared" si="110"/>
        <v>5</v>
      </c>
      <c r="AA255" s="25">
        <f t="shared" si="111"/>
        <v>7</v>
      </c>
      <c r="AB255" s="25">
        <f t="shared" si="112"/>
        <v>0</v>
      </c>
      <c r="AC255" s="25">
        <f t="shared" si="113"/>
        <v>1</v>
      </c>
    </row>
    <row r="256" spans="1:29" s="261" customFormat="1" x14ac:dyDescent="0.25">
      <c r="A256" s="33">
        <v>45740</v>
      </c>
      <c r="B256" s="118" t="s">
        <v>434</v>
      </c>
      <c r="C256" s="291" t="s">
        <v>34</v>
      </c>
      <c r="D256" s="26">
        <v>17.14</v>
      </c>
      <c r="E256" s="48">
        <f t="shared" si="115"/>
        <v>1</v>
      </c>
      <c r="F256" s="23"/>
      <c r="G256" s="48"/>
      <c r="H256" s="23">
        <v>2.64</v>
      </c>
      <c r="I256" s="48">
        <f t="shared" si="117"/>
        <v>1</v>
      </c>
      <c r="J256" s="216">
        <v>219.6</v>
      </c>
      <c r="K256" s="48">
        <f t="shared" si="118"/>
        <v>1</v>
      </c>
      <c r="L256" s="26"/>
      <c r="M256" s="48"/>
      <c r="N256" s="135">
        <f t="shared" si="119"/>
        <v>1</v>
      </c>
      <c r="O256" s="135">
        <f t="shared" si="120"/>
        <v>1</v>
      </c>
      <c r="P256"/>
      <c r="Q256"/>
      <c r="R256"/>
      <c r="S256" s="25" t="str">
        <f t="shared" si="114"/>
        <v>STARMALT</v>
      </c>
      <c r="T256" s="25">
        <f t="shared" si="104"/>
        <v>16.8</v>
      </c>
      <c r="U256" s="25">
        <f t="shared" si="105"/>
        <v>17.239999999999998</v>
      </c>
      <c r="V256" s="25">
        <f t="shared" si="106"/>
        <v>0</v>
      </c>
      <c r="W256" s="25">
        <f t="shared" si="107"/>
        <v>0</v>
      </c>
      <c r="X256" s="25">
        <f t="shared" si="108"/>
        <v>2.6</v>
      </c>
      <c r="Y256" s="25">
        <f t="shared" si="109"/>
        <v>2.84</v>
      </c>
      <c r="Z256" s="25">
        <f t="shared" si="110"/>
        <v>170</v>
      </c>
      <c r="AA256" s="25">
        <f t="shared" si="111"/>
        <v>240</v>
      </c>
      <c r="AB256" s="25">
        <f t="shared" si="112"/>
        <v>0</v>
      </c>
      <c r="AC256" s="25">
        <f t="shared" si="113"/>
        <v>0</v>
      </c>
    </row>
    <row r="257" spans="1:29" x14ac:dyDescent="0.25">
      <c r="A257" s="33">
        <v>45740</v>
      </c>
      <c r="B257" s="118" t="s">
        <v>436</v>
      </c>
      <c r="C257" s="291" t="s">
        <v>34</v>
      </c>
      <c r="D257" s="26">
        <v>17.170000000000002</v>
      </c>
      <c r="E257" s="48">
        <f t="shared" si="115"/>
        <v>1</v>
      </c>
      <c r="F257" s="23"/>
      <c r="G257" s="48"/>
      <c r="H257" s="409">
        <v>2.85</v>
      </c>
      <c r="I257" s="48">
        <f t="shared" si="117"/>
        <v>0</v>
      </c>
      <c r="J257" s="216">
        <v>187.5</v>
      </c>
      <c r="K257" s="48">
        <f t="shared" si="118"/>
        <v>1</v>
      </c>
      <c r="L257" s="26"/>
      <c r="M257" s="48"/>
      <c r="N257" s="135">
        <f t="shared" si="119"/>
        <v>0</v>
      </c>
      <c r="O257" s="135">
        <f t="shared" si="120"/>
        <v>0</v>
      </c>
      <c r="S257" s="25" t="str">
        <f t="shared" ref="S257:S260" si="122">LEFT(C257,12)</f>
        <v>STARMALT</v>
      </c>
      <c r="T257" s="25">
        <f t="shared" si="104"/>
        <v>16.8</v>
      </c>
      <c r="U257" s="25">
        <f t="shared" si="105"/>
        <v>17.239999999999998</v>
      </c>
      <c r="V257" s="25">
        <f t="shared" si="106"/>
        <v>0</v>
      </c>
      <c r="W257" s="25">
        <f t="shared" si="107"/>
        <v>0</v>
      </c>
      <c r="X257" s="25">
        <f t="shared" si="108"/>
        <v>2.6</v>
      </c>
      <c r="Y257" s="25">
        <f t="shared" si="109"/>
        <v>2.84</v>
      </c>
      <c r="Z257" s="25">
        <f t="shared" si="110"/>
        <v>170</v>
      </c>
      <c r="AA257" s="25">
        <f t="shared" si="111"/>
        <v>240</v>
      </c>
      <c r="AB257" s="25">
        <f t="shared" si="112"/>
        <v>0</v>
      </c>
      <c r="AC257" s="25">
        <f t="shared" si="113"/>
        <v>0</v>
      </c>
    </row>
    <row r="258" spans="1:29" x14ac:dyDescent="0.25">
      <c r="A258" s="33">
        <v>45740</v>
      </c>
      <c r="B258" s="118" t="s">
        <v>435</v>
      </c>
      <c r="C258" s="291" t="s">
        <v>34</v>
      </c>
      <c r="D258" s="26">
        <v>16.579999999999998</v>
      </c>
      <c r="E258" s="48">
        <f t="shared" si="115"/>
        <v>0</v>
      </c>
      <c r="F258" s="23"/>
      <c r="G258" s="48"/>
      <c r="H258" s="23">
        <v>2.75</v>
      </c>
      <c r="I258" s="48">
        <f t="shared" si="117"/>
        <v>1</v>
      </c>
      <c r="J258" s="216">
        <v>197.3</v>
      </c>
      <c r="K258" s="48">
        <f t="shared" si="118"/>
        <v>1</v>
      </c>
      <c r="L258" s="26"/>
      <c r="M258" s="48"/>
      <c r="N258" s="135">
        <f t="shared" si="119"/>
        <v>0</v>
      </c>
      <c r="O258" s="135">
        <f t="shared" si="120"/>
        <v>0</v>
      </c>
      <c r="S258" s="25" t="str">
        <f t="shared" si="122"/>
        <v>STARMALT</v>
      </c>
      <c r="T258" s="25">
        <f t="shared" si="104"/>
        <v>16.8</v>
      </c>
      <c r="U258" s="25">
        <f t="shared" si="105"/>
        <v>17.239999999999998</v>
      </c>
      <c r="V258" s="25">
        <f t="shared" si="106"/>
        <v>0</v>
      </c>
      <c r="W258" s="25">
        <f t="shared" si="107"/>
        <v>0</v>
      </c>
      <c r="X258" s="25">
        <f t="shared" si="108"/>
        <v>2.6</v>
      </c>
      <c r="Y258" s="25">
        <f t="shared" si="109"/>
        <v>2.84</v>
      </c>
      <c r="Z258" s="25">
        <f t="shared" si="110"/>
        <v>170</v>
      </c>
      <c r="AA258" s="25">
        <f t="shared" si="111"/>
        <v>240</v>
      </c>
      <c r="AB258" s="25">
        <f t="shared" si="112"/>
        <v>0</v>
      </c>
      <c r="AC258" s="25">
        <f t="shared" si="113"/>
        <v>0</v>
      </c>
    </row>
    <row r="259" spans="1:29" x14ac:dyDescent="0.25">
      <c r="A259" s="33">
        <v>45740</v>
      </c>
      <c r="B259" s="118" t="s">
        <v>436</v>
      </c>
      <c r="C259" s="33" t="s">
        <v>34</v>
      </c>
      <c r="D259" s="26">
        <v>17.02</v>
      </c>
      <c r="E259" s="48">
        <f t="shared" si="115"/>
        <v>1</v>
      </c>
      <c r="F259" s="23"/>
      <c r="G259" s="48"/>
      <c r="H259" s="23">
        <v>2.7</v>
      </c>
      <c r="I259" s="48">
        <f t="shared" si="117"/>
        <v>1</v>
      </c>
      <c r="J259" s="216">
        <v>221.1</v>
      </c>
      <c r="K259" s="48">
        <f t="shared" si="118"/>
        <v>1</v>
      </c>
      <c r="L259" s="26"/>
      <c r="M259" s="48"/>
      <c r="N259" s="135">
        <f t="shared" si="119"/>
        <v>1</v>
      </c>
      <c r="O259" s="135">
        <f t="shared" si="120"/>
        <v>1</v>
      </c>
      <c r="S259" s="25" t="str">
        <f t="shared" si="122"/>
        <v>STARMALT</v>
      </c>
      <c r="T259" s="25">
        <f t="shared" si="104"/>
        <v>16.8</v>
      </c>
      <c r="U259" s="25">
        <f t="shared" si="105"/>
        <v>17.239999999999998</v>
      </c>
      <c r="V259" s="25">
        <f t="shared" si="106"/>
        <v>0</v>
      </c>
      <c r="W259" s="25">
        <f t="shared" si="107"/>
        <v>0</v>
      </c>
      <c r="X259" s="25">
        <f t="shared" si="108"/>
        <v>2.6</v>
      </c>
      <c r="Y259" s="25">
        <f t="shared" si="109"/>
        <v>2.84</v>
      </c>
      <c r="Z259" s="25">
        <f t="shared" si="110"/>
        <v>170</v>
      </c>
      <c r="AA259" s="25">
        <f t="shared" si="111"/>
        <v>240</v>
      </c>
      <c r="AB259" s="25">
        <f t="shared" si="112"/>
        <v>0</v>
      </c>
      <c r="AC259" s="25">
        <f t="shared" si="113"/>
        <v>0</v>
      </c>
    </row>
    <row r="260" spans="1:29" x14ac:dyDescent="0.25">
      <c r="A260" s="125">
        <v>45740</v>
      </c>
      <c r="B260" s="308" t="s">
        <v>437</v>
      </c>
      <c r="C260" s="125" t="s">
        <v>34</v>
      </c>
      <c r="D260" s="312">
        <v>17.09</v>
      </c>
      <c r="E260" s="48">
        <f t="shared" si="115"/>
        <v>1</v>
      </c>
      <c r="F260" s="313"/>
      <c r="G260" s="48"/>
      <c r="H260" s="313">
        <v>2.7</v>
      </c>
      <c r="I260" s="48">
        <f t="shared" si="117"/>
        <v>1</v>
      </c>
      <c r="J260" s="216">
        <v>187.5</v>
      </c>
      <c r="K260" s="48">
        <f t="shared" si="118"/>
        <v>1</v>
      </c>
      <c r="L260" s="312"/>
      <c r="M260" s="48"/>
      <c r="N260" s="135">
        <f t="shared" si="119"/>
        <v>1</v>
      </c>
      <c r="O260" s="135">
        <f t="shared" si="120"/>
        <v>1</v>
      </c>
      <c r="S260" s="25" t="str">
        <f t="shared" si="122"/>
        <v>STARMALT</v>
      </c>
      <c r="T260" s="25">
        <f t="shared" si="104"/>
        <v>16.8</v>
      </c>
      <c r="U260" s="25">
        <f t="shared" si="105"/>
        <v>17.239999999999998</v>
      </c>
      <c r="V260" s="25">
        <f t="shared" si="106"/>
        <v>0</v>
      </c>
      <c r="W260" s="25">
        <f t="shared" si="107"/>
        <v>0</v>
      </c>
      <c r="X260" s="25">
        <f t="shared" si="108"/>
        <v>2.6</v>
      </c>
      <c r="Y260" s="25">
        <f t="shared" si="109"/>
        <v>2.84</v>
      </c>
      <c r="Z260" s="25">
        <f t="shared" si="110"/>
        <v>170</v>
      </c>
      <c r="AA260" s="25">
        <f t="shared" si="111"/>
        <v>240</v>
      </c>
      <c r="AB260" s="25">
        <f t="shared" si="112"/>
        <v>0</v>
      </c>
      <c r="AC260" s="25">
        <f t="shared" si="113"/>
        <v>0</v>
      </c>
    </row>
    <row r="261" spans="1:29" x14ac:dyDescent="0.25">
      <c r="A261" s="33">
        <v>45741</v>
      </c>
      <c r="B261" s="118" t="s">
        <v>437</v>
      </c>
      <c r="C261" s="291" t="s">
        <v>30</v>
      </c>
      <c r="D261" s="26">
        <v>0.84</v>
      </c>
      <c r="E261" s="48">
        <f t="shared" si="115"/>
        <v>1</v>
      </c>
      <c r="F261" s="23"/>
      <c r="G261" s="48"/>
      <c r="H261" s="23">
        <v>2.75</v>
      </c>
      <c r="I261" s="48">
        <f t="shared" si="117"/>
        <v>1</v>
      </c>
      <c r="J261" s="216">
        <v>5.75</v>
      </c>
      <c r="K261" s="48">
        <f t="shared" si="118"/>
        <v>1</v>
      </c>
      <c r="L261" s="26">
        <v>0.27</v>
      </c>
      <c r="M261" s="48">
        <f t="shared" ref="M261:M272" si="123">IF(+(IF(L261&lt;AB261,0,IF(L261&gt;AC261,0,1)))=1,1,0)</f>
        <v>1</v>
      </c>
      <c r="N261" s="135">
        <f t="shared" si="119"/>
        <v>1</v>
      </c>
      <c r="O261" s="135">
        <f t="shared" si="120"/>
        <v>1</v>
      </c>
      <c r="S261" s="25" t="str">
        <f t="shared" si="114"/>
        <v>STAG</v>
      </c>
      <c r="T261" s="25">
        <f t="shared" si="104"/>
        <v>0.8</v>
      </c>
      <c r="U261" s="25">
        <f t="shared" si="105"/>
        <v>1.24</v>
      </c>
      <c r="V261" s="25">
        <f t="shared" si="106"/>
        <v>0</v>
      </c>
      <c r="W261" s="25">
        <f t="shared" si="107"/>
        <v>0.12</v>
      </c>
      <c r="X261" s="25">
        <f t="shared" si="108"/>
        <v>2.7</v>
      </c>
      <c r="Y261" s="25">
        <f t="shared" si="109"/>
        <v>2.85</v>
      </c>
      <c r="Z261" s="25">
        <f t="shared" si="110"/>
        <v>5</v>
      </c>
      <c r="AA261" s="25">
        <f t="shared" si="111"/>
        <v>7</v>
      </c>
      <c r="AB261" s="25">
        <f t="shared" si="112"/>
        <v>0</v>
      </c>
      <c r="AC261" s="25">
        <f t="shared" si="113"/>
        <v>1</v>
      </c>
    </row>
    <row r="262" spans="1:29" x14ac:dyDescent="0.25">
      <c r="A262" s="33">
        <v>45741</v>
      </c>
      <c r="B262" s="118" t="s">
        <v>434</v>
      </c>
      <c r="C262" s="291" t="s">
        <v>30</v>
      </c>
      <c r="D262" s="26">
        <v>1.02</v>
      </c>
      <c r="E262" s="48">
        <f t="shared" si="115"/>
        <v>1</v>
      </c>
      <c r="F262" s="23"/>
      <c r="G262" s="48"/>
      <c r="H262" s="23">
        <v>2.85</v>
      </c>
      <c r="I262" s="48">
        <f t="shared" si="117"/>
        <v>1</v>
      </c>
      <c r="J262" s="216">
        <v>5.35</v>
      </c>
      <c r="K262" s="48">
        <f t="shared" si="118"/>
        <v>1</v>
      </c>
      <c r="L262" s="26">
        <v>0.33</v>
      </c>
      <c r="M262" s="48">
        <f t="shared" si="123"/>
        <v>1</v>
      </c>
      <c r="N262" s="135">
        <f t="shared" si="119"/>
        <v>1</v>
      </c>
      <c r="O262" s="135">
        <f t="shared" si="120"/>
        <v>1</v>
      </c>
      <c r="S262" s="25" t="str">
        <f t="shared" ref="S262:S274" si="124">LEFT(C262,12)</f>
        <v>STAG</v>
      </c>
      <c r="T262" s="25">
        <f t="shared" si="104"/>
        <v>0.8</v>
      </c>
      <c r="U262" s="25">
        <f t="shared" si="105"/>
        <v>1.24</v>
      </c>
      <c r="V262" s="25">
        <f t="shared" si="106"/>
        <v>0</v>
      </c>
      <c r="W262" s="25">
        <f t="shared" si="107"/>
        <v>0.12</v>
      </c>
      <c r="X262" s="25">
        <f t="shared" si="108"/>
        <v>2.7</v>
      </c>
      <c r="Y262" s="25">
        <f t="shared" si="109"/>
        <v>2.85</v>
      </c>
      <c r="Z262" s="25">
        <f t="shared" si="110"/>
        <v>5</v>
      </c>
      <c r="AA262" s="25">
        <f t="shared" si="111"/>
        <v>7</v>
      </c>
      <c r="AB262" s="25">
        <f t="shared" si="112"/>
        <v>0</v>
      </c>
      <c r="AC262" s="25">
        <f t="shared" si="113"/>
        <v>1</v>
      </c>
    </row>
    <row r="263" spans="1:29" x14ac:dyDescent="0.25">
      <c r="A263" s="33">
        <v>45741</v>
      </c>
      <c r="B263" s="118" t="s">
        <v>435</v>
      </c>
      <c r="C263" s="33" t="s">
        <v>30</v>
      </c>
      <c r="D263" s="26">
        <v>0.99</v>
      </c>
      <c r="E263" s="48">
        <f t="shared" si="115"/>
        <v>1</v>
      </c>
      <c r="F263" s="23">
        <v>0.02</v>
      </c>
      <c r="G263" s="48">
        <f t="shared" si="116"/>
        <v>1</v>
      </c>
      <c r="H263" s="23">
        <v>2.83</v>
      </c>
      <c r="I263" s="48">
        <f t="shared" si="117"/>
        <v>1</v>
      </c>
      <c r="J263" s="216">
        <v>7</v>
      </c>
      <c r="K263" s="48">
        <f t="shared" si="118"/>
        <v>1</v>
      </c>
      <c r="L263" s="26">
        <v>0.52</v>
      </c>
      <c r="M263" s="48">
        <f t="shared" si="123"/>
        <v>1</v>
      </c>
      <c r="N263" s="135">
        <f t="shared" si="119"/>
        <v>1</v>
      </c>
      <c r="O263" s="135">
        <f t="shared" si="120"/>
        <v>1</v>
      </c>
      <c r="S263" s="25" t="str">
        <f t="shared" si="124"/>
        <v>STAG</v>
      </c>
      <c r="T263" s="25">
        <f t="shared" si="104"/>
        <v>0.8</v>
      </c>
      <c r="U263" s="25">
        <f t="shared" si="105"/>
        <v>1.24</v>
      </c>
      <c r="V263" s="25">
        <f t="shared" si="106"/>
        <v>0</v>
      </c>
      <c r="W263" s="25">
        <f t="shared" si="107"/>
        <v>0.12</v>
      </c>
      <c r="X263" s="25">
        <f t="shared" si="108"/>
        <v>2.7</v>
      </c>
      <c r="Y263" s="25">
        <f t="shared" si="109"/>
        <v>2.85</v>
      </c>
      <c r="Z263" s="25">
        <f t="shared" si="110"/>
        <v>5</v>
      </c>
      <c r="AA263" s="25">
        <f t="shared" si="111"/>
        <v>7</v>
      </c>
      <c r="AB263" s="25">
        <f t="shared" si="112"/>
        <v>0</v>
      </c>
      <c r="AC263" s="25">
        <f t="shared" si="113"/>
        <v>1</v>
      </c>
    </row>
    <row r="264" spans="1:29" x14ac:dyDescent="0.25">
      <c r="A264" s="125">
        <v>45741</v>
      </c>
      <c r="B264" s="308" t="s">
        <v>436</v>
      </c>
      <c r="C264" s="125" t="s">
        <v>30</v>
      </c>
      <c r="D264" s="312">
        <v>0.93</v>
      </c>
      <c r="E264" s="48">
        <f t="shared" si="115"/>
        <v>1</v>
      </c>
      <c r="F264" s="313">
        <v>0.09</v>
      </c>
      <c r="G264" s="48">
        <f t="shared" si="116"/>
        <v>1</v>
      </c>
      <c r="H264" s="313">
        <v>2.75</v>
      </c>
      <c r="I264" s="48">
        <f t="shared" si="117"/>
        <v>1</v>
      </c>
      <c r="J264" s="26">
        <v>5.78</v>
      </c>
      <c r="K264" s="48">
        <f t="shared" si="118"/>
        <v>1</v>
      </c>
      <c r="L264" s="312">
        <v>0.51</v>
      </c>
      <c r="M264" s="48">
        <f t="shared" si="123"/>
        <v>1</v>
      </c>
      <c r="N264" s="135">
        <f t="shared" si="119"/>
        <v>1</v>
      </c>
      <c r="O264" s="135">
        <f t="shared" si="120"/>
        <v>1</v>
      </c>
      <c r="S264" s="25" t="str">
        <f t="shared" si="124"/>
        <v>STAG</v>
      </c>
      <c r="T264" s="25">
        <f t="shared" si="104"/>
        <v>0.8</v>
      </c>
      <c r="U264" s="25">
        <f t="shared" si="105"/>
        <v>1.24</v>
      </c>
      <c r="V264" s="25">
        <f t="shared" si="106"/>
        <v>0</v>
      </c>
      <c r="W264" s="25">
        <f t="shared" si="107"/>
        <v>0.12</v>
      </c>
      <c r="X264" s="25">
        <f t="shared" si="108"/>
        <v>2.7</v>
      </c>
      <c r="Y264" s="25">
        <f t="shared" si="109"/>
        <v>2.85</v>
      </c>
      <c r="Z264" s="25">
        <f t="shared" si="110"/>
        <v>5</v>
      </c>
      <c r="AA264" s="25">
        <f t="shared" si="111"/>
        <v>7</v>
      </c>
      <c r="AB264" s="25">
        <f t="shared" si="112"/>
        <v>0</v>
      </c>
      <c r="AC264" s="25">
        <f t="shared" si="113"/>
        <v>1</v>
      </c>
    </row>
    <row r="265" spans="1:29" x14ac:dyDescent="0.25">
      <c r="A265" s="33">
        <v>45743</v>
      </c>
      <c r="B265" s="118" t="s">
        <v>434</v>
      </c>
      <c r="C265" s="291" t="s">
        <v>31</v>
      </c>
      <c r="D265" s="26">
        <v>1.87</v>
      </c>
      <c r="E265" s="48">
        <f t="shared" si="115"/>
        <v>1</v>
      </c>
      <c r="F265" s="23">
        <v>0.02</v>
      </c>
      <c r="G265" s="48">
        <f t="shared" si="116"/>
        <v>1</v>
      </c>
      <c r="H265" s="23">
        <v>2.84</v>
      </c>
      <c r="I265" s="48">
        <f t="shared" si="117"/>
        <v>1</v>
      </c>
      <c r="J265" s="26">
        <v>5.95</v>
      </c>
      <c r="K265" s="48">
        <f t="shared" si="118"/>
        <v>1</v>
      </c>
      <c r="L265" s="26">
        <v>0.4</v>
      </c>
      <c r="M265" s="48">
        <f t="shared" si="123"/>
        <v>1</v>
      </c>
      <c r="N265" s="135">
        <f t="shared" si="119"/>
        <v>1</v>
      </c>
      <c r="O265" s="135">
        <f t="shared" si="120"/>
        <v>1</v>
      </c>
      <c r="S265" s="25" t="str">
        <f t="shared" ref="S265:S270" si="125">LEFT(C265,12)</f>
        <v>CARIB</v>
      </c>
      <c r="T265" s="25">
        <f t="shared" si="104"/>
        <v>1.65</v>
      </c>
      <c r="U265" s="25">
        <f t="shared" si="105"/>
        <v>2.14</v>
      </c>
      <c r="V265" s="25">
        <f t="shared" si="106"/>
        <v>0</v>
      </c>
      <c r="W265" s="25">
        <f t="shared" si="107"/>
        <v>0.12</v>
      </c>
      <c r="X265" s="25">
        <f t="shared" si="108"/>
        <v>2.7</v>
      </c>
      <c r="Y265" s="25">
        <f t="shared" si="109"/>
        <v>2.85</v>
      </c>
      <c r="Z265" s="25">
        <f t="shared" si="110"/>
        <v>5</v>
      </c>
      <c r="AA265" s="25">
        <f t="shared" si="111"/>
        <v>7</v>
      </c>
      <c r="AB265" s="25">
        <f t="shared" si="112"/>
        <v>0</v>
      </c>
      <c r="AC265" s="25">
        <f t="shared" si="113"/>
        <v>1</v>
      </c>
    </row>
    <row r="266" spans="1:29" x14ac:dyDescent="0.25">
      <c r="A266" s="33">
        <v>45743</v>
      </c>
      <c r="B266" s="118" t="s">
        <v>437</v>
      </c>
      <c r="C266" s="33" t="s">
        <v>31</v>
      </c>
      <c r="D266" s="26">
        <v>1.87</v>
      </c>
      <c r="E266" s="48">
        <f t="shared" si="115"/>
        <v>1</v>
      </c>
      <c r="F266" s="23">
        <v>0.01</v>
      </c>
      <c r="G266" s="48">
        <f t="shared" si="116"/>
        <v>1</v>
      </c>
      <c r="H266" s="23">
        <v>2.83</v>
      </c>
      <c r="I266" s="48">
        <f t="shared" si="117"/>
        <v>1</v>
      </c>
      <c r="J266" s="26">
        <v>6.08</v>
      </c>
      <c r="K266" s="48">
        <f t="shared" si="118"/>
        <v>1</v>
      </c>
      <c r="L266" s="26">
        <v>0.49</v>
      </c>
      <c r="M266" s="48">
        <f t="shared" si="123"/>
        <v>1</v>
      </c>
      <c r="N266" s="135">
        <f t="shared" si="119"/>
        <v>1</v>
      </c>
      <c r="O266" s="135">
        <f t="shared" si="120"/>
        <v>1</v>
      </c>
      <c r="S266" s="25" t="str">
        <f t="shared" si="125"/>
        <v>CARIB</v>
      </c>
      <c r="T266" s="25">
        <f t="shared" si="104"/>
        <v>1.65</v>
      </c>
      <c r="U266" s="25">
        <f t="shared" si="105"/>
        <v>2.14</v>
      </c>
      <c r="V266" s="25">
        <f t="shared" si="106"/>
        <v>0</v>
      </c>
      <c r="W266" s="25">
        <f t="shared" si="107"/>
        <v>0.12</v>
      </c>
      <c r="X266" s="25">
        <f t="shared" si="108"/>
        <v>2.7</v>
      </c>
      <c r="Y266" s="25">
        <f t="shared" si="109"/>
        <v>2.85</v>
      </c>
      <c r="Z266" s="25">
        <f t="shared" si="110"/>
        <v>5</v>
      </c>
      <c r="AA266" s="25">
        <f t="shared" si="111"/>
        <v>7</v>
      </c>
      <c r="AB266" s="25">
        <f t="shared" si="112"/>
        <v>0</v>
      </c>
      <c r="AC266" s="25">
        <f t="shared" si="113"/>
        <v>1</v>
      </c>
    </row>
    <row r="267" spans="1:29" x14ac:dyDescent="0.25">
      <c r="A267" s="125">
        <v>45743</v>
      </c>
      <c r="B267" s="308" t="s">
        <v>435</v>
      </c>
      <c r="C267" s="125" t="s">
        <v>31</v>
      </c>
      <c r="D267" s="312">
        <v>1.86</v>
      </c>
      <c r="E267" s="48">
        <f t="shared" si="115"/>
        <v>1</v>
      </c>
      <c r="F267" s="313">
        <v>0.02</v>
      </c>
      <c r="G267" s="48">
        <f t="shared" si="116"/>
        <v>1</v>
      </c>
      <c r="H267" s="313">
        <v>2.75</v>
      </c>
      <c r="I267" s="48">
        <f t="shared" si="117"/>
        <v>1</v>
      </c>
      <c r="J267" s="26">
        <v>5.85</v>
      </c>
      <c r="K267" s="48">
        <f t="shared" si="118"/>
        <v>1</v>
      </c>
      <c r="L267" s="312">
        <v>0.46</v>
      </c>
      <c r="M267" s="73">
        <f t="shared" si="123"/>
        <v>1</v>
      </c>
      <c r="N267" s="351">
        <f t="shared" si="119"/>
        <v>1</v>
      </c>
      <c r="O267" s="351">
        <f t="shared" si="120"/>
        <v>1</v>
      </c>
      <c r="S267" s="25" t="str">
        <f t="shared" si="125"/>
        <v>CARIB</v>
      </c>
      <c r="T267" s="25">
        <f t="shared" si="104"/>
        <v>1.65</v>
      </c>
      <c r="U267" s="25">
        <f t="shared" si="105"/>
        <v>2.14</v>
      </c>
      <c r="V267" s="25">
        <f t="shared" si="106"/>
        <v>0</v>
      </c>
      <c r="W267" s="25">
        <f t="shared" si="107"/>
        <v>0.12</v>
      </c>
      <c r="X267" s="25">
        <f t="shared" si="108"/>
        <v>2.7</v>
      </c>
      <c r="Y267" s="25">
        <f t="shared" si="109"/>
        <v>2.85</v>
      </c>
      <c r="Z267" s="25">
        <f t="shared" si="110"/>
        <v>5</v>
      </c>
      <c r="AA267" s="25">
        <f t="shared" si="111"/>
        <v>7</v>
      </c>
      <c r="AB267" s="25">
        <f t="shared" si="112"/>
        <v>0</v>
      </c>
      <c r="AC267" s="25">
        <f t="shared" si="113"/>
        <v>1</v>
      </c>
    </row>
    <row r="268" spans="1:29" x14ac:dyDescent="0.25">
      <c r="A268" s="33">
        <v>45743</v>
      </c>
      <c r="B268" s="118" t="s">
        <v>436</v>
      </c>
      <c r="C268" s="291" t="s">
        <v>31</v>
      </c>
      <c r="D268" s="26">
        <v>1.89</v>
      </c>
      <c r="E268" s="48">
        <f t="shared" si="115"/>
        <v>1</v>
      </c>
      <c r="F268" s="23">
        <v>0.03</v>
      </c>
      <c r="G268" s="48">
        <f t="shared" si="116"/>
        <v>1</v>
      </c>
      <c r="H268" s="23">
        <v>2.74</v>
      </c>
      <c r="I268" s="48">
        <f t="shared" si="117"/>
        <v>1</v>
      </c>
      <c r="J268" s="26">
        <v>5.83</v>
      </c>
      <c r="K268" s="48">
        <f t="shared" si="118"/>
        <v>1</v>
      </c>
      <c r="L268" s="26">
        <v>0.39</v>
      </c>
      <c r="M268" s="48">
        <f t="shared" si="123"/>
        <v>1</v>
      </c>
      <c r="N268" s="135">
        <f t="shared" si="119"/>
        <v>1</v>
      </c>
      <c r="O268" s="135">
        <f t="shared" si="120"/>
        <v>1</v>
      </c>
      <c r="S268" s="25" t="str">
        <f t="shared" si="125"/>
        <v>CARIB</v>
      </c>
      <c r="T268" s="25">
        <f t="shared" si="104"/>
        <v>1.65</v>
      </c>
      <c r="U268" s="25">
        <f t="shared" si="105"/>
        <v>2.14</v>
      </c>
      <c r="V268" s="25">
        <f t="shared" si="106"/>
        <v>0</v>
      </c>
      <c r="W268" s="25">
        <f t="shared" si="107"/>
        <v>0.12</v>
      </c>
      <c r="X268" s="25">
        <f t="shared" si="108"/>
        <v>2.7</v>
      </c>
      <c r="Y268" s="25">
        <f t="shared" si="109"/>
        <v>2.85</v>
      </c>
      <c r="Z268" s="25">
        <f t="shared" si="110"/>
        <v>5</v>
      </c>
      <c r="AA268" s="25">
        <f t="shared" si="111"/>
        <v>7</v>
      </c>
      <c r="AB268" s="25">
        <f t="shared" si="112"/>
        <v>0</v>
      </c>
      <c r="AC268" s="25">
        <f t="shared" si="113"/>
        <v>1</v>
      </c>
    </row>
    <row r="269" spans="1:29" x14ac:dyDescent="0.25">
      <c r="A269" s="33">
        <v>45746</v>
      </c>
      <c r="B269" s="118" t="s">
        <v>437</v>
      </c>
      <c r="C269" s="33" t="s">
        <v>31</v>
      </c>
      <c r="D269" s="26">
        <v>1.98</v>
      </c>
      <c r="E269" s="48">
        <f t="shared" si="115"/>
        <v>1</v>
      </c>
      <c r="F269" s="23">
        <v>0.02</v>
      </c>
      <c r="G269" s="48">
        <f t="shared" si="116"/>
        <v>1</v>
      </c>
      <c r="H269" s="23">
        <v>2.7</v>
      </c>
      <c r="I269" s="48">
        <f t="shared" si="117"/>
        <v>1</v>
      </c>
      <c r="J269" s="216">
        <v>6.18</v>
      </c>
      <c r="K269" s="48">
        <f t="shared" si="118"/>
        <v>1</v>
      </c>
      <c r="L269" s="26">
        <v>0.46</v>
      </c>
      <c r="M269" s="48">
        <f t="shared" si="123"/>
        <v>1</v>
      </c>
      <c r="N269" s="135">
        <f t="shared" si="119"/>
        <v>1</v>
      </c>
      <c r="O269" s="135">
        <f t="shared" si="120"/>
        <v>1</v>
      </c>
      <c r="S269" s="25" t="str">
        <f t="shared" si="125"/>
        <v>CARIB</v>
      </c>
      <c r="T269" s="25">
        <f t="shared" si="104"/>
        <v>1.65</v>
      </c>
      <c r="U269" s="25">
        <f t="shared" si="105"/>
        <v>2.14</v>
      </c>
      <c r="V269" s="25">
        <f t="shared" si="106"/>
        <v>0</v>
      </c>
      <c r="W269" s="25">
        <f t="shared" si="107"/>
        <v>0.12</v>
      </c>
      <c r="X269" s="25">
        <f t="shared" si="108"/>
        <v>2.7</v>
      </c>
      <c r="Y269" s="25">
        <f t="shared" si="109"/>
        <v>2.85</v>
      </c>
      <c r="Z269" s="25">
        <f t="shared" si="110"/>
        <v>5</v>
      </c>
      <c r="AA269" s="25">
        <f t="shared" si="111"/>
        <v>7</v>
      </c>
      <c r="AB269" s="25">
        <f t="shared" si="112"/>
        <v>0</v>
      </c>
      <c r="AC269" s="25">
        <f t="shared" si="113"/>
        <v>1</v>
      </c>
    </row>
    <row r="270" spans="1:29" x14ac:dyDescent="0.25">
      <c r="A270" s="125">
        <v>45746</v>
      </c>
      <c r="B270" s="308" t="s">
        <v>435</v>
      </c>
      <c r="C270" s="125" t="s">
        <v>31</v>
      </c>
      <c r="D270" s="312">
        <v>1.97</v>
      </c>
      <c r="E270" s="48">
        <f t="shared" si="115"/>
        <v>1</v>
      </c>
      <c r="F270" s="313">
        <v>0.03</v>
      </c>
      <c r="G270" s="48">
        <f t="shared" si="116"/>
        <v>1</v>
      </c>
      <c r="H270" s="313">
        <v>2.85</v>
      </c>
      <c r="I270" s="48">
        <f t="shared" si="117"/>
        <v>1</v>
      </c>
      <c r="J270" s="350">
        <v>6.53</v>
      </c>
      <c r="K270" s="48">
        <f t="shared" si="118"/>
        <v>1</v>
      </c>
      <c r="L270" s="312">
        <v>0.45</v>
      </c>
      <c r="M270" s="73">
        <f t="shared" si="123"/>
        <v>1</v>
      </c>
      <c r="N270" s="351">
        <f t="shared" si="119"/>
        <v>1</v>
      </c>
      <c r="O270" s="351">
        <f t="shared" si="120"/>
        <v>1</v>
      </c>
      <c r="S270" s="25" t="str">
        <f t="shared" si="125"/>
        <v>CARIB</v>
      </c>
      <c r="T270" s="25">
        <f t="shared" si="104"/>
        <v>1.65</v>
      </c>
      <c r="U270" s="25">
        <f t="shared" si="105"/>
        <v>2.14</v>
      </c>
      <c r="V270" s="25">
        <f t="shared" si="106"/>
        <v>0</v>
      </c>
      <c r="W270" s="25">
        <f t="shared" si="107"/>
        <v>0.12</v>
      </c>
      <c r="X270" s="25">
        <f t="shared" si="108"/>
        <v>2.7</v>
      </c>
      <c r="Y270" s="25">
        <f t="shared" si="109"/>
        <v>2.85</v>
      </c>
      <c r="Z270" s="25">
        <f t="shared" si="110"/>
        <v>5</v>
      </c>
      <c r="AA270" s="25">
        <f t="shared" si="111"/>
        <v>7</v>
      </c>
      <c r="AB270" s="25">
        <f t="shared" si="112"/>
        <v>0</v>
      </c>
      <c r="AC270" s="25">
        <f t="shared" si="113"/>
        <v>1</v>
      </c>
    </row>
    <row r="271" spans="1:29" x14ac:dyDescent="0.25">
      <c r="A271" s="33">
        <v>45746</v>
      </c>
      <c r="B271" s="118" t="s">
        <v>436</v>
      </c>
      <c r="C271" s="291" t="s">
        <v>31</v>
      </c>
      <c r="D271" s="26">
        <v>2.0499999999999998</v>
      </c>
      <c r="E271" s="48">
        <f t="shared" si="115"/>
        <v>1</v>
      </c>
      <c r="F271" s="23">
        <v>0.03</v>
      </c>
      <c r="G271" s="48">
        <f t="shared" si="116"/>
        <v>1</v>
      </c>
      <c r="H271" s="23">
        <v>2.75</v>
      </c>
      <c r="I271" s="48">
        <f t="shared" si="117"/>
        <v>1</v>
      </c>
      <c r="J271" s="216">
        <v>6.59</v>
      </c>
      <c r="K271" s="48">
        <f t="shared" si="118"/>
        <v>1</v>
      </c>
      <c r="L271" s="26">
        <v>0.59</v>
      </c>
      <c r="M271" s="48">
        <f t="shared" si="123"/>
        <v>1</v>
      </c>
      <c r="N271" s="135">
        <f t="shared" si="119"/>
        <v>1</v>
      </c>
      <c r="O271" s="135">
        <f t="shared" si="120"/>
        <v>1</v>
      </c>
      <c r="S271" s="25" t="str">
        <f t="shared" si="124"/>
        <v>CARIB</v>
      </c>
      <c r="T271" s="25">
        <f t="shared" si="104"/>
        <v>1.65</v>
      </c>
      <c r="U271" s="25">
        <f t="shared" si="105"/>
        <v>2.14</v>
      </c>
      <c r="V271" s="25">
        <f t="shared" si="106"/>
        <v>0</v>
      </c>
      <c r="W271" s="25">
        <f t="shared" si="107"/>
        <v>0.12</v>
      </c>
      <c r="X271" s="25">
        <f t="shared" si="108"/>
        <v>2.7</v>
      </c>
      <c r="Y271" s="25">
        <f t="shared" si="109"/>
        <v>2.85</v>
      </c>
      <c r="Z271" s="25">
        <f t="shared" si="110"/>
        <v>5</v>
      </c>
      <c r="AA271" s="25">
        <f t="shared" si="111"/>
        <v>7</v>
      </c>
      <c r="AB271" s="25">
        <f t="shared" si="112"/>
        <v>0</v>
      </c>
      <c r="AC271" s="25">
        <f t="shared" si="113"/>
        <v>1</v>
      </c>
    </row>
    <row r="272" spans="1:29" x14ac:dyDescent="0.25">
      <c r="A272" s="33">
        <v>45746</v>
      </c>
      <c r="B272" s="118" t="s">
        <v>434</v>
      </c>
      <c r="C272" s="33" t="s">
        <v>31</v>
      </c>
      <c r="D272" s="26">
        <v>2.0099999999999998</v>
      </c>
      <c r="E272" s="48">
        <f t="shared" si="115"/>
        <v>1</v>
      </c>
      <c r="F272" s="23">
        <v>0.02</v>
      </c>
      <c r="G272" s="48">
        <f t="shared" si="116"/>
        <v>1</v>
      </c>
      <c r="H272" s="23">
        <v>2.8</v>
      </c>
      <c r="I272" s="48">
        <f t="shared" si="117"/>
        <v>1</v>
      </c>
      <c r="J272" s="216">
        <v>6.85</v>
      </c>
      <c r="K272" s="48">
        <f t="shared" si="118"/>
        <v>1</v>
      </c>
      <c r="L272" s="26">
        <v>0.48</v>
      </c>
      <c r="M272" s="48">
        <f t="shared" si="123"/>
        <v>1</v>
      </c>
      <c r="N272" s="135">
        <f t="shared" si="119"/>
        <v>1</v>
      </c>
      <c r="O272" s="135">
        <f t="shared" si="120"/>
        <v>1</v>
      </c>
      <c r="S272" s="25" t="str">
        <f t="shared" si="124"/>
        <v>CARIB</v>
      </c>
      <c r="T272" s="25">
        <f t="shared" si="104"/>
        <v>1.65</v>
      </c>
      <c r="U272" s="25">
        <f t="shared" si="105"/>
        <v>2.14</v>
      </c>
      <c r="V272" s="25">
        <f t="shared" si="106"/>
        <v>0</v>
      </c>
      <c r="W272" s="25">
        <f t="shared" si="107"/>
        <v>0.12</v>
      </c>
      <c r="X272" s="25">
        <f t="shared" si="108"/>
        <v>2.7</v>
      </c>
      <c r="Y272" s="25">
        <f t="shared" si="109"/>
        <v>2.85</v>
      </c>
      <c r="Z272" s="25">
        <f t="shared" si="110"/>
        <v>5</v>
      </c>
      <c r="AA272" s="25">
        <f t="shared" si="111"/>
        <v>7</v>
      </c>
      <c r="AB272" s="25">
        <f t="shared" si="112"/>
        <v>0</v>
      </c>
      <c r="AC272" s="25">
        <f t="shared" si="113"/>
        <v>1</v>
      </c>
    </row>
    <row r="273" spans="1:29" x14ac:dyDescent="0.25">
      <c r="A273" s="125">
        <v>45747</v>
      </c>
      <c r="B273" s="308" t="s">
        <v>437</v>
      </c>
      <c r="C273" s="125" t="s">
        <v>35</v>
      </c>
      <c r="D273" s="312">
        <v>16.48</v>
      </c>
      <c r="E273" s="48">
        <f t="shared" si="115"/>
        <v>1</v>
      </c>
      <c r="F273" s="313"/>
      <c r="G273" s="48"/>
      <c r="H273" s="313">
        <v>2.39</v>
      </c>
      <c r="I273" s="48">
        <f t="shared" si="117"/>
        <v>1</v>
      </c>
      <c r="J273" s="350">
        <v>128.69999999999999</v>
      </c>
      <c r="K273" s="48">
        <f t="shared" si="118"/>
        <v>1</v>
      </c>
      <c r="L273" s="312"/>
      <c r="M273" s="48"/>
      <c r="N273" s="135">
        <f t="shared" si="119"/>
        <v>1</v>
      </c>
      <c r="O273" s="135">
        <f t="shared" si="120"/>
        <v>1</v>
      </c>
      <c r="S273" s="25" t="str">
        <f t="shared" si="124"/>
        <v>VITAMALT</v>
      </c>
      <c r="T273" s="25">
        <f t="shared" si="104"/>
        <v>16.2</v>
      </c>
      <c r="U273" s="25">
        <f t="shared" si="105"/>
        <v>16.84</v>
      </c>
      <c r="V273" s="25">
        <f t="shared" si="106"/>
        <v>0</v>
      </c>
      <c r="W273" s="25">
        <f t="shared" si="107"/>
        <v>0</v>
      </c>
      <c r="X273" s="25">
        <f t="shared" si="108"/>
        <v>2</v>
      </c>
      <c r="Y273" s="25">
        <f t="shared" si="109"/>
        <v>2.4</v>
      </c>
      <c r="Z273" s="25">
        <f t="shared" si="110"/>
        <v>100</v>
      </c>
      <c r="AA273" s="25">
        <f t="shared" si="111"/>
        <v>140</v>
      </c>
      <c r="AB273" s="25">
        <f t="shared" si="112"/>
        <v>0</v>
      </c>
      <c r="AC273" s="25">
        <f t="shared" si="113"/>
        <v>0</v>
      </c>
    </row>
    <row r="274" spans="1:29" x14ac:dyDescent="0.25">
      <c r="A274" s="33">
        <v>45747</v>
      </c>
      <c r="B274" s="118" t="s">
        <v>435</v>
      </c>
      <c r="C274" s="291" t="s">
        <v>35</v>
      </c>
      <c r="D274" s="26">
        <v>16.579999999999998</v>
      </c>
      <c r="E274" s="48">
        <f t="shared" si="115"/>
        <v>1</v>
      </c>
      <c r="F274" s="23"/>
      <c r="G274" s="48"/>
      <c r="H274" s="23">
        <v>2.34</v>
      </c>
      <c r="I274" s="48">
        <f t="shared" si="117"/>
        <v>1</v>
      </c>
      <c r="J274" s="216">
        <v>118.2</v>
      </c>
      <c r="K274" s="48">
        <f t="shared" si="118"/>
        <v>1</v>
      </c>
      <c r="L274" s="26"/>
      <c r="M274" s="48"/>
      <c r="N274" s="135">
        <f t="shared" si="119"/>
        <v>1</v>
      </c>
      <c r="O274" s="135">
        <f t="shared" si="120"/>
        <v>1</v>
      </c>
      <c r="S274" s="25" t="str">
        <f t="shared" si="124"/>
        <v>VITAMALT</v>
      </c>
      <c r="T274" s="25">
        <f t="shared" si="104"/>
        <v>16.2</v>
      </c>
      <c r="U274" s="25">
        <f t="shared" si="105"/>
        <v>16.84</v>
      </c>
      <c r="V274" s="25">
        <f t="shared" si="106"/>
        <v>0</v>
      </c>
      <c r="W274" s="25">
        <f t="shared" si="107"/>
        <v>0</v>
      </c>
      <c r="X274" s="25">
        <f t="shared" si="108"/>
        <v>2</v>
      </c>
      <c r="Y274" s="25">
        <f t="shared" si="109"/>
        <v>2.4</v>
      </c>
      <c r="Z274" s="25">
        <f t="shared" si="110"/>
        <v>100</v>
      </c>
      <c r="AA274" s="25">
        <f t="shared" si="111"/>
        <v>140</v>
      </c>
      <c r="AB274" s="25">
        <f t="shared" si="112"/>
        <v>0</v>
      </c>
      <c r="AC274" s="25">
        <f t="shared" si="113"/>
        <v>0</v>
      </c>
    </row>
    <row r="275" spans="1:29" x14ac:dyDescent="0.25">
      <c r="A275" s="33">
        <v>45747</v>
      </c>
      <c r="B275" s="118" t="s">
        <v>436</v>
      </c>
      <c r="C275" s="291" t="s">
        <v>35</v>
      </c>
      <c r="D275" s="26">
        <v>16.5</v>
      </c>
      <c r="E275" s="48">
        <f t="shared" si="115"/>
        <v>1</v>
      </c>
      <c r="F275" s="23"/>
      <c r="G275" s="48"/>
      <c r="H275" s="23">
        <v>2.39</v>
      </c>
      <c r="I275" s="48">
        <f t="shared" si="117"/>
        <v>1</v>
      </c>
      <c r="J275" s="216">
        <v>125.6</v>
      </c>
      <c r="K275" s="48">
        <f t="shared" si="118"/>
        <v>1</v>
      </c>
      <c r="L275" s="26"/>
      <c r="M275" s="48"/>
      <c r="N275" s="135">
        <f t="shared" si="119"/>
        <v>1</v>
      </c>
      <c r="O275" s="135">
        <f t="shared" si="120"/>
        <v>1</v>
      </c>
      <c r="S275" s="25" t="str">
        <f t="shared" si="114"/>
        <v>VITAMALT</v>
      </c>
      <c r="T275" s="25">
        <f t="shared" si="104"/>
        <v>16.2</v>
      </c>
      <c r="U275" s="25">
        <f t="shared" si="105"/>
        <v>16.84</v>
      </c>
      <c r="V275" s="25">
        <f t="shared" si="106"/>
        <v>0</v>
      </c>
      <c r="W275" s="25">
        <f t="shared" si="107"/>
        <v>0</v>
      </c>
      <c r="X275" s="25">
        <f t="shared" si="108"/>
        <v>2</v>
      </c>
      <c r="Y275" s="25">
        <f t="shared" si="109"/>
        <v>2.4</v>
      </c>
      <c r="Z275" s="25">
        <f t="shared" si="110"/>
        <v>100</v>
      </c>
      <c r="AA275" s="25">
        <f t="shared" si="111"/>
        <v>140</v>
      </c>
      <c r="AB275" s="25">
        <f t="shared" si="112"/>
        <v>0</v>
      </c>
      <c r="AC275" s="25">
        <f t="shared" si="113"/>
        <v>0</v>
      </c>
    </row>
    <row r="276" spans="1:29" x14ac:dyDescent="0.25">
      <c r="A276" s="33">
        <v>45747</v>
      </c>
      <c r="B276" s="118" t="s">
        <v>434</v>
      </c>
      <c r="C276" s="33" t="s">
        <v>35</v>
      </c>
      <c r="D276" s="26">
        <v>16.8</v>
      </c>
      <c r="E276" s="48">
        <f t="shared" si="115"/>
        <v>1</v>
      </c>
      <c r="F276" s="23"/>
      <c r="G276" s="48"/>
      <c r="H276" s="23">
        <v>2.34</v>
      </c>
      <c r="I276" s="48">
        <f t="shared" si="117"/>
        <v>1</v>
      </c>
      <c r="J276" s="216">
        <v>125.4</v>
      </c>
      <c r="K276" s="48">
        <f t="shared" si="118"/>
        <v>1</v>
      </c>
      <c r="L276" s="26"/>
      <c r="M276" s="48"/>
      <c r="N276" s="135">
        <f t="shared" si="119"/>
        <v>1</v>
      </c>
      <c r="O276" s="135">
        <f t="shared" si="120"/>
        <v>1</v>
      </c>
      <c r="S276" s="25" t="str">
        <f t="shared" si="114"/>
        <v>VITAMALT</v>
      </c>
      <c r="T276" s="25">
        <f t="shared" si="104"/>
        <v>16.2</v>
      </c>
      <c r="U276" s="25">
        <f t="shared" si="105"/>
        <v>16.84</v>
      </c>
      <c r="V276" s="25">
        <f t="shared" si="106"/>
        <v>0</v>
      </c>
      <c r="W276" s="25">
        <f t="shared" si="107"/>
        <v>0</v>
      </c>
      <c r="X276" s="25">
        <f t="shared" si="108"/>
        <v>2</v>
      </c>
      <c r="Y276" s="25">
        <f t="shared" si="109"/>
        <v>2.4</v>
      </c>
      <c r="Z276" s="25">
        <f t="shared" si="110"/>
        <v>100</v>
      </c>
      <c r="AA276" s="25">
        <f t="shared" si="111"/>
        <v>140</v>
      </c>
      <c r="AB276" s="25">
        <f t="shared" si="112"/>
        <v>0</v>
      </c>
      <c r="AC276" s="25">
        <f t="shared" si="113"/>
        <v>0</v>
      </c>
    </row>
    <row r="277" spans="1:29" x14ac:dyDescent="0.25">
      <c r="A277" s="125">
        <v>45747</v>
      </c>
      <c r="B277" s="308" t="s">
        <v>437</v>
      </c>
      <c r="C277" s="125" t="s">
        <v>35</v>
      </c>
      <c r="D277" s="312">
        <v>16.420000000000002</v>
      </c>
      <c r="E277" s="48">
        <f t="shared" si="115"/>
        <v>1</v>
      </c>
      <c r="F277" s="313"/>
      <c r="G277" s="48"/>
      <c r="H277" s="437"/>
      <c r="I277" s="348"/>
      <c r="J277" s="350">
        <v>122.8</v>
      </c>
      <c r="K277" s="48">
        <f t="shared" si="118"/>
        <v>1</v>
      </c>
      <c r="L277" s="312"/>
      <c r="M277" s="48"/>
      <c r="N277" s="128">
        <v>1</v>
      </c>
      <c r="O277" s="128">
        <v>1</v>
      </c>
      <c r="S277" s="25" t="str">
        <f t="shared" si="114"/>
        <v>VITAMALT</v>
      </c>
      <c r="T277" s="25">
        <f t="shared" si="104"/>
        <v>16.2</v>
      </c>
      <c r="U277" s="25">
        <f t="shared" si="105"/>
        <v>16.84</v>
      </c>
      <c r="V277" s="25">
        <f t="shared" si="106"/>
        <v>0</v>
      </c>
      <c r="W277" s="25">
        <f t="shared" si="107"/>
        <v>0</v>
      </c>
      <c r="X277" s="25">
        <f t="shared" si="108"/>
        <v>2</v>
      </c>
      <c r="Y277" s="25">
        <f t="shared" si="109"/>
        <v>2.4</v>
      </c>
      <c r="Z277" s="25">
        <f t="shared" si="110"/>
        <v>100</v>
      </c>
      <c r="AA277" s="25">
        <f t="shared" si="111"/>
        <v>140</v>
      </c>
      <c r="AB277" s="25">
        <f t="shared" si="112"/>
        <v>0</v>
      </c>
      <c r="AC277" s="25">
        <f t="shared" si="113"/>
        <v>0</v>
      </c>
    </row>
    <row r="278" spans="1:29" ht="15.75" thickBot="1" x14ac:dyDescent="0.3">
      <c r="A278" s="33"/>
      <c r="B278" s="118"/>
      <c r="C278" s="33"/>
      <c r="D278" s="26"/>
      <c r="E278" s="48"/>
      <c r="F278" s="23"/>
      <c r="G278" s="48"/>
      <c r="H278" s="23"/>
      <c r="I278" s="48"/>
      <c r="J278" s="26"/>
      <c r="K278" s="48"/>
      <c r="L278" s="26"/>
      <c r="M278" s="48"/>
      <c r="N278" s="135"/>
      <c r="O278" s="135"/>
      <c r="S278" s="25" t="str">
        <f t="shared" si="114"/>
        <v/>
      </c>
      <c r="T278" s="25" t="e">
        <f t="shared" si="104"/>
        <v>#N/A</v>
      </c>
      <c r="U278" s="25" t="e">
        <f t="shared" si="105"/>
        <v>#N/A</v>
      </c>
      <c r="V278" s="25" t="e">
        <f t="shared" si="106"/>
        <v>#N/A</v>
      </c>
      <c r="W278" s="25" t="e">
        <f t="shared" si="107"/>
        <v>#N/A</v>
      </c>
      <c r="X278" s="25" t="e">
        <f t="shared" si="108"/>
        <v>#N/A</v>
      </c>
      <c r="Y278" s="25" t="e">
        <f t="shared" si="109"/>
        <v>#N/A</v>
      </c>
      <c r="Z278" s="25" t="e">
        <f t="shared" si="110"/>
        <v>#N/A</v>
      </c>
      <c r="AA278" s="25" t="e">
        <f t="shared" si="111"/>
        <v>#N/A</v>
      </c>
      <c r="AB278" s="25" t="e">
        <f t="shared" si="112"/>
        <v>#N/A</v>
      </c>
      <c r="AC278" s="25" t="e">
        <f t="shared" si="113"/>
        <v>#N/A</v>
      </c>
    </row>
    <row r="279" spans="1:29" ht="15.75" thickBot="1" x14ac:dyDescent="0.3">
      <c r="A279" s="6"/>
      <c r="B279" s="6"/>
      <c r="C279">
        <f>COUNTA(C157:C278)</f>
        <v>99</v>
      </c>
      <c r="D279" s="31">
        <f>((COUNTA(D181:D278))-COUNTIF(E181:E278,"&lt;1"))/(COUNTA(D181:D278))</f>
        <v>0.82474226804123707</v>
      </c>
      <c r="E279"/>
      <c r="F279" s="31">
        <f>((COUNTA(F181:F278))-COUNTIF(G181:G278,"&lt;1"))/(COUNTA(F181:F278))</f>
        <v>1</v>
      </c>
      <c r="H279" s="31">
        <f>((COUNTA(H181:H278))-COUNTIF(I181:I278,"&lt;1"))/(COUNTA(H181:H278))</f>
        <v>0.9662921348314607</v>
      </c>
      <c r="I279"/>
      <c r="J279" s="31">
        <f>((COUNTA(J181:J278))-COUNTIF(K181:K278,"&lt;1"))/(COUNTA(J181:J278))</f>
        <v>0.97938144329896903</v>
      </c>
      <c r="K279" s="31"/>
      <c r="L279" s="31">
        <f>((COUNTA(L181:L278))-COUNTIF(M181:M278,"&lt;1"))/(COUNTA(L181:L278))</f>
        <v>0.98684210526315785</v>
      </c>
      <c r="M279" s="31"/>
      <c r="N279" s="11">
        <f>AVERAGE(N181:N277)</f>
        <v>0.75789473684210529</v>
      </c>
      <c r="O279" s="11">
        <f>AVERAGE(O181:O278)</f>
        <v>0.76842105263157889</v>
      </c>
      <c r="S279" s="25" t="str">
        <f t="shared" si="114"/>
        <v>99</v>
      </c>
      <c r="T279" s="25" t="e">
        <f t="shared" si="104"/>
        <v>#N/A</v>
      </c>
      <c r="U279" s="25" t="e">
        <f t="shared" si="105"/>
        <v>#N/A</v>
      </c>
      <c r="V279" s="25" t="e">
        <f t="shared" si="106"/>
        <v>#N/A</v>
      </c>
      <c r="W279" s="25" t="e">
        <f t="shared" si="107"/>
        <v>#N/A</v>
      </c>
      <c r="X279" s="25" t="e">
        <f t="shared" si="108"/>
        <v>#N/A</v>
      </c>
      <c r="Y279" s="25" t="e">
        <f t="shared" si="109"/>
        <v>#N/A</v>
      </c>
      <c r="Z279" s="25" t="e">
        <f t="shared" si="110"/>
        <v>#N/A</v>
      </c>
      <c r="AA279" s="25" t="e">
        <f t="shared" si="111"/>
        <v>#N/A</v>
      </c>
      <c r="AB279" s="25" t="e">
        <f t="shared" si="112"/>
        <v>#N/A</v>
      </c>
      <c r="AC279" s="25" t="e">
        <f t="shared" si="113"/>
        <v>#N/A</v>
      </c>
    </row>
    <row r="280" spans="1:29" x14ac:dyDescent="0.25">
      <c r="D280" s="136"/>
      <c r="E280"/>
      <c r="F280" s="136"/>
      <c r="H280" s="136"/>
      <c r="I280"/>
      <c r="J280" s="136"/>
      <c r="K280" s="136"/>
      <c r="L280" s="136"/>
      <c r="M280" s="136"/>
      <c r="N280" s="266"/>
      <c r="O280" s="266"/>
      <c r="S280" s="25" t="str">
        <f t="shared" si="114"/>
        <v/>
      </c>
      <c r="T280" s="25" t="e">
        <f t="shared" si="104"/>
        <v>#N/A</v>
      </c>
      <c r="U280" s="25" t="e">
        <f t="shared" si="105"/>
        <v>#N/A</v>
      </c>
      <c r="V280" s="25" t="e">
        <f t="shared" si="106"/>
        <v>#N/A</v>
      </c>
      <c r="W280" s="25" t="e">
        <f t="shared" si="107"/>
        <v>#N/A</v>
      </c>
      <c r="X280" s="25" t="e">
        <f t="shared" si="108"/>
        <v>#N/A</v>
      </c>
      <c r="Y280" s="25" t="e">
        <f t="shared" si="109"/>
        <v>#N/A</v>
      </c>
      <c r="Z280" s="25" t="e">
        <f t="shared" si="110"/>
        <v>#N/A</v>
      </c>
      <c r="AA280" s="25" t="e">
        <f t="shared" si="111"/>
        <v>#N/A</v>
      </c>
      <c r="AB280" s="25" t="e">
        <f t="shared" si="112"/>
        <v>#N/A</v>
      </c>
      <c r="AC280" s="25" t="e">
        <f t="shared" si="113"/>
        <v>#N/A</v>
      </c>
    </row>
    <row r="281" spans="1:29" x14ac:dyDescent="0.25">
      <c r="D281" s="136"/>
      <c r="E281"/>
      <c r="F281" s="136"/>
      <c r="H281" s="136"/>
      <c r="I281"/>
      <c r="J281" s="136"/>
      <c r="K281" s="136"/>
      <c r="L281" s="136"/>
      <c r="M281" s="136"/>
      <c r="N281" s="266"/>
      <c r="O281" s="266"/>
      <c r="S281" s="25" t="str">
        <f t="shared" si="114"/>
        <v/>
      </c>
      <c r="T281" s="25" t="e">
        <f t="shared" si="104"/>
        <v>#N/A</v>
      </c>
      <c r="U281" s="25" t="e">
        <f t="shared" si="105"/>
        <v>#N/A</v>
      </c>
      <c r="V281" s="25" t="e">
        <f t="shared" si="106"/>
        <v>#N/A</v>
      </c>
      <c r="W281" s="25" t="e">
        <f t="shared" si="107"/>
        <v>#N/A</v>
      </c>
      <c r="X281" s="25" t="e">
        <f t="shared" si="108"/>
        <v>#N/A</v>
      </c>
      <c r="Y281" s="25" t="e">
        <f t="shared" si="109"/>
        <v>#N/A</v>
      </c>
      <c r="Z281" s="25" t="e">
        <f t="shared" si="110"/>
        <v>#N/A</v>
      </c>
      <c r="AA281" s="25" t="e">
        <f t="shared" si="111"/>
        <v>#N/A</v>
      </c>
      <c r="AB281" s="25" t="e">
        <f t="shared" si="112"/>
        <v>#N/A</v>
      </c>
      <c r="AC281" s="25" t="e">
        <f t="shared" si="113"/>
        <v>#N/A</v>
      </c>
    </row>
    <row r="282" spans="1:29" x14ac:dyDescent="0.25">
      <c r="A282" s="352"/>
      <c r="B282" s="353"/>
      <c r="C282" s="352"/>
      <c r="D282" s="276"/>
      <c r="F282" s="306"/>
      <c r="H282" s="306"/>
      <c r="J282" s="276"/>
      <c r="L282" s="276"/>
      <c r="N282" s="1"/>
      <c r="O282" s="1"/>
      <c r="S282" s="25" t="str">
        <f t="shared" si="114"/>
        <v/>
      </c>
      <c r="T282" s="25" t="e">
        <f t="shared" si="104"/>
        <v>#N/A</v>
      </c>
      <c r="U282" s="25" t="e">
        <f t="shared" si="105"/>
        <v>#N/A</v>
      </c>
      <c r="V282" s="25" t="e">
        <f t="shared" si="106"/>
        <v>#N/A</v>
      </c>
      <c r="W282" s="25" t="e">
        <f t="shared" si="107"/>
        <v>#N/A</v>
      </c>
      <c r="X282" s="25" t="e">
        <f t="shared" si="108"/>
        <v>#N/A</v>
      </c>
      <c r="Y282" s="25" t="e">
        <f t="shared" si="109"/>
        <v>#N/A</v>
      </c>
      <c r="Z282" s="25" t="e">
        <f t="shared" si="110"/>
        <v>#N/A</v>
      </c>
      <c r="AA282" s="25" t="e">
        <f t="shared" si="111"/>
        <v>#N/A</v>
      </c>
      <c r="AB282" s="25" t="e">
        <f t="shared" si="112"/>
        <v>#N/A</v>
      </c>
      <c r="AC282" s="25" t="e">
        <f t="shared" si="113"/>
        <v>#N/A</v>
      </c>
    </row>
    <row r="283" spans="1:29" s="247" customFormat="1" x14ac:dyDescent="0.25">
      <c r="A283" s="7" t="s">
        <v>18</v>
      </c>
      <c r="B283" s="7" t="s">
        <v>19</v>
      </c>
      <c r="C283" s="7" t="s">
        <v>29</v>
      </c>
      <c r="D283" s="8" t="s">
        <v>121</v>
      </c>
      <c r="E283" s="70"/>
      <c r="F283" s="42" t="s">
        <v>12</v>
      </c>
      <c r="G283" s="106"/>
      <c r="H283" s="8" t="s">
        <v>13</v>
      </c>
      <c r="I283" s="70"/>
      <c r="J283" s="8" t="s">
        <v>14</v>
      </c>
      <c r="K283" s="70"/>
      <c r="L283" s="8" t="s">
        <v>433</v>
      </c>
      <c r="M283" s="70"/>
      <c r="N283" s="9" t="s">
        <v>20</v>
      </c>
      <c r="O283" s="9" t="s">
        <v>36</v>
      </c>
      <c r="P283"/>
      <c r="Q283"/>
      <c r="R283"/>
      <c r="S283" s="25" t="str">
        <f t="shared" si="114"/>
        <v>Product</v>
      </c>
      <c r="T283" s="25" t="e">
        <f t="shared" si="104"/>
        <v>#N/A</v>
      </c>
      <c r="U283" s="25" t="e">
        <f t="shared" si="105"/>
        <v>#N/A</v>
      </c>
      <c r="V283" s="25" t="e">
        <f t="shared" si="106"/>
        <v>#N/A</v>
      </c>
      <c r="W283" s="25" t="e">
        <f t="shared" si="107"/>
        <v>#N/A</v>
      </c>
      <c r="X283" s="25" t="e">
        <f t="shared" si="108"/>
        <v>#N/A</v>
      </c>
      <c r="Y283" s="25" t="e">
        <f t="shared" si="109"/>
        <v>#N/A</v>
      </c>
      <c r="Z283" s="25" t="e">
        <f t="shared" si="110"/>
        <v>#N/A</v>
      </c>
      <c r="AA283" s="25" t="e">
        <f t="shared" si="111"/>
        <v>#N/A</v>
      </c>
      <c r="AB283" s="25" t="e">
        <f t="shared" si="112"/>
        <v>#N/A</v>
      </c>
      <c r="AC283" s="25" t="e">
        <f t="shared" si="113"/>
        <v>#N/A</v>
      </c>
    </row>
    <row r="284" spans="1:29" x14ac:dyDescent="0.25">
      <c r="A284" s="354">
        <v>45748</v>
      </c>
      <c r="B284" s="354" t="s">
        <v>435</v>
      </c>
      <c r="C284" s="349" t="s">
        <v>625</v>
      </c>
      <c r="D284" s="216">
        <v>6.4</v>
      </c>
      <c r="E284" s="48">
        <f t="shared" ref="E284:E348" si="126">IF(+(IF(D284&lt;T284,0,IF(D284&gt;U284,0,1)))=1,1,0)</f>
        <v>1</v>
      </c>
      <c r="F284" s="305"/>
      <c r="G284" s="48">
        <f t="shared" ref="G284:G348" si="127">IF(+(IF(F284&lt;V284,0,IF(F284&gt;W284,0,1)))=1,1,0)</f>
        <v>1</v>
      </c>
      <c r="H284" s="305">
        <v>2.9</v>
      </c>
      <c r="I284" s="355"/>
      <c r="J284" s="216">
        <v>1.35</v>
      </c>
      <c r="K284" s="48">
        <f t="shared" ref="K284:K348" si="128">IF(+(IF(J284&lt;Z284,0,IF(J284&gt;AA284,0,1)))=1,1,0)</f>
        <v>1</v>
      </c>
      <c r="L284" s="216">
        <v>0.95</v>
      </c>
      <c r="M284" s="355"/>
      <c r="N284" s="315">
        <v>1</v>
      </c>
      <c r="O284" s="315">
        <v>1</v>
      </c>
      <c r="S284" s="25" t="str">
        <f t="shared" si="114"/>
        <v>PEARSECCO</v>
      </c>
      <c r="T284" s="25">
        <f t="shared" si="104"/>
        <v>6.4</v>
      </c>
      <c r="U284" s="25">
        <f t="shared" si="105"/>
        <v>6.8</v>
      </c>
      <c r="V284" s="25">
        <f t="shared" si="106"/>
        <v>0</v>
      </c>
      <c r="W284" s="25">
        <f t="shared" si="107"/>
        <v>0.4</v>
      </c>
      <c r="X284" s="25">
        <f t="shared" si="108"/>
        <v>2.75</v>
      </c>
      <c r="Y284" s="25">
        <f t="shared" si="109"/>
        <v>2.95</v>
      </c>
      <c r="Z284" s="25">
        <f t="shared" si="110"/>
        <v>1</v>
      </c>
      <c r="AA284" s="25">
        <f t="shared" si="111"/>
        <v>2</v>
      </c>
      <c r="AB284" s="25">
        <f t="shared" si="112"/>
        <v>0</v>
      </c>
      <c r="AC284" s="25">
        <f t="shared" si="113"/>
        <v>1</v>
      </c>
    </row>
    <row r="285" spans="1:29" x14ac:dyDescent="0.25">
      <c r="A285" s="354">
        <v>45749</v>
      </c>
      <c r="B285" s="33" t="s">
        <v>434</v>
      </c>
      <c r="C285" s="291" t="s">
        <v>31</v>
      </c>
      <c r="D285" s="26">
        <v>2.06</v>
      </c>
      <c r="E285" s="48">
        <f t="shared" si="126"/>
        <v>1</v>
      </c>
      <c r="F285" s="23">
        <v>0.03</v>
      </c>
      <c r="G285" s="48">
        <f t="shared" si="127"/>
        <v>1</v>
      </c>
      <c r="H285" s="23">
        <v>2.85</v>
      </c>
      <c r="I285" s="48">
        <f t="shared" ref="I285:I348" si="129">IF(+(IF(H285&lt;X285,0,IF(H285&gt;Y285,0,1)))=1,1,0)</f>
        <v>1</v>
      </c>
      <c r="J285" s="216">
        <v>6.54</v>
      </c>
      <c r="K285" s="48">
        <f t="shared" si="128"/>
        <v>1</v>
      </c>
      <c r="L285" s="26">
        <v>0.61</v>
      </c>
      <c r="M285" s="48">
        <f t="shared" ref="M285:M348" si="130">IF(+(IF(L285&lt;AB285,0,IF(L285&gt;AC285,0,1)))=1,1,0)</f>
        <v>1</v>
      </c>
      <c r="N285" s="135">
        <f t="shared" ref="N285:N348" si="131">IF(+(IF(D285&lt;T285,0,IF(D285&gt;U285,0,1)))+(IF(F285&lt;V285,0,IF(F285&gt;W285,0,1)))+(IF(H285&lt;X285,0,IF(H285&gt;Y285,0,1)))+(IF(J285&lt;Z285,0,IF(J285&gt;AA285,0,1)))+(IF(L285&lt;AB285,0,IF(L285&gt;AC285,0,1)))=5,1,0)</f>
        <v>1</v>
      </c>
      <c r="O285" s="135">
        <f t="shared" ref="O285:O348" si="132">IF(+(IF(D285&lt;T285,0,IF(D285&gt;U285,0,1)))+(IF(F285&lt;V285,0,IF(F285&gt;W285,0,1)))+(IF(H285&lt;X285,0,IF(H285&gt;Y285,0,1)))+(IF(L285&lt;AB285,0,IF(L285&gt;AC285,0,1)))=4,1,0)</f>
        <v>1</v>
      </c>
      <c r="S285" s="25" t="str">
        <f t="shared" si="114"/>
        <v>CARIB</v>
      </c>
      <c r="T285" s="25">
        <f t="shared" si="104"/>
        <v>1.65</v>
      </c>
      <c r="U285" s="25">
        <f t="shared" si="105"/>
        <v>2.14</v>
      </c>
      <c r="V285" s="25">
        <f t="shared" si="106"/>
        <v>0</v>
      </c>
      <c r="W285" s="25">
        <f t="shared" si="107"/>
        <v>0.12</v>
      </c>
      <c r="X285" s="25">
        <f t="shared" si="108"/>
        <v>2.7</v>
      </c>
      <c r="Y285" s="25">
        <f t="shared" si="109"/>
        <v>2.85</v>
      </c>
      <c r="Z285" s="25">
        <f t="shared" si="110"/>
        <v>5</v>
      </c>
      <c r="AA285" s="25">
        <f t="shared" si="111"/>
        <v>7</v>
      </c>
      <c r="AB285" s="25">
        <f t="shared" si="112"/>
        <v>0</v>
      </c>
      <c r="AC285" s="25">
        <f t="shared" si="113"/>
        <v>1</v>
      </c>
    </row>
    <row r="286" spans="1:29" x14ac:dyDescent="0.25">
      <c r="A286" s="354">
        <v>45749</v>
      </c>
      <c r="B286" s="354" t="s">
        <v>437</v>
      </c>
      <c r="C286" s="349" t="s">
        <v>31</v>
      </c>
      <c r="D286" s="216">
        <v>1.88</v>
      </c>
      <c r="E286" s="48">
        <f t="shared" si="126"/>
        <v>1</v>
      </c>
      <c r="F286" s="305">
        <v>0.03</v>
      </c>
      <c r="G286" s="48">
        <f t="shared" si="127"/>
        <v>1</v>
      </c>
      <c r="H286" s="305">
        <v>2.75</v>
      </c>
      <c r="I286" s="48">
        <f t="shared" si="129"/>
        <v>1</v>
      </c>
      <c r="J286" s="216">
        <v>5.75</v>
      </c>
      <c r="K286" s="48">
        <f t="shared" si="128"/>
        <v>1</v>
      </c>
      <c r="L286" s="216">
        <v>0.63</v>
      </c>
      <c r="M286" s="48">
        <f t="shared" si="130"/>
        <v>1</v>
      </c>
      <c r="N286" s="135">
        <f t="shared" si="131"/>
        <v>1</v>
      </c>
      <c r="O286" s="135">
        <f t="shared" si="132"/>
        <v>1</v>
      </c>
      <c r="S286" s="25" t="str">
        <f t="shared" si="114"/>
        <v>CARIB</v>
      </c>
      <c r="T286" s="25">
        <f t="shared" si="104"/>
        <v>1.65</v>
      </c>
      <c r="U286" s="25">
        <f t="shared" si="105"/>
        <v>2.14</v>
      </c>
      <c r="V286" s="25">
        <f t="shared" si="106"/>
        <v>0</v>
      </c>
      <c r="W286" s="25">
        <f t="shared" si="107"/>
        <v>0.12</v>
      </c>
      <c r="X286" s="25">
        <f t="shared" si="108"/>
        <v>2.7</v>
      </c>
      <c r="Y286" s="25">
        <f t="shared" si="109"/>
        <v>2.85</v>
      </c>
      <c r="Z286" s="25">
        <f t="shared" si="110"/>
        <v>5</v>
      </c>
      <c r="AA286" s="25">
        <f t="shared" si="111"/>
        <v>7</v>
      </c>
      <c r="AB286" s="25">
        <f t="shared" si="112"/>
        <v>0</v>
      </c>
      <c r="AC286" s="25">
        <f t="shared" si="113"/>
        <v>1</v>
      </c>
    </row>
    <row r="287" spans="1:29" x14ac:dyDescent="0.25">
      <c r="A287" s="354">
        <v>45749</v>
      </c>
      <c r="B287" s="354" t="s">
        <v>436</v>
      </c>
      <c r="C287" s="349" t="s">
        <v>31</v>
      </c>
      <c r="D287" s="216">
        <v>2.04</v>
      </c>
      <c r="E287" s="48">
        <f t="shared" si="126"/>
        <v>1</v>
      </c>
      <c r="F287" s="305">
        <v>0.02</v>
      </c>
      <c r="G287" s="48">
        <f t="shared" si="127"/>
        <v>1</v>
      </c>
      <c r="H287" s="305">
        <v>2.85</v>
      </c>
      <c r="I287" s="48">
        <f t="shared" si="129"/>
        <v>1</v>
      </c>
      <c r="J287" s="216">
        <v>5.68</v>
      </c>
      <c r="K287" s="48">
        <f t="shared" si="128"/>
        <v>1</v>
      </c>
      <c r="L287" s="216">
        <v>0.73</v>
      </c>
      <c r="M287" s="48">
        <f t="shared" si="130"/>
        <v>1</v>
      </c>
      <c r="N287" s="135">
        <f t="shared" si="131"/>
        <v>1</v>
      </c>
      <c r="O287" s="135">
        <f t="shared" si="132"/>
        <v>1</v>
      </c>
      <c r="S287" s="25" t="str">
        <f t="shared" si="114"/>
        <v>CARIB</v>
      </c>
      <c r="T287" s="25">
        <f t="shared" si="104"/>
        <v>1.65</v>
      </c>
      <c r="U287" s="25">
        <f t="shared" si="105"/>
        <v>2.14</v>
      </c>
      <c r="V287" s="25">
        <f t="shared" si="106"/>
        <v>0</v>
      </c>
      <c r="W287" s="25">
        <f t="shared" si="107"/>
        <v>0.12</v>
      </c>
      <c r="X287" s="25">
        <f t="shared" si="108"/>
        <v>2.7</v>
      </c>
      <c r="Y287" s="25">
        <f t="shared" si="109"/>
        <v>2.85</v>
      </c>
      <c r="Z287" s="25">
        <f t="shared" si="110"/>
        <v>5</v>
      </c>
      <c r="AA287" s="25">
        <f t="shared" si="111"/>
        <v>7</v>
      </c>
      <c r="AB287" s="25">
        <f t="shared" si="112"/>
        <v>0</v>
      </c>
      <c r="AC287" s="25">
        <f t="shared" si="113"/>
        <v>1</v>
      </c>
    </row>
    <row r="288" spans="1:29" x14ac:dyDescent="0.25">
      <c r="A288" s="354">
        <v>45749</v>
      </c>
      <c r="B288" s="354" t="s">
        <v>434</v>
      </c>
      <c r="C288" s="349" t="s">
        <v>31</v>
      </c>
      <c r="D288" s="216">
        <v>1.86</v>
      </c>
      <c r="E288" s="48">
        <f t="shared" si="126"/>
        <v>1</v>
      </c>
      <c r="F288" s="305">
        <v>0.03</v>
      </c>
      <c r="G288" s="48">
        <f t="shared" si="127"/>
        <v>1</v>
      </c>
      <c r="H288" s="305">
        <v>2.85</v>
      </c>
      <c r="I288" s="48">
        <f t="shared" si="129"/>
        <v>1</v>
      </c>
      <c r="J288" s="216">
        <v>5.9</v>
      </c>
      <c r="K288" s="48">
        <f t="shared" si="128"/>
        <v>1</v>
      </c>
      <c r="L288" s="216">
        <v>0.72</v>
      </c>
      <c r="M288" s="48">
        <f t="shared" si="130"/>
        <v>1</v>
      </c>
      <c r="N288" s="135">
        <f t="shared" si="131"/>
        <v>1</v>
      </c>
      <c r="O288" s="135">
        <f t="shared" si="132"/>
        <v>1</v>
      </c>
      <c r="S288" s="25" t="str">
        <f t="shared" si="114"/>
        <v>CARIB</v>
      </c>
      <c r="T288" s="25">
        <f t="shared" si="104"/>
        <v>1.65</v>
      </c>
      <c r="U288" s="25">
        <f t="shared" si="105"/>
        <v>2.14</v>
      </c>
      <c r="V288" s="25">
        <f t="shared" si="106"/>
        <v>0</v>
      </c>
      <c r="W288" s="25">
        <f t="shared" si="107"/>
        <v>0.12</v>
      </c>
      <c r="X288" s="25">
        <f t="shared" si="108"/>
        <v>2.7</v>
      </c>
      <c r="Y288" s="25">
        <f t="shared" si="109"/>
        <v>2.85</v>
      </c>
      <c r="Z288" s="25">
        <f t="shared" si="110"/>
        <v>5</v>
      </c>
      <c r="AA288" s="25">
        <f t="shared" si="111"/>
        <v>7</v>
      </c>
      <c r="AB288" s="25">
        <f t="shared" si="112"/>
        <v>0</v>
      </c>
      <c r="AC288" s="25">
        <f t="shared" si="113"/>
        <v>1</v>
      </c>
    </row>
    <row r="289" spans="1:29" x14ac:dyDescent="0.25">
      <c r="A289" s="354">
        <v>45754</v>
      </c>
      <c r="B289" s="354" t="s">
        <v>435</v>
      </c>
      <c r="C289" s="349" t="s">
        <v>31</v>
      </c>
      <c r="D289" s="216">
        <v>1.82</v>
      </c>
      <c r="E289" s="48">
        <f t="shared" si="126"/>
        <v>1</v>
      </c>
      <c r="F289" s="305">
        <v>0.03</v>
      </c>
      <c r="G289" s="48">
        <f t="shared" si="127"/>
        <v>1</v>
      </c>
      <c r="H289" s="305">
        <v>2.85</v>
      </c>
      <c r="I289" s="48">
        <f t="shared" si="129"/>
        <v>1</v>
      </c>
      <c r="J289" s="216">
        <v>6.4</v>
      </c>
      <c r="K289" s="48">
        <f t="shared" si="128"/>
        <v>1</v>
      </c>
      <c r="L289" s="216">
        <v>0.94</v>
      </c>
      <c r="M289" s="355">
        <f t="shared" si="130"/>
        <v>1</v>
      </c>
      <c r="N289" s="315">
        <f t="shared" si="131"/>
        <v>1</v>
      </c>
      <c r="O289" s="315">
        <f t="shared" si="132"/>
        <v>1</v>
      </c>
      <c r="S289" s="25" t="str">
        <f t="shared" si="114"/>
        <v>CARIB</v>
      </c>
      <c r="T289" s="25">
        <f t="shared" si="104"/>
        <v>1.65</v>
      </c>
      <c r="U289" s="25">
        <f t="shared" si="105"/>
        <v>2.14</v>
      </c>
      <c r="V289" s="25">
        <f t="shared" si="106"/>
        <v>0</v>
      </c>
      <c r="W289" s="25">
        <f t="shared" si="107"/>
        <v>0.12</v>
      </c>
      <c r="X289" s="25">
        <f t="shared" si="108"/>
        <v>2.7</v>
      </c>
      <c r="Y289" s="25">
        <f t="shared" si="109"/>
        <v>2.85</v>
      </c>
      <c r="Z289" s="25">
        <f t="shared" si="110"/>
        <v>5</v>
      </c>
      <c r="AA289" s="25">
        <f t="shared" si="111"/>
        <v>7</v>
      </c>
      <c r="AB289" s="25">
        <f t="shared" si="112"/>
        <v>0</v>
      </c>
      <c r="AC289" s="25">
        <f t="shared" si="113"/>
        <v>1</v>
      </c>
    </row>
    <row r="290" spans="1:29" x14ac:dyDescent="0.25">
      <c r="A290" s="354">
        <v>45755</v>
      </c>
      <c r="B290" s="354" t="s">
        <v>436</v>
      </c>
      <c r="C290" s="349" t="s">
        <v>31</v>
      </c>
      <c r="D290" s="216">
        <v>1.84</v>
      </c>
      <c r="E290" s="48">
        <f t="shared" si="126"/>
        <v>1</v>
      </c>
      <c r="F290" s="305">
        <v>0.03</v>
      </c>
      <c r="G290" s="48">
        <f t="shared" si="127"/>
        <v>1</v>
      </c>
      <c r="H290" s="305">
        <v>2.85</v>
      </c>
      <c r="I290" s="48">
        <f t="shared" si="129"/>
        <v>1</v>
      </c>
      <c r="J290" s="216">
        <v>6.45</v>
      </c>
      <c r="K290" s="48">
        <f t="shared" si="128"/>
        <v>1</v>
      </c>
      <c r="L290" s="216">
        <v>0.98</v>
      </c>
      <c r="M290" s="355">
        <f t="shared" si="130"/>
        <v>1</v>
      </c>
      <c r="N290" s="315">
        <f t="shared" si="131"/>
        <v>1</v>
      </c>
      <c r="O290" s="315">
        <f t="shared" si="132"/>
        <v>1</v>
      </c>
      <c r="S290" s="25" t="str">
        <f t="shared" si="114"/>
        <v>CARIB</v>
      </c>
      <c r="T290" s="25">
        <f t="shared" si="104"/>
        <v>1.65</v>
      </c>
      <c r="U290" s="25">
        <f t="shared" si="105"/>
        <v>2.14</v>
      </c>
      <c r="V290" s="25">
        <f t="shared" si="106"/>
        <v>0</v>
      </c>
      <c r="W290" s="25">
        <f t="shared" si="107"/>
        <v>0.12</v>
      </c>
      <c r="X290" s="25">
        <f t="shared" si="108"/>
        <v>2.7</v>
      </c>
      <c r="Y290" s="25">
        <f t="shared" si="109"/>
        <v>2.85</v>
      </c>
      <c r="Z290" s="25">
        <f t="shared" si="110"/>
        <v>5</v>
      </c>
      <c r="AA290" s="25">
        <f t="shared" si="111"/>
        <v>7</v>
      </c>
      <c r="AB290" s="25">
        <f t="shared" si="112"/>
        <v>0</v>
      </c>
      <c r="AC290" s="25">
        <f t="shared" si="113"/>
        <v>1</v>
      </c>
    </row>
    <row r="291" spans="1:29" x14ac:dyDescent="0.25">
      <c r="A291" s="354">
        <v>45755</v>
      </c>
      <c r="B291" s="354" t="s">
        <v>437</v>
      </c>
      <c r="C291" s="349" t="s">
        <v>31</v>
      </c>
      <c r="D291" s="216">
        <v>1.8</v>
      </c>
      <c r="E291" s="48">
        <f t="shared" si="126"/>
        <v>1</v>
      </c>
      <c r="F291" s="305">
        <v>0.02</v>
      </c>
      <c r="G291" s="48">
        <f t="shared" si="127"/>
        <v>1</v>
      </c>
      <c r="H291" s="305">
        <v>2.84</v>
      </c>
      <c r="I291" s="48">
        <f t="shared" si="129"/>
        <v>1</v>
      </c>
      <c r="J291" s="216">
        <v>6.33</v>
      </c>
      <c r="K291" s="48">
        <f t="shared" si="128"/>
        <v>1</v>
      </c>
      <c r="L291" s="216">
        <v>0.98</v>
      </c>
      <c r="M291" s="355">
        <f t="shared" si="130"/>
        <v>1</v>
      </c>
      <c r="N291" s="315">
        <f t="shared" si="131"/>
        <v>1</v>
      </c>
      <c r="O291" s="315">
        <f t="shared" si="132"/>
        <v>1</v>
      </c>
      <c r="S291" s="25" t="str">
        <f t="shared" si="114"/>
        <v>CARIB</v>
      </c>
      <c r="T291" s="25">
        <f t="shared" si="104"/>
        <v>1.65</v>
      </c>
      <c r="U291" s="25">
        <f t="shared" si="105"/>
        <v>2.14</v>
      </c>
      <c r="V291" s="25">
        <f t="shared" si="106"/>
        <v>0</v>
      </c>
      <c r="W291" s="25">
        <f t="shared" si="107"/>
        <v>0.12</v>
      </c>
      <c r="X291" s="25">
        <f t="shared" si="108"/>
        <v>2.7</v>
      </c>
      <c r="Y291" s="25">
        <f t="shared" si="109"/>
        <v>2.85</v>
      </c>
      <c r="Z291" s="25">
        <f t="shared" si="110"/>
        <v>5</v>
      </c>
      <c r="AA291" s="25">
        <f t="shared" si="111"/>
        <v>7</v>
      </c>
      <c r="AB291" s="25">
        <f t="shared" si="112"/>
        <v>0</v>
      </c>
      <c r="AC291" s="25">
        <f t="shared" si="113"/>
        <v>1</v>
      </c>
    </row>
    <row r="292" spans="1:29" x14ac:dyDescent="0.25">
      <c r="A292" s="354">
        <v>45755</v>
      </c>
      <c r="B292" s="354" t="s">
        <v>434</v>
      </c>
      <c r="C292" s="349" t="s">
        <v>31</v>
      </c>
      <c r="D292" s="216">
        <v>1.9</v>
      </c>
      <c r="E292" s="48">
        <f t="shared" si="126"/>
        <v>1</v>
      </c>
      <c r="F292" s="305">
        <v>0.02</v>
      </c>
      <c r="G292" s="48">
        <f t="shared" si="127"/>
        <v>1</v>
      </c>
      <c r="H292" s="305">
        <v>2.84</v>
      </c>
      <c r="I292" s="48">
        <f t="shared" si="129"/>
        <v>1</v>
      </c>
      <c r="J292" s="216">
        <v>6.78</v>
      </c>
      <c r="K292" s="48">
        <f t="shared" si="128"/>
        <v>1</v>
      </c>
      <c r="L292" s="216">
        <v>0.61</v>
      </c>
      <c r="M292" s="355">
        <f t="shared" si="130"/>
        <v>1</v>
      </c>
      <c r="N292" s="315">
        <f t="shared" si="131"/>
        <v>1</v>
      </c>
      <c r="O292" s="315">
        <f t="shared" si="132"/>
        <v>1</v>
      </c>
      <c r="S292" s="25" t="str">
        <f t="shared" si="114"/>
        <v>CARIB</v>
      </c>
      <c r="T292" s="25">
        <f t="shared" si="104"/>
        <v>1.65</v>
      </c>
      <c r="U292" s="25">
        <f t="shared" si="105"/>
        <v>2.14</v>
      </c>
      <c r="V292" s="25">
        <f t="shared" si="106"/>
        <v>0</v>
      </c>
      <c r="W292" s="25">
        <f t="shared" si="107"/>
        <v>0.12</v>
      </c>
      <c r="X292" s="25">
        <f t="shared" si="108"/>
        <v>2.7</v>
      </c>
      <c r="Y292" s="25">
        <f t="shared" si="109"/>
        <v>2.85</v>
      </c>
      <c r="Z292" s="25">
        <f t="shared" si="110"/>
        <v>5</v>
      </c>
      <c r="AA292" s="25">
        <f t="shared" si="111"/>
        <v>7</v>
      </c>
      <c r="AB292" s="25">
        <f t="shared" si="112"/>
        <v>0</v>
      </c>
      <c r="AC292" s="25">
        <f t="shared" si="113"/>
        <v>1</v>
      </c>
    </row>
    <row r="293" spans="1:29" x14ac:dyDescent="0.25">
      <c r="A293" s="354">
        <v>45755</v>
      </c>
      <c r="B293" s="354" t="s">
        <v>436</v>
      </c>
      <c r="C293" s="349" t="s">
        <v>30</v>
      </c>
      <c r="D293" s="216">
        <v>0.95</v>
      </c>
      <c r="E293" s="48">
        <f t="shared" si="126"/>
        <v>1</v>
      </c>
      <c r="F293" s="305">
        <v>0.06</v>
      </c>
      <c r="G293" s="48">
        <f t="shared" si="127"/>
        <v>1</v>
      </c>
      <c r="H293" s="305">
        <v>2.77</v>
      </c>
      <c r="I293" s="48">
        <f t="shared" si="129"/>
        <v>1</v>
      </c>
      <c r="J293" s="216">
        <v>5.3</v>
      </c>
      <c r="K293" s="48">
        <f t="shared" si="128"/>
        <v>1</v>
      </c>
      <c r="L293" s="216">
        <v>0.39</v>
      </c>
      <c r="M293" s="355">
        <f t="shared" si="130"/>
        <v>1</v>
      </c>
      <c r="N293" s="315">
        <f t="shared" si="131"/>
        <v>1</v>
      </c>
      <c r="O293" s="315">
        <f t="shared" si="132"/>
        <v>1</v>
      </c>
      <c r="S293" s="25" t="str">
        <f t="shared" si="114"/>
        <v>STAG</v>
      </c>
      <c r="T293" s="25">
        <f t="shared" si="104"/>
        <v>0.8</v>
      </c>
      <c r="U293" s="25">
        <f t="shared" si="105"/>
        <v>1.24</v>
      </c>
      <c r="V293" s="25">
        <f t="shared" si="106"/>
        <v>0</v>
      </c>
      <c r="W293" s="25">
        <f t="shared" si="107"/>
        <v>0.12</v>
      </c>
      <c r="X293" s="25">
        <f t="shared" si="108"/>
        <v>2.7</v>
      </c>
      <c r="Y293" s="25">
        <f t="shared" si="109"/>
        <v>2.85</v>
      </c>
      <c r="Z293" s="25">
        <f t="shared" si="110"/>
        <v>5</v>
      </c>
      <c r="AA293" s="25">
        <f t="shared" si="111"/>
        <v>7</v>
      </c>
      <c r="AB293" s="25">
        <f t="shared" si="112"/>
        <v>0</v>
      </c>
      <c r="AC293" s="25">
        <f t="shared" si="113"/>
        <v>1</v>
      </c>
    </row>
    <row r="294" spans="1:29" x14ac:dyDescent="0.25">
      <c r="A294" s="354">
        <v>45755</v>
      </c>
      <c r="B294" s="354" t="s">
        <v>437</v>
      </c>
      <c r="C294" s="349" t="s">
        <v>30</v>
      </c>
      <c r="D294" s="216">
        <v>0.89</v>
      </c>
      <c r="E294" s="48">
        <f t="shared" ref="E294:E297" si="133">IF(+(IF(D294&lt;T294,0,IF(D294&gt;U294,0,1)))=1,1,0)</f>
        <v>1</v>
      </c>
      <c r="F294" s="305">
        <v>0.03</v>
      </c>
      <c r="G294" s="48">
        <f t="shared" ref="G294:G297" si="134">IF(+(IF(F294&lt;V294,0,IF(F294&gt;W294,0,1)))=1,1,0)</f>
        <v>1</v>
      </c>
      <c r="H294" s="305">
        <v>2.75</v>
      </c>
      <c r="I294" s="48">
        <f t="shared" ref="I294:I297" si="135">IF(+(IF(H294&lt;X294,0,IF(H294&gt;Y294,0,1)))=1,1,0)</f>
        <v>1</v>
      </c>
      <c r="J294" s="216">
        <v>5.42</v>
      </c>
      <c r="K294" s="48">
        <f t="shared" ref="K294:K297" si="136">IF(+(IF(J294&lt;Z294,0,IF(J294&gt;AA294,0,1)))=1,1,0)</f>
        <v>1</v>
      </c>
      <c r="L294" s="216">
        <v>0.67</v>
      </c>
      <c r="M294" s="355">
        <f t="shared" ref="M294:M297" si="137">IF(+(IF(L294&lt;AB294,0,IF(L294&gt;AC294,0,1)))=1,1,0)</f>
        <v>1</v>
      </c>
      <c r="N294" s="315">
        <f t="shared" ref="N294:N297" si="138">IF(+(IF(D294&lt;T294,0,IF(D294&gt;U294,0,1)))+(IF(F294&lt;V294,0,IF(F294&gt;W294,0,1)))+(IF(H294&lt;X294,0,IF(H294&gt;Y294,0,1)))+(IF(J294&lt;Z294,0,IF(J294&gt;AA294,0,1)))+(IF(L294&lt;AB294,0,IF(L294&gt;AC294,0,1)))=5,1,0)</f>
        <v>1</v>
      </c>
      <c r="O294" s="315">
        <f t="shared" ref="O294:O297" si="139">IF(+(IF(D294&lt;T294,0,IF(D294&gt;U294,0,1)))+(IF(F294&lt;V294,0,IF(F294&gt;W294,0,1)))+(IF(H294&lt;X294,0,IF(H294&gt;Y294,0,1)))+(IF(L294&lt;AB294,0,IF(L294&gt;AC294,0,1)))=4,1,0)</f>
        <v>1</v>
      </c>
      <c r="S294" s="25" t="str">
        <f t="shared" ref="S294:S297" si="140">LEFT(C294,12)</f>
        <v>STAG</v>
      </c>
      <c r="T294" s="25">
        <f t="shared" si="104"/>
        <v>0.8</v>
      </c>
      <c r="U294" s="25">
        <f t="shared" si="105"/>
        <v>1.24</v>
      </c>
      <c r="V294" s="25">
        <f t="shared" si="106"/>
        <v>0</v>
      </c>
      <c r="W294" s="25">
        <f t="shared" si="107"/>
        <v>0.12</v>
      </c>
      <c r="X294" s="25">
        <f t="shared" si="108"/>
        <v>2.7</v>
      </c>
      <c r="Y294" s="25">
        <f t="shared" si="109"/>
        <v>2.85</v>
      </c>
      <c r="Z294" s="25">
        <f t="shared" si="110"/>
        <v>5</v>
      </c>
      <c r="AA294" s="25">
        <f t="shared" si="111"/>
        <v>7</v>
      </c>
      <c r="AB294" s="25">
        <f t="shared" si="112"/>
        <v>0</v>
      </c>
      <c r="AC294" s="25">
        <f t="shared" si="113"/>
        <v>1</v>
      </c>
    </row>
    <row r="295" spans="1:29" x14ac:dyDescent="0.25">
      <c r="A295" s="354">
        <v>45755</v>
      </c>
      <c r="B295" s="354" t="s">
        <v>434</v>
      </c>
      <c r="C295" s="349" t="s">
        <v>30</v>
      </c>
      <c r="D295" s="216">
        <v>0.87</v>
      </c>
      <c r="E295" s="48">
        <f t="shared" si="133"/>
        <v>1</v>
      </c>
      <c r="F295" s="305">
        <v>0.03</v>
      </c>
      <c r="G295" s="48">
        <f t="shared" si="134"/>
        <v>1</v>
      </c>
      <c r="H295" s="305">
        <v>2.85</v>
      </c>
      <c r="I295" s="48">
        <f t="shared" si="135"/>
        <v>1</v>
      </c>
      <c r="J295" s="216">
        <v>6.1</v>
      </c>
      <c r="K295" s="48">
        <f t="shared" si="136"/>
        <v>1</v>
      </c>
      <c r="L295" s="216">
        <v>0.49</v>
      </c>
      <c r="M295" s="355">
        <f t="shared" si="137"/>
        <v>1</v>
      </c>
      <c r="N295" s="315">
        <f t="shared" si="138"/>
        <v>1</v>
      </c>
      <c r="O295" s="315">
        <f t="shared" si="139"/>
        <v>1</v>
      </c>
      <c r="S295" s="25" t="str">
        <f t="shared" si="140"/>
        <v>STAG</v>
      </c>
      <c r="T295" s="25">
        <f t="shared" si="104"/>
        <v>0.8</v>
      </c>
      <c r="U295" s="25">
        <f t="shared" si="105"/>
        <v>1.24</v>
      </c>
      <c r="V295" s="25">
        <f t="shared" si="106"/>
        <v>0</v>
      </c>
      <c r="W295" s="25">
        <f t="shared" si="107"/>
        <v>0.12</v>
      </c>
      <c r="X295" s="25">
        <f t="shared" si="108"/>
        <v>2.7</v>
      </c>
      <c r="Y295" s="25">
        <f t="shared" si="109"/>
        <v>2.85</v>
      </c>
      <c r="Z295" s="25">
        <f t="shared" si="110"/>
        <v>5</v>
      </c>
      <c r="AA295" s="25">
        <f t="shared" si="111"/>
        <v>7</v>
      </c>
      <c r="AB295" s="25">
        <f t="shared" si="112"/>
        <v>0</v>
      </c>
      <c r="AC295" s="25">
        <f t="shared" si="113"/>
        <v>1</v>
      </c>
    </row>
    <row r="296" spans="1:29" x14ac:dyDescent="0.25">
      <c r="A296" s="354">
        <v>45755</v>
      </c>
      <c r="B296" s="354" t="s">
        <v>435</v>
      </c>
      <c r="C296" s="349" t="s">
        <v>30</v>
      </c>
      <c r="D296" s="216">
        <v>0.93</v>
      </c>
      <c r="E296" s="48">
        <f t="shared" si="133"/>
        <v>1</v>
      </c>
      <c r="F296" s="305">
        <v>0.05</v>
      </c>
      <c r="G296" s="48">
        <f t="shared" si="134"/>
        <v>1</v>
      </c>
      <c r="H296" s="305">
        <v>2.8</v>
      </c>
      <c r="I296" s="48">
        <f t="shared" si="135"/>
        <v>1</v>
      </c>
      <c r="J296" s="216">
        <v>5.93</v>
      </c>
      <c r="K296" s="48">
        <f t="shared" si="136"/>
        <v>1</v>
      </c>
      <c r="L296" s="216">
        <v>0.53</v>
      </c>
      <c r="M296" s="355">
        <f t="shared" si="137"/>
        <v>1</v>
      </c>
      <c r="N296" s="315">
        <f t="shared" si="138"/>
        <v>1</v>
      </c>
      <c r="O296" s="315">
        <f t="shared" si="139"/>
        <v>1</v>
      </c>
      <c r="S296" s="25" t="str">
        <f t="shared" si="140"/>
        <v>STAG</v>
      </c>
      <c r="T296" s="25">
        <f t="shared" si="104"/>
        <v>0.8</v>
      </c>
      <c r="U296" s="25">
        <f t="shared" si="105"/>
        <v>1.24</v>
      </c>
      <c r="V296" s="25">
        <f t="shared" si="106"/>
        <v>0</v>
      </c>
      <c r="W296" s="25">
        <f t="shared" si="107"/>
        <v>0.12</v>
      </c>
      <c r="X296" s="25">
        <f t="shared" si="108"/>
        <v>2.7</v>
      </c>
      <c r="Y296" s="25">
        <f t="shared" si="109"/>
        <v>2.85</v>
      </c>
      <c r="Z296" s="25">
        <f t="shared" si="110"/>
        <v>5</v>
      </c>
      <c r="AA296" s="25">
        <f t="shared" si="111"/>
        <v>7</v>
      </c>
      <c r="AB296" s="25">
        <f t="shared" si="112"/>
        <v>0</v>
      </c>
      <c r="AC296" s="25">
        <f t="shared" si="113"/>
        <v>1</v>
      </c>
    </row>
    <row r="297" spans="1:29" x14ac:dyDescent="0.25">
      <c r="A297" s="354">
        <v>45756</v>
      </c>
      <c r="B297" s="354" t="s">
        <v>436</v>
      </c>
      <c r="C297" s="349" t="s">
        <v>30</v>
      </c>
      <c r="D297" s="216">
        <v>0.97</v>
      </c>
      <c r="E297" s="48">
        <f t="shared" si="133"/>
        <v>1</v>
      </c>
      <c r="F297" s="305">
        <v>0.03</v>
      </c>
      <c r="G297" s="48">
        <f t="shared" si="134"/>
        <v>1</v>
      </c>
      <c r="H297" s="305">
        <v>2.8</v>
      </c>
      <c r="I297" s="48">
        <f t="shared" si="135"/>
        <v>1</v>
      </c>
      <c r="J297" s="216">
        <v>5.98</v>
      </c>
      <c r="K297" s="48">
        <f t="shared" si="136"/>
        <v>1</v>
      </c>
      <c r="L297" s="216">
        <v>0.89</v>
      </c>
      <c r="M297" s="355">
        <f t="shared" si="137"/>
        <v>1</v>
      </c>
      <c r="N297" s="315">
        <f t="shared" si="138"/>
        <v>1</v>
      </c>
      <c r="O297" s="315">
        <f t="shared" si="139"/>
        <v>1</v>
      </c>
      <c r="S297" s="25" t="str">
        <f t="shared" si="140"/>
        <v>STAG</v>
      </c>
      <c r="T297" s="25">
        <f t="shared" si="104"/>
        <v>0.8</v>
      </c>
      <c r="U297" s="25">
        <f t="shared" si="105"/>
        <v>1.24</v>
      </c>
      <c r="V297" s="25">
        <f t="shared" si="106"/>
        <v>0</v>
      </c>
      <c r="W297" s="25">
        <f t="shared" si="107"/>
        <v>0.12</v>
      </c>
      <c r="X297" s="25">
        <f t="shared" si="108"/>
        <v>2.7</v>
      </c>
      <c r="Y297" s="25">
        <f t="shared" si="109"/>
        <v>2.85</v>
      </c>
      <c r="Z297" s="25">
        <f t="shared" si="110"/>
        <v>5</v>
      </c>
      <c r="AA297" s="25">
        <f t="shared" si="111"/>
        <v>7</v>
      </c>
      <c r="AB297" s="25">
        <f t="shared" si="112"/>
        <v>0</v>
      </c>
      <c r="AC297" s="25">
        <f t="shared" si="113"/>
        <v>1</v>
      </c>
    </row>
    <row r="298" spans="1:29" x14ac:dyDescent="0.25">
      <c r="A298" s="354">
        <v>45756</v>
      </c>
      <c r="B298" s="354" t="s">
        <v>435</v>
      </c>
      <c r="C298" s="349" t="s">
        <v>30</v>
      </c>
      <c r="D298" s="216">
        <v>1.03</v>
      </c>
      <c r="E298" s="48">
        <f t="shared" si="126"/>
        <v>1</v>
      </c>
      <c r="F298" s="305">
        <v>0.02</v>
      </c>
      <c r="G298" s="48">
        <f t="shared" si="127"/>
        <v>1</v>
      </c>
      <c r="H298" s="305">
        <v>2.8</v>
      </c>
      <c r="I298" s="48">
        <f t="shared" si="129"/>
        <v>1</v>
      </c>
      <c r="J298" s="216">
        <v>6.23</v>
      </c>
      <c r="K298" s="48">
        <f t="shared" si="128"/>
        <v>1</v>
      </c>
      <c r="L298" s="216">
        <v>0.62</v>
      </c>
      <c r="M298" s="355">
        <f t="shared" si="130"/>
        <v>1</v>
      </c>
      <c r="N298" s="315">
        <f t="shared" si="131"/>
        <v>1</v>
      </c>
      <c r="O298" s="315">
        <f t="shared" si="132"/>
        <v>1</v>
      </c>
      <c r="S298" s="25" t="str">
        <f t="shared" si="114"/>
        <v>STAG</v>
      </c>
      <c r="T298" s="25">
        <f t="shared" si="104"/>
        <v>0.8</v>
      </c>
      <c r="U298" s="25">
        <f t="shared" si="105"/>
        <v>1.24</v>
      </c>
      <c r="V298" s="25">
        <f t="shared" si="106"/>
        <v>0</v>
      </c>
      <c r="W298" s="25">
        <f t="shared" si="107"/>
        <v>0.12</v>
      </c>
      <c r="X298" s="25">
        <f t="shared" si="108"/>
        <v>2.7</v>
      </c>
      <c r="Y298" s="25">
        <f t="shared" si="109"/>
        <v>2.85</v>
      </c>
      <c r="Z298" s="25">
        <f t="shared" si="110"/>
        <v>5</v>
      </c>
      <c r="AA298" s="25">
        <f t="shared" si="111"/>
        <v>7</v>
      </c>
      <c r="AB298" s="25">
        <f t="shared" si="112"/>
        <v>0</v>
      </c>
      <c r="AC298" s="25">
        <f t="shared" si="113"/>
        <v>1</v>
      </c>
    </row>
    <row r="299" spans="1:29" x14ac:dyDescent="0.25">
      <c r="A299" s="354">
        <v>45756</v>
      </c>
      <c r="B299" s="354" t="s">
        <v>437</v>
      </c>
      <c r="C299" s="349" t="s">
        <v>30</v>
      </c>
      <c r="D299" s="216">
        <v>1.03</v>
      </c>
      <c r="E299" s="48">
        <f t="shared" si="126"/>
        <v>1</v>
      </c>
      <c r="F299" s="305">
        <v>0.02</v>
      </c>
      <c r="G299" s="48">
        <f t="shared" si="127"/>
        <v>1</v>
      </c>
      <c r="H299" s="305">
        <v>2.79</v>
      </c>
      <c r="I299" s="48">
        <f t="shared" si="129"/>
        <v>1</v>
      </c>
      <c r="J299" s="216">
        <v>6.28</v>
      </c>
      <c r="K299" s="48">
        <f t="shared" si="128"/>
        <v>1</v>
      </c>
      <c r="L299" s="216">
        <v>0.75</v>
      </c>
      <c r="M299" s="355">
        <f t="shared" si="130"/>
        <v>1</v>
      </c>
      <c r="N299" s="315">
        <f t="shared" si="131"/>
        <v>1</v>
      </c>
      <c r="O299" s="315">
        <f t="shared" si="132"/>
        <v>1</v>
      </c>
      <c r="S299" s="25" t="str">
        <f t="shared" si="114"/>
        <v>STAG</v>
      </c>
      <c r="T299" s="25">
        <f t="shared" si="104"/>
        <v>0.8</v>
      </c>
      <c r="U299" s="25">
        <f t="shared" si="105"/>
        <v>1.24</v>
      </c>
      <c r="V299" s="25">
        <f t="shared" si="106"/>
        <v>0</v>
      </c>
      <c r="W299" s="25">
        <f t="shared" si="107"/>
        <v>0.12</v>
      </c>
      <c r="X299" s="25">
        <f t="shared" si="108"/>
        <v>2.7</v>
      </c>
      <c r="Y299" s="25">
        <f t="shared" si="109"/>
        <v>2.85</v>
      </c>
      <c r="Z299" s="25">
        <f t="shared" si="110"/>
        <v>5</v>
      </c>
      <c r="AA299" s="25">
        <f t="shared" si="111"/>
        <v>7</v>
      </c>
      <c r="AB299" s="25">
        <f t="shared" si="112"/>
        <v>0</v>
      </c>
      <c r="AC299" s="25">
        <f t="shared" si="113"/>
        <v>1</v>
      </c>
    </row>
    <row r="300" spans="1:29" x14ac:dyDescent="0.25">
      <c r="A300" s="354">
        <v>45756</v>
      </c>
      <c r="B300" s="354" t="s">
        <v>434</v>
      </c>
      <c r="C300" s="349" t="s">
        <v>30</v>
      </c>
      <c r="D300" s="216">
        <v>0.97</v>
      </c>
      <c r="E300" s="48">
        <f t="shared" si="126"/>
        <v>1</v>
      </c>
      <c r="F300" s="305">
        <v>0.09</v>
      </c>
      <c r="G300" s="48">
        <f t="shared" si="127"/>
        <v>1</v>
      </c>
      <c r="H300" s="305">
        <v>2.79</v>
      </c>
      <c r="I300" s="48">
        <f t="shared" si="129"/>
        <v>1</v>
      </c>
      <c r="J300" s="216">
        <v>5.8</v>
      </c>
      <c r="K300" s="48">
        <f t="shared" si="128"/>
        <v>1</v>
      </c>
      <c r="L300" s="216">
        <v>0.73</v>
      </c>
      <c r="M300" s="355">
        <f t="shared" si="130"/>
        <v>1</v>
      </c>
      <c r="N300" s="315">
        <f t="shared" si="131"/>
        <v>1</v>
      </c>
      <c r="O300" s="315">
        <f t="shared" si="132"/>
        <v>1</v>
      </c>
      <c r="S300" s="25" t="str">
        <f t="shared" si="114"/>
        <v>STAG</v>
      </c>
      <c r="T300" s="25">
        <f t="shared" si="104"/>
        <v>0.8</v>
      </c>
      <c r="U300" s="25">
        <f t="shared" si="105"/>
        <v>1.24</v>
      </c>
      <c r="V300" s="25">
        <f t="shared" si="106"/>
        <v>0</v>
      </c>
      <c r="W300" s="25">
        <f t="shared" si="107"/>
        <v>0.12</v>
      </c>
      <c r="X300" s="25">
        <f t="shared" si="108"/>
        <v>2.7</v>
      </c>
      <c r="Y300" s="25">
        <f t="shared" si="109"/>
        <v>2.85</v>
      </c>
      <c r="Z300" s="25">
        <f t="shared" si="110"/>
        <v>5</v>
      </c>
      <c r="AA300" s="25">
        <f t="shared" si="111"/>
        <v>7</v>
      </c>
      <c r="AB300" s="25">
        <f t="shared" si="112"/>
        <v>0</v>
      </c>
      <c r="AC300" s="25">
        <f t="shared" si="113"/>
        <v>1</v>
      </c>
    </row>
    <row r="301" spans="1:29" x14ac:dyDescent="0.25">
      <c r="A301" s="354">
        <v>45756</v>
      </c>
      <c r="B301" s="354" t="s">
        <v>435</v>
      </c>
      <c r="C301" s="349" t="s">
        <v>31</v>
      </c>
      <c r="D301" s="216">
        <v>1.83</v>
      </c>
      <c r="E301" s="48">
        <f t="shared" si="126"/>
        <v>1</v>
      </c>
      <c r="F301" s="305">
        <v>0.03</v>
      </c>
      <c r="G301" s="48">
        <f t="shared" si="127"/>
        <v>1</v>
      </c>
      <c r="H301" s="305">
        <v>2.75</v>
      </c>
      <c r="I301" s="48">
        <f t="shared" si="129"/>
        <v>1</v>
      </c>
      <c r="J301" s="216">
        <v>6.2</v>
      </c>
      <c r="K301" s="48">
        <f t="shared" si="128"/>
        <v>1</v>
      </c>
      <c r="L301" s="216">
        <v>0.68</v>
      </c>
      <c r="M301" s="355">
        <f t="shared" si="130"/>
        <v>1</v>
      </c>
      <c r="N301" s="315">
        <f t="shared" si="131"/>
        <v>1</v>
      </c>
      <c r="O301" s="315">
        <f t="shared" si="132"/>
        <v>1</v>
      </c>
      <c r="S301" s="25" t="str">
        <f t="shared" si="114"/>
        <v>CARIB</v>
      </c>
      <c r="T301" s="25">
        <f t="shared" si="104"/>
        <v>1.65</v>
      </c>
      <c r="U301" s="25">
        <f t="shared" si="105"/>
        <v>2.14</v>
      </c>
      <c r="V301" s="25">
        <f t="shared" si="106"/>
        <v>0</v>
      </c>
      <c r="W301" s="25">
        <f t="shared" si="107"/>
        <v>0.12</v>
      </c>
      <c r="X301" s="25">
        <f t="shared" si="108"/>
        <v>2.7</v>
      </c>
      <c r="Y301" s="25">
        <f t="shared" si="109"/>
        <v>2.85</v>
      </c>
      <c r="Z301" s="25">
        <f t="shared" si="110"/>
        <v>5</v>
      </c>
      <c r="AA301" s="25">
        <f t="shared" si="111"/>
        <v>7</v>
      </c>
      <c r="AB301" s="25">
        <f t="shared" si="112"/>
        <v>0</v>
      </c>
      <c r="AC301" s="25">
        <f t="shared" si="113"/>
        <v>1</v>
      </c>
    </row>
    <row r="302" spans="1:29" x14ac:dyDescent="0.25">
      <c r="A302" s="354">
        <v>45756</v>
      </c>
      <c r="B302" s="354" t="s">
        <v>436</v>
      </c>
      <c r="C302" s="349" t="s">
        <v>31</v>
      </c>
      <c r="D302" s="216">
        <v>1.85</v>
      </c>
      <c r="E302" s="48">
        <f t="shared" ref="E302" si="141">IF(+(IF(D302&lt;T302,0,IF(D302&gt;U302,0,1)))=1,1,0)</f>
        <v>1</v>
      </c>
      <c r="F302" s="305">
        <v>0.02</v>
      </c>
      <c r="G302" s="48">
        <f t="shared" ref="G302" si="142">IF(+(IF(F302&lt;V302,0,IF(F302&gt;W302,0,1)))=1,1,0)</f>
        <v>1</v>
      </c>
      <c r="H302" s="305">
        <v>2.75</v>
      </c>
      <c r="I302" s="48">
        <f t="shared" ref="I302" si="143">IF(+(IF(H302&lt;X302,0,IF(H302&gt;Y302,0,1)))=1,1,0)</f>
        <v>1</v>
      </c>
      <c r="J302" s="216">
        <v>6.2</v>
      </c>
      <c r="K302" s="48">
        <f t="shared" ref="K302" si="144">IF(+(IF(J302&lt;Z302,0,IF(J302&gt;AA302,0,1)))=1,1,0)</f>
        <v>1</v>
      </c>
      <c r="L302" s="216">
        <v>0.43</v>
      </c>
      <c r="M302" s="355">
        <f t="shared" ref="M302" si="145">IF(+(IF(L302&lt;AB302,0,IF(L302&gt;AC302,0,1)))=1,1,0)</f>
        <v>1</v>
      </c>
      <c r="N302" s="315">
        <f t="shared" ref="N302" si="146">IF(+(IF(D302&lt;T302,0,IF(D302&gt;U302,0,1)))+(IF(F302&lt;V302,0,IF(F302&gt;W302,0,1)))+(IF(H302&lt;X302,0,IF(H302&gt;Y302,0,1)))+(IF(J302&lt;Z302,0,IF(J302&gt;AA302,0,1)))+(IF(L302&lt;AB302,0,IF(L302&gt;AC302,0,1)))=5,1,0)</f>
        <v>1</v>
      </c>
      <c r="O302" s="315">
        <f t="shared" ref="O302" si="147">IF(+(IF(D302&lt;T302,0,IF(D302&gt;U302,0,1)))+(IF(F302&lt;V302,0,IF(F302&gt;W302,0,1)))+(IF(H302&lt;X302,0,IF(H302&gt;Y302,0,1)))+(IF(L302&lt;AB302,0,IF(L302&gt;AC302,0,1)))=4,1,0)</f>
        <v>1</v>
      </c>
      <c r="S302" s="25" t="str">
        <f t="shared" ref="S302" si="148">LEFT(C302,12)</f>
        <v>CARIB</v>
      </c>
      <c r="T302" s="25">
        <f t="shared" ref="T302:T363" si="149">VLOOKUP($S302,$S$4:$AA$16,2,FALSE)</f>
        <v>1.65</v>
      </c>
      <c r="U302" s="25">
        <f t="shared" ref="U302:U363" si="150">VLOOKUP($S302,$S$4:$AA$16,3,FALSE)</f>
        <v>2.14</v>
      </c>
      <c r="V302" s="25">
        <f t="shared" ref="V302:V363" si="151">VLOOKUP($S302,$S$4:$AA$16,4,FALSE)</f>
        <v>0</v>
      </c>
      <c r="W302" s="25">
        <f t="shared" ref="W302:W363" si="152">VLOOKUP($S302,$S$4:$AA$16,5,FALSE)</f>
        <v>0.12</v>
      </c>
      <c r="X302" s="25">
        <f t="shared" ref="X302:X363" si="153">VLOOKUP($S302,$S$4:$AA$16,6,FALSE)</f>
        <v>2.7</v>
      </c>
      <c r="Y302" s="25">
        <f t="shared" ref="Y302:Y363" si="154">VLOOKUP($S302,$S$4:$AA$16,7,FALSE)</f>
        <v>2.85</v>
      </c>
      <c r="Z302" s="25">
        <f t="shared" ref="Z302:Z363" si="155">VLOOKUP($S302,$S$4:$AA$16,8,FALSE)</f>
        <v>5</v>
      </c>
      <c r="AA302" s="25">
        <f t="shared" ref="AA302:AA363" si="156">VLOOKUP($S302,$S$4:$AA$16,9,FALSE)</f>
        <v>7</v>
      </c>
      <c r="AB302" s="25">
        <f t="shared" ref="AB302:AB363" si="157">VLOOKUP($S302,$S$4:$AC$16,10,FALSE)</f>
        <v>0</v>
      </c>
      <c r="AC302" s="25">
        <f t="shared" ref="AC302:AC363" si="158">VLOOKUP($S302,$S$4:$AC$16,11,FALSE)</f>
        <v>1</v>
      </c>
    </row>
    <row r="303" spans="1:29" x14ac:dyDescent="0.25">
      <c r="A303" s="354">
        <v>45757</v>
      </c>
      <c r="B303" s="354" t="s">
        <v>434</v>
      </c>
      <c r="C303" s="349" t="s">
        <v>31</v>
      </c>
      <c r="D303" s="216">
        <v>1.87</v>
      </c>
      <c r="E303" s="48">
        <f t="shared" si="126"/>
        <v>1</v>
      </c>
      <c r="F303" s="305">
        <v>0.03</v>
      </c>
      <c r="G303" s="48">
        <f t="shared" si="127"/>
        <v>1</v>
      </c>
      <c r="H303" s="305">
        <v>2.85</v>
      </c>
      <c r="I303" s="48">
        <f t="shared" si="129"/>
        <v>1</v>
      </c>
      <c r="J303" s="216">
        <v>6.08</v>
      </c>
      <c r="K303" s="48">
        <f t="shared" si="128"/>
        <v>1</v>
      </c>
      <c r="L303" s="216">
        <v>0.69</v>
      </c>
      <c r="M303" s="355">
        <f t="shared" si="130"/>
        <v>1</v>
      </c>
      <c r="N303" s="315">
        <f t="shared" si="131"/>
        <v>1</v>
      </c>
      <c r="O303" s="315">
        <f t="shared" si="132"/>
        <v>1</v>
      </c>
      <c r="S303" s="25" t="str">
        <f t="shared" si="114"/>
        <v>CARIB</v>
      </c>
      <c r="T303" s="25">
        <f t="shared" si="149"/>
        <v>1.65</v>
      </c>
      <c r="U303" s="25">
        <f t="shared" si="150"/>
        <v>2.14</v>
      </c>
      <c r="V303" s="25">
        <f t="shared" si="151"/>
        <v>0</v>
      </c>
      <c r="W303" s="25">
        <f t="shared" si="152"/>
        <v>0.12</v>
      </c>
      <c r="X303" s="25">
        <f t="shared" si="153"/>
        <v>2.7</v>
      </c>
      <c r="Y303" s="25">
        <f t="shared" si="154"/>
        <v>2.85</v>
      </c>
      <c r="Z303" s="25">
        <f t="shared" si="155"/>
        <v>5</v>
      </c>
      <c r="AA303" s="25">
        <f t="shared" si="156"/>
        <v>7</v>
      </c>
      <c r="AB303" s="25">
        <f t="shared" si="157"/>
        <v>0</v>
      </c>
      <c r="AC303" s="25">
        <f t="shared" si="158"/>
        <v>1</v>
      </c>
    </row>
    <row r="304" spans="1:29" x14ac:dyDescent="0.25">
      <c r="A304" s="354">
        <v>45757</v>
      </c>
      <c r="B304" s="354" t="s">
        <v>435</v>
      </c>
      <c r="C304" s="349" t="s">
        <v>31</v>
      </c>
      <c r="D304" s="216">
        <v>1.7</v>
      </c>
      <c r="E304" s="48">
        <f t="shared" si="126"/>
        <v>1</v>
      </c>
      <c r="F304" s="305">
        <v>0.02</v>
      </c>
      <c r="G304" s="48">
        <f t="shared" si="127"/>
        <v>1</v>
      </c>
      <c r="H304" s="305">
        <v>2.8</v>
      </c>
      <c r="I304" s="48">
        <f t="shared" si="129"/>
        <v>1</v>
      </c>
      <c r="J304" s="216">
        <v>6.33</v>
      </c>
      <c r="K304" s="48">
        <f t="shared" si="128"/>
        <v>1</v>
      </c>
      <c r="L304" s="216">
        <v>0.73</v>
      </c>
      <c r="M304" s="355">
        <f t="shared" si="130"/>
        <v>1</v>
      </c>
      <c r="N304" s="315">
        <f t="shared" si="131"/>
        <v>1</v>
      </c>
      <c r="O304" s="315">
        <f t="shared" si="132"/>
        <v>1</v>
      </c>
      <c r="S304" s="25" t="str">
        <f t="shared" si="114"/>
        <v>CARIB</v>
      </c>
      <c r="T304" s="25">
        <f t="shared" si="149"/>
        <v>1.65</v>
      </c>
      <c r="U304" s="25">
        <f t="shared" si="150"/>
        <v>2.14</v>
      </c>
      <c r="V304" s="25">
        <f t="shared" si="151"/>
        <v>0</v>
      </c>
      <c r="W304" s="25">
        <f t="shared" si="152"/>
        <v>0.12</v>
      </c>
      <c r="X304" s="25">
        <f t="shared" si="153"/>
        <v>2.7</v>
      </c>
      <c r="Y304" s="25">
        <f t="shared" si="154"/>
        <v>2.85</v>
      </c>
      <c r="Z304" s="25">
        <f t="shared" si="155"/>
        <v>5</v>
      </c>
      <c r="AA304" s="25">
        <f t="shared" si="156"/>
        <v>7</v>
      </c>
      <c r="AB304" s="25">
        <f t="shared" si="157"/>
        <v>0</v>
      </c>
      <c r="AC304" s="25">
        <f t="shared" si="158"/>
        <v>1</v>
      </c>
    </row>
    <row r="305" spans="1:29" x14ac:dyDescent="0.25">
      <c r="A305" s="354">
        <v>45757</v>
      </c>
      <c r="B305" s="354" t="s">
        <v>436</v>
      </c>
      <c r="C305" s="349" t="s">
        <v>31</v>
      </c>
      <c r="D305" s="216">
        <v>1.7</v>
      </c>
      <c r="E305" s="48">
        <f t="shared" si="126"/>
        <v>1</v>
      </c>
      <c r="F305" s="305">
        <v>0.05</v>
      </c>
      <c r="G305" s="48">
        <f t="shared" si="127"/>
        <v>1</v>
      </c>
      <c r="H305" s="305">
        <v>2.75</v>
      </c>
      <c r="I305" s="48">
        <f t="shared" si="129"/>
        <v>1</v>
      </c>
      <c r="J305" s="216">
        <v>6.4</v>
      </c>
      <c r="K305" s="48">
        <f t="shared" si="128"/>
        <v>1</v>
      </c>
      <c r="L305" s="216">
        <v>0.59</v>
      </c>
      <c r="M305" s="355">
        <f t="shared" si="130"/>
        <v>1</v>
      </c>
      <c r="N305" s="315">
        <f t="shared" si="131"/>
        <v>1</v>
      </c>
      <c r="O305" s="315">
        <f t="shared" si="132"/>
        <v>1</v>
      </c>
      <c r="S305" s="25" t="str">
        <f t="shared" si="114"/>
        <v>CARIB</v>
      </c>
      <c r="T305" s="25">
        <f t="shared" si="149"/>
        <v>1.65</v>
      </c>
      <c r="U305" s="25">
        <f t="shared" si="150"/>
        <v>2.14</v>
      </c>
      <c r="V305" s="25">
        <f t="shared" si="151"/>
        <v>0</v>
      </c>
      <c r="W305" s="25">
        <f t="shared" si="152"/>
        <v>0.12</v>
      </c>
      <c r="X305" s="25">
        <f t="shared" si="153"/>
        <v>2.7</v>
      </c>
      <c r="Y305" s="25">
        <f t="shared" si="154"/>
        <v>2.85</v>
      </c>
      <c r="Z305" s="25">
        <f t="shared" si="155"/>
        <v>5</v>
      </c>
      <c r="AA305" s="25">
        <f t="shared" si="156"/>
        <v>7</v>
      </c>
      <c r="AB305" s="25">
        <f t="shared" si="157"/>
        <v>0</v>
      </c>
      <c r="AC305" s="25">
        <f t="shared" si="158"/>
        <v>1</v>
      </c>
    </row>
    <row r="306" spans="1:29" x14ac:dyDescent="0.25">
      <c r="A306" s="354">
        <v>45757</v>
      </c>
      <c r="B306" s="354" t="s">
        <v>434</v>
      </c>
      <c r="C306" s="349" t="s">
        <v>31</v>
      </c>
      <c r="D306" s="216">
        <v>1.9</v>
      </c>
      <c r="E306" s="48">
        <f t="shared" si="126"/>
        <v>1</v>
      </c>
      <c r="F306" s="305">
        <v>0.02</v>
      </c>
      <c r="G306" s="48">
        <f t="shared" si="127"/>
        <v>1</v>
      </c>
      <c r="H306" s="305">
        <v>2.74</v>
      </c>
      <c r="I306" s="48">
        <f t="shared" si="129"/>
        <v>1</v>
      </c>
      <c r="J306" s="216">
        <v>6.8</v>
      </c>
      <c r="K306" s="48">
        <f t="shared" si="128"/>
        <v>1</v>
      </c>
      <c r="L306" s="216">
        <v>0.82</v>
      </c>
      <c r="M306" s="355">
        <f t="shared" si="130"/>
        <v>1</v>
      </c>
      <c r="N306" s="315">
        <f t="shared" si="131"/>
        <v>1</v>
      </c>
      <c r="O306" s="315">
        <f t="shared" si="132"/>
        <v>1</v>
      </c>
      <c r="S306" s="25" t="str">
        <f t="shared" si="114"/>
        <v>CARIB</v>
      </c>
      <c r="T306" s="25">
        <f t="shared" si="149"/>
        <v>1.65</v>
      </c>
      <c r="U306" s="25">
        <f t="shared" si="150"/>
        <v>2.14</v>
      </c>
      <c r="V306" s="25">
        <f t="shared" si="151"/>
        <v>0</v>
      </c>
      <c r="W306" s="25">
        <f t="shared" si="152"/>
        <v>0.12</v>
      </c>
      <c r="X306" s="25">
        <f t="shared" si="153"/>
        <v>2.7</v>
      </c>
      <c r="Y306" s="25">
        <f t="shared" si="154"/>
        <v>2.85</v>
      </c>
      <c r="Z306" s="25">
        <f t="shared" si="155"/>
        <v>5</v>
      </c>
      <c r="AA306" s="25">
        <f t="shared" si="156"/>
        <v>7</v>
      </c>
      <c r="AB306" s="25">
        <f t="shared" si="157"/>
        <v>0</v>
      </c>
      <c r="AC306" s="25">
        <f t="shared" si="158"/>
        <v>1</v>
      </c>
    </row>
    <row r="307" spans="1:29" x14ac:dyDescent="0.25">
      <c r="A307" s="354">
        <v>45757</v>
      </c>
      <c r="B307" s="354" t="s">
        <v>437</v>
      </c>
      <c r="C307" s="349" t="s">
        <v>135</v>
      </c>
      <c r="D307" s="216">
        <v>5.41</v>
      </c>
      <c r="E307" s="48">
        <f t="shared" si="126"/>
        <v>1</v>
      </c>
      <c r="F307" s="305"/>
      <c r="G307" s="48"/>
      <c r="H307" s="305">
        <v>2.86</v>
      </c>
      <c r="I307" s="48">
        <f t="shared" si="129"/>
        <v>1</v>
      </c>
      <c r="J307" s="216">
        <v>3.2</v>
      </c>
      <c r="K307" s="48">
        <f t="shared" si="128"/>
        <v>1</v>
      </c>
      <c r="L307" s="216">
        <v>0.7</v>
      </c>
      <c r="M307" s="355">
        <f t="shared" si="130"/>
        <v>1</v>
      </c>
      <c r="N307" s="315">
        <f t="shared" si="131"/>
        <v>1</v>
      </c>
      <c r="O307" s="315">
        <f t="shared" si="132"/>
        <v>1</v>
      </c>
      <c r="S307" s="25" t="str">
        <f t="shared" si="114"/>
        <v>CARIBE ROSE</v>
      </c>
      <c r="T307" s="25">
        <f t="shared" si="149"/>
        <v>5</v>
      </c>
      <c r="U307" s="25">
        <f t="shared" si="150"/>
        <v>5.44</v>
      </c>
      <c r="V307" s="25">
        <f t="shared" si="151"/>
        <v>0</v>
      </c>
      <c r="W307" s="25">
        <f t="shared" si="152"/>
        <v>0.4</v>
      </c>
      <c r="X307" s="25">
        <f t="shared" si="153"/>
        <v>2.75</v>
      </c>
      <c r="Y307" s="25">
        <f t="shared" si="154"/>
        <v>3</v>
      </c>
      <c r="Z307" s="25">
        <f t="shared" si="155"/>
        <v>3</v>
      </c>
      <c r="AA307" s="25">
        <f t="shared" si="156"/>
        <v>3.6</v>
      </c>
      <c r="AB307" s="25">
        <f t="shared" si="157"/>
        <v>0</v>
      </c>
      <c r="AC307" s="25">
        <f t="shared" si="158"/>
        <v>1</v>
      </c>
    </row>
    <row r="308" spans="1:29" x14ac:dyDescent="0.25">
      <c r="A308" s="354">
        <v>45760</v>
      </c>
      <c r="B308" s="354" t="s">
        <v>435</v>
      </c>
      <c r="C308" s="349" t="s">
        <v>135</v>
      </c>
      <c r="D308" s="216">
        <v>5.41</v>
      </c>
      <c r="E308" s="48">
        <f t="shared" si="126"/>
        <v>1</v>
      </c>
      <c r="F308" s="305"/>
      <c r="G308" s="48"/>
      <c r="H308" s="305">
        <v>2.9</v>
      </c>
      <c r="I308" s="48">
        <f t="shared" si="129"/>
        <v>1</v>
      </c>
      <c r="J308" s="216">
        <v>3.12</v>
      </c>
      <c r="K308" s="48">
        <f t="shared" si="128"/>
        <v>1</v>
      </c>
      <c r="L308" s="216">
        <v>0.61</v>
      </c>
      <c r="M308" s="355">
        <f t="shared" si="130"/>
        <v>1</v>
      </c>
      <c r="N308" s="315">
        <f t="shared" si="131"/>
        <v>1</v>
      </c>
      <c r="O308" s="315">
        <f t="shared" si="132"/>
        <v>1</v>
      </c>
      <c r="S308" s="25" t="str">
        <f t="shared" si="114"/>
        <v>CARIBE ROSE</v>
      </c>
      <c r="T308" s="25">
        <f t="shared" si="149"/>
        <v>5</v>
      </c>
      <c r="U308" s="25">
        <f t="shared" si="150"/>
        <v>5.44</v>
      </c>
      <c r="V308" s="25">
        <f t="shared" si="151"/>
        <v>0</v>
      </c>
      <c r="W308" s="25">
        <f t="shared" si="152"/>
        <v>0.4</v>
      </c>
      <c r="X308" s="25">
        <f t="shared" si="153"/>
        <v>2.75</v>
      </c>
      <c r="Y308" s="25">
        <f t="shared" si="154"/>
        <v>3</v>
      </c>
      <c r="Z308" s="25">
        <f t="shared" si="155"/>
        <v>3</v>
      </c>
      <c r="AA308" s="25">
        <f t="shared" si="156"/>
        <v>3.6</v>
      </c>
      <c r="AB308" s="25">
        <f t="shared" si="157"/>
        <v>0</v>
      </c>
      <c r="AC308" s="25">
        <f t="shared" si="158"/>
        <v>1</v>
      </c>
    </row>
    <row r="309" spans="1:29" x14ac:dyDescent="0.25">
      <c r="A309" s="354">
        <v>45760</v>
      </c>
      <c r="B309" s="354" t="s">
        <v>436</v>
      </c>
      <c r="C309" s="349" t="s">
        <v>31</v>
      </c>
      <c r="D309" s="216">
        <v>2.0099999999999998</v>
      </c>
      <c r="E309" s="48">
        <f t="shared" si="126"/>
        <v>1</v>
      </c>
      <c r="F309" s="305">
        <v>0.03</v>
      </c>
      <c r="G309" s="48">
        <f t="shared" si="127"/>
        <v>1</v>
      </c>
      <c r="H309" s="305">
        <v>2.85</v>
      </c>
      <c r="I309" s="48">
        <f t="shared" si="129"/>
        <v>1</v>
      </c>
      <c r="J309" s="216">
        <v>5.95</v>
      </c>
      <c r="K309" s="48">
        <f t="shared" si="128"/>
        <v>1</v>
      </c>
      <c r="L309" s="216">
        <v>0.84</v>
      </c>
      <c r="M309" s="355">
        <f t="shared" si="130"/>
        <v>1</v>
      </c>
      <c r="N309" s="315">
        <f t="shared" si="131"/>
        <v>1</v>
      </c>
      <c r="O309" s="315">
        <f t="shared" si="132"/>
        <v>1</v>
      </c>
      <c r="S309" s="25" t="str">
        <f t="shared" ref="S309:S374" si="159">LEFT(C309,12)</f>
        <v>CARIB</v>
      </c>
      <c r="T309" s="25">
        <f t="shared" si="149"/>
        <v>1.65</v>
      </c>
      <c r="U309" s="25">
        <f t="shared" si="150"/>
        <v>2.14</v>
      </c>
      <c r="V309" s="25">
        <f t="shared" si="151"/>
        <v>0</v>
      </c>
      <c r="W309" s="25">
        <f t="shared" si="152"/>
        <v>0.12</v>
      </c>
      <c r="X309" s="25">
        <f t="shared" si="153"/>
        <v>2.7</v>
      </c>
      <c r="Y309" s="25">
        <f t="shared" si="154"/>
        <v>2.85</v>
      </c>
      <c r="Z309" s="25">
        <f t="shared" si="155"/>
        <v>5</v>
      </c>
      <c r="AA309" s="25">
        <f t="shared" si="156"/>
        <v>7</v>
      </c>
      <c r="AB309" s="25">
        <f t="shared" si="157"/>
        <v>0</v>
      </c>
      <c r="AC309" s="25">
        <f t="shared" si="158"/>
        <v>1</v>
      </c>
    </row>
    <row r="310" spans="1:29" x14ac:dyDescent="0.25">
      <c r="A310" s="354">
        <v>45760</v>
      </c>
      <c r="B310" s="354" t="s">
        <v>437</v>
      </c>
      <c r="C310" s="349" t="s">
        <v>31</v>
      </c>
      <c r="D310" s="216">
        <v>2.0099999999999998</v>
      </c>
      <c r="E310" s="48">
        <f t="shared" si="126"/>
        <v>1</v>
      </c>
      <c r="F310" s="305">
        <v>0.02</v>
      </c>
      <c r="G310" s="48">
        <f t="shared" si="127"/>
        <v>1</v>
      </c>
      <c r="H310" s="305">
        <v>2.85</v>
      </c>
      <c r="I310" s="48">
        <f t="shared" si="129"/>
        <v>1</v>
      </c>
      <c r="J310" s="216">
        <v>5.98</v>
      </c>
      <c r="K310" s="48">
        <f t="shared" si="128"/>
        <v>1</v>
      </c>
      <c r="L310" s="216">
        <v>0.89</v>
      </c>
      <c r="M310" s="355">
        <f t="shared" si="130"/>
        <v>1</v>
      </c>
      <c r="N310" s="315">
        <f t="shared" si="131"/>
        <v>1</v>
      </c>
      <c r="O310" s="315">
        <f t="shared" si="132"/>
        <v>1</v>
      </c>
      <c r="S310" s="25" t="str">
        <f t="shared" si="159"/>
        <v>CARIB</v>
      </c>
      <c r="T310" s="25">
        <f t="shared" si="149"/>
        <v>1.65</v>
      </c>
      <c r="U310" s="25">
        <f t="shared" si="150"/>
        <v>2.14</v>
      </c>
      <c r="V310" s="25">
        <f t="shared" si="151"/>
        <v>0</v>
      </c>
      <c r="W310" s="25">
        <f t="shared" si="152"/>
        <v>0.12</v>
      </c>
      <c r="X310" s="25">
        <f t="shared" si="153"/>
        <v>2.7</v>
      </c>
      <c r="Y310" s="25">
        <f t="shared" si="154"/>
        <v>2.85</v>
      </c>
      <c r="Z310" s="25">
        <f t="shared" si="155"/>
        <v>5</v>
      </c>
      <c r="AA310" s="25">
        <f t="shared" si="156"/>
        <v>7</v>
      </c>
      <c r="AB310" s="25">
        <f t="shared" si="157"/>
        <v>0</v>
      </c>
      <c r="AC310" s="25">
        <f t="shared" si="158"/>
        <v>1</v>
      </c>
    </row>
    <row r="311" spans="1:29" x14ac:dyDescent="0.25">
      <c r="A311" s="354">
        <v>45760</v>
      </c>
      <c r="B311" s="354" t="s">
        <v>435</v>
      </c>
      <c r="C311" s="349" t="s">
        <v>31</v>
      </c>
      <c r="D311" s="216">
        <v>2.06</v>
      </c>
      <c r="E311" s="48">
        <f t="shared" si="126"/>
        <v>1</v>
      </c>
      <c r="F311" s="305">
        <v>0.03</v>
      </c>
      <c r="G311" s="48">
        <f t="shared" si="127"/>
        <v>1</v>
      </c>
      <c r="H311" s="305">
        <v>2.85</v>
      </c>
      <c r="I311" s="48">
        <f t="shared" si="129"/>
        <v>1</v>
      </c>
      <c r="J311" s="216">
        <v>6.15</v>
      </c>
      <c r="K311" s="48">
        <f t="shared" si="128"/>
        <v>1</v>
      </c>
      <c r="L311" s="216">
        <v>0.65</v>
      </c>
      <c r="M311" s="355">
        <f t="shared" si="130"/>
        <v>1</v>
      </c>
      <c r="N311" s="315">
        <f t="shared" si="131"/>
        <v>1</v>
      </c>
      <c r="O311" s="315">
        <f t="shared" si="132"/>
        <v>1</v>
      </c>
      <c r="S311" s="25" t="str">
        <f t="shared" si="159"/>
        <v>CARIB</v>
      </c>
      <c r="T311" s="25">
        <f t="shared" si="149"/>
        <v>1.65</v>
      </c>
      <c r="U311" s="25">
        <f t="shared" si="150"/>
        <v>2.14</v>
      </c>
      <c r="V311" s="25">
        <f t="shared" si="151"/>
        <v>0</v>
      </c>
      <c r="W311" s="25">
        <f t="shared" si="152"/>
        <v>0.12</v>
      </c>
      <c r="X311" s="25">
        <f t="shared" si="153"/>
        <v>2.7</v>
      </c>
      <c r="Y311" s="25">
        <f t="shared" si="154"/>
        <v>2.85</v>
      </c>
      <c r="Z311" s="25">
        <f t="shared" si="155"/>
        <v>5</v>
      </c>
      <c r="AA311" s="25">
        <f t="shared" si="156"/>
        <v>7</v>
      </c>
      <c r="AB311" s="25">
        <f t="shared" si="157"/>
        <v>0</v>
      </c>
      <c r="AC311" s="25">
        <f t="shared" si="158"/>
        <v>1</v>
      </c>
    </row>
    <row r="312" spans="1:29" x14ac:dyDescent="0.25">
      <c r="A312" s="354">
        <v>45760</v>
      </c>
      <c r="B312" s="354" t="s">
        <v>436</v>
      </c>
      <c r="C312" s="349" t="s">
        <v>31</v>
      </c>
      <c r="D312" s="216">
        <v>2.0099999999999998</v>
      </c>
      <c r="E312" s="48">
        <f t="shared" si="126"/>
        <v>1</v>
      </c>
      <c r="F312" s="305">
        <v>0.03</v>
      </c>
      <c r="G312" s="48">
        <f t="shared" si="127"/>
        <v>1</v>
      </c>
      <c r="H312" s="305">
        <v>2.75</v>
      </c>
      <c r="I312" s="48">
        <f t="shared" si="129"/>
        <v>1</v>
      </c>
      <c r="J312" s="216">
        <v>6.24</v>
      </c>
      <c r="K312" s="48">
        <f t="shared" si="128"/>
        <v>1</v>
      </c>
      <c r="L312" s="216">
        <v>0.61</v>
      </c>
      <c r="M312" s="355">
        <f t="shared" si="130"/>
        <v>1</v>
      </c>
      <c r="N312" s="315">
        <f t="shared" si="131"/>
        <v>1</v>
      </c>
      <c r="O312" s="315">
        <f t="shared" si="132"/>
        <v>1</v>
      </c>
      <c r="S312" s="25" t="str">
        <f t="shared" si="159"/>
        <v>CARIB</v>
      </c>
      <c r="T312" s="25">
        <f t="shared" si="149"/>
        <v>1.65</v>
      </c>
      <c r="U312" s="25">
        <f t="shared" si="150"/>
        <v>2.14</v>
      </c>
      <c r="V312" s="25">
        <f t="shared" si="151"/>
        <v>0</v>
      </c>
      <c r="W312" s="25">
        <f t="shared" si="152"/>
        <v>0.12</v>
      </c>
      <c r="X312" s="25">
        <f t="shared" si="153"/>
        <v>2.7</v>
      </c>
      <c r="Y312" s="25">
        <f t="shared" si="154"/>
        <v>2.85</v>
      </c>
      <c r="Z312" s="25">
        <f t="shared" si="155"/>
        <v>5</v>
      </c>
      <c r="AA312" s="25">
        <f t="shared" si="156"/>
        <v>7</v>
      </c>
      <c r="AB312" s="25">
        <f t="shared" si="157"/>
        <v>0</v>
      </c>
      <c r="AC312" s="25">
        <f t="shared" si="158"/>
        <v>1</v>
      </c>
    </row>
    <row r="313" spans="1:29" x14ac:dyDescent="0.25">
      <c r="A313" s="354">
        <v>45762</v>
      </c>
      <c r="B313" s="354" t="s">
        <v>434</v>
      </c>
      <c r="C313" s="349" t="s">
        <v>30</v>
      </c>
      <c r="D313" s="216">
        <v>0.87</v>
      </c>
      <c r="E313" s="48">
        <f t="shared" si="126"/>
        <v>1</v>
      </c>
      <c r="F313" s="305">
        <v>0.02</v>
      </c>
      <c r="G313" s="48">
        <f t="shared" si="127"/>
        <v>1</v>
      </c>
      <c r="H313" s="305">
        <v>2.7</v>
      </c>
      <c r="I313" s="48">
        <f t="shared" si="129"/>
        <v>1</v>
      </c>
      <c r="J313" s="216">
        <v>5.7</v>
      </c>
      <c r="K313" s="48">
        <f t="shared" si="128"/>
        <v>1</v>
      </c>
      <c r="L313" s="216">
        <v>0.42</v>
      </c>
      <c r="M313" s="355">
        <f t="shared" si="130"/>
        <v>1</v>
      </c>
      <c r="N313" s="315">
        <f t="shared" si="131"/>
        <v>1</v>
      </c>
      <c r="O313" s="315">
        <f t="shared" si="132"/>
        <v>1</v>
      </c>
      <c r="S313" s="25" t="str">
        <f t="shared" si="159"/>
        <v>STAG</v>
      </c>
      <c r="T313" s="25">
        <f t="shared" si="149"/>
        <v>0.8</v>
      </c>
      <c r="U313" s="25">
        <f t="shared" si="150"/>
        <v>1.24</v>
      </c>
      <c r="V313" s="25">
        <f t="shared" si="151"/>
        <v>0</v>
      </c>
      <c r="W313" s="25">
        <f t="shared" si="152"/>
        <v>0.12</v>
      </c>
      <c r="X313" s="25">
        <f t="shared" si="153"/>
        <v>2.7</v>
      </c>
      <c r="Y313" s="25">
        <f t="shared" si="154"/>
        <v>2.85</v>
      </c>
      <c r="Z313" s="25">
        <f t="shared" si="155"/>
        <v>5</v>
      </c>
      <c r="AA313" s="25">
        <f t="shared" si="156"/>
        <v>7</v>
      </c>
      <c r="AB313" s="25">
        <f t="shared" si="157"/>
        <v>0</v>
      </c>
      <c r="AC313" s="25">
        <f t="shared" si="158"/>
        <v>1</v>
      </c>
    </row>
    <row r="314" spans="1:29" x14ac:dyDescent="0.25">
      <c r="A314" s="354">
        <v>45762</v>
      </c>
      <c r="B314" s="354" t="s">
        <v>437</v>
      </c>
      <c r="C314" s="349" t="s">
        <v>30</v>
      </c>
      <c r="D314" s="216">
        <v>0.82</v>
      </c>
      <c r="E314" s="48">
        <f t="shared" si="126"/>
        <v>1</v>
      </c>
      <c r="F314" s="305">
        <v>0.1</v>
      </c>
      <c r="G314" s="48">
        <f t="shared" si="127"/>
        <v>1</v>
      </c>
      <c r="H314" s="305">
        <v>2.71</v>
      </c>
      <c r="I314" s="48">
        <f t="shared" si="129"/>
        <v>1</v>
      </c>
      <c r="J314" s="216">
        <v>5.48</v>
      </c>
      <c r="K314" s="48">
        <f t="shared" si="128"/>
        <v>1</v>
      </c>
      <c r="L314" s="216">
        <v>0.42</v>
      </c>
      <c r="M314" s="355">
        <f t="shared" si="130"/>
        <v>1</v>
      </c>
      <c r="N314" s="315">
        <f t="shared" si="131"/>
        <v>1</v>
      </c>
      <c r="O314" s="315">
        <f t="shared" si="132"/>
        <v>1</v>
      </c>
      <c r="S314" s="25" t="str">
        <f t="shared" si="159"/>
        <v>STAG</v>
      </c>
      <c r="T314" s="25">
        <f t="shared" si="149"/>
        <v>0.8</v>
      </c>
      <c r="U314" s="25">
        <f t="shared" si="150"/>
        <v>1.24</v>
      </c>
      <c r="V314" s="25">
        <f t="shared" si="151"/>
        <v>0</v>
      </c>
      <c r="W314" s="25">
        <f t="shared" si="152"/>
        <v>0.12</v>
      </c>
      <c r="X314" s="25">
        <f t="shared" si="153"/>
        <v>2.7</v>
      </c>
      <c r="Y314" s="25">
        <f t="shared" si="154"/>
        <v>2.85</v>
      </c>
      <c r="Z314" s="25">
        <f t="shared" si="155"/>
        <v>5</v>
      </c>
      <c r="AA314" s="25">
        <f t="shared" si="156"/>
        <v>7</v>
      </c>
      <c r="AB314" s="25">
        <f t="shared" si="157"/>
        <v>0</v>
      </c>
      <c r="AC314" s="25">
        <f t="shared" si="158"/>
        <v>1</v>
      </c>
    </row>
    <row r="315" spans="1:29" x14ac:dyDescent="0.25">
      <c r="A315" s="354">
        <v>45762</v>
      </c>
      <c r="B315" s="354" t="s">
        <v>436</v>
      </c>
      <c r="C315" s="349" t="s">
        <v>30</v>
      </c>
      <c r="D315" s="216">
        <v>1.1499999999999999</v>
      </c>
      <c r="E315" s="48">
        <f t="shared" si="126"/>
        <v>1</v>
      </c>
      <c r="F315" s="305">
        <v>0.03</v>
      </c>
      <c r="G315" s="48">
        <f t="shared" si="127"/>
        <v>1</v>
      </c>
      <c r="H315" s="305">
        <v>2.81</v>
      </c>
      <c r="I315" s="48">
        <f t="shared" si="129"/>
        <v>1</v>
      </c>
      <c r="J315" s="216">
        <v>5</v>
      </c>
      <c r="K315" s="48">
        <f t="shared" si="128"/>
        <v>1</v>
      </c>
      <c r="L315" s="216">
        <v>0.34</v>
      </c>
      <c r="M315" s="355">
        <f t="shared" si="130"/>
        <v>1</v>
      </c>
      <c r="N315" s="315">
        <f t="shared" si="131"/>
        <v>1</v>
      </c>
      <c r="O315" s="315">
        <f t="shared" si="132"/>
        <v>1</v>
      </c>
      <c r="S315" s="25" t="str">
        <f t="shared" si="159"/>
        <v>STAG</v>
      </c>
      <c r="T315" s="25">
        <f t="shared" si="149"/>
        <v>0.8</v>
      </c>
      <c r="U315" s="25">
        <f t="shared" si="150"/>
        <v>1.24</v>
      </c>
      <c r="V315" s="25">
        <f t="shared" si="151"/>
        <v>0</v>
      </c>
      <c r="W315" s="25">
        <f t="shared" si="152"/>
        <v>0.12</v>
      </c>
      <c r="X315" s="25">
        <f t="shared" si="153"/>
        <v>2.7</v>
      </c>
      <c r="Y315" s="25">
        <f t="shared" si="154"/>
        <v>2.85</v>
      </c>
      <c r="Z315" s="25">
        <f t="shared" si="155"/>
        <v>5</v>
      </c>
      <c r="AA315" s="25">
        <f t="shared" si="156"/>
        <v>7</v>
      </c>
      <c r="AB315" s="25">
        <f t="shared" si="157"/>
        <v>0</v>
      </c>
      <c r="AC315" s="25">
        <f t="shared" si="158"/>
        <v>1</v>
      </c>
    </row>
    <row r="316" spans="1:29" x14ac:dyDescent="0.25">
      <c r="A316" s="354">
        <v>45762</v>
      </c>
      <c r="B316" s="354" t="s">
        <v>435</v>
      </c>
      <c r="C316" s="349" t="s">
        <v>30</v>
      </c>
      <c r="D316" s="216">
        <v>1.1200000000000001</v>
      </c>
      <c r="E316" s="48">
        <f t="shared" si="126"/>
        <v>1</v>
      </c>
      <c r="F316" s="305">
        <v>0.03</v>
      </c>
      <c r="G316" s="48">
        <f t="shared" si="127"/>
        <v>1</v>
      </c>
      <c r="H316" s="305">
        <v>2.85</v>
      </c>
      <c r="I316" s="48">
        <f t="shared" si="129"/>
        <v>1</v>
      </c>
      <c r="J316" s="216">
        <v>5.08</v>
      </c>
      <c r="K316" s="48">
        <f t="shared" si="128"/>
        <v>1</v>
      </c>
      <c r="L316" s="216">
        <v>0.33</v>
      </c>
      <c r="M316" s="355">
        <f t="shared" si="130"/>
        <v>1</v>
      </c>
      <c r="N316" s="315">
        <f t="shared" si="131"/>
        <v>1</v>
      </c>
      <c r="O316" s="315">
        <f t="shared" si="132"/>
        <v>1</v>
      </c>
      <c r="S316" s="25" t="str">
        <f t="shared" si="159"/>
        <v>STAG</v>
      </c>
      <c r="T316" s="25">
        <f t="shared" si="149"/>
        <v>0.8</v>
      </c>
      <c r="U316" s="25">
        <f t="shared" si="150"/>
        <v>1.24</v>
      </c>
      <c r="V316" s="25">
        <f t="shared" si="151"/>
        <v>0</v>
      </c>
      <c r="W316" s="25">
        <f t="shared" si="152"/>
        <v>0.12</v>
      </c>
      <c r="X316" s="25">
        <f t="shared" si="153"/>
        <v>2.7</v>
      </c>
      <c r="Y316" s="25">
        <f t="shared" si="154"/>
        <v>2.85</v>
      </c>
      <c r="Z316" s="25">
        <f t="shared" si="155"/>
        <v>5</v>
      </c>
      <c r="AA316" s="25">
        <f t="shared" si="156"/>
        <v>7</v>
      </c>
      <c r="AB316" s="25">
        <f t="shared" si="157"/>
        <v>0</v>
      </c>
      <c r="AC316" s="25">
        <f t="shared" si="158"/>
        <v>1</v>
      </c>
    </row>
    <row r="317" spans="1:29" x14ac:dyDescent="0.25">
      <c r="A317" s="354">
        <v>45762</v>
      </c>
      <c r="B317" s="354" t="s">
        <v>434</v>
      </c>
      <c r="C317" s="349" t="s">
        <v>30</v>
      </c>
      <c r="D317" s="216">
        <v>1.17</v>
      </c>
      <c r="E317" s="48">
        <f t="shared" si="126"/>
        <v>1</v>
      </c>
      <c r="F317" s="305">
        <v>0.03</v>
      </c>
      <c r="G317" s="48">
        <f t="shared" si="127"/>
        <v>1</v>
      </c>
      <c r="H317" s="305">
        <v>2.85</v>
      </c>
      <c r="I317" s="48">
        <f t="shared" si="129"/>
        <v>1</v>
      </c>
      <c r="J317" s="216">
        <v>5.0999999999999996</v>
      </c>
      <c r="K317" s="48">
        <f t="shared" si="128"/>
        <v>1</v>
      </c>
      <c r="L317" s="216">
        <v>0.33</v>
      </c>
      <c r="M317" s="355">
        <f t="shared" si="130"/>
        <v>1</v>
      </c>
      <c r="N317" s="315">
        <f t="shared" si="131"/>
        <v>1</v>
      </c>
      <c r="O317" s="315">
        <f t="shared" si="132"/>
        <v>1</v>
      </c>
      <c r="S317" s="25" t="str">
        <f t="shared" si="159"/>
        <v>STAG</v>
      </c>
      <c r="T317" s="25">
        <f t="shared" si="149"/>
        <v>0.8</v>
      </c>
      <c r="U317" s="25">
        <f t="shared" si="150"/>
        <v>1.24</v>
      </c>
      <c r="V317" s="25">
        <f t="shared" si="151"/>
        <v>0</v>
      </c>
      <c r="W317" s="25">
        <f t="shared" si="152"/>
        <v>0.12</v>
      </c>
      <c r="X317" s="25">
        <f t="shared" si="153"/>
        <v>2.7</v>
      </c>
      <c r="Y317" s="25">
        <f t="shared" si="154"/>
        <v>2.85</v>
      </c>
      <c r="Z317" s="25">
        <f t="shared" si="155"/>
        <v>5</v>
      </c>
      <c r="AA317" s="25">
        <f t="shared" si="156"/>
        <v>7</v>
      </c>
      <c r="AB317" s="25">
        <f t="shared" si="157"/>
        <v>0</v>
      </c>
      <c r="AC317" s="25">
        <f t="shared" si="158"/>
        <v>1</v>
      </c>
    </row>
    <row r="318" spans="1:29" x14ac:dyDescent="0.25">
      <c r="A318" s="354">
        <v>45762</v>
      </c>
      <c r="B318" s="354" t="s">
        <v>437</v>
      </c>
      <c r="C318" s="349" t="s">
        <v>30</v>
      </c>
      <c r="D318" s="216">
        <v>1.18</v>
      </c>
      <c r="E318" s="48">
        <f t="shared" si="126"/>
        <v>1</v>
      </c>
      <c r="F318" s="305">
        <v>0.03</v>
      </c>
      <c r="G318" s="48">
        <f t="shared" si="127"/>
        <v>1</v>
      </c>
      <c r="H318" s="305">
        <v>2.85</v>
      </c>
      <c r="I318" s="48">
        <f t="shared" si="129"/>
        <v>1</v>
      </c>
      <c r="J318" s="216">
        <v>5.07</v>
      </c>
      <c r="K318" s="48">
        <f t="shared" si="128"/>
        <v>1</v>
      </c>
      <c r="L318" s="216">
        <v>0.49</v>
      </c>
      <c r="M318" s="355">
        <f t="shared" si="130"/>
        <v>1</v>
      </c>
      <c r="N318" s="315">
        <f t="shared" si="131"/>
        <v>1</v>
      </c>
      <c r="O318" s="315">
        <f t="shared" si="132"/>
        <v>1</v>
      </c>
      <c r="S318" s="25" t="str">
        <f t="shared" si="159"/>
        <v>STAG</v>
      </c>
      <c r="T318" s="25">
        <f t="shared" si="149"/>
        <v>0.8</v>
      </c>
      <c r="U318" s="25">
        <f t="shared" si="150"/>
        <v>1.24</v>
      </c>
      <c r="V318" s="25">
        <f t="shared" si="151"/>
        <v>0</v>
      </c>
      <c r="W318" s="25">
        <f t="shared" si="152"/>
        <v>0.12</v>
      </c>
      <c r="X318" s="25">
        <f t="shared" si="153"/>
        <v>2.7</v>
      </c>
      <c r="Y318" s="25">
        <f t="shared" si="154"/>
        <v>2.85</v>
      </c>
      <c r="Z318" s="25">
        <f t="shared" si="155"/>
        <v>5</v>
      </c>
      <c r="AA318" s="25">
        <f t="shared" si="156"/>
        <v>7</v>
      </c>
      <c r="AB318" s="25">
        <f t="shared" si="157"/>
        <v>0</v>
      </c>
      <c r="AC318" s="25">
        <f t="shared" si="158"/>
        <v>1</v>
      </c>
    </row>
    <row r="319" spans="1:29" x14ac:dyDescent="0.25">
      <c r="A319" s="354">
        <v>45763</v>
      </c>
      <c r="B319" s="354" t="s">
        <v>435</v>
      </c>
      <c r="C319" s="349" t="s">
        <v>31</v>
      </c>
      <c r="D319" s="216">
        <v>1.84</v>
      </c>
      <c r="E319" s="48">
        <f t="shared" si="126"/>
        <v>1</v>
      </c>
      <c r="F319" s="305">
        <v>0.03</v>
      </c>
      <c r="G319" s="48">
        <f t="shared" si="127"/>
        <v>1</v>
      </c>
      <c r="H319" s="305">
        <v>2.75</v>
      </c>
      <c r="I319" s="48">
        <f t="shared" si="129"/>
        <v>1</v>
      </c>
      <c r="J319" s="216">
        <v>5.28</v>
      </c>
      <c r="K319" s="48">
        <f t="shared" si="128"/>
        <v>1</v>
      </c>
      <c r="L319" s="216">
        <v>0.44</v>
      </c>
      <c r="M319" s="355">
        <f t="shared" si="130"/>
        <v>1</v>
      </c>
      <c r="N319" s="315">
        <f t="shared" si="131"/>
        <v>1</v>
      </c>
      <c r="O319" s="315">
        <f t="shared" si="132"/>
        <v>1</v>
      </c>
      <c r="S319" s="25" t="str">
        <f t="shared" si="159"/>
        <v>CARIB</v>
      </c>
      <c r="T319" s="25">
        <f t="shared" si="149"/>
        <v>1.65</v>
      </c>
      <c r="U319" s="25">
        <f t="shared" si="150"/>
        <v>2.14</v>
      </c>
      <c r="V319" s="25">
        <f t="shared" si="151"/>
        <v>0</v>
      </c>
      <c r="W319" s="25">
        <f t="shared" si="152"/>
        <v>0.12</v>
      </c>
      <c r="X319" s="25">
        <f t="shared" si="153"/>
        <v>2.7</v>
      </c>
      <c r="Y319" s="25">
        <f t="shared" si="154"/>
        <v>2.85</v>
      </c>
      <c r="Z319" s="25">
        <f t="shared" si="155"/>
        <v>5</v>
      </c>
      <c r="AA319" s="25">
        <f t="shared" si="156"/>
        <v>7</v>
      </c>
      <c r="AB319" s="25">
        <f t="shared" si="157"/>
        <v>0</v>
      </c>
      <c r="AC319" s="25">
        <f t="shared" si="158"/>
        <v>1</v>
      </c>
    </row>
    <row r="320" spans="1:29" x14ac:dyDescent="0.25">
      <c r="A320" s="354">
        <v>45763</v>
      </c>
      <c r="B320" s="354" t="s">
        <v>436</v>
      </c>
      <c r="C320" s="349" t="s">
        <v>31</v>
      </c>
      <c r="D320" s="216">
        <v>1.89</v>
      </c>
      <c r="E320" s="48">
        <f t="shared" si="126"/>
        <v>1</v>
      </c>
      <c r="F320" s="305">
        <v>0.03</v>
      </c>
      <c r="G320" s="48">
        <f t="shared" si="127"/>
        <v>1</v>
      </c>
      <c r="H320" s="305">
        <v>2.85</v>
      </c>
      <c r="I320" s="48">
        <f t="shared" si="129"/>
        <v>1</v>
      </c>
      <c r="J320" s="216">
        <v>6.07</v>
      </c>
      <c r="K320" s="48">
        <f t="shared" si="128"/>
        <v>1</v>
      </c>
      <c r="L320" s="216">
        <v>0.41</v>
      </c>
      <c r="M320" s="355">
        <f t="shared" si="130"/>
        <v>1</v>
      </c>
      <c r="N320" s="315">
        <f t="shared" si="131"/>
        <v>1</v>
      </c>
      <c r="O320" s="315">
        <f t="shared" si="132"/>
        <v>1</v>
      </c>
      <c r="S320" s="25" t="str">
        <f t="shared" si="159"/>
        <v>CARIB</v>
      </c>
      <c r="T320" s="25">
        <f t="shared" si="149"/>
        <v>1.65</v>
      </c>
      <c r="U320" s="25">
        <f t="shared" si="150"/>
        <v>2.14</v>
      </c>
      <c r="V320" s="25">
        <f t="shared" si="151"/>
        <v>0</v>
      </c>
      <c r="W320" s="25">
        <f t="shared" si="152"/>
        <v>0.12</v>
      </c>
      <c r="X320" s="25">
        <f t="shared" si="153"/>
        <v>2.7</v>
      </c>
      <c r="Y320" s="25">
        <f t="shared" si="154"/>
        <v>2.85</v>
      </c>
      <c r="Z320" s="25">
        <f t="shared" si="155"/>
        <v>5</v>
      </c>
      <c r="AA320" s="25">
        <f t="shared" si="156"/>
        <v>7</v>
      </c>
      <c r="AB320" s="25">
        <f t="shared" si="157"/>
        <v>0</v>
      </c>
      <c r="AC320" s="25">
        <f t="shared" si="158"/>
        <v>1</v>
      </c>
    </row>
    <row r="321" spans="1:29" x14ac:dyDescent="0.25">
      <c r="A321" s="354">
        <v>45767</v>
      </c>
      <c r="B321" s="354" t="s">
        <v>434</v>
      </c>
      <c r="C321" s="349" t="s">
        <v>31</v>
      </c>
      <c r="D321" s="216">
        <v>1.7</v>
      </c>
      <c r="E321" s="48">
        <f t="shared" si="126"/>
        <v>1</v>
      </c>
      <c r="F321" s="305">
        <v>0.03</v>
      </c>
      <c r="G321" s="48">
        <f t="shared" si="127"/>
        <v>1</v>
      </c>
      <c r="H321" s="305">
        <v>2.73</v>
      </c>
      <c r="I321" s="48">
        <f t="shared" si="129"/>
        <v>1</v>
      </c>
      <c r="J321" s="216">
        <v>5.63</v>
      </c>
      <c r="K321" s="48">
        <f t="shared" si="128"/>
        <v>1</v>
      </c>
      <c r="L321" s="216">
        <v>0.9</v>
      </c>
      <c r="M321" s="355">
        <f t="shared" si="130"/>
        <v>1</v>
      </c>
      <c r="N321" s="315">
        <f t="shared" si="131"/>
        <v>1</v>
      </c>
      <c r="O321" s="315">
        <f t="shared" si="132"/>
        <v>1</v>
      </c>
      <c r="S321" s="25" t="str">
        <f t="shared" si="159"/>
        <v>CARIB</v>
      </c>
      <c r="T321" s="25">
        <f t="shared" si="149"/>
        <v>1.65</v>
      </c>
      <c r="U321" s="25">
        <f t="shared" si="150"/>
        <v>2.14</v>
      </c>
      <c r="V321" s="25">
        <f t="shared" si="151"/>
        <v>0</v>
      </c>
      <c r="W321" s="25">
        <f t="shared" si="152"/>
        <v>0.12</v>
      </c>
      <c r="X321" s="25">
        <f t="shared" si="153"/>
        <v>2.7</v>
      </c>
      <c r="Y321" s="25">
        <f t="shared" si="154"/>
        <v>2.85</v>
      </c>
      <c r="Z321" s="25">
        <f t="shared" si="155"/>
        <v>5</v>
      </c>
      <c r="AA321" s="25">
        <f t="shared" si="156"/>
        <v>7</v>
      </c>
      <c r="AB321" s="25">
        <f t="shared" si="157"/>
        <v>0</v>
      </c>
      <c r="AC321" s="25">
        <f t="shared" si="158"/>
        <v>1</v>
      </c>
    </row>
    <row r="322" spans="1:29" x14ac:dyDescent="0.25">
      <c r="A322" s="354">
        <v>45767</v>
      </c>
      <c r="B322" s="354" t="s">
        <v>436</v>
      </c>
      <c r="C322" s="349" t="s">
        <v>31</v>
      </c>
      <c r="D322" s="216">
        <v>1.69</v>
      </c>
      <c r="E322" s="48">
        <f t="shared" si="126"/>
        <v>1</v>
      </c>
      <c r="F322" s="305">
        <v>0.03</v>
      </c>
      <c r="G322" s="48">
        <f t="shared" si="127"/>
        <v>1</v>
      </c>
      <c r="H322" s="305">
        <v>2.71</v>
      </c>
      <c r="I322" s="48">
        <f t="shared" si="129"/>
        <v>1</v>
      </c>
      <c r="J322" s="216">
        <v>5</v>
      </c>
      <c r="K322" s="48">
        <f t="shared" si="128"/>
        <v>1</v>
      </c>
      <c r="L322" s="216">
        <v>0.8</v>
      </c>
      <c r="M322" s="355">
        <f t="shared" si="130"/>
        <v>1</v>
      </c>
      <c r="N322" s="315">
        <f t="shared" si="131"/>
        <v>1</v>
      </c>
      <c r="O322" s="315">
        <f t="shared" si="132"/>
        <v>1</v>
      </c>
      <c r="S322" s="25" t="str">
        <f t="shared" si="159"/>
        <v>CARIB</v>
      </c>
      <c r="T322" s="25">
        <f t="shared" si="149"/>
        <v>1.65</v>
      </c>
      <c r="U322" s="25">
        <f t="shared" si="150"/>
        <v>2.14</v>
      </c>
      <c r="V322" s="25">
        <f t="shared" si="151"/>
        <v>0</v>
      </c>
      <c r="W322" s="25">
        <f t="shared" si="152"/>
        <v>0.12</v>
      </c>
      <c r="X322" s="25">
        <f t="shared" si="153"/>
        <v>2.7</v>
      </c>
      <c r="Y322" s="25">
        <f t="shared" si="154"/>
        <v>2.85</v>
      </c>
      <c r="Z322" s="25">
        <f t="shared" si="155"/>
        <v>5</v>
      </c>
      <c r="AA322" s="25">
        <f t="shared" si="156"/>
        <v>7</v>
      </c>
      <c r="AB322" s="25">
        <f t="shared" si="157"/>
        <v>0</v>
      </c>
      <c r="AC322" s="25">
        <f t="shared" si="158"/>
        <v>1</v>
      </c>
    </row>
    <row r="323" spans="1:29" x14ac:dyDescent="0.25">
      <c r="A323" s="354">
        <v>45767</v>
      </c>
      <c r="B323" s="354" t="s">
        <v>435</v>
      </c>
      <c r="C323" s="349" t="s">
        <v>31</v>
      </c>
      <c r="D323" s="216">
        <v>1.74</v>
      </c>
      <c r="E323" s="48">
        <f t="shared" si="126"/>
        <v>1</v>
      </c>
      <c r="F323" s="305">
        <v>0.02</v>
      </c>
      <c r="G323" s="48">
        <f t="shared" si="127"/>
        <v>1</v>
      </c>
      <c r="H323" s="305">
        <v>2.84</v>
      </c>
      <c r="I323" s="48">
        <f t="shared" si="129"/>
        <v>1</v>
      </c>
      <c r="J323" s="216">
        <v>5.95</v>
      </c>
      <c r="K323" s="48">
        <f t="shared" si="128"/>
        <v>1</v>
      </c>
      <c r="L323" s="216">
        <v>0.77</v>
      </c>
      <c r="M323" s="355">
        <f t="shared" si="130"/>
        <v>1</v>
      </c>
      <c r="N323" s="315">
        <f t="shared" si="131"/>
        <v>1</v>
      </c>
      <c r="O323" s="315">
        <f t="shared" si="132"/>
        <v>1</v>
      </c>
      <c r="S323" s="25" t="str">
        <f t="shared" si="159"/>
        <v>CARIB</v>
      </c>
      <c r="T323" s="25">
        <f t="shared" si="149"/>
        <v>1.65</v>
      </c>
      <c r="U323" s="25">
        <f t="shared" si="150"/>
        <v>2.14</v>
      </c>
      <c r="V323" s="25">
        <f t="shared" si="151"/>
        <v>0</v>
      </c>
      <c r="W323" s="25">
        <f t="shared" si="152"/>
        <v>0.12</v>
      </c>
      <c r="X323" s="25">
        <f t="shared" si="153"/>
        <v>2.7</v>
      </c>
      <c r="Y323" s="25">
        <f t="shared" si="154"/>
        <v>2.85</v>
      </c>
      <c r="Z323" s="25">
        <f t="shared" si="155"/>
        <v>5</v>
      </c>
      <c r="AA323" s="25">
        <f t="shared" si="156"/>
        <v>7</v>
      </c>
      <c r="AB323" s="25">
        <f t="shared" si="157"/>
        <v>0</v>
      </c>
      <c r="AC323" s="25">
        <f t="shared" si="158"/>
        <v>1</v>
      </c>
    </row>
    <row r="324" spans="1:29" x14ac:dyDescent="0.25">
      <c r="A324" s="354">
        <v>45767</v>
      </c>
      <c r="B324" s="354" t="s">
        <v>437</v>
      </c>
      <c r="C324" s="349" t="s">
        <v>31</v>
      </c>
      <c r="D324" s="216">
        <v>1.81</v>
      </c>
      <c r="E324" s="48">
        <f t="shared" si="126"/>
        <v>1</v>
      </c>
      <c r="F324" s="305">
        <v>0.02</v>
      </c>
      <c r="G324" s="48">
        <f t="shared" si="127"/>
        <v>1</v>
      </c>
      <c r="H324" s="305">
        <v>2.8</v>
      </c>
      <c r="I324" s="48">
        <f t="shared" si="129"/>
        <v>1</v>
      </c>
      <c r="J324" s="216">
        <v>6</v>
      </c>
      <c r="K324" s="48">
        <f t="shared" si="128"/>
        <v>1</v>
      </c>
      <c r="L324" s="216">
        <v>0.82</v>
      </c>
      <c r="M324" s="355">
        <f t="shared" si="130"/>
        <v>1</v>
      </c>
      <c r="N324" s="315">
        <f t="shared" si="131"/>
        <v>1</v>
      </c>
      <c r="O324" s="315">
        <f t="shared" si="132"/>
        <v>1</v>
      </c>
      <c r="S324" s="25" t="str">
        <f t="shared" si="159"/>
        <v>CARIB</v>
      </c>
      <c r="T324" s="25">
        <f t="shared" si="149"/>
        <v>1.65</v>
      </c>
      <c r="U324" s="25">
        <f t="shared" si="150"/>
        <v>2.14</v>
      </c>
      <c r="V324" s="25">
        <f t="shared" si="151"/>
        <v>0</v>
      </c>
      <c r="W324" s="25">
        <f t="shared" si="152"/>
        <v>0.12</v>
      </c>
      <c r="X324" s="25">
        <f t="shared" si="153"/>
        <v>2.7</v>
      </c>
      <c r="Y324" s="25">
        <f t="shared" si="154"/>
        <v>2.85</v>
      </c>
      <c r="Z324" s="25">
        <f t="shared" si="155"/>
        <v>5</v>
      </c>
      <c r="AA324" s="25">
        <f t="shared" si="156"/>
        <v>7</v>
      </c>
      <c r="AB324" s="25">
        <f t="shared" si="157"/>
        <v>0</v>
      </c>
      <c r="AC324" s="25">
        <f t="shared" si="158"/>
        <v>1</v>
      </c>
    </row>
    <row r="325" spans="1:29" x14ac:dyDescent="0.25">
      <c r="A325" s="354">
        <v>45768</v>
      </c>
      <c r="B325" s="354" t="s">
        <v>434</v>
      </c>
      <c r="C325" s="349" t="s">
        <v>30</v>
      </c>
      <c r="D325" s="216">
        <v>0.98</v>
      </c>
      <c r="E325" s="48">
        <f t="shared" si="126"/>
        <v>1</v>
      </c>
      <c r="F325" s="305">
        <v>0.02</v>
      </c>
      <c r="G325" s="355">
        <f t="shared" si="127"/>
        <v>1</v>
      </c>
      <c r="H325" s="305">
        <v>2.75</v>
      </c>
      <c r="I325" s="355">
        <f t="shared" si="129"/>
        <v>1</v>
      </c>
      <c r="J325" s="216">
        <v>5.38</v>
      </c>
      <c r="K325" s="355">
        <f t="shared" si="128"/>
        <v>1</v>
      </c>
      <c r="L325" s="216">
        <v>0.49</v>
      </c>
      <c r="M325" s="355">
        <f t="shared" si="130"/>
        <v>1</v>
      </c>
      <c r="N325" s="315">
        <f t="shared" si="131"/>
        <v>1</v>
      </c>
      <c r="O325" s="315">
        <f t="shared" si="132"/>
        <v>1</v>
      </c>
      <c r="S325" s="25" t="str">
        <f t="shared" si="159"/>
        <v>STAG</v>
      </c>
      <c r="T325" s="25">
        <f t="shared" si="149"/>
        <v>0.8</v>
      </c>
      <c r="U325" s="25">
        <f t="shared" si="150"/>
        <v>1.24</v>
      </c>
      <c r="V325" s="25">
        <f t="shared" si="151"/>
        <v>0</v>
      </c>
      <c r="W325" s="25">
        <f t="shared" si="152"/>
        <v>0.12</v>
      </c>
      <c r="X325" s="25">
        <f t="shared" si="153"/>
        <v>2.7</v>
      </c>
      <c r="Y325" s="25">
        <f t="shared" si="154"/>
        <v>2.85</v>
      </c>
      <c r="Z325" s="25">
        <f t="shared" si="155"/>
        <v>5</v>
      </c>
      <c r="AA325" s="25">
        <f t="shared" si="156"/>
        <v>7</v>
      </c>
      <c r="AB325" s="25">
        <f t="shared" si="157"/>
        <v>0</v>
      </c>
      <c r="AC325" s="25">
        <f t="shared" si="158"/>
        <v>1</v>
      </c>
    </row>
    <row r="326" spans="1:29" x14ac:dyDescent="0.25">
      <c r="A326" s="354">
        <v>45768</v>
      </c>
      <c r="B326" s="354" t="s">
        <v>436</v>
      </c>
      <c r="C326" s="349" t="s">
        <v>30</v>
      </c>
      <c r="D326" s="216">
        <v>0.97</v>
      </c>
      <c r="E326" s="355">
        <f t="shared" si="126"/>
        <v>1</v>
      </c>
      <c r="F326" s="305">
        <v>0.02</v>
      </c>
      <c r="G326" s="355">
        <f t="shared" si="127"/>
        <v>1</v>
      </c>
      <c r="H326" s="305">
        <v>2.85</v>
      </c>
      <c r="I326" s="355">
        <f t="shared" si="129"/>
        <v>1</v>
      </c>
      <c r="J326" s="216">
        <v>5.73</v>
      </c>
      <c r="K326" s="355">
        <f t="shared" si="128"/>
        <v>1</v>
      </c>
      <c r="L326" s="216">
        <v>0.53</v>
      </c>
      <c r="M326" s="355">
        <f t="shared" si="130"/>
        <v>1</v>
      </c>
      <c r="N326" s="315">
        <f t="shared" si="131"/>
        <v>1</v>
      </c>
      <c r="O326" s="315">
        <f t="shared" si="132"/>
        <v>1</v>
      </c>
      <c r="S326" s="25" t="str">
        <f t="shared" si="159"/>
        <v>STAG</v>
      </c>
      <c r="T326" s="25">
        <f t="shared" si="149"/>
        <v>0.8</v>
      </c>
      <c r="U326" s="25">
        <f t="shared" si="150"/>
        <v>1.24</v>
      </c>
      <c r="V326" s="25">
        <f t="shared" si="151"/>
        <v>0</v>
      </c>
      <c r="W326" s="25">
        <f t="shared" si="152"/>
        <v>0.12</v>
      </c>
      <c r="X326" s="25">
        <f t="shared" si="153"/>
        <v>2.7</v>
      </c>
      <c r="Y326" s="25">
        <f t="shared" si="154"/>
        <v>2.85</v>
      </c>
      <c r="Z326" s="25">
        <f t="shared" si="155"/>
        <v>5</v>
      </c>
      <c r="AA326" s="25">
        <f t="shared" si="156"/>
        <v>7</v>
      </c>
      <c r="AB326" s="25">
        <f t="shared" si="157"/>
        <v>0</v>
      </c>
      <c r="AC326" s="25">
        <f t="shared" si="158"/>
        <v>1</v>
      </c>
    </row>
    <row r="327" spans="1:29" x14ac:dyDescent="0.25">
      <c r="A327" s="354">
        <v>45768</v>
      </c>
      <c r="B327" s="354" t="s">
        <v>437</v>
      </c>
      <c r="C327" s="349" t="s">
        <v>30</v>
      </c>
      <c r="D327" s="216">
        <v>0.97</v>
      </c>
      <c r="E327" s="355">
        <f t="shared" si="126"/>
        <v>1</v>
      </c>
      <c r="F327" s="305">
        <v>0.02</v>
      </c>
      <c r="G327" s="355">
        <f t="shared" si="127"/>
        <v>1</v>
      </c>
      <c r="H327" s="305">
        <v>2.7</v>
      </c>
      <c r="I327" s="355">
        <f t="shared" si="129"/>
        <v>1</v>
      </c>
      <c r="J327" s="216">
        <v>5.78</v>
      </c>
      <c r="K327" s="355">
        <f t="shared" si="128"/>
        <v>1</v>
      </c>
      <c r="L327" s="216">
        <v>0.5</v>
      </c>
      <c r="M327" s="355">
        <f t="shared" si="130"/>
        <v>1</v>
      </c>
      <c r="N327" s="315">
        <f t="shared" si="131"/>
        <v>1</v>
      </c>
      <c r="O327" s="315">
        <f t="shared" si="132"/>
        <v>1</v>
      </c>
      <c r="S327" s="25" t="str">
        <f t="shared" si="159"/>
        <v>STAG</v>
      </c>
      <c r="T327" s="25">
        <f t="shared" si="149"/>
        <v>0.8</v>
      </c>
      <c r="U327" s="25">
        <f t="shared" si="150"/>
        <v>1.24</v>
      </c>
      <c r="V327" s="25">
        <f t="shared" si="151"/>
        <v>0</v>
      </c>
      <c r="W327" s="25">
        <f t="shared" si="152"/>
        <v>0.12</v>
      </c>
      <c r="X327" s="25">
        <f t="shared" si="153"/>
        <v>2.7</v>
      </c>
      <c r="Y327" s="25">
        <f t="shared" si="154"/>
        <v>2.85</v>
      </c>
      <c r="Z327" s="25">
        <f t="shared" si="155"/>
        <v>5</v>
      </c>
      <c r="AA327" s="25">
        <f t="shared" si="156"/>
        <v>7</v>
      </c>
      <c r="AB327" s="25">
        <f t="shared" si="157"/>
        <v>0</v>
      </c>
      <c r="AC327" s="25">
        <f t="shared" si="158"/>
        <v>1</v>
      </c>
    </row>
    <row r="328" spans="1:29" x14ac:dyDescent="0.25">
      <c r="A328" s="354">
        <v>45768</v>
      </c>
      <c r="B328" s="354" t="s">
        <v>435</v>
      </c>
      <c r="C328" s="349" t="s">
        <v>30</v>
      </c>
      <c r="D328" s="216">
        <v>0.94</v>
      </c>
      <c r="E328" s="355">
        <f t="shared" si="126"/>
        <v>1</v>
      </c>
      <c r="F328" s="305">
        <v>0.01</v>
      </c>
      <c r="G328" s="355">
        <f t="shared" si="127"/>
        <v>1</v>
      </c>
      <c r="H328" s="305">
        <v>2.79</v>
      </c>
      <c r="I328" s="355">
        <f t="shared" si="129"/>
        <v>1</v>
      </c>
      <c r="J328" s="216">
        <v>5.95</v>
      </c>
      <c r="K328" s="355">
        <f t="shared" si="128"/>
        <v>1</v>
      </c>
      <c r="L328" s="216">
        <v>0.45</v>
      </c>
      <c r="M328" s="355">
        <f t="shared" si="130"/>
        <v>1</v>
      </c>
      <c r="N328" s="315">
        <f t="shared" si="131"/>
        <v>1</v>
      </c>
      <c r="O328" s="315">
        <f t="shared" si="132"/>
        <v>1</v>
      </c>
      <c r="S328" s="25" t="str">
        <f t="shared" si="159"/>
        <v>STAG</v>
      </c>
      <c r="T328" s="25">
        <f t="shared" si="149"/>
        <v>0.8</v>
      </c>
      <c r="U328" s="25">
        <f t="shared" si="150"/>
        <v>1.24</v>
      </c>
      <c r="V328" s="25">
        <f t="shared" si="151"/>
        <v>0</v>
      </c>
      <c r="W328" s="25">
        <f t="shared" si="152"/>
        <v>0.12</v>
      </c>
      <c r="X328" s="25">
        <f t="shared" si="153"/>
        <v>2.7</v>
      </c>
      <c r="Y328" s="25">
        <f t="shared" si="154"/>
        <v>2.85</v>
      </c>
      <c r="Z328" s="25">
        <f t="shared" si="155"/>
        <v>5</v>
      </c>
      <c r="AA328" s="25">
        <f t="shared" si="156"/>
        <v>7</v>
      </c>
      <c r="AB328" s="25">
        <f t="shared" si="157"/>
        <v>0</v>
      </c>
      <c r="AC328" s="25">
        <f t="shared" si="158"/>
        <v>1</v>
      </c>
    </row>
    <row r="329" spans="1:29" x14ac:dyDescent="0.25">
      <c r="A329" s="354">
        <v>45769</v>
      </c>
      <c r="B329" s="354" t="s">
        <v>434</v>
      </c>
      <c r="C329" s="349" t="s">
        <v>33</v>
      </c>
      <c r="D329" s="216">
        <v>3.68</v>
      </c>
      <c r="E329" s="355">
        <f t="shared" si="126"/>
        <v>1</v>
      </c>
      <c r="F329" s="305">
        <v>0.04</v>
      </c>
      <c r="G329" s="355">
        <f t="shared" si="127"/>
        <v>1</v>
      </c>
      <c r="H329" s="305">
        <v>2.75</v>
      </c>
      <c r="I329" s="355">
        <f t="shared" si="129"/>
        <v>1</v>
      </c>
      <c r="J329" s="216">
        <v>181.7</v>
      </c>
      <c r="K329" s="355">
        <f t="shared" si="128"/>
        <v>1</v>
      </c>
      <c r="L329" s="216">
        <v>12.2</v>
      </c>
      <c r="M329" s="355">
        <f t="shared" si="130"/>
        <v>1</v>
      </c>
      <c r="N329" s="315">
        <f t="shared" si="131"/>
        <v>1</v>
      </c>
      <c r="O329" s="315">
        <f t="shared" si="132"/>
        <v>1</v>
      </c>
      <c r="S329" s="25" t="str">
        <f t="shared" si="159"/>
        <v>GUINNESS</v>
      </c>
      <c r="T329" s="25">
        <f t="shared" si="149"/>
        <v>3.1</v>
      </c>
      <c r="U329" s="25">
        <f t="shared" si="150"/>
        <v>4.1399999999999997</v>
      </c>
      <c r="V329" s="25">
        <f t="shared" si="151"/>
        <v>0</v>
      </c>
      <c r="W329" s="25">
        <f t="shared" si="152"/>
        <v>0.12</v>
      </c>
      <c r="X329" s="25">
        <f t="shared" si="153"/>
        <v>2.7</v>
      </c>
      <c r="Y329" s="25">
        <f t="shared" si="154"/>
        <v>2.9</v>
      </c>
      <c r="Z329" s="25">
        <f t="shared" si="155"/>
        <v>155</v>
      </c>
      <c r="AA329" s="25">
        <f t="shared" si="156"/>
        <v>195</v>
      </c>
      <c r="AB329" s="25">
        <f t="shared" si="157"/>
        <v>0</v>
      </c>
      <c r="AC329" s="25">
        <f t="shared" si="158"/>
        <v>35</v>
      </c>
    </row>
    <row r="330" spans="1:29" x14ac:dyDescent="0.25">
      <c r="A330" s="354">
        <v>45769</v>
      </c>
      <c r="B330" s="354" t="s">
        <v>436</v>
      </c>
      <c r="C330" s="349" t="s">
        <v>33</v>
      </c>
      <c r="D330" s="216">
        <v>3.62</v>
      </c>
      <c r="E330" s="355">
        <f t="shared" si="126"/>
        <v>1</v>
      </c>
      <c r="F330" s="305">
        <v>0.02</v>
      </c>
      <c r="G330" s="355">
        <f t="shared" si="127"/>
        <v>1</v>
      </c>
      <c r="H330" s="305">
        <v>2.75</v>
      </c>
      <c r="I330" s="355">
        <f t="shared" si="129"/>
        <v>1</v>
      </c>
      <c r="J330" s="216">
        <v>168.6</v>
      </c>
      <c r="K330" s="355">
        <f t="shared" si="128"/>
        <v>1</v>
      </c>
      <c r="L330" s="216">
        <v>11.8</v>
      </c>
      <c r="M330" s="355">
        <f t="shared" si="130"/>
        <v>1</v>
      </c>
      <c r="N330" s="315">
        <f t="shared" si="131"/>
        <v>1</v>
      </c>
      <c r="O330" s="315">
        <f t="shared" si="132"/>
        <v>1</v>
      </c>
      <c r="S330" s="25" t="str">
        <f t="shared" si="159"/>
        <v>GUINNESS</v>
      </c>
      <c r="T330" s="25">
        <f t="shared" si="149"/>
        <v>3.1</v>
      </c>
      <c r="U330" s="25">
        <f t="shared" si="150"/>
        <v>4.1399999999999997</v>
      </c>
      <c r="V330" s="25">
        <f t="shared" si="151"/>
        <v>0</v>
      </c>
      <c r="W330" s="25">
        <f t="shared" si="152"/>
        <v>0.12</v>
      </c>
      <c r="X330" s="25">
        <f t="shared" si="153"/>
        <v>2.7</v>
      </c>
      <c r="Y330" s="25">
        <f t="shared" si="154"/>
        <v>2.9</v>
      </c>
      <c r="Z330" s="25">
        <f t="shared" si="155"/>
        <v>155</v>
      </c>
      <c r="AA330" s="25">
        <f t="shared" si="156"/>
        <v>195</v>
      </c>
      <c r="AB330" s="25">
        <f t="shared" si="157"/>
        <v>0</v>
      </c>
      <c r="AC330" s="25">
        <f t="shared" si="158"/>
        <v>35</v>
      </c>
    </row>
    <row r="331" spans="1:29" x14ac:dyDescent="0.25">
      <c r="A331" s="354">
        <v>45769</v>
      </c>
      <c r="B331" s="354" t="s">
        <v>437</v>
      </c>
      <c r="C331" s="349" t="s">
        <v>33</v>
      </c>
      <c r="D331" s="216">
        <v>3.47</v>
      </c>
      <c r="E331" s="355">
        <f t="shared" si="126"/>
        <v>1</v>
      </c>
      <c r="F331" s="305">
        <v>0.02</v>
      </c>
      <c r="G331" s="355">
        <f t="shared" si="127"/>
        <v>1</v>
      </c>
      <c r="H331" s="305">
        <v>2.8</v>
      </c>
      <c r="I331" s="355">
        <f t="shared" si="129"/>
        <v>1</v>
      </c>
      <c r="J331" s="216">
        <v>186.2</v>
      </c>
      <c r="K331" s="355">
        <f t="shared" si="128"/>
        <v>1</v>
      </c>
      <c r="L331" s="216">
        <v>27.85</v>
      </c>
      <c r="M331" s="355">
        <f t="shared" si="130"/>
        <v>1</v>
      </c>
      <c r="N331" s="315">
        <f t="shared" si="131"/>
        <v>1</v>
      </c>
      <c r="O331" s="315">
        <f t="shared" si="132"/>
        <v>1</v>
      </c>
      <c r="S331" s="25" t="str">
        <f t="shared" si="159"/>
        <v>GUINNESS</v>
      </c>
      <c r="T331" s="25">
        <f t="shared" si="149"/>
        <v>3.1</v>
      </c>
      <c r="U331" s="25">
        <f t="shared" si="150"/>
        <v>4.1399999999999997</v>
      </c>
      <c r="V331" s="25">
        <f t="shared" si="151"/>
        <v>0</v>
      </c>
      <c r="W331" s="25">
        <f t="shared" si="152"/>
        <v>0.12</v>
      </c>
      <c r="X331" s="25">
        <f t="shared" si="153"/>
        <v>2.7</v>
      </c>
      <c r="Y331" s="25">
        <f t="shared" si="154"/>
        <v>2.9</v>
      </c>
      <c r="Z331" s="25">
        <f t="shared" si="155"/>
        <v>155</v>
      </c>
      <c r="AA331" s="25">
        <f t="shared" si="156"/>
        <v>195</v>
      </c>
      <c r="AB331" s="25">
        <f t="shared" si="157"/>
        <v>0</v>
      </c>
      <c r="AC331" s="25">
        <f t="shared" si="158"/>
        <v>35</v>
      </c>
    </row>
    <row r="332" spans="1:29" x14ac:dyDescent="0.25">
      <c r="A332" s="354">
        <v>45769</v>
      </c>
      <c r="B332" s="354" t="s">
        <v>435</v>
      </c>
      <c r="C332" s="349" t="s">
        <v>33</v>
      </c>
      <c r="D332" s="216">
        <v>3.53</v>
      </c>
      <c r="E332" s="355">
        <f t="shared" si="126"/>
        <v>1</v>
      </c>
      <c r="F332" s="305">
        <v>0.02</v>
      </c>
      <c r="G332" s="355">
        <f t="shared" si="127"/>
        <v>1</v>
      </c>
      <c r="H332" s="305">
        <v>2.79</v>
      </c>
      <c r="I332" s="355">
        <f t="shared" si="129"/>
        <v>1</v>
      </c>
      <c r="J332" s="216">
        <v>174.9</v>
      </c>
      <c r="K332" s="355">
        <f t="shared" si="128"/>
        <v>1</v>
      </c>
      <c r="L332" s="216">
        <v>28.73</v>
      </c>
      <c r="M332" s="355">
        <f t="shared" si="130"/>
        <v>1</v>
      </c>
      <c r="N332" s="315">
        <f t="shared" si="131"/>
        <v>1</v>
      </c>
      <c r="O332" s="315">
        <f t="shared" si="132"/>
        <v>1</v>
      </c>
      <c r="S332" s="25" t="str">
        <f t="shared" si="159"/>
        <v>GUINNESS</v>
      </c>
      <c r="T332" s="25">
        <f t="shared" si="149"/>
        <v>3.1</v>
      </c>
      <c r="U332" s="25">
        <f t="shared" si="150"/>
        <v>4.1399999999999997</v>
      </c>
      <c r="V332" s="25">
        <f t="shared" si="151"/>
        <v>0</v>
      </c>
      <c r="W332" s="25">
        <f t="shared" si="152"/>
        <v>0.12</v>
      </c>
      <c r="X332" s="25">
        <f t="shared" si="153"/>
        <v>2.7</v>
      </c>
      <c r="Y332" s="25">
        <f t="shared" si="154"/>
        <v>2.9</v>
      </c>
      <c r="Z332" s="25">
        <f t="shared" si="155"/>
        <v>155</v>
      </c>
      <c r="AA332" s="25">
        <f t="shared" si="156"/>
        <v>195</v>
      </c>
      <c r="AB332" s="25">
        <f t="shared" si="157"/>
        <v>0</v>
      </c>
      <c r="AC332" s="25">
        <f t="shared" si="158"/>
        <v>35</v>
      </c>
    </row>
    <row r="333" spans="1:29" x14ac:dyDescent="0.25">
      <c r="A333" s="354">
        <v>45770</v>
      </c>
      <c r="B333" s="354" t="s">
        <v>435</v>
      </c>
      <c r="C333" s="349" t="s">
        <v>31</v>
      </c>
      <c r="D333" s="216">
        <v>1.82</v>
      </c>
      <c r="E333" s="355">
        <f t="shared" si="126"/>
        <v>1</v>
      </c>
      <c r="F333" s="305">
        <v>0.02</v>
      </c>
      <c r="G333" s="355">
        <f t="shared" si="127"/>
        <v>1</v>
      </c>
      <c r="H333" s="305">
        <v>2.8</v>
      </c>
      <c r="I333" s="355">
        <f t="shared" si="129"/>
        <v>1</v>
      </c>
      <c r="J333" s="216">
        <v>5.4</v>
      </c>
      <c r="K333" s="355">
        <f t="shared" si="128"/>
        <v>1</v>
      </c>
      <c r="L333" s="216">
        <v>0.64</v>
      </c>
      <c r="M333" s="355">
        <f t="shared" si="130"/>
        <v>1</v>
      </c>
      <c r="N333" s="315">
        <f t="shared" si="131"/>
        <v>1</v>
      </c>
      <c r="O333" s="315">
        <f t="shared" si="132"/>
        <v>1</v>
      </c>
      <c r="S333" s="25" t="str">
        <f t="shared" si="159"/>
        <v>CARIB</v>
      </c>
      <c r="T333" s="25">
        <f t="shared" si="149"/>
        <v>1.65</v>
      </c>
      <c r="U333" s="25">
        <f t="shared" si="150"/>
        <v>2.14</v>
      </c>
      <c r="V333" s="25">
        <f t="shared" si="151"/>
        <v>0</v>
      </c>
      <c r="W333" s="25">
        <f t="shared" si="152"/>
        <v>0.12</v>
      </c>
      <c r="X333" s="25">
        <f t="shared" si="153"/>
        <v>2.7</v>
      </c>
      <c r="Y333" s="25">
        <f t="shared" si="154"/>
        <v>2.85</v>
      </c>
      <c r="Z333" s="25">
        <f t="shared" si="155"/>
        <v>5</v>
      </c>
      <c r="AA333" s="25">
        <f t="shared" si="156"/>
        <v>7</v>
      </c>
      <c r="AB333" s="25">
        <f t="shared" si="157"/>
        <v>0</v>
      </c>
      <c r="AC333" s="25">
        <f t="shared" si="158"/>
        <v>1</v>
      </c>
    </row>
    <row r="334" spans="1:29" x14ac:dyDescent="0.25">
      <c r="A334" s="354">
        <v>45770</v>
      </c>
      <c r="B334" s="354" t="s">
        <v>434</v>
      </c>
      <c r="C334" s="349" t="s">
        <v>31</v>
      </c>
      <c r="D334" s="216">
        <v>1.95</v>
      </c>
      <c r="E334" s="355">
        <f t="shared" si="126"/>
        <v>1</v>
      </c>
      <c r="F334" s="305">
        <v>0.04</v>
      </c>
      <c r="G334" s="355">
        <f t="shared" si="127"/>
        <v>1</v>
      </c>
      <c r="H334" s="305">
        <v>2.75</v>
      </c>
      <c r="I334" s="355">
        <f t="shared" si="129"/>
        <v>1</v>
      </c>
      <c r="J334" s="216">
        <v>5.43</v>
      </c>
      <c r="K334" s="355">
        <f t="shared" si="128"/>
        <v>1</v>
      </c>
      <c r="L334" s="216">
        <v>0.5</v>
      </c>
      <c r="M334" s="355">
        <f t="shared" si="130"/>
        <v>1</v>
      </c>
      <c r="N334" s="315">
        <f t="shared" si="131"/>
        <v>1</v>
      </c>
      <c r="O334" s="315">
        <f t="shared" si="132"/>
        <v>1</v>
      </c>
      <c r="S334" s="25" t="str">
        <f t="shared" si="159"/>
        <v>CARIB</v>
      </c>
      <c r="T334" s="25">
        <f t="shared" si="149"/>
        <v>1.65</v>
      </c>
      <c r="U334" s="25">
        <f t="shared" si="150"/>
        <v>2.14</v>
      </c>
      <c r="V334" s="25">
        <f t="shared" si="151"/>
        <v>0</v>
      </c>
      <c r="W334" s="25">
        <f t="shared" si="152"/>
        <v>0.12</v>
      </c>
      <c r="X334" s="25">
        <f t="shared" si="153"/>
        <v>2.7</v>
      </c>
      <c r="Y334" s="25">
        <f t="shared" si="154"/>
        <v>2.85</v>
      </c>
      <c r="Z334" s="25">
        <f t="shared" si="155"/>
        <v>5</v>
      </c>
      <c r="AA334" s="25">
        <f t="shared" si="156"/>
        <v>7</v>
      </c>
      <c r="AB334" s="25">
        <f t="shared" si="157"/>
        <v>0</v>
      </c>
      <c r="AC334" s="25">
        <f t="shared" si="158"/>
        <v>1</v>
      </c>
    </row>
    <row r="335" spans="1:29" x14ac:dyDescent="0.25">
      <c r="A335" s="354">
        <v>45770</v>
      </c>
      <c r="B335" s="354" t="s">
        <v>437</v>
      </c>
      <c r="C335" s="349" t="s">
        <v>31</v>
      </c>
      <c r="D335" s="216">
        <v>1.94</v>
      </c>
      <c r="E335" s="355">
        <f t="shared" si="126"/>
        <v>1</v>
      </c>
      <c r="F335" s="305">
        <v>0.02</v>
      </c>
      <c r="G335" s="355">
        <f t="shared" si="127"/>
        <v>1</v>
      </c>
      <c r="H335" s="305">
        <v>2.77</v>
      </c>
      <c r="I335" s="355">
        <f t="shared" si="129"/>
        <v>1</v>
      </c>
      <c r="J335" s="216">
        <v>5.43</v>
      </c>
      <c r="K335" s="355">
        <f t="shared" si="128"/>
        <v>1</v>
      </c>
      <c r="L335" s="216">
        <v>0.52</v>
      </c>
      <c r="M335" s="355">
        <f t="shared" si="130"/>
        <v>1</v>
      </c>
      <c r="N335" s="315">
        <f t="shared" si="131"/>
        <v>1</v>
      </c>
      <c r="O335" s="315">
        <f t="shared" si="132"/>
        <v>1</v>
      </c>
      <c r="S335" s="25" t="str">
        <f t="shared" si="159"/>
        <v>CARIB</v>
      </c>
      <c r="T335" s="25">
        <f t="shared" si="149"/>
        <v>1.65</v>
      </c>
      <c r="U335" s="25">
        <f t="shared" si="150"/>
        <v>2.14</v>
      </c>
      <c r="V335" s="25">
        <f t="shared" si="151"/>
        <v>0</v>
      </c>
      <c r="W335" s="25">
        <f t="shared" si="152"/>
        <v>0.12</v>
      </c>
      <c r="X335" s="25">
        <f t="shared" si="153"/>
        <v>2.7</v>
      </c>
      <c r="Y335" s="25">
        <f t="shared" si="154"/>
        <v>2.85</v>
      </c>
      <c r="Z335" s="25">
        <f t="shared" si="155"/>
        <v>5</v>
      </c>
      <c r="AA335" s="25">
        <f t="shared" si="156"/>
        <v>7</v>
      </c>
      <c r="AB335" s="25">
        <f t="shared" si="157"/>
        <v>0</v>
      </c>
      <c r="AC335" s="25">
        <f t="shared" si="158"/>
        <v>1</v>
      </c>
    </row>
    <row r="336" spans="1:29" x14ac:dyDescent="0.25">
      <c r="A336" s="354">
        <v>45770</v>
      </c>
      <c r="B336" s="354" t="s">
        <v>436</v>
      </c>
      <c r="C336" s="349" t="s">
        <v>31</v>
      </c>
      <c r="D336" s="216">
        <v>1.95</v>
      </c>
      <c r="E336" s="355">
        <f t="shared" si="126"/>
        <v>1</v>
      </c>
      <c r="F336" s="305">
        <v>0.02</v>
      </c>
      <c r="G336" s="355">
        <f t="shared" si="127"/>
        <v>1</v>
      </c>
      <c r="H336" s="305">
        <v>2.75</v>
      </c>
      <c r="I336" s="355">
        <f t="shared" si="129"/>
        <v>1</v>
      </c>
      <c r="J336" s="216">
        <v>5.68</v>
      </c>
      <c r="K336" s="355">
        <f t="shared" si="128"/>
        <v>1</v>
      </c>
      <c r="L336" s="216">
        <v>0.59</v>
      </c>
      <c r="M336" s="355">
        <f t="shared" si="130"/>
        <v>1</v>
      </c>
      <c r="N336" s="315">
        <f t="shared" si="131"/>
        <v>1</v>
      </c>
      <c r="O336" s="315">
        <f t="shared" si="132"/>
        <v>1</v>
      </c>
      <c r="S336" s="25" t="str">
        <f t="shared" si="159"/>
        <v>CARIB</v>
      </c>
      <c r="T336" s="25">
        <f t="shared" si="149"/>
        <v>1.65</v>
      </c>
      <c r="U336" s="25">
        <f t="shared" si="150"/>
        <v>2.14</v>
      </c>
      <c r="V336" s="25">
        <f t="shared" si="151"/>
        <v>0</v>
      </c>
      <c r="W336" s="25">
        <f t="shared" si="152"/>
        <v>0.12</v>
      </c>
      <c r="X336" s="25">
        <f t="shared" si="153"/>
        <v>2.7</v>
      </c>
      <c r="Y336" s="25">
        <f t="shared" si="154"/>
        <v>2.85</v>
      </c>
      <c r="Z336" s="25">
        <f t="shared" si="155"/>
        <v>5</v>
      </c>
      <c r="AA336" s="25">
        <f t="shared" si="156"/>
        <v>7</v>
      </c>
      <c r="AB336" s="25">
        <f t="shared" si="157"/>
        <v>0</v>
      </c>
      <c r="AC336" s="25">
        <f t="shared" si="158"/>
        <v>1</v>
      </c>
    </row>
    <row r="337" spans="1:29" x14ac:dyDescent="0.25">
      <c r="A337" s="354">
        <v>45770</v>
      </c>
      <c r="B337" s="354" t="s">
        <v>434</v>
      </c>
      <c r="C337" s="349" t="s">
        <v>31</v>
      </c>
      <c r="D337" s="216">
        <v>1.81</v>
      </c>
      <c r="E337" s="355">
        <f t="shared" si="126"/>
        <v>1</v>
      </c>
      <c r="F337" s="305">
        <v>0.03</v>
      </c>
      <c r="G337" s="355">
        <f t="shared" si="127"/>
        <v>1</v>
      </c>
      <c r="H337" s="305">
        <v>2.75</v>
      </c>
      <c r="I337" s="355">
        <f t="shared" si="129"/>
        <v>1</v>
      </c>
      <c r="J337" s="216">
        <v>5.3</v>
      </c>
      <c r="K337" s="355">
        <f t="shared" si="128"/>
        <v>1</v>
      </c>
      <c r="L337" s="216">
        <v>0.64</v>
      </c>
      <c r="M337" s="355">
        <f t="shared" si="130"/>
        <v>1</v>
      </c>
      <c r="N337" s="315">
        <f t="shared" si="131"/>
        <v>1</v>
      </c>
      <c r="O337" s="315">
        <f t="shared" si="132"/>
        <v>1</v>
      </c>
      <c r="S337" s="25" t="str">
        <f t="shared" si="159"/>
        <v>CARIB</v>
      </c>
      <c r="T337" s="25">
        <f t="shared" si="149"/>
        <v>1.65</v>
      </c>
      <c r="U337" s="25">
        <f t="shared" si="150"/>
        <v>2.14</v>
      </c>
      <c r="V337" s="25">
        <f t="shared" si="151"/>
        <v>0</v>
      </c>
      <c r="W337" s="25">
        <f t="shared" si="152"/>
        <v>0.12</v>
      </c>
      <c r="X337" s="25">
        <f t="shared" si="153"/>
        <v>2.7</v>
      </c>
      <c r="Y337" s="25">
        <f t="shared" si="154"/>
        <v>2.85</v>
      </c>
      <c r="Z337" s="25">
        <f t="shared" si="155"/>
        <v>5</v>
      </c>
      <c r="AA337" s="25">
        <f t="shared" si="156"/>
        <v>7</v>
      </c>
      <c r="AB337" s="25">
        <f t="shared" si="157"/>
        <v>0</v>
      </c>
      <c r="AC337" s="25">
        <f t="shared" si="158"/>
        <v>1</v>
      </c>
    </row>
    <row r="338" spans="1:29" x14ac:dyDescent="0.25">
      <c r="A338" s="354">
        <v>45771</v>
      </c>
      <c r="B338" s="354" t="s">
        <v>436</v>
      </c>
      <c r="C338" s="349" t="s">
        <v>34</v>
      </c>
      <c r="D338" s="216">
        <v>17.16</v>
      </c>
      <c r="E338" s="355">
        <f t="shared" si="126"/>
        <v>1</v>
      </c>
      <c r="F338" s="305"/>
      <c r="G338" s="355"/>
      <c r="H338" s="305">
        <v>2.77</v>
      </c>
      <c r="I338" s="355">
        <f t="shared" si="129"/>
        <v>1</v>
      </c>
      <c r="J338" s="216">
        <v>204</v>
      </c>
      <c r="K338" s="355">
        <f t="shared" si="128"/>
        <v>1</v>
      </c>
      <c r="L338" s="216"/>
      <c r="M338" s="355"/>
      <c r="N338" s="315">
        <f t="shared" si="131"/>
        <v>1</v>
      </c>
      <c r="O338" s="315">
        <f t="shared" si="132"/>
        <v>1</v>
      </c>
      <c r="S338" s="25" t="str">
        <f t="shared" si="159"/>
        <v>STARMALT</v>
      </c>
      <c r="T338" s="25">
        <f t="shared" si="149"/>
        <v>16.8</v>
      </c>
      <c r="U338" s="25">
        <f t="shared" si="150"/>
        <v>17.239999999999998</v>
      </c>
      <c r="V338" s="25">
        <f t="shared" si="151"/>
        <v>0</v>
      </c>
      <c r="W338" s="25">
        <f t="shared" si="152"/>
        <v>0</v>
      </c>
      <c r="X338" s="25">
        <f t="shared" si="153"/>
        <v>2.6</v>
      </c>
      <c r="Y338" s="25">
        <f t="shared" si="154"/>
        <v>2.84</v>
      </c>
      <c r="Z338" s="25">
        <f t="shared" si="155"/>
        <v>170</v>
      </c>
      <c r="AA338" s="25">
        <f t="shared" si="156"/>
        <v>240</v>
      </c>
      <c r="AB338" s="25">
        <f t="shared" si="157"/>
        <v>0</v>
      </c>
      <c r="AC338" s="25">
        <f t="shared" si="158"/>
        <v>0</v>
      </c>
    </row>
    <row r="339" spans="1:29" x14ac:dyDescent="0.25">
      <c r="A339" s="354">
        <v>45771</v>
      </c>
      <c r="B339" s="354" t="s">
        <v>437</v>
      </c>
      <c r="C339" s="349" t="s">
        <v>34</v>
      </c>
      <c r="D339" s="216">
        <v>16.350000000000001</v>
      </c>
      <c r="E339" s="355">
        <f t="shared" si="126"/>
        <v>0</v>
      </c>
      <c r="F339" s="305"/>
      <c r="G339" s="355"/>
      <c r="H339" s="305">
        <v>2.7</v>
      </c>
      <c r="I339" s="355">
        <f t="shared" si="129"/>
        <v>1</v>
      </c>
      <c r="J339" s="216">
        <v>178</v>
      </c>
      <c r="K339" s="355">
        <f t="shared" si="128"/>
        <v>1</v>
      </c>
      <c r="L339" s="216"/>
      <c r="M339" s="355"/>
      <c r="N339" s="315">
        <f t="shared" si="131"/>
        <v>0</v>
      </c>
      <c r="O339" s="315">
        <f t="shared" si="132"/>
        <v>0</v>
      </c>
      <c r="S339" s="25" t="str">
        <f t="shared" si="159"/>
        <v>STARMALT</v>
      </c>
      <c r="T339" s="25">
        <f t="shared" si="149"/>
        <v>16.8</v>
      </c>
      <c r="U339" s="25">
        <f t="shared" si="150"/>
        <v>17.239999999999998</v>
      </c>
      <c r="V339" s="25">
        <f t="shared" si="151"/>
        <v>0</v>
      </c>
      <c r="W339" s="25">
        <f t="shared" si="152"/>
        <v>0</v>
      </c>
      <c r="X339" s="25">
        <f t="shared" si="153"/>
        <v>2.6</v>
      </c>
      <c r="Y339" s="25">
        <f t="shared" si="154"/>
        <v>2.84</v>
      </c>
      <c r="Z339" s="25">
        <f t="shared" si="155"/>
        <v>170</v>
      </c>
      <c r="AA339" s="25">
        <f t="shared" si="156"/>
        <v>240</v>
      </c>
      <c r="AB339" s="25">
        <f t="shared" si="157"/>
        <v>0</v>
      </c>
      <c r="AC339" s="25">
        <f t="shared" si="158"/>
        <v>0</v>
      </c>
    </row>
    <row r="340" spans="1:29" x14ac:dyDescent="0.25">
      <c r="A340" s="354">
        <v>45771</v>
      </c>
      <c r="B340" s="354" t="s">
        <v>434</v>
      </c>
      <c r="C340" s="349" t="s">
        <v>34</v>
      </c>
      <c r="D340" s="216">
        <v>17.04</v>
      </c>
      <c r="E340" s="355">
        <f t="shared" si="126"/>
        <v>1</v>
      </c>
      <c r="F340" s="305"/>
      <c r="G340" s="355"/>
      <c r="H340" s="305">
        <v>2.73</v>
      </c>
      <c r="I340" s="355">
        <f t="shared" si="129"/>
        <v>1</v>
      </c>
      <c r="J340" s="216">
        <v>182.3</v>
      </c>
      <c r="K340" s="355">
        <f t="shared" si="128"/>
        <v>1</v>
      </c>
      <c r="L340" s="216"/>
      <c r="M340" s="355"/>
      <c r="N340" s="315">
        <f t="shared" si="131"/>
        <v>1</v>
      </c>
      <c r="O340" s="315">
        <f t="shared" si="132"/>
        <v>1</v>
      </c>
      <c r="S340" s="25" t="str">
        <f t="shared" si="159"/>
        <v>STARMALT</v>
      </c>
      <c r="T340" s="25">
        <f t="shared" si="149"/>
        <v>16.8</v>
      </c>
      <c r="U340" s="25">
        <f t="shared" si="150"/>
        <v>17.239999999999998</v>
      </c>
      <c r="V340" s="25">
        <f t="shared" si="151"/>
        <v>0</v>
      </c>
      <c r="W340" s="25">
        <f t="shared" si="152"/>
        <v>0</v>
      </c>
      <c r="X340" s="25">
        <f t="shared" si="153"/>
        <v>2.6</v>
      </c>
      <c r="Y340" s="25">
        <f t="shared" si="154"/>
        <v>2.84</v>
      </c>
      <c r="Z340" s="25">
        <f t="shared" si="155"/>
        <v>170</v>
      </c>
      <c r="AA340" s="25">
        <f t="shared" si="156"/>
        <v>240</v>
      </c>
      <c r="AB340" s="25">
        <f t="shared" si="157"/>
        <v>0</v>
      </c>
      <c r="AC340" s="25">
        <f t="shared" si="158"/>
        <v>0</v>
      </c>
    </row>
    <row r="341" spans="1:29" x14ac:dyDescent="0.25">
      <c r="A341" s="354">
        <v>45771</v>
      </c>
      <c r="B341" s="354" t="s">
        <v>435</v>
      </c>
      <c r="C341" s="349" t="s">
        <v>34</v>
      </c>
      <c r="D341" s="216">
        <v>17.07</v>
      </c>
      <c r="E341" s="355">
        <f t="shared" si="126"/>
        <v>1</v>
      </c>
      <c r="F341" s="305"/>
      <c r="G341" s="355"/>
      <c r="H341" s="305">
        <v>2.8</v>
      </c>
      <c r="I341" s="355">
        <f t="shared" si="129"/>
        <v>1</v>
      </c>
      <c r="J341" s="216">
        <v>203.2</v>
      </c>
      <c r="K341" s="355">
        <f t="shared" si="128"/>
        <v>1</v>
      </c>
      <c r="L341" s="216"/>
      <c r="M341" s="355"/>
      <c r="N341" s="315">
        <f t="shared" si="131"/>
        <v>1</v>
      </c>
      <c r="O341" s="315">
        <f t="shared" si="132"/>
        <v>1</v>
      </c>
      <c r="S341" s="25" t="str">
        <f t="shared" si="159"/>
        <v>STARMALT</v>
      </c>
      <c r="T341" s="25">
        <f t="shared" si="149"/>
        <v>16.8</v>
      </c>
      <c r="U341" s="25">
        <f t="shared" si="150"/>
        <v>17.239999999999998</v>
      </c>
      <c r="V341" s="25">
        <f t="shared" si="151"/>
        <v>0</v>
      </c>
      <c r="W341" s="25">
        <f t="shared" si="152"/>
        <v>0</v>
      </c>
      <c r="X341" s="25">
        <f t="shared" si="153"/>
        <v>2.6</v>
      </c>
      <c r="Y341" s="25">
        <f t="shared" si="154"/>
        <v>2.84</v>
      </c>
      <c r="Z341" s="25">
        <f t="shared" si="155"/>
        <v>170</v>
      </c>
      <c r="AA341" s="25">
        <f t="shared" si="156"/>
        <v>240</v>
      </c>
      <c r="AB341" s="25">
        <f t="shared" si="157"/>
        <v>0</v>
      </c>
      <c r="AC341" s="25">
        <f t="shared" si="158"/>
        <v>0</v>
      </c>
    </row>
    <row r="342" spans="1:29" x14ac:dyDescent="0.25">
      <c r="A342" s="354">
        <v>45774</v>
      </c>
      <c r="B342" s="354" t="s">
        <v>437</v>
      </c>
      <c r="C342" s="349" t="s">
        <v>31</v>
      </c>
      <c r="D342" s="216">
        <v>1.87</v>
      </c>
      <c r="E342" s="355">
        <f t="shared" si="126"/>
        <v>1</v>
      </c>
      <c r="F342" s="305">
        <v>0.02</v>
      </c>
      <c r="G342" s="355">
        <f t="shared" si="127"/>
        <v>1</v>
      </c>
      <c r="H342" s="305">
        <v>2.7</v>
      </c>
      <c r="I342" s="355">
        <f t="shared" si="129"/>
        <v>1</v>
      </c>
      <c r="J342" s="216">
        <v>5.83</v>
      </c>
      <c r="K342" s="355">
        <f t="shared" si="128"/>
        <v>1</v>
      </c>
      <c r="L342" s="216">
        <v>0.3</v>
      </c>
      <c r="M342" s="355">
        <f t="shared" si="130"/>
        <v>1</v>
      </c>
      <c r="N342" s="315">
        <f t="shared" si="131"/>
        <v>1</v>
      </c>
      <c r="O342" s="315">
        <f t="shared" si="132"/>
        <v>1</v>
      </c>
      <c r="S342" s="25" t="str">
        <f t="shared" si="159"/>
        <v>CARIB</v>
      </c>
      <c r="T342" s="25">
        <f>VLOOKUP($S342,$S$4:$AA$16,2,FALSE)</f>
        <v>1.65</v>
      </c>
      <c r="U342" s="25">
        <f>VLOOKUP($S342,$S$4:$AA$16,3,FALSE)</f>
        <v>2.14</v>
      </c>
      <c r="V342" s="25">
        <f>VLOOKUP($S342,$S$4:$AA$16,4,FALSE)</f>
        <v>0</v>
      </c>
      <c r="W342" s="25">
        <f>VLOOKUP($S342,$S$4:$AA$16,5,FALSE)</f>
        <v>0.12</v>
      </c>
      <c r="X342" s="25">
        <f>VLOOKUP($S342,$S$4:$AA$16,6,FALSE)</f>
        <v>2.7</v>
      </c>
      <c r="Y342" s="25">
        <f>VLOOKUP($S342,$S$4:$AA$16,7,FALSE)</f>
        <v>2.85</v>
      </c>
      <c r="Z342" s="25">
        <f>VLOOKUP($S342,$S$4:$AA$16,8,FALSE)</f>
        <v>5</v>
      </c>
      <c r="AA342" s="25">
        <f>VLOOKUP($S342,$S$4:$AA$16,9,FALSE)</f>
        <v>7</v>
      </c>
      <c r="AB342" s="25">
        <f>VLOOKUP($S342,$S$4:$AC$16,10,FALSE)</f>
        <v>0</v>
      </c>
      <c r="AC342" s="25">
        <f>VLOOKUP($S342,$S$4:$AC$16,11,FALSE)</f>
        <v>1</v>
      </c>
    </row>
    <row r="343" spans="1:29" x14ac:dyDescent="0.25">
      <c r="A343" s="354">
        <v>45774</v>
      </c>
      <c r="B343" s="354" t="s">
        <v>436</v>
      </c>
      <c r="C343" s="349" t="s">
        <v>31</v>
      </c>
      <c r="D343" s="216">
        <v>1.94</v>
      </c>
      <c r="E343" s="355">
        <f t="shared" si="126"/>
        <v>1</v>
      </c>
      <c r="F343" s="305">
        <v>0.02</v>
      </c>
      <c r="G343" s="355">
        <f t="shared" si="127"/>
        <v>1</v>
      </c>
      <c r="H343" s="305">
        <v>2.83</v>
      </c>
      <c r="I343" s="355">
        <f t="shared" si="129"/>
        <v>1</v>
      </c>
      <c r="J343" s="216">
        <v>5.95</v>
      </c>
      <c r="K343" s="355">
        <f t="shared" si="128"/>
        <v>1</v>
      </c>
      <c r="L343" s="216">
        <v>0.4</v>
      </c>
      <c r="M343" s="355">
        <f t="shared" si="130"/>
        <v>1</v>
      </c>
      <c r="N343" s="315">
        <f t="shared" si="131"/>
        <v>1</v>
      </c>
      <c r="O343" s="315">
        <f t="shared" si="132"/>
        <v>1</v>
      </c>
      <c r="S343" s="25" t="str">
        <f t="shared" si="159"/>
        <v>CARIB</v>
      </c>
      <c r="T343" s="25">
        <f>VLOOKUP($S343,$S$4:$AA$16,2,FALSE)</f>
        <v>1.65</v>
      </c>
      <c r="U343" s="25">
        <f>VLOOKUP($S343,$S$4:$AA$16,3,FALSE)</f>
        <v>2.14</v>
      </c>
      <c r="V343" s="25">
        <f>VLOOKUP($S343,$S$4:$AA$16,4,FALSE)</f>
        <v>0</v>
      </c>
      <c r="W343" s="25">
        <f>VLOOKUP($S343,$S$4:$AA$16,5,FALSE)</f>
        <v>0.12</v>
      </c>
      <c r="X343" s="25">
        <f>VLOOKUP($S343,$S$4:$AA$16,6,FALSE)</f>
        <v>2.7</v>
      </c>
      <c r="Y343" s="25">
        <f>VLOOKUP($S343,$S$4:$AA$16,7,FALSE)</f>
        <v>2.85</v>
      </c>
      <c r="Z343" s="25">
        <f>VLOOKUP($S343,$S$4:$AA$16,8,FALSE)</f>
        <v>5</v>
      </c>
      <c r="AA343" s="25">
        <f>VLOOKUP($S343,$S$4:$AA$16,9,FALSE)</f>
        <v>7</v>
      </c>
      <c r="AB343" s="25">
        <f>VLOOKUP($S343,$S$4:$AC$16,10,FALSE)</f>
        <v>0</v>
      </c>
      <c r="AC343" s="25">
        <f>VLOOKUP($S343,$S$4:$AC$16,11,FALSE)</f>
        <v>1</v>
      </c>
    </row>
    <row r="344" spans="1:29" x14ac:dyDescent="0.25">
      <c r="A344" s="354">
        <v>45774</v>
      </c>
      <c r="B344" s="354" t="s">
        <v>434</v>
      </c>
      <c r="C344" s="349" t="s">
        <v>31</v>
      </c>
      <c r="D344" s="216">
        <v>1.96</v>
      </c>
      <c r="E344" s="355">
        <f t="shared" si="126"/>
        <v>1</v>
      </c>
      <c r="F344" s="305">
        <v>0.02</v>
      </c>
      <c r="G344" s="355">
        <f t="shared" si="127"/>
        <v>1</v>
      </c>
      <c r="H344" s="305">
        <v>2.8</v>
      </c>
      <c r="I344" s="355">
        <f t="shared" si="129"/>
        <v>1</v>
      </c>
      <c r="J344" s="216">
        <v>5.94</v>
      </c>
      <c r="K344" s="355">
        <f t="shared" si="128"/>
        <v>1</v>
      </c>
      <c r="L344" s="216">
        <v>0.35</v>
      </c>
      <c r="M344" s="355">
        <f t="shared" si="130"/>
        <v>1</v>
      </c>
      <c r="N344" s="315">
        <f t="shared" si="131"/>
        <v>1</v>
      </c>
      <c r="O344" s="315">
        <f t="shared" si="132"/>
        <v>1</v>
      </c>
      <c r="S344" s="25" t="str">
        <f t="shared" si="159"/>
        <v>CARIB</v>
      </c>
      <c r="T344" s="25">
        <f t="shared" ref="T344:T345" si="160">VLOOKUP($S344,$S$4:$AA$16,2,FALSE)</f>
        <v>1.65</v>
      </c>
      <c r="U344" s="25">
        <f t="shared" ref="U344:U345" si="161">VLOOKUP($S344,$S$4:$AA$16,3,FALSE)</f>
        <v>2.14</v>
      </c>
      <c r="V344" s="25">
        <f t="shared" ref="V344:V345" si="162">VLOOKUP($S344,$S$4:$AA$16,4,FALSE)</f>
        <v>0</v>
      </c>
      <c r="W344" s="25">
        <f t="shared" ref="W344:W345" si="163">VLOOKUP($S344,$S$4:$AA$16,5,FALSE)</f>
        <v>0.12</v>
      </c>
      <c r="X344" s="25">
        <f t="shared" ref="X344:X345" si="164">VLOOKUP($S344,$S$4:$AA$16,6,FALSE)</f>
        <v>2.7</v>
      </c>
      <c r="Y344" s="25">
        <f t="shared" ref="Y344:Y345" si="165">VLOOKUP($S344,$S$4:$AA$16,7,FALSE)</f>
        <v>2.85</v>
      </c>
      <c r="Z344" s="25">
        <f t="shared" ref="Z344:Z345" si="166">VLOOKUP($S344,$S$4:$AA$16,8,FALSE)</f>
        <v>5</v>
      </c>
      <c r="AA344" s="25">
        <f t="shared" ref="AA344:AA345" si="167">VLOOKUP($S344,$S$4:$AA$16,9,FALSE)</f>
        <v>7</v>
      </c>
      <c r="AB344" s="25">
        <f t="shared" ref="AB344:AB345" si="168">VLOOKUP($S344,$S$4:$AC$16,10,FALSE)</f>
        <v>0</v>
      </c>
      <c r="AC344" s="25">
        <f t="shared" ref="AC344:AC345" si="169">VLOOKUP($S344,$S$4:$AC$16,11,FALSE)</f>
        <v>1</v>
      </c>
    </row>
    <row r="345" spans="1:29" x14ac:dyDescent="0.25">
      <c r="A345" s="354">
        <v>45775</v>
      </c>
      <c r="B345" s="354" t="s">
        <v>437</v>
      </c>
      <c r="C345" s="349" t="s">
        <v>31</v>
      </c>
      <c r="D345" s="216">
        <v>1.74</v>
      </c>
      <c r="E345" s="355">
        <f t="shared" si="126"/>
        <v>1</v>
      </c>
      <c r="F345" s="305">
        <v>0.03</v>
      </c>
      <c r="G345" s="355">
        <f t="shared" si="127"/>
        <v>1</v>
      </c>
      <c r="H345" s="305">
        <v>2.8</v>
      </c>
      <c r="I345" s="355">
        <f t="shared" si="129"/>
        <v>1</v>
      </c>
      <c r="J345" s="216">
        <v>7</v>
      </c>
      <c r="K345" s="355">
        <f t="shared" si="128"/>
        <v>1</v>
      </c>
      <c r="L345" s="216">
        <v>0.31</v>
      </c>
      <c r="M345" s="355">
        <f t="shared" si="130"/>
        <v>1</v>
      </c>
      <c r="N345" s="315">
        <f t="shared" si="131"/>
        <v>1</v>
      </c>
      <c r="O345" s="315">
        <f t="shared" si="132"/>
        <v>1</v>
      </c>
      <c r="S345" s="25" t="str">
        <f t="shared" si="159"/>
        <v>CARIB</v>
      </c>
      <c r="T345" s="25">
        <f t="shared" si="160"/>
        <v>1.65</v>
      </c>
      <c r="U345" s="25">
        <f t="shared" si="161"/>
        <v>2.14</v>
      </c>
      <c r="V345" s="25">
        <f t="shared" si="162"/>
        <v>0</v>
      </c>
      <c r="W345" s="25">
        <f t="shared" si="163"/>
        <v>0.12</v>
      </c>
      <c r="X345" s="25">
        <f t="shared" si="164"/>
        <v>2.7</v>
      </c>
      <c r="Y345" s="25">
        <f t="shared" si="165"/>
        <v>2.85</v>
      </c>
      <c r="Z345" s="25">
        <f t="shared" si="166"/>
        <v>5</v>
      </c>
      <c r="AA345" s="25">
        <f t="shared" si="167"/>
        <v>7</v>
      </c>
      <c r="AB345" s="25">
        <f t="shared" si="168"/>
        <v>0</v>
      </c>
      <c r="AC345" s="25">
        <f t="shared" si="169"/>
        <v>1</v>
      </c>
    </row>
    <row r="346" spans="1:29" x14ac:dyDescent="0.25">
      <c r="A346" s="354">
        <v>45775</v>
      </c>
      <c r="B346" s="354" t="s">
        <v>435</v>
      </c>
      <c r="C346" s="349" t="s">
        <v>31</v>
      </c>
      <c r="D346" s="216">
        <v>1.81</v>
      </c>
      <c r="E346" s="355">
        <f t="shared" si="126"/>
        <v>1</v>
      </c>
      <c r="F346" s="305">
        <v>0.02</v>
      </c>
      <c r="G346" s="355">
        <f t="shared" si="127"/>
        <v>1</v>
      </c>
      <c r="H346" s="305">
        <v>2.75</v>
      </c>
      <c r="I346" s="355">
        <f t="shared" si="129"/>
        <v>1</v>
      </c>
      <c r="J346" s="216">
        <v>6.01</v>
      </c>
      <c r="K346" s="355">
        <f t="shared" si="128"/>
        <v>1</v>
      </c>
      <c r="L346" s="216">
        <v>0.35</v>
      </c>
      <c r="M346" s="355">
        <f t="shared" si="130"/>
        <v>1</v>
      </c>
      <c r="N346" s="315">
        <f t="shared" si="131"/>
        <v>1</v>
      </c>
      <c r="O346" s="315">
        <f t="shared" si="132"/>
        <v>1</v>
      </c>
      <c r="S346" s="25" t="str">
        <f t="shared" si="159"/>
        <v>CARIB</v>
      </c>
      <c r="T346" s="25">
        <f t="shared" si="149"/>
        <v>1.65</v>
      </c>
      <c r="U346" s="25">
        <f t="shared" si="150"/>
        <v>2.14</v>
      </c>
      <c r="V346" s="25">
        <f t="shared" si="151"/>
        <v>0</v>
      </c>
      <c r="W346" s="25">
        <f t="shared" si="152"/>
        <v>0.12</v>
      </c>
      <c r="X346" s="25">
        <f t="shared" si="153"/>
        <v>2.7</v>
      </c>
      <c r="Y346" s="25">
        <f t="shared" si="154"/>
        <v>2.85</v>
      </c>
      <c r="Z346" s="25">
        <f t="shared" si="155"/>
        <v>5</v>
      </c>
      <c r="AA346" s="25">
        <f t="shared" si="156"/>
        <v>7</v>
      </c>
      <c r="AB346" s="25">
        <f t="shared" si="157"/>
        <v>0</v>
      </c>
      <c r="AC346" s="25">
        <f t="shared" si="158"/>
        <v>1</v>
      </c>
    </row>
    <row r="347" spans="1:29" x14ac:dyDescent="0.25">
      <c r="A347" s="354">
        <v>45775</v>
      </c>
      <c r="B347" s="354" t="s">
        <v>437</v>
      </c>
      <c r="C347" s="349" t="s">
        <v>31</v>
      </c>
      <c r="D347" s="216">
        <v>1.87</v>
      </c>
      <c r="E347" s="355">
        <f t="shared" si="126"/>
        <v>1</v>
      </c>
      <c r="F347" s="305">
        <v>0.02</v>
      </c>
      <c r="G347" s="355">
        <f t="shared" si="127"/>
        <v>1</v>
      </c>
      <c r="H347" s="305">
        <v>2.85</v>
      </c>
      <c r="I347" s="355">
        <f t="shared" si="129"/>
        <v>1</v>
      </c>
      <c r="J347" s="216">
        <v>7</v>
      </c>
      <c r="K347" s="355">
        <f t="shared" si="128"/>
        <v>1</v>
      </c>
      <c r="L347" s="216">
        <v>0.3</v>
      </c>
      <c r="M347" s="355">
        <f t="shared" si="130"/>
        <v>1</v>
      </c>
      <c r="N347" s="315">
        <f t="shared" si="131"/>
        <v>1</v>
      </c>
      <c r="O347" s="315">
        <f t="shared" si="132"/>
        <v>1</v>
      </c>
      <c r="S347" s="25" t="str">
        <f t="shared" si="159"/>
        <v>CARIB</v>
      </c>
      <c r="T347" s="25">
        <f t="shared" si="149"/>
        <v>1.65</v>
      </c>
      <c r="U347" s="25">
        <f t="shared" si="150"/>
        <v>2.14</v>
      </c>
      <c r="V347" s="25">
        <f t="shared" si="151"/>
        <v>0</v>
      </c>
      <c r="W347" s="25">
        <f t="shared" si="152"/>
        <v>0.12</v>
      </c>
      <c r="X347" s="25">
        <f t="shared" si="153"/>
        <v>2.7</v>
      </c>
      <c r="Y347" s="25">
        <f t="shared" si="154"/>
        <v>2.85</v>
      </c>
      <c r="Z347" s="25">
        <f t="shared" si="155"/>
        <v>5</v>
      </c>
      <c r="AA347" s="25">
        <f t="shared" si="156"/>
        <v>7</v>
      </c>
      <c r="AB347" s="25">
        <f t="shared" si="157"/>
        <v>0</v>
      </c>
      <c r="AC347" s="25">
        <f t="shared" si="158"/>
        <v>1</v>
      </c>
    </row>
    <row r="348" spans="1:29" x14ac:dyDescent="0.25">
      <c r="A348" s="354">
        <v>45775</v>
      </c>
      <c r="B348" s="354" t="s">
        <v>436</v>
      </c>
      <c r="C348" s="349" t="s">
        <v>31</v>
      </c>
      <c r="D348" s="216">
        <v>1.81</v>
      </c>
      <c r="E348" s="355">
        <f t="shared" si="126"/>
        <v>1</v>
      </c>
      <c r="F348" s="305">
        <v>0.03</v>
      </c>
      <c r="G348" s="355">
        <f t="shared" si="127"/>
        <v>1</v>
      </c>
      <c r="H348" s="305">
        <v>2.79</v>
      </c>
      <c r="I348" s="355">
        <f t="shared" si="129"/>
        <v>1</v>
      </c>
      <c r="J348" s="216">
        <v>5.78</v>
      </c>
      <c r="K348" s="355">
        <f t="shared" si="128"/>
        <v>1</v>
      </c>
      <c r="L348" s="216">
        <v>0.56000000000000005</v>
      </c>
      <c r="M348" s="355">
        <f t="shared" si="130"/>
        <v>1</v>
      </c>
      <c r="N348" s="315">
        <f t="shared" si="131"/>
        <v>1</v>
      </c>
      <c r="O348" s="315">
        <f t="shared" si="132"/>
        <v>1</v>
      </c>
      <c r="S348" s="25" t="str">
        <f t="shared" si="159"/>
        <v>CARIB</v>
      </c>
      <c r="T348" s="25">
        <f t="shared" si="149"/>
        <v>1.65</v>
      </c>
      <c r="U348" s="25">
        <f t="shared" si="150"/>
        <v>2.14</v>
      </c>
      <c r="V348" s="25">
        <f t="shared" si="151"/>
        <v>0</v>
      </c>
      <c r="W348" s="25">
        <f t="shared" si="152"/>
        <v>0.12</v>
      </c>
      <c r="X348" s="25">
        <f t="shared" si="153"/>
        <v>2.7</v>
      </c>
      <c r="Y348" s="25">
        <f t="shared" si="154"/>
        <v>2.85</v>
      </c>
      <c r="Z348" s="25">
        <f t="shared" si="155"/>
        <v>5</v>
      </c>
      <c r="AA348" s="25">
        <f t="shared" si="156"/>
        <v>7</v>
      </c>
      <c r="AB348" s="25">
        <f t="shared" si="157"/>
        <v>0</v>
      </c>
      <c r="AC348" s="25">
        <f t="shared" si="158"/>
        <v>1</v>
      </c>
    </row>
    <row r="349" spans="1:29" x14ac:dyDescent="0.25">
      <c r="A349" s="354">
        <v>45775</v>
      </c>
      <c r="B349" s="354" t="s">
        <v>434</v>
      </c>
      <c r="C349" s="349" t="s">
        <v>31</v>
      </c>
      <c r="D349" s="216">
        <v>1.89</v>
      </c>
      <c r="E349" s="355">
        <f t="shared" ref="E349:E354" si="170">IF(+(IF(D349&lt;T349,0,IF(D349&gt;U349,0,1)))=1,1,0)</f>
        <v>1</v>
      </c>
      <c r="F349" s="305">
        <v>0.02</v>
      </c>
      <c r="G349" s="355">
        <f t="shared" ref="G349:G354" si="171">IF(+(IF(F349&lt;V349,0,IF(F349&gt;W349,0,1)))=1,1,0)</f>
        <v>1</v>
      </c>
      <c r="H349" s="305">
        <v>2.8</v>
      </c>
      <c r="I349" s="355">
        <f t="shared" ref="I349:I354" si="172">IF(+(IF(H349&lt;X349,0,IF(H349&gt;Y349,0,1)))=1,1,0)</f>
        <v>1</v>
      </c>
      <c r="J349" s="216">
        <v>6.37</v>
      </c>
      <c r="K349" s="355">
        <f t="shared" ref="K349:K354" si="173">IF(+(IF(J349&lt;Z349,0,IF(J349&gt;AA349,0,1)))=1,1,0)</f>
        <v>1</v>
      </c>
      <c r="L349" s="216">
        <v>0.83</v>
      </c>
      <c r="M349" s="355">
        <f t="shared" ref="M349:M354" si="174">IF(+(IF(L349&lt;AB349,0,IF(L349&gt;AC349,0,1)))=1,1,0)</f>
        <v>1</v>
      </c>
      <c r="N349" s="315">
        <f t="shared" ref="N349:N354" si="175">IF(+(IF(D349&lt;T349,0,IF(D349&gt;U349,0,1)))+(IF(F349&lt;V349,0,IF(F349&gt;W349,0,1)))+(IF(H349&lt;X349,0,IF(H349&gt;Y349,0,1)))+(IF(J349&lt;Z349,0,IF(J349&gt;AA349,0,1)))+(IF(L349&lt;AB349,0,IF(L349&gt;AC349,0,1)))=5,1,0)</f>
        <v>1</v>
      </c>
      <c r="O349" s="315">
        <f t="shared" ref="O349:O354" si="176">IF(+(IF(D349&lt;T349,0,IF(D349&gt;U349,0,1)))+(IF(F349&lt;V349,0,IF(F349&gt;W349,0,1)))+(IF(H349&lt;X349,0,IF(H349&gt;Y349,0,1)))+(IF(L349&lt;AB349,0,IF(L349&gt;AC349,0,1)))=4,1,0)</f>
        <v>1</v>
      </c>
      <c r="S349" s="25" t="str">
        <f t="shared" si="159"/>
        <v>CARIB</v>
      </c>
      <c r="T349" s="25">
        <f t="shared" si="149"/>
        <v>1.65</v>
      </c>
      <c r="U349" s="25">
        <f t="shared" si="150"/>
        <v>2.14</v>
      </c>
      <c r="V349" s="25">
        <f t="shared" si="151"/>
        <v>0</v>
      </c>
      <c r="W349" s="25">
        <f t="shared" si="152"/>
        <v>0.12</v>
      </c>
      <c r="X349" s="25">
        <f t="shared" si="153"/>
        <v>2.7</v>
      </c>
      <c r="Y349" s="25">
        <f t="shared" si="154"/>
        <v>2.85</v>
      </c>
      <c r="Z349" s="25">
        <f t="shared" si="155"/>
        <v>5</v>
      </c>
      <c r="AA349" s="25">
        <f t="shared" si="156"/>
        <v>7</v>
      </c>
      <c r="AB349" s="25">
        <f t="shared" si="157"/>
        <v>0</v>
      </c>
      <c r="AC349" s="25">
        <f t="shared" si="158"/>
        <v>1</v>
      </c>
    </row>
    <row r="350" spans="1:29" x14ac:dyDescent="0.25">
      <c r="A350" s="354">
        <v>45776</v>
      </c>
      <c r="B350" s="354" t="s">
        <v>435</v>
      </c>
      <c r="C350" s="349" t="s">
        <v>31</v>
      </c>
      <c r="D350" s="216">
        <v>1.92</v>
      </c>
      <c r="E350" s="355">
        <f t="shared" si="170"/>
        <v>1</v>
      </c>
      <c r="F350" s="305">
        <v>0.02</v>
      </c>
      <c r="G350" s="355">
        <f t="shared" si="171"/>
        <v>1</v>
      </c>
      <c r="H350" s="305">
        <v>2.83</v>
      </c>
      <c r="I350" s="355">
        <f t="shared" si="172"/>
        <v>1</v>
      </c>
      <c r="J350" s="216">
        <v>6.03</v>
      </c>
      <c r="K350" s="355">
        <f t="shared" si="173"/>
        <v>1</v>
      </c>
      <c r="L350" s="216">
        <v>0.57999999999999996</v>
      </c>
      <c r="M350" s="355">
        <f t="shared" si="174"/>
        <v>1</v>
      </c>
      <c r="N350" s="315">
        <f t="shared" si="175"/>
        <v>1</v>
      </c>
      <c r="O350" s="315">
        <f t="shared" si="176"/>
        <v>1</v>
      </c>
      <c r="S350" s="25" t="str">
        <f t="shared" si="159"/>
        <v>CARIB</v>
      </c>
      <c r="T350" s="25">
        <f t="shared" si="149"/>
        <v>1.65</v>
      </c>
      <c r="U350" s="25">
        <f t="shared" si="150"/>
        <v>2.14</v>
      </c>
      <c r="V350" s="25">
        <f t="shared" si="151"/>
        <v>0</v>
      </c>
      <c r="W350" s="25">
        <f t="shared" si="152"/>
        <v>0.12</v>
      </c>
      <c r="X350" s="25">
        <f t="shared" si="153"/>
        <v>2.7</v>
      </c>
      <c r="Y350" s="25">
        <f t="shared" si="154"/>
        <v>2.85</v>
      </c>
      <c r="Z350" s="25">
        <f t="shared" si="155"/>
        <v>5</v>
      </c>
      <c r="AA350" s="25">
        <f t="shared" si="156"/>
        <v>7</v>
      </c>
      <c r="AB350" s="25">
        <f t="shared" si="157"/>
        <v>0</v>
      </c>
      <c r="AC350" s="25">
        <f t="shared" si="158"/>
        <v>1</v>
      </c>
    </row>
    <row r="351" spans="1:29" x14ac:dyDescent="0.25">
      <c r="A351" s="354">
        <v>45776</v>
      </c>
      <c r="B351" s="354" t="s">
        <v>434</v>
      </c>
      <c r="C351" s="349" t="s">
        <v>30</v>
      </c>
      <c r="D351" s="216">
        <v>0.88</v>
      </c>
      <c r="E351" s="355">
        <f t="shared" si="170"/>
        <v>1</v>
      </c>
      <c r="F351" s="305">
        <v>0.03</v>
      </c>
      <c r="G351" s="355">
        <f t="shared" si="171"/>
        <v>1</v>
      </c>
      <c r="H351" s="305">
        <v>2.84</v>
      </c>
      <c r="I351" s="355">
        <f t="shared" si="172"/>
        <v>1</v>
      </c>
      <c r="J351" s="216">
        <v>6</v>
      </c>
      <c r="K351" s="355">
        <f t="shared" si="173"/>
        <v>1</v>
      </c>
      <c r="L351" s="216">
        <v>0.48</v>
      </c>
      <c r="M351" s="355">
        <f t="shared" si="174"/>
        <v>1</v>
      </c>
      <c r="N351" s="315">
        <f t="shared" si="175"/>
        <v>1</v>
      </c>
      <c r="O351" s="315">
        <f t="shared" si="176"/>
        <v>1</v>
      </c>
      <c r="S351" s="25" t="str">
        <f t="shared" si="159"/>
        <v>STAG</v>
      </c>
      <c r="T351" s="25">
        <f t="shared" si="149"/>
        <v>0.8</v>
      </c>
      <c r="U351" s="25">
        <f t="shared" si="150"/>
        <v>1.24</v>
      </c>
      <c r="V351" s="25">
        <f t="shared" si="151"/>
        <v>0</v>
      </c>
      <c r="W351" s="25">
        <f t="shared" si="152"/>
        <v>0.12</v>
      </c>
      <c r="X351" s="25">
        <f t="shared" si="153"/>
        <v>2.7</v>
      </c>
      <c r="Y351" s="25">
        <f t="shared" si="154"/>
        <v>2.85</v>
      </c>
      <c r="Z351" s="25">
        <f t="shared" si="155"/>
        <v>5</v>
      </c>
      <c r="AA351" s="25">
        <f t="shared" si="156"/>
        <v>7</v>
      </c>
      <c r="AB351" s="25">
        <f t="shared" si="157"/>
        <v>0</v>
      </c>
      <c r="AC351" s="25">
        <f t="shared" si="158"/>
        <v>1</v>
      </c>
    </row>
    <row r="352" spans="1:29" x14ac:dyDescent="0.25">
      <c r="A352" s="354">
        <v>45776</v>
      </c>
      <c r="B352" s="354" t="s">
        <v>436</v>
      </c>
      <c r="C352" s="349" t="s">
        <v>30</v>
      </c>
      <c r="D352" s="216">
        <v>0.9</v>
      </c>
      <c r="E352" s="355">
        <f t="shared" si="170"/>
        <v>1</v>
      </c>
      <c r="F352" s="305">
        <v>0.03</v>
      </c>
      <c r="G352" s="355">
        <f t="shared" si="171"/>
        <v>1</v>
      </c>
      <c r="H352" s="305">
        <v>2.75</v>
      </c>
      <c r="I352" s="355">
        <f t="shared" si="172"/>
        <v>1</v>
      </c>
      <c r="J352" s="216">
        <v>5.88</v>
      </c>
      <c r="K352" s="355">
        <f t="shared" si="173"/>
        <v>1</v>
      </c>
      <c r="L352" s="216">
        <v>0.52</v>
      </c>
      <c r="M352" s="355">
        <f t="shared" si="174"/>
        <v>1</v>
      </c>
      <c r="N352" s="315">
        <f t="shared" si="175"/>
        <v>1</v>
      </c>
      <c r="O352" s="315">
        <f t="shared" si="176"/>
        <v>1</v>
      </c>
      <c r="S352" s="25" t="str">
        <f t="shared" si="159"/>
        <v>STAG</v>
      </c>
      <c r="T352" s="25">
        <f t="shared" si="149"/>
        <v>0.8</v>
      </c>
      <c r="U352" s="25">
        <f t="shared" si="150"/>
        <v>1.24</v>
      </c>
      <c r="V352" s="25">
        <f t="shared" si="151"/>
        <v>0</v>
      </c>
      <c r="W352" s="25">
        <f t="shared" si="152"/>
        <v>0.12</v>
      </c>
      <c r="X352" s="25">
        <f t="shared" si="153"/>
        <v>2.7</v>
      </c>
      <c r="Y352" s="25">
        <f t="shared" si="154"/>
        <v>2.85</v>
      </c>
      <c r="Z352" s="25">
        <f t="shared" si="155"/>
        <v>5</v>
      </c>
      <c r="AA352" s="25">
        <f t="shared" si="156"/>
        <v>7</v>
      </c>
      <c r="AB352" s="25">
        <f t="shared" si="157"/>
        <v>0</v>
      </c>
      <c r="AC352" s="25">
        <f t="shared" si="158"/>
        <v>1</v>
      </c>
    </row>
    <row r="353" spans="1:29" x14ac:dyDescent="0.25">
      <c r="A353" s="354">
        <v>45776</v>
      </c>
      <c r="B353" s="354" t="s">
        <v>437</v>
      </c>
      <c r="C353" s="349" t="s">
        <v>30</v>
      </c>
      <c r="D353" s="216">
        <v>0.94</v>
      </c>
      <c r="E353" s="355">
        <f t="shared" si="170"/>
        <v>1</v>
      </c>
      <c r="F353" s="305">
        <v>0.04</v>
      </c>
      <c r="G353" s="355">
        <f t="shared" si="171"/>
        <v>1</v>
      </c>
      <c r="H353" s="305">
        <v>2.85</v>
      </c>
      <c r="I353" s="355">
        <f t="shared" si="172"/>
        <v>1</v>
      </c>
      <c r="J353" s="216">
        <v>6.25</v>
      </c>
      <c r="K353" s="355">
        <f t="shared" si="173"/>
        <v>1</v>
      </c>
      <c r="L353" s="216">
        <v>0.79</v>
      </c>
      <c r="M353" s="355">
        <f t="shared" si="174"/>
        <v>1</v>
      </c>
      <c r="N353" s="315">
        <f t="shared" si="175"/>
        <v>1</v>
      </c>
      <c r="O353" s="315">
        <f t="shared" si="176"/>
        <v>1</v>
      </c>
      <c r="S353" s="25" t="str">
        <f t="shared" si="159"/>
        <v>STAG</v>
      </c>
      <c r="T353" s="25">
        <f t="shared" si="149"/>
        <v>0.8</v>
      </c>
      <c r="U353" s="25">
        <f t="shared" si="150"/>
        <v>1.24</v>
      </c>
      <c r="V353" s="25">
        <f t="shared" si="151"/>
        <v>0</v>
      </c>
      <c r="W353" s="25">
        <f t="shared" si="152"/>
        <v>0.12</v>
      </c>
      <c r="X353" s="25">
        <f t="shared" si="153"/>
        <v>2.7</v>
      </c>
      <c r="Y353" s="25">
        <f t="shared" si="154"/>
        <v>2.85</v>
      </c>
      <c r="Z353" s="25">
        <f t="shared" si="155"/>
        <v>5</v>
      </c>
      <c r="AA353" s="25">
        <f t="shared" si="156"/>
        <v>7</v>
      </c>
      <c r="AB353" s="25">
        <f t="shared" si="157"/>
        <v>0</v>
      </c>
      <c r="AC353" s="25">
        <f t="shared" si="158"/>
        <v>1</v>
      </c>
    </row>
    <row r="354" spans="1:29" x14ac:dyDescent="0.25">
      <c r="A354" s="354">
        <v>45776</v>
      </c>
      <c r="B354" s="354" t="s">
        <v>435</v>
      </c>
      <c r="C354" s="349" t="s">
        <v>30</v>
      </c>
      <c r="D354" s="216">
        <v>0.98</v>
      </c>
      <c r="E354" s="355">
        <f t="shared" si="170"/>
        <v>1</v>
      </c>
      <c r="F354" s="305">
        <v>0.02</v>
      </c>
      <c r="G354" s="355">
        <f t="shared" si="171"/>
        <v>1</v>
      </c>
      <c r="H354" s="305">
        <v>2.79</v>
      </c>
      <c r="I354" s="355">
        <f t="shared" si="172"/>
        <v>1</v>
      </c>
      <c r="J354" s="216">
        <v>5.7</v>
      </c>
      <c r="K354" s="355">
        <f t="shared" si="173"/>
        <v>1</v>
      </c>
      <c r="L354" s="216">
        <v>0.95</v>
      </c>
      <c r="M354" s="355">
        <f t="shared" si="174"/>
        <v>1</v>
      </c>
      <c r="N354" s="315">
        <f t="shared" si="175"/>
        <v>1</v>
      </c>
      <c r="O354" s="315">
        <f t="shared" si="176"/>
        <v>1</v>
      </c>
      <c r="S354" s="25" t="str">
        <f t="shared" si="159"/>
        <v>STAG</v>
      </c>
      <c r="T354" s="25">
        <f t="shared" si="149"/>
        <v>0.8</v>
      </c>
      <c r="U354" s="25">
        <f t="shared" si="150"/>
        <v>1.24</v>
      </c>
      <c r="V354" s="25">
        <f t="shared" si="151"/>
        <v>0</v>
      </c>
      <c r="W354" s="25">
        <f t="shared" si="152"/>
        <v>0.12</v>
      </c>
      <c r="X354" s="25">
        <f t="shared" si="153"/>
        <v>2.7</v>
      </c>
      <c r="Y354" s="25">
        <f t="shared" si="154"/>
        <v>2.85</v>
      </c>
      <c r="Z354" s="25">
        <f t="shared" si="155"/>
        <v>5</v>
      </c>
      <c r="AA354" s="25">
        <f t="shared" si="156"/>
        <v>7</v>
      </c>
      <c r="AB354" s="25">
        <f t="shared" si="157"/>
        <v>0</v>
      </c>
      <c r="AC354" s="25">
        <f t="shared" si="158"/>
        <v>1</v>
      </c>
    </row>
    <row r="355" spans="1:29" x14ac:dyDescent="0.25">
      <c r="A355" s="354"/>
      <c r="B355" s="354"/>
      <c r="C355" s="349"/>
      <c r="D355" s="216"/>
      <c r="E355" s="355"/>
      <c r="F355" s="305"/>
      <c r="G355" s="355"/>
      <c r="H355" s="305"/>
      <c r="I355" s="355"/>
      <c r="J355" s="216"/>
      <c r="K355" s="355"/>
      <c r="L355" s="216"/>
      <c r="M355" s="355"/>
      <c r="N355" s="315"/>
      <c r="O355" s="315"/>
      <c r="S355" s="25" t="str">
        <f t="shared" si="159"/>
        <v/>
      </c>
      <c r="T355" s="25" t="e">
        <f t="shared" si="149"/>
        <v>#N/A</v>
      </c>
      <c r="U355" s="25" t="e">
        <f t="shared" si="150"/>
        <v>#N/A</v>
      </c>
      <c r="V355" s="25" t="e">
        <f t="shared" si="151"/>
        <v>#N/A</v>
      </c>
      <c r="W355" s="25" t="e">
        <f t="shared" si="152"/>
        <v>#N/A</v>
      </c>
      <c r="X355" s="25" t="e">
        <f t="shared" si="153"/>
        <v>#N/A</v>
      </c>
      <c r="Y355" s="25" t="e">
        <f t="shared" si="154"/>
        <v>#N/A</v>
      </c>
      <c r="Z355" s="25" t="e">
        <f t="shared" si="155"/>
        <v>#N/A</v>
      </c>
      <c r="AA355" s="25" t="e">
        <f t="shared" si="156"/>
        <v>#N/A</v>
      </c>
      <c r="AB355" s="25" t="e">
        <f t="shared" si="157"/>
        <v>#N/A</v>
      </c>
      <c r="AC355" s="25" t="e">
        <f t="shared" si="158"/>
        <v>#N/A</v>
      </c>
    </row>
    <row r="356" spans="1:29" x14ac:dyDescent="0.25">
      <c r="A356" s="354"/>
      <c r="B356" s="354"/>
      <c r="C356" s="349"/>
      <c r="D356" s="216"/>
      <c r="E356" s="355"/>
      <c r="F356" s="305"/>
      <c r="G356" s="355"/>
      <c r="H356" s="305"/>
      <c r="I356" s="355"/>
      <c r="J356" s="216"/>
      <c r="K356" s="355"/>
      <c r="L356" s="216"/>
      <c r="M356" s="355"/>
      <c r="N356" s="315"/>
      <c r="O356" s="315"/>
      <c r="S356" s="25" t="str">
        <f t="shared" si="159"/>
        <v/>
      </c>
      <c r="T356" s="25" t="e">
        <f t="shared" si="149"/>
        <v>#N/A</v>
      </c>
      <c r="U356" s="25" t="e">
        <f t="shared" si="150"/>
        <v>#N/A</v>
      </c>
      <c r="V356" s="25" t="e">
        <f t="shared" si="151"/>
        <v>#N/A</v>
      </c>
      <c r="W356" s="25" t="e">
        <f t="shared" si="152"/>
        <v>#N/A</v>
      </c>
      <c r="X356" s="25" t="e">
        <f t="shared" si="153"/>
        <v>#N/A</v>
      </c>
      <c r="Y356" s="25" t="e">
        <f t="shared" si="154"/>
        <v>#N/A</v>
      </c>
      <c r="Z356" s="25" t="e">
        <f t="shared" si="155"/>
        <v>#N/A</v>
      </c>
      <c r="AA356" s="25" t="e">
        <f t="shared" si="156"/>
        <v>#N/A</v>
      </c>
      <c r="AB356" s="25" t="e">
        <f t="shared" si="157"/>
        <v>#N/A</v>
      </c>
      <c r="AC356" s="25" t="e">
        <f t="shared" si="158"/>
        <v>#N/A</v>
      </c>
    </row>
    <row r="357" spans="1:29" hidden="1" x14ac:dyDescent="0.25">
      <c r="A357" s="354"/>
      <c r="B357" s="354"/>
      <c r="C357" s="349"/>
      <c r="D357" s="216"/>
      <c r="E357" s="355"/>
      <c r="F357" s="305"/>
      <c r="G357" s="355"/>
      <c r="H357" s="305"/>
      <c r="I357" s="355"/>
      <c r="J357" s="216"/>
      <c r="K357" s="355"/>
      <c r="L357" s="216"/>
      <c r="M357" s="355"/>
      <c r="N357" s="315"/>
      <c r="O357" s="315"/>
      <c r="S357" s="25" t="str">
        <f t="shared" si="159"/>
        <v/>
      </c>
      <c r="T357" s="25" t="e">
        <f t="shared" si="149"/>
        <v>#N/A</v>
      </c>
      <c r="U357" s="25" t="e">
        <f t="shared" si="150"/>
        <v>#N/A</v>
      </c>
      <c r="V357" s="25" t="e">
        <f t="shared" si="151"/>
        <v>#N/A</v>
      </c>
      <c r="W357" s="25" t="e">
        <f t="shared" si="152"/>
        <v>#N/A</v>
      </c>
      <c r="X357" s="25" t="e">
        <f t="shared" si="153"/>
        <v>#N/A</v>
      </c>
      <c r="Y357" s="25" t="e">
        <f t="shared" si="154"/>
        <v>#N/A</v>
      </c>
      <c r="Z357" s="25" t="e">
        <f t="shared" si="155"/>
        <v>#N/A</v>
      </c>
      <c r="AA357" s="25" t="e">
        <f t="shared" si="156"/>
        <v>#N/A</v>
      </c>
      <c r="AB357" s="25" t="e">
        <f t="shared" si="157"/>
        <v>#N/A</v>
      </c>
      <c r="AC357" s="25" t="e">
        <f t="shared" si="158"/>
        <v>#N/A</v>
      </c>
    </row>
    <row r="358" spans="1:29" hidden="1" x14ac:dyDescent="0.25">
      <c r="A358" s="354"/>
      <c r="B358" s="354"/>
      <c r="C358" s="349"/>
      <c r="D358" s="216"/>
      <c r="E358" s="355"/>
      <c r="F358" s="305"/>
      <c r="G358" s="355"/>
      <c r="H358" s="305"/>
      <c r="I358" s="355"/>
      <c r="J358" s="216"/>
      <c r="K358" s="355"/>
      <c r="L358" s="216"/>
      <c r="M358" s="355"/>
      <c r="N358" s="315"/>
      <c r="O358" s="315"/>
      <c r="S358" s="25" t="str">
        <f t="shared" si="159"/>
        <v/>
      </c>
      <c r="T358" s="25" t="e">
        <f t="shared" si="149"/>
        <v>#N/A</v>
      </c>
      <c r="U358" s="25" t="e">
        <f t="shared" si="150"/>
        <v>#N/A</v>
      </c>
      <c r="V358" s="25" t="e">
        <f t="shared" si="151"/>
        <v>#N/A</v>
      </c>
      <c r="W358" s="25" t="e">
        <f t="shared" si="152"/>
        <v>#N/A</v>
      </c>
      <c r="X358" s="25" t="e">
        <f t="shared" si="153"/>
        <v>#N/A</v>
      </c>
      <c r="Y358" s="25" t="e">
        <f t="shared" si="154"/>
        <v>#N/A</v>
      </c>
      <c r="Z358" s="25" t="e">
        <f t="shared" si="155"/>
        <v>#N/A</v>
      </c>
      <c r="AA358" s="25" t="e">
        <f t="shared" si="156"/>
        <v>#N/A</v>
      </c>
      <c r="AB358" s="25" t="e">
        <f t="shared" si="157"/>
        <v>#N/A</v>
      </c>
      <c r="AC358" s="25" t="e">
        <f t="shared" si="158"/>
        <v>#N/A</v>
      </c>
    </row>
    <row r="359" spans="1:29" hidden="1" x14ac:dyDescent="0.25">
      <c r="A359" s="354"/>
      <c r="B359" s="354"/>
      <c r="C359" s="349"/>
      <c r="D359" s="216"/>
      <c r="E359" s="355"/>
      <c r="F359" s="305"/>
      <c r="G359" s="355"/>
      <c r="H359" s="305"/>
      <c r="I359" s="355"/>
      <c r="J359" s="216"/>
      <c r="K359" s="355"/>
      <c r="L359" s="216"/>
      <c r="M359" s="355"/>
      <c r="N359" s="315"/>
      <c r="O359" s="315"/>
      <c r="S359" s="25" t="str">
        <f t="shared" si="159"/>
        <v/>
      </c>
      <c r="T359" s="25" t="e">
        <f t="shared" si="149"/>
        <v>#N/A</v>
      </c>
      <c r="U359" s="25" t="e">
        <f t="shared" si="150"/>
        <v>#N/A</v>
      </c>
      <c r="V359" s="25" t="e">
        <f t="shared" si="151"/>
        <v>#N/A</v>
      </c>
      <c r="W359" s="25" t="e">
        <f t="shared" si="152"/>
        <v>#N/A</v>
      </c>
      <c r="X359" s="25" t="e">
        <f t="shared" si="153"/>
        <v>#N/A</v>
      </c>
      <c r="Y359" s="25" t="e">
        <f t="shared" si="154"/>
        <v>#N/A</v>
      </c>
      <c r="Z359" s="25" t="e">
        <f t="shared" si="155"/>
        <v>#N/A</v>
      </c>
      <c r="AA359" s="25" t="e">
        <f t="shared" si="156"/>
        <v>#N/A</v>
      </c>
      <c r="AB359" s="25" t="e">
        <f t="shared" si="157"/>
        <v>#N/A</v>
      </c>
      <c r="AC359" s="25" t="e">
        <f t="shared" si="158"/>
        <v>#N/A</v>
      </c>
    </row>
    <row r="360" spans="1:29" hidden="1" x14ac:dyDescent="0.25">
      <c r="A360" s="354"/>
      <c r="B360" s="354"/>
      <c r="C360" s="349"/>
      <c r="D360" s="216"/>
      <c r="E360" s="355"/>
      <c r="F360" s="305"/>
      <c r="G360" s="355"/>
      <c r="H360" s="305"/>
      <c r="I360" s="355"/>
      <c r="J360" s="216"/>
      <c r="K360" s="355"/>
      <c r="L360" s="216"/>
      <c r="M360" s="355"/>
      <c r="N360" s="315"/>
      <c r="O360" s="315"/>
      <c r="S360" s="25" t="str">
        <f t="shared" si="159"/>
        <v/>
      </c>
      <c r="T360" s="25" t="e">
        <f t="shared" si="149"/>
        <v>#N/A</v>
      </c>
      <c r="U360" s="25" t="e">
        <f t="shared" si="150"/>
        <v>#N/A</v>
      </c>
      <c r="V360" s="25" t="e">
        <f t="shared" si="151"/>
        <v>#N/A</v>
      </c>
      <c r="W360" s="25" t="e">
        <f t="shared" si="152"/>
        <v>#N/A</v>
      </c>
      <c r="X360" s="25" t="e">
        <f t="shared" si="153"/>
        <v>#N/A</v>
      </c>
      <c r="Y360" s="25" t="e">
        <f t="shared" si="154"/>
        <v>#N/A</v>
      </c>
      <c r="Z360" s="25" t="e">
        <f t="shared" si="155"/>
        <v>#N/A</v>
      </c>
      <c r="AA360" s="25" t="e">
        <f t="shared" si="156"/>
        <v>#N/A</v>
      </c>
      <c r="AB360" s="25" t="e">
        <f t="shared" si="157"/>
        <v>#N/A</v>
      </c>
      <c r="AC360" s="25" t="e">
        <f t="shared" si="158"/>
        <v>#N/A</v>
      </c>
    </row>
    <row r="361" spans="1:29" hidden="1" x14ac:dyDescent="0.25">
      <c r="A361" s="354"/>
      <c r="B361" s="354"/>
      <c r="C361" s="349"/>
      <c r="D361" s="216"/>
      <c r="E361" s="355"/>
      <c r="F361" s="305"/>
      <c r="G361" s="355"/>
      <c r="H361" s="305"/>
      <c r="I361" s="355"/>
      <c r="J361" s="216"/>
      <c r="K361" s="355"/>
      <c r="L361" s="216"/>
      <c r="M361" s="355"/>
      <c r="N361" s="315"/>
      <c r="O361" s="315"/>
      <c r="S361" s="25" t="str">
        <f t="shared" si="159"/>
        <v/>
      </c>
      <c r="T361" s="25" t="e">
        <f t="shared" si="149"/>
        <v>#N/A</v>
      </c>
      <c r="U361" s="25" t="e">
        <f t="shared" si="150"/>
        <v>#N/A</v>
      </c>
      <c r="V361" s="25" t="e">
        <f t="shared" si="151"/>
        <v>#N/A</v>
      </c>
      <c r="W361" s="25" t="e">
        <f t="shared" si="152"/>
        <v>#N/A</v>
      </c>
      <c r="X361" s="25" t="e">
        <f t="shared" si="153"/>
        <v>#N/A</v>
      </c>
      <c r="Y361" s="25" t="e">
        <f t="shared" si="154"/>
        <v>#N/A</v>
      </c>
      <c r="Z361" s="25" t="e">
        <f t="shared" si="155"/>
        <v>#N/A</v>
      </c>
      <c r="AA361" s="25" t="e">
        <f t="shared" si="156"/>
        <v>#N/A</v>
      </c>
      <c r="AB361" s="25" t="e">
        <f t="shared" si="157"/>
        <v>#N/A</v>
      </c>
      <c r="AC361" s="25" t="e">
        <f t="shared" si="158"/>
        <v>#N/A</v>
      </c>
    </row>
    <row r="362" spans="1:29" hidden="1" x14ac:dyDescent="0.25">
      <c r="A362" s="354"/>
      <c r="B362" s="354"/>
      <c r="C362" s="349"/>
      <c r="D362" s="216"/>
      <c r="E362" s="355"/>
      <c r="F362" s="305"/>
      <c r="G362" s="355"/>
      <c r="H362" s="305"/>
      <c r="I362" s="355"/>
      <c r="J362" s="216"/>
      <c r="K362" s="355"/>
      <c r="L362" s="216"/>
      <c r="M362" s="355"/>
      <c r="N362" s="315"/>
      <c r="O362" s="315"/>
      <c r="S362" s="25" t="str">
        <f t="shared" si="159"/>
        <v/>
      </c>
      <c r="T362" s="25" t="e">
        <f t="shared" si="149"/>
        <v>#N/A</v>
      </c>
      <c r="U362" s="25" t="e">
        <f t="shared" si="150"/>
        <v>#N/A</v>
      </c>
      <c r="V362" s="25" t="e">
        <f t="shared" si="151"/>
        <v>#N/A</v>
      </c>
      <c r="W362" s="25" t="e">
        <f t="shared" si="152"/>
        <v>#N/A</v>
      </c>
      <c r="X362" s="25" t="e">
        <f t="shared" si="153"/>
        <v>#N/A</v>
      </c>
      <c r="Y362" s="25" t="e">
        <f t="shared" si="154"/>
        <v>#N/A</v>
      </c>
      <c r="Z362" s="25" t="e">
        <f t="shared" si="155"/>
        <v>#N/A</v>
      </c>
      <c r="AA362" s="25" t="e">
        <f t="shared" si="156"/>
        <v>#N/A</v>
      </c>
      <c r="AB362" s="25" t="e">
        <f t="shared" si="157"/>
        <v>#N/A</v>
      </c>
      <c r="AC362" s="25" t="e">
        <f t="shared" si="158"/>
        <v>#N/A</v>
      </c>
    </row>
    <row r="363" spans="1:29" hidden="1" x14ac:dyDescent="0.25">
      <c r="A363" s="354"/>
      <c r="B363" s="354"/>
      <c r="C363" s="349"/>
      <c r="D363" s="216"/>
      <c r="E363" s="355"/>
      <c r="F363" s="305"/>
      <c r="G363" s="355"/>
      <c r="H363" s="305"/>
      <c r="I363" s="355"/>
      <c r="J363" s="216"/>
      <c r="K363" s="355"/>
      <c r="L363" s="216"/>
      <c r="M363" s="355"/>
      <c r="N363" s="315"/>
      <c r="O363" s="315"/>
      <c r="S363" s="25" t="str">
        <f t="shared" si="159"/>
        <v/>
      </c>
      <c r="T363" s="25" t="e">
        <f t="shared" si="149"/>
        <v>#N/A</v>
      </c>
      <c r="U363" s="25" t="e">
        <f t="shared" si="150"/>
        <v>#N/A</v>
      </c>
      <c r="V363" s="25" t="e">
        <f t="shared" si="151"/>
        <v>#N/A</v>
      </c>
      <c r="W363" s="25" t="e">
        <f t="shared" si="152"/>
        <v>#N/A</v>
      </c>
      <c r="X363" s="25" t="e">
        <f t="shared" si="153"/>
        <v>#N/A</v>
      </c>
      <c r="Y363" s="25" t="e">
        <f t="shared" si="154"/>
        <v>#N/A</v>
      </c>
      <c r="Z363" s="25" t="e">
        <f t="shared" si="155"/>
        <v>#N/A</v>
      </c>
      <c r="AA363" s="25" t="e">
        <f t="shared" si="156"/>
        <v>#N/A</v>
      </c>
      <c r="AB363" s="25" t="e">
        <f t="shared" si="157"/>
        <v>#N/A</v>
      </c>
      <c r="AC363" s="25" t="e">
        <f t="shared" si="158"/>
        <v>#N/A</v>
      </c>
    </row>
    <row r="364" spans="1:29" hidden="1" x14ac:dyDescent="0.25">
      <c r="A364" s="354"/>
      <c r="B364" s="354"/>
      <c r="C364" s="349"/>
      <c r="D364" s="216"/>
      <c r="E364" s="355"/>
      <c r="F364" s="305"/>
      <c r="G364" s="355"/>
      <c r="H364" s="305"/>
      <c r="I364" s="355"/>
      <c r="J364" s="216"/>
      <c r="K364" s="355"/>
      <c r="L364" s="216"/>
      <c r="M364" s="355"/>
      <c r="N364" s="315"/>
      <c r="O364" s="315"/>
      <c r="S364" s="25" t="str">
        <f t="shared" si="159"/>
        <v/>
      </c>
      <c r="T364" s="25" t="e">
        <f>VLOOKUP($S364,$S$4:$AA$16,2,FALSE)</f>
        <v>#N/A</v>
      </c>
      <c r="U364" s="25" t="e">
        <f>VLOOKUP($S364,$S$4:$AA$16,3,FALSE)</f>
        <v>#N/A</v>
      </c>
      <c r="V364" s="25" t="e">
        <f>VLOOKUP($S364,$S$4:$AA$16,4,FALSE)</f>
        <v>#N/A</v>
      </c>
      <c r="W364" s="25" t="e">
        <f>VLOOKUP($S364,$S$4:$AA$16,5,FALSE)</f>
        <v>#N/A</v>
      </c>
      <c r="X364" s="25" t="e">
        <f>VLOOKUP($S364,$S$4:$AA$16,6,FALSE)</f>
        <v>#N/A</v>
      </c>
      <c r="Y364" s="25" t="e">
        <f>VLOOKUP($S364,$S$4:$AA$16,7,FALSE)</f>
        <v>#N/A</v>
      </c>
      <c r="Z364" s="25" t="e">
        <f>VLOOKUP($S364,$S$4:$AA$16,8,FALSE)</f>
        <v>#N/A</v>
      </c>
      <c r="AA364" s="25" t="e">
        <f>VLOOKUP($S364,$S$4:$AA$16,9,FALSE)</f>
        <v>#N/A</v>
      </c>
      <c r="AB364" s="25" t="e">
        <f>VLOOKUP($S364,$S$4:$AC$16,10,FALSE)</f>
        <v>#N/A</v>
      </c>
      <c r="AC364" s="25" t="e">
        <f>VLOOKUP($S364,$S$4:$AC$16,11,FALSE)</f>
        <v>#N/A</v>
      </c>
    </row>
    <row r="365" spans="1:29" hidden="1" x14ac:dyDescent="0.25">
      <c r="A365" s="354"/>
      <c r="B365" s="354"/>
      <c r="C365" s="349"/>
      <c r="D365" s="216"/>
      <c r="E365" s="355"/>
      <c r="F365" s="305"/>
      <c r="G365" s="355"/>
      <c r="H365" s="305"/>
      <c r="I365" s="355"/>
      <c r="J365" s="216"/>
      <c r="K365" s="355"/>
      <c r="L365" s="216"/>
      <c r="M365" s="355"/>
      <c r="N365" s="315"/>
      <c r="O365" s="315"/>
      <c r="S365" s="25" t="str">
        <f t="shared" si="159"/>
        <v/>
      </c>
      <c r="T365" s="25" t="e">
        <f>VLOOKUP($S365,$S$4:$AA$16,2,FALSE)</f>
        <v>#N/A</v>
      </c>
      <c r="U365" s="25" t="e">
        <f>VLOOKUP($S365,$S$4:$AA$16,3,FALSE)</f>
        <v>#N/A</v>
      </c>
      <c r="V365" s="25" t="e">
        <f>VLOOKUP($S365,$S$4:$AA$16,4,FALSE)</f>
        <v>#N/A</v>
      </c>
      <c r="W365" s="25" t="e">
        <f>VLOOKUP($S365,$S$4:$AA$16,5,FALSE)</f>
        <v>#N/A</v>
      </c>
      <c r="X365" s="25" t="e">
        <f>VLOOKUP($S365,$S$4:$AA$16,6,FALSE)</f>
        <v>#N/A</v>
      </c>
      <c r="Y365" s="25" t="e">
        <f>VLOOKUP($S365,$S$4:$AA$16,7,FALSE)</f>
        <v>#N/A</v>
      </c>
      <c r="Z365" s="25" t="e">
        <f>VLOOKUP($S365,$S$4:$AA$16,8,FALSE)</f>
        <v>#N/A</v>
      </c>
      <c r="AA365" s="25" t="e">
        <f>VLOOKUP($S365,$S$4:$AA$16,9,FALSE)</f>
        <v>#N/A</v>
      </c>
      <c r="AB365" s="25" t="e">
        <f>VLOOKUP($S365,$S$4:$AC$16,10,FALSE)</f>
        <v>#N/A</v>
      </c>
      <c r="AC365" s="25" t="e">
        <f>VLOOKUP($S365,$S$4:$AC$16,11,FALSE)</f>
        <v>#N/A</v>
      </c>
    </row>
    <row r="366" spans="1:29" ht="15.75" thickBot="1" x14ac:dyDescent="0.3">
      <c r="A366" s="354"/>
      <c r="B366" s="354"/>
      <c r="C366" s="349"/>
      <c r="D366" s="216"/>
      <c r="E366" s="355"/>
      <c r="F366" s="305"/>
      <c r="G366" s="355"/>
      <c r="H366" s="305"/>
      <c r="I366" s="355"/>
      <c r="J366" s="216"/>
      <c r="K366" s="355"/>
      <c r="L366" s="216"/>
      <c r="M366" s="355"/>
      <c r="N366" s="315"/>
      <c r="O366" s="315"/>
      <c r="S366" s="25" t="str">
        <f t="shared" si="159"/>
        <v/>
      </c>
      <c r="T366" s="25" t="e">
        <f>VLOOKUP($S366,$S$4:$AA$16,2,FALSE)</f>
        <v>#N/A</v>
      </c>
      <c r="U366" s="25" t="e">
        <f>VLOOKUP($S366,$S$4:$AA$16,3,FALSE)</f>
        <v>#N/A</v>
      </c>
      <c r="V366" s="25" t="e">
        <f>VLOOKUP($S366,$S$4:$AA$16,4,FALSE)</f>
        <v>#N/A</v>
      </c>
      <c r="W366" s="25" t="e">
        <f>VLOOKUP($S366,$S$4:$AA$16,5,FALSE)</f>
        <v>#N/A</v>
      </c>
      <c r="X366" s="25" t="e">
        <f>VLOOKUP($S366,$S$4:$AA$16,6,FALSE)</f>
        <v>#N/A</v>
      </c>
      <c r="Y366" s="25" t="e">
        <f>VLOOKUP($S366,$S$4:$AA$16,7,FALSE)</f>
        <v>#N/A</v>
      </c>
      <c r="Z366" s="25" t="e">
        <f>VLOOKUP($S366,$S$4:$AA$16,8,FALSE)</f>
        <v>#N/A</v>
      </c>
      <c r="AA366" s="25" t="e">
        <f>VLOOKUP($S366,$S$4:$AA$16,9,FALSE)</f>
        <v>#N/A</v>
      </c>
      <c r="AB366" s="25" t="e">
        <f>VLOOKUP($S366,$S$4:$AC$16,10,FALSE)</f>
        <v>#N/A</v>
      </c>
      <c r="AC366" s="25" t="e">
        <f>VLOOKUP($S366,$S$4:$AC$16,11,FALSE)</f>
        <v>#N/A</v>
      </c>
    </row>
    <row r="367" spans="1:29" ht="22.5" customHeight="1" thickBot="1" x14ac:dyDescent="0.3">
      <c r="A367" s="6"/>
      <c r="B367" s="6"/>
      <c r="C367">
        <f>COUNTA(C284:C366)</f>
        <v>71</v>
      </c>
      <c r="D367" s="31">
        <f>((COUNTA(D284:D366))-COUNTIF(E284:E366,"&lt;1"))/(COUNTA(D284:D366))</f>
        <v>0.9859154929577465</v>
      </c>
      <c r="E367"/>
      <c r="F367" s="31">
        <f>((COUNTA(F284:F366))-COUNTIF(G284:G366,"&lt;1"))/(COUNTA(F284:F366))</f>
        <v>1</v>
      </c>
      <c r="H367" s="31">
        <f>((COUNTA(H284:H366))-COUNTIF(I284:I366,"&lt;1"))/(COUNTA(H284:H366))</f>
        <v>1</v>
      </c>
      <c r="I367"/>
      <c r="J367" s="31">
        <f>((COUNTA(J284:J366))-COUNTIF(K284:K366,"&lt;1"))/(COUNTA(J284:J366))</f>
        <v>1</v>
      </c>
      <c r="K367" s="31"/>
      <c r="L367" s="31">
        <f>((COUNTA(L284:L366))-COUNTIF(M284:M366,"&lt;1"))/(COUNTA(L284:L366))</f>
        <v>1</v>
      </c>
      <c r="M367" s="31"/>
      <c r="N367" s="11">
        <f>AVERAGE(N284:N366)</f>
        <v>0.9859154929577465</v>
      </c>
      <c r="O367" s="11">
        <f>AVERAGE(O284:O366)</f>
        <v>0.9859154929577465</v>
      </c>
      <c r="S367" s="25" t="str">
        <f t="shared" si="159"/>
        <v>71</v>
      </c>
      <c r="T367" s="25" t="e">
        <f t="shared" ref="T367" si="177">VLOOKUP($S367,$S$4:$AA$16,2,FALSE)</f>
        <v>#N/A</v>
      </c>
      <c r="U367" s="25" t="e">
        <f t="shared" ref="U367" si="178">VLOOKUP($S367,$S$4:$AA$16,3,FALSE)</f>
        <v>#N/A</v>
      </c>
      <c r="V367" s="25" t="e">
        <f t="shared" ref="V367" si="179">VLOOKUP($S367,$S$4:$AA$16,4,FALSE)</f>
        <v>#N/A</v>
      </c>
      <c r="W367" s="25" t="e">
        <f t="shared" ref="W367" si="180">VLOOKUP($S367,$S$4:$AA$16,5,FALSE)</f>
        <v>#N/A</v>
      </c>
      <c r="X367" s="25" t="e">
        <f t="shared" ref="X367" si="181">VLOOKUP($S367,$S$4:$AA$16,6,FALSE)</f>
        <v>#N/A</v>
      </c>
      <c r="Y367" s="25" t="e">
        <f t="shared" ref="Y367" si="182">VLOOKUP($S367,$S$4:$AA$16,7,FALSE)</f>
        <v>#N/A</v>
      </c>
      <c r="Z367" s="25" t="e">
        <f t="shared" ref="Z367" si="183">VLOOKUP($S367,$S$4:$AA$16,8,FALSE)</f>
        <v>#N/A</v>
      </c>
      <c r="AA367" s="25" t="e">
        <f t="shared" ref="AA367" si="184">VLOOKUP($S367,$S$4:$AA$16,9,FALSE)</f>
        <v>#N/A</v>
      </c>
      <c r="AB367" s="25" t="e">
        <f t="shared" ref="AB367" si="185">VLOOKUP($S367,$S$4:$AC$16,10,FALSE)</f>
        <v>#N/A</v>
      </c>
      <c r="AC367" s="25" t="e">
        <f t="shared" ref="AC367" si="186">VLOOKUP($S367,$S$4:$AC$16,11,FALSE)</f>
        <v>#N/A</v>
      </c>
    </row>
    <row r="368" spans="1:29" ht="22.5" customHeight="1" x14ac:dyDescent="0.25">
      <c r="D368" s="301"/>
      <c r="E368"/>
      <c r="F368" s="301"/>
      <c r="G368" s="1"/>
      <c r="H368" s="301"/>
      <c r="I368"/>
      <c r="J368" s="301"/>
      <c r="K368" s="301"/>
      <c r="L368" s="301"/>
      <c r="M368" s="301"/>
      <c r="N368" s="273"/>
      <c r="O368" s="273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22.5" customHeight="1" x14ac:dyDescent="0.25">
      <c r="D369" s="301"/>
      <c r="E369"/>
      <c r="F369" s="301"/>
      <c r="G369" s="1"/>
      <c r="H369" s="301"/>
      <c r="I369"/>
      <c r="J369" s="301"/>
      <c r="K369" s="301"/>
      <c r="L369" s="301"/>
      <c r="M369" s="301"/>
      <c r="N369" s="273"/>
      <c r="O369" s="273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8.75" customHeight="1" x14ac:dyDescent="0.25">
      <c r="D370"/>
      <c r="E370"/>
      <c r="I370"/>
      <c r="J370" s="136"/>
      <c r="K370" s="136"/>
      <c r="L370" s="136"/>
      <c r="M370" s="136"/>
      <c r="N370" s="136"/>
      <c r="O370" s="136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x14ac:dyDescent="0.25">
      <c r="A371" s="7" t="s">
        <v>18</v>
      </c>
      <c r="B371" s="7" t="s">
        <v>19</v>
      </c>
      <c r="C371" s="7" t="s">
        <v>29</v>
      </c>
      <c r="D371" s="8" t="s">
        <v>121</v>
      </c>
      <c r="E371" s="70"/>
      <c r="F371" s="42" t="s">
        <v>12</v>
      </c>
      <c r="G371" s="106"/>
      <c r="H371" s="8" t="s">
        <v>13</v>
      </c>
      <c r="I371" s="70"/>
      <c r="J371" s="8" t="s">
        <v>14</v>
      </c>
      <c r="K371" s="70"/>
      <c r="L371" s="8" t="s">
        <v>433</v>
      </c>
      <c r="M371" s="70"/>
      <c r="N371" s="9" t="s">
        <v>20</v>
      </c>
      <c r="O371" s="9" t="s">
        <v>36</v>
      </c>
      <c r="S371" s="25" t="str">
        <f t="shared" si="159"/>
        <v>Product</v>
      </c>
      <c r="T371" s="25" t="e">
        <f t="shared" si="104"/>
        <v>#N/A</v>
      </c>
      <c r="U371" s="25" t="e">
        <f t="shared" si="105"/>
        <v>#N/A</v>
      </c>
      <c r="V371" s="25" t="e">
        <f t="shared" si="106"/>
        <v>#N/A</v>
      </c>
      <c r="W371" s="25" t="e">
        <f t="shared" si="107"/>
        <v>#N/A</v>
      </c>
      <c r="X371" s="25" t="e">
        <f t="shared" si="108"/>
        <v>#N/A</v>
      </c>
      <c r="Y371" s="25" t="e">
        <f t="shared" si="109"/>
        <v>#N/A</v>
      </c>
      <c r="Z371" s="25" t="e">
        <f t="shared" si="110"/>
        <v>#N/A</v>
      </c>
      <c r="AA371" s="25" t="e">
        <f t="shared" si="111"/>
        <v>#N/A</v>
      </c>
      <c r="AB371" s="25" t="e">
        <f t="shared" si="112"/>
        <v>#N/A</v>
      </c>
      <c r="AC371" s="25" t="e">
        <f t="shared" si="113"/>
        <v>#N/A</v>
      </c>
    </row>
    <row r="372" spans="1:29" x14ac:dyDescent="0.25">
      <c r="A372" s="354">
        <v>45779</v>
      </c>
      <c r="B372" s="354" t="s">
        <v>434</v>
      </c>
      <c r="C372" s="349" t="s">
        <v>35</v>
      </c>
      <c r="D372" s="216">
        <v>16.420000000000002</v>
      </c>
      <c r="E372" s="355">
        <f t="shared" ref="E372:E435" si="187">IF(+(IF(D372&lt;T372,0,IF(D372&gt;U372,0,1)))=1,1,0)</f>
        <v>1</v>
      </c>
      <c r="F372" s="305"/>
      <c r="G372" s="355"/>
      <c r="H372" s="305">
        <v>2.34</v>
      </c>
      <c r="I372" s="355">
        <f t="shared" ref="I372:I436" si="188">IF(+(IF(H372&lt;X372,0,IF(H372&gt;Y372,0,1)))=1,1,0)</f>
        <v>1</v>
      </c>
      <c r="J372" s="216">
        <v>113.7</v>
      </c>
      <c r="K372" s="355">
        <f t="shared" ref="K372:K436" si="189">IF(+(IF(J372&lt;Z372,0,IF(J372&gt;AA372,0,1)))=1,1,0)</f>
        <v>1</v>
      </c>
      <c r="L372" s="216"/>
      <c r="M372" s="355"/>
      <c r="N372" s="315">
        <f t="shared" ref="N372:N435" si="190">IF(+(IF(D372&lt;T372,0,IF(D372&gt;U372,0,1)))+(IF(F372&lt;V372,0,IF(F372&gt;W372,0,1)))+(IF(H372&lt;X372,0,IF(H372&gt;Y372,0,1)))+(IF(J372&lt;Z372,0,IF(J372&gt;AA372,0,1)))+(IF(L372&lt;AB372,0,IF(L372&gt;AC372,0,1)))=5,1,0)</f>
        <v>1</v>
      </c>
      <c r="O372" s="315">
        <f t="shared" ref="O372:O435" si="191">IF(+(IF(D372&lt;T372,0,IF(D372&gt;U372,0,1)))+(IF(F372&lt;V372,0,IF(F372&gt;W372,0,1)))+(IF(H372&lt;X372,0,IF(H372&gt;Y372,0,1)))+(IF(L372&lt;AB372,0,IF(L372&gt;AC372,0,1)))=4,1,0)</f>
        <v>1</v>
      </c>
      <c r="S372" s="25" t="str">
        <f t="shared" si="159"/>
        <v>VITAMALT</v>
      </c>
      <c r="T372" s="25">
        <f t="shared" si="104"/>
        <v>16.2</v>
      </c>
      <c r="U372" s="25">
        <f t="shared" si="105"/>
        <v>16.84</v>
      </c>
      <c r="V372" s="25">
        <f t="shared" si="106"/>
        <v>0</v>
      </c>
      <c r="W372" s="25">
        <f t="shared" si="107"/>
        <v>0</v>
      </c>
      <c r="X372" s="25">
        <f t="shared" si="108"/>
        <v>2</v>
      </c>
      <c r="Y372" s="25">
        <f t="shared" si="109"/>
        <v>2.4</v>
      </c>
      <c r="Z372" s="25">
        <f t="shared" si="110"/>
        <v>100</v>
      </c>
      <c r="AA372" s="25">
        <f t="shared" si="111"/>
        <v>140</v>
      </c>
      <c r="AB372" s="25">
        <f t="shared" si="112"/>
        <v>0</v>
      </c>
      <c r="AC372" s="25">
        <f t="shared" si="113"/>
        <v>0</v>
      </c>
    </row>
    <row r="373" spans="1:29" ht="14.25" customHeight="1" x14ac:dyDescent="0.25">
      <c r="A373" s="354">
        <v>45779</v>
      </c>
      <c r="B373" s="354" t="s">
        <v>436</v>
      </c>
      <c r="C373" s="349" t="s">
        <v>35</v>
      </c>
      <c r="D373" s="216">
        <v>16.239999999999998</v>
      </c>
      <c r="E373" s="355">
        <f t="shared" si="187"/>
        <v>1</v>
      </c>
      <c r="F373" s="305"/>
      <c r="G373" s="355"/>
      <c r="H373" s="305">
        <v>2.2999999999999998</v>
      </c>
      <c r="I373" s="355">
        <f t="shared" si="188"/>
        <v>1</v>
      </c>
      <c r="J373" s="216">
        <v>120.9</v>
      </c>
      <c r="K373" s="355">
        <f t="shared" si="189"/>
        <v>1</v>
      </c>
      <c r="L373" s="216"/>
      <c r="M373" s="355"/>
      <c r="N373" s="315">
        <f t="shared" si="190"/>
        <v>1</v>
      </c>
      <c r="O373" s="315">
        <f t="shared" si="191"/>
        <v>1</v>
      </c>
      <c r="S373" s="25" t="str">
        <f t="shared" si="159"/>
        <v>VITAMALT</v>
      </c>
      <c r="T373" s="25">
        <f t="shared" si="104"/>
        <v>16.2</v>
      </c>
      <c r="U373" s="25">
        <f t="shared" si="105"/>
        <v>16.84</v>
      </c>
      <c r="V373" s="25">
        <f t="shared" si="106"/>
        <v>0</v>
      </c>
      <c r="W373" s="25">
        <f t="shared" si="107"/>
        <v>0</v>
      </c>
      <c r="X373" s="25">
        <f t="shared" si="108"/>
        <v>2</v>
      </c>
      <c r="Y373" s="25">
        <f t="shared" si="109"/>
        <v>2.4</v>
      </c>
      <c r="Z373" s="25">
        <f t="shared" si="110"/>
        <v>100</v>
      </c>
      <c r="AA373" s="25">
        <f t="shared" si="111"/>
        <v>140</v>
      </c>
      <c r="AB373" s="25">
        <f t="shared" si="112"/>
        <v>0</v>
      </c>
      <c r="AC373" s="25">
        <f t="shared" si="113"/>
        <v>0</v>
      </c>
    </row>
    <row r="374" spans="1:29" x14ac:dyDescent="0.25">
      <c r="A374" s="354">
        <v>45779</v>
      </c>
      <c r="B374" s="354" t="s">
        <v>437</v>
      </c>
      <c r="C374" s="349" t="s">
        <v>35</v>
      </c>
      <c r="D374" s="216">
        <v>16.53</v>
      </c>
      <c r="E374" s="355">
        <f t="shared" si="187"/>
        <v>1</v>
      </c>
      <c r="F374" s="305"/>
      <c r="G374" s="355"/>
      <c r="H374" s="305">
        <v>2.34</v>
      </c>
      <c r="I374" s="355">
        <f t="shared" si="188"/>
        <v>1</v>
      </c>
      <c r="J374" s="216">
        <v>123.8</v>
      </c>
      <c r="K374" s="355">
        <f t="shared" si="189"/>
        <v>1</v>
      </c>
      <c r="L374" s="216"/>
      <c r="M374" s="355"/>
      <c r="N374" s="315">
        <f t="shared" si="190"/>
        <v>1</v>
      </c>
      <c r="O374" s="315">
        <f t="shared" si="191"/>
        <v>1</v>
      </c>
      <c r="S374" s="25" t="str">
        <f t="shared" si="159"/>
        <v>VITAMALT</v>
      </c>
      <c r="T374" s="25">
        <f t="shared" si="104"/>
        <v>16.2</v>
      </c>
      <c r="U374" s="25">
        <f t="shared" si="105"/>
        <v>16.84</v>
      </c>
      <c r="V374" s="25">
        <f t="shared" si="106"/>
        <v>0</v>
      </c>
      <c r="W374" s="25">
        <f t="shared" si="107"/>
        <v>0</v>
      </c>
      <c r="X374" s="25">
        <f t="shared" si="108"/>
        <v>2</v>
      </c>
      <c r="Y374" s="25">
        <f t="shared" si="109"/>
        <v>2.4</v>
      </c>
      <c r="Z374" s="25">
        <f t="shared" si="110"/>
        <v>100</v>
      </c>
      <c r="AA374" s="25">
        <f t="shared" si="111"/>
        <v>140</v>
      </c>
      <c r="AB374" s="25">
        <f t="shared" si="112"/>
        <v>0</v>
      </c>
      <c r="AC374" s="25">
        <f t="shared" si="113"/>
        <v>0</v>
      </c>
    </row>
    <row r="375" spans="1:29" x14ac:dyDescent="0.25">
      <c r="A375" s="354">
        <v>45781</v>
      </c>
      <c r="B375" s="354" t="s">
        <v>435</v>
      </c>
      <c r="C375" s="349" t="s">
        <v>31</v>
      </c>
      <c r="D375" s="216">
        <v>2.04</v>
      </c>
      <c r="E375" s="355">
        <f t="shared" si="187"/>
        <v>1</v>
      </c>
      <c r="F375" s="305">
        <v>0.04</v>
      </c>
      <c r="G375" s="355">
        <f t="shared" ref="G375:G436" si="192">IF(+(IF(F375&lt;V375,0,IF(F375&gt;W375,0,1)))=1,1,0)</f>
        <v>1</v>
      </c>
      <c r="H375" s="305">
        <v>2.7</v>
      </c>
      <c r="I375" s="355">
        <f t="shared" si="188"/>
        <v>1</v>
      </c>
      <c r="J375" s="216">
        <v>6</v>
      </c>
      <c r="K375" s="355">
        <f t="shared" si="189"/>
        <v>1</v>
      </c>
      <c r="L375" s="216">
        <v>0.3</v>
      </c>
      <c r="M375" s="355">
        <f t="shared" ref="M375:M435" si="193">IF(+(IF(L375&lt;AB375,0,IF(L375&gt;AC375,0,1)))=1,1,0)</f>
        <v>1</v>
      </c>
      <c r="N375" s="315">
        <f t="shared" si="190"/>
        <v>1</v>
      </c>
      <c r="O375" s="315">
        <f t="shared" si="191"/>
        <v>1</v>
      </c>
      <c r="S375" s="25" t="str">
        <f t="shared" ref="S375:S468" si="194">LEFT(C375,12)</f>
        <v>CARIB</v>
      </c>
      <c r="T375" s="25">
        <f t="shared" si="104"/>
        <v>1.65</v>
      </c>
      <c r="U375" s="25">
        <f t="shared" si="105"/>
        <v>2.14</v>
      </c>
      <c r="V375" s="25">
        <f t="shared" si="106"/>
        <v>0</v>
      </c>
      <c r="W375" s="25">
        <f t="shared" si="107"/>
        <v>0.12</v>
      </c>
      <c r="X375" s="25">
        <f t="shared" si="108"/>
        <v>2.7</v>
      </c>
      <c r="Y375" s="25">
        <f t="shared" si="109"/>
        <v>2.85</v>
      </c>
      <c r="Z375" s="25">
        <f t="shared" si="110"/>
        <v>5</v>
      </c>
      <c r="AA375" s="25">
        <f t="shared" si="111"/>
        <v>7</v>
      </c>
      <c r="AB375" s="25">
        <f t="shared" si="112"/>
        <v>0</v>
      </c>
      <c r="AC375" s="25">
        <f t="shared" si="113"/>
        <v>1</v>
      </c>
    </row>
    <row r="376" spans="1:29" ht="13.5" customHeight="1" x14ac:dyDescent="0.25">
      <c r="A376" s="354">
        <v>45781</v>
      </c>
      <c r="B376" s="354" t="s">
        <v>434</v>
      </c>
      <c r="C376" s="349" t="s">
        <v>31</v>
      </c>
      <c r="D376" s="216">
        <v>2.0499999999999998</v>
      </c>
      <c r="E376" s="355">
        <f t="shared" si="187"/>
        <v>1</v>
      </c>
      <c r="F376" s="305">
        <v>0.03</v>
      </c>
      <c r="G376" s="355">
        <f t="shared" si="192"/>
        <v>1</v>
      </c>
      <c r="H376" s="305">
        <v>2.85</v>
      </c>
      <c r="I376" s="355">
        <f t="shared" si="188"/>
        <v>1</v>
      </c>
      <c r="J376" s="216">
        <v>5.6</v>
      </c>
      <c r="K376" s="355">
        <f t="shared" si="189"/>
        <v>1</v>
      </c>
      <c r="L376" s="216">
        <v>0.48</v>
      </c>
      <c r="M376" s="355">
        <f t="shared" si="193"/>
        <v>1</v>
      </c>
      <c r="N376" s="315">
        <f t="shared" si="190"/>
        <v>1</v>
      </c>
      <c r="O376" s="315">
        <f t="shared" si="191"/>
        <v>1</v>
      </c>
      <c r="S376" s="25" t="str">
        <f t="shared" si="194"/>
        <v>CARIB</v>
      </c>
      <c r="T376" s="25">
        <f t="shared" si="104"/>
        <v>1.65</v>
      </c>
      <c r="U376" s="25">
        <f t="shared" si="105"/>
        <v>2.14</v>
      </c>
      <c r="V376" s="25">
        <f t="shared" si="106"/>
        <v>0</v>
      </c>
      <c r="W376" s="25">
        <f t="shared" si="107"/>
        <v>0.12</v>
      </c>
      <c r="X376" s="25">
        <f t="shared" si="108"/>
        <v>2.7</v>
      </c>
      <c r="Y376" s="25">
        <f t="shared" si="109"/>
        <v>2.85</v>
      </c>
      <c r="Z376" s="25">
        <f t="shared" si="110"/>
        <v>5</v>
      </c>
      <c r="AA376" s="25">
        <f t="shared" si="111"/>
        <v>7</v>
      </c>
      <c r="AB376" s="25">
        <f t="shared" si="112"/>
        <v>0</v>
      </c>
      <c r="AC376" s="25">
        <f t="shared" si="113"/>
        <v>1</v>
      </c>
    </row>
    <row r="377" spans="1:29" x14ac:dyDescent="0.25">
      <c r="A377" s="354">
        <v>45781</v>
      </c>
      <c r="B377" s="354" t="s">
        <v>437</v>
      </c>
      <c r="C377" s="349" t="s">
        <v>31</v>
      </c>
      <c r="D377" s="216">
        <v>2.0699999999999998</v>
      </c>
      <c r="E377" s="355">
        <f t="shared" si="187"/>
        <v>1</v>
      </c>
      <c r="F377" s="305">
        <v>0.03</v>
      </c>
      <c r="G377" s="355">
        <f t="shared" si="192"/>
        <v>1</v>
      </c>
      <c r="H377" s="305">
        <v>2.75</v>
      </c>
      <c r="I377" s="355">
        <f t="shared" si="188"/>
        <v>1</v>
      </c>
      <c r="J377" s="216">
        <v>5.85</v>
      </c>
      <c r="K377" s="355">
        <f t="shared" si="189"/>
        <v>1</v>
      </c>
      <c r="L377" s="216">
        <v>0.41</v>
      </c>
      <c r="M377" s="355">
        <f t="shared" si="193"/>
        <v>1</v>
      </c>
      <c r="N377" s="315">
        <f t="shared" si="190"/>
        <v>1</v>
      </c>
      <c r="O377" s="315">
        <f t="shared" si="191"/>
        <v>1</v>
      </c>
      <c r="S377" s="25" t="str">
        <f t="shared" si="194"/>
        <v>CARIB</v>
      </c>
      <c r="T377" s="25">
        <f t="shared" si="104"/>
        <v>1.65</v>
      </c>
      <c r="U377" s="25">
        <f t="shared" si="105"/>
        <v>2.14</v>
      </c>
      <c r="V377" s="25">
        <f t="shared" si="106"/>
        <v>0</v>
      </c>
      <c r="W377" s="25">
        <f t="shared" si="107"/>
        <v>0.12</v>
      </c>
      <c r="X377" s="25">
        <f t="shared" si="108"/>
        <v>2.7</v>
      </c>
      <c r="Y377" s="25">
        <f t="shared" si="109"/>
        <v>2.85</v>
      </c>
      <c r="Z377" s="25">
        <f t="shared" si="110"/>
        <v>5</v>
      </c>
      <c r="AA377" s="25">
        <f t="shared" si="111"/>
        <v>7</v>
      </c>
      <c r="AB377" s="25">
        <f t="shared" si="112"/>
        <v>0</v>
      </c>
      <c r="AC377" s="25">
        <f t="shared" si="113"/>
        <v>1</v>
      </c>
    </row>
    <row r="378" spans="1:29" x14ac:dyDescent="0.25">
      <c r="A378" s="354">
        <v>45782</v>
      </c>
      <c r="B378" s="354" t="s">
        <v>436</v>
      </c>
      <c r="C378" s="349" t="s">
        <v>31</v>
      </c>
      <c r="D378" s="216">
        <v>2.04</v>
      </c>
      <c r="E378" s="355">
        <f t="shared" si="187"/>
        <v>1</v>
      </c>
      <c r="F378" s="305">
        <v>0.02</v>
      </c>
      <c r="G378" s="355">
        <f t="shared" si="192"/>
        <v>1</v>
      </c>
      <c r="H378" s="305">
        <v>2.7</v>
      </c>
      <c r="I378" s="355">
        <f t="shared" si="188"/>
        <v>1</v>
      </c>
      <c r="J378" s="216">
        <v>6.83</v>
      </c>
      <c r="K378" s="355">
        <f t="shared" si="189"/>
        <v>1</v>
      </c>
      <c r="L378" s="216">
        <v>0.73</v>
      </c>
      <c r="M378" s="355">
        <f t="shared" si="193"/>
        <v>1</v>
      </c>
      <c r="N378" s="315">
        <f t="shared" si="190"/>
        <v>1</v>
      </c>
      <c r="O378" s="315">
        <f t="shared" si="191"/>
        <v>1</v>
      </c>
      <c r="S378" s="25" t="str">
        <f t="shared" si="194"/>
        <v>CARIB</v>
      </c>
      <c r="T378" s="25">
        <f t="shared" si="104"/>
        <v>1.65</v>
      </c>
      <c r="U378" s="25">
        <f t="shared" si="105"/>
        <v>2.14</v>
      </c>
      <c r="V378" s="25">
        <f t="shared" si="106"/>
        <v>0</v>
      </c>
      <c r="W378" s="25">
        <f t="shared" si="107"/>
        <v>0.12</v>
      </c>
      <c r="X378" s="25">
        <f t="shared" si="108"/>
        <v>2.7</v>
      </c>
      <c r="Y378" s="25">
        <f t="shared" si="109"/>
        <v>2.85</v>
      </c>
      <c r="Z378" s="25">
        <f t="shared" si="110"/>
        <v>5</v>
      </c>
      <c r="AA378" s="25">
        <f t="shared" si="111"/>
        <v>7</v>
      </c>
      <c r="AB378" s="25">
        <f t="shared" si="112"/>
        <v>0</v>
      </c>
      <c r="AC378" s="25">
        <f t="shared" si="113"/>
        <v>1</v>
      </c>
    </row>
    <row r="379" spans="1:29" x14ac:dyDescent="0.25">
      <c r="A379" s="354">
        <v>45782</v>
      </c>
      <c r="B379" s="354" t="s">
        <v>434</v>
      </c>
      <c r="C379" s="349" t="s">
        <v>31</v>
      </c>
      <c r="D379" s="216">
        <v>1.76</v>
      </c>
      <c r="E379" s="355">
        <f t="shared" si="187"/>
        <v>1</v>
      </c>
      <c r="F379" s="305">
        <v>0.04</v>
      </c>
      <c r="G379" s="355">
        <f t="shared" si="192"/>
        <v>1</v>
      </c>
      <c r="H379" s="305">
        <v>2.73</v>
      </c>
      <c r="I379" s="355">
        <f t="shared" si="188"/>
        <v>1</v>
      </c>
      <c r="J379" s="216">
        <v>5.9</v>
      </c>
      <c r="K379" s="355">
        <f t="shared" si="189"/>
        <v>1</v>
      </c>
      <c r="L379" s="216">
        <v>0.34</v>
      </c>
      <c r="M379" s="355">
        <f t="shared" si="193"/>
        <v>1</v>
      </c>
      <c r="N379" s="315">
        <f t="shared" si="190"/>
        <v>1</v>
      </c>
      <c r="O379" s="315">
        <f t="shared" si="191"/>
        <v>1</v>
      </c>
      <c r="S379" s="25" t="str">
        <f t="shared" si="194"/>
        <v>CARIB</v>
      </c>
      <c r="T379" s="25">
        <f t="shared" si="104"/>
        <v>1.65</v>
      </c>
      <c r="U379" s="25">
        <f t="shared" si="105"/>
        <v>2.14</v>
      </c>
      <c r="V379" s="25">
        <f t="shared" si="106"/>
        <v>0</v>
      </c>
      <c r="W379" s="25">
        <f t="shared" si="107"/>
        <v>0.12</v>
      </c>
      <c r="X379" s="25">
        <f t="shared" si="108"/>
        <v>2.7</v>
      </c>
      <c r="Y379" s="25">
        <f t="shared" si="109"/>
        <v>2.85</v>
      </c>
      <c r="Z379" s="25">
        <f t="shared" si="110"/>
        <v>5</v>
      </c>
      <c r="AA379" s="25">
        <f t="shared" si="111"/>
        <v>7</v>
      </c>
      <c r="AB379" s="25">
        <f t="shared" si="112"/>
        <v>0</v>
      </c>
      <c r="AC379" s="25">
        <f t="shared" si="113"/>
        <v>1</v>
      </c>
    </row>
    <row r="380" spans="1:29" x14ac:dyDescent="0.25">
      <c r="A380" s="354">
        <v>45783</v>
      </c>
      <c r="B380" s="354" t="s">
        <v>435</v>
      </c>
      <c r="C380" s="349" t="s">
        <v>31</v>
      </c>
      <c r="D380" s="216">
        <v>2.13</v>
      </c>
      <c r="E380" s="355">
        <f t="shared" si="187"/>
        <v>1</v>
      </c>
      <c r="F380" s="305">
        <v>0.02</v>
      </c>
      <c r="G380" s="355">
        <f t="shared" si="192"/>
        <v>1</v>
      </c>
      <c r="H380" s="305">
        <v>2.85</v>
      </c>
      <c r="I380" s="355">
        <f t="shared" si="188"/>
        <v>1</v>
      </c>
      <c r="J380" s="216">
        <v>6.2</v>
      </c>
      <c r="K380" s="355">
        <f t="shared" si="189"/>
        <v>1</v>
      </c>
      <c r="L380" s="216">
        <v>0.38</v>
      </c>
      <c r="M380" s="355">
        <f t="shared" si="193"/>
        <v>1</v>
      </c>
      <c r="N380" s="315">
        <f t="shared" si="190"/>
        <v>1</v>
      </c>
      <c r="O380" s="315">
        <f t="shared" si="191"/>
        <v>1</v>
      </c>
      <c r="S380" s="25" t="str">
        <f t="shared" si="194"/>
        <v>CARIB</v>
      </c>
      <c r="T380" s="25">
        <f t="shared" si="104"/>
        <v>1.65</v>
      </c>
      <c r="U380" s="25">
        <f t="shared" si="105"/>
        <v>2.14</v>
      </c>
      <c r="V380" s="25">
        <f t="shared" si="106"/>
        <v>0</v>
      </c>
      <c r="W380" s="25">
        <f t="shared" si="107"/>
        <v>0.12</v>
      </c>
      <c r="X380" s="25">
        <f t="shared" si="108"/>
        <v>2.7</v>
      </c>
      <c r="Y380" s="25">
        <f t="shared" si="109"/>
        <v>2.85</v>
      </c>
      <c r="Z380" s="25">
        <f t="shared" si="110"/>
        <v>5</v>
      </c>
      <c r="AA380" s="25">
        <f t="shared" si="111"/>
        <v>7</v>
      </c>
      <c r="AB380" s="25">
        <f t="shared" si="112"/>
        <v>0</v>
      </c>
      <c r="AC380" s="25">
        <f t="shared" si="113"/>
        <v>1</v>
      </c>
    </row>
    <row r="381" spans="1:29" x14ac:dyDescent="0.25">
      <c r="A381" s="354">
        <v>45783</v>
      </c>
      <c r="B381" s="354" t="s">
        <v>437</v>
      </c>
      <c r="C381" s="349" t="s">
        <v>31</v>
      </c>
      <c r="D381" s="216">
        <v>2.13</v>
      </c>
      <c r="E381" s="355">
        <f t="shared" ref="E381" si="195">IF(+(IF(D381&lt;T381,0,IF(D381&gt;U381,0,1)))=1,1,0)</f>
        <v>1</v>
      </c>
      <c r="F381" s="305">
        <v>0.03</v>
      </c>
      <c r="G381" s="355">
        <f t="shared" ref="G381" si="196">IF(+(IF(F381&lt;V381,0,IF(F381&gt;W381,0,1)))=1,1,0)</f>
        <v>1</v>
      </c>
      <c r="H381" s="305">
        <v>2.85</v>
      </c>
      <c r="I381" s="355">
        <f t="shared" ref="I381" si="197">IF(+(IF(H381&lt;X381,0,IF(H381&gt;Y381,0,1)))=1,1,0)</f>
        <v>1</v>
      </c>
      <c r="J381" s="216">
        <v>5.98</v>
      </c>
      <c r="K381" s="355">
        <f t="shared" ref="K381" si="198">IF(+(IF(J381&lt;Z381,0,IF(J381&gt;AA381,0,1)))=1,1,0)</f>
        <v>1</v>
      </c>
      <c r="L381" s="216">
        <v>0.28999999999999998</v>
      </c>
      <c r="M381" s="355">
        <f t="shared" ref="M381" si="199">IF(+(IF(L381&lt;AB381,0,IF(L381&gt;AC381,0,1)))=1,1,0)</f>
        <v>1</v>
      </c>
      <c r="N381" s="315">
        <f t="shared" ref="N381" si="200">IF(+(IF(D381&lt;T381,0,IF(D381&gt;U381,0,1)))+(IF(F381&lt;V381,0,IF(F381&gt;W381,0,1)))+(IF(H381&lt;X381,0,IF(H381&gt;Y381,0,1)))+(IF(J381&lt;Z381,0,IF(J381&gt;AA381,0,1)))+(IF(L381&lt;AB381,0,IF(L381&gt;AC381,0,1)))=5,1,0)</f>
        <v>1</v>
      </c>
      <c r="O381" s="315">
        <f t="shared" ref="O381" si="201">IF(+(IF(D381&lt;T381,0,IF(D381&gt;U381,0,1)))+(IF(F381&lt;V381,0,IF(F381&gt;W381,0,1)))+(IF(H381&lt;X381,0,IF(H381&gt;Y381,0,1)))+(IF(L381&lt;AB381,0,IF(L381&gt;AC381,0,1)))=4,1,0)</f>
        <v>1</v>
      </c>
      <c r="S381" s="25" t="str">
        <f t="shared" ref="S381" si="202">LEFT(C381,12)</f>
        <v>CARIB</v>
      </c>
      <c r="T381" s="25">
        <f t="shared" si="104"/>
        <v>1.65</v>
      </c>
      <c r="U381" s="25">
        <f t="shared" si="105"/>
        <v>2.14</v>
      </c>
      <c r="V381" s="25">
        <f t="shared" si="106"/>
        <v>0</v>
      </c>
      <c r="W381" s="25">
        <f t="shared" si="107"/>
        <v>0.12</v>
      </c>
      <c r="X381" s="25">
        <f t="shared" si="108"/>
        <v>2.7</v>
      </c>
      <c r="Y381" s="25">
        <f t="shared" si="109"/>
        <v>2.85</v>
      </c>
      <c r="Z381" s="25">
        <f t="shared" si="110"/>
        <v>5</v>
      </c>
      <c r="AA381" s="25">
        <f t="shared" si="111"/>
        <v>7</v>
      </c>
      <c r="AB381" s="25">
        <f t="shared" si="112"/>
        <v>0</v>
      </c>
      <c r="AC381" s="25">
        <f t="shared" si="113"/>
        <v>1</v>
      </c>
    </row>
    <row r="382" spans="1:29" x14ac:dyDescent="0.25">
      <c r="A382" s="354">
        <v>45783</v>
      </c>
      <c r="B382" s="354" t="s">
        <v>436</v>
      </c>
      <c r="C382" s="349" t="s">
        <v>31</v>
      </c>
      <c r="D382" s="216">
        <v>2.16</v>
      </c>
      <c r="E382" s="355">
        <f t="shared" ref="E382" si="203">IF(+(IF(D382&lt;T382,0,IF(D382&gt;U382,0,1)))=1,1,0)</f>
        <v>0</v>
      </c>
      <c r="F382" s="305">
        <v>0.03</v>
      </c>
      <c r="G382" s="355">
        <f t="shared" ref="G382" si="204">IF(+(IF(F382&lt;V382,0,IF(F382&gt;W382,0,1)))=1,1,0)</f>
        <v>1</v>
      </c>
      <c r="H382" s="305">
        <v>2.84</v>
      </c>
      <c r="I382" s="355">
        <f t="shared" ref="I382" si="205">IF(+(IF(H382&lt;X382,0,IF(H382&gt;Y382,0,1)))=1,1,0)</f>
        <v>1</v>
      </c>
      <c r="J382" s="216">
        <v>6.05</v>
      </c>
      <c r="K382" s="355">
        <f t="shared" ref="K382" si="206">IF(+(IF(J382&lt;Z382,0,IF(J382&gt;AA382,0,1)))=1,1,0)</f>
        <v>1</v>
      </c>
      <c r="L382" s="216">
        <v>0.41</v>
      </c>
      <c r="M382" s="355">
        <f t="shared" ref="M382" si="207">IF(+(IF(L382&lt;AB382,0,IF(L382&gt;AC382,0,1)))=1,1,0)</f>
        <v>1</v>
      </c>
      <c r="N382" s="315">
        <f t="shared" ref="N382" si="208">IF(+(IF(D382&lt;T382,0,IF(D382&gt;U382,0,1)))+(IF(F382&lt;V382,0,IF(F382&gt;W382,0,1)))+(IF(H382&lt;X382,0,IF(H382&gt;Y382,0,1)))+(IF(J382&lt;Z382,0,IF(J382&gt;AA382,0,1)))+(IF(L382&lt;AB382,0,IF(L382&gt;AC382,0,1)))=5,1,0)</f>
        <v>0</v>
      </c>
      <c r="O382" s="315">
        <f t="shared" ref="O382" si="209">IF(+(IF(D382&lt;T382,0,IF(D382&gt;U382,0,1)))+(IF(F382&lt;V382,0,IF(F382&gt;W382,0,1)))+(IF(H382&lt;X382,0,IF(H382&gt;Y382,0,1)))+(IF(L382&lt;AB382,0,IF(L382&gt;AC382,0,1)))=4,1,0)</f>
        <v>0</v>
      </c>
      <c r="S382" s="25" t="str">
        <f t="shared" ref="S382" si="210">LEFT(C382,12)</f>
        <v>CARIB</v>
      </c>
      <c r="T382" s="25">
        <f t="shared" si="104"/>
        <v>1.65</v>
      </c>
      <c r="U382" s="25">
        <f t="shared" si="105"/>
        <v>2.14</v>
      </c>
      <c r="V382" s="25">
        <f t="shared" si="106"/>
        <v>0</v>
      </c>
      <c r="W382" s="25">
        <f t="shared" si="107"/>
        <v>0.12</v>
      </c>
      <c r="X382" s="25">
        <f t="shared" si="108"/>
        <v>2.7</v>
      </c>
      <c r="Y382" s="25">
        <f t="shared" si="109"/>
        <v>2.85</v>
      </c>
      <c r="Z382" s="25">
        <f t="shared" si="110"/>
        <v>5</v>
      </c>
      <c r="AA382" s="25">
        <f t="shared" si="111"/>
        <v>7</v>
      </c>
      <c r="AB382" s="25">
        <f t="shared" si="112"/>
        <v>0</v>
      </c>
      <c r="AC382" s="25">
        <f t="shared" si="113"/>
        <v>1</v>
      </c>
    </row>
    <row r="383" spans="1:29" x14ac:dyDescent="0.25">
      <c r="A383" s="354">
        <v>45783</v>
      </c>
      <c r="B383" s="354" t="s">
        <v>435</v>
      </c>
      <c r="C383" s="349" t="s">
        <v>31</v>
      </c>
      <c r="D383" s="216">
        <v>2.16</v>
      </c>
      <c r="E383" s="355">
        <f t="shared" si="187"/>
        <v>0</v>
      </c>
      <c r="F383" s="305">
        <v>0.05</v>
      </c>
      <c r="G383" s="355">
        <f t="shared" si="192"/>
        <v>1</v>
      </c>
      <c r="H383" s="305">
        <v>2.85</v>
      </c>
      <c r="I383" s="355">
        <f t="shared" si="188"/>
        <v>1</v>
      </c>
      <c r="J383" s="216">
        <v>5.7</v>
      </c>
      <c r="K383" s="355">
        <f t="shared" si="189"/>
        <v>1</v>
      </c>
      <c r="L383" s="216">
        <v>0.25</v>
      </c>
      <c r="M383" s="355">
        <f t="shared" si="193"/>
        <v>1</v>
      </c>
      <c r="N383" s="315">
        <f t="shared" si="190"/>
        <v>0</v>
      </c>
      <c r="O383" s="315">
        <f t="shared" si="191"/>
        <v>0</v>
      </c>
      <c r="S383" s="25" t="str">
        <f t="shared" si="194"/>
        <v>CARIB</v>
      </c>
      <c r="T383" s="25">
        <f t="shared" si="104"/>
        <v>1.65</v>
      </c>
      <c r="U383" s="25">
        <f t="shared" si="105"/>
        <v>2.14</v>
      </c>
      <c r="V383" s="25">
        <f t="shared" si="106"/>
        <v>0</v>
      </c>
      <c r="W383" s="25">
        <f t="shared" si="107"/>
        <v>0.12</v>
      </c>
      <c r="X383" s="25">
        <f t="shared" si="108"/>
        <v>2.7</v>
      </c>
      <c r="Y383" s="25">
        <f t="shared" si="109"/>
        <v>2.85</v>
      </c>
      <c r="Z383" s="25">
        <f t="shared" si="110"/>
        <v>5</v>
      </c>
      <c r="AA383" s="25">
        <f t="shared" si="111"/>
        <v>7</v>
      </c>
      <c r="AB383" s="25">
        <f t="shared" si="112"/>
        <v>0</v>
      </c>
      <c r="AC383" s="25">
        <f t="shared" si="113"/>
        <v>1</v>
      </c>
    </row>
    <row r="384" spans="1:29" x14ac:dyDescent="0.25">
      <c r="A384" s="354">
        <v>45783</v>
      </c>
      <c r="B384" s="354" t="s">
        <v>434</v>
      </c>
      <c r="C384" s="349" t="s">
        <v>31</v>
      </c>
      <c r="D384" s="216">
        <v>1.86</v>
      </c>
      <c r="E384" s="355">
        <f t="shared" si="187"/>
        <v>1</v>
      </c>
      <c r="F384" s="305">
        <v>7.0000000000000007E-2</v>
      </c>
      <c r="G384" s="355">
        <f t="shared" si="192"/>
        <v>1</v>
      </c>
      <c r="H384" s="444">
        <v>2.75</v>
      </c>
      <c r="I384" s="355">
        <f t="shared" si="188"/>
        <v>1</v>
      </c>
      <c r="J384" s="216">
        <v>5.7</v>
      </c>
      <c r="K384" s="355">
        <f t="shared" si="189"/>
        <v>1</v>
      </c>
      <c r="L384" s="216">
        <v>0.34</v>
      </c>
      <c r="M384" s="355">
        <f t="shared" si="193"/>
        <v>1</v>
      </c>
      <c r="N384" s="315">
        <f t="shared" si="190"/>
        <v>1</v>
      </c>
      <c r="O384" s="315">
        <f t="shared" si="191"/>
        <v>1</v>
      </c>
      <c r="S384" s="25" t="str">
        <f t="shared" si="194"/>
        <v>CARIB</v>
      </c>
      <c r="T384" s="25">
        <f t="shared" si="104"/>
        <v>1.65</v>
      </c>
      <c r="U384" s="25">
        <f t="shared" si="105"/>
        <v>2.14</v>
      </c>
      <c r="V384" s="25">
        <f t="shared" si="106"/>
        <v>0</v>
      </c>
      <c r="W384" s="25">
        <f t="shared" si="107"/>
        <v>0.12</v>
      </c>
      <c r="X384" s="25">
        <f t="shared" si="108"/>
        <v>2.7</v>
      </c>
      <c r="Y384" s="25">
        <f t="shared" si="109"/>
        <v>2.85</v>
      </c>
      <c r="Z384" s="25">
        <f t="shared" si="110"/>
        <v>5</v>
      </c>
      <c r="AA384" s="25">
        <f t="shared" si="111"/>
        <v>7</v>
      </c>
      <c r="AB384" s="25">
        <f t="shared" si="112"/>
        <v>0</v>
      </c>
      <c r="AC384" s="25">
        <f t="shared" si="113"/>
        <v>1</v>
      </c>
    </row>
    <row r="385" spans="1:29" x14ac:dyDescent="0.25">
      <c r="A385" s="354">
        <v>45783</v>
      </c>
      <c r="B385" s="354" t="s">
        <v>437</v>
      </c>
      <c r="C385" s="349" t="s">
        <v>31</v>
      </c>
      <c r="D385" s="216">
        <v>1.9</v>
      </c>
      <c r="E385" s="355">
        <f t="shared" si="187"/>
        <v>1</v>
      </c>
      <c r="F385" s="305">
        <v>0.03</v>
      </c>
      <c r="G385" s="355">
        <f t="shared" si="192"/>
        <v>1</v>
      </c>
      <c r="H385" s="305">
        <v>2.85</v>
      </c>
      <c r="I385" s="355">
        <f t="shared" si="188"/>
        <v>1</v>
      </c>
      <c r="J385" s="216">
        <v>5.6</v>
      </c>
      <c r="K385" s="355">
        <f t="shared" si="189"/>
        <v>1</v>
      </c>
      <c r="L385" s="216">
        <v>0.44</v>
      </c>
      <c r="M385" s="355">
        <f t="shared" si="193"/>
        <v>1</v>
      </c>
      <c r="N385" s="315">
        <f t="shared" si="190"/>
        <v>1</v>
      </c>
      <c r="O385" s="315">
        <f t="shared" si="191"/>
        <v>1</v>
      </c>
      <c r="S385" s="25" t="str">
        <f t="shared" si="194"/>
        <v>CARIB</v>
      </c>
      <c r="T385" s="25">
        <f t="shared" si="104"/>
        <v>1.65</v>
      </c>
      <c r="U385" s="25">
        <f t="shared" si="105"/>
        <v>2.14</v>
      </c>
      <c r="V385" s="25">
        <f t="shared" si="106"/>
        <v>0</v>
      </c>
      <c r="W385" s="25">
        <f t="shared" si="107"/>
        <v>0.12</v>
      </c>
      <c r="X385" s="25">
        <f t="shared" si="108"/>
        <v>2.7</v>
      </c>
      <c r="Y385" s="25">
        <f t="shared" si="109"/>
        <v>2.85</v>
      </c>
      <c r="Z385" s="25">
        <f t="shared" si="110"/>
        <v>5</v>
      </c>
      <c r="AA385" s="25">
        <f t="shared" si="111"/>
        <v>7</v>
      </c>
      <c r="AB385" s="25">
        <f t="shared" si="112"/>
        <v>0</v>
      </c>
      <c r="AC385" s="25">
        <f t="shared" si="113"/>
        <v>1</v>
      </c>
    </row>
    <row r="386" spans="1:29" x14ac:dyDescent="0.25">
      <c r="A386" s="354">
        <v>45784</v>
      </c>
      <c r="B386" s="354" t="s">
        <v>435</v>
      </c>
      <c r="C386" s="349" t="s">
        <v>30</v>
      </c>
      <c r="D386" s="216">
        <v>0.89</v>
      </c>
      <c r="E386" s="355">
        <f t="shared" si="187"/>
        <v>1</v>
      </c>
      <c r="F386" s="305">
        <v>0.06</v>
      </c>
      <c r="G386" s="355">
        <f t="shared" si="192"/>
        <v>1</v>
      </c>
      <c r="H386" s="305">
        <v>2.83</v>
      </c>
      <c r="I386" s="355">
        <f t="shared" si="188"/>
        <v>1</v>
      </c>
      <c r="J386" s="216">
        <v>6</v>
      </c>
      <c r="K386" s="355">
        <f t="shared" si="189"/>
        <v>1</v>
      </c>
      <c r="L386" s="216">
        <v>0.68</v>
      </c>
      <c r="M386" s="355">
        <f t="shared" si="193"/>
        <v>1</v>
      </c>
      <c r="N386" s="315">
        <f t="shared" si="190"/>
        <v>1</v>
      </c>
      <c r="O386" s="315">
        <f t="shared" si="191"/>
        <v>1</v>
      </c>
      <c r="S386" s="25" t="str">
        <f t="shared" si="194"/>
        <v>STAG</v>
      </c>
      <c r="T386" s="25">
        <f t="shared" si="104"/>
        <v>0.8</v>
      </c>
      <c r="U386" s="25">
        <f t="shared" si="105"/>
        <v>1.24</v>
      </c>
      <c r="V386" s="25">
        <f t="shared" si="106"/>
        <v>0</v>
      </c>
      <c r="W386" s="25">
        <f t="shared" si="107"/>
        <v>0.12</v>
      </c>
      <c r="X386" s="25">
        <f t="shared" si="108"/>
        <v>2.7</v>
      </c>
      <c r="Y386" s="25">
        <f t="shared" si="109"/>
        <v>2.85</v>
      </c>
      <c r="Z386" s="25">
        <f t="shared" si="110"/>
        <v>5</v>
      </c>
      <c r="AA386" s="25">
        <f t="shared" si="111"/>
        <v>7</v>
      </c>
      <c r="AB386" s="25">
        <f t="shared" si="112"/>
        <v>0</v>
      </c>
      <c r="AC386" s="25">
        <f t="shared" si="113"/>
        <v>1</v>
      </c>
    </row>
    <row r="387" spans="1:29" x14ac:dyDescent="0.25">
      <c r="A387" s="354">
        <v>45784</v>
      </c>
      <c r="B387" s="354" t="s">
        <v>436</v>
      </c>
      <c r="C387" s="349" t="s">
        <v>30</v>
      </c>
      <c r="D387" s="216">
        <v>0.91</v>
      </c>
      <c r="E387" s="355">
        <f t="shared" si="187"/>
        <v>1</v>
      </c>
      <c r="F387" s="305">
        <v>0.06</v>
      </c>
      <c r="G387" s="355">
        <f t="shared" si="192"/>
        <v>1</v>
      </c>
      <c r="H387" s="305">
        <v>2.8</v>
      </c>
      <c r="I387" s="355">
        <f t="shared" si="188"/>
        <v>1</v>
      </c>
      <c r="J387" s="216">
        <v>5.6</v>
      </c>
      <c r="K387" s="355">
        <f t="shared" si="189"/>
        <v>1</v>
      </c>
      <c r="L387" s="216">
        <v>0.48</v>
      </c>
      <c r="M387" s="355">
        <f t="shared" si="193"/>
        <v>1</v>
      </c>
      <c r="N387" s="315">
        <f t="shared" si="190"/>
        <v>1</v>
      </c>
      <c r="O387" s="315">
        <f t="shared" si="191"/>
        <v>1</v>
      </c>
      <c r="S387" s="25" t="str">
        <f t="shared" si="194"/>
        <v>STAG</v>
      </c>
      <c r="T387" s="25">
        <f t="shared" ref="T387:T470" si="211">VLOOKUP($S387,$S$4:$AA$16,2,FALSE)</f>
        <v>0.8</v>
      </c>
      <c r="U387" s="25">
        <f t="shared" ref="U387:U470" si="212">VLOOKUP($S387,$S$4:$AA$16,3,FALSE)</f>
        <v>1.24</v>
      </c>
      <c r="V387" s="25">
        <f t="shared" ref="V387:V470" si="213">VLOOKUP($S387,$S$4:$AA$16,4,FALSE)</f>
        <v>0</v>
      </c>
      <c r="W387" s="25">
        <f t="shared" ref="W387:W470" si="214">VLOOKUP($S387,$S$4:$AA$16,5,FALSE)</f>
        <v>0.12</v>
      </c>
      <c r="X387" s="25">
        <f t="shared" ref="X387:X470" si="215">VLOOKUP($S387,$S$4:$AA$16,6,FALSE)</f>
        <v>2.7</v>
      </c>
      <c r="Y387" s="25">
        <f t="shared" ref="Y387:Y470" si="216">VLOOKUP($S387,$S$4:$AA$16,7,FALSE)</f>
        <v>2.85</v>
      </c>
      <c r="Z387" s="25">
        <f t="shared" ref="Z387:Z470" si="217">VLOOKUP($S387,$S$4:$AA$16,8,FALSE)</f>
        <v>5</v>
      </c>
      <c r="AA387" s="25">
        <f t="shared" ref="AA387:AA470" si="218">VLOOKUP($S387,$S$4:$AA$16,9,FALSE)</f>
        <v>7</v>
      </c>
      <c r="AB387" s="25">
        <f t="shared" ref="AB387:AB470" si="219">VLOOKUP($S387,$S$4:$AC$16,10,FALSE)</f>
        <v>0</v>
      </c>
      <c r="AC387" s="25">
        <f t="shared" ref="AC387:AC470" si="220">VLOOKUP($S387,$S$4:$AC$16,11,FALSE)</f>
        <v>1</v>
      </c>
    </row>
    <row r="388" spans="1:29" x14ac:dyDescent="0.25">
      <c r="A388" s="354">
        <v>45784</v>
      </c>
      <c r="B388" s="354" t="s">
        <v>434</v>
      </c>
      <c r="C388" s="349" t="s">
        <v>30</v>
      </c>
      <c r="D388" s="216">
        <v>0.88</v>
      </c>
      <c r="E388" s="355">
        <f t="shared" si="187"/>
        <v>1</v>
      </c>
      <c r="F388" s="305">
        <v>0.03</v>
      </c>
      <c r="G388" s="355">
        <f t="shared" si="192"/>
        <v>1</v>
      </c>
      <c r="H388" s="305">
        <v>2.85</v>
      </c>
      <c r="I388" s="355">
        <f t="shared" si="188"/>
        <v>1</v>
      </c>
      <c r="J388" s="216">
        <v>5.38</v>
      </c>
      <c r="K388" s="355">
        <f t="shared" si="189"/>
        <v>1</v>
      </c>
      <c r="L388" s="216">
        <v>0.88</v>
      </c>
      <c r="M388" s="355">
        <f t="shared" si="193"/>
        <v>1</v>
      </c>
      <c r="N388" s="315">
        <f t="shared" ref="N388:N390" si="221">IF(+(IF(D388&lt;T388,0,IF(D388&gt;U388,0,1)))+(IF(F388&lt;V388,0,IF(F388&gt;W388,0,1)))+(IF(H388&lt;X388,0,IF(H388&gt;Y388,0,1)))+(IF(J388&lt;Z388,0,IF(J388&gt;AA388,0,1)))+(IF(L388&lt;AB388,0,IF(L388&gt;AC388,0,1)))=5,1,0)</f>
        <v>1</v>
      </c>
      <c r="O388" s="315">
        <f t="shared" ref="O388:O390" si="222">IF(+(IF(D388&lt;T388,0,IF(D388&gt;U388,0,1)))+(IF(F388&lt;V388,0,IF(F388&gt;W388,0,1)))+(IF(H388&lt;X388,0,IF(H388&gt;Y388,0,1)))+(IF(L388&lt;AB388,0,IF(L388&gt;AC388,0,1)))=4,1,0)</f>
        <v>1</v>
      </c>
      <c r="S388" s="25" t="str">
        <f t="shared" si="194"/>
        <v>STAG</v>
      </c>
      <c r="T388" s="25">
        <f t="shared" si="211"/>
        <v>0.8</v>
      </c>
      <c r="U388" s="25">
        <f t="shared" si="212"/>
        <v>1.24</v>
      </c>
      <c r="V388" s="25">
        <f t="shared" si="213"/>
        <v>0</v>
      </c>
      <c r="W388" s="25">
        <f t="shared" si="214"/>
        <v>0.12</v>
      </c>
      <c r="X388" s="25">
        <f t="shared" si="215"/>
        <v>2.7</v>
      </c>
      <c r="Y388" s="25">
        <f t="shared" si="216"/>
        <v>2.85</v>
      </c>
      <c r="Z388" s="25">
        <f t="shared" si="217"/>
        <v>5</v>
      </c>
      <c r="AA388" s="25">
        <f t="shared" si="218"/>
        <v>7</v>
      </c>
      <c r="AB388" s="25">
        <f t="shared" si="219"/>
        <v>0</v>
      </c>
      <c r="AC388" s="25">
        <f t="shared" si="220"/>
        <v>1</v>
      </c>
    </row>
    <row r="389" spans="1:29" x14ac:dyDescent="0.25">
      <c r="A389" s="354">
        <v>45784</v>
      </c>
      <c r="B389" s="354" t="s">
        <v>437</v>
      </c>
      <c r="C389" s="349" t="s">
        <v>30</v>
      </c>
      <c r="D389" s="216">
        <v>1.07</v>
      </c>
      <c r="E389" s="355">
        <f t="shared" si="187"/>
        <v>1</v>
      </c>
      <c r="F389" s="305">
        <v>0.05</v>
      </c>
      <c r="G389" s="355">
        <f t="shared" si="192"/>
        <v>1</v>
      </c>
      <c r="H389" s="305">
        <v>2.71</v>
      </c>
      <c r="I389" s="355">
        <v>1</v>
      </c>
      <c r="J389" s="216">
        <v>5.7</v>
      </c>
      <c r="K389" s="355">
        <f t="shared" si="189"/>
        <v>1</v>
      </c>
      <c r="L389" s="216">
        <v>0.87</v>
      </c>
      <c r="M389" s="355">
        <f t="shared" si="193"/>
        <v>1</v>
      </c>
      <c r="N389" s="315">
        <f t="shared" si="221"/>
        <v>1</v>
      </c>
      <c r="O389" s="315">
        <f t="shared" si="222"/>
        <v>1</v>
      </c>
      <c r="S389" s="25" t="str">
        <f t="shared" si="194"/>
        <v>STAG</v>
      </c>
      <c r="T389" s="25">
        <f t="shared" si="211"/>
        <v>0.8</v>
      </c>
      <c r="U389" s="25">
        <f t="shared" si="212"/>
        <v>1.24</v>
      </c>
      <c r="V389" s="25">
        <f t="shared" si="213"/>
        <v>0</v>
      </c>
      <c r="W389" s="25">
        <f t="shared" si="214"/>
        <v>0.12</v>
      </c>
      <c r="X389" s="25">
        <f t="shared" si="215"/>
        <v>2.7</v>
      </c>
      <c r="Y389" s="25">
        <f t="shared" si="216"/>
        <v>2.85</v>
      </c>
      <c r="Z389" s="25">
        <f t="shared" si="217"/>
        <v>5</v>
      </c>
      <c r="AA389" s="25">
        <f t="shared" si="218"/>
        <v>7</v>
      </c>
      <c r="AB389" s="25">
        <f t="shared" si="219"/>
        <v>0</v>
      </c>
      <c r="AC389" s="25">
        <f t="shared" si="220"/>
        <v>1</v>
      </c>
    </row>
    <row r="390" spans="1:29" x14ac:dyDescent="0.25">
      <c r="A390" s="354">
        <v>45785</v>
      </c>
      <c r="B390" s="354" t="s">
        <v>434</v>
      </c>
      <c r="C390" s="349" t="s">
        <v>30</v>
      </c>
      <c r="D390" s="216">
        <v>0.89</v>
      </c>
      <c r="E390" s="355">
        <f t="shared" si="187"/>
        <v>1</v>
      </c>
      <c r="F390" s="305">
        <v>0.05</v>
      </c>
      <c r="G390" s="355">
        <f t="shared" si="192"/>
        <v>1</v>
      </c>
      <c r="H390" s="305">
        <v>2.7</v>
      </c>
      <c r="I390" s="355">
        <v>1</v>
      </c>
      <c r="J390" s="216">
        <v>5.69</v>
      </c>
      <c r="K390" s="355">
        <f t="shared" si="189"/>
        <v>1</v>
      </c>
      <c r="L390" s="216">
        <v>0.71</v>
      </c>
      <c r="M390" s="355">
        <f t="shared" si="193"/>
        <v>1</v>
      </c>
      <c r="N390" s="315">
        <f t="shared" si="221"/>
        <v>1</v>
      </c>
      <c r="O390" s="315">
        <f t="shared" si="222"/>
        <v>1</v>
      </c>
      <c r="S390" s="25" t="str">
        <f t="shared" si="194"/>
        <v>STAG</v>
      </c>
      <c r="T390" s="25">
        <f t="shared" si="211"/>
        <v>0.8</v>
      </c>
      <c r="U390" s="25">
        <f t="shared" si="212"/>
        <v>1.24</v>
      </c>
      <c r="V390" s="25">
        <f t="shared" si="213"/>
        <v>0</v>
      </c>
      <c r="W390" s="25">
        <f t="shared" si="214"/>
        <v>0.12</v>
      </c>
      <c r="X390" s="25">
        <f t="shared" si="215"/>
        <v>2.7</v>
      </c>
      <c r="Y390" s="25">
        <f t="shared" si="216"/>
        <v>2.85</v>
      </c>
      <c r="Z390" s="25">
        <f t="shared" si="217"/>
        <v>5</v>
      </c>
      <c r="AA390" s="25">
        <f t="shared" si="218"/>
        <v>7</v>
      </c>
      <c r="AB390" s="25">
        <f t="shared" si="219"/>
        <v>0</v>
      </c>
      <c r="AC390" s="25">
        <f t="shared" si="220"/>
        <v>1</v>
      </c>
    </row>
    <row r="391" spans="1:29" x14ac:dyDescent="0.25">
      <c r="A391" s="354">
        <v>45785</v>
      </c>
      <c r="B391" s="354" t="s">
        <v>435</v>
      </c>
      <c r="C391" s="349" t="s">
        <v>33</v>
      </c>
      <c r="D391" s="216">
        <v>3.11</v>
      </c>
      <c r="E391" s="355">
        <f t="shared" si="187"/>
        <v>1</v>
      </c>
      <c r="F391" s="305">
        <v>0.03</v>
      </c>
      <c r="G391" s="355">
        <f t="shared" si="192"/>
        <v>1</v>
      </c>
      <c r="H391" s="305">
        <v>2.83</v>
      </c>
      <c r="I391" s="355">
        <f t="shared" si="188"/>
        <v>1</v>
      </c>
      <c r="J391" s="216">
        <v>166.2</v>
      </c>
      <c r="K391" s="355">
        <f t="shared" si="189"/>
        <v>1</v>
      </c>
      <c r="L391" s="216">
        <v>12.7</v>
      </c>
      <c r="M391" s="355">
        <f t="shared" si="193"/>
        <v>1</v>
      </c>
      <c r="N391" s="315">
        <f t="shared" si="190"/>
        <v>1</v>
      </c>
      <c r="O391" s="315">
        <f t="shared" si="191"/>
        <v>1</v>
      </c>
      <c r="S391" s="25" t="str">
        <f t="shared" si="194"/>
        <v>GUINNESS</v>
      </c>
      <c r="T391" s="25">
        <f t="shared" si="211"/>
        <v>3.1</v>
      </c>
      <c r="U391" s="25">
        <f t="shared" si="212"/>
        <v>4.1399999999999997</v>
      </c>
      <c r="V391" s="25">
        <f t="shared" si="213"/>
        <v>0</v>
      </c>
      <c r="W391" s="25">
        <f t="shared" si="214"/>
        <v>0.12</v>
      </c>
      <c r="X391" s="25">
        <f t="shared" si="215"/>
        <v>2.7</v>
      </c>
      <c r="Y391" s="25">
        <f t="shared" si="216"/>
        <v>2.9</v>
      </c>
      <c r="Z391" s="25">
        <f t="shared" si="217"/>
        <v>155</v>
      </c>
      <c r="AA391" s="25">
        <f t="shared" si="218"/>
        <v>195</v>
      </c>
      <c r="AB391" s="25">
        <f t="shared" si="219"/>
        <v>0</v>
      </c>
      <c r="AC391" s="25">
        <f t="shared" si="220"/>
        <v>35</v>
      </c>
    </row>
    <row r="392" spans="1:29" x14ac:dyDescent="0.25">
      <c r="A392" s="354">
        <v>45785</v>
      </c>
      <c r="B392" s="354" t="s">
        <v>436</v>
      </c>
      <c r="C392" s="349" t="s">
        <v>33</v>
      </c>
      <c r="D392" s="216">
        <v>3.33</v>
      </c>
      <c r="E392" s="355">
        <f t="shared" si="187"/>
        <v>1</v>
      </c>
      <c r="F392" s="305">
        <v>0.04</v>
      </c>
      <c r="G392" s="355">
        <f t="shared" si="192"/>
        <v>1</v>
      </c>
      <c r="H392" s="305">
        <v>2.78</v>
      </c>
      <c r="I392" s="355">
        <f t="shared" si="188"/>
        <v>1</v>
      </c>
      <c r="J392" s="216">
        <v>189.5</v>
      </c>
      <c r="K392" s="355">
        <f t="shared" si="189"/>
        <v>1</v>
      </c>
      <c r="L392" s="216">
        <v>20.2</v>
      </c>
      <c r="M392" s="355">
        <f t="shared" si="193"/>
        <v>1</v>
      </c>
      <c r="N392" s="315">
        <f t="shared" si="190"/>
        <v>1</v>
      </c>
      <c r="O392" s="315">
        <f t="shared" si="191"/>
        <v>1</v>
      </c>
      <c r="S392" s="25" t="str">
        <f t="shared" si="194"/>
        <v>GUINNESS</v>
      </c>
      <c r="T392" s="25">
        <f t="shared" si="211"/>
        <v>3.1</v>
      </c>
      <c r="U392" s="25">
        <f t="shared" si="212"/>
        <v>4.1399999999999997</v>
      </c>
      <c r="V392" s="25">
        <f t="shared" si="213"/>
        <v>0</v>
      </c>
      <c r="W392" s="25">
        <f t="shared" si="214"/>
        <v>0.12</v>
      </c>
      <c r="X392" s="25">
        <f t="shared" si="215"/>
        <v>2.7</v>
      </c>
      <c r="Y392" s="25">
        <f t="shared" si="216"/>
        <v>2.9</v>
      </c>
      <c r="Z392" s="25">
        <f t="shared" si="217"/>
        <v>155</v>
      </c>
      <c r="AA392" s="25">
        <f t="shared" si="218"/>
        <v>195</v>
      </c>
      <c r="AB392" s="25">
        <f t="shared" si="219"/>
        <v>0</v>
      </c>
      <c r="AC392" s="25">
        <f t="shared" si="220"/>
        <v>35</v>
      </c>
    </row>
    <row r="393" spans="1:29" x14ac:dyDescent="0.25">
      <c r="A393" s="354">
        <v>45786</v>
      </c>
      <c r="B393" s="354" t="s">
        <v>437</v>
      </c>
      <c r="C393" s="349" t="s">
        <v>33</v>
      </c>
      <c r="D393" s="216">
        <v>3.24</v>
      </c>
      <c r="E393" s="355">
        <f t="shared" si="187"/>
        <v>1</v>
      </c>
      <c r="F393" s="305">
        <v>0.04</v>
      </c>
      <c r="G393" s="355">
        <f t="shared" si="192"/>
        <v>1</v>
      </c>
      <c r="H393" s="305">
        <v>2.79</v>
      </c>
      <c r="I393" s="355">
        <f t="shared" si="188"/>
        <v>1</v>
      </c>
      <c r="J393" s="216">
        <v>188.4</v>
      </c>
      <c r="K393" s="355">
        <f t="shared" si="189"/>
        <v>1</v>
      </c>
      <c r="L393" s="216">
        <v>11.5</v>
      </c>
      <c r="M393" s="355">
        <f t="shared" si="193"/>
        <v>1</v>
      </c>
      <c r="N393" s="315">
        <f t="shared" si="190"/>
        <v>1</v>
      </c>
      <c r="O393" s="315">
        <f t="shared" si="191"/>
        <v>1</v>
      </c>
      <c r="S393" s="25" t="str">
        <f t="shared" si="194"/>
        <v>GUINNESS</v>
      </c>
      <c r="T393" s="25">
        <f t="shared" si="211"/>
        <v>3.1</v>
      </c>
      <c r="U393" s="25">
        <f t="shared" si="212"/>
        <v>4.1399999999999997</v>
      </c>
      <c r="V393" s="25">
        <f t="shared" si="213"/>
        <v>0</v>
      </c>
      <c r="W393" s="25">
        <f t="shared" si="214"/>
        <v>0.12</v>
      </c>
      <c r="X393" s="25">
        <f t="shared" si="215"/>
        <v>2.7</v>
      </c>
      <c r="Y393" s="25">
        <f t="shared" si="216"/>
        <v>2.9</v>
      </c>
      <c r="Z393" s="25">
        <f t="shared" si="217"/>
        <v>155</v>
      </c>
      <c r="AA393" s="25">
        <f t="shared" si="218"/>
        <v>195</v>
      </c>
      <c r="AB393" s="25">
        <f t="shared" si="219"/>
        <v>0</v>
      </c>
      <c r="AC393" s="25">
        <f t="shared" si="220"/>
        <v>35</v>
      </c>
    </row>
    <row r="394" spans="1:29" x14ac:dyDescent="0.25">
      <c r="A394" s="354">
        <v>45786</v>
      </c>
      <c r="B394" s="354" t="s">
        <v>434</v>
      </c>
      <c r="C394" s="349" t="s">
        <v>33</v>
      </c>
      <c r="D394" s="216">
        <v>3.16</v>
      </c>
      <c r="E394" s="355">
        <f t="shared" si="187"/>
        <v>1</v>
      </c>
      <c r="F394" s="305">
        <v>0.04</v>
      </c>
      <c r="G394" s="355">
        <f t="shared" si="192"/>
        <v>1</v>
      </c>
      <c r="H394" s="305">
        <v>2.79</v>
      </c>
      <c r="I394" s="355">
        <f t="shared" si="188"/>
        <v>1</v>
      </c>
      <c r="J394" s="216">
        <v>167</v>
      </c>
      <c r="K394" s="355">
        <f t="shared" si="189"/>
        <v>1</v>
      </c>
      <c r="L394" s="216">
        <v>10.3</v>
      </c>
      <c r="M394" s="355">
        <f t="shared" si="193"/>
        <v>1</v>
      </c>
      <c r="N394" s="315">
        <f t="shared" si="190"/>
        <v>1</v>
      </c>
      <c r="O394" s="315">
        <f t="shared" si="191"/>
        <v>1</v>
      </c>
      <c r="S394" s="25" t="str">
        <f t="shared" si="194"/>
        <v>GUINNESS</v>
      </c>
      <c r="T394" s="25">
        <f t="shared" si="211"/>
        <v>3.1</v>
      </c>
      <c r="U394" s="25">
        <f t="shared" si="212"/>
        <v>4.1399999999999997</v>
      </c>
      <c r="V394" s="25">
        <f t="shared" si="213"/>
        <v>0</v>
      </c>
      <c r="W394" s="25">
        <f t="shared" si="214"/>
        <v>0.12</v>
      </c>
      <c r="X394" s="25">
        <f t="shared" si="215"/>
        <v>2.7</v>
      </c>
      <c r="Y394" s="25">
        <f t="shared" si="216"/>
        <v>2.9</v>
      </c>
      <c r="Z394" s="25">
        <f t="shared" si="217"/>
        <v>155</v>
      </c>
      <c r="AA394" s="25">
        <f t="shared" si="218"/>
        <v>195</v>
      </c>
      <c r="AB394" s="25">
        <f t="shared" si="219"/>
        <v>0</v>
      </c>
      <c r="AC394" s="25">
        <f t="shared" si="220"/>
        <v>35</v>
      </c>
    </row>
    <row r="395" spans="1:29" x14ac:dyDescent="0.25">
      <c r="A395" s="354">
        <v>45786</v>
      </c>
      <c r="B395" s="354" t="s">
        <v>436</v>
      </c>
      <c r="C395" s="349" t="s">
        <v>33</v>
      </c>
      <c r="D395" s="216">
        <v>3.29</v>
      </c>
      <c r="E395" s="355">
        <f t="shared" si="187"/>
        <v>1</v>
      </c>
      <c r="F395" s="305">
        <v>0.03</v>
      </c>
      <c r="G395" s="355">
        <f t="shared" si="192"/>
        <v>1</v>
      </c>
      <c r="H395" s="305">
        <v>2.81</v>
      </c>
      <c r="I395" s="355">
        <f t="shared" si="188"/>
        <v>1</v>
      </c>
      <c r="J395" s="216">
        <v>174</v>
      </c>
      <c r="K395" s="355">
        <f t="shared" si="189"/>
        <v>1</v>
      </c>
      <c r="L395" s="216">
        <v>10.8</v>
      </c>
      <c r="M395" s="355">
        <f t="shared" si="193"/>
        <v>1</v>
      </c>
      <c r="N395" s="315">
        <f t="shared" si="190"/>
        <v>1</v>
      </c>
      <c r="O395" s="315">
        <f t="shared" si="191"/>
        <v>1</v>
      </c>
      <c r="S395" s="25" t="str">
        <f t="shared" si="194"/>
        <v>GUINNESS</v>
      </c>
      <c r="T395" s="25">
        <f t="shared" si="211"/>
        <v>3.1</v>
      </c>
      <c r="U395" s="25">
        <f t="shared" si="212"/>
        <v>4.1399999999999997</v>
      </c>
      <c r="V395" s="25">
        <f t="shared" si="213"/>
        <v>0</v>
      </c>
      <c r="W395" s="25">
        <f t="shared" si="214"/>
        <v>0.12</v>
      </c>
      <c r="X395" s="25">
        <f t="shared" si="215"/>
        <v>2.7</v>
      </c>
      <c r="Y395" s="25">
        <f t="shared" si="216"/>
        <v>2.9</v>
      </c>
      <c r="Z395" s="25">
        <f t="shared" si="217"/>
        <v>155</v>
      </c>
      <c r="AA395" s="25">
        <f t="shared" si="218"/>
        <v>195</v>
      </c>
      <c r="AB395" s="25">
        <f t="shared" si="219"/>
        <v>0</v>
      </c>
      <c r="AC395" s="25">
        <f t="shared" si="220"/>
        <v>35</v>
      </c>
    </row>
    <row r="396" spans="1:29" x14ac:dyDescent="0.25">
      <c r="A396" s="354">
        <v>45788</v>
      </c>
      <c r="B396" s="354" t="s">
        <v>437</v>
      </c>
      <c r="C396" s="349" t="s">
        <v>31</v>
      </c>
      <c r="D396" s="216">
        <v>2.0099999999999998</v>
      </c>
      <c r="E396" s="355">
        <f t="shared" si="187"/>
        <v>1</v>
      </c>
      <c r="F396" s="305">
        <v>0.04</v>
      </c>
      <c r="G396" s="355">
        <f t="shared" si="192"/>
        <v>1</v>
      </c>
      <c r="H396" s="305">
        <v>2.79</v>
      </c>
      <c r="I396" s="355">
        <f t="shared" si="188"/>
        <v>1</v>
      </c>
      <c r="J396" s="216">
        <v>5.5</v>
      </c>
      <c r="K396" s="355">
        <f t="shared" si="189"/>
        <v>1</v>
      </c>
      <c r="L396" s="216">
        <v>0.25</v>
      </c>
      <c r="M396" s="355">
        <f t="shared" si="193"/>
        <v>1</v>
      </c>
      <c r="N396" s="315">
        <f t="shared" si="190"/>
        <v>1</v>
      </c>
      <c r="O396" s="315">
        <f t="shared" si="191"/>
        <v>1</v>
      </c>
      <c r="S396" s="25" t="str">
        <f t="shared" si="194"/>
        <v>CARIB</v>
      </c>
      <c r="T396" s="25">
        <f t="shared" si="211"/>
        <v>1.65</v>
      </c>
      <c r="U396" s="25">
        <f t="shared" si="212"/>
        <v>2.14</v>
      </c>
      <c r="V396" s="25">
        <f t="shared" si="213"/>
        <v>0</v>
      </c>
      <c r="W396" s="25">
        <f t="shared" si="214"/>
        <v>0.12</v>
      </c>
      <c r="X396" s="25">
        <f t="shared" si="215"/>
        <v>2.7</v>
      </c>
      <c r="Y396" s="25">
        <f t="shared" si="216"/>
        <v>2.85</v>
      </c>
      <c r="Z396" s="25">
        <f t="shared" si="217"/>
        <v>5</v>
      </c>
      <c r="AA396" s="25">
        <f t="shared" si="218"/>
        <v>7</v>
      </c>
      <c r="AB396" s="25">
        <f t="shared" si="219"/>
        <v>0</v>
      </c>
      <c r="AC396" s="25">
        <f t="shared" si="220"/>
        <v>1</v>
      </c>
    </row>
    <row r="397" spans="1:29" x14ac:dyDescent="0.25">
      <c r="A397" s="354">
        <v>45788</v>
      </c>
      <c r="B397" s="354" t="s">
        <v>436</v>
      </c>
      <c r="C397" s="349" t="s">
        <v>31</v>
      </c>
      <c r="D397" s="216">
        <v>2.0299999999999998</v>
      </c>
      <c r="E397" s="355">
        <f t="shared" si="187"/>
        <v>1</v>
      </c>
      <c r="F397" s="305">
        <v>0.03</v>
      </c>
      <c r="G397" s="355">
        <f t="shared" si="192"/>
        <v>1</v>
      </c>
      <c r="H397" s="305">
        <v>2.85</v>
      </c>
      <c r="I397" s="355">
        <f t="shared" si="188"/>
        <v>1</v>
      </c>
      <c r="J397" s="216">
        <v>5.83</v>
      </c>
      <c r="K397" s="355">
        <f t="shared" si="189"/>
        <v>1</v>
      </c>
      <c r="L397" s="216">
        <v>0.27</v>
      </c>
      <c r="M397" s="355">
        <f t="shared" si="193"/>
        <v>1</v>
      </c>
      <c r="N397" s="315">
        <f t="shared" si="190"/>
        <v>1</v>
      </c>
      <c r="O397" s="315">
        <f t="shared" si="191"/>
        <v>1</v>
      </c>
      <c r="S397" s="25" t="str">
        <f t="shared" si="194"/>
        <v>CARIB</v>
      </c>
      <c r="T397" s="25">
        <f t="shared" si="211"/>
        <v>1.65</v>
      </c>
      <c r="U397" s="25">
        <f t="shared" si="212"/>
        <v>2.14</v>
      </c>
      <c r="V397" s="25">
        <f t="shared" si="213"/>
        <v>0</v>
      </c>
      <c r="W397" s="25">
        <f t="shared" si="214"/>
        <v>0.12</v>
      </c>
      <c r="X397" s="25">
        <f t="shared" si="215"/>
        <v>2.7</v>
      </c>
      <c r="Y397" s="25">
        <f t="shared" si="216"/>
        <v>2.85</v>
      </c>
      <c r="Z397" s="25">
        <f t="shared" si="217"/>
        <v>5</v>
      </c>
      <c r="AA397" s="25">
        <f t="shared" si="218"/>
        <v>7</v>
      </c>
      <c r="AB397" s="25">
        <f t="shared" si="219"/>
        <v>0</v>
      </c>
      <c r="AC397" s="25">
        <f t="shared" si="220"/>
        <v>1</v>
      </c>
    </row>
    <row r="398" spans="1:29" x14ac:dyDescent="0.25">
      <c r="A398" s="354">
        <v>45788</v>
      </c>
      <c r="B398" s="354" t="s">
        <v>435</v>
      </c>
      <c r="C398" s="349" t="s">
        <v>31</v>
      </c>
      <c r="D398" s="216">
        <v>1.83</v>
      </c>
      <c r="E398" s="355">
        <f t="shared" si="187"/>
        <v>1</v>
      </c>
      <c r="F398" s="305">
        <v>0.03</v>
      </c>
      <c r="G398" s="355">
        <f t="shared" si="192"/>
        <v>1</v>
      </c>
      <c r="H398" s="305">
        <v>2.85</v>
      </c>
      <c r="I398" s="355">
        <f t="shared" si="188"/>
        <v>1</v>
      </c>
      <c r="J398" s="216">
        <v>6.88</v>
      </c>
      <c r="K398" s="355">
        <f t="shared" si="189"/>
        <v>1</v>
      </c>
      <c r="L398" s="216">
        <v>0.54</v>
      </c>
      <c r="M398" s="355">
        <f t="shared" si="193"/>
        <v>1</v>
      </c>
      <c r="N398" s="315">
        <f t="shared" si="190"/>
        <v>1</v>
      </c>
      <c r="O398" s="315">
        <f t="shared" si="191"/>
        <v>1</v>
      </c>
      <c r="S398" s="25" t="str">
        <f t="shared" si="194"/>
        <v>CARIB</v>
      </c>
      <c r="T398" s="25">
        <f t="shared" si="211"/>
        <v>1.65</v>
      </c>
      <c r="U398" s="25">
        <f t="shared" si="212"/>
        <v>2.14</v>
      </c>
      <c r="V398" s="25">
        <f t="shared" si="213"/>
        <v>0</v>
      </c>
      <c r="W398" s="25">
        <f t="shared" si="214"/>
        <v>0.12</v>
      </c>
      <c r="X398" s="25">
        <f t="shared" si="215"/>
        <v>2.7</v>
      </c>
      <c r="Y398" s="25">
        <f t="shared" si="216"/>
        <v>2.85</v>
      </c>
      <c r="Z398" s="25">
        <f t="shared" si="217"/>
        <v>5</v>
      </c>
      <c r="AA398" s="25">
        <f t="shared" si="218"/>
        <v>7</v>
      </c>
      <c r="AB398" s="25">
        <f t="shared" si="219"/>
        <v>0</v>
      </c>
      <c r="AC398" s="25">
        <f t="shared" si="220"/>
        <v>1</v>
      </c>
    </row>
    <row r="399" spans="1:29" x14ac:dyDescent="0.25">
      <c r="A399" s="354">
        <v>45788</v>
      </c>
      <c r="B399" s="354" t="s">
        <v>434</v>
      </c>
      <c r="C399" s="349" t="s">
        <v>31</v>
      </c>
      <c r="D399" s="216">
        <v>1.88</v>
      </c>
      <c r="E399" s="355">
        <f t="shared" si="187"/>
        <v>1</v>
      </c>
      <c r="F399" s="305">
        <v>0.03</v>
      </c>
      <c r="G399" s="355">
        <f t="shared" si="192"/>
        <v>1</v>
      </c>
      <c r="H399" s="305">
        <v>2.75</v>
      </c>
      <c r="I399" s="355">
        <f t="shared" si="188"/>
        <v>1</v>
      </c>
      <c r="J399" s="216">
        <v>6.48</v>
      </c>
      <c r="K399" s="355">
        <f t="shared" si="189"/>
        <v>1</v>
      </c>
      <c r="L399" s="216">
        <v>0.49</v>
      </c>
      <c r="M399" s="355">
        <f t="shared" si="193"/>
        <v>1</v>
      </c>
      <c r="N399" s="315">
        <f t="shared" si="190"/>
        <v>1</v>
      </c>
      <c r="O399" s="315">
        <f t="shared" si="191"/>
        <v>1</v>
      </c>
      <c r="S399" s="25" t="str">
        <f t="shared" si="194"/>
        <v>CARIB</v>
      </c>
      <c r="T399" s="25">
        <f t="shared" si="211"/>
        <v>1.65</v>
      </c>
      <c r="U399" s="25">
        <f t="shared" si="212"/>
        <v>2.14</v>
      </c>
      <c r="V399" s="25">
        <f t="shared" si="213"/>
        <v>0</v>
      </c>
      <c r="W399" s="25">
        <f t="shared" si="214"/>
        <v>0.12</v>
      </c>
      <c r="X399" s="25">
        <f t="shared" si="215"/>
        <v>2.7</v>
      </c>
      <c r="Y399" s="25">
        <f t="shared" si="216"/>
        <v>2.85</v>
      </c>
      <c r="Z399" s="25">
        <f t="shared" si="217"/>
        <v>5</v>
      </c>
      <c r="AA399" s="25">
        <f t="shared" si="218"/>
        <v>7</v>
      </c>
      <c r="AB399" s="25">
        <f t="shared" si="219"/>
        <v>0</v>
      </c>
      <c r="AC399" s="25">
        <f t="shared" si="220"/>
        <v>1</v>
      </c>
    </row>
    <row r="400" spans="1:29" x14ac:dyDescent="0.25">
      <c r="A400" s="354">
        <v>45788</v>
      </c>
      <c r="B400" s="354" t="s">
        <v>437</v>
      </c>
      <c r="C400" s="349" t="s">
        <v>31</v>
      </c>
      <c r="D400" s="216">
        <v>2.16</v>
      </c>
      <c r="E400" s="355">
        <f>IF(+(IF(D400&lt;T400,0,IF(D400&gt;U400,0,1)))=1,1,0)</f>
        <v>0</v>
      </c>
      <c r="F400" s="305">
        <v>0.03</v>
      </c>
      <c r="G400" s="355">
        <f t="shared" si="192"/>
        <v>1</v>
      </c>
      <c r="H400" s="305">
        <v>2.83</v>
      </c>
      <c r="I400" s="355">
        <f t="shared" si="188"/>
        <v>1</v>
      </c>
      <c r="J400" s="216">
        <v>6.51</v>
      </c>
      <c r="K400" s="355">
        <f t="shared" si="189"/>
        <v>1</v>
      </c>
      <c r="L400" s="216">
        <v>0.4</v>
      </c>
      <c r="M400" s="355">
        <f t="shared" si="193"/>
        <v>1</v>
      </c>
      <c r="N400" s="315">
        <f t="shared" si="190"/>
        <v>0</v>
      </c>
      <c r="O400" s="315">
        <f t="shared" si="191"/>
        <v>0</v>
      </c>
      <c r="S400" s="25" t="str">
        <f t="shared" si="194"/>
        <v>CARIB</v>
      </c>
      <c r="T400" s="25">
        <f t="shared" si="211"/>
        <v>1.65</v>
      </c>
      <c r="U400" s="25">
        <f t="shared" si="212"/>
        <v>2.14</v>
      </c>
      <c r="V400" s="25">
        <f t="shared" si="213"/>
        <v>0</v>
      </c>
      <c r="W400" s="25">
        <f t="shared" si="214"/>
        <v>0.12</v>
      </c>
      <c r="X400" s="25">
        <f t="shared" si="215"/>
        <v>2.7</v>
      </c>
      <c r="Y400" s="25">
        <f t="shared" si="216"/>
        <v>2.85</v>
      </c>
      <c r="Z400" s="25">
        <f t="shared" si="217"/>
        <v>5</v>
      </c>
      <c r="AA400" s="25">
        <f t="shared" si="218"/>
        <v>7</v>
      </c>
      <c r="AB400" s="25">
        <f t="shared" si="219"/>
        <v>0</v>
      </c>
      <c r="AC400" s="25">
        <f t="shared" si="220"/>
        <v>1</v>
      </c>
    </row>
    <row r="401" spans="1:29" x14ac:dyDescent="0.25">
      <c r="A401" s="354">
        <v>45789</v>
      </c>
      <c r="B401" s="354" t="s">
        <v>436</v>
      </c>
      <c r="C401" s="349" t="s">
        <v>31</v>
      </c>
      <c r="D401" s="216">
        <v>2.0699999999999998</v>
      </c>
      <c r="E401" s="355">
        <f t="shared" si="187"/>
        <v>1</v>
      </c>
      <c r="F401" s="305">
        <v>0.04</v>
      </c>
      <c r="G401" s="355">
        <f t="shared" si="192"/>
        <v>1</v>
      </c>
      <c r="H401" s="305">
        <v>2.85</v>
      </c>
      <c r="I401" s="355">
        <f t="shared" si="188"/>
        <v>1</v>
      </c>
      <c r="J401" s="216">
        <v>6.07</v>
      </c>
      <c r="K401" s="355">
        <f t="shared" si="189"/>
        <v>1</v>
      </c>
      <c r="L401" s="216">
        <v>0.61</v>
      </c>
      <c r="M401" s="355">
        <f t="shared" si="193"/>
        <v>1</v>
      </c>
      <c r="N401" s="315">
        <f t="shared" si="190"/>
        <v>1</v>
      </c>
      <c r="O401" s="315">
        <f t="shared" si="191"/>
        <v>1</v>
      </c>
      <c r="S401" s="25" t="str">
        <f t="shared" si="194"/>
        <v>CARIB</v>
      </c>
      <c r="T401" s="25">
        <f t="shared" si="211"/>
        <v>1.65</v>
      </c>
      <c r="U401" s="25">
        <f t="shared" si="212"/>
        <v>2.14</v>
      </c>
      <c r="V401" s="25">
        <f t="shared" si="213"/>
        <v>0</v>
      </c>
      <c r="W401" s="25">
        <f t="shared" si="214"/>
        <v>0.12</v>
      </c>
      <c r="X401" s="25">
        <f t="shared" si="215"/>
        <v>2.7</v>
      </c>
      <c r="Y401" s="25">
        <f t="shared" si="216"/>
        <v>2.85</v>
      </c>
      <c r="Z401" s="25">
        <f t="shared" si="217"/>
        <v>5</v>
      </c>
      <c r="AA401" s="25">
        <f t="shared" si="218"/>
        <v>7</v>
      </c>
      <c r="AB401" s="25">
        <f t="shared" si="219"/>
        <v>0</v>
      </c>
      <c r="AC401" s="25">
        <f t="shared" si="220"/>
        <v>1</v>
      </c>
    </row>
    <row r="402" spans="1:29" x14ac:dyDescent="0.25">
      <c r="A402" s="354">
        <v>45789</v>
      </c>
      <c r="B402" s="354" t="s">
        <v>434</v>
      </c>
      <c r="C402" s="349" t="s">
        <v>31</v>
      </c>
      <c r="D402" s="216">
        <v>2.06</v>
      </c>
      <c r="E402" s="355">
        <f t="shared" si="187"/>
        <v>1</v>
      </c>
      <c r="F402" s="305">
        <v>0.03</v>
      </c>
      <c r="G402" s="355">
        <f t="shared" si="192"/>
        <v>1</v>
      </c>
      <c r="H402" s="305">
        <v>2.75</v>
      </c>
      <c r="I402" s="355">
        <f t="shared" si="188"/>
        <v>1</v>
      </c>
      <c r="J402" s="216">
        <v>6.3</v>
      </c>
      <c r="K402" s="355">
        <f t="shared" si="189"/>
        <v>1</v>
      </c>
      <c r="L402" s="216">
        <v>0.53</v>
      </c>
      <c r="M402" s="355">
        <f t="shared" si="193"/>
        <v>1</v>
      </c>
      <c r="N402" s="315">
        <f t="shared" si="190"/>
        <v>1</v>
      </c>
      <c r="O402" s="315">
        <f t="shared" si="191"/>
        <v>1</v>
      </c>
      <c r="S402" s="25" t="str">
        <f t="shared" si="194"/>
        <v>CARIB</v>
      </c>
      <c r="T402" s="25">
        <f t="shared" si="211"/>
        <v>1.65</v>
      </c>
      <c r="U402" s="25">
        <f t="shared" si="212"/>
        <v>2.14</v>
      </c>
      <c r="V402" s="25">
        <f t="shared" si="213"/>
        <v>0</v>
      </c>
      <c r="W402" s="25">
        <f t="shared" si="214"/>
        <v>0.12</v>
      </c>
      <c r="X402" s="25">
        <f t="shared" si="215"/>
        <v>2.7</v>
      </c>
      <c r="Y402" s="25">
        <f t="shared" si="216"/>
        <v>2.85</v>
      </c>
      <c r="Z402" s="25">
        <f t="shared" si="217"/>
        <v>5</v>
      </c>
      <c r="AA402" s="25">
        <f t="shared" si="218"/>
        <v>7</v>
      </c>
      <c r="AB402" s="25">
        <f t="shared" si="219"/>
        <v>0</v>
      </c>
      <c r="AC402" s="25">
        <f t="shared" si="220"/>
        <v>1</v>
      </c>
    </row>
    <row r="403" spans="1:29" x14ac:dyDescent="0.25">
      <c r="A403" s="33">
        <v>45789</v>
      </c>
      <c r="B403" s="271" t="s">
        <v>437</v>
      </c>
      <c r="C403" s="37" t="s">
        <v>30</v>
      </c>
      <c r="D403" s="216">
        <v>0.84</v>
      </c>
      <c r="E403" s="355">
        <f t="shared" si="187"/>
        <v>1</v>
      </c>
      <c r="F403" s="305">
        <v>0.04</v>
      </c>
      <c r="G403" s="355">
        <f t="shared" si="192"/>
        <v>1</v>
      </c>
      <c r="H403" s="305">
        <v>2.75</v>
      </c>
      <c r="I403" s="355">
        <f t="shared" si="188"/>
        <v>1</v>
      </c>
      <c r="J403" s="216">
        <v>5</v>
      </c>
      <c r="K403" s="355">
        <f t="shared" si="189"/>
        <v>1</v>
      </c>
      <c r="L403" s="216">
        <v>0.66</v>
      </c>
      <c r="M403" s="355">
        <f t="shared" si="193"/>
        <v>1</v>
      </c>
      <c r="N403" s="315">
        <f t="shared" si="190"/>
        <v>1</v>
      </c>
      <c r="O403" s="315">
        <f t="shared" si="191"/>
        <v>1</v>
      </c>
      <c r="S403" s="25" t="str">
        <f t="shared" si="194"/>
        <v>STAG</v>
      </c>
      <c r="T403" s="25">
        <f t="shared" si="211"/>
        <v>0.8</v>
      </c>
      <c r="U403" s="25">
        <f t="shared" si="212"/>
        <v>1.24</v>
      </c>
      <c r="V403" s="25">
        <f t="shared" si="213"/>
        <v>0</v>
      </c>
      <c r="W403" s="25">
        <f t="shared" si="214"/>
        <v>0.12</v>
      </c>
      <c r="X403" s="25">
        <f t="shared" si="215"/>
        <v>2.7</v>
      </c>
      <c r="Y403" s="25">
        <f t="shared" si="216"/>
        <v>2.85</v>
      </c>
      <c r="Z403" s="25">
        <f t="shared" si="217"/>
        <v>5</v>
      </c>
      <c r="AA403" s="25">
        <f t="shared" si="218"/>
        <v>7</v>
      </c>
      <c r="AB403" s="25">
        <f t="shared" si="219"/>
        <v>0</v>
      </c>
      <c r="AC403" s="25">
        <f t="shared" si="220"/>
        <v>1</v>
      </c>
    </row>
    <row r="404" spans="1:29" x14ac:dyDescent="0.25">
      <c r="A404" s="33">
        <v>45789</v>
      </c>
      <c r="B404" s="271" t="s">
        <v>435</v>
      </c>
      <c r="C404" s="37" t="s">
        <v>30</v>
      </c>
      <c r="D404" s="216">
        <v>0.86</v>
      </c>
      <c r="E404" s="355">
        <f t="shared" si="187"/>
        <v>1</v>
      </c>
      <c r="F404" s="305">
        <v>0.04</v>
      </c>
      <c r="G404" s="355">
        <f t="shared" si="192"/>
        <v>1</v>
      </c>
      <c r="H404" s="305">
        <v>2.8</v>
      </c>
      <c r="I404" s="355">
        <f t="shared" si="188"/>
        <v>1</v>
      </c>
      <c r="J404" s="216">
        <v>5.15</v>
      </c>
      <c r="K404" s="355">
        <f t="shared" si="189"/>
        <v>1</v>
      </c>
      <c r="L404" s="216">
        <v>0.67</v>
      </c>
      <c r="M404" s="355">
        <f t="shared" si="193"/>
        <v>1</v>
      </c>
      <c r="N404" s="315">
        <f t="shared" si="190"/>
        <v>1</v>
      </c>
      <c r="O404" s="315">
        <f t="shared" si="191"/>
        <v>1</v>
      </c>
      <c r="S404" s="25" t="str">
        <f t="shared" si="194"/>
        <v>STAG</v>
      </c>
      <c r="T404" s="25">
        <f t="shared" si="211"/>
        <v>0.8</v>
      </c>
      <c r="U404" s="25">
        <f t="shared" si="212"/>
        <v>1.24</v>
      </c>
      <c r="V404" s="25">
        <f t="shared" si="213"/>
        <v>0</v>
      </c>
      <c r="W404" s="25">
        <f t="shared" si="214"/>
        <v>0.12</v>
      </c>
      <c r="X404" s="25">
        <f t="shared" si="215"/>
        <v>2.7</v>
      </c>
      <c r="Y404" s="25">
        <f t="shared" si="216"/>
        <v>2.85</v>
      </c>
      <c r="Z404" s="25">
        <f t="shared" si="217"/>
        <v>5</v>
      </c>
      <c r="AA404" s="25">
        <f t="shared" si="218"/>
        <v>7</v>
      </c>
      <c r="AB404" s="25">
        <f t="shared" si="219"/>
        <v>0</v>
      </c>
      <c r="AC404" s="25">
        <f t="shared" si="220"/>
        <v>1</v>
      </c>
    </row>
    <row r="405" spans="1:29" x14ac:dyDescent="0.25">
      <c r="A405" s="33">
        <v>45789</v>
      </c>
      <c r="B405" s="271" t="s">
        <v>436</v>
      </c>
      <c r="C405" s="37" t="s">
        <v>30</v>
      </c>
      <c r="D405" s="216">
        <v>0.96</v>
      </c>
      <c r="E405" s="355">
        <f t="shared" si="187"/>
        <v>1</v>
      </c>
      <c r="F405" s="305">
        <v>0.05</v>
      </c>
      <c r="G405" s="355">
        <f t="shared" si="192"/>
        <v>1</v>
      </c>
      <c r="H405" s="305">
        <v>2.75</v>
      </c>
      <c r="I405" s="355">
        <f t="shared" si="188"/>
        <v>1</v>
      </c>
      <c r="J405" s="216">
        <v>6.18</v>
      </c>
      <c r="K405" s="355">
        <f t="shared" si="189"/>
        <v>1</v>
      </c>
      <c r="L405" s="216">
        <v>0.61</v>
      </c>
      <c r="M405" s="355">
        <f t="shared" si="193"/>
        <v>1</v>
      </c>
      <c r="N405" s="315">
        <f t="shared" si="190"/>
        <v>1</v>
      </c>
      <c r="O405" s="315">
        <f t="shared" si="191"/>
        <v>1</v>
      </c>
      <c r="S405" s="25" t="str">
        <f t="shared" si="194"/>
        <v>STAG</v>
      </c>
      <c r="T405" s="25">
        <f t="shared" si="211"/>
        <v>0.8</v>
      </c>
      <c r="U405" s="25">
        <f t="shared" si="212"/>
        <v>1.24</v>
      </c>
      <c r="V405" s="25">
        <f t="shared" si="213"/>
        <v>0</v>
      </c>
      <c r="W405" s="25">
        <f t="shared" si="214"/>
        <v>0.12</v>
      </c>
      <c r="X405" s="25">
        <f t="shared" si="215"/>
        <v>2.7</v>
      </c>
      <c r="Y405" s="25">
        <f t="shared" si="216"/>
        <v>2.85</v>
      </c>
      <c r="Z405" s="25">
        <f t="shared" si="217"/>
        <v>5</v>
      </c>
      <c r="AA405" s="25">
        <f t="shared" si="218"/>
        <v>7</v>
      </c>
      <c r="AB405" s="25">
        <f t="shared" si="219"/>
        <v>0</v>
      </c>
      <c r="AC405" s="25">
        <f t="shared" si="220"/>
        <v>1</v>
      </c>
    </row>
    <row r="406" spans="1:29" x14ac:dyDescent="0.25">
      <c r="A406" s="33">
        <v>45789</v>
      </c>
      <c r="B406" s="271" t="s">
        <v>434</v>
      </c>
      <c r="C406" s="37" t="s">
        <v>30</v>
      </c>
      <c r="D406" s="216">
        <v>0.96</v>
      </c>
      <c r="E406" s="355">
        <f t="shared" si="187"/>
        <v>1</v>
      </c>
      <c r="F406" s="305">
        <v>0.03</v>
      </c>
      <c r="G406" s="355">
        <f t="shared" si="192"/>
        <v>1</v>
      </c>
      <c r="H406" s="305">
        <v>2.8</v>
      </c>
      <c r="I406" s="355">
        <f t="shared" si="188"/>
        <v>1</v>
      </c>
      <c r="J406" s="216">
        <v>5.93</v>
      </c>
      <c r="K406" s="355">
        <f t="shared" si="189"/>
        <v>1</v>
      </c>
      <c r="L406" s="216">
        <v>0.75</v>
      </c>
      <c r="M406" s="355">
        <f t="shared" si="193"/>
        <v>1</v>
      </c>
      <c r="N406" s="315">
        <f t="shared" si="190"/>
        <v>1</v>
      </c>
      <c r="O406" s="315">
        <f t="shared" si="191"/>
        <v>1</v>
      </c>
      <c r="S406" s="25" t="str">
        <f t="shared" si="194"/>
        <v>STAG</v>
      </c>
      <c r="T406" s="25">
        <f t="shared" si="211"/>
        <v>0.8</v>
      </c>
      <c r="U406" s="25">
        <f t="shared" si="212"/>
        <v>1.24</v>
      </c>
      <c r="V406" s="25">
        <f t="shared" si="213"/>
        <v>0</v>
      </c>
      <c r="W406" s="25">
        <f t="shared" si="214"/>
        <v>0.12</v>
      </c>
      <c r="X406" s="25">
        <f t="shared" si="215"/>
        <v>2.7</v>
      </c>
      <c r="Y406" s="25">
        <f t="shared" si="216"/>
        <v>2.85</v>
      </c>
      <c r="Z406" s="25">
        <f t="shared" si="217"/>
        <v>5</v>
      </c>
      <c r="AA406" s="25">
        <f t="shared" si="218"/>
        <v>7</v>
      </c>
      <c r="AB406" s="25">
        <f t="shared" si="219"/>
        <v>0</v>
      </c>
      <c r="AC406" s="25">
        <f t="shared" si="220"/>
        <v>1</v>
      </c>
    </row>
    <row r="407" spans="1:29" x14ac:dyDescent="0.25">
      <c r="A407" s="354">
        <v>45789</v>
      </c>
      <c r="B407" s="354" t="s">
        <v>437</v>
      </c>
      <c r="C407" s="349" t="s">
        <v>30</v>
      </c>
      <c r="D407" s="216">
        <v>0.88</v>
      </c>
      <c r="E407" s="355">
        <f t="shared" si="187"/>
        <v>1</v>
      </c>
      <c r="F407" s="305">
        <v>0.02</v>
      </c>
      <c r="G407" s="355">
        <f t="shared" si="192"/>
        <v>1</v>
      </c>
      <c r="H407" s="305">
        <v>2.8</v>
      </c>
      <c r="I407" s="355">
        <f t="shared" si="188"/>
        <v>1</v>
      </c>
      <c r="J407" s="216">
        <v>5.8</v>
      </c>
      <c r="K407" s="355">
        <f t="shared" si="189"/>
        <v>1</v>
      </c>
      <c r="L407" s="216">
        <v>0.61</v>
      </c>
      <c r="M407" s="355">
        <f t="shared" si="193"/>
        <v>1</v>
      </c>
      <c r="N407" s="315">
        <f t="shared" si="190"/>
        <v>1</v>
      </c>
      <c r="O407" s="315">
        <f t="shared" si="191"/>
        <v>1</v>
      </c>
      <c r="S407" s="25" t="str">
        <f t="shared" si="194"/>
        <v>STAG</v>
      </c>
      <c r="T407" s="25">
        <f t="shared" si="211"/>
        <v>0.8</v>
      </c>
      <c r="U407" s="25">
        <f t="shared" si="212"/>
        <v>1.24</v>
      </c>
      <c r="V407" s="25">
        <f t="shared" si="213"/>
        <v>0</v>
      </c>
      <c r="W407" s="25">
        <f t="shared" si="214"/>
        <v>0.12</v>
      </c>
      <c r="X407" s="25">
        <f t="shared" si="215"/>
        <v>2.7</v>
      </c>
      <c r="Y407" s="25">
        <f t="shared" si="216"/>
        <v>2.85</v>
      </c>
      <c r="Z407" s="25">
        <f t="shared" si="217"/>
        <v>5</v>
      </c>
      <c r="AA407" s="25">
        <f t="shared" si="218"/>
        <v>7</v>
      </c>
      <c r="AB407" s="25">
        <f t="shared" si="219"/>
        <v>0</v>
      </c>
      <c r="AC407" s="25">
        <f t="shared" si="220"/>
        <v>1</v>
      </c>
    </row>
    <row r="408" spans="1:29" x14ac:dyDescent="0.25">
      <c r="A408" s="354">
        <v>45789</v>
      </c>
      <c r="B408" s="354" t="s">
        <v>435</v>
      </c>
      <c r="C408" s="349" t="s">
        <v>31</v>
      </c>
      <c r="D408" s="216">
        <v>2.15</v>
      </c>
      <c r="E408" s="355">
        <f t="shared" si="187"/>
        <v>0</v>
      </c>
      <c r="F408" s="305">
        <v>0.04</v>
      </c>
      <c r="G408" s="355">
        <f t="shared" si="192"/>
        <v>1</v>
      </c>
      <c r="H408" s="305">
        <v>2.85</v>
      </c>
      <c r="I408" s="355">
        <f t="shared" si="188"/>
        <v>1</v>
      </c>
      <c r="J408" s="216">
        <v>7.1</v>
      </c>
      <c r="K408" s="355">
        <f>IF(+(IF(J408&lt;Z408,0,IF(J408&gt;AA408,0,1)))=1,1,0)</f>
        <v>0</v>
      </c>
      <c r="L408" s="216">
        <v>0.72</v>
      </c>
      <c r="M408" s="355">
        <f t="shared" si="193"/>
        <v>1</v>
      </c>
      <c r="N408" s="315">
        <f t="shared" si="190"/>
        <v>0</v>
      </c>
      <c r="O408" s="315">
        <f t="shared" si="191"/>
        <v>0</v>
      </c>
      <c r="S408" s="25" t="str">
        <f t="shared" si="194"/>
        <v>CARIB</v>
      </c>
      <c r="T408" s="25">
        <f t="shared" si="211"/>
        <v>1.65</v>
      </c>
      <c r="U408" s="25">
        <f t="shared" si="212"/>
        <v>2.14</v>
      </c>
      <c r="V408" s="25">
        <f t="shared" si="213"/>
        <v>0</v>
      </c>
      <c r="W408" s="25">
        <f t="shared" si="214"/>
        <v>0.12</v>
      </c>
      <c r="X408" s="25">
        <f t="shared" si="215"/>
        <v>2.7</v>
      </c>
      <c r="Y408" s="25">
        <f t="shared" si="216"/>
        <v>2.85</v>
      </c>
      <c r="Z408" s="25">
        <f t="shared" si="217"/>
        <v>5</v>
      </c>
      <c r="AA408" s="25">
        <f t="shared" si="218"/>
        <v>7</v>
      </c>
      <c r="AB408" s="25">
        <f t="shared" si="219"/>
        <v>0</v>
      </c>
      <c r="AC408" s="25">
        <f t="shared" si="220"/>
        <v>1</v>
      </c>
    </row>
    <row r="409" spans="1:29" x14ac:dyDescent="0.25">
      <c r="A409" s="354">
        <v>45789</v>
      </c>
      <c r="B409" s="354" t="s">
        <v>436</v>
      </c>
      <c r="C409" s="349" t="s">
        <v>31</v>
      </c>
      <c r="D409" s="216">
        <v>1.96</v>
      </c>
      <c r="E409" s="355">
        <f t="shared" si="187"/>
        <v>1</v>
      </c>
      <c r="F409" s="305">
        <v>0.02</v>
      </c>
      <c r="G409" s="355">
        <f t="shared" si="192"/>
        <v>1</v>
      </c>
      <c r="H409" s="305">
        <v>2.85</v>
      </c>
      <c r="I409" s="355">
        <f t="shared" si="188"/>
        <v>1</v>
      </c>
      <c r="J409" s="216">
        <v>6.33</v>
      </c>
      <c r="K409" s="355">
        <f t="shared" si="189"/>
        <v>1</v>
      </c>
      <c r="L409" s="216">
        <v>0.46</v>
      </c>
      <c r="M409" s="355">
        <f t="shared" si="193"/>
        <v>1</v>
      </c>
      <c r="N409" s="315">
        <f t="shared" si="190"/>
        <v>1</v>
      </c>
      <c r="O409" s="315">
        <f t="shared" si="191"/>
        <v>1</v>
      </c>
      <c r="S409" s="25" t="str">
        <f t="shared" si="194"/>
        <v>CARIB</v>
      </c>
      <c r="T409" s="25">
        <f t="shared" si="211"/>
        <v>1.65</v>
      </c>
      <c r="U409" s="25">
        <f t="shared" si="212"/>
        <v>2.14</v>
      </c>
      <c r="V409" s="25">
        <f t="shared" si="213"/>
        <v>0</v>
      </c>
      <c r="W409" s="25">
        <f t="shared" si="214"/>
        <v>0.12</v>
      </c>
      <c r="X409" s="25">
        <f t="shared" si="215"/>
        <v>2.7</v>
      </c>
      <c r="Y409" s="25">
        <f t="shared" si="216"/>
        <v>2.85</v>
      </c>
      <c r="Z409" s="25">
        <f t="shared" si="217"/>
        <v>5</v>
      </c>
      <c r="AA409" s="25">
        <f t="shared" si="218"/>
        <v>7</v>
      </c>
      <c r="AB409" s="25">
        <f t="shared" si="219"/>
        <v>0</v>
      </c>
      <c r="AC409" s="25">
        <f t="shared" si="220"/>
        <v>1</v>
      </c>
    </row>
    <row r="410" spans="1:29" x14ac:dyDescent="0.25">
      <c r="A410" s="354">
        <v>45790</v>
      </c>
      <c r="B410" s="354" t="s">
        <v>437</v>
      </c>
      <c r="C410" s="349" t="s">
        <v>31</v>
      </c>
      <c r="D410" s="216">
        <v>1.98</v>
      </c>
      <c r="E410" s="355">
        <f t="shared" si="187"/>
        <v>1</v>
      </c>
      <c r="F410" s="305">
        <v>0.02</v>
      </c>
      <c r="G410" s="355">
        <f t="shared" si="192"/>
        <v>1</v>
      </c>
      <c r="H410" s="305">
        <v>2.81</v>
      </c>
      <c r="I410" s="355">
        <f t="shared" si="188"/>
        <v>1</v>
      </c>
      <c r="J410" s="216">
        <v>5.95</v>
      </c>
      <c r="K410" s="355">
        <f t="shared" si="189"/>
        <v>1</v>
      </c>
      <c r="L410" s="216">
        <v>0.49</v>
      </c>
      <c r="M410" s="355">
        <f t="shared" si="193"/>
        <v>1</v>
      </c>
      <c r="N410" s="315">
        <f t="shared" si="190"/>
        <v>1</v>
      </c>
      <c r="O410" s="315">
        <f t="shared" si="191"/>
        <v>1</v>
      </c>
      <c r="S410" s="25" t="str">
        <f t="shared" si="194"/>
        <v>CARIB</v>
      </c>
      <c r="T410" s="25">
        <f t="shared" si="211"/>
        <v>1.65</v>
      </c>
      <c r="U410" s="25">
        <f t="shared" si="212"/>
        <v>2.14</v>
      </c>
      <c r="V410" s="25">
        <f t="shared" si="213"/>
        <v>0</v>
      </c>
      <c r="W410" s="25">
        <f t="shared" si="214"/>
        <v>0.12</v>
      </c>
      <c r="X410" s="25">
        <f t="shared" si="215"/>
        <v>2.7</v>
      </c>
      <c r="Y410" s="25">
        <f t="shared" si="216"/>
        <v>2.85</v>
      </c>
      <c r="Z410" s="25">
        <f t="shared" si="217"/>
        <v>5</v>
      </c>
      <c r="AA410" s="25">
        <f t="shared" si="218"/>
        <v>7</v>
      </c>
      <c r="AB410" s="25">
        <f t="shared" si="219"/>
        <v>0</v>
      </c>
      <c r="AC410" s="25">
        <f t="shared" si="220"/>
        <v>1</v>
      </c>
    </row>
    <row r="411" spans="1:29" x14ac:dyDescent="0.25">
      <c r="A411" s="354">
        <v>45790</v>
      </c>
      <c r="B411" s="354" t="s">
        <v>434</v>
      </c>
      <c r="C411" s="349" t="s">
        <v>31</v>
      </c>
      <c r="D411" s="216">
        <v>1.94</v>
      </c>
      <c r="E411" s="355">
        <f t="shared" si="187"/>
        <v>1</v>
      </c>
      <c r="F411" s="305">
        <v>0.02</v>
      </c>
      <c r="G411" s="355">
        <f t="shared" si="192"/>
        <v>1</v>
      </c>
      <c r="H411" s="305">
        <v>2.75</v>
      </c>
      <c r="I411" s="355">
        <f t="shared" si="188"/>
        <v>1</v>
      </c>
      <c r="J411" s="216">
        <v>5.78</v>
      </c>
      <c r="K411" s="355">
        <f t="shared" si="189"/>
        <v>1</v>
      </c>
      <c r="L411" s="216">
        <v>0.77</v>
      </c>
      <c r="M411" s="355">
        <f t="shared" si="193"/>
        <v>1</v>
      </c>
      <c r="N411" s="315">
        <f t="shared" si="190"/>
        <v>1</v>
      </c>
      <c r="O411" s="315">
        <f t="shared" si="191"/>
        <v>1</v>
      </c>
      <c r="S411" s="25" t="str">
        <f t="shared" si="194"/>
        <v>CARIB</v>
      </c>
      <c r="T411" s="25">
        <f t="shared" si="211"/>
        <v>1.65</v>
      </c>
      <c r="U411" s="25">
        <f t="shared" si="212"/>
        <v>2.14</v>
      </c>
      <c r="V411" s="25">
        <f t="shared" si="213"/>
        <v>0</v>
      </c>
      <c r="W411" s="25">
        <f t="shared" si="214"/>
        <v>0.12</v>
      </c>
      <c r="X411" s="25">
        <f t="shared" si="215"/>
        <v>2.7</v>
      </c>
      <c r="Y411" s="25">
        <f t="shared" si="216"/>
        <v>2.85</v>
      </c>
      <c r="Z411" s="25">
        <f t="shared" si="217"/>
        <v>5</v>
      </c>
      <c r="AA411" s="25">
        <f t="shared" si="218"/>
        <v>7</v>
      </c>
      <c r="AB411" s="25">
        <f t="shared" si="219"/>
        <v>0</v>
      </c>
      <c r="AC411" s="25">
        <f t="shared" si="220"/>
        <v>1</v>
      </c>
    </row>
    <row r="412" spans="1:29" x14ac:dyDescent="0.25">
      <c r="A412" s="354">
        <v>45790</v>
      </c>
      <c r="B412" s="354" t="s">
        <v>435</v>
      </c>
      <c r="C412" s="349" t="s">
        <v>31</v>
      </c>
      <c r="D412" s="216">
        <v>1.94</v>
      </c>
      <c r="E412" s="355">
        <f t="shared" ref="E412" si="223">IF(+(IF(D412&lt;T412,0,IF(D412&gt;U412,0,1)))=1,1,0)</f>
        <v>1</v>
      </c>
      <c r="F412" s="305">
        <v>7.0000000000000007E-2</v>
      </c>
      <c r="G412" s="355">
        <f t="shared" ref="G412" si="224">IF(+(IF(F412&lt;V412,0,IF(F412&gt;W412,0,1)))=1,1,0)</f>
        <v>1</v>
      </c>
      <c r="H412" s="305">
        <v>2.73</v>
      </c>
      <c r="I412" s="355">
        <f t="shared" ref="I412" si="225">IF(+(IF(H412&lt;X412,0,IF(H412&gt;Y412,0,1)))=1,1,0)</f>
        <v>1</v>
      </c>
      <c r="J412" s="216">
        <v>6.25</v>
      </c>
      <c r="K412" s="355">
        <f t="shared" ref="K412" si="226">IF(+(IF(J412&lt;Z412,0,IF(J412&gt;AA412,0,1)))=1,1,0)</f>
        <v>1</v>
      </c>
      <c r="L412" s="216">
        <v>0.48</v>
      </c>
      <c r="M412" s="355">
        <f t="shared" ref="M412" si="227">IF(+(IF(L412&lt;AB412,0,IF(L412&gt;AC412,0,1)))=1,1,0)</f>
        <v>1</v>
      </c>
      <c r="N412" s="315">
        <f t="shared" ref="N412" si="228">IF(+(IF(D412&lt;T412,0,IF(D412&gt;U412,0,1)))+(IF(F412&lt;V412,0,IF(F412&gt;W412,0,1)))+(IF(H412&lt;X412,0,IF(H412&gt;Y412,0,1)))+(IF(J412&lt;Z412,0,IF(J412&gt;AA412,0,1)))+(IF(L412&lt;AB412,0,IF(L412&gt;AC412,0,1)))=5,1,0)</f>
        <v>1</v>
      </c>
      <c r="O412" s="315">
        <f t="shared" ref="O412" si="229">IF(+(IF(D412&lt;T412,0,IF(D412&gt;U412,0,1)))+(IF(F412&lt;V412,0,IF(F412&gt;W412,0,1)))+(IF(H412&lt;X412,0,IF(H412&gt;Y412,0,1)))+(IF(L412&lt;AB412,0,IF(L412&gt;AC412,0,1)))=4,1,0)</f>
        <v>1</v>
      </c>
      <c r="S412" s="25" t="str">
        <f t="shared" ref="S412" si="230">LEFT(C412,12)</f>
        <v>CARIB</v>
      </c>
      <c r="T412" s="25">
        <f t="shared" si="211"/>
        <v>1.65</v>
      </c>
      <c r="U412" s="25">
        <f t="shared" si="212"/>
        <v>2.14</v>
      </c>
      <c r="V412" s="25">
        <f t="shared" si="213"/>
        <v>0</v>
      </c>
      <c r="W412" s="25">
        <f t="shared" si="214"/>
        <v>0.12</v>
      </c>
      <c r="X412" s="25">
        <f t="shared" si="215"/>
        <v>2.7</v>
      </c>
      <c r="Y412" s="25">
        <f t="shared" si="216"/>
        <v>2.85</v>
      </c>
      <c r="Z412" s="25">
        <f t="shared" si="217"/>
        <v>5</v>
      </c>
      <c r="AA412" s="25">
        <f t="shared" si="218"/>
        <v>7</v>
      </c>
      <c r="AB412" s="25">
        <f t="shared" si="219"/>
        <v>0</v>
      </c>
      <c r="AC412" s="25">
        <f t="shared" si="220"/>
        <v>1</v>
      </c>
    </row>
    <row r="413" spans="1:29" x14ac:dyDescent="0.25">
      <c r="A413" s="354">
        <v>45790</v>
      </c>
      <c r="B413" s="354" t="s">
        <v>436</v>
      </c>
      <c r="C413" s="349" t="s">
        <v>31</v>
      </c>
      <c r="D413" s="216">
        <v>1.87</v>
      </c>
      <c r="E413" s="355">
        <f t="shared" si="187"/>
        <v>1</v>
      </c>
      <c r="F413" s="305">
        <v>0.03</v>
      </c>
      <c r="G413" s="355">
        <f t="shared" si="192"/>
        <v>1</v>
      </c>
      <c r="H413" s="305">
        <v>2.85</v>
      </c>
      <c r="I413" s="355">
        <f t="shared" si="188"/>
        <v>1</v>
      </c>
      <c r="J413" s="216">
        <v>6.25</v>
      </c>
      <c r="K413" s="355">
        <f t="shared" si="189"/>
        <v>1</v>
      </c>
      <c r="L413" s="216">
        <v>0.52</v>
      </c>
      <c r="M413" s="355">
        <f t="shared" si="193"/>
        <v>1</v>
      </c>
      <c r="N413" s="315">
        <f t="shared" si="190"/>
        <v>1</v>
      </c>
      <c r="O413" s="315">
        <f t="shared" si="191"/>
        <v>1</v>
      </c>
      <c r="S413" s="25" t="str">
        <f t="shared" si="194"/>
        <v>CARIB</v>
      </c>
      <c r="T413" s="25">
        <f t="shared" si="211"/>
        <v>1.65</v>
      </c>
      <c r="U413" s="25">
        <f t="shared" si="212"/>
        <v>2.14</v>
      </c>
      <c r="V413" s="25">
        <f t="shared" si="213"/>
        <v>0</v>
      </c>
      <c r="W413" s="25">
        <f t="shared" si="214"/>
        <v>0.12</v>
      </c>
      <c r="X413" s="25">
        <f t="shared" si="215"/>
        <v>2.7</v>
      </c>
      <c r="Y413" s="25">
        <f t="shared" si="216"/>
        <v>2.85</v>
      </c>
      <c r="Z413" s="25">
        <f t="shared" si="217"/>
        <v>5</v>
      </c>
      <c r="AA413" s="25">
        <f t="shared" si="218"/>
        <v>7</v>
      </c>
      <c r="AB413" s="25">
        <f t="shared" si="219"/>
        <v>0</v>
      </c>
      <c r="AC413" s="25">
        <f t="shared" si="220"/>
        <v>1</v>
      </c>
    </row>
    <row r="414" spans="1:29" x14ac:dyDescent="0.25">
      <c r="A414" s="33">
        <v>45790</v>
      </c>
      <c r="B414" s="271" t="s">
        <v>434</v>
      </c>
      <c r="C414" s="37" t="s">
        <v>30</v>
      </c>
      <c r="D414" s="216">
        <v>0.96</v>
      </c>
      <c r="E414" s="355">
        <f t="shared" si="187"/>
        <v>1</v>
      </c>
      <c r="F414" s="305">
        <v>0.04</v>
      </c>
      <c r="G414" s="355">
        <f t="shared" si="192"/>
        <v>1</v>
      </c>
      <c r="H414" s="305">
        <v>2.8</v>
      </c>
      <c r="I414" s="355">
        <f t="shared" si="188"/>
        <v>1</v>
      </c>
      <c r="J414" s="216">
        <v>6.1</v>
      </c>
      <c r="K414" s="355">
        <f t="shared" si="189"/>
        <v>1</v>
      </c>
      <c r="L414" s="216">
        <v>0.52</v>
      </c>
      <c r="M414" s="355">
        <f t="shared" si="193"/>
        <v>1</v>
      </c>
      <c r="N414" s="315">
        <f t="shared" si="190"/>
        <v>1</v>
      </c>
      <c r="O414" s="315">
        <f t="shared" si="191"/>
        <v>1</v>
      </c>
      <c r="S414" s="25" t="str">
        <f t="shared" si="194"/>
        <v>STAG</v>
      </c>
      <c r="T414" s="25">
        <f t="shared" si="211"/>
        <v>0.8</v>
      </c>
      <c r="U414" s="25">
        <f t="shared" si="212"/>
        <v>1.24</v>
      </c>
      <c r="V414" s="25">
        <f t="shared" si="213"/>
        <v>0</v>
      </c>
      <c r="W414" s="25">
        <f t="shared" si="214"/>
        <v>0.12</v>
      </c>
      <c r="X414" s="25">
        <f t="shared" si="215"/>
        <v>2.7</v>
      </c>
      <c r="Y414" s="25">
        <f t="shared" si="216"/>
        <v>2.85</v>
      </c>
      <c r="Z414" s="25">
        <f t="shared" si="217"/>
        <v>5</v>
      </c>
      <c r="AA414" s="25">
        <f t="shared" si="218"/>
        <v>7</v>
      </c>
      <c r="AB414" s="25">
        <f t="shared" si="219"/>
        <v>0</v>
      </c>
      <c r="AC414" s="25">
        <f t="shared" si="220"/>
        <v>1</v>
      </c>
    </row>
    <row r="415" spans="1:29" x14ac:dyDescent="0.25">
      <c r="A415" s="33">
        <v>45790</v>
      </c>
      <c r="B415" s="271" t="s">
        <v>437</v>
      </c>
      <c r="C415" s="37" t="s">
        <v>30</v>
      </c>
      <c r="D415" s="216">
        <v>0.95</v>
      </c>
      <c r="E415" s="355">
        <f t="shared" si="187"/>
        <v>1</v>
      </c>
      <c r="F415" s="305">
        <v>0.04</v>
      </c>
      <c r="G415" s="355">
        <f t="shared" si="192"/>
        <v>1</v>
      </c>
      <c r="H415" s="305">
        <v>2.85</v>
      </c>
      <c r="I415" s="355">
        <f t="shared" si="188"/>
        <v>1</v>
      </c>
      <c r="J415" s="216">
        <v>5.42</v>
      </c>
      <c r="K415" s="355">
        <f t="shared" si="189"/>
        <v>1</v>
      </c>
      <c r="L415" s="216">
        <v>0.48</v>
      </c>
      <c r="M415" s="355">
        <f t="shared" si="193"/>
        <v>1</v>
      </c>
      <c r="N415" s="315">
        <f t="shared" si="190"/>
        <v>1</v>
      </c>
      <c r="O415" s="315">
        <f t="shared" si="191"/>
        <v>1</v>
      </c>
      <c r="S415" s="25" t="str">
        <f t="shared" si="194"/>
        <v>STAG</v>
      </c>
      <c r="T415" s="25">
        <f t="shared" si="211"/>
        <v>0.8</v>
      </c>
      <c r="U415" s="25">
        <f t="shared" si="212"/>
        <v>1.24</v>
      </c>
      <c r="V415" s="25">
        <f t="shared" si="213"/>
        <v>0</v>
      </c>
      <c r="W415" s="25">
        <f t="shared" si="214"/>
        <v>0.12</v>
      </c>
      <c r="X415" s="25">
        <f t="shared" si="215"/>
        <v>2.7</v>
      </c>
      <c r="Y415" s="25">
        <f t="shared" si="216"/>
        <v>2.85</v>
      </c>
      <c r="Z415" s="25">
        <f t="shared" si="217"/>
        <v>5</v>
      </c>
      <c r="AA415" s="25">
        <f t="shared" si="218"/>
        <v>7</v>
      </c>
      <c r="AB415" s="25">
        <f t="shared" si="219"/>
        <v>0</v>
      </c>
      <c r="AC415" s="25">
        <f t="shared" si="220"/>
        <v>1</v>
      </c>
    </row>
    <row r="416" spans="1:29" x14ac:dyDescent="0.25">
      <c r="A416" s="33">
        <v>45791</v>
      </c>
      <c r="B416" s="271" t="s">
        <v>434</v>
      </c>
      <c r="C416" s="37" t="s">
        <v>32</v>
      </c>
      <c r="D416" s="216">
        <v>5.35</v>
      </c>
      <c r="E416" s="355">
        <f t="shared" si="187"/>
        <v>1</v>
      </c>
      <c r="F416" s="305"/>
      <c r="G416" s="355"/>
      <c r="H416" s="305">
        <v>2.85</v>
      </c>
      <c r="I416" s="355">
        <f t="shared" si="188"/>
        <v>1</v>
      </c>
      <c r="J416" s="216">
        <v>261.10000000000002</v>
      </c>
      <c r="K416" s="355">
        <f t="shared" si="189"/>
        <v>1</v>
      </c>
      <c r="L416" s="216">
        <v>1.35</v>
      </c>
      <c r="M416" s="355">
        <f t="shared" si="193"/>
        <v>1</v>
      </c>
      <c r="N416" s="315">
        <f t="shared" si="190"/>
        <v>1</v>
      </c>
      <c r="O416" s="315">
        <f t="shared" si="191"/>
        <v>1</v>
      </c>
      <c r="S416" s="25" t="str">
        <f t="shared" si="194"/>
        <v>MACKESON</v>
      </c>
      <c r="T416" s="25">
        <f t="shared" si="211"/>
        <v>5.2</v>
      </c>
      <c r="U416" s="25">
        <f t="shared" si="212"/>
        <v>5.64</v>
      </c>
      <c r="V416" s="25">
        <f t="shared" si="213"/>
        <v>0</v>
      </c>
      <c r="W416" s="25">
        <f t="shared" si="214"/>
        <v>0</v>
      </c>
      <c r="X416" s="25">
        <f t="shared" si="215"/>
        <v>2.7</v>
      </c>
      <c r="Y416" s="25">
        <f t="shared" si="216"/>
        <v>2.85</v>
      </c>
      <c r="Z416" s="25">
        <f t="shared" si="217"/>
        <v>260</v>
      </c>
      <c r="AA416" s="25">
        <f t="shared" si="218"/>
        <v>320</v>
      </c>
      <c r="AB416" s="25">
        <f t="shared" si="219"/>
        <v>0</v>
      </c>
      <c r="AC416" s="25">
        <f t="shared" si="220"/>
        <v>22</v>
      </c>
    </row>
    <row r="417" spans="1:29" x14ac:dyDescent="0.25">
      <c r="A417" s="33">
        <v>45791</v>
      </c>
      <c r="B417" s="271" t="s">
        <v>437</v>
      </c>
      <c r="C417" s="37" t="s">
        <v>32</v>
      </c>
      <c r="D417" s="216">
        <v>5.39</v>
      </c>
      <c r="E417" s="355">
        <f t="shared" si="187"/>
        <v>1</v>
      </c>
      <c r="F417" s="305"/>
      <c r="G417" s="355"/>
      <c r="H417" s="305">
        <v>2.85</v>
      </c>
      <c r="I417" s="355">
        <f t="shared" si="188"/>
        <v>1</v>
      </c>
      <c r="J417" s="216">
        <v>264.39999999999998</v>
      </c>
      <c r="K417" s="355">
        <f t="shared" si="189"/>
        <v>1</v>
      </c>
      <c r="L417" s="216">
        <v>1.33</v>
      </c>
      <c r="M417" s="355">
        <f t="shared" si="193"/>
        <v>1</v>
      </c>
      <c r="N417" s="315">
        <f t="shared" si="190"/>
        <v>1</v>
      </c>
      <c r="O417" s="315">
        <f t="shared" si="191"/>
        <v>1</v>
      </c>
      <c r="S417" s="25" t="str">
        <f t="shared" si="194"/>
        <v>MACKESON</v>
      </c>
      <c r="T417" s="25">
        <f t="shared" si="211"/>
        <v>5.2</v>
      </c>
      <c r="U417" s="25">
        <f t="shared" si="212"/>
        <v>5.64</v>
      </c>
      <c r="V417" s="25">
        <f t="shared" si="213"/>
        <v>0</v>
      </c>
      <c r="W417" s="25">
        <f t="shared" si="214"/>
        <v>0</v>
      </c>
      <c r="X417" s="25">
        <f t="shared" si="215"/>
        <v>2.7</v>
      </c>
      <c r="Y417" s="25">
        <f t="shared" si="216"/>
        <v>2.85</v>
      </c>
      <c r="Z417" s="25">
        <f t="shared" si="217"/>
        <v>260</v>
      </c>
      <c r="AA417" s="25">
        <f t="shared" si="218"/>
        <v>320</v>
      </c>
      <c r="AB417" s="25">
        <f t="shared" si="219"/>
        <v>0</v>
      </c>
      <c r="AC417" s="25">
        <f t="shared" si="220"/>
        <v>22</v>
      </c>
    </row>
    <row r="418" spans="1:29" x14ac:dyDescent="0.25">
      <c r="A418" s="33">
        <v>45792</v>
      </c>
      <c r="B418" s="271" t="s">
        <v>436</v>
      </c>
      <c r="C418" s="37" t="s">
        <v>35</v>
      </c>
      <c r="D418" s="216">
        <v>16.489999999999998</v>
      </c>
      <c r="E418" s="355">
        <f t="shared" si="187"/>
        <v>1</v>
      </c>
      <c r="F418" s="305"/>
      <c r="G418" s="355"/>
      <c r="H418" s="305">
        <v>2.2999999999999998</v>
      </c>
      <c r="I418" s="355">
        <f t="shared" si="188"/>
        <v>1</v>
      </c>
      <c r="J418" s="216">
        <v>116.4</v>
      </c>
      <c r="K418" s="355">
        <f t="shared" si="189"/>
        <v>1</v>
      </c>
      <c r="L418" s="216"/>
      <c r="M418" s="355"/>
      <c r="N418" s="315">
        <f t="shared" si="190"/>
        <v>1</v>
      </c>
      <c r="O418" s="315">
        <f t="shared" si="191"/>
        <v>1</v>
      </c>
      <c r="S418" s="25" t="str">
        <f t="shared" si="194"/>
        <v>VITAMALT</v>
      </c>
      <c r="T418" s="25">
        <f t="shared" si="211"/>
        <v>16.2</v>
      </c>
      <c r="U418" s="25">
        <f t="shared" si="212"/>
        <v>16.84</v>
      </c>
      <c r="V418" s="25">
        <f t="shared" si="213"/>
        <v>0</v>
      </c>
      <c r="W418" s="25">
        <f t="shared" si="214"/>
        <v>0</v>
      </c>
      <c r="X418" s="25">
        <f t="shared" si="215"/>
        <v>2</v>
      </c>
      <c r="Y418" s="25">
        <f t="shared" si="216"/>
        <v>2.4</v>
      </c>
      <c r="Z418" s="25">
        <f t="shared" si="217"/>
        <v>100</v>
      </c>
      <c r="AA418" s="25">
        <f t="shared" si="218"/>
        <v>140</v>
      </c>
      <c r="AB418" s="25">
        <f t="shared" si="219"/>
        <v>0</v>
      </c>
      <c r="AC418" s="25">
        <f t="shared" si="220"/>
        <v>0</v>
      </c>
    </row>
    <row r="419" spans="1:29" x14ac:dyDescent="0.25">
      <c r="A419" s="354">
        <v>45792</v>
      </c>
      <c r="B419" s="354" t="s">
        <v>435</v>
      </c>
      <c r="C419" s="349" t="s">
        <v>35</v>
      </c>
      <c r="D419" s="216">
        <v>16.57</v>
      </c>
      <c r="E419" s="355">
        <f t="shared" si="187"/>
        <v>1</v>
      </c>
      <c r="F419" s="305"/>
      <c r="G419" s="355"/>
      <c r="H419" s="305">
        <v>2.2999999999999998</v>
      </c>
      <c r="I419" s="355">
        <f t="shared" si="188"/>
        <v>1</v>
      </c>
      <c r="J419" s="216">
        <v>112.6</v>
      </c>
      <c r="K419" s="355">
        <f t="shared" si="189"/>
        <v>1</v>
      </c>
      <c r="L419" s="216"/>
      <c r="M419" s="355"/>
      <c r="N419" s="315">
        <f t="shared" si="190"/>
        <v>1</v>
      </c>
      <c r="O419" s="315">
        <f t="shared" si="191"/>
        <v>1</v>
      </c>
      <c r="S419" s="25" t="str">
        <f t="shared" si="194"/>
        <v>VITAMALT</v>
      </c>
      <c r="T419" s="25">
        <f t="shared" si="211"/>
        <v>16.2</v>
      </c>
      <c r="U419" s="25">
        <f t="shared" si="212"/>
        <v>16.84</v>
      </c>
      <c r="V419" s="25">
        <f t="shared" si="213"/>
        <v>0</v>
      </c>
      <c r="W419" s="25">
        <f t="shared" si="214"/>
        <v>0</v>
      </c>
      <c r="X419" s="25">
        <f t="shared" si="215"/>
        <v>2</v>
      </c>
      <c r="Y419" s="25">
        <f t="shared" si="216"/>
        <v>2.4</v>
      </c>
      <c r="Z419" s="25">
        <f t="shared" si="217"/>
        <v>100</v>
      </c>
      <c r="AA419" s="25">
        <f t="shared" si="218"/>
        <v>140</v>
      </c>
      <c r="AB419" s="25">
        <f t="shared" si="219"/>
        <v>0</v>
      </c>
      <c r="AC419" s="25">
        <f t="shared" si="220"/>
        <v>0</v>
      </c>
    </row>
    <row r="420" spans="1:29" x14ac:dyDescent="0.25">
      <c r="A420" s="354">
        <v>45792</v>
      </c>
      <c r="B420" s="354" t="s">
        <v>434</v>
      </c>
      <c r="C420" s="349" t="s">
        <v>35</v>
      </c>
      <c r="D420" s="216">
        <v>16.36</v>
      </c>
      <c r="E420" s="355">
        <f t="shared" si="187"/>
        <v>1</v>
      </c>
      <c r="F420" s="305"/>
      <c r="G420" s="355"/>
      <c r="H420" s="305">
        <v>2.2999999999999998</v>
      </c>
      <c r="I420" s="355">
        <f t="shared" si="188"/>
        <v>1</v>
      </c>
      <c r="J420" s="216">
        <v>119.4</v>
      </c>
      <c r="K420" s="355">
        <f t="shared" si="189"/>
        <v>1</v>
      </c>
      <c r="L420" s="216"/>
      <c r="M420" s="355"/>
      <c r="N420" s="315">
        <f t="shared" si="190"/>
        <v>1</v>
      </c>
      <c r="O420" s="315">
        <f t="shared" si="191"/>
        <v>1</v>
      </c>
      <c r="S420" s="25" t="str">
        <f t="shared" si="194"/>
        <v>VITAMALT</v>
      </c>
      <c r="T420" s="25">
        <f t="shared" si="211"/>
        <v>16.2</v>
      </c>
      <c r="U420" s="25">
        <f t="shared" si="212"/>
        <v>16.84</v>
      </c>
      <c r="V420" s="25">
        <f t="shared" si="213"/>
        <v>0</v>
      </c>
      <c r="W420" s="25">
        <f t="shared" si="214"/>
        <v>0</v>
      </c>
      <c r="X420" s="25">
        <f t="shared" si="215"/>
        <v>2</v>
      </c>
      <c r="Y420" s="25">
        <f t="shared" si="216"/>
        <v>2.4</v>
      </c>
      <c r="Z420" s="25">
        <f t="shared" si="217"/>
        <v>100</v>
      </c>
      <c r="AA420" s="25">
        <f t="shared" si="218"/>
        <v>140</v>
      </c>
      <c r="AB420" s="25">
        <f t="shared" si="219"/>
        <v>0</v>
      </c>
      <c r="AC420" s="25">
        <f t="shared" si="220"/>
        <v>0</v>
      </c>
    </row>
    <row r="421" spans="1:29" x14ac:dyDescent="0.25">
      <c r="A421" s="354">
        <v>45792</v>
      </c>
      <c r="B421" s="354" t="s">
        <v>437</v>
      </c>
      <c r="C421" s="349" t="s">
        <v>35</v>
      </c>
      <c r="D421" s="216">
        <v>16.39</v>
      </c>
      <c r="E421" s="355">
        <f t="shared" si="187"/>
        <v>1</v>
      </c>
      <c r="F421" s="305"/>
      <c r="G421" s="355"/>
      <c r="H421" s="305">
        <v>2.2999999999999998</v>
      </c>
      <c r="I421" s="355">
        <f t="shared" si="188"/>
        <v>1</v>
      </c>
      <c r="J421" s="216">
        <v>130.9</v>
      </c>
      <c r="K421" s="355">
        <f t="shared" si="189"/>
        <v>1</v>
      </c>
      <c r="L421" s="216"/>
      <c r="M421" s="355"/>
      <c r="N421" s="315">
        <f t="shared" si="190"/>
        <v>1</v>
      </c>
      <c r="O421" s="315">
        <f t="shared" si="191"/>
        <v>1</v>
      </c>
      <c r="S421" s="25" t="str">
        <f t="shared" si="194"/>
        <v>VITAMALT</v>
      </c>
      <c r="T421" s="25">
        <f t="shared" si="211"/>
        <v>16.2</v>
      </c>
      <c r="U421" s="25">
        <f t="shared" si="212"/>
        <v>16.84</v>
      </c>
      <c r="V421" s="25">
        <f t="shared" si="213"/>
        <v>0</v>
      </c>
      <c r="W421" s="25">
        <f t="shared" si="214"/>
        <v>0</v>
      </c>
      <c r="X421" s="25">
        <f t="shared" si="215"/>
        <v>2</v>
      </c>
      <c r="Y421" s="25">
        <f t="shared" si="216"/>
        <v>2.4</v>
      </c>
      <c r="Z421" s="25">
        <f t="shared" si="217"/>
        <v>100</v>
      </c>
      <c r="AA421" s="25">
        <f t="shared" si="218"/>
        <v>140</v>
      </c>
      <c r="AB421" s="25">
        <f t="shared" si="219"/>
        <v>0</v>
      </c>
      <c r="AC421" s="25">
        <f t="shared" si="220"/>
        <v>0</v>
      </c>
    </row>
    <row r="422" spans="1:29" x14ac:dyDescent="0.25">
      <c r="A422" s="354">
        <v>45792</v>
      </c>
      <c r="B422" s="247" t="s">
        <v>435</v>
      </c>
      <c r="C422" s="291" t="s">
        <v>31</v>
      </c>
      <c r="D422" s="216">
        <v>1.81</v>
      </c>
      <c r="E422" s="355">
        <f t="shared" si="187"/>
        <v>1</v>
      </c>
      <c r="F422" s="305">
        <v>0.05</v>
      </c>
      <c r="G422" s="355">
        <f t="shared" si="192"/>
        <v>1</v>
      </c>
      <c r="H422" s="305">
        <v>2.85</v>
      </c>
      <c r="I422" s="355">
        <f t="shared" si="188"/>
        <v>1</v>
      </c>
      <c r="J422" s="216">
        <v>6.28</v>
      </c>
      <c r="K422" s="355">
        <f t="shared" si="189"/>
        <v>1</v>
      </c>
      <c r="L422" s="216">
        <v>0.91</v>
      </c>
      <c r="M422" s="355">
        <f t="shared" si="193"/>
        <v>1</v>
      </c>
      <c r="N422" s="315">
        <f t="shared" si="190"/>
        <v>1</v>
      </c>
      <c r="O422" s="315">
        <f t="shared" si="191"/>
        <v>1</v>
      </c>
      <c r="S422" s="25" t="str">
        <f t="shared" si="194"/>
        <v>CARIB</v>
      </c>
      <c r="T422" s="25">
        <f t="shared" si="211"/>
        <v>1.65</v>
      </c>
      <c r="U422" s="25">
        <f t="shared" si="212"/>
        <v>2.14</v>
      </c>
      <c r="V422" s="25">
        <f t="shared" si="213"/>
        <v>0</v>
      </c>
      <c r="W422" s="25">
        <f t="shared" si="214"/>
        <v>0.12</v>
      </c>
      <c r="X422" s="25">
        <f t="shared" si="215"/>
        <v>2.7</v>
      </c>
      <c r="Y422" s="25">
        <f t="shared" si="216"/>
        <v>2.85</v>
      </c>
      <c r="Z422" s="25">
        <f t="shared" si="217"/>
        <v>5</v>
      </c>
      <c r="AA422" s="25">
        <f t="shared" si="218"/>
        <v>7</v>
      </c>
      <c r="AB422" s="25">
        <f t="shared" si="219"/>
        <v>0</v>
      </c>
      <c r="AC422" s="25">
        <f t="shared" si="220"/>
        <v>1</v>
      </c>
    </row>
    <row r="423" spans="1:29" x14ac:dyDescent="0.25">
      <c r="A423" s="354">
        <v>45793</v>
      </c>
      <c r="B423" s="247" t="s">
        <v>436</v>
      </c>
      <c r="C423" s="291" t="s">
        <v>31</v>
      </c>
      <c r="D423" s="216">
        <v>1.88</v>
      </c>
      <c r="E423" s="355">
        <f t="shared" si="187"/>
        <v>1</v>
      </c>
      <c r="F423" s="305">
        <v>0.03</v>
      </c>
      <c r="G423" s="355">
        <f t="shared" si="192"/>
        <v>1</v>
      </c>
      <c r="H423" s="305">
        <v>2.78</v>
      </c>
      <c r="I423" s="355">
        <f t="shared" si="188"/>
        <v>1</v>
      </c>
      <c r="J423" s="216">
        <v>6.1</v>
      </c>
      <c r="K423" s="355">
        <f t="shared" si="189"/>
        <v>1</v>
      </c>
      <c r="L423" s="216">
        <v>0.79</v>
      </c>
      <c r="M423" s="355">
        <f t="shared" si="193"/>
        <v>1</v>
      </c>
      <c r="N423" s="315">
        <f t="shared" si="190"/>
        <v>1</v>
      </c>
      <c r="O423" s="315">
        <f t="shared" si="191"/>
        <v>1</v>
      </c>
      <c r="S423" s="25" t="str">
        <f t="shared" si="194"/>
        <v>CARIB</v>
      </c>
      <c r="T423" s="25">
        <f t="shared" si="211"/>
        <v>1.65</v>
      </c>
      <c r="U423" s="25">
        <f t="shared" si="212"/>
        <v>2.14</v>
      </c>
      <c r="V423" s="25">
        <f t="shared" si="213"/>
        <v>0</v>
      </c>
      <c r="W423" s="25">
        <f t="shared" si="214"/>
        <v>0.12</v>
      </c>
      <c r="X423" s="25">
        <f t="shared" si="215"/>
        <v>2.7</v>
      </c>
      <c r="Y423" s="25">
        <f t="shared" si="216"/>
        <v>2.85</v>
      </c>
      <c r="Z423" s="25">
        <f t="shared" si="217"/>
        <v>5</v>
      </c>
      <c r="AA423" s="25">
        <f t="shared" si="218"/>
        <v>7</v>
      </c>
      <c r="AB423" s="25">
        <f t="shared" si="219"/>
        <v>0</v>
      </c>
      <c r="AC423" s="25">
        <f t="shared" si="220"/>
        <v>1</v>
      </c>
    </row>
    <row r="424" spans="1:29" x14ac:dyDescent="0.25">
      <c r="A424" s="354">
        <v>45793</v>
      </c>
      <c r="B424" s="247" t="s">
        <v>434</v>
      </c>
      <c r="C424" s="291" t="s">
        <v>31</v>
      </c>
      <c r="D424" s="216">
        <v>1.89</v>
      </c>
      <c r="E424" s="355">
        <f t="shared" si="187"/>
        <v>1</v>
      </c>
      <c r="F424" s="305">
        <v>0.06</v>
      </c>
      <c r="G424" s="355">
        <f t="shared" si="192"/>
        <v>1</v>
      </c>
      <c r="H424" s="305">
        <v>2.75</v>
      </c>
      <c r="I424" s="355">
        <f t="shared" si="188"/>
        <v>1</v>
      </c>
      <c r="J424" s="216">
        <v>6.12</v>
      </c>
      <c r="K424" s="355">
        <f t="shared" si="189"/>
        <v>1</v>
      </c>
      <c r="L424" s="216">
        <v>0.68</v>
      </c>
      <c r="M424" s="355">
        <f t="shared" si="193"/>
        <v>1</v>
      </c>
      <c r="N424" s="315">
        <f t="shared" si="190"/>
        <v>1</v>
      </c>
      <c r="O424" s="315">
        <f t="shared" si="191"/>
        <v>1</v>
      </c>
      <c r="S424" s="25" t="str">
        <f t="shared" si="194"/>
        <v>CARIB</v>
      </c>
      <c r="T424" s="25">
        <f t="shared" si="211"/>
        <v>1.65</v>
      </c>
      <c r="U424" s="25">
        <f t="shared" si="212"/>
        <v>2.14</v>
      </c>
      <c r="V424" s="25">
        <f t="shared" si="213"/>
        <v>0</v>
      </c>
      <c r="W424" s="25">
        <f t="shared" si="214"/>
        <v>0.12</v>
      </c>
      <c r="X424" s="25">
        <f t="shared" si="215"/>
        <v>2.7</v>
      </c>
      <c r="Y424" s="25">
        <f t="shared" si="216"/>
        <v>2.85</v>
      </c>
      <c r="Z424" s="25">
        <f t="shared" si="217"/>
        <v>5</v>
      </c>
      <c r="AA424" s="25">
        <f t="shared" si="218"/>
        <v>7</v>
      </c>
      <c r="AB424" s="25">
        <f t="shared" si="219"/>
        <v>0</v>
      </c>
      <c r="AC424" s="25">
        <f t="shared" si="220"/>
        <v>1</v>
      </c>
    </row>
    <row r="425" spans="1:29" x14ac:dyDescent="0.25">
      <c r="A425" s="354">
        <v>45793</v>
      </c>
      <c r="B425" s="247" t="s">
        <v>435</v>
      </c>
      <c r="C425" s="291" t="s">
        <v>31</v>
      </c>
      <c r="D425" s="216">
        <v>1.9</v>
      </c>
      <c r="E425" s="355">
        <f t="shared" si="187"/>
        <v>1</v>
      </c>
      <c r="F425" s="305">
        <v>0.05</v>
      </c>
      <c r="G425" s="355">
        <f t="shared" si="192"/>
        <v>1</v>
      </c>
      <c r="H425" s="305">
        <v>2.85</v>
      </c>
      <c r="I425" s="355">
        <f t="shared" si="188"/>
        <v>1</v>
      </c>
      <c r="J425" s="216">
        <v>5.65</v>
      </c>
      <c r="K425" s="355">
        <f t="shared" si="189"/>
        <v>1</v>
      </c>
      <c r="L425" s="216">
        <v>0.81</v>
      </c>
      <c r="M425" s="355">
        <f t="shared" si="193"/>
        <v>1</v>
      </c>
      <c r="N425" s="315">
        <f t="shared" si="190"/>
        <v>1</v>
      </c>
      <c r="O425" s="315">
        <f t="shared" si="191"/>
        <v>1</v>
      </c>
      <c r="S425" s="25" t="str">
        <f t="shared" si="194"/>
        <v>CARIB</v>
      </c>
      <c r="T425" s="25">
        <f t="shared" si="211"/>
        <v>1.65</v>
      </c>
      <c r="U425" s="25">
        <f t="shared" si="212"/>
        <v>2.14</v>
      </c>
      <c r="V425" s="25">
        <f t="shared" si="213"/>
        <v>0</v>
      </c>
      <c r="W425" s="25">
        <f t="shared" si="214"/>
        <v>0.12</v>
      </c>
      <c r="X425" s="25">
        <f t="shared" si="215"/>
        <v>2.7</v>
      </c>
      <c r="Y425" s="25">
        <f t="shared" si="216"/>
        <v>2.85</v>
      </c>
      <c r="Z425" s="25">
        <f t="shared" si="217"/>
        <v>5</v>
      </c>
      <c r="AA425" s="25">
        <f t="shared" si="218"/>
        <v>7</v>
      </c>
      <c r="AB425" s="25">
        <f t="shared" si="219"/>
        <v>0</v>
      </c>
      <c r="AC425" s="25">
        <f t="shared" si="220"/>
        <v>1</v>
      </c>
    </row>
    <row r="426" spans="1:29" x14ac:dyDescent="0.25">
      <c r="A426" s="354">
        <v>45793</v>
      </c>
      <c r="B426" s="354" t="s">
        <v>437</v>
      </c>
      <c r="C426" s="349" t="s">
        <v>34</v>
      </c>
      <c r="D426" s="216">
        <v>17.02</v>
      </c>
      <c r="E426" s="355">
        <f t="shared" si="187"/>
        <v>1</v>
      </c>
      <c r="F426" s="305"/>
      <c r="G426" s="355"/>
      <c r="H426" s="305">
        <v>2.8</v>
      </c>
      <c r="I426" s="355">
        <f t="shared" si="188"/>
        <v>1</v>
      </c>
      <c r="J426" s="216">
        <v>207.5</v>
      </c>
      <c r="K426" s="355">
        <f t="shared" si="189"/>
        <v>1</v>
      </c>
      <c r="L426" s="216"/>
      <c r="M426" s="355"/>
      <c r="N426" s="315">
        <f t="shared" si="190"/>
        <v>1</v>
      </c>
      <c r="O426" s="315">
        <f t="shared" si="191"/>
        <v>1</v>
      </c>
      <c r="S426" s="25" t="str">
        <f t="shared" si="194"/>
        <v>STARMALT</v>
      </c>
      <c r="T426" s="25">
        <f t="shared" si="211"/>
        <v>16.8</v>
      </c>
      <c r="U426" s="25">
        <f t="shared" si="212"/>
        <v>17.239999999999998</v>
      </c>
      <c r="V426" s="25">
        <f t="shared" si="213"/>
        <v>0</v>
      </c>
      <c r="W426" s="25">
        <f t="shared" si="214"/>
        <v>0</v>
      </c>
      <c r="X426" s="25">
        <f t="shared" si="215"/>
        <v>2.6</v>
      </c>
      <c r="Y426" s="25">
        <f t="shared" si="216"/>
        <v>2.84</v>
      </c>
      <c r="Z426" s="25">
        <f t="shared" si="217"/>
        <v>170</v>
      </c>
      <c r="AA426" s="25">
        <f t="shared" si="218"/>
        <v>240</v>
      </c>
      <c r="AB426" s="25">
        <f t="shared" si="219"/>
        <v>0</v>
      </c>
      <c r="AC426" s="25">
        <f t="shared" si="220"/>
        <v>0</v>
      </c>
    </row>
    <row r="427" spans="1:29" ht="17.25" customHeight="1" x14ac:dyDescent="0.25">
      <c r="A427" s="354">
        <v>45795</v>
      </c>
      <c r="B427" s="354" t="s">
        <v>436</v>
      </c>
      <c r="C427" s="349" t="s">
        <v>34</v>
      </c>
      <c r="D427" s="216">
        <v>17.2</v>
      </c>
      <c r="E427" s="355">
        <f t="shared" si="187"/>
        <v>1</v>
      </c>
      <c r="F427" s="305"/>
      <c r="G427" s="355"/>
      <c r="H427" s="305">
        <v>2.75</v>
      </c>
      <c r="I427" s="355">
        <f t="shared" si="188"/>
        <v>1</v>
      </c>
      <c r="J427" s="216">
        <v>211.8</v>
      </c>
      <c r="K427" s="355">
        <f t="shared" si="189"/>
        <v>1</v>
      </c>
      <c r="L427" s="216"/>
      <c r="M427" s="355"/>
      <c r="N427" s="315">
        <f t="shared" ref="N427" si="231">IF(+(IF(D427&lt;T427,0,IF(D427&gt;U427,0,1)))+(IF(F427&lt;V427,0,IF(F427&gt;W427,0,1)))+(IF(H427&lt;X427,0,IF(H427&gt;Y427,0,1)))+(IF(J427&lt;Z427,0,IF(J427&gt;AA427,0,1)))+(IF(L427&lt;AB427,0,IF(L427&gt;AC427,0,1)))=5,1,0)</f>
        <v>1</v>
      </c>
      <c r="O427" s="315">
        <f t="shared" ref="O427" si="232">IF(+(IF(D427&lt;T427,0,IF(D427&gt;U427,0,1)))+(IF(F427&lt;V427,0,IF(F427&gt;W427,0,1)))+(IF(H427&lt;X427,0,IF(H427&gt;Y427,0,1)))+(IF(L427&lt;AB427,0,IF(L427&gt;AC427,0,1)))=4,1,0)</f>
        <v>1</v>
      </c>
      <c r="S427" s="25" t="str">
        <f t="shared" si="194"/>
        <v>STARMALT</v>
      </c>
      <c r="T427" s="25">
        <f t="shared" si="211"/>
        <v>16.8</v>
      </c>
      <c r="U427" s="25">
        <f t="shared" si="212"/>
        <v>17.239999999999998</v>
      </c>
      <c r="V427" s="25">
        <f t="shared" si="213"/>
        <v>0</v>
      </c>
      <c r="W427" s="25">
        <f t="shared" si="214"/>
        <v>0</v>
      </c>
      <c r="X427" s="25">
        <f t="shared" si="215"/>
        <v>2.6</v>
      </c>
      <c r="Y427" s="25">
        <f t="shared" si="216"/>
        <v>2.84</v>
      </c>
      <c r="Z427" s="25">
        <f t="shared" si="217"/>
        <v>170</v>
      </c>
      <c r="AA427" s="25">
        <f t="shared" si="218"/>
        <v>240</v>
      </c>
      <c r="AB427" s="25">
        <f t="shared" si="219"/>
        <v>0</v>
      </c>
      <c r="AC427" s="25">
        <f t="shared" si="220"/>
        <v>0</v>
      </c>
    </row>
    <row r="428" spans="1:29" ht="17.25" customHeight="1" x14ac:dyDescent="0.25">
      <c r="A428" s="354">
        <v>45795</v>
      </c>
      <c r="B428" s="354" t="s">
        <v>434</v>
      </c>
      <c r="C428" s="349" t="s">
        <v>34</v>
      </c>
      <c r="D428" s="216">
        <v>16.96</v>
      </c>
      <c r="E428" s="355">
        <f t="shared" si="187"/>
        <v>1</v>
      </c>
      <c r="F428" s="305"/>
      <c r="G428" s="355"/>
      <c r="H428" s="305">
        <v>2.75</v>
      </c>
      <c r="I428" s="355">
        <f t="shared" si="188"/>
        <v>1</v>
      </c>
      <c r="J428" s="216">
        <v>220.7</v>
      </c>
      <c r="K428" s="355">
        <f t="shared" si="189"/>
        <v>1</v>
      </c>
      <c r="L428" s="216"/>
      <c r="M428" s="355"/>
      <c r="N428" s="315">
        <f t="shared" si="190"/>
        <v>1</v>
      </c>
      <c r="O428" s="315">
        <f t="shared" si="191"/>
        <v>1</v>
      </c>
      <c r="S428" s="25" t="str">
        <f t="shared" si="194"/>
        <v>STARMALT</v>
      </c>
      <c r="T428" s="25">
        <f t="shared" si="211"/>
        <v>16.8</v>
      </c>
      <c r="U428" s="25">
        <f t="shared" si="212"/>
        <v>17.239999999999998</v>
      </c>
      <c r="V428" s="25">
        <f t="shared" si="213"/>
        <v>0</v>
      </c>
      <c r="W428" s="25">
        <f t="shared" si="214"/>
        <v>0</v>
      </c>
      <c r="X428" s="25">
        <f t="shared" si="215"/>
        <v>2.6</v>
      </c>
      <c r="Y428" s="25">
        <f t="shared" si="216"/>
        <v>2.84</v>
      </c>
      <c r="Z428" s="25">
        <f t="shared" si="217"/>
        <v>170</v>
      </c>
      <c r="AA428" s="25">
        <f t="shared" si="218"/>
        <v>240</v>
      </c>
      <c r="AB428" s="25">
        <f t="shared" si="219"/>
        <v>0</v>
      </c>
      <c r="AC428" s="25">
        <f t="shared" si="220"/>
        <v>0</v>
      </c>
    </row>
    <row r="429" spans="1:29" ht="17.25" customHeight="1" x14ac:dyDescent="0.25">
      <c r="A429" s="354">
        <v>45795</v>
      </c>
      <c r="B429" s="354" t="s">
        <v>435</v>
      </c>
      <c r="C429" s="349" t="s">
        <v>34</v>
      </c>
      <c r="D429" s="216">
        <v>17.05</v>
      </c>
      <c r="E429" s="355">
        <f t="shared" si="187"/>
        <v>1</v>
      </c>
      <c r="F429" s="305"/>
      <c r="G429" s="355"/>
      <c r="H429" s="305">
        <v>2.75</v>
      </c>
      <c r="I429" s="355">
        <f t="shared" si="188"/>
        <v>1</v>
      </c>
      <c r="J429" s="216">
        <v>209.9</v>
      </c>
      <c r="K429" s="355">
        <f t="shared" si="189"/>
        <v>1</v>
      </c>
      <c r="L429" s="216"/>
      <c r="M429" s="355"/>
      <c r="N429" s="315">
        <f t="shared" si="190"/>
        <v>1</v>
      </c>
      <c r="O429" s="315">
        <f t="shared" si="191"/>
        <v>1</v>
      </c>
      <c r="S429" s="25" t="str">
        <f t="shared" si="194"/>
        <v>STARMALT</v>
      </c>
      <c r="T429" s="25">
        <f t="shared" si="211"/>
        <v>16.8</v>
      </c>
      <c r="U429" s="25">
        <f t="shared" si="212"/>
        <v>17.239999999999998</v>
      </c>
      <c r="V429" s="25">
        <f t="shared" si="213"/>
        <v>0</v>
      </c>
      <c r="W429" s="25">
        <f t="shared" si="214"/>
        <v>0</v>
      </c>
      <c r="X429" s="25">
        <f t="shared" si="215"/>
        <v>2.6</v>
      </c>
      <c r="Y429" s="25">
        <f t="shared" si="216"/>
        <v>2.84</v>
      </c>
      <c r="Z429" s="25">
        <f t="shared" si="217"/>
        <v>170</v>
      </c>
      <c r="AA429" s="25">
        <f t="shared" si="218"/>
        <v>240</v>
      </c>
      <c r="AB429" s="25">
        <f t="shared" si="219"/>
        <v>0</v>
      </c>
      <c r="AC429" s="25">
        <f t="shared" si="220"/>
        <v>0</v>
      </c>
    </row>
    <row r="430" spans="1:29" ht="14.25" customHeight="1" x14ac:dyDescent="0.25">
      <c r="A430" s="354">
        <v>45795</v>
      </c>
      <c r="B430" s="354" t="s">
        <v>437</v>
      </c>
      <c r="C430" s="349" t="s">
        <v>31</v>
      </c>
      <c r="D430" s="216">
        <v>1.93</v>
      </c>
      <c r="E430" s="355">
        <f t="shared" si="187"/>
        <v>1</v>
      </c>
      <c r="F430" s="305">
        <v>0.03</v>
      </c>
      <c r="G430" s="355">
        <f t="shared" si="192"/>
        <v>1</v>
      </c>
      <c r="H430" s="305">
        <v>2.75</v>
      </c>
      <c r="I430" s="355">
        <f t="shared" si="188"/>
        <v>1</v>
      </c>
      <c r="J430" s="216">
        <v>6.13</v>
      </c>
      <c r="K430" s="355">
        <f t="shared" si="189"/>
        <v>1</v>
      </c>
      <c r="L430" s="216">
        <v>0.67</v>
      </c>
      <c r="M430" s="355">
        <f t="shared" si="193"/>
        <v>1</v>
      </c>
      <c r="N430" s="315">
        <f t="shared" si="190"/>
        <v>1</v>
      </c>
      <c r="O430" s="315">
        <f t="shared" si="191"/>
        <v>1</v>
      </c>
      <c r="S430" s="25" t="str">
        <f t="shared" si="194"/>
        <v>CARIB</v>
      </c>
      <c r="T430" s="25">
        <f t="shared" si="211"/>
        <v>1.65</v>
      </c>
      <c r="U430" s="25">
        <f t="shared" si="212"/>
        <v>2.14</v>
      </c>
      <c r="V430" s="25">
        <f t="shared" si="213"/>
        <v>0</v>
      </c>
      <c r="W430" s="25">
        <f t="shared" si="214"/>
        <v>0.12</v>
      </c>
      <c r="X430" s="25">
        <f t="shared" si="215"/>
        <v>2.7</v>
      </c>
      <c r="Y430" s="25">
        <f t="shared" si="216"/>
        <v>2.85</v>
      </c>
      <c r="Z430" s="25">
        <f t="shared" si="217"/>
        <v>5</v>
      </c>
      <c r="AA430" s="25">
        <f t="shared" si="218"/>
        <v>7</v>
      </c>
      <c r="AB430" s="25">
        <f t="shared" si="219"/>
        <v>0</v>
      </c>
      <c r="AC430" s="25">
        <f t="shared" si="220"/>
        <v>1</v>
      </c>
    </row>
    <row r="431" spans="1:29" x14ac:dyDescent="0.25">
      <c r="A431" s="354">
        <v>45795</v>
      </c>
      <c r="B431" s="354" t="s">
        <v>436</v>
      </c>
      <c r="C431" s="349" t="s">
        <v>31</v>
      </c>
      <c r="D431" s="216">
        <v>1.9</v>
      </c>
      <c r="E431" s="355">
        <f t="shared" si="187"/>
        <v>1</v>
      </c>
      <c r="F431" s="305">
        <v>0.02</v>
      </c>
      <c r="G431" s="355">
        <f t="shared" si="192"/>
        <v>1</v>
      </c>
      <c r="H431" s="305">
        <v>2.7</v>
      </c>
      <c r="I431" s="355">
        <f t="shared" si="188"/>
        <v>1</v>
      </c>
      <c r="J431" s="216">
        <v>6.38</v>
      </c>
      <c r="K431" s="355">
        <f t="shared" si="189"/>
        <v>1</v>
      </c>
      <c r="L431" s="216">
        <v>0.67</v>
      </c>
      <c r="M431" s="355">
        <f t="shared" si="193"/>
        <v>1</v>
      </c>
      <c r="N431" s="315">
        <f t="shared" si="190"/>
        <v>1</v>
      </c>
      <c r="O431" s="315">
        <f t="shared" si="191"/>
        <v>1</v>
      </c>
      <c r="S431" s="25" t="str">
        <f t="shared" si="194"/>
        <v>CARIB</v>
      </c>
      <c r="T431" s="25">
        <f t="shared" si="211"/>
        <v>1.65</v>
      </c>
      <c r="U431" s="25">
        <f t="shared" si="212"/>
        <v>2.14</v>
      </c>
      <c r="V431" s="25">
        <f t="shared" si="213"/>
        <v>0</v>
      </c>
      <c r="W431" s="25">
        <f t="shared" si="214"/>
        <v>0.12</v>
      </c>
      <c r="X431" s="25">
        <f t="shared" si="215"/>
        <v>2.7</v>
      </c>
      <c r="Y431" s="25">
        <f t="shared" si="216"/>
        <v>2.85</v>
      </c>
      <c r="Z431" s="25">
        <f t="shared" si="217"/>
        <v>5</v>
      </c>
      <c r="AA431" s="25">
        <f t="shared" si="218"/>
        <v>7</v>
      </c>
      <c r="AB431" s="25">
        <f t="shared" si="219"/>
        <v>0</v>
      </c>
      <c r="AC431" s="25">
        <f t="shared" si="220"/>
        <v>1</v>
      </c>
    </row>
    <row r="432" spans="1:29" x14ac:dyDescent="0.25">
      <c r="A432" s="354">
        <v>45795</v>
      </c>
      <c r="B432" s="354" t="s">
        <v>434</v>
      </c>
      <c r="C432" s="349" t="s">
        <v>31</v>
      </c>
      <c r="D432" s="216">
        <v>2.11</v>
      </c>
      <c r="E432" s="355">
        <f t="shared" si="187"/>
        <v>1</v>
      </c>
      <c r="F432" s="305">
        <v>0.02</v>
      </c>
      <c r="G432" s="355">
        <f t="shared" si="192"/>
        <v>1</v>
      </c>
      <c r="H432" s="305">
        <v>2.85</v>
      </c>
      <c r="I432" s="355">
        <f t="shared" si="188"/>
        <v>1</v>
      </c>
      <c r="J432" s="216">
        <v>6.98</v>
      </c>
      <c r="K432" s="355">
        <f t="shared" si="189"/>
        <v>1</v>
      </c>
      <c r="L432" s="216">
        <v>0.93</v>
      </c>
      <c r="M432" s="355">
        <f t="shared" si="193"/>
        <v>1</v>
      </c>
      <c r="N432" s="315">
        <f t="shared" si="190"/>
        <v>1</v>
      </c>
      <c r="O432" s="315">
        <f t="shared" si="191"/>
        <v>1</v>
      </c>
      <c r="S432" s="25" t="str">
        <f t="shared" si="194"/>
        <v>CARIB</v>
      </c>
      <c r="T432" s="25">
        <f t="shared" si="211"/>
        <v>1.65</v>
      </c>
      <c r="U432" s="25">
        <f t="shared" si="212"/>
        <v>2.14</v>
      </c>
      <c r="V432" s="25">
        <f t="shared" si="213"/>
        <v>0</v>
      </c>
      <c r="W432" s="25">
        <f t="shared" si="214"/>
        <v>0.12</v>
      </c>
      <c r="X432" s="25">
        <f t="shared" si="215"/>
        <v>2.7</v>
      </c>
      <c r="Y432" s="25">
        <f t="shared" si="216"/>
        <v>2.85</v>
      </c>
      <c r="Z432" s="25">
        <f t="shared" si="217"/>
        <v>5</v>
      </c>
      <c r="AA432" s="25">
        <f t="shared" si="218"/>
        <v>7</v>
      </c>
      <c r="AB432" s="25">
        <f t="shared" si="219"/>
        <v>0</v>
      </c>
      <c r="AC432" s="25">
        <f t="shared" si="220"/>
        <v>1</v>
      </c>
    </row>
    <row r="433" spans="1:29" x14ac:dyDescent="0.25">
      <c r="A433" s="354">
        <v>45795</v>
      </c>
      <c r="B433" s="354" t="s">
        <v>437</v>
      </c>
      <c r="C433" s="349" t="s">
        <v>31</v>
      </c>
      <c r="D433" s="216">
        <v>1.96</v>
      </c>
      <c r="E433" s="355">
        <f t="shared" si="187"/>
        <v>1</v>
      </c>
      <c r="F433" s="305">
        <v>0.03</v>
      </c>
      <c r="G433" s="355">
        <f t="shared" si="192"/>
        <v>1</v>
      </c>
      <c r="H433" s="305">
        <v>2.83</v>
      </c>
      <c r="I433" s="355">
        <f t="shared" si="188"/>
        <v>1</v>
      </c>
      <c r="J433" s="216">
        <v>6.55</v>
      </c>
      <c r="K433" s="355">
        <f t="shared" si="189"/>
        <v>1</v>
      </c>
      <c r="L433" s="216">
        <v>0.93</v>
      </c>
      <c r="M433" s="355">
        <f t="shared" si="193"/>
        <v>1</v>
      </c>
      <c r="N433" s="315">
        <f t="shared" si="190"/>
        <v>1</v>
      </c>
      <c r="O433" s="315">
        <f t="shared" si="191"/>
        <v>1</v>
      </c>
      <c r="S433" s="25" t="str">
        <f t="shared" si="194"/>
        <v>CARIB</v>
      </c>
      <c r="T433" s="25">
        <f t="shared" si="211"/>
        <v>1.65</v>
      </c>
      <c r="U433" s="25">
        <f t="shared" si="212"/>
        <v>2.14</v>
      </c>
      <c r="V433" s="25">
        <f t="shared" si="213"/>
        <v>0</v>
      </c>
      <c r="W433" s="25">
        <f t="shared" si="214"/>
        <v>0.12</v>
      </c>
      <c r="X433" s="25">
        <f t="shared" si="215"/>
        <v>2.7</v>
      </c>
      <c r="Y433" s="25">
        <f t="shared" si="216"/>
        <v>2.85</v>
      </c>
      <c r="Z433" s="25">
        <f t="shared" si="217"/>
        <v>5</v>
      </c>
      <c r="AA433" s="25">
        <f t="shared" si="218"/>
        <v>7</v>
      </c>
      <c r="AB433" s="25">
        <f t="shared" si="219"/>
        <v>0</v>
      </c>
      <c r="AC433" s="25">
        <f t="shared" si="220"/>
        <v>1</v>
      </c>
    </row>
    <row r="434" spans="1:29" x14ac:dyDescent="0.25">
      <c r="A434" s="354">
        <v>45796</v>
      </c>
      <c r="B434" s="354" t="s">
        <v>435</v>
      </c>
      <c r="C434" s="349" t="s">
        <v>31</v>
      </c>
      <c r="D434" s="216">
        <v>1.7</v>
      </c>
      <c r="E434" s="355">
        <f t="shared" si="187"/>
        <v>1</v>
      </c>
      <c r="F434" s="305">
        <v>0.02</v>
      </c>
      <c r="G434" s="355">
        <f t="shared" si="192"/>
        <v>1</v>
      </c>
      <c r="H434" s="305">
        <v>2.85</v>
      </c>
      <c r="I434" s="355">
        <f t="shared" si="188"/>
        <v>1</v>
      </c>
      <c r="J434" s="216">
        <v>6.6</v>
      </c>
      <c r="K434" s="355">
        <f t="shared" si="189"/>
        <v>1</v>
      </c>
      <c r="L434" s="216">
        <v>0.68</v>
      </c>
      <c r="M434" s="355">
        <f t="shared" si="193"/>
        <v>1</v>
      </c>
      <c r="N434" s="315">
        <f t="shared" si="190"/>
        <v>1</v>
      </c>
      <c r="O434" s="315">
        <f t="shared" si="191"/>
        <v>1</v>
      </c>
      <c r="S434" s="25" t="str">
        <f t="shared" si="194"/>
        <v>CARIB</v>
      </c>
      <c r="T434" s="25">
        <f t="shared" si="211"/>
        <v>1.65</v>
      </c>
      <c r="U434" s="25">
        <f t="shared" si="212"/>
        <v>2.14</v>
      </c>
      <c r="V434" s="25">
        <f t="shared" si="213"/>
        <v>0</v>
      </c>
      <c r="W434" s="25">
        <f t="shared" si="214"/>
        <v>0.12</v>
      </c>
      <c r="X434" s="25">
        <f t="shared" si="215"/>
        <v>2.7</v>
      </c>
      <c r="Y434" s="25">
        <f t="shared" si="216"/>
        <v>2.85</v>
      </c>
      <c r="Z434" s="25">
        <f t="shared" si="217"/>
        <v>5</v>
      </c>
      <c r="AA434" s="25">
        <f t="shared" si="218"/>
        <v>7</v>
      </c>
      <c r="AB434" s="25">
        <f t="shared" si="219"/>
        <v>0</v>
      </c>
      <c r="AC434" s="25">
        <f t="shared" si="220"/>
        <v>1</v>
      </c>
    </row>
    <row r="435" spans="1:29" x14ac:dyDescent="0.25">
      <c r="A435" s="354">
        <v>45796</v>
      </c>
      <c r="B435" s="354" t="s">
        <v>434</v>
      </c>
      <c r="C435" s="349" t="s">
        <v>31</v>
      </c>
      <c r="D435" s="216">
        <v>1.7</v>
      </c>
      <c r="E435" s="355">
        <f t="shared" si="187"/>
        <v>1</v>
      </c>
      <c r="F435" s="305">
        <v>0.03</v>
      </c>
      <c r="G435" s="355">
        <f t="shared" si="192"/>
        <v>1</v>
      </c>
      <c r="H435" s="305">
        <v>2.85</v>
      </c>
      <c r="I435" s="355">
        <f t="shared" si="188"/>
        <v>1</v>
      </c>
      <c r="J435" s="216">
        <v>6.05</v>
      </c>
      <c r="K435" s="355">
        <f t="shared" si="189"/>
        <v>1</v>
      </c>
      <c r="L435" s="216">
        <v>0.7</v>
      </c>
      <c r="M435" s="355">
        <f t="shared" si="193"/>
        <v>1</v>
      </c>
      <c r="N435" s="315">
        <f t="shared" si="190"/>
        <v>1</v>
      </c>
      <c r="O435" s="315">
        <f t="shared" si="191"/>
        <v>1</v>
      </c>
      <c r="S435" s="25" t="str">
        <f t="shared" si="194"/>
        <v>CARIB</v>
      </c>
      <c r="T435" s="25">
        <f t="shared" si="211"/>
        <v>1.65</v>
      </c>
      <c r="U435" s="25">
        <f t="shared" si="212"/>
        <v>2.14</v>
      </c>
      <c r="V435" s="25">
        <f t="shared" si="213"/>
        <v>0</v>
      </c>
      <c r="W435" s="25">
        <f t="shared" si="214"/>
        <v>0.12</v>
      </c>
      <c r="X435" s="25">
        <f t="shared" si="215"/>
        <v>2.7</v>
      </c>
      <c r="Y435" s="25">
        <f t="shared" si="216"/>
        <v>2.85</v>
      </c>
      <c r="Z435" s="25">
        <f t="shared" si="217"/>
        <v>5</v>
      </c>
      <c r="AA435" s="25">
        <f t="shared" si="218"/>
        <v>7</v>
      </c>
      <c r="AB435" s="25">
        <f t="shared" si="219"/>
        <v>0</v>
      </c>
      <c r="AC435" s="25">
        <f t="shared" si="220"/>
        <v>1</v>
      </c>
    </row>
    <row r="436" spans="1:29" x14ac:dyDescent="0.25">
      <c r="A436" s="354">
        <v>45796</v>
      </c>
      <c r="B436" s="354" t="s">
        <v>437</v>
      </c>
      <c r="C436" s="349" t="s">
        <v>30</v>
      </c>
      <c r="D436" s="216">
        <v>0.99</v>
      </c>
      <c r="E436" s="355">
        <f t="shared" ref="E436:E459" si="233">IF(+(IF(D436&lt;T436,0,IF(D436&gt;U436,0,1)))=1,1,0)</f>
        <v>1</v>
      </c>
      <c r="F436" s="305">
        <v>0.01</v>
      </c>
      <c r="G436" s="355">
        <f t="shared" si="192"/>
        <v>1</v>
      </c>
      <c r="H436" s="305">
        <v>2.75</v>
      </c>
      <c r="I436" s="355">
        <f t="shared" si="188"/>
        <v>1</v>
      </c>
      <c r="J436" s="216">
        <v>6.63</v>
      </c>
      <c r="K436" s="355">
        <f t="shared" si="189"/>
        <v>1</v>
      </c>
      <c r="L436" s="216">
        <v>0.36</v>
      </c>
      <c r="M436" s="355">
        <f t="shared" ref="M436:M457" si="234">IF(+(IF(L436&lt;AB436,0,IF(L436&gt;AC436,0,1)))=1,1,0)</f>
        <v>1</v>
      </c>
      <c r="N436" s="315">
        <f t="shared" ref="N436:N459" si="235">IF(+(IF(D436&lt;T436,0,IF(D436&gt;U436,0,1)))+(IF(F436&lt;V436,0,IF(F436&gt;W436,0,1)))+(IF(H436&lt;X436,0,IF(H436&gt;Y436,0,1)))+(IF(J436&lt;Z436,0,IF(J436&gt;AA436,0,1)))+(IF(L436&lt;AB436,0,IF(L436&gt;AC436,0,1)))=5,1,0)</f>
        <v>1</v>
      </c>
      <c r="O436" s="315">
        <f t="shared" ref="O436:O459" si="236">IF(+(IF(D436&lt;T436,0,IF(D436&gt;U436,0,1)))+(IF(F436&lt;V436,0,IF(F436&gt;W436,0,1)))+(IF(H436&lt;X436,0,IF(H436&gt;Y436,0,1)))+(IF(L436&lt;AB436,0,IF(L436&gt;AC436,0,1)))=4,1,0)</f>
        <v>1</v>
      </c>
      <c r="S436" s="25" t="str">
        <f t="shared" si="194"/>
        <v>STAG</v>
      </c>
      <c r="T436" s="25">
        <f t="shared" si="211"/>
        <v>0.8</v>
      </c>
      <c r="U436" s="25">
        <f t="shared" si="212"/>
        <v>1.24</v>
      </c>
      <c r="V436" s="25">
        <f t="shared" si="213"/>
        <v>0</v>
      </c>
      <c r="W436" s="25">
        <f t="shared" si="214"/>
        <v>0.12</v>
      </c>
      <c r="X436" s="25">
        <f t="shared" si="215"/>
        <v>2.7</v>
      </c>
      <c r="Y436" s="25">
        <f t="shared" si="216"/>
        <v>2.85</v>
      </c>
      <c r="Z436" s="25">
        <f t="shared" si="217"/>
        <v>5</v>
      </c>
      <c r="AA436" s="25">
        <f t="shared" si="218"/>
        <v>7</v>
      </c>
      <c r="AB436" s="25">
        <f t="shared" si="219"/>
        <v>0</v>
      </c>
      <c r="AC436" s="25">
        <f t="shared" si="220"/>
        <v>1</v>
      </c>
    </row>
    <row r="437" spans="1:29" x14ac:dyDescent="0.25">
      <c r="A437" s="354">
        <v>45796</v>
      </c>
      <c r="B437" s="354" t="s">
        <v>436</v>
      </c>
      <c r="C437" s="349" t="s">
        <v>30</v>
      </c>
      <c r="D437" s="216">
        <v>0.96</v>
      </c>
      <c r="E437" s="355">
        <f t="shared" si="233"/>
        <v>1</v>
      </c>
      <c r="F437" s="305">
        <v>0.02</v>
      </c>
      <c r="G437" s="355">
        <f t="shared" ref="G437:G457" si="237">IF(+(IF(F437&lt;V437,0,IF(F437&gt;W437,0,1)))=1,1,0)</f>
        <v>1</v>
      </c>
      <c r="H437" s="305">
        <v>2.8</v>
      </c>
      <c r="I437" s="355">
        <f t="shared" ref="I437:I459" si="238">IF(+(IF(H437&lt;X437,0,IF(H437&gt;Y437,0,1)))=1,1,0)</f>
        <v>1</v>
      </c>
      <c r="J437" s="216">
        <v>6.18</v>
      </c>
      <c r="K437" s="355">
        <f t="shared" ref="K437:K459" si="239">IF(+(IF(J437&lt;Z437,0,IF(J437&gt;AA437,0,1)))=1,1,0)</f>
        <v>1</v>
      </c>
      <c r="L437" s="216">
        <v>0.33</v>
      </c>
      <c r="M437" s="355">
        <f t="shared" si="234"/>
        <v>1</v>
      </c>
      <c r="N437" s="315">
        <f t="shared" si="235"/>
        <v>1</v>
      </c>
      <c r="O437" s="315">
        <f t="shared" si="236"/>
        <v>1</v>
      </c>
      <c r="S437" s="25" t="str">
        <f t="shared" si="194"/>
        <v>STAG</v>
      </c>
      <c r="T437" s="25">
        <f t="shared" si="211"/>
        <v>0.8</v>
      </c>
      <c r="U437" s="25">
        <f t="shared" si="212"/>
        <v>1.24</v>
      </c>
      <c r="V437" s="25">
        <f t="shared" si="213"/>
        <v>0</v>
      </c>
      <c r="W437" s="25">
        <f t="shared" si="214"/>
        <v>0.12</v>
      </c>
      <c r="X437" s="25">
        <f t="shared" si="215"/>
        <v>2.7</v>
      </c>
      <c r="Y437" s="25">
        <f t="shared" si="216"/>
        <v>2.85</v>
      </c>
      <c r="Z437" s="25">
        <f t="shared" si="217"/>
        <v>5</v>
      </c>
      <c r="AA437" s="25">
        <f t="shared" si="218"/>
        <v>7</v>
      </c>
      <c r="AB437" s="25">
        <f t="shared" si="219"/>
        <v>0</v>
      </c>
      <c r="AC437" s="25">
        <f t="shared" si="220"/>
        <v>1</v>
      </c>
    </row>
    <row r="438" spans="1:29" x14ac:dyDescent="0.25">
      <c r="A438" s="354">
        <v>45796</v>
      </c>
      <c r="B438" s="354" t="s">
        <v>434</v>
      </c>
      <c r="C438" s="349" t="s">
        <v>30</v>
      </c>
      <c r="D438" s="216">
        <v>0.94</v>
      </c>
      <c r="E438" s="355">
        <f t="shared" si="233"/>
        <v>1</v>
      </c>
      <c r="F438" s="305">
        <v>0.03</v>
      </c>
      <c r="G438" s="355">
        <f t="shared" si="237"/>
        <v>1</v>
      </c>
      <c r="H438" s="305">
        <v>2.81</v>
      </c>
      <c r="I438" s="355">
        <f t="shared" si="238"/>
        <v>1</v>
      </c>
      <c r="J438" s="216">
        <v>6.2</v>
      </c>
      <c r="K438" s="355">
        <f t="shared" si="239"/>
        <v>1</v>
      </c>
      <c r="L438" s="216">
        <v>0.44</v>
      </c>
      <c r="M438" s="355">
        <f t="shared" si="234"/>
        <v>1</v>
      </c>
      <c r="N438" s="315">
        <f t="shared" si="235"/>
        <v>1</v>
      </c>
      <c r="O438" s="315">
        <f t="shared" si="236"/>
        <v>1</v>
      </c>
      <c r="S438" s="25" t="str">
        <f t="shared" si="194"/>
        <v>STAG</v>
      </c>
      <c r="T438" s="25">
        <f t="shared" si="211"/>
        <v>0.8</v>
      </c>
      <c r="U438" s="25">
        <f t="shared" si="212"/>
        <v>1.24</v>
      </c>
      <c r="V438" s="25">
        <f t="shared" si="213"/>
        <v>0</v>
      </c>
      <c r="W438" s="25">
        <f t="shared" si="214"/>
        <v>0.12</v>
      </c>
      <c r="X438" s="25">
        <f t="shared" si="215"/>
        <v>2.7</v>
      </c>
      <c r="Y438" s="25">
        <f t="shared" si="216"/>
        <v>2.85</v>
      </c>
      <c r="Z438" s="25">
        <f t="shared" si="217"/>
        <v>5</v>
      </c>
      <c r="AA438" s="25">
        <f t="shared" si="218"/>
        <v>7</v>
      </c>
      <c r="AB438" s="25">
        <f t="shared" si="219"/>
        <v>0</v>
      </c>
      <c r="AC438" s="25">
        <f t="shared" si="220"/>
        <v>1</v>
      </c>
    </row>
    <row r="439" spans="1:29" ht="16.5" customHeight="1" x14ac:dyDescent="0.25">
      <c r="A439" s="354">
        <v>45797</v>
      </c>
      <c r="B439" s="354" t="s">
        <v>435</v>
      </c>
      <c r="C439" s="349" t="s">
        <v>30</v>
      </c>
      <c r="D439" s="216">
        <v>0.96</v>
      </c>
      <c r="E439" s="355">
        <f t="shared" si="233"/>
        <v>1</v>
      </c>
      <c r="F439" s="305">
        <v>0.03</v>
      </c>
      <c r="G439" s="355">
        <f t="shared" si="237"/>
        <v>1</v>
      </c>
      <c r="H439" s="305">
        <v>2.8</v>
      </c>
      <c r="I439" s="355">
        <f t="shared" si="238"/>
        <v>1</v>
      </c>
      <c r="J439" s="216">
        <v>6.68</v>
      </c>
      <c r="K439" s="355">
        <f t="shared" si="239"/>
        <v>1</v>
      </c>
      <c r="L439" s="216">
        <v>0.34</v>
      </c>
      <c r="M439" s="355">
        <f t="shared" si="234"/>
        <v>1</v>
      </c>
      <c r="N439" s="315">
        <f t="shared" si="235"/>
        <v>1</v>
      </c>
      <c r="O439" s="315">
        <f t="shared" si="236"/>
        <v>1</v>
      </c>
      <c r="S439" s="25" t="str">
        <f t="shared" si="194"/>
        <v>STAG</v>
      </c>
      <c r="T439" s="25">
        <f t="shared" si="211"/>
        <v>0.8</v>
      </c>
      <c r="U439" s="25">
        <f t="shared" si="212"/>
        <v>1.24</v>
      </c>
      <c r="V439" s="25">
        <f t="shared" si="213"/>
        <v>0</v>
      </c>
      <c r="W439" s="25">
        <f t="shared" si="214"/>
        <v>0.12</v>
      </c>
      <c r="X439" s="25">
        <f t="shared" si="215"/>
        <v>2.7</v>
      </c>
      <c r="Y439" s="25">
        <f t="shared" si="216"/>
        <v>2.85</v>
      </c>
      <c r="Z439" s="25">
        <f t="shared" si="217"/>
        <v>5</v>
      </c>
      <c r="AA439" s="25">
        <f t="shared" si="218"/>
        <v>7</v>
      </c>
      <c r="AB439" s="25">
        <f t="shared" si="219"/>
        <v>0</v>
      </c>
      <c r="AC439" s="25">
        <f t="shared" si="220"/>
        <v>1</v>
      </c>
    </row>
    <row r="440" spans="1:29" ht="16.5" customHeight="1" x14ac:dyDescent="0.25">
      <c r="A440" s="354">
        <v>45797</v>
      </c>
      <c r="B440" s="354" t="s">
        <v>437</v>
      </c>
      <c r="C440" s="349" t="s">
        <v>31</v>
      </c>
      <c r="D440" s="216">
        <v>1.85</v>
      </c>
      <c r="E440" s="355">
        <f t="shared" si="233"/>
        <v>1</v>
      </c>
      <c r="F440" s="305">
        <v>0.02</v>
      </c>
      <c r="G440" s="355">
        <f t="shared" si="237"/>
        <v>1</v>
      </c>
      <c r="H440" s="305">
        <v>2.75</v>
      </c>
      <c r="I440" s="355">
        <f t="shared" si="238"/>
        <v>1</v>
      </c>
      <c r="J440" s="216">
        <v>6.38</v>
      </c>
      <c r="K440" s="355">
        <f t="shared" si="239"/>
        <v>1</v>
      </c>
      <c r="L440" s="216">
        <v>0.55000000000000004</v>
      </c>
      <c r="M440" s="355">
        <f t="shared" si="234"/>
        <v>1</v>
      </c>
      <c r="N440" s="315">
        <f t="shared" si="235"/>
        <v>1</v>
      </c>
      <c r="O440" s="315">
        <f t="shared" si="236"/>
        <v>1</v>
      </c>
      <c r="S440" s="25" t="str">
        <f t="shared" ref="S440:S461" si="240">LEFT(C440,12)</f>
        <v>CARIB</v>
      </c>
      <c r="T440" s="25">
        <f t="shared" si="211"/>
        <v>1.65</v>
      </c>
      <c r="U440" s="25">
        <f t="shared" si="212"/>
        <v>2.14</v>
      </c>
      <c r="V440" s="25">
        <f t="shared" si="213"/>
        <v>0</v>
      </c>
      <c r="W440" s="25">
        <f t="shared" si="214"/>
        <v>0.12</v>
      </c>
      <c r="X440" s="25">
        <f t="shared" si="215"/>
        <v>2.7</v>
      </c>
      <c r="Y440" s="25">
        <f t="shared" si="216"/>
        <v>2.85</v>
      </c>
      <c r="Z440" s="25">
        <f t="shared" si="217"/>
        <v>5</v>
      </c>
      <c r="AA440" s="25">
        <f t="shared" si="218"/>
        <v>7</v>
      </c>
      <c r="AB440" s="25">
        <f t="shared" si="219"/>
        <v>0</v>
      </c>
      <c r="AC440" s="25">
        <f t="shared" si="220"/>
        <v>1</v>
      </c>
    </row>
    <row r="441" spans="1:29" ht="16.5" customHeight="1" x14ac:dyDescent="0.25">
      <c r="A441" s="354">
        <v>45797</v>
      </c>
      <c r="B441" s="354" t="s">
        <v>436</v>
      </c>
      <c r="C441" s="349" t="s">
        <v>31</v>
      </c>
      <c r="D441" s="216">
        <v>1.74</v>
      </c>
      <c r="E441" s="355">
        <f t="shared" si="233"/>
        <v>1</v>
      </c>
      <c r="F441" s="305">
        <v>0.04</v>
      </c>
      <c r="G441" s="355">
        <f t="shared" si="237"/>
        <v>1</v>
      </c>
      <c r="H441" s="305">
        <v>2.79</v>
      </c>
      <c r="I441" s="355">
        <f t="shared" si="238"/>
        <v>1</v>
      </c>
      <c r="J441" s="216">
        <v>5.98</v>
      </c>
      <c r="K441" s="355">
        <f t="shared" si="239"/>
        <v>1</v>
      </c>
      <c r="L441" s="216">
        <v>0.42</v>
      </c>
      <c r="M441" s="355">
        <f t="shared" si="234"/>
        <v>1</v>
      </c>
      <c r="N441" s="315">
        <f t="shared" si="235"/>
        <v>1</v>
      </c>
      <c r="O441" s="315">
        <f t="shared" si="236"/>
        <v>1</v>
      </c>
      <c r="S441" s="25" t="str">
        <f t="shared" si="240"/>
        <v>CARIB</v>
      </c>
      <c r="T441" s="25">
        <f t="shared" si="211"/>
        <v>1.65</v>
      </c>
      <c r="U441" s="25">
        <f t="shared" si="212"/>
        <v>2.14</v>
      </c>
      <c r="V441" s="25">
        <f t="shared" si="213"/>
        <v>0</v>
      </c>
      <c r="W441" s="25">
        <f t="shared" si="214"/>
        <v>0.12</v>
      </c>
      <c r="X441" s="25">
        <f t="shared" si="215"/>
        <v>2.7</v>
      </c>
      <c r="Y441" s="25">
        <f t="shared" si="216"/>
        <v>2.85</v>
      </c>
      <c r="Z441" s="25">
        <f t="shared" si="217"/>
        <v>5</v>
      </c>
      <c r="AA441" s="25">
        <f t="shared" si="218"/>
        <v>7</v>
      </c>
      <c r="AB441" s="25">
        <f t="shared" si="219"/>
        <v>0</v>
      </c>
      <c r="AC441" s="25">
        <f t="shared" si="220"/>
        <v>1</v>
      </c>
    </row>
    <row r="442" spans="1:29" ht="16.5" customHeight="1" x14ac:dyDescent="0.25">
      <c r="A442" s="354">
        <v>45797</v>
      </c>
      <c r="B442" s="354" t="s">
        <v>434</v>
      </c>
      <c r="C442" s="349" t="s">
        <v>31</v>
      </c>
      <c r="D442" s="216">
        <v>1.81</v>
      </c>
      <c r="E442" s="355">
        <f t="shared" si="233"/>
        <v>1</v>
      </c>
      <c r="F442" s="305">
        <v>0.06</v>
      </c>
      <c r="G442" s="355">
        <f t="shared" si="237"/>
        <v>1</v>
      </c>
      <c r="H442" s="305">
        <v>2.85</v>
      </c>
      <c r="I442" s="355">
        <f t="shared" si="238"/>
        <v>1</v>
      </c>
      <c r="J442" s="216">
        <v>6.65</v>
      </c>
      <c r="K442" s="355">
        <f t="shared" si="239"/>
        <v>1</v>
      </c>
      <c r="L442" s="216">
        <v>0.41</v>
      </c>
      <c r="M442" s="355">
        <f t="shared" si="234"/>
        <v>1</v>
      </c>
      <c r="N442" s="315">
        <f t="shared" si="235"/>
        <v>1</v>
      </c>
      <c r="O442" s="315">
        <f t="shared" si="236"/>
        <v>1</v>
      </c>
      <c r="S442" s="25" t="str">
        <f t="shared" si="240"/>
        <v>CARIB</v>
      </c>
      <c r="T442" s="25">
        <f t="shared" si="211"/>
        <v>1.65</v>
      </c>
      <c r="U442" s="25">
        <f t="shared" si="212"/>
        <v>2.14</v>
      </c>
      <c r="V442" s="25">
        <f t="shared" si="213"/>
        <v>0</v>
      </c>
      <c r="W442" s="25">
        <f t="shared" si="214"/>
        <v>0.12</v>
      </c>
      <c r="X442" s="25">
        <f t="shared" si="215"/>
        <v>2.7</v>
      </c>
      <c r="Y442" s="25">
        <f t="shared" si="216"/>
        <v>2.85</v>
      </c>
      <c r="Z442" s="25">
        <f t="shared" si="217"/>
        <v>5</v>
      </c>
      <c r="AA442" s="25">
        <f t="shared" si="218"/>
        <v>7</v>
      </c>
      <c r="AB442" s="25">
        <f t="shared" si="219"/>
        <v>0</v>
      </c>
      <c r="AC442" s="25">
        <f t="shared" si="220"/>
        <v>1</v>
      </c>
    </row>
    <row r="443" spans="1:29" ht="16.5" customHeight="1" x14ac:dyDescent="0.25">
      <c r="A443" s="354">
        <v>45797</v>
      </c>
      <c r="B443" s="354" t="s">
        <v>435</v>
      </c>
      <c r="C443" s="349" t="s">
        <v>31</v>
      </c>
      <c r="D443" s="216">
        <v>1.82</v>
      </c>
      <c r="E443" s="355">
        <f t="shared" si="233"/>
        <v>1</v>
      </c>
      <c r="F443" s="305">
        <v>0.04</v>
      </c>
      <c r="G443" s="355">
        <f t="shared" si="237"/>
        <v>1</v>
      </c>
      <c r="H443" s="305">
        <v>2.8</v>
      </c>
      <c r="I443" s="355">
        <f t="shared" si="238"/>
        <v>1</v>
      </c>
      <c r="J443" s="216">
        <v>6.5</v>
      </c>
      <c r="K443" s="355">
        <f t="shared" si="239"/>
        <v>1</v>
      </c>
      <c r="L443" s="216">
        <v>0.41</v>
      </c>
      <c r="M443" s="355">
        <f t="shared" si="234"/>
        <v>1</v>
      </c>
      <c r="N443" s="315">
        <f t="shared" si="235"/>
        <v>1</v>
      </c>
      <c r="O443" s="315">
        <f t="shared" si="236"/>
        <v>1</v>
      </c>
      <c r="S443" s="25" t="str">
        <f t="shared" si="240"/>
        <v>CARIB</v>
      </c>
      <c r="T443" s="25">
        <f t="shared" si="211"/>
        <v>1.65</v>
      </c>
      <c r="U443" s="25">
        <f t="shared" si="212"/>
        <v>2.14</v>
      </c>
      <c r="V443" s="25">
        <f t="shared" si="213"/>
        <v>0</v>
      </c>
      <c r="W443" s="25">
        <f t="shared" si="214"/>
        <v>0.12</v>
      </c>
      <c r="X443" s="25">
        <f t="shared" si="215"/>
        <v>2.7</v>
      </c>
      <c r="Y443" s="25">
        <f t="shared" si="216"/>
        <v>2.85</v>
      </c>
      <c r="Z443" s="25">
        <f t="shared" si="217"/>
        <v>5</v>
      </c>
      <c r="AA443" s="25">
        <f t="shared" si="218"/>
        <v>7</v>
      </c>
      <c r="AB443" s="25">
        <f t="shared" si="219"/>
        <v>0</v>
      </c>
      <c r="AC443" s="25">
        <f t="shared" si="220"/>
        <v>1</v>
      </c>
    </row>
    <row r="444" spans="1:29" ht="16.5" customHeight="1" x14ac:dyDescent="0.25">
      <c r="A444" s="354">
        <v>45798</v>
      </c>
      <c r="B444" s="354" t="s">
        <v>436</v>
      </c>
      <c r="C444" s="349" t="s">
        <v>30</v>
      </c>
      <c r="D444" s="216">
        <v>1.1100000000000001</v>
      </c>
      <c r="E444" s="355">
        <f t="shared" si="233"/>
        <v>1</v>
      </c>
      <c r="F444" s="305">
        <v>0.04</v>
      </c>
      <c r="G444" s="355">
        <f t="shared" si="237"/>
        <v>1</v>
      </c>
      <c r="H444" s="305">
        <v>2.81</v>
      </c>
      <c r="I444" s="355">
        <f t="shared" si="238"/>
        <v>1</v>
      </c>
      <c r="J444" s="216">
        <v>5.43</v>
      </c>
      <c r="K444" s="355">
        <f t="shared" si="239"/>
        <v>1</v>
      </c>
      <c r="L444" s="216">
        <v>0.36</v>
      </c>
      <c r="M444" s="355">
        <f t="shared" si="234"/>
        <v>1</v>
      </c>
      <c r="N444" s="315">
        <f t="shared" si="235"/>
        <v>1</v>
      </c>
      <c r="O444" s="315">
        <f t="shared" si="236"/>
        <v>1</v>
      </c>
      <c r="S444" s="25" t="str">
        <f t="shared" ref="S444:S457" si="241">LEFT(C444,12)</f>
        <v>STAG</v>
      </c>
      <c r="T444" s="25">
        <f t="shared" si="211"/>
        <v>0.8</v>
      </c>
      <c r="U444" s="25">
        <f t="shared" si="212"/>
        <v>1.24</v>
      </c>
      <c r="V444" s="25">
        <f t="shared" si="213"/>
        <v>0</v>
      </c>
      <c r="W444" s="25">
        <f t="shared" si="214"/>
        <v>0.12</v>
      </c>
      <c r="X444" s="25">
        <f t="shared" si="215"/>
        <v>2.7</v>
      </c>
      <c r="Y444" s="25">
        <f t="shared" si="216"/>
        <v>2.85</v>
      </c>
      <c r="Z444" s="25">
        <f t="shared" si="217"/>
        <v>5</v>
      </c>
      <c r="AA444" s="25">
        <f t="shared" si="218"/>
        <v>7</v>
      </c>
      <c r="AB444" s="25">
        <f t="shared" si="219"/>
        <v>0</v>
      </c>
      <c r="AC444" s="25">
        <f t="shared" si="220"/>
        <v>1</v>
      </c>
    </row>
    <row r="445" spans="1:29" ht="16.5" customHeight="1" x14ac:dyDescent="0.25">
      <c r="A445" s="354">
        <v>45798</v>
      </c>
      <c r="B445" s="354" t="s">
        <v>437</v>
      </c>
      <c r="C445" s="349" t="s">
        <v>30</v>
      </c>
      <c r="D445" s="216">
        <v>1.05</v>
      </c>
      <c r="E445" s="355">
        <f t="shared" si="233"/>
        <v>1</v>
      </c>
      <c r="F445" s="305">
        <v>0.03</v>
      </c>
      <c r="G445" s="355">
        <f t="shared" si="237"/>
        <v>1</v>
      </c>
      <c r="H445" s="305">
        <v>2.85</v>
      </c>
      <c r="I445" s="355">
        <f t="shared" si="238"/>
        <v>1</v>
      </c>
      <c r="J445" s="216">
        <v>5</v>
      </c>
      <c r="K445" s="355">
        <f t="shared" si="239"/>
        <v>1</v>
      </c>
      <c r="L445" s="216">
        <v>0.64</v>
      </c>
      <c r="M445" s="355">
        <f t="shared" si="234"/>
        <v>1</v>
      </c>
      <c r="N445" s="315">
        <f t="shared" si="235"/>
        <v>1</v>
      </c>
      <c r="O445" s="315">
        <f t="shared" si="236"/>
        <v>1</v>
      </c>
      <c r="S445" s="25" t="str">
        <f t="shared" si="241"/>
        <v>STAG</v>
      </c>
      <c r="T445" s="25">
        <f t="shared" si="211"/>
        <v>0.8</v>
      </c>
      <c r="U445" s="25">
        <f t="shared" si="212"/>
        <v>1.24</v>
      </c>
      <c r="V445" s="25">
        <f t="shared" si="213"/>
        <v>0</v>
      </c>
      <c r="W445" s="25">
        <f t="shared" si="214"/>
        <v>0.12</v>
      </c>
      <c r="X445" s="25">
        <f t="shared" si="215"/>
        <v>2.7</v>
      </c>
      <c r="Y445" s="25">
        <f t="shared" si="216"/>
        <v>2.85</v>
      </c>
      <c r="Z445" s="25">
        <f t="shared" si="217"/>
        <v>5</v>
      </c>
      <c r="AA445" s="25">
        <f t="shared" si="218"/>
        <v>7</v>
      </c>
      <c r="AB445" s="25">
        <f t="shared" si="219"/>
        <v>0</v>
      </c>
      <c r="AC445" s="25">
        <f t="shared" si="220"/>
        <v>1</v>
      </c>
    </row>
    <row r="446" spans="1:29" ht="16.5" customHeight="1" x14ac:dyDescent="0.25">
      <c r="A446" s="354">
        <v>45798</v>
      </c>
      <c r="B446" s="354" t="s">
        <v>434</v>
      </c>
      <c r="C446" s="349" t="s">
        <v>30</v>
      </c>
      <c r="D446" s="216">
        <v>1.07</v>
      </c>
      <c r="E446" s="355">
        <f t="shared" si="233"/>
        <v>1</v>
      </c>
      <c r="F446" s="305">
        <v>0.03</v>
      </c>
      <c r="G446" s="355">
        <f t="shared" si="237"/>
        <v>1</v>
      </c>
      <c r="H446" s="305">
        <v>2.85</v>
      </c>
      <c r="I446" s="355">
        <f t="shared" si="238"/>
        <v>1</v>
      </c>
      <c r="J446" s="216">
        <v>5.6</v>
      </c>
      <c r="K446" s="355">
        <f t="shared" si="239"/>
        <v>1</v>
      </c>
      <c r="L446" s="216">
        <v>0.35</v>
      </c>
      <c r="M446" s="355">
        <f t="shared" si="234"/>
        <v>1</v>
      </c>
      <c r="N446" s="315">
        <f t="shared" si="235"/>
        <v>1</v>
      </c>
      <c r="O446" s="315">
        <f t="shared" si="236"/>
        <v>1</v>
      </c>
      <c r="S446" s="25" t="str">
        <f t="shared" ref="S446:S452" si="242">LEFT(C446,12)</f>
        <v>STAG</v>
      </c>
      <c r="T446" s="25">
        <f t="shared" si="211"/>
        <v>0.8</v>
      </c>
      <c r="U446" s="25">
        <f t="shared" si="212"/>
        <v>1.24</v>
      </c>
      <c r="V446" s="25">
        <f t="shared" si="213"/>
        <v>0</v>
      </c>
      <c r="W446" s="25">
        <f t="shared" si="214"/>
        <v>0.12</v>
      </c>
      <c r="X446" s="25">
        <f t="shared" si="215"/>
        <v>2.7</v>
      </c>
      <c r="Y446" s="25">
        <f t="shared" si="216"/>
        <v>2.85</v>
      </c>
      <c r="Z446" s="25">
        <f t="shared" si="217"/>
        <v>5</v>
      </c>
      <c r="AA446" s="25">
        <f t="shared" si="218"/>
        <v>7</v>
      </c>
      <c r="AB446" s="25">
        <f t="shared" si="219"/>
        <v>0</v>
      </c>
      <c r="AC446" s="25">
        <f t="shared" si="220"/>
        <v>1</v>
      </c>
    </row>
    <row r="447" spans="1:29" ht="16.5" customHeight="1" x14ac:dyDescent="0.25">
      <c r="A447" s="354">
        <v>45798</v>
      </c>
      <c r="B447" s="354" t="s">
        <v>435</v>
      </c>
      <c r="C447" s="349" t="s">
        <v>30</v>
      </c>
      <c r="D447" s="216">
        <v>1.1499999999999999</v>
      </c>
      <c r="E447" s="355">
        <f t="shared" si="233"/>
        <v>1</v>
      </c>
      <c r="F447" s="305">
        <v>0.02</v>
      </c>
      <c r="G447" s="355">
        <f t="shared" si="237"/>
        <v>1</v>
      </c>
      <c r="H447" s="305">
        <v>2.75</v>
      </c>
      <c r="I447" s="355">
        <f t="shared" si="238"/>
        <v>1</v>
      </c>
      <c r="J447" s="216">
        <v>6.25</v>
      </c>
      <c r="K447" s="355">
        <f t="shared" si="239"/>
        <v>1</v>
      </c>
      <c r="L447" s="216">
        <v>0.7</v>
      </c>
      <c r="M447" s="355">
        <f t="shared" si="234"/>
        <v>1</v>
      </c>
      <c r="N447" s="315">
        <f t="shared" si="235"/>
        <v>1</v>
      </c>
      <c r="O447" s="315">
        <f t="shared" si="236"/>
        <v>1</v>
      </c>
      <c r="S447" s="25" t="str">
        <f t="shared" si="242"/>
        <v>STAG</v>
      </c>
      <c r="T447" s="25">
        <f t="shared" si="211"/>
        <v>0.8</v>
      </c>
      <c r="U447" s="25">
        <f t="shared" si="212"/>
        <v>1.24</v>
      </c>
      <c r="V447" s="25">
        <f t="shared" si="213"/>
        <v>0</v>
      </c>
      <c r="W447" s="25">
        <f t="shared" si="214"/>
        <v>0.12</v>
      </c>
      <c r="X447" s="25">
        <f t="shared" si="215"/>
        <v>2.7</v>
      </c>
      <c r="Y447" s="25">
        <f t="shared" si="216"/>
        <v>2.85</v>
      </c>
      <c r="Z447" s="25">
        <f t="shared" si="217"/>
        <v>5</v>
      </c>
      <c r="AA447" s="25">
        <f t="shared" si="218"/>
        <v>7</v>
      </c>
      <c r="AB447" s="25">
        <f t="shared" si="219"/>
        <v>0</v>
      </c>
      <c r="AC447" s="25">
        <f t="shared" si="220"/>
        <v>1</v>
      </c>
    </row>
    <row r="448" spans="1:29" ht="16.5" customHeight="1" x14ac:dyDescent="0.25">
      <c r="A448" s="354">
        <v>45798</v>
      </c>
      <c r="B448" s="354" t="s">
        <v>437</v>
      </c>
      <c r="C448" s="349" t="s">
        <v>625</v>
      </c>
      <c r="D448" s="216">
        <v>6.72</v>
      </c>
      <c r="E448" s="355">
        <f t="shared" si="233"/>
        <v>1</v>
      </c>
      <c r="F448" s="305"/>
      <c r="G448" s="355"/>
      <c r="H448" s="305">
        <v>2.85</v>
      </c>
      <c r="I448" s="355">
        <f t="shared" si="238"/>
        <v>1</v>
      </c>
      <c r="J448" s="216">
        <v>2</v>
      </c>
      <c r="K448" s="355">
        <f t="shared" si="239"/>
        <v>1</v>
      </c>
      <c r="L448" s="216">
        <v>0.94</v>
      </c>
      <c r="M448" s="355">
        <f t="shared" si="234"/>
        <v>1</v>
      </c>
      <c r="N448" s="315">
        <f t="shared" si="235"/>
        <v>1</v>
      </c>
      <c r="O448" s="315">
        <f t="shared" si="236"/>
        <v>1</v>
      </c>
      <c r="S448" s="25" t="str">
        <f t="shared" si="242"/>
        <v>PEARSECCO</v>
      </c>
      <c r="T448" s="25">
        <f t="shared" si="211"/>
        <v>6.4</v>
      </c>
      <c r="U448" s="25">
        <f t="shared" si="212"/>
        <v>6.8</v>
      </c>
      <c r="V448" s="25">
        <f t="shared" si="213"/>
        <v>0</v>
      </c>
      <c r="W448" s="25">
        <f t="shared" si="214"/>
        <v>0.4</v>
      </c>
      <c r="X448" s="25">
        <f t="shared" si="215"/>
        <v>2.75</v>
      </c>
      <c r="Y448" s="25">
        <f t="shared" si="216"/>
        <v>2.95</v>
      </c>
      <c r="Z448" s="25">
        <f t="shared" si="217"/>
        <v>1</v>
      </c>
      <c r="AA448" s="25">
        <f t="shared" si="218"/>
        <v>2</v>
      </c>
      <c r="AB448" s="25">
        <f t="shared" si="219"/>
        <v>0</v>
      </c>
      <c r="AC448" s="25">
        <f t="shared" si="220"/>
        <v>1</v>
      </c>
    </row>
    <row r="449" spans="1:29" ht="16.5" customHeight="1" x14ac:dyDescent="0.25">
      <c r="A449" s="354">
        <v>45798</v>
      </c>
      <c r="B449" s="354" t="s">
        <v>434</v>
      </c>
      <c r="C449" s="349" t="s">
        <v>135</v>
      </c>
      <c r="D449" s="216">
        <v>5.35</v>
      </c>
      <c r="E449" s="355">
        <f t="shared" si="233"/>
        <v>1</v>
      </c>
      <c r="F449" s="305"/>
      <c r="G449" s="355"/>
      <c r="H449" s="305">
        <v>2.81</v>
      </c>
      <c r="I449" s="355">
        <f t="shared" si="238"/>
        <v>1</v>
      </c>
      <c r="J449" s="216">
        <v>3</v>
      </c>
      <c r="K449" s="355">
        <f t="shared" si="239"/>
        <v>1</v>
      </c>
      <c r="L449" s="216">
        <v>0.54</v>
      </c>
      <c r="M449" s="355">
        <f t="shared" si="234"/>
        <v>1</v>
      </c>
      <c r="N449" s="315">
        <f t="shared" si="235"/>
        <v>1</v>
      </c>
      <c r="O449" s="315">
        <f t="shared" si="236"/>
        <v>1</v>
      </c>
      <c r="S449" s="25" t="str">
        <f t="shared" si="242"/>
        <v>CARIBE ROSE</v>
      </c>
      <c r="T449" s="25">
        <f t="shared" si="211"/>
        <v>5</v>
      </c>
      <c r="U449" s="25">
        <f t="shared" si="212"/>
        <v>5.44</v>
      </c>
      <c r="V449" s="25">
        <f t="shared" si="213"/>
        <v>0</v>
      </c>
      <c r="W449" s="25">
        <f t="shared" si="214"/>
        <v>0.4</v>
      </c>
      <c r="X449" s="25">
        <f t="shared" si="215"/>
        <v>2.75</v>
      </c>
      <c r="Y449" s="25">
        <f t="shared" si="216"/>
        <v>3</v>
      </c>
      <c r="Z449" s="25">
        <f t="shared" si="217"/>
        <v>3</v>
      </c>
      <c r="AA449" s="25">
        <f t="shared" si="218"/>
        <v>3.6</v>
      </c>
      <c r="AB449" s="25">
        <f t="shared" si="219"/>
        <v>0</v>
      </c>
      <c r="AC449" s="25">
        <f t="shared" si="220"/>
        <v>1</v>
      </c>
    </row>
    <row r="450" spans="1:29" ht="16.5" customHeight="1" x14ac:dyDescent="0.25">
      <c r="A450" s="354">
        <v>45798</v>
      </c>
      <c r="B450" s="354" t="s">
        <v>436</v>
      </c>
      <c r="C450" s="349" t="s">
        <v>135</v>
      </c>
      <c r="D450" s="216">
        <v>5.05</v>
      </c>
      <c r="E450" s="355">
        <f t="shared" si="233"/>
        <v>1</v>
      </c>
      <c r="F450" s="305"/>
      <c r="G450" s="355"/>
      <c r="H450" s="305">
        <v>2.79</v>
      </c>
      <c r="I450" s="355">
        <f t="shared" si="238"/>
        <v>1</v>
      </c>
      <c r="J450" s="216">
        <v>3.1</v>
      </c>
      <c r="K450" s="355">
        <f t="shared" si="239"/>
        <v>1</v>
      </c>
      <c r="L450" s="216">
        <v>0.75</v>
      </c>
      <c r="M450" s="355">
        <f t="shared" si="234"/>
        <v>1</v>
      </c>
      <c r="N450" s="315">
        <f t="shared" si="235"/>
        <v>1</v>
      </c>
      <c r="O450" s="315">
        <f t="shared" si="236"/>
        <v>1</v>
      </c>
      <c r="S450" s="25" t="str">
        <f t="shared" si="242"/>
        <v>CARIBE ROSE</v>
      </c>
      <c r="T450" s="25">
        <f t="shared" si="211"/>
        <v>5</v>
      </c>
      <c r="U450" s="25">
        <f t="shared" si="212"/>
        <v>5.44</v>
      </c>
      <c r="V450" s="25">
        <f t="shared" si="213"/>
        <v>0</v>
      </c>
      <c r="W450" s="25">
        <f t="shared" si="214"/>
        <v>0.4</v>
      </c>
      <c r="X450" s="25">
        <f t="shared" si="215"/>
        <v>2.75</v>
      </c>
      <c r="Y450" s="25">
        <f t="shared" si="216"/>
        <v>3</v>
      </c>
      <c r="Z450" s="25">
        <f t="shared" si="217"/>
        <v>3</v>
      </c>
      <c r="AA450" s="25">
        <f t="shared" si="218"/>
        <v>3.6</v>
      </c>
      <c r="AB450" s="25">
        <f t="shared" si="219"/>
        <v>0</v>
      </c>
      <c r="AC450" s="25">
        <f t="shared" si="220"/>
        <v>1</v>
      </c>
    </row>
    <row r="451" spans="1:29" ht="16.5" customHeight="1" x14ac:dyDescent="0.25">
      <c r="A451" s="354">
        <v>45799</v>
      </c>
      <c r="B451" s="354" t="s">
        <v>434</v>
      </c>
      <c r="C451" s="349" t="s">
        <v>31</v>
      </c>
      <c r="D451" s="216">
        <v>2.13</v>
      </c>
      <c r="E451" s="355">
        <f t="shared" si="233"/>
        <v>1</v>
      </c>
      <c r="F451" s="305">
        <v>0.03</v>
      </c>
      <c r="G451" s="355">
        <f t="shared" si="237"/>
        <v>1</v>
      </c>
      <c r="H451" s="305">
        <v>2.79</v>
      </c>
      <c r="I451" s="355">
        <f t="shared" si="238"/>
        <v>1</v>
      </c>
      <c r="J451" s="216">
        <v>6.73</v>
      </c>
      <c r="K451" s="355">
        <f t="shared" si="239"/>
        <v>1</v>
      </c>
      <c r="L451" s="216">
        <v>0.44</v>
      </c>
      <c r="M451" s="355">
        <f t="shared" si="234"/>
        <v>1</v>
      </c>
      <c r="N451" s="315">
        <f t="shared" si="235"/>
        <v>1</v>
      </c>
      <c r="O451" s="315">
        <f t="shared" si="236"/>
        <v>1</v>
      </c>
      <c r="S451" s="25" t="str">
        <f t="shared" si="242"/>
        <v>CARIB</v>
      </c>
      <c r="T451" s="25">
        <f t="shared" si="211"/>
        <v>1.65</v>
      </c>
      <c r="U451" s="25">
        <f t="shared" si="212"/>
        <v>2.14</v>
      </c>
      <c r="V451" s="25">
        <f t="shared" si="213"/>
        <v>0</v>
      </c>
      <c r="W451" s="25">
        <f t="shared" si="214"/>
        <v>0.12</v>
      </c>
      <c r="X451" s="25">
        <f t="shared" si="215"/>
        <v>2.7</v>
      </c>
      <c r="Y451" s="25">
        <f t="shared" si="216"/>
        <v>2.85</v>
      </c>
      <c r="Z451" s="25">
        <f t="shared" si="217"/>
        <v>5</v>
      </c>
      <c r="AA451" s="25">
        <f t="shared" si="218"/>
        <v>7</v>
      </c>
      <c r="AB451" s="25">
        <f t="shared" si="219"/>
        <v>0</v>
      </c>
      <c r="AC451" s="25">
        <f t="shared" si="220"/>
        <v>1</v>
      </c>
    </row>
    <row r="452" spans="1:29" ht="16.5" customHeight="1" x14ac:dyDescent="0.25">
      <c r="A452" s="354">
        <v>45799</v>
      </c>
      <c r="B452" s="354" t="s">
        <v>437</v>
      </c>
      <c r="C452" s="349" t="s">
        <v>31</v>
      </c>
      <c r="D452" s="216">
        <v>2.12</v>
      </c>
      <c r="E452" s="355">
        <f t="shared" si="233"/>
        <v>1</v>
      </c>
      <c r="F452" s="305">
        <v>0.03</v>
      </c>
      <c r="G452" s="355">
        <f t="shared" si="237"/>
        <v>1</v>
      </c>
      <c r="H452" s="305">
        <v>2.84</v>
      </c>
      <c r="I452" s="355">
        <f t="shared" si="238"/>
        <v>1</v>
      </c>
      <c r="J452" s="216">
        <v>6.6</v>
      </c>
      <c r="K452" s="355">
        <f t="shared" si="239"/>
        <v>1</v>
      </c>
      <c r="L452" s="216">
        <v>0.46</v>
      </c>
      <c r="M452" s="355">
        <f t="shared" si="234"/>
        <v>1</v>
      </c>
      <c r="N452" s="315">
        <f t="shared" si="235"/>
        <v>1</v>
      </c>
      <c r="O452" s="315">
        <f t="shared" si="236"/>
        <v>1</v>
      </c>
      <c r="S452" s="25" t="str">
        <f t="shared" si="242"/>
        <v>CARIB</v>
      </c>
      <c r="T452" s="25">
        <f t="shared" si="211"/>
        <v>1.65</v>
      </c>
      <c r="U452" s="25">
        <f t="shared" si="212"/>
        <v>2.14</v>
      </c>
      <c r="V452" s="25">
        <f t="shared" si="213"/>
        <v>0</v>
      </c>
      <c r="W452" s="25">
        <f t="shared" si="214"/>
        <v>0.12</v>
      </c>
      <c r="X452" s="25">
        <f t="shared" si="215"/>
        <v>2.7</v>
      </c>
      <c r="Y452" s="25">
        <f t="shared" si="216"/>
        <v>2.85</v>
      </c>
      <c r="Z452" s="25">
        <f t="shared" si="217"/>
        <v>5</v>
      </c>
      <c r="AA452" s="25">
        <f t="shared" si="218"/>
        <v>7</v>
      </c>
      <c r="AB452" s="25">
        <f t="shared" si="219"/>
        <v>0</v>
      </c>
      <c r="AC452" s="25">
        <f t="shared" si="220"/>
        <v>1</v>
      </c>
    </row>
    <row r="453" spans="1:29" ht="16.5" customHeight="1" x14ac:dyDescent="0.25">
      <c r="A453" s="354">
        <v>45799</v>
      </c>
      <c r="B453" s="354" t="s">
        <v>435</v>
      </c>
      <c r="C453" s="349" t="s">
        <v>31</v>
      </c>
      <c r="D453" s="216">
        <v>2.0499999999999998</v>
      </c>
      <c r="E453" s="355">
        <f t="shared" si="233"/>
        <v>1</v>
      </c>
      <c r="F453" s="305">
        <v>0.03</v>
      </c>
      <c r="G453" s="355">
        <f t="shared" si="237"/>
        <v>1</v>
      </c>
      <c r="H453" s="305">
        <v>2.85</v>
      </c>
      <c r="I453" s="355">
        <f t="shared" si="238"/>
        <v>1</v>
      </c>
      <c r="J453" s="216">
        <v>6.58</v>
      </c>
      <c r="K453" s="355">
        <f t="shared" si="239"/>
        <v>1</v>
      </c>
      <c r="L453" s="216">
        <v>0.44</v>
      </c>
      <c r="M453" s="355">
        <f t="shared" si="234"/>
        <v>1</v>
      </c>
      <c r="N453" s="315">
        <f t="shared" si="235"/>
        <v>1</v>
      </c>
      <c r="O453" s="315">
        <f t="shared" si="236"/>
        <v>1</v>
      </c>
      <c r="S453" s="25" t="str">
        <f t="shared" si="241"/>
        <v>CARIB</v>
      </c>
      <c r="T453" s="25">
        <f t="shared" si="211"/>
        <v>1.65</v>
      </c>
      <c r="U453" s="25">
        <f t="shared" si="212"/>
        <v>2.14</v>
      </c>
      <c r="V453" s="25">
        <f t="shared" si="213"/>
        <v>0</v>
      </c>
      <c r="W453" s="25">
        <f t="shared" si="214"/>
        <v>0.12</v>
      </c>
      <c r="X453" s="25">
        <f t="shared" si="215"/>
        <v>2.7</v>
      </c>
      <c r="Y453" s="25">
        <f t="shared" si="216"/>
        <v>2.85</v>
      </c>
      <c r="Z453" s="25">
        <f t="shared" si="217"/>
        <v>5</v>
      </c>
      <c r="AA453" s="25">
        <f t="shared" si="218"/>
        <v>7</v>
      </c>
      <c r="AB453" s="25">
        <f t="shared" si="219"/>
        <v>0</v>
      </c>
      <c r="AC453" s="25">
        <f t="shared" si="220"/>
        <v>1</v>
      </c>
    </row>
    <row r="454" spans="1:29" ht="16.5" customHeight="1" x14ac:dyDescent="0.25">
      <c r="A454" s="354">
        <v>45803</v>
      </c>
      <c r="B454" s="354" t="s">
        <v>434</v>
      </c>
      <c r="C454" s="349" t="s">
        <v>31</v>
      </c>
      <c r="D454" s="216">
        <v>1.92</v>
      </c>
      <c r="E454" s="355">
        <f t="shared" si="233"/>
        <v>1</v>
      </c>
      <c r="F454" s="305">
        <v>0.02</v>
      </c>
      <c r="G454" s="355">
        <f t="shared" si="237"/>
        <v>1</v>
      </c>
      <c r="H454" s="305">
        <v>2.73</v>
      </c>
      <c r="I454" s="355">
        <f t="shared" si="238"/>
        <v>1</v>
      </c>
      <c r="J454" s="216">
        <v>7</v>
      </c>
      <c r="K454" s="355">
        <f t="shared" si="239"/>
        <v>1</v>
      </c>
      <c r="L454" s="216">
        <v>0.43</v>
      </c>
      <c r="M454" s="355">
        <f t="shared" si="234"/>
        <v>1</v>
      </c>
      <c r="N454" s="315">
        <f t="shared" si="235"/>
        <v>1</v>
      </c>
      <c r="O454" s="315">
        <f t="shared" si="236"/>
        <v>1</v>
      </c>
      <c r="S454" s="25" t="str">
        <f t="shared" si="241"/>
        <v>CARIB</v>
      </c>
      <c r="T454" s="25">
        <f t="shared" si="211"/>
        <v>1.65</v>
      </c>
      <c r="U454" s="25">
        <f t="shared" si="212"/>
        <v>2.14</v>
      </c>
      <c r="V454" s="25">
        <f t="shared" si="213"/>
        <v>0</v>
      </c>
      <c r="W454" s="25">
        <f t="shared" si="214"/>
        <v>0.12</v>
      </c>
      <c r="X454" s="25">
        <f t="shared" si="215"/>
        <v>2.7</v>
      </c>
      <c r="Y454" s="25">
        <f t="shared" si="216"/>
        <v>2.85</v>
      </c>
      <c r="Z454" s="25">
        <f t="shared" si="217"/>
        <v>5</v>
      </c>
      <c r="AA454" s="25">
        <f t="shared" si="218"/>
        <v>7</v>
      </c>
      <c r="AB454" s="25">
        <f t="shared" si="219"/>
        <v>0</v>
      </c>
      <c r="AC454" s="25">
        <f t="shared" si="220"/>
        <v>1</v>
      </c>
    </row>
    <row r="455" spans="1:29" ht="16.5" customHeight="1" x14ac:dyDescent="0.25">
      <c r="A455" s="354">
        <v>45803</v>
      </c>
      <c r="B455" s="354" t="s">
        <v>437</v>
      </c>
      <c r="C455" s="349" t="s">
        <v>31</v>
      </c>
      <c r="D455" s="216">
        <v>1.98</v>
      </c>
      <c r="E455" s="355">
        <f t="shared" si="233"/>
        <v>1</v>
      </c>
      <c r="F455" s="305">
        <v>0.06</v>
      </c>
      <c r="G455" s="355">
        <f t="shared" si="237"/>
        <v>1</v>
      </c>
      <c r="H455" s="305">
        <v>2.75</v>
      </c>
      <c r="I455" s="355">
        <f t="shared" si="238"/>
        <v>1</v>
      </c>
      <c r="J455" s="216">
        <v>6.98</v>
      </c>
      <c r="K455" s="355">
        <f t="shared" si="239"/>
        <v>1</v>
      </c>
      <c r="L455" s="216">
        <v>0.56999999999999995</v>
      </c>
      <c r="M455" s="355">
        <f t="shared" si="234"/>
        <v>1</v>
      </c>
      <c r="N455" s="315">
        <f t="shared" si="235"/>
        <v>1</v>
      </c>
      <c r="O455" s="315">
        <f t="shared" si="236"/>
        <v>1</v>
      </c>
      <c r="S455" s="25" t="str">
        <f t="shared" si="241"/>
        <v>CARIB</v>
      </c>
      <c r="T455" s="25">
        <f t="shared" si="211"/>
        <v>1.65</v>
      </c>
      <c r="U455" s="25">
        <f t="shared" si="212"/>
        <v>2.14</v>
      </c>
      <c r="V455" s="25">
        <f t="shared" si="213"/>
        <v>0</v>
      </c>
      <c r="W455" s="25">
        <f t="shared" si="214"/>
        <v>0.12</v>
      </c>
      <c r="X455" s="25">
        <f t="shared" si="215"/>
        <v>2.7</v>
      </c>
      <c r="Y455" s="25">
        <f t="shared" si="216"/>
        <v>2.85</v>
      </c>
      <c r="Z455" s="25">
        <f t="shared" si="217"/>
        <v>5</v>
      </c>
      <c r="AA455" s="25">
        <f t="shared" si="218"/>
        <v>7</v>
      </c>
      <c r="AB455" s="25">
        <f t="shared" si="219"/>
        <v>0</v>
      </c>
      <c r="AC455" s="25">
        <f t="shared" si="220"/>
        <v>1</v>
      </c>
    </row>
    <row r="456" spans="1:29" ht="16.5" customHeight="1" x14ac:dyDescent="0.25">
      <c r="A456" s="354">
        <v>45803</v>
      </c>
      <c r="B456" s="354" t="s">
        <v>436</v>
      </c>
      <c r="C456" s="349" t="s">
        <v>31</v>
      </c>
      <c r="D456" s="216">
        <v>1.97</v>
      </c>
      <c r="E456" s="355">
        <f t="shared" si="233"/>
        <v>1</v>
      </c>
      <c r="F456" s="305">
        <v>0.02</v>
      </c>
      <c r="G456" s="355">
        <f t="shared" si="237"/>
        <v>1</v>
      </c>
      <c r="H456" s="305">
        <v>2.75</v>
      </c>
      <c r="I456" s="355">
        <f t="shared" si="238"/>
        <v>1</v>
      </c>
      <c r="J456" s="216">
        <v>6.95</v>
      </c>
      <c r="K456" s="355">
        <f t="shared" si="239"/>
        <v>1</v>
      </c>
      <c r="L456" s="216">
        <v>0.51</v>
      </c>
      <c r="M456" s="355">
        <f t="shared" si="234"/>
        <v>1</v>
      </c>
      <c r="N456" s="315">
        <f t="shared" si="235"/>
        <v>1</v>
      </c>
      <c r="O456" s="315">
        <f t="shared" si="236"/>
        <v>1</v>
      </c>
      <c r="S456" s="25" t="str">
        <f t="shared" si="241"/>
        <v>CARIB</v>
      </c>
      <c r="T456" s="25">
        <f t="shared" si="211"/>
        <v>1.65</v>
      </c>
      <c r="U456" s="25">
        <f t="shared" si="212"/>
        <v>2.14</v>
      </c>
      <c r="V456" s="25">
        <f t="shared" si="213"/>
        <v>0</v>
      </c>
      <c r="W456" s="25">
        <f t="shared" si="214"/>
        <v>0.12</v>
      </c>
      <c r="X456" s="25">
        <f t="shared" si="215"/>
        <v>2.7</v>
      </c>
      <c r="Y456" s="25">
        <f t="shared" si="216"/>
        <v>2.85</v>
      </c>
      <c r="Z456" s="25">
        <f t="shared" si="217"/>
        <v>5</v>
      </c>
      <c r="AA456" s="25">
        <f t="shared" si="218"/>
        <v>7</v>
      </c>
      <c r="AB456" s="25">
        <f t="shared" si="219"/>
        <v>0</v>
      </c>
      <c r="AC456" s="25">
        <f t="shared" si="220"/>
        <v>1</v>
      </c>
    </row>
    <row r="457" spans="1:29" ht="16.5" customHeight="1" x14ac:dyDescent="0.25">
      <c r="A457" s="354">
        <v>45803</v>
      </c>
      <c r="B457" s="354" t="s">
        <v>435</v>
      </c>
      <c r="C457" s="349" t="s">
        <v>31</v>
      </c>
      <c r="D457" s="216">
        <v>1.94</v>
      </c>
      <c r="E457" s="355">
        <f t="shared" si="233"/>
        <v>1</v>
      </c>
      <c r="F457" s="305">
        <v>0.02</v>
      </c>
      <c r="G457" s="355">
        <f t="shared" si="237"/>
        <v>1</v>
      </c>
      <c r="H457" s="305">
        <v>2.78</v>
      </c>
      <c r="I457" s="355">
        <f t="shared" si="238"/>
        <v>1</v>
      </c>
      <c r="J457" s="216">
        <v>7</v>
      </c>
      <c r="K457" s="355">
        <f t="shared" si="239"/>
        <v>1</v>
      </c>
      <c r="L457" s="216">
        <v>0.51</v>
      </c>
      <c r="M457" s="355">
        <f t="shared" si="234"/>
        <v>1</v>
      </c>
      <c r="N457" s="315">
        <f t="shared" si="235"/>
        <v>1</v>
      </c>
      <c r="O457" s="315">
        <f t="shared" si="236"/>
        <v>1</v>
      </c>
      <c r="S457" s="25" t="str">
        <f t="shared" si="241"/>
        <v>CARIB</v>
      </c>
      <c r="T457" s="25">
        <f t="shared" si="211"/>
        <v>1.65</v>
      </c>
      <c r="U457" s="25">
        <f t="shared" si="212"/>
        <v>2.14</v>
      </c>
      <c r="V457" s="25">
        <f t="shared" si="213"/>
        <v>0</v>
      </c>
      <c r="W457" s="25">
        <f t="shared" si="214"/>
        <v>0.12</v>
      </c>
      <c r="X457" s="25">
        <f t="shared" si="215"/>
        <v>2.7</v>
      </c>
      <c r="Y457" s="25">
        <f t="shared" si="216"/>
        <v>2.85</v>
      </c>
      <c r="Z457" s="25">
        <f t="shared" si="217"/>
        <v>5</v>
      </c>
      <c r="AA457" s="25">
        <f t="shared" si="218"/>
        <v>7</v>
      </c>
      <c r="AB457" s="25">
        <f t="shared" si="219"/>
        <v>0</v>
      </c>
      <c r="AC457" s="25">
        <f t="shared" si="220"/>
        <v>1</v>
      </c>
    </row>
    <row r="458" spans="1:29" ht="16.5" customHeight="1" x14ac:dyDescent="0.25">
      <c r="A458" s="354">
        <v>45804</v>
      </c>
      <c r="B458" s="354" t="s">
        <v>434</v>
      </c>
      <c r="C458" s="349" t="s">
        <v>34</v>
      </c>
      <c r="D458" s="216">
        <v>17.07</v>
      </c>
      <c r="E458" s="355">
        <f t="shared" si="233"/>
        <v>1</v>
      </c>
      <c r="F458" s="305"/>
      <c r="G458" s="355"/>
      <c r="H458" s="305">
        <v>2.7</v>
      </c>
      <c r="I458" s="355">
        <f t="shared" si="238"/>
        <v>1</v>
      </c>
      <c r="J458" s="216">
        <v>182.9</v>
      </c>
      <c r="K458" s="355">
        <f t="shared" si="239"/>
        <v>1</v>
      </c>
      <c r="L458" s="216"/>
      <c r="M458" s="355"/>
      <c r="N458" s="315">
        <f t="shared" si="235"/>
        <v>1</v>
      </c>
      <c r="O458" s="315">
        <f t="shared" si="236"/>
        <v>1</v>
      </c>
      <c r="S458" s="25" t="str">
        <f t="shared" ref="S458:S460" si="243">LEFT(C458,12)</f>
        <v>STARMALT</v>
      </c>
      <c r="T458" s="25">
        <f t="shared" si="211"/>
        <v>16.8</v>
      </c>
      <c r="U458" s="25">
        <f t="shared" si="212"/>
        <v>17.239999999999998</v>
      </c>
      <c r="V458" s="25">
        <f t="shared" si="213"/>
        <v>0</v>
      </c>
      <c r="W458" s="25">
        <f t="shared" si="214"/>
        <v>0</v>
      </c>
      <c r="X458" s="25">
        <f t="shared" si="215"/>
        <v>2.6</v>
      </c>
      <c r="Y458" s="25">
        <f t="shared" si="216"/>
        <v>2.84</v>
      </c>
      <c r="Z458" s="25">
        <f t="shared" si="217"/>
        <v>170</v>
      </c>
      <c r="AA458" s="25">
        <f t="shared" si="218"/>
        <v>240</v>
      </c>
      <c r="AB458" s="25">
        <f t="shared" si="219"/>
        <v>0</v>
      </c>
      <c r="AC458" s="25">
        <f t="shared" si="220"/>
        <v>0</v>
      </c>
    </row>
    <row r="459" spans="1:29" ht="16.5" customHeight="1" x14ac:dyDescent="0.25">
      <c r="A459" s="354">
        <v>45804</v>
      </c>
      <c r="B459" s="354" t="s">
        <v>437</v>
      </c>
      <c r="C459" s="349" t="s">
        <v>34</v>
      </c>
      <c r="D459" s="216">
        <v>16.920000000000002</v>
      </c>
      <c r="E459" s="355">
        <f t="shared" si="233"/>
        <v>1</v>
      </c>
      <c r="F459" s="305"/>
      <c r="G459" s="355"/>
      <c r="H459" s="305">
        <v>2.7</v>
      </c>
      <c r="I459" s="355">
        <f t="shared" si="238"/>
        <v>1</v>
      </c>
      <c r="J459" s="216">
        <v>207.1</v>
      </c>
      <c r="K459" s="355">
        <f t="shared" si="239"/>
        <v>1</v>
      </c>
      <c r="L459" s="216"/>
      <c r="M459" s="355"/>
      <c r="N459" s="315">
        <f t="shared" si="235"/>
        <v>1</v>
      </c>
      <c r="O459" s="315">
        <f t="shared" si="236"/>
        <v>1</v>
      </c>
      <c r="S459" s="25" t="str">
        <f t="shared" si="243"/>
        <v>STARMALT</v>
      </c>
      <c r="T459" s="25">
        <f t="shared" si="211"/>
        <v>16.8</v>
      </c>
      <c r="U459" s="25">
        <f t="shared" si="212"/>
        <v>17.239999999999998</v>
      </c>
      <c r="V459" s="25">
        <f t="shared" si="213"/>
        <v>0</v>
      </c>
      <c r="W459" s="25">
        <f t="shared" si="214"/>
        <v>0</v>
      </c>
      <c r="X459" s="25">
        <f t="shared" si="215"/>
        <v>2.6</v>
      </c>
      <c r="Y459" s="25">
        <f t="shared" si="216"/>
        <v>2.84</v>
      </c>
      <c r="Z459" s="25">
        <f t="shared" si="217"/>
        <v>170</v>
      </c>
      <c r="AA459" s="25">
        <f t="shared" si="218"/>
        <v>240</v>
      </c>
      <c r="AB459" s="25">
        <f t="shared" si="219"/>
        <v>0</v>
      </c>
      <c r="AC459" s="25">
        <f t="shared" si="220"/>
        <v>0</v>
      </c>
    </row>
    <row r="460" spans="1:29" ht="16.5" customHeight="1" x14ac:dyDescent="0.25">
      <c r="A460" s="354"/>
      <c r="B460" s="354"/>
      <c r="C460" s="349"/>
      <c r="D460" s="216"/>
      <c r="E460" s="355"/>
      <c r="F460" s="305"/>
      <c r="G460" s="355"/>
      <c r="H460" s="305"/>
      <c r="I460" s="355"/>
      <c r="J460" s="216"/>
      <c r="K460" s="355"/>
      <c r="L460" s="216"/>
      <c r="M460" s="355"/>
      <c r="N460" s="315"/>
      <c r="O460" s="315"/>
      <c r="S460" s="25" t="str">
        <f t="shared" si="243"/>
        <v/>
      </c>
      <c r="T460" s="25" t="e">
        <f t="shared" si="211"/>
        <v>#N/A</v>
      </c>
      <c r="U460" s="25" t="e">
        <f t="shared" si="212"/>
        <v>#N/A</v>
      </c>
      <c r="V460" s="25" t="e">
        <f t="shared" si="213"/>
        <v>#N/A</v>
      </c>
      <c r="W460" s="25" t="e">
        <f t="shared" si="214"/>
        <v>#N/A</v>
      </c>
      <c r="X460" s="25" t="e">
        <f t="shared" si="215"/>
        <v>#N/A</v>
      </c>
      <c r="Y460" s="25" t="e">
        <f t="shared" si="216"/>
        <v>#N/A</v>
      </c>
      <c r="Z460" s="25" t="e">
        <f t="shared" si="217"/>
        <v>#N/A</v>
      </c>
      <c r="AA460" s="25" t="e">
        <f t="shared" si="218"/>
        <v>#N/A</v>
      </c>
      <c r="AB460" s="25" t="e">
        <f t="shared" si="219"/>
        <v>#N/A</v>
      </c>
      <c r="AC460" s="25" t="e">
        <f t="shared" si="220"/>
        <v>#N/A</v>
      </c>
    </row>
    <row r="461" spans="1:29" ht="16.5" hidden="1" customHeight="1" x14ac:dyDescent="0.25">
      <c r="A461" s="354"/>
      <c r="B461" s="354"/>
      <c r="C461" s="349"/>
      <c r="D461" s="216"/>
      <c r="E461" s="355"/>
      <c r="F461" s="305"/>
      <c r="G461" s="355"/>
      <c r="H461" s="305"/>
      <c r="I461" s="355"/>
      <c r="J461" s="216"/>
      <c r="K461" s="355"/>
      <c r="L461" s="216"/>
      <c r="M461" s="355"/>
      <c r="N461" s="315"/>
      <c r="O461" s="315"/>
      <c r="S461" s="25" t="str">
        <f t="shared" si="240"/>
        <v/>
      </c>
      <c r="T461" s="25" t="e">
        <f t="shared" si="211"/>
        <v>#N/A</v>
      </c>
      <c r="U461" s="25" t="e">
        <f t="shared" si="212"/>
        <v>#N/A</v>
      </c>
      <c r="V461" s="25" t="e">
        <f t="shared" si="213"/>
        <v>#N/A</v>
      </c>
      <c r="W461" s="25" t="e">
        <f t="shared" si="214"/>
        <v>#N/A</v>
      </c>
      <c r="X461" s="25" t="e">
        <f t="shared" si="215"/>
        <v>#N/A</v>
      </c>
      <c r="Y461" s="25" t="e">
        <f t="shared" si="216"/>
        <v>#N/A</v>
      </c>
      <c r="Z461" s="25" t="e">
        <f t="shared" si="217"/>
        <v>#N/A</v>
      </c>
      <c r="AA461" s="25" t="e">
        <f t="shared" si="218"/>
        <v>#N/A</v>
      </c>
      <c r="AB461" s="25" t="e">
        <f t="shared" si="219"/>
        <v>#N/A</v>
      </c>
      <c r="AC461" s="25" t="e">
        <f t="shared" si="220"/>
        <v>#N/A</v>
      </c>
    </row>
    <row r="462" spans="1:29" ht="16.5" hidden="1" customHeight="1" x14ac:dyDescent="0.25">
      <c r="A462" s="354"/>
      <c r="B462" s="354"/>
      <c r="C462" s="349"/>
      <c r="D462" s="216"/>
      <c r="E462" s="355"/>
      <c r="F462" s="305"/>
      <c r="G462" s="355"/>
      <c r="H462" s="305"/>
      <c r="I462" s="355"/>
      <c r="J462" s="216"/>
      <c r="K462" s="355"/>
      <c r="L462" s="216"/>
      <c r="M462" s="355"/>
      <c r="N462" s="315"/>
      <c r="O462" s="315"/>
      <c r="S462" s="25" t="str">
        <f t="shared" si="194"/>
        <v/>
      </c>
      <c r="T462" s="25" t="e">
        <f t="shared" si="211"/>
        <v>#N/A</v>
      </c>
      <c r="U462" s="25" t="e">
        <f t="shared" si="212"/>
        <v>#N/A</v>
      </c>
      <c r="V462" s="25" t="e">
        <f t="shared" si="213"/>
        <v>#N/A</v>
      </c>
      <c r="W462" s="25" t="e">
        <f t="shared" si="214"/>
        <v>#N/A</v>
      </c>
      <c r="X462" s="25" t="e">
        <f t="shared" si="215"/>
        <v>#N/A</v>
      </c>
      <c r="Y462" s="25" t="e">
        <f t="shared" si="216"/>
        <v>#N/A</v>
      </c>
      <c r="Z462" s="25" t="e">
        <f t="shared" si="217"/>
        <v>#N/A</v>
      </c>
      <c r="AA462" s="25" t="e">
        <f t="shared" si="218"/>
        <v>#N/A</v>
      </c>
      <c r="AB462" s="25" t="e">
        <f t="shared" si="219"/>
        <v>#N/A</v>
      </c>
      <c r="AC462" s="25" t="e">
        <f t="shared" si="220"/>
        <v>#N/A</v>
      </c>
    </row>
    <row r="463" spans="1:29" ht="16.5" hidden="1" customHeight="1" x14ac:dyDescent="0.25">
      <c r="A463" s="354"/>
      <c r="B463" s="354"/>
      <c r="C463" s="349"/>
      <c r="D463" s="216"/>
      <c r="E463" s="355"/>
      <c r="F463" s="305"/>
      <c r="G463" s="355"/>
      <c r="H463" s="305"/>
      <c r="I463" s="355"/>
      <c r="J463" s="216"/>
      <c r="K463" s="355"/>
      <c r="L463" s="216"/>
      <c r="M463" s="355"/>
      <c r="N463" s="315"/>
      <c r="O463" s="315"/>
      <c r="S463" s="25" t="str">
        <f t="shared" si="194"/>
        <v/>
      </c>
      <c r="T463" s="25" t="e">
        <f t="shared" si="211"/>
        <v>#N/A</v>
      </c>
      <c r="U463" s="25" t="e">
        <f t="shared" si="212"/>
        <v>#N/A</v>
      </c>
      <c r="V463" s="25" t="e">
        <f t="shared" si="213"/>
        <v>#N/A</v>
      </c>
      <c r="W463" s="25" t="e">
        <f t="shared" si="214"/>
        <v>#N/A</v>
      </c>
      <c r="X463" s="25" t="e">
        <f t="shared" si="215"/>
        <v>#N/A</v>
      </c>
      <c r="Y463" s="25" t="e">
        <f t="shared" si="216"/>
        <v>#N/A</v>
      </c>
      <c r="Z463" s="25" t="e">
        <f t="shared" si="217"/>
        <v>#N/A</v>
      </c>
      <c r="AA463" s="25" t="e">
        <f t="shared" si="218"/>
        <v>#N/A</v>
      </c>
      <c r="AB463" s="25" t="e">
        <f t="shared" si="219"/>
        <v>#N/A</v>
      </c>
      <c r="AC463" s="25" t="e">
        <f t="shared" si="220"/>
        <v>#N/A</v>
      </c>
    </row>
    <row r="464" spans="1:29" ht="15.75" thickBot="1" x14ac:dyDescent="0.3">
      <c r="A464" s="33"/>
      <c r="B464" s="118"/>
      <c r="C464" s="33"/>
      <c r="D464" s="26"/>
      <c r="E464" s="48"/>
      <c r="F464" s="23"/>
      <c r="G464" s="48"/>
      <c r="H464" s="23"/>
      <c r="I464" s="48"/>
      <c r="J464" s="216"/>
      <c r="K464" s="48"/>
      <c r="L464" s="26"/>
      <c r="M464" s="48"/>
      <c r="N464" s="135"/>
      <c r="O464" s="135"/>
      <c r="S464" s="25" t="str">
        <f t="shared" si="194"/>
        <v/>
      </c>
      <c r="T464" s="25" t="e">
        <f t="shared" si="211"/>
        <v>#N/A</v>
      </c>
      <c r="U464" s="25" t="e">
        <f t="shared" si="212"/>
        <v>#N/A</v>
      </c>
      <c r="V464" s="25" t="e">
        <f t="shared" si="213"/>
        <v>#N/A</v>
      </c>
      <c r="W464" s="25" t="e">
        <f t="shared" si="214"/>
        <v>#N/A</v>
      </c>
      <c r="X464" s="25" t="e">
        <f t="shared" si="215"/>
        <v>#N/A</v>
      </c>
      <c r="Y464" s="25" t="e">
        <f t="shared" si="216"/>
        <v>#N/A</v>
      </c>
      <c r="Z464" s="25" t="e">
        <f t="shared" si="217"/>
        <v>#N/A</v>
      </c>
      <c r="AA464" s="25" t="e">
        <f t="shared" si="218"/>
        <v>#N/A</v>
      </c>
      <c r="AB464" s="25" t="e">
        <f t="shared" si="219"/>
        <v>#N/A</v>
      </c>
      <c r="AC464" s="25" t="e">
        <f t="shared" si="220"/>
        <v>#N/A</v>
      </c>
    </row>
    <row r="465" spans="1:29" ht="15.75" thickBot="1" x14ac:dyDescent="0.3">
      <c r="A465" s="6"/>
      <c r="B465" s="6"/>
      <c r="C465">
        <f>COUNTA(C372:C464)</f>
        <v>88</v>
      </c>
      <c r="D465" s="31">
        <f>((COUNTA(D372:D464))-COUNTIF(E372:E464,"&lt;1"))/(COUNTA(D372:D464))</f>
        <v>0.95454545454545459</v>
      </c>
      <c r="E465"/>
      <c r="F465" s="31">
        <f>((COUNTA(F372:F464))-COUNTIF(G372:G464,"&lt;1"))/(COUNTA(F372:F464))</f>
        <v>1</v>
      </c>
      <c r="H465" s="31">
        <f>((COUNTA(H372:H464))-COUNTIF(I372:I464,"&lt;1"))/(COUNTA(H372:H464))</f>
        <v>1</v>
      </c>
      <c r="I465"/>
      <c r="J465" s="31">
        <f>((COUNTA(J372:J464))-COUNTIF(K372:K464,"&lt;1"))/(COUNTA(J372:J464))</f>
        <v>0.98863636363636365</v>
      </c>
      <c r="K465" s="31"/>
      <c r="L465" s="31">
        <f>((COUNTA(L372:L464))-COUNTIF(M372:M464,"&lt;1"))/(COUNTA(L372:L464))</f>
        <v>1</v>
      </c>
      <c r="M465" s="31"/>
      <c r="N465" s="11">
        <f>AVERAGE(N372:N463)</f>
        <v>0.95454545454545459</v>
      </c>
      <c r="O465" s="11">
        <f>AVERAGE(O372:O463)</f>
        <v>0.95454545454545459</v>
      </c>
      <c r="S465" s="25" t="str">
        <f t="shared" si="194"/>
        <v>88</v>
      </c>
      <c r="T465" s="25" t="e">
        <f t="shared" si="211"/>
        <v>#N/A</v>
      </c>
      <c r="U465" s="25" t="e">
        <f t="shared" si="212"/>
        <v>#N/A</v>
      </c>
      <c r="V465" s="25" t="e">
        <f t="shared" si="213"/>
        <v>#N/A</v>
      </c>
      <c r="W465" s="25" t="e">
        <f t="shared" si="214"/>
        <v>#N/A</v>
      </c>
      <c r="X465" s="25" t="e">
        <f t="shared" si="215"/>
        <v>#N/A</v>
      </c>
      <c r="Y465" s="25" t="e">
        <f t="shared" si="216"/>
        <v>#N/A</v>
      </c>
      <c r="Z465" s="25" t="e">
        <f t="shared" si="217"/>
        <v>#N/A</v>
      </c>
      <c r="AA465" s="25" t="e">
        <f t="shared" si="218"/>
        <v>#N/A</v>
      </c>
      <c r="AB465" s="25" t="e">
        <f t="shared" si="219"/>
        <v>#N/A</v>
      </c>
      <c r="AC465" s="25" t="e">
        <f t="shared" si="220"/>
        <v>#N/A</v>
      </c>
    </row>
    <row r="466" spans="1:29" x14ac:dyDescent="0.25">
      <c r="L466" s="1" t="s">
        <v>462</v>
      </c>
      <c r="N466" s="1"/>
      <c r="O466" s="1"/>
      <c r="S466" s="25" t="str">
        <f t="shared" si="194"/>
        <v/>
      </c>
      <c r="T466" s="25" t="e">
        <f t="shared" si="211"/>
        <v>#N/A</v>
      </c>
      <c r="U466" s="25" t="e">
        <f t="shared" si="212"/>
        <v>#N/A</v>
      </c>
      <c r="V466" s="25" t="e">
        <f t="shared" si="213"/>
        <v>#N/A</v>
      </c>
      <c r="W466" s="25" t="e">
        <f t="shared" si="214"/>
        <v>#N/A</v>
      </c>
      <c r="X466" s="25" t="e">
        <f t="shared" si="215"/>
        <v>#N/A</v>
      </c>
      <c r="Y466" s="25" t="e">
        <f t="shared" si="216"/>
        <v>#N/A</v>
      </c>
      <c r="Z466" s="25" t="e">
        <f t="shared" si="217"/>
        <v>#N/A</v>
      </c>
      <c r="AA466" s="25" t="e">
        <f t="shared" si="218"/>
        <v>#N/A</v>
      </c>
      <c r="AB466" s="25" t="e">
        <f t="shared" si="219"/>
        <v>#N/A</v>
      </c>
      <c r="AC466" s="25" t="e">
        <f t="shared" si="220"/>
        <v>#N/A</v>
      </c>
    </row>
    <row r="467" spans="1:29" x14ac:dyDescent="0.25">
      <c r="L467" s="1" t="s">
        <v>462</v>
      </c>
      <c r="N467" s="1"/>
      <c r="O467" s="1"/>
      <c r="S467" s="25" t="str">
        <f t="shared" si="194"/>
        <v/>
      </c>
      <c r="T467" s="25" t="e">
        <f t="shared" si="211"/>
        <v>#N/A</v>
      </c>
      <c r="U467" s="25" t="e">
        <f t="shared" si="212"/>
        <v>#N/A</v>
      </c>
      <c r="V467" s="25" t="e">
        <f t="shared" si="213"/>
        <v>#N/A</v>
      </c>
      <c r="W467" s="25" t="e">
        <f t="shared" si="214"/>
        <v>#N/A</v>
      </c>
      <c r="X467" s="25" t="e">
        <f t="shared" si="215"/>
        <v>#N/A</v>
      </c>
      <c r="Y467" s="25" t="e">
        <f t="shared" si="216"/>
        <v>#N/A</v>
      </c>
      <c r="Z467" s="25" t="e">
        <f t="shared" si="217"/>
        <v>#N/A</v>
      </c>
      <c r="AA467" s="25" t="e">
        <f t="shared" si="218"/>
        <v>#N/A</v>
      </c>
      <c r="AB467" s="25" t="e">
        <f t="shared" si="219"/>
        <v>#N/A</v>
      </c>
      <c r="AC467" s="25" t="e">
        <f t="shared" si="220"/>
        <v>#N/A</v>
      </c>
    </row>
    <row r="468" spans="1:29" x14ac:dyDescent="0.25">
      <c r="A468" s="7" t="s">
        <v>18</v>
      </c>
      <c r="B468" s="7" t="s">
        <v>19</v>
      </c>
      <c r="C468" s="7" t="s">
        <v>29</v>
      </c>
      <c r="D468" s="8" t="s">
        <v>121</v>
      </c>
      <c r="E468" s="70"/>
      <c r="F468" s="42" t="s">
        <v>12</v>
      </c>
      <c r="G468" s="106"/>
      <c r="H468" s="8" t="s">
        <v>13</v>
      </c>
      <c r="I468" s="70"/>
      <c r="J468" s="8" t="s">
        <v>14</v>
      </c>
      <c r="K468" s="70"/>
      <c r="L468" s="8" t="s">
        <v>433</v>
      </c>
      <c r="M468" s="70"/>
      <c r="N468" s="9" t="s">
        <v>20</v>
      </c>
      <c r="O468" s="9" t="s">
        <v>36</v>
      </c>
      <c r="S468" s="25" t="str">
        <f t="shared" si="194"/>
        <v>Product</v>
      </c>
      <c r="T468" s="25" t="e">
        <f t="shared" si="211"/>
        <v>#N/A</v>
      </c>
      <c r="U468" s="25" t="e">
        <f t="shared" si="212"/>
        <v>#N/A</v>
      </c>
      <c r="V468" s="25" t="e">
        <f t="shared" si="213"/>
        <v>#N/A</v>
      </c>
      <c r="W468" s="25" t="e">
        <f t="shared" si="214"/>
        <v>#N/A</v>
      </c>
      <c r="X468" s="25" t="e">
        <f t="shared" si="215"/>
        <v>#N/A</v>
      </c>
      <c r="Y468" s="25" t="e">
        <f t="shared" si="216"/>
        <v>#N/A</v>
      </c>
      <c r="Z468" s="25" t="e">
        <f t="shared" si="217"/>
        <v>#N/A</v>
      </c>
      <c r="AA468" s="25" t="e">
        <f t="shared" si="218"/>
        <v>#N/A</v>
      </c>
      <c r="AB468" s="25" t="e">
        <f t="shared" si="219"/>
        <v>#N/A</v>
      </c>
      <c r="AC468" s="25" t="e">
        <f t="shared" si="220"/>
        <v>#N/A</v>
      </c>
    </row>
    <row r="469" spans="1:29" x14ac:dyDescent="0.25">
      <c r="A469" s="354">
        <v>45820</v>
      </c>
      <c r="B469" s="354" t="s">
        <v>436</v>
      </c>
      <c r="C469" s="349" t="s">
        <v>30</v>
      </c>
      <c r="D469" s="216">
        <v>0.95</v>
      </c>
      <c r="E469" s="355">
        <f t="shared" ref="E469:E507" si="244">IF(+(IF(D469&lt;T469,0,IF(D469&gt;U469,0,1)))=1,1,0)</f>
        <v>1</v>
      </c>
      <c r="F469" s="305">
        <v>0.02</v>
      </c>
      <c r="G469" s="355">
        <f t="shared" ref="G469:G507" si="245">IF(+(IF(F469&lt;V469,0,IF(F469&gt;W469,0,1)))=1,1,0)</f>
        <v>1</v>
      </c>
      <c r="H469" s="305">
        <v>2.7</v>
      </c>
      <c r="I469" s="355">
        <f t="shared" ref="I469:I507" si="246">IF(+(IF(H469&lt;X469,0,IF(H469&gt;Y469,0,1)))=1,1,0)</f>
        <v>1</v>
      </c>
      <c r="J469" s="216">
        <v>5.65</v>
      </c>
      <c r="K469" s="355">
        <f t="shared" ref="K469:K507" si="247">IF(+(IF(J469&lt;Z469,0,IF(J469&gt;AA469,0,1)))=1,1,0)</f>
        <v>1</v>
      </c>
      <c r="L469" s="216">
        <v>0.42</v>
      </c>
      <c r="M469" s="355">
        <f t="shared" ref="M469:M507" si="248">IF(+(IF(L469&lt;AB469,0,IF(L469&gt;AC469,0,1)))=1,1,0)</f>
        <v>1</v>
      </c>
      <c r="N469" s="315">
        <f t="shared" ref="N469:N507" si="249">IF(+(IF(D469&lt;T469,0,IF(D469&gt;U469,0,1)))+(IF(F469&lt;V469,0,IF(F469&gt;W469,0,1)))+(IF(H469&lt;X469,0,IF(H469&gt;Y469,0,1)))+(IF(J469&lt;Z469,0,IF(J469&gt;AA469,0,1)))+(IF(L469&lt;AB469,0,IF(L469&gt;AC469,0,1)))=5,1,0)</f>
        <v>1</v>
      </c>
      <c r="O469" s="315">
        <f t="shared" ref="O469:O507" si="250">IF(+(IF(D469&lt;T469,0,IF(D469&gt;U469,0,1)))+(IF(F469&lt;V469,0,IF(F469&gt;W469,0,1)))+(IF(H469&lt;X469,0,IF(H469&gt;Y469,0,1)))+(IF(L469&lt;AB469,0,IF(L469&gt;AC469,0,1)))=4,1,0)</f>
        <v>1</v>
      </c>
      <c r="S469" s="25" t="str">
        <f t="shared" ref="S469:S509" si="251">LEFT(C469,12)</f>
        <v>STAG</v>
      </c>
      <c r="T469" s="25">
        <f t="shared" si="211"/>
        <v>0.8</v>
      </c>
      <c r="U469" s="25">
        <f t="shared" si="212"/>
        <v>1.24</v>
      </c>
      <c r="V469" s="25">
        <f t="shared" si="213"/>
        <v>0</v>
      </c>
      <c r="W469" s="25">
        <f t="shared" si="214"/>
        <v>0.12</v>
      </c>
      <c r="X469" s="25">
        <f t="shared" si="215"/>
        <v>2.7</v>
      </c>
      <c r="Y469" s="25">
        <f t="shared" si="216"/>
        <v>2.85</v>
      </c>
      <c r="Z469" s="25">
        <f t="shared" si="217"/>
        <v>5</v>
      </c>
      <c r="AA469" s="25">
        <f t="shared" si="218"/>
        <v>7</v>
      </c>
      <c r="AB469" s="25">
        <f t="shared" si="219"/>
        <v>0</v>
      </c>
      <c r="AC469" s="25">
        <f t="shared" si="220"/>
        <v>1</v>
      </c>
    </row>
    <row r="470" spans="1:29" x14ac:dyDescent="0.25">
      <c r="A470" s="354">
        <v>45820</v>
      </c>
      <c r="B470" s="354" t="s">
        <v>437</v>
      </c>
      <c r="C470" s="349" t="s">
        <v>30</v>
      </c>
      <c r="D470" s="216">
        <v>0.9</v>
      </c>
      <c r="E470" s="355">
        <f t="shared" si="244"/>
        <v>1</v>
      </c>
      <c r="F470" s="305">
        <v>0.03</v>
      </c>
      <c r="G470" s="355">
        <f t="shared" si="245"/>
        <v>1</v>
      </c>
      <c r="H470" s="305">
        <v>2.85</v>
      </c>
      <c r="I470" s="355">
        <f t="shared" si="246"/>
        <v>1</v>
      </c>
      <c r="J470" s="216">
        <v>5.38</v>
      </c>
      <c r="K470" s="355">
        <f t="shared" si="247"/>
        <v>1</v>
      </c>
      <c r="L470" s="216">
        <v>0.38</v>
      </c>
      <c r="M470" s="355">
        <f t="shared" si="248"/>
        <v>1</v>
      </c>
      <c r="N470" s="315">
        <f t="shared" si="249"/>
        <v>1</v>
      </c>
      <c r="O470" s="315">
        <f t="shared" si="250"/>
        <v>1</v>
      </c>
      <c r="S470" s="25" t="str">
        <f t="shared" si="251"/>
        <v>STAG</v>
      </c>
      <c r="T470" s="25">
        <f t="shared" si="211"/>
        <v>0.8</v>
      </c>
      <c r="U470" s="25">
        <f t="shared" si="212"/>
        <v>1.24</v>
      </c>
      <c r="V470" s="25">
        <f t="shared" si="213"/>
        <v>0</v>
      </c>
      <c r="W470" s="25">
        <f t="shared" si="214"/>
        <v>0.12</v>
      </c>
      <c r="X470" s="25">
        <f t="shared" si="215"/>
        <v>2.7</v>
      </c>
      <c r="Y470" s="25">
        <f t="shared" si="216"/>
        <v>2.85</v>
      </c>
      <c r="Z470" s="25">
        <f t="shared" si="217"/>
        <v>5</v>
      </c>
      <c r="AA470" s="25">
        <f t="shared" si="218"/>
        <v>7</v>
      </c>
      <c r="AB470" s="25">
        <f t="shared" si="219"/>
        <v>0</v>
      </c>
      <c r="AC470" s="25">
        <f t="shared" si="220"/>
        <v>1</v>
      </c>
    </row>
    <row r="471" spans="1:29" x14ac:dyDescent="0.25">
      <c r="A471" s="354">
        <v>45823</v>
      </c>
      <c r="B471" s="354" t="s">
        <v>435</v>
      </c>
      <c r="C471" s="349" t="s">
        <v>30</v>
      </c>
      <c r="D471" s="216">
        <v>0.95</v>
      </c>
      <c r="E471" s="355">
        <f t="shared" si="244"/>
        <v>1</v>
      </c>
      <c r="F471" s="305">
        <v>0.06</v>
      </c>
      <c r="G471" s="355">
        <f t="shared" si="245"/>
        <v>1</v>
      </c>
      <c r="H471" s="305">
        <v>2.7</v>
      </c>
      <c r="I471" s="355">
        <f t="shared" si="246"/>
        <v>1</v>
      </c>
      <c r="J471" s="216">
        <v>5.83</v>
      </c>
      <c r="K471" s="355">
        <f t="shared" si="247"/>
        <v>1</v>
      </c>
      <c r="L471" s="216">
        <v>0.68</v>
      </c>
      <c r="M471" s="355">
        <f t="shared" si="248"/>
        <v>1</v>
      </c>
      <c r="N471" s="315">
        <f t="shared" si="249"/>
        <v>1</v>
      </c>
      <c r="O471" s="315">
        <f t="shared" si="250"/>
        <v>1</v>
      </c>
      <c r="S471" s="25" t="str">
        <f t="shared" si="251"/>
        <v>STAG</v>
      </c>
      <c r="T471" s="25">
        <f t="shared" ref="T471:T502" si="252">VLOOKUP($S471,$S$4:$AA$16,2,FALSE)</f>
        <v>0.8</v>
      </c>
      <c r="U471" s="25">
        <f t="shared" ref="U471:U502" si="253">VLOOKUP($S471,$S$4:$AA$16,3,FALSE)</f>
        <v>1.24</v>
      </c>
      <c r="V471" s="25">
        <f t="shared" ref="V471:V502" si="254">VLOOKUP($S471,$S$4:$AA$16,4,FALSE)</f>
        <v>0</v>
      </c>
      <c r="W471" s="25">
        <f t="shared" ref="W471:W502" si="255">VLOOKUP($S471,$S$4:$AA$16,5,FALSE)</f>
        <v>0.12</v>
      </c>
      <c r="X471" s="25">
        <f t="shared" ref="X471:X502" si="256">VLOOKUP($S471,$S$4:$AA$16,6,FALSE)</f>
        <v>2.7</v>
      </c>
      <c r="Y471" s="25">
        <f t="shared" ref="Y471:Y502" si="257">VLOOKUP($S471,$S$4:$AA$16,7,FALSE)</f>
        <v>2.85</v>
      </c>
      <c r="Z471" s="25">
        <f t="shared" ref="Z471:Z502" si="258">VLOOKUP($S471,$S$4:$AA$16,8,FALSE)</f>
        <v>5</v>
      </c>
      <c r="AA471" s="25">
        <f t="shared" ref="AA471:AA502" si="259">VLOOKUP($S471,$S$4:$AA$16,9,FALSE)</f>
        <v>7</v>
      </c>
      <c r="AB471" s="25">
        <f t="shared" ref="AB471:AB502" si="260">VLOOKUP($S471,$S$4:$AC$16,10,FALSE)</f>
        <v>0</v>
      </c>
      <c r="AC471" s="25">
        <f t="shared" ref="AC471:AC502" si="261">VLOOKUP($S471,$S$4:$AC$16,11,FALSE)</f>
        <v>1</v>
      </c>
    </row>
    <row r="472" spans="1:29" x14ac:dyDescent="0.25">
      <c r="A472" s="354">
        <v>45823</v>
      </c>
      <c r="B472" s="354" t="s">
        <v>434</v>
      </c>
      <c r="C472" s="349" t="s">
        <v>30</v>
      </c>
      <c r="D472" s="216">
        <v>0.95</v>
      </c>
      <c r="E472" s="355">
        <f t="shared" si="244"/>
        <v>1</v>
      </c>
      <c r="F472" s="305">
        <v>0.1</v>
      </c>
      <c r="G472" s="355">
        <f t="shared" si="245"/>
        <v>1</v>
      </c>
      <c r="H472" s="305">
        <v>2.71</v>
      </c>
      <c r="I472" s="355">
        <f t="shared" si="246"/>
        <v>1</v>
      </c>
      <c r="J472" s="216">
        <v>5.9</v>
      </c>
      <c r="K472" s="355">
        <f t="shared" si="247"/>
        <v>1</v>
      </c>
      <c r="L472" s="216">
        <v>0.39</v>
      </c>
      <c r="M472" s="355">
        <f t="shared" si="248"/>
        <v>1</v>
      </c>
      <c r="N472" s="315">
        <f t="shared" si="249"/>
        <v>1</v>
      </c>
      <c r="O472" s="315">
        <f t="shared" si="250"/>
        <v>1</v>
      </c>
      <c r="S472" s="25" t="str">
        <f t="shared" si="251"/>
        <v>STAG</v>
      </c>
      <c r="T472" s="25">
        <f t="shared" si="252"/>
        <v>0.8</v>
      </c>
      <c r="U472" s="25">
        <f t="shared" si="253"/>
        <v>1.24</v>
      </c>
      <c r="V472" s="25">
        <f t="shared" si="254"/>
        <v>0</v>
      </c>
      <c r="W472" s="25">
        <f t="shared" si="255"/>
        <v>0.12</v>
      </c>
      <c r="X472" s="25">
        <f t="shared" si="256"/>
        <v>2.7</v>
      </c>
      <c r="Y472" s="25">
        <f t="shared" si="257"/>
        <v>2.85</v>
      </c>
      <c r="Z472" s="25">
        <f t="shared" si="258"/>
        <v>5</v>
      </c>
      <c r="AA472" s="25">
        <f t="shared" si="259"/>
        <v>7</v>
      </c>
      <c r="AB472" s="25">
        <f t="shared" si="260"/>
        <v>0</v>
      </c>
      <c r="AC472" s="25">
        <f t="shared" si="261"/>
        <v>1</v>
      </c>
    </row>
    <row r="473" spans="1:29" x14ac:dyDescent="0.25">
      <c r="A473" s="354">
        <v>45828</v>
      </c>
      <c r="B473" s="354" t="s">
        <v>437</v>
      </c>
      <c r="C473" s="349" t="s">
        <v>34</v>
      </c>
      <c r="D473" s="216">
        <v>17.2</v>
      </c>
      <c r="E473" s="355">
        <f t="shared" si="244"/>
        <v>1</v>
      </c>
      <c r="F473" s="305"/>
      <c r="G473" s="355"/>
      <c r="H473" s="305">
        <v>2.7</v>
      </c>
      <c r="I473" s="355">
        <f t="shared" si="246"/>
        <v>1</v>
      </c>
      <c r="J473" s="216">
        <v>223.7</v>
      </c>
      <c r="K473" s="355">
        <f t="shared" si="247"/>
        <v>1</v>
      </c>
      <c r="L473" s="216"/>
      <c r="M473" s="355"/>
      <c r="N473" s="315">
        <f t="shared" si="249"/>
        <v>1</v>
      </c>
      <c r="O473" s="315">
        <f t="shared" si="250"/>
        <v>1</v>
      </c>
      <c r="S473" s="25" t="str">
        <f t="shared" si="251"/>
        <v>STARMALT</v>
      </c>
      <c r="T473" s="25">
        <f t="shared" si="252"/>
        <v>16.8</v>
      </c>
      <c r="U473" s="25">
        <f t="shared" si="253"/>
        <v>17.239999999999998</v>
      </c>
      <c r="V473" s="25">
        <f t="shared" si="254"/>
        <v>0</v>
      </c>
      <c r="W473" s="25">
        <f t="shared" si="255"/>
        <v>0</v>
      </c>
      <c r="X473" s="25">
        <f t="shared" si="256"/>
        <v>2.6</v>
      </c>
      <c r="Y473" s="25">
        <f t="shared" si="257"/>
        <v>2.84</v>
      </c>
      <c r="Z473" s="25">
        <f t="shared" si="258"/>
        <v>170</v>
      </c>
      <c r="AA473" s="25">
        <f t="shared" si="259"/>
        <v>240</v>
      </c>
      <c r="AB473" s="25">
        <f t="shared" si="260"/>
        <v>0</v>
      </c>
      <c r="AC473" s="25">
        <f t="shared" si="261"/>
        <v>0</v>
      </c>
    </row>
    <row r="474" spans="1:29" x14ac:dyDescent="0.25">
      <c r="A474" s="354">
        <v>45828</v>
      </c>
      <c r="B474" s="354" t="s">
        <v>435</v>
      </c>
      <c r="C474" s="349" t="s">
        <v>34</v>
      </c>
      <c r="D474" s="216">
        <v>17.100000000000001</v>
      </c>
      <c r="E474" s="355">
        <f t="shared" si="244"/>
        <v>1</v>
      </c>
      <c r="F474" s="305"/>
      <c r="G474" s="355"/>
      <c r="H474" s="305">
        <v>2.8</v>
      </c>
      <c r="I474" s="355">
        <f t="shared" si="246"/>
        <v>1</v>
      </c>
      <c r="J474" s="216">
        <v>194.1</v>
      </c>
      <c r="K474" s="355">
        <f t="shared" si="247"/>
        <v>1</v>
      </c>
      <c r="L474" s="216"/>
      <c r="M474" s="355"/>
      <c r="N474" s="315">
        <f t="shared" si="249"/>
        <v>1</v>
      </c>
      <c r="O474" s="315">
        <f t="shared" si="250"/>
        <v>1</v>
      </c>
      <c r="S474" s="25" t="str">
        <f t="shared" si="251"/>
        <v>STARMALT</v>
      </c>
      <c r="T474" s="25">
        <f t="shared" si="252"/>
        <v>16.8</v>
      </c>
      <c r="U474" s="25">
        <f t="shared" si="253"/>
        <v>17.239999999999998</v>
      </c>
      <c r="V474" s="25">
        <f t="shared" si="254"/>
        <v>0</v>
      </c>
      <c r="W474" s="25">
        <f t="shared" si="255"/>
        <v>0</v>
      </c>
      <c r="X474" s="25">
        <f t="shared" si="256"/>
        <v>2.6</v>
      </c>
      <c r="Y474" s="25">
        <f t="shared" si="257"/>
        <v>2.84</v>
      </c>
      <c r="Z474" s="25">
        <f t="shared" si="258"/>
        <v>170</v>
      </c>
      <c r="AA474" s="25">
        <f t="shared" si="259"/>
        <v>240</v>
      </c>
      <c r="AB474" s="25">
        <f t="shared" si="260"/>
        <v>0</v>
      </c>
      <c r="AC474" s="25">
        <f t="shared" si="261"/>
        <v>0</v>
      </c>
    </row>
    <row r="475" spans="1:29" x14ac:dyDescent="0.25">
      <c r="A475" s="354">
        <v>45829</v>
      </c>
      <c r="B475" s="354" t="s">
        <v>436</v>
      </c>
      <c r="C475" s="349" t="s">
        <v>34</v>
      </c>
      <c r="D475" s="216">
        <v>17.010000000000002</v>
      </c>
      <c r="E475" s="355">
        <f t="shared" si="244"/>
        <v>1</v>
      </c>
      <c r="F475" s="305"/>
      <c r="G475" s="355"/>
      <c r="H475" s="305">
        <v>2.8</v>
      </c>
      <c r="I475" s="355">
        <f t="shared" si="246"/>
        <v>1</v>
      </c>
      <c r="J475" s="216">
        <v>223.8</v>
      </c>
      <c r="K475" s="355">
        <f t="shared" si="247"/>
        <v>1</v>
      </c>
      <c r="L475" s="216"/>
      <c r="M475" s="355"/>
      <c r="N475" s="315">
        <f t="shared" si="249"/>
        <v>1</v>
      </c>
      <c r="O475" s="315">
        <f t="shared" si="250"/>
        <v>1</v>
      </c>
      <c r="S475" s="25" t="str">
        <f t="shared" si="251"/>
        <v>STARMALT</v>
      </c>
      <c r="T475" s="25">
        <f t="shared" si="252"/>
        <v>16.8</v>
      </c>
      <c r="U475" s="25">
        <f t="shared" si="253"/>
        <v>17.239999999999998</v>
      </c>
      <c r="V475" s="25">
        <f t="shared" si="254"/>
        <v>0</v>
      </c>
      <c r="W475" s="25">
        <f t="shared" si="255"/>
        <v>0</v>
      </c>
      <c r="X475" s="25">
        <f t="shared" si="256"/>
        <v>2.6</v>
      </c>
      <c r="Y475" s="25">
        <f t="shared" si="257"/>
        <v>2.84</v>
      </c>
      <c r="Z475" s="25">
        <f t="shared" si="258"/>
        <v>170</v>
      </c>
      <c r="AA475" s="25">
        <f t="shared" si="259"/>
        <v>240</v>
      </c>
      <c r="AB475" s="25">
        <f t="shared" si="260"/>
        <v>0</v>
      </c>
      <c r="AC475" s="25">
        <f t="shared" si="261"/>
        <v>0</v>
      </c>
    </row>
    <row r="476" spans="1:29" x14ac:dyDescent="0.25">
      <c r="A476" s="354">
        <v>45829</v>
      </c>
      <c r="B476" s="354" t="s">
        <v>435</v>
      </c>
      <c r="C476" s="349" t="s">
        <v>34</v>
      </c>
      <c r="D476" s="216">
        <v>16.8</v>
      </c>
      <c r="E476" s="355">
        <f t="shared" si="244"/>
        <v>1</v>
      </c>
      <c r="F476" s="305"/>
      <c r="G476" s="355"/>
      <c r="H476" s="305">
        <v>2.75</v>
      </c>
      <c r="I476" s="355">
        <f t="shared" si="246"/>
        <v>1</v>
      </c>
      <c r="J476" s="216">
        <v>195</v>
      </c>
      <c r="K476" s="355">
        <f t="shared" si="247"/>
        <v>1</v>
      </c>
      <c r="L476" s="216"/>
      <c r="M476" s="355"/>
      <c r="N476" s="315">
        <f t="shared" si="249"/>
        <v>1</v>
      </c>
      <c r="O476" s="315">
        <f t="shared" si="250"/>
        <v>1</v>
      </c>
      <c r="S476" s="25" t="str">
        <f t="shared" si="251"/>
        <v>STARMALT</v>
      </c>
      <c r="T476" s="25">
        <f t="shared" si="252"/>
        <v>16.8</v>
      </c>
      <c r="U476" s="25">
        <f t="shared" si="253"/>
        <v>17.239999999999998</v>
      </c>
      <c r="V476" s="25">
        <f t="shared" si="254"/>
        <v>0</v>
      </c>
      <c r="W476" s="25">
        <f t="shared" si="255"/>
        <v>0</v>
      </c>
      <c r="X476" s="25">
        <f t="shared" si="256"/>
        <v>2.6</v>
      </c>
      <c r="Y476" s="25">
        <f t="shared" si="257"/>
        <v>2.84</v>
      </c>
      <c r="Z476" s="25">
        <f t="shared" si="258"/>
        <v>170</v>
      </c>
      <c r="AA476" s="25">
        <f t="shared" si="259"/>
        <v>240</v>
      </c>
      <c r="AB476" s="25">
        <f t="shared" si="260"/>
        <v>0</v>
      </c>
      <c r="AC476" s="25">
        <f t="shared" si="261"/>
        <v>0</v>
      </c>
    </row>
    <row r="477" spans="1:29" x14ac:dyDescent="0.25">
      <c r="A477" s="354">
        <v>45830</v>
      </c>
      <c r="B477" s="354" t="s">
        <v>436</v>
      </c>
      <c r="C477" s="349" t="s">
        <v>31</v>
      </c>
      <c r="D477" s="216">
        <v>1.99</v>
      </c>
      <c r="E477" s="355">
        <f t="shared" si="244"/>
        <v>1</v>
      </c>
      <c r="F477" s="305">
        <v>0.03</v>
      </c>
      <c r="G477" s="355">
        <f t="shared" si="245"/>
        <v>1</v>
      </c>
      <c r="H477" s="305">
        <v>2.8</v>
      </c>
      <c r="I477" s="355">
        <f t="shared" si="246"/>
        <v>1</v>
      </c>
      <c r="J477" s="216">
        <v>6.23</v>
      </c>
      <c r="K477" s="355">
        <f t="shared" si="247"/>
        <v>1</v>
      </c>
      <c r="L477" s="216">
        <v>0.49</v>
      </c>
      <c r="M477" s="355">
        <f t="shared" si="248"/>
        <v>1</v>
      </c>
      <c r="N477" s="315">
        <f t="shared" si="249"/>
        <v>1</v>
      </c>
      <c r="O477" s="315">
        <f t="shared" si="250"/>
        <v>1</v>
      </c>
      <c r="S477" s="25" t="str">
        <f t="shared" si="251"/>
        <v>CARIB</v>
      </c>
      <c r="T477" s="25">
        <f t="shared" si="252"/>
        <v>1.65</v>
      </c>
      <c r="U477" s="25">
        <f t="shared" si="253"/>
        <v>2.14</v>
      </c>
      <c r="V477" s="25">
        <f t="shared" si="254"/>
        <v>0</v>
      </c>
      <c r="W477" s="25">
        <f t="shared" si="255"/>
        <v>0.12</v>
      </c>
      <c r="X477" s="25">
        <f t="shared" si="256"/>
        <v>2.7</v>
      </c>
      <c r="Y477" s="25">
        <f t="shared" si="257"/>
        <v>2.85</v>
      </c>
      <c r="Z477" s="25">
        <f t="shared" si="258"/>
        <v>5</v>
      </c>
      <c r="AA477" s="25">
        <f t="shared" si="259"/>
        <v>7</v>
      </c>
      <c r="AB477" s="25">
        <f t="shared" si="260"/>
        <v>0</v>
      </c>
      <c r="AC477" s="25">
        <f t="shared" si="261"/>
        <v>1</v>
      </c>
    </row>
    <row r="478" spans="1:29" x14ac:dyDescent="0.25">
      <c r="A478" s="354">
        <v>45830</v>
      </c>
      <c r="B478" s="354" t="s">
        <v>437</v>
      </c>
      <c r="C478" s="349" t="s">
        <v>31</v>
      </c>
      <c r="D478" s="216">
        <v>2</v>
      </c>
      <c r="E478" s="355">
        <f t="shared" si="244"/>
        <v>1</v>
      </c>
      <c r="F478" s="305">
        <v>0.03</v>
      </c>
      <c r="G478" s="355">
        <f t="shared" si="245"/>
        <v>1</v>
      </c>
      <c r="H478" s="305">
        <v>2.81</v>
      </c>
      <c r="I478" s="355">
        <f t="shared" si="246"/>
        <v>1</v>
      </c>
      <c r="J478" s="216">
        <v>6.33</v>
      </c>
      <c r="K478" s="355">
        <f t="shared" si="247"/>
        <v>1</v>
      </c>
      <c r="L478" s="216">
        <v>0.51</v>
      </c>
      <c r="M478" s="355">
        <f t="shared" si="248"/>
        <v>1</v>
      </c>
      <c r="N478" s="315">
        <f t="shared" si="249"/>
        <v>1</v>
      </c>
      <c r="O478" s="315">
        <f t="shared" si="250"/>
        <v>1</v>
      </c>
      <c r="S478" s="25" t="str">
        <f t="shared" si="251"/>
        <v>CARIB</v>
      </c>
      <c r="T478" s="25">
        <f t="shared" si="252"/>
        <v>1.65</v>
      </c>
      <c r="U478" s="25">
        <f t="shared" si="253"/>
        <v>2.14</v>
      </c>
      <c r="V478" s="25">
        <f t="shared" si="254"/>
        <v>0</v>
      </c>
      <c r="W478" s="25">
        <f t="shared" si="255"/>
        <v>0.12</v>
      </c>
      <c r="X478" s="25">
        <f t="shared" si="256"/>
        <v>2.7</v>
      </c>
      <c r="Y478" s="25">
        <f t="shared" si="257"/>
        <v>2.85</v>
      </c>
      <c r="Z478" s="25">
        <f t="shared" si="258"/>
        <v>5</v>
      </c>
      <c r="AA478" s="25">
        <f t="shared" si="259"/>
        <v>7</v>
      </c>
      <c r="AB478" s="25">
        <f t="shared" si="260"/>
        <v>0</v>
      </c>
      <c r="AC478" s="25">
        <f t="shared" si="261"/>
        <v>1</v>
      </c>
    </row>
    <row r="479" spans="1:29" x14ac:dyDescent="0.25">
      <c r="A479" s="354">
        <v>45830</v>
      </c>
      <c r="B479" s="354" t="s">
        <v>435</v>
      </c>
      <c r="C479" s="349" t="s">
        <v>31</v>
      </c>
      <c r="D479" s="216">
        <v>1.99</v>
      </c>
      <c r="E479" s="355">
        <f t="shared" si="244"/>
        <v>1</v>
      </c>
      <c r="F479" s="305">
        <v>0.04</v>
      </c>
      <c r="G479" s="355">
        <f t="shared" si="245"/>
        <v>1</v>
      </c>
      <c r="H479" s="305">
        <v>2.85</v>
      </c>
      <c r="I479" s="355">
        <f t="shared" si="246"/>
        <v>1</v>
      </c>
      <c r="J479" s="216">
        <v>6.38</v>
      </c>
      <c r="K479" s="355">
        <f t="shared" si="247"/>
        <v>1</v>
      </c>
      <c r="L479" s="216">
        <v>0.49</v>
      </c>
      <c r="M479" s="355">
        <f t="shared" si="248"/>
        <v>1</v>
      </c>
      <c r="N479" s="315">
        <f t="shared" si="249"/>
        <v>1</v>
      </c>
      <c r="O479" s="315">
        <f t="shared" si="250"/>
        <v>1</v>
      </c>
      <c r="S479" s="25" t="str">
        <f t="shared" si="251"/>
        <v>CARIB</v>
      </c>
      <c r="T479" s="25">
        <f t="shared" si="252"/>
        <v>1.65</v>
      </c>
      <c r="U479" s="25">
        <f t="shared" si="253"/>
        <v>2.14</v>
      </c>
      <c r="V479" s="25">
        <f t="shared" si="254"/>
        <v>0</v>
      </c>
      <c r="W479" s="25">
        <f t="shared" si="255"/>
        <v>0.12</v>
      </c>
      <c r="X479" s="25">
        <f t="shared" si="256"/>
        <v>2.7</v>
      </c>
      <c r="Y479" s="25">
        <f t="shared" si="257"/>
        <v>2.85</v>
      </c>
      <c r="Z479" s="25">
        <f t="shared" si="258"/>
        <v>5</v>
      </c>
      <c r="AA479" s="25">
        <f t="shared" si="259"/>
        <v>7</v>
      </c>
      <c r="AB479" s="25">
        <f t="shared" si="260"/>
        <v>0</v>
      </c>
      <c r="AC479" s="25">
        <f t="shared" si="261"/>
        <v>1</v>
      </c>
    </row>
    <row r="480" spans="1:29" x14ac:dyDescent="0.25">
      <c r="A480" s="354">
        <v>45831</v>
      </c>
      <c r="B480" s="354" t="s">
        <v>437</v>
      </c>
      <c r="C480" s="349" t="s">
        <v>31</v>
      </c>
      <c r="D480" s="216">
        <v>2.0099999999999998</v>
      </c>
      <c r="E480" s="355">
        <f t="shared" si="244"/>
        <v>1</v>
      </c>
      <c r="F480" s="305">
        <v>0.03</v>
      </c>
      <c r="G480" s="355">
        <f t="shared" si="245"/>
        <v>1</v>
      </c>
      <c r="H480" s="305">
        <v>2.75</v>
      </c>
      <c r="I480" s="355">
        <f t="shared" si="246"/>
        <v>1</v>
      </c>
      <c r="J480" s="216">
        <v>6.2</v>
      </c>
      <c r="K480" s="355">
        <f t="shared" si="247"/>
        <v>1</v>
      </c>
      <c r="L480" s="216">
        <v>0.59</v>
      </c>
      <c r="M480" s="355">
        <f t="shared" si="248"/>
        <v>1</v>
      </c>
      <c r="N480" s="315">
        <f t="shared" si="249"/>
        <v>1</v>
      </c>
      <c r="O480" s="315">
        <f t="shared" si="250"/>
        <v>1</v>
      </c>
      <c r="S480" s="25" t="str">
        <f t="shared" si="251"/>
        <v>CARIB</v>
      </c>
      <c r="T480" s="25">
        <f t="shared" si="252"/>
        <v>1.65</v>
      </c>
      <c r="U480" s="25">
        <f t="shared" si="253"/>
        <v>2.14</v>
      </c>
      <c r="V480" s="25">
        <f t="shared" si="254"/>
        <v>0</v>
      </c>
      <c r="W480" s="25">
        <f t="shared" si="255"/>
        <v>0.12</v>
      </c>
      <c r="X480" s="25">
        <f t="shared" si="256"/>
        <v>2.7</v>
      </c>
      <c r="Y480" s="25">
        <f t="shared" si="257"/>
        <v>2.85</v>
      </c>
      <c r="Z480" s="25">
        <f t="shared" si="258"/>
        <v>5</v>
      </c>
      <c r="AA480" s="25">
        <f t="shared" si="259"/>
        <v>7</v>
      </c>
      <c r="AB480" s="25">
        <f t="shared" si="260"/>
        <v>0</v>
      </c>
      <c r="AC480" s="25">
        <f t="shared" si="261"/>
        <v>1</v>
      </c>
    </row>
    <row r="481" spans="1:29" x14ac:dyDescent="0.25">
      <c r="A481" s="354">
        <v>46196</v>
      </c>
      <c r="B481" s="354" t="s">
        <v>435</v>
      </c>
      <c r="C481" s="349" t="s">
        <v>33</v>
      </c>
      <c r="D481" s="216">
        <v>3.63</v>
      </c>
      <c r="E481" s="355">
        <f t="shared" si="244"/>
        <v>1</v>
      </c>
      <c r="F481" s="305">
        <v>0.03</v>
      </c>
      <c r="G481" s="355">
        <f t="shared" si="245"/>
        <v>1</v>
      </c>
      <c r="H481" s="305">
        <v>2.75</v>
      </c>
      <c r="I481" s="355">
        <f t="shared" si="246"/>
        <v>1</v>
      </c>
      <c r="J481" s="216">
        <v>180.1</v>
      </c>
      <c r="K481" s="355">
        <f t="shared" si="247"/>
        <v>1</v>
      </c>
      <c r="L481" s="216">
        <v>15.4</v>
      </c>
      <c r="M481" s="355">
        <f t="shared" si="248"/>
        <v>1</v>
      </c>
      <c r="N481" s="315">
        <f t="shared" si="249"/>
        <v>1</v>
      </c>
      <c r="O481" s="315">
        <f t="shared" si="250"/>
        <v>1</v>
      </c>
      <c r="S481" s="25" t="str">
        <f t="shared" si="251"/>
        <v>GUINNESS</v>
      </c>
      <c r="T481" s="25">
        <f t="shared" si="252"/>
        <v>3.1</v>
      </c>
      <c r="U481" s="25">
        <f t="shared" si="253"/>
        <v>4.1399999999999997</v>
      </c>
      <c r="V481" s="25">
        <f t="shared" si="254"/>
        <v>0</v>
      </c>
      <c r="W481" s="25">
        <f t="shared" si="255"/>
        <v>0.12</v>
      </c>
      <c r="X481" s="25">
        <f t="shared" si="256"/>
        <v>2.7</v>
      </c>
      <c r="Y481" s="25">
        <f t="shared" si="257"/>
        <v>2.9</v>
      </c>
      <c r="Z481" s="25">
        <f t="shared" si="258"/>
        <v>155</v>
      </c>
      <c r="AA481" s="25">
        <f t="shared" si="259"/>
        <v>195</v>
      </c>
      <c r="AB481" s="25">
        <f t="shared" si="260"/>
        <v>0</v>
      </c>
      <c r="AC481" s="25">
        <f t="shared" si="261"/>
        <v>35</v>
      </c>
    </row>
    <row r="482" spans="1:29" x14ac:dyDescent="0.25">
      <c r="A482" s="354">
        <v>46196</v>
      </c>
      <c r="B482" s="354" t="s">
        <v>437</v>
      </c>
      <c r="C482" s="349" t="s">
        <v>33</v>
      </c>
      <c r="D482" s="216">
        <v>3.63</v>
      </c>
      <c r="E482" s="355">
        <f t="shared" si="244"/>
        <v>1</v>
      </c>
      <c r="F482" s="305">
        <v>0.03</v>
      </c>
      <c r="G482" s="355">
        <f t="shared" si="245"/>
        <v>1</v>
      </c>
      <c r="H482" s="305">
        <v>2.85</v>
      </c>
      <c r="I482" s="355">
        <f t="shared" si="246"/>
        <v>1</v>
      </c>
      <c r="J482" s="216">
        <v>169.7</v>
      </c>
      <c r="K482" s="355">
        <f t="shared" si="247"/>
        <v>1</v>
      </c>
      <c r="L482" s="216">
        <v>31.27</v>
      </c>
      <c r="M482" s="355">
        <f t="shared" si="248"/>
        <v>1</v>
      </c>
      <c r="N482" s="315">
        <f t="shared" si="249"/>
        <v>1</v>
      </c>
      <c r="O482" s="315">
        <f t="shared" si="250"/>
        <v>1</v>
      </c>
      <c r="S482" s="25" t="str">
        <f t="shared" si="251"/>
        <v>GUINNESS</v>
      </c>
      <c r="T482" s="25">
        <f t="shared" si="252"/>
        <v>3.1</v>
      </c>
      <c r="U482" s="25">
        <f t="shared" si="253"/>
        <v>4.1399999999999997</v>
      </c>
      <c r="V482" s="25">
        <f t="shared" si="254"/>
        <v>0</v>
      </c>
      <c r="W482" s="25">
        <f t="shared" si="255"/>
        <v>0.12</v>
      </c>
      <c r="X482" s="25">
        <f t="shared" si="256"/>
        <v>2.7</v>
      </c>
      <c r="Y482" s="25">
        <f t="shared" si="257"/>
        <v>2.9</v>
      </c>
      <c r="Z482" s="25">
        <f t="shared" si="258"/>
        <v>155</v>
      </c>
      <c r="AA482" s="25">
        <f t="shared" si="259"/>
        <v>195</v>
      </c>
      <c r="AB482" s="25">
        <f t="shared" si="260"/>
        <v>0</v>
      </c>
      <c r="AC482" s="25">
        <f t="shared" si="261"/>
        <v>35</v>
      </c>
    </row>
    <row r="483" spans="1:29" x14ac:dyDescent="0.25">
      <c r="A483" s="354">
        <v>46196</v>
      </c>
      <c r="B483" s="354" t="s">
        <v>436</v>
      </c>
      <c r="C483" s="349" t="s">
        <v>33</v>
      </c>
      <c r="D483" s="216">
        <v>3.51</v>
      </c>
      <c r="E483" s="355">
        <f t="shared" si="244"/>
        <v>1</v>
      </c>
      <c r="F483" s="305">
        <v>0.02</v>
      </c>
      <c r="G483" s="355">
        <f t="shared" si="245"/>
        <v>1</v>
      </c>
      <c r="H483" s="305">
        <v>2.75</v>
      </c>
      <c r="I483" s="355">
        <f t="shared" si="246"/>
        <v>1</v>
      </c>
      <c r="J483" s="216">
        <v>161.9</v>
      </c>
      <c r="K483" s="355">
        <f t="shared" si="247"/>
        <v>1</v>
      </c>
      <c r="L483" s="216">
        <v>14.8</v>
      </c>
      <c r="M483" s="355">
        <f t="shared" si="248"/>
        <v>1</v>
      </c>
      <c r="N483" s="315">
        <f t="shared" si="249"/>
        <v>1</v>
      </c>
      <c r="O483" s="315">
        <f t="shared" si="250"/>
        <v>1</v>
      </c>
      <c r="S483" s="25" t="str">
        <f t="shared" si="251"/>
        <v>GUINNESS</v>
      </c>
      <c r="T483" s="25">
        <f t="shared" si="252"/>
        <v>3.1</v>
      </c>
      <c r="U483" s="25">
        <f t="shared" si="253"/>
        <v>4.1399999999999997</v>
      </c>
      <c r="V483" s="25">
        <f t="shared" si="254"/>
        <v>0</v>
      </c>
      <c r="W483" s="25">
        <f t="shared" si="255"/>
        <v>0.12</v>
      </c>
      <c r="X483" s="25">
        <f t="shared" si="256"/>
        <v>2.7</v>
      </c>
      <c r="Y483" s="25">
        <f t="shared" si="257"/>
        <v>2.9</v>
      </c>
      <c r="Z483" s="25">
        <f t="shared" si="258"/>
        <v>155</v>
      </c>
      <c r="AA483" s="25">
        <f t="shared" si="259"/>
        <v>195</v>
      </c>
      <c r="AB483" s="25">
        <f t="shared" si="260"/>
        <v>0</v>
      </c>
      <c r="AC483" s="25">
        <f t="shared" si="261"/>
        <v>35</v>
      </c>
    </row>
    <row r="484" spans="1:29" x14ac:dyDescent="0.25">
      <c r="A484" s="354">
        <v>46196</v>
      </c>
      <c r="B484" s="354" t="s">
        <v>434</v>
      </c>
      <c r="C484" s="349" t="s">
        <v>33</v>
      </c>
      <c r="D484" s="216">
        <v>3.59</v>
      </c>
      <c r="E484" s="355">
        <f t="shared" si="244"/>
        <v>1</v>
      </c>
      <c r="F484" s="305">
        <v>0.04</v>
      </c>
      <c r="G484" s="355">
        <f t="shared" si="245"/>
        <v>1</v>
      </c>
      <c r="H484" s="305">
        <v>2.85</v>
      </c>
      <c r="I484" s="355">
        <f t="shared" si="246"/>
        <v>1</v>
      </c>
      <c r="J484" s="216">
        <v>165.2</v>
      </c>
      <c r="K484" s="355">
        <f t="shared" si="247"/>
        <v>1</v>
      </c>
      <c r="L484" s="216">
        <v>23.67</v>
      </c>
      <c r="M484" s="355">
        <f t="shared" si="248"/>
        <v>1</v>
      </c>
      <c r="N484" s="315">
        <f t="shared" si="249"/>
        <v>1</v>
      </c>
      <c r="O484" s="315">
        <f t="shared" si="250"/>
        <v>1</v>
      </c>
      <c r="S484" s="25" t="str">
        <f t="shared" si="251"/>
        <v>GUINNESS</v>
      </c>
      <c r="T484" s="25">
        <f t="shared" si="252"/>
        <v>3.1</v>
      </c>
      <c r="U484" s="25">
        <f t="shared" si="253"/>
        <v>4.1399999999999997</v>
      </c>
      <c r="V484" s="25">
        <f t="shared" si="254"/>
        <v>0</v>
      </c>
      <c r="W484" s="25">
        <f t="shared" si="255"/>
        <v>0.12</v>
      </c>
      <c r="X484" s="25">
        <f t="shared" si="256"/>
        <v>2.7</v>
      </c>
      <c r="Y484" s="25">
        <f t="shared" si="257"/>
        <v>2.9</v>
      </c>
      <c r="Z484" s="25">
        <f t="shared" si="258"/>
        <v>155</v>
      </c>
      <c r="AA484" s="25">
        <f t="shared" si="259"/>
        <v>195</v>
      </c>
      <c r="AB484" s="25">
        <f t="shared" si="260"/>
        <v>0</v>
      </c>
      <c r="AC484" s="25">
        <f t="shared" si="261"/>
        <v>35</v>
      </c>
    </row>
    <row r="485" spans="1:29" x14ac:dyDescent="0.25">
      <c r="A485" s="354">
        <v>46197</v>
      </c>
      <c r="B485" s="354" t="s">
        <v>436</v>
      </c>
      <c r="C485" s="349" t="s">
        <v>31</v>
      </c>
      <c r="D485" s="216">
        <v>1.97</v>
      </c>
      <c r="E485" s="355">
        <f t="shared" si="244"/>
        <v>1</v>
      </c>
      <c r="F485" s="305">
        <v>0.02</v>
      </c>
      <c r="G485" s="355">
        <f t="shared" si="245"/>
        <v>1</v>
      </c>
      <c r="H485" s="305">
        <v>2.79</v>
      </c>
      <c r="I485" s="355">
        <f t="shared" si="246"/>
        <v>1</v>
      </c>
      <c r="J485" s="216">
        <v>6.15</v>
      </c>
      <c r="K485" s="355">
        <f t="shared" si="247"/>
        <v>1</v>
      </c>
      <c r="L485" s="216">
        <v>0.69</v>
      </c>
      <c r="M485" s="355">
        <f t="shared" si="248"/>
        <v>1</v>
      </c>
      <c r="N485" s="315">
        <f t="shared" si="249"/>
        <v>1</v>
      </c>
      <c r="O485" s="315">
        <f t="shared" si="250"/>
        <v>1</v>
      </c>
      <c r="S485" s="25" t="str">
        <f t="shared" si="251"/>
        <v>CARIB</v>
      </c>
      <c r="T485" s="25">
        <f t="shared" si="252"/>
        <v>1.65</v>
      </c>
      <c r="U485" s="25">
        <f t="shared" si="253"/>
        <v>2.14</v>
      </c>
      <c r="V485" s="25">
        <f t="shared" si="254"/>
        <v>0</v>
      </c>
      <c r="W485" s="25">
        <f t="shared" si="255"/>
        <v>0.12</v>
      </c>
      <c r="X485" s="25">
        <f t="shared" si="256"/>
        <v>2.7</v>
      </c>
      <c r="Y485" s="25">
        <f t="shared" si="257"/>
        <v>2.85</v>
      </c>
      <c r="Z485" s="25">
        <f t="shared" si="258"/>
        <v>5</v>
      </c>
      <c r="AA485" s="25">
        <f t="shared" si="259"/>
        <v>7</v>
      </c>
      <c r="AB485" s="25">
        <f t="shared" si="260"/>
        <v>0</v>
      </c>
      <c r="AC485" s="25">
        <f t="shared" si="261"/>
        <v>1</v>
      </c>
    </row>
    <row r="486" spans="1:29" x14ac:dyDescent="0.25">
      <c r="A486" s="354">
        <v>46197</v>
      </c>
      <c r="B486" s="354" t="s">
        <v>435</v>
      </c>
      <c r="C486" s="349" t="s">
        <v>31</v>
      </c>
      <c r="D486" s="216">
        <v>2</v>
      </c>
      <c r="E486" s="355">
        <f t="shared" si="244"/>
        <v>1</v>
      </c>
      <c r="F486" s="305">
        <v>0.03</v>
      </c>
      <c r="G486" s="355">
        <f t="shared" si="245"/>
        <v>1</v>
      </c>
      <c r="H486" s="305">
        <v>2.85</v>
      </c>
      <c r="I486" s="355">
        <f t="shared" si="246"/>
        <v>1</v>
      </c>
      <c r="J486" s="216">
        <v>6.25</v>
      </c>
      <c r="K486" s="355">
        <f t="shared" si="247"/>
        <v>1</v>
      </c>
      <c r="L486" s="216">
        <v>0.99</v>
      </c>
      <c r="M486" s="355">
        <f t="shared" si="248"/>
        <v>1</v>
      </c>
      <c r="N486" s="315">
        <f t="shared" si="249"/>
        <v>1</v>
      </c>
      <c r="O486" s="315">
        <f t="shared" si="250"/>
        <v>1</v>
      </c>
      <c r="S486" s="25" t="str">
        <f t="shared" si="251"/>
        <v>CARIB</v>
      </c>
      <c r="T486" s="25">
        <f t="shared" si="252"/>
        <v>1.65</v>
      </c>
      <c r="U486" s="25">
        <f t="shared" si="253"/>
        <v>2.14</v>
      </c>
      <c r="V486" s="25">
        <f t="shared" si="254"/>
        <v>0</v>
      </c>
      <c r="W486" s="25">
        <f t="shared" si="255"/>
        <v>0.12</v>
      </c>
      <c r="X486" s="25">
        <f t="shared" si="256"/>
        <v>2.7</v>
      </c>
      <c r="Y486" s="25">
        <f t="shared" si="257"/>
        <v>2.85</v>
      </c>
      <c r="Z486" s="25">
        <f t="shared" si="258"/>
        <v>5</v>
      </c>
      <c r="AA486" s="25">
        <f t="shared" si="259"/>
        <v>7</v>
      </c>
      <c r="AB486" s="25">
        <f t="shared" si="260"/>
        <v>0</v>
      </c>
      <c r="AC486" s="25">
        <f t="shared" si="261"/>
        <v>1</v>
      </c>
    </row>
    <row r="487" spans="1:29" x14ac:dyDescent="0.25">
      <c r="A487" s="354">
        <v>46197</v>
      </c>
      <c r="B487" s="354" t="s">
        <v>437</v>
      </c>
      <c r="C487" s="349" t="s">
        <v>31</v>
      </c>
      <c r="D487" s="216">
        <v>1.88</v>
      </c>
      <c r="E487" s="355">
        <f t="shared" si="244"/>
        <v>1</v>
      </c>
      <c r="F487" s="305">
        <v>0.05</v>
      </c>
      <c r="G487" s="355">
        <f t="shared" si="245"/>
        <v>1</v>
      </c>
      <c r="H487" s="305">
        <v>2.79</v>
      </c>
      <c r="I487" s="355">
        <f t="shared" si="246"/>
        <v>1</v>
      </c>
      <c r="J487" s="216">
        <v>5.08</v>
      </c>
      <c r="K487" s="355">
        <f t="shared" si="247"/>
        <v>1</v>
      </c>
      <c r="L487" s="216">
        <v>0.74</v>
      </c>
      <c r="M487" s="355">
        <f t="shared" si="248"/>
        <v>1</v>
      </c>
      <c r="N487" s="315">
        <f t="shared" si="249"/>
        <v>1</v>
      </c>
      <c r="O487" s="315">
        <f t="shared" si="250"/>
        <v>1</v>
      </c>
      <c r="S487" s="25" t="str">
        <f t="shared" si="251"/>
        <v>CARIB</v>
      </c>
      <c r="T487" s="25">
        <f t="shared" si="252"/>
        <v>1.65</v>
      </c>
      <c r="U487" s="25">
        <f t="shared" si="253"/>
        <v>2.14</v>
      </c>
      <c r="V487" s="25">
        <f t="shared" si="254"/>
        <v>0</v>
      </c>
      <c r="W487" s="25">
        <f t="shared" si="255"/>
        <v>0.12</v>
      </c>
      <c r="X487" s="25">
        <f t="shared" si="256"/>
        <v>2.7</v>
      </c>
      <c r="Y487" s="25">
        <f t="shared" si="257"/>
        <v>2.85</v>
      </c>
      <c r="Z487" s="25">
        <f t="shared" si="258"/>
        <v>5</v>
      </c>
      <c r="AA487" s="25">
        <f t="shared" si="259"/>
        <v>7</v>
      </c>
      <c r="AB487" s="25">
        <f t="shared" si="260"/>
        <v>0</v>
      </c>
      <c r="AC487" s="25">
        <f t="shared" si="261"/>
        <v>1</v>
      </c>
    </row>
    <row r="488" spans="1:29" x14ac:dyDescent="0.25">
      <c r="A488" s="354">
        <v>46197</v>
      </c>
      <c r="B488" s="354" t="s">
        <v>434</v>
      </c>
      <c r="C488" s="349" t="s">
        <v>31</v>
      </c>
      <c r="D488" s="216">
        <v>1.85</v>
      </c>
      <c r="E488" s="355">
        <f t="shared" si="244"/>
        <v>1</v>
      </c>
      <c r="F488" s="305">
        <v>0.03</v>
      </c>
      <c r="G488" s="355">
        <f t="shared" si="245"/>
        <v>1</v>
      </c>
      <c r="H488" s="305">
        <v>2.81</v>
      </c>
      <c r="I488" s="355">
        <f t="shared" si="246"/>
        <v>1</v>
      </c>
      <c r="J488" s="216">
        <v>5.53</v>
      </c>
      <c r="K488" s="355">
        <f t="shared" si="247"/>
        <v>1</v>
      </c>
      <c r="L488" s="216">
        <v>0.71</v>
      </c>
      <c r="M488" s="355">
        <f t="shared" si="248"/>
        <v>1</v>
      </c>
      <c r="N488" s="315">
        <f t="shared" si="249"/>
        <v>1</v>
      </c>
      <c r="O488" s="315">
        <f t="shared" si="250"/>
        <v>1</v>
      </c>
      <c r="S488" s="25" t="str">
        <f t="shared" si="251"/>
        <v>CARIB</v>
      </c>
      <c r="T488" s="25">
        <f t="shared" si="252"/>
        <v>1.65</v>
      </c>
      <c r="U488" s="25">
        <f t="shared" si="253"/>
        <v>2.14</v>
      </c>
      <c r="V488" s="25">
        <f t="shared" si="254"/>
        <v>0</v>
      </c>
      <c r="W488" s="25">
        <f t="shared" si="255"/>
        <v>0.12</v>
      </c>
      <c r="X488" s="25">
        <f t="shared" si="256"/>
        <v>2.7</v>
      </c>
      <c r="Y488" s="25">
        <f t="shared" si="257"/>
        <v>2.85</v>
      </c>
      <c r="Z488" s="25">
        <f t="shared" si="258"/>
        <v>5</v>
      </c>
      <c r="AA488" s="25">
        <f t="shared" si="259"/>
        <v>7</v>
      </c>
      <c r="AB488" s="25">
        <f t="shared" si="260"/>
        <v>0</v>
      </c>
      <c r="AC488" s="25">
        <f t="shared" si="261"/>
        <v>1</v>
      </c>
    </row>
    <row r="489" spans="1:29" x14ac:dyDescent="0.25">
      <c r="A489" s="354">
        <v>46198</v>
      </c>
      <c r="B489" s="354" t="s">
        <v>435</v>
      </c>
      <c r="C489" s="349" t="s">
        <v>30</v>
      </c>
      <c r="D489" s="216">
        <v>0.89</v>
      </c>
      <c r="E489" s="355">
        <f t="shared" si="244"/>
        <v>1</v>
      </c>
      <c r="F489" s="305">
        <v>0.04</v>
      </c>
      <c r="G489" s="355">
        <f t="shared" si="245"/>
        <v>1</v>
      </c>
      <c r="H489" s="305">
        <v>2.8</v>
      </c>
      <c r="I489" s="355">
        <f t="shared" si="246"/>
        <v>1</v>
      </c>
      <c r="J489" s="216">
        <v>5.3</v>
      </c>
      <c r="K489" s="355">
        <f t="shared" si="247"/>
        <v>1</v>
      </c>
      <c r="L489" s="216">
        <v>0.5</v>
      </c>
      <c r="M489" s="355">
        <f t="shared" si="248"/>
        <v>1</v>
      </c>
      <c r="N489" s="315">
        <f t="shared" si="249"/>
        <v>1</v>
      </c>
      <c r="O489" s="315">
        <f t="shared" si="250"/>
        <v>1</v>
      </c>
      <c r="S489" s="25" t="str">
        <f t="shared" si="251"/>
        <v>STAG</v>
      </c>
      <c r="T489" s="25">
        <f t="shared" si="252"/>
        <v>0.8</v>
      </c>
      <c r="U489" s="25">
        <f t="shared" si="253"/>
        <v>1.24</v>
      </c>
      <c r="V489" s="25">
        <f t="shared" si="254"/>
        <v>0</v>
      </c>
      <c r="W489" s="25">
        <f t="shared" si="255"/>
        <v>0.12</v>
      </c>
      <c r="X489" s="25">
        <f t="shared" si="256"/>
        <v>2.7</v>
      </c>
      <c r="Y489" s="25">
        <f t="shared" si="257"/>
        <v>2.85</v>
      </c>
      <c r="Z489" s="25">
        <f t="shared" si="258"/>
        <v>5</v>
      </c>
      <c r="AA489" s="25">
        <f t="shared" si="259"/>
        <v>7</v>
      </c>
      <c r="AB489" s="25">
        <f t="shared" si="260"/>
        <v>0</v>
      </c>
      <c r="AC489" s="25">
        <f t="shared" si="261"/>
        <v>1</v>
      </c>
    </row>
    <row r="490" spans="1:29" x14ac:dyDescent="0.25">
      <c r="A490" s="354">
        <v>46198</v>
      </c>
      <c r="B490" s="354" t="s">
        <v>435</v>
      </c>
      <c r="C490" s="349" t="s">
        <v>30</v>
      </c>
      <c r="D490" s="216">
        <v>0.89</v>
      </c>
      <c r="E490" s="355">
        <f t="shared" si="244"/>
        <v>1</v>
      </c>
      <c r="F490" s="305">
        <v>0.05</v>
      </c>
      <c r="G490" s="355">
        <f t="shared" si="245"/>
        <v>1</v>
      </c>
      <c r="H490" s="305">
        <v>2.8</v>
      </c>
      <c r="I490" s="355">
        <f t="shared" si="246"/>
        <v>1</v>
      </c>
      <c r="J490" s="216">
        <v>5</v>
      </c>
      <c r="K490" s="355">
        <f t="shared" si="247"/>
        <v>1</v>
      </c>
      <c r="L490" s="216">
        <v>0.45</v>
      </c>
      <c r="M490" s="355">
        <f t="shared" si="248"/>
        <v>1</v>
      </c>
      <c r="N490" s="315">
        <f t="shared" si="249"/>
        <v>1</v>
      </c>
      <c r="O490" s="315">
        <f t="shared" si="250"/>
        <v>1</v>
      </c>
      <c r="S490" s="25" t="str">
        <f t="shared" si="251"/>
        <v>STAG</v>
      </c>
      <c r="T490" s="25">
        <f t="shared" si="252"/>
        <v>0.8</v>
      </c>
      <c r="U490" s="25">
        <f t="shared" si="253"/>
        <v>1.24</v>
      </c>
      <c r="V490" s="25">
        <f t="shared" si="254"/>
        <v>0</v>
      </c>
      <c r="W490" s="25">
        <f t="shared" si="255"/>
        <v>0.12</v>
      </c>
      <c r="X490" s="25">
        <f t="shared" si="256"/>
        <v>2.7</v>
      </c>
      <c r="Y490" s="25">
        <f t="shared" si="257"/>
        <v>2.85</v>
      </c>
      <c r="Z490" s="25">
        <f t="shared" si="258"/>
        <v>5</v>
      </c>
      <c r="AA490" s="25">
        <f t="shared" si="259"/>
        <v>7</v>
      </c>
      <c r="AB490" s="25">
        <f t="shared" si="260"/>
        <v>0</v>
      </c>
      <c r="AC490" s="25">
        <f t="shared" si="261"/>
        <v>1</v>
      </c>
    </row>
    <row r="491" spans="1:29" x14ac:dyDescent="0.25">
      <c r="A491" s="354">
        <v>46198</v>
      </c>
      <c r="B491" s="354" t="s">
        <v>435</v>
      </c>
      <c r="C491" s="349" t="s">
        <v>30</v>
      </c>
      <c r="D491" s="216">
        <v>0.89</v>
      </c>
      <c r="E491" s="355">
        <f t="shared" si="244"/>
        <v>1</v>
      </c>
      <c r="F491" s="305">
        <v>0.02</v>
      </c>
      <c r="G491" s="355">
        <f t="shared" si="245"/>
        <v>1</v>
      </c>
      <c r="H491" s="305">
        <v>2.79</v>
      </c>
      <c r="I491" s="355">
        <f t="shared" si="246"/>
        <v>1</v>
      </c>
      <c r="J491" s="216">
        <v>5</v>
      </c>
      <c r="K491" s="355">
        <f t="shared" si="247"/>
        <v>1</v>
      </c>
      <c r="L491" s="216">
        <v>0.62</v>
      </c>
      <c r="M491" s="355">
        <f t="shared" si="248"/>
        <v>1</v>
      </c>
      <c r="N491" s="315">
        <f t="shared" si="249"/>
        <v>1</v>
      </c>
      <c r="O491" s="315">
        <f t="shared" si="250"/>
        <v>1</v>
      </c>
      <c r="S491" s="25" t="str">
        <f t="shared" si="251"/>
        <v>STAG</v>
      </c>
      <c r="T491" s="25">
        <f t="shared" si="252"/>
        <v>0.8</v>
      </c>
      <c r="U491" s="25">
        <f t="shared" si="253"/>
        <v>1.24</v>
      </c>
      <c r="V491" s="25">
        <f t="shared" si="254"/>
        <v>0</v>
      </c>
      <c r="W491" s="25">
        <f t="shared" si="255"/>
        <v>0.12</v>
      </c>
      <c r="X491" s="25">
        <f t="shared" si="256"/>
        <v>2.7</v>
      </c>
      <c r="Y491" s="25">
        <f t="shared" si="257"/>
        <v>2.85</v>
      </c>
      <c r="Z491" s="25">
        <f t="shared" si="258"/>
        <v>5</v>
      </c>
      <c r="AA491" s="25">
        <f t="shared" si="259"/>
        <v>7</v>
      </c>
      <c r="AB491" s="25">
        <f t="shared" si="260"/>
        <v>0</v>
      </c>
      <c r="AC491" s="25">
        <f t="shared" si="261"/>
        <v>1</v>
      </c>
    </row>
    <row r="492" spans="1:29" x14ac:dyDescent="0.25">
      <c r="A492" s="354">
        <v>46198</v>
      </c>
      <c r="B492" s="354" t="s">
        <v>435</v>
      </c>
      <c r="C492" s="349" t="s">
        <v>30</v>
      </c>
      <c r="D492" s="216">
        <v>0.89</v>
      </c>
      <c r="E492" s="355">
        <f t="shared" si="244"/>
        <v>1</v>
      </c>
      <c r="F492" s="305">
        <v>0.02</v>
      </c>
      <c r="G492" s="355">
        <f t="shared" si="245"/>
        <v>1</v>
      </c>
      <c r="H492" s="305">
        <v>2.85</v>
      </c>
      <c r="I492" s="355">
        <f t="shared" si="246"/>
        <v>1</v>
      </c>
      <c r="J492" s="216">
        <v>5</v>
      </c>
      <c r="K492" s="355">
        <f t="shared" si="247"/>
        <v>1</v>
      </c>
      <c r="L492" s="216">
        <v>0.48</v>
      </c>
      <c r="M492" s="355">
        <f t="shared" si="248"/>
        <v>1</v>
      </c>
      <c r="N492" s="315">
        <f t="shared" si="249"/>
        <v>1</v>
      </c>
      <c r="O492" s="315">
        <f t="shared" si="250"/>
        <v>1</v>
      </c>
      <c r="S492" s="25" t="str">
        <f t="shared" si="251"/>
        <v>STAG</v>
      </c>
      <c r="T492" s="25">
        <f t="shared" si="252"/>
        <v>0.8</v>
      </c>
      <c r="U492" s="25">
        <f t="shared" si="253"/>
        <v>1.24</v>
      </c>
      <c r="V492" s="25">
        <f t="shared" si="254"/>
        <v>0</v>
      </c>
      <c r="W492" s="25">
        <f t="shared" si="255"/>
        <v>0.12</v>
      </c>
      <c r="X492" s="25">
        <f t="shared" si="256"/>
        <v>2.7</v>
      </c>
      <c r="Y492" s="25">
        <f t="shared" si="257"/>
        <v>2.85</v>
      </c>
      <c r="Z492" s="25">
        <f t="shared" si="258"/>
        <v>5</v>
      </c>
      <c r="AA492" s="25">
        <f t="shared" si="259"/>
        <v>7</v>
      </c>
      <c r="AB492" s="25">
        <f t="shared" si="260"/>
        <v>0</v>
      </c>
      <c r="AC492" s="25">
        <f t="shared" si="261"/>
        <v>1</v>
      </c>
    </row>
    <row r="493" spans="1:29" x14ac:dyDescent="0.25">
      <c r="A493" s="354">
        <v>46198</v>
      </c>
      <c r="B493" s="354" t="s">
        <v>435</v>
      </c>
      <c r="C493" s="349" t="s">
        <v>31</v>
      </c>
      <c r="D493" s="216">
        <v>1.79</v>
      </c>
      <c r="E493" s="355">
        <f t="shared" si="244"/>
        <v>1</v>
      </c>
      <c r="F493" s="305">
        <v>0.05</v>
      </c>
      <c r="G493" s="355">
        <f t="shared" si="245"/>
        <v>1</v>
      </c>
      <c r="H493" s="305">
        <v>2.77</v>
      </c>
      <c r="I493" s="355">
        <f t="shared" si="246"/>
        <v>1</v>
      </c>
      <c r="J493" s="216">
        <v>5.18</v>
      </c>
      <c r="K493" s="355">
        <f t="shared" si="247"/>
        <v>1</v>
      </c>
      <c r="L493" s="216">
        <v>0.7</v>
      </c>
      <c r="M493" s="355">
        <f t="shared" si="248"/>
        <v>1</v>
      </c>
      <c r="N493" s="315">
        <f t="shared" si="249"/>
        <v>1</v>
      </c>
      <c r="O493" s="315">
        <f t="shared" si="250"/>
        <v>1</v>
      </c>
      <c r="S493" s="25" t="str">
        <f t="shared" si="251"/>
        <v>CARIB</v>
      </c>
      <c r="T493" s="25">
        <f t="shared" si="252"/>
        <v>1.65</v>
      </c>
      <c r="U493" s="25">
        <f t="shared" si="253"/>
        <v>2.14</v>
      </c>
      <c r="V493" s="25">
        <f t="shared" si="254"/>
        <v>0</v>
      </c>
      <c r="W493" s="25">
        <f t="shared" si="255"/>
        <v>0.12</v>
      </c>
      <c r="X493" s="25">
        <f t="shared" si="256"/>
        <v>2.7</v>
      </c>
      <c r="Y493" s="25">
        <f t="shared" si="257"/>
        <v>2.85</v>
      </c>
      <c r="Z493" s="25">
        <f t="shared" si="258"/>
        <v>5</v>
      </c>
      <c r="AA493" s="25">
        <f t="shared" si="259"/>
        <v>7</v>
      </c>
      <c r="AB493" s="25">
        <f t="shared" si="260"/>
        <v>0</v>
      </c>
      <c r="AC493" s="25">
        <f t="shared" si="261"/>
        <v>1</v>
      </c>
    </row>
    <row r="494" spans="1:29" x14ac:dyDescent="0.25">
      <c r="A494" s="354">
        <v>46198</v>
      </c>
      <c r="B494" s="354" t="s">
        <v>437</v>
      </c>
      <c r="C494" s="349" t="s">
        <v>31</v>
      </c>
      <c r="D494" s="216">
        <v>2.1</v>
      </c>
      <c r="E494" s="355">
        <f t="shared" si="244"/>
        <v>1</v>
      </c>
      <c r="F494" s="305"/>
      <c r="G494" s="355"/>
      <c r="H494" s="305"/>
      <c r="I494" s="355"/>
      <c r="J494" s="216">
        <v>5.98</v>
      </c>
      <c r="K494" s="355">
        <f t="shared" si="247"/>
        <v>1</v>
      </c>
      <c r="L494" s="216">
        <v>0.55000000000000004</v>
      </c>
      <c r="M494" s="355">
        <f t="shared" si="248"/>
        <v>1</v>
      </c>
      <c r="N494" s="315"/>
      <c r="O494" s="315"/>
      <c r="S494" s="25" t="str">
        <f t="shared" si="251"/>
        <v>CARIB</v>
      </c>
      <c r="T494" s="25">
        <f t="shared" si="252"/>
        <v>1.65</v>
      </c>
      <c r="U494" s="25">
        <f t="shared" si="253"/>
        <v>2.14</v>
      </c>
      <c r="V494" s="25">
        <f t="shared" si="254"/>
        <v>0</v>
      </c>
      <c r="W494" s="25">
        <f t="shared" si="255"/>
        <v>0.12</v>
      </c>
      <c r="X494" s="25">
        <f t="shared" si="256"/>
        <v>2.7</v>
      </c>
      <c r="Y494" s="25">
        <f t="shared" si="257"/>
        <v>2.85</v>
      </c>
      <c r="Z494" s="25">
        <f t="shared" si="258"/>
        <v>5</v>
      </c>
      <c r="AA494" s="25">
        <f t="shared" si="259"/>
        <v>7</v>
      </c>
      <c r="AB494" s="25">
        <f t="shared" si="260"/>
        <v>0</v>
      </c>
      <c r="AC494" s="25">
        <f t="shared" si="261"/>
        <v>1</v>
      </c>
    </row>
    <row r="495" spans="1:29" x14ac:dyDescent="0.25">
      <c r="A495" s="354">
        <v>46198</v>
      </c>
      <c r="B495" s="354" t="s">
        <v>436</v>
      </c>
      <c r="C495" s="349" t="s">
        <v>31</v>
      </c>
      <c r="D495" s="216">
        <v>2.1</v>
      </c>
      <c r="E495" s="355">
        <f t="shared" si="244"/>
        <v>1</v>
      </c>
      <c r="F495" s="305">
        <v>0.03</v>
      </c>
      <c r="G495" s="355">
        <f t="shared" si="245"/>
        <v>1</v>
      </c>
      <c r="H495" s="305">
        <v>2.85</v>
      </c>
      <c r="I495" s="355">
        <f t="shared" si="246"/>
        <v>1</v>
      </c>
      <c r="J495" s="216">
        <v>5.93</v>
      </c>
      <c r="K495" s="355">
        <f t="shared" si="247"/>
        <v>1</v>
      </c>
      <c r="L495" s="216">
        <v>0.57999999999999996</v>
      </c>
      <c r="M495" s="355">
        <f t="shared" si="248"/>
        <v>1</v>
      </c>
      <c r="N495" s="315">
        <f t="shared" si="249"/>
        <v>1</v>
      </c>
      <c r="O495" s="315">
        <f t="shared" si="250"/>
        <v>1</v>
      </c>
      <c r="S495" s="25" t="str">
        <f t="shared" si="251"/>
        <v>CARIB</v>
      </c>
      <c r="T495" s="25">
        <f t="shared" si="252"/>
        <v>1.65</v>
      </c>
      <c r="U495" s="25">
        <f t="shared" si="253"/>
        <v>2.14</v>
      </c>
      <c r="V495" s="25">
        <f t="shared" si="254"/>
        <v>0</v>
      </c>
      <c r="W495" s="25">
        <f t="shared" si="255"/>
        <v>0.12</v>
      </c>
      <c r="X495" s="25">
        <f t="shared" si="256"/>
        <v>2.7</v>
      </c>
      <c r="Y495" s="25">
        <f t="shared" si="257"/>
        <v>2.85</v>
      </c>
      <c r="Z495" s="25">
        <f t="shared" si="258"/>
        <v>5</v>
      </c>
      <c r="AA495" s="25">
        <f t="shared" si="259"/>
        <v>7</v>
      </c>
      <c r="AB495" s="25">
        <f t="shared" si="260"/>
        <v>0</v>
      </c>
      <c r="AC495" s="25">
        <f t="shared" si="261"/>
        <v>1</v>
      </c>
    </row>
    <row r="496" spans="1:29" x14ac:dyDescent="0.25">
      <c r="A496" s="354">
        <v>46198</v>
      </c>
      <c r="B496" s="354" t="s">
        <v>436</v>
      </c>
      <c r="C496" s="349" t="s">
        <v>31</v>
      </c>
      <c r="D496" s="216">
        <v>2.1</v>
      </c>
      <c r="E496" s="355">
        <f t="shared" si="244"/>
        <v>1</v>
      </c>
      <c r="F496" s="305">
        <v>0.05</v>
      </c>
      <c r="G496" s="355">
        <f t="shared" si="245"/>
        <v>1</v>
      </c>
      <c r="H496" s="305">
        <v>2.8</v>
      </c>
      <c r="I496" s="355">
        <f t="shared" si="246"/>
        <v>1</v>
      </c>
      <c r="J496" s="216">
        <v>6.45</v>
      </c>
      <c r="K496" s="355">
        <f t="shared" si="247"/>
        <v>1</v>
      </c>
      <c r="L496" s="216">
        <v>0.85</v>
      </c>
      <c r="M496" s="355">
        <f t="shared" si="248"/>
        <v>1</v>
      </c>
      <c r="N496" s="315">
        <f t="shared" si="249"/>
        <v>1</v>
      </c>
      <c r="O496" s="315">
        <f t="shared" si="250"/>
        <v>1</v>
      </c>
      <c r="S496" s="25" t="str">
        <f t="shared" si="251"/>
        <v>CARIB</v>
      </c>
      <c r="T496" s="25">
        <f t="shared" si="252"/>
        <v>1.65</v>
      </c>
      <c r="U496" s="25">
        <f t="shared" si="253"/>
        <v>2.14</v>
      </c>
      <c r="V496" s="25">
        <f t="shared" si="254"/>
        <v>0</v>
      </c>
      <c r="W496" s="25">
        <f t="shared" si="255"/>
        <v>0.12</v>
      </c>
      <c r="X496" s="25">
        <f t="shared" si="256"/>
        <v>2.7</v>
      </c>
      <c r="Y496" s="25">
        <f t="shared" si="257"/>
        <v>2.85</v>
      </c>
      <c r="Z496" s="25">
        <f t="shared" si="258"/>
        <v>5</v>
      </c>
      <c r="AA496" s="25">
        <f t="shared" si="259"/>
        <v>7</v>
      </c>
      <c r="AB496" s="25">
        <f t="shared" si="260"/>
        <v>0</v>
      </c>
      <c r="AC496" s="25">
        <f t="shared" si="261"/>
        <v>1</v>
      </c>
    </row>
    <row r="497" spans="1:29" x14ac:dyDescent="0.25">
      <c r="A497" s="354">
        <v>46198</v>
      </c>
      <c r="B497" s="354" t="s">
        <v>434</v>
      </c>
      <c r="C497" s="349" t="s">
        <v>31</v>
      </c>
      <c r="D497" s="216">
        <v>2.1</v>
      </c>
      <c r="E497" s="355">
        <f t="shared" si="244"/>
        <v>1</v>
      </c>
      <c r="F497" s="305">
        <v>0.03</v>
      </c>
      <c r="G497" s="355">
        <f t="shared" si="245"/>
        <v>1</v>
      </c>
      <c r="H497" s="305">
        <v>2.83</v>
      </c>
      <c r="I497" s="355">
        <f t="shared" si="246"/>
        <v>1</v>
      </c>
      <c r="J497" s="216">
        <v>6.2</v>
      </c>
      <c r="K497" s="355">
        <f t="shared" si="247"/>
        <v>1</v>
      </c>
      <c r="L497" s="216">
        <v>0.59</v>
      </c>
      <c r="M497" s="355">
        <f t="shared" si="248"/>
        <v>1</v>
      </c>
      <c r="N497" s="315">
        <f t="shared" si="249"/>
        <v>1</v>
      </c>
      <c r="O497" s="315">
        <f t="shared" si="250"/>
        <v>1</v>
      </c>
      <c r="S497" s="25" t="str">
        <f t="shared" si="251"/>
        <v>CARIB</v>
      </c>
      <c r="T497" s="25">
        <f t="shared" si="252"/>
        <v>1.65</v>
      </c>
      <c r="U497" s="25">
        <f t="shared" si="253"/>
        <v>2.14</v>
      </c>
      <c r="V497" s="25">
        <f t="shared" si="254"/>
        <v>0</v>
      </c>
      <c r="W497" s="25">
        <f t="shared" si="255"/>
        <v>0.12</v>
      </c>
      <c r="X497" s="25">
        <f t="shared" si="256"/>
        <v>2.7</v>
      </c>
      <c r="Y497" s="25">
        <f t="shared" si="257"/>
        <v>2.85</v>
      </c>
      <c r="Z497" s="25">
        <f t="shared" si="258"/>
        <v>5</v>
      </c>
      <c r="AA497" s="25">
        <f t="shared" si="259"/>
        <v>7</v>
      </c>
      <c r="AB497" s="25">
        <f t="shared" si="260"/>
        <v>0</v>
      </c>
      <c r="AC497" s="25">
        <f t="shared" si="261"/>
        <v>1</v>
      </c>
    </row>
    <row r="498" spans="1:29" x14ac:dyDescent="0.25">
      <c r="A498" s="354">
        <v>46198</v>
      </c>
      <c r="B498" s="354" t="s">
        <v>435</v>
      </c>
      <c r="C498" s="349" t="s">
        <v>31</v>
      </c>
      <c r="D498" s="216">
        <v>2.1</v>
      </c>
      <c r="E498" s="355">
        <f t="shared" si="244"/>
        <v>1</v>
      </c>
      <c r="F498" s="305">
        <v>0.03</v>
      </c>
      <c r="G498" s="355">
        <f t="shared" si="245"/>
        <v>1</v>
      </c>
      <c r="H498" s="305">
        <v>2.85</v>
      </c>
      <c r="I498" s="355">
        <f t="shared" si="246"/>
        <v>1</v>
      </c>
      <c r="J498" s="216">
        <v>6.4</v>
      </c>
      <c r="K498" s="355">
        <f t="shared" si="247"/>
        <v>1</v>
      </c>
      <c r="L498" s="216">
        <v>0.53</v>
      </c>
      <c r="M498" s="355">
        <f t="shared" si="248"/>
        <v>1</v>
      </c>
      <c r="N498" s="315">
        <f t="shared" si="249"/>
        <v>1</v>
      </c>
      <c r="O498" s="315">
        <f t="shared" si="250"/>
        <v>1</v>
      </c>
      <c r="S498" s="25" t="str">
        <f t="shared" si="251"/>
        <v>CARIB</v>
      </c>
      <c r="T498" s="25">
        <f t="shared" si="252"/>
        <v>1.65</v>
      </c>
      <c r="U498" s="25">
        <f t="shared" si="253"/>
        <v>2.14</v>
      </c>
      <c r="V498" s="25">
        <f t="shared" si="254"/>
        <v>0</v>
      </c>
      <c r="W498" s="25">
        <f t="shared" si="255"/>
        <v>0.12</v>
      </c>
      <c r="X498" s="25">
        <f t="shared" si="256"/>
        <v>2.7</v>
      </c>
      <c r="Y498" s="25">
        <f t="shared" si="257"/>
        <v>2.85</v>
      </c>
      <c r="Z498" s="25">
        <f t="shared" si="258"/>
        <v>5</v>
      </c>
      <c r="AA498" s="25">
        <f t="shared" si="259"/>
        <v>7</v>
      </c>
      <c r="AB498" s="25">
        <f t="shared" si="260"/>
        <v>0</v>
      </c>
      <c r="AC498" s="25">
        <f t="shared" si="261"/>
        <v>1</v>
      </c>
    </row>
    <row r="499" spans="1:29" x14ac:dyDescent="0.25">
      <c r="A499" s="354">
        <v>46200</v>
      </c>
      <c r="B499" s="354" t="s">
        <v>434</v>
      </c>
      <c r="C499" s="349" t="s">
        <v>30</v>
      </c>
      <c r="D499" s="216">
        <v>1.1100000000000001</v>
      </c>
      <c r="E499" s="355">
        <f t="shared" si="244"/>
        <v>1</v>
      </c>
      <c r="F499" s="305">
        <v>0.06</v>
      </c>
      <c r="G499" s="355">
        <f t="shared" si="245"/>
        <v>1</v>
      </c>
      <c r="H499" s="305">
        <v>2.77</v>
      </c>
      <c r="I499" s="355">
        <f t="shared" si="246"/>
        <v>1</v>
      </c>
      <c r="J499" s="216">
        <v>5.45</v>
      </c>
      <c r="K499" s="355">
        <f t="shared" si="247"/>
        <v>1</v>
      </c>
      <c r="L499" s="216">
        <v>0.56999999999999995</v>
      </c>
      <c r="M499" s="355">
        <f t="shared" si="248"/>
        <v>1</v>
      </c>
      <c r="N499" s="315">
        <f t="shared" si="249"/>
        <v>1</v>
      </c>
      <c r="O499" s="315">
        <f t="shared" si="250"/>
        <v>1</v>
      </c>
      <c r="S499" s="25" t="str">
        <f t="shared" si="251"/>
        <v>STAG</v>
      </c>
      <c r="T499" s="25">
        <f t="shared" si="252"/>
        <v>0.8</v>
      </c>
      <c r="U499" s="25">
        <f t="shared" si="253"/>
        <v>1.24</v>
      </c>
      <c r="V499" s="25">
        <f t="shared" si="254"/>
        <v>0</v>
      </c>
      <c r="W499" s="25">
        <f t="shared" si="255"/>
        <v>0.12</v>
      </c>
      <c r="X499" s="25">
        <f t="shared" si="256"/>
        <v>2.7</v>
      </c>
      <c r="Y499" s="25">
        <f t="shared" si="257"/>
        <v>2.85</v>
      </c>
      <c r="Z499" s="25">
        <f t="shared" si="258"/>
        <v>5</v>
      </c>
      <c r="AA499" s="25">
        <f t="shared" si="259"/>
        <v>7</v>
      </c>
      <c r="AB499" s="25">
        <f t="shared" si="260"/>
        <v>0</v>
      </c>
      <c r="AC499" s="25">
        <f t="shared" si="261"/>
        <v>1</v>
      </c>
    </row>
    <row r="500" spans="1:29" x14ac:dyDescent="0.25">
      <c r="A500" s="354">
        <v>46200</v>
      </c>
      <c r="B500" s="354" t="s">
        <v>437</v>
      </c>
      <c r="C500" s="349" t="s">
        <v>30</v>
      </c>
      <c r="D500" s="216">
        <v>1.1000000000000001</v>
      </c>
      <c r="E500" s="355">
        <f t="shared" si="244"/>
        <v>1</v>
      </c>
      <c r="F500" s="305">
        <v>0.06</v>
      </c>
      <c r="G500" s="355">
        <f t="shared" si="245"/>
        <v>1</v>
      </c>
      <c r="H500" s="305">
        <v>2.83</v>
      </c>
      <c r="I500" s="355">
        <f t="shared" si="246"/>
        <v>1</v>
      </c>
      <c r="J500" s="216">
        <v>5.38</v>
      </c>
      <c r="K500" s="355">
        <f t="shared" si="247"/>
        <v>1</v>
      </c>
      <c r="L500" s="216">
        <v>0.57999999999999996</v>
      </c>
      <c r="M500" s="355">
        <f t="shared" si="248"/>
        <v>1</v>
      </c>
      <c r="N500" s="315">
        <f t="shared" si="249"/>
        <v>1</v>
      </c>
      <c r="O500" s="315">
        <f t="shared" si="250"/>
        <v>1</v>
      </c>
      <c r="S500" s="25" t="str">
        <f t="shared" si="251"/>
        <v>STAG</v>
      </c>
      <c r="T500" s="25">
        <f t="shared" si="252"/>
        <v>0.8</v>
      </c>
      <c r="U500" s="25">
        <f t="shared" si="253"/>
        <v>1.24</v>
      </c>
      <c r="V500" s="25">
        <f t="shared" si="254"/>
        <v>0</v>
      </c>
      <c r="W500" s="25">
        <f t="shared" si="255"/>
        <v>0.12</v>
      </c>
      <c r="X500" s="25">
        <f t="shared" si="256"/>
        <v>2.7</v>
      </c>
      <c r="Y500" s="25">
        <f t="shared" si="257"/>
        <v>2.85</v>
      </c>
      <c r="Z500" s="25">
        <f t="shared" si="258"/>
        <v>5</v>
      </c>
      <c r="AA500" s="25">
        <f t="shared" si="259"/>
        <v>7</v>
      </c>
      <c r="AB500" s="25">
        <f t="shared" si="260"/>
        <v>0</v>
      </c>
      <c r="AC500" s="25">
        <f t="shared" si="261"/>
        <v>1</v>
      </c>
    </row>
    <row r="501" spans="1:29" x14ac:dyDescent="0.25">
      <c r="A501" s="354">
        <v>46200</v>
      </c>
      <c r="B501" s="354" t="s">
        <v>435</v>
      </c>
      <c r="C501" s="349" t="s">
        <v>30</v>
      </c>
      <c r="D501" s="216">
        <v>0.93</v>
      </c>
      <c r="E501" s="355">
        <f t="shared" si="244"/>
        <v>1</v>
      </c>
      <c r="F501" s="305">
        <v>0.05</v>
      </c>
      <c r="G501" s="355">
        <f t="shared" si="245"/>
        <v>1</v>
      </c>
      <c r="H501" s="305">
        <v>2.75</v>
      </c>
      <c r="I501" s="355">
        <f t="shared" si="246"/>
        <v>1</v>
      </c>
      <c r="J501" s="216">
        <v>5.15</v>
      </c>
      <c r="K501" s="355">
        <f t="shared" si="247"/>
        <v>1</v>
      </c>
      <c r="L501" s="216">
        <v>0.36</v>
      </c>
      <c r="M501" s="355">
        <f t="shared" si="248"/>
        <v>1</v>
      </c>
      <c r="N501" s="315">
        <f t="shared" si="249"/>
        <v>1</v>
      </c>
      <c r="O501" s="315">
        <f t="shared" si="250"/>
        <v>1</v>
      </c>
      <c r="S501" s="25" t="str">
        <f t="shared" si="251"/>
        <v>STAG</v>
      </c>
      <c r="T501" s="25">
        <f t="shared" si="252"/>
        <v>0.8</v>
      </c>
      <c r="U501" s="25">
        <f t="shared" si="253"/>
        <v>1.24</v>
      </c>
      <c r="V501" s="25">
        <f t="shared" si="254"/>
        <v>0</v>
      </c>
      <c r="W501" s="25">
        <f t="shared" si="255"/>
        <v>0.12</v>
      </c>
      <c r="X501" s="25">
        <f t="shared" si="256"/>
        <v>2.7</v>
      </c>
      <c r="Y501" s="25">
        <f t="shared" si="257"/>
        <v>2.85</v>
      </c>
      <c r="Z501" s="25">
        <f t="shared" si="258"/>
        <v>5</v>
      </c>
      <c r="AA501" s="25">
        <f t="shared" si="259"/>
        <v>7</v>
      </c>
      <c r="AB501" s="25">
        <f t="shared" si="260"/>
        <v>0</v>
      </c>
      <c r="AC501" s="25">
        <f t="shared" si="261"/>
        <v>1</v>
      </c>
    </row>
    <row r="502" spans="1:29" x14ac:dyDescent="0.25">
      <c r="A502" s="354">
        <v>46202</v>
      </c>
      <c r="B502" s="354" t="s">
        <v>434</v>
      </c>
      <c r="C502" s="349" t="s">
        <v>30</v>
      </c>
      <c r="D502" s="216">
        <v>0.92</v>
      </c>
      <c r="E502" s="355">
        <f t="shared" si="244"/>
        <v>1</v>
      </c>
      <c r="F502" s="305">
        <v>0.05</v>
      </c>
      <c r="G502" s="355">
        <f t="shared" si="245"/>
        <v>1</v>
      </c>
      <c r="H502" s="305">
        <v>2.73</v>
      </c>
      <c r="I502" s="355">
        <f t="shared" si="246"/>
        <v>1</v>
      </c>
      <c r="J502" s="216">
        <v>5.04</v>
      </c>
      <c r="K502" s="355">
        <f t="shared" si="247"/>
        <v>1</v>
      </c>
      <c r="L502" s="216">
        <v>0.43</v>
      </c>
      <c r="M502" s="355">
        <f t="shared" si="248"/>
        <v>1</v>
      </c>
      <c r="N502" s="315">
        <f t="shared" si="249"/>
        <v>1</v>
      </c>
      <c r="O502" s="315">
        <f t="shared" si="250"/>
        <v>1</v>
      </c>
      <c r="S502" s="25" t="str">
        <f t="shared" si="251"/>
        <v>STAG</v>
      </c>
      <c r="T502" s="25">
        <f t="shared" si="252"/>
        <v>0.8</v>
      </c>
      <c r="U502" s="25">
        <f t="shared" si="253"/>
        <v>1.24</v>
      </c>
      <c r="V502" s="25">
        <f t="shared" si="254"/>
        <v>0</v>
      </c>
      <c r="W502" s="25">
        <f t="shared" si="255"/>
        <v>0.12</v>
      </c>
      <c r="X502" s="25">
        <f t="shared" si="256"/>
        <v>2.7</v>
      </c>
      <c r="Y502" s="25">
        <f t="shared" si="257"/>
        <v>2.85</v>
      </c>
      <c r="Z502" s="25">
        <f t="shared" si="258"/>
        <v>5</v>
      </c>
      <c r="AA502" s="25">
        <f t="shared" si="259"/>
        <v>7</v>
      </c>
      <c r="AB502" s="25">
        <f t="shared" si="260"/>
        <v>0</v>
      </c>
      <c r="AC502" s="25">
        <f t="shared" si="261"/>
        <v>1</v>
      </c>
    </row>
    <row r="503" spans="1:29" x14ac:dyDescent="0.25">
      <c r="A503" s="354">
        <v>46202</v>
      </c>
      <c r="B503" s="354" t="s">
        <v>435</v>
      </c>
      <c r="C503" s="349" t="s">
        <v>31</v>
      </c>
      <c r="D503" s="216">
        <v>1.7</v>
      </c>
      <c r="E503" s="355">
        <f t="shared" si="244"/>
        <v>1</v>
      </c>
      <c r="F503" s="305">
        <v>0.04</v>
      </c>
      <c r="G503" s="355">
        <f t="shared" si="245"/>
        <v>1</v>
      </c>
      <c r="H503" s="305">
        <v>2.75</v>
      </c>
      <c r="I503" s="355">
        <f t="shared" si="246"/>
        <v>1</v>
      </c>
      <c r="J503" s="216">
        <v>5.75</v>
      </c>
      <c r="K503" s="355">
        <f t="shared" si="247"/>
        <v>1</v>
      </c>
      <c r="L503" s="216">
        <v>0.8</v>
      </c>
      <c r="M503" s="355">
        <f t="shared" si="248"/>
        <v>1</v>
      </c>
      <c r="N503" s="315">
        <f t="shared" si="249"/>
        <v>1</v>
      </c>
      <c r="O503" s="315">
        <f t="shared" si="250"/>
        <v>1</v>
      </c>
      <c r="S503" s="25" t="str">
        <f t="shared" si="251"/>
        <v>CARIB</v>
      </c>
      <c r="T503" s="25">
        <f t="shared" ref="T503:T509" si="262">VLOOKUP($S503,$S$4:$AA$16,2,FALSE)</f>
        <v>1.65</v>
      </c>
      <c r="U503" s="25">
        <f t="shared" ref="U503:U509" si="263">VLOOKUP($S503,$S$4:$AA$16,3,FALSE)</f>
        <v>2.14</v>
      </c>
      <c r="V503" s="25">
        <f t="shared" ref="V503:V509" si="264">VLOOKUP($S503,$S$4:$AA$16,4,FALSE)</f>
        <v>0</v>
      </c>
      <c r="W503" s="25">
        <f t="shared" ref="W503:W509" si="265">VLOOKUP($S503,$S$4:$AA$16,5,FALSE)</f>
        <v>0.12</v>
      </c>
      <c r="X503" s="25">
        <f t="shared" ref="X503:X509" si="266">VLOOKUP($S503,$S$4:$AA$16,6,FALSE)</f>
        <v>2.7</v>
      </c>
      <c r="Y503" s="25">
        <f t="shared" ref="Y503:Y509" si="267">VLOOKUP($S503,$S$4:$AA$16,7,FALSE)</f>
        <v>2.85</v>
      </c>
      <c r="Z503" s="25">
        <f t="shared" ref="Z503:Z509" si="268">VLOOKUP($S503,$S$4:$AA$16,8,FALSE)</f>
        <v>5</v>
      </c>
      <c r="AA503" s="25">
        <f t="shared" ref="AA503:AA509" si="269">VLOOKUP($S503,$S$4:$AA$16,9,FALSE)</f>
        <v>7</v>
      </c>
      <c r="AB503" s="25">
        <f t="shared" ref="AB503:AB509" si="270">VLOOKUP($S503,$S$4:$AC$16,10,FALSE)</f>
        <v>0</v>
      </c>
      <c r="AC503" s="25">
        <f t="shared" ref="AC503:AC509" si="271">VLOOKUP($S503,$S$4:$AC$16,11,FALSE)</f>
        <v>1</v>
      </c>
    </row>
    <row r="504" spans="1:29" x14ac:dyDescent="0.25">
      <c r="A504" s="354">
        <v>46202</v>
      </c>
      <c r="B504" s="354" t="s">
        <v>437</v>
      </c>
      <c r="C504" s="349" t="s">
        <v>31</v>
      </c>
      <c r="D504" s="216">
        <v>1.67</v>
      </c>
      <c r="E504" s="355">
        <f t="shared" si="244"/>
        <v>1</v>
      </c>
      <c r="F504" s="305">
        <v>0.04</v>
      </c>
      <c r="G504" s="355">
        <f t="shared" si="245"/>
        <v>1</v>
      </c>
      <c r="H504" s="305">
        <v>2.77</v>
      </c>
      <c r="I504" s="355">
        <f t="shared" si="246"/>
        <v>1</v>
      </c>
      <c r="J504" s="216">
        <v>5.2</v>
      </c>
      <c r="K504" s="355">
        <f t="shared" si="247"/>
        <v>1</v>
      </c>
      <c r="L504" s="216">
        <v>0.87</v>
      </c>
      <c r="M504" s="355">
        <f t="shared" si="248"/>
        <v>1</v>
      </c>
      <c r="N504" s="315">
        <f t="shared" si="249"/>
        <v>1</v>
      </c>
      <c r="O504" s="315">
        <f t="shared" si="250"/>
        <v>1</v>
      </c>
      <c r="S504" s="25" t="str">
        <f t="shared" si="251"/>
        <v>CARIB</v>
      </c>
      <c r="T504" s="25">
        <f t="shared" si="262"/>
        <v>1.65</v>
      </c>
      <c r="U504" s="25">
        <f t="shared" si="263"/>
        <v>2.14</v>
      </c>
      <c r="V504" s="25">
        <f t="shared" si="264"/>
        <v>0</v>
      </c>
      <c r="W504" s="25">
        <f t="shared" si="265"/>
        <v>0.12</v>
      </c>
      <c r="X504" s="25">
        <f t="shared" si="266"/>
        <v>2.7</v>
      </c>
      <c r="Y504" s="25">
        <f t="shared" si="267"/>
        <v>2.85</v>
      </c>
      <c r="Z504" s="25">
        <f t="shared" si="268"/>
        <v>5</v>
      </c>
      <c r="AA504" s="25">
        <f t="shared" si="269"/>
        <v>7</v>
      </c>
      <c r="AB504" s="25">
        <f t="shared" si="270"/>
        <v>0</v>
      </c>
      <c r="AC504" s="25">
        <f t="shared" si="271"/>
        <v>1</v>
      </c>
    </row>
    <row r="505" spans="1:29" x14ac:dyDescent="0.25">
      <c r="A505" s="354">
        <v>46202</v>
      </c>
      <c r="B505" s="354" t="s">
        <v>436</v>
      </c>
      <c r="C505" s="349" t="s">
        <v>31</v>
      </c>
      <c r="D505" s="216">
        <v>1.69</v>
      </c>
      <c r="E505" s="355">
        <f t="shared" si="244"/>
        <v>1</v>
      </c>
      <c r="F505" s="305">
        <v>0.05</v>
      </c>
      <c r="G505" s="355">
        <f t="shared" si="245"/>
        <v>1</v>
      </c>
      <c r="H505" s="305">
        <v>2.8</v>
      </c>
      <c r="I505" s="355">
        <f t="shared" si="246"/>
        <v>1</v>
      </c>
      <c r="J505" s="216">
        <v>5.53</v>
      </c>
      <c r="K505" s="355">
        <f t="shared" si="247"/>
        <v>1</v>
      </c>
      <c r="L505" s="216">
        <v>0.87</v>
      </c>
      <c r="M505" s="355">
        <f t="shared" si="248"/>
        <v>1</v>
      </c>
      <c r="N505" s="315">
        <f t="shared" si="249"/>
        <v>1</v>
      </c>
      <c r="O505" s="315">
        <f t="shared" si="250"/>
        <v>1</v>
      </c>
      <c r="S505" s="25" t="str">
        <f t="shared" si="251"/>
        <v>CARIB</v>
      </c>
      <c r="T505" s="25">
        <f t="shared" si="262"/>
        <v>1.65</v>
      </c>
      <c r="U505" s="25">
        <f t="shared" si="263"/>
        <v>2.14</v>
      </c>
      <c r="V505" s="25">
        <f t="shared" si="264"/>
        <v>0</v>
      </c>
      <c r="W505" s="25">
        <f t="shared" si="265"/>
        <v>0.12</v>
      </c>
      <c r="X505" s="25">
        <f t="shared" si="266"/>
        <v>2.7</v>
      </c>
      <c r="Y505" s="25">
        <f t="shared" si="267"/>
        <v>2.85</v>
      </c>
      <c r="Z505" s="25">
        <f t="shared" si="268"/>
        <v>5</v>
      </c>
      <c r="AA505" s="25">
        <f t="shared" si="269"/>
        <v>7</v>
      </c>
      <c r="AB505" s="25">
        <f t="shared" si="270"/>
        <v>0</v>
      </c>
      <c r="AC505" s="25">
        <f t="shared" si="271"/>
        <v>1</v>
      </c>
    </row>
    <row r="506" spans="1:29" x14ac:dyDescent="0.25">
      <c r="A506" s="354">
        <v>46203</v>
      </c>
      <c r="B506" s="354" t="s">
        <v>434</v>
      </c>
      <c r="C506" s="349" t="s">
        <v>31</v>
      </c>
      <c r="D506" s="216">
        <v>1.7</v>
      </c>
      <c r="E506" s="355">
        <f t="shared" si="244"/>
        <v>1</v>
      </c>
      <c r="F506" s="305">
        <v>7.0000000000000007E-2</v>
      </c>
      <c r="G506" s="355">
        <f t="shared" si="245"/>
        <v>1</v>
      </c>
      <c r="H506" s="305">
        <v>2.73</v>
      </c>
      <c r="I506" s="355">
        <f t="shared" si="246"/>
        <v>1</v>
      </c>
      <c r="J506" s="216">
        <v>5.6</v>
      </c>
      <c r="K506" s="355">
        <f t="shared" si="247"/>
        <v>1</v>
      </c>
      <c r="L506" s="216">
        <v>0.9</v>
      </c>
      <c r="M506" s="355">
        <f t="shared" si="248"/>
        <v>1</v>
      </c>
      <c r="N506" s="315">
        <f t="shared" si="249"/>
        <v>1</v>
      </c>
      <c r="O506" s="315">
        <f t="shared" si="250"/>
        <v>1</v>
      </c>
      <c r="S506" s="25" t="str">
        <f t="shared" si="251"/>
        <v>CARIB</v>
      </c>
      <c r="T506" s="25">
        <f t="shared" si="262"/>
        <v>1.65</v>
      </c>
      <c r="U506" s="25">
        <f t="shared" si="263"/>
        <v>2.14</v>
      </c>
      <c r="V506" s="25">
        <f t="shared" si="264"/>
        <v>0</v>
      </c>
      <c r="W506" s="25">
        <f t="shared" si="265"/>
        <v>0.12</v>
      </c>
      <c r="X506" s="25">
        <f t="shared" si="266"/>
        <v>2.7</v>
      </c>
      <c r="Y506" s="25">
        <f t="shared" si="267"/>
        <v>2.85</v>
      </c>
      <c r="Z506" s="25">
        <f t="shared" si="268"/>
        <v>5</v>
      </c>
      <c r="AA506" s="25">
        <f t="shared" si="269"/>
        <v>7</v>
      </c>
      <c r="AB506" s="25">
        <f t="shared" si="270"/>
        <v>0</v>
      </c>
      <c r="AC506" s="25">
        <f t="shared" si="271"/>
        <v>1</v>
      </c>
    </row>
    <row r="507" spans="1:29" x14ac:dyDescent="0.25">
      <c r="A507" s="354">
        <v>46203</v>
      </c>
      <c r="B507" s="354" t="s">
        <v>437</v>
      </c>
      <c r="C507" s="349" t="s">
        <v>31</v>
      </c>
      <c r="D507" s="216">
        <v>1.78</v>
      </c>
      <c r="E507" s="355">
        <f t="shared" si="244"/>
        <v>1</v>
      </c>
      <c r="F507" s="305">
        <v>0.03</v>
      </c>
      <c r="G507" s="355">
        <f t="shared" si="245"/>
        <v>1</v>
      </c>
      <c r="H507" s="305">
        <v>2.75</v>
      </c>
      <c r="I507" s="355">
        <f t="shared" si="246"/>
        <v>1</v>
      </c>
      <c r="J507" s="216">
        <v>5</v>
      </c>
      <c r="K507" s="355">
        <f t="shared" si="247"/>
        <v>1</v>
      </c>
      <c r="L507" s="216">
        <v>0.53</v>
      </c>
      <c r="M507" s="355">
        <f t="shared" si="248"/>
        <v>1</v>
      </c>
      <c r="N507" s="315">
        <f t="shared" si="249"/>
        <v>1</v>
      </c>
      <c r="O507" s="315">
        <f t="shared" si="250"/>
        <v>1</v>
      </c>
      <c r="S507" s="25" t="str">
        <f t="shared" si="251"/>
        <v>CARIB</v>
      </c>
      <c r="T507" s="25">
        <f t="shared" si="262"/>
        <v>1.65</v>
      </c>
      <c r="U507" s="25">
        <f t="shared" si="263"/>
        <v>2.14</v>
      </c>
      <c r="V507" s="25">
        <f t="shared" si="264"/>
        <v>0</v>
      </c>
      <c r="W507" s="25">
        <f t="shared" si="265"/>
        <v>0.12</v>
      </c>
      <c r="X507" s="25">
        <f t="shared" si="266"/>
        <v>2.7</v>
      </c>
      <c r="Y507" s="25">
        <f t="shared" si="267"/>
        <v>2.85</v>
      </c>
      <c r="Z507" s="25">
        <f t="shared" si="268"/>
        <v>5</v>
      </c>
      <c r="AA507" s="25">
        <f t="shared" si="269"/>
        <v>7</v>
      </c>
      <c r="AB507" s="25">
        <f t="shared" si="270"/>
        <v>0</v>
      </c>
      <c r="AC507" s="25">
        <f t="shared" si="271"/>
        <v>1</v>
      </c>
    </row>
    <row r="508" spans="1:29" x14ac:dyDescent="0.25">
      <c r="A508" s="354"/>
      <c r="B508" s="354"/>
      <c r="C508" s="349"/>
      <c r="D508" s="216"/>
      <c r="E508" s="355"/>
      <c r="F508" s="305"/>
      <c r="G508" s="355"/>
      <c r="H508" s="305"/>
      <c r="I508" s="355"/>
      <c r="J508" s="216"/>
      <c r="K508" s="355"/>
      <c r="L508" s="216"/>
      <c r="M508" s="355"/>
      <c r="N508" s="315"/>
      <c r="O508" s="315"/>
      <c r="S508" s="25" t="str">
        <f t="shared" si="251"/>
        <v/>
      </c>
      <c r="T508" s="25" t="e">
        <f t="shared" si="262"/>
        <v>#N/A</v>
      </c>
      <c r="U508" s="25" t="e">
        <f t="shared" si="263"/>
        <v>#N/A</v>
      </c>
      <c r="V508" s="25" t="e">
        <f t="shared" si="264"/>
        <v>#N/A</v>
      </c>
      <c r="W508" s="25" t="e">
        <f t="shared" si="265"/>
        <v>#N/A</v>
      </c>
      <c r="X508" s="25" t="e">
        <f t="shared" si="266"/>
        <v>#N/A</v>
      </c>
      <c r="Y508" s="25" t="e">
        <f t="shared" si="267"/>
        <v>#N/A</v>
      </c>
      <c r="Z508" s="25" t="e">
        <f t="shared" si="268"/>
        <v>#N/A</v>
      </c>
      <c r="AA508" s="25" t="e">
        <f t="shared" si="269"/>
        <v>#N/A</v>
      </c>
      <c r="AB508" s="25" t="e">
        <f t="shared" si="270"/>
        <v>#N/A</v>
      </c>
      <c r="AC508" s="25" t="e">
        <f t="shared" si="271"/>
        <v>#N/A</v>
      </c>
    </row>
    <row r="509" spans="1:29" hidden="1" x14ac:dyDescent="0.25">
      <c r="A509" s="354"/>
      <c r="B509" s="354"/>
      <c r="C509" s="349"/>
      <c r="D509" s="216"/>
      <c r="E509" s="355"/>
      <c r="F509" s="305"/>
      <c r="G509" s="355"/>
      <c r="H509" s="305"/>
      <c r="I509" s="355"/>
      <c r="J509" s="216"/>
      <c r="K509" s="355"/>
      <c r="L509" s="216"/>
      <c r="M509" s="355"/>
      <c r="N509" s="315"/>
      <c r="O509" s="315"/>
      <c r="S509" s="25" t="str">
        <f t="shared" si="251"/>
        <v/>
      </c>
      <c r="T509" s="25" t="e">
        <f t="shared" si="262"/>
        <v>#N/A</v>
      </c>
      <c r="U509" s="25" t="e">
        <f t="shared" si="263"/>
        <v>#N/A</v>
      </c>
      <c r="V509" s="25" t="e">
        <f t="shared" si="264"/>
        <v>#N/A</v>
      </c>
      <c r="W509" s="25" t="e">
        <f t="shared" si="265"/>
        <v>#N/A</v>
      </c>
      <c r="X509" s="25" t="e">
        <f t="shared" si="266"/>
        <v>#N/A</v>
      </c>
      <c r="Y509" s="25" t="e">
        <f t="shared" si="267"/>
        <v>#N/A</v>
      </c>
      <c r="Z509" s="25" t="e">
        <f t="shared" si="268"/>
        <v>#N/A</v>
      </c>
      <c r="AA509" s="25" t="e">
        <f t="shared" si="269"/>
        <v>#N/A</v>
      </c>
      <c r="AB509" s="25" t="e">
        <f t="shared" si="270"/>
        <v>#N/A</v>
      </c>
      <c r="AC509" s="25" t="e">
        <f t="shared" si="271"/>
        <v>#N/A</v>
      </c>
    </row>
    <row r="510" spans="1:29" hidden="1" x14ac:dyDescent="0.25">
      <c r="A510" s="354"/>
      <c r="B510" s="354"/>
      <c r="C510" s="349"/>
      <c r="D510" s="216"/>
      <c r="E510" s="355"/>
      <c r="F510" s="305"/>
      <c r="G510" s="355"/>
      <c r="H510" s="305"/>
      <c r="I510" s="355"/>
      <c r="J510" s="216"/>
      <c r="K510" s="355"/>
      <c r="L510" s="216"/>
      <c r="M510" s="355"/>
      <c r="N510" s="315"/>
      <c r="O510" s="315"/>
      <c r="S510" s="25" t="str">
        <f t="shared" ref="S510:S511" si="272">LEFT(C510,12)</f>
        <v/>
      </c>
      <c r="T510" s="25" t="e">
        <f t="shared" ref="T510:T554" si="273">VLOOKUP($S510,$S$4:$AA$16,2,FALSE)</f>
        <v>#N/A</v>
      </c>
      <c r="U510" s="25" t="e">
        <f t="shared" ref="U510:U554" si="274">VLOOKUP($S510,$S$4:$AA$16,3,FALSE)</f>
        <v>#N/A</v>
      </c>
      <c r="V510" s="25" t="e">
        <f t="shared" ref="V510:V554" si="275">VLOOKUP($S510,$S$4:$AA$16,4,FALSE)</f>
        <v>#N/A</v>
      </c>
      <c r="W510" s="25" t="e">
        <f t="shared" ref="W510:W554" si="276">VLOOKUP($S510,$S$4:$AA$16,5,FALSE)</f>
        <v>#N/A</v>
      </c>
      <c r="X510" s="25" t="e">
        <f t="shared" ref="X510:X554" si="277">VLOOKUP($S510,$S$4:$AA$16,6,FALSE)</f>
        <v>#N/A</v>
      </c>
      <c r="Y510" s="25" t="e">
        <f t="shared" ref="Y510:Y554" si="278">VLOOKUP($S510,$S$4:$AA$16,7,FALSE)</f>
        <v>#N/A</v>
      </c>
      <c r="Z510" s="25" t="e">
        <f t="shared" ref="Z510:Z554" si="279">VLOOKUP($S510,$S$4:$AA$16,8,FALSE)</f>
        <v>#N/A</v>
      </c>
      <c r="AA510" s="25" t="e">
        <f t="shared" ref="AA510:AA554" si="280">VLOOKUP($S510,$S$4:$AA$16,9,FALSE)</f>
        <v>#N/A</v>
      </c>
      <c r="AB510" s="25" t="e">
        <f t="shared" ref="AB510:AB554" si="281">VLOOKUP($S510,$S$4:$AC$16,10,FALSE)</f>
        <v>#N/A</v>
      </c>
      <c r="AC510" s="25" t="e">
        <f t="shared" ref="AC510:AC554" si="282">VLOOKUP($S510,$S$4:$AC$16,11,FALSE)</f>
        <v>#N/A</v>
      </c>
    </row>
    <row r="511" spans="1:29" hidden="1" x14ac:dyDescent="0.25">
      <c r="A511" s="354"/>
      <c r="B511" s="354"/>
      <c r="C511" s="349"/>
      <c r="D511" s="216"/>
      <c r="E511" s="355"/>
      <c r="F511" s="305"/>
      <c r="G511" s="355"/>
      <c r="H511" s="305"/>
      <c r="I511" s="355"/>
      <c r="J511" s="216"/>
      <c r="K511" s="355"/>
      <c r="L511" s="216"/>
      <c r="M511" s="355"/>
      <c r="N511" s="315"/>
      <c r="O511" s="315"/>
      <c r="S511" s="25" t="str">
        <f t="shared" si="272"/>
        <v/>
      </c>
      <c r="T511" s="25" t="e">
        <f t="shared" si="273"/>
        <v>#N/A</v>
      </c>
      <c r="U511" s="25" t="e">
        <f t="shared" si="274"/>
        <v>#N/A</v>
      </c>
      <c r="V511" s="25" t="e">
        <f t="shared" si="275"/>
        <v>#N/A</v>
      </c>
      <c r="W511" s="25" t="e">
        <f t="shared" si="276"/>
        <v>#N/A</v>
      </c>
      <c r="X511" s="25" t="e">
        <f t="shared" si="277"/>
        <v>#N/A</v>
      </c>
      <c r="Y511" s="25" t="e">
        <f t="shared" si="278"/>
        <v>#N/A</v>
      </c>
      <c r="Z511" s="25" t="e">
        <f t="shared" si="279"/>
        <v>#N/A</v>
      </c>
      <c r="AA511" s="25" t="e">
        <f t="shared" si="280"/>
        <v>#N/A</v>
      </c>
      <c r="AB511" s="25" t="e">
        <f t="shared" si="281"/>
        <v>#N/A</v>
      </c>
      <c r="AC511" s="25" t="e">
        <f t="shared" si="282"/>
        <v>#N/A</v>
      </c>
    </row>
    <row r="512" spans="1:29" hidden="1" x14ac:dyDescent="0.25">
      <c r="A512" s="354"/>
      <c r="B512" s="354"/>
      <c r="C512" s="349"/>
      <c r="D512" s="216"/>
      <c r="E512" s="355"/>
      <c r="F512" s="305"/>
      <c r="G512" s="355"/>
      <c r="H512" s="305"/>
      <c r="I512" s="355"/>
      <c r="J512" s="216"/>
      <c r="K512" s="355"/>
      <c r="L512" s="216"/>
      <c r="M512" s="355"/>
      <c r="N512" s="315"/>
      <c r="O512" s="315"/>
      <c r="S512" s="25" t="str">
        <f t="shared" ref="S512:S577" si="283">LEFT(C512,12)</f>
        <v/>
      </c>
      <c r="T512" s="25" t="e">
        <f t="shared" si="273"/>
        <v>#N/A</v>
      </c>
      <c r="U512" s="25" t="e">
        <f t="shared" si="274"/>
        <v>#N/A</v>
      </c>
      <c r="V512" s="25" t="e">
        <f t="shared" si="275"/>
        <v>#N/A</v>
      </c>
      <c r="W512" s="25" t="e">
        <f t="shared" si="276"/>
        <v>#N/A</v>
      </c>
      <c r="X512" s="25" t="e">
        <f t="shared" si="277"/>
        <v>#N/A</v>
      </c>
      <c r="Y512" s="25" t="e">
        <f t="shared" si="278"/>
        <v>#N/A</v>
      </c>
      <c r="Z512" s="25" t="e">
        <f t="shared" si="279"/>
        <v>#N/A</v>
      </c>
      <c r="AA512" s="25" t="e">
        <f t="shared" si="280"/>
        <v>#N/A</v>
      </c>
      <c r="AB512" s="25" t="e">
        <f t="shared" si="281"/>
        <v>#N/A</v>
      </c>
      <c r="AC512" s="25" t="e">
        <f t="shared" si="282"/>
        <v>#N/A</v>
      </c>
    </row>
    <row r="513" spans="1:29" hidden="1" x14ac:dyDescent="0.25">
      <c r="A513" s="354"/>
      <c r="B513" s="354"/>
      <c r="C513" s="349"/>
      <c r="D513" s="216"/>
      <c r="E513" s="355"/>
      <c r="F513" s="305"/>
      <c r="G513" s="355"/>
      <c r="H513" s="305"/>
      <c r="I513" s="355"/>
      <c r="J513" s="216"/>
      <c r="K513" s="355"/>
      <c r="L513" s="216"/>
      <c r="M513" s="355"/>
      <c r="N513" s="315"/>
      <c r="O513" s="315"/>
      <c r="S513" s="25" t="str">
        <f t="shared" si="283"/>
        <v/>
      </c>
      <c r="T513" s="25" t="e">
        <f t="shared" si="273"/>
        <v>#N/A</v>
      </c>
      <c r="U513" s="25" t="e">
        <f t="shared" si="274"/>
        <v>#N/A</v>
      </c>
      <c r="V513" s="25" t="e">
        <f t="shared" si="275"/>
        <v>#N/A</v>
      </c>
      <c r="W513" s="25" t="e">
        <f t="shared" si="276"/>
        <v>#N/A</v>
      </c>
      <c r="X513" s="25" t="e">
        <f t="shared" si="277"/>
        <v>#N/A</v>
      </c>
      <c r="Y513" s="25" t="e">
        <f t="shared" si="278"/>
        <v>#N/A</v>
      </c>
      <c r="Z513" s="25" t="e">
        <f t="shared" si="279"/>
        <v>#N/A</v>
      </c>
      <c r="AA513" s="25" t="e">
        <f t="shared" si="280"/>
        <v>#N/A</v>
      </c>
      <c r="AB513" s="25" t="e">
        <f t="shared" si="281"/>
        <v>#N/A</v>
      </c>
      <c r="AC513" s="25" t="e">
        <f t="shared" si="282"/>
        <v>#N/A</v>
      </c>
    </row>
    <row r="514" spans="1:29" ht="15.75" thickBot="1" x14ac:dyDescent="0.3">
      <c r="A514" s="33"/>
      <c r="B514" s="118"/>
      <c r="C514" s="33"/>
      <c r="D514" s="26"/>
      <c r="E514" s="48"/>
      <c r="F514" s="23"/>
      <c r="G514" s="48"/>
      <c r="H514" s="23"/>
      <c r="I514" s="48"/>
      <c r="J514" s="216"/>
      <c r="K514" s="48"/>
      <c r="L514" s="26"/>
      <c r="M514" s="48"/>
      <c r="N514" s="135"/>
      <c r="O514" s="135"/>
      <c r="S514" s="25" t="str">
        <f t="shared" si="283"/>
        <v/>
      </c>
      <c r="T514" s="25" t="e">
        <f t="shared" si="273"/>
        <v>#N/A</v>
      </c>
      <c r="U514" s="25" t="e">
        <f t="shared" si="274"/>
        <v>#N/A</v>
      </c>
      <c r="V514" s="25" t="e">
        <f t="shared" si="275"/>
        <v>#N/A</v>
      </c>
      <c r="W514" s="25" t="e">
        <f t="shared" si="276"/>
        <v>#N/A</v>
      </c>
      <c r="X514" s="25" t="e">
        <f t="shared" si="277"/>
        <v>#N/A</v>
      </c>
      <c r="Y514" s="25" t="e">
        <f t="shared" si="278"/>
        <v>#N/A</v>
      </c>
      <c r="Z514" s="25" t="e">
        <f t="shared" si="279"/>
        <v>#N/A</v>
      </c>
      <c r="AA514" s="25" t="e">
        <f t="shared" si="280"/>
        <v>#N/A</v>
      </c>
      <c r="AB514" s="25" t="e">
        <f t="shared" si="281"/>
        <v>#N/A</v>
      </c>
      <c r="AC514" s="25" t="e">
        <f t="shared" si="282"/>
        <v>#N/A</v>
      </c>
    </row>
    <row r="515" spans="1:29" ht="15.75" thickBot="1" x14ac:dyDescent="0.3">
      <c r="A515" s="6"/>
      <c r="B515" s="6"/>
      <c r="C515">
        <f>COUNTA(C469:C514)</f>
        <v>39</v>
      </c>
      <c r="D515" s="31">
        <f>((COUNTA(D469:D514))-COUNTIF(E469:E514,"&lt;1"))/(COUNTA(D469:D514))</f>
        <v>1</v>
      </c>
      <c r="E515"/>
      <c r="F515" s="31">
        <f>((COUNTA(F469:F514))-COUNTIF(G469:G514,"&lt;1"))/(COUNTA(F469:F514))</f>
        <v>1</v>
      </c>
      <c r="H515" s="31">
        <f>((COUNTA(H469:H514))-COUNTIF(I469:I514,"&lt;1"))/(COUNTA(H469:H514))</f>
        <v>1</v>
      </c>
      <c r="I515"/>
      <c r="J515" s="31">
        <f>((COUNTA(J469:J514))-COUNTIF(K469:K514,"&lt;1"))/(COUNTA(J469:J514))</f>
        <v>1</v>
      </c>
      <c r="K515" s="31"/>
      <c r="L515" s="31">
        <f>((COUNTA(L469:L514))-COUNTIF(M469:M514,"&lt;1"))/(COUNTA(L469:L514))</f>
        <v>1</v>
      </c>
      <c r="M515" s="31"/>
      <c r="N515" s="11">
        <f>AVERAGE(N469:N512)</f>
        <v>1</v>
      </c>
      <c r="O515" s="11">
        <f>AVERAGE(O469:O512)</f>
        <v>1</v>
      </c>
      <c r="S515" s="25" t="str">
        <f t="shared" si="283"/>
        <v>39</v>
      </c>
      <c r="T515" s="25" t="e">
        <f t="shared" si="273"/>
        <v>#N/A</v>
      </c>
      <c r="U515" s="25" t="e">
        <f t="shared" si="274"/>
        <v>#N/A</v>
      </c>
      <c r="V515" s="25" t="e">
        <f t="shared" si="275"/>
        <v>#N/A</v>
      </c>
      <c r="W515" s="25" t="e">
        <f t="shared" si="276"/>
        <v>#N/A</v>
      </c>
      <c r="X515" s="25" t="e">
        <f t="shared" si="277"/>
        <v>#N/A</v>
      </c>
      <c r="Y515" s="25" t="e">
        <f t="shared" si="278"/>
        <v>#N/A</v>
      </c>
      <c r="Z515" s="25" t="e">
        <f t="shared" si="279"/>
        <v>#N/A</v>
      </c>
      <c r="AA515" s="25" t="e">
        <f t="shared" si="280"/>
        <v>#N/A</v>
      </c>
      <c r="AB515" s="25" t="e">
        <f t="shared" si="281"/>
        <v>#N/A</v>
      </c>
      <c r="AC515" s="25" t="e">
        <f t="shared" si="282"/>
        <v>#N/A</v>
      </c>
    </row>
    <row r="516" spans="1:29" x14ac:dyDescent="0.25">
      <c r="D516" s="136"/>
      <c r="E516"/>
      <c r="F516" s="136"/>
      <c r="H516" s="136"/>
      <c r="I516"/>
      <c r="J516" s="136"/>
      <c r="K516" s="136"/>
      <c r="L516" s="136"/>
      <c r="M516" s="136"/>
      <c r="N516" s="266"/>
      <c r="O516" s="266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x14ac:dyDescent="0.25">
      <c r="S517" s="25" t="str">
        <f t="shared" si="283"/>
        <v/>
      </c>
      <c r="T517" s="25" t="e">
        <f t="shared" si="273"/>
        <v>#N/A</v>
      </c>
      <c r="U517" s="25" t="e">
        <f t="shared" si="274"/>
        <v>#N/A</v>
      </c>
      <c r="V517" s="25" t="e">
        <f t="shared" si="275"/>
        <v>#N/A</v>
      </c>
      <c r="W517" s="25" t="e">
        <f t="shared" si="276"/>
        <v>#N/A</v>
      </c>
      <c r="X517" s="25" t="e">
        <f t="shared" si="277"/>
        <v>#N/A</v>
      </c>
      <c r="Y517" s="25" t="e">
        <f t="shared" si="278"/>
        <v>#N/A</v>
      </c>
      <c r="Z517" s="25" t="e">
        <f t="shared" si="279"/>
        <v>#N/A</v>
      </c>
      <c r="AA517" s="25" t="e">
        <f t="shared" si="280"/>
        <v>#N/A</v>
      </c>
      <c r="AB517" s="25" t="e">
        <f t="shared" si="281"/>
        <v>#N/A</v>
      </c>
      <c r="AC517" s="25" t="e">
        <f t="shared" si="282"/>
        <v>#N/A</v>
      </c>
    </row>
    <row r="518" spans="1:29" x14ac:dyDescent="0.25">
      <c r="A518" s="7" t="s">
        <v>18</v>
      </c>
      <c r="B518" s="7" t="s">
        <v>19</v>
      </c>
      <c r="C518" s="7" t="s">
        <v>29</v>
      </c>
      <c r="D518" s="8" t="s">
        <v>121</v>
      </c>
      <c r="E518" s="70"/>
      <c r="F518" s="42" t="s">
        <v>12</v>
      </c>
      <c r="G518" s="106"/>
      <c r="H518" s="8" t="s">
        <v>13</v>
      </c>
      <c r="I518" s="70"/>
      <c r="J518" s="8" t="s">
        <v>14</v>
      </c>
      <c r="K518" s="70"/>
      <c r="L518" s="8" t="s">
        <v>433</v>
      </c>
      <c r="M518" s="70"/>
      <c r="N518" s="9" t="s">
        <v>20</v>
      </c>
      <c r="O518" s="9" t="s">
        <v>36</v>
      </c>
      <c r="S518" s="25" t="str">
        <f t="shared" si="283"/>
        <v>Product</v>
      </c>
      <c r="T518" s="25" t="e">
        <f t="shared" si="273"/>
        <v>#N/A</v>
      </c>
      <c r="U518" s="25" t="e">
        <f t="shared" si="274"/>
        <v>#N/A</v>
      </c>
      <c r="V518" s="25" t="e">
        <f t="shared" si="275"/>
        <v>#N/A</v>
      </c>
      <c r="W518" s="25" t="e">
        <f t="shared" si="276"/>
        <v>#N/A</v>
      </c>
      <c r="X518" s="25" t="e">
        <f t="shared" si="277"/>
        <v>#N/A</v>
      </c>
      <c r="Y518" s="25" t="e">
        <f t="shared" si="278"/>
        <v>#N/A</v>
      </c>
      <c r="Z518" s="25" t="e">
        <f t="shared" si="279"/>
        <v>#N/A</v>
      </c>
      <c r="AA518" s="25" t="e">
        <f t="shared" si="280"/>
        <v>#N/A</v>
      </c>
      <c r="AB518" s="25" t="e">
        <f t="shared" si="281"/>
        <v>#N/A</v>
      </c>
      <c r="AC518" s="25" t="e">
        <f t="shared" si="282"/>
        <v>#N/A</v>
      </c>
    </row>
    <row r="519" spans="1:29" x14ac:dyDescent="0.25">
      <c r="A519" s="354">
        <v>46204</v>
      </c>
      <c r="B519" s="354" t="s">
        <v>435</v>
      </c>
      <c r="C519" s="349" t="s">
        <v>31</v>
      </c>
      <c r="D519" s="216">
        <v>1.82</v>
      </c>
      <c r="E519" s="355">
        <f t="shared" ref="E519:E582" si="284">IF(+(IF(D519&lt;T519,0,IF(D519&gt;U519,0,1)))=1,1,0)</f>
        <v>1</v>
      </c>
      <c r="F519" s="305">
        <v>0.04</v>
      </c>
      <c r="G519" s="355">
        <f t="shared" ref="G519:G521" si="285">IF(+(IF(F519&lt;V519,0,IF(F519&gt;W519,0,1)))=1,1,0)</f>
        <v>1</v>
      </c>
      <c r="H519" s="305">
        <v>2.75</v>
      </c>
      <c r="I519" s="355">
        <f t="shared" ref="I519:I521" si="286">IF(+(IF(H519&lt;X519,0,IF(H519&gt;Y519,0,1)))=1,1,0)</f>
        <v>1</v>
      </c>
      <c r="J519" s="216">
        <v>5.13</v>
      </c>
      <c r="K519" s="355">
        <f t="shared" ref="K519:K582" si="287">IF(+(IF(J519&lt;Z519,0,IF(J519&gt;AA519,0,1)))=1,1,0)</f>
        <v>1</v>
      </c>
      <c r="L519" s="216">
        <v>0.69</v>
      </c>
      <c r="M519" s="355">
        <f t="shared" ref="M519:M520" si="288">IF(+(IF(L519&lt;AB519,0,IF(L519&gt;AC519,0,1)))=1,1,0)</f>
        <v>1</v>
      </c>
      <c r="N519" s="315">
        <f t="shared" ref="N519:N593" si="289">IF(+(IF(D519&lt;T519,0,IF(D519&gt;U519,0,1)))+(IF(F519&lt;V519,0,IF(F519&gt;W519,0,1)))+(IF(H519&lt;X519,0,IF(H519&gt;Y519,0,1)))+(IF(J519&lt;Z519,0,IF(J519&gt;AA519,0,1)))+(IF(L519&lt;AB519,0,IF(L519&gt;AC519,0,1)))=5,1,0)</f>
        <v>1</v>
      </c>
      <c r="O519" s="315">
        <f t="shared" ref="O519:O593" si="290">IF(+(IF(D519&lt;T519,0,IF(D519&gt;U519,0,1)))+(IF(F519&lt;V519,0,IF(F519&gt;W519,0,1)))+(IF(H519&lt;X519,0,IF(H519&gt;Y519,0,1)))+(IF(L519&lt;AB519,0,IF(L519&gt;AC519,0,1)))=4,1,0)</f>
        <v>1</v>
      </c>
      <c r="S519" s="25" t="str">
        <f t="shared" si="283"/>
        <v>CARIB</v>
      </c>
      <c r="T519" s="25">
        <f t="shared" si="273"/>
        <v>1.65</v>
      </c>
      <c r="U519" s="25">
        <f t="shared" si="274"/>
        <v>2.14</v>
      </c>
      <c r="V519" s="25">
        <f t="shared" si="275"/>
        <v>0</v>
      </c>
      <c r="W519" s="25">
        <f t="shared" si="276"/>
        <v>0.12</v>
      </c>
      <c r="X519" s="25">
        <f t="shared" si="277"/>
        <v>2.7</v>
      </c>
      <c r="Y519" s="25">
        <f t="shared" si="278"/>
        <v>2.85</v>
      </c>
      <c r="Z519" s="25">
        <f t="shared" si="279"/>
        <v>5</v>
      </c>
      <c r="AA519" s="25">
        <f t="shared" si="280"/>
        <v>7</v>
      </c>
      <c r="AB519" s="25">
        <f t="shared" si="281"/>
        <v>0</v>
      </c>
      <c r="AC519" s="25">
        <f t="shared" si="282"/>
        <v>1</v>
      </c>
    </row>
    <row r="520" spans="1:29" x14ac:dyDescent="0.25">
      <c r="A520" s="354">
        <v>46204</v>
      </c>
      <c r="B520" s="354" t="s">
        <v>434</v>
      </c>
      <c r="C520" s="349" t="s">
        <v>31</v>
      </c>
      <c r="D520" s="216">
        <v>1.81</v>
      </c>
      <c r="E520" s="355">
        <f t="shared" si="284"/>
        <v>1</v>
      </c>
      <c r="F520" s="305">
        <v>0.04</v>
      </c>
      <c r="G520" s="355">
        <f t="shared" si="285"/>
        <v>1</v>
      </c>
      <c r="H520" s="305">
        <v>2.8</v>
      </c>
      <c r="I520" s="355">
        <f t="shared" si="286"/>
        <v>1</v>
      </c>
      <c r="J520" s="216">
        <v>5.3</v>
      </c>
      <c r="K520" s="355">
        <f t="shared" si="287"/>
        <v>1</v>
      </c>
      <c r="L520" s="216">
        <v>0.6</v>
      </c>
      <c r="M520" s="355">
        <f t="shared" si="288"/>
        <v>1</v>
      </c>
      <c r="N520" s="315">
        <f t="shared" si="289"/>
        <v>1</v>
      </c>
      <c r="O520" s="315">
        <f t="shared" si="290"/>
        <v>1</v>
      </c>
      <c r="S520" s="25" t="str">
        <f t="shared" si="283"/>
        <v>CARIB</v>
      </c>
      <c r="T520" s="25">
        <f t="shared" si="273"/>
        <v>1.65</v>
      </c>
      <c r="U520" s="25">
        <f t="shared" si="274"/>
        <v>2.14</v>
      </c>
      <c r="V520" s="25">
        <f t="shared" si="275"/>
        <v>0</v>
      </c>
      <c r="W520" s="25">
        <f t="shared" si="276"/>
        <v>0.12</v>
      </c>
      <c r="X520" s="25">
        <f t="shared" si="277"/>
        <v>2.7</v>
      </c>
      <c r="Y520" s="25">
        <f t="shared" si="278"/>
        <v>2.85</v>
      </c>
      <c r="Z520" s="25">
        <f t="shared" si="279"/>
        <v>5</v>
      </c>
      <c r="AA520" s="25">
        <f t="shared" si="280"/>
        <v>7</v>
      </c>
      <c r="AB520" s="25">
        <f t="shared" si="281"/>
        <v>0</v>
      </c>
      <c r="AC520" s="25">
        <f t="shared" si="282"/>
        <v>1</v>
      </c>
    </row>
    <row r="521" spans="1:29" x14ac:dyDescent="0.25">
      <c r="A521" s="354">
        <v>46204</v>
      </c>
      <c r="B521" s="354" t="s">
        <v>436</v>
      </c>
      <c r="C521" s="349" t="s">
        <v>31</v>
      </c>
      <c r="D521" s="216">
        <v>1.78</v>
      </c>
      <c r="E521" s="355">
        <f t="shared" si="284"/>
        <v>1</v>
      </c>
      <c r="F521" s="305">
        <v>0.03</v>
      </c>
      <c r="G521" s="355">
        <f t="shared" si="285"/>
        <v>1</v>
      </c>
      <c r="H521" s="305">
        <v>2.7</v>
      </c>
      <c r="I521" s="355">
        <f t="shared" si="286"/>
        <v>1</v>
      </c>
      <c r="J521" s="216">
        <v>5.6</v>
      </c>
      <c r="K521" s="355">
        <f t="shared" si="287"/>
        <v>1</v>
      </c>
      <c r="L521" s="216">
        <v>0.67</v>
      </c>
      <c r="M521" s="355">
        <f t="shared" ref="M521" si="291">IF(+(IF(L521&lt;AB521,0,IF(L521&gt;AC521,0,1)))=1,1,0)</f>
        <v>1</v>
      </c>
      <c r="N521" s="315">
        <f t="shared" si="289"/>
        <v>1</v>
      </c>
      <c r="O521" s="315">
        <f t="shared" si="290"/>
        <v>1</v>
      </c>
      <c r="S521" s="25" t="str">
        <f t="shared" si="283"/>
        <v>CARIB</v>
      </c>
      <c r="T521" s="25">
        <f t="shared" si="273"/>
        <v>1.65</v>
      </c>
      <c r="U521" s="25">
        <f t="shared" si="274"/>
        <v>2.14</v>
      </c>
      <c r="V521" s="25">
        <f t="shared" si="275"/>
        <v>0</v>
      </c>
      <c r="W521" s="25">
        <f t="shared" si="276"/>
        <v>0.12</v>
      </c>
      <c r="X521" s="25">
        <f t="shared" si="277"/>
        <v>2.7</v>
      </c>
      <c r="Y521" s="25">
        <f t="shared" si="278"/>
        <v>2.85</v>
      </c>
      <c r="Z521" s="25">
        <f t="shared" si="279"/>
        <v>5</v>
      </c>
      <c r="AA521" s="25">
        <f t="shared" si="280"/>
        <v>7</v>
      </c>
      <c r="AB521" s="25">
        <f t="shared" si="281"/>
        <v>0</v>
      </c>
      <c r="AC521" s="25">
        <f t="shared" si="282"/>
        <v>1</v>
      </c>
    </row>
    <row r="522" spans="1:29" x14ac:dyDescent="0.25">
      <c r="A522" s="354">
        <v>46204</v>
      </c>
      <c r="B522" s="354" t="s">
        <v>437</v>
      </c>
      <c r="C522" s="349" t="s">
        <v>31</v>
      </c>
      <c r="D522" s="216">
        <v>1.79</v>
      </c>
      <c r="E522" s="355">
        <f t="shared" si="284"/>
        <v>1</v>
      </c>
      <c r="F522" s="305">
        <v>0</v>
      </c>
      <c r="G522" s="355">
        <f t="shared" ref="G522:G585" si="292">IF(+(IF(F522&lt;V522,0,IF(F522&gt;W522,0,1)))=1,1,0)</f>
        <v>1</v>
      </c>
      <c r="H522" s="305">
        <v>2.8</v>
      </c>
      <c r="I522" s="355">
        <f t="shared" ref="I522:I585" si="293">IF(+(IF(H522&lt;X522,0,IF(H522&gt;Y522,0,1)))=1,1,0)</f>
        <v>1</v>
      </c>
      <c r="J522" s="216">
        <v>5.55</v>
      </c>
      <c r="K522" s="355">
        <f t="shared" si="287"/>
        <v>1</v>
      </c>
      <c r="L522" s="216">
        <v>0.67</v>
      </c>
      <c r="M522" s="355">
        <f t="shared" ref="M522:M593" si="294">IF(+(IF(L522&lt;AB522,0,IF(L522&gt;AC522,0,1)))=1,1,0)</f>
        <v>1</v>
      </c>
      <c r="N522" s="315">
        <f t="shared" si="289"/>
        <v>1</v>
      </c>
      <c r="O522" s="315">
        <f t="shared" si="290"/>
        <v>1</v>
      </c>
      <c r="S522" s="25" t="str">
        <f t="shared" ref="S522" si="295">LEFT(C522,12)</f>
        <v>CARIB</v>
      </c>
      <c r="T522" s="25">
        <f t="shared" si="273"/>
        <v>1.65</v>
      </c>
      <c r="U522" s="25">
        <f t="shared" si="274"/>
        <v>2.14</v>
      </c>
      <c r="V522" s="25">
        <f t="shared" si="275"/>
        <v>0</v>
      </c>
      <c r="W522" s="25">
        <f t="shared" si="276"/>
        <v>0.12</v>
      </c>
      <c r="X522" s="25">
        <f t="shared" si="277"/>
        <v>2.7</v>
      </c>
      <c r="Y522" s="25">
        <f t="shared" si="278"/>
        <v>2.85</v>
      </c>
      <c r="Z522" s="25">
        <f t="shared" si="279"/>
        <v>5</v>
      </c>
      <c r="AA522" s="25">
        <f t="shared" si="280"/>
        <v>7</v>
      </c>
      <c r="AB522" s="25">
        <f t="shared" si="281"/>
        <v>0</v>
      </c>
      <c r="AC522" s="25">
        <f t="shared" si="282"/>
        <v>1</v>
      </c>
    </row>
    <row r="523" spans="1:29" x14ac:dyDescent="0.25">
      <c r="A523" s="354">
        <v>46204</v>
      </c>
      <c r="B523" s="354" t="s">
        <v>436</v>
      </c>
      <c r="C523" s="349" t="s">
        <v>35</v>
      </c>
      <c r="D523" s="216">
        <v>16.399999999999999</v>
      </c>
      <c r="E523" s="355">
        <f t="shared" si="284"/>
        <v>1</v>
      </c>
      <c r="F523" s="305"/>
      <c r="G523" s="355"/>
      <c r="H523" s="305">
        <v>2.39</v>
      </c>
      <c r="I523" s="355">
        <f t="shared" si="293"/>
        <v>1</v>
      </c>
      <c r="J523" s="216">
        <v>118.3</v>
      </c>
      <c r="K523" s="355">
        <f t="shared" si="287"/>
        <v>1</v>
      </c>
      <c r="L523" s="216"/>
      <c r="M523" s="355"/>
      <c r="N523" s="315">
        <f t="shared" si="289"/>
        <v>1</v>
      </c>
      <c r="O523" s="315">
        <f t="shared" si="290"/>
        <v>1</v>
      </c>
      <c r="S523" s="25" t="str">
        <f t="shared" si="283"/>
        <v>VITAMALT</v>
      </c>
      <c r="T523" s="25">
        <f t="shared" si="273"/>
        <v>16.2</v>
      </c>
      <c r="U523" s="25">
        <f t="shared" si="274"/>
        <v>16.84</v>
      </c>
      <c r="V523" s="25">
        <f t="shared" si="275"/>
        <v>0</v>
      </c>
      <c r="W523" s="25">
        <f t="shared" si="276"/>
        <v>0</v>
      </c>
      <c r="X523" s="25">
        <f t="shared" si="277"/>
        <v>2</v>
      </c>
      <c r="Y523" s="25">
        <f t="shared" si="278"/>
        <v>2.4</v>
      </c>
      <c r="Z523" s="25">
        <f t="shared" si="279"/>
        <v>100</v>
      </c>
      <c r="AA523" s="25">
        <f t="shared" si="280"/>
        <v>140</v>
      </c>
      <c r="AB523" s="25">
        <f t="shared" si="281"/>
        <v>0</v>
      </c>
      <c r="AC523" s="25">
        <f t="shared" si="282"/>
        <v>0</v>
      </c>
    </row>
    <row r="524" spans="1:29" x14ac:dyDescent="0.25">
      <c r="A524" s="354">
        <v>46204</v>
      </c>
      <c r="B524" s="354" t="s">
        <v>437</v>
      </c>
      <c r="C524" s="349" t="s">
        <v>35</v>
      </c>
      <c r="D524" s="216">
        <v>16.45</v>
      </c>
      <c r="E524" s="355">
        <f t="shared" si="284"/>
        <v>1</v>
      </c>
      <c r="F524" s="305"/>
      <c r="G524" s="355"/>
      <c r="H524" s="305">
        <v>2.2999999999999998</v>
      </c>
      <c r="I524" s="355">
        <f t="shared" si="293"/>
        <v>1</v>
      </c>
      <c r="J524" s="216">
        <v>123.1</v>
      </c>
      <c r="K524" s="355">
        <f t="shared" si="287"/>
        <v>1</v>
      </c>
      <c r="L524" s="216"/>
      <c r="M524" s="355"/>
      <c r="N524" s="315">
        <f t="shared" si="289"/>
        <v>1</v>
      </c>
      <c r="O524" s="315">
        <f t="shared" si="290"/>
        <v>1</v>
      </c>
      <c r="S524" s="25" t="str">
        <f t="shared" si="283"/>
        <v>VITAMALT</v>
      </c>
      <c r="T524" s="25">
        <f t="shared" si="273"/>
        <v>16.2</v>
      </c>
      <c r="U524" s="25">
        <f t="shared" si="274"/>
        <v>16.84</v>
      </c>
      <c r="V524" s="25">
        <f t="shared" si="275"/>
        <v>0</v>
      </c>
      <c r="W524" s="25">
        <f t="shared" si="276"/>
        <v>0</v>
      </c>
      <c r="X524" s="25">
        <f t="shared" si="277"/>
        <v>2</v>
      </c>
      <c r="Y524" s="25">
        <f t="shared" si="278"/>
        <v>2.4</v>
      </c>
      <c r="Z524" s="25">
        <f t="shared" si="279"/>
        <v>100</v>
      </c>
      <c r="AA524" s="25">
        <f t="shared" si="280"/>
        <v>140</v>
      </c>
      <c r="AB524" s="25">
        <f t="shared" si="281"/>
        <v>0</v>
      </c>
      <c r="AC524" s="25">
        <f t="shared" si="282"/>
        <v>0</v>
      </c>
    </row>
    <row r="525" spans="1:29" x14ac:dyDescent="0.25">
      <c r="A525" s="354">
        <v>46204</v>
      </c>
      <c r="B525" s="354" t="s">
        <v>435</v>
      </c>
      <c r="C525" s="349" t="s">
        <v>35</v>
      </c>
      <c r="D525" s="216">
        <v>16.5</v>
      </c>
      <c r="E525" s="355">
        <f t="shared" si="284"/>
        <v>1</v>
      </c>
      <c r="F525" s="305"/>
      <c r="G525" s="355"/>
      <c r="H525" s="305">
        <v>2.2999999999999998</v>
      </c>
      <c r="I525" s="355">
        <f t="shared" si="293"/>
        <v>1</v>
      </c>
      <c r="J525" s="216">
        <v>109.3</v>
      </c>
      <c r="K525" s="355">
        <f t="shared" si="287"/>
        <v>1</v>
      </c>
      <c r="L525" s="216"/>
      <c r="M525" s="355"/>
      <c r="N525" s="315">
        <f t="shared" si="289"/>
        <v>1</v>
      </c>
      <c r="O525" s="315">
        <f t="shared" si="290"/>
        <v>1</v>
      </c>
      <c r="S525" s="25" t="str">
        <f t="shared" si="283"/>
        <v>VITAMALT</v>
      </c>
      <c r="T525" s="25">
        <f t="shared" si="273"/>
        <v>16.2</v>
      </c>
      <c r="U525" s="25">
        <f t="shared" si="274"/>
        <v>16.84</v>
      </c>
      <c r="V525" s="25">
        <f t="shared" si="275"/>
        <v>0</v>
      </c>
      <c r="W525" s="25">
        <f t="shared" si="276"/>
        <v>0</v>
      </c>
      <c r="X525" s="25">
        <f t="shared" si="277"/>
        <v>2</v>
      </c>
      <c r="Y525" s="25">
        <f t="shared" si="278"/>
        <v>2.4</v>
      </c>
      <c r="Z525" s="25">
        <f t="shared" si="279"/>
        <v>100</v>
      </c>
      <c r="AA525" s="25">
        <f t="shared" si="280"/>
        <v>140</v>
      </c>
      <c r="AB525" s="25">
        <f t="shared" si="281"/>
        <v>0</v>
      </c>
      <c r="AC525" s="25">
        <f t="shared" si="282"/>
        <v>0</v>
      </c>
    </row>
    <row r="526" spans="1:29" x14ac:dyDescent="0.25">
      <c r="A526" s="354">
        <v>46204</v>
      </c>
      <c r="B526" s="354" t="s">
        <v>435</v>
      </c>
      <c r="C526" s="349" t="s">
        <v>35</v>
      </c>
      <c r="D526" s="216">
        <v>16.43</v>
      </c>
      <c r="E526" s="355">
        <f t="shared" si="284"/>
        <v>1</v>
      </c>
      <c r="F526" s="305"/>
      <c r="G526" s="355"/>
      <c r="H526" s="305"/>
      <c r="I526" s="355"/>
      <c r="J526" s="216">
        <v>113.9</v>
      </c>
      <c r="K526" s="355">
        <f t="shared" si="287"/>
        <v>1</v>
      </c>
      <c r="L526" s="216"/>
      <c r="M526" s="355"/>
      <c r="N526" s="386">
        <v>1</v>
      </c>
      <c r="O526" s="315"/>
      <c r="S526" s="25" t="str">
        <f t="shared" si="283"/>
        <v>VITAMALT</v>
      </c>
      <c r="T526" s="25">
        <f t="shared" si="273"/>
        <v>16.2</v>
      </c>
      <c r="U526" s="25">
        <f t="shared" si="274"/>
        <v>16.84</v>
      </c>
      <c r="V526" s="25">
        <f t="shared" si="275"/>
        <v>0</v>
      </c>
      <c r="W526" s="25">
        <f t="shared" si="276"/>
        <v>0</v>
      </c>
      <c r="X526" s="25">
        <f t="shared" si="277"/>
        <v>2</v>
      </c>
      <c r="Y526" s="25">
        <f t="shared" si="278"/>
        <v>2.4</v>
      </c>
      <c r="Z526" s="25">
        <f t="shared" si="279"/>
        <v>100</v>
      </c>
      <c r="AA526" s="25">
        <f t="shared" si="280"/>
        <v>140</v>
      </c>
      <c r="AB526" s="25">
        <f t="shared" si="281"/>
        <v>0</v>
      </c>
      <c r="AC526" s="25">
        <f t="shared" si="282"/>
        <v>0</v>
      </c>
    </row>
    <row r="527" spans="1:29" x14ac:dyDescent="0.25">
      <c r="A527" s="354">
        <v>46204</v>
      </c>
      <c r="B527" s="354" t="s">
        <v>434</v>
      </c>
      <c r="C527" s="349" t="s">
        <v>35</v>
      </c>
      <c r="D527" s="216">
        <v>16.329999999999998</v>
      </c>
      <c r="E527" s="355">
        <f t="shared" si="284"/>
        <v>1</v>
      </c>
      <c r="F527" s="305"/>
      <c r="G527" s="355"/>
      <c r="H527" s="305">
        <v>2.4</v>
      </c>
      <c r="I527" s="355">
        <f t="shared" si="293"/>
        <v>1</v>
      </c>
      <c r="J527" s="216">
        <v>117.1</v>
      </c>
      <c r="K527" s="355">
        <f t="shared" si="287"/>
        <v>1</v>
      </c>
      <c r="L527" s="216"/>
      <c r="M527" s="355"/>
      <c r="N527" s="315">
        <f t="shared" si="289"/>
        <v>1</v>
      </c>
      <c r="O527" s="315">
        <f t="shared" si="290"/>
        <v>1</v>
      </c>
      <c r="S527" s="25" t="str">
        <f t="shared" si="283"/>
        <v>VITAMALT</v>
      </c>
      <c r="T527" s="25">
        <f t="shared" si="273"/>
        <v>16.2</v>
      </c>
      <c r="U527" s="25">
        <f t="shared" si="274"/>
        <v>16.84</v>
      </c>
      <c r="V527" s="25">
        <f t="shared" si="275"/>
        <v>0</v>
      </c>
      <c r="W527" s="25">
        <f t="shared" si="276"/>
        <v>0</v>
      </c>
      <c r="X527" s="25">
        <f t="shared" si="277"/>
        <v>2</v>
      </c>
      <c r="Y527" s="25">
        <f t="shared" si="278"/>
        <v>2.4</v>
      </c>
      <c r="Z527" s="25">
        <f t="shared" si="279"/>
        <v>100</v>
      </c>
      <c r="AA527" s="25">
        <f t="shared" si="280"/>
        <v>140</v>
      </c>
      <c r="AB527" s="25">
        <f t="shared" si="281"/>
        <v>0</v>
      </c>
      <c r="AC527" s="25">
        <f t="shared" si="282"/>
        <v>0</v>
      </c>
    </row>
    <row r="528" spans="1:29" x14ac:dyDescent="0.25">
      <c r="A528" s="354">
        <v>46205</v>
      </c>
      <c r="B528" s="354" t="s">
        <v>434</v>
      </c>
      <c r="C528" s="349" t="s">
        <v>31</v>
      </c>
      <c r="D528" s="216">
        <v>1.78</v>
      </c>
      <c r="E528" s="355">
        <f t="shared" si="284"/>
        <v>1</v>
      </c>
      <c r="F528" s="305">
        <v>0.02</v>
      </c>
      <c r="G528" s="355">
        <f t="shared" si="292"/>
        <v>1</v>
      </c>
      <c r="H528" s="305">
        <v>2.73</v>
      </c>
      <c r="I528" s="355">
        <f t="shared" si="293"/>
        <v>1</v>
      </c>
      <c r="J528" s="216">
        <v>5.65</v>
      </c>
      <c r="K528" s="355">
        <f t="shared" si="287"/>
        <v>1</v>
      </c>
      <c r="L528" s="135">
        <v>0.47</v>
      </c>
      <c r="M528" s="355">
        <f t="shared" si="294"/>
        <v>1</v>
      </c>
      <c r="N528" s="315">
        <f t="shared" si="289"/>
        <v>1</v>
      </c>
      <c r="O528" s="315">
        <f t="shared" si="290"/>
        <v>1</v>
      </c>
      <c r="S528" s="25" t="str">
        <f t="shared" si="283"/>
        <v>CARIB</v>
      </c>
      <c r="T528" s="25">
        <f t="shared" si="273"/>
        <v>1.65</v>
      </c>
      <c r="U528" s="25">
        <f t="shared" si="274"/>
        <v>2.14</v>
      </c>
      <c r="V528" s="25">
        <f t="shared" si="275"/>
        <v>0</v>
      </c>
      <c r="W528" s="25">
        <f t="shared" si="276"/>
        <v>0.12</v>
      </c>
      <c r="X528" s="25">
        <f t="shared" si="277"/>
        <v>2.7</v>
      </c>
      <c r="Y528" s="25">
        <f t="shared" si="278"/>
        <v>2.85</v>
      </c>
      <c r="Z528" s="25">
        <f t="shared" si="279"/>
        <v>5</v>
      </c>
      <c r="AA528" s="25">
        <f t="shared" si="280"/>
        <v>7</v>
      </c>
      <c r="AB528" s="25">
        <f t="shared" si="281"/>
        <v>0</v>
      </c>
      <c r="AC528" s="25">
        <f t="shared" si="282"/>
        <v>1</v>
      </c>
    </row>
    <row r="529" spans="1:29" x14ac:dyDescent="0.25">
      <c r="A529" s="354">
        <v>46205</v>
      </c>
      <c r="B529" s="354" t="s">
        <v>437</v>
      </c>
      <c r="C529" s="349" t="s">
        <v>31</v>
      </c>
      <c r="D529" s="216">
        <v>1.71</v>
      </c>
      <c r="E529" s="355">
        <f t="shared" si="284"/>
        <v>1</v>
      </c>
      <c r="F529" s="305">
        <v>0.08</v>
      </c>
      <c r="G529" s="355">
        <f t="shared" si="292"/>
        <v>1</v>
      </c>
      <c r="H529" s="305">
        <v>2.8</v>
      </c>
      <c r="I529" s="355">
        <f t="shared" si="293"/>
        <v>1</v>
      </c>
      <c r="J529" s="216">
        <v>5.6</v>
      </c>
      <c r="K529" s="355">
        <f t="shared" si="287"/>
        <v>1</v>
      </c>
      <c r="L529" s="26">
        <v>0.61</v>
      </c>
      <c r="M529" s="355">
        <f t="shared" si="294"/>
        <v>1</v>
      </c>
      <c r="N529" s="315">
        <f t="shared" si="289"/>
        <v>1</v>
      </c>
      <c r="O529" s="315">
        <f t="shared" si="290"/>
        <v>1</v>
      </c>
      <c r="S529" s="25" t="str">
        <f t="shared" si="283"/>
        <v>CARIB</v>
      </c>
      <c r="T529" s="25">
        <f t="shared" si="273"/>
        <v>1.65</v>
      </c>
      <c r="U529" s="25">
        <f t="shared" si="274"/>
        <v>2.14</v>
      </c>
      <c r="V529" s="25">
        <f t="shared" si="275"/>
        <v>0</v>
      </c>
      <c r="W529" s="25">
        <f t="shared" si="276"/>
        <v>0.12</v>
      </c>
      <c r="X529" s="25">
        <f t="shared" si="277"/>
        <v>2.7</v>
      </c>
      <c r="Y529" s="25">
        <f t="shared" si="278"/>
        <v>2.85</v>
      </c>
      <c r="Z529" s="25">
        <f t="shared" si="279"/>
        <v>5</v>
      </c>
      <c r="AA529" s="25">
        <f t="shared" si="280"/>
        <v>7</v>
      </c>
      <c r="AB529" s="25">
        <f t="shared" si="281"/>
        <v>0</v>
      </c>
      <c r="AC529" s="25">
        <f t="shared" si="282"/>
        <v>1</v>
      </c>
    </row>
    <row r="530" spans="1:29" x14ac:dyDescent="0.25">
      <c r="A530" s="354">
        <v>46205</v>
      </c>
      <c r="B530" s="354" t="s">
        <v>436</v>
      </c>
      <c r="C530" s="349" t="s">
        <v>31</v>
      </c>
      <c r="D530" s="216">
        <v>1.8</v>
      </c>
      <c r="E530" s="355">
        <f t="shared" si="284"/>
        <v>1</v>
      </c>
      <c r="F530" s="305">
        <v>7.0000000000000007E-2</v>
      </c>
      <c r="G530" s="355">
        <f t="shared" si="292"/>
        <v>1</v>
      </c>
      <c r="H530" s="305">
        <v>2.77</v>
      </c>
      <c r="I530" s="355">
        <f t="shared" si="293"/>
        <v>1</v>
      </c>
      <c r="J530" s="216">
        <v>5.25</v>
      </c>
      <c r="K530" s="355">
        <f t="shared" si="287"/>
        <v>1</v>
      </c>
      <c r="L530" s="26">
        <v>0.51</v>
      </c>
      <c r="M530" s="355">
        <f t="shared" si="294"/>
        <v>1</v>
      </c>
      <c r="N530" s="315">
        <f t="shared" si="289"/>
        <v>1</v>
      </c>
      <c r="O530" s="315">
        <f t="shared" si="290"/>
        <v>1</v>
      </c>
      <c r="S530" s="25" t="str">
        <f t="shared" si="283"/>
        <v>CARIB</v>
      </c>
      <c r="T530" s="25">
        <f t="shared" si="273"/>
        <v>1.65</v>
      </c>
      <c r="U530" s="25">
        <f t="shared" si="274"/>
        <v>2.14</v>
      </c>
      <c r="V530" s="25">
        <f t="shared" si="275"/>
        <v>0</v>
      </c>
      <c r="W530" s="25">
        <f t="shared" si="276"/>
        <v>0.12</v>
      </c>
      <c r="X530" s="25">
        <f t="shared" si="277"/>
        <v>2.7</v>
      </c>
      <c r="Y530" s="25">
        <f t="shared" si="278"/>
        <v>2.85</v>
      </c>
      <c r="Z530" s="25">
        <f t="shared" si="279"/>
        <v>5</v>
      </c>
      <c r="AA530" s="25">
        <f t="shared" si="280"/>
        <v>7</v>
      </c>
      <c r="AB530" s="25">
        <f t="shared" si="281"/>
        <v>0</v>
      </c>
      <c r="AC530" s="25">
        <f t="shared" si="282"/>
        <v>1</v>
      </c>
    </row>
    <row r="531" spans="1:29" x14ac:dyDescent="0.25">
      <c r="A531" s="354">
        <v>46205</v>
      </c>
      <c r="B531" s="354" t="s">
        <v>435</v>
      </c>
      <c r="C531" s="349" t="s">
        <v>31</v>
      </c>
      <c r="D531" s="216">
        <v>1.8</v>
      </c>
      <c r="E531" s="355">
        <f t="shared" si="284"/>
        <v>1</v>
      </c>
      <c r="F531" s="305">
        <v>0.03</v>
      </c>
      <c r="G531" s="355">
        <f t="shared" si="292"/>
        <v>1</v>
      </c>
      <c r="H531" s="305">
        <v>2.85</v>
      </c>
      <c r="I531" s="355">
        <f t="shared" si="293"/>
        <v>1</v>
      </c>
      <c r="J531" s="216">
        <v>5.4</v>
      </c>
      <c r="K531" s="355">
        <f t="shared" si="287"/>
        <v>1</v>
      </c>
      <c r="L531" s="26">
        <v>0.47</v>
      </c>
      <c r="M531" s="355">
        <f t="shared" si="294"/>
        <v>1</v>
      </c>
      <c r="N531" s="315">
        <f t="shared" si="289"/>
        <v>1</v>
      </c>
      <c r="O531" s="315">
        <f t="shared" si="290"/>
        <v>1</v>
      </c>
      <c r="S531" s="25" t="str">
        <f t="shared" si="283"/>
        <v>CARIB</v>
      </c>
      <c r="T531" s="25">
        <f t="shared" si="273"/>
        <v>1.65</v>
      </c>
      <c r="U531" s="25">
        <f t="shared" si="274"/>
        <v>2.14</v>
      </c>
      <c r="V531" s="25">
        <f t="shared" si="275"/>
        <v>0</v>
      </c>
      <c r="W531" s="25">
        <f t="shared" si="276"/>
        <v>0.12</v>
      </c>
      <c r="X531" s="25">
        <f t="shared" si="277"/>
        <v>2.7</v>
      </c>
      <c r="Y531" s="25">
        <f t="shared" si="278"/>
        <v>2.85</v>
      </c>
      <c r="Z531" s="25">
        <f t="shared" si="279"/>
        <v>5</v>
      </c>
      <c r="AA531" s="25">
        <f t="shared" si="280"/>
        <v>7</v>
      </c>
      <c r="AB531" s="25">
        <f t="shared" si="281"/>
        <v>0</v>
      </c>
      <c r="AC531" s="25">
        <f t="shared" si="282"/>
        <v>1</v>
      </c>
    </row>
    <row r="532" spans="1:29" x14ac:dyDescent="0.25">
      <c r="A532" s="354">
        <v>46205</v>
      </c>
      <c r="B532" s="354" t="s">
        <v>434</v>
      </c>
      <c r="C532" s="349" t="s">
        <v>31</v>
      </c>
      <c r="D532" s="216">
        <v>1.8</v>
      </c>
      <c r="E532" s="355">
        <f t="shared" si="284"/>
        <v>1</v>
      </c>
      <c r="F532" s="305">
        <v>0.06</v>
      </c>
      <c r="G532" s="355">
        <f t="shared" si="292"/>
        <v>1</v>
      </c>
      <c r="H532" s="305">
        <v>2.85</v>
      </c>
      <c r="I532" s="355">
        <f t="shared" si="293"/>
        <v>1</v>
      </c>
      <c r="J532" s="216">
        <v>5.75</v>
      </c>
      <c r="K532" s="355">
        <f t="shared" si="287"/>
        <v>1</v>
      </c>
      <c r="L532" s="26">
        <v>0.53</v>
      </c>
      <c r="M532" s="355">
        <f t="shared" si="294"/>
        <v>1</v>
      </c>
      <c r="N532" s="315">
        <f t="shared" si="289"/>
        <v>1</v>
      </c>
      <c r="O532" s="315">
        <f t="shared" si="290"/>
        <v>1</v>
      </c>
      <c r="S532" s="25" t="str">
        <f t="shared" si="283"/>
        <v>CARIB</v>
      </c>
      <c r="T532" s="25">
        <f t="shared" si="273"/>
        <v>1.65</v>
      </c>
      <c r="U532" s="25">
        <f t="shared" si="274"/>
        <v>2.14</v>
      </c>
      <c r="V532" s="25">
        <f t="shared" si="275"/>
        <v>0</v>
      </c>
      <c r="W532" s="25">
        <f t="shared" si="276"/>
        <v>0.12</v>
      </c>
      <c r="X532" s="25">
        <f t="shared" si="277"/>
        <v>2.7</v>
      </c>
      <c r="Y532" s="25">
        <f t="shared" si="278"/>
        <v>2.85</v>
      </c>
      <c r="Z532" s="25">
        <f t="shared" si="279"/>
        <v>5</v>
      </c>
      <c r="AA532" s="25">
        <f t="shared" si="280"/>
        <v>7</v>
      </c>
      <c r="AB532" s="25">
        <f t="shared" si="281"/>
        <v>0</v>
      </c>
      <c r="AC532" s="25">
        <f t="shared" si="282"/>
        <v>1</v>
      </c>
    </row>
    <row r="533" spans="1:29" x14ac:dyDescent="0.25">
      <c r="A533" s="354">
        <v>46206</v>
      </c>
      <c r="B533" s="354" t="s">
        <v>435</v>
      </c>
      <c r="C533" s="349" t="s">
        <v>30</v>
      </c>
      <c r="D533" s="216">
        <v>1.0900000000000001</v>
      </c>
      <c r="E533" s="355">
        <f t="shared" si="284"/>
        <v>1</v>
      </c>
      <c r="F533" s="305">
        <v>0.08</v>
      </c>
      <c r="G533" s="355">
        <f t="shared" si="292"/>
        <v>1</v>
      </c>
      <c r="H533" s="305">
        <v>2.77</v>
      </c>
      <c r="I533" s="355">
        <f t="shared" si="293"/>
        <v>1</v>
      </c>
      <c r="J533" s="216">
        <v>5.74</v>
      </c>
      <c r="K533" s="355">
        <f t="shared" si="287"/>
        <v>1</v>
      </c>
      <c r="L533" s="216">
        <v>0.55000000000000004</v>
      </c>
      <c r="M533" s="355">
        <f t="shared" si="294"/>
        <v>1</v>
      </c>
      <c r="N533" s="315">
        <f t="shared" si="289"/>
        <v>1</v>
      </c>
      <c r="O533" s="315">
        <f t="shared" si="290"/>
        <v>1</v>
      </c>
      <c r="S533" s="25" t="str">
        <f t="shared" si="283"/>
        <v>STAG</v>
      </c>
      <c r="T533" s="25">
        <f t="shared" si="273"/>
        <v>0.8</v>
      </c>
      <c r="U533" s="25">
        <f t="shared" si="274"/>
        <v>1.24</v>
      </c>
      <c r="V533" s="25">
        <f t="shared" si="275"/>
        <v>0</v>
      </c>
      <c r="W533" s="25">
        <f t="shared" si="276"/>
        <v>0.12</v>
      </c>
      <c r="X533" s="25">
        <f t="shared" si="277"/>
        <v>2.7</v>
      </c>
      <c r="Y533" s="25">
        <f t="shared" si="278"/>
        <v>2.85</v>
      </c>
      <c r="Z533" s="25">
        <f t="shared" si="279"/>
        <v>5</v>
      </c>
      <c r="AA533" s="25">
        <f t="shared" si="280"/>
        <v>7</v>
      </c>
      <c r="AB533" s="25">
        <f t="shared" si="281"/>
        <v>0</v>
      </c>
      <c r="AC533" s="25">
        <f t="shared" si="282"/>
        <v>1</v>
      </c>
    </row>
    <row r="534" spans="1:29" x14ac:dyDescent="0.25">
      <c r="A534" s="354">
        <v>46206</v>
      </c>
      <c r="B534" s="354" t="s">
        <v>437</v>
      </c>
      <c r="C534" s="349" t="s">
        <v>30</v>
      </c>
      <c r="D534" s="216">
        <v>1.07</v>
      </c>
      <c r="E534" s="355">
        <f t="shared" si="284"/>
        <v>1</v>
      </c>
      <c r="F534" s="305">
        <v>0.04</v>
      </c>
      <c r="G534" s="355">
        <f t="shared" si="292"/>
        <v>1</v>
      </c>
      <c r="H534" s="305">
        <v>2.83</v>
      </c>
      <c r="I534" s="355">
        <f t="shared" si="293"/>
        <v>1</v>
      </c>
      <c r="J534" s="216">
        <v>5.2</v>
      </c>
      <c r="K534" s="355">
        <f t="shared" si="287"/>
        <v>1</v>
      </c>
      <c r="L534" s="216">
        <v>0.56000000000000005</v>
      </c>
      <c r="M534" s="355">
        <f t="shared" si="294"/>
        <v>1</v>
      </c>
      <c r="N534" s="315">
        <f t="shared" si="289"/>
        <v>1</v>
      </c>
      <c r="O534" s="315">
        <f t="shared" si="290"/>
        <v>1</v>
      </c>
      <c r="S534" s="25" t="str">
        <f t="shared" si="283"/>
        <v>STAG</v>
      </c>
      <c r="T534" s="25">
        <f t="shared" si="273"/>
        <v>0.8</v>
      </c>
      <c r="U534" s="25">
        <f t="shared" si="274"/>
        <v>1.24</v>
      </c>
      <c r="V534" s="25">
        <f t="shared" si="275"/>
        <v>0</v>
      </c>
      <c r="W534" s="25">
        <f t="shared" si="276"/>
        <v>0.12</v>
      </c>
      <c r="X534" s="25">
        <f t="shared" si="277"/>
        <v>2.7</v>
      </c>
      <c r="Y534" s="25">
        <f t="shared" si="278"/>
        <v>2.85</v>
      </c>
      <c r="Z534" s="25">
        <f t="shared" si="279"/>
        <v>5</v>
      </c>
      <c r="AA534" s="25">
        <f t="shared" si="280"/>
        <v>7</v>
      </c>
      <c r="AB534" s="25">
        <f t="shared" si="281"/>
        <v>0</v>
      </c>
      <c r="AC534" s="25">
        <f t="shared" si="282"/>
        <v>1</v>
      </c>
    </row>
    <row r="535" spans="1:29" x14ac:dyDescent="0.25">
      <c r="A535" s="354">
        <v>46206</v>
      </c>
      <c r="B535" s="354" t="s">
        <v>436</v>
      </c>
      <c r="C535" s="349" t="s">
        <v>30</v>
      </c>
      <c r="D535" s="216">
        <v>1.07</v>
      </c>
      <c r="E535" s="355">
        <f t="shared" si="284"/>
        <v>1</v>
      </c>
      <c r="F535" s="305">
        <v>0.05</v>
      </c>
      <c r="G535" s="355">
        <f t="shared" si="292"/>
        <v>1</v>
      </c>
      <c r="H535" s="305">
        <v>2.77</v>
      </c>
      <c r="I535" s="355">
        <f t="shared" si="293"/>
        <v>1</v>
      </c>
      <c r="J535" s="216">
        <v>5.53</v>
      </c>
      <c r="K535" s="355">
        <f t="shared" si="287"/>
        <v>1</v>
      </c>
      <c r="L535" s="216">
        <v>0.56999999999999995</v>
      </c>
      <c r="M535" s="355">
        <f t="shared" si="294"/>
        <v>1</v>
      </c>
      <c r="N535" s="315">
        <f t="shared" si="289"/>
        <v>1</v>
      </c>
      <c r="O535" s="315">
        <f t="shared" si="290"/>
        <v>1</v>
      </c>
      <c r="S535" s="25" t="str">
        <f t="shared" si="283"/>
        <v>STAG</v>
      </c>
      <c r="T535" s="25">
        <f t="shared" si="273"/>
        <v>0.8</v>
      </c>
      <c r="U535" s="25">
        <f t="shared" si="274"/>
        <v>1.24</v>
      </c>
      <c r="V535" s="25">
        <f t="shared" si="275"/>
        <v>0</v>
      </c>
      <c r="W535" s="25">
        <f t="shared" si="276"/>
        <v>0.12</v>
      </c>
      <c r="X535" s="25">
        <f t="shared" si="277"/>
        <v>2.7</v>
      </c>
      <c r="Y535" s="25">
        <f t="shared" si="278"/>
        <v>2.85</v>
      </c>
      <c r="Z535" s="25">
        <f t="shared" si="279"/>
        <v>5</v>
      </c>
      <c r="AA535" s="25">
        <f t="shared" si="280"/>
        <v>7</v>
      </c>
      <c r="AB535" s="25">
        <f t="shared" si="281"/>
        <v>0</v>
      </c>
      <c r="AC535" s="25">
        <f t="shared" si="282"/>
        <v>1</v>
      </c>
    </row>
    <row r="536" spans="1:29" x14ac:dyDescent="0.25">
      <c r="A536" s="354">
        <v>46206</v>
      </c>
      <c r="B536" s="354" t="s">
        <v>434</v>
      </c>
      <c r="C536" s="349" t="s">
        <v>30</v>
      </c>
      <c r="D536" s="216">
        <v>1.03</v>
      </c>
      <c r="E536" s="355">
        <f t="shared" si="284"/>
        <v>1</v>
      </c>
      <c r="F536" s="305">
        <v>7.0000000000000007E-2</v>
      </c>
      <c r="G536" s="355">
        <f t="shared" si="292"/>
        <v>1</v>
      </c>
      <c r="H536" s="305">
        <v>2.7</v>
      </c>
      <c r="I536" s="355">
        <f t="shared" si="293"/>
        <v>1</v>
      </c>
      <c r="J536" s="216">
        <v>5.0999999999999996</v>
      </c>
      <c r="K536" s="355">
        <f t="shared" si="287"/>
        <v>1</v>
      </c>
      <c r="L536" s="216">
        <v>0.61</v>
      </c>
      <c r="M536" s="355">
        <f t="shared" si="294"/>
        <v>1</v>
      </c>
      <c r="N536" s="315">
        <f t="shared" si="289"/>
        <v>1</v>
      </c>
      <c r="O536" s="315">
        <f t="shared" si="290"/>
        <v>1</v>
      </c>
      <c r="S536" s="25" t="str">
        <f t="shared" si="283"/>
        <v>STAG</v>
      </c>
      <c r="T536" s="25">
        <f t="shared" si="273"/>
        <v>0.8</v>
      </c>
      <c r="U536" s="25">
        <f t="shared" si="274"/>
        <v>1.24</v>
      </c>
      <c r="V536" s="25">
        <f t="shared" si="275"/>
        <v>0</v>
      </c>
      <c r="W536" s="25">
        <f t="shared" si="276"/>
        <v>0.12</v>
      </c>
      <c r="X536" s="25">
        <f t="shared" si="277"/>
        <v>2.7</v>
      </c>
      <c r="Y536" s="25">
        <f t="shared" si="278"/>
        <v>2.85</v>
      </c>
      <c r="Z536" s="25">
        <f t="shared" si="279"/>
        <v>5</v>
      </c>
      <c r="AA536" s="25">
        <f t="shared" si="280"/>
        <v>7</v>
      </c>
      <c r="AB536" s="25">
        <f t="shared" si="281"/>
        <v>0</v>
      </c>
      <c r="AC536" s="25">
        <f t="shared" si="282"/>
        <v>1</v>
      </c>
    </row>
    <row r="537" spans="1:29" x14ac:dyDescent="0.25">
      <c r="A537" s="354">
        <v>46206</v>
      </c>
      <c r="B537" s="354" t="s">
        <v>435</v>
      </c>
      <c r="C537" s="349" t="s">
        <v>30</v>
      </c>
      <c r="D537" s="216">
        <v>1</v>
      </c>
      <c r="E537" s="355">
        <f t="shared" si="284"/>
        <v>1</v>
      </c>
      <c r="F537" s="305">
        <v>0.04</v>
      </c>
      <c r="G537" s="355">
        <f t="shared" si="292"/>
        <v>1</v>
      </c>
      <c r="H537" s="305">
        <v>2.85</v>
      </c>
      <c r="I537" s="355">
        <f t="shared" si="293"/>
        <v>1</v>
      </c>
      <c r="J537" s="216">
        <v>5.0999999999999996</v>
      </c>
      <c r="K537" s="355">
        <f t="shared" si="287"/>
        <v>1</v>
      </c>
      <c r="L537" s="216">
        <v>0.74</v>
      </c>
      <c r="M537" s="355">
        <f t="shared" si="294"/>
        <v>1</v>
      </c>
      <c r="N537" s="315">
        <f t="shared" si="289"/>
        <v>1</v>
      </c>
      <c r="O537" s="315">
        <f t="shared" si="290"/>
        <v>1</v>
      </c>
      <c r="S537" s="25" t="str">
        <f t="shared" si="283"/>
        <v>STAG</v>
      </c>
      <c r="T537" s="25">
        <f t="shared" si="273"/>
        <v>0.8</v>
      </c>
      <c r="U537" s="25">
        <f t="shared" si="274"/>
        <v>1.24</v>
      </c>
      <c r="V537" s="25">
        <f t="shared" si="275"/>
        <v>0</v>
      </c>
      <c r="W537" s="25">
        <f t="shared" si="276"/>
        <v>0.12</v>
      </c>
      <c r="X537" s="25">
        <f t="shared" si="277"/>
        <v>2.7</v>
      </c>
      <c r="Y537" s="25">
        <f t="shared" si="278"/>
        <v>2.85</v>
      </c>
      <c r="Z537" s="25">
        <f t="shared" si="279"/>
        <v>5</v>
      </c>
      <c r="AA537" s="25">
        <f t="shared" si="280"/>
        <v>7</v>
      </c>
      <c r="AB537" s="25">
        <f t="shared" si="281"/>
        <v>0</v>
      </c>
      <c r="AC537" s="25">
        <f t="shared" si="282"/>
        <v>1</v>
      </c>
    </row>
    <row r="538" spans="1:29" x14ac:dyDescent="0.25">
      <c r="A538" s="354">
        <v>46206</v>
      </c>
      <c r="B538" s="354" t="s">
        <v>437</v>
      </c>
      <c r="C538" s="349" t="s">
        <v>30</v>
      </c>
      <c r="D538" s="216">
        <v>1.06</v>
      </c>
      <c r="E538" s="355">
        <f t="shared" si="284"/>
        <v>1</v>
      </c>
      <c r="F538" s="305">
        <v>0.05</v>
      </c>
      <c r="G538" s="355">
        <f t="shared" si="292"/>
        <v>1</v>
      </c>
      <c r="H538" s="305">
        <v>2.71</v>
      </c>
      <c r="I538" s="355">
        <f t="shared" si="293"/>
        <v>1</v>
      </c>
      <c r="J538" s="216">
        <v>5.15</v>
      </c>
      <c r="K538" s="355">
        <f t="shared" si="287"/>
        <v>1</v>
      </c>
      <c r="L538" s="216">
        <v>0.39</v>
      </c>
      <c r="M538" s="355">
        <f t="shared" si="294"/>
        <v>1</v>
      </c>
      <c r="N538" s="315">
        <f t="shared" si="289"/>
        <v>1</v>
      </c>
      <c r="O538" s="315">
        <f t="shared" si="290"/>
        <v>1</v>
      </c>
      <c r="S538" s="25" t="str">
        <f t="shared" si="283"/>
        <v>STAG</v>
      </c>
      <c r="T538" s="25">
        <f t="shared" si="273"/>
        <v>0.8</v>
      </c>
      <c r="U538" s="25">
        <f t="shared" si="274"/>
        <v>1.24</v>
      </c>
      <c r="V538" s="25">
        <f t="shared" si="275"/>
        <v>0</v>
      </c>
      <c r="W538" s="25">
        <f t="shared" si="276"/>
        <v>0.12</v>
      </c>
      <c r="X538" s="25">
        <f t="shared" si="277"/>
        <v>2.7</v>
      </c>
      <c r="Y538" s="25">
        <f t="shared" si="278"/>
        <v>2.85</v>
      </c>
      <c r="Z538" s="25">
        <f t="shared" si="279"/>
        <v>5</v>
      </c>
      <c r="AA538" s="25">
        <f t="shared" si="280"/>
        <v>7</v>
      </c>
      <c r="AB538" s="25">
        <f t="shared" si="281"/>
        <v>0</v>
      </c>
      <c r="AC538" s="25">
        <f t="shared" si="282"/>
        <v>1</v>
      </c>
    </row>
    <row r="539" spans="1:29" x14ac:dyDescent="0.25">
      <c r="A539" s="354">
        <v>46209</v>
      </c>
      <c r="B539" s="354" t="s">
        <v>434</v>
      </c>
      <c r="C539" s="349" t="s">
        <v>30</v>
      </c>
      <c r="D539" s="216">
        <v>1.05</v>
      </c>
      <c r="E539" s="355">
        <f t="shared" si="284"/>
        <v>1</v>
      </c>
      <c r="F539" s="305">
        <v>0.03</v>
      </c>
      <c r="G539" s="355">
        <f t="shared" si="292"/>
        <v>1</v>
      </c>
      <c r="H539" s="305">
        <v>2.8</v>
      </c>
      <c r="I539" s="355">
        <f t="shared" si="293"/>
        <v>1</v>
      </c>
      <c r="J539" s="216">
        <v>5.03</v>
      </c>
      <c r="K539" s="355">
        <f t="shared" si="287"/>
        <v>1</v>
      </c>
      <c r="L539" s="216">
        <v>0.91</v>
      </c>
      <c r="M539" s="355">
        <f t="shared" si="294"/>
        <v>1</v>
      </c>
      <c r="N539" s="315">
        <f t="shared" si="289"/>
        <v>1</v>
      </c>
      <c r="O539" s="315">
        <f t="shared" si="290"/>
        <v>1</v>
      </c>
      <c r="S539" s="25" t="str">
        <f t="shared" si="283"/>
        <v>STAG</v>
      </c>
      <c r="T539" s="25">
        <f t="shared" si="273"/>
        <v>0.8</v>
      </c>
      <c r="U539" s="25">
        <f t="shared" si="274"/>
        <v>1.24</v>
      </c>
      <c r="V539" s="25">
        <f t="shared" si="275"/>
        <v>0</v>
      </c>
      <c r="W539" s="25">
        <f t="shared" si="276"/>
        <v>0.12</v>
      </c>
      <c r="X539" s="25">
        <f t="shared" si="277"/>
        <v>2.7</v>
      </c>
      <c r="Y539" s="25">
        <f t="shared" si="278"/>
        <v>2.85</v>
      </c>
      <c r="Z539" s="25">
        <f t="shared" si="279"/>
        <v>5</v>
      </c>
      <c r="AA539" s="25">
        <f t="shared" si="280"/>
        <v>7</v>
      </c>
      <c r="AB539" s="25">
        <f t="shared" si="281"/>
        <v>0</v>
      </c>
      <c r="AC539" s="25">
        <f t="shared" si="282"/>
        <v>1</v>
      </c>
    </row>
    <row r="540" spans="1:29" x14ac:dyDescent="0.25">
      <c r="A540" s="354">
        <v>46209</v>
      </c>
      <c r="B540" s="354" t="s">
        <v>435</v>
      </c>
      <c r="C540" s="349" t="s">
        <v>30</v>
      </c>
      <c r="D540" s="216">
        <v>0.92</v>
      </c>
      <c r="E540" s="355">
        <f t="shared" si="284"/>
        <v>1</v>
      </c>
      <c r="F540" s="305">
        <v>0.01</v>
      </c>
      <c r="G540" s="355">
        <f t="shared" si="292"/>
        <v>1</v>
      </c>
      <c r="H540" s="305">
        <v>2.8</v>
      </c>
      <c r="I540" s="355">
        <f t="shared" si="293"/>
        <v>1</v>
      </c>
      <c r="J540" s="216">
        <v>5.65</v>
      </c>
      <c r="K540" s="355">
        <f t="shared" si="287"/>
        <v>1</v>
      </c>
      <c r="L540" s="216">
        <v>0.32</v>
      </c>
      <c r="M540" s="355">
        <f t="shared" si="294"/>
        <v>1</v>
      </c>
      <c r="N540" s="315">
        <f t="shared" si="289"/>
        <v>1</v>
      </c>
      <c r="O540" s="315">
        <f t="shared" si="290"/>
        <v>1</v>
      </c>
      <c r="S540" s="25" t="str">
        <f t="shared" si="283"/>
        <v>STAG</v>
      </c>
      <c r="T540" s="25">
        <f t="shared" si="273"/>
        <v>0.8</v>
      </c>
      <c r="U540" s="25">
        <f t="shared" si="274"/>
        <v>1.24</v>
      </c>
      <c r="V540" s="25">
        <f t="shared" si="275"/>
        <v>0</v>
      </c>
      <c r="W540" s="25">
        <f t="shared" si="276"/>
        <v>0.12</v>
      </c>
      <c r="X540" s="25">
        <f t="shared" si="277"/>
        <v>2.7</v>
      </c>
      <c r="Y540" s="25">
        <f t="shared" si="278"/>
        <v>2.85</v>
      </c>
      <c r="Z540" s="25">
        <f t="shared" si="279"/>
        <v>5</v>
      </c>
      <c r="AA540" s="25">
        <f t="shared" si="280"/>
        <v>7</v>
      </c>
      <c r="AB540" s="25">
        <f t="shared" si="281"/>
        <v>0</v>
      </c>
      <c r="AC540" s="25">
        <f t="shared" si="282"/>
        <v>1</v>
      </c>
    </row>
    <row r="541" spans="1:29" x14ac:dyDescent="0.25">
      <c r="A541" s="354">
        <v>46209</v>
      </c>
      <c r="B541" s="354" t="s">
        <v>437</v>
      </c>
      <c r="C541" s="349" t="s">
        <v>30</v>
      </c>
      <c r="D541" s="216">
        <v>0.94</v>
      </c>
      <c r="E541" s="355">
        <f t="shared" si="284"/>
        <v>1</v>
      </c>
      <c r="F541" s="305">
        <v>0.08</v>
      </c>
      <c r="G541" s="355">
        <f t="shared" si="292"/>
        <v>1</v>
      </c>
      <c r="H541" s="305">
        <v>2.85</v>
      </c>
      <c r="I541" s="355">
        <f t="shared" si="293"/>
        <v>1</v>
      </c>
      <c r="J541" s="216">
        <v>5.58</v>
      </c>
      <c r="K541" s="355">
        <f t="shared" si="287"/>
        <v>1</v>
      </c>
      <c r="L541" s="216">
        <v>0.42</v>
      </c>
      <c r="M541" s="355">
        <f t="shared" si="294"/>
        <v>1</v>
      </c>
      <c r="N541" s="315">
        <f t="shared" si="289"/>
        <v>1</v>
      </c>
      <c r="O541" s="315">
        <f t="shared" si="290"/>
        <v>1</v>
      </c>
      <c r="S541" s="25" t="str">
        <f t="shared" si="283"/>
        <v>STAG</v>
      </c>
      <c r="T541" s="25">
        <f t="shared" si="273"/>
        <v>0.8</v>
      </c>
      <c r="U541" s="25">
        <f t="shared" si="274"/>
        <v>1.24</v>
      </c>
      <c r="V541" s="25">
        <f t="shared" si="275"/>
        <v>0</v>
      </c>
      <c r="W541" s="25">
        <f t="shared" si="276"/>
        <v>0.12</v>
      </c>
      <c r="X541" s="25">
        <f t="shared" si="277"/>
        <v>2.7</v>
      </c>
      <c r="Y541" s="25">
        <f t="shared" si="278"/>
        <v>2.85</v>
      </c>
      <c r="Z541" s="25">
        <f t="shared" si="279"/>
        <v>5</v>
      </c>
      <c r="AA541" s="25">
        <f t="shared" si="280"/>
        <v>7</v>
      </c>
      <c r="AB541" s="25">
        <f t="shared" si="281"/>
        <v>0</v>
      </c>
      <c r="AC541" s="25">
        <f t="shared" si="282"/>
        <v>1</v>
      </c>
    </row>
    <row r="542" spans="1:29" x14ac:dyDescent="0.25">
      <c r="A542" s="354">
        <v>46210</v>
      </c>
      <c r="B542" s="354" t="s">
        <v>436</v>
      </c>
      <c r="C542" s="349" t="s">
        <v>31</v>
      </c>
      <c r="D542" s="216">
        <v>1.76</v>
      </c>
      <c r="E542" s="355">
        <f t="shared" si="284"/>
        <v>1</v>
      </c>
      <c r="F542" s="305">
        <v>0.04</v>
      </c>
      <c r="G542" s="355">
        <f t="shared" si="292"/>
        <v>1</v>
      </c>
      <c r="H542" s="305">
        <v>2.8</v>
      </c>
      <c r="I542" s="355">
        <f t="shared" si="293"/>
        <v>1</v>
      </c>
      <c r="J542" s="216">
        <v>6.12</v>
      </c>
      <c r="K542" s="355">
        <f t="shared" si="287"/>
        <v>1</v>
      </c>
      <c r="L542" s="216">
        <v>0.62</v>
      </c>
      <c r="M542" s="355">
        <f t="shared" si="294"/>
        <v>1</v>
      </c>
      <c r="N542" s="315">
        <f t="shared" si="289"/>
        <v>1</v>
      </c>
      <c r="O542" s="315">
        <f t="shared" si="290"/>
        <v>1</v>
      </c>
      <c r="S542" s="25" t="str">
        <f t="shared" si="283"/>
        <v>CARIB</v>
      </c>
      <c r="T542" s="25">
        <f t="shared" si="273"/>
        <v>1.65</v>
      </c>
      <c r="U542" s="25">
        <f t="shared" si="274"/>
        <v>2.14</v>
      </c>
      <c r="V542" s="25">
        <f t="shared" si="275"/>
        <v>0</v>
      </c>
      <c r="W542" s="25">
        <f t="shared" si="276"/>
        <v>0.12</v>
      </c>
      <c r="X542" s="25">
        <f t="shared" si="277"/>
        <v>2.7</v>
      </c>
      <c r="Y542" s="25">
        <f t="shared" si="278"/>
        <v>2.85</v>
      </c>
      <c r="Z542" s="25">
        <f t="shared" si="279"/>
        <v>5</v>
      </c>
      <c r="AA542" s="25">
        <f t="shared" si="280"/>
        <v>7</v>
      </c>
      <c r="AB542" s="25">
        <f t="shared" si="281"/>
        <v>0</v>
      </c>
      <c r="AC542" s="25">
        <f t="shared" si="282"/>
        <v>1</v>
      </c>
    </row>
    <row r="543" spans="1:29" x14ac:dyDescent="0.25">
      <c r="A543" s="354">
        <v>46210</v>
      </c>
      <c r="B543" s="354" t="s">
        <v>435</v>
      </c>
      <c r="C543" s="349" t="s">
        <v>31</v>
      </c>
      <c r="D543" s="216">
        <v>1.77</v>
      </c>
      <c r="E543" s="355">
        <f t="shared" si="284"/>
        <v>1</v>
      </c>
      <c r="F543" s="305">
        <v>0.03</v>
      </c>
      <c r="G543" s="355">
        <f t="shared" si="292"/>
        <v>1</v>
      </c>
      <c r="H543" s="305">
        <v>2.85</v>
      </c>
      <c r="I543" s="355">
        <f t="shared" si="293"/>
        <v>1</v>
      </c>
      <c r="J543" s="216">
        <v>6.5</v>
      </c>
      <c r="K543" s="355">
        <f t="shared" si="287"/>
        <v>1</v>
      </c>
      <c r="L543" s="216">
        <v>0.42</v>
      </c>
      <c r="M543" s="355">
        <f t="shared" si="294"/>
        <v>1</v>
      </c>
      <c r="N543" s="315">
        <f t="shared" si="289"/>
        <v>1</v>
      </c>
      <c r="O543" s="315">
        <f t="shared" si="290"/>
        <v>1</v>
      </c>
      <c r="S543" s="25" t="str">
        <f t="shared" si="283"/>
        <v>CARIB</v>
      </c>
      <c r="T543" s="25">
        <f t="shared" si="273"/>
        <v>1.65</v>
      </c>
      <c r="U543" s="25">
        <f t="shared" si="274"/>
        <v>2.14</v>
      </c>
      <c r="V543" s="25">
        <f t="shared" si="275"/>
        <v>0</v>
      </c>
      <c r="W543" s="25">
        <f t="shared" si="276"/>
        <v>0.12</v>
      </c>
      <c r="X543" s="25">
        <f t="shared" si="277"/>
        <v>2.7</v>
      </c>
      <c r="Y543" s="25">
        <f t="shared" si="278"/>
        <v>2.85</v>
      </c>
      <c r="Z543" s="25">
        <f t="shared" si="279"/>
        <v>5</v>
      </c>
      <c r="AA543" s="25">
        <f t="shared" si="280"/>
        <v>7</v>
      </c>
      <c r="AB543" s="25">
        <f t="shared" si="281"/>
        <v>0</v>
      </c>
      <c r="AC543" s="25">
        <f t="shared" si="282"/>
        <v>1</v>
      </c>
    </row>
    <row r="544" spans="1:29" x14ac:dyDescent="0.25">
      <c r="A544" s="354">
        <v>46210</v>
      </c>
      <c r="B544" s="354" t="s">
        <v>436</v>
      </c>
      <c r="C544" s="349" t="s">
        <v>31</v>
      </c>
      <c r="D544" s="216">
        <v>1.9</v>
      </c>
      <c r="E544" s="355">
        <f t="shared" si="284"/>
        <v>1</v>
      </c>
      <c r="F544" s="305">
        <v>0.05</v>
      </c>
      <c r="G544" s="355">
        <f t="shared" si="292"/>
        <v>1</v>
      </c>
      <c r="H544" s="305">
        <v>2.75</v>
      </c>
      <c r="I544" s="355">
        <f t="shared" si="293"/>
        <v>1</v>
      </c>
      <c r="J544" s="216">
        <v>6.38</v>
      </c>
      <c r="K544" s="355">
        <f t="shared" si="287"/>
        <v>1</v>
      </c>
      <c r="L544" s="216">
        <v>0.35</v>
      </c>
      <c r="M544" s="355">
        <f t="shared" si="294"/>
        <v>1</v>
      </c>
      <c r="N544" s="315">
        <f t="shared" si="289"/>
        <v>1</v>
      </c>
      <c r="O544" s="315">
        <f t="shared" si="290"/>
        <v>1</v>
      </c>
      <c r="S544" s="25" t="str">
        <f t="shared" si="283"/>
        <v>CARIB</v>
      </c>
      <c r="T544" s="25">
        <f t="shared" si="273"/>
        <v>1.65</v>
      </c>
      <c r="U544" s="25">
        <f t="shared" si="274"/>
        <v>2.14</v>
      </c>
      <c r="V544" s="25">
        <f t="shared" si="275"/>
        <v>0</v>
      </c>
      <c r="W544" s="25">
        <f t="shared" si="276"/>
        <v>0.12</v>
      </c>
      <c r="X544" s="25">
        <f t="shared" si="277"/>
        <v>2.7</v>
      </c>
      <c r="Y544" s="25">
        <f t="shared" si="278"/>
        <v>2.85</v>
      </c>
      <c r="Z544" s="25">
        <f t="shared" si="279"/>
        <v>5</v>
      </c>
      <c r="AA544" s="25">
        <f t="shared" si="280"/>
        <v>7</v>
      </c>
      <c r="AB544" s="25">
        <f t="shared" si="281"/>
        <v>0</v>
      </c>
      <c r="AC544" s="25">
        <f t="shared" si="282"/>
        <v>1</v>
      </c>
    </row>
    <row r="545" spans="1:29" x14ac:dyDescent="0.25">
      <c r="A545" s="354">
        <v>46210</v>
      </c>
      <c r="B545" s="354" t="s">
        <v>437</v>
      </c>
      <c r="C545" s="349" t="s">
        <v>31</v>
      </c>
      <c r="D545" s="216">
        <v>1.89</v>
      </c>
      <c r="E545" s="355">
        <f t="shared" si="284"/>
        <v>1</v>
      </c>
      <c r="F545" s="305">
        <v>0.08</v>
      </c>
      <c r="G545" s="355">
        <f t="shared" si="292"/>
        <v>1</v>
      </c>
      <c r="H545" s="305">
        <v>2.8</v>
      </c>
      <c r="I545" s="355">
        <f t="shared" si="293"/>
        <v>1</v>
      </c>
      <c r="J545" s="216">
        <v>6.28</v>
      </c>
      <c r="K545" s="355">
        <f t="shared" si="287"/>
        <v>1</v>
      </c>
      <c r="L545" s="216">
        <v>0.52</v>
      </c>
      <c r="M545" s="355">
        <f t="shared" si="294"/>
        <v>1</v>
      </c>
      <c r="N545" s="315">
        <f t="shared" si="289"/>
        <v>1</v>
      </c>
      <c r="O545" s="315">
        <f t="shared" si="290"/>
        <v>1</v>
      </c>
      <c r="S545" s="25" t="str">
        <f t="shared" si="283"/>
        <v>CARIB</v>
      </c>
      <c r="T545" s="25">
        <f t="shared" si="273"/>
        <v>1.65</v>
      </c>
      <c r="U545" s="25">
        <f t="shared" si="274"/>
        <v>2.14</v>
      </c>
      <c r="V545" s="25">
        <f t="shared" si="275"/>
        <v>0</v>
      </c>
      <c r="W545" s="25">
        <f t="shared" si="276"/>
        <v>0.12</v>
      </c>
      <c r="X545" s="25">
        <f t="shared" si="277"/>
        <v>2.7</v>
      </c>
      <c r="Y545" s="25">
        <f t="shared" si="278"/>
        <v>2.85</v>
      </c>
      <c r="Z545" s="25">
        <f t="shared" si="279"/>
        <v>5</v>
      </c>
      <c r="AA545" s="25">
        <f t="shared" si="280"/>
        <v>7</v>
      </c>
      <c r="AB545" s="25">
        <f t="shared" si="281"/>
        <v>0</v>
      </c>
      <c r="AC545" s="25">
        <f t="shared" si="282"/>
        <v>1</v>
      </c>
    </row>
    <row r="546" spans="1:29" x14ac:dyDescent="0.25">
      <c r="A546" s="354">
        <v>46212</v>
      </c>
      <c r="B546" s="354" t="s">
        <v>435</v>
      </c>
      <c r="C546" s="349" t="s">
        <v>32</v>
      </c>
      <c r="D546" s="216">
        <v>4.8099999999999996</v>
      </c>
      <c r="E546" s="355">
        <f t="shared" si="284"/>
        <v>0</v>
      </c>
      <c r="F546" s="305"/>
      <c r="G546" s="355">
        <f t="shared" si="292"/>
        <v>1</v>
      </c>
      <c r="H546" s="305">
        <v>2.75</v>
      </c>
      <c r="I546" s="355">
        <f t="shared" si="293"/>
        <v>1</v>
      </c>
      <c r="J546" s="216">
        <v>233</v>
      </c>
      <c r="K546" s="355">
        <f t="shared" si="287"/>
        <v>0</v>
      </c>
      <c r="L546" s="216">
        <v>0.87</v>
      </c>
      <c r="M546" s="355">
        <f t="shared" si="294"/>
        <v>1</v>
      </c>
      <c r="N546" s="315">
        <f t="shared" si="289"/>
        <v>0</v>
      </c>
      <c r="O546" s="315">
        <f t="shared" si="290"/>
        <v>0</v>
      </c>
      <c r="S546" s="25" t="str">
        <f t="shared" si="283"/>
        <v>MACKESON</v>
      </c>
      <c r="T546" s="25">
        <f t="shared" si="273"/>
        <v>5.2</v>
      </c>
      <c r="U546" s="25">
        <f t="shared" si="274"/>
        <v>5.64</v>
      </c>
      <c r="V546" s="25">
        <f t="shared" si="275"/>
        <v>0</v>
      </c>
      <c r="W546" s="25">
        <f t="shared" si="276"/>
        <v>0</v>
      </c>
      <c r="X546" s="25">
        <f t="shared" si="277"/>
        <v>2.7</v>
      </c>
      <c r="Y546" s="25">
        <f t="shared" si="278"/>
        <v>2.85</v>
      </c>
      <c r="Z546" s="25">
        <f t="shared" si="279"/>
        <v>260</v>
      </c>
      <c r="AA546" s="25">
        <f t="shared" si="280"/>
        <v>320</v>
      </c>
      <c r="AB546" s="25">
        <f t="shared" si="281"/>
        <v>0</v>
      </c>
      <c r="AC546" s="25">
        <f t="shared" si="282"/>
        <v>22</v>
      </c>
    </row>
    <row r="547" spans="1:29" x14ac:dyDescent="0.25">
      <c r="A547" s="354">
        <v>46212</v>
      </c>
      <c r="B547" s="354" t="s">
        <v>436</v>
      </c>
      <c r="C547" s="349" t="s">
        <v>32</v>
      </c>
      <c r="D547" s="216">
        <v>5.61</v>
      </c>
      <c r="E547" s="355">
        <f t="shared" si="284"/>
        <v>1</v>
      </c>
      <c r="F547" s="305"/>
      <c r="G547" s="355">
        <f t="shared" si="292"/>
        <v>1</v>
      </c>
      <c r="H547" s="373"/>
      <c r="I547" s="355"/>
      <c r="J547" s="216">
        <v>246.4</v>
      </c>
      <c r="K547" s="355">
        <f t="shared" si="287"/>
        <v>0</v>
      </c>
      <c r="L547" s="216">
        <v>0.94</v>
      </c>
      <c r="M547" s="355">
        <f t="shared" si="294"/>
        <v>1</v>
      </c>
      <c r="N547" s="315">
        <f t="shared" si="289"/>
        <v>0</v>
      </c>
      <c r="O547" s="315">
        <f t="shared" si="290"/>
        <v>0</v>
      </c>
      <c r="S547" s="25" t="str">
        <f t="shared" si="283"/>
        <v>MACKESON</v>
      </c>
      <c r="T547" s="25">
        <f t="shared" si="273"/>
        <v>5.2</v>
      </c>
      <c r="U547" s="25">
        <f t="shared" si="274"/>
        <v>5.64</v>
      </c>
      <c r="V547" s="25">
        <f t="shared" si="275"/>
        <v>0</v>
      </c>
      <c r="W547" s="25">
        <f t="shared" si="276"/>
        <v>0</v>
      </c>
      <c r="X547" s="25">
        <f t="shared" si="277"/>
        <v>2.7</v>
      </c>
      <c r="Y547" s="25">
        <f t="shared" si="278"/>
        <v>2.85</v>
      </c>
      <c r="Z547" s="25">
        <f t="shared" si="279"/>
        <v>260</v>
      </c>
      <c r="AA547" s="25">
        <f t="shared" si="280"/>
        <v>320</v>
      </c>
      <c r="AB547" s="25">
        <f t="shared" si="281"/>
        <v>0</v>
      </c>
      <c r="AC547" s="25">
        <f t="shared" si="282"/>
        <v>22</v>
      </c>
    </row>
    <row r="548" spans="1:29" x14ac:dyDescent="0.25">
      <c r="A548" s="33">
        <v>46213</v>
      </c>
      <c r="B548" s="271" t="s">
        <v>437</v>
      </c>
      <c r="C548" s="37" t="s">
        <v>33</v>
      </c>
      <c r="D548" s="216">
        <v>3.8</v>
      </c>
      <c r="E548" s="355">
        <f t="shared" si="284"/>
        <v>1</v>
      </c>
      <c r="F548" s="305">
        <v>0.03</v>
      </c>
      <c r="G548" s="355">
        <f t="shared" si="292"/>
        <v>1</v>
      </c>
      <c r="H548" s="305">
        <v>2.85</v>
      </c>
      <c r="I548" s="355">
        <f t="shared" si="293"/>
        <v>1</v>
      </c>
      <c r="J548" s="216">
        <v>194.1</v>
      </c>
      <c r="K548" s="355">
        <f t="shared" si="287"/>
        <v>1</v>
      </c>
      <c r="L548" s="216">
        <v>15.7</v>
      </c>
      <c r="M548" s="355">
        <f t="shared" si="294"/>
        <v>1</v>
      </c>
      <c r="N548" s="315">
        <f t="shared" si="289"/>
        <v>1</v>
      </c>
      <c r="O548" s="315">
        <f t="shared" si="290"/>
        <v>1</v>
      </c>
      <c r="S548" s="25" t="str">
        <f t="shared" si="283"/>
        <v>GUINNESS</v>
      </c>
      <c r="T548" s="25">
        <f t="shared" si="273"/>
        <v>3.1</v>
      </c>
      <c r="U548" s="25">
        <f t="shared" si="274"/>
        <v>4.1399999999999997</v>
      </c>
      <c r="V548" s="25">
        <f t="shared" si="275"/>
        <v>0</v>
      </c>
      <c r="W548" s="25">
        <f t="shared" si="276"/>
        <v>0.12</v>
      </c>
      <c r="X548" s="25">
        <f t="shared" si="277"/>
        <v>2.7</v>
      </c>
      <c r="Y548" s="25">
        <f t="shared" si="278"/>
        <v>2.9</v>
      </c>
      <c r="Z548" s="25">
        <f t="shared" si="279"/>
        <v>155</v>
      </c>
      <c r="AA548" s="25">
        <f t="shared" si="280"/>
        <v>195</v>
      </c>
      <c r="AB548" s="25">
        <f t="shared" si="281"/>
        <v>0</v>
      </c>
      <c r="AC548" s="25">
        <f t="shared" si="282"/>
        <v>35</v>
      </c>
    </row>
    <row r="549" spans="1:29" x14ac:dyDescent="0.25">
      <c r="A549" s="33">
        <v>46213</v>
      </c>
      <c r="B549" s="271" t="s">
        <v>435</v>
      </c>
      <c r="C549" s="37" t="s">
        <v>33</v>
      </c>
      <c r="D549" s="216">
        <v>3.69</v>
      </c>
      <c r="E549" s="355">
        <f t="shared" si="284"/>
        <v>1</v>
      </c>
      <c r="F549" s="305">
        <v>0.03</v>
      </c>
      <c r="G549" s="355">
        <f t="shared" si="292"/>
        <v>1</v>
      </c>
      <c r="H549" s="305">
        <v>2.85</v>
      </c>
      <c r="I549" s="355">
        <f t="shared" si="293"/>
        <v>1</v>
      </c>
      <c r="J549" s="216">
        <v>192.6</v>
      </c>
      <c r="K549" s="355">
        <f t="shared" si="287"/>
        <v>1</v>
      </c>
      <c r="L549" s="216">
        <v>13.7</v>
      </c>
      <c r="M549" s="355">
        <f t="shared" si="294"/>
        <v>1</v>
      </c>
      <c r="N549" s="315">
        <f t="shared" si="289"/>
        <v>1</v>
      </c>
      <c r="O549" s="315">
        <f t="shared" si="290"/>
        <v>1</v>
      </c>
      <c r="S549" s="25" t="str">
        <f t="shared" si="283"/>
        <v>GUINNESS</v>
      </c>
      <c r="T549" s="25">
        <f t="shared" si="273"/>
        <v>3.1</v>
      </c>
      <c r="U549" s="25">
        <f t="shared" si="274"/>
        <v>4.1399999999999997</v>
      </c>
      <c r="V549" s="25">
        <f t="shared" si="275"/>
        <v>0</v>
      </c>
      <c r="W549" s="25">
        <f t="shared" si="276"/>
        <v>0.12</v>
      </c>
      <c r="X549" s="25">
        <f t="shared" si="277"/>
        <v>2.7</v>
      </c>
      <c r="Y549" s="25">
        <f t="shared" si="278"/>
        <v>2.9</v>
      </c>
      <c r="Z549" s="25">
        <f t="shared" si="279"/>
        <v>155</v>
      </c>
      <c r="AA549" s="25">
        <f t="shared" si="280"/>
        <v>195</v>
      </c>
      <c r="AB549" s="25">
        <f t="shared" si="281"/>
        <v>0</v>
      </c>
      <c r="AC549" s="25">
        <f t="shared" si="282"/>
        <v>35</v>
      </c>
    </row>
    <row r="550" spans="1:29" x14ac:dyDescent="0.25">
      <c r="A550" s="33">
        <v>46213</v>
      </c>
      <c r="B550" s="271" t="s">
        <v>436</v>
      </c>
      <c r="C550" s="37" t="s">
        <v>33</v>
      </c>
      <c r="D550" s="216">
        <v>3.25</v>
      </c>
      <c r="E550" s="355">
        <f t="shared" si="284"/>
        <v>1</v>
      </c>
      <c r="F550" s="373"/>
      <c r="G550" s="355">
        <f t="shared" si="292"/>
        <v>1</v>
      </c>
      <c r="H550" s="373"/>
      <c r="I550" s="355"/>
      <c r="J550" s="216">
        <v>172.2</v>
      </c>
      <c r="K550" s="355">
        <f t="shared" si="287"/>
        <v>1</v>
      </c>
      <c r="L550" s="216">
        <v>32.22</v>
      </c>
      <c r="M550" s="355">
        <f t="shared" si="294"/>
        <v>1</v>
      </c>
      <c r="N550" s="386">
        <v>1</v>
      </c>
      <c r="O550" s="315"/>
      <c r="S550" s="25" t="str">
        <f t="shared" si="283"/>
        <v>GUINNESS</v>
      </c>
      <c r="T550" s="25">
        <f t="shared" si="273"/>
        <v>3.1</v>
      </c>
      <c r="U550" s="25">
        <f t="shared" si="274"/>
        <v>4.1399999999999997</v>
      </c>
      <c r="V550" s="25">
        <f t="shared" si="275"/>
        <v>0</v>
      </c>
      <c r="W550" s="25">
        <f t="shared" si="276"/>
        <v>0.12</v>
      </c>
      <c r="X550" s="25">
        <f t="shared" si="277"/>
        <v>2.7</v>
      </c>
      <c r="Y550" s="25">
        <f t="shared" si="278"/>
        <v>2.9</v>
      </c>
      <c r="Z550" s="25">
        <f t="shared" si="279"/>
        <v>155</v>
      </c>
      <c r="AA550" s="25">
        <f t="shared" si="280"/>
        <v>195</v>
      </c>
      <c r="AB550" s="25">
        <f t="shared" si="281"/>
        <v>0</v>
      </c>
      <c r="AC550" s="25">
        <f t="shared" si="282"/>
        <v>35</v>
      </c>
    </row>
    <row r="551" spans="1:29" x14ac:dyDescent="0.25">
      <c r="A551" s="33">
        <v>46213</v>
      </c>
      <c r="B551" s="271" t="s">
        <v>435</v>
      </c>
      <c r="C551" s="37" t="s">
        <v>33</v>
      </c>
      <c r="D551" s="216">
        <v>3.28</v>
      </c>
      <c r="E551" s="355">
        <f t="shared" si="284"/>
        <v>1</v>
      </c>
      <c r="F551" s="373"/>
      <c r="G551" s="355">
        <f t="shared" si="292"/>
        <v>1</v>
      </c>
      <c r="H551" s="373"/>
      <c r="I551" s="355"/>
      <c r="J551" s="216">
        <v>166.8</v>
      </c>
      <c r="K551" s="355">
        <f t="shared" si="287"/>
        <v>1</v>
      </c>
      <c r="L551" s="216">
        <v>31.73</v>
      </c>
      <c r="M551" s="355">
        <f t="shared" si="294"/>
        <v>1</v>
      </c>
      <c r="N551" s="386">
        <v>1</v>
      </c>
      <c r="O551" s="315"/>
      <c r="S551" s="25" t="str">
        <f t="shared" si="283"/>
        <v>GUINNESS</v>
      </c>
      <c r="T551" s="25">
        <f t="shared" si="273"/>
        <v>3.1</v>
      </c>
      <c r="U551" s="25">
        <f t="shared" si="274"/>
        <v>4.1399999999999997</v>
      </c>
      <c r="V551" s="25">
        <f t="shared" si="275"/>
        <v>0</v>
      </c>
      <c r="W551" s="25">
        <f t="shared" si="276"/>
        <v>0.12</v>
      </c>
      <c r="X551" s="25">
        <f t="shared" si="277"/>
        <v>2.7</v>
      </c>
      <c r="Y551" s="25">
        <f t="shared" si="278"/>
        <v>2.9</v>
      </c>
      <c r="Z551" s="25">
        <f t="shared" si="279"/>
        <v>155</v>
      </c>
      <c r="AA551" s="25">
        <f t="shared" si="280"/>
        <v>195</v>
      </c>
      <c r="AB551" s="25">
        <f t="shared" si="281"/>
        <v>0</v>
      </c>
      <c r="AC551" s="25">
        <f t="shared" si="282"/>
        <v>35</v>
      </c>
    </row>
    <row r="552" spans="1:29" x14ac:dyDescent="0.25">
      <c r="A552" s="354">
        <v>46216</v>
      </c>
      <c r="B552" s="354" t="s">
        <v>437</v>
      </c>
      <c r="C552" s="349" t="s">
        <v>33</v>
      </c>
      <c r="D552" s="216">
        <v>3.26</v>
      </c>
      <c r="E552" s="355">
        <f t="shared" si="284"/>
        <v>1</v>
      </c>
      <c r="F552" s="373"/>
      <c r="G552" s="355">
        <f t="shared" si="292"/>
        <v>1</v>
      </c>
      <c r="H552" s="305">
        <v>2.77</v>
      </c>
      <c r="I552" s="355">
        <f t="shared" si="293"/>
        <v>1</v>
      </c>
      <c r="J552" s="216">
        <v>157.69999999999999</v>
      </c>
      <c r="K552" s="355">
        <f t="shared" si="287"/>
        <v>1</v>
      </c>
      <c r="L552" s="216">
        <v>23.8</v>
      </c>
      <c r="M552" s="355">
        <f t="shared" si="294"/>
        <v>1</v>
      </c>
      <c r="N552" s="315">
        <f t="shared" si="289"/>
        <v>1</v>
      </c>
      <c r="O552" s="315">
        <f t="shared" si="290"/>
        <v>1</v>
      </c>
      <c r="S552" s="25" t="str">
        <f t="shared" si="283"/>
        <v>GUINNESS</v>
      </c>
      <c r="T552" s="25">
        <f t="shared" si="273"/>
        <v>3.1</v>
      </c>
      <c r="U552" s="25">
        <f t="shared" si="274"/>
        <v>4.1399999999999997</v>
      </c>
      <c r="V552" s="25">
        <f t="shared" si="275"/>
        <v>0</v>
      </c>
      <c r="W552" s="25">
        <f t="shared" si="276"/>
        <v>0.12</v>
      </c>
      <c r="X552" s="25">
        <f t="shared" si="277"/>
        <v>2.7</v>
      </c>
      <c r="Y552" s="25">
        <f t="shared" si="278"/>
        <v>2.9</v>
      </c>
      <c r="Z552" s="25">
        <f t="shared" si="279"/>
        <v>155</v>
      </c>
      <c r="AA552" s="25">
        <f t="shared" si="280"/>
        <v>195</v>
      </c>
      <c r="AB552" s="25">
        <f t="shared" si="281"/>
        <v>0</v>
      </c>
      <c r="AC552" s="25">
        <f t="shared" si="282"/>
        <v>35</v>
      </c>
    </row>
    <row r="553" spans="1:29" x14ac:dyDescent="0.25">
      <c r="A553" s="354">
        <v>46216</v>
      </c>
      <c r="B553" s="354" t="s">
        <v>436</v>
      </c>
      <c r="C553" s="349" t="s">
        <v>30</v>
      </c>
      <c r="D553" s="216">
        <v>0.92200000000000004</v>
      </c>
      <c r="E553" s="355">
        <f t="shared" si="284"/>
        <v>1</v>
      </c>
      <c r="F553" s="305">
        <v>0.04</v>
      </c>
      <c r="G553" s="355">
        <f t="shared" si="292"/>
        <v>1</v>
      </c>
      <c r="H553" s="305">
        <v>2.75</v>
      </c>
      <c r="I553" s="355">
        <f t="shared" si="293"/>
        <v>1</v>
      </c>
      <c r="J553" s="216">
        <v>5.0999999999999996</v>
      </c>
      <c r="K553" s="355">
        <f t="shared" si="287"/>
        <v>1</v>
      </c>
      <c r="L553" s="216">
        <v>0.38</v>
      </c>
      <c r="M553" s="355">
        <f t="shared" si="294"/>
        <v>1</v>
      </c>
      <c r="N553" s="315">
        <f t="shared" si="289"/>
        <v>1</v>
      </c>
      <c r="O553" s="315">
        <f t="shared" si="290"/>
        <v>1</v>
      </c>
      <c r="S553" s="25" t="str">
        <f t="shared" si="283"/>
        <v>STAG</v>
      </c>
      <c r="T553" s="25">
        <f t="shared" si="273"/>
        <v>0.8</v>
      </c>
      <c r="U553" s="25">
        <f t="shared" si="274"/>
        <v>1.24</v>
      </c>
      <c r="V553" s="25">
        <f t="shared" si="275"/>
        <v>0</v>
      </c>
      <c r="W553" s="25">
        <f t="shared" si="276"/>
        <v>0.12</v>
      </c>
      <c r="X553" s="25">
        <f t="shared" si="277"/>
        <v>2.7</v>
      </c>
      <c r="Y553" s="25">
        <f t="shared" si="278"/>
        <v>2.85</v>
      </c>
      <c r="Z553" s="25">
        <f t="shared" si="279"/>
        <v>5</v>
      </c>
      <c r="AA553" s="25">
        <f t="shared" si="280"/>
        <v>7</v>
      </c>
      <c r="AB553" s="25">
        <f t="shared" si="281"/>
        <v>0</v>
      </c>
      <c r="AC553" s="25">
        <f t="shared" si="282"/>
        <v>1</v>
      </c>
    </row>
    <row r="554" spans="1:29" x14ac:dyDescent="0.25">
      <c r="A554" s="354">
        <v>46216</v>
      </c>
      <c r="B554" s="354" t="s">
        <v>435</v>
      </c>
      <c r="C554" s="349" t="s">
        <v>30</v>
      </c>
      <c r="D554" s="216">
        <v>0.92</v>
      </c>
      <c r="E554" s="355">
        <f t="shared" si="284"/>
        <v>1</v>
      </c>
      <c r="F554" s="305">
        <v>0.03</v>
      </c>
      <c r="G554" s="355">
        <f t="shared" si="292"/>
        <v>1</v>
      </c>
      <c r="H554" s="305">
        <v>2.8</v>
      </c>
      <c r="I554" s="355">
        <f t="shared" si="293"/>
        <v>1</v>
      </c>
      <c r="J554" s="216">
        <v>5.2</v>
      </c>
      <c r="K554" s="355">
        <f t="shared" si="287"/>
        <v>1</v>
      </c>
      <c r="L554" s="216">
        <v>0.52</v>
      </c>
      <c r="M554" s="355">
        <f t="shared" si="294"/>
        <v>1</v>
      </c>
      <c r="N554" s="315">
        <f t="shared" si="289"/>
        <v>1</v>
      </c>
      <c r="O554" s="315">
        <f t="shared" si="290"/>
        <v>1</v>
      </c>
      <c r="S554" s="25" t="str">
        <f t="shared" si="283"/>
        <v>STAG</v>
      </c>
      <c r="T554" s="25">
        <f t="shared" si="273"/>
        <v>0.8</v>
      </c>
      <c r="U554" s="25">
        <f t="shared" si="274"/>
        <v>1.24</v>
      </c>
      <c r="V554" s="25">
        <f t="shared" si="275"/>
        <v>0</v>
      </c>
      <c r="W554" s="25">
        <f t="shared" si="276"/>
        <v>0.12</v>
      </c>
      <c r="X554" s="25">
        <f t="shared" si="277"/>
        <v>2.7</v>
      </c>
      <c r="Y554" s="25">
        <f t="shared" si="278"/>
        <v>2.85</v>
      </c>
      <c r="Z554" s="25">
        <f t="shared" si="279"/>
        <v>5</v>
      </c>
      <c r="AA554" s="25">
        <f t="shared" si="280"/>
        <v>7</v>
      </c>
      <c r="AB554" s="25">
        <f t="shared" si="281"/>
        <v>0</v>
      </c>
      <c r="AC554" s="25">
        <f t="shared" si="282"/>
        <v>1</v>
      </c>
    </row>
    <row r="555" spans="1:29" x14ac:dyDescent="0.25">
      <c r="A555" s="354">
        <v>46216</v>
      </c>
      <c r="B555" s="354" t="s">
        <v>437</v>
      </c>
      <c r="C555" s="349" t="s">
        <v>30</v>
      </c>
      <c r="D555" s="216">
        <v>0.91</v>
      </c>
      <c r="E555" s="355">
        <f t="shared" si="284"/>
        <v>1</v>
      </c>
      <c r="F555" s="305"/>
      <c r="G555" s="355">
        <f t="shared" si="292"/>
        <v>1</v>
      </c>
      <c r="H555" s="305"/>
      <c r="I555" s="355"/>
      <c r="J555" s="216">
        <v>5.6</v>
      </c>
      <c r="K555" s="355">
        <f t="shared" si="287"/>
        <v>1</v>
      </c>
      <c r="L555" s="216">
        <v>0.44</v>
      </c>
      <c r="M555" s="355">
        <f t="shared" si="294"/>
        <v>1</v>
      </c>
      <c r="N555" s="315"/>
      <c r="O555" s="315"/>
      <c r="S555" s="25" t="str">
        <f t="shared" si="283"/>
        <v>STAG</v>
      </c>
      <c r="T555" s="25">
        <f t="shared" ref="T555:T618" si="296">VLOOKUP($S555,$S$4:$AA$16,2,FALSE)</f>
        <v>0.8</v>
      </c>
      <c r="U555" s="25">
        <f t="shared" ref="U555:U618" si="297">VLOOKUP($S555,$S$4:$AA$16,3,FALSE)</f>
        <v>1.24</v>
      </c>
      <c r="V555" s="25">
        <f t="shared" ref="V555:V618" si="298">VLOOKUP($S555,$S$4:$AA$16,4,FALSE)</f>
        <v>0</v>
      </c>
      <c r="W555" s="25">
        <f t="shared" ref="W555:W618" si="299">VLOOKUP($S555,$S$4:$AA$16,5,FALSE)</f>
        <v>0.12</v>
      </c>
      <c r="X555" s="25">
        <f t="shared" ref="X555:X618" si="300">VLOOKUP($S555,$S$4:$AA$16,6,FALSE)</f>
        <v>2.7</v>
      </c>
      <c r="Y555" s="25">
        <f t="shared" ref="Y555:Y618" si="301">VLOOKUP($S555,$S$4:$AA$16,7,FALSE)</f>
        <v>2.85</v>
      </c>
      <c r="Z555" s="25">
        <f t="shared" ref="Z555:Z618" si="302">VLOOKUP($S555,$S$4:$AA$16,8,FALSE)</f>
        <v>5</v>
      </c>
      <c r="AA555" s="25">
        <f t="shared" ref="AA555:AA618" si="303">VLOOKUP($S555,$S$4:$AA$16,9,FALSE)</f>
        <v>7</v>
      </c>
      <c r="AB555" s="25">
        <f t="shared" ref="AB555:AB618" si="304">VLOOKUP($S555,$S$4:$AC$16,10,FALSE)</f>
        <v>0</v>
      </c>
      <c r="AC555" s="25">
        <f t="shared" ref="AC555:AC618" si="305">VLOOKUP($S555,$S$4:$AC$16,11,FALSE)</f>
        <v>1</v>
      </c>
    </row>
    <row r="556" spans="1:29" x14ac:dyDescent="0.25">
      <c r="A556" s="354">
        <v>46216</v>
      </c>
      <c r="B556" s="354" t="s">
        <v>436</v>
      </c>
      <c r="C556" s="349" t="s">
        <v>30</v>
      </c>
      <c r="D556" s="216">
        <v>0.89</v>
      </c>
      <c r="E556" s="355">
        <f t="shared" si="284"/>
        <v>1</v>
      </c>
      <c r="F556" s="305">
        <v>0.06</v>
      </c>
      <c r="G556" s="355">
        <f t="shared" si="292"/>
        <v>1</v>
      </c>
      <c r="H556" s="305">
        <v>2.77</v>
      </c>
      <c r="I556" s="355">
        <f t="shared" si="293"/>
        <v>1</v>
      </c>
      <c r="J556" s="216">
        <v>5.45</v>
      </c>
      <c r="K556" s="355">
        <f t="shared" si="287"/>
        <v>1</v>
      </c>
      <c r="L556" s="216">
        <v>0.48</v>
      </c>
      <c r="M556" s="355">
        <f t="shared" si="294"/>
        <v>1</v>
      </c>
      <c r="N556" s="315">
        <f t="shared" si="289"/>
        <v>1</v>
      </c>
      <c r="O556" s="315">
        <f t="shared" si="290"/>
        <v>1</v>
      </c>
      <c r="S556" s="25" t="str">
        <f t="shared" si="283"/>
        <v>STAG</v>
      </c>
      <c r="T556" s="25">
        <f t="shared" si="296"/>
        <v>0.8</v>
      </c>
      <c r="U556" s="25">
        <f t="shared" si="297"/>
        <v>1.24</v>
      </c>
      <c r="V556" s="25">
        <f t="shared" si="298"/>
        <v>0</v>
      </c>
      <c r="W556" s="25">
        <f t="shared" si="299"/>
        <v>0.12</v>
      </c>
      <c r="X556" s="25">
        <f t="shared" si="300"/>
        <v>2.7</v>
      </c>
      <c r="Y556" s="25">
        <f t="shared" si="301"/>
        <v>2.85</v>
      </c>
      <c r="Z556" s="25">
        <f t="shared" si="302"/>
        <v>5</v>
      </c>
      <c r="AA556" s="25">
        <f t="shared" si="303"/>
        <v>7</v>
      </c>
      <c r="AB556" s="25">
        <f t="shared" si="304"/>
        <v>0</v>
      </c>
      <c r="AC556" s="25">
        <f t="shared" si="305"/>
        <v>1</v>
      </c>
    </row>
    <row r="557" spans="1:29" x14ac:dyDescent="0.25">
      <c r="A557" s="354">
        <v>46217</v>
      </c>
      <c r="B557" s="354" t="s">
        <v>437</v>
      </c>
      <c r="C557" s="349" t="s">
        <v>30</v>
      </c>
      <c r="D557" s="216">
        <v>1.08</v>
      </c>
      <c r="E557" s="355">
        <f t="shared" si="284"/>
        <v>1</v>
      </c>
      <c r="F557" s="305">
        <v>0.03</v>
      </c>
      <c r="G557" s="355">
        <f t="shared" si="292"/>
        <v>1</v>
      </c>
      <c r="H557" s="305">
        <v>2.77</v>
      </c>
      <c r="I557" s="355">
        <f t="shared" si="293"/>
        <v>1</v>
      </c>
      <c r="J557" s="216">
        <v>5.6</v>
      </c>
      <c r="K557" s="355">
        <f t="shared" si="287"/>
        <v>1</v>
      </c>
      <c r="L557" s="216">
        <v>0.4</v>
      </c>
      <c r="M557" s="355">
        <f t="shared" si="294"/>
        <v>1</v>
      </c>
      <c r="N557" s="315">
        <f t="shared" si="289"/>
        <v>1</v>
      </c>
      <c r="O557" s="315">
        <f t="shared" si="290"/>
        <v>1</v>
      </c>
      <c r="S557" s="25" t="str">
        <f t="shared" si="283"/>
        <v>STAG</v>
      </c>
      <c r="T557" s="25">
        <f t="shared" si="296"/>
        <v>0.8</v>
      </c>
      <c r="U557" s="25">
        <f t="shared" si="297"/>
        <v>1.24</v>
      </c>
      <c r="V557" s="25">
        <f t="shared" si="298"/>
        <v>0</v>
      </c>
      <c r="W557" s="25">
        <f t="shared" si="299"/>
        <v>0.12</v>
      </c>
      <c r="X557" s="25">
        <f t="shared" si="300"/>
        <v>2.7</v>
      </c>
      <c r="Y557" s="25">
        <f t="shared" si="301"/>
        <v>2.85</v>
      </c>
      <c r="Z557" s="25">
        <f t="shared" si="302"/>
        <v>5</v>
      </c>
      <c r="AA557" s="25">
        <f t="shared" si="303"/>
        <v>7</v>
      </c>
      <c r="AB557" s="25">
        <f t="shared" si="304"/>
        <v>0</v>
      </c>
      <c r="AC557" s="25">
        <f t="shared" si="305"/>
        <v>1</v>
      </c>
    </row>
    <row r="558" spans="1:29" x14ac:dyDescent="0.25">
      <c r="A558" s="354">
        <v>46217</v>
      </c>
      <c r="B558" s="354" t="s">
        <v>434</v>
      </c>
      <c r="C558" s="349" t="s">
        <v>30</v>
      </c>
      <c r="D558" s="216">
        <v>1.08</v>
      </c>
      <c r="E558" s="355">
        <f t="shared" si="284"/>
        <v>1</v>
      </c>
      <c r="F558" s="305">
        <v>0.03</v>
      </c>
      <c r="G558" s="355">
        <f t="shared" si="292"/>
        <v>1</v>
      </c>
      <c r="H558" s="305">
        <v>2.71</v>
      </c>
      <c r="I558" s="355">
        <f t="shared" si="293"/>
        <v>1</v>
      </c>
      <c r="J558" s="216">
        <v>5</v>
      </c>
      <c r="K558" s="355">
        <f t="shared" si="287"/>
        <v>1</v>
      </c>
      <c r="L558" s="216">
        <v>0.41</v>
      </c>
      <c r="M558" s="355">
        <f t="shared" si="294"/>
        <v>1</v>
      </c>
      <c r="N558" s="315">
        <f t="shared" si="289"/>
        <v>1</v>
      </c>
      <c r="O558" s="315">
        <f t="shared" si="290"/>
        <v>1</v>
      </c>
      <c r="S558" s="25" t="str">
        <f t="shared" si="283"/>
        <v>STAG</v>
      </c>
      <c r="T558" s="25">
        <f t="shared" si="296"/>
        <v>0.8</v>
      </c>
      <c r="U558" s="25">
        <f t="shared" si="297"/>
        <v>1.24</v>
      </c>
      <c r="V558" s="25">
        <f t="shared" si="298"/>
        <v>0</v>
      </c>
      <c r="W558" s="25">
        <f t="shared" si="299"/>
        <v>0.12</v>
      </c>
      <c r="X558" s="25">
        <f t="shared" si="300"/>
        <v>2.7</v>
      </c>
      <c r="Y558" s="25">
        <f t="shared" si="301"/>
        <v>2.85</v>
      </c>
      <c r="Z558" s="25">
        <f t="shared" si="302"/>
        <v>5</v>
      </c>
      <c r="AA558" s="25">
        <f t="shared" si="303"/>
        <v>7</v>
      </c>
      <c r="AB558" s="25">
        <f t="shared" si="304"/>
        <v>0</v>
      </c>
      <c r="AC558" s="25">
        <f t="shared" si="305"/>
        <v>1</v>
      </c>
    </row>
    <row r="559" spans="1:29" x14ac:dyDescent="0.25">
      <c r="A559" s="33">
        <v>46217</v>
      </c>
      <c r="B559" s="271" t="s">
        <v>436</v>
      </c>
      <c r="C559" s="37" t="s">
        <v>30</v>
      </c>
      <c r="D559" s="216">
        <v>1.1000000000000001</v>
      </c>
      <c r="E559" s="355">
        <f t="shared" si="284"/>
        <v>1</v>
      </c>
      <c r="F559" s="305">
        <v>0.03</v>
      </c>
      <c r="G559" s="355">
        <f t="shared" si="292"/>
        <v>1</v>
      </c>
      <c r="H559" s="305">
        <v>2.7</v>
      </c>
      <c r="I559" s="355">
        <f t="shared" si="293"/>
        <v>1</v>
      </c>
      <c r="J559" s="216">
        <v>5</v>
      </c>
      <c r="K559" s="355">
        <f t="shared" si="287"/>
        <v>1</v>
      </c>
      <c r="L559" s="216">
        <v>0.4</v>
      </c>
      <c r="M559" s="355">
        <f t="shared" si="294"/>
        <v>1</v>
      </c>
      <c r="N559" s="315">
        <f t="shared" si="289"/>
        <v>1</v>
      </c>
      <c r="O559" s="315">
        <f t="shared" si="290"/>
        <v>1</v>
      </c>
      <c r="S559" s="25" t="str">
        <f t="shared" si="283"/>
        <v>STAG</v>
      </c>
      <c r="T559" s="25">
        <f t="shared" si="296"/>
        <v>0.8</v>
      </c>
      <c r="U559" s="25">
        <f t="shared" si="297"/>
        <v>1.24</v>
      </c>
      <c r="V559" s="25">
        <f t="shared" si="298"/>
        <v>0</v>
      </c>
      <c r="W559" s="25">
        <f t="shared" si="299"/>
        <v>0.12</v>
      </c>
      <c r="X559" s="25">
        <f t="shared" si="300"/>
        <v>2.7</v>
      </c>
      <c r="Y559" s="25">
        <f t="shared" si="301"/>
        <v>2.85</v>
      </c>
      <c r="Z559" s="25">
        <f t="shared" si="302"/>
        <v>5</v>
      </c>
      <c r="AA559" s="25">
        <f t="shared" si="303"/>
        <v>7</v>
      </c>
      <c r="AB559" s="25">
        <f t="shared" si="304"/>
        <v>0</v>
      </c>
      <c r="AC559" s="25">
        <f t="shared" si="305"/>
        <v>1</v>
      </c>
    </row>
    <row r="560" spans="1:29" x14ac:dyDescent="0.25">
      <c r="A560" s="33">
        <v>46217</v>
      </c>
      <c r="B560" s="271" t="s">
        <v>437</v>
      </c>
      <c r="C560" s="37" t="s">
        <v>30</v>
      </c>
      <c r="D560" s="216">
        <v>1.2</v>
      </c>
      <c r="E560" s="355">
        <f t="shared" si="284"/>
        <v>1</v>
      </c>
      <c r="F560" s="305">
        <v>0.04</v>
      </c>
      <c r="G560" s="355">
        <f t="shared" si="292"/>
        <v>1</v>
      </c>
      <c r="H560" s="305">
        <v>2.7</v>
      </c>
      <c r="I560" s="355">
        <f t="shared" si="293"/>
        <v>1</v>
      </c>
      <c r="J560" s="216">
        <v>5.3</v>
      </c>
      <c r="K560" s="355">
        <f t="shared" si="287"/>
        <v>1</v>
      </c>
      <c r="L560" s="216">
        <v>0.53</v>
      </c>
      <c r="M560" s="355">
        <f t="shared" si="294"/>
        <v>1</v>
      </c>
      <c r="N560" s="315">
        <f t="shared" si="289"/>
        <v>1</v>
      </c>
      <c r="O560" s="315">
        <f t="shared" si="290"/>
        <v>1</v>
      </c>
      <c r="S560" s="25" t="str">
        <f t="shared" si="283"/>
        <v>STAG</v>
      </c>
      <c r="T560" s="25">
        <f t="shared" si="296"/>
        <v>0.8</v>
      </c>
      <c r="U560" s="25">
        <f t="shared" si="297"/>
        <v>1.24</v>
      </c>
      <c r="V560" s="25">
        <f t="shared" si="298"/>
        <v>0</v>
      </c>
      <c r="W560" s="25">
        <f t="shared" si="299"/>
        <v>0.12</v>
      </c>
      <c r="X560" s="25">
        <f t="shared" si="300"/>
        <v>2.7</v>
      </c>
      <c r="Y560" s="25">
        <f t="shared" si="301"/>
        <v>2.85</v>
      </c>
      <c r="Z560" s="25">
        <f t="shared" si="302"/>
        <v>5</v>
      </c>
      <c r="AA560" s="25">
        <f t="shared" si="303"/>
        <v>7</v>
      </c>
      <c r="AB560" s="25">
        <f t="shared" si="304"/>
        <v>0</v>
      </c>
      <c r="AC560" s="25">
        <f t="shared" si="305"/>
        <v>1</v>
      </c>
    </row>
    <row r="561" spans="1:32" x14ac:dyDescent="0.25">
      <c r="A561" s="33">
        <v>46217</v>
      </c>
      <c r="B561" s="271" t="s">
        <v>434</v>
      </c>
      <c r="C561" s="37" t="s">
        <v>30</v>
      </c>
      <c r="D561" s="216">
        <v>1.05</v>
      </c>
      <c r="E561" s="355">
        <f t="shared" si="284"/>
        <v>1</v>
      </c>
      <c r="F561" s="305">
        <v>0.04</v>
      </c>
      <c r="G561" s="355">
        <f t="shared" si="292"/>
        <v>1</v>
      </c>
      <c r="H561" s="305">
        <v>2.75</v>
      </c>
      <c r="I561" s="355">
        <f t="shared" si="293"/>
        <v>1</v>
      </c>
      <c r="J561" s="216">
        <v>5.13</v>
      </c>
      <c r="K561" s="355">
        <f t="shared" si="287"/>
        <v>1</v>
      </c>
      <c r="L561" s="216">
        <v>0.48</v>
      </c>
      <c r="M561" s="355">
        <f t="shared" si="294"/>
        <v>1</v>
      </c>
      <c r="N561" s="315">
        <f t="shared" si="289"/>
        <v>1</v>
      </c>
      <c r="O561" s="315">
        <f t="shared" si="290"/>
        <v>1</v>
      </c>
      <c r="S561" s="25" t="str">
        <f t="shared" si="283"/>
        <v>STAG</v>
      </c>
      <c r="T561" s="25">
        <f t="shared" si="296"/>
        <v>0.8</v>
      </c>
      <c r="U561" s="25">
        <f t="shared" si="297"/>
        <v>1.24</v>
      </c>
      <c r="V561" s="25">
        <f t="shared" si="298"/>
        <v>0</v>
      </c>
      <c r="W561" s="25">
        <f t="shared" si="299"/>
        <v>0.12</v>
      </c>
      <c r="X561" s="25">
        <f t="shared" si="300"/>
        <v>2.7</v>
      </c>
      <c r="Y561" s="25">
        <f t="shared" si="301"/>
        <v>2.85</v>
      </c>
      <c r="Z561" s="25">
        <f t="shared" si="302"/>
        <v>5</v>
      </c>
      <c r="AA561" s="25">
        <f t="shared" si="303"/>
        <v>7</v>
      </c>
      <c r="AB561" s="25">
        <f t="shared" si="304"/>
        <v>0</v>
      </c>
      <c r="AC561" s="25">
        <f t="shared" si="305"/>
        <v>1</v>
      </c>
    </row>
    <row r="562" spans="1:32" x14ac:dyDescent="0.25">
      <c r="A562" s="33">
        <v>46217</v>
      </c>
      <c r="B562" s="271" t="s">
        <v>436</v>
      </c>
      <c r="C562" s="37" t="s">
        <v>31</v>
      </c>
      <c r="D562" s="216">
        <v>1.75</v>
      </c>
      <c r="E562" s="355">
        <f t="shared" si="284"/>
        <v>1</v>
      </c>
      <c r="F562" s="305">
        <v>0.03</v>
      </c>
      <c r="G562" s="355">
        <f t="shared" si="292"/>
        <v>1</v>
      </c>
      <c r="H562" s="305">
        <v>2.83</v>
      </c>
      <c r="I562" s="355">
        <f t="shared" si="293"/>
        <v>1</v>
      </c>
      <c r="J562" s="216">
        <v>5.55</v>
      </c>
      <c r="K562" s="355">
        <f t="shared" si="287"/>
        <v>1</v>
      </c>
      <c r="L562" s="216">
        <v>0.38</v>
      </c>
      <c r="M562" s="355">
        <f t="shared" si="294"/>
        <v>1</v>
      </c>
      <c r="N562" s="315">
        <f t="shared" si="289"/>
        <v>1</v>
      </c>
      <c r="O562" s="315">
        <f t="shared" si="290"/>
        <v>1</v>
      </c>
      <c r="S562" s="25" t="str">
        <f t="shared" si="283"/>
        <v>CARIB</v>
      </c>
      <c r="T562" s="25">
        <f t="shared" si="296"/>
        <v>1.65</v>
      </c>
      <c r="U562" s="25">
        <f t="shared" si="297"/>
        <v>2.14</v>
      </c>
      <c r="V562" s="25">
        <f t="shared" si="298"/>
        <v>0</v>
      </c>
      <c r="W562" s="25">
        <f t="shared" si="299"/>
        <v>0.12</v>
      </c>
      <c r="X562" s="25">
        <f t="shared" si="300"/>
        <v>2.7</v>
      </c>
      <c r="Y562" s="25">
        <f t="shared" si="301"/>
        <v>2.85</v>
      </c>
      <c r="Z562" s="25">
        <f t="shared" si="302"/>
        <v>5</v>
      </c>
      <c r="AA562" s="25">
        <f t="shared" si="303"/>
        <v>7</v>
      </c>
      <c r="AB562" s="25">
        <f t="shared" si="304"/>
        <v>0</v>
      </c>
      <c r="AC562" s="25">
        <f t="shared" si="305"/>
        <v>1</v>
      </c>
    </row>
    <row r="563" spans="1:32" x14ac:dyDescent="0.25">
      <c r="A563" s="33">
        <v>46217</v>
      </c>
      <c r="B563" s="271" t="s">
        <v>434</v>
      </c>
      <c r="C563" s="37" t="s">
        <v>31</v>
      </c>
      <c r="D563" s="216">
        <v>1.76</v>
      </c>
      <c r="E563" s="355">
        <f t="shared" si="284"/>
        <v>1</v>
      </c>
      <c r="F563" s="305">
        <v>0.04</v>
      </c>
      <c r="G563" s="355">
        <f t="shared" si="292"/>
        <v>1</v>
      </c>
      <c r="H563" s="305">
        <v>2.75</v>
      </c>
      <c r="I563" s="355">
        <f t="shared" si="293"/>
        <v>1</v>
      </c>
      <c r="J563" s="216">
        <v>5.6</v>
      </c>
      <c r="K563" s="355">
        <f t="shared" si="287"/>
        <v>1</v>
      </c>
      <c r="L563" s="216">
        <v>0.52</v>
      </c>
      <c r="M563" s="355">
        <f t="shared" si="294"/>
        <v>1</v>
      </c>
      <c r="N563" s="315">
        <f t="shared" si="289"/>
        <v>1</v>
      </c>
      <c r="O563" s="315">
        <f t="shared" si="290"/>
        <v>1</v>
      </c>
      <c r="S563" s="25" t="str">
        <f t="shared" si="283"/>
        <v>CARIB</v>
      </c>
      <c r="T563" s="25">
        <f t="shared" si="296"/>
        <v>1.65</v>
      </c>
      <c r="U563" s="25">
        <f t="shared" si="297"/>
        <v>2.14</v>
      </c>
      <c r="V563" s="25">
        <f t="shared" si="298"/>
        <v>0</v>
      </c>
      <c r="W563" s="25">
        <f t="shared" si="299"/>
        <v>0.12</v>
      </c>
      <c r="X563" s="25">
        <f t="shared" si="300"/>
        <v>2.7</v>
      </c>
      <c r="Y563" s="25">
        <f t="shared" si="301"/>
        <v>2.85</v>
      </c>
      <c r="Z563" s="25">
        <f t="shared" si="302"/>
        <v>5</v>
      </c>
      <c r="AA563" s="25">
        <f t="shared" si="303"/>
        <v>7</v>
      </c>
      <c r="AB563" s="25">
        <f t="shared" si="304"/>
        <v>0</v>
      </c>
      <c r="AC563" s="25">
        <f t="shared" si="305"/>
        <v>1</v>
      </c>
    </row>
    <row r="564" spans="1:32" x14ac:dyDescent="0.25">
      <c r="A564" s="354">
        <v>46218</v>
      </c>
      <c r="B564" s="354" t="s">
        <v>436</v>
      </c>
      <c r="C564" s="37" t="s">
        <v>31</v>
      </c>
      <c r="D564" s="216">
        <v>1.78</v>
      </c>
      <c r="E564" s="355">
        <f t="shared" si="284"/>
        <v>1</v>
      </c>
      <c r="F564" s="305">
        <v>0.03</v>
      </c>
      <c r="G564" s="355">
        <f t="shared" si="292"/>
        <v>1</v>
      </c>
      <c r="H564" s="305">
        <v>2.8</v>
      </c>
      <c r="I564" s="355">
        <f t="shared" si="293"/>
        <v>1</v>
      </c>
      <c r="J564" s="216">
        <v>5.4</v>
      </c>
      <c r="K564" s="355">
        <f t="shared" si="287"/>
        <v>1</v>
      </c>
      <c r="L564" s="216">
        <v>0.5</v>
      </c>
      <c r="M564" s="355">
        <f t="shared" si="294"/>
        <v>1</v>
      </c>
      <c r="N564" s="315">
        <f t="shared" si="289"/>
        <v>1</v>
      </c>
      <c r="O564" s="315">
        <f t="shared" si="290"/>
        <v>1</v>
      </c>
      <c r="S564" s="25" t="str">
        <f t="shared" si="283"/>
        <v>CARIB</v>
      </c>
      <c r="T564" s="25">
        <f t="shared" si="296"/>
        <v>1.65</v>
      </c>
      <c r="U564" s="25">
        <f t="shared" si="297"/>
        <v>2.14</v>
      </c>
      <c r="V564" s="25">
        <f t="shared" si="298"/>
        <v>0</v>
      </c>
      <c r="W564" s="25">
        <f t="shared" si="299"/>
        <v>0.12</v>
      </c>
      <c r="X564" s="25">
        <f t="shared" si="300"/>
        <v>2.7</v>
      </c>
      <c r="Y564" s="25">
        <f t="shared" si="301"/>
        <v>2.85</v>
      </c>
      <c r="Z564" s="25">
        <f t="shared" si="302"/>
        <v>5</v>
      </c>
      <c r="AA564" s="25">
        <f t="shared" si="303"/>
        <v>7</v>
      </c>
      <c r="AB564" s="25">
        <f t="shared" si="304"/>
        <v>0</v>
      </c>
      <c r="AC564" s="25">
        <f t="shared" si="305"/>
        <v>1</v>
      </c>
    </row>
    <row r="565" spans="1:32" x14ac:dyDescent="0.25">
      <c r="A565" s="354">
        <v>46218</v>
      </c>
      <c r="B565" s="354" t="s">
        <v>436</v>
      </c>
      <c r="C565" s="37" t="s">
        <v>30</v>
      </c>
      <c r="D565" s="216">
        <v>1.0900000000000001</v>
      </c>
      <c r="E565" s="355">
        <f t="shared" si="284"/>
        <v>1</v>
      </c>
      <c r="F565" s="305">
        <v>0.03</v>
      </c>
      <c r="G565" s="355">
        <f t="shared" si="292"/>
        <v>1</v>
      </c>
      <c r="H565" s="305">
        <v>2.71</v>
      </c>
      <c r="I565" s="355">
        <f t="shared" si="293"/>
        <v>1</v>
      </c>
      <c r="J565" s="216">
        <v>6</v>
      </c>
      <c r="K565" s="355">
        <f t="shared" si="287"/>
        <v>1</v>
      </c>
      <c r="L565" s="216">
        <v>0.43</v>
      </c>
      <c r="M565" s="355">
        <f t="shared" si="294"/>
        <v>1</v>
      </c>
      <c r="N565" s="315">
        <f t="shared" si="289"/>
        <v>1</v>
      </c>
      <c r="O565" s="315">
        <f t="shared" si="290"/>
        <v>1</v>
      </c>
      <c r="S565" s="25" t="str">
        <f t="shared" si="283"/>
        <v>STAG</v>
      </c>
      <c r="T565" s="25">
        <f t="shared" si="296"/>
        <v>0.8</v>
      </c>
      <c r="U565" s="25">
        <f t="shared" si="297"/>
        <v>1.24</v>
      </c>
      <c r="V565" s="25">
        <f t="shared" si="298"/>
        <v>0</v>
      </c>
      <c r="W565" s="25">
        <f t="shared" si="299"/>
        <v>0.12</v>
      </c>
      <c r="X565" s="25">
        <f t="shared" si="300"/>
        <v>2.7</v>
      </c>
      <c r="Y565" s="25">
        <f t="shared" si="301"/>
        <v>2.85</v>
      </c>
      <c r="Z565" s="25">
        <f t="shared" si="302"/>
        <v>5</v>
      </c>
      <c r="AA565" s="25">
        <f t="shared" si="303"/>
        <v>7</v>
      </c>
      <c r="AB565" s="25">
        <f t="shared" si="304"/>
        <v>0</v>
      </c>
      <c r="AC565" s="25">
        <f t="shared" si="305"/>
        <v>1</v>
      </c>
    </row>
    <row r="566" spans="1:32" x14ac:dyDescent="0.25">
      <c r="A566" s="354">
        <v>46218</v>
      </c>
      <c r="B566" s="354" t="s">
        <v>434</v>
      </c>
      <c r="C566" s="37" t="s">
        <v>30</v>
      </c>
      <c r="D566" s="216">
        <v>1.07</v>
      </c>
      <c r="E566" s="355">
        <f t="shared" si="284"/>
        <v>1</v>
      </c>
      <c r="F566" s="305">
        <v>0.03</v>
      </c>
      <c r="G566" s="355">
        <f t="shared" si="292"/>
        <v>1</v>
      </c>
      <c r="H566" s="305">
        <v>2.85</v>
      </c>
      <c r="I566" s="355">
        <f t="shared" si="293"/>
        <v>1</v>
      </c>
      <c r="J566" s="216">
        <v>5.5</v>
      </c>
      <c r="K566" s="355">
        <f t="shared" si="287"/>
        <v>1</v>
      </c>
      <c r="L566" s="216">
        <v>0.5</v>
      </c>
      <c r="M566" s="355">
        <f t="shared" si="294"/>
        <v>1</v>
      </c>
      <c r="N566" s="315">
        <f t="shared" si="289"/>
        <v>1</v>
      </c>
      <c r="O566" s="315">
        <f t="shared" si="290"/>
        <v>1</v>
      </c>
      <c r="S566" s="25" t="str">
        <f t="shared" si="283"/>
        <v>STAG</v>
      </c>
      <c r="T566" s="25">
        <f t="shared" si="296"/>
        <v>0.8</v>
      </c>
      <c r="U566" s="25">
        <f t="shared" si="297"/>
        <v>1.24</v>
      </c>
      <c r="V566" s="25">
        <f t="shared" si="298"/>
        <v>0</v>
      </c>
      <c r="W566" s="25">
        <f t="shared" si="299"/>
        <v>0.12</v>
      </c>
      <c r="X566" s="25">
        <f t="shared" si="300"/>
        <v>2.7</v>
      </c>
      <c r="Y566" s="25">
        <f t="shared" si="301"/>
        <v>2.85</v>
      </c>
      <c r="Z566" s="25">
        <f t="shared" si="302"/>
        <v>5</v>
      </c>
      <c r="AA566" s="25">
        <f t="shared" si="303"/>
        <v>7</v>
      </c>
      <c r="AB566" s="25">
        <f t="shared" si="304"/>
        <v>0</v>
      </c>
      <c r="AC566" s="25">
        <f t="shared" si="305"/>
        <v>1</v>
      </c>
    </row>
    <row r="567" spans="1:32" x14ac:dyDescent="0.25">
      <c r="A567" s="354">
        <v>46219</v>
      </c>
      <c r="B567" s="354" t="s">
        <v>436</v>
      </c>
      <c r="C567" s="37" t="s">
        <v>31</v>
      </c>
      <c r="D567" s="216">
        <v>2.0299999999999998</v>
      </c>
      <c r="E567" s="355">
        <f t="shared" si="284"/>
        <v>1</v>
      </c>
      <c r="F567" s="305">
        <v>0.04</v>
      </c>
      <c r="G567" s="355">
        <f t="shared" si="292"/>
        <v>1</v>
      </c>
      <c r="H567" s="305">
        <v>2.73</v>
      </c>
      <c r="I567" s="355">
        <f t="shared" si="293"/>
        <v>1</v>
      </c>
      <c r="J567" s="216">
        <v>5.3</v>
      </c>
      <c r="K567" s="355">
        <f t="shared" si="287"/>
        <v>1</v>
      </c>
      <c r="L567" s="216">
        <v>0.4</v>
      </c>
      <c r="M567" s="355">
        <f t="shared" si="294"/>
        <v>1</v>
      </c>
      <c r="N567" s="315">
        <f t="shared" si="289"/>
        <v>1</v>
      </c>
      <c r="O567" s="315">
        <f t="shared" si="290"/>
        <v>1</v>
      </c>
      <c r="S567" s="25" t="str">
        <f t="shared" si="283"/>
        <v>CARIB</v>
      </c>
      <c r="T567" s="25">
        <f t="shared" si="296"/>
        <v>1.65</v>
      </c>
      <c r="U567" s="25">
        <f t="shared" si="297"/>
        <v>2.14</v>
      </c>
      <c r="V567" s="25">
        <f t="shared" si="298"/>
        <v>0</v>
      </c>
      <c r="W567" s="25">
        <f t="shared" si="299"/>
        <v>0.12</v>
      </c>
      <c r="X567" s="25">
        <f t="shared" si="300"/>
        <v>2.7</v>
      </c>
      <c r="Y567" s="25">
        <f t="shared" si="301"/>
        <v>2.85</v>
      </c>
      <c r="Z567" s="25">
        <f t="shared" si="302"/>
        <v>5</v>
      </c>
      <c r="AA567" s="25">
        <f t="shared" si="303"/>
        <v>7</v>
      </c>
      <c r="AB567" s="25">
        <f t="shared" si="304"/>
        <v>0</v>
      </c>
      <c r="AC567" s="25">
        <f t="shared" si="305"/>
        <v>1</v>
      </c>
    </row>
    <row r="568" spans="1:32" x14ac:dyDescent="0.25">
      <c r="A568" s="354">
        <v>46219</v>
      </c>
      <c r="B568" s="354" t="s">
        <v>437</v>
      </c>
      <c r="C568" s="37" t="s">
        <v>31</v>
      </c>
      <c r="D568" s="216">
        <v>2.0299999999999998</v>
      </c>
      <c r="E568" s="355">
        <f t="shared" si="284"/>
        <v>1</v>
      </c>
      <c r="F568" s="305">
        <v>0.05</v>
      </c>
      <c r="G568" s="355">
        <f t="shared" si="292"/>
        <v>1</v>
      </c>
      <c r="H568" s="305">
        <v>2.79</v>
      </c>
      <c r="I568" s="355">
        <f t="shared" si="293"/>
        <v>1</v>
      </c>
      <c r="J568" s="216">
        <v>5.43</v>
      </c>
      <c r="K568" s="355">
        <f t="shared" si="287"/>
        <v>1</v>
      </c>
      <c r="L568" s="216">
        <v>0.43</v>
      </c>
      <c r="M568" s="355">
        <f t="shared" si="294"/>
        <v>1</v>
      </c>
      <c r="N568" s="315">
        <f t="shared" si="289"/>
        <v>1</v>
      </c>
      <c r="O568" s="315">
        <f t="shared" si="290"/>
        <v>1</v>
      </c>
      <c r="S568" s="25" t="str">
        <f t="shared" si="283"/>
        <v>CARIB</v>
      </c>
      <c r="T568" s="25">
        <f t="shared" si="296"/>
        <v>1.65</v>
      </c>
      <c r="U568" s="25">
        <f t="shared" si="297"/>
        <v>2.14</v>
      </c>
      <c r="V568" s="25">
        <f t="shared" si="298"/>
        <v>0</v>
      </c>
      <c r="W568" s="25">
        <f t="shared" si="299"/>
        <v>0.12</v>
      </c>
      <c r="X568" s="25">
        <f t="shared" si="300"/>
        <v>2.7</v>
      </c>
      <c r="Y568" s="25">
        <f t="shared" si="301"/>
        <v>2.85</v>
      </c>
      <c r="Z568" s="25">
        <f t="shared" si="302"/>
        <v>5</v>
      </c>
      <c r="AA568" s="25">
        <f t="shared" si="303"/>
        <v>7</v>
      </c>
      <c r="AB568" s="25">
        <f t="shared" si="304"/>
        <v>0</v>
      </c>
      <c r="AC568" s="25">
        <f t="shared" si="305"/>
        <v>1</v>
      </c>
    </row>
    <row r="569" spans="1:32" x14ac:dyDescent="0.25">
      <c r="A569" s="354">
        <v>46219</v>
      </c>
      <c r="B569" s="354" t="s">
        <v>434</v>
      </c>
      <c r="C569" s="37" t="s">
        <v>31</v>
      </c>
      <c r="D569" s="216">
        <v>2.0099999999999998</v>
      </c>
      <c r="E569" s="355">
        <f t="shared" si="284"/>
        <v>1</v>
      </c>
      <c r="F569" s="305">
        <v>0.04</v>
      </c>
      <c r="G569" s="355">
        <f t="shared" si="292"/>
        <v>1</v>
      </c>
      <c r="H569" s="305">
        <v>2.8</v>
      </c>
      <c r="I569" s="355">
        <f t="shared" si="293"/>
        <v>1</v>
      </c>
      <c r="J569" s="216">
        <v>5.23</v>
      </c>
      <c r="K569" s="355">
        <f t="shared" si="287"/>
        <v>1</v>
      </c>
      <c r="L569" s="216">
        <v>0.49</v>
      </c>
      <c r="M569" s="355">
        <f t="shared" si="294"/>
        <v>1</v>
      </c>
      <c r="N569" s="315">
        <f t="shared" si="289"/>
        <v>1</v>
      </c>
      <c r="O569" s="315">
        <f t="shared" si="290"/>
        <v>1</v>
      </c>
      <c r="S569" s="25" t="str">
        <f t="shared" si="283"/>
        <v>CARIB</v>
      </c>
      <c r="T569" s="25">
        <f t="shared" si="296"/>
        <v>1.65</v>
      </c>
      <c r="U569" s="25">
        <f t="shared" si="297"/>
        <v>2.14</v>
      </c>
      <c r="V569" s="25">
        <f t="shared" si="298"/>
        <v>0</v>
      </c>
      <c r="W569" s="25">
        <f t="shared" si="299"/>
        <v>0.12</v>
      </c>
      <c r="X569" s="25">
        <f t="shared" si="300"/>
        <v>2.7</v>
      </c>
      <c r="Y569" s="25">
        <f t="shared" si="301"/>
        <v>2.85</v>
      </c>
      <c r="Z569" s="25">
        <f t="shared" si="302"/>
        <v>5</v>
      </c>
      <c r="AA569" s="25">
        <f t="shared" si="303"/>
        <v>7</v>
      </c>
      <c r="AB569" s="25">
        <f t="shared" si="304"/>
        <v>0</v>
      </c>
      <c r="AC569" s="25">
        <f t="shared" si="305"/>
        <v>1</v>
      </c>
    </row>
    <row r="570" spans="1:32" x14ac:dyDescent="0.25">
      <c r="A570" s="125">
        <v>46219</v>
      </c>
      <c r="B570" s="308" t="s">
        <v>436</v>
      </c>
      <c r="C570" s="38" t="s">
        <v>31</v>
      </c>
      <c r="D570" s="216">
        <v>1.88</v>
      </c>
      <c r="E570" s="355">
        <f t="shared" si="284"/>
        <v>1</v>
      </c>
      <c r="F570" s="305">
        <v>0.03</v>
      </c>
      <c r="G570" s="355">
        <f t="shared" si="292"/>
        <v>1</v>
      </c>
      <c r="H570" s="305">
        <v>2.73</v>
      </c>
      <c r="I570" s="355">
        <f t="shared" si="293"/>
        <v>1</v>
      </c>
      <c r="J570" s="216">
        <v>5.75</v>
      </c>
      <c r="K570" s="355">
        <f t="shared" si="287"/>
        <v>1</v>
      </c>
      <c r="L570" s="216">
        <v>0.51</v>
      </c>
      <c r="M570" s="355">
        <f t="shared" si="294"/>
        <v>1</v>
      </c>
      <c r="N570" s="315">
        <f t="shared" si="289"/>
        <v>1</v>
      </c>
      <c r="O570" s="315">
        <f t="shared" si="290"/>
        <v>1</v>
      </c>
      <c r="S570" s="25" t="str">
        <f t="shared" si="283"/>
        <v>CARIB</v>
      </c>
      <c r="T570" s="25">
        <f t="shared" si="296"/>
        <v>1.65</v>
      </c>
      <c r="U570" s="25">
        <f t="shared" si="297"/>
        <v>2.14</v>
      </c>
      <c r="V570" s="25">
        <f t="shared" si="298"/>
        <v>0</v>
      </c>
      <c r="W570" s="25">
        <f t="shared" si="299"/>
        <v>0.12</v>
      </c>
      <c r="X570" s="25">
        <f t="shared" si="300"/>
        <v>2.7</v>
      </c>
      <c r="Y570" s="25">
        <f t="shared" si="301"/>
        <v>2.85</v>
      </c>
      <c r="Z570" s="25">
        <f t="shared" si="302"/>
        <v>5</v>
      </c>
      <c r="AA570" s="25">
        <f t="shared" si="303"/>
        <v>7</v>
      </c>
      <c r="AB570" s="25">
        <f t="shared" si="304"/>
        <v>0</v>
      </c>
      <c r="AC570" s="25">
        <f t="shared" si="305"/>
        <v>1</v>
      </c>
    </row>
    <row r="571" spans="1:32" x14ac:dyDescent="0.25">
      <c r="A571" s="125">
        <v>46219</v>
      </c>
      <c r="B571" s="308" t="s">
        <v>437</v>
      </c>
      <c r="C571" s="38" t="s">
        <v>31</v>
      </c>
      <c r="D571" s="216">
        <v>2.04</v>
      </c>
      <c r="E571" s="355">
        <f t="shared" si="284"/>
        <v>1</v>
      </c>
      <c r="F571" s="305">
        <v>0.04</v>
      </c>
      <c r="G571" s="355">
        <f t="shared" si="292"/>
        <v>1</v>
      </c>
      <c r="H571" s="305">
        <v>2.8</v>
      </c>
      <c r="I571" s="355">
        <f t="shared" si="293"/>
        <v>1</v>
      </c>
      <c r="J571" s="216">
        <v>5.3</v>
      </c>
      <c r="K571" s="355">
        <f t="shared" si="287"/>
        <v>1</v>
      </c>
      <c r="L571" s="216">
        <v>0.56000000000000005</v>
      </c>
      <c r="M571" s="355">
        <f t="shared" si="294"/>
        <v>1</v>
      </c>
      <c r="N571" s="315">
        <f t="shared" si="289"/>
        <v>1</v>
      </c>
      <c r="O571" s="315">
        <f t="shared" si="290"/>
        <v>1</v>
      </c>
      <c r="S571" s="25" t="str">
        <f t="shared" si="283"/>
        <v>CARIB</v>
      </c>
      <c r="T571" s="25">
        <f t="shared" si="296"/>
        <v>1.65</v>
      </c>
      <c r="U571" s="25">
        <f t="shared" si="297"/>
        <v>2.14</v>
      </c>
      <c r="V571" s="25">
        <f t="shared" si="298"/>
        <v>0</v>
      </c>
      <c r="W571" s="25">
        <f t="shared" si="299"/>
        <v>0.12</v>
      </c>
      <c r="X571" s="25">
        <f t="shared" si="300"/>
        <v>2.7</v>
      </c>
      <c r="Y571" s="25">
        <f t="shared" si="301"/>
        <v>2.85</v>
      </c>
      <c r="Z571" s="25">
        <f t="shared" si="302"/>
        <v>5</v>
      </c>
      <c r="AA571" s="25">
        <f t="shared" si="303"/>
        <v>7</v>
      </c>
      <c r="AB571" s="25">
        <f t="shared" si="304"/>
        <v>0</v>
      </c>
      <c r="AC571" s="25">
        <f t="shared" si="305"/>
        <v>1</v>
      </c>
      <c r="AD571" t="e">
        <v>#N/A</v>
      </c>
      <c r="AE571" t="e">
        <v>#N/A</v>
      </c>
      <c r="AF571" t="e">
        <v>#N/A</v>
      </c>
    </row>
    <row r="572" spans="1:32" x14ac:dyDescent="0.25">
      <c r="A572" s="125">
        <v>46222</v>
      </c>
      <c r="B572" s="308" t="s">
        <v>434</v>
      </c>
      <c r="C572" s="38" t="s">
        <v>34</v>
      </c>
      <c r="D572" s="216">
        <v>16.82</v>
      </c>
      <c r="E572" s="355">
        <f t="shared" si="284"/>
        <v>1</v>
      </c>
      <c r="F572" s="305"/>
      <c r="G572" s="355">
        <f t="shared" si="292"/>
        <v>1</v>
      </c>
      <c r="H572" s="305">
        <v>2.8</v>
      </c>
      <c r="I572" s="355">
        <f t="shared" si="293"/>
        <v>1</v>
      </c>
      <c r="J572" s="216">
        <v>200.3</v>
      </c>
      <c r="K572" s="355">
        <f t="shared" si="287"/>
        <v>1</v>
      </c>
      <c r="L572" s="216"/>
      <c r="M572" s="355">
        <f t="shared" si="294"/>
        <v>1</v>
      </c>
      <c r="N572" s="315">
        <f t="shared" si="289"/>
        <v>1</v>
      </c>
      <c r="O572" s="315">
        <f t="shared" si="290"/>
        <v>1</v>
      </c>
      <c r="S572" s="25" t="str">
        <f t="shared" si="283"/>
        <v>STARMALT</v>
      </c>
      <c r="T572" s="25">
        <f t="shared" si="296"/>
        <v>16.8</v>
      </c>
      <c r="U572" s="25">
        <f t="shared" si="297"/>
        <v>17.239999999999998</v>
      </c>
      <c r="V572" s="25">
        <f t="shared" si="298"/>
        <v>0</v>
      </c>
      <c r="W572" s="25">
        <f t="shared" si="299"/>
        <v>0</v>
      </c>
      <c r="X572" s="25">
        <f t="shared" si="300"/>
        <v>2.6</v>
      </c>
      <c r="Y572" s="25">
        <f t="shared" si="301"/>
        <v>2.84</v>
      </c>
      <c r="Z572" s="25">
        <f t="shared" si="302"/>
        <v>170</v>
      </c>
      <c r="AA572" s="25">
        <f t="shared" si="303"/>
        <v>240</v>
      </c>
      <c r="AB572" s="25">
        <f t="shared" si="304"/>
        <v>0</v>
      </c>
      <c r="AC572" s="25">
        <f t="shared" si="305"/>
        <v>0</v>
      </c>
      <c r="AD572" t="e">
        <v>#N/A</v>
      </c>
      <c r="AE572" t="e">
        <v>#N/A</v>
      </c>
      <c r="AF572" t="e">
        <v>#N/A</v>
      </c>
    </row>
    <row r="573" spans="1:32" x14ac:dyDescent="0.25">
      <c r="A573" s="125">
        <v>46222</v>
      </c>
      <c r="B573" s="308" t="s">
        <v>436</v>
      </c>
      <c r="C573" s="38" t="s">
        <v>34</v>
      </c>
      <c r="D573" s="216">
        <v>16.91</v>
      </c>
      <c r="E573" s="355">
        <f t="shared" si="284"/>
        <v>1</v>
      </c>
      <c r="F573" s="305"/>
      <c r="G573" s="355">
        <f t="shared" si="292"/>
        <v>1</v>
      </c>
      <c r="H573" s="305">
        <v>2.8</v>
      </c>
      <c r="I573" s="355">
        <f t="shared" si="293"/>
        <v>1</v>
      </c>
      <c r="J573" s="216">
        <v>201.7</v>
      </c>
      <c r="K573" s="355">
        <f t="shared" si="287"/>
        <v>1</v>
      </c>
      <c r="L573" s="216"/>
      <c r="M573" s="355">
        <f t="shared" si="294"/>
        <v>1</v>
      </c>
      <c r="N573" s="315">
        <f t="shared" si="289"/>
        <v>1</v>
      </c>
      <c r="O573" s="315">
        <f t="shared" si="290"/>
        <v>1</v>
      </c>
      <c r="S573" s="25" t="str">
        <f t="shared" si="283"/>
        <v>STARMALT</v>
      </c>
      <c r="T573" s="25">
        <f t="shared" si="296"/>
        <v>16.8</v>
      </c>
      <c r="U573" s="25">
        <f t="shared" si="297"/>
        <v>17.239999999999998</v>
      </c>
      <c r="V573" s="25">
        <f t="shared" si="298"/>
        <v>0</v>
      </c>
      <c r="W573" s="25">
        <f t="shared" si="299"/>
        <v>0</v>
      </c>
      <c r="X573" s="25">
        <f t="shared" si="300"/>
        <v>2.6</v>
      </c>
      <c r="Y573" s="25">
        <f t="shared" si="301"/>
        <v>2.84</v>
      </c>
      <c r="Z573" s="25">
        <f t="shared" si="302"/>
        <v>170</v>
      </c>
      <c r="AA573" s="25">
        <f t="shared" si="303"/>
        <v>240</v>
      </c>
      <c r="AB573" s="25">
        <f t="shared" si="304"/>
        <v>0</v>
      </c>
      <c r="AC573" s="25">
        <f t="shared" si="305"/>
        <v>0</v>
      </c>
      <c r="AD573" t="e">
        <v>#N/A</v>
      </c>
      <c r="AE573" t="e">
        <v>#N/A</v>
      </c>
      <c r="AF573" t="e">
        <v>#N/A</v>
      </c>
    </row>
    <row r="574" spans="1:32" x14ac:dyDescent="0.25">
      <c r="A574" s="125">
        <v>46222</v>
      </c>
      <c r="B574" s="308" t="s">
        <v>437</v>
      </c>
      <c r="C574" s="38" t="s">
        <v>34</v>
      </c>
      <c r="D574" s="216">
        <v>16.88</v>
      </c>
      <c r="E574" s="355">
        <f t="shared" si="284"/>
        <v>1</v>
      </c>
      <c r="F574" s="305"/>
      <c r="G574" s="355">
        <f t="shared" si="292"/>
        <v>1</v>
      </c>
      <c r="H574" s="305">
        <v>2.8</v>
      </c>
      <c r="I574" s="355">
        <f t="shared" si="293"/>
        <v>1</v>
      </c>
      <c r="J574" s="216">
        <v>200.2</v>
      </c>
      <c r="K574" s="355">
        <f t="shared" si="287"/>
        <v>1</v>
      </c>
      <c r="L574" s="216"/>
      <c r="M574" s="355">
        <f t="shared" si="294"/>
        <v>1</v>
      </c>
      <c r="N574" s="315">
        <f t="shared" si="289"/>
        <v>1</v>
      </c>
      <c r="O574" s="315">
        <f t="shared" si="290"/>
        <v>1</v>
      </c>
      <c r="S574" s="25" t="str">
        <f t="shared" si="283"/>
        <v>STARMALT</v>
      </c>
      <c r="T574" s="25">
        <f t="shared" si="296"/>
        <v>16.8</v>
      </c>
      <c r="U574" s="25">
        <f t="shared" si="297"/>
        <v>17.239999999999998</v>
      </c>
      <c r="V574" s="25">
        <f t="shared" si="298"/>
        <v>0</v>
      </c>
      <c r="W574" s="25">
        <f t="shared" si="299"/>
        <v>0</v>
      </c>
      <c r="X574" s="25">
        <f t="shared" si="300"/>
        <v>2.6</v>
      </c>
      <c r="Y574" s="25">
        <f t="shared" si="301"/>
        <v>2.84</v>
      </c>
      <c r="Z574" s="25">
        <f t="shared" si="302"/>
        <v>170</v>
      </c>
      <c r="AA574" s="25">
        <f t="shared" si="303"/>
        <v>240</v>
      </c>
      <c r="AB574" s="25">
        <f t="shared" si="304"/>
        <v>0</v>
      </c>
      <c r="AC574" s="25">
        <f t="shared" si="305"/>
        <v>0</v>
      </c>
      <c r="AD574" t="e">
        <v>#N/A</v>
      </c>
      <c r="AE574" t="e">
        <v>#N/A</v>
      </c>
      <c r="AF574" t="e">
        <v>#N/A</v>
      </c>
    </row>
    <row r="575" spans="1:32" x14ac:dyDescent="0.25">
      <c r="A575" s="125">
        <v>46223</v>
      </c>
      <c r="B575" s="308" t="s">
        <v>434</v>
      </c>
      <c r="C575" s="38" t="s">
        <v>34</v>
      </c>
      <c r="D575" s="216">
        <v>16.8</v>
      </c>
      <c r="E575" s="355">
        <f t="shared" si="284"/>
        <v>1</v>
      </c>
      <c r="F575" s="305"/>
      <c r="G575" s="355">
        <f t="shared" si="292"/>
        <v>1</v>
      </c>
      <c r="H575" s="305">
        <v>2.75</v>
      </c>
      <c r="I575" s="355">
        <f t="shared" si="293"/>
        <v>1</v>
      </c>
      <c r="J575" s="216">
        <v>195.6</v>
      </c>
      <c r="K575" s="355">
        <f t="shared" si="287"/>
        <v>1</v>
      </c>
      <c r="L575" s="216"/>
      <c r="M575" s="355">
        <f t="shared" si="294"/>
        <v>1</v>
      </c>
      <c r="N575" s="315">
        <f t="shared" si="289"/>
        <v>1</v>
      </c>
      <c r="O575" s="315">
        <f t="shared" si="290"/>
        <v>1</v>
      </c>
      <c r="S575" s="25" t="str">
        <f t="shared" si="283"/>
        <v>STARMALT</v>
      </c>
      <c r="T575" s="25">
        <f t="shared" si="296"/>
        <v>16.8</v>
      </c>
      <c r="U575" s="25">
        <f t="shared" si="297"/>
        <v>17.239999999999998</v>
      </c>
      <c r="V575" s="25">
        <f t="shared" si="298"/>
        <v>0</v>
      </c>
      <c r="W575" s="25">
        <f t="shared" si="299"/>
        <v>0</v>
      </c>
      <c r="X575" s="25">
        <f t="shared" si="300"/>
        <v>2.6</v>
      </c>
      <c r="Y575" s="25">
        <f t="shared" si="301"/>
        <v>2.84</v>
      </c>
      <c r="Z575" s="25">
        <f t="shared" si="302"/>
        <v>170</v>
      </c>
      <c r="AA575" s="25">
        <f t="shared" si="303"/>
        <v>240</v>
      </c>
      <c r="AB575" s="25">
        <f t="shared" si="304"/>
        <v>0</v>
      </c>
      <c r="AC575" s="25">
        <f t="shared" si="305"/>
        <v>0</v>
      </c>
      <c r="AD575" t="e">
        <v>#N/A</v>
      </c>
      <c r="AE575" t="e">
        <v>#N/A</v>
      </c>
      <c r="AF575" t="e">
        <v>#N/A</v>
      </c>
    </row>
    <row r="576" spans="1:32" x14ac:dyDescent="0.25">
      <c r="A576" s="125">
        <v>46223</v>
      </c>
      <c r="B576" s="308" t="s">
        <v>436</v>
      </c>
      <c r="C576" s="38" t="s">
        <v>34</v>
      </c>
      <c r="D576" s="216">
        <v>16.649999999999999</v>
      </c>
      <c r="E576" s="355">
        <f t="shared" si="284"/>
        <v>0</v>
      </c>
      <c r="F576" s="305"/>
      <c r="G576" s="355">
        <f t="shared" si="292"/>
        <v>1</v>
      </c>
      <c r="H576" s="305">
        <v>2.7</v>
      </c>
      <c r="I576" s="355">
        <f t="shared" si="293"/>
        <v>1</v>
      </c>
      <c r="J576" s="216">
        <v>187.7</v>
      </c>
      <c r="K576" s="355">
        <f t="shared" si="287"/>
        <v>1</v>
      </c>
      <c r="L576" s="216"/>
      <c r="M576" s="355">
        <f t="shared" si="294"/>
        <v>1</v>
      </c>
      <c r="N576" s="315">
        <f t="shared" si="289"/>
        <v>0</v>
      </c>
      <c r="O576" s="315">
        <f t="shared" si="290"/>
        <v>0</v>
      </c>
      <c r="S576" s="25" t="str">
        <f t="shared" si="283"/>
        <v>STARMALT</v>
      </c>
      <c r="T576" s="25">
        <f t="shared" si="296"/>
        <v>16.8</v>
      </c>
      <c r="U576" s="25">
        <f t="shared" si="297"/>
        <v>17.239999999999998</v>
      </c>
      <c r="V576" s="25">
        <f t="shared" si="298"/>
        <v>0</v>
      </c>
      <c r="W576" s="25">
        <f t="shared" si="299"/>
        <v>0</v>
      </c>
      <c r="X576" s="25">
        <f t="shared" si="300"/>
        <v>2.6</v>
      </c>
      <c r="Y576" s="25">
        <f t="shared" si="301"/>
        <v>2.84</v>
      </c>
      <c r="Z576" s="25">
        <f t="shared" si="302"/>
        <v>170</v>
      </c>
      <c r="AA576" s="25">
        <f t="shared" si="303"/>
        <v>240</v>
      </c>
      <c r="AB576" s="25">
        <f t="shared" si="304"/>
        <v>0</v>
      </c>
      <c r="AC576" s="25">
        <f t="shared" si="305"/>
        <v>0</v>
      </c>
      <c r="AD576" t="e">
        <v>#N/A</v>
      </c>
      <c r="AE576" t="e">
        <v>#N/A</v>
      </c>
      <c r="AF576" t="e">
        <v>#N/A</v>
      </c>
    </row>
    <row r="577" spans="1:32" x14ac:dyDescent="0.25">
      <c r="A577" s="125">
        <v>46223</v>
      </c>
      <c r="B577" s="308" t="s">
        <v>437</v>
      </c>
      <c r="C577" s="38" t="s">
        <v>31</v>
      </c>
      <c r="D577" s="26">
        <v>1.7</v>
      </c>
      <c r="E577" s="355">
        <f t="shared" si="284"/>
        <v>1</v>
      </c>
      <c r="F577" s="305">
        <v>0.05</v>
      </c>
      <c r="G577" s="355">
        <f t="shared" si="292"/>
        <v>1</v>
      </c>
      <c r="H577" s="305">
        <v>2.85</v>
      </c>
      <c r="I577" s="355">
        <f t="shared" si="293"/>
        <v>1</v>
      </c>
      <c r="J577" s="216">
        <v>5.5</v>
      </c>
      <c r="K577" s="355">
        <f t="shared" si="287"/>
        <v>1</v>
      </c>
      <c r="L577" s="216">
        <v>0.86</v>
      </c>
      <c r="M577" s="355">
        <f t="shared" si="294"/>
        <v>1</v>
      </c>
      <c r="N577" s="315">
        <f t="shared" si="289"/>
        <v>1</v>
      </c>
      <c r="O577" s="315">
        <f t="shared" si="290"/>
        <v>1</v>
      </c>
      <c r="S577" s="25" t="str">
        <f t="shared" si="283"/>
        <v>CARIB</v>
      </c>
      <c r="T577" s="25">
        <f t="shared" si="296"/>
        <v>1.65</v>
      </c>
      <c r="U577" s="25">
        <f t="shared" si="297"/>
        <v>2.14</v>
      </c>
      <c r="V577" s="25">
        <f t="shared" si="298"/>
        <v>0</v>
      </c>
      <c r="W577" s="25">
        <f t="shared" si="299"/>
        <v>0.12</v>
      </c>
      <c r="X577" s="25">
        <f t="shared" si="300"/>
        <v>2.7</v>
      </c>
      <c r="Y577" s="25">
        <f t="shared" si="301"/>
        <v>2.85</v>
      </c>
      <c r="Z577" s="25">
        <f t="shared" si="302"/>
        <v>5</v>
      </c>
      <c r="AA577" s="25">
        <f t="shared" si="303"/>
        <v>7</v>
      </c>
      <c r="AB577" s="25">
        <f t="shared" si="304"/>
        <v>0</v>
      </c>
      <c r="AC577" s="25">
        <f t="shared" si="305"/>
        <v>1</v>
      </c>
      <c r="AD577" t="e">
        <v>#N/A</v>
      </c>
      <c r="AE577" t="e">
        <v>#N/A</v>
      </c>
      <c r="AF577" t="e">
        <v>#N/A</v>
      </c>
    </row>
    <row r="578" spans="1:32" x14ac:dyDescent="0.25">
      <c r="A578" s="33">
        <v>46224</v>
      </c>
      <c r="B578" s="118" t="s">
        <v>434</v>
      </c>
      <c r="C578" s="34" t="s">
        <v>31</v>
      </c>
      <c r="D578" s="26">
        <v>1.75</v>
      </c>
      <c r="E578" s="355">
        <f t="shared" si="284"/>
        <v>1</v>
      </c>
      <c r="F578" s="305">
        <v>0.03</v>
      </c>
      <c r="G578" s="355">
        <f t="shared" si="292"/>
        <v>1</v>
      </c>
      <c r="H578" s="305">
        <v>2.81</v>
      </c>
      <c r="I578" s="355">
        <f t="shared" si="293"/>
        <v>1</v>
      </c>
      <c r="J578" s="216">
        <v>5.5</v>
      </c>
      <c r="K578" s="355">
        <f t="shared" si="287"/>
        <v>1</v>
      </c>
      <c r="L578" s="216">
        <v>0.89</v>
      </c>
      <c r="M578" s="355">
        <f t="shared" si="294"/>
        <v>1</v>
      </c>
      <c r="N578" s="315">
        <f t="shared" si="289"/>
        <v>1</v>
      </c>
      <c r="O578" s="315">
        <f t="shared" si="290"/>
        <v>1</v>
      </c>
      <c r="S578" s="25" t="str">
        <f t="shared" ref="S578:S617" si="306">LEFT(C578,12)</f>
        <v>CARIB</v>
      </c>
      <c r="T578" s="25">
        <f t="shared" si="296"/>
        <v>1.65</v>
      </c>
      <c r="U578" s="25">
        <f t="shared" si="297"/>
        <v>2.14</v>
      </c>
      <c r="V578" s="25">
        <f t="shared" si="298"/>
        <v>0</v>
      </c>
      <c r="W578" s="25">
        <f t="shared" si="299"/>
        <v>0.12</v>
      </c>
      <c r="X578" s="25">
        <f t="shared" si="300"/>
        <v>2.7</v>
      </c>
      <c r="Y578" s="25">
        <f t="shared" si="301"/>
        <v>2.85</v>
      </c>
      <c r="Z578" s="25">
        <f t="shared" si="302"/>
        <v>5</v>
      </c>
      <c r="AA578" s="25">
        <f t="shared" si="303"/>
        <v>7</v>
      </c>
      <c r="AB578" s="25">
        <f t="shared" si="304"/>
        <v>0</v>
      </c>
      <c r="AC578" s="25">
        <f t="shared" si="305"/>
        <v>1</v>
      </c>
      <c r="AD578" t="e">
        <v>#N/A</v>
      </c>
      <c r="AE578" t="e">
        <v>#N/A</v>
      </c>
      <c r="AF578" t="e">
        <v>#N/A</v>
      </c>
    </row>
    <row r="579" spans="1:32" ht="15.75" customHeight="1" x14ac:dyDescent="0.25">
      <c r="A579" s="33">
        <v>46224</v>
      </c>
      <c r="B579" s="33" t="s">
        <v>436</v>
      </c>
      <c r="C579" s="291" t="s">
        <v>31</v>
      </c>
      <c r="D579" s="26">
        <v>1.96</v>
      </c>
      <c r="E579" s="355">
        <f t="shared" si="284"/>
        <v>1</v>
      </c>
      <c r="F579" s="305">
        <v>0.04</v>
      </c>
      <c r="G579" s="355">
        <f t="shared" si="292"/>
        <v>1</v>
      </c>
      <c r="H579" s="305">
        <v>2.85</v>
      </c>
      <c r="I579" s="355">
        <f t="shared" si="293"/>
        <v>1</v>
      </c>
      <c r="J579" s="216">
        <v>5.5</v>
      </c>
      <c r="K579" s="355">
        <f t="shared" si="287"/>
        <v>1</v>
      </c>
      <c r="L579" s="216">
        <v>0.33</v>
      </c>
      <c r="M579" s="355">
        <f t="shared" si="294"/>
        <v>1</v>
      </c>
      <c r="N579" s="315">
        <f t="shared" si="289"/>
        <v>1</v>
      </c>
      <c r="O579" s="315">
        <f t="shared" si="290"/>
        <v>1</v>
      </c>
      <c r="S579" s="25" t="str">
        <f t="shared" si="306"/>
        <v>CARIB</v>
      </c>
      <c r="T579" s="25">
        <f t="shared" si="296"/>
        <v>1.65</v>
      </c>
      <c r="U579" s="25">
        <f t="shared" si="297"/>
        <v>2.14</v>
      </c>
      <c r="V579" s="25">
        <f t="shared" si="298"/>
        <v>0</v>
      </c>
      <c r="W579" s="25">
        <f t="shared" si="299"/>
        <v>0.12</v>
      </c>
      <c r="X579" s="25">
        <f t="shared" si="300"/>
        <v>2.7</v>
      </c>
      <c r="Y579" s="25">
        <f t="shared" si="301"/>
        <v>2.85</v>
      </c>
      <c r="Z579" s="25">
        <f t="shared" si="302"/>
        <v>5</v>
      </c>
      <c r="AA579" s="25">
        <f t="shared" si="303"/>
        <v>7</v>
      </c>
      <c r="AB579" s="25">
        <f t="shared" si="304"/>
        <v>0</v>
      </c>
      <c r="AC579" s="25">
        <f t="shared" si="305"/>
        <v>1</v>
      </c>
      <c r="AD579" t="e">
        <v>#N/A</v>
      </c>
      <c r="AE579" t="e">
        <v>#N/A</v>
      </c>
      <c r="AF579" t="e">
        <v>#N/A</v>
      </c>
    </row>
    <row r="580" spans="1:32" ht="15.75" customHeight="1" x14ac:dyDescent="0.25">
      <c r="A580" s="33">
        <v>46224</v>
      </c>
      <c r="B580" s="33" t="s">
        <v>435</v>
      </c>
      <c r="C580" s="291" t="s">
        <v>31</v>
      </c>
      <c r="D580" s="26">
        <v>1.97</v>
      </c>
      <c r="E580" s="355">
        <f t="shared" si="284"/>
        <v>1</v>
      </c>
      <c r="F580" s="305">
        <v>0.04</v>
      </c>
      <c r="G580" s="355">
        <f t="shared" si="292"/>
        <v>1</v>
      </c>
      <c r="H580" s="305">
        <v>2.74</v>
      </c>
      <c r="I580" s="355">
        <f t="shared" si="293"/>
        <v>1</v>
      </c>
      <c r="J580" s="216">
        <v>5.23</v>
      </c>
      <c r="K580" s="355">
        <f t="shared" si="287"/>
        <v>1</v>
      </c>
      <c r="L580" s="216">
        <v>0.23</v>
      </c>
      <c r="M580" s="355">
        <f t="shared" si="294"/>
        <v>1</v>
      </c>
      <c r="N580" s="315">
        <f t="shared" si="289"/>
        <v>1</v>
      </c>
      <c r="O580" s="315">
        <f t="shared" si="290"/>
        <v>1</v>
      </c>
      <c r="S580" s="25" t="str">
        <f t="shared" si="306"/>
        <v>CARIB</v>
      </c>
      <c r="T580" s="25">
        <f t="shared" si="296"/>
        <v>1.65</v>
      </c>
      <c r="U580" s="25">
        <f t="shared" si="297"/>
        <v>2.14</v>
      </c>
      <c r="V580" s="25">
        <f t="shared" si="298"/>
        <v>0</v>
      </c>
      <c r="W580" s="25">
        <f t="shared" si="299"/>
        <v>0.12</v>
      </c>
      <c r="X580" s="25">
        <f t="shared" si="300"/>
        <v>2.7</v>
      </c>
      <c r="Y580" s="25">
        <f t="shared" si="301"/>
        <v>2.85</v>
      </c>
      <c r="Z580" s="25">
        <f t="shared" si="302"/>
        <v>5</v>
      </c>
      <c r="AA580" s="25">
        <f t="shared" si="303"/>
        <v>7</v>
      </c>
      <c r="AB580" s="25">
        <f t="shared" si="304"/>
        <v>0</v>
      </c>
      <c r="AC580" s="25">
        <f t="shared" si="305"/>
        <v>1</v>
      </c>
    </row>
    <row r="581" spans="1:32" ht="15.75" customHeight="1" x14ac:dyDescent="0.25">
      <c r="A581" s="354">
        <v>46227</v>
      </c>
      <c r="B581" s="354" t="s">
        <v>437</v>
      </c>
      <c r="C581" s="349" t="s">
        <v>31</v>
      </c>
      <c r="D581" s="216">
        <v>1.93</v>
      </c>
      <c r="E581" s="355">
        <f t="shared" si="284"/>
        <v>1</v>
      </c>
      <c r="F581" s="305">
        <v>0.03</v>
      </c>
      <c r="G581" s="355">
        <f t="shared" si="292"/>
        <v>1</v>
      </c>
      <c r="H581" s="305">
        <v>2.8</v>
      </c>
      <c r="I581" s="355">
        <f t="shared" si="293"/>
        <v>1</v>
      </c>
      <c r="J581" s="216">
        <v>6.75</v>
      </c>
      <c r="K581" s="355">
        <f t="shared" si="287"/>
        <v>1</v>
      </c>
      <c r="L581" s="216">
        <v>0.34</v>
      </c>
      <c r="M581" s="355">
        <f t="shared" si="294"/>
        <v>1</v>
      </c>
      <c r="N581" s="315">
        <f t="shared" si="289"/>
        <v>1</v>
      </c>
      <c r="O581" s="315">
        <f t="shared" si="290"/>
        <v>1</v>
      </c>
      <c r="S581" s="25" t="str">
        <f t="shared" si="306"/>
        <v>CARIB</v>
      </c>
      <c r="T581" s="25">
        <f t="shared" si="296"/>
        <v>1.65</v>
      </c>
      <c r="U581" s="25">
        <f t="shared" si="297"/>
        <v>2.14</v>
      </c>
      <c r="V581" s="25">
        <f t="shared" si="298"/>
        <v>0</v>
      </c>
      <c r="W581" s="25">
        <f t="shared" si="299"/>
        <v>0.12</v>
      </c>
      <c r="X581" s="25">
        <f t="shared" si="300"/>
        <v>2.7</v>
      </c>
      <c r="Y581" s="25">
        <f t="shared" si="301"/>
        <v>2.85</v>
      </c>
      <c r="Z581" s="25">
        <f t="shared" si="302"/>
        <v>5</v>
      </c>
      <c r="AA581" s="25">
        <f t="shared" si="303"/>
        <v>7</v>
      </c>
      <c r="AB581" s="25">
        <f t="shared" si="304"/>
        <v>0</v>
      </c>
      <c r="AC581" s="25">
        <f t="shared" si="305"/>
        <v>1</v>
      </c>
    </row>
    <row r="582" spans="1:32" ht="15.75" customHeight="1" x14ac:dyDescent="0.25">
      <c r="A582" s="354">
        <v>46227</v>
      </c>
      <c r="B582" s="354" t="s">
        <v>434</v>
      </c>
      <c r="C582" s="349" t="s">
        <v>31</v>
      </c>
      <c r="D582" s="216">
        <v>1.92</v>
      </c>
      <c r="E582" s="355">
        <f t="shared" si="284"/>
        <v>1</v>
      </c>
      <c r="F582" s="305">
        <v>0.04</v>
      </c>
      <c r="G582" s="355">
        <f t="shared" si="292"/>
        <v>1</v>
      </c>
      <c r="H582" s="305">
        <v>2.85</v>
      </c>
      <c r="I582" s="355">
        <f t="shared" si="293"/>
        <v>1</v>
      </c>
      <c r="J582" s="216">
        <v>6.78</v>
      </c>
      <c r="K582" s="355">
        <f t="shared" si="287"/>
        <v>1</v>
      </c>
      <c r="L582" s="216">
        <v>0.32</v>
      </c>
      <c r="M582" s="355">
        <f t="shared" si="294"/>
        <v>1</v>
      </c>
      <c r="N582" s="315">
        <f t="shared" si="289"/>
        <v>1</v>
      </c>
      <c r="O582" s="315">
        <f t="shared" si="290"/>
        <v>1</v>
      </c>
      <c r="S582" s="25" t="str">
        <f t="shared" si="306"/>
        <v>CARIB</v>
      </c>
      <c r="T582" s="25">
        <f t="shared" si="296"/>
        <v>1.65</v>
      </c>
      <c r="U582" s="25">
        <f t="shared" si="297"/>
        <v>2.14</v>
      </c>
      <c r="V582" s="25">
        <f t="shared" si="298"/>
        <v>0</v>
      </c>
      <c r="W582" s="25">
        <f t="shared" si="299"/>
        <v>0.12</v>
      </c>
      <c r="X582" s="25">
        <f t="shared" si="300"/>
        <v>2.7</v>
      </c>
      <c r="Y582" s="25">
        <f t="shared" si="301"/>
        <v>2.85</v>
      </c>
      <c r="Z582" s="25">
        <f t="shared" si="302"/>
        <v>5</v>
      </c>
      <c r="AA582" s="25">
        <f t="shared" si="303"/>
        <v>7</v>
      </c>
      <c r="AB582" s="25">
        <f t="shared" si="304"/>
        <v>0</v>
      </c>
      <c r="AC582" s="25">
        <f t="shared" si="305"/>
        <v>1</v>
      </c>
    </row>
    <row r="583" spans="1:32" ht="15.75" customHeight="1" x14ac:dyDescent="0.25">
      <c r="A583" s="125">
        <v>46229</v>
      </c>
      <c r="B583" s="308" t="s">
        <v>435</v>
      </c>
      <c r="C583" s="38" t="s">
        <v>31</v>
      </c>
      <c r="D583" s="216">
        <v>1.9</v>
      </c>
      <c r="E583" s="355">
        <f t="shared" ref="E583:E610" si="307">IF(+(IF(D583&lt;T583,0,IF(D583&gt;U583,0,1)))=1,1,0)</f>
        <v>1</v>
      </c>
      <c r="F583" s="305">
        <v>0.01</v>
      </c>
      <c r="G583" s="355">
        <f t="shared" si="292"/>
        <v>1</v>
      </c>
      <c r="H583" s="305">
        <v>2.85</v>
      </c>
      <c r="I583" s="355">
        <f t="shared" si="293"/>
        <v>1</v>
      </c>
      <c r="J583" s="216">
        <v>6.97</v>
      </c>
      <c r="K583" s="355">
        <f t="shared" ref="K583:K610" si="308">IF(+(IF(J583&lt;Z583,0,IF(J583&gt;AA583,0,1)))=1,1,0)</f>
        <v>1</v>
      </c>
      <c r="L583" s="216">
        <v>0.5</v>
      </c>
      <c r="M583" s="355">
        <f t="shared" si="294"/>
        <v>1</v>
      </c>
      <c r="N583" s="315">
        <f t="shared" si="289"/>
        <v>1</v>
      </c>
      <c r="O583" s="315">
        <f t="shared" si="290"/>
        <v>1</v>
      </c>
      <c r="S583" s="25" t="str">
        <f t="shared" ref="S583:S586" si="309">LEFT(C583,12)</f>
        <v>CARIB</v>
      </c>
      <c r="T583" s="25">
        <f t="shared" si="296"/>
        <v>1.65</v>
      </c>
      <c r="U583" s="25">
        <f t="shared" si="297"/>
        <v>2.14</v>
      </c>
      <c r="V583" s="25">
        <f t="shared" si="298"/>
        <v>0</v>
      </c>
      <c r="W583" s="25">
        <f t="shared" si="299"/>
        <v>0.12</v>
      </c>
      <c r="X583" s="25">
        <f t="shared" si="300"/>
        <v>2.7</v>
      </c>
      <c r="Y583" s="25">
        <f t="shared" si="301"/>
        <v>2.85</v>
      </c>
      <c r="Z583" s="25">
        <f t="shared" si="302"/>
        <v>5</v>
      </c>
      <c r="AA583" s="25">
        <f t="shared" si="303"/>
        <v>7</v>
      </c>
      <c r="AB583" s="25">
        <f t="shared" si="304"/>
        <v>0</v>
      </c>
      <c r="AC583" s="25">
        <f t="shared" si="305"/>
        <v>1</v>
      </c>
    </row>
    <row r="584" spans="1:32" ht="15.75" customHeight="1" x14ac:dyDescent="0.25">
      <c r="A584" s="125">
        <v>46230</v>
      </c>
      <c r="B584" s="308" t="s">
        <v>437</v>
      </c>
      <c r="C584" s="38" t="s">
        <v>31</v>
      </c>
      <c r="D584" s="216">
        <v>1.74</v>
      </c>
      <c r="E584" s="355">
        <f t="shared" si="307"/>
        <v>1</v>
      </c>
      <c r="F584" s="305">
        <v>0.02</v>
      </c>
      <c r="G584" s="355">
        <f t="shared" si="292"/>
        <v>1</v>
      </c>
      <c r="H584" s="305">
        <v>2.73</v>
      </c>
      <c r="I584" s="355">
        <f t="shared" si="293"/>
        <v>1</v>
      </c>
      <c r="J584" s="216">
        <v>6</v>
      </c>
      <c r="K584" s="355">
        <f t="shared" si="308"/>
        <v>1</v>
      </c>
      <c r="L584" s="216">
        <v>0.63</v>
      </c>
      <c r="M584" s="355">
        <f t="shared" si="294"/>
        <v>1</v>
      </c>
      <c r="N584" s="315">
        <f t="shared" si="289"/>
        <v>1</v>
      </c>
      <c r="O584" s="315">
        <f t="shared" si="290"/>
        <v>1</v>
      </c>
      <c r="S584" s="25" t="str">
        <f t="shared" si="309"/>
        <v>CARIB</v>
      </c>
      <c r="T584" s="25">
        <f t="shared" si="296"/>
        <v>1.65</v>
      </c>
      <c r="U584" s="25">
        <f t="shared" si="297"/>
        <v>2.14</v>
      </c>
      <c r="V584" s="25">
        <f t="shared" si="298"/>
        <v>0</v>
      </c>
      <c r="W584" s="25">
        <f t="shared" si="299"/>
        <v>0.12</v>
      </c>
      <c r="X584" s="25">
        <f t="shared" si="300"/>
        <v>2.7</v>
      </c>
      <c r="Y584" s="25">
        <f t="shared" si="301"/>
        <v>2.85</v>
      </c>
      <c r="Z584" s="25">
        <f t="shared" si="302"/>
        <v>5</v>
      </c>
      <c r="AA584" s="25">
        <f t="shared" si="303"/>
        <v>7</v>
      </c>
      <c r="AB584" s="25">
        <f t="shared" si="304"/>
        <v>0</v>
      </c>
      <c r="AC584" s="25">
        <f t="shared" si="305"/>
        <v>1</v>
      </c>
    </row>
    <row r="585" spans="1:32" ht="15.75" customHeight="1" x14ac:dyDescent="0.25">
      <c r="A585" s="125">
        <v>46230</v>
      </c>
      <c r="B585" s="308" t="s">
        <v>434</v>
      </c>
      <c r="C585" s="38" t="s">
        <v>31</v>
      </c>
      <c r="D585" s="216">
        <v>1.71</v>
      </c>
      <c r="E585" s="355">
        <f t="shared" si="307"/>
        <v>1</v>
      </c>
      <c r="F585" s="305">
        <v>0.02</v>
      </c>
      <c r="G585" s="355">
        <f t="shared" si="292"/>
        <v>1</v>
      </c>
      <c r="H585" s="305">
        <v>2.8</v>
      </c>
      <c r="I585" s="355">
        <f t="shared" si="293"/>
        <v>1</v>
      </c>
      <c r="J585" s="216">
        <v>6.03</v>
      </c>
      <c r="K585" s="355">
        <f t="shared" si="308"/>
        <v>1</v>
      </c>
      <c r="L585" s="216">
        <v>0.65</v>
      </c>
      <c r="M585" s="355">
        <f t="shared" si="294"/>
        <v>1</v>
      </c>
      <c r="N585" s="315">
        <f t="shared" si="289"/>
        <v>1</v>
      </c>
      <c r="O585" s="315">
        <f t="shared" si="290"/>
        <v>1</v>
      </c>
      <c r="S585" s="25" t="str">
        <f t="shared" si="309"/>
        <v>CARIB</v>
      </c>
      <c r="T585" s="25">
        <f t="shared" si="296"/>
        <v>1.65</v>
      </c>
      <c r="U585" s="25">
        <f t="shared" si="297"/>
        <v>2.14</v>
      </c>
      <c r="V585" s="25">
        <f t="shared" si="298"/>
        <v>0</v>
      </c>
      <c r="W585" s="25">
        <f t="shared" si="299"/>
        <v>0.12</v>
      </c>
      <c r="X585" s="25">
        <f t="shared" si="300"/>
        <v>2.7</v>
      </c>
      <c r="Y585" s="25">
        <f t="shared" si="301"/>
        <v>2.85</v>
      </c>
      <c r="Z585" s="25">
        <f t="shared" si="302"/>
        <v>5</v>
      </c>
      <c r="AA585" s="25">
        <f t="shared" si="303"/>
        <v>7</v>
      </c>
      <c r="AB585" s="25">
        <f t="shared" si="304"/>
        <v>0</v>
      </c>
      <c r="AC585" s="25">
        <f t="shared" si="305"/>
        <v>1</v>
      </c>
    </row>
    <row r="586" spans="1:32" ht="15.75" customHeight="1" x14ac:dyDescent="0.25">
      <c r="A586" s="125">
        <v>46230</v>
      </c>
      <c r="B586" s="308" t="s">
        <v>436</v>
      </c>
      <c r="C586" s="38" t="s">
        <v>31</v>
      </c>
      <c r="D586" s="216">
        <v>1.53</v>
      </c>
      <c r="E586" s="355">
        <f t="shared" si="307"/>
        <v>0</v>
      </c>
      <c r="F586" s="305">
        <v>0.02</v>
      </c>
      <c r="G586" s="355">
        <f t="shared" ref="G586:G610" si="310">IF(+(IF(F586&lt;V586,0,IF(F586&gt;W586,0,1)))=1,1,0)</f>
        <v>1</v>
      </c>
      <c r="H586" s="305">
        <v>2.7</v>
      </c>
      <c r="I586" s="355">
        <f t="shared" ref="I586:I610" si="311">IF(+(IF(H586&lt;X586,0,IF(H586&gt;Y586,0,1)))=1,1,0)</f>
        <v>1</v>
      </c>
      <c r="J586" s="216">
        <v>6.45</v>
      </c>
      <c r="K586" s="355">
        <f t="shared" si="308"/>
        <v>1</v>
      </c>
      <c r="L586" s="216">
        <v>0.47</v>
      </c>
      <c r="M586" s="355">
        <f t="shared" si="294"/>
        <v>1</v>
      </c>
      <c r="N586" s="315">
        <f t="shared" si="289"/>
        <v>0</v>
      </c>
      <c r="O586" s="315">
        <f t="shared" si="290"/>
        <v>0</v>
      </c>
      <c r="S586" s="25" t="str">
        <f t="shared" si="309"/>
        <v>CARIB</v>
      </c>
      <c r="T586" s="25">
        <f t="shared" si="296"/>
        <v>1.65</v>
      </c>
      <c r="U586" s="25">
        <f t="shared" si="297"/>
        <v>2.14</v>
      </c>
      <c r="V586" s="25">
        <f t="shared" si="298"/>
        <v>0</v>
      </c>
      <c r="W586" s="25">
        <f t="shared" si="299"/>
        <v>0.12</v>
      </c>
      <c r="X586" s="25">
        <f t="shared" si="300"/>
        <v>2.7</v>
      </c>
      <c r="Y586" s="25">
        <f t="shared" si="301"/>
        <v>2.85</v>
      </c>
      <c r="Z586" s="25">
        <f t="shared" si="302"/>
        <v>5</v>
      </c>
      <c r="AA586" s="25">
        <f t="shared" si="303"/>
        <v>7</v>
      </c>
      <c r="AB586" s="25">
        <f t="shared" si="304"/>
        <v>0</v>
      </c>
      <c r="AC586" s="25">
        <f t="shared" si="305"/>
        <v>1</v>
      </c>
    </row>
    <row r="587" spans="1:32" x14ac:dyDescent="0.25">
      <c r="A587" s="354">
        <v>46231</v>
      </c>
      <c r="B587" s="354" t="s">
        <v>435</v>
      </c>
      <c r="C587" s="349" t="s">
        <v>31</v>
      </c>
      <c r="D587" s="216">
        <v>1.65</v>
      </c>
      <c r="E587" s="355">
        <f t="shared" si="307"/>
        <v>1</v>
      </c>
      <c r="F587" s="305">
        <v>0.02</v>
      </c>
      <c r="G587" s="355">
        <f t="shared" si="310"/>
        <v>1</v>
      </c>
      <c r="H587" s="305">
        <v>2.78</v>
      </c>
      <c r="I587" s="355">
        <f t="shared" si="311"/>
        <v>1</v>
      </c>
      <c r="J587" s="216">
        <v>6.4</v>
      </c>
      <c r="K587" s="355">
        <f t="shared" si="308"/>
        <v>1</v>
      </c>
      <c r="L587" s="216">
        <v>0.54</v>
      </c>
      <c r="M587" s="355">
        <f t="shared" si="294"/>
        <v>1</v>
      </c>
      <c r="N587" s="315">
        <f t="shared" si="289"/>
        <v>1</v>
      </c>
      <c r="O587" s="315">
        <f t="shared" si="290"/>
        <v>1</v>
      </c>
      <c r="S587" s="25" t="str">
        <f t="shared" si="306"/>
        <v>CARIB</v>
      </c>
      <c r="T587" s="25">
        <f t="shared" si="296"/>
        <v>1.65</v>
      </c>
      <c r="U587" s="25">
        <f t="shared" si="297"/>
        <v>2.14</v>
      </c>
      <c r="V587" s="25">
        <f t="shared" si="298"/>
        <v>0</v>
      </c>
      <c r="W587" s="25">
        <f t="shared" si="299"/>
        <v>0.12</v>
      </c>
      <c r="X587" s="25">
        <f t="shared" si="300"/>
        <v>2.7</v>
      </c>
      <c r="Y587" s="25">
        <f t="shared" si="301"/>
        <v>2.85</v>
      </c>
      <c r="Z587" s="25">
        <f t="shared" si="302"/>
        <v>5</v>
      </c>
      <c r="AA587" s="25">
        <f t="shared" si="303"/>
        <v>7</v>
      </c>
      <c r="AB587" s="25">
        <f t="shared" si="304"/>
        <v>0</v>
      </c>
      <c r="AC587" s="25">
        <f t="shared" si="305"/>
        <v>1</v>
      </c>
    </row>
    <row r="588" spans="1:32" x14ac:dyDescent="0.25">
      <c r="A588" s="354">
        <v>46231</v>
      </c>
      <c r="B588" s="354" t="s">
        <v>434</v>
      </c>
      <c r="C588" s="349" t="s">
        <v>31</v>
      </c>
      <c r="D588" s="216">
        <v>1.83</v>
      </c>
      <c r="E588" s="355">
        <f t="shared" si="307"/>
        <v>1</v>
      </c>
      <c r="F588" s="305">
        <v>0.03</v>
      </c>
      <c r="G588" s="355">
        <f t="shared" si="310"/>
        <v>1</v>
      </c>
      <c r="H588" s="305">
        <v>2.75</v>
      </c>
      <c r="I588" s="355">
        <f t="shared" si="311"/>
        <v>1</v>
      </c>
      <c r="J588" s="216">
        <v>6.33</v>
      </c>
      <c r="K588" s="355">
        <f t="shared" si="308"/>
        <v>1</v>
      </c>
      <c r="L588" s="216">
        <v>0.86</v>
      </c>
      <c r="M588" s="355">
        <f t="shared" si="294"/>
        <v>1</v>
      </c>
      <c r="N588" s="315">
        <f t="shared" si="289"/>
        <v>1</v>
      </c>
      <c r="O588" s="315">
        <f t="shared" si="290"/>
        <v>1</v>
      </c>
      <c r="S588" s="25" t="str">
        <f t="shared" si="306"/>
        <v>CARIB</v>
      </c>
      <c r="T588" s="25">
        <f t="shared" si="296"/>
        <v>1.65</v>
      </c>
      <c r="U588" s="25">
        <f t="shared" si="297"/>
        <v>2.14</v>
      </c>
      <c r="V588" s="25">
        <f t="shared" si="298"/>
        <v>0</v>
      </c>
      <c r="W588" s="25">
        <f t="shared" si="299"/>
        <v>0.12</v>
      </c>
      <c r="X588" s="25">
        <f t="shared" si="300"/>
        <v>2.7</v>
      </c>
      <c r="Y588" s="25">
        <f t="shared" si="301"/>
        <v>2.85</v>
      </c>
      <c r="Z588" s="25">
        <f t="shared" si="302"/>
        <v>5</v>
      </c>
      <c r="AA588" s="25">
        <f t="shared" si="303"/>
        <v>7</v>
      </c>
      <c r="AB588" s="25">
        <f t="shared" si="304"/>
        <v>0</v>
      </c>
      <c r="AC588" s="25">
        <f t="shared" si="305"/>
        <v>1</v>
      </c>
    </row>
    <row r="589" spans="1:32" x14ac:dyDescent="0.25">
      <c r="A589" s="354">
        <v>46231</v>
      </c>
      <c r="B589" s="354" t="s">
        <v>435</v>
      </c>
      <c r="C589" s="349" t="s">
        <v>31</v>
      </c>
      <c r="D589" s="216">
        <v>1.82</v>
      </c>
      <c r="E589" s="355">
        <f t="shared" si="307"/>
        <v>1</v>
      </c>
      <c r="F589" s="305">
        <v>0.03</v>
      </c>
      <c r="G589" s="355">
        <f t="shared" si="310"/>
        <v>1</v>
      </c>
      <c r="H589" s="305">
        <v>2.8</v>
      </c>
      <c r="I589" s="355">
        <f t="shared" si="311"/>
        <v>1</v>
      </c>
      <c r="J589" s="216">
        <v>6.28</v>
      </c>
      <c r="K589" s="355">
        <f t="shared" si="308"/>
        <v>1</v>
      </c>
      <c r="L589" s="216">
        <v>0.69</v>
      </c>
      <c r="M589" s="355">
        <f t="shared" si="294"/>
        <v>1</v>
      </c>
      <c r="N589" s="315">
        <f t="shared" si="289"/>
        <v>1</v>
      </c>
      <c r="O589" s="315">
        <f t="shared" si="290"/>
        <v>1</v>
      </c>
      <c r="S589" s="25" t="str">
        <f t="shared" si="306"/>
        <v>CARIB</v>
      </c>
      <c r="T589" s="25">
        <f t="shared" si="296"/>
        <v>1.65</v>
      </c>
      <c r="U589" s="25">
        <f t="shared" si="297"/>
        <v>2.14</v>
      </c>
      <c r="V589" s="25">
        <f t="shared" si="298"/>
        <v>0</v>
      </c>
      <c r="W589" s="25">
        <f t="shared" si="299"/>
        <v>0.12</v>
      </c>
      <c r="X589" s="25">
        <f t="shared" si="300"/>
        <v>2.7</v>
      </c>
      <c r="Y589" s="25">
        <f t="shared" si="301"/>
        <v>2.85</v>
      </c>
      <c r="Z589" s="25">
        <f t="shared" si="302"/>
        <v>5</v>
      </c>
      <c r="AA589" s="25">
        <f t="shared" si="303"/>
        <v>7</v>
      </c>
      <c r="AB589" s="25">
        <f t="shared" si="304"/>
        <v>0</v>
      </c>
      <c r="AC589" s="25">
        <f t="shared" si="305"/>
        <v>1</v>
      </c>
    </row>
    <row r="590" spans="1:32" x14ac:dyDescent="0.25">
      <c r="A590" s="354">
        <v>46231</v>
      </c>
      <c r="B590" s="354" t="s">
        <v>436</v>
      </c>
      <c r="C590" s="349" t="s">
        <v>31</v>
      </c>
      <c r="D590" s="216">
        <v>1.83</v>
      </c>
      <c r="E590" s="355">
        <f t="shared" si="307"/>
        <v>1</v>
      </c>
      <c r="F590" s="305">
        <v>0.02</v>
      </c>
      <c r="G590" s="355">
        <f t="shared" si="310"/>
        <v>1</v>
      </c>
      <c r="H590" s="305">
        <v>2.73</v>
      </c>
      <c r="I590" s="355">
        <f t="shared" si="311"/>
        <v>1</v>
      </c>
      <c r="J590" s="216">
        <v>6.05</v>
      </c>
      <c r="K590" s="355">
        <f t="shared" si="308"/>
        <v>1</v>
      </c>
      <c r="L590" s="216">
        <v>0.73</v>
      </c>
      <c r="M590" s="355">
        <f t="shared" si="294"/>
        <v>1</v>
      </c>
      <c r="N590" s="315">
        <f t="shared" si="289"/>
        <v>1</v>
      </c>
      <c r="O590" s="315">
        <f t="shared" si="290"/>
        <v>1</v>
      </c>
      <c r="S590" s="25" t="str">
        <f t="shared" si="306"/>
        <v>CARIB</v>
      </c>
      <c r="T590" s="25">
        <f t="shared" si="296"/>
        <v>1.65</v>
      </c>
      <c r="U590" s="25">
        <f t="shared" si="297"/>
        <v>2.14</v>
      </c>
      <c r="V590" s="25">
        <f t="shared" si="298"/>
        <v>0</v>
      </c>
      <c r="W590" s="25">
        <f t="shared" si="299"/>
        <v>0.12</v>
      </c>
      <c r="X590" s="25">
        <f t="shared" si="300"/>
        <v>2.7</v>
      </c>
      <c r="Y590" s="25">
        <f t="shared" si="301"/>
        <v>2.85</v>
      </c>
      <c r="Z590" s="25">
        <f t="shared" si="302"/>
        <v>5</v>
      </c>
      <c r="AA590" s="25">
        <f t="shared" si="303"/>
        <v>7</v>
      </c>
      <c r="AB590" s="25">
        <f t="shared" si="304"/>
        <v>0</v>
      </c>
      <c r="AC590" s="25">
        <f t="shared" si="305"/>
        <v>1</v>
      </c>
    </row>
    <row r="591" spans="1:32" x14ac:dyDescent="0.25">
      <c r="A591" s="354">
        <v>46231</v>
      </c>
      <c r="B591" s="354" t="s">
        <v>435</v>
      </c>
      <c r="C591" s="349" t="s">
        <v>31</v>
      </c>
      <c r="D591" s="216">
        <v>1.81</v>
      </c>
      <c r="E591" s="355">
        <f t="shared" ref="E591" si="312">IF(+(IF(D591&lt;T591,0,IF(D591&gt;U591,0,1)))=1,1,0)</f>
        <v>1</v>
      </c>
      <c r="F591" s="305">
        <v>0.02</v>
      </c>
      <c r="G591" s="355">
        <f t="shared" ref="G591" si="313">IF(+(IF(F591&lt;V591,0,IF(F591&gt;W591,0,1)))=1,1,0)</f>
        <v>1</v>
      </c>
      <c r="H591" s="305">
        <v>2.79</v>
      </c>
      <c r="I591" s="355">
        <f t="shared" ref="I591" si="314">IF(+(IF(H591&lt;X591,0,IF(H591&gt;Y591,0,1)))=1,1,0)</f>
        <v>1</v>
      </c>
      <c r="J591" s="216">
        <v>5.83</v>
      </c>
      <c r="K591" s="355">
        <f t="shared" ref="K591" si="315">IF(+(IF(J591&lt;Z591,0,IF(J591&gt;AA591,0,1)))=1,1,0)</f>
        <v>1</v>
      </c>
      <c r="L591" s="216">
        <v>0.77</v>
      </c>
      <c r="M591" s="355">
        <f t="shared" ref="M591" si="316">IF(+(IF(L591&lt;AB591,0,IF(L591&gt;AC591,0,1)))=1,1,0)</f>
        <v>1</v>
      </c>
      <c r="N591" s="315">
        <f t="shared" ref="N591" si="317">IF(+(IF(D591&lt;T591,0,IF(D591&gt;U591,0,1)))+(IF(F591&lt;V591,0,IF(F591&gt;W591,0,1)))+(IF(H591&lt;X591,0,IF(H591&gt;Y591,0,1)))+(IF(J591&lt;Z591,0,IF(J591&gt;AA591,0,1)))+(IF(L591&lt;AB591,0,IF(L591&gt;AC591,0,1)))=5,1,0)</f>
        <v>1</v>
      </c>
      <c r="O591" s="315">
        <f t="shared" ref="O591" si="318">IF(+(IF(D591&lt;T591,0,IF(D591&gt;U591,0,1)))+(IF(F591&lt;V591,0,IF(F591&gt;W591,0,1)))+(IF(H591&lt;X591,0,IF(H591&gt;Y591,0,1)))+(IF(L591&lt;AB591,0,IF(L591&gt;AC591,0,1)))=4,1,0)</f>
        <v>1</v>
      </c>
      <c r="S591" s="25" t="str">
        <f t="shared" ref="S591" si="319">LEFT(C591,12)</f>
        <v>CARIB</v>
      </c>
      <c r="T591" s="25">
        <f t="shared" si="296"/>
        <v>1.65</v>
      </c>
      <c r="U591" s="25">
        <f t="shared" si="297"/>
        <v>2.14</v>
      </c>
      <c r="V591" s="25">
        <f t="shared" si="298"/>
        <v>0</v>
      </c>
      <c r="W591" s="25">
        <f t="shared" si="299"/>
        <v>0.12</v>
      </c>
      <c r="X591" s="25">
        <f t="shared" si="300"/>
        <v>2.7</v>
      </c>
      <c r="Y591" s="25">
        <f t="shared" si="301"/>
        <v>2.85</v>
      </c>
      <c r="Z591" s="25">
        <f t="shared" si="302"/>
        <v>5</v>
      </c>
      <c r="AA591" s="25">
        <f t="shared" si="303"/>
        <v>7</v>
      </c>
      <c r="AB591" s="25">
        <f t="shared" si="304"/>
        <v>0</v>
      </c>
      <c r="AC591" s="25">
        <f t="shared" si="305"/>
        <v>1</v>
      </c>
    </row>
    <row r="592" spans="1:32" x14ac:dyDescent="0.25">
      <c r="A592" s="354">
        <v>46231</v>
      </c>
      <c r="B592" s="354" t="s">
        <v>437</v>
      </c>
      <c r="C592" s="349" t="s">
        <v>31</v>
      </c>
      <c r="D592" s="216">
        <v>1.81</v>
      </c>
      <c r="E592" s="355">
        <f t="shared" si="307"/>
        <v>1</v>
      </c>
      <c r="F592" s="305">
        <v>0.02</v>
      </c>
      <c r="G592" s="355">
        <f t="shared" si="310"/>
        <v>1</v>
      </c>
      <c r="H592" s="305">
        <v>2.79</v>
      </c>
      <c r="I592" s="355">
        <f t="shared" si="311"/>
        <v>1</v>
      </c>
      <c r="J592" s="216">
        <v>5.83</v>
      </c>
      <c r="K592" s="355">
        <f t="shared" si="308"/>
        <v>1</v>
      </c>
      <c r="L592" s="216">
        <v>0.77</v>
      </c>
      <c r="M592" s="355">
        <f t="shared" si="294"/>
        <v>1</v>
      </c>
      <c r="N592" s="315">
        <f t="shared" si="289"/>
        <v>1</v>
      </c>
      <c r="O592" s="315">
        <f t="shared" si="290"/>
        <v>1</v>
      </c>
      <c r="S592" s="25" t="str">
        <f t="shared" si="306"/>
        <v>CARIB</v>
      </c>
      <c r="T592" s="25">
        <f t="shared" si="296"/>
        <v>1.65</v>
      </c>
      <c r="U592" s="25">
        <f t="shared" si="297"/>
        <v>2.14</v>
      </c>
      <c r="V592" s="25">
        <f t="shared" si="298"/>
        <v>0</v>
      </c>
      <c r="W592" s="25">
        <f t="shared" si="299"/>
        <v>0.12</v>
      </c>
      <c r="X592" s="25">
        <f t="shared" si="300"/>
        <v>2.7</v>
      </c>
      <c r="Y592" s="25">
        <f t="shared" si="301"/>
        <v>2.85</v>
      </c>
      <c r="Z592" s="25">
        <f t="shared" si="302"/>
        <v>5</v>
      </c>
      <c r="AA592" s="25">
        <f t="shared" si="303"/>
        <v>7</v>
      </c>
      <c r="AB592" s="25">
        <f t="shared" si="304"/>
        <v>0</v>
      </c>
      <c r="AC592" s="25">
        <f t="shared" si="305"/>
        <v>1</v>
      </c>
    </row>
    <row r="593" spans="1:29" x14ac:dyDescent="0.25">
      <c r="A593" s="354">
        <v>46231</v>
      </c>
      <c r="B593" s="354" t="s">
        <v>436</v>
      </c>
      <c r="C593" s="349" t="s">
        <v>35</v>
      </c>
      <c r="D593" s="216">
        <v>16.63</v>
      </c>
      <c r="E593" s="355">
        <f t="shared" si="307"/>
        <v>1</v>
      </c>
      <c r="F593" s="305"/>
      <c r="G593" s="355">
        <f t="shared" si="310"/>
        <v>1</v>
      </c>
      <c r="H593" s="305">
        <v>2.34</v>
      </c>
      <c r="I593" s="355">
        <f t="shared" si="311"/>
        <v>1</v>
      </c>
      <c r="J593" s="216">
        <v>103.2</v>
      </c>
      <c r="K593" s="355">
        <f t="shared" si="308"/>
        <v>1</v>
      </c>
      <c r="L593" s="216"/>
      <c r="M593" s="355">
        <f t="shared" si="294"/>
        <v>1</v>
      </c>
      <c r="N593" s="315">
        <f t="shared" si="289"/>
        <v>1</v>
      </c>
      <c r="O593" s="315">
        <f t="shared" si="290"/>
        <v>1</v>
      </c>
      <c r="S593" s="25" t="str">
        <f t="shared" si="306"/>
        <v>VITAMALT</v>
      </c>
      <c r="T593" s="25">
        <f t="shared" si="296"/>
        <v>16.2</v>
      </c>
      <c r="U593" s="25">
        <f t="shared" si="297"/>
        <v>16.84</v>
      </c>
      <c r="V593" s="25">
        <f t="shared" si="298"/>
        <v>0</v>
      </c>
      <c r="W593" s="25">
        <f t="shared" si="299"/>
        <v>0</v>
      </c>
      <c r="X593" s="25">
        <f t="shared" si="300"/>
        <v>2</v>
      </c>
      <c r="Y593" s="25">
        <f t="shared" si="301"/>
        <v>2.4</v>
      </c>
      <c r="Z593" s="25">
        <f t="shared" si="302"/>
        <v>100</v>
      </c>
      <c r="AA593" s="25">
        <f t="shared" si="303"/>
        <v>140</v>
      </c>
      <c r="AB593" s="25">
        <f t="shared" si="304"/>
        <v>0</v>
      </c>
      <c r="AC593" s="25">
        <f t="shared" si="305"/>
        <v>0</v>
      </c>
    </row>
    <row r="594" spans="1:29" x14ac:dyDescent="0.25">
      <c r="A594" s="354">
        <v>46231</v>
      </c>
      <c r="B594" s="354" t="s">
        <v>435</v>
      </c>
      <c r="C594" s="349" t="s">
        <v>35</v>
      </c>
      <c r="D594" s="216">
        <v>16.309999999999999</v>
      </c>
      <c r="E594" s="355">
        <f t="shared" si="307"/>
        <v>1</v>
      </c>
      <c r="F594" s="305"/>
      <c r="G594" s="355">
        <f t="shared" si="310"/>
        <v>1</v>
      </c>
      <c r="H594" s="305">
        <v>2.4</v>
      </c>
      <c r="I594" s="355">
        <f t="shared" si="311"/>
        <v>1</v>
      </c>
      <c r="J594" s="216">
        <v>130.1</v>
      </c>
      <c r="K594" s="355">
        <f t="shared" si="308"/>
        <v>1</v>
      </c>
      <c r="L594" s="216"/>
      <c r="M594" s="355">
        <f t="shared" ref="M594:M610" si="320">IF(+(IF(L594&lt;AB594,0,IF(L594&gt;AC594,0,1)))=1,1,0)</f>
        <v>1</v>
      </c>
      <c r="N594" s="315">
        <f t="shared" ref="N594:N610" si="321">IF(+(IF(D594&lt;T594,0,IF(D594&gt;U594,0,1)))+(IF(F594&lt;V594,0,IF(F594&gt;W594,0,1)))+(IF(H594&lt;X594,0,IF(H594&gt;Y594,0,1)))+(IF(J594&lt;Z594,0,IF(J594&gt;AA594,0,1)))+(IF(L594&lt;AB594,0,IF(L594&gt;AC594,0,1)))=5,1,0)</f>
        <v>1</v>
      </c>
      <c r="O594" s="315">
        <f t="shared" ref="O594:O607" si="322">IF(+(IF(D594&lt;T594,0,IF(D594&gt;U594,0,1)))+(IF(F594&lt;V594,0,IF(F594&gt;W594,0,1)))+(IF(H594&lt;X594,0,IF(H594&gt;Y594,0,1)))+(IF(L594&lt;AB594,0,IF(L594&gt;AC594,0,1)))=4,1,0)</f>
        <v>1</v>
      </c>
      <c r="S594" s="25" t="str">
        <f t="shared" si="306"/>
        <v>VITAMALT</v>
      </c>
      <c r="T594" s="25">
        <f t="shared" si="296"/>
        <v>16.2</v>
      </c>
      <c r="U594" s="25">
        <f t="shared" si="297"/>
        <v>16.84</v>
      </c>
      <c r="V594" s="25">
        <f t="shared" si="298"/>
        <v>0</v>
      </c>
      <c r="W594" s="25">
        <f t="shared" si="299"/>
        <v>0</v>
      </c>
      <c r="X594" s="25">
        <f t="shared" si="300"/>
        <v>2</v>
      </c>
      <c r="Y594" s="25">
        <f t="shared" si="301"/>
        <v>2.4</v>
      </c>
      <c r="Z594" s="25">
        <f t="shared" si="302"/>
        <v>100</v>
      </c>
      <c r="AA594" s="25">
        <f t="shared" si="303"/>
        <v>140</v>
      </c>
      <c r="AB594" s="25">
        <f t="shared" si="304"/>
        <v>0</v>
      </c>
      <c r="AC594" s="25">
        <f t="shared" si="305"/>
        <v>0</v>
      </c>
    </row>
    <row r="595" spans="1:29" x14ac:dyDescent="0.25">
      <c r="A595" s="354">
        <v>46232</v>
      </c>
      <c r="B595" s="354" t="s">
        <v>434</v>
      </c>
      <c r="C595" s="349" t="s">
        <v>35</v>
      </c>
      <c r="D595" s="216">
        <v>16.8</v>
      </c>
      <c r="E595" s="355">
        <f t="shared" si="307"/>
        <v>1</v>
      </c>
      <c r="F595" s="305"/>
      <c r="G595" s="355">
        <f t="shared" si="310"/>
        <v>1</v>
      </c>
      <c r="H595" s="305">
        <v>2.39</v>
      </c>
      <c r="I595" s="355">
        <f t="shared" si="311"/>
        <v>1</v>
      </c>
      <c r="J595" s="216">
        <v>130.1</v>
      </c>
      <c r="K595" s="355">
        <f t="shared" si="308"/>
        <v>1</v>
      </c>
      <c r="L595" s="216"/>
      <c r="M595" s="355">
        <f t="shared" si="320"/>
        <v>1</v>
      </c>
      <c r="N595" s="315">
        <f t="shared" si="321"/>
        <v>1</v>
      </c>
      <c r="O595" s="315">
        <f t="shared" si="322"/>
        <v>1</v>
      </c>
      <c r="S595" s="25" t="str">
        <f t="shared" si="306"/>
        <v>VITAMALT</v>
      </c>
      <c r="T595" s="25">
        <f t="shared" si="296"/>
        <v>16.2</v>
      </c>
      <c r="U595" s="25">
        <f t="shared" si="297"/>
        <v>16.84</v>
      </c>
      <c r="V595" s="25">
        <f t="shared" si="298"/>
        <v>0</v>
      </c>
      <c r="W595" s="25">
        <f t="shared" si="299"/>
        <v>0</v>
      </c>
      <c r="X595" s="25">
        <f t="shared" si="300"/>
        <v>2</v>
      </c>
      <c r="Y595" s="25">
        <f t="shared" si="301"/>
        <v>2.4</v>
      </c>
      <c r="Z595" s="25">
        <f t="shared" si="302"/>
        <v>100</v>
      </c>
      <c r="AA595" s="25">
        <f t="shared" si="303"/>
        <v>140</v>
      </c>
      <c r="AB595" s="25">
        <f t="shared" si="304"/>
        <v>0</v>
      </c>
      <c r="AC595" s="25">
        <f t="shared" si="305"/>
        <v>0</v>
      </c>
    </row>
    <row r="596" spans="1:29" x14ac:dyDescent="0.25">
      <c r="A596" s="354">
        <v>46232</v>
      </c>
      <c r="B596" s="354" t="s">
        <v>437</v>
      </c>
      <c r="C596" s="349" t="s">
        <v>35</v>
      </c>
      <c r="D596" s="216">
        <v>16.8</v>
      </c>
      <c r="E596" s="355">
        <f t="shared" si="307"/>
        <v>1</v>
      </c>
      <c r="F596" s="305"/>
      <c r="G596" s="355">
        <f t="shared" si="310"/>
        <v>1</v>
      </c>
      <c r="H596" s="305">
        <v>2.39</v>
      </c>
      <c r="I596" s="355">
        <f t="shared" si="311"/>
        <v>1</v>
      </c>
      <c r="J596" s="216">
        <v>123</v>
      </c>
      <c r="K596" s="355">
        <f t="shared" si="308"/>
        <v>1</v>
      </c>
      <c r="L596" s="216"/>
      <c r="M596" s="355">
        <f t="shared" si="320"/>
        <v>1</v>
      </c>
      <c r="N596" s="315">
        <f t="shared" si="321"/>
        <v>1</v>
      </c>
      <c r="O596" s="315">
        <f t="shared" si="322"/>
        <v>1</v>
      </c>
      <c r="S596" s="25" t="str">
        <f t="shared" ref="S596:S611" si="323">LEFT(C596,12)</f>
        <v>VITAMALT</v>
      </c>
      <c r="T596" s="25">
        <f t="shared" si="296"/>
        <v>16.2</v>
      </c>
      <c r="U596" s="25">
        <f t="shared" si="297"/>
        <v>16.84</v>
      </c>
      <c r="V596" s="25">
        <f t="shared" si="298"/>
        <v>0</v>
      </c>
      <c r="W596" s="25">
        <f t="shared" si="299"/>
        <v>0</v>
      </c>
      <c r="X596" s="25">
        <f t="shared" si="300"/>
        <v>2</v>
      </c>
      <c r="Y596" s="25">
        <f t="shared" si="301"/>
        <v>2.4</v>
      </c>
      <c r="Z596" s="25">
        <f t="shared" si="302"/>
        <v>100</v>
      </c>
      <c r="AA596" s="25">
        <f t="shared" si="303"/>
        <v>140</v>
      </c>
      <c r="AB596" s="25">
        <f t="shared" si="304"/>
        <v>0</v>
      </c>
      <c r="AC596" s="25">
        <f t="shared" si="305"/>
        <v>0</v>
      </c>
    </row>
    <row r="597" spans="1:29" x14ac:dyDescent="0.25">
      <c r="A597" s="354">
        <v>46233</v>
      </c>
      <c r="B597" s="354" t="s">
        <v>434</v>
      </c>
      <c r="C597" s="349" t="s">
        <v>30</v>
      </c>
      <c r="D597" s="216">
        <v>1.04</v>
      </c>
      <c r="E597" s="355">
        <f t="shared" si="307"/>
        <v>1</v>
      </c>
      <c r="F597" s="305">
        <v>0.03</v>
      </c>
      <c r="G597" s="355">
        <f t="shared" si="310"/>
        <v>1</v>
      </c>
      <c r="H597" s="305">
        <v>2.85</v>
      </c>
      <c r="I597" s="355">
        <f t="shared" si="311"/>
        <v>1</v>
      </c>
      <c r="J597" s="216">
        <v>5.43</v>
      </c>
      <c r="K597" s="355">
        <f t="shared" si="308"/>
        <v>1</v>
      </c>
      <c r="L597" s="216">
        <v>0.48</v>
      </c>
      <c r="M597" s="355">
        <f t="shared" si="320"/>
        <v>1</v>
      </c>
      <c r="N597" s="315">
        <f t="shared" si="321"/>
        <v>1</v>
      </c>
      <c r="O597" s="315">
        <f t="shared" si="322"/>
        <v>1</v>
      </c>
      <c r="S597" s="25" t="str">
        <f t="shared" ref="S597:S600" si="324">LEFT(C597,12)</f>
        <v>STAG</v>
      </c>
      <c r="T597" s="25">
        <f t="shared" si="296"/>
        <v>0.8</v>
      </c>
      <c r="U597" s="25">
        <f t="shared" si="297"/>
        <v>1.24</v>
      </c>
      <c r="V597" s="25">
        <f t="shared" si="298"/>
        <v>0</v>
      </c>
      <c r="W597" s="25">
        <f t="shared" si="299"/>
        <v>0.12</v>
      </c>
      <c r="X597" s="25">
        <f t="shared" si="300"/>
        <v>2.7</v>
      </c>
      <c r="Y597" s="25">
        <f t="shared" si="301"/>
        <v>2.85</v>
      </c>
      <c r="Z597" s="25">
        <f t="shared" si="302"/>
        <v>5</v>
      </c>
      <c r="AA597" s="25">
        <f t="shared" si="303"/>
        <v>7</v>
      </c>
      <c r="AB597" s="25">
        <f t="shared" si="304"/>
        <v>0</v>
      </c>
      <c r="AC597" s="25">
        <f t="shared" si="305"/>
        <v>1</v>
      </c>
    </row>
    <row r="598" spans="1:29" x14ac:dyDescent="0.25">
      <c r="A598" s="354">
        <v>46233</v>
      </c>
      <c r="B598" s="354" t="s">
        <v>437</v>
      </c>
      <c r="C598" s="349" t="s">
        <v>30</v>
      </c>
      <c r="D598" s="216">
        <v>1.04</v>
      </c>
      <c r="E598" s="355">
        <f t="shared" si="307"/>
        <v>1</v>
      </c>
      <c r="F598" s="305">
        <v>0.03</v>
      </c>
      <c r="G598" s="355">
        <f t="shared" si="310"/>
        <v>1</v>
      </c>
      <c r="H598" s="305">
        <v>2.75</v>
      </c>
      <c r="I598" s="355">
        <f t="shared" si="311"/>
        <v>1</v>
      </c>
      <c r="J598" s="216">
        <v>5.73</v>
      </c>
      <c r="K598" s="355">
        <f t="shared" si="308"/>
        <v>1</v>
      </c>
      <c r="L598" s="216">
        <v>0.4</v>
      </c>
      <c r="M598" s="355">
        <f t="shared" si="320"/>
        <v>1</v>
      </c>
      <c r="N598" s="315">
        <f t="shared" si="321"/>
        <v>1</v>
      </c>
      <c r="O598" s="315">
        <f t="shared" si="322"/>
        <v>1</v>
      </c>
      <c r="S598" s="25" t="str">
        <f t="shared" si="324"/>
        <v>STAG</v>
      </c>
      <c r="T598" s="25">
        <f t="shared" si="296"/>
        <v>0.8</v>
      </c>
      <c r="U598" s="25">
        <f t="shared" si="297"/>
        <v>1.24</v>
      </c>
      <c r="V598" s="25">
        <f t="shared" si="298"/>
        <v>0</v>
      </c>
      <c r="W598" s="25">
        <f t="shared" si="299"/>
        <v>0.12</v>
      </c>
      <c r="X598" s="25">
        <f t="shared" si="300"/>
        <v>2.7</v>
      </c>
      <c r="Y598" s="25">
        <f t="shared" si="301"/>
        <v>2.85</v>
      </c>
      <c r="Z598" s="25">
        <f t="shared" si="302"/>
        <v>5</v>
      </c>
      <c r="AA598" s="25">
        <f t="shared" si="303"/>
        <v>7</v>
      </c>
      <c r="AB598" s="25">
        <f t="shared" si="304"/>
        <v>0</v>
      </c>
      <c r="AC598" s="25">
        <f t="shared" si="305"/>
        <v>1</v>
      </c>
    </row>
    <row r="599" spans="1:29" x14ac:dyDescent="0.25">
      <c r="A599" s="354">
        <v>46233</v>
      </c>
      <c r="B599" s="354" t="s">
        <v>436</v>
      </c>
      <c r="C599" s="349" t="s">
        <v>30</v>
      </c>
      <c r="D599" s="216">
        <v>1.04</v>
      </c>
      <c r="E599" s="355">
        <f t="shared" si="307"/>
        <v>1</v>
      </c>
      <c r="F599" s="305">
        <v>0.03</v>
      </c>
      <c r="G599" s="355">
        <f t="shared" si="310"/>
        <v>1</v>
      </c>
      <c r="H599" s="305">
        <v>2.75</v>
      </c>
      <c r="I599" s="355">
        <f t="shared" si="311"/>
        <v>1</v>
      </c>
      <c r="J599" s="216">
        <v>5.77</v>
      </c>
      <c r="K599" s="355">
        <f t="shared" si="308"/>
        <v>1</v>
      </c>
      <c r="L599" s="216">
        <v>0.51</v>
      </c>
      <c r="M599" s="355">
        <f t="shared" si="320"/>
        <v>1</v>
      </c>
      <c r="N599" s="315">
        <f t="shared" si="321"/>
        <v>1</v>
      </c>
      <c r="O599" s="315">
        <f t="shared" si="322"/>
        <v>1</v>
      </c>
      <c r="S599" s="25" t="str">
        <f t="shared" si="324"/>
        <v>STAG</v>
      </c>
      <c r="T599" s="25">
        <f t="shared" si="296"/>
        <v>0.8</v>
      </c>
      <c r="U599" s="25">
        <f t="shared" si="297"/>
        <v>1.24</v>
      </c>
      <c r="V599" s="25">
        <f t="shared" si="298"/>
        <v>0</v>
      </c>
      <c r="W599" s="25">
        <f t="shared" si="299"/>
        <v>0.12</v>
      </c>
      <c r="X599" s="25">
        <f t="shared" si="300"/>
        <v>2.7</v>
      </c>
      <c r="Y599" s="25">
        <f t="shared" si="301"/>
        <v>2.85</v>
      </c>
      <c r="Z599" s="25">
        <f t="shared" si="302"/>
        <v>5</v>
      </c>
      <c r="AA599" s="25">
        <f t="shared" si="303"/>
        <v>7</v>
      </c>
      <c r="AB599" s="25">
        <f t="shared" si="304"/>
        <v>0</v>
      </c>
      <c r="AC599" s="25">
        <f t="shared" si="305"/>
        <v>1</v>
      </c>
    </row>
    <row r="600" spans="1:29" x14ac:dyDescent="0.25">
      <c r="A600" s="354">
        <v>46233</v>
      </c>
      <c r="B600" s="354" t="s">
        <v>434</v>
      </c>
      <c r="C600" s="349" t="s">
        <v>30</v>
      </c>
      <c r="D600" s="216">
        <v>1.1100000000000001</v>
      </c>
      <c r="E600" s="355">
        <f t="shared" si="307"/>
        <v>1</v>
      </c>
      <c r="F600" s="305">
        <v>0.01</v>
      </c>
      <c r="G600" s="355">
        <f t="shared" si="310"/>
        <v>1</v>
      </c>
      <c r="H600" s="305">
        <v>2.85</v>
      </c>
      <c r="I600" s="355">
        <f t="shared" si="311"/>
        <v>1</v>
      </c>
      <c r="J600" s="216">
        <v>5.83</v>
      </c>
      <c r="K600" s="355">
        <f t="shared" si="308"/>
        <v>1</v>
      </c>
      <c r="L600" s="216">
        <v>0.78</v>
      </c>
      <c r="M600" s="355">
        <f t="shared" si="320"/>
        <v>1</v>
      </c>
      <c r="N600" s="315">
        <f t="shared" si="321"/>
        <v>1</v>
      </c>
      <c r="O600" s="315">
        <f t="shared" si="322"/>
        <v>1</v>
      </c>
      <c r="S600" s="25" t="str">
        <f t="shared" si="324"/>
        <v>STAG</v>
      </c>
      <c r="T600" s="25">
        <f t="shared" si="296"/>
        <v>0.8</v>
      </c>
      <c r="U600" s="25">
        <f t="shared" si="297"/>
        <v>1.24</v>
      </c>
      <c r="V600" s="25">
        <f t="shared" si="298"/>
        <v>0</v>
      </c>
      <c r="W600" s="25">
        <f t="shared" si="299"/>
        <v>0.12</v>
      </c>
      <c r="X600" s="25">
        <f t="shared" si="300"/>
        <v>2.7</v>
      </c>
      <c r="Y600" s="25">
        <f t="shared" si="301"/>
        <v>2.85</v>
      </c>
      <c r="Z600" s="25">
        <f t="shared" si="302"/>
        <v>5</v>
      </c>
      <c r="AA600" s="25">
        <f t="shared" si="303"/>
        <v>7</v>
      </c>
      <c r="AB600" s="25">
        <f t="shared" si="304"/>
        <v>0</v>
      </c>
      <c r="AC600" s="25">
        <f t="shared" si="305"/>
        <v>1</v>
      </c>
    </row>
    <row r="601" spans="1:29" x14ac:dyDescent="0.25">
      <c r="A601" s="354">
        <v>46233</v>
      </c>
      <c r="B601" s="354" t="s">
        <v>436</v>
      </c>
      <c r="C601" s="349" t="s">
        <v>30</v>
      </c>
      <c r="D601" s="216">
        <v>1.05</v>
      </c>
      <c r="E601" s="355">
        <f t="shared" si="307"/>
        <v>1</v>
      </c>
      <c r="F601" s="305">
        <v>0.02</v>
      </c>
      <c r="G601" s="355">
        <f t="shared" si="310"/>
        <v>1</v>
      </c>
      <c r="H601" s="305">
        <v>2.73</v>
      </c>
      <c r="I601" s="355">
        <f t="shared" si="311"/>
        <v>1</v>
      </c>
      <c r="J601" s="216">
        <v>6.15</v>
      </c>
      <c r="K601" s="355">
        <f t="shared" si="308"/>
        <v>1</v>
      </c>
      <c r="L601" s="216">
        <v>0.97</v>
      </c>
      <c r="M601" s="355">
        <f t="shared" si="320"/>
        <v>1</v>
      </c>
      <c r="N601" s="315">
        <f t="shared" si="321"/>
        <v>1</v>
      </c>
      <c r="O601" s="315">
        <f t="shared" si="322"/>
        <v>1</v>
      </c>
      <c r="S601" s="25" t="str">
        <f t="shared" si="323"/>
        <v>STAG</v>
      </c>
      <c r="T601" s="25">
        <f t="shared" si="296"/>
        <v>0.8</v>
      </c>
      <c r="U601" s="25">
        <f t="shared" si="297"/>
        <v>1.24</v>
      </c>
      <c r="V601" s="25">
        <f t="shared" si="298"/>
        <v>0</v>
      </c>
      <c r="W601" s="25">
        <f t="shared" si="299"/>
        <v>0.12</v>
      </c>
      <c r="X601" s="25">
        <f t="shared" si="300"/>
        <v>2.7</v>
      </c>
      <c r="Y601" s="25">
        <f t="shared" si="301"/>
        <v>2.85</v>
      </c>
      <c r="Z601" s="25">
        <f t="shared" si="302"/>
        <v>5</v>
      </c>
      <c r="AA601" s="25">
        <f t="shared" si="303"/>
        <v>7</v>
      </c>
      <c r="AB601" s="25">
        <f t="shared" si="304"/>
        <v>0</v>
      </c>
      <c r="AC601" s="25">
        <f t="shared" si="305"/>
        <v>1</v>
      </c>
    </row>
    <row r="602" spans="1:29" x14ac:dyDescent="0.25">
      <c r="A602" s="354">
        <v>46233</v>
      </c>
      <c r="B602" s="354" t="s">
        <v>435</v>
      </c>
      <c r="C602" s="349" t="s">
        <v>31</v>
      </c>
      <c r="D602" s="216">
        <v>1.74</v>
      </c>
      <c r="E602" s="355">
        <f t="shared" ref="E602:E603" si="325">IF(+(IF(D602&lt;T602,0,IF(D602&gt;U602,0,1)))=1,1,0)</f>
        <v>1</v>
      </c>
      <c r="F602" s="305">
        <v>0.02</v>
      </c>
      <c r="G602" s="355">
        <f t="shared" ref="G602:G603" si="326">IF(+(IF(F602&lt;V602,0,IF(F602&gt;W602,0,1)))=1,1,0)</f>
        <v>1</v>
      </c>
      <c r="H602" s="305">
        <v>2.74</v>
      </c>
      <c r="I602" s="355">
        <f t="shared" ref="I602:I603" si="327">IF(+(IF(H602&lt;X602,0,IF(H602&gt;Y602,0,1)))=1,1,0)</f>
        <v>1</v>
      </c>
      <c r="J602" s="216">
        <v>5.6</v>
      </c>
      <c r="K602" s="355">
        <f t="shared" ref="K602:K603" si="328">IF(+(IF(J602&lt;Z602,0,IF(J602&gt;AA602,0,1)))=1,1,0)</f>
        <v>1</v>
      </c>
      <c r="L602" s="216">
        <v>0.74</v>
      </c>
      <c r="M602" s="355">
        <f t="shared" ref="M602:M603" si="329">IF(+(IF(L602&lt;AB602,0,IF(L602&gt;AC602,0,1)))=1,1,0)</f>
        <v>1</v>
      </c>
      <c r="N602" s="315">
        <f t="shared" ref="N602:N603" si="330">IF(+(IF(D602&lt;T602,0,IF(D602&gt;U602,0,1)))+(IF(F602&lt;V602,0,IF(F602&gt;W602,0,1)))+(IF(H602&lt;X602,0,IF(H602&gt;Y602,0,1)))+(IF(J602&lt;Z602,0,IF(J602&gt;AA602,0,1)))+(IF(L602&lt;AB602,0,IF(L602&gt;AC602,0,1)))=5,1,0)</f>
        <v>1</v>
      </c>
      <c r="O602" s="315">
        <f t="shared" ref="O602:O603" si="331">IF(+(IF(D602&lt;T602,0,IF(D602&gt;U602,0,1)))+(IF(F602&lt;V602,0,IF(F602&gt;W602,0,1)))+(IF(H602&lt;X602,0,IF(H602&gt;Y602,0,1)))+(IF(L602&lt;AB602,0,IF(L602&gt;AC602,0,1)))=4,1,0)</f>
        <v>1</v>
      </c>
      <c r="S602" s="25" t="str">
        <f t="shared" si="323"/>
        <v>CARIB</v>
      </c>
      <c r="T602" s="25">
        <f t="shared" si="296"/>
        <v>1.65</v>
      </c>
      <c r="U602" s="25">
        <f t="shared" si="297"/>
        <v>2.14</v>
      </c>
      <c r="V602" s="25">
        <f t="shared" si="298"/>
        <v>0</v>
      </c>
      <c r="W602" s="25">
        <f t="shared" si="299"/>
        <v>0.12</v>
      </c>
      <c r="X602" s="25">
        <f t="shared" si="300"/>
        <v>2.7</v>
      </c>
      <c r="Y602" s="25">
        <f t="shared" si="301"/>
        <v>2.85</v>
      </c>
      <c r="Z602" s="25">
        <f t="shared" si="302"/>
        <v>5</v>
      </c>
      <c r="AA602" s="25">
        <f t="shared" si="303"/>
        <v>7</v>
      </c>
      <c r="AB602" s="25">
        <f t="shared" si="304"/>
        <v>0</v>
      </c>
      <c r="AC602" s="25">
        <f t="shared" si="305"/>
        <v>1</v>
      </c>
    </row>
    <row r="603" spans="1:29" x14ac:dyDescent="0.25">
      <c r="A603" s="354">
        <v>46234</v>
      </c>
      <c r="B603" s="354" t="s">
        <v>434</v>
      </c>
      <c r="C603" s="349" t="s">
        <v>31</v>
      </c>
      <c r="D603" s="216">
        <v>1.76</v>
      </c>
      <c r="E603" s="355">
        <f t="shared" si="325"/>
        <v>1</v>
      </c>
      <c r="F603" s="305">
        <v>0.04</v>
      </c>
      <c r="G603" s="355">
        <f t="shared" si="326"/>
        <v>1</v>
      </c>
      <c r="H603" s="305">
        <v>2.75</v>
      </c>
      <c r="I603" s="355">
        <f t="shared" si="327"/>
        <v>1</v>
      </c>
      <c r="J603" s="216">
        <v>5.6</v>
      </c>
      <c r="K603" s="355">
        <f t="shared" si="328"/>
        <v>1</v>
      </c>
      <c r="L603" s="216">
        <v>1.1599999999999999</v>
      </c>
      <c r="M603" s="355">
        <f t="shared" si="329"/>
        <v>0</v>
      </c>
      <c r="N603" s="315">
        <f t="shared" si="330"/>
        <v>0</v>
      </c>
      <c r="O603" s="315">
        <f t="shared" si="331"/>
        <v>0</v>
      </c>
      <c r="S603" s="25" t="str">
        <f t="shared" si="323"/>
        <v>CARIB</v>
      </c>
      <c r="T603" s="25">
        <f t="shared" si="296"/>
        <v>1.65</v>
      </c>
      <c r="U603" s="25">
        <f t="shared" si="297"/>
        <v>2.14</v>
      </c>
      <c r="V603" s="25">
        <f t="shared" si="298"/>
        <v>0</v>
      </c>
      <c r="W603" s="25">
        <f t="shared" si="299"/>
        <v>0.12</v>
      </c>
      <c r="X603" s="25">
        <f t="shared" si="300"/>
        <v>2.7</v>
      </c>
      <c r="Y603" s="25">
        <f t="shared" si="301"/>
        <v>2.85</v>
      </c>
      <c r="Z603" s="25">
        <f t="shared" si="302"/>
        <v>5</v>
      </c>
      <c r="AA603" s="25">
        <f t="shared" si="303"/>
        <v>7</v>
      </c>
      <c r="AB603" s="25">
        <f t="shared" si="304"/>
        <v>0</v>
      </c>
      <c r="AC603" s="25">
        <f t="shared" si="305"/>
        <v>1</v>
      </c>
    </row>
    <row r="604" spans="1:29" x14ac:dyDescent="0.25">
      <c r="A604" s="354">
        <v>46234</v>
      </c>
      <c r="B604" s="354" t="s">
        <v>437</v>
      </c>
      <c r="C604" s="349" t="s">
        <v>31</v>
      </c>
      <c r="D604" s="216">
        <v>1.97</v>
      </c>
      <c r="E604" s="355">
        <f t="shared" si="307"/>
        <v>1</v>
      </c>
      <c r="F604" s="305">
        <v>0.03</v>
      </c>
      <c r="G604" s="355">
        <f t="shared" si="310"/>
        <v>1</v>
      </c>
      <c r="H604" s="305">
        <v>2.73</v>
      </c>
      <c r="I604" s="355">
        <f t="shared" si="311"/>
        <v>1</v>
      </c>
      <c r="J604" s="216">
        <v>6.4</v>
      </c>
      <c r="K604" s="355">
        <f t="shared" si="308"/>
        <v>1</v>
      </c>
      <c r="L604" s="216">
        <v>0.97</v>
      </c>
      <c r="M604" s="355">
        <f t="shared" si="320"/>
        <v>1</v>
      </c>
      <c r="N604" s="315">
        <f t="shared" si="321"/>
        <v>1</v>
      </c>
      <c r="O604" s="315">
        <f t="shared" si="322"/>
        <v>1</v>
      </c>
      <c r="S604" s="25" t="str">
        <f t="shared" ref="S604:S609" si="332">LEFT(C604,12)</f>
        <v>CARIB</v>
      </c>
      <c r="T604" s="25">
        <f t="shared" si="296"/>
        <v>1.65</v>
      </c>
      <c r="U604" s="25">
        <f t="shared" si="297"/>
        <v>2.14</v>
      </c>
      <c r="V604" s="25">
        <f t="shared" si="298"/>
        <v>0</v>
      </c>
      <c r="W604" s="25">
        <f t="shared" si="299"/>
        <v>0.12</v>
      </c>
      <c r="X604" s="25">
        <f t="shared" si="300"/>
        <v>2.7</v>
      </c>
      <c r="Y604" s="25">
        <f t="shared" si="301"/>
        <v>2.85</v>
      </c>
      <c r="Z604" s="25">
        <f t="shared" si="302"/>
        <v>5</v>
      </c>
      <c r="AA604" s="25">
        <f t="shared" si="303"/>
        <v>7</v>
      </c>
      <c r="AB604" s="25">
        <f t="shared" si="304"/>
        <v>0</v>
      </c>
      <c r="AC604" s="25">
        <f t="shared" si="305"/>
        <v>1</v>
      </c>
    </row>
    <row r="605" spans="1:29" x14ac:dyDescent="0.25">
      <c r="A605" s="354">
        <v>46234</v>
      </c>
      <c r="B605" s="354" t="s">
        <v>436</v>
      </c>
      <c r="C605" s="349" t="s">
        <v>31</v>
      </c>
      <c r="D605" s="216">
        <v>2.02</v>
      </c>
      <c r="E605" s="355">
        <f t="shared" si="307"/>
        <v>1</v>
      </c>
      <c r="F605" s="305">
        <v>0.03</v>
      </c>
      <c r="G605" s="355">
        <f t="shared" si="310"/>
        <v>1</v>
      </c>
      <c r="H605" s="305">
        <v>2.8</v>
      </c>
      <c r="I605" s="355">
        <f t="shared" si="311"/>
        <v>1</v>
      </c>
      <c r="J605" s="216">
        <v>5.8</v>
      </c>
      <c r="K605" s="355">
        <f t="shared" si="308"/>
        <v>1</v>
      </c>
      <c r="L605" s="216">
        <v>0.65</v>
      </c>
      <c r="M605" s="355">
        <f t="shared" si="320"/>
        <v>1</v>
      </c>
      <c r="N605" s="315">
        <f t="shared" si="321"/>
        <v>1</v>
      </c>
      <c r="O605" s="315">
        <f t="shared" si="322"/>
        <v>1</v>
      </c>
      <c r="S605" s="25" t="str">
        <f t="shared" si="332"/>
        <v>CARIB</v>
      </c>
      <c r="T605" s="25">
        <f t="shared" si="296"/>
        <v>1.65</v>
      </c>
      <c r="U605" s="25">
        <f t="shared" si="297"/>
        <v>2.14</v>
      </c>
      <c r="V605" s="25">
        <f t="shared" si="298"/>
        <v>0</v>
      </c>
      <c r="W605" s="25">
        <f t="shared" si="299"/>
        <v>0.12</v>
      </c>
      <c r="X605" s="25">
        <f t="shared" si="300"/>
        <v>2.7</v>
      </c>
      <c r="Y605" s="25">
        <f t="shared" si="301"/>
        <v>2.85</v>
      </c>
      <c r="Z605" s="25">
        <f t="shared" si="302"/>
        <v>5</v>
      </c>
      <c r="AA605" s="25">
        <f t="shared" si="303"/>
        <v>7</v>
      </c>
      <c r="AB605" s="25">
        <f t="shared" si="304"/>
        <v>0</v>
      </c>
      <c r="AC605" s="25">
        <f t="shared" si="305"/>
        <v>1</v>
      </c>
    </row>
    <row r="606" spans="1:29" x14ac:dyDescent="0.25">
      <c r="A606" s="354">
        <v>46234</v>
      </c>
      <c r="B606" s="354" t="s">
        <v>435</v>
      </c>
      <c r="C606" s="349" t="s">
        <v>31</v>
      </c>
      <c r="D606" s="216">
        <v>2</v>
      </c>
      <c r="E606" s="355">
        <f t="shared" si="307"/>
        <v>1</v>
      </c>
      <c r="F606" s="305">
        <v>0.03</v>
      </c>
      <c r="G606" s="355">
        <f t="shared" si="310"/>
        <v>1</v>
      </c>
      <c r="H606" s="305">
        <v>2.73</v>
      </c>
      <c r="I606" s="355">
        <f t="shared" si="311"/>
        <v>1</v>
      </c>
      <c r="J606" s="216">
        <v>6.43</v>
      </c>
      <c r="K606" s="355">
        <f t="shared" si="308"/>
        <v>1</v>
      </c>
      <c r="L606" s="216">
        <v>0.51</v>
      </c>
      <c r="M606" s="355">
        <f t="shared" si="320"/>
        <v>1</v>
      </c>
      <c r="N606" s="315">
        <f t="shared" si="321"/>
        <v>1</v>
      </c>
      <c r="O606" s="315">
        <f t="shared" si="322"/>
        <v>1</v>
      </c>
      <c r="S606" s="25" t="str">
        <f t="shared" si="332"/>
        <v>CARIB</v>
      </c>
      <c r="T606" s="25">
        <f t="shared" si="296"/>
        <v>1.65</v>
      </c>
      <c r="U606" s="25">
        <f t="shared" si="297"/>
        <v>2.14</v>
      </c>
      <c r="V606" s="25">
        <f t="shared" si="298"/>
        <v>0</v>
      </c>
      <c r="W606" s="25">
        <f t="shared" si="299"/>
        <v>0.12</v>
      </c>
      <c r="X606" s="25">
        <f t="shared" si="300"/>
        <v>2.7</v>
      </c>
      <c r="Y606" s="25">
        <f t="shared" si="301"/>
        <v>2.85</v>
      </c>
      <c r="Z606" s="25">
        <f t="shared" si="302"/>
        <v>5</v>
      </c>
      <c r="AA606" s="25">
        <f t="shared" si="303"/>
        <v>7</v>
      </c>
      <c r="AB606" s="25">
        <f t="shared" si="304"/>
        <v>0</v>
      </c>
      <c r="AC606" s="25">
        <f t="shared" si="305"/>
        <v>1</v>
      </c>
    </row>
    <row r="607" spans="1:29" x14ac:dyDescent="0.25">
      <c r="A607" s="354">
        <v>46234</v>
      </c>
      <c r="B607" s="354" t="s">
        <v>437</v>
      </c>
      <c r="C607" s="349" t="s">
        <v>31</v>
      </c>
      <c r="D607" s="216">
        <v>1.98</v>
      </c>
      <c r="E607" s="355">
        <f t="shared" si="307"/>
        <v>1</v>
      </c>
      <c r="F607" s="305">
        <v>0.03</v>
      </c>
      <c r="G607" s="355">
        <f t="shared" si="310"/>
        <v>1</v>
      </c>
      <c r="H607" s="305">
        <v>2.75</v>
      </c>
      <c r="I607" s="355">
        <f t="shared" si="311"/>
        <v>1</v>
      </c>
      <c r="J607" s="216">
        <v>5.08</v>
      </c>
      <c r="K607" s="355">
        <f t="shared" si="308"/>
        <v>1</v>
      </c>
      <c r="L607" s="216">
        <v>0.69</v>
      </c>
      <c r="M607" s="355">
        <f t="shared" si="320"/>
        <v>1</v>
      </c>
      <c r="N607" s="315">
        <f t="shared" si="321"/>
        <v>1</v>
      </c>
      <c r="O607" s="315">
        <f t="shared" si="322"/>
        <v>1</v>
      </c>
      <c r="S607" s="25" t="str">
        <f t="shared" si="332"/>
        <v>CARIB</v>
      </c>
      <c r="T607" s="25">
        <f t="shared" si="296"/>
        <v>1.65</v>
      </c>
      <c r="U607" s="25">
        <f t="shared" si="297"/>
        <v>2.14</v>
      </c>
      <c r="V607" s="25">
        <f t="shared" si="298"/>
        <v>0</v>
      </c>
      <c r="W607" s="25">
        <f t="shared" si="299"/>
        <v>0.12</v>
      </c>
      <c r="X607" s="25">
        <f t="shared" si="300"/>
        <v>2.7</v>
      </c>
      <c r="Y607" s="25">
        <f t="shared" si="301"/>
        <v>2.85</v>
      </c>
      <c r="Z607" s="25">
        <f t="shared" si="302"/>
        <v>5</v>
      </c>
      <c r="AA607" s="25">
        <f t="shared" si="303"/>
        <v>7</v>
      </c>
      <c r="AB607" s="25">
        <f t="shared" si="304"/>
        <v>0</v>
      </c>
      <c r="AC607" s="25">
        <f t="shared" si="305"/>
        <v>1</v>
      </c>
    </row>
    <row r="608" spans="1:29" x14ac:dyDescent="0.25">
      <c r="A608" s="354">
        <v>46234</v>
      </c>
      <c r="B608" s="354" t="s">
        <v>436</v>
      </c>
      <c r="C608" s="349" t="s">
        <v>31</v>
      </c>
      <c r="D608" s="216">
        <v>2.0099999999999998</v>
      </c>
      <c r="E608" s="355">
        <f t="shared" si="307"/>
        <v>1</v>
      </c>
      <c r="F608" s="305">
        <v>0.05</v>
      </c>
      <c r="G608" s="355">
        <f t="shared" si="310"/>
        <v>1</v>
      </c>
      <c r="H608" s="305">
        <v>2.7</v>
      </c>
      <c r="I608" s="355">
        <f t="shared" si="311"/>
        <v>1</v>
      </c>
      <c r="J608" s="216">
        <v>5.5</v>
      </c>
      <c r="K608" s="355">
        <f t="shared" si="308"/>
        <v>1</v>
      </c>
      <c r="L608" s="216">
        <v>0.64</v>
      </c>
      <c r="M608" s="355">
        <f t="shared" si="320"/>
        <v>1</v>
      </c>
      <c r="N608" s="315">
        <f t="shared" si="321"/>
        <v>1</v>
      </c>
      <c r="O608" s="315">
        <f>IF(+(IF(D608&lt;T608,0,IF(D608&gt;U608,0,1)))+(IF(F608&lt;V608,0,IF(F608&gt;W608,0,1)))+(IF(H608&lt;X608,0,IF(H608&gt;Y608,0,1)))+(IF(L608&lt;AB608,0,IF(L608&gt;AC608,0,1)))=4,1,0)</f>
        <v>1</v>
      </c>
      <c r="S608" s="25" t="str">
        <f t="shared" si="332"/>
        <v>CARIB</v>
      </c>
      <c r="T608" s="25">
        <f t="shared" si="296"/>
        <v>1.65</v>
      </c>
      <c r="U608" s="25">
        <f t="shared" si="297"/>
        <v>2.14</v>
      </c>
      <c r="V608" s="25">
        <f t="shared" si="298"/>
        <v>0</v>
      </c>
      <c r="W608" s="25">
        <f t="shared" si="299"/>
        <v>0.12</v>
      </c>
      <c r="X608" s="25">
        <f t="shared" si="300"/>
        <v>2.7</v>
      </c>
      <c r="Y608" s="25">
        <f t="shared" si="301"/>
        <v>2.85</v>
      </c>
      <c r="Z608" s="25">
        <f t="shared" si="302"/>
        <v>5</v>
      </c>
      <c r="AA608" s="25">
        <f t="shared" si="303"/>
        <v>7</v>
      </c>
      <c r="AB608" s="25">
        <f t="shared" si="304"/>
        <v>0</v>
      </c>
      <c r="AC608" s="25">
        <f t="shared" si="305"/>
        <v>1</v>
      </c>
    </row>
    <row r="609" spans="1:29" x14ac:dyDescent="0.25">
      <c r="A609" s="354">
        <v>46234</v>
      </c>
      <c r="B609" s="354" t="s">
        <v>435</v>
      </c>
      <c r="C609" s="349" t="s">
        <v>33</v>
      </c>
      <c r="D609" s="216">
        <v>3.3</v>
      </c>
      <c r="E609" s="355">
        <f t="shared" si="307"/>
        <v>1</v>
      </c>
      <c r="F609" s="305">
        <v>0.04</v>
      </c>
      <c r="G609" s="355">
        <f t="shared" si="310"/>
        <v>1</v>
      </c>
      <c r="H609" s="305">
        <v>2.8</v>
      </c>
      <c r="I609" s="355">
        <f t="shared" si="311"/>
        <v>1</v>
      </c>
      <c r="J609" s="216">
        <v>189.7</v>
      </c>
      <c r="K609" s="355">
        <f t="shared" si="308"/>
        <v>1</v>
      </c>
      <c r="L609" s="216">
        <v>14.4</v>
      </c>
      <c r="M609" s="355">
        <f>IF(+(IF(L609&lt;AB609,0,IF(L609&gt;AC609,0,1)))=1,1,0)</f>
        <v>1</v>
      </c>
      <c r="N609" s="315">
        <f t="shared" si="321"/>
        <v>1</v>
      </c>
      <c r="O609" s="315">
        <f>IF(+(IF(D609&lt;T609,0,IF(D609&gt;U609,0,1)))+(IF(F609&lt;V609,0,IF(F609&gt;W609,0,1)))+(IF(H609&lt;X609,0,IF(H609&gt;Y609,0,1)))+(IF(L609&lt;AB609,0,IF(L609&gt;AC609,0,1)))=4,1,0)</f>
        <v>1</v>
      </c>
      <c r="S609" s="25" t="str">
        <f t="shared" si="332"/>
        <v>GUINNESS</v>
      </c>
      <c r="T609" s="25">
        <f t="shared" si="296"/>
        <v>3.1</v>
      </c>
      <c r="U609" s="25">
        <f t="shared" si="297"/>
        <v>4.1399999999999997</v>
      </c>
      <c r="V609" s="25">
        <f t="shared" si="298"/>
        <v>0</v>
      </c>
      <c r="W609" s="25">
        <f t="shared" si="299"/>
        <v>0.12</v>
      </c>
      <c r="X609" s="25">
        <f t="shared" si="300"/>
        <v>2.7</v>
      </c>
      <c r="Y609" s="25">
        <f t="shared" si="301"/>
        <v>2.9</v>
      </c>
      <c r="Z609" s="25">
        <f t="shared" si="302"/>
        <v>155</v>
      </c>
      <c r="AA609" s="25">
        <f t="shared" si="303"/>
        <v>195</v>
      </c>
      <c r="AB609" s="25">
        <f t="shared" si="304"/>
        <v>0</v>
      </c>
      <c r="AC609" s="25">
        <f t="shared" si="305"/>
        <v>35</v>
      </c>
    </row>
    <row r="610" spans="1:29" x14ac:dyDescent="0.25">
      <c r="A610" s="354">
        <v>46234</v>
      </c>
      <c r="B610" s="354" t="s">
        <v>437</v>
      </c>
      <c r="C610" s="349" t="s">
        <v>33</v>
      </c>
      <c r="D610" s="216">
        <v>3.62</v>
      </c>
      <c r="E610" s="355">
        <f t="shared" si="307"/>
        <v>1</v>
      </c>
      <c r="F610" s="305">
        <v>0.02</v>
      </c>
      <c r="G610" s="355">
        <f t="shared" si="310"/>
        <v>1</v>
      </c>
      <c r="H610" s="305">
        <v>2.75</v>
      </c>
      <c r="I610" s="355">
        <f t="shared" si="311"/>
        <v>1</v>
      </c>
      <c r="J610" s="216">
        <v>141.69999999999999</v>
      </c>
      <c r="K610" s="355">
        <f t="shared" si="308"/>
        <v>0</v>
      </c>
      <c r="L610" s="216">
        <v>12.2</v>
      </c>
      <c r="M610" s="355">
        <f t="shared" si="320"/>
        <v>1</v>
      </c>
      <c r="N610" s="315">
        <f t="shared" si="321"/>
        <v>0</v>
      </c>
      <c r="O610" s="315">
        <f>IF(+(IF(D610&lt;T610,0,IF(D610&gt;U610,0,1)))+(IF(F610&lt;V610,0,IF(F610&gt;W610,0,1)))+(IF(H610&lt;X610,0,IF(H610&gt;Y610,0,1)))+(IF(L610&lt;AB610,0,IF(L610&gt;AC610,0,1)))=4,1,0)</f>
        <v>1</v>
      </c>
      <c r="S610" s="25" t="str">
        <f t="shared" si="323"/>
        <v>GUINNESS</v>
      </c>
      <c r="T610" s="25">
        <f t="shared" si="296"/>
        <v>3.1</v>
      </c>
      <c r="U610" s="25">
        <f t="shared" si="297"/>
        <v>4.1399999999999997</v>
      </c>
      <c r="V610" s="25">
        <f t="shared" si="298"/>
        <v>0</v>
      </c>
      <c r="W610" s="25">
        <f t="shared" si="299"/>
        <v>0.12</v>
      </c>
      <c r="X610" s="25">
        <f t="shared" si="300"/>
        <v>2.7</v>
      </c>
      <c r="Y610" s="25">
        <f t="shared" si="301"/>
        <v>2.9</v>
      </c>
      <c r="Z610" s="25">
        <f t="shared" si="302"/>
        <v>155</v>
      </c>
      <c r="AA610" s="25">
        <f t="shared" si="303"/>
        <v>195</v>
      </c>
      <c r="AB610" s="25">
        <f t="shared" si="304"/>
        <v>0</v>
      </c>
      <c r="AC610" s="25">
        <f t="shared" si="305"/>
        <v>35</v>
      </c>
    </row>
    <row r="611" spans="1:29" x14ac:dyDescent="0.25">
      <c r="A611" s="354"/>
      <c r="B611" s="354"/>
      <c r="C611" s="349"/>
      <c r="D611" s="216"/>
      <c r="E611" s="355"/>
      <c r="F611" s="305"/>
      <c r="G611" s="355"/>
      <c r="H611" s="305"/>
      <c r="I611" s="355"/>
      <c r="J611" s="216"/>
      <c r="K611" s="355"/>
      <c r="L611" s="216"/>
      <c r="M611" s="355"/>
      <c r="N611" s="315"/>
      <c r="O611" s="315"/>
      <c r="S611" s="25" t="str">
        <f t="shared" si="323"/>
        <v/>
      </c>
      <c r="T611" s="25" t="e">
        <f t="shared" si="296"/>
        <v>#N/A</v>
      </c>
      <c r="U611" s="25" t="e">
        <f t="shared" si="297"/>
        <v>#N/A</v>
      </c>
      <c r="V611" s="25" t="e">
        <f t="shared" si="298"/>
        <v>#N/A</v>
      </c>
      <c r="W611" s="25" t="e">
        <f t="shared" si="299"/>
        <v>#N/A</v>
      </c>
      <c r="X611" s="25" t="e">
        <f t="shared" si="300"/>
        <v>#N/A</v>
      </c>
      <c r="Y611" s="25" t="e">
        <f t="shared" si="301"/>
        <v>#N/A</v>
      </c>
      <c r="Z611" s="25" t="e">
        <f t="shared" si="302"/>
        <v>#N/A</v>
      </c>
      <c r="AA611" s="25" t="e">
        <f t="shared" si="303"/>
        <v>#N/A</v>
      </c>
      <c r="AB611" s="25" t="e">
        <f t="shared" si="304"/>
        <v>#N/A</v>
      </c>
      <c r="AC611" s="25" t="e">
        <f t="shared" si="305"/>
        <v>#N/A</v>
      </c>
    </row>
    <row r="612" spans="1:29" x14ac:dyDescent="0.25">
      <c r="A612" s="354"/>
      <c r="B612" s="354"/>
      <c r="C612" s="349"/>
      <c r="D612" s="216"/>
      <c r="E612" s="355"/>
      <c r="F612" s="305"/>
      <c r="G612" s="355"/>
      <c r="H612" s="305"/>
      <c r="I612" s="355"/>
      <c r="J612" s="216"/>
      <c r="K612" s="355"/>
      <c r="L612" s="216"/>
      <c r="M612" s="355"/>
      <c r="N612" s="315"/>
      <c r="O612" s="315"/>
      <c r="S612" s="25" t="str">
        <f t="shared" si="306"/>
        <v/>
      </c>
      <c r="T612" s="25" t="e">
        <f t="shared" si="296"/>
        <v>#N/A</v>
      </c>
      <c r="U612" s="25" t="e">
        <f t="shared" si="297"/>
        <v>#N/A</v>
      </c>
      <c r="V612" s="25" t="e">
        <f t="shared" si="298"/>
        <v>#N/A</v>
      </c>
      <c r="W612" s="25" t="e">
        <f t="shared" si="299"/>
        <v>#N/A</v>
      </c>
      <c r="X612" s="25" t="e">
        <f t="shared" si="300"/>
        <v>#N/A</v>
      </c>
      <c r="Y612" s="25" t="e">
        <f t="shared" si="301"/>
        <v>#N/A</v>
      </c>
      <c r="Z612" s="25" t="e">
        <f t="shared" si="302"/>
        <v>#N/A</v>
      </c>
      <c r="AA612" s="25" t="e">
        <f t="shared" si="303"/>
        <v>#N/A</v>
      </c>
      <c r="AB612" s="25" t="e">
        <f t="shared" si="304"/>
        <v>#N/A</v>
      </c>
      <c r="AC612" s="25" t="e">
        <f t="shared" si="305"/>
        <v>#N/A</v>
      </c>
    </row>
    <row r="613" spans="1:29" x14ac:dyDescent="0.25">
      <c r="A613" s="354"/>
      <c r="B613" s="354"/>
      <c r="C613" s="349"/>
      <c r="D613" s="216"/>
      <c r="E613" s="355"/>
      <c r="F613" s="305"/>
      <c r="G613" s="355"/>
      <c r="H613" s="305"/>
      <c r="I613" s="355"/>
      <c r="J613" s="216"/>
      <c r="K613" s="355"/>
      <c r="L613" s="216"/>
      <c r="M613" s="355"/>
      <c r="N613" s="315"/>
      <c r="O613" s="315"/>
      <c r="S613" s="25" t="str">
        <f t="shared" si="306"/>
        <v/>
      </c>
      <c r="T613" s="25" t="e">
        <f t="shared" si="296"/>
        <v>#N/A</v>
      </c>
      <c r="U613" s="25" t="e">
        <f t="shared" si="297"/>
        <v>#N/A</v>
      </c>
      <c r="V613" s="25" t="e">
        <f t="shared" si="298"/>
        <v>#N/A</v>
      </c>
      <c r="W613" s="25" t="e">
        <f t="shared" si="299"/>
        <v>#N/A</v>
      </c>
      <c r="X613" s="25" t="e">
        <f t="shared" si="300"/>
        <v>#N/A</v>
      </c>
      <c r="Y613" s="25" t="e">
        <f t="shared" si="301"/>
        <v>#N/A</v>
      </c>
      <c r="Z613" s="25" t="e">
        <f t="shared" si="302"/>
        <v>#N/A</v>
      </c>
      <c r="AA613" s="25" t="e">
        <f t="shared" si="303"/>
        <v>#N/A</v>
      </c>
      <c r="AB613" s="25" t="e">
        <f t="shared" si="304"/>
        <v>#N/A</v>
      </c>
      <c r="AC613" s="25" t="e">
        <f t="shared" si="305"/>
        <v>#N/A</v>
      </c>
    </row>
    <row r="614" spans="1:29" x14ac:dyDescent="0.25">
      <c r="A614" s="354"/>
      <c r="B614" s="354"/>
      <c r="C614" s="349"/>
      <c r="D614" s="216"/>
      <c r="E614" s="355"/>
      <c r="F614" s="305"/>
      <c r="G614" s="355"/>
      <c r="H614" s="305"/>
      <c r="I614" s="355"/>
      <c r="J614" s="216"/>
      <c r="K614" s="355"/>
      <c r="L614" s="216"/>
      <c r="M614" s="355"/>
      <c r="N614" s="315"/>
      <c r="O614" s="315"/>
      <c r="S614" s="25" t="str">
        <f t="shared" si="306"/>
        <v/>
      </c>
      <c r="T614" s="25" t="e">
        <f t="shared" si="296"/>
        <v>#N/A</v>
      </c>
      <c r="U614" s="25" t="e">
        <f t="shared" si="297"/>
        <v>#N/A</v>
      </c>
      <c r="V614" s="25" t="e">
        <f t="shared" si="298"/>
        <v>#N/A</v>
      </c>
      <c r="W614" s="25" t="e">
        <f t="shared" si="299"/>
        <v>#N/A</v>
      </c>
      <c r="X614" s="25" t="e">
        <f t="shared" si="300"/>
        <v>#N/A</v>
      </c>
      <c r="Y614" s="25" t="e">
        <f t="shared" si="301"/>
        <v>#N/A</v>
      </c>
      <c r="Z614" s="25" t="e">
        <f t="shared" si="302"/>
        <v>#N/A</v>
      </c>
      <c r="AA614" s="25" t="e">
        <f t="shared" si="303"/>
        <v>#N/A</v>
      </c>
      <c r="AB614" s="25" t="e">
        <f t="shared" si="304"/>
        <v>#N/A</v>
      </c>
      <c r="AC614" s="25" t="e">
        <f t="shared" si="305"/>
        <v>#N/A</v>
      </c>
    </row>
    <row r="615" spans="1:29" x14ac:dyDescent="0.25">
      <c r="A615" s="354"/>
      <c r="B615" s="354"/>
      <c r="C615" s="349"/>
      <c r="D615" s="216"/>
      <c r="E615" s="355"/>
      <c r="F615" s="305"/>
      <c r="G615" s="355"/>
      <c r="H615" s="305"/>
      <c r="I615" s="355"/>
      <c r="J615" s="216"/>
      <c r="K615" s="355"/>
      <c r="L615" s="216"/>
      <c r="M615" s="355"/>
      <c r="N615" s="315"/>
      <c r="O615" s="315"/>
      <c r="S615" s="25" t="str">
        <f t="shared" si="306"/>
        <v/>
      </c>
      <c r="T615" s="25" t="e">
        <f t="shared" si="296"/>
        <v>#N/A</v>
      </c>
      <c r="U615" s="25" t="e">
        <f t="shared" si="297"/>
        <v>#N/A</v>
      </c>
      <c r="V615" s="25" t="e">
        <f t="shared" si="298"/>
        <v>#N/A</v>
      </c>
      <c r="W615" s="25" t="e">
        <f t="shared" si="299"/>
        <v>#N/A</v>
      </c>
      <c r="X615" s="25" t="e">
        <f t="shared" si="300"/>
        <v>#N/A</v>
      </c>
      <c r="Y615" s="25" t="e">
        <f t="shared" si="301"/>
        <v>#N/A</v>
      </c>
      <c r="Z615" s="25" t="e">
        <f t="shared" si="302"/>
        <v>#N/A</v>
      </c>
      <c r="AA615" s="25" t="e">
        <f t="shared" si="303"/>
        <v>#N/A</v>
      </c>
      <c r="AB615" s="25" t="e">
        <f t="shared" si="304"/>
        <v>#N/A</v>
      </c>
      <c r="AC615" s="25" t="e">
        <f t="shared" si="305"/>
        <v>#N/A</v>
      </c>
    </row>
    <row r="616" spans="1:29" ht="15.75" thickBot="1" x14ac:dyDescent="0.3">
      <c r="A616" s="33"/>
      <c r="B616" s="118"/>
      <c r="C616" s="33"/>
      <c r="D616" s="26"/>
      <c r="E616" s="48"/>
      <c r="F616" s="23"/>
      <c r="G616" s="48"/>
      <c r="H616" s="23"/>
      <c r="I616" s="355"/>
      <c r="J616" s="216"/>
      <c r="K616" s="48"/>
      <c r="L616" s="26"/>
      <c r="M616" s="48"/>
      <c r="N616" s="315"/>
      <c r="O616" s="315"/>
      <c r="S616" s="25" t="str">
        <f t="shared" si="306"/>
        <v/>
      </c>
      <c r="T616" s="25" t="e">
        <f t="shared" si="296"/>
        <v>#N/A</v>
      </c>
      <c r="U616" s="25" t="e">
        <f t="shared" si="297"/>
        <v>#N/A</v>
      </c>
      <c r="V616" s="25" t="e">
        <f t="shared" si="298"/>
        <v>#N/A</v>
      </c>
      <c r="W616" s="25" t="e">
        <f t="shared" si="299"/>
        <v>#N/A</v>
      </c>
      <c r="X616" s="25" t="e">
        <f t="shared" si="300"/>
        <v>#N/A</v>
      </c>
      <c r="Y616" s="25" t="e">
        <f t="shared" si="301"/>
        <v>#N/A</v>
      </c>
      <c r="Z616" s="25" t="e">
        <f t="shared" si="302"/>
        <v>#N/A</v>
      </c>
      <c r="AA616" s="25" t="e">
        <f t="shared" si="303"/>
        <v>#N/A</v>
      </c>
      <c r="AB616" s="25" t="e">
        <f t="shared" si="304"/>
        <v>#N/A</v>
      </c>
      <c r="AC616" s="25" t="e">
        <f t="shared" si="305"/>
        <v>#N/A</v>
      </c>
    </row>
    <row r="617" spans="1:29" ht="15.75" thickBot="1" x14ac:dyDescent="0.3">
      <c r="A617" s="6"/>
      <c r="B617" s="6"/>
      <c r="C617">
        <f>COUNTA(C519:C616)</f>
        <v>92</v>
      </c>
      <c r="D617" s="31">
        <f>((COUNTA(D519:D616))-COUNTIF(E519:E616,"&lt;1"))/(COUNTA(D519:D616))</f>
        <v>0.96739130434782605</v>
      </c>
      <c r="E617"/>
      <c r="F617" s="31">
        <f>((COUNTA(F519:F616))-COUNTIF(G519:G616,"&lt;1"))/(COUNTA(F519:F616))</f>
        <v>1</v>
      </c>
      <c r="H617" s="31">
        <f>((COUNTA(H519:H616))-COUNTIF(I519:I616,"&lt;1"))/(COUNTA(H519:H616))</f>
        <v>1</v>
      </c>
      <c r="I617"/>
      <c r="J617" s="31">
        <f>((COUNTA(J519:J615))-COUNTIF(K519:K615,"&lt;1"))/(COUNTA(J519:J615))</f>
        <v>0.96739130434782605</v>
      </c>
      <c r="K617" s="31"/>
      <c r="L617" s="31">
        <f>((COUNTA(L519:L616))-COUNTIF(M519:M616,"&lt;1"))/(COUNTA(L519:L616))</f>
        <v>0.98717948717948723</v>
      </c>
      <c r="M617" s="31"/>
      <c r="N617" s="11">
        <f>AVERAGE(N519:N615)</f>
        <v>0.93406593406593408</v>
      </c>
      <c r="O617" s="11">
        <f>AVERAGE(O519:O615)</f>
        <v>0.94318181818181823</v>
      </c>
      <c r="S617" s="25" t="str">
        <f t="shared" si="306"/>
        <v>92</v>
      </c>
      <c r="T617" s="25" t="e">
        <f t="shared" si="296"/>
        <v>#N/A</v>
      </c>
      <c r="U617" s="25" t="e">
        <f t="shared" si="297"/>
        <v>#N/A</v>
      </c>
      <c r="V617" s="25" t="e">
        <f t="shared" si="298"/>
        <v>#N/A</v>
      </c>
      <c r="W617" s="25" t="e">
        <f t="shared" si="299"/>
        <v>#N/A</v>
      </c>
      <c r="X617" s="25" t="e">
        <f t="shared" si="300"/>
        <v>#N/A</v>
      </c>
      <c r="Y617" s="25" t="e">
        <f t="shared" si="301"/>
        <v>#N/A</v>
      </c>
      <c r="Z617" s="25" t="e">
        <f t="shared" si="302"/>
        <v>#N/A</v>
      </c>
      <c r="AA617" s="25" t="e">
        <f t="shared" si="303"/>
        <v>#N/A</v>
      </c>
      <c r="AB617" s="25" t="e">
        <f t="shared" si="304"/>
        <v>#N/A</v>
      </c>
      <c r="AC617" s="25" t="e">
        <f t="shared" si="305"/>
        <v>#N/A</v>
      </c>
    </row>
    <row r="618" spans="1:29" x14ac:dyDescent="0.25">
      <c r="S618" s="25" t="str">
        <f t="shared" ref="S618:S691" si="333">LEFT(C618,12)</f>
        <v/>
      </c>
      <c r="T618" s="25" t="e">
        <f t="shared" si="296"/>
        <v>#N/A</v>
      </c>
      <c r="U618" s="25" t="e">
        <f t="shared" si="297"/>
        <v>#N/A</v>
      </c>
      <c r="V618" s="25" t="e">
        <f t="shared" si="298"/>
        <v>#N/A</v>
      </c>
      <c r="W618" s="25" t="e">
        <f t="shared" si="299"/>
        <v>#N/A</v>
      </c>
      <c r="X618" s="25" t="e">
        <f t="shared" si="300"/>
        <v>#N/A</v>
      </c>
      <c r="Y618" s="25" t="e">
        <f t="shared" si="301"/>
        <v>#N/A</v>
      </c>
      <c r="Z618" s="25" t="e">
        <f t="shared" si="302"/>
        <v>#N/A</v>
      </c>
      <c r="AA618" s="25" t="e">
        <f t="shared" si="303"/>
        <v>#N/A</v>
      </c>
      <c r="AB618" s="25" t="e">
        <f t="shared" si="304"/>
        <v>#N/A</v>
      </c>
      <c r="AC618" s="25" t="e">
        <f t="shared" si="305"/>
        <v>#N/A</v>
      </c>
    </row>
    <row r="619" spans="1:29" x14ac:dyDescent="0.25">
      <c r="S619" s="25" t="str">
        <f t="shared" si="333"/>
        <v/>
      </c>
      <c r="T619" s="25" t="e">
        <f t="shared" ref="T619:T692" si="334">VLOOKUP($S619,$S$4:$AA$16,2,FALSE)</f>
        <v>#N/A</v>
      </c>
      <c r="U619" s="25" t="e">
        <f t="shared" ref="U619:U692" si="335">VLOOKUP($S619,$S$4:$AA$16,3,FALSE)</f>
        <v>#N/A</v>
      </c>
      <c r="V619" s="25" t="e">
        <f t="shared" ref="V619:V692" si="336">VLOOKUP($S619,$S$4:$AA$16,4,FALSE)</f>
        <v>#N/A</v>
      </c>
      <c r="W619" s="25" t="e">
        <f t="shared" ref="W619:W692" si="337">VLOOKUP($S619,$S$4:$AA$16,5,FALSE)</f>
        <v>#N/A</v>
      </c>
      <c r="X619" s="25" t="e">
        <f t="shared" ref="X619:X692" si="338">VLOOKUP($S619,$S$4:$AA$16,6,FALSE)</f>
        <v>#N/A</v>
      </c>
      <c r="Y619" s="25" t="e">
        <f t="shared" ref="Y619:Y692" si="339">VLOOKUP($S619,$S$4:$AA$16,7,FALSE)</f>
        <v>#N/A</v>
      </c>
      <c r="Z619" s="25" t="e">
        <f t="shared" ref="Z619:Z692" si="340">VLOOKUP($S619,$S$4:$AA$16,8,FALSE)</f>
        <v>#N/A</v>
      </c>
      <c r="AA619" s="25" t="e">
        <f t="shared" ref="AA619:AA692" si="341">VLOOKUP($S619,$S$4:$AA$16,9,FALSE)</f>
        <v>#N/A</v>
      </c>
      <c r="AB619" s="25" t="e">
        <f t="shared" ref="AB619:AB692" si="342">VLOOKUP($S619,$S$4:$AC$16,10,FALSE)</f>
        <v>#N/A</v>
      </c>
      <c r="AC619" s="25" t="e">
        <f t="shared" ref="AC619:AC692" si="343">VLOOKUP($S619,$S$4:$AC$16,11,FALSE)</f>
        <v>#N/A</v>
      </c>
    </row>
    <row r="620" spans="1:29" x14ac:dyDescent="0.25">
      <c r="S620" s="25" t="str">
        <f t="shared" si="333"/>
        <v/>
      </c>
      <c r="T620" s="25" t="e">
        <f t="shared" si="334"/>
        <v>#N/A</v>
      </c>
      <c r="U620" s="25" t="e">
        <f t="shared" si="335"/>
        <v>#N/A</v>
      </c>
      <c r="V620" s="25" t="e">
        <f t="shared" si="336"/>
        <v>#N/A</v>
      </c>
      <c r="W620" s="25" t="e">
        <f t="shared" si="337"/>
        <v>#N/A</v>
      </c>
      <c r="X620" s="25" t="e">
        <f t="shared" si="338"/>
        <v>#N/A</v>
      </c>
      <c r="Y620" s="25" t="e">
        <f t="shared" si="339"/>
        <v>#N/A</v>
      </c>
      <c r="Z620" s="25" t="e">
        <f t="shared" si="340"/>
        <v>#N/A</v>
      </c>
      <c r="AA620" s="25" t="e">
        <f t="shared" si="341"/>
        <v>#N/A</v>
      </c>
      <c r="AB620" s="25" t="e">
        <f t="shared" si="342"/>
        <v>#N/A</v>
      </c>
      <c r="AC620" s="25" t="e">
        <f t="shared" si="343"/>
        <v>#N/A</v>
      </c>
    </row>
    <row r="621" spans="1:29" x14ac:dyDescent="0.25">
      <c r="A621" s="7" t="s">
        <v>18</v>
      </c>
      <c r="B621" s="7" t="s">
        <v>19</v>
      </c>
      <c r="C621" s="7" t="s">
        <v>29</v>
      </c>
      <c r="D621" s="8" t="s">
        <v>121</v>
      </c>
      <c r="E621" s="70"/>
      <c r="F621" s="42" t="s">
        <v>12</v>
      </c>
      <c r="G621" s="106"/>
      <c r="H621" s="8" t="s">
        <v>13</v>
      </c>
      <c r="I621" s="70"/>
      <c r="J621" s="8" t="s">
        <v>14</v>
      </c>
      <c r="K621" s="70"/>
      <c r="L621" s="8" t="s">
        <v>433</v>
      </c>
      <c r="M621" s="70"/>
      <c r="N621" s="9" t="s">
        <v>20</v>
      </c>
      <c r="O621" s="9" t="s">
        <v>36</v>
      </c>
      <c r="S621" s="25" t="str">
        <f t="shared" si="333"/>
        <v>Product</v>
      </c>
      <c r="T621" s="25" t="e">
        <f t="shared" si="334"/>
        <v>#N/A</v>
      </c>
      <c r="U621" s="25" t="e">
        <f t="shared" si="335"/>
        <v>#N/A</v>
      </c>
      <c r="V621" s="25" t="e">
        <f t="shared" si="336"/>
        <v>#N/A</v>
      </c>
      <c r="W621" s="25" t="e">
        <f t="shared" si="337"/>
        <v>#N/A</v>
      </c>
      <c r="X621" s="25" t="e">
        <f t="shared" si="338"/>
        <v>#N/A</v>
      </c>
      <c r="Y621" s="25" t="e">
        <f t="shared" si="339"/>
        <v>#N/A</v>
      </c>
      <c r="Z621" s="25" t="e">
        <f t="shared" si="340"/>
        <v>#N/A</v>
      </c>
      <c r="AA621" s="25" t="e">
        <f t="shared" si="341"/>
        <v>#N/A</v>
      </c>
      <c r="AB621" s="25" t="e">
        <f t="shared" si="342"/>
        <v>#N/A</v>
      </c>
      <c r="AC621" s="25" t="e">
        <f t="shared" si="343"/>
        <v>#N/A</v>
      </c>
    </row>
    <row r="622" spans="1:29" x14ac:dyDescent="0.25">
      <c r="A622" s="354">
        <v>46237</v>
      </c>
      <c r="B622" s="354" t="s">
        <v>434</v>
      </c>
      <c r="C622" s="349" t="s">
        <v>33</v>
      </c>
      <c r="D622" s="216">
        <v>3.73</v>
      </c>
      <c r="E622" s="355">
        <f t="shared" ref="E622:E641" si="344">IF(+(IF(D622&lt;T622,0,IF(D622&gt;U622,0,1)))=1,1,0)</f>
        <v>1</v>
      </c>
      <c r="F622" s="305">
        <v>0.03</v>
      </c>
      <c r="G622" s="355">
        <f t="shared" ref="G622:G641" si="345">IF(+(IF(F622&lt;V622,0,IF(F622&gt;W622,0,1)))=1,1,0)</f>
        <v>1</v>
      </c>
      <c r="H622" s="305">
        <v>2.85</v>
      </c>
      <c r="I622" s="355">
        <f t="shared" ref="I622:I685" si="346">IF(+(IF(H622&lt;X622,0,IF(H622&gt;Y622,0,1)))=1,1,0)</f>
        <v>1</v>
      </c>
      <c r="J622" s="395">
        <v>181.8</v>
      </c>
      <c r="K622" s="355">
        <f t="shared" ref="K622:K641" si="347">IF(+(IF(J622&lt;Z622,0,IF(J622&gt;AA622,0,1)))=1,1,0)</f>
        <v>1</v>
      </c>
      <c r="L622" s="216">
        <v>16.8</v>
      </c>
      <c r="M622" s="355">
        <f t="shared" ref="M622:M641" si="348">IF(+(IF(L622&lt;AB622,0,IF(L622&gt;AC622,0,1)))=1,1,0)</f>
        <v>1</v>
      </c>
      <c r="N622" s="386">
        <f t="shared" ref="N622:N685" si="349">IF(+(IF(D622&lt;T622,0,IF(D622&gt;U622,0,1)))+(IF(F622&lt;V622,0,IF(F622&gt;W622,0,1)))+(IF(H622&lt;X622,0,IF(H622&gt;Y622,0,1)))+(IF(J622&lt;Z622,0,IF(J622&gt;AA622,0,1)))+(IF(L622&lt;AB622,0,IF(L622&gt;AC622,0,1)))=5,1,0)</f>
        <v>1</v>
      </c>
      <c r="O622" s="386">
        <f t="shared" ref="O622:O685" si="350">IF(+(IF(D622&lt;T622,0,IF(D622&gt;U622,0,1)))+(IF(F622&lt;V622,0,IF(F622&gt;W622,0,1)))+(IF(H622&lt;X622,0,IF(H622&gt;Y622,0,1)))+(IF(L622&lt;AB622,0,IF(L622&gt;AC622,0,1)))=4,1,0)</f>
        <v>1</v>
      </c>
      <c r="S622" s="25" t="str">
        <f t="shared" si="333"/>
        <v>GUINNESS</v>
      </c>
      <c r="T622" s="25">
        <f t="shared" si="334"/>
        <v>3.1</v>
      </c>
      <c r="U622" s="25">
        <f t="shared" si="335"/>
        <v>4.1399999999999997</v>
      </c>
      <c r="V622" s="25">
        <f t="shared" si="336"/>
        <v>0</v>
      </c>
      <c r="W622" s="25">
        <f t="shared" si="337"/>
        <v>0.12</v>
      </c>
      <c r="X622" s="25">
        <f t="shared" si="338"/>
        <v>2.7</v>
      </c>
      <c r="Y622" s="25">
        <f t="shared" si="339"/>
        <v>2.9</v>
      </c>
      <c r="Z622" s="25">
        <f t="shared" si="340"/>
        <v>155</v>
      </c>
      <c r="AA622" s="25">
        <f t="shared" si="341"/>
        <v>195</v>
      </c>
      <c r="AB622" s="25">
        <f t="shared" si="342"/>
        <v>0</v>
      </c>
      <c r="AC622" s="25">
        <f t="shared" si="343"/>
        <v>35</v>
      </c>
    </row>
    <row r="623" spans="1:29" x14ac:dyDescent="0.25">
      <c r="A623" s="354">
        <v>46237</v>
      </c>
      <c r="B623" s="354" t="s">
        <v>436</v>
      </c>
      <c r="C623" s="349" t="s">
        <v>33</v>
      </c>
      <c r="D623" s="216">
        <v>3.65</v>
      </c>
      <c r="E623" s="355">
        <f t="shared" si="344"/>
        <v>1</v>
      </c>
      <c r="F623" s="305">
        <v>0.03</v>
      </c>
      <c r="G623" s="355">
        <f t="shared" si="345"/>
        <v>1</v>
      </c>
      <c r="H623" s="305">
        <v>2.72</v>
      </c>
      <c r="I623" s="355">
        <f t="shared" si="346"/>
        <v>1</v>
      </c>
      <c r="J623" s="216">
        <v>172.8</v>
      </c>
      <c r="K623" s="355">
        <f t="shared" si="347"/>
        <v>1</v>
      </c>
      <c r="L623" s="216">
        <v>10.08</v>
      </c>
      <c r="M623" s="355">
        <f t="shared" si="348"/>
        <v>1</v>
      </c>
      <c r="N623" s="386">
        <f>IF(+(IF(D623&lt;T623,0,IF(D623&gt;U623,0,1)))+(IF(F623&lt;V623,0,IF(F623&gt;W623,0,1)))+(IF(H623&lt;X623,0,IF(H623&gt;Y623,0,1)))+(IF(J623&lt;Z623,0,IF(J623&gt;AA623,0,1)))+(IF(L623&lt;AB623,0,IF(L623&gt;AC623,0,1)))=5,1,0)</f>
        <v>1</v>
      </c>
      <c r="O623" s="386">
        <f t="shared" si="350"/>
        <v>1</v>
      </c>
      <c r="S623" s="25" t="str">
        <f t="shared" si="333"/>
        <v>GUINNESS</v>
      </c>
      <c r="T623" s="25">
        <f t="shared" si="334"/>
        <v>3.1</v>
      </c>
      <c r="U623" s="25">
        <f t="shared" si="335"/>
        <v>4.1399999999999997</v>
      </c>
      <c r="V623" s="25">
        <f t="shared" si="336"/>
        <v>0</v>
      </c>
      <c r="W623" s="25">
        <f t="shared" si="337"/>
        <v>0.12</v>
      </c>
      <c r="X623" s="25">
        <f t="shared" si="338"/>
        <v>2.7</v>
      </c>
      <c r="Y623" s="25">
        <f t="shared" si="339"/>
        <v>2.9</v>
      </c>
      <c r="Z623" s="25">
        <f t="shared" si="340"/>
        <v>155</v>
      </c>
      <c r="AA623" s="25">
        <f t="shared" si="341"/>
        <v>195</v>
      </c>
      <c r="AB623" s="25">
        <f t="shared" si="342"/>
        <v>0</v>
      </c>
      <c r="AC623" s="25">
        <f t="shared" si="343"/>
        <v>35</v>
      </c>
    </row>
    <row r="624" spans="1:29" x14ac:dyDescent="0.25">
      <c r="A624" s="354">
        <v>46237</v>
      </c>
      <c r="B624" s="354" t="s">
        <v>434</v>
      </c>
      <c r="C624" s="349" t="s">
        <v>34</v>
      </c>
      <c r="D624" s="216">
        <v>17.2</v>
      </c>
      <c r="E624" s="355"/>
      <c r="F624" s="305"/>
      <c r="G624" s="355">
        <f t="shared" si="345"/>
        <v>1</v>
      </c>
      <c r="H624" s="305">
        <v>2.75</v>
      </c>
      <c r="I624" s="355">
        <f t="shared" si="346"/>
        <v>1</v>
      </c>
      <c r="J624" s="216">
        <v>209.2</v>
      </c>
      <c r="K624" s="355">
        <f t="shared" si="347"/>
        <v>1</v>
      </c>
      <c r="L624" s="216"/>
      <c r="M624" s="355">
        <f t="shared" si="348"/>
        <v>1</v>
      </c>
      <c r="N624" s="386">
        <f t="shared" ref="N624:N625" si="351">IF(+(IF(D624&lt;T624,0,IF(D624&gt;U624,0,1)))+(IF(F624&lt;V624,0,IF(F624&gt;W624,0,1)))+(IF(H624&lt;X624,0,IF(H624&gt;Y624,0,1)))+(IF(J624&lt;Z624,0,IF(J624&gt;AA624,0,1)))+(IF(L624&lt;AB624,0,IF(L624&gt;AC624,0,1)))=5,1,0)</f>
        <v>1</v>
      </c>
      <c r="O624" s="386">
        <f t="shared" si="350"/>
        <v>1</v>
      </c>
      <c r="S624" s="25" t="s">
        <v>34</v>
      </c>
      <c r="T624" s="25">
        <f t="shared" si="334"/>
        <v>16.8</v>
      </c>
      <c r="U624" s="25">
        <f t="shared" si="335"/>
        <v>17.239999999999998</v>
      </c>
      <c r="V624" s="25">
        <f t="shared" si="336"/>
        <v>0</v>
      </c>
      <c r="W624" s="25">
        <f t="shared" si="337"/>
        <v>0</v>
      </c>
      <c r="X624" s="25">
        <f t="shared" si="338"/>
        <v>2.6</v>
      </c>
      <c r="Y624" s="25">
        <f t="shared" si="339"/>
        <v>2.84</v>
      </c>
      <c r="Z624" s="25">
        <f t="shared" si="340"/>
        <v>170</v>
      </c>
      <c r="AA624" s="25">
        <f t="shared" si="341"/>
        <v>240</v>
      </c>
      <c r="AB624" s="25">
        <f t="shared" si="342"/>
        <v>0</v>
      </c>
      <c r="AC624" s="25">
        <f t="shared" si="343"/>
        <v>0</v>
      </c>
    </row>
    <row r="625" spans="1:29" x14ac:dyDescent="0.25">
      <c r="A625" s="354">
        <v>46237</v>
      </c>
      <c r="B625" s="354" t="s">
        <v>435</v>
      </c>
      <c r="C625" s="349" t="s">
        <v>34</v>
      </c>
      <c r="D625" s="216">
        <v>17.2</v>
      </c>
      <c r="E625" s="355"/>
      <c r="F625" s="305"/>
      <c r="G625" s="355">
        <f t="shared" si="345"/>
        <v>1</v>
      </c>
      <c r="H625" s="373"/>
      <c r="I625" s="355"/>
      <c r="J625" s="216">
        <v>247.8</v>
      </c>
      <c r="K625" s="355">
        <f t="shared" si="347"/>
        <v>0</v>
      </c>
      <c r="L625" s="216"/>
      <c r="M625" s="355">
        <f t="shared" si="348"/>
        <v>1</v>
      </c>
      <c r="N625" s="386">
        <f t="shared" si="351"/>
        <v>0</v>
      </c>
      <c r="O625" s="386">
        <f t="shared" si="350"/>
        <v>0</v>
      </c>
      <c r="S625" s="25" t="s">
        <v>34</v>
      </c>
      <c r="T625" s="25">
        <f t="shared" si="334"/>
        <v>16.8</v>
      </c>
      <c r="U625" s="25">
        <f t="shared" si="335"/>
        <v>17.239999999999998</v>
      </c>
      <c r="V625" s="25">
        <f t="shared" si="336"/>
        <v>0</v>
      </c>
      <c r="W625" s="25">
        <f t="shared" si="337"/>
        <v>0</v>
      </c>
      <c r="X625" s="25">
        <f t="shared" si="338"/>
        <v>2.6</v>
      </c>
      <c r="Y625" s="25">
        <f t="shared" si="339"/>
        <v>2.84</v>
      </c>
      <c r="Z625" s="25">
        <f t="shared" si="340"/>
        <v>170</v>
      </c>
      <c r="AA625" s="25">
        <f t="shared" si="341"/>
        <v>240</v>
      </c>
      <c r="AB625" s="25">
        <f t="shared" si="342"/>
        <v>0</v>
      </c>
      <c r="AC625" s="25">
        <f t="shared" si="343"/>
        <v>0</v>
      </c>
    </row>
    <row r="626" spans="1:29" x14ac:dyDescent="0.25">
      <c r="A626" s="354">
        <v>46237</v>
      </c>
      <c r="B626" s="354" t="s">
        <v>437</v>
      </c>
      <c r="C626" s="349" t="s">
        <v>34</v>
      </c>
      <c r="D626" s="216">
        <v>17.16</v>
      </c>
      <c r="E626" s="355"/>
      <c r="F626" s="305"/>
      <c r="G626" s="355">
        <f t="shared" si="345"/>
        <v>1</v>
      </c>
      <c r="H626" s="373"/>
      <c r="I626" s="355"/>
      <c r="J626" s="216">
        <v>208.6</v>
      </c>
      <c r="K626" s="355">
        <f t="shared" si="347"/>
        <v>1</v>
      </c>
      <c r="L626" s="216"/>
      <c r="M626" s="355">
        <f t="shared" si="348"/>
        <v>1</v>
      </c>
      <c r="N626" s="466">
        <v>1</v>
      </c>
      <c r="O626" s="466">
        <v>1</v>
      </c>
      <c r="S626" s="25" t="s">
        <v>34</v>
      </c>
      <c r="T626" s="25">
        <f t="shared" si="334"/>
        <v>16.8</v>
      </c>
      <c r="U626" s="25">
        <f t="shared" si="335"/>
        <v>17.239999999999998</v>
      </c>
      <c r="V626" s="25">
        <f t="shared" si="336"/>
        <v>0</v>
      </c>
      <c r="W626" s="25">
        <f t="shared" si="337"/>
        <v>0</v>
      </c>
      <c r="X626" s="25">
        <f t="shared" si="338"/>
        <v>2.6</v>
      </c>
      <c r="Y626" s="25">
        <f t="shared" si="339"/>
        <v>2.84</v>
      </c>
      <c r="Z626" s="25">
        <f t="shared" si="340"/>
        <v>170</v>
      </c>
      <c r="AA626" s="25">
        <f t="shared" si="341"/>
        <v>240</v>
      </c>
      <c r="AB626" s="25">
        <f t="shared" si="342"/>
        <v>0</v>
      </c>
      <c r="AC626" s="25">
        <f t="shared" si="343"/>
        <v>0</v>
      </c>
    </row>
    <row r="627" spans="1:29" x14ac:dyDescent="0.25">
      <c r="A627" s="354">
        <v>46237</v>
      </c>
      <c r="B627" s="354" t="s">
        <v>434</v>
      </c>
      <c r="C627" s="349" t="s">
        <v>31</v>
      </c>
      <c r="D627" s="216">
        <v>1.83</v>
      </c>
      <c r="E627" s="355">
        <f t="shared" si="344"/>
        <v>1</v>
      </c>
      <c r="F627" s="373"/>
      <c r="G627" s="355">
        <f t="shared" si="345"/>
        <v>1</v>
      </c>
      <c r="H627" s="373"/>
      <c r="I627" s="355"/>
      <c r="J627" s="216">
        <v>5.53</v>
      </c>
      <c r="K627" s="355">
        <f t="shared" si="347"/>
        <v>1</v>
      </c>
      <c r="L627" s="216">
        <v>0.72</v>
      </c>
      <c r="M627" s="355">
        <f t="shared" si="348"/>
        <v>1</v>
      </c>
      <c r="N627" s="386">
        <v>1</v>
      </c>
      <c r="O627" s="386">
        <v>1</v>
      </c>
      <c r="S627" s="25" t="str">
        <f t="shared" si="333"/>
        <v>CARIB</v>
      </c>
      <c r="T627" s="25">
        <f t="shared" si="334"/>
        <v>1.65</v>
      </c>
      <c r="U627" s="25">
        <f t="shared" si="335"/>
        <v>2.14</v>
      </c>
      <c r="V627" s="25">
        <f t="shared" si="336"/>
        <v>0</v>
      </c>
      <c r="W627" s="25">
        <f t="shared" si="337"/>
        <v>0.12</v>
      </c>
      <c r="X627" s="25">
        <f t="shared" si="338"/>
        <v>2.7</v>
      </c>
      <c r="Y627" s="25">
        <f t="shared" si="339"/>
        <v>2.85</v>
      </c>
      <c r="Z627" s="25">
        <f t="shared" si="340"/>
        <v>5</v>
      </c>
      <c r="AA627" s="25">
        <f t="shared" si="341"/>
        <v>7</v>
      </c>
      <c r="AB627" s="25">
        <f t="shared" si="342"/>
        <v>0</v>
      </c>
      <c r="AC627" s="25">
        <f t="shared" si="343"/>
        <v>1</v>
      </c>
    </row>
    <row r="628" spans="1:29" x14ac:dyDescent="0.25">
      <c r="A628" s="354">
        <v>46237</v>
      </c>
      <c r="B628" s="354" t="s">
        <v>437</v>
      </c>
      <c r="C628" s="349" t="s">
        <v>31</v>
      </c>
      <c r="D628" s="216">
        <v>1.99</v>
      </c>
      <c r="E628" s="355">
        <f t="shared" si="344"/>
        <v>1</v>
      </c>
      <c r="F628" s="373"/>
      <c r="G628" s="355">
        <f t="shared" si="345"/>
        <v>1</v>
      </c>
      <c r="H628" s="373"/>
      <c r="I628" s="355"/>
      <c r="J628" s="216">
        <v>6.03</v>
      </c>
      <c r="K628" s="355">
        <f t="shared" si="347"/>
        <v>1</v>
      </c>
      <c r="L628" s="216">
        <v>0.48</v>
      </c>
      <c r="M628" s="355">
        <f t="shared" si="348"/>
        <v>1</v>
      </c>
      <c r="N628" s="466">
        <v>1</v>
      </c>
      <c r="O628" s="466">
        <v>1</v>
      </c>
      <c r="S628" s="25" t="str">
        <f t="shared" si="333"/>
        <v>CARIB</v>
      </c>
      <c r="T628" s="25">
        <f t="shared" si="334"/>
        <v>1.65</v>
      </c>
      <c r="U628" s="25">
        <f t="shared" si="335"/>
        <v>2.14</v>
      </c>
      <c r="V628" s="25">
        <f t="shared" si="336"/>
        <v>0</v>
      </c>
      <c r="W628" s="25">
        <f t="shared" si="337"/>
        <v>0.12</v>
      </c>
      <c r="X628" s="25">
        <f t="shared" si="338"/>
        <v>2.7</v>
      </c>
      <c r="Y628" s="25">
        <f t="shared" si="339"/>
        <v>2.85</v>
      </c>
      <c r="Z628" s="25">
        <f t="shared" si="340"/>
        <v>5</v>
      </c>
      <c r="AA628" s="25">
        <f t="shared" si="341"/>
        <v>7</v>
      </c>
      <c r="AB628" s="25">
        <f t="shared" si="342"/>
        <v>0</v>
      </c>
      <c r="AC628" s="25">
        <f t="shared" si="343"/>
        <v>1</v>
      </c>
    </row>
    <row r="629" spans="1:29" x14ac:dyDescent="0.25">
      <c r="A629" s="354">
        <v>46237</v>
      </c>
      <c r="B629" s="354" t="s">
        <v>434</v>
      </c>
      <c r="C629" s="349" t="s">
        <v>31</v>
      </c>
      <c r="D629" s="216">
        <v>1.99</v>
      </c>
      <c r="E629" s="355">
        <f t="shared" si="344"/>
        <v>1</v>
      </c>
      <c r="F629" s="305">
        <v>0.04</v>
      </c>
      <c r="G629" s="355">
        <f t="shared" si="345"/>
        <v>1</v>
      </c>
      <c r="H629" s="305">
        <v>2.79</v>
      </c>
      <c r="I629" s="355">
        <f t="shared" si="346"/>
        <v>1</v>
      </c>
      <c r="J629" s="216">
        <v>5.75</v>
      </c>
      <c r="K629" s="355">
        <f t="shared" si="347"/>
        <v>1</v>
      </c>
      <c r="L629" s="216">
        <v>0.61</v>
      </c>
      <c r="M629" s="355">
        <f t="shared" si="348"/>
        <v>1</v>
      </c>
      <c r="N629" s="386">
        <f t="shared" si="349"/>
        <v>1</v>
      </c>
      <c r="O629" s="386">
        <f t="shared" si="350"/>
        <v>1</v>
      </c>
      <c r="S629" s="25" t="str">
        <f t="shared" si="333"/>
        <v>CARIB</v>
      </c>
      <c r="T629" s="25">
        <f t="shared" si="334"/>
        <v>1.65</v>
      </c>
      <c r="U629" s="25">
        <f t="shared" si="335"/>
        <v>2.14</v>
      </c>
      <c r="V629" s="25">
        <f t="shared" si="336"/>
        <v>0</v>
      </c>
      <c r="W629" s="25">
        <f t="shared" si="337"/>
        <v>0.12</v>
      </c>
      <c r="X629" s="25">
        <f t="shared" si="338"/>
        <v>2.7</v>
      </c>
      <c r="Y629" s="25">
        <f t="shared" si="339"/>
        <v>2.85</v>
      </c>
      <c r="Z629" s="25">
        <f t="shared" si="340"/>
        <v>5</v>
      </c>
      <c r="AA629" s="25">
        <f t="shared" si="341"/>
        <v>7</v>
      </c>
      <c r="AB629" s="25">
        <f t="shared" si="342"/>
        <v>0</v>
      </c>
      <c r="AC629" s="25">
        <f t="shared" si="343"/>
        <v>1</v>
      </c>
    </row>
    <row r="630" spans="1:29" x14ac:dyDescent="0.25">
      <c r="A630" s="354">
        <v>46238</v>
      </c>
      <c r="B630" s="354" t="s">
        <v>436</v>
      </c>
      <c r="C630" s="349" t="s">
        <v>31</v>
      </c>
      <c r="D630" s="216">
        <v>2.02</v>
      </c>
      <c r="E630" s="355">
        <f t="shared" si="344"/>
        <v>1</v>
      </c>
      <c r="F630" s="305">
        <v>0.02</v>
      </c>
      <c r="G630" s="355">
        <f t="shared" si="345"/>
        <v>1</v>
      </c>
      <c r="H630" s="305">
        <v>2.77</v>
      </c>
      <c r="I630" s="355">
        <f t="shared" si="346"/>
        <v>1</v>
      </c>
      <c r="J630" s="216">
        <v>5.63</v>
      </c>
      <c r="K630" s="355">
        <f t="shared" si="347"/>
        <v>1</v>
      </c>
      <c r="L630" s="216">
        <v>0.55000000000000004</v>
      </c>
      <c r="M630" s="355">
        <f t="shared" si="348"/>
        <v>1</v>
      </c>
      <c r="N630" s="386">
        <f t="shared" si="349"/>
        <v>1</v>
      </c>
      <c r="O630" s="386">
        <f t="shared" si="350"/>
        <v>1</v>
      </c>
      <c r="S630" s="25" t="str">
        <f t="shared" si="333"/>
        <v>CARIB</v>
      </c>
      <c r="T630" s="25">
        <f t="shared" si="334"/>
        <v>1.65</v>
      </c>
      <c r="U630" s="25">
        <f t="shared" si="335"/>
        <v>2.14</v>
      </c>
      <c r="V630" s="25">
        <f t="shared" si="336"/>
        <v>0</v>
      </c>
      <c r="W630" s="25">
        <f t="shared" si="337"/>
        <v>0.12</v>
      </c>
      <c r="X630" s="25">
        <f t="shared" si="338"/>
        <v>2.7</v>
      </c>
      <c r="Y630" s="25">
        <f t="shared" si="339"/>
        <v>2.85</v>
      </c>
      <c r="Z630" s="25">
        <f t="shared" si="340"/>
        <v>5</v>
      </c>
      <c r="AA630" s="25">
        <f t="shared" si="341"/>
        <v>7</v>
      </c>
      <c r="AB630" s="25">
        <f t="shared" si="342"/>
        <v>0</v>
      </c>
      <c r="AC630" s="25">
        <f t="shared" si="343"/>
        <v>1</v>
      </c>
    </row>
    <row r="631" spans="1:29" x14ac:dyDescent="0.25">
      <c r="A631" s="354">
        <v>46238</v>
      </c>
      <c r="B631" s="354" t="s">
        <v>434</v>
      </c>
      <c r="C631" s="349" t="s">
        <v>31</v>
      </c>
      <c r="D631" s="216">
        <v>2.02</v>
      </c>
      <c r="E631" s="355">
        <f t="shared" si="344"/>
        <v>1</v>
      </c>
      <c r="F631" s="305">
        <v>0.04</v>
      </c>
      <c r="G631" s="355">
        <f t="shared" si="345"/>
        <v>1</v>
      </c>
      <c r="H631" s="305">
        <v>2.85</v>
      </c>
      <c r="I631" s="355">
        <f t="shared" si="346"/>
        <v>1</v>
      </c>
      <c r="J631" s="216">
        <v>6.05</v>
      </c>
      <c r="K631" s="355">
        <f t="shared" si="347"/>
        <v>1</v>
      </c>
      <c r="L631" s="216">
        <v>0.51</v>
      </c>
      <c r="M631" s="355">
        <f t="shared" si="348"/>
        <v>1</v>
      </c>
      <c r="N631" s="386">
        <f t="shared" si="349"/>
        <v>1</v>
      </c>
      <c r="O631" s="386">
        <f t="shared" si="350"/>
        <v>1</v>
      </c>
      <c r="S631" s="25" t="str">
        <f t="shared" si="333"/>
        <v>CARIB</v>
      </c>
      <c r="T631" s="25">
        <f t="shared" si="334"/>
        <v>1.65</v>
      </c>
      <c r="U631" s="25">
        <f t="shared" si="335"/>
        <v>2.14</v>
      </c>
      <c r="V631" s="25">
        <f t="shared" si="336"/>
        <v>0</v>
      </c>
      <c r="W631" s="25">
        <f t="shared" si="337"/>
        <v>0.12</v>
      </c>
      <c r="X631" s="25">
        <f t="shared" si="338"/>
        <v>2.7</v>
      </c>
      <c r="Y631" s="25">
        <f t="shared" si="339"/>
        <v>2.85</v>
      </c>
      <c r="Z631" s="25">
        <f t="shared" si="340"/>
        <v>5</v>
      </c>
      <c r="AA631" s="25">
        <f t="shared" si="341"/>
        <v>7</v>
      </c>
      <c r="AB631" s="25">
        <f t="shared" si="342"/>
        <v>0</v>
      </c>
      <c r="AC631" s="25">
        <f t="shared" si="343"/>
        <v>1</v>
      </c>
    </row>
    <row r="632" spans="1:29" x14ac:dyDescent="0.25">
      <c r="A632" s="354">
        <v>46238</v>
      </c>
      <c r="B632" s="354" t="s">
        <v>437</v>
      </c>
      <c r="C632" s="349" t="s">
        <v>31</v>
      </c>
      <c r="D632" s="395">
        <v>1.9</v>
      </c>
      <c r="E632" s="355">
        <f t="shared" si="344"/>
        <v>1</v>
      </c>
      <c r="F632" s="305">
        <v>0.04</v>
      </c>
      <c r="G632" s="355">
        <f t="shared" si="345"/>
        <v>1</v>
      </c>
      <c r="H632" s="305">
        <v>2.85</v>
      </c>
      <c r="I632" s="355">
        <f t="shared" si="346"/>
        <v>1</v>
      </c>
      <c r="J632" s="216">
        <v>7</v>
      </c>
      <c r="K632" s="355">
        <f t="shared" si="347"/>
        <v>1</v>
      </c>
      <c r="L632" s="216">
        <v>0.9</v>
      </c>
      <c r="M632" s="355">
        <f t="shared" si="348"/>
        <v>1</v>
      </c>
      <c r="N632" s="386">
        <f t="shared" si="349"/>
        <v>1</v>
      </c>
      <c r="O632" s="386">
        <f t="shared" si="350"/>
        <v>1</v>
      </c>
      <c r="S632" s="25" t="str">
        <f t="shared" si="333"/>
        <v>CARIB</v>
      </c>
      <c r="T632" s="25">
        <f t="shared" si="334"/>
        <v>1.65</v>
      </c>
      <c r="U632" s="25">
        <f t="shared" si="335"/>
        <v>2.14</v>
      </c>
      <c r="V632" s="25">
        <f t="shared" si="336"/>
        <v>0</v>
      </c>
      <c r="W632" s="25">
        <f t="shared" si="337"/>
        <v>0.12</v>
      </c>
      <c r="X632" s="25">
        <f t="shared" si="338"/>
        <v>2.7</v>
      </c>
      <c r="Y632" s="25">
        <f t="shared" si="339"/>
        <v>2.85</v>
      </c>
      <c r="Z632" s="25">
        <f t="shared" si="340"/>
        <v>5</v>
      </c>
      <c r="AA632" s="25">
        <f t="shared" si="341"/>
        <v>7</v>
      </c>
      <c r="AB632" s="25">
        <f t="shared" si="342"/>
        <v>0</v>
      </c>
      <c r="AC632" s="25">
        <f t="shared" si="343"/>
        <v>1</v>
      </c>
    </row>
    <row r="633" spans="1:29" x14ac:dyDescent="0.25">
      <c r="A633" s="354">
        <v>46238</v>
      </c>
      <c r="B633" s="354" t="s">
        <v>436</v>
      </c>
      <c r="C633" s="349" t="s">
        <v>31</v>
      </c>
      <c r="D633" s="395">
        <v>1.75</v>
      </c>
      <c r="E633" s="355">
        <f t="shared" si="344"/>
        <v>1</v>
      </c>
      <c r="F633" s="305">
        <v>0.03</v>
      </c>
      <c r="G633" s="355">
        <f t="shared" si="345"/>
        <v>1</v>
      </c>
      <c r="H633" s="305">
        <v>2.79</v>
      </c>
      <c r="I633" s="355">
        <f t="shared" si="346"/>
        <v>1</v>
      </c>
      <c r="J633" s="216">
        <v>6.25</v>
      </c>
      <c r="K633" s="355">
        <f t="shared" si="347"/>
        <v>1</v>
      </c>
      <c r="L633" s="216">
        <v>0.76</v>
      </c>
      <c r="M633" s="355">
        <f t="shared" si="348"/>
        <v>1</v>
      </c>
      <c r="N633" s="386">
        <f t="shared" si="349"/>
        <v>1</v>
      </c>
      <c r="O633" s="386">
        <f t="shared" si="350"/>
        <v>1</v>
      </c>
      <c r="S633" s="25" t="str">
        <f t="shared" si="333"/>
        <v>CARIB</v>
      </c>
      <c r="T633" s="25">
        <f t="shared" si="334"/>
        <v>1.65</v>
      </c>
      <c r="U633" s="25">
        <f t="shared" si="335"/>
        <v>2.14</v>
      </c>
      <c r="V633" s="25">
        <f t="shared" si="336"/>
        <v>0</v>
      </c>
      <c r="W633" s="25">
        <f t="shared" si="337"/>
        <v>0.12</v>
      </c>
      <c r="X633" s="25">
        <f t="shared" si="338"/>
        <v>2.7</v>
      </c>
      <c r="Y633" s="25">
        <f t="shared" si="339"/>
        <v>2.85</v>
      </c>
      <c r="Z633" s="25">
        <f t="shared" si="340"/>
        <v>5</v>
      </c>
      <c r="AA633" s="25">
        <f t="shared" si="341"/>
        <v>7</v>
      </c>
      <c r="AB633" s="25">
        <f t="shared" si="342"/>
        <v>0</v>
      </c>
      <c r="AC633" s="25">
        <f t="shared" si="343"/>
        <v>1</v>
      </c>
    </row>
    <row r="634" spans="1:29" x14ac:dyDescent="0.25">
      <c r="A634" s="354">
        <v>46238</v>
      </c>
      <c r="B634" s="354" t="s">
        <v>434</v>
      </c>
      <c r="C634" s="349" t="s">
        <v>31</v>
      </c>
      <c r="D634" s="395">
        <v>1.73</v>
      </c>
      <c r="E634" s="355">
        <f t="shared" si="344"/>
        <v>1</v>
      </c>
      <c r="F634" s="305">
        <v>0.05</v>
      </c>
      <c r="G634" s="355">
        <f t="shared" si="345"/>
        <v>1</v>
      </c>
      <c r="H634" s="305">
        <v>2.75</v>
      </c>
      <c r="I634" s="355">
        <f t="shared" si="346"/>
        <v>1</v>
      </c>
      <c r="J634" s="216">
        <v>5.58</v>
      </c>
      <c r="K634" s="355">
        <f t="shared" si="347"/>
        <v>1</v>
      </c>
      <c r="L634" s="216">
        <v>0.72</v>
      </c>
      <c r="M634" s="355">
        <f t="shared" si="348"/>
        <v>1</v>
      </c>
      <c r="N634" s="386">
        <f t="shared" si="349"/>
        <v>1</v>
      </c>
      <c r="O634" s="386">
        <f t="shared" si="350"/>
        <v>1</v>
      </c>
      <c r="S634" s="25" t="str">
        <f t="shared" si="333"/>
        <v>CARIB</v>
      </c>
      <c r="T634" s="25">
        <f t="shared" si="334"/>
        <v>1.65</v>
      </c>
      <c r="U634" s="25">
        <f t="shared" si="335"/>
        <v>2.14</v>
      </c>
      <c r="V634" s="25">
        <f t="shared" si="336"/>
        <v>0</v>
      </c>
      <c r="W634" s="25">
        <f t="shared" si="337"/>
        <v>0.12</v>
      </c>
      <c r="X634" s="25">
        <f t="shared" si="338"/>
        <v>2.7</v>
      </c>
      <c r="Y634" s="25">
        <f t="shared" si="339"/>
        <v>2.85</v>
      </c>
      <c r="Z634" s="25">
        <f t="shared" si="340"/>
        <v>5</v>
      </c>
      <c r="AA634" s="25">
        <f t="shared" si="341"/>
        <v>7</v>
      </c>
      <c r="AB634" s="25">
        <f t="shared" si="342"/>
        <v>0</v>
      </c>
      <c r="AC634" s="25">
        <f t="shared" si="343"/>
        <v>1</v>
      </c>
    </row>
    <row r="635" spans="1:29" x14ac:dyDescent="0.25">
      <c r="A635" s="354">
        <v>46238</v>
      </c>
      <c r="B635" s="354" t="s">
        <v>437</v>
      </c>
      <c r="C635" s="349" t="s">
        <v>31</v>
      </c>
      <c r="D635" s="395">
        <v>1.74</v>
      </c>
      <c r="E635" s="355">
        <f t="shared" si="344"/>
        <v>1</v>
      </c>
      <c r="F635" s="305">
        <v>0.04</v>
      </c>
      <c r="G635" s="355">
        <f t="shared" si="345"/>
        <v>1</v>
      </c>
      <c r="H635" s="305">
        <v>2.85</v>
      </c>
      <c r="I635" s="355">
        <f t="shared" si="346"/>
        <v>1</v>
      </c>
      <c r="J635" s="216">
        <v>6.15</v>
      </c>
      <c r="K635" s="355">
        <f t="shared" si="347"/>
        <v>1</v>
      </c>
      <c r="L635" s="216">
        <v>0.94</v>
      </c>
      <c r="M635" s="355">
        <f t="shared" si="348"/>
        <v>1</v>
      </c>
      <c r="N635" s="386">
        <f t="shared" si="349"/>
        <v>1</v>
      </c>
      <c r="O635" s="386">
        <f t="shared" si="350"/>
        <v>1</v>
      </c>
      <c r="S635" s="25" t="str">
        <f t="shared" si="333"/>
        <v>CARIB</v>
      </c>
      <c r="T635" s="25">
        <f t="shared" si="334"/>
        <v>1.65</v>
      </c>
      <c r="U635" s="25">
        <f t="shared" si="335"/>
        <v>2.14</v>
      </c>
      <c r="V635" s="25">
        <f t="shared" si="336"/>
        <v>0</v>
      </c>
      <c r="W635" s="25">
        <f t="shared" si="337"/>
        <v>0.12</v>
      </c>
      <c r="X635" s="25">
        <f t="shared" si="338"/>
        <v>2.7</v>
      </c>
      <c r="Y635" s="25">
        <f t="shared" si="339"/>
        <v>2.85</v>
      </c>
      <c r="Z635" s="25">
        <f t="shared" si="340"/>
        <v>5</v>
      </c>
      <c r="AA635" s="25">
        <f t="shared" si="341"/>
        <v>7</v>
      </c>
      <c r="AB635" s="25">
        <f t="shared" si="342"/>
        <v>0</v>
      </c>
      <c r="AC635" s="25">
        <f t="shared" si="343"/>
        <v>1</v>
      </c>
    </row>
    <row r="636" spans="1:29" x14ac:dyDescent="0.25">
      <c r="A636" s="354">
        <v>46239</v>
      </c>
      <c r="B636" s="354" t="s">
        <v>437</v>
      </c>
      <c r="C636" s="349" t="s">
        <v>31</v>
      </c>
      <c r="D636" s="395">
        <v>1.71</v>
      </c>
      <c r="E636" s="355">
        <f t="shared" si="344"/>
        <v>1</v>
      </c>
      <c r="F636" s="373"/>
      <c r="G636" s="355">
        <f t="shared" si="345"/>
        <v>1</v>
      </c>
      <c r="H636" s="373"/>
      <c r="I636" s="355"/>
      <c r="J636" s="216">
        <v>5.65</v>
      </c>
      <c r="K636" s="355">
        <f t="shared" si="347"/>
        <v>1</v>
      </c>
      <c r="L636" s="216">
        <v>0.71</v>
      </c>
      <c r="M636" s="355">
        <f t="shared" si="348"/>
        <v>1</v>
      </c>
      <c r="N636" s="466">
        <v>1</v>
      </c>
      <c r="O636" s="466">
        <v>1</v>
      </c>
      <c r="S636" s="25" t="str">
        <f t="shared" ref="S636:S641" si="352">LEFT(C636,12)</f>
        <v>CARIB</v>
      </c>
      <c r="T636" s="25">
        <f t="shared" si="334"/>
        <v>1.65</v>
      </c>
      <c r="U636" s="25">
        <f t="shared" si="335"/>
        <v>2.14</v>
      </c>
      <c r="V636" s="25">
        <f t="shared" si="336"/>
        <v>0</v>
      </c>
      <c r="W636" s="25">
        <f t="shared" si="337"/>
        <v>0.12</v>
      </c>
      <c r="X636" s="25">
        <f t="shared" si="338"/>
        <v>2.7</v>
      </c>
      <c r="Y636" s="25">
        <f t="shared" si="339"/>
        <v>2.85</v>
      </c>
      <c r="Z636" s="25">
        <f t="shared" si="340"/>
        <v>5</v>
      </c>
      <c r="AA636" s="25">
        <f t="shared" si="341"/>
        <v>7</v>
      </c>
      <c r="AB636" s="25">
        <f t="shared" si="342"/>
        <v>0</v>
      </c>
      <c r="AC636" s="25">
        <f t="shared" si="343"/>
        <v>1</v>
      </c>
    </row>
    <row r="637" spans="1:29" x14ac:dyDescent="0.25">
      <c r="A637" s="354">
        <v>46239</v>
      </c>
      <c r="B637" s="354" t="s">
        <v>436</v>
      </c>
      <c r="C637" s="349" t="s">
        <v>31</v>
      </c>
      <c r="D637" s="395">
        <v>1.96</v>
      </c>
      <c r="E637" s="355">
        <f t="shared" si="344"/>
        <v>1</v>
      </c>
      <c r="F637" s="373"/>
      <c r="G637" s="355">
        <f t="shared" si="345"/>
        <v>1</v>
      </c>
      <c r="H637" s="373"/>
      <c r="I637" s="355"/>
      <c r="J637" s="216">
        <v>5.85</v>
      </c>
      <c r="K637" s="355">
        <f t="shared" si="347"/>
        <v>1</v>
      </c>
      <c r="L637" s="216">
        <v>0.62</v>
      </c>
      <c r="M637" s="355">
        <f t="shared" si="348"/>
        <v>1</v>
      </c>
      <c r="N637" s="466">
        <v>1</v>
      </c>
      <c r="O637" s="466">
        <v>1</v>
      </c>
      <c r="S637" s="25" t="str">
        <f t="shared" si="352"/>
        <v>CARIB</v>
      </c>
      <c r="T637" s="25">
        <f t="shared" si="334"/>
        <v>1.65</v>
      </c>
      <c r="U637" s="25">
        <f t="shared" si="335"/>
        <v>2.14</v>
      </c>
      <c r="V637" s="25">
        <f t="shared" si="336"/>
        <v>0</v>
      </c>
      <c r="W637" s="25">
        <f t="shared" si="337"/>
        <v>0.12</v>
      </c>
      <c r="X637" s="25">
        <f t="shared" si="338"/>
        <v>2.7</v>
      </c>
      <c r="Y637" s="25">
        <f t="shared" si="339"/>
        <v>2.85</v>
      </c>
      <c r="Z637" s="25">
        <f t="shared" si="340"/>
        <v>5</v>
      </c>
      <c r="AA637" s="25">
        <f t="shared" si="341"/>
        <v>7</v>
      </c>
      <c r="AB637" s="25">
        <f t="shared" si="342"/>
        <v>0</v>
      </c>
      <c r="AC637" s="25">
        <f t="shared" si="343"/>
        <v>1</v>
      </c>
    </row>
    <row r="638" spans="1:29" x14ac:dyDescent="0.25">
      <c r="A638" s="354">
        <v>46239</v>
      </c>
      <c r="B638" s="354" t="s">
        <v>435</v>
      </c>
      <c r="C638" s="349" t="s">
        <v>31</v>
      </c>
      <c r="D638" s="395">
        <v>1.99</v>
      </c>
      <c r="E638" s="355">
        <f t="shared" si="344"/>
        <v>1</v>
      </c>
      <c r="F638" s="305">
        <v>0.03</v>
      </c>
      <c r="G638" s="355">
        <f t="shared" si="345"/>
        <v>1</v>
      </c>
      <c r="H638" s="305">
        <v>2.8</v>
      </c>
      <c r="I638" s="355">
        <f t="shared" si="346"/>
        <v>1</v>
      </c>
      <c r="J638" s="216">
        <v>5.53</v>
      </c>
      <c r="K638" s="355">
        <f t="shared" si="347"/>
        <v>1</v>
      </c>
      <c r="L638" s="216">
        <v>0.68</v>
      </c>
      <c r="M638" s="355">
        <f t="shared" si="348"/>
        <v>1</v>
      </c>
      <c r="N638" s="386">
        <f t="shared" si="349"/>
        <v>1</v>
      </c>
      <c r="O638" s="386">
        <f t="shared" si="350"/>
        <v>1</v>
      </c>
      <c r="S638" s="25" t="str">
        <f t="shared" si="352"/>
        <v>CARIB</v>
      </c>
      <c r="T638" s="25">
        <f t="shared" si="334"/>
        <v>1.65</v>
      </c>
      <c r="U638" s="25">
        <f t="shared" si="335"/>
        <v>2.14</v>
      </c>
      <c r="V638" s="25">
        <f t="shared" si="336"/>
        <v>0</v>
      </c>
      <c r="W638" s="25">
        <f t="shared" si="337"/>
        <v>0.12</v>
      </c>
      <c r="X638" s="25">
        <f t="shared" si="338"/>
        <v>2.7</v>
      </c>
      <c r="Y638" s="25">
        <f t="shared" si="339"/>
        <v>2.85</v>
      </c>
      <c r="Z638" s="25">
        <f t="shared" si="340"/>
        <v>5</v>
      </c>
      <c r="AA638" s="25">
        <f t="shared" si="341"/>
        <v>7</v>
      </c>
      <c r="AB638" s="25">
        <f t="shared" si="342"/>
        <v>0</v>
      </c>
      <c r="AC638" s="25">
        <f t="shared" si="343"/>
        <v>1</v>
      </c>
    </row>
    <row r="639" spans="1:29" x14ac:dyDescent="0.25">
      <c r="A639" s="354">
        <v>46239</v>
      </c>
      <c r="B639" s="354" t="s">
        <v>434</v>
      </c>
      <c r="C639" s="349" t="s">
        <v>31</v>
      </c>
      <c r="D639" s="395">
        <v>1.98</v>
      </c>
      <c r="E639" s="355">
        <f t="shared" si="344"/>
        <v>1</v>
      </c>
      <c r="F639" s="305">
        <v>0.02</v>
      </c>
      <c r="G639" s="355">
        <f t="shared" si="345"/>
        <v>1</v>
      </c>
      <c r="H639" s="305">
        <v>2.75</v>
      </c>
      <c r="I639" s="355">
        <f t="shared" si="346"/>
        <v>1</v>
      </c>
      <c r="J639" s="216">
        <v>5.83</v>
      </c>
      <c r="K639" s="355">
        <f t="shared" si="347"/>
        <v>1</v>
      </c>
      <c r="L639" s="216">
        <v>0.62</v>
      </c>
      <c r="M639" s="355">
        <f t="shared" si="348"/>
        <v>1</v>
      </c>
      <c r="N639" s="386">
        <f t="shared" si="349"/>
        <v>1</v>
      </c>
      <c r="O639" s="386">
        <f t="shared" si="350"/>
        <v>1</v>
      </c>
      <c r="S639" s="25" t="str">
        <f t="shared" si="352"/>
        <v>CARIB</v>
      </c>
      <c r="T639" s="25">
        <f t="shared" si="334"/>
        <v>1.65</v>
      </c>
      <c r="U639" s="25">
        <f t="shared" si="335"/>
        <v>2.14</v>
      </c>
      <c r="V639" s="25">
        <f t="shared" si="336"/>
        <v>0</v>
      </c>
      <c r="W639" s="25">
        <f t="shared" si="337"/>
        <v>0.12</v>
      </c>
      <c r="X639" s="25">
        <f t="shared" si="338"/>
        <v>2.7</v>
      </c>
      <c r="Y639" s="25">
        <f t="shared" si="339"/>
        <v>2.85</v>
      </c>
      <c r="Z639" s="25">
        <f t="shared" si="340"/>
        <v>5</v>
      </c>
      <c r="AA639" s="25">
        <f t="shared" si="341"/>
        <v>7</v>
      </c>
      <c r="AB639" s="25">
        <f t="shared" si="342"/>
        <v>0</v>
      </c>
      <c r="AC639" s="25">
        <f t="shared" si="343"/>
        <v>1</v>
      </c>
    </row>
    <row r="640" spans="1:29" x14ac:dyDescent="0.25">
      <c r="A640" s="354">
        <v>46239</v>
      </c>
      <c r="B640" s="354" t="s">
        <v>437</v>
      </c>
      <c r="C640" s="349" t="s">
        <v>30</v>
      </c>
      <c r="D640" s="395">
        <v>0.86</v>
      </c>
      <c r="E640" s="355">
        <f t="shared" si="344"/>
        <v>1</v>
      </c>
      <c r="F640" s="305">
        <v>0.03</v>
      </c>
      <c r="G640" s="355">
        <f t="shared" si="345"/>
        <v>1</v>
      </c>
      <c r="H640" s="305">
        <v>2.77</v>
      </c>
      <c r="I640" s="355">
        <f t="shared" si="346"/>
        <v>1</v>
      </c>
      <c r="J640" s="216">
        <v>5.37</v>
      </c>
      <c r="K640" s="355">
        <f t="shared" si="347"/>
        <v>1</v>
      </c>
      <c r="L640" s="216">
        <v>0.31</v>
      </c>
      <c r="M640" s="355">
        <f t="shared" si="348"/>
        <v>1</v>
      </c>
      <c r="N640" s="386">
        <f t="shared" si="349"/>
        <v>1</v>
      </c>
      <c r="O640" s="386">
        <f t="shared" si="350"/>
        <v>1</v>
      </c>
      <c r="S640" s="25" t="str">
        <f t="shared" si="352"/>
        <v>STAG</v>
      </c>
      <c r="T640" s="25">
        <f t="shared" si="334"/>
        <v>0.8</v>
      </c>
      <c r="U640" s="25">
        <f t="shared" si="335"/>
        <v>1.24</v>
      </c>
      <c r="V640" s="25">
        <f t="shared" si="336"/>
        <v>0</v>
      </c>
      <c r="W640" s="25">
        <f t="shared" si="337"/>
        <v>0.12</v>
      </c>
      <c r="X640" s="25">
        <f t="shared" si="338"/>
        <v>2.7</v>
      </c>
      <c r="Y640" s="25">
        <f t="shared" si="339"/>
        <v>2.85</v>
      </c>
      <c r="Z640" s="25">
        <f t="shared" si="340"/>
        <v>5</v>
      </c>
      <c r="AA640" s="25">
        <f t="shared" si="341"/>
        <v>7</v>
      </c>
      <c r="AB640" s="25">
        <f t="shared" si="342"/>
        <v>0</v>
      </c>
      <c r="AC640" s="25">
        <f t="shared" si="343"/>
        <v>1</v>
      </c>
    </row>
    <row r="641" spans="1:29" x14ac:dyDescent="0.25">
      <c r="A641" s="354">
        <v>46239</v>
      </c>
      <c r="B641" s="354" t="s">
        <v>435</v>
      </c>
      <c r="C641" s="349" t="s">
        <v>30</v>
      </c>
      <c r="D641" s="395">
        <v>0.86</v>
      </c>
      <c r="E641" s="355">
        <f t="shared" si="344"/>
        <v>1</v>
      </c>
      <c r="F641" s="305">
        <v>0.05</v>
      </c>
      <c r="G641" s="355">
        <f t="shared" si="345"/>
        <v>1</v>
      </c>
      <c r="H641" s="373"/>
      <c r="I641" s="355"/>
      <c r="J641" s="216">
        <v>5.33</v>
      </c>
      <c r="K641" s="355">
        <f t="shared" si="347"/>
        <v>1</v>
      </c>
      <c r="L641" s="216">
        <v>0.28999999999999998</v>
      </c>
      <c r="M641" s="355">
        <f t="shared" si="348"/>
        <v>1</v>
      </c>
      <c r="N641" s="466">
        <v>1</v>
      </c>
      <c r="O641" s="466">
        <v>1</v>
      </c>
      <c r="S641" s="25" t="str">
        <f t="shared" si="352"/>
        <v>STAG</v>
      </c>
      <c r="T641" s="25">
        <f t="shared" si="334"/>
        <v>0.8</v>
      </c>
      <c r="U641" s="25">
        <f t="shared" si="335"/>
        <v>1.24</v>
      </c>
      <c r="V641" s="25">
        <f t="shared" si="336"/>
        <v>0</v>
      </c>
      <c r="W641" s="25">
        <f t="shared" si="337"/>
        <v>0.12</v>
      </c>
      <c r="X641" s="25">
        <f t="shared" si="338"/>
        <v>2.7</v>
      </c>
      <c r="Y641" s="25">
        <f t="shared" si="339"/>
        <v>2.85</v>
      </c>
      <c r="Z641" s="25">
        <f t="shared" si="340"/>
        <v>5</v>
      </c>
      <c r="AA641" s="25">
        <f t="shared" si="341"/>
        <v>7</v>
      </c>
      <c r="AB641" s="25">
        <f t="shared" si="342"/>
        <v>0</v>
      </c>
      <c r="AC641" s="25">
        <f t="shared" si="343"/>
        <v>1</v>
      </c>
    </row>
    <row r="642" spans="1:29" x14ac:dyDescent="0.25">
      <c r="A642" s="354">
        <v>46240</v>
      </c>
      <c r="B642" s="354" t="s">
        <v>436</v>
      </c>
      <c r="C642" s="349" t="s">
        <v>31</v>
      </c>
      <c r="D642" s="395">
        <v>2</v>
      </c>
      <c r="E642" s="355">
        <f>IF(+(IF(D642&lt;T642,0,IF(D642&gt;U642,0,1)))=1,1,0)</f>
        <v>1</v>
      </c>
      <c r="F642" s="305">
        <v>0.03</v>
      </c>
      <c r="G642" s="355">
        <f>IF(+(IF(F642&lt;V642,0,IF(F642&gt;W642,0,1)))=1,1,0)</f>
        <v>1</v>
      </c>
      <c r="H642" s="373"/>
      <c r="I642" s="355"/>
      <c r="J642" s="216">
        <v>6.13</v>
      </c>
      <c r="K642" s="355">
        <f>IF(+(IF(J642&lt;Z642,0,IF(J642&gt;AA642,0,1)))=1,1,0)</f>
        <v>1</v>
      </c>
      <c r="L642" s="216">
        <v>0.62</v>
      </c>
      <c r="M642" s="355">
        <f>IF(+(IF(L642&lt;AB642,0,IF(L642&gt;AC642,0,1)))=1,1,0)</f>
        <v>1</v>
      </c>
      <c r="N642" s="466">
        <v>1</v>
      </c>
      <c r="O642" s="466">
        <v>1</v>
      </c>
      <c r="S642" s="25" t="str">
        <f>LEFT(C642,12)</f>
        <v>CARIB</v>
      </c>
      <c r="T642" s="25">
        <f>VLOOKUP($S642,$S$4:$AA$16,2,FALSE)</f>
        <v>1.65</v>
      </c>
      <c r="U642" s="25">
        <f>VLOOKUP($S642,$S$4:$AA$16,3,FALSE)</f>
        <v>2.14</v>
      </c>
      <c r="V642" s="25">
        <f>VLOOKUP($S642,$S$4:$AA$16,4,FALSE)</f>
        <v>0</v>
      </c>
      <c r="W642" s="25">
        <f>VLOOKUP($S642,$S$4:$AA$16,5,FALSE)</f>
        <v>0.12</v>
      </c>
      <c r="X642" s="25">
        <f>VLOOKUP($S642,$S$4:$AA$16,6,FALSE)</f>
        <v>2.7</v>
      </c>
      <c r="Y642" s="25">
        <f>VLOOKUP($S642,$S$4:$AA$16,7,FALSE)</f>
        <v>2.85</v>
      </c>
      <c r="Z642" s="25">
        <f>VLOOKUP($S642,$S$4:$AA$16,8,FALSE)</f>
        <v>5</v>
      </c>
      <c r="AA642" s="25">
        <f>VLOOKUP($S642,$S$4:$AA$16,9,FALSE)</f>
        <v>7</v>
      </c>
      <c r="AB642" s="25">
        <f>VLOOKUP($S642,$S$4:$AC$16,10,FALSE)</f>
        <v>0</v>
      </c>
      <c r="AC642" s="25">
        <f>VLOOKUP($S642,$S$4:$AC$16,11,FALSE)</f>
        <v>1</v>
      </c>
    </row>
    <row r="643" spans="1:29" x14ac:dyDescent="0.25">
      <c r="A643" s="354">
        <v>46240</v>
      </c>
      <c r="B643" s="354" t="s">
        <v>437</v>
      </c>
      <c r="C643" s="349" t="s">
        <v>31</v>
      </c>
      <c r="D643" s="395">
        <v>1.94</v>
      </c>
      <c r="E643" s="355">
        <f>IF(+(IF(D643&lt;T643,0,IF(D643&gt;U643,0,1)))=1,1,0)</f>
        <v>1</v>
      </c>
      <c r="F643" s="305">
        <v>0.03</v>
      </c>
      <c r="G643" s="355">
        <f>IF(+(IF(F643&lt;V643,0,IF(F643&gt;W643,0,1)))=1,1,0)</f>
        <v>1</v>
      </c>
      <c r="H643" s="305">
        <v>2.77</v>
      </c>
      <c r="I643" s="355">
        <f t="shared" si="346"/>
        <v>1</v>
      </c>
      <c r="J643" s="216">
        <v>5.72</v>
      </c>
      <c r="K643" s="355">
        <f>IF(+(IF(J643&lt;Z643,0,IF(J643&gt;AA643,0,1)))=1,1,0)</f>
        <v>1</v>
      </c>
      <c r="L643" s="216">
        <v>0.77</v>
      </c>
      <c r="M643" s="355">
        <f>IF(+(IF(L643&lt;AB643,0,IF(L643&gt;AC643,0,1)))=1,1,0)</f>
        <v>1</v>
      </c>
      <c r="N643" s="386">
        <f t="shared" si="349"/>
        <v>1</v>
      </c>
      <c r="O643" s="386">
        <f t="shared" si="350"/>
        <v>1</v>
      </c>
      <c r="S643" s="25" t="str">
        <f t="shared" si="333"/>
        <v>CARIB</v>
      </c>
      <c r="T643" s="25">
        <f t="shared" si="334"/>
        <v>1.65</v>
      </c>
      <c r="U643" s="25">
        <f t="shared" si="335"/>
        <v>2.14</v>
      </c>
      <c r="V643" s="25">
        <f t="shared" si="336"/>
        <v>0</v>
      </c>
      <c r="W643" s="25">
        <f t="shared" si="337"/>
        <v>0.12</v>
      </c>
      <c r="X643" s="25">
        <f t="shared" si="338"/>
        <v>2.7</v>
      </c>
      <c r="Y643" s="25">
        <f t="shared" si="339"/>
        <v>2.85</v>
      </c>
      <c r="Z643" s="25">
        <f t="shared" si="340"/>
        <v>5</v>
      </c>
      <c r="AA643" s="25">
        <f t="shared" si="341"/>
        <v>7</v>
      </c>
      <c r="AB643" s="25">
        <f t="shared" si="342"/>
        <v>0</v>
      </c>
      <c r="AC643" s="25">
        <f t="shared" si="343"/>
        <v>1</v>
      </c>
    </row>
    <row r="644" spans="1:29" x14ac:dyDescent="0.25">
      <c r="A644" s="354">
        <v>46241</v>
      </c>
      <c r="B644" s="354" t="s">
        <v>435</v>
      </c>
      <c r="C644" s="349" t="s">
        <v>31</v>
      </c>
      <c r="D644" s="395">
        <v>1.92</v>
      </c>
      <c r="E644" s="355">
        <f t="shared" ref="E644:E701" si="353">IF(+(IF(D644&lt;T644,0,IF(D644&gt;U644,0,1)))=1,1,0)</f>
        <v>1</v>
      </c>
      <c r="F644" s="396">
        <v>0.03</v>
      </c>
      <c r="G644" s="355">
        <f t="shared" ref="G644:G701" si="354">IF(+(IF(F644&lt;V644,0,IF(F644&gt;W644,0,1)))=1,1,0)</f>
        <v>1</v>
      </c>
      <c r="H644" s="396">
        <v>2.85</v>
      </c>
      <c r="I644" s="355">
        <f t="shared" si="346"/>
        <v>1</v>
      </c>
      <c r="J644" s="216">
        <v>5.48</v>
      </c>
      <c r="K644" s="355">
        <f t="shared" ref="K644:K701" si="355">IF(+(IF(J644&lt;Z644,0,IF(J644&gt;AA644,0,1)))=1,1,0)</f>
        <v>1</v>
      </c>
      <c r="L644" s="395">
        <v>0.36</v>
      </c>
      <c r="M644" s="355">
        <f>IF(+(IF(L644&lt;AB644,0,IF(L644&gt;AC644,0,1)))=1,1,0)</f>
        <v>1</v>
      </c>
      <c r="N644" s="386">
        <f t="shared" si="349"/>
        <v>1</v>
      </c>
      <c r="O644" s="386">
        <f t="shared" si="350"/>
        <v>1</v>
      </c>
      <c r="S644" s="25" t="str">
        <f t="shared" si="333"/>
        <v>CARIB</v>
      </c>
      <c r="T644" s="25">
        <f t="shared" si="334"/>
        <v>1.65</v>
      </c>
      <c r="U644" s="25">
        <f t="shared" si="335"/>
        <v>2.14</v>
      </c>
      <c r="V644" s="25">
        <f t="shared" si="336"/>
        <v>0</v>
      </c>
      <c r="W644" s="25">
        <f t="shared" si="337"/>
        <v>0.12</v>
      </c>
      <c r="X644" s="25">
        <f t="shared" si="338"/>
        <v>2.7</v>
      </c>
      <c r="Y644" s="25">
        <f t="shared" si="339"/>
        <v>2.85</v>
      </c>
      <c r="Z644" s="25">
        <f t="shared" si="340"/>
        <v>5</v>
      </c>
      <c r="AA644" s="25">
        <f t="shared" si="341"/>
        <v>7</v>
      </c>
      <c r="AB644" s="25">
        <f t="shared" si="342"/>
        <v>0</v>
      </c>
      <c r="AC644" s="25">
        <f t="shared" si="343"/>
        <v>1</v>
      </c>
    </row>
    <row r="645" spans="1:29" x14ac:dyDescent="0.25">
      <c r="A645" s="354">
        <v>46241</v>
      </c>
      <c r="B645" s="354" t="s">
        <v>434</v>
      </c>
      <c r="C645" s="349" t="s">
        <v>31</v>
      </c>
      <c r="D645" s="395">
        <v>1.86</v>
      </c>
      <c r="E645" s="355">
        <f t="shared" si="353"/>
        <v>1</v>
      </c>
      <c r="F645" s="396">
        <v>0.04</v>
      </c>
      <c r="G645" s="355">
        <f t="shared" si="354"/>
        <v>1</v>
      </c>
      <c r="H645" s="396">
        <v>2.85</v>
      </c>
      <c r="I645" s="355">
        <f t="shared" si="346"/>
        <v>1</v>
      </c>
      <c r="J645" s="216">
        <v>5.95</v>
      </c>
      <c r="K645" s="355">
        <f t="shared" si="355"/>
        <v>1</v>
      </c>
      <c r="L645" s="395">
        <v>0.69</v>
      </c>
      <c r="M645" s="355">
        <f>IF(+(IF(L645&lt;AB645,0,IF(L645&gt;AC645,0,1)))=1,1,0)</f>
        <v>1</v>
      </c>
      <c r="N645" s="386">
        <f t="shared" si="349"/>
        <v>1</v>
      </c>
      <c r="O645" s="386">
        <f t="shared" si="350"/>
        <v>1</v>
      </c>
      <c r="S645" s="25" t="str">
        <f t="shared" si="333"/>
        <v>CARIB</v>
      </c>
      <c r="T645" s="25">
        <f t="shared" si="334"/>
        <v>1.65</v>
      </c>
      <c r="U645" s="25">
        <f t="shared" si="335"/>
        <v>2.14</v>
      </c>
      <c r="V645" s="25">
        <f t="shared" si="336"/>
        <v>0</v>
      </c>
      <c r="W645" s="25">
        <f t="shared" si="337"/>
        <v>0.12</v>
      </c>
      <c r="X645" s="25">
        <f t="shared" si="338"/>
        <v>2.7</v>
      </c>
      <c r="Y645" s="25">
        <f t="shared" si="339"/>
        <v>2.85</v>
      </c>
      <c r="Z645" s="25">
        <f t="shared" si="340"/>
        <v>5</v>
      </c>
      <c r="AA645" s="25">
        <f t="shared" si="341"/>
        <v>7</v>
      </c>
      <c r="AB645" s="25">
        <f t="shared" si="342"/>
        <v>0</v>
      </c>
      <c r="AC645" s="25">
        <f t="shared" si="343"/>
        <v>1</v>
      </c>
    </row>
    <row r="646" spans="1:29" x14ac:dyDescent="0.25">
      <c r="A646" s="354">
        <v>46241</v>
      </c>
      <c r="B646" s="354" t="s">
        <v>437</v>
      </c>
      <c r="C646" s="349" t="s">
        <v>31</v>
      </c>
      <c r="D646" s="395">
        <v>1.87</v>
      </c>
      <c r="E646" s="355">
        <f t="shared" si="353"/>
        <v>1</v>
      </c>
      <c r="F646" s="396">
        <v>0.01</v>
      </c>
      <c r="G646" s="355">
        <f t="shared" si="354"/>
        <v>1</v>
      </c>
      <c r="H646" s="396">
        <v>2.8</v>
      </c>
      <c r="I646" s="355">
        <f t="shared" si="346"/>
        <v>1</v>
      </c>
      <c r="J646" s="216">
        <v>5.5</v>
      </c>
      <c r="K646" s="355">
        <f t="shared" si="355"/>
        <v>1</v>
      </c>
      <c r="L646" s="395">
        <v>0.34</v>
      </c>
      <c r="M646" s="355">
        <f t="shared" ref="M646:M701" si="356">IF(+(IF(L646&lt;AB646,0,IF(L646&gt;AC646,0,1)))=1,1,0)</f>
        <v>1</v>
      </c>
      <c r="N646" s="386">
        <f t="shared" si="349"/>
        <v>1</v>
      </c>
      <c r="O646" s="386">
        <f t="shared" si="350"/>
        <v>1</v>
      </c>
      <c r="S646" s="25" t="str">
        <f t="shared" si="333"/>
        <v>CARIB</v>
      </c>
      <c r="T646" s="25">
        <f t="shared" si="334"/>
        <v>1.65</v>
      </c>
      <c r="U646" s="25">
        <f t="shared" si="335"/>
        <v>2.14</v>
      </c>
      <c r="V646" s="25">
        <f t="shared" si="336"/>
        <v>0</v>
      </c>
      <c r="W646" s="25">
        <f t="shared" si="337"/>
        <v>0.12</v>
      </c>
      <c r="X646" s="25">
        <f t="shared" si="338"/>
        <v>2.7</v>
      </c>
      <c r="Y646" s="25">
        <f t="shared" si="339"/>
        <v>2.85</v>
      </c>
      <c r="Z646" s="25">
        <f t="shared" si="340"/>
        <v>5</v>
      </c>
      <c r="AA646" s="25">
        <f t="shared" si="341"/>
        <v>7</v>
      </c>
      <c r="AB646" s="25">
        <f t="shared" si="342"/>
        <v>0</v>
      </c>
      <c r="AC646" s="25">
        <f t="shared" si="343"/>
        <v>1</v>
      </c>
    </row>
    <row r="647" spans="1:29" x14ac:dyDescent="0.25">
      <c r="A647" s="354">
        <v>46246</v>
      </c>
      <c r="B647" s="354" t="s">
        <v>435</v>
      </c>
      <c r="C647" s="349" t="s">
        <v>31</v>
      </c>
      <c r="D647" s="395">
        <v>1.89</v>
      </c>
      <c r="E647" s="355">
        <f t="shared" si="353"/>
        <v>1</v>
      </c>
      <c r="F647" s="396">
        <v>0.02</v>
      </c>
      <c r="G647" s="355">
        <f t="shared" si="354"/>
        <v>1</v>
      </c>
      <c r="H647" s="396">
        <v>2.74</v>
      </c>
      <c r="I647" s="355">
        <f t="shared" si="346"/>
        <v>1</v>
      </c>
      <c r="J647" s="216">
        <v>5.68</v>
      </c>
      <c r="K647" s="355">
        <f t="shared" si="355"/>
        <v>1</v>
      </c>
      <c r="L647" s="395">
        <v>0.83</v>
      </c>
      <c r="M647" s="355">
        <f t="shared" si="356"/>
        <v>1</v>
      </c>
      <c r="N647" s="386">
        <f t="shared" si="349"/>
        <v>1</v>
      </c>
      <c r="O647" s="386">
        <f t="shared" si="350"/>
        <v>1</v>
      </c>
      <c r="S647" s="25" t="str">
        <f t="shared" si="333"/>
        <v>CARIB</v>
      </c>
      <c r="T647" s="25">
        <f t="shared" si="334"/>
        <v>1.65</v>
      </c>
      <c r="U647" s="25">
        <f t="shared" si="335"/>
        <v>2.14</v>
      </c>
      <c r="V647" s="25">
        <f t="shared" si="336"/>
        <v>0</v>
      </c>
      <c r="W647" s="25">
        <f t="shared" si="337"/>
        <v>0.12</v>
      </c>
      <c r="X647" s="25">
        <f t="shared" si="338"/>
        <v>2.7</v>
      </c>
      <c r="Y647" s="25">
        <f t="shared" si="339"/>
        <v>2.85</v>
      </c>
      <c r="Z647" s="25">
        <f t="shared" si="340"/>
        <v>5</v>
      </c>
      <c r="AA647" s="25">
        <f t="shared" si="341"/>
        <v>7</v>
      </c>
      <c r="AB647" s="25">
        <f t="shared" si="342"/>
        <v>0</v>
      </c>
      <c r="AC647" s="25">
        <f t="shared" si="343"/>
        <v>1</v>
      </c>
    </row>
    <row r="648" spans="1:29" x14ac:dyDescent="0.25">
      <c r="A648" s="354">
        <v>46246</v>
      </c>
      <c r="B648" s="354" t="s">
        <v>436</v>
      </c>
      <c r="C648" s="349" t="s">
        <v>31</v>
      </c>
      <c r="D648" s="395">
        <v>1.85</v>
      </c>
      <c r="E648" s="355">
        <f t="shared" si="353"/>
        <v>1</v>
      </c>
      <c r="F648" s="396">
        <v>0.02</v>
      </c>
      <c r="G648" s="355">
        <f t="shared" si="354"/>
        <v>1</v>
      </c>
      <c r="H648" s="396">
        <v>2.7</v>
      </c>
      <c r="I648" s="355">
        <f t="shared" si="346"/>
        <v>1</v>
      </c>
      <c r="J648" s="395">
        <v>5.4</v>
      </c>
      <c r="K648" s="355">
        <f t="shared" si="355"/>
        <v>1</v>
      </c>
      <c r="L648" s="395">
        <v>0.82</v>
      </c>
      <c r="M648" s="355">
        <f t="shared" si="356"/>
        <v>1</v>
      </c>
      <c r="N648" s="386">
        <f t="shared" si="349"/>
        <v>1</v>
      </c>
      <c r="O648" s="386">
        <f t="shared" si="350"/>
        <v>1</v>
      </c>
      <c r="S648" s="25" t="str">
        <f t="shared" si="333"/>
        <v>CARIB</v>
      </c>
      <c r="T648" s="25">
        <f t="shared" si="334"/>
        <v>1.65</v>
      </c>
      <c r="U648" s="25">
        <f t="shared" si="335"/>
        <v>2.14</v>
      </c>
      <c r="V648" s="25">
        <f t="shared" si="336"/>
        <v>0</v>
      </c>
      <c r="W648" s="25">
        <f t="shared" si="337"/>
        <v>0.12</v>
      </c>
      <c r="X648" s="25">
        <f t="shared" si="338"/>
        <v>2.7</v>
      </c>
      <c r="Y648" s="25">
        <f t="shared" si="339"/>
        <v>2.85</v>
      </c>
      <c r="Z648" s="25">
        <f t="shared" si="340"/>
        <v>5</v>
      </c>
      <c r="AA648" s="25">
        <f t="shared" si="341"/>
        <v>7</v>
      </c>
      <c r="AB648" s="25">
        <f t="shared" si="342"/>
        <v>0</v>
      </c>
      <c r="AC648" s="25">
        <f t="shared" si="343"/>
        <v>1</v>
      </c>
    </row>
    <row r="649" spans="1:29" x14ac:dyDescent="0.25">
      <c r="A649" s="354">
        <v>46246</v>
      </c>
      <c r="B649" s="354" t="s">
        <v>434</v>
      </c>
      <c r="C649" s="349" t="s">
        <v>31</v>
      </c>
      <c r="D649" s="395">
        <v>1.85</v>
      </c>
      <c r="E649" s="355">
        <f t="shared" si="353"/>
        <v>1</v>
      </c>
      <c r="F649" s="305">
        <v>0.03</v>
      </c>
      <c r="G649" s="355">
        <f t="shared" si="354"/>
        <v>1</v>
      </c>
      <c r="H649" s="305">
        <v>2.79</v>
      </c>
      <c r="I649" s="355">
        <f t="shared" si="346"/>
        <v>1</v>
      </c>
      <c r="J649" s="216">
        <v>5.5</v>
      </c>
      <c r="K649" s="355">
        <f t="shared" si="355"/>
        <v>1</v>
      </c>
      <c r="L649" s="216">
        <v>0.78</v>
      </c>
      <c r="M649" s="355">
        <f t="shared" si="356"/>
        <v>1</v>
      </c>
      <c r="N649" s="386">
        <f t="shared" si="349"/>
        <v>1</v>
      </c>
      <c r="O649" s="386">
        <f t="shared" si="350"/>
        <v>1</v>
      </c>
      <c r="S649" s="25" t="str">
        <f t="shared" si="333"/>
        <v>CARIB</v>
      </c>
      <c r="T649" s="25">
        <f t="shared" si="334"/>
        <v>1.65</v>
      </c>
      <c r="U649" s="25">
        <f t="shared" si="335"/>
        <v>2.14</v>
      </c>
      <c r="V649" s="25">
        <f t="shared" si="336"/>
        <v>0</v>
      </c>
      <c r="W649" s="25">
        <f t="shared" si="337"/>
        <v>0.12</v>
      </c>
      <c r="X649" s="25">
        <f t="shared" si="338"/>
        <v>2.7</v>
      </c>
      <c r="Y649" s="25">
        <f t="shared" si="339"/>
        <v>2.85</v>
      </c>
      <c r="Z649" s="25">
        <f t="shared" si="340"/>
        <v>5</v>
      </c>
      <c r="AA649" s="25">
        <f t="shared" si="341"/>
        <v>7</v>
      </c>
      <c r="AB649" s="25">
        <f t="shared" si="342"/>
        <v>0</v>
      </c>
      <c r="AC649" s="25">
        <f t="shared" si="343"/>
        <v>1</v>
      </c>
    </row>
    <row r="650" spans="1:29" ht="14.25" customHeight="1" x14ac:dyDescent="0.25">
      <c r="A650" s="354">
        <v>46246</v>
      </c>
      <c r="B650" s="354" t="s">
        <v>437</v>
      </c>
      <c r="C650" s="349" t="s">
        <v>31</v>
      </c>
      <c r="D650" s="395">
        <v>1.86</v>
      </c>
      <c r="E650" s="355">
        <f t="shared" si="353"/>
        <v>1</v>
      </c>
      <c r="F650" s="305">
        <v>0.02</v>
      </c>
      <c r="G650" s="355">
        <f t="shared" si="354"/>
        <v>1</v>
      </c>
      <c r="H650" s="305">
        <v>2.85</v>
      </c>
      <c r="I650" s="355">
        <f t="shared" si="346"/>
        <v>1</v>
      </c>
      <c r="J650" s="216">
        <v>5.6</v>
      </c>
      <c r="K650" s="355">
        <f t="shared" si="355"/>
        <v>1</v>
      </c>
      <c r="L650" s="216">
        <v>0.81</v>
      </c>
      <c r="M650" s="355">
        <f t="shared" si="356"/>
        <v>1</v>
      </c>
      <c r="N650" s="386">
        <f t="shared" si="349"/>
        <v>1</v>
      </c>
      <c r="O650" s="386">
        <f t="shared" si="350"/>
        <v>1</v>
      </c>
      <c r="S650" s="25" t="str">
        <f t="shared" si="333"/>
        <v>CARIB</v>
      </c>
      <c r="T650" s="25">
        <f t="shared" si="334"/>
        <v>1.65</v>
      </c>
      <c r="U650" s="25">
        <f t="shared" si="335"/>
        <v>2.14</v>
      </c>
      <c r="V650" s="25">
        <f t="shared" si="336"/>
        <v>0</v>
      </c>
      <c r="W650" s="25">
        <f t="shared" si="337"/>
        <v>0.12</v>
      </c>
      <c r="X650" s="25">
        <f t="shared" si="338"/>
        <v>2.7</v>
      </c>
      <c r="Y650" s="25">
        <f t="shared" si="339"/>
        <v>2.85</v>
      </c>
      <c r="Z650" s="25">
        <f t="shared" si="340"/>
        <v>5</v>
      </c>
      <c r="AA650" s="25">
        <f t="shared" si="341"/>
        <v>7</v>
      </c>
      <c r="AB650" s="25">
        <f t="shared" si="342"/>
        <v>0</v>
      </c>
      <c r="AC650" s="25">
        <f t="shared" si="343"/>
        <v>1</v>
      </c>
    </row>
    <row r="651" spans="1:29" ht="14.25" customHeight="1" x14ac:dyDescent="0.25">
      <c r="A651" s="354">
        <v>46247</v>
      </c>
      <c r="B651" s="354" t="s">
        <v>436</v>
      </c>
      <c r="C651" s="349" t="s">
        <v>30</v>
      </c>
      <c r="D651" s="395">
        <v>0.9</v>
      </c>
      <c r="E651" s="355">
        <f t="shared" si="353"/>
        <v>1</v>
      </c>
      <c r="F651" s="305">
        <v>0.03</v>
      </c>
      <c r="G651" s="355">
        <f t="shared" si="354"/>
        <v>1</v>
      </c>
      <c r="H651" s="305">
        <v>2.75</v>
      </c>
      <c r="I651" s="355">
        <f t="shared" si="346"/>
        <v>1</v>
      </c>
      <c r="J651" s="216">
        <v>5</v>
      </c>
      <c r="K651" s="355">
        <f t="shared" si="355"/>
        <v>1</v>
      </c>
      <c r="L651" s="216">
        <v>0.37</v>
      </c>
      <c r="M651" s="355">
        <f t="shared" si="356"/>
        <v>1</v>
      </c>
      <c r="N651" s="386">
        <f t="shared" si="349"/>
        <v>1</v>
      </c>
      <c r="O651" s="386">
        <f t="shared" si="350"/>
        <v>1</v>
      </c>
      <c r="S651" s="25" t="str">
        <f t="shared" si="333"/>
        <v>STAG</v>
      </c>
      <c r="T651" s="25">
        <f t="shared" si="334"/>
        <v>0.8</v>
      </c>
      <c r="U651" s="25">
        <f t="shared" si="335"/>
        <v>1.24</v>
      </c>
      <c r="V651" s="25">
        <f t="shared" si="336"/>
        <v>0</v>
      </c>
      <c r="W651" s="25">
        <f t="shared" si="337"/>
        <v>0.12</v>
      </c>
      <c r="X651" s="25">
        <f t="shared" si="338"/>
        <v>2.7</v>
      </c>
      <c r="Y651" s="25">
        <f t="shared" si="339"/>
        <v>2.85</v>
      </c>
      <c r="Z651" s="25">
        <f t="shared" si="340"/>
        <v>5</v>
      </c>
      <c r="AA651" s="25">
        <f t="shared" si="341"/>
        <v>7</v>
      </c>
      <c r="AB651" s="25">
        <f t="shared" si="342"/>
        <v>0</v>
      </c>
      <c r="AC651" s="25">
        <f t="shared" si="343"/>
        <v>1</v>
      </c>
    </row>
    <row r="652" spans="1:29" ht="14.25" customHeight="1" x14ac:dyDescent="0.25">
      <c r="A652" s="354">
        <v>46247</v>
      </c>
      <c r="B652" s="354" t="s">
        <v>435</v>
      </c>
      <c r="C652" s="349" t="s">
        <v>30</v>
      </c>
      <c r="D652" s="395">
        <v>0.9</v>
      </c>
      <c r="E652" s="355">
        <f t="shared" si="353"/>
        <v>1</v>
      </c>
      <c r="F652" s="305">
        <v>0.04</v>
      </c>
      <c r="G652" s="355">
        <f t="shared" si="354"/>
        <v>1</v>
      </c>
      <c r="H652" s="305">
        <v>2.85</v>
      </c>
      <c r="I652" s="355">
        <f t="shared" si="346"/>
        <v>1</v>
      </c>
      <c r="J652" s="216">
        <v>5</v>
      </c>
      <c r="K652" s="355">
        <f t="shared" si="355"/>
        <v>1</v>
      </c>
      <c r="L652" s="216">
        <v>0.3</v>
      </c>
      <c r="M652" s="355">
        <f t="shared" si="356"/>
        <v>1</v>
      </c>
      <c r="N652" s="386">
        <f t="shared" si="349"/>
        <v>1</v>
      </c>
      <c r="O652" s="386">
        <f t="shared" si="350"/>
        <v>1</v>
      </c>
      <c r="S652" s="25" t="str">
        <f t="shared" si="333"/>
        <v>STAG</v>
      </c>
      <c r="T652" s="25">
        <f t="shared" si="334"/>
        <v>0.8</v>
      </c>
      <c r="U652" s="25">
        <f t="shared" si="335"/>
        <v>1.24</v>
      </c>
      <c r="V652" s="25">
        <f t="shared" si="336"/>
        <v>0</v>
      </c>
      <c r="W652" s="25">
        <f t="shared" si="337"/>
        <v>0.12</v>
      </c>
      <c r="X652" s="25">
        <f t="shared" si="338"/>
        <v>2.7</v>
      </c>
      <c r="Y652" s="25">
        <f t="shared" si="339"/>
        <v>2.85</v>
      </c>
      <c r="Z652" s="25">
        <f t="shared" si="340"/>
        <v>5</v>
      </c>
      <c r="AA652" s="25">
        <f t="shared" si="341"/>
        <v>7</v>
      </c>
      <c r="AB652" s="25">
        <f t="shared" si="342"/>
        <v>0</v>
      </c>
      <c r="AC652" s="25">
        <f t="shared" si="343"/>
        <v>1</v>
      </c>
    </row>
    <row r="653" spans="1:29" ht="14.25" customHeight="1" x14ac:dyDescent="0.25">
      <c r="A653" s="354">
        <v>46247</v>
      </c>
      <c r="B653" s="354" t="s">
        <v>434</v>
      </c>
      <c r="C653" s="349" t="s">
        <v>30</v>
      </c>
      <c r="D653" s="395">
        <v>0.93</v>
      </c>
      <c r="E653" s="355">
        <f t="shared" si="353"/>
        <v>1</v>
      </c>
      <c r="F653" s="305">
        <v>0.03</v>
      </c>
      <c r="G653" s="355">
        <f t="shared" si="354"/>
        <v>1</v>
      </c>
      <c r="H653" s="305">
        <v>2.83</v>
      </c>
      <c r="I653" s="355">
        <f t="shared" si="346"/>
        <v>1</v>
      </c>
      <c r="J653" s="216">
        <v>5.2</v>
      </c>
      <c r="K653" s="355">
        <f t="shared" si="355"/>
        <v>1</v>
      </c>
      <c r="L653" s="216">
        <v>0.3</v>
      </c>
      <c r="M653" s="355">
        <f t="shared" si="356"/>
        <v>1</v>
      </c>
      <c r="N653" s="386">
        <f t="shared" si="349"/>
        <v>1</v>
      </c>
      <c r="O653" s="386">
        <f t="shared" si="350"/>
        <v>1</v>
      </c>
      <c r="S653" s="25" t="str">
        <f t="shared" si="333"/>
        <v>STAG</v>
      </c>
      <c r="T653" s="25">
        <f t="shared" si="334"/>
        <v>0.8</v>
      </c>
      <c r="U653" s="25">
        <f t="shared" si="335"/>
        <v>1.24</v>
      </c>
      <c r="V653" s="25">
        <f t="shared" si="336"/>
        <v>0</v>
      </c>
      <c r="W653" s="25">
        <f t="shared" si="337"/>
        <v>0.12</v>
      </c>
      <c r="X653" s="25">
        <f t="shared" si="338"/>
        <v>2.7</v>
      </c>
      <c r="Y653" s="25">
        <f t="shared" si="339"/>
        <v>2.85</v>
      </c>
      <c r="Z653" s="25">
        <f t="shared" si="340"/>
        <v>5</v>
      </c>
      <c r="AA653" s="25">
        <f t="shared" si="341"/>
        <v>7</v>
      </c>
      <c r="AB653" s="25">
        <f t="shared" si="342"/>
        <v>0</v>
      </c>
      <c r="AC653" s="25">
        <f t="shared" si="343"/>
        <v>1</v>
      </c>
    </row>
    <row r="654" spans="1:29" ht="14.25" customHeight="1" x14ac:dyDescent="0.25">
      <c r="A654" s="354">
        <v>46247</v>
      </c>
      <c r="B654" s="354" t="s">
        <v>437</v>
      </c>
      <c r="C654" s="349" t="s">
        <v>30</v>
      </c>
      <c r="D654" s="395">
        <v>0.9</v>
      </c>
      <c r="E654" s="355">
        <f t="shared" si="353"/>
        <v>1</v>
      </c>
      <c r="F654" s="305">
        <v>0.02</v>
      </c>
      <c r="G654" s="355">
        <f t="shared" si="354"/>
        <v>1</v>
      </c>
      <c r="H654" s="305">
        <v>2.73</v>
      </c>
      <c r="I654" s="355">
        <f t="shared" si="346"/>
        <v>1</v>
      </c>
      <c r="J654" s="216">
        <v>5.53</v>
      </c>
      <c r="K654" s="355">
        <f t="shared" si="355"/>
        <v>1</v>
      </c>
      <c r="L654" s="216">
        <v>0.36</v>
      </c>
      <c r="M654" s="355">
        <f t="shared" si="356"/>
        <v>1</v>
      </c>
      <c r="N654" s="386">
        <f t="shared" si="349"/>
        <v>1</v>
      </c>
      <c r="O654" s="386">
        <f t="shared" si="350"/>
        <v>1</v>
      </c>
      <c r="S654" s="25" t="str">
        <f t="shared" si="333"/>
        <v>STAG</v>
      </c>
      <c r="T654" s="25">
        <f t="shared" si="334"/>
        <v>0.8</v>
      </c>
      <c r="U654" s="25">
        <f t="shared" si="335"/>
        <v>1.24</v>
      </c>
      <c r="V654" s="25">
        <f t="shared" si="336"/>
        <v>0</v>
      </c>
      <c r="W654" s="25">
        <f t="shared" si="337"/>
        <v>0.12</v>
      </c>
      <c r="X654" s="25">
        <f t="shared" si="338"/>
        <v>2.7</v>
      </c>
      <c r="Y654" s="25">
        <f t="shared" si="339"/>
        <v>2.85</v>
      </c>
      <c r="Z654" s="25">
        <f t="shared" si="340"/>
        <v>5</v>
      </c>
      <c r="AA654" s="25">
        <f t="shared" si="341"/>
        <v>7</v>
      </c>
      <c r="AB654" s="25">
        <f t="shared" si="342"/>
        <v>0</v>
      </c>
      <c r="AC654" s="25">
        <f t="shared" si="343"/>
        <v>1</v>
      </c>
    </row>
    <row r="655" spans="1:29" ht="14.25" customHeight="1" x14ac:dyDescent="0.25">
      <c r="A655" s="354">
        <v>46248</v>
      </c>
      <c r="B655" s="354" t="s">
        <v>436</v>
      </c>
      <c r="C655" s="349" t="s">
        <v>30</v>
      </c>
      <c r="D655" s="395">
        <v>0.88</v>
      </c>
      <c r="E655" s="355">
        <f t="shared" si="353"/>
        <v>1</v>
      </c>
      <c r="F655" s="305">
        <v>0.03</v>
      </c>
      <c r="G655" s="355">
        <f t="shared" si="354"/>
        <v>1</v>
      </c>
      <c r="H655" s="305">
        <v>2.75</v>
      </c>
      <c r="I655" s="355">
        <f t="shared" si="346"/>
        <v>1</v>
      </c>
      <c r="J655" s="216">
        <v>5.58</v>
      </c>
      <c r="K655" s="355">
        <f t="shared" si="355"/>
        <v>1</v>
      </c>
      <c r="L655" s="216">
        <v>0.41</v>
      </c>
      <c r="M655" s="355">
        <f t="shared" si="356"/>
        <v>1</v>
      </c>
      <c r="N655" s="386">
        <f t="shared" si="349"/>
        <v>1</v>
      </c>
      <c r="O655" s="386">
        <f t="shared" si="350"/>
        <v>1</v>
      </c>
      <c r="S655" s="25" t="str">
        <f t="shared" si="333"/>
        <v>STAG</v>
      </c>
      <c r="T655" s="25">
        <f t="shared" si="334"/>
        <v>0.8</v>
      </c>
      <c r="U655" s="25">
        <f t="shared" si="335"/>
        <v>1.24</v>
      </c>
      <c r="V655" s="25">
        <f t="shared" si="336"/>
        <v>0</v>
      </c>
      <c r="W655" s="25">
        <f t="shared" si="337"/>
        <v>0.12</v>
      </c>
      <c r="X655" s="25">
        <f t="shared" si="338"/>
        <v>2.7</v>
      </c>
      <c r="Y655" s="25">
        <f t="shared" si="339"/>
        <v>2.85</v>
      </c>
      <c r="Z655" s="25">
        <f t="shared" si="340"/>
        <v>5</v>
      </c>
      <c r="AA655" s="25">
        <f t="shared" si="341"/>
        <v>7</v>
      </c>
      <c r="AB655" s="25">
        <f t="shared" si="342"/>
        <v>0</v>
      </c>
      <c r="AC655" s="25">
        <f t="shared" si="343"/>
        <v>1</v>
      </c>
    </row>
    <row r="656" spans="1:29" ht="14.25" customHeight="1" x14ac:dyDescent="0.25">
      <c r="A656" s="354">
        <v>46248</v>
      </c>
      <c r="B656" s="354" t="s">
        <v>435</v>
      </c>
      <c r="C656" s="349" t="s">
        <v>30</v>
      </c>
      <c r="D656" s="216">
        <v>0.93</v>
      </c>
      <c r="E656" s="355">
        <f t="shared" si="353"/>
        <v>1</v>
      </c>
      <c r="F656" s="305">
        <v>0.03</v>
      </c>
      <c r="G656" s="355">
        <f t="shared" si="354"/>
        <v>1</v>
      </c>
      <c r="H656" s="305">
        <v>2.85</v>
      </c>
      <c r="I656" s="355">
        <f t="shared" si="346"/>
        <v>1</v>
      </c>
      <c r="J656" s="216">
        <v>5.98</v>
      </c>
      <c r="K656" s="355">
        <f t="shared" si="355"/>
        <v>1</v>
      </c>
      <c r="L656" s="216">
        <v>0.4</v>
      </c>
      <c r="M656" s="355">
        <f t="shared" si="356"/>
        <v>1</v>
      </c>
      <c r="N656" s="386">
        <f t="shared" si="349"/>
        <v>1</v>
      </c>
      <c r="O656" s="386">
        <f t="shared" si="350"/>
        <v>1</v>
      </c>
      <c r="S656" s="25" t="str">
        <f t="shared" si="333"/>
        <v>STAG</v>
      </c>
      <c r="T656" s="25">
        <f t="shared" si="334"/>
        <v>0.8</v>
      </c>
      <c r="U656" s="25">
        <f t="shared" si="335"/>
        <v>1.24</v>
      </c>
      <c r="V656" s="25">
        <f t="shared" si="336"/>
        <v>0</v>
      </c>
      <c r="W656" s="25">
        <f t="shared" si="337"/>
        <v>0.12</v>
      </c>
      <c r="X656" s="25">
        <f t="shared" si="338"/>
        <v>2.7</v>
      </c>
      <c r="Y656" s="25">
        <f t="shared" si="339"/>
        <v>2.85</v>
      </c>
      <c r="Z656" s="25">
        <f t="shared" si="340"/>
        <v>5</v>
      </c>
      <c r="AA656" s="25">
        <f t="shared" si="341"/>
        <v>7</v>
      </c>
      <c r="AB656" s="25">
        <f t="shared" si="342"/>
        <v>0</v>
      </c>
      <c r="AC656" s="25">
        <f t="shared" si="343"/>
        <v>1</v>
      </c>
    </row>
    <row r="657" spans="1:29" ht="14.25" customHeight="1" x14ac:dyDescent="0.25">
      <c r="A657" s="354">
        <v>46248</v>
      </c>
      <c r="B657" s="354" t="s">
        <v>437</v>
      </c>
      <c r="C657" s="349" t="s">
        <v>30</v>
      </c>
      <c r="D657" s="216">
        <v>0.9</v>
      </c>
      <c r="E657" s="355">
        <f t="shared" si="353"/>
        <v>1</v>
      </c>
      <c r="F657" s="305">
        <v>0.04</v>
      </c>
      <c r="G657" s="355">
        <f t="shared" si="354"/>
        <v>1</v>
      </c>
      <c r="H657" s="305">
        <v>2.77</v>
      </c>
      <c r="I657" s="355">
        <f t="shared" si="346"/>
        <v>1</v>
      </c>
      <c r="J657" s="216">
        <v>6.4</v>
      </c>
      <c r="K657" s="355">
        <f t="shared" si="355"/>
        <v>1</v>
      </c>
      <c r="L657" s="216">
        <v>0.68</v>
      </c>
      <c r="M657" s="355">
        <f t="shared" si="356"/>
        <v>1</v>
      </c>
      <c r="N657" s="386">
        <f t="shared" si="349"/>
        <v>1</v>
      </c>
      <c r="O657" s="386">
        <f t="shared" si="350"/>
        <v>1</v>
      </c>
      <c r="S657" s="25" t="str">
        <f t="shared" si="333"/>
        <v>STAG</v>
      </c>
      <c r="T657" s="25">
        <f t="shared" si="334"/>
        <v>0.8</v>
      </c>
      <c r="U657" s="25">
        <f t="shared" si="335"/>
        <v>1.24</v>
      </c>
      <c r="V657" s="25">
        <f t="shared" si="336"/>
        <v>0</v>
      </c>
      <c r="W657" s="25">
        <f t="shared" si="337"/>
        <v>0.12</v>
      </c>
      <c r="X657" s="25">
        <f t="shared" si="338"/>
        <v>2.7</v>
      </c>
      <c r="Y657" s="25">
        <f t="shared" si="339"/>
        <v>2.85</v>
      </c>
      <c r="Z657" s="25">
        <f t="shared" si="340"/>
        <v>5</v>
      </c>
      <c r="AA657" s="25">
        <f t="shared" si="341"/>
        <v>7</v>
      </c>
      <c r="AB657" s="25">
        <f t="shared" si="342"/>
        <v>0</v>
      </c>
      <c r="AC657" s="25">
        <f t="shared" si="343"/>
        <v>1</v>
      </c>
    </row>
    <row r="658" spans="1:29" ht="14.25" customHeight="1" x14ac:dyDescent="0.25">
      <c r="A658" s="354">
        <v>46248</v>
      </c>
      <c r="B658" s="354" t="s">
        <v>436</v>
      </c>
      <c r="C658" s="349" t="s">
        <v>31</v>
      </c>
      <c r="D658" s="216">
        <v>1.9</v>
      </c>
      <c r="E658" s="355">
        <f t="shared" si="353"/>
        <v>1</v>
      </c>
      <c r="F658" s="305">
        <v>0.04</v>
      </c>
      <c r="G658" s="355">
        <f t="shared" si="354"/>
        <v>1</v>
      </c>
      <c r="H658" s="305">
        <v>2.79</v>
      </c>
      <c r="I658" s="355">
        <f t="shared" si="346"/>
        <v>1</v>
      </c>
      <c r="J658" s="216">
        <v>6.18</v>
      </c>
      <c r="K658" s="355">
        <f t="shared" si="355"/>
        <v>1</v>
      </c>
      <c r="L658" s="216">
        <v>0.37</v>
      </c>
      <c r="M658" s="355">
        <f t="shared" si="356"/>
        <v>1</v>
      </c>
      <c r="N658" s="386">
        <f t="shared" si="349"/>
        <v>1</v>
      </c>
      <c r="O658" s="386">
        <f t="shared" si="350"/>
        <v>1</v>
      </c>
      <c r="S658" s="25" t="str">
        <f t="shared" si="333"/>
        <v>CARIB</v>
      </c>
      <c r="T658" s="25">
        <f t="shared" si="334"/>
        <v>1.65</v>
      </c>
      <c r="U658" s="25">
        <f t="shared" si="335"/>
        <v>2.14</v>
      </c>
      <c r="V658" s="25">
        <f t="shared" si="336"/>
        <v>0</v>
      </c>
      <c r="W658" s="25">
        <f t="shared" si="337"/>
        <v>0.12</v>
      </c>
      <c r="X658" s="25">
        <f t="shared" si="338"/>
        <v>2.7</v>
      </c>
      <c r="Y658" s="25">
        <f t="shared" si="339"/>
        <v>2.85</v>
      </c>
      <c r="Z658" s="25">
        <f t="shared" si="340"/>
        <v>5</v>
      </c>
      <c r="AA658" s="25">
        <f t="shared" si="341"/>
        <v>7</v>
      </c>
      <c r="AB658" s="25">
        <f t="shared" si="342"/>
        <v>0</v>
      </c>
      <c r="AC658" s="25">
        <f t="shared" si="343"/>
        <v>1</v>
      </c>
    </row>
    <row r="659" spans="1:29" ht="14.25" customHeight="1" x14ac:dyDescent="0.25">
      <c r="A659" s="33">
        <v>46248</v>
      </c>
      <c r="B659" s="271" t="s">
        <v>435</v>
      </c>
      <c r="C659" s="37" t="s">
        <v>31</v>
      </c>
      <c r="D659" s="216">
        <v>1.93</v>
      </c>
      <c r="E659" s="355">
        <f t="shared" si="353"/>
        <v>1</v>
      </c>
      <c r="F659" s="305">
        <v>0.03</v>
      </c>
      <c r="G659" s="355">
        <f t="shared" si="354"/>
        <v>1</v>
      </c>
      <c r="H659" s="305">
        <v>2.83</v>
      </c>
      <c r="I659" s="355">
        <f t="shared" si="346"/>
        <v>1</v>
      </c>
      <c r="J659" s="216">
        <v>6.93</v>
      </c>
      <c r="K659" s="355">
        <f t="shared" si="355"/>
        <v>1</v>
      </c>
      <c r="L659" s="216">
        <v>0.37</v>
      </c>
      <c r="M659" s="355">
        <f t="shared" si="356"/>
        <v>1</v>
      </c>
      <c r="N659" s="386">
        <f t="shared" si="349"/>
        <v>1</v>
      </c>
      <c r="O659" s="386">
        <f t="shared" si="350"/>
        <v>1</v>
      </c>
      <c r="S659" s="25" t="str">
        <f t="shared" si="333"/>
        <v>CARIB</v>
      </c>
      <c r="T659" s="25">
        <f t="shared" si="334"/>
        <v>1.65</v>
      </c>
      <c r="U659" s="25">
        <f t="shared" si="335"/>
        <v>2.14</v>
      </c>
      <c r="V659" s="25">
        <f t="shared" si="336"/>
        <v>0</v>
      </c>
      <c r="W659" s="25">
        <f t="shared" si="337"/>
        <v>0.12</v>
      </c>
      <c r="X659" s="25">
        <f t="shared" si="338"/>
        <v>2.7</v>
      </c>
      <c r="Y659" s="25">
        <f t="shared" si="339"/>
        <v>2.85</v>
      </c>
      <c r="Z659" s="25">
        <f t="shared" si="340"/>
        <v>5</v>
      </c>
      <c r="AA659" s="25">
        <f t="shared" si="341"/>
        <v>7</v>
      </c>
      <c r="AB659" s="25">
        <f t="shared" si="342"/>
        <v>0</v>
      </c>
      <c r="AC659" s="25">
        <f t="shared" si="343"/>
        <v>1</v>
      </c>
    </row>
    <row r="660" spans="1:29" ht="14.25" customHeight="1" x14ac:dyDescent="0.25">
      <c r="A660" s="33">
        <v>46248</v>
      </c>
      <c r="B660" s="271" t="s">
        <v>434</v>
      </c>
      <c r="C660" s="37" t="s">
        <v>31</v>
      </c>
      <c r="D660" s="216">
        <v>1.85</v>
      </c>
      <c r="E660" s="355">
        <f t="shared" si="353"/>
        <v>1</v>
      </c>
      <c r="F660" s="305">
        <v>0.02</v>
      </c>
      <c r="G660" s="355">
        <f t="shared" si="354"/>
        <v>1</v>
      </c>
      <c r="H660" s="305">
        <v>2.77</v>
      </c>
      <c r="I660" s="355">
        <f t="shared" si="346"/>
        <v>1</v>
      </c>
      <c r="J660" s="216">
        <v>6.62</v>
      </c>
      <c r="K660" s="355">
        <f t="shared" si="355"/>
        <v>1</v>
      </c>
      <c r="L660" s="216">
        <v>0.35</v>
      </c>
      <c r="M660" s="355">
        <f t="shared" si="356"/>
        <v>1</v>
      </c>
      <c r="N660" s="386">
        <f t="shared" si="349"/>
        <v>1</v>
      </c>
      <c r="O660" s="386">
        <f t="shared" si="350"/>
        <v>1</v>
      </c>
      <c r="S660" s="25" t="str">
        <f t="shared" si="333"/>
        <v>CARIB</v>
      </c>
      <c r="T660" s="25">
        <f t="shared" si="334"/>
        <v>1.65</v>
      </c>
      <c r="U660" s="25">
        <f t="shared" si="335"/>
        <v>2.14</v>
      </c>
      <c r="V660" s="25">
        <f t="shared" si="336"/>
        <v>0</v>
      </c>
      <c r="W660" s="25">
        <f t="shared" si="337"/>
        <v>0.12</v>
      </c>
      <c r="X660" s="25">
        <f t="shared" si="338"/>
        <v>2.7</v>
      </c>
      <c r="Y660" s="25">
        <f t="shared" si="339"/>
        <v>2.85</v>
      </c>
      <c r="Z660" s="25">
        <f t="shared" si="340"/>
        <v>5</v>
      </c>
      <c r="AA660" s="25">
        <f t="shared" si="341"/>
        <v>7</v>
      </c>
      <c r="AB660" s="25">
        <f t="shared" si="342"/>
        <v>0</v>
      </c>
      <c r="AC660" s="25">
        <f t="shared" si="343"/>
        <v>1</v>
      </c>
    </row>
    <row r="661" spans="1:29" ht="14.25" customHeight="1" x14ac:dyDescent="0.25">
      <c r="A661" s="33">
        <v>46251</v>
      </c>
      <c r="B661" s="271" t="s">
        <v>437</v>
      </c>
      <c r="C661" s="37" t="s">
        <v>31</v>
      </c>
      <c r="D661" s="216">
        <v>1.85</v>
      </c>
      <c r="E661" s="355">
        <f t="shared" si="353"/>
        <v>1</v>
      </c>
      <c r="F661" s="305">
        <v>0.05</v>
      </c>
      <c r="G661" s="355">
        <f t="shared" si="354"/>
        <v>1</v>
      </c>
      <c r="H661" s="305">
        <v>2.85</v>
      </c>
      <c r="I661" s="355">
        <f t="shared" si="346"/>
        <v>1</v>
      </c>
      <c r="J661" s="216">
        <v>6.7</v>
      </c>
      <c r="K661" s="355">
        <f t="shared" si="355"/>
        <v>1</v>
      </c>
      <c r="L661" s="216">
        <v>0.42</v>
      </c>
      <c r="M661" s="355">
        <f t="shared" si="356"/>
        <v>1</v>
      </c>
      <c r="N661" s="386">
        <f t="shared" si="349"/>
        <v>1</v>
      </c>
      <c r="O661" s="386">
        <f t="shared" si="350"/>
        <v>1</v>
      </c>
      <c r="S661" s="25" t="str">
        <f t="shared" si="333"/>
        <v>CARIB</v>
      </c>
      <c r="T661" s="25">
        <f t="shared" si="334"/>
        <v>1.65</v>
      </c>
      <c r="U661" s="25">
        <f t="shared" si="335"/>
        <v>2.14</v>
      </c>
      <c r="V661" s="25">
        <f t="shared" si="336"/>
        <v>0</v>
      </c>
      <c r="W661" s="25">
        <f t="shared" si="337"/>
        <v>0.12</v>
      </c>
      <c r="X661" s="25">
        <f t="shared" si="338"/>
        <v>2.7</v>
      </c>
      <c r="Y661" s="25">
        <f t="shared" si="339"/>
        <v>2.85</v>
      </c>
      <c r="Z661" s="25">
        <f t="shared" si="340"/>
        <v>5</v>
      </c>
      <c r="AA661" s="25">
        <f t="shared" si="341"/>
        <v>7</v>
      </c>
      <c r="AB661" s="25">
        <f t="shared" si="342"/>
        <v>0</v>
      </c>
      <c r="AC661" s="25">
        <f t="shared" si="343"/>
        <v>1</v>
      </c>
    </row>
    <row r="662" spans="1:29" ht="14.25" customHeight="1" x14ac:dyDescent="0.25">
      <c r="A662" s="33">
        <v>46251</v>
      </c>
      <c r="B662" s="271" t="s">
        <v>434</v>
      </c>
      <c r="C662" s="37" t="s">
        <v>31</v>
      </c>
      <c r="D662" s="216">
        <v>2.04</v>
      </c>
      <c r="E662" s="355">
        <f t="shared" si="353"/>
        <v>1</v>
      </c>
      <c r="F662" s="305">
        <v>0.03</v>
      </c>
      <c r="G662" s="355">
        <f t="shared" si="354"/>
        <v>1</v>
      </c>
      <c r="H662" s="305">
        <v>2.8</v>
      </c>
      <c r="I662" s="355">
        <f t="shared" si="346"/>
        <v>1</v>
      </c>
      <c r="J662" s="216">
        <v>6.38</v>
      </c>
      <c r="K662" s="355">
        <f t="shared" si="355"/>
        <v>1</v>
      </c>
      <c r="L662" s="216">
        <v>0.39</v>
      </c>
      <c r="M662" s="355">
        <f t="shared" si="356"/>
        <v>1</v>
      </c>
      <c r="N662" s="386">
        <f t="shared" si="349"/>
        <v>1</v>
      </c>
      <c r="O662" s="386">
        <f t="shared" si="350"/>
        <v>1</v>
      </c>
      <c r="S662" s="25" t="str">
        <f t="shared" si="333"/>
        <v>CARIB</v>
      </c>
      <c r="T662" s="25">
        <f t="shared" si="334"/>
        <v>1.65</v>
      </c>
      <c r="U662" s="25">
        <f t="shared" si="335"/>
        <v>2.14</v>
      </c>
      <c r="V662" s="25">
        <f t="shared" si="336"/>
        <v>0</v>
      </c>
      <c r="W662" s="25">
        <f t="shared" si="337"/>
        <v>0.12</v>
      </c>
      <c r="X662" s="25">
        <f t="shared" si="338"/>
        <v>2.7</v>
      </c>
      <c r="Y662" s="25">
        <f t="shared" si="339"/>
        <v>2.85</v>
      </c>
      <c r="Z662" s="25">
        <f t="shared" si="340"/>
        <v>5</v>
      </c>
      <c r="AA662" s="25">
        <f t="shared" si="341"/>
        <v>7</v>
      </c>
      <c r="AB662" s="25">
        <f t="shared" si="342"/>
        <v>0</v>
      </c>
      <c r="AC662" s="25">
        <f t="shared" si="343"/>
        <v>1</v>
      </c>
    </row>
    <row r="663" spans="1:29" ht="14.25" customHeight="1" x14ac:dyDescent="0.25">
      <c r="A663" s="354">
        <v>46251</v>
      </c>
      <c r="B663" s="354" t="s">
        <v>436</v>
      </c>
      <c r="C663" s="349" t="s">
        <v>31</v>
      </c>
      <c r="D663" s="216">
        <v>2.0299999999999998</v>
      </c>
      <c r="E663" s="355">
        <f t="shared" si="353"/>
        <v>1</v>
      </c>
      <c r="F663" s="305">
        <v>0.04</v>
      </c>
      <c r="G663" s="355">
        <f t="shared" si="354"/>
        <v>1</v>
      </c>
      <c r="H663" s="305">
        <v>2.83</v>
      </c>
      <c r="I663" s="355">
        <f t="shared" si="346"/>
        <v>1</v>
      </c>
      <c r="J663" s="216">
        <v>6.45</v>
      </c>
      <c r="K663" s="355">
        <f t="shared" si="355"/>
        <v>1</v>
      </c>
      <c r="L663" s="216">
        <v>0.41</v>
      </c>
      <c r="M663" s="355">
        <f t="shared" si="356"/>
        <v>1</v>
      </c>
      <c r="N663" s="386">
        <f t="shared" si="349"/>
        <v>1</v>
      </c>
      <c r="O663" s="386">
        <f t="shared" si="350"/>
        <v>1</v>
      </c>
      <c r="S663" s="25" t="str">
        <f t="shared" si="333"/>
        <v>CARIB</v>
      </c>
      <c r="T663" s="25">
        <f t="shared" si="334"/>
        <v>1.65</v>
      </c>
      <c r="U663" s="25">
        <f t="shared" si="335"/>
        <v>2.14</v>
      </c>
      <c r="V663" s="25">
        <f t="shared" si="336"/>
        <v>0</v>
      </c>
      <c r="W663" s="25">
        <f t="shared" si="337"/>
        <v>0.12</v>
      </c>
      <c r="X663" s="25">
        <f t="shared" si="338"/>
        <v>2.7</v>
      </c>
      <c r="Y663" s="25">
        <f t="shared" si="339"/>
        <v>2.85</v>
      </c>
      <c r="Z663" s="25">
        <f t="shared" si="340"/>
        <v>5</v>
      </c>
      <c r="AA663" s="25">
        <f t="shared" si="341"/>
        <v>7</v>
      </c>
      <c r="AB663" s="25">
        <f t="shared" si="342"/>
        <v>0</v>
      </c>
      <c r="AC663" s="25">
        <f t="shared" si="343"/>
        <v>1</v>
      </c>
    </row>
    <row r="664" spans="1:29" ht="14.25" customHeight="1" x14ac:dyDescent="0.25">
      <c r="A664" s="354">
        <v>46251</v>
      </c>
      <c r="B664" s="354" t="s">
        <v>437</v>
      </c>
      <c r="C664" s="349" t="s">
        <v>31</v>
      </c>
      <c r="D664" s="216">
        <v>2</v>
      </c>
      <c r="E664" s="355">
        <f t="shared" si="353"/>
        <v>1</v>
      </c>
      <c r="F664" s="305">
        <v>0.02</v>
      </c>
      <c r="G664" s="355">
        <f t="shared" si="354"/>
        <v>1</v>
      </c>
      <c r="H664" s="305">
        <v>2.77</v>
      </c>
      <c r="I664" s="355">
        <f t="shared" si="346"/>
        <v>1</v>
      </c>
      <c r="J664" s="216">
        <v>6.43</v>
      </c>
      <c r="K664" s="355">
        <f t="shared" si="355"/>
        <v>1</v>
      </c>
      <c r="L664" s="216">
        <v>0.53</v>
      </c>
      <c r="M664" s="355">
        <f t="shared" si="356"/>
        <v>1</v>
      </c>
      <c r="N664" s="386">
        <f t="shared" si="349"/>
        <v>1</v>
      </c>
      <c r="O664" s="386">
        <f t="shared" si="350"/>
        <v>1</v>
      </c>
      <c r="S664" s="25" t="str">
        <f t="shared" si="333"/>
        <v>CARIB</v>
      </c>
      <c r="T664" s="25">
        <f t="shared" si="334"/>
        <v>1.65</v>
      </c>
      <c r="U664" s="25">
        <f t="shared" si="335"/>
        <v>2.14</v>
      </c>
      <c r="V664" s="25">
        <f t="shared" si="336"/>
        <v>0</v>
      </c>
      <c r="W664" s="25">
        <f t="shared" si="337"/>
        <v>0.12</v>
      </c>
      <c r="X664" s="25">
        <f t="shared" si="338"/>
        <v>2.7</v>
      </c>
      <c r="Y664" s="25">
        <f t="shared" si="339"/>
        <v>2.85</v>
      </c>
      <c r="Z664" s="25">
        <f t="shared" si="340"/>
        <v>5</v>
      </c>
      <c r="AA664" s="25">
        <f t="shared" si="341"/>
        <v>7</v>
      </c>
      <c r="AB664" s="25">
        <f t="shared" si="342"/>
        <v>0</v>
      </c>
      <c r="AC664" s="25">
        <f t="shared" si="343"/>
        <v>1</v>
      </c>
    </row>
    <row r="665" spans="1:29" ht="14.25" customHeight="1" x14ac:dyDescent="0.25">
      <c r="A665" s="354">
        <v>46251</v>
      </c>
      <c r="B665" s="354" t="s">
        <v>435</v>
      </c>
      <c r="C665" s="349" t="s">
        <v>31</v>
      </c>
      <c r="D665" s="216">
        <v>2.1</v>
      </c>
      <c r="E665" s="355">
        <f t="shared" si="353"/>
        <v>1</v>
      </c>
      <c r="F665" s="305">
        <v>0.03</v>
      </c>
      <c r="G665" s="355">
        <f t="shared" si="354"/>
        <v>1</v>
      </c>
      <c r="H665" s="305">
        <v>2.85</v>
      </c>
      <c r="I665" s="355">
        <f t="shared" si="346"/>
        <v>1</v>
      </c>
      <c r="J665" s="216">
        <v>5.01</v>
      </c>
      <c r="K665" s="355">
        <f t="shared" si="355"/>
        <v>1</v>
      </c>
      <c r="L665" s="216">
        <v>0.67</v>
      </c>
      <c r="M665" s="355">
        <f t="shared" si="356"/>
        <v>1</v>
      </c>
      <c r="N665" s="386">
        <f t="shared" si="349"/>
        <v>1</v>
      </c>
      <c r="O665" s="386">
        <f t="shared" si="350"/>
        <v>1</v>
      </c>
      <c r="S665" s="25" t="str">
        <f t="shared" si="333"/>
        <v>CARIB</v>
      </c>
      <c r="T665" s="25">
        <f t="shared" si="334"/>
        <v>1.65</v>
      </c>
      <c r="U665" s="25">
        <f t="shared" si="335"/>
        <v>2.14</v>
      </c>
      <c r="V665" s="25">
        <f t="shared" si="336"/>
        <v>0</v>
      </c>
      <c r="W665" s="25">
        <f t="shared" si="337"/>
        <v>0.12</v>
      </c>
      <c r="X665" s="25">
        <f t="shared" si="338"/>
        <v>2.7</v>
      </c>
      <c r="Y665" s="25">
        <f t="shared" si="339"/>
        <v>2.85</v>
      </c>
      <c r="Z665" s="25">
        <f t="shared" si="340"/>
        <v>5</v>
      </c>
      <c r="AA665" s="25">
        <f t="shared" si="341"/>
        <v>7</v>
      </c>
      <c r="AB665" s="25">
        <f t="shared" si="342"/>
        <v>0</v>
      </c>
      <c r="AC665" s="25">
        <f t="shared" si="343"/>
        <v>1</v>
      </c>
    </row>
    <row r="666" spans="1:29" ht="14.25" customHeight="1" x14ac:dyDescent="0.25">
      <c r="A666" s="354">
        <v>46252</v>
      </c>
      <c r="B666" s="354" t="s">
        <v>434</v>
      </c>
      <c r="C666" s="349" t="s">
        <v>31</v>
      </c>
      <c r="D666" s="216">
        <v>1.93</v>
      </c>
      <c r="E666" s="355">
        <f t="shared" si="353"/>
        <v>1</v>
      </c>
      <c r="F666" s="305">
        <v>0.03</v>
      </c>
      <c r="G666" s="355">
        <f t="shared" si="354"/>
        <v>1</v>
      </c>
      <c r="H666" s="305">
        <v>2.85</v>
      </c>
      <c r="I666" s="355">
        <f t="shared" si="346"/>
        <v>1</v>
      </c>
      <c r="J666" s="216">
        <v>5.6</v>
      </c>
      <c r="K666" s="355">
        <f t="shared" si="355"/>
        <v>1</v>
      </c>
      <c r="L666" s="216">
        <v>0.36</v>
      </c>
      <c r="M666" s="355">
        <f t="shared" si="356"/>
        <v>1</v>
      </c>
      <c r="N666" s="386">
        <f t="shared" si="349"/>
        <v>1</v>
      </c>
      <c r="O666" s="386">
        <f t="shared" si="350"/>
        <v>1</v>
      </c>
      <c r="S666" s="25" t="str">
        <f t="shared" si="333"/>
        <v>CARIB</v>
      </c>
      <c r="T666" s="25">
        <f t="shared" si="334"/>
        <v>1.65</v>
      </c>
      <c r="U666" s="25">
        <f t="shared" si="335"/>
        <v>2.14</v>
      </c>
      <c r="V666" s="25">
        <f t="shared" si="336"/>
        <v>0</v>
      </c>
      <c r="W666" s="25">
        <f t="shared" si="337"/>
        <v>0.12</v>
      </c>
      <c r="X666" s="25">
        <f t="shared" si="338"/>
        <v>2.7</v>
      </c>
      <c r="Y666" s="25">
        <f t="shared" si="339"/>
        <v>2.85</v>
      </c>
      <c r="Z666" s="25">
        <f t="shared" si="340"/>
        <v>5</v>
      </c>
      <c r="AA666" s="25">
        <f t="shared" si="341"/>
        <v>7</v>
      </c>
      <c r="AB666" s="25">
        <f t="shared" si="342"/>
        <v>0</v>
      </c>
      <c r="AC666" s="25">
        <f t="shared" si="343"/>
        <v>1</v>
      </c>
    </row>
    <row r="667" spans="1:29" ht="14.25" customHeight="1" x14ac:dyDescent="0.25">
      <c r="A667" s="354">
        <v>46252</v>
      </c>
      <c r="B667" s="354" t="s">
        <v>436</v>
      </c>
      <c r="C667" s="349" t="s">
        <v>31</v>
      </c>
      <c r="D667" s="216">
        <v>1.89</v>
      </c>
      <c r="E667" s="355">
        <f t="shared" si="353"/>
        <v>1</v>
      </c>
      <c r="F667" s="305">
        <v>0.03</v>
      </c>
      <c r="G667" s="355">
        <f t="shared" si="354"/>
        <v>1</v>
      </c>
      <c r="H667" s="305">
        <v>2.79</v>
      </c>
      <c r="I667" s="355">
        <f t="shared" si="346"/>
        <v>1</v>
      </c>
      <c r="J667" s="216">
        <v>5.8</v>
      </c>
      <c r="K667" s="355">
        <f t="shared" si="355"/>
        <v>1</v>
      </c>
      <c r="L667" s="216">
        <v>0.41</v>
      </c>
      <c r="M667" s="355">
        <f t="shared" si="356"/>
        <v>1</v>
      </c>
      <c r="N667" s="386">
        <f t="shared" si="349"/>
        <v>1</v>
      </c>
      <c r="O667" s="386">
        <f t="shared" si="350"/>
        <v>1</v>
      </c>
      <c r="S667" s="25" t="str">
        <f t="shared" si="333"/>
        <v>CARIB</v>
      </c>
      <c r="T667" s="25">
        <f t="shared" si="334"/>
        <v>1.65</v>
      </c>
      <c r="U667" s="25">
        <f t="shared" si="335"/>
        <v>2.14</v>
      </c>
      <c r="V667" s="25">
        <f t="shared" si="336"/>
        <v>0</v>
      </c>
      <c r="W667" s="25">
        <f t="shared" si="337"/>
        <v>0.12</v>
      </c>
      <c r="X667" s="25">
        <f t="shared" si="338"/>
        <v>2.7</v>
      </c>
      <c r="Y667" s="25">
        <f t="shared" si="339"/>
        <v>2.85</v>
      </c>
      <c r="Z667" s="25">
        <f t="shared" si="340"/>
        <v>5</v>
      </c>
      <c r="AA667" s="25">
        <f t="shared" si="341"/>
        <v>7</v>
      </c>
      <c r="AB667" s="25">
        <f t="shared" si="342"/>
        <v>0</v>
      </c>
      <c r="AC667" s="25">
        <f t="shared" si="343"/>
        <v>1</v>
      </c>
    </row>
    <row r="668" spans="1:29" ht="14.25" customHeight="1" x14ac:dyDescent="0.25">
      <c r="A668" s="33">
        <v>46252</v>
      </c>
      <c r="B668" s="118" t="s">
        <v>435</v>
      </c>
      <c r="C668" s="34" t="s">
        <v>31</v>
      </c>
      <c r="D668" s="216">
        <v>1.92</v>
      </c>
      <c r="E668" s="355">
        <f t="shared" si="353"/>
        <v>1</v>
      </c>
      <c r="F668" s="305">
        <v>0.04</v>
      </c>
      <c r="G668" s="355">
        <f t="shared" si="354"/>
        <v>1</v>
      </c>
      <c r="H668" s="305">
        <v>2.78</v>
      </c>
      <c r="I668" s="355">
        <f t="shared" si="346"/>
        <v>1</v>
      </c>
      <c r="J668" s="216">
        <v>5.65</v>
      </c>
      <c r="K668" s="355">
        <f t="shared" si="355"/>
        <v>1</v>
      </c>
      <c r="L668" s="216">
        <v>0.49</v>
      </c>
      <c r="M668" s="355">
        <f t="shared" si="356"/>
        <v>1</v>
      </c>
      <c r="N668" s="386">
        <f t="shared" si="349"/>
        <v>1</v>
      </c>
      <c r="O668" s="386">
        <f t="shared" si="350"/>
        <v>1</v>
      </c>
      <c r="S668" s="25" t="str">
        <f t="shared" si="333"/>
        <v>CARIB</v>
      </c>
      <c r="T668" s="25">
        <f t="shared" si="334"/>
        <v>1.65</v>
      </c>
      <c r="U668" s="25">
        <f t="shared" si="335"/>
        <v>2.14</v>
      </c>
      <c r="V668" s="25">
        <f t="shared" si="336"/>
        <v>0</v>
      </c>
      <c r="W668" s="25">
        <f t="shared" si="337"/>
        <v>0.12</v>
      </c>
      <c r="X668" s="25">
        <f t="shared" si="338"/>
        <v>2.7</v>
      </c>
      <c r="Y668" s="25">
        <f t="shared" si="339"/>
        <v>2.85</v>
      </c>
      <c r="Z668" s="25">
        <f t="shared" si="340"/>
        <v>5</v>
      </c>
      <c r="AA668" s="25">
        <f t="shared" si="341"/>
        <v>7</v>
      </c>
      <c r="AB668" s="25">
        <f t="shared" si="342"/>
        <v>0</v>
      </c>
      <c r="AC668" s="25">
        <f t="shared" si="343"/>
        <v>1</v>
      </c>
    </row>
    <row r="669" spans="1:29" ht="14.25" customHeight="1" x14ac:dyDescent="0.25">
      <c r="A669" s="33">
        <v>46252</v>
      </c>
      <c r="B669" s="118" t="s">
        <v>437</v>
      </c>
      <c r="C669" s="34" t="s">
        <v>31</v>
      </c>
      <c r="D669" s="216">
        <v>1.93</v>
      </c>
      <c r="E669" s="355">
        <f t="shared" si="353"/>
        <v>1</v>
      </c>
      <c r="F669" s="305">
        <v>0.02</v>
      </c>
      <c r="G669" s="355">
        <f t="shared" si="354"/>
        <v>1</v>
      </c>
      <c r="H669" s="305">
        <v>2.73</v>
      </c>
      <c r="I669" s="355">
        <f t="shared" si="346"/>
        <v>1</v>
      </c>
      <c r="J669" s="216">
        <v>5.98</v>
      </c>
      <c r="K669" s="355">
        <f t="shared" si="355"/>
        <v>1</v>
      </c>
      <c r="L669" s="216">
        <v>0.46</v>
      </c>
      <c r="M669" s="355">
        <f t="shared" si="356"/>
        <v>1</v>
      </c>
      <c r="N669" s="386">
        <f t="shared" si="349"/>
        <v>1</v>
      </c>
      <c r="O669" s="386">
        <f t="shared" si="350"/>
        <v>1</v>
      </c>
      <c r="S669" s="25" t="str">
        <f t="shared" si="333"/>
        <v>CARIB</v>
      </c>
      <c r="T669" s="25">
        <f t="shared" si="334"/>
        <v>1.65</v>
      </c>
      <c r="U669" s="25">
        <f t="shared" si="335"/>
        <v>2.14</v>
      </c>
      <c r="V669" s="25">
        <f t="shared" si="336"/>
        <v>0</v>
      </c>
      <c r="W669" s="25">
        <f t="shared" si="337"/>
        <v>0.12</v>
      </c>
      <c r="X669" s="25">
        <f t="shared" si="338"/>
        <v>2.7</v>
      </c>
      <c r="Y669" s="25">
        <f t="shared" si="339"/>
        <v>2.85</v>
      </c>
      <c r="Z669" s="25">
        <f t="shared" si="340"/>
        <v>5</v>
      </c>
      <c r="AA669" s="25">
        <f t="shared" si="341"/>
        <v>7</v>
      </c>
      <c r="AB669" s="25">
        <f t="shared" si="342"/>
        <v>0</v>
      </c>
      <c r="AC669" s="25">
        <f t="shared" si="343"/>
        <v>1</v>
      </c>
    </row>
    <row r="670" spans="1:29" ht="14.25" customHeight="1" x14ac:dyDescent="0.25">
      <c r="A670" s="33">
        <v>46252</v>
      </c>
      <c r="B670" s="118" t="s">
        <v>434</v>
      </c>
      <c r="C670" s="34" t="s">
        <v>31</v>
      </c>
      <c r="D670" s="216">
        <v>1.91</v>
      </c>
      <c r="E670" s="355">
        <f t="shared" si="353"/>
        <v>1</v>
      </c>
      <c r="F670" s="305">
        <v>0.05</v>
      </c>
      <c r="G670" s="355">
        <f t="shared" si="354"/>
        <v>1</v>
      </c>
      <c r="H670" s="305">
        <v>2.85</v>
      </c>
      <c r="I670" s="355">
        <f t="shared" si="346"/>
        <v>1</v>
      </c>
      <c r="J670" s="216">
        <v>6.45</v>
      </c>
      <c r="K670" s="355">
        <f t="shared" si="355"/>
        <v>1</v>
      </c>
      <c r="L670" s="216">
        <v>0.87</v>
      </c>
      <c r="M670" s="355">
        <f t="shared" si="356"/>
        <v>1</v>
      </c>
      <c r="N670" s="386">
        <f t="shared" si="349"/>
        <v>1</v>
      </c>
      <c r="O670" s="386">
        <f t="shared" si="350"/>
        <v>1</v>
      </c>
      <c r="S670" s="25" t="str">
        <f t="shared" si="333"/>
        <v>CARIB</v>
      </c>
      <c r="T670" s="25">
        <f t="shared" si="334"/>
        <v>1.65</v>
      </c>
      <c r="U670" s="25">
        <f t="shared" si="335"/>
        <v>2.14</v>
      </c>
      <c r="V670" s="25">
        <f t="shared" si="336"/>
        <v>0</v>
      </c>
      <c r="W670" s="25">
        <f t="shared" si="337"/>
        <v>0.12</v>
      </c>
      <c r="X670" s="25">
        <f t="shared" si="338"/>
        <v>2.7</v>
      </c>
      <c r="Y670" s="25">
        <f t="shared" si="339"/>
        <v>2.85</v>
      </c>
      <c r="Z670" s="25">
        <f t="shared" si="340"/>
        <v>5</v>
      </c>
      <c r="AA670" s="25">
        <f t="shared" si="341"/>
        <v>7</v>
      </c>
      <c r="AB670" s="25">
        <f t="shared" si="342"/>
        <v>0</v>
      </c>
      <c r="AC670" s="25">
        <f t="shared" si="343"/>
        <v>1</v>
      </c>
    </row>
    <row r="671" spans="1:29" ht="14.25" customHeight="1" x14ac:dyDescent="0.25">
      <c r="A671" s="33">
        <v>46253</v>
      </c>
      <c r="B671" s="118" t="s">
        <v>436</v>
      </c>
      <c r="C671" s="34" t="s">
        <v>31</v>
      </c>
      <c r="D671" s="216">
        <v>1.89</v>
      </c>
      <c r="E671" s="355">
        <f t="shared" si="353"/>
        <v>1</v>
      </c>
      <c r="F671" s="305">
        <v>0.05</v>
      </c>
      <c r="G671" s="355">
        <f t="shared" si="354"/>
        <v>1</v>
      </c>
      <c r="H671" s="305">
        <v>2.85</v>
      </c>
      <c r="I671" s="355">
        <f t="shared" si="346"/>
        <v>1</v>
      </c>
      <c r="J671" s="216">
        <v>6.2</v>
      </c>
      <c r="K671" s="355">
        <f t="shared" si="355"/>
        <v>1</v>
      </c>
      <c r="L671" s="216">
        <v>0.98</v>
      </c>
      <c r="M671" s="355">
        <f t="shared" si="356"/>
        <v>1</v>
      </c>
      <c r="N671" s="386">
        <f t="shared" si="349"/>
        <v>1</v>
      </c>
      <c r="O671" s="386">
        <f t="shared" si="350"/>
        <v>1</v>
      </c>
      <c r="S671" s="25" t="str">
        <f t="shared" si="333"/>
        <v>CARIB</v>
      </c>
      <c r="T671" s="25">
        <f t="shared" si="334"/>
        <v>1.65</v>
      </c>
      <c r="U671" s="25">
        <f t="shared" si="335"/>
        <v>2.14</v>
      </c>
      <c r="V671" s="25">
        <f t="shared" si="336"/>
        <v>0</v>
      </c>
      <c r="W671" s="25">
        <f t="shared" si="337"/>
        <v>0.12</v>
      </c>
      <c r="X671" s="25">
        <f t="shared" si="338"/>
        <v>2.7</v>
      </c>
      <c r="Y671" s="25">
        <f t="shared" si="339"/>
        <v>2.85</v>
      </c>
      <c r="Z671" s="25">
        <f t="shared" si="340"/>
        <v>5</v>
      </c>
      <c r="AA671" s="25">
        <f t="shared" si="341"/>
        <v>7</v>
      </c>
      <c r="AB671" s="25">
        <f t="shared" si="342"/>
        <v>0</v>
      </c>
      <c r="AC671" s="25">
        <f t="shared" si="343"/>
        <v>1</v>
      </c>
    </row>
    <row r="672" spans="1:29" ht="14.25" customHeight="1" x14ac:dyDescent="0.25">
      <c r="A672" s="33">
        <v>46253</v>
      </c>
      <c r="B672" s="271" t="s">
        <v>437</v>
      </c>
      <c r="C672" s="37" t="s">
        <v>31</v>
      </c>
      <c r="D672" s="216">
        <v>1.93</v>
      </c>
      <c r="E672" s="355">
        <f t="shared" si="353"/>
        <v>1</v>
      </c>
      <c r="F672" s="305">
        <v>0.04</v>
      </c>
      <c r="G672" s="355">
        <f t="shared" si="354"/>
        <v>1</v>
      </c>
      <c r="H672" s="305">
        <v>2.85</v>
      </c>
      <c r="I672" s="355">
        <f t="shared" si="346"/>
        <v>1</v>
      </c>
      <c r="J672" s="216">
        <v>5.6</v>
      </c>
      <c r="K672" s="355">
        <f t="shared" si="355"/>
        <v>1</v>
      </c>
      <c r="L672" s="216">
        <v>0.8</v>
      </c>
      <c r="M672" s="355">
        <f t="shared" si="356"/>
        <v>1</v>
      </c>
      <c r="N672" s="386">
        <f t="shared" si="349"/>
        <v>1</v>
      </c>
      <c r="O672" s="386">
        <f t="shared" si="350"/>
        <v>1</v>
      </c>
      <c r="S672" s="25" t="str">
        <f t="shared" si="333"/>
        <v>CARIB</v>
      </c>
      <c r="T672" s="25">
        <f t="shared" si="334"/>
        <v>1.65</v>
      </c>
      <c r="U672" s="25">
        <f t="shared" si="335"/>
        <v>2.14</v>
      </c>
      <c r="V672" s="25">
        <f t="shared" si="336"/>
        <v>0</v>
      </c>
      <c r="W672" s="25">
        <f t="shared" si="337"/>
        <v>0.12</v>
      </c>
      <c r="X672" s="25">
        <f t="shared" si="338"/>
        <v>2.7</v>
      </c>
      <c r="Y672" s="25">
        <f t="shared" si="339"/>
        <v>2.85</v>
      </c>
      <c r="Z672" s="25">
        <f t="shared" si="340"/>
        <v>5</v>
      </c>
      <c r="AA672" s="25">
        <f t="shared" si="341"/>
        <v>7</v>
      </c>
      <c r="AB672" s="25">
        <f t="shared" si="342"/>
        <v>0</v>
      </c>
      <c r="AC672" s="25">
        <f t="shared" si="343"/>
        <v>1</v>
      </c>
    </row>
    <row r="673" spans="1:29" ht="14.25" customHeight="1" x14ac:dyDescent="0.25">
      <c r="A673" s="33">
        <v>46253</v>
      </c>
      <c r="B673" s="271" t="s">
        <v>435</v>
      </c>
      <c r="C673" s="37" t="s">
        <v>31</v>
      </c>
      <c r="D673" s="216">
        <v>1.92</v>
      </c>
      <c r="E673" s="355">
        <f t="shared" si="353"/>
        <v>1</v>
      </c>
      <c r="F673" s="305">
        <v>0.04</v>
      </c>
      <c r="G673" s="355">
        <f t="shared" si="354"/>
        <v>1</v>
      </c>
      <c r="H673" s="305">
        <v>2.85</v>
      </c>
      <c r="I673" s="355">
        <f t="shared" si="346"/>
        <v>1</v>
      </c>
      <c r="J673" s="216">
        <v>6.2</v>
      </c>
      <c r="K673" s="355">
        <f t="shared" si="355"/>
        <v>1</v>
      </c>
      <c r="L673" s="216">
        <v>0.69</v>
      </c>
      <c r="M673" s="355">
        <f t="shared" si="356"/>
        <v>1</v>
      </c>
      <c r="N673" s="386">
        <f t="shared" si="349"/>
        <v>1</v>
      </c>
      <c r="O673" s="386">
        <f t="shared" si="350"/>
        <v>1</v>
      </c>
      <c r="S673" s="25" t="str">
        <f t="shared" si="333"/>
        <v>CARIB</v>
      </c>
      <c r="T673" s="25">
        <f t="shared" si="334"/>
        <v>1.65</v>
      </c>
      <c r="U673" s="25">
        <f t="shared" si="335"/>
        <v>2.14</v>
      </c>
      <c r="V673" s="25">
        <f t="shared" si="336"/>
        <v>0</v>
      </c>
      <c r="W673" s="25">
        <f t="shared" si="337"/>
        <v>0.12</v>
      </c>
      <c r="X673" s="25">
        <f t="shared" si="338"/>
        <v>2.7</v>
      </c>
      <c r="Y673" s="25">
        <f t="shared" si="339"/>
        <v>2.85</v>
      </c>
      <c r="Z673" s="25">
        <f t="shared" si="340"/>
        <v>5</v>
      </c>
      <c r="AA673" s="25">
        <f t="shared" si="341"/>
        <v>7</v>
      </c>
      <c r="AB673" s="25">
        <f t="shared" si="342"/>
        <v>0</v>
      </c>
      <c r="AC673" s="25">
        <f t="shared" si="343"/>
        <v>1</v>
      </c>
    </row>
    <row r="674" spans="1:29" ht="14.25" customHeight="1" x14ac:dyDescent="0.25">
      <c r="A674" s="33">
        <v>46254</v>
      </c>
      <c r="B674" s="271" t="s">
        <v>437</v>
      </c>
      <c r="C674" s="37" t="s">
        <v>30</v>
      </c>
      <c r="D674" s="216">
        <v>0.93</v>
      </c>
      <c r="E674" s="355">
        <f t="shared" ref="E674" si="357">IF(+(IF(D674&lt;T674,0,IF(D674&gt;U674,0,1)))=1,1,0)</f>
        <v>1</v>
      </c>
      <c r="F674" s="305">
        <v>0.04</v>
      </c>
      <c r="G674" s="355">
        <f t="shared" ref="G674" si="358">IF(+(IF(F674&lt;V674,0,IF(F674&gt;W674,0,1)))=1,1,0)</f>
        <v>1</v>
      </c>
      <c r="H674" s="305">
        <v>2.75</v>
      </c>
      <c r="I674" s="355">
        <f t="shared" si="346"/>
        <v>1</v>
      </c>
      <c r="J674" s="216">
        <v>5.16</v>
      </c>
      <c r="K674" s="355">
        <f t="shared" ref="K674" si="359">IF(+(IF(J674&lt;Z674,0,IF(J674&gt;AA674,0,1)))=1,1,0)</f>
        <v>1</v>
      </c>
      <c r="L674" s="216">
        <v>0.2</v>
      </c>
      <c r="M674" s="355">
        <f t="shared" ref="M674" si="360">IF(+(IF(L674&lt;AB674,0,IF(L674&gt;AC674,0,1)))=1,1,0)</f>
        <v>1</v>
      </c>
      <c r="N674" s="386">
        <f t="shared" ref="N674" si="361">IF(+(IF(D674&lt;T674,0,IF(D674&gt;U674,0,1)))+(IF(F674&lt;V674,0,IF(F674&gt;W674,0,1)))+(IF(H674&lt;X674,0,IF(H674&gt;Y674,0,1)))+(IF(J674&lt;Z674,0,IF(J674&gt;AA674,0,1)))+(IF(L674&lt;AB674,0,IF(L674&gt;AC674,0,1)))=5,1,0)</f>
        <v>1</v>
      </c>
      <c r="O674" s="386">
        <f t="shared" ref="O674" si="362">IF(+(IF(D674&lt;T674,0,IF(D674&gt;U674,0,1)))+(IF(F674&lt;V674,0,IF(F674&gt;W674,0,1)))+(IF(H674&lt;X674,0,IF(H674&gt;Y674,0,1)))+(IF(L674&lt;AB674,0,IF(L674&gt;AC674,0,1)))=4,1,0)</f>
        <v>1</v>
      </c>
      <c r="S674" s="25" t="str">
        <f t="shared" ref="S674" si="363">LEFT(C674,12)</f>
        <v>STAG</v>
      </c>
      <c r="T674" s="25">
        <f t="shared" si="334"/>
        <v>0.8</v>
      </c>
      <c r="U674" s="25">
        <f t="shared" si="335"/>
        <v>1.24</v>
      </c>
      <c r="V674" s="25">
        <f t="shared" si="336"/>
        <v>0</v>
      </c>
      <c r="W674" s="25">
        <f t="shared" si="337"/>
        <v>0.12</v>
      </c>
      <c r="X674" s="25">
        <f t="shared" si="338"/>
        <v>2.7</v>
      </c>
      <c r="Y674" s="25">
        <f t="shared" si="339"/>
        <v>2.85</v>
      </c>
      <c r="Z674" s="25">
        <f t="shared" si="340"/>
        <v>5</v>
      </c>
      <c r="AA674" s="25">
        <f t="shared" si="341"/>
        <v>7</v>
      </c>
      <c r="AB674" s="25">
        <f t="shared" si="342"/>
        <v>0</v>
      </c>
      <c r="AC674" s="25">
        <f t="shared" si="343"/>
        <v>1</v>
      </c>
    </row>
    <row r="675" spans="1:29" ht="14.25" customHeight="1" x14ac:dyDescent="0.25">
      <c r="A675" s="33">
        <v>46254</v>
      </c>
      <c r="B675" s="271" t="s">
        <v>434</v>
      </c>
      <c r="C675" s="37" t="s">
        <v>30</v>
      </c>
      <c r="D675" s="216">
        <v>0.78</v>
      </c>
      <c r="E675" s="355">
        <f t="shared" si="353"/>
        <v>0</v>
      </c>
      <c r="F675" s="305">
        <v>0.04</v>
      </c>
      <c r="G675" s="355">
        <f t="shared" si="354"/>
        <v>1</v>
      </c>
      <c r="H675" s="305">
        <v>2.75</v>
      </c>
      <c r="I675" s="355">
        <f t="shared" si="346"/>
        <v>1</v>
      </c>
      <c r="J675" s="216">
        <v>5.2</v>
      </c>
      <c r="K675" s="355">
        <f t="shared" si="355"/>
        <v>1</v>
      </c>
      <c r="L675" s="216">
        <v>0.8</v>
      </c>
      <c r="M675" s="355">
        <f t="shared" si="356"/>
        <v>1</v>
      </c>
      <c r="N675" s="386">
        <f t="shared" si="349"/>
        <v>0</v>
      </c>
      <c r="O675" s="386">
        <f t="shared" si="350"/>
        <v>0</v>
      </c>
      <c r="S675" s="25" t="str">
        <f t="shared" si="333"/>
        <v>STAG</v>
      </c>
      <c r="T675" s="25">
        <f t="shared" si="334"/>
        <v>0.8</v>
      </c>
      <c r="U675" s="25">
        <f t="shared" si="335"/>
        <v>1.24</v>
      </c>
      <c r="V675" s="25">
        <f t="shared" si="336"/>
        <v>0</v>
      </c>
      <c r="W675" s="25">
        <f t="shared" si="337"/>
        <v>0.12</v>
      </c>
      <c r="X675" s="25">
        <f t="shared" si="338"/>
        <v>2.7</v>
      </c>
      <c r="Y675" s="25">
        <f t="shared" si="339"/>
        <v>2.85</v>
      </c>
      <c r="Z675" s="25">
        <f t="shared" si="340"/>
        <v>5</v>
      </c>
      <c r="AA675" s="25">
        <f t="shared" si="341"/>
        <v>7</v>
      </c>
      <c r="AB675" s="25">
        <f t="shared" si="342"/>
        <v>0</v>
      </c>
      <c r="AC675" s="25">
        <f t="shared" si="343"/>
        <v>1</v>
      </c>
    </row>
    <row r="676" spans="1:29" ht="14.25" customHeight="1" x14ac:dyDescent="0.25">
      <c r="A676" s="354">
        <v>46254</v>
      </c>
      <c r="B676" s="354" t="s">
        <v>436</v>
      </c>
      <c r="C676" s="37" t="s">
        <v>30</v>
      </c>
      <c r="D676" s="216">
        <v>0.92</v>
      </c>
      <c r="E676" s="355">
        <f t="shared" si="353"/>
        <v>1</v>
      </c>
      <c r="F676" s="305">
        <v>0.03</v>
      </c>
      <c r="G676" s="355">
        <f t="shared" si="354"/>
        <v>1</v>
      </c>
      <c r="H676" s="305">
        <v>2.75</v>
      </c>
      <c r="I676" s="355">
        <f t="shared" si="346"/>
        <v>1</v>
      </c>
      <c r="J676" s="216">
        <v>5.58</v>
      </c>
      <c r="K676" s="355">
        <f t="shared" si="355"/>
        <v>1</v>
      </c>
      <c r="L676" s="216">
        <v>0.4</v>
      </c>
      <c r="M676" s="355">
        <f t="shared" si="356"/>
        <v>1</v>
      </c>
      <c r="N676" s="386">
        <f t="shared" si="349"/>
        <v>1</v>
      </c>
      <c r="O676" s="386">
        <f t="shared" si="350"/>
        <v>1</v>
      </c>
      <c r="S676" s="25" t="str">
        <f t="shared" si="333"/>
        <v>STAG</v>
      </c>
      <c r="T676" s="25">
        <f t="shared" si="334"/>
        <v>0.8</v>
      </c>
      <c r="U676" s="25">
        <f t="shared" si="335"/>
        <v>1.24</v>
      </c>
      <c r="V676" s="25">
        <f t="shared" si="336"/>
        <v>0</v>
      </c>
      <c r="W676" s="25">
        <f t="shared" si="337"/>
        <v>0.12</v>
      </c>
      <c r="X676" s="25">
        <f t="shared" si="338"/>
        <v>2.7</v>
      </c>
      <c r="Y676" s="25">
        <f t="shared" si="339"/>
        <v>2.85</v>
      </c>
      <c r="Z676" s="25">
        <f t="shared" si="340"/>
        <v>5</v>
      </c>
      <c r="AA676" s="25">
        <f t="shared" si="341"/>
        <v>7</v>
      </c>
      <c r="AB676" s="25">
        <f t="shared" si="342"/>
        <v>0</v>
      </c>
      <c r="AC676" s="25">
        <f t="shared" si="343"/>
        <v>1</v>
      </c>
    </row>
    <row r="677" spans="1:29" ht="14.25" customHeight="1" x14ac:dyDescent="0.25">
      <c r="A677" s="354">
        <v>46254</v>
      </c>
      <c r="B677" s="354" t="s">
        <v>435</v>
      </c>
      <c r="C677" s="37" t="s">
        <v>30</v>
      </c>
      <c r="D677" s="216">
        <v>0.8</v>
      </c>
      <c r="E677" s="355">
        <f t="shared" si="353"/>
        <v>1</v>
      </c>
      <c r="F677" s="305">
        <v>0.03</v>
      </c>
      <c r="G677" s="355">
        <f t="shared" si="354"/>
        <v>1</v>
      </c>
      <c r="H677" s="305">
        <v>2.8</v>
      </c>
      <c r="I677" s="355">
        <f t="shared" si="346"/>
        <v>1</v>
      </c>
      <c r="J677" s="216">
        <v>5.38</v>
      </c>
      <c r="K677" s="355">
        <f t="shared" si="355"/>
        <v>1</v>
      </c>
      <c r="L677" s="216">
        <v>0.44</v>
      </c>
      <c r="M677" s="355">
        <f t="shared" si="356"/>
        <v>1</v>
      </c>
      <c r="N677" s="386">
        <f t="shared" si="349"/>
        <v>1</v>
      </c>
      <c r="O677" s="386">
        <f t="shared" si="350"/>
        <v>1</v>
      </c>
      <c r="S677" s="25" t="str">
        <f t="shared" si="333"/>
        <v>STAG</v>
      </c>
      <c r="T677" s="25">
        <f t="shared" si="334"/>
        <v>0.8</v>
      </c>
      <c r="U677" s="25">
        <f t="shared" si="335"/>
        <v>1.24</v>
      </c>
      <c r="V677" s="25">
        <f t="shared" si="336"/>
        <v>0</v>
      </c>
      <c r="W677" s="25">
        <f t="shared" si="337"/>
        <v>0.12</v>
      </c>
      <c r="X677" s="25">
        <f t="shared" si="338"/>
        <v>2.7</v>
      </c>
      <c r="Y677" s="25">
        <f t="shared" si="339"/>
        <v>2.85</v>
      </c>
      <c r="Z677" s="25">
        <f t="shared" si="340"/>
        <v>5</v>
      </c>
      <c r="AA677" s="25">
        <f t="shared" si="341"/>
        <v>7</v>
      </c>
      <c r="AB677" s="25">
        <f t="shared" si="342"/>
        <v>0</v>
      </c>
      <c r="AC677" s="25">
        <f t="shared" si="343"/>
        <v>1</v>
      </c>
    </row>
    <row r="678" spans="1:29" ht="14.25" customHeight="1" x14ac:dyDescent="0.25">
      <c r="A678" s="354">
        <v>46254</v>
      </c>
      <c r="B678" s="354" t="s">
        <v>437</v>
      </c>
      <c r="C678" s="37" t="s">
        <v>30</v>
      </c>
      <c r="D678" s="216">
        <v>0.82</v>
      </c>
      <c r="E678" s="355">
        <f t="shared" si="353"/>
        <v>1</v>
      </c>
      <c r="F678" s="305">
        <v>7.0000000000000007E-2</v>
      </c>
      <c r="G678" s="355">
        <f t="shared" si="354"/>
        <v>1</v>
      </c>
      <c r="H678" s="305">
        <v>2.79</v>
      </c>
      <c r="I678" s="355">
        <f t="shared" si="346"/>
        <v>1</v>
      </c>
      <c r="J678" s="216">
        <v>5.13</v>
      </c>
      <c r="K678" s="355">
        <f t="shared" si="355"/>
        <v>1</v>
      </c>
      <c r="L678" s="216">
        <v>0.48</v>
      </c>
      <c r="M678" s="355">
        <f t="shared" si="356"/>
        <v>1</v>
      </c>
      <c r="N678" s="386">
        <f t="shared" si="349"/>
        <v>1</v>
      </c>
      <c r="O678" s="386">
        <f t="shared" si="350"/>
        <v>1</v>
      </c>
      <c r="S678" s="25" t="str">
        <f t="shared" si="333"/>
        <v>STAG</v>
      </c>
      <c r="T678" s="25">
        <f t="shared" si="334"/>
        <v>0.8</v>
      </c>
      <c r="U678" s="25">
        <f t="shared" si="335"/>
        <v>1.24</v>
      </c>
      <c r="V678" s="25">
        <f t="shared" si="336"/>
        <v>0</v>
      </c>
      <c r="W678" s="25">
        <f t="shared" si="337"/>
        <v>0.12</v>
      </c>
      <c r="X678" s="25">
        <f t="shared" si="338"/>
        <v>2.7</v>
      </c>
      <c r="Y678" s="25">
        <f t="shared" si="339"/>
        <v>2.85</v>
      </c>
      <c r="Z678" s="25">
        <f t="shared" si="340"/>
        <v>5</v>
      </c>
      <c r="AA678" s="25">
        <f t="shared" si="341"/>
        <v>7</v>
      </c>
      <c r="AB678" s="25">
        <f t="shared" si="342"/>
        <v>0</v>
      </c>
      <c r="AC678" s="25">
        <f t="shared" si="343"/>
        <v>1</v>
      </c>
    </row>
    <row r="679" spans="1:29" ht="14.25" customHeight="1" x14ac:dyDescent="0.25">
      <c r="A679" s="354">
        <v>46255</v>
      </c>
      <c r="B679" s="354" t="s">
        <v>436</v>
      </c>
      <c r="C679" s="37" t="s">
        <v>31</v>
      </c>
      <c r="D679" s="216">
        <v>2.06</v>
      </c>
      <c r="E679" s="355">
        <f t="shared" si="353"/>
        <v>1</v>
      </c>
      <c r="F679" s="305">
        <v>0.04</v>
      </c>
      <c r="G679" s="355">
        <f t="shared" si="354"/>
        <v>1</v>
      </c>
      <c r="H679" s="305">
        <v>2.77</v>
      </c>
      <c r="I679" s="355">
        <f t="shared" si="346"/>
        <v>1</v>
      </c>
      <c r="J679" s="216">
        <v>5.68</v>
      </c>
      <c r="K679" s="355">
        <f t="shared" si="355"/>
        <v>1</v>
      </c>
      <c r="L679" s="216">
        <v>0.55000000000000004</v>
      </c>
      <c r="M679" s="355">
        <f t="shared" si="356"/>
        <v>1</v>
      </c>
      <c r="N679" s="386">
        <f t="shared" si="349"/>
        <v>1</v>
      </c>
      <c r="O679" s="386">
        <f t="shared" si="350"/>
        <v>1</v>
      </c>
      <c r="S679" s="25" t="str">
        <f t="shared" si="333"/>
        <v>CARIB</v>
      </c>
      <c r="T679" s="25">
        <f t="shared" si="334"/>
        <v>1.65</v>
      </c>
      <c r="U679" s="25">
        <f t="shared" si="335"/>
        <v>2.14</v>
      </c>
      <c r="V679" s="25">
        <f t="shared" si="336"/>
        <v>0</v>
      </c>
      <c r="W679" s="25">
        <f t="shared" si="337"/>
        <v>0.12</v>
      </c>
      <c r="X679" s="25">
        <f t="shared" si="338"/>
        <v>2.7</v>
      </c>
      <c r="Y679" s="25">
        <f t="shared" si="339"/>
        <v>2.85</v>
      </c>
      <c r="Z679" s="25">
        <f t="shared" si="340"/>
        <v>5</v>
      </c>
      <c r="AA679" s="25">
        <f t="shared" si="341"/>
        <v>7</v>
      </c>
      <c r="AB679" s="25">
        <f t="shared" si="342"/>
        <v>0</v>
      </c>
      <c r="AC679" s="25">
        <f t="shared" si="343"/>
        <v>1</v>
      </c>
    </row>
    <row r="680" spans="1:29" ht="14.25" customHeight="1" x14ac:dyDescent="0.25">
      <c r="A680" s="354">
        <v>46255</v>
      </c>
      <c r="B680" s="354" t="s">
        <v>434</v>
      </c>
      <c r="C680" s="37" t="s">
        <v>31</v>
      </c>
      <c r="D680" s="216">
        <v>2.06</v>
      </c>
      <c r="E680" s="355">
        <f t="shared" si="353"/>
        <v>1</v>
      </c>
      <c r="F680" s="305">
        <v>0.1</v>
      </c>
      <c r="G680" s="355">
        <f t="shared" si="354"/>
        <v>1</v>
      </c>
      <c r="H680" s="305">
        <v>2.73</v>
      </c>
      <c r="I680" s="355">
        <f t="shared" si="346"/>
        <v>1</v>
      </c>
      <c r="J680" s="216">
        <v>6.13</v>
      </c>
      <c r="K680" s="355">
        <f t="shared" si="355"/>
        <v>1</v>
      </c>
      <c r="L680" s="216">
        <v>0.56000000000000005</v>
      </c>
      <c r="M680" s="355">
        <f t="shared" si="356"/>
        <v>1</v>
      </c>
      <c r="N680" s="386">
        <f t="shared" si="349"/>
        <v>1</v>
      </c>
      <c r="O680" s="386">
        <f t="shared" si="350"/>
        <v>1</v>
      </c>
      <c r="S680" s="25" t="str">
        <f t="shared" si="333"/>
        <v>CARIB</v>
      </c>
      <c r="T680" s="25">
        <f t="shared" si="334"/>
        <v>1.65</v>
      </c>
      <c r="U680" s="25">
        <f t="shared" si="335"/>
        <v>2.14</v>
      </c>
      <c r="V680" s="25">
        <f t="shared" si="336"/>
        <v>0</v>
      </c>
      <c r="W680" s="25">
        <f t="shared" si="337"/>
        <v>0.12</v>
      </c>
      <c r="X680" s="25">
        <f t="shared" si="338"/>
        <v>2.7</v>
      </c>
      <c r="Y680" s="25">
        <f t="shared" si="339"/>
        <v>2.85</v>
      </c>
      <c r="Z680" s="25">
        <f t="shared" si="340"/>
        <v>5</v>
      </c>
      <c r="AA680" s="25">
        <f t="shared" si="341"/>
        <v>7</v>
      </c>
      <c r="AB680" s="25">
        <f t="shared" si="342"/>
        <v>0</v>
      </c>
      <c r="AC680" s="25">
        <f t="shared" si="343"/>
        <v>1</v>
      </c>
    </row>
    <row r="681" spans="1:29" ht="14.25" customHeight="1" x14ac:dyDescent="0.25">
      <c r="A681" s="354">
        <v>46255</v>
      </c>
      <c r="B681" s="354" t="s">
        <v>435</v>
      </c>
      <c r="C681" s="37" t="s">
        <v>31</v>
      </c>
      <c r="D681" s="216">
        <v>2.09</v>
      </c>
      <c r="E681" s="355">
        <f t="shared" si="353"/>
        <v>1</v>
      </c>
      <c r="F681" s="305">
        <v>0.04</v>
      </c>
      <c r="G681" s="355">
        <f t="shared" si="354"/>
        <v>1</v>
      </c>
      <c r="H681" s="305">
        <v>2.83</v>
      </c>
      <c r="I681" s="355">
        <f t="shared" si="346"/>
        <v>1</v>
      </c>
      <c r="J681" s="216">
        <v>6.3</v>
      </c>
      <c r="K681" s="355">
        <f t="shared" si="355"/>
        <v>1</v>
      </c>
      <c r="L681" s="216">
        <v>0.57999999999999996</v>
      </c>
      <c r="M681" s="355">
        <f t="shared" si="356"/>
        <v>1</v>
      </c>
      <c r="N681" s="386">
        <f t="shared" si="349"/>
        <v>1</v>
      </c>
      <c r="O681" s="386">
        <f t="shared" si="350"/>
        <v>1</v>
      </c>
      <c r="S681" s="25" t="str">
        <f t="shared" si="333"/>
        <v>CARIB</v>
      </c>
      <c r="T681" s="25">
        <f t="shared" si="334"/>
        <v>1.65</v>
      </c>
      <c r="U681" s="25">
        <f t="shared" si="335"/>
        <v>2.14</v>
      </c>
      <c r="V681" s="25">
        <f t="shared" si="336"/>
        <v>0</v>
      </c>
      <c r="W681" s="25">
        <f t="shared" si="337"/>
        <v>0.12</v>
      </c>
      <c r="X681" s="25">
        <f t="shared" si="338"/>
        <v>2.7</v>
      </c>
      <c r="Y681" s="25">
        <f t="shared" si="339"/>
        <v>2.85</v>
      </c>
      <c r="Z681" s="25">
        <f t="shared" si="340"/>
        <v>5</v>
      </c>
      <c r="AA681" s="25">
        <f t="shared" si="341"/>
        <v>7</v>
      </c>
      <c r="AB681" s="25">
        <f t="shared" si="342"/>
        <v>0</v>
      </c>
      <c r="AC681" s="25">
        <f t="shared" si="343"/>
        <v>1</v>
      </c>
    </row>
    <row r="682" spans="1:29" ht="14.25" customHeight="1" x14ac:dyDescent="0.25">
      <c r="A682" s="125">
        <v>46258</v>
      </c>
      <c r="B682" s="308" t="s">
        <v>434</v>
      </c>
      <c r="C682" s="38" t="s">
        <v>31</v>
      </c>
      <c r="D682" s="216">
        <v>2.06</v>
      </c>
      <c r="E682" s="355">
        <f t="shared" si="353"/>
        <v>1</v>
      </c>
      <c r="F682" s="305">
        <v>0.03</v>
      </c>
      <c r="G682" s="355">
        <f t="shared" si="354"/>
        <v>1</v>
      </c>
      <c r="H682" s="305">
        <v>2.74</v>
      </c>
      <c r="I682" s="355">
        <f t="shared" si="346"/>
        <v>1</v>
      </c>
      <c r="J682" s="216">
        <v>6.38</v>
      </c>
      <c r="K682" s="355">
        <f t="shared" si="355"/>
        <v>1</v>
      </c>
      <c r="L682" s="216">
        <v>0.49</v>
      </c>
      <c r="M682" s="355">
        <f t="shared" si="356"/>
        <v>1</v>
      </c>
      <c r="N682" s="386">
        <f t="shared" si="349"/>
        <v>1</v>
      </c>
      <c r="O682" s="386">
        <f t="shared" si="350"/>
        <v>1</v>
      </c>
      <c r="S682" s="25" t="str">
        <f t="shared" si="333"/>
        <v>CARIB</v>
      </c>
      <c r="T682" s="25">
        <f t="shared" si="334"/>
        <v>1.65</v>
      </c>
      <c r="U682" s="25">
        <f t="shared" si="335"/>
        <v>2.14</v>
      </c>
      <c r="V682" s="25">
        <f t="shared" si="336"/>
        <v>0</v>
      </c>
      <c r="W682" s="25">
        <f t="shared" si="337"/>
        <v>0.12</v>
      </c>
      <c r="X682" s="25">
        <f t="shared" si="338"/>
        <v>2.7</v>
      </c>
      <c r="Y682" s="25">
        <f t="shared" si="339"/>
        <v>2.85</v>
      </c>
      <c r="Z682" s="25">
        <f t="shared" si="340"/>
        <v>5</v>
      </c>
      <c r="AA682" s="25">
        <f t="shared" si="341"/>
        <v>7</v>
      </c>
      <c r="AB682" s="25">
        <f t="shared" si="342"/>
        <v>0</v>
      </c>
      <c r="AC682" s="25">
        <f t="shared" si="343"/>
        <v>1</v>
      </c>
    </row>
    <row r="683" spans="1:29" ht="14.25" customHeight="1" x14ac:dyDescent="0.25">
      <c r="A683" s="125">
        <v>46258</v>
      </c>
      <c r="B683" s="308" t="s">
        <v>437</v>
      </c>
      <c r="C683" s="38" t="s">
        <v>34</v>
      </c>
      <c r="D683" s="216">
        <v>17.079999999999998</v>
      </c>
      <c r="E683" s="355">
        <f t="shared" si="353"/>
        <v>1</v>
      </c>
      <c r="F683" s="305"/>
      <c r="G683" s="355">
        <f t="shared" si="354"/>
        <v>1</v>
      </c>
      <c r="H683" s="305">
        <v>2.75</v>
      </c>
      <c r="I683" s="355">
        <f t="shared" si="346"/>
        <v>1</v>
      </c>
      <c r="J683" s="216">
        <v>180.1</v>
      </c>
      <c r="K683" s="355">
        <f t="shared" si="355"/>
        <v>1</v>
      </c>
      <c r="L683" s="216"/>
      <c r="M683" s="355">
        <f t="shared" si="356"/>
        <v>1</v>
      </c>
      <c r="N683" s="386">
        <f t="shared" si="349"/>
        <v>1</v>
      </c>
      <c r="O683" s="386">
        <f t="shared" si="350"/>
        <v>1</v>
      </c>
      <c r="S683" s="25" t="str">
        <f t="shared" si="333"/>
        <v>STARMALT</v>
      </c>
      <c r="T683" s="25">
        <f t="shared" si="334"/>
        <v>16.8</v>
      </c>
      <c r="U683" s="25">
        <f t="shared" si="335"/>
        <v>17.239999999999998</v>
      </c>
      <c r="V683" s="25">
        <f t="shared" si="336"/>
        <v>0</v>
      </c>
      <c r="W683" s="25">
        <f t="shared" si="337"/>
        <v>0</v>
      </c>
      <c r="X683" s="25">
        <f t="shared" si="338"/>
        <v>2.6</v>
      </c>
      <c r="Y683" s="25">
        <f t="shared" si="339"/>
        <v>2.84</v>
      </c>
      <c r="Z683" s="25">
        <f t="shared" si="340"/>
        <v>170</v>
      </c>
      <c r="AA683" s="25">
        <f t="shared" si="341"/>
        <v>240</v>
      </c>
      <c r="AB683" s="25">
        <f t="shared" si="342"/>
        <v>0</v>
      </c>
      <c r="AC683" s="25">
        <f t="shared" si="343"/>
        <v>0</v>
      </c>
    </row>
    <row r="684" spans="1:29" ht="14.25" customHeight="1" x14ac:dyDescent="0.25">
      <c r="A684" s="125">
        <v>46258</v>
      </c>
      <c r="B684" s="308" t="s">
        <v>436</v>
      </c>
      <c r="C684" s="38" t="s">
        <v>34</v>
      </c>
      <c r="D684" s="216">
        <v>17.18</v>
      </c>
      <c r="E684" s="355">
        <f t="shared" si="353"/>
        <v>1</v>
      </c>
      <c r="F684" s="305"/>
      <c r="G684" s="355">
        <f t="shared" si="354"/>
        <v>1</v>
      </c>
      <c r="H684" s="305">
        <v>2.8</v>
      </c>
      <c r="I684" s="355">
        <f t="shared" si="346"/>
        <v>1</v>
      </c>
      <c r="J684" s="216">
        <v>191.2</v>
      </c>
      <c r="K684" s="355">
        <f t="shared" si="355"/>
        <v>1</v>
      </c>
      <c r="L684" s="216"/>
      <c r="M684" s="355">
        <f t="shared" si="356"/>
        <v>1</v>
      </c>
      <c r="N684" s="386">
        <f t="shared" si="349"/>
        <v>1</v>
      </c>
      <c r="O684" s="386">
        <f t="shared" si="350"/>
        <v>1</v>
      </c>
      <c r="S684" s="25" t="str">
        <f t="shared" si="333"/>
        <v>STARMALT</v>
      </c>
      <c r="T684" s="25">
        <f t="shared" si="334"/>
        <v>16.8</v>
      </c>
      <c r="U684" s="25">
        <f t="shared" si="335"/>
        <v>17.239999999999998</v>
      </c>
      <c r="V684" s="25">
        <f t="shared" si="336"/>
        <v>0</v>
      </c>
      <c r="W684" s="25">
        <f t="shared" si="337"/>
        <v>0</v>
      </c>
      <c r="X684" s="25">
        <f t="shared" si="338"/>
        <v>2.6</v>
      </c>
      <c r="Y684" s="25">
        <f t="shared" si="339"/>
        <v>2.84</v>
      </c>
      <c r="Z684" s="25">
        <f t="shared" si="340"/>
        <v>170</v>
      </c>
      <c r="AA684" s="25">
        <f t="shared" si="341"/>
        <v>240</v>
      </c>
      <c r="AB684" s="25">
        <f t="shared" si="342"/>
        <v>0</v>
      </c>
      <c r="AC684" s="25">
        <f t="shared" si="343"/>
        <v>0</v>
      </c>
    </row>
    <row r="685" spans="1:29" ht="14.25" customHeight="1" x14ac:dyDescent="0.25">
      <c r="A685" s="125">
        <v>46258</v>
      </c>
      <c r="B685" s="308" t="s">
        <v>434</v>
      </c>
      <c r="C685" s="38" t="s">
        <v>34</v>
      </c>
      <c r="D685" s="216">
        <v>17.079999999999998</v>
      </c>
      <c r="E685" s="355">
        <f t="shared" si="353"/>
        <v>1</v>
      </c>
      <c r="F685" s="305"/>
      <c r="G685" s="355">
        <f t="shared" si="354"/>
        <v>1</v>
      </c>
      <c r="H685" s="305">
        <v>2.8</v>
      </c>
      <c r="I685" s="355">
        <f t="shared" si="346"/>
        <v>1</v>
      </c>
      <c r="J685" s="216">
        <v>198.3</v>
      </c>
      <c r="K685" s="355">
        <f t="shared" si="355"/>
        <v>1</v>
      </c>
      <c r="L685" s="216"/>
      <c r="M685" s="355">
        <f t="shared" si="356"/>
        <v>1</v>
      </c>
      <c r="N685" s="386">
        <f t="shared" si="349"/>
        <v>1</v>
      </c>
      <c r="O685" s="386">
        <f t="shared" si="350"/>
        <v>1</v>
      </c>
      <c r="S685" s="25" t="str">
        <f t="shared" si="333"/>
        <v>STARMALT</v>
      </c>
      <c r="T685" s="25">
        <f t="shared" si="334"/>
        <v>16.8</v>
      </c>
      <c r="U685" s="25">
        <f t="shared" si="335"/>
        <v>17.239999999999998</v>
      </c>
      <c r="V685" s="25">
        <f t="shared" si="336"/>
        <v>0</v>
      </c>
      <c r="W685" s="25">
        <f t="shared" si="337"/>
        <v>0</v>
      </c>
      <c r="X685" s="25">
        <f t="shared" si="338"/>
        <v>2.6</v>
      </c>
      <c r="Y685" s="25">
        <f t="shared" si="339"/>
        <v>2.84</v>
      </c>
      <c r="Z685" s="25">
        <f t="shared" si="340"/>
        <v>170</v>
      </c>
      <c r="AA685" s="25">
        <f t="shared" si="341"/>
        <v>240</v>
      </c>
      <c r="AB685" s="25">
        <f t="shared" si="342"/>
        <v>0</v>
      </c>
      <c r="AC685" s="25">
        <f t="shared" si="343"/>
        <v>0</v>
      </c>
    </row>
    <row r="686" spans="1:29" ht="14.25" customHeight="1" x14ac:dyDescent="0.25">
      <c r="A686" s="125">
        <v>46259</v>
      </c>
      <c r="B686" s="308" t="s">
        <v>435</v>
      </c>
      <c r="C686" s="38" t="s">
        <v>34</v>
      </c>
      <c r="D686" s="216">
        <v>17.12</v>
      </c>
      <c r="E686" s="355">
        <f t="shared" si="353"/>
        <v>1</v>
      </c>
      <c r="F686" s="305"/>
      <c r="G686" s="355">
        <f t="shared" si="354"/>
        <v>1</v>
      </c>
      <c r="H686" s="305">
        <v>2.79</v>
      </c>
      <c r="I686" s="355">
        <f t="shared" ref="I686:I701" si="364">IF(+(IF(H686&lt;X686,0,IF(H686&gt;Y686,0,1)))=1,1,0)</f>
        <v>1</v>
      </c>
      <c r="J686" s="216">
        <v>182.3</v>
      </c>
      <c r="K686" s="355">
        <f t="shared" si="355"/>
        <v>1</v>
      </c>
      <c r="L686" s="216"/>
      <c r="M686" s="355">
        <f t="shared" si="356"/>
        <v>1</v>
      </c>
      <c r="N686" s="386">
        <f t="shared" ref="N686:N701" si="365">IF(+(IF(D686&lt;T686,0,IF(D686&gt;U686,0,1)))+(IF(F686&lt;V686,0,IF(F686&gt;W686,0,1)))+(IF(H686&lt;X686,0,IF(H686&gt;Y686,0,1)))+(IF(J686&lt;Z686,0,IF(J686&gt;AA686,0,1)))+(IF(L686&lt;AB686,0,IF(L686&gt;AC686,0,1)))=5,1,0)</f>
        <v>1</v>
      </c>
      <c r="O686" s="386">
        <f t="shared" ref="O686:O701" si="366">IF(+(IF(D686&lt;T686,0,IF(D686&gt;U686,0,1)))+(IF(F686&lt;V686,0,IF(F686&gt;W686,0,1)))+(IF(H686&lt;X686,0,IF(H686&gt;Y686,0,1)))+(IF(L686&lt;AB686,0,IF(L686&gt;AC686,0,1)))=4,1,0)</f>
        <v>1</v>
      </c>
      <c r="S686" s="25" t="str">
        <f t="shared" si="333"/>
        <v>STARMALT</v>
      </c>
      <c r="T686" s="25">
        <f t="shared" si="334"/>
        <v>16.8</v>
      </c>
      <c r="U686" s="25">
        <f t="shared" si="335"/>
        <v>17.239999999999998</v>
      </c>
      <c r="V686" s="25">
        <f t="shared" si="336"/>
        <v>0</v>
      </c>
      <c r="W686" s="25">
        <f t="shared" si="337"/>
        <v>0</v>
      </c>
      <c r="X686" s="25">
        <f t="shared" si="338"/>
        <v>2.6</v>
      </c>
      <c r="Y686" s="25">
        <f t="shared" si="339"/>
        <v>2.84</v>
      </c>
      <c r="Z686" s="25">
        <f t="shared" si="340"/>
        <v>170</v>
      </c>
      <c r="AA686" s="25">
        <f t="shared" si="341"/>
        <v>240</v>
      </c>
      <c r="AB686" s="25">
        <f t="shared" si="342"/>
        <v>0</v>
      </c>
      <c r="AC686" s="25">
        <f t="shared" si="343"/>
        <v>0</v>
      </c>
    </row>
    <row r="687" spans="1:29" ht="14.25" customHeight="1" x14ac:dyDescent="0.25">
      <c r="A687" s="125">
        <v>46259</v>
      </c>
      <c r="B687" s="308" t="s">
        <v>437</v>
      </c>
      <c r="C687" s="38" t="s">
        <v>34</v>
      </c>
      <c r="D687" s="216">
        <v>17</v>
      </c>
      <c r="E687" s="355">
        <f t="shared" si="353"/>
        <v>1</v>
      </c>
      <c r="F687" s="305"/>
      <c r="G687" s="355">
        <f t="shared" si="354"/>
        <v>1</v>
      </c>
      <c r="H687" s="305">
        <v>2.74</v>
      </c>
      <c r="I687" s="355">
        <f t="shared" si="364"/>
        <v>1</v>
      </c>
      <c r="J687" s="216">
        <v>184.4</v>
      </c>
      <c r="K687" s="355">
        <f t="shared" si="355"/>
        <v>1</v>
      </c>
      <c r="L687" s="216"/>
      <c r="M687" s="355">
        <f t="shared" si="356"/>
        <v>1</v>
      </c>
      <c r="N687" s="386">
        <f t="shared" si="365"/>
        <v>1</v>
      </c>
      <c r="O687" s="386">
        <f t="shared" si="366"/>
        <v>1</v>
      </c>
      <c r="S687" s="25" t="str">
        <f t="shared" si="333"/>
        <v>STARMALT</v>
      </c>
      <c r="T687" s="25">
        <f t="shared" si="334"/>
        <v>16.8</v>
      </c>
      <c r="U687" s="25">
        <f t="shared" si="335"/>
        <v>17.239999999999998</v>
      </c>
      <c r="V687" s="25">
        <f t="shared" si="336"/>
        <v>0</v>
      </c>
      <c r="W687" s="25">
        <f t="shared" si="337"/>
        <v>0</v>
      </c>
      <c r="X687" s="25">
        <f t="shared" si="338"/>
        <v>2.6</v>
      </c>
      <c r="Y687" s="25">
        <f t="shared" si="339"/>
        <v>2.84</v>
      </c>
      <c r="Z687" s="25">
        <f t="shared" si="340"/>
        <v>170</v>
      </c>
      <c r="AA687" s="25">
        <f t="shared" si="341"/>
        <v>240</v>
      </c>
      <c r="AB687" s="25">
        <f t="shared" si="342"/>
        <v>0</v>
      </c>
      <c r="AC687" s="25">
        <f t="shared" si="343"/>
        <v>0</v>
      </c>
    </row>
    <row r="688" spans="1:29" ht="14.25" customHeight="1" x14ac:dyDescent="0.25">
      <c r="A688" s="33">
        <v>46259</v>
      </c>
      <c r="B688" s="118" t="s">
        <v>434</v>
      </c>
      <c r="C688" s="34" t="s">
        <v>33</v>
      </c>
      <c r="D688" s="216">
        <v>4.01</v>
      </c>
      <c r="E688" s="355">
        <f t="shared" si="353"/>
        <v>1</v>
      </c>
      <c r="F688" s="305">
        <v>0.05</v>
      </c>
      <c r="G688" s="355">
        <f t="shared" si="354"/>
        <v>1</v>
      </c>
      <c r="H688" s="305">
        <v>2.75</v>
      </c>
      <c r="I688" s="355">
        <f t="shared" si="364"/>
        <v>1</v>
      </c>
      <c r="J688" s="216">
        <v>192</v>
      </c>
      <c r="K688" s="355">
        <f t="shared" si="355"/>
        <v>1</v>
      </c>
      <c r="L688" s="216">
        <v>10.8</v>
      </c>
      <c r="M688" s="355">
        <f t="shared" si="356"/>
        <v>1</v>
      </c>
      <c r="N688" s="386">
        <f t="shared" si="365"/>
        <v>1</v>
      </c>
      <c r="O688" s="386">
        <f t="shared" si="366"/>
        <v>1</v>
      </c>
      <c r="S688" s="25" t="str">
        <f t="shared" si="333"/>
        <v>GUINNESS</v>
      </c>
      <c r="T688" s="25">
        <f t="shared" si="334"/>
        <v>3.1</v>
      </c>
      <c r="U688" s="25">
        <f t="shared" si="335"/>
        <v>4.1399999999999997</v>
      </c>
      <c r="V688" s="25">
        <f t="shared" si="336"/>
        <v>0</v>
      </c>
      <c r="W688" s="25">
        <f t="shared" si="337"/>
        <v>0.12</v>
      </c>
      <c r="X688" s="25">
        <f t="shared" si="338"/>
        <v>2.7</v>
      </c>
      <c r="Y688" s="25">
        <f t="shared" si="339"/>
        <v>2.9</v>
      </c>
      <c r="Z688" s="25">
        <f t="shared" si="340"/>
        <v>155</v>
      </c>
      <c r="AA688" s="25">
        <f t="shared" si="341"/>
        <v>195</v>
      </c>
      <c r="AB688" s="25">
        <f t="shared" si="342"/>
        <v>0</v>
      </c>
      <c r="AC688" s="25">
        <f t="shared" si="343"/>
        <v>35</v>
      </c>
    </row>
    <row r="689" spans="1:29" ht="14.25" customHeight="1" x14ac:dyDescent="0.25">
      <c r="A689" s="33">
        <v>46259</v>
      </c>
      <c r="B689" s="118" t="s">
        <v>435</v>
      </c>
      <c r="C689" s="34" t="s">
        <v>33</v>
      </c>
      <c r="D689" s="216">
        <v>3.95</v>
      </c>
      <c r="E689" s="355">
        <f t="shared" si="353"/>
        <v>1</v>
      </c>
      <c r="F689" s="305">
        <v>0.04</v>
      </c>
      <c r="G689" s="355">
        <f t="shared" si="354"/>
        <v>1</v>
      </c>
      <c r="H689" s="305">
        <v>2.78</v>
      </c>
      <c r="I689" s="355">
        <f t="shared" si="364"/>
        <v>1</v>
      </c>
      <c r="J689" s="216">
        <v>190</v>
      </c>
      <c r="K689" s="355">
        <f t="shared" si="355"/>
        <v>1</v>
      </c>
      <c r="L689" s="216">
        <v>11.5</v>
      </c>
      <c r="M689" s="355">
        <f t="shared" si="356"/>
        <v>1</v>
      </c>
      <c r="N689" s="386">
        <f t="shared" si="365"/>
        <v>1</v>
      </c>
      <c r="O689" s="386">
        <f t="shared" si="366"/>
        <v>1</v>
      </c>
      <c r="S689" s="25" t="str">
        <f t="shared" si="333"/>
        <v>GUINNESS</v>
      </c>
      <c r="T689" s="25">
        <f t="shared" si="334"/>
        <v>3.1</v>
      </c>
      <c r="U689" s="25">
        <f t="shared" si="335"/>
        <v>4.1399999999999997</v>
      </c>
      <c r="V689" s="25">
        <f t="shared" si="336"/>
        <v>0</v>
      </c>
      <c r="W689" s="25">
        <f t="shared" si="337"/>
        <v>0.12</v>
      </c>
      <c r="X689" s="25">
        <f t="shared" si="338"/>
        <v>2.7</v>
      </c>
      <c r="Y689" s="25">
        <f t="shared" si="339"/>
        <v>2.9</v>
      </c>
      <c r="Z689" s="25">
        <f t="shared" si="340"/>
        <v>155</v>
      </c>
      <c r="AA689" s="25">
        <f t="shared" si="341"/>
        <v>195</v>
      </c>
      <c r="AB689" s="25">
        <f t="shared" si="342"/>
        <v>0</v>
      </c>
      <c r="AC689" s="25">
        <f t="shared" si="343"/>
        <v>35</v>
      </c>
    </row>
    <row r="690" spans="1:29" ht="14.25" customHeight="1" x14ac:dyDescent="0.25">
      <c r="A690" s="33">
        <v>46259</v>
      </c>
      <c r="B690" s="118" t="s">
        <v>437</v>
      </c>
      <c r="C690" s="34" t="s">
        <v>33</v>
      </c>
      <c r="D690" s="216">
        <v>4</v>
      </c>
      <c r="E690" s="355">
        <f t="shared" si="353"/>
        <v>1</v>
      </c>
      <c r="F690" s="305">
        <v>0.04</v>
      </c>
      <c r="G690" s="355">
        <f t="shared" si="354"/>
        <v>1</v>
      </c>
      <c r="H690" s="305">
        <v>2.85</v>
      </c>
      <c r="I690" s="355">
        <f t="shared" si="364"/>
        <v>1</v>
      </c>
      <c r="J690" s="216">
        <v>184</v>
      </c>
      <c r="K690" s="355">
        <f t="shared" si="355"/>
        <v>1</v>
      </c>
      <c r="L690" s="216">
        <v>12.4</v>
      </c>
      <c r="M690" s="355">
        <f t="shared" si="356"/>
        <v>1</v>
      </c>
      <c r="N690" s="386">
        <f t="shared" si="365"/>
        <v>1</v>
      </c>
      <c r="O690" s="386">
        <f t="shared" si="366"/>
        <v>1</v>
      </c>
      <c r="S690" s="25" t="str">
        <f t="shared" si="333"/>
        <v>GUINNESS</v>
      </c>
      <c r="T690" s="25">
        <f t="shared" si="334"/>
        <v>3.1</v>
      </c>
      <c r="U690" s="25">
        <f t="shared" si="335"/>
        <v>4.1399999999999997</v>
      </c>
      <c r="V690" s="25">
        <f t="shared" si="336"/>
        <v>0</v>
      </c>
      <c r="W690" s="25">
        <f t="shared" si="337"/>
        <v>0.12</v>
      </c>
      <c r="X690" s="25">
        <f t="shared" si="338"/>
        <v>2.7</v>
      </c>
      <c r="Y690" s="25">
        <f t="shared" si="339"/>
        <v>2.9</v>
      </c>
      <c r="Z690" s="25">
        <f t="shared" si="340"/>
        <v>155</v>
      </c>
      <c r="AA690" s="25">
        <f t="shared" si="341"/>
        <v>195</v>
      </c>
      <c r="AB690" s="25">
        <f t="shared" si="342"/>
        <v>0</v>
      </c>
      <c r="AC690" s="25">
        <f t="shared" si="343"/>
        <v>35</v>
      </c>
    </row>
    <row r="691" spans="1:29" ht="14.25" customHeight="1" x14ac:dyDescent="0.25">
      <c r="A691" s="33">
        <v>46260</v>
      </c>
      <c r="B691" s="118" t="s">
        <v>436</v>
      </c>
      <c r="C691" s="34" t="s">
        <v>31</v>
      </c>
      <c r="D691" s="216">
        <v>1.85</v>
      </c>
      <c r="E691" s="355">
        <f t="shared" si="353"/>
        <v>1</v>
      </c>
      <c r="F691" s="305">
        <v>0.02</v>
      </c>
      <c r="G691" s="355">
        <f t="shared" si="354"/>
        <v>1</v>
      </c>
      <c r="H691" s="305">
        <v>2.75</v>
      </c>
      <c r="I691" s="355">
        <f t="shared" si="364"/>
        <v>1</v>
      </c>
      <c r="J691" s="216">
        <v>5.73</v>
      </c>
      <c r="K691" s="355">
        <f t="shared" si="355"/>
        <v>1</v>
      </c>
      <c r="L691" s="216">
        <v>0.59</v>
      </c>
      <c r="M691" s="355">
        <f t="shared" si="356"/>
        <v>1</v>
      </c>
      <c r="N691" s="315">
        <f t="shared" si="365"/>
        <v>1</v>
      </c>
      <c r="O691" s="315">
        <f t="shared" si="366"/>
        <v>1</v>
      </c>
      <c r="S691" s="25" t="str">
        <f t="shared" si="333"/>
        <v>CARIB</v>
      </c>
      <c r="T691" s="25">
        <f t="shared" si="334"/>
        <v>1.65</v>
      </c>
      <c r="U691" s="25">
        <f t="shared" si="335"/>
        <v>2.14</v>
      </c>
      <c r="V691" s="25">
        <f t="shared" si="336"/>
        <v>0</v>
      </c>
      <c r="W691" s="25">
        <f t="shared" si="337"/>
        <v>0.12</v>
      </c>
      <c r="X691" s="25">
        <f t="shared" si="338"/>
        <v>2.7</v>
      </c>
      <c r="Y691" s="25">
        <f t="shared" si="339"/>
        <v>2.85</v>
      </c>
      <c r="Z691" s="25">
        <f t="shared" si="340"/>
        <v>5</v>
      </c>
      <c r="AA691" s="25">
        <f t="shared" si="341"/>
        <v>7</v>
      </c>
      <c r="AB691" s="25">
        <f t="shared" si="342"/>
        <v>0</v>
      </c>
      <c r="AC691" s="25">
        <f t="shared" si="343"/>
        <v>1</v>
      </c>
    </row>
    <row r="692" spans="1:29" ht="14.25" customHeight="1" x14ac:dyDescent="0.25">
      <c r="A692" s="33">
        <v>46260</v>
      </c>
      <c r="B692" s="33" t="s">
        <v>434</v>
      </c>
      <c r="C692" s="291" t="s">
        <v>31</v>
      </c>
      <c r="D692" s="216">
        <v>1.89</v>
      </c>
      <c r="E692" s="355">
        <f t="shared" si="353"/>
        <v>1</v>
      </c>
      <c r="F692" s="305">
        <v>0.03</v>
      </c>
      <c r="G692" s="355">
        <f t="shared" si="354"/>
        <v>1</v>
      </c>
      <c r="H692" s="305">
        <v>2.78</v>
      </c>
      <c r="I692" s="355">
        <f t="shared" si="364"/>
        <v>1</v>
      </c>
      <c r="J692" s="216">
        <v>5.13</v>
      </c>
      <c r="K692" s="355">
        <f t="shared" si="355"/>
        <v>1</v>
      </c>
      <c r="L692" s="216">
        <v>0.53</v>
      </c>
      <c r="M692" s="355">
        <f t="shared" si="356"/>
        <v>1</v>
      </c>
      <c r="N692" s="315">
        <f t="shared" si="365"/>
        <v>1</v>
      </c>
      <c r="O692" s="315">
        <f t="shared" si="366"/>
        <v>1</v>
      </c>
      <c r="S692" s="25" t="str">
        <f t="shared" ref="S692:S703" si="367">LEFT(C692,12)</f>
        <v>CARIB</v>
      </c>
      <c r="T692" s="25">
        <f t="shared" si="334"/>
        <v>1.65</v>
      </c>
      <c r="U692" s="25">
        <f t="shared" si="335"/>
        <v>2.14</v>
      </c>
      <c r="V692" s="25">
        <f t="shared" si="336"/>
        <v>0</v>
      </c>
      <c r="W692" s="25">
        <f t="shared" si="337"/>
        <v>0.12</v>
      </c>
      <c r="X692" s="25">
        <f t="shared" si="338"/>
        <v>2.7</v>
      </c>
      <c r="Y692" s="25">
        <f t="shared" si="339"/>
        <v>2.85</v>
      </c>
      <c r="Z692" s="25">
        <f t="shared" si="340"/>
        <v>5</v>
      </c>
      <c r="AA692" s="25">
        <f t="shared" si="341"/>
        <v>7</v>
      </c>
      <c r="AB692" s="25">
        <f t="shared" si="342"/>
        <v>0</v>
      </c>
      <c r="AC692" s="25">
        <f t="shared" si="343"/>
        <v>1</v>
      </c>
    </row>
    <row r="693" spans="1:29" ht="14.25" customHeight="1" x14ac:dyDescent="0.25">
      <c r="A693" s="33">
        <v>46260</v>
      </c>
      <c r="B693" s="33" t="s">
        <v>437</v>
      </c>
      <c r="C693" s="291" t="s">
        <v>31</v>
      </c>
      <c r="D693" s="216">
        <v>1.85</v>
      </c>
      <c r="E693" s="355">
        <f t="shared" si="353"/>
        <v>1</v>
      </c>
      <c r="F693" s="305">
        <v>0.02</v>
      </c>
      <c r="G693" s="355">
        <f t="shared" si="354"/>
        <v>1</v>
      </c>
      <c r="H693" s="305">
        <v>2.8</v>
      </c>
      <c r="I693" s="355">
        <f t="shared" si="364"/>
        <v>1</v>
      </c>
      <c r="J693" s="216">
        <v>5.4</v>
      </c>
      <c r="K693" s="355">
        <f t="shared" si="355"/>
        <v>1</v>
      </c>
      <c r="L693" s="216">
        <v>0.57999999999999996</v>
      </c>
      <c r="M693" s="355">
        <f t="shared" si="356"/>
        <v>1</v>
      </c>
      <c r="N693" s="315">
        <f t="shared" ref="N693:N694" si="368">IF(+(IF(D693&lt;T693,0,IF(D693&gt;U693,0,1)))+(IF(F693&lt;V693,0,IF(F693&gt;W693,0,1)))+(IF(H693&lt;X693,0,IF(H693&gt;Y693,0,1)))+(IF(J693&lt;Z693,0,IF(J693&gt;AA693,0,1)))+(IF(L693&lt;AB693,0,IF(L693&gt;AC693,0,1)))=5,1,0)</f>
        <v>1</v>
      </c>
      <c r="O693" s="315">
        <f t="shared" ref="O693:O694" si="369">IF(+(IF(D693&lt;T693,0,IF(D693&gt;U693,0,1)))+(IF(F693&lt;V693,0,IF(F693&gt;W693,0,1)))+(IF(H693&lt;X693,0,IF(H693&gt;Y693,0,1)))+(IF(L693&lt;AB693,0,IF(L693&gt;AC693,0,1)))=4,1,0)</f>
        <v>1</v>
      </c>
      <c r="S693" s="25" t="str">
        <f t="shared" si="367"/>
        <v>CARIB</v>
      </c>
      <c r="T693" s="25">
        <f t="shared" ref="T693:T703" si="370">VLOOKUP($S693,$S$4:$AA$16,2,FALSE)</f>
        <v>1.65</v>
      </c>
      <c r="U693" s="25">
        <f t="shared" ref="U693:U703" si="371">VLOOKUP($S693,$S$4:$AA$16,3,FALSE)</f>
        <v>2.14</v>
      </c>
      <c r="V693" s="25">
        <f t="shared" ref="V693:V703" si="372">VLOOKUP($S693,$S$4:$AA$16,4,FALSE)</f>
        <v>0</v>
      </c>
      <c r="W693" s="25">
        <f t="shared" ref="W693:W703" si="373">VLOOKUP($S693,$S$4:$AA$16,5,FALSE)</f>
        <v>0.12</v>
      </c>
      <c r="X693" s="25">
        <f t="shared" ref="X693:X703" si="374">VLOOKUP($S693,$S$4:$AA$16,6,FALSE)</f>
        <v>2.7</v>
      </c>
      <c r="Y693" s="25">
        <f t="shared" ref="Y693:Y703" si="375">VLOOKUP($S693,$S$4:$AA$16,7,FALSE)</f>
        <v>2.85</v>
      </c>
      <c r="Z693" s="25">
        <f t="shared" ref="Z693:Z703" si="376">VLOOKUP($S693,$S$4:$AA$16,8,FALSE)</f>
        <v>5</v>
      </c>
      <c r="AA693" s="25">
        <f t="shared" ref="AA693:AA703" si="377">VLOOKUP($S693,$S$4:$AA$16,9,FALSE)</f>
        <v>7</v>
      </c>
      <c r="AB693" s="25">
        <f t="shared" ref="AB693:AB703" si="378">VLOOKUP($S693,$S$4:$AC$16,10,FALSE)</f>
        <v>0</v>
      </c>
      <c r="AC693" s="25">
        <f t="shared" ref="AC693:AC703" si="379">VLOOKUP($S693,$S$4:$AC$16,11,FALSE)</f>
        <v>1</v>
      </c>
    </row>
    <row r="694" spans="1:29" ht="14.25" customHeight="1" x14ac:dyDescent="0.25">
      <c r="A694" s="354">
        <v>46261</v>
      </c>
      <c r="B694" s="354" t="s">
        <v>434</v>
      </c>
      <c r="C694" s="349" t="s">
        <v>31</v>
      </c>
      <c r="D694" s="216">
        <v>1.88</v>
      </c>
      <c r="E694" s="355">
        <f t="shared" si="353"/>
        <v>1</v>
      </c>
      <c r="F694" s="305">
        <v>0.03</v>
      </c>
      <c r="G694" s="355">
        <f t="shared" si="354"/>
        <v>1</v>
      </c>
      <c r="H694" s="375">
        <v>2.88</v>
      </c>
      <c r="I694" s="355">
        <f t="shared" si="364"/>
        <v>0</v>
      </c>
      <c r="J694" s="216">
        <v>5.94</v>
      </c>
      <c r="K694" s="355">
        <f t="shared" si="355"/>
        <v>1</v>
      </c>
      <c r="L694" s="216">
        <v>0.72</v>
      </c>
      <c r="M694" s="355">
        <f t="shared" si="356"/>
        <v>1</v>
      </c>
      <c r="N694" s="315">
        <f t="shared" si="368"/>
        <v>0</v>
      </c>
      <c r="O694" s="315">
        <f t="shared" si="369"/>
        <v>0</v>
      </c>
      <c r="S694" s="25" t="str">
        <f t="shared" si="367"/>
        <v>CARIB</v>
      </c>
      <c r="T694" s="25">
        <f t="shared" si="370"/>
        <v>1.65</v>
      </c>
      <c r="U694" s="25">
        <f t="shared" si="371"/>
        <v>2.14</v>
      </c>
      <c r="V694" s="25">
        <f t="shared" si="372"/>
        <v>0</v>
      </c>
      <c r="W694" s="25">
        <f t="shared" si="373"/>
        <v>0.12</v>
      </c>
      <c r="X694" s="25">
        <f t="shared" si="374"/>
        <v>2.7</v>
      </c>
      <c r="Y694" s="25">
        <f t="shared" si="375"/>
        <v>2.85</v>
      </c>
      <c r="Z694" s="25">
        <f t="shared" si="376"/>
        <v>5</v>
      </c>
      <c r="AA694" s="25">
        <f t="shared" si="377"/>
        <v>7</v>
      </c>
      <c r="AB694" s="25">
        <f t="shared" si="378"/>
        <v>0</v>
      </c>
      <c r="AC694" s="25">
        <f t="shared" si="379"/>
        <v>1</v>
      </c>
    </row>
    <row r="695" spans="1:29" ht="14.25" customHeight="1" x14ac:dyDescent="0.25">
      <c r="A695" s="125">
        <v>46261</v>
      </c>
      <c r="B695" s="308" t="s">
        <v>437</v>
      </c>
      <c r="C695" s="38" t="s">
        <v>35</v>
      </c>
      <c r="D695" s="216">
        <v>16.29</v>
      </c>
      <c r="E695" s="355">
        <f t="shared" si="353"/>
        <v>1</v>
      </c>
      <c r="F695" s="305"/>
      <c r="G695" s="355">
        <f t="shared" si="354"/>
        <v>1</v>
      </c>
      <c r="H695" s="305">
        <v>2.35</v>
      </c>
      <c r="I695" s="355">
        <f t="shared" si="364"/>
        <v>1</v>
      </c>
      <c r="J695" s="216">
        <v>104.9</v>
      </c>
      <c r="K695" s="355">
        <f t="shared" si="355"/>
        <v>1</v>
      </c>
      <c r="L695" s="216"/>
      <c r="M695" s="355">
        <f t="shared" si="356"/>
        <v>1</v>
      </c>
      <c r="N695" s="315">
        <f t="shared" si="365"/>
        <v>1</v>
      </c>
      <c r="O695" s="315">
        <f t="shared" si="366"/>
        <v>1</v>
      </c>
      <c r="S695" s="25" t="str">
        <f t="shared" si="367"/>
        <v>VITAMALT</v>
      </c>
      <c r="T695" s="25">
        <f t="shared" si="370"/>
        <v>16.2</v>
      </c>
      <c r="U695" s="25">
        <f t="shared" si="371"/>
        <v>16.84</v>
      </c>
      <c r="V695" s="25">
        <f t="shared" si="372"/>
        <v>0</v>
      </c>
      <c r="W695" s="25">
        <f t="shared" si="373"/>
        <v>0</v>
      </c>
      <c r="X695" s="25">
        <f t="shared" si="374"/>
        <v>2</v>
      </c>
      <c r="Y695" s="25">
        <f t="shared" si="375"/>
        <v>2.4</v>
      </c>
      <c r="Z695" s="25">
        <f t="shared" si="376"/>
        <v>100</v>
      </c>
      <c r="AA695" s="25">
        <f t="shared" si="377"/>
        <v>140</v>
      </c>
      <c r="AB695" s="25">
        <f t="shared" si="378"/>
        <v>0</v>
      </c>
      <c r="AC695" s="25">
        <f t="shared" si="379"/>
        <v>0</v>
      </c>
    </row>
    <row r="696" spans="1:29" ht="14.25" customHeight="1" x14ac:dyDescent="0.25">
      <c r="A696" s="125">
        <v>46261</v>
      </c>
      <c r="B696" s="308" t="s">
        <v>434</v>
      </c>
      <c r="C696" s="38" t="s">
        <v>35</v>
      </c>
      <c r="D696" s="216">
        <v>16.420000000000002</v>
      </c>
      <c r="E696" s="355">
        <f t="shared" si="353"/>
        <v>1</v>
      </c>
      <c r="F696" s="305"/>
      <c r="G696" s="355">
        <f t="shared" si="354"/>
        <v>1</v>
      </c>
      <c r="H696" s="305">
        <v>2.39</v>
      </c>
      <c r="I696" s="355">
        <f t="shared" si="364"/>
        <v>1</v>
      </c>
      <c r="J696" s="216">
        <v>112.11</v>
      </c>
      <c r="K696" s="355">
        <f t="shared" si="355"/>
        <v>1</v>
      </c>
      <c r="L696" s="216"/>
      <c r="M696" s="355">
        <f t="shared" si="356"/>
        <v>1</v>
      </c>
      <c r="N696" s="315">
        <f t="shared" si="365"/>
        <v>1</v>
      </c>
      <c r="O696" s="315">
        <f t="shared" si="366"/>
        <v>1</v>
      </c>
      <c r="S696" s="25" t="str">
        <f t="shared" si="367"/>
        <v>VITAMALT</v>
      </c>
      <c r="T696" s="25">
        <f t="shared" si="370"/>
        <v>16.2</v>
      </c>
      <c r="U696" s="25">
        <f t="shared" si="371"/>
        <v>16.84</v>
      </c>
      <c r="V696" s="25">
        <f t="shared" si="372"/>
        <v>0</v>
      </c>
      <c r="W696" s="25">
        <f t="shared" si="373"/>
        <v>0</v>
      </c>
      <c r="X696" s="25">
        <f t="shared" si="374"/>
        <v>2</v>
      </c>
      <c r="Y696" s="25">
        <f t="shared" si="375"/>
        <v>2.4</v>
      </c>
      <c r="Z696" s="25">
        <f t="shared" si="376"/>
        <v>100</v>
      </c>
      <c r="AA696" s="25">
        <f t="shared" si="377"/>
        <v>140</v>
      </c>
      <c r="AB696" s="25">
        <f t="shared" si="378"/>
        <v>0</v>
      </c>
      <c r="AC696" s="25">
        <f t="shared" si="379"/>
        <v>0</v>
      </c>
    </row>
    <row r="697" spans="1:29" ht="14.25" customHeight="1" x14ac:dyDescent="0.25">
      <c r="A697" s="33">
        <v>46261</v>
      </c>
      <c r="B697" s="118" t="s">
        <v>435</v>
      </c>
      <c r="C697" s="34" t="s">
        <v>35</v>
      </c>
      <c r="D697" s="216">
        <v>16.670000000000002</v>
      </c>
      <c r="E697" s="355">
        <f t="shared" si="353"/>
        <v>1</v>
      </c>
      <c r="F697" s="305"/>
      <c r="G697" s="355">
        <f t="shared" si="354"/>
        <v>1</v>
      </c>
      <c r="H697" s="305"/>
      <c r="I697" s="355"/>
      <c r="J697" s="216">
        <v>123.1</v>
      </c>
      <c r="K697" s="355">
        <f t="shared" si="355"/>
        <v>1</v>
      </c>
      <c r="L697" s="216"/>
      <c r="M697" s="355">
        <f t="shared" si="356"/>
        <v>1</v>
      </c>
      <c r="N697" s="315"/>
      <c r="O697" s="315"/>
      <c r="S697" s="25" t="str">
        <f t="shared" si="367"/>
        <v>VITAMALT</v>
      </c>
      <c r="T697" s="25">
        <f t="shared" si="370"/>
        <v>16.2</v>
      </c>
      <c r="U697" s="25">
        <f t="shared" si="371"/>
        <v>16.84</v>
      </c>
      <c r="V697" s="25">
        <f t="shared" si="372"/>
        <v>0</v>
      </c>
      <c r="W697" s="25">
        <f t="shared" si="373"/>
        <v>0</v>
      </c>
      <c r="X697" s="25">
        <f t="shared" si="374"/>
        <v>2</v>
      </c>
      <c r="Y697" s="25">
        <f t="shared" si="375"/>
        <v>2.4</v>
      </c>
      <c r="Z697" s="25">
        <f t="shared" si="376"/>
        <v>100</v>
      </c>
      <c r="AA697" s="25">
        <f t="shared" si="377"/>
        <v>140</v>
      </c>
      <c r="AB697" s="25">
        <f t="shared" si="378"/>
        <v>0</v>
      </c>
      <c r="AC697" s="25">
        <f t="shared" si="379"/>
        <v>0</v>
      </c>
    </row>
    <row r="698" spans="1:29" ht="14.25" customHeight="1" x14ac:dyDescent="0.25">
      <c r="A698" s="33">
        <v>46262</v>
      </c>
      <c r="B698" s="118" t="s">
        <v>436</v>
      </c>
      <c r="C698" s="34" t="s">
        <v>35</v>
      </c>
      <c r="D698" s="216">
        <v>16.579999999999998</v>
      </c>
      <c r="E698" s="355">
        <f t="shared" si="353"/>
        <v>1</v>
      </c>
      <c r="F698" s="305"/>
      <c r="G698" s="355">
        <f t="shared" si="354"/>
        <v>1</v>
      </c>
      <c r="H698" s="305">
        <v>2.35</v>
      </c>
      <c r="I698" s="355">
        <f t="shared" si="364"/>
        <v>1</v>
      </c>
      <c r="J698" s="216">
        <v>118.3</v>
      </c>
      <c r="K698" s="355">
        <f t="shared" si="355"/>
        <v>1</v>
      </c>
      <c r="L698" s="216"/>
      <c r="M698" s="355">
        <f t="shared" si="356"/>
        <v>1</v>
      </c>
      <c r="N698" s="315">
        <f t="shared" si="365"/>
        <v>1</v>
      </c>
      <c r="O698" s="315">
        <f t="shared" si="366"/>
        <v>1</v>
      </c>
      <c r="S698" s="25" t="str">
        <f t="shared" si="367"/>
        <v>VITAMALT</v>
      </c>
      <c r="T698" s="25">
        <f t="shared" si="370"/>
        <v>16.2</v>
      </c>
      <c r="U698" s="25">
        <f t="shared" si="371"/>
        <v>16.84</v>
      </c>
      <c r="V698" s="25">
        <f t="shared" si="372"/>
        <v>0</v>
      </c>
      <c r="W698" s="25">
        <f t="shared" si="373"/>
        <v>0</v>
      </c>
      <c r="X698" s="25">
        <f t="shared" si="374"/>
        <v>2</v>
      </c>
      <c r="Y698" s="25">
        <f t="shared" si="375"/>
        <v>2.4</v>
      </c>
      <c r="Z698" s="25">
        <f t="shared" si="376"/>
        <v>100</v>
      </c>
      <c r="AA698" s="25">
        <f t="shared" si="377"/>
        <v>140</v>
      </c>
      <c r="AB698" s="25">
        <f t="shared" si="378"/>
        <v>0</v>
      </c>
      <c r="AC698" s="25">
        <f t="shared" si="379"/>
        <v>0</v>
      </c>
    </row>
    <row r="699" spans="1:29" ht="14.25" customHeight="1" x14ac:dyDescent="0.25">
      <c r="A699" s="33">
        <v>46265</v>
      </c>
      <c r="B699" s="33" t="s">
        <v>434</v>
      </c>
      <c r="C699" s="291" t="s">
        <v>30</v>
      </c>
      <c r="D699" s="216">
        <v>0.87</v>
      </c>
      <c r="E699" s="355">
        <f t="shared" si="353"/>
        <v>1</v>
      </c>
      <c r="F699" s="396">
        <v>0.05</v>
      </c>
      <c r="G699" s="355">
        <f t="shared" si="354"/>
        <v>1</v>
      </c>
      <c r="H699" s="305">
        <v>2.85</v>
      </c>
      <c r="I699" s="355">
        <f t="shared" si="364"/>
        <v>1</v>
      </c>
      <c r="J699" s="216">
        <v>5</v>
      </c>
      <c r="K699" s="355">
        <f t="shared" si="355"/>
        <v>1</v>
      </c>
      <c r="L699" s="216">
        <v>0.3</v>
      </c>
      <c r="M699" s="355">
        <f t="shared" si="356"/>
        <v>1</v>
      </c>
      <c r="N699" s="315">
        <f t="shared" si="365"/>
        <v>1</v>
      </c>
      <c r="O699" s="315">
        <f t="shared" si="366"/>
        <v>1</v>
      </c>
      <c r="S699" s="25" t="str">
        <f t="shared" ref="S699:S700" si="380">LEFT(C699,12)</f>
        <v>STAG</v>
      </c>
      <c r="T699" s="25">
        <f t="shared" si="370"/>
        <v>0.8</v>
      </c>
      <c r="U699" s="25">
        <f t="shared" si="371"/>
        <v>1.24</v>
      </c>
      <c r="V699" s="25">
        <f t="shared" si="372"/>
        <v>0</v>
      </c>
      <c r="W699" s="25">
        <f t="shared" si="373"/>
        <v>0.12</v>
      </c>
      <c r="X699" s="25">
        <f t="shared" si="374"/>
        <v>2.7</v>
      </c>
      <c r="Y699" s="25">
        <f t="shared" si="375"/>
        <v>2.85</v>
      </c>
      <c r="Z699" s="25">
        <f t="shared" si="376"/>
        <v>5</v>
      </c>
      <c r="AA699" s="25">
        <f t="shared" si="377"/>
        <v>7</v>
      </c>
      <c r="AB699" s="25">
        <f t="shared" si="378"/>
        <v>0</v>
      </c>
      <c r="AC699" s="25">
        <f t="shared" si="379"/>
        <v>1</v>
      </c>
    </row>
    <row r="700" spans="1:29" ht="14.25" customHeight="1" x14ac:dyDescent="0.25">
      <c r="A700" s="33">
        <v>46265</v>
      </c>
      <c r="B700" s="33" t="s">
        <v>435</v>
      </c>
      <c r="C700" s="291" t="s">
        <v>30</v>
      </c>
      <c r="D700" s="216">
        <v>0.92</v>
      </c>
      <c r="E700" s="355">
        <f t="shared" si="353"/>
        <v>1</v>
      </c>
      <c r="F700" s="396">
        <v>0.04</v>
      </c>
      <c r="G700" s="355">
        <f t="shared" si="354"/>
        <v>1</v>
      </c>
      <c r="H700" s="396">
        <v>2.8</v>
      </c>
      <c r="I700" s="355">
        <f t="shared" si="364"/>
        <v>1</v>
      </c>
      <c r="J700" s="216">
        <v>5.16</v>
      </c>
      <c r="K700" s="355">
        <f t="shared" si="355"/>
        <v>1</v>
      </c>
      <c r="L700" s="216">
        <v>0.52</v>
      </c>
      <c r="M700" s="355">
        <f t="shared" si="356"/>
        <v>1</v>
      </c>
      <c r="N700" s="315">
        <f t="shared" si="365"/>
        <v>1</v>
      </c>
      <c r="O700" s="315">
        <f t="shared" si="366"/>
        <v>1</v>
      </c>
      <c r="S700" s="25" t="str">
        <f t="shared" si="380"/>
        <v>STAG</v>
      </c>
      <c r="T700" s="25">
        <f t="shared" si="370"/>
        <v>0.8</v>
      </c>
      <c r="U700" s="25">
        <f t="shared" si="371"/>
        <v>1.24</v>
      </c>
      <c r="V700" s="25">
        <f t="shared" si="372"/>
        <v>0</v>
      </c>
      <c r="W700" s="25">
        <f t="shared" si="373"/>
        <v>0.12</v>
      </c>
      <c r="X700" s="25">
        <f t="shared" si="374"/>
        <v>2.7</v>
      </c>
      <c r="Y700" s="25">
        <f t="shared" si="375"/>
        <v>2.85</v>
      </c>
      <c r="Z700" s="25">
        <f t="shared" si="376"/>
        <v>5</v>
      </c>
      <c r="AA700" s="25">
        <f t="shared" si="377"/>
        <v>7</v>
      </c>
      <c r="AB700" s="25">
        <f t="shared" si="378"/>
        <v>0</v>
      </c>
      <c r="AC700" s="25">
        <f t="shared" si="379"/>
        <v>1</v>
      </c>
    </row>
    <row r="701" spans="1:29" ht="14.25" customHeight="1" x14ac:dyDescent="0.25">
      <c r="A701" s="33">
        <v>46265</v>
      </c>
      <c r="B701" s="33" t="s">
        <v>435</v>
      </c>
      <c r="C701" s="291" t="s">
        <v>30</v>
      </c>
      <c r="D701" s="216">
        <v>0.87</v>
      </c>
      <c r="E701" s="355">
        <f t="shared" si="353"/>
        <v>1</v>
      </c>
      <c r="F701" s="396">
        <v>7.0000000000000007E-2</v>
      </c>
      <c r="G701" s="355">
        <f t="shared" si="354"/>
        <v>1</v>
      </c>
      <c r="H701" s="305">
        <v>2.84</v>
      </c>
      <c r="I701" s="355">
        <f t="shared" si="364"/>
        <v>1</v>
      </c>
      <c r="J701" s="216">
        <v>5.0999999999999996</v>
      </c>
      <c r="K701" s="355">
        <f t="shared" si="355"/>
        <v>1</v>
      </c>
      <c r="L701" s="216">
        <v>0.27</v>
      </c>
      <c r="M701" s="355">
        <f t="shared" si="356"/>
        <v>1</v>
      </c>
      <c r="N701" s="315">
        <f t="shared" si="365"/>
        <v>1</v>
      </c>
      <c r="O701" s="315">
        <f t="shared" si="366"/>
        <v>1</v>
      </c>
      <c r="S701" s="25" t="str">
        <f t="shared" si="367"/>
        <v>STAG</v>
      </c>
      <c r="T701" s="25">
        <f t="shared" si="370"/>
        <v>0.8</v>
      </c>
      <c r="U701" s="25">
        <f t="shared" si="371"/>
        <v>1.24</v>
      </c>
      <c r="V701" s="25">
        <f t="shared" si="372"/>
        <v>0</v>
      </c>
      <c r="W701" s="25">
        <f t="shared" si="373"/>
        <v>0.12</v>
      </c>
      <c r="X701" s="25">
        <f t="shared" si="374"/>
        <v>2.7</v>
      </c>
      <c r="Y701" s="25">
        <f t="shared" si="375"/>
        <v>2.85</v>
      </c>
      <c r="Z701" s="25">
        <f t="shared" si="376"/>
        <v>5</v>
      </c>
      <c r="AA701" s="25">
        <f t="shared" si="377"/>
        <v>7</v>
      </c>
      <c r="AB701" s="25">
        <f t="shared" si="378"/>
        <v>0</v>
      </c>
      <c r="AC701" s="25">
        <f t="shared" si="379"/>
        <v>1</v>
      </c>
    </row>
    <row r="702" spans="1:29" ht="14.25" customHeight="1" x14ac:dyDescent="0.25">
      <c r="A702" s="33"/>
      <c r="B702" s="33"/>
      <c r="C702" s="291"/>
      <c r="D702" s="216"/>
      <c r="E702" s="355"/>
      <c r="F702" s="396"/>
      <c r="G702" s="355"/>
      <c r="H702" s="396"/>
      <c r="I702" s="355"/>
      <c r="J702" s="216"/>
      <c r="K702" s="355"/>
      <c r="L702" s="216"/>
      <c r="M702" s="355"/>
      <c r="N702" s="315"/>
      <c r="O702" s="315"/>
      <c r="S702" s="25" t="str">
        <f t="shared" si="367"/>
        <v/>
      </c>
      <c r="T702" s="25" t="e">
        <f t="shared" si="370"/>
        <v>#N/A</v>
      </c>
      <c r="U702" s="25" t="e">
        <f t="shared" si="371"/>
        <v>#N/A</v>
      </c>
      <c r="V702" s="25" t="e">
        <f t="shared" si="372"/>
        <v>#N/A</v>
      </c>
      <c r="W702" s="25" t="e">
        <f t="shared" si="373"/>
        <v>#N/A</v>
      </c>
      <c r="X702" s="25" t="e">
        <f t="shared" si="374"/>
        <v>#N/A</v>
      </c>
      <c r="Y702" s="25" t="e">
        <f t="shared" si="375"/>
        <v>#N/A</v>
      </c>
      <c r="Z702" s="25" t="e">
        <f t="shared" si="376"/>
        <v>#N/A</v>
      </c>
      <c r="AA702" s="25" t="e">
        <f t="shared" si="377"/>
        <v>#N/A</v>
      </c>
      <c r="AB702" s="25" t="e">
        <f t="shared" si="378"/>
        <v>#N/A</v>
      </c>
      <c r="AC702" s="25" t="e">
        <f t="shared" si="379"/>
        <v>#N/A</v>
      </c>
    </row>
    <row r="703" spans="1:29" ht="14.25" customHeight="1" thickBot="1" x14ac:dyDescent="0.3">
      <c r="A703" s="33"/>
      <c r="B703" s="33"/>
      <c r="C703" s="291"/>
      <c r="D703" s="216"/>
      <c r="E703" s="355"/>
      <c r="F703" s="396"/>
      <c r="G703" s="355"/>
      <c r="H703" s="396"/>
      <c r="I703" s="355"/>
      <c r="J703" s="216"/>
      <c r="K703" s="355"/>
      <c r="L703" s="216"/>
      <c r="M703" s="355"/>
      <c r="N703" s="315"/>
      <c r="O703" s="315"/>
      <c r="S703" s="25" t="str">
        <f t="shared" si="367"/>
        <v/>
      </c>
      <c r="T703" s="25" t="e">
        <f t="shared" si="370"/>
        <v>#N/A</v>
      </c>
      <c r="U703" s="25" t="e">
        <f t="shared" si="371"/>
        <v>#N/A</v>
      </c>
      <c r="V703" s="25" t="e">
        <f t="shared" si="372"/>
        <v>#N/A</v>
      </c>
      <c r="W703" s="25" t="e">
        <f t="shared" si="373"/>
        <v>#N/A</v>
      </c>
      <c r="X703" s="25" t="e">
        <f t="shared" si="374"/>
        <v>#N/A</v>
      </c>
      <c r="Y703" s="25" t="e">
        <f t="shared" si="375"/>
        <v>#N/A</v>
      </c>
      <c r="Z703" s="25" t="e">
        <f t="shared" si="376"/>
        <v>#N/A</v>
      </c>
      <c r="AA703" s="25" t="e">
        <f t="shared" si="377"/>
        <v>#N/A</v>
      </c>
      <c r="AB703" s="25" t="e">
        <f t="shared" si="378"/>
        <v>#N/A</v>
      </c>
      <c r="AC703" s="25" t="e">
        <f t="shared" si="379"/>
        <v>#N/A</v>
      </c>
    </row>
    <row r="704" spans="1:29" ht="14.25" customHeight="1" thickBot="1" x14ac:dyDescent="0.3">
      <c r="A704" s="6"/>
      <c r="B704" s="6"/>
      <c r="C704">
        <f>COUNTA(C622:C703)</f>
        <v>80</v>
      </c>
      <c r="D704" s="31">
        <f>((COUNTA(D622:D703))-COUNTIF(E622:E703,"&lt;1"))/(COUNTA(D622:D703))</f>
        <v>0.98750000000000004</v>
      </c>
      <c r="E704"/>
      <c r="F704" s="31">
        <f>((COUNTA(F622:F703))-COUNTIF(G622:G703,"&lt;1"))/(COUNTA(F622:F703))</f>
        <v>1</v>
      </c>
      <c r="H704" s="31">
        <f>((COUNTA(H622:H703))-COUNTIF(I622:I703,"&lt;1"))/(COUNTA(H622:H703))</f>
        <v>0.9859154929577465</v>
      </c>
      <c r="I704" s="355"/>
      <c r="J704" s="31">
        <f>((COUNTA(J622:J703))-COUNTIF(K622:K703,"&lt;1"))/(COUNTA(J622:J703))</f>
        <v>0.98750000000000004</v>
      </c>
      <c r="K704" s="31"/>
      <c r="L704" s="31">
        <f>((COUNTA(L622:L703))-COUNTIF(M622:M703,"&lt;1"))/(COUNTA(L622:L703))</f>
        <v>1</v>
      </c>
      <c r="M704" s="31"/>
      <c r="N704" s="11">
        <f>AVERAGE(N622:N703)</f>
        <v>0.96202531645569622</v>
      </c>
      <c r="O704" s="11">
        <f>AVERAGE(O622:O703)</f>
        <v>0.96202531645569622</v>
      </c>
      <c r="S704" t="str">
        <f>LEFT(C704,12)</f>
        <v>80</v>
      </c>
    </row>
    <row r="706" spans="1:29" x14ac:dyDescent="0.25">
      <c r="A706" s="7" t="s">
        <v>18</v>
      </c>
      <c r="B706" s="7" t="s">
        <v>19</v>
      </c>
      <c r="C706" s="7" t="s">
        <v>29</v>
      </c>
      <c r="D706" s="8" t="s">
        <v>121</v>
      </c>
      <c r="E706" s="70"/>
      <c r="F706" s="42" t="s">
        <v>12</v>
      </c>
      <c r="G706" s="106"/>
      <c r="H706" s="8" t="s">
        <v>13</v>
      </c>
      <c r="I706" s="70"/>
      <c r="J706" s="8" t="s">
        <v>14</v>
      </c>
      <c r="K706" s="70"/>
      <c r="L706" s="8" t="s">
        <v>433</v>
      </c>
      <c r="M706" s="70"/>
      <c r="N706" s="9" t="s">
        <v>20</v>
      </c>
      <c r="O706" s="9" t="s">
        <v>36</v>
      </c>
      <c r="S706" s="25" t="str">
        <f t="shared" ref="S706:S709" si="381">LEFT(C706,12)</f>
        <v>Product</v>
      </c>
      <c r="T706" s="25" t="e">
        <f t="shared" ref="T706:T770" si="382">VLOOKUP($S706,$S$4:$AA$16,2,FALSE)</f>
        <v>#N/A</v>
      </c>
      <c r="U706" s="25" t="e">
        <f t="shared" ref="U706:U770" si="383">VLOOKUP($S706,$S$4:$AA$16,3,FALSE)</f>
        <v>#N/A</v>
      </c>
      <c r="V706" s="25" t="e">
        <f t="shared" ref="V706:V770" si="384">VLOOKUP($S706,$S$4:$AA$16,4,FALSE)</f>
        <v>#N/A</v>
      </c>
      <c r="W706" s="25" t="e">
        <f t="shared" ref="W706:W770" si="385">VLOOKUP($S706,$S$4:$AA$16,5,FALSE)</f>
        <v>#N/A</v>
      </c>
      <c r="X706" s="25" t="e">
        <f t="shared" ref="X706:X770" si="386">VLOOKUP($S706,$S$4:$AA$16,6,FALSE)</f>
        <v>#N/A</v>
      </c>
      <c r="Y706" s="25" t="e">
        <f t="shared" ref="Y706:Y770" si="387">VLOOKUP($S706,$S$4:$AA$16,7,FALSE)</f>
        <v>#N/A</v>
      </c>
      <c r="Z706" s="25" t="e">
        <f t="shared" ref="Z706:Z770" si="388">VLOOKUP($S706,$S$4:$AA$16,8,FALSE)</f>
        <v>#N/A</v>
      </c>
      <c r="AA706" s="25" t="e">
        <f t="shared" ref="AA706:AA770" si="389">VLOOKUP($S706,$S$4:$AA$16,9,FALSE)</f>
        <v>#N/A</v>
      </c>
      <c r="AB706" s="25" t="e">
        <f t="shared" ref="AB706:AB770" si="390">VLOOKUP($S706,$S$4:$AC$16,10,FALSE)</f>
        <v>#N/A</v>
      </c>
      <c r="AC706" s="25" t="e">
        <f t="shared" ref="AC706:AC770" si="391">VLOOKUP($S706,$S$4:$AC$16,11,FALSE)</f>
        <v>#N/A</v>
      </c>
    </row>
    <row r="707" spans="1:29" x14ac:dyDescent="0.25">
      <c r="A707" s="354">
        <v>46266</v>
      </c>
      <c r="B707" s="354" t="s">
        <v>436</v>
      </c>
      <c r="C707" s="349" t="s">
        <v>30</v>
      </c>
      <c r="D707" s="216">
        <v>0.99</v>
      </c>
      <c r="E707" s="355">
        <f t="shared" ref="E707:E770" si="392">IF(+(IF(D707&lt;T707,0,IF(D707&gt;U707,0,1)))=1,1,0)</f>
        <v>1</v>
      </c>
      <c r="F707" s="305"/>
      <c r="G707" s="355">
        <f t="shared" ref="G707:G770" si="393">IF(+(IF(F707&lt;V707,0,IF(F707&gt;W707,0,1)))=1,1,0)</f>
        <v>1</v>
      </c>
      <c r="H707" s="305">
        <v>2.79</v>
      </c>
      <c r="I707" s="355">
        <f t="shared" ref="I707:I770" si="394">IF(+(IF(H707&lt;X707,0,IF(H707&gt;Y707,0,1)))=1,1,0)</f>
        <v>1</v>
      </c>
      <c r="J707" s="395">
        <v>5.28</v>
      </c>
      <c r="K707" s="355">
        <f t="shared" ref="K707:K770" si="395">IF(+(IF(J707&lt;Z707,0,IF(J707&gt;AA707,0,1)))=1,1,0)</f>
        <v>1</v>
      </c>
      <c r="L707" s="216">
        <v>0.7</v>
      </c>
      <c r="M707" s="355">
        <f t="shared" ref="M707:M775" si="396">IF(+(IF(L707&lt;AB707,0,IF(L707&gt;AC707,0,1)))=1,1,0)</f>
        <v>1</v>
      </c>
      <c r="N707" s="315">
        <f t="shared" ref="N707:N775" si="397">IF(+(IF(D707&lt;T707,0,IF(D707&gt;U707,0,1)))+(IF(F707&lt;V707,0,IF(F707&gt;W707,0,1)))+(IF(H707&lt;X707,0,IF(H707&gt;Y707,0,1)))+(IF(J707&lt;Z707,0,IF(J707&gt;AA707,0,1)))+(IF(L707&lt;AB707,0,IF(L707&gt;AC707,0,1)))=5,1,0)</f>
        <v>1</v>
      </c>
      <c r="O707" s="315">
        <f t="shared" ref="O707:O775" si="398">IF(+(IF(D707&lt;T707,0,IF(D707&gt;U707,0,1)))+(IF(F707&lt;V707,0,IF(F707&gt;W707,0,1)))+(IF(H707&lt;X707,0,IF(H707&gt;Y707,0,1)))+(IF(L707&lt;AB707,0,IF(L707&gt;AC707,0,1)))=4,1,0)</f>
        <v>1</v>
      </c>
      <c r="S707" s="25" t="str">
        <f t="shared" si="381"/>
        <v>STAG</v>
      </c>
      <c r="T707" s="25">
        <f t="shared" si="382"/>
        <v>0.8</v>
      </c>
      <c r="U707" s="25">
        <f t="shared" si="383"/>
        <v>1.24</v>
      </c>
      <c r="V707" s="25">
        <f t="shared" si="384"/>
        <v>0</v>
      </c>
      <c r="W707" s="25">
        <f t="shared" si="385"/>
        <v>0.12</v>
      </c>
      <c r="X707" s="25">
        <f t="shared" si="386"/>
        <v>2.7</v>
      </c>
      <c r="Y707" s="25">
        <f t="shared" si="387"/>
        <v>2.85</v>
      </c>
      <c r="Z707" s="25">
        <f t="shared" si="388"/>
        <v>5</v>
      </c>
      <c r="AA707" s="25">
        <f t="shared" si="389"/>
        <v>7</v>
      </c>
      <c r="AB707" s="25">
        <f t="shared" si="390"/>
        <v>0</v>
      </c>
      <c r="AC707" s="25">
        <f t="shared" si="391"/>
        <v>1</v>
      </c>
    </row>
    <row r="708" spans="1:29" x14ac:dyDescent="0.25">
      <c r="A708" s="354">
        <v>46266</v>
      </c>
      <c r="B708" s="354" t="s">
        <v>437</v>
      </c>
      <c r="C708" s="349" t="s">
        <v>31</v>
      </c>
      <c r="D708" s="216">
        <v>1.91</v>
      </c>
      <c r="E708" s="355">
        <f t="shared" si="392"/>
        <v>1</v>
      </c>
      <c r="F708" s="305">
        <v>0.02</v>
      </c>
      <c r="G708" s="355">
        <f t="shared" si="393"/>
        <v>1</v>
      </c>
      <c r="H708" s="305">
        <v>2.74</v>
      </c>
      <c r="I708" s="355">
        <f t="shared" si="394"/>
        <v>1</v>
      </c>
      <c r="J708" s="216">
        <v>5.92</v>
      </c>
      <c r="K708" s="355">
        <f t="shared" si="395"/>
        <v>1</v>
      </c>
      <c r="L708" s="216">
        <v>0.45</v>
      </c>
      <c r="M708" s="355">
        <f t="shared" si="396"/>
        <v>1</v>
      </c>
      <c r="N708" s="315">
        <f t="shared" si="397"/>
        <v>1</v>
      </c>
      <c r="O708" s="315">
        <f t="shared" si="398"/>
        <v>1</v>
      </c>
      <c r="S708" s="25" t="str">
        <f t="shared" si="381"/>
        <v>CARIB</v>
      </c>
      <c r="T708" s="25">
        <f t="shared" si="382"/>
        <v>1.65</v>
      </c>
      <c r="U708" s="25">
        <f t="shared" si="383"/>
        <v>2.14</v>
      </c>
      <c r="V708" s="25">
        <f t="shared" si="384"/>
        <v>0</v>
      </c>
      <c r="W708" s="25">
        <f t="shared" si="385"/>
        <v>0.12</v>
      </c>
      <c r="X708" s="25">
        <f t="shared" si="386"/>
        <v>2.7</v>
      </c>
      <c r="Y708" s="25">
        <f t="shared" si="387"/>
        <v>2.85</v>
      </c>
      <c r="Z708" s="25">
        <f t="shared" si="388"/>
        <v>5</v>
      </c>
      <c r="AA708" s="25">
        <f t="shared" si="389"/>
        <v>7</v>
      </c>
      <c r="AB708" s="25">
        <f t="shared" si="390"/>
        <v>0</v>
      </c>
      <c r="AC708" s="25">
        <f t="shared" si="391"/>
        <v>1</v>
      </c>
    </row>
    <row r="709" spans="1:29" x14ac:dyDescent="0.25">
      <c r="A709" s="354">
        <v>46266</v>
      </c>
      <c r="B709" s="354" t="s">
        <v>434</v>
      </c>
      <c r="C709" s="349" t="s">
        <v>31</v>
      </c>
      <c r="D709" s="216">
        <v>1.89</v>
      </c>
      <c r="E709" s="355">
        <f t="shared" si="392"/>
        <v>1</v>
      </c>
      <c r="F709" s="305">
        <v>0.03</v>
      </c>
      <c r="G709" s="355">
        <f t="shared" si="393"/>
        <v>1</v>
      </c>
      <c r="H709" s="305">
        <v>2.79</v>
      </c>
      <c r="I709" s="355">
        <f t="shared" si="394"/>
        <v>1</v>
      </c>
      <c r="J709" s="216">
        <v>5.83</v>
      </c>
      <c r="K709" s="355">
        <f t="shared" si="395"/>
        <v>1</v>
      </c>
      <c r="L709" s="216">
        <v>0.45</v>
      </c>
      <c r="M709" s="355">
        <f t="shared" si="396"/>
        <v>1</v>
      </c>
      <c r="N709" s="315">
        <f t="shared" si="397"/>
        <v>1</v>
      </c>
      <c r="O709" s="315">
        <f t="shared" si="398"/>
        <v>1</v>
      </c>
      <c r="S709" s="25" t="str">
        <f t="shared" si="381"/>
        <v>CARIB</v>
      </c>
      <c r="T709" s="25">
        <f t="shared" si="382"/>
        <v>1.65</v>
      </c>
      <c r="U709" s="25">
        <f t="shared" si="383"/>
        <v>2.14</v>
      </c>
      <c r="V709" s="25">
        <f t="shared" si="384"/>
        <v>0</v>
      </c>
      <c r="W709" s="25">
        <f t="shared" si="385"/>
        <v>0.12</v>
      </c>
      <c r="X709" s="25">
        <f t="shared" si="386"/>
        <v>2.7</v>
      </c>
      <c r="Y709" s="25">
        <f t="shared" si="387"/>
        <v>2.85</v>
      </c>
      <c r="Z709" s="25">
        <f t="shared" si="388"/>
        <v>5</v>
      </c>
      <c r="AA709" s="25">
        <f t="shared" si="389"/>
        <v>7</v>
      </c>
      <c r="AB709" s="25">
        <f t="shared" si="390"/>
        <v>0</v>
      </c>
      <c r="AC709" s="25">
        <f t="shared" si="391"/>
        <v>1</v>
      </c>
    </row>
    <row r="710" spans="1:29" x14ac:dyDescent="0.25">
      <c r="A710" s="354">
        <v>46266</v>
      </c>
      <c r="B710" s="354" t="s">
        <v>435</v>
      </c>
      <c r="C710" s="349" t="s">
        <v>31</v>
      </c>
      <c r="D710" s="216">
        <v>1.89</v>
      </c>
      <c r="E710" s="355">
        <f t="shared" si="392"/>
        <v>1</v>
      </c>
      <c r="F710" s="305">
        <v>0.04</v>
      </c>
      <c r="G710" s="355">
        <f t="shared" si="393"/>
        <v>1</v>
      </c>
      <c r="H710" s="305">
        <v>2.85</v>
      </c>
      <c r="I710" s="355">
        <f t="shared" si="394"/>
        <v>1</v>
      </c>
      <c r="J710" s="216">
        <v>5.9</v>
      </c>
      <c r="K710" s="355">
        <f t="shared" si="395"/>
        <v>1</v>
      </c>
      <c r="L710" s="216">
        <v>0.45</v>
      </c>
      <c r="M710" s="355">
        <f t="shared" si="396"/>
        <v>1</v>
      </c>
      <c r="N710" s="315">
        <f t="shared" ref="N710:N712" si="399">IF(+(IF(D710&lt;T710,0,IF(D710&gt;U710,0,1)))+(IF(F710&lt;V710,0,IF(F710&gt;W710,0,1)))+(IF(H710&lt;X710,0,IF(H710&gt;Y710,0,1)))+(IF(J710&lt;Z710,0,IF(J710&gt;AA710,0,1)))+(IF(L710&lt;AB710,0,IF(L710&gt;AC710,0,1)))=5,1,0)</f>
        <v>1</v>
      </c>
      <c r="O710" s="315">
        <f t="shared" ref="O710:O712" si="400">IF(+(IF(D710&lt;T710,0,IF(D710&gt;U710,0,1)))+(IF(F710&lt;V710,0,IF(F710&gt;W710,0,1)))+(IF(H710&lt;X710,0,IF(H710&gt;Y710,0,1)))+(IF(L710&lt;AB710,0,IF(L710&gt;AC710,0,1)))=4,1,0)</f>
        <v>1</v>
      </c>
      <c r="S710" s="25" t="str">
        <f t="shared" ref="S710:S713" si="401">LEFT(C710,12)</f>
        <v>CARIB</v>
      </c>
      <c r="T710" s="25">
        <f t="shared" si="382"/>
        <v>1.65</v>
      </c>
      <c r="U710" s="25">
        <f t="shared" si="383"/>
        <v>2.14</v>
      </c>
      <c r="V710" s="25">
        <f t="shared" si="384"/>
        <v>0</v>
      </c>
      <c r="W710" s="25">
        <f t="shared" si="385"/>
        <v>0.12</v>
      </c>
      <c r="X710" s="25">
        <f t="shared" si="386"/>
        <v>2.7</v>
      </c>
      <c r="Y710" s="25">
        <f t="shared" si="387"/>
        <v>2.85</v>
      </c>
      <c r="Z710" s="25">
        <f t="shared" si="388"/>
        <v>5</v>
      </c>
      <c r="AA710" s="25">
        <f t="shared" si="389"/>
        <v>7</v>
      </c>
      <c r="AB710" s="25">
        <f t="shared" si="390"/>
        <v>0</v>
      </c>
      <c r="AC710" s="25">
        <f t="shared" si="391"/>
        <v>1</v>
      </c>
    </row>
    <row r="711" spans="1:29" x14ac:dyDescent="0.25">
      <c r="A711" s="354">
        <v>46266</v>
      </c>
      <c r="B711" s="354" t="s">
        <v>436</v>
      </c>
      <c r="C711" s="349" t="s">
        <v>31</v>
      </c>
      <c r="D711" s="216">
        <v>1.89</v>
      </c>
      <c r="E711" s="355">
        <f t="shared" si="392"/>
        <v>1</v>
      </c>
      <c r="F711" s="305">
        <v>0.04</v>
      </c>
      <c r="G711" s="355">
        <f t="shared" si="393"/>
        <v>1</v>
      </c>
      <c r="H711" s="305">
        <v>2.85</v>
      </c>
      <c r="I711" s="355">
        <f t="shared" si="394"/>
        <v>1</v>
      </c>
      <c r="J711" s="216">
        <v>5.29</v>
      </c>
      <c r="K711" s="355">
        <f t="shared" si="395"/>
        <v>1</v>
      </c>
      <c r="L711" s="216">
        <v>0.45</v>
      </c>
      <c r="M711" s="355">
        <f t="shared" si="396"/>
        <v>1</v>
      </c>
      <c r="N711" s="315">
        <f t="shared" si="399"/>
        <v>1</v>
      </c>
      <c r="O711" s="315">
        <f t="shared" si="400"/>
        <v>1</v>
      </c>
      <c r="S711" s="25" t="str">
        <f t="shared" si="401"/>
        <v>CARIB</v>
      </c>
      <c r="T711" s="25">
        <f t="shared" si="382"/>
        <v>1.65</v>
      </c>
      <c r="U711" s="25">
        <f t="shared" si="383"/>
        <v>2.14</v>
      </c>
      <c r="V711" s="25">
        <f t="shared" si="384"/>
        <v>0</v>
      </c>
      <c r="W711" s="25">
        <f t="shared" si="385"/>
        <v>0.12</v>
      </c>
      <c r="X711" s="25">
        <f t="shared" si="386"/>
        <v>2.7</v>
      </c>
      <c r="Y711" s="25">
        <f t="shared" si="387"/>
        <v>2.85</v>
      </c>
      <c r="Z711" s="25">
        <f t="shared" si="388"/>
        <v>5</v>
      </c>
      <c r="AA711" s="25">
        <f t="shared" si="389"/>
        <v>7</v>
      </c>
      <c r="AB711" s="25">
        <f t="shared" si="390"/>
        <v>0</v>
      </c>
      <c r="AC711" s="25">
        <f t="shared" si="391"/>
        <v>1</v>
      </c>
    </row>
    <row r="712" spans="1:29" x14ac:dyDescent="0.25">
      <c r="A712" s="354">
        <v>46267</v>
      </c>
      <c r="B712" s="354" t="s">
        <v>434</v>
      </c>
      <c r="C712" s="349" t="s">
        <v>31</v>
      </c>
      <c r="D712" s="216">
        <v>2.09</v>
      </c>
      <c r="E712" s="355">
        <f t="shared" si="392"/>
        <v>1</v>
      </c>
      <c r="F712" s="305">
        <v>0.03</v>
      </c>
      <c r="G712" s="355">
        <f t="shared" si="393"/>
        <v>1</v>
      </c>
      <c r="H712" s="305">
        <v>2.85</v>
      </c>
      <c r="I712" s="355">
        <f t="shared" si="394"/>
        <v>1</v>
      </c>
      <c r="J712" s="216">
        <v>5.94</v>
      </c>
      <c r="K712" s="355">
        <f t="shared" si="395"/>
        <v>1</v>
      </c>
      <c r="L712" s="216">
        <v>0.42</v>
      </c>
      <c r="M712" s="355">
        <f t="shared" si="396"/>
        <v>1</v>
      </c>
      <c r="N712" s="315">
        <f t="shared" si="399"/>
        <v>1</v>
      </c>
      <c r="O712" s="315">
        <f t="shared" si="400"/>
        <v>1</v>
      </c>
      <c r="S712" s="25" t="str">
        <f t="shared" si="401"/>
        <v>CARIB</v>
      </c>
      <c r="T712" s="25">
        <f t="shared" si="382"/>
        <v>1.65</v>
      </c>
      <c r="U712" s="25">
        <f t="shared" si="383"/>
        <v>2.14</v>
      </c>
      <c r="V712" s="25">
        <f t="shared" si="384"/>
        <v>0</v>
      </c>
      <c r="W712" s="25">
        <f t="shared" si="385"/>
        <v>0.12</v>
      </c>
      <c r="X712" s="25">
        <f t="shared" si="386"/>
        <v>2.7</v>
      </c>
      <c r="Y712" s="25">
        <f t="shared" si="387"/>
        <v>2.85</v>
      </c>
      <c r="Z712" s="25">
        <f t="shared" si="388"/>
        <v>5</v>
      </c>
      <c r="AA712" s="25">
        <f t="shared" si="389"/>
        <v>7</v>
      </c>
      <c r="AB712" s="25">
        <f t="shared" si="390"/>
        <v>0</v>
      </c>
      <c r="AC712" s="25">
        <f t="shared" si="391"/>
        <v>1</v>
      </c>
    </row>
    <row r="713" spans="1:29" x14ac:dyDescent="0.25">
      <c r="A713" s="354">
        <v>46267</v>
      </c>
      <c r="B713" s="354" t="s">
        <v>437</v>
      </c>
      <c r="C713" s="349" t="s">
        <v>31</v>
      </c>
      <c r="D713" s="216">
        <v>1.87</v>
      </c>
      <c r="E713" s="355">
        <f t="shared" si="392"/>
        <v>1</v>
      </c>
      <c r="F713" s="305">
        <v>0.03</v>
      </c>
      <c r="G713" s="355">
        <f t="shared" si="393"/>
        <v>1</v>
      </c>
      <c r="H713" s="305">
        <v>2.77</v>
      </c>
      <c r="I713" s="355">
        <f t="shared" si="394"/>
        <v>1</v>
      </c>
      <c r="J713" s="216">
        <v>6.73</v>
      </c>
      <c r="K713" s="355">
        <f t="shared" si="395"/>
        <v>1</v>
      </c>
      <c r="L713" s="216">
        <v>0.42</v>
      </c>
      <c r="M713" s="355">
        <f t="shared" si="396"/>
        <v>1</v>
      </c>
      <c r="N713" s="315">
        <f t="shared" si="397"/>
        <v>1</v>
      </c>
      <c r="O713" s="315">
        <f t="shared" si="398"/>
        <v>1</v>
      </c>
      <c r="S713" s="25" t="str">
        <f t="shared" si="401"/>
        <v>CARIB</v>
      </c>
      <c r="T713" s="25">
        <f t="shared" si="382"/>
        <v>1.65</v>
      </c>
      <c r="U713" s="25">
        <f t="shared" si="383"/>
        <v>2.14</v>
      </c>
      <c r="V713" s="25">
        <f t="shared" si="384"/>
        <v>0</v>
      </c>
      <c r="W713" s="25">
        <f t="shared" si="385"/>
        <v>0.12</v>
      </c>
      <c r="X713" s="25">
        <f t="shared" si="386"/>
        <v>2.7</v>
      </c>
      <c r="Y713" s="25">
        <f t="shared" si="387"/>
        <v>2.85</v>
      </c>
      <c r="Z713" s="25">
        <f t="shared" si="388"/>
        <v>5</v>
      </c>
      <c r="AA713" s="25">
        <f t="shared" si="389"/>
        <v>7</v>
      </c>
      <c r="AB713" s="25">
        <f t="shared" si="390"/>
        <v>0</v>
      </c>
      <c r="AC713" s="25">
        <f t="shared" si="391"/>
        <v>1</v>
      </c>
    </row>
    <row r="714" spans="1:29" x14ac:dyDescent="0.25">
      <c r="A714" s="354">
        <v>46267</v>
      </c>
      <c r="B714" s="354" t="s">
        <v>435</v>
      </c>
      <c r="C714" s="349" t="s">
        <v>31</v>
      </c>
      <c r="D714" s="395">
        <v>2.02</v>
      </c>
      <c r="E714" s="355">
        <f t="shared" si="392"/>
        <v>1</v>
      </c>
      <c r="F714" s="305">
        <v>0.02</v>
      </c>
      <c r="G714" s="355">
        <f t="shared" si="393"/>
        <v>1</v>
      </c>
      <c r="H714" s="305">
        <v>2.78</v>
      </c>
      <c r="I714" s="355">
        <f t="shared" si="394"/>
        <v>1</v>
      </c>
      <c r="J714" s="216">
        <v>6.75</v>
      </c>
      <c r="K714" s="355">
        <f t="shared" si="395"/>
        <v>1</v>
      </c>
      <c r="L714" s="216">
        <v>0.37</v>
      </c>
      <c r="M714" s="355">
        <f t="shared" si="396"/>
        <v>1</v>
      </c>
      <c r="N714" s="315">
        <f t="shared" si="397"/>
        <v>1</v>
      </c>
      <c r="O714" s="315">
        <f t="shared" si="398"/>
        <v>1</v>
      </c>
      <c r="S714" s="25" t="str">
        <f t="shared" ref="S714:S715" si="402">LEFT(C714,12)</f>
        <v>CARIB</v>
      </c>
      <c r="T714" s="25">
        <f t="shared" si="382"/>
        <v>1.65</v>
      </c>
      <c r="U714" s="25">
        <f t="shared" si="383"/>
        <v>2.14</v>
      </c>
      <c r="V714" s="25">
        <f t="shared" si="384"/>
        <v>0</v>
      </c>
      <c r="W714" s="25">
        <f t="shared" si="385"/>
        <v>0.12</v>
      </c>
      <c r="X714" s="25">
        <f t="shared" si="386"/>
        <v>2.7</v>
      </c>
      <c r="Y714" s="25">
        <f t="shared" si="387"/>
        <v>2.85</v>
      </c>
      <c r="Z714" s="25">
        <f t="shared" si="388"/>
        <v>5</v>
      </c>
      <c r="AA714" s="25">
        <f t="shared" si="389"/>
        <v>7</v>
      </c>
      <c r="AB714" s="25">
        <f t="shared" si="390"/>
        <v>0</v>
      </c>
      <c r="AC714" s="25">
        <f t="shared" si="391"/>
        <v>1</v>
      </c>
    </row>
    <row r="715" spans="1:29" x14ac:dyDescent="0.25">
      <c r="A715" s="354">
        <v>46267</v>
      </c>
      <c r="B715" s="354" t="s">
        <v>434</v>
      </c>
      <c r="C715" s="349" t="s">
        <v>31</v>
      </c>
      <c r="D715" s="395">
        <v>2.06</v>
      </c>
      <c r="E715" s="355">
        <f t="shared" si="392"/>
        <v>1</v>
      </c>
      <c r="F715" s="305">
        <v>0.03</v>
      </c>
      <c r="G715" s="355">
        <f t="shared" si="393"/>
        <v>1</v>
      </c>
      <c r="H715" s="305">
        <v>2.85</v>
      </c>
      <c r="I715" s="355">
        <f t="shared" si="394"/>
        <v>1</v>
      </c>
      <c r="J715" s="216">
        <v>6.78</v>
      </c>
      <c r="K715" s="355">
        <f t="shared" si="395"/>
        <v>1</v>
      </c>
      <c r="L715" s="216">
        <v>0.33</v>
      </c>
      <c r="M715" s="355">
        <f t="shared" si="396"/>
        <v>1</v>
      </c>
      <c r="N715" s="315">
        <f t="shared" si="397"/>
        <v>1</v>
      </c>
      <c r="O715" s="315">
        <f t="shared" si="398"/>
        <v>1</v>
      </c>
      <c r="S715" s="25" t="str">
        <f t="shared" si="402"/>
        <v>CARIB</v>
      </c>
      <c r="T715" s="25">
        <f t="shared" si="382"/>
        <v>1.65</v>
      </c>
      <c r="U715" s="25">
        <f t="shared" si="383"/>
        <v>2.14</v>
      </c>
      <c r="V715" s="25">
        <f t="shared" si="384"/>
        <v>0</v>
      </c>
      <c r="W715" s="25">
        <f t="shared" si="385"/>
        <v>0.12</v>
      </c>
      <c r="X715" s="25">
        <f t="shared" si="386"/>
        <v>2.7</v>
      </c>
      <c r="Y715" s="25">
        <f t="shared" si="387"/>
        <v>2.85</v>
      </c>
      <c r="Z715" s="25">
        <f t="shared" si="388"/>
        <v>5</v>
      </c>
      <c r="AA715" s="25">
        <f t="shared" si="389"/>
        <v>7</v>
      </c>
      <c r="AB715" s="25">
        <f t="shared" si="390"/>
        <v>0</v>
      </c>
      <c r="AC715" s="25">
        <f t="shared" si="391"/>
        <v>1</v>
      </c>
    </row>
    <row r="716" spans="1:29" x14ac:dyDescent="0.25">
      <c r="A716" s="354">
        <v>46267</v>
      </c>
      <c r="B716" s="354" t="s">
        <v>437</v>
      </c>
      <c r="C716" s="349" t="s">
        <v>30</v>
      </c>
      <c r="D716" s="395">
        <v>0.91</v>
      </c>
      <c r="E716" s="355">
        <f t="shared" si="392"/>
        <v>1</v>
      </c>
      <c r="F716" s="305">
        <v>0.05</v>
      </c>
      <c r="G716" s="355">
        <f t="shared" si="393"/>
        <v>1</v>
      </c>
      <c r="H716" s="305">
        <v>2.85</v>
      </c>
      <c r="I716" s="355">
        <f t="shared" si="394"/>
        <v>1</v>
      </c>
      <c r="J716" s="216">
        <v>5.19</v>
      </c>
      <c r="K716" s="355">
        <f t="shared" si="395"/>
        <v>1</v>
      </c>
      <c r="L716" s="216">
        <v>0.5</v>
      </c>
      <c r="M716" s="355">
        <f t="shared" si="396"/>
        <v>1</v>
      </c>
      <c r="N716" s="315">
        <f t="shared" si="397"/>
        <v>1</v>
      </c>
      <c r="O716" s="315">
        <f t="shared" si="398"/>
        <v>1</v>
      </c>
      <c r="S716" s="25" t="str">
        <f t="shared" ref="S716:S717" si="403">LEFT(C716,12)</f>
        <v>STAG</v>
      </c>
      <c r="T716" s="25">
        <f t="shared" si="382"/>
        <v>0.8</v>
      </c>
      <c r="U716" s="25">
        <f t="shared" si="383"/>
        <v>1.24</v>
      </c>
      <c r="V716" s="25">
        <f t="shared" si="384"/>
        <v>0</v>
      </c>
      <c r="W716" s="25">
        <f t="shared" si="385"/>
        <v>0.12</v>
      </c>
      <c r="X716" s="25">
        <f t="shared" si="386"/>
        <v>2.7</v>
      </c>
      <c r="Y716" s="25">
        <f t="shared" si="387"/>
        <v>2.85</v>
      </c>
      <c r="Z716" s="25">
        <f t="shared" si="388"/>
        <v>5</v>
      </c>
      <c r="AA716" s="25">
        <f t="shared" si="389"/>
        <v>7</v>
      </c>
      <c r="AB716" s="25">
        <f t="shared" si="390"/>
        <v>0</v>
      </c>
      <c r="AC716" s="25">
        <f t="shared" si="391"/>
        <v>1</v>
      </c>
    </row>
    <row r="717" spans="1:29" x14ac:dyDescent="0.25">
      <c r="A717" s="354">
        <v>46267</v>
      </c>
      <c r="B717" s="354" t="s">
        <v>436</v>
      </c>
      <c r="C717" s="349" t="s">
        <v>30</v>
      </c>
      <c r="D717" s="395">
        <v>0.86</v>
      </c>
      <c r="E717" s="355">
        <f t="shared" si="392"/>
        <v>1</v>
      </c>
      <c r="F717" s="305">
        <v>0.05</v>
      </c>
      <c r="G717" s="355">
        <f t="shared" si="393"/>
        <v>1</v>
      </c>
      <c r="H717" s="305">
        <v>2.85</v>
      </c>
      <c r="I717" s="355">
        <f t="shared" si="394"/>
        <v>1</v>
      </c>
      <c r="J717" s="216">
        <v>5.0999999999999996</v>
      </c>
      <c r="K717" s="355">
        <f t="shared" si="395"/>
        <v>1</v>
      </c>
      <c r="L717" s="216">
        <v>0.46</v>
      </c>
      <c r="M717" s="355">
        <f t="shared" si="396"/>
        <v>1</v>
      </c>
      <c r="N717" s="315">
        <f t="shared" si="397"/>
        <v>1</v>
      </c>
      <c r="O717" s="315">
        <f t="shared" si="398"/>
        <v>1</v>
      </c>
      <c r="S717" s="25" t="str">
        <f t="shared" si="403"/>
        <v>STAG</v>
      </c>
      <c r="T717" s="25">
        <f t="shared" si="382"/>
        <v>0.8</v>
      </c>
      <c r="U717" s="25">
        <f t="shared" si="383"/>
        <v>1.24</v>
      </c>
      <c r="V717" s="25">
        <f t="shared" si="384"/>
        <v>0</v>
      </c>
      <c r="W717" s="25">
        <f t="shared" si="385"/>
        <v>0.12</v>
      </c>
      <c r="X717" s="25">
        <f t="shared" si="386"/>
        <v>2.7</v>
      </c>
      <c r="Y717" s="25">
        <f t="shared" si="387"/>
        <v>2.85</v>
      </c>
      <c r="Z717" s="25">
        <f t="shared" si="388"/>
        <v>5</v>
      </c>
      <c r="AA717" s="25">
        <f t="shared" si="389"/>
        <v>7</v>
      </c>
      <c r="AB717" s="25">
        <f t="shared" si="390"/>
        <v>0</v>
      </c>
      <c r="AC717" s="25">
        <f t="shared" si="391"/>
        <v>1</v>
      </c>
    </row>
    <row r="718" spans="1:29" x14ac:dyDescent="0.25">
      <c r="A718" s="354">
        <v>46268</v>
      </c>
      <c r="B718" s="354" t="s">
        <v>435</v>
      </c>
      <c r="C718" s="349" t="s">
        <v>30</v>
      </c>
      <c r="D718" s="395">
        <v>0.89</v>
      </c>
      <c r="E718" s="355">
        <f t="shared" si="392"/>
        <v>1</v>
      </c>
      <c r="F718" s="305">
        <v>0.04</v>
      </c>
      <c r="G718" s="355">
        <f t="shared" si="393"/>
        <v>1</v>
      </c>
      <c r="H718" s="305">
        <v>2.79</v>
      </c>
      <c r="I718" s="355">
        <f t="shared" si="394"/>
        <v>1</v>
      </c>
      <c r="J718" s="216">
        <v>5.29</v>
      </c>
      <c r="K718" s="355">
        <f t="shared" si="395"/>
        <v>1</v>
      </c>
      <c r="L718" s="216">
        <v>0.64</v>
      </c>
      <c r="M718" s="355">
        <f t="shared" si="396"/>
        <v>1</v>
      </c>
      <c r="N718" s="315">
        <f t="shared" si="397"/>
        <v>1</v>
      </c>
      <c r="O718" s="315">
        <f t="shared" si="398"/>
        <v>1</v>
      </c>
      <c r="S718" s="25" t="str">
        <f t="shared" ref="S718:S731" si="404">LEFT(C718,12)</f>
        <v>STAG</v>
      </c>
      <c r="T718" s="25">
        <f t="shared" si="382"/>
        <v>0.8</v>
      </c>
      <c r="U718" s="25">
        <f t="shared" si="383"/>
        <v>1.24</v>
      </c>
      <c r="V718" s="25">
        <f t="shared" si="384"/>
        <v>0</v>
      </c>
      <c r="W718" s="25">
        <f t="shared" si="385"/>
        <v>0.12</v>
      </c>
      <c r="X718" s="25">
        <f t="shared" si="386"/>
        <v>2.7</v>
      </c>
      <c r="Y718" s="25">
        <f t="shared" si="387"/>
        <v>2.85</v>
      </c>
      <c r="Z718" s="25">
        <f t="shared" si="388"/>
        <v>5</v>
      </c>
      <c r="AA718" s="25">
        <f t="shared" si="389"/>
        <v>7</v>
      </c>
      <c r="AB718" s="25">
        <f t="shared" si="390"/>
        <v>0</v>
      </c>
      <c r="AC718" s="25">
        <f t="shared" si="391"/>
        <v>1</v>
      </c>
    </row>
    <row r="719" spans="1:29" x14ac:dyDescent="0.25">
      <c r="A719" s="354">
        <v>46268</v>
      </c>
      <c r="B719" s="354" t="s">
        <v>434</v>
      </c>
      <c r="C719" s="349" t="s">
        <v>30</v>
      </c>
      <c r="D719" s="395">
        <v>0.89</v>
      </c>
      <c r="E719" s="355">
        <f t="shared" si="392"/>
        <v>1</v>
      </c>
      <c r="F719" s="305">
        <v>0.02</v>
      </c>
      <c r="G719" s="355">
        <f t="shared" si="393"/>
        <v>1</v>
      </c>
      <c r="H719" s="305">
        <v>2.85</v>
      </c>
      <c r="I719" s="355">
        <f t="shared" si="394"/>
        <v>1</v>
      </c>
      <c r="J719" s="216">
        <v>5</v>
      </c>
      <c r="K719" s="355">
        <f t="shared" si="395"/>
        <v>1</v>
      </c>
      <c r="L719" s="216">
        <v>0.45</v>
      </c>
      <c r="M719" s="355">
        <f t="shared" si="396"/>
        <v>1</v>
      </c>
      <c r="N719" s="315">
        <f t="shared" si="397"/>
        <v>1</v>
      </c>
      <c r="O719" s="315">
        <f t="shared" si="398"/>
        <v>1</v>
      </c>
      <c r="S719" s="25" t="str">
        <f t="shared" si="404"/>
        <v>STAG</v>
      </c>
      <c r="T719" s="25">
        <f t="shared" si="382"/>
        <v>0.8</v>
      </c>
      <c r="U719" s="25">
        <f t="shared" si="383"/>
        <v>1.24</v>
      </c>
      <c r="V719" s="25">
        <f t="shared" si="384"/>
        <v>0</v>
      </c>
      <c r="W719" s="25">
        <f t="shared" si="385"/>
        <v>0.12</v>
      </c>
      <c r="X719" s="25">
        <f t="shared" si="386"/>
        <v>2.7</v>
      </c>
      <c r="Y719" s="25">
        <f t="shared" si="387"/>
        <v>2.85</v>
      </c>
      <c r="Z719" s="25">
        <f t="shared" si="388"/>
        <v>5</v>
      </c>
      <c r="AA719" s="25">
        <f t="shared" si="389"/>
        <v>7</v>
      </c>
      <c r="AB719" s="25">
        <f t="shared" si="390"/>
        <v>0</v>
      </c>
      <c r="AC719" s="25">
        <f t="shared" si="391"/>
        <v>1</v>
      </c>
    </row>
    <row r="720" spans="1:29" x14ac:dyDescent="0.25">
      <c r="A720" s="354">
        <v>46272</v>
      </c>
      <c r="B720" s="354" t="s">
        <v>434</v>
      </c>
      <c r="C720" s="349" t="s">
        <v>31</v>
      </c>
      <c r="D720" s="395">
        <v>2.1</v>
      </c>
      <c r="E720" s="355">
        <f t="shared" si="392"/>
        <v>1</v>
      </c>
      <c r="F720" s="305">
        <v>0.02</v>
      </c>
      <c r="G720" s="355">
        <f t="shared" si="393"/>
        <v>1</v>
      </c>
      <c r="H720" s="305">
        <v>2.85</v>
      </c>
      <c r="I720" s="355">
        <f t="shared" si="394"/>
        <v>1</v>
      </c>
      <c r="J720" s="216">
        <v>6.87</v>
      </c>
      <c r="K720" s="355">
        <f t="shared" si="395"/>
        <v>1</v>
      </c>
      <c r="L720" s="216">
        <v>0.55000000000000004</v>
      </c>
      <c r="M720" s="355">
        <f t="shared" si="396"/>
        <v>1</v>
      </c>
      <c r="N720" s="315">
        <f t="shared" si="397"/>
        <v>1</v>
      </c>
      <c r="O720" s="315">
        <f t="shared" si="398"/>
        <v>1</v>
      </c>
      <c r="S720" s="25" t="str">
        <f t="shared" si="404"/>
        <v>CARIB</v>
      </c>
      <c r="T720" s="25">
        <f t="shared" si="382"/>
        <v>1.65</v>
      </c>
      <c r="U720" s="25">
        <f t="shared" si="383"/>
        <v>2.14</v>
      </c>
      <c r="V720" s="25">
        <f t="shared" si="384"/>
        <v>0</v>
      </c>
      <c r="W720" s="25">
        <f t="shared" si="385"/>
        <v>0.12</v>
      </c>
      <c r="X720" s="25">
        <f t="shared" si="386"/>
        <v>2.7</v>
      </c>
      <c r="Y720" s="25">
        <f t="shared" si="387"/>
        <v>2.85</v>
      </c>
      <c r="Z720" s="25">
        <f t="shared" si="388"/>
        <v>5</v>
      </c>
      <c r="AA720" s="25">
        <f t="shared" si="389"/>
        <v>7</v>
      </c>
      <c r="AB720" s="25">
        <f t="shared" si="390"/>
        <v>0</v>
      </c>
      <c r="AC720" s="25">
        <f t="shared" si="391"/>
        <v>1</v>
      </c>
    </row>
    <row r="721" spans="1:29" x14ac:dyDescent="0.25">
      <c r="A721" s="354">
        <v>46272</v>
      </c>
      <c r="B721" s="354" t="s">
        <v>437</v>
      </c>
      <c r="C721" s="349" t="s">
        <v>31</v>
      </c>
      <c r="D721" s="395">
        <v>2.09</v>
      </c>
      <c r="E721" s="355">
        <f t="shared" si="392"/>
        <v>1</v>
      </c>
      <c r="F721" s="305">
        <v>0.02</v>
      </c>
      <c r="G721" s="355">
        <f t="shared" si="393"/>
        <v>1</v>
      </c>
      <c r="H721" s="305">
        <v>2.79</v>
      </c>
      <c r="I721" s="355">
        <f t="shared" si="394"/>
        <v>1</v>
      </c>
      <c r="J721" s="216">
        <v>6.42</v>
      </c>
      <c r="K721" s="355">
        <f t="shared" si="395"/>
        <v>1</v>
      </c>
      <c r="L721" s="216">
        <v>0.37</v>
      </c>
      <c r="M721" s="355">
        <f t="shared" si="396"/>
        <v>1</v>
      </c>
      <c r="N721" s="315">
        <f t="shared" si="397"/>
        <v>1</v>
      </c>
      <c r="O721" s="315">
        <f t="shared" si="398"/>
        <v>1</v>
      </c>
      <c r="S721" s="25" t="str">
        <f t="shared" si="404"/>
        <v>CARIB</v>
      </c>
      <c r="T721" s="25">
        <f t="shared" si="382"/>
        <v>1.65</v>
      </c>
      <c r="U721" s="25">
        <f t="shared" si="383"/>
        <v>2.14</v>
      </c>
      <c r="V721" s="25">
        <f t="shared" si="384"/>
        <v>0</v>
      </c>
      <c r="W721" s="25">
        <f t="shared" si="385"/>
        <v>0.12</v>
      </c>
      <c r="X721" s="25">
        <f t="shared" si="386"/>
        <v>2.7</v>
      </c>
      <c r="Y721" s="25">
        <f t="shared" si="387"/>
        <v>2.85</v>
      </c>
      <c r="Z721" s="25">
        <f t="shared" si="388"/>
        <v>5</v>
      </c>
      <c r="AA721" s="25">
        <f t="shared" si="389"/>
        <v>7</v>
      </c>
      <c r="AB721" s="25">
        <f t="shared" si="390"/>
        <v>0</v>
      </c>
      <c r="AC721" s="25">
        <f t="shared" si="391"/>
        <v>1</v>
      </c>
    </row>
    <row r="722" spans="1:29" x14ac:dyDescent="0.25">
      <c r="A722" s="354">
        <v>46272</v>
      </c>
      <c r="B722" s="354" t="s">
        <v>436</v>
      </c>
      <c r="C722" s="349" t="s">
        <v>31</v>
      </c>
      <c r="D722" s="216">
        <v>2.1</v>
      </c>
      <c r="E722" s="355">
        <f t="shared" si="392"/>
        <v>1</v>
      </c>
      <c r="F722" s="305">
        <v>0.01</v>
      </c>
      <c r="G722" s="355">
        <f t="shared" si="393"/>
        <v>1</v>
      </c>
      <c r="H722" s="305">
        <v>2.75</v>
      </c>
      <c r="I722" s="355">
        <f t="shared" si="394"/>
        <v>1</v>
      </c>
      <c r="J722" s="216">
        <v>5.9</v>
      </c>
      <c r="K722" s="355">
        <f t="shared" si="395"/>
        <v>1</v>
      </c>
      <c r="L722" s="216">
        <v>0.54</v>
      </c>
      <c r="M722" s="355">
        <f t="shared" si="396"/>
        <v>1</v>
      </c>
      <c r="N722" s="315">
        <f t="shared" si="397"/>
        <v>1</v>
      </c>
      <c r="O722" s="315">
        <f t="shared" si="398"/>
        <v>1</v>
      </c>
      <c r="S722" s="25" t="str">
        <f t="shared" si="404"/>
        <v>CARIB</v>
      </c>
      <c r="T722" s="25">
        <f t="shared" si="382"/>
        <v>1.65</v>
      </c>
      <c r="U722" s="25">
        <f t="shared" si="383"/>
        <v>2.14</v>
      </c>
      <c r="V722" s="25">
        <f t="shared" si="384"/>
        <v>0</v>
      </c>
      <c r="W722" s="25">
        <f t="shared" si="385"/>
        <v>0.12</v>
      </c>
      <c r="X722" s="25">
        <f t="shared" si="386"/>
        <v>2.7</v>
      </c>
      <c r="Y722" s="25">
        <f t="shared" si="387"/>
        <v>2.85</v>
      </c>
      <c r="Z722" s="25">
        <f t="shared" si="388"/>
        <v>5</v>
      </c>
      <c r="AA722" s="25">
        <f t="shared" si="389"/>
        <v>7</v>
      </c>
      <c r="AB722" s="25">
        <f t="shared" si="390"/>
        <v>0</v>
      </c>
      <c r="AC722" s="25">
        <f t="shared" si="391"/>
        <v>1</v>
      </c>
    </row>
    <row r="723" spans="1:29" x14ac:dyDescent="0.25">
      <c r="A723" s="354">
        <v>46272</v>
      </c>
      <c r="B723" s="354" t="s">
        <v>435</v>
      </c>
      <c r="C723" s="349" t="s">
        <v>31</v>
      </c>
      <c r="D723" s="216">
        <v>2.11</v>
      </c>
      <c r="E723" s="355">
        <f t="shared" si="392"/>
        <v>1</v>
      </c>
      <c r="F723" s="305">
        <v>0.01</v>
      </c>
      <c r="G723" s="355">
        <f t="shared" si="393"/>
        <v>1</v>
      </c>
      <c r="H723" s="305">
        <v>2.75</v>
      </c>
      <c r="I723" s="355">
        <f t="shared" si="394"/>
        <v>1</v>
      </c>
      <c r="J723" s="216">
        <v>5.67</v>
      </c>
      <c r="K723" s="355">
        <f t="shared" si="395"/>
        <v>1</v>
      </c>
      <c r="L723" s="216">
        <v>0.33</v>
      </c>
      <c r="M723" s="355">
        <f t="shared" si="396"/>
        <v>1</v>
      </c>
      <c r="N723" s="315">
        <f t="shared" si="397"/>
        <v>1</v>
      </c>
      <c r="O723" s="315">
        <f t="shared" si="398"/>
        <v>1</v>
      </c>
      <c r="S723" s="25" t="str">
        <f t="shared" si="404"/>
        <v>CARIB</v>
      </c>
      <c r="T723" s="25">
        <f t="shared" si="382"/>
        <v>1.65</v>
      </c>
      <c r="U723" s="25">
        <f t="shared" si="383"/>
        <v>2.14</v>
      </c>
      <c r="V723" s="25">
        <f t="shared" si="384"/>
        <v>0</v>
      </c>
      <c r="W723" s="25">
        <f t="shared" si="385"/>
        <v>0.12</v>
      </c>
      <c r="X723" s="25">
        <f t="shared" si="386"/>
        <v>2.7</v>
      </c>
      <c r="Y723" s="25">
        <f t="shared" si="387"/>
        <v>2.85</v>
      </c>
      <c r="Z723" s="25">
        <f t="shared" si="388"/>
        <v>5</v>
      </c>
      <c r="AA723" s="25">
        <f t="shared" si="389"/>
        <v>7</v>
      </c>
      <c r="AB723" s="25">
        <f t="shared" si="390"/>
        <v>0</v>
      </c>
      <c r="AC723" s="25">
        <f t="shared" si="391"/>
        <v>1</v>
      </c>
    </row>
    <row r="724" spans="1:29" x14ac:dyDescent="0.25">
      <c r="A724" s="354">
        <v>46273</v>
      </c>
      <c r="B724" s="354" t="s">
        <v>434</v>
      </c>
      <c r="C724" s="349" t="s">
        <v>31</v>
      </c>
      <c r="D724" s="395">
        <v>2.04</v>
      </c>
      <c r="E724" s="355">
        <f t="shared" si="392"/>
        <v>1</v>
      </c>
      <c r="F724" s="305">
        <v>0.02</v>
      </c>
      <c r="G724" s="355">
        <f t="shared" si="393"/>
        <v>1</v>
      </c>
      <c r="H724" s="305">
        <v>2.85</v>
      </c>
      <c r="I724" s="355">
        <f t="shared" si="394"/>
        <v>1</v>
      </c>
      <c r="J724" s="216">
        <v>5.22</v>
      </c>
      <c r="K724" s="355">
        <f t="shared" si="395"/>
        <v>1</v>
      </c>
      <c r="L724" s="216">
        <v>0.63</v>
      </c>
      <c r="M724" s="355">
        <f t="shared" si="396"/>
        <v>1</v>
      </c>
      <c r="N724" s="315">
        <f t="shared" si="397"/>
        <v>1</v>
      </c>
      <c r="O724" s="315">
        <f t="shared" si="398"/>
        <v>1</v>
      </c>
      <c r="S724" s="25" t="str">
        <f t="shared" si="404"/>
        <v>CARIB</v>
      </c>
      <c r="T724" s="25">
        <f t="shared" si="382"/>
        <v>1.65</v>
      </c>
      <c r="U724" s="25">
        <f t="shared" si="383"/>
        <v>2.14</v>
      </c>
      <c r="V724" s="25">
        <f t="shared" si="384"/>
        <v>0</v>
      </c>
      <c r="W724" s="25">
        <f t="shared" si="385"/>
        <v>0.12</v>
      </c>
      <c r="X724" s="25">
        <f t="shared" si="386"/>
        <v>2.7</v>
      </c>
      <c r="Y724" s="25">
        <f t="shared" si="387"/>
        <v>2.85</v>
      </c>
      <c r="Z724" s="25">
        <f t="shared" si="388"/>
        <v>5</v>
      </c>
      <c r="AA724" s="25">
        <f t="shared" si="389"/>
        <v>7</v>
      </c>
      <c r="AB724" s="25">
        <f t="shared" si="390"/>
        <v>0</v>
      </c>
      <c r="AC724" s="25">
        <f t="shared" si="391"/>
        <v>1</v>
      </c>
    </row>
    <row r="725" spans="1:29" x14ac:dyDescent="0.25">
      <c r="A725" s="354">
        <v>46273</v>
      </c>
      <c r="B725" s="354" t="s">
        <v>437</v>
      </c>
      <c r="C725" s="349" t="s">
        <v>31</v>
      </c>
      <c r="D725" s="395">
        <v>2.09</v>
      </c>
      <c r="E725" s="355">
        <f t="shared" si="392"/>
        <v>1</v>
      </c>
      <c r="F725" s="305">
        <v>0.05</v>
      </c>
      <c r="G725" s="355">
        <f t="shared" si="393"/>
        <v>1</v>
      </c>
      <c r="H725" s="305">
        <v>2.71</v>
      </c>
      <c r="I725" s="355">
        <f t="shared" si="394"/>
        <v>1</v>
      </c>
      <c r="J725" s="216">
        <v>5.2</v>
      </c>
      <c r="K725" s="355">
        <f t="shared" si="395"/>
        <v>1</v>
      </c>
      <c r="L725" s="216">
        <v>0.57999999999999996</v>
      </c>
      <c r="M725" s="355">
        <f t="shared" si="396"/>
        <v>1</v>
      </c>
      <c r="N725" s="315">
        <f t="shared" si="397"/>
        <v>1</v>
      </c>
      <c r="O725" s="315">
        <f t="shared" si="398"/>
        <v>1</v>
      </c>
      <c r="S725" s="25" t="str">
        <f t="shared" si="404"/>
        <v>CARIB</v>
      </c>
      <c r="T725" s="25">
        <f t="shared" si="382"/>
        <v>1.65</v>
      </c>
      <c r="U725" s="25">
        <f t="shared" si="383"/>
        <v>2.14</v>
      </c>
      <c r="V725" s="25">
        <f t="shared" si="384"/>
        <v>0</v>
      </c>
      <c r="W725" s="25">
        <f t="shared" si="385"/>
        <v>0.12</v>
      </c>
      <c r="X725" s="25">
        <f t="shared" si="386"/>
        <v>2.7</v>
      </c>
      <c r="Y725" s="25">
        <f t="shared" si="387"/>
        <v>2.85</v>
      </c>
      <c r="Z725" s="25">
        <f t="shared" si="388"/>
        <v>5</v>
      </c>
      <c r="AA725" s="25">
        <f t="shared" si="389"/>
        <v>7</v>
      </c>
      <c r="AB725" s="25">
        <f t="shared" si="390"/>
        <v>0</v>
      </c>
      <c r="AC725" s="25">
        <f t="shared" si="391"/>
        <v>1</v>
      </c>
    </row>
    <row r="726" spans="1:29" x14ac:dyDescent="0.25">
      <c r="A726" s="354">
        <v>46274</v>
      </c>
      <c r="B726" s="354" t="s">
        <v>436</v>
      </c>
      <c r="C726" s="349" t="s">
        <v>31</v>
      </c>
      <c r="D726" s="395">
        <v>1.94</v>
      </c>
      <c r="E726" s="355">
        <f t="shared" si="392"/>
        <v>1</v>
      </c>
      <c r="F726" s="305">
        <v>0.04</v>
      </c>
      <c r="G726" s="355">
        <f t="shared" si="393"/>
        <v>1</v>
      </c>
      <c r="H726" s="305">
        <v>2.77</v>
      </c>
      <c r="I726" s="355">
        <f t="shared" si="394"/>
        <v>1</v>
      </c>
      <c r="J726" s="216">
        <v>5.9</v>
      </c>
      <c r="K726" s="355">
        <f t="shared" si="395"/>
        <v>1</v>
      </c>
      <c r="L726" s="216">
        <v>0.7</v>
      </c>
      <c r="M726" s="355">
        <f t="shared" si="396"/>
        <v>1</v>
      </c>
      <c r="N726" s="315">
        <f t="shared" si="397"/>
        <v>1</v>
      </c>
      <c r="O726" s="315">
        <f t="shared" si="398"/>
        <v>1</v>
      </c>
      <c r="S726" s="25" t="str">
        <f t="shared" si="404"/>
        <v>CARIB</v>
      </c>
      <c r="T726" s="25">
        <f t="shared" si="382"/>
        <v>1.65</v>
      </c>
      <c r="U726" s="25">
        <f t="shared" si="383"/>
        <v>2.14</v>
      </c>
      <c r="V726" s="25">
        <f t="shared" si="384"/>
        <v>0</v>
      </c>
      <c r="W726" s="25">
        <f t="shared" si="385"/>
        <v>0.12</v>
      </c>
      <c r="X726" s="25">
        <f t="shared" si="386"/>
        <v>2.7</v>
      </c>
      <c r="Y726" s="25">
        <f t="shared" si="387"/>
        <v>2.85</v>
      </c>
      <c r="Z726" s="25">
        <f t="shared" si="388"/>
        <v>5</v>
      </c>
      <c r="AA726" s="25">
        <f t="shared" si="389"/>
        <v>7</v>
      </c>
      <c r="AB726" s="25">
        <f t="shared" si="390"/>
        <v>0</v>
      </c>
      <c r="AC726" s="25">
        <f t="shared" si="391"/>
        <v>1</v>
      </c>
    </row>
    <row r="727" spans="1:29" x14ac:dyDescent="0.25">
      <c r="A727" s="354">
        <v>46274</v>
      </c>
      <c r="B727" s="354" t="s">
        <v>435</v>
      </c>
      <c r="C727" s="349" t="s">
        <v>31</v>
      </c>
      <c r="D727" s="395">
        <v>1.92</v>
      </c>
      <c r="E727" s="355">
        <f t="shared" si="392"/>
        <v>1</v>
      </c>
      <c r="F727" s="396">
        <v>0.01</v>
      </c>
      <c r="G727" s="355">
        <f t="shared" si="393"/>
        <v>1</v>
      </c>
      <c r="H727" s="23">
        <v>2.75</v>
      </c>
      <c r="I727" s="355">
        <f t="shared" si="394"/>
        <v>1</v>
      </c>
      <c r="J727" s="216">
        <v>6.15</v>
      </c>
      <c r="K727" s="355">
        <f t="shared" si="395"/>
        <v>1</v>
      </c>
      <c r="L727" s="395">
        <v>0.82</v>
      </c>
      <c r="M727" s="355">
        <f t="shared" si="396"/>
        <v>1</v>
      </c>
      <c r="N727" s="315">
        <f t="shared" si="397"/>
        <v>1</v>
      </c>
      <c r="O727" s="315">
        <f t="shared" si="398"/>
        <v>1</v>
      </c>
      <c r="S727" s="25" t="str">
        <f t="shared" si="404"/>
        <v>CARIB</v>
      </c>
      <c r="T727" s="25">
        <f t="shared" si="382"/>
        <v>1.65</v>
      </c>
      <c r="U727" s="25">
        <f t="shared" si="383"/>
        <v>2.14</v>
      </c>
      <c r="V727" s="25">
        <f t="shared" si="384"/>
        <v>0</v>
      </c>
      <c r="W727" s="25">
        <f t="shared" si="385"/>
        <v>0.12</v>
      </c>
      <c r="X727" s="25">
        <f t="shared" si="386"/>
        <v>2.7</v>
      </c>
      <c r="Y727" s="25">
        <f t="shared" si="387"/>
        <v>2.85</v>
      </c>
      <c r="Z727" s="25">
        <f t="shared" si="388"/>
        <v>5</v>
      </c>
      <c r="AA727" s="25">
        <f t="shared" si="389"/>
        <v>7</v>
      </c>
      <c r="AB727" s="25">
        <f t="shared" si="390"/>
        <v>0</v>
      </c>
      <c r="AC727" s="25">
        <f t="shared" si="391"/>
        <v>1</v>
      </c>
    </row>
    <row r="728" spans="1:29" x14ac:dyDescent="0.25">
      <c r="A728" s="354">
        <v>46274</v>
      </c>
      <c r="B728" s="354" t="s">
        <v>434</v>
      </c>
      <c r="C728" s="349" t="s">
        <v>31</v>
      </c>
      <c r="D728" s="395">
        <v>2.0299999999999998</v>
      </c>
      <c r="E728" s="355">
        <f t="shared" si="392"/>
        <v>1</v>
      </c>
      <c r="F728" s="396">
        <v>0.02</v>
      </c>
      <c r="G728" s="355">
        <f t="shared" si="393"/>
        <v>1</v>
      </c>
      <c r="H728" s="396">
        <v>2.8</v>
      </c>
      <c r="I728" s="355">
        <f t="shared" si="394"/>
        <v>1</v>
      </c>
      <c r="J728" s="216">
        <v>6.2</v>
      </c>
      <c r="K728" s="355">
        <f t="shared" si="395"/>
        <v>1</v>
      </c>
      <c r="L728" s="395">
        <v>0.54</v>
      </c>
      <c r="M728" s="355">
        <f t="shared" si="396"/>
        <v>1</v>
      </c>
      <c r="N728" s="315">
        <f t="shared" si="397"/>
        <v>1</v>
      </c>
      <c r="O728" s="315">
        <f t="shared" si="398"/>
        <v>1</v>
      </c>
      <c r="S728" s="25" t="str">
        <f t="shared" si="404"/>
        <v>CARIB</v>
      </c>
      <c r="T728" s="25">
        <f t="shared" si="382"/>
        <v>1.65</v>
      </c>
      <c r="U728" s="25">
        <f t="shared" si="383"/>
        <v>2.14</v>
      </c>
      <c r="V728" s="25">
        <f t="shared" si="384"/>
        <v>0</v>
      </c>
      <c r="W728" s="25">
        <f t="shared" si="385"/>
        <v>0.12</v>
      </c>
      <c r="X728" s="25">
        <f t="shared" si="386"/>
        <v>2.7</v>
      </c>
      <c r="Y728" s="25">
        <f t="shared" si="387"/>
        <v>2.85</v>
      </c>
      <c r="Z728" s="25">
        <f t="shared" si="388"/>
        <v>5</v>
      </c>
      <c r="AA728" s="25">
        <f t="shared" si="389"/>
        <v>7</v>
      </c>
      <c r="AB728" s="25">
        <f t="shared" si="390"/>
        <v>0</v>
      </c>
      <c r="AC728" s="25">
        <f t="shared" si="391"/>
        <v>1</v>
      </c>
    </row>
    <row r="729" spans="1:29" x14ac:dyDescent="0.25">
      <c r="A729" s="354">
        <v>46275</v>
      </c>
      <c r="B729" s="354" t="s">
        <v>435</v>
      </c>
      <c r="C729" s="349" t="s">
        <v>31</v>
      </c>
      <c r="D729" s="395">
        <v>1.98</v>
      </c>
      <c r="E729" s="355">
        <f t="shared" si="392"/>
        <v>1</v>
      </c>
      <c r="F729" s="396">
        <v>0.05</v>
      </c>
      <c r="G729" s="355">
        <f t="shared" si="393"/>
        <v>1</v>
      </c>
      <c r="H729" s="396">
        <v>2.77</v>
      </c>
      <c r="I729" s="355">
        <f t="shared" si="394"/>
        <v>1</v>
      </c>
      <c r="J729" s="216">
        <v>6.1</v>
      </c>
      <c r="K729" s="355">
        <f t="shared" si="395"/>
        <v>1</v>
      </c>
      <c r="L729" s="395">
        <v>0.48</v>
      </c>
      <c r="M729" s="355">
        <f t="shared" si="396"/>
        <v>1</v>
      </c>
      <c r="N729" s="315">
        <f t="shared" si="397"/>
        <v>1</v>
      </c>
      <c r="O729" s="315">
        <f t="shared" si="398"/>
        <v>1</v>
      </c>
      <c r="S729" s="25" t="str">
        <f t="shared" si="404"/>
        <v>CARIB</v>
      </c>
      <c r="T729" s="25">
        <f t="shared" si="382"/>
        <v>1.65</v>
      </c>
      <c r="U729" s="25">
        <f t="shared" si="383"/>
        <v>2.14</v>
      </c>
      <c r="V729" s="25">
        <f t="shared" si="384"/>
        <v>0</v>
      </c>
      <c r="W729" s="25">
        <f t="shared" si="385"/>
        <v>0.12</v>
      </c>
      <c r="X729" s="25">
        <f t="shared" si="386"/>
        <v>2.7</v>
      </c>
      <c r="Y729" s="25">
        <f t="shared" si="387"/>
        <v>2.85</v>
      </c>
      <c r="Z729" s="25">
        <f t="shared" si="388"/>
        <v>5</v>
      </c>
      <c r="AA729" s="25">
        <f t="shared" si="389"/>
        <v>7</v>
      </c>
      <c r="AB729" s="25">
        <f t="shared" si="390"/>
        <v>0</v>
      </c>
      <c r="AC729" s="25">
        <f t="shared" si="391"/>
        <v>1</v>
      </c>
    </row>
    <row r="730" spans="1:29" x14ac:dyDescent="0.25">
      <c r="A730" s="354">
        <v>46275</v>
      </c>
      <c r="B730" s="354" t="s">
        <v>437</v>
      </c>
      <c r="C730" s="349" t="s">
        <v>31</v>
      </c>
      <c r="D730" s="395">
        <v>1.95</v>
      </c>
      <c r="E730" s="355">
        <f t="shared" si="392"/>
        <v>1</v>
      </c>
      <c r="F730" s="396">
        <v>0.02</v>
      </c>
      <c r="G730" s="355">
        <f t="shared" si="393"/>
        <v>1</v>
      </c>
      <c r="H730" s="396">
        <v>2.81</v>
      </c>
      <c r="I730" s="355">
        <f t="shared" si="394"/>
        <v>1</v>
      </c>
      <c r="J730" s="216">
        <v>5.4</v>
      </c>
      <c r="K730" s="355">
        <f t="shared" si="395"/>
        <v>1</v>
      </c>
      <c r="L730" s="395">
        <v>0.53</v>
      </c>
      <c r="M730" s="355">
        <f t="shared" si="396"/>
        <v>1</v>
      </c>
      <c r="N730" s="315">
        <f t="shared" si="397"/>
        <v>1</v>
      </c>
      <c r="O730" s="315">
        <f t="shared" si="398"/>
        <v>1</v>
      </c>
      <c r="S730" s="25" t="str">
        <f t="shared" si="404"/>
        <v>CARIB</v>
      </c>
      <c r="T730" s="25">
        <f t="shared" si="382"/>
        <v>1.65</v>
      </c>
      <c r="U730" s="25">
        <f t="shared" si="383"/>
        <v>2.14</v>
      </c>
      <c r="V730" s="25">
        <f t="shared" si="384"/>
        <v>0</v>
      </c>
      <c r="W730" s="25">
        <f t="shared" si="385"/>
        <v>0.12</v>
      </c>
      <c r="X730" s="25">
        <f t="shared" si="386"/>
        <v>2.7</v>
      </c>
      <c r="Y730" s="25">
        <f t="shared" si="387"/>
        <v>2.85</v>
      </c>
      <c r="Z730" s="25">
        <f t="shared" si="388"/>
        <v>5</v>
      </c>
      <c r="AA730" s="25">
        <f t="shared" si="389"/>
        <v>7</v>
      </c>
      <c r="AB730" s="25">
        <f t="shared" si="390"/>
        <v>0</v>
      </c>
      <c r="AC730" s="25">
        <f t="shared" si="391"/>
        <v>1</v>
      </c>
    </row>
    <row r="731" spans="1:29" x14ac:dyDescent="0.25">
      <c r="A731" s="354">
        <v>46275</v>
      </c>
      <c r="B731" s="354" t="s">
        <v>436</v>
      </c>
      <c r="C731" s="349" t="s">
        <v>31</v>
      </c>
      <c r="D731" s="395">
        <v>1.99</v>
      </c>
      <c r="E731" s="355">
        <f t="shared" si="392"/>
        <v>1</v>
      </c>
      <c r="F731" s="396">
        <v>0.02</v>
      </c>
      <c r="G731" s="355">
        <f t="shared" si="393"/>
        <v>1</v>
      </c>
      <c r="H731" s="396">
        <v>2.75</v>
      </c>
      <c r="I731" s="355">
        <f t="shared" si="394"/>
        <v>1</v>
      </c>
      <c r="J731" s="395">
        <v>5.85</v>
      </c>
      <c r="K731" s="355">
        <f t="shared" si="395"/>
        <v>1</v>
      </c>
      <c r="L731" s="395">
        <v>0.48</v>
      </c>
      <c r="M731" s="355">
        <f t="shared" si="396"/>
        <v>1</v>
      </c>
      <c r="N731" s="315">
        <f t="shared" si="397"/>
        <v>1</v>
      </c>
      <c r="O731" s="315">
        <f t="shared" si="398"/>
        <v>1</v>
      </c>
      <c r="S731" s="25" t="str">
        <f t="shared" si="404"/>
        <v>CARIB</v>
      </c>
      <c r="T731" s="25">
        <f t="shared" si="382"/>
        <v>1.65</v>
      </c>
      <c r="U731" s="25">
        <f t="shared" si="383"/>
        <v>2.14</v>
      </c>
      <c r="V731" s="25">
        <f t="shared" si="384"/>
        <v>0</v>
      </c>
      <c r="W731" s="25">
        <f t="shared" si="385"/>
        <v>0.12</v>
      </c>
      <c r="X731" s="25">
        <f t="shared" si="386"/>
        <v>2.7</v>
      </c>
      <c r="Y731" s="25">
        <f t="shared" si="387"/>
        <v>2.85</v>
      </c>
      <c r="Z731" s="25">
        <f t="shared" si="388"/>
        <v>5</v>
      </c>
      <c r="AA731" s="25">
        <f t="shared" si="389"/>
        <v>7</v>
      </c>
      <c r="AB731" s="25">
        <f t="shared" si="390"/>
        <v>0</v>
      </c>
      <c r="AC731" s="25">
        <f t="shared" si="391"/>
        <v>1</v>
      </c>
    </row>
    <row r="732" spans="1:29" x14ac:dyDescent="0.25">
      <c r="A732" s="354">
        <v>46276</v>
      </c>
      <c r="B732" s="354" t="s">
        <v>435</v>
      </c>
      <c r="C732" s="349" t="s">
        <v>32</v>
      </c>
      <c r="D732" s="395">
        <v>5.5</v>
      </c>
      <c r="E732" s="355">
        <f t="shared" si="392"/>
        <v>1</v>
      </c>
      <c r="F732" s="396"/>
      <c r="G732" s="355">
        <f t="shared" si="393"/>
        <v>1</v>
      </c>
      <c r="H732" s="396">
        <v>2.74</v>
      </c>
      <c r="I732" s="355">
        <f t="shared" si="394"/>
        <v>1</v>
      </c>
      <c r="J732" s="216">
        <v>262.8</v>
      </c>
      <c r="K732" s="355">
        <f t="shared" si="395"/>
        <v>1</v>
      </c>
      <c r="L732" s="216">
        <v>4.3499999999999996</v>
      </c>
      <c r="M732" s="355">
        <f t="shared" si="396"/>
        <v>1</v>
      </c>
      <c r="N732" s="315">
        <f t="shared" si="397"/>
        <v>1</v>
      </c>
      <c r="O732" s="315">
        <f t="shared" si="398"/>
        <v>1</v>
      </c>
      <c r="S732" s="25" t="str">
        <f t="shared" ref="S732:S737" si="405">LEFT(C732,12)</f>
        <v>MACKESON</v>
      </c>
      <c r="T732" s="25">
        <f t="shared" si="382"/>
        <v>5.2</v>
      </c>
      <c r="U732" s="25">
        <f t="shared" si="383"/>
        <v>5.64</v>
      </c>
      <c r="V732" s="25">
        <f t="shared" si="384"/>
        <v>0</v>
      </c>
      <c r="W732" s="25">
        <f t="shared" si="385"/>
        <v>0</v>
      </c>
      <c r="X732" s="25">
        <f t="shared" si="386"/>
        <v>2.7</v>
      </c>
      <c r="Y732" s="25">
        <f t="shared" si="387"/>
        <v>2.85</v>
      </c>
      <c r="Z732" s="25">
        <f t="shared" si="388"/>
        <v>260</v>
      </c>
      <c r="AA732" s="25">
        <f t="shared" si="389"/>
        <v>320</v>
      </c>
      <c r="AB732" s="25">
        <f t="shared" si="390"/>
        <v>0</v>
      </c>
      <c r="AC732" s="25">
        <f t="shared" si="391"/>
        <v>22</v>
      </c>
    </row>
    <row r="733" spans="1:29" ht="14.25" customHeight="1" x14ac:dyDescent="0.25">
      <c r="A733" s="354">
        <v>46276</v>
      </c>
      <c r="B733" s="354" t="s">
        <v>436</v>
      </c>
      <c r="C733" s="349" t="s">
        <v>32</v>
      </c>
      <c r="D733" s="395">
        <v>5.52</v>
      </c>
      <c r="E733" s="355">
        <f t="shared" si="392"/>
        <v>1</v>
      </c>
      <c r="F733" s="396"/>
      <c r="G733" s="355">
        <f t="shared" si="393"/>
        <v>1</v>
      </c>
      <c r="H733" s="396">
        <v>2.85</v>
      </c>
      <c r="I733" s="355">
        <f t="shared" si="394"/>
        <v>1</v>
      </c>
      <c r="J733" s="216">
        <v>260</v>
      </c>
      <c r="K733" s="355">
        <f t="shared" si="395"/>
        <v>1</v>
      </c>
      <c r="L733" s="216">
        <v>0.81</v>
      </c>
      <c r="M733" s="355">
        <f t="shared" si="396"/>
        <v>1</v>
      </c>
      <c r="N733" s="315">
        <f t="shared" si="397"/>
        <v>1</v>
      </c>
      <c r="O733" s="315">
        <f t="shared" si="398"/>
        <v>1</v>
      </c>
      <c r="S733" s="25" t="str">
        <f t="shared" si="405"/>
        <v>MACKESON</v>
      </c>
      <c r="T733" s="25">
        <f t="shared" si="382"/>
        <v>5.2</v>
      </c>
      <c r="U733" s="25">
        <f t="shared" si="383"/>
        <v>5.64</v>
      </c>
      <c r="V733" s="25">
        <f t="shared" si="384"/>
        <v>0</v>
      </c>
      <c r="W733" s="25">
        <f t="shared" si="385"/>
        <v>0</v>
      </c>
      <c r="X733" s="25">
        <f t="shared" si="386"/>
        <v>2.7</v>
      </c>
      <c r="Y733" s="25">
        <f t="shared" si="387"/>
        <v>2.85</v>
      </c>
      <c r="Z733" s="25">
        <f t="shared" si="388"/>
        <v>260</v>
      </c>
      <c r="AA733" s="25">
        <f t="shared" si="389"/>
        <v>320</v>
      </c>
      <c r="AB733" s="25">
        <f t="shared" si="390"/>
        <v>0</v>
      </c>
      <c r="AC733" s="25">
        <f t="shared" si="391"/>
        <v>22</v>
      </c>
    </row>
    <row r="734" spans="1:29" ht="14.25" customHeight="1" x14ac:dyDescent="0.25">
      <c r="A734" s="354">
        <v>46276</v>
      </c>
      <c r="B734" s="354" t="s">
        <v>434</v>
      </c>
      <c r="C734" s="349" t="s">
        <v>32</v>
      </c>
      <c r="D734" s="395">
        <v>5.5</v>
      </c>
      <c r="E734" s="355">
        <f t="shared" si="392"/>
        <v>1</v>
      </c>
      <c r="F734" s="396"/>
      <c r="G734" s="355">
        <f t="shared" si="393"/>
        <v>1</v>
      </c>
      <c r="H734" s="396">
        <v>2.84</v>
      </c>
      <c r="I734" s="355">
        <f t="shared" si="394"/>
        <v>1</v>
      </c>
      <c r="J734" s="216">
        <v>271.5</v>
      </c>
      <c r="K734" s="355">
        <f t="shared" si="395"/>
        <v>1</v>
      </c>
      <c r="L734" s="216">
        <v>4</v>
      </c>
      <c r="M734" s="355">
        <f t="shared" si="396"/>
        <v>1</v>
      </c>
      <c r="N734" s="315">
        <f t="shared" si="397"/>
        <v>1</v>
      </c>
      <c r="O734" s="315">
        <f t="shared" si="398"/>
        <v>1</v>
      </c>
      <c r="S734" s="25" t="str">
        <f t="shared" si="405"/>
        <v>MACKESON</v>
      </c>
      <c r="T734" s="25">
        <f t="shared" si="382"/>
        <v>5.2</v>
      </c>
      <c r="U734" s="25">
        <f t="shared" si="383"/>
        <v>5.64</v>
      </c>
      <c r="V734" s="25">
        <f t="shared" si="384"/>
        <v>0</v>
      </c>
      <c r="W734" s="25">
        <f t="shared" si="385"/>
        <v>0</v>
      </c>
      <c r="X734" s="25">
        <f t="shared" si="386"/>
        <v>2.7</v>
      </c>
      <c r="Y734" s="25">
        <f t="shared" si="387"/>
        <v>2.85</v>
      </c>
      <c r="Z734" s="25">
        <f t="shared" si="388"/>
        <v>260</v>
      </c>
      <c r="AA734" s="25">
        <f t="shared" si="389"/>
        <v>320</v>
      </c>
      <c r="AB734" s="25">
        <f t="shared" si="390"/>
        <v>0</v>
      </c>
      <c r="AC734" s="25">
        <f t="shared" si="391"/>
        <v>22</v>
      </c>
    </row>
    <row r="735" spans="1:29" ht="14.25" customHeight="1" x14ac:dyDescent="0.25">
      <c r="A735" s="354">
        <v>46279</v>
      </c>
      <c r="B735" s="354" t="s">
        <v>434</v>
      </c>
      <c r="C735" s="349" t="s">
        <v>30</v>
      </c>
      <c r="D735" s="395">
        <v>0.95</v>
      </c>
      <c r="E735" s="355">
        <f t="shared" si="392"/>
        <v>1</v>
      </c>
      <c r="F735" s="396">
        <v>0.06</v>
      </c>
      <c r="G735" s="355">
        <f t="shared" si="393"/>
        <v>1</v>
      </c>
      <c r="H735" s="396">
        <v>2.75</v>
      </c>
      <c r="I735" s="355">
        <f t="shared" si="394"/>
        <v>1</v>
      </c>
      <c r="J735" s="216">
        <v>5.0999999999999996</v>
      </c>
      <c r="K735" s="355">
        <f t="shared" si="395"/>
        <v>1</v>
      </c>
      <c r="L735" s="216">
        <v>1</v>
      </c>
      <c r="M735" s="355">
        <f t="shared" si="396"/>
        <v>1</v>
      </c>
      <c r="N735" s="315">
        <f t="shared" si="397"/>
        <v>1</v>
      </c>
      <c r="O735" s="315">
        <f t="shared" si="398"/>
        <v>1</v>
      </c>
      <c r="S735" s="25" t="str">
        <f t="shared" si="405"/>
        <v>STAG</v>
      </c>
      <c r="T735" s="25">
        <f t="shared" si="382"/>
        <v>0.8</v>
      </c>
      <c r="U735" s="25">
        <f t="shared" si="383"/>
        <v>1.24</v>
      </c>
      <c r="V735" s="25">
        <f t="shared" si="384"/>
        <v>0</v>
      </c>
      <c r="W735" s="25">
        <f t="shared" si="385"/>
        <v>0.12</v>
      </c>
      <c r="X735" s="25">
        <f t="shared" si="386"/>
        <v>2.7</v>
      </c>
      <c r="Y735" s="25">
        <f t="shared" si="387"/>
        <v>2.85</v>
      </c>
      <c r="Z735" s="25">
        <f t="shared" si="388"/>
        <v>5</v>
      </c>
      <c r="AA735" s="25">
        <f t="shared" si="389"/>
        <v>7</v>
      </c>
      <c r="AB735" s="25">
        <f t="shared" si="390"/>
        <v>0</v>
      </c>
      <c r="AC735" s="25">
        <f t="shared" si="391"/>
        <v>1</v>
      </c>
    </row>
    <row r="736" spans="1:29" ht="14.25" customHeight="1" x14ac:dyDescent="0.25">
      <c r="A736" s="354">
        <v>46279</v>
      </c>
      <c r="B736" s="354" t="s">
        <v>436</v>
      </c>
      <c r="C736" s="349" t="s">
        <v>30</v>
      </c>
      <c r="D736" s="395">
        <v>0.98</v>
      </c>
      <c r="E736" s="355">
        <f t="shared" si="392"/>
        <v>1</v>
      </c>
      <c r="F736" s="396">
        <v>0.03</v>
      </c>
      <c r="G736" s="355">
        <f t="shared" si="393"/>
        <v>1</v>
      </c>
      <c r="H736" s="396">
        <v>2.77</v>
      </c>
      <c r="I736" s="355">
        <f t="shared" si="394"/>
        <v>1</v>
      </c>
      <c r="J736" s="216">
        <v>5.53</v>
      </c>
      <c r="K736" s="355">
        <f t="shared" si="395"/>
        <v>1</v>
      </c>
      <c r="L736" s="216">
        <v>0.56000000000000005</v>
      </c>
      <c r="M736" s="355">
        <f t="shared" si="396"/>
        <v>1</v>
      </c>
      <c r="N736" s="315">
        <f t="shared" si="397"/>
        <v>1</v>
      </c>
      <c r="O736" s="315">
        <f t="shared" si="398"/>
        <v>1</v>
      </c>
      <c r="S736" s="25" t="str">
        <f t="shared" si="405"/>
        <v>STAG</v>
      </c>
      <c r="T736" s="25">
        <f t="shared" si="382"/>
        <v>0.8</v>
      </c>
      <c r="U736" s="25">
        <f t="shared" si="383"/>
        <v>1.24</v>
      </c>
      <c r="V736" s="25">
        <f t="shared" si="384"/>
        <v>0</v>
      </c>
      <c r="W736" s="25">
        <f t="shared" si="385"/>
        <v>0.12</v>
      </c>
      <c r="X736" s="25">
        <f t="shared" si="386"/>
        <v>2.7</v>
      </c>
      <c r="Y736" s="25">
        <f t="shared" si="387"/>
        <v>2.85</v>
      </c>
      <c r="Z736" s="25">
        <f t="shared" si="388"/>
        <v>5</v>
      </c>
      <c r="AA736" s="25">
        <f t="shared" si="389"/>
        <v>7</v>
      </c>
      <c r="AB736" s="25">
        <f t="shared" si="390"/>
        <v>0</v>
      </c>
      <c r="AC736" s="25">
        <f t="shared" si="391"/>
        <v>1</v>
      </c>
    </row>
    <row r="737" spans="1:29" ht="14.25" customHeight="1" x14ac:dyDescent="0.25">
      <c r="A737" s="354">
        <v>46279</v>
      </c>
      <c r="B737" s="354" t="s">
        <v>437</v>
      </c>
      <c r="C737" s="349" t="s">
        <v>30</v>
      </c>
      <c r="D737" s="395">
        <v>1</v>
      </c>
      <c r="E737" s="355">
        <f t="shared" si="392"/>
        <v>1</v>
      </c>
      <c r="F737" s="305">
        <v>0.04</v>
      </c>
      <c r="G737" s="355">
        <f t="shared" si="393"/>
        <v>1</v>
      </c>
      <c r="H737" s="396">
        <v>2.83</v>
      </c>
      <c r="I737" s="355">
        <f t="shared" si="394"/>
        <v>1</v>
      </c>
      <c r="J737" s="216">
        <v>6</v>
      </c>
      <c r="K737" s="355">
        <f t="shared" si="395"/>
        <v>1</v>
      </c>
      <c r="L737" s="216">
        <v>0.5</v>
      </c>
      <c r="M737" s="355">
        <f t="shared" si="396"/>
        <v>1</v>
      </c>
      <c r="N737" s="315">
        <f t="shared" si="397"/>
        <v>1</v>
      </c>
      <c r="O737" s="315">
        <f t="shared" si="398"/>
        <v>1</v>
      </c>
      <c r="S737" s="25" t="str">
        <f t="shared" si="405"/>
        <v>STAG</v>
      </c>
      <c r="T737" s="25">
        <f t="shared" si="382"/>
        <v>0.8</v>
      </c>
      <c r="U737" s="25">
        <f t="shared" si="383"/>
        <v>1.24</v>
      </c>
      <c r="V737" s="25">
        <f t="shared" si="384"/>
        <v>0</v>
      </c>
      <c r="W737" s="25">
        <f t="shared" si="385"/>
        <v>0.12</v>
      </c>
      <c r="X737" s="25">
        <f t="shared" si="386"/>
        <v>2.7</v>
      </c>
      <c r="Y737" s="25">
        <f t="shared" si="387"/>
        <v>2.85</v>
      </c>
      <c r="Z737" s="25">
        <f t="shared" si="388"/>
        <v>5</v>
      </c>
      <c r="AA737" s="25">
        <f t="shared" si="389"/>
        <v>7</v>
      </c>
      <c r="AB737" s="25">
        <f t="shared" si="390"/>
        <v>0</v>
      </c>
      <c r="AC737" s="25">
        <f t="shared" si="391"/>
        <v>1</v>
      </c>
    </row>
    <row r="738" spans="1:29" ht="14.25" customHeight="1" x14ac:dyDescent="0.25">
      <c r="A738" s="354">
        <v>46279</v>
      </c>
      <c r="B738" s="354" t="s">
        <v>435</v>
      </c>
      <c r="C738" s="349" t="s">
        <v>30</v>
      </c>
      <c r="D738" s="395">
        <v>0.99</v>
      </c>
      <c r="E738" s="355">
        <f t="shared" si="392"/>
        <v>1</v>
      </c>
      <c r="F738" s="305">
        <v>0.03</v>
      </c>
      <c r="G738" s="355">
        <f t="shared" si="393"/>
        <v>1</v>
      </c>
      <c r="H738" s="396">
        <v>2.81</v>
      </c>
      <c r="I738" s="355">
        <f t="shared" si="394"/>
        <v>1</v>
      </c>
      <c r="J738" s="216">
        <v>5.55</v>
      </c>
      <c r="K738" s="355">
        <f t="shared" si="395"/>
        <v>1</v>
      </c>
      <c r="L738" s="216">
        <v>0.49</v>
      </c>
      <c r="M738" s="355">
        <f t="shared" si="396"/>
        <v>1</v>
      </c>
      <c r="N738" s="315">
        <f t="shared" si="397"/>
        <v>1</v>
      </c>
      <c r="O738" s="315">
        <f t="shared" si="398"/>
        <v>1</v>
      </c>
      <c r="S738" s="25" t="str">
        <f t="shared" ref="S738:S745" si="406">LEFT(C738,12)</f>
        <v>STAG</v>
      </c>
      <c r="T738" s="25">
        <f t="shared" si="382"/>
        <v>0.8</v>
      </c>
      <c r="U738" s="25">
        <f t="shared" si="383"/>
        <v>1.24</v>
      </c>
      <c r="V738" s="25">
        <f t="shared" si="384"/>
        <v>0</v>
      </c>
      <c r="W738" s="25">
        <f t="shared" si="385"/>
        <v>0.12</v>
      </c>
      <c r="X738" s="25">
        <f t="shared" si="386"/>
        <v>2.7</v>
      </c>
      <c r="Y738" s="25">
        <f t="shared" si="387"/>
        <v>2.85</v>
      </c>
      <c r="Z738" s="25">
        <f t="shared" si="388"/>
        <v>5</v>
      </c>
      <c r="AA738" s="25">
        <f t="shared" si="389"/>
        <v>7</v>
      </c>
      <c r="AB738" s="25">
        <f t="shared" si="390"/>
        <v>0</v>
      </c>
      <c r="AC738" s="25">
        <f t="shared" si="391"/>
        <v>1</v>
      </c>
    </row>
    <row r="739" spans="1:29" ht="14.25" customHeight="1" x14ac:dyDescent="0.25">
      <c r="A739" s="354">
        <v>46279</v>
      </c>
      <c r="B739" s="354" t="s">
        <v>434</v>
      </c>
      <c r="C739" s="349" t="s">
        <v>30</v>
      </c>
      <c r="D739" s="216">
        <v>0.97</v>
      </c>
      <c r="E739" s="355">
        <f t="shared" si="392"/>
        <v>1</v>
      </c>
      <c r="F739" s="305">
        <v>0.03</v>
      </c>
      <c r="G739" s="355">
        <f t="shared" si="393"/>
        <v>1</v>
      </c>
      <c r="H739" s="396">
        <v>2.83</v>
      </c>
      <c r="I739" s="355">
        <f t="shared" si="394"/>
        <v>1</v>
      </c>
      <c r="J739" s="216">
        <v>5.98</v>
      </c>
      <c r="K739" s="355">
        <f t="shared" si="395"/>
        <v>1</v>
      </c>
      <c r="L739" s="216">
        <v>0.61</v>
      </c>
      <c r="M739" s="355">
        <f t="shared" si="396"/>
        <v>1</v>
      </c>
      <c r="N739" s="315">
        <f t="shared" si="397"/>
        <v>1</v>
      </c>
      <c r="O739" s="315">
        <f t="shared" si="398"/>
        <v>1</v>
      </c>
      <c r="S739" s="25" t="str">
        <f t="shared" si="406"/>
        <v>STAG</v>
      </c>
      <c r="T739" s="25">
        <f t="shared" si="382"/>
        <v>0.8</v>
      </c>
      <c r="U739" s="25">
        <f t="shared" si="383"/>
        <v>1.24</v>
      </c>
      <c r="V739" s="25">
        <f t="shared" si="384"/>
        <v>0</v>
      </c>
      <c r="W739" s="25">
        <f t="shared" si="385"/>
        <v>0.12</v>
      </c>
      <c r="X739" s="25">
        <f t="shared" si="386"/>
        <v>2.7</v>
      </c>
      <c r="Y739" s="25">
        <f t="shared" si="387"/>
        <v>2.85</v>
      </c>
      <c r="Z739" s="25">
        <f t="shared" si="388"/>
        <v>5</v>
      </c>
      <c r="AA739" s="25">
        <f t="shared" si="389"/>
        <v>7</v>
      </c>
      <c r="AB739" s="25">
        <f t="shared" si="390"/>
        <v>0</v>
      </c>
      <c r="AC739" s="25">
        <f t="shared" si="391"/>
        <v>1</v>
      </c>
    </row>
    <row r="740" spans="1:29" ht="14.25" customHeight="1" x14ac:dyDescent="0.25">
      <c r="A740" s="354">
        <v>46279</v>
      </c>
      <c r="B740" s="354" t="s">
        <v>435</v>
      </c>
      <c r="C740" s="349" t="s">
        <v>31</v>
      </c>
      <c r="D740" s="216">
        <v>2.1</v>
      </c>
      <c r="E740" s="355">
        <f t="shared" si="392"/>
        <v>1</v>
      </c>
      <c r="F740" s="305">
        <v>0.02</v>
      </c>
      <c r="G740" s="355">
        <f t="shared" si="393"/>
        <v>1</v>
      </c>
      <c r="H740" s="396">
        <v>2.75</v>
      </c>
      <c r="I740" s="355">
        <f t="shared" si="394"/>
        <v>1</v>
      </c>
      <c r="J740" s="216">
        <v>6.12</v>
      </c>
      <c r="K740" s="355">
        <f t="shared" si="395"/>
        <v>1</v>
      </c>
      <c r="L740" s="216">
        <v>0.77</v>
      </c>
      <c r="M740" s="355">
        <f t="shared" si="396"/>
        <v>1</v>
      </c>
      <c r="N740" s="333">
        <f t="shared" si="397"/>
        <v>1</v>
      </c>
      <c r="O740" s="315">
        <f t="shared" si="398"/>
        <v>1</v>
      </c>
      <c r="S740" s="25" t="str">
        <f t="shared" si="406"/>
        <v>CARIB</v>
      </c>
      <c r="T740" s="25">
        <f t="shared" si="382"/>
        <v>1.65</v>
      </c>
      <c r="U740" s="25">
        <f t="shared" si="383"/>
        <v>2.14</v>
      </c>
      <c r="V740" s="25">
        <f t="shared" si="384"/>
        <v>0</v>
      </c>
      <c r="W740" s="25">
        <f t="shared" si="385"/>
        <v>0.12</v>
      </c>
      <c r="X740" s="25">
        <f t="shared" si="386"/>
        <v>2.7</v>
      </c>
      <c r="Y740" s="25">
        <f t="shared" si="387"/>
        <v>2.85</v>
      </c>
      <c r="Z740" s="25">
        <f t="shared" si="388"/>
        <v>5</v>
      </c>
      <c r="AA740" s="25">
        <f t="shared" si="389"/>
        <v>7</v>
      </c>
      <c r="AB740" s="25">
        <f t="shared" si="390"/>
        <v>0</v>
      </c>
      <c r="AC740" s="25">
        <f t="shared" si="391"/>
        <v>1</v>
      </c>
    </row>
    <row r="741" spans="1:29" ht="14.25" customHeight="1" x14ac:dyDescent="0.25">
      <c r="A741" s="354">
        <v>46279</v>
      </c>
      <c r="B741" s="354" t="s">
        <v>436</v>
      </c>
      <c r="C741" s="349" t="s">
        <v>31</v>
      </c>
      <c r="D741" s="216">
        <v>1.96</v>
      </c>
      <c r="E741" s="355">
        <f t="shared" si="392"/>
        <v>1</v>
      </c>
      <c r="F741" s="305"/>
      <c r="G741" s="355">
        <f t="shared" si="393"/>
        <v>1</v>
      </c>
      <c r="H741" s="305">
        <v>2.74</v>
      </c>
      <c r="I741" s="355">
        <f t="shared" si="394"/>
        <v>1</v>
      </c>
      <c r="J741" s="216">
        <v>5.78</v>
      </c>
      <c r="K741" s="355">
        <f t="shared" si="395"/>
        <v>1</v>
      </c>
      <c r="L741" s="216">
        <v>0.61</v>
      </c>
      <c r="M741" s="355">
        <f t="shared" si="396"/>
        <v>1</v>
      </c>
      <c r="N741" s="333"/>
      <c r="O741" s="315"/>
      <c r="S741" s="25" t="str">
        <f t="shared" si="406"/>
        <v>CARIB</v>
      </c>
      <c r="T741" s="25">
        <f t="shared" si="382"/>
        <v>1.65</v>
      </c>
      <c r="U741" s="25">
        <f t="shared" si="383"/>
        <v>2.14</v>
      </c>
      <c r="V741" s="25">
        <f t="shared" si="384"/>
        <v>0</v>
      </c>
      <c r="W741" s="25">
        <f t="shared" si="385"/>
        <v>0.12</v>
      </c>
      <c r="X741" s="25">
        <f t="shared" si="386"/>
        <v>2.7</v>
      </c>
      <c r="Y741" s="25">
        <f t="shared" si="387"/>
        <v>2.85</v>
      </c>
      <c r="Z741" s="25">
        <f t="shared" si="388"/>
        <v>5</v>
      </c>
      <c r="AA741" s="25">
        <f t="shared" si="389"/>
        <v>7</v>
      </c>
      <c r="AB741" s="25">
        <f t="shared" si="390"/>
        <v>0</v>
      </c>
      <c r="AC741" s="25">
        <f t="shared" si="391"/>
        <v>1</v>
      </c>
    </row>
    <row r="742" spans="1:29" ht="14.25" customHeight="1" x14ac:dyDescent="0.25">
      <c r="A742" s="33">
        <v>46279</v>
      </c>
      <c r="B742" s="271" t="s">
        <v>436</v>
      </c>
      <c r="C742" s="37" t="s">
        <v>31</v>
      </c>
      <c r="D742" s="216">
        <v>2.11</v>
      </c>
      <c r="E742" s="355">
        <f t="shared" si="392"/>
        <v>1</v>
      </c>
      <c r="F742" s="305">
        <v>0.02</v>
      </c>
      <c r="G742" s="355">
        <f t="shared" si="393"/>
        <v>1</v>
      </c>
      <c r="H742" s="305">
        <v>2.77</v>
      </c>
      <c r="I742" s="355">
        <f t="shared" si="394"/>
        <v>1</v>
      </c>
      <c r="J742" s="216">
        <v>6.2</v>
      </c>
      <c r="K742" s="355">
        <f t="shared" si="395"/>
        <v>1</v>
      </c>
      <c r="L742" s="216">
        <v>0.81</v>
      </c>
      <c r="M742" s="355">
        <f t="shared" si="396"/>
        <v>1</v>
      </c>
      <c r="N742" s="333">
        <f t="shared" si="397"/>
        <v>1</v>
      </c>
      <c r="O742" s="315">
        <f t="shared" si="398"/>
        <v>1</v>
      </c>
      <c r="S742" s="25" t="str">
        <f t="shared" si="406"/>
        <v>CARIB</v>
      </c>
      <c r="T742" s="25">
        <f t="shared" si="382"/>
        <v>1.65</v>
      </c>
      <c r="U742" s="25">
        <f t="shared" si="383"/>
        <v>2.14</v>
      </c>
      <c r="V742" s="25">
        <f t="shared" si="384"/>
        <v>0</v>
      </c>
      <c r="W742" s="25">
        <f t="shared" si="385"/>
        <v>0.12</v>
      </c>
      <c r="X742" s="25">
        <f t="shared" si="386"/>
        <v>2.7</v>
      </c>
      <c r="Y742" s="25">
        <f t="shared" si="387"/>
        <v>2.85</v>
      </c>
      <c r="Z742" s="25">
        <f t="shared" si="388"/>
        <v>5</v>
      </c>
      <c r="AA742" s="25">
        <f t="shared" si="389"/>
        <v>7</v>
      </c>
      <c r="AB742" s="25">
        <f t="shared" si="390"/>
        <v>0</v>
      </c>
      <c r="AC742" s="25">
        <f t="shared" si="391"/>
        <v>1</v>
      </c>
    </row>
    <row r="743" spans="1:29" ht="14.25" customHeight="1" x14ac:dyDescent="0.25">
      <c r="A743" s="33">
        <v>46279</v>
      </c>
      <c r="B743" s="271" t="s">
        <v>434</v>
      </c>
      <c r="C743" s="37" t="s">
        <v>31</v>
      </c>
      <c r="D743" s="216">
        <v>2.1</v>
      </c>
      <c r="E743" s="355">
        <f t="shared" si="392"/>
        <v>1</v>
      </c>
      <c r="F743" s="305"/>
      <c r="G743" s="355">
        <f t="shared" si="393"/>
        <v>1</v>
      </c>
      <c r="H743" s="305">
        <v>2.75</v>
      </c>
      <c r="I743" s="355">
        <f t="shared" si="394"/>
        <v>1</v>
      </c>
      <c r="J743" s="216">
        <v>6</v>
      </c>
      <c r="K743" s="355">
        <f t="shared" si="395"/>
        <v>1</v>
      </c>
      <c r="L743" s="216">
        <v>0.88</v>
      </c>
      <c r="M743" s="355">
        <f t="shared" si="396"/>
        <v>1</v>
      </c>
      <c r="N743" s="333"/>
      <c r="O743" s="315"/>
      <c r="S743" s="25" t="str">
        <f t="shared" si="406"/>
        <v>CARIB</v>
      </c>
      <c r="T743" s="25">
        <f t="shared" si="382"/>
        <v>1.65</v>
      </c>
      <c r="U743" s="25">
        <f t="shared" si="383"/>
        <v>2.14</v>
      </c>
      <c r="V743" s="25">
        <f t="shared" si="384"/>
        <v>0</v>
      </c>
      <c r="W743" s="25">
        <f t="shared" si="385"/>
        <v>0.12</v>
      </c>
      <c r="X743" s="25">
        <f t="shared" si="386"/>
        <v>2.7</v>
      </c>
      <c r="Y743" s="25">
        <f t="shared" si="387"/>
        <v>2.85</v>
      </c>
      <c r="Z743" s="25">
        <f t="shared" si="388"/>
        <v>5</v>
      </c>
      <c r="AA743" s="25">
        <f t="shared" si="389"/>
        <v>7</v>
      </c>
      <c r="AB743" s="25">
        <f t="shared" si="390"/>
        <v>0</v>
      </c>
      <c r="AC743" s="25">
        <f t="shared" si="391"/>
        <v>1</v>
      </c>
    </row>
    <row r="744" spans="1:29" ht="14.25" customHeight="1" x14ac:dyDescent="0.25">
      <c r="A744" s="33">
        <v>46279</v>
      </c>
      <c r="B744" s="271" t="s">
        <v>435</v>
      </c>
      <c r="C744" s="37" t="s">
        <v>31</v>
      </c>
      <c r="D744" s="216">
        <v>2.12</v>
      </c>
      <c r="E744" s="355">
        <f t="shared" si="392"/>
        <v>1</v>
      </c>
      <c r="F744" s="305">
        <v>0.03</v>
      </c>
      <c r="G744" s="355">
        <f t="shared" si="393"/>
        <v>1</v>
      </c>
      <c r="H744" s="305">
        <v>2.75</v>
      </c>
      <c r="I744" s="355">
        <f t="shared" si="394"/>
        <v>1</v>
      </c>
      <c r="J744" s="216">
        <v>6</v>
      </c>
      <c r="K744" s="355">
        <f t="shared" si="395"/>
        <v>1</v>
      </c>
      <c r="L744" s="216">
        <v>0.56999999999999995</v>
      </c>
      <c r="M744" s="355">
        <f t="shared" si="396"/>
        <v>1</v>
      </c>
      <c r="N744" s="333">
        <f t="shared" si="397"/>
        <v>1</v>
      </c>
      <c r="O744" s="315">
        <f t="shared" si="398"/>
        <v>1</v>
      </c>
      <c r="S744" s="25" t="str">
        <f t="shared" si="406"/>
        <v>CARIB</v>
      </c>
      <c r="T744" s="25">
        <f t="shared" si="382"/>
        <v>1.65</v>
      </c>
      <c r="U744" s="25">
        <f t="shared" si="383"/>
        <v>2.14</v>
      </c>
      <c r="V744" s="25">
        <f t="shared" si="384"/>
        <v>0</v>
      </c>
      <c r="W744" s="25">
        <f t="shared" si="385"/>
        <v>0.12</v>
      </c>
      <c r="X744" s="25">
        <f t="shared" si="386"/>
        <v>2.7</v>
      </c>
      <c r="Y744" s="25">
        <f t="shared" si="387"/>
        <v>2.85</v>
      </c>
      <c r="Z744" s="25">
        <f t="shared" si="388"/>
        <v>5</v>
      </c>
      <c r="AA744" s="25">
        <f t="shared" si="389"/>
        <v>7</v>
      </c>
      <c r="AB744" s="25">
        <f t="shared" si="390"/>
        <v>0</v>
      </c>
      <c r="AC744" s="25">
        <f t="shared" si="391"/>
        <v>1</v>
      </c>
    </row>
    <row r="745" spans="1:29" ht="14.25" customHeight="1" x14ac:dyDescent="0.25">
      <c r="A745" s="33">
        <v>46280</v>
      </c>
      <c r="B745" s="271" t="s">
        <v>434</v>
      </c>
      <c r="C745" s="37" t="s">
        <v>31</v>
      </c>
      <c r="D745" s="216">
        <v>2.0699999999999998</v>
      </c>
      <c r="E745" s="355">
        <f t="shared" si="392"/>
        <v>1</v>
      </c>
      <c r="F745" s="305">
        <v>0.01</v>
      </c>
      <c r="G745" s="355">
        <f t="shared" si="393"/>
        <v>1</v>
      </c>
      <c r="H745" s="305">
        <v>2.8</v>
      </c>
      <c r="I745" s="355">
        <f t="shared" si="394"/>
        <v>1</v>
      </c>
      <c r="J745" s="216">
        <v>6.2</v>
      </c>
      <c r="K745" s="355">
        <f t="shared" si="395"/>
        <v>1</v>
      </c>
      <c r="L745" s="216">
        <v>0.53</v>
      </c>
      <c r="M745" s="355">
        <f t="shared" si="396"/>
        <v>1</v>
      </c>
      <c r="N745" s="333">
        <f t="shared" si="397"/>
        <v>1</v>
      </c>
      <c r="O745" s="315">
        <f t="shared" si="398"/>
        <v>1</v>
      </c>
      <c r="S745" s="25" t="str">
        <f t="shared" si="406"/>
        <v>CARIB</v>
      </c>
      <c r="T745" s="25">
        <f t="shared" si="382"/>
        <v>1.65</v>
      </c>
      <c r="U745" s="25">
        <f t="shared" si="383"/>
        <v>2.14</v>
      </c>
      <c r="V745" s="25">
        <f t="shared" si="384"/>
        <v>0</v>
      </c>
      <c r="W745" s="25">
        <f t="shared" si="385"/>
        <v>0.12</v>
      </c>
      <c r="X745" s="25">
        <f t="shared" si="386"/>
        <v>2.7</v>
      </c>
      <c r="Y745" s="25">
        <f t="shared" si="387"/>
        <v>2.85</v>
      </c>
      <c r="Z745" s="25">
        <f t="shared" si="388"/>
        <v>5</v>
      </c>
      <c r="AA745" s="25">
        <f t="shared" si="389"/>
        <v>7</v>
      </c>
      <c r="AB745" s="25">
        <f t="shared" si="390"/>
        <v>0</v>
      </c>
      <c r="AC745" s="25">
        <f t="shared" si="391"/>
        <v>1</v>
      </c>
    </row>
    <row r="746" spans="1:29" ht="14.25" customHeight="1" x14ac:dyDescent="0.25">
      <c r="A746" s="354">
        <v>46280</v>
      </c>
      <c r="B746" s="354" t="s">
        <v>435</v>
      </c>
      <c r="C746" s="349" t="s">
        <v>31</v>
      </c>
      <c r="D746" s="216">
        <v>1.93</v>
      </c>
      <c r="E746" s="355">
        <f t="shared" si="392"/>
        <v>1</v>
      </c>
      <c r="F746" s="305">
        <v>0.03</v>
      </c>
      <c r="G746" s="355">
        <f t="shared" si="393"/>
        <v>1</v>
      </c>
      <c r="H746" s="305">
        <v>2.79</v>
      </c>
      <c r="I746" s="355">
        <f t="shared" si="394"/>
        <v>1</v>
      </c>
      <c r="J746" s="216">
        <v>6.58</v>
      </c>
      <c r="K746" s="355">
        <f t="shared" si="395"/>
        <v>1</v>
      </c>
      <c r="L746" s="216">
        <v>0.52</v>
      </c>
      <c r="M746" s="355">
        <f t="shared" si="396"/>
        <v>1</v>
      </c>
      <c r="N746" s="333">
        <f t="shared" si="397"/>
        <v>1</v>
      </c>
      <c r="O746" s="315">
        <f t="shared" si="398"/>
        <v>1</v>
      </c>
      <c r="S746" s="25" t="str">
        <f t="shared" ref="S746:S748" si="407">LEFT(C746,12)</f>
        <v>CARIB</v>
      </c>
      <c r="T746" s="25">
        <f t="shared" si="382"/>
        <v>1.65</v>
      </c>
      <c r="U746" s="25">
        <f t="shared" si="383"/>
        <v>2.14</v>
      </c>
      <c r="V746" s="25">
        <f t="shared" si="384"/>
        <v>0</v>
      </c>
      <c r="W746" s="25">
        <f t="shared" si="385"/>
        <v>0.12</v>
      </c>
      <c r="X746" s="25">
        <f t="shared" si="386"/>
        <v>2.7</v>
      </c>
      <c r="Y746" s="25">
        <f t="shared" si="387"/>
        <v>2.85</v>
      </c>
      <c r="Z746" s="25">
        <f t="shared" si="388"/>
        <v>5</v>
      </c>
      <c r="AA746" s="25">
        <f t="shared" si="389"/>
        <v>7</v>
      </c>
      <c r="AB746" s="25">
        <f t="shared" si="390"/>
        <v>0</v>
      </c>
      <c r="AC746" s="25">
        <f t="shared" si="391"/>
        <v>1</v>
      </c>
    </row>
    <row r="747" spans="1:29" ht="14.25" customHeight="1" x14ac:dyDescent="0.25">
      <c r="A747" s="354">
        <v>46280</v>
      </c>
      <c r="B747" s="354" t="s">
        <v>434</v>
      </c>
      <c r="C747" s="349" t="s">
        <v>31</v>
      </c>
      <c r="D747" s="216">
        <v>1.97</v>
      </c>
      <c r="E747" s="355">
        <f t="shared" si="392"/>
        <v>1</v>
      </c>
      <c r="F747" s="305">
        <v>0.04</v>
      </c>
      <c r="G747" s="355">
        <f t="shared" si="393"/>
        <v>1</v>
      </c>
      <c r="H747" s="305">
        <v>2.8</v>
      </c>
      <c r="I747" s="355">
        <f t="shared" si="394"/>
        <v>1</v>
      </c>
      <c r="J747" s="216">
        <v>6.3</v>
      </c>
      <c r="K747" s="355">
        <f t="shared" si="395"/>
        <v>1</v>
      </c>
      <c r="L747" s="216">
        <v>0.57999999999999996</v>
      </c>
      <c r="M747" s="355">
        <f t="shared" si="396"/>
        <v>1</v>
      </c>
      <c r="N747" s="333">
        <f t="shared" si="397"/>
        <v>1</v>
      </c>
      <c r="O747" s="315">
        <f t="shared" si="398"/>
        <v>1</v>
      </c>
      <c r="S747" s="25" t="str">
        <f t="shared" si="407"/>
        <v>CARIB</v>
      </c>
      <c r="T747" s="25">
        <f t="shared" si="382"/>
        <v>1.65</v>
      </c>
      <c r="U747" s="25">
        <f t="shared" si="383"/>
        <v>2.14</v>
      </c>
      <c r="V747" s="25">
        <f t="shared" si="384"/>
        <v>0</v>
      </c>
      <c r="W747" s="25">
        <f t="shared" si="385"/>
        <v>0.12</v>
      </c>
      <c r="X747" s="25">
        <f t="shared" si="386"/>
        <v>2.7</v>
      </c>
      <c r="Y747" s="25">
        <f t="shared" si="387"/>
        <v>2.85</v>
      </c>
      <c r="Z747" s="25">
        <f t="shared" si="388"/>
        <v>5</v>
      </c>
      <c r="AA747" s="25">
        <f t="shared" si="389"/>
        <v>7</v>
      </c>
      <c r="AB747" s="25">
        <f t="shared" si="390"/>
        <v>0</v>
      </c>
      <c r="AC747" s="25">
        <f t="shared" si="391"/>
        <v>1</v>
      </c>
    </row>
    <row r="748" spans="1:29" ht="14.25" customHeight="1" x14ac:dyDescent="0.25">
      <c r="A748" s="354">
        <v>46280</v>
      </c>
      <c r="B748" s="354" t="s">
        <v>436</v>
      </c>
      <c r="C748" s="349" t="s">
        <v>31</v>
      </c>
      <c r="D748" s="216">
        <v>1.9</v>
      </c>
      <c r="E748" s="355">
        <f t="shared" si="392"/>
        <v>1</v>
      </c>
      <c r="F748" s="305">
        <v>0.02</v>
      </c>
      <c r="G748" s="355">
        <f t="shared" si="393"/>
        <v>1</v>
      </c>
      <c r="H748" s="305">
        <v>2.79</v>
      </c>
      <c r="I748" s="355">
        <f t="shared" si="394"/>
        <v>1</v>
      </c>
      <c r="J748" s="216">
        <v>6.4</v>
      </c>
      <c r="K748" s="355">
        <f t="shared" si="395"/>
        <v>1</v>
      </c>
      <c r="L748" s="216">
        <v>0.5</v>
      </c>
      <c r="M748" s="355">
        <f t="shared" si="396"/>
        <v>1</v>
      </c>
      <c r="N748" s="333">
        <f t="shared" si="397"/>
        <v>1</v>
      </c>
      <c r="O748" s="315">
        <f t="shared" si="398"/>
        <v>1</v>
      </c>
      <c r="S748" s="25" t="str">
        <f t="shared" si="407"/>
        <v>CARIB</v>
      </c>
      <c r="T748" s="25">
        <f t="shared" si="382"/>
        <v>1.65</v>
      </c>
      <c r="U748" s="25">
        <f t="shared" si="383"/>
        <v>2.14</v>
      </c>
      <c r="V748" s="25">
        <f t="shared" si="384"/>
        <v>0</v>
      </c>
      <c r="W748" s="25">
        <f t="shared" si="385"/>
        <v>0.12</v>
      </c>
      <c r="X748" s="25">
        <f t="shared" si="386"/>
        <v>2.7</v>
      </c>
      <c r="Y748" s="25">
        <f t="shared" si="387"/>
        <v>2.85</v>
      </c>
      <c r="Z748" s="25">
        <f t="shared" si="388"/>
        <v>5</v>
      </c>
      <c r="AA748" s="25">
        <f t="shared" si="389"/>
        <v>7</v>
      </c>
      <c r="AB748" s="25">
        <f t="shared" si="390"/>
        <v>0</v>
      </c>
      <c r="AC748" s="25">
        <f t="shared" si="391"/>
        <v>1</v>
      </c>
    </row>
    <row r="749" spans="1:29" ht="14.25" customHeight="1" x14ac:dyDescent="0.25">
      <c r="A749" s="354">
        <v>46282</v>
      </c>
      <c r="B749" s="354" t="s">
        <v>434</v>
      </c>
      <c r="C749" s="349" t="s">
        <v>31</v>
      </c>
      <c r="D749" s="216">
        <v>2.04</v>
      </c>
      <c r="E749" s="355">
        <f t="shared" si="392"/>
        <v>1</v>
      </c>
      <c r="F749" s="305">
        <v>0.03</v>
      </c>
      <c r="G749" s="355">
        <f t="shared" si="393"/>
        <v>1</v>
      </c>
      <c r="H749" s="305">
        <v>2.8</v>
      </c>
      <c r="I749" s="355">
        <f t="shared" si="394"/>
        <v>1</v>
      </c>
      <c r="J749" s="216">
        <v>6.25</v>
      </c>
      <c r="K749" s="355">
        <f t="shared" si="395"/>
        <v>1</v>
      </c>
      <c r="L749" s="216">
        <v>0.57999999999999996</v>
      </c>
      <c r="M749" s="355">
        <f t="shared" si="396"/>
        <v>1</v>
      </c>
      <c r="N749" s="315">
        <f t="shared" si="397"/>
        <v>1</v>
      </c>
      <c r="O749" s="315">
        <f t="shared" si="398"/>
        <v>1</v>
      </c>
      <c r="S749" s="25" t="str">
        <f t="shared" ref="S749:S763" si="408">LEFT(C749,12)</f>
        <v>CARIB</v>
      </c>
      <c r="T749" s="25">
        <f t="shared" si="382"/>
        <v>1.65</v>
      </c>
      <c r="U749" s="25">
        <f t="shared" si="383"/>
        <v>2.14</v>
      </c>
      <c r="V749" s="25">
        <f t="shared" si="384"/>
        <v>0</v>
      </c>
      <c r="W749" s="25">
        <f t="shared" si="385"/>
        <v>0.12</v>
      </c>
      <c r="X749" s="25">
        <f t="shared" si="386"/>
        <v>2.7</v>
      </c>
      <c r="Y749" s="25">
        <f t="shared" si="387"/>
        <v>2.85</v>
      </c>
      <c r="Z749" s="25">
        <f t="shared" si="388"/>
        <v>5</v>
      </c>
      <c r="AA749" s="25">
        <f t="shared" si="389"/>
        <v>7</v>
      </c>
      <c r="AB749" s="25">
        <f t="shared" si="390"/>
        <v>0</v>
      </c>
      <c r="AC749" s="25">
        <f t="shared" si="391"/>
        <v>1</v>
      </c>
    </row>
    <row r="750" spans="1:29" ht="14.25" customHeight="1" x14ac:dyDescent="0.25">
      <c r="A750" s="354">
        <v>46283</v>
      </c>
      <c r="B750" s="354" t="s">
        <v>435</v>
      </c>
      <c r="C750" s="349" t="s">
        <v>31</v>
      </c>
      <c r="D750" s="216">
        <v>2.06</v>
      </c>
      <c r="E750" s="355">
        <f t="shared" si="392"/>
        <v>1</v>
      </c>
      <c r="F750" s="305">
        <v>0.04</v>
      </c>
      <c r="G750" s="355">
        <f t="shared" si="393"/>
        <v>1</v>
      </c>
      <c r="H750" s="305">
        <v>2.85</v>
      </c>
      <c r="I750" s="355">
        <f t="shared" si="394"/>
        <v>1</v>
      </c>
      <c r="J750" s="216">
        <v>6.1</v>
      </c>
      <c r="K750" s="355">
        <f t="shared" si="395"/>
        <v>1</v>
      </c>
      <c r="L750" s="216">
        <v>0.55000000000000004</v>
      </c>
      <c r="M750" s="355">
        <f t="shared" si="396"/>
        <v>1</v>
      </c>
      <c r="N750" s="315">
        <f t="shared" si="397"/>
        <v>1</v>
      </c>
      <c r="O750" s="315">
        <f t="shared" si="398"/>
        <v>1</v>
      </c>
      <c r="S750" s="25" t="str">
        <f t="shared" si="408"/>
        <v>CARIB</v>
      </c>
      <c r="T750" s="25">
        <f t="shared" si="382"/>
        <v>1.65</v>
      </c>
      <c r="U750" s="25">
        <f t="shared" si="383"/>
        <v>2.14</v>
      </c>
      <c r="V750" s="25">
        <f t="shared" si="384"/>
        <v>0</v>
      </c>
      <c r="W750" s="25">
        <f t="shared" si="385"/>
        <v>0.12</v>
      </c>
      <c r="X750" s="25">
        <f t="shared" si="386"/>
        <v>2.7</v>
      </c>
      <c r="Y750" s="25">
        <f t="shared" si="387"/>
        <v>2.85</v>
      </c>
      <c r="Z750" s="25">
        <f t="shared" si="388"/>
        <v>5</v>
      </c>
      <c r="AA750" s="25">
        <f t="shared" si="389"/>
        <v>7</v>
      </c>
      <c r="AB750" s="25">
        <f t="shared" si="390"/>
        <v>0</v>
      </c>
      <c r="AC750" s="25">
        <f t="shared" si="391"/>
        <v>1</v>
      </c>
    </row>
    <row r="751" spans="1:29" ht="14.25" customHeight="1" x14ac:dyDescent="0.25">
      <c r="A751" s="33">
        <v>46283</v>
      </c>
      <c r="B751" s="118" t="s">
        <v>436</v>
      </c>
      <c r="C751" s="34" t="s">
        <v>31</v>
      </c>
      <c r="D751" s="216">
        <v>2.1</v>
      </c>
      <c r="E751" s="355">
        <f t="shared" si="392"/>
        <v>1</v>
      </c>
      <c r="F751" s="305">
        <v>0.03</v>
      </c>
      <c r="G751" s="355">
        <f t="shared" si="393"/>
        <v>1</v>
      </c>
      <c r="H751" s="305">
        <v>2.78</v>
      </c>
      <c r="I751" s="355">
        <f t="shared" si="394"/>
        <v>1</v>
      </c>
      <c r="J751" s="216">
        <v>6.62</v>
      </c>
      <c r="K751" s="355">
        <f t="shared" si="395"/>
        <v>1</v>
      </c>
      <c r="L751" s="216">
        <v>0.6</v>
      </c>
      <c r="M751" s="355">
        <f t="shared" si="396"/>
        <v>1</v>
      </c>
      <c r="N751" s="315">
        <f t="shared" si="397"/>
        <v>1</v>
      </c>
      <c r="O751" s="315">
        <f t="shared" si="398"/>
        <v>1</v>
      </c>
      <c r="S751" s="25" t="str">
        <f t="shared" si="408"/>
        <v>CARIB</v>
      </c>
      <c r="T751" s="25">
        <f t="shared" si="382"/>
        <v>1.65</v>
      </c>
      <c r="U751" s="25">
        <f t="shared" si="383"/>
        <v>2.14</v>
      </c>
      <c r="V751" s="25">
        <f t="shared" si="384"/>
        <v>0</v>
      </c>
      <c r="W751" s="25">
        <f t="shared" si="385"/>
        <v>0.12</v>
      </c>
      <c r="X751" s="25">
        <f t="shared" si="386"/>
        <v>2.7</v>
      </c>
      <c r="Y751" s="25">
        <f t="shared" si="387"/>
        <v>2.85</v>
      </c>
      <c r="Z751" s="25">
        <f t="shared" si="388"/>
        <v>5</v>
      </c>
      <c r="AA751" s="25">
        <f t="shared" si="389"/>
        <v>7</v>
      </c>
      <c r="AB751" s="25">
        <f t="shared" si="390"/>
        <v>0</v>
      </c>
      <c r="AC751" s="25">
        <f t="shared" si="391"/>
        <v>1</v>
      </c>
    </row>
    <row r="752" spans="1:29" ht="14.25" customHeight="1" x14ac:dyDescent="0.25">
      <c r="A752" s="33">
        <v>46283</v>
      </c>
      <c r="B752" s="118" t="s">
        <v>437</v>
      </c>
      <c r="C752" s="34" t="s">
        <v>31</v>
      </c>
      <c r="D752" s="216">
        <v>2.04</v>
      </c>
      <c r="E752" s="355">
        <f t="shared" si="392"/>
        <v>1</v>
      </c>
      <c r="F752" s="305">
        <v>0.03</v>
      </c>
      <c r="G752" s="355">
        <f t="shared" si="393"/>
        <v>1</v>
      </c>
      <c r="H752" s="305">
        <v>2.78</v>
      </c>
      <c r="I752" s="355">
        <f t="shared" si="394"/>
        <v>1</v>
      </c>
      <c r="J752" s="216">
        <v>6.32</v>
      </c>
      <c r="K752" s="355">
        <f t="shared" si="395"/>
        <v>1</v>
      </c>
      <c r="L752" s="216">
        <v>0.51</v>
      </c>
      <c r="M752" s="355">
        <f t="shared" si="396"/>
        <v>1</v>
      </c>
      <c r="N752" s="315">
        <f t="shared" si="397"/>
        <v>1</v>
      </c>
      <c r="O752" s="315">
        <f t="shared" si="398"/>
        <v>1</v>
      </c>
      <c r="S752" s="25" t="str">
        <f t="shared" si="408"/>
        <v>CARIB</v>
      </c>
      <c r="T752" s="25">
        <f t="shared" si="382"/>
        <v>1.65</v>
      </c>
      <c r="U752" s="25">
        <f t="shared" si="383"/>
        <v>2.14</v>
      </c>
      <c r="V752" s="25">
        <f t="shared" si="384"/>
        <v>0</v>
      </c>
      <c r="W752" s="25">
        <f t="shared" si="385"/>
        <v>0.12</v>
      </c>
      <c r="X752" s="25">
        <f t="shared" si="386"/>
        <v>2.7</v>
      </c>
      <c r="Y752" s="25">
        <f t="shared" si="387"/>
        <v>2.85</v>
      </c>
      <c r="Z752" s="25">
        <f t="shared" si="388"/>
        <v>5</v>
      </c>
      <c r="AA752" s="25">
        <f t="shared" si="389"/>
        <v>7</v>
      </c>
      <c r="AB752" s="25">
        <f t="shared" si="390"/>
        <v>0</v>
      </c>
      <c r="AC752" s="25">
        <f t="shared" si="391"/>
        <v>1</v>
      </c>
    </row>
    <row r="753" spans="1:29" ht="14.25" customHeight="1" x14ac:dyDescent="0.25">
      <c r="A753" s="33">
        <v>46286</v>
      </c>
      <c r="B753" s="118" t="s">
        <v>434</v>
      </c>
      <c r="C753" s="34" t="s">
        <v>31</v>
      </c>
      <c r="D753" s="216">
        <v>1.55</v>
      </c>
      <c r="E753" s="355">
        <f t="shared" si="392"/>
        <v>0</v>
      </c>
      <c r="F753" s="373"/>
      <c r="G753" s="355"/>
      <c r="H753" s="373"/>
      <c r="I753" s="355"/>
      <c r="J753" s="216">
        <v>6.93</v>
      </c>
      <c r="K753" s="355">
        <f t="shared" si="395"/>
        <v>1</v>
      </c>
      <c r="L753" s="216">
        <v>0.54</v>
      </c>
      <c r="M753" s="355">
        <f t="shared" si="396"/>
        <v>1</v>
      </c>
      <c r="N753" s="315">
        <f t="shared" si="397"/>
        <v>0</v>
      </c>
      <c r="O753" s="315">
        <f t="shared" si="398"/>
        <v>0</v>
      </c>
      <c r="S753" s="25" t="str">
        <f t="shared" si="408"/>
        <v>CARIB</v>
      </c>
      <c r="T753" s="25">
        <f t="shared" si="382"/>
        <v>1.65</v>
      </c>
      <c r="U753" s="25">
        <f t="shared" si="383"/>
        <v>2.14</v>
      </c>
      <c r="V753" s="25">
        <f t="shared" si="384"/>
        <v>0</v>
      </c>
      <c r="W753" s="25">
        <f t="shared" si="385"/>
        <v>0.12</v>
      </c>
      <c r="X753" s="25">
        <f t="shared" si="386"/>
        <v>2.7</v>
      </c>
      <c r="Y753" s="25">
        <f t="shared" si="387"/>
        <v>2.85</v>
      </c>
      <c r="Z753" s="25">
        <f t="shared" si="388"/>
        <v>5</v>
      </c>
      <c r="AA753" s="25">
        <f t="shared" si="389"/>
        <v>7</v>
      </c>
      <c r="AB753" s="25">
        <f t="shared" si="390"/>
        <v>0</v>
      </c>
      <c r="AC753" s="25">
        <f t="shared" si="391"/>
        <v>1</v>
      </c>
    </row>
    <row r="754" spans="1:29" ht="14.25" customHeight="1" x14ac:dyDescent="0.25">
      <c r="A754" s="33">
        <v>46286</v>
      </c>
      <c r="B754" s="118" t="s">
        <v>435</v>
      </c>
      <c r="C754" s="34" t="s">
        <v>30</v>
      </c>
      <c r="D754" s="216">
        <v>0.93</v>
      </c>
      <c r="E754" s="355">
        <f t="shared" si="392"/>
        <v>1</v>
      </c>
      <c r="F754" s="305">
        <v>7.0000000000000007E-2</v>
      </c>
      <c r="G754" s="355">
        <f t="shared" si="393"/>
        <v>1</v>
      </c>
      <c r="H754" s="305">
        <v>2.7</v>
      </c>
      <c r="I754" s="355">
        <f t="shared" si="394"/>
        <v>1</v>
      </c>
      <c r="J754" s="216">
        <v>5.18</v>
      </c>
      <c r="K754" s="355">
        <f t="shared" si="395"/>
        <v>1</v>
      </c>
      <c r="L754" s="216">
        <v>0.47</v>
      </c>
      <c r="M754" s="355">
        <f t="shared" si="396"/>
        <v>1</v>
      </c>
      <c r="N754" s="315">
        <f t="shared" si="397"/>
        <v>1</v>
      </c>
      <c r="O754" s="315">
        <f t="shared" si="398"/>
        <v>1</v>
      </c>
      <c r="S754" s="25" t="str">
        <f t="shared" si="408"/>
        <v>STAG</v>
      </c>
      <c r="T754" s="25">
        <f t="shared" si="382"/>
        <v>0.8</v>
      </c>
      <c r="U754" s="25">
        <f t="shared" si="383"/>
        <v>1.24</v>
      </c>
      <c r="V754" s="25">
        <f t="shared" si="384"/>
        <v>0</v>
      </c>
      <c r="W754" s="25">
        <f t="shared" si="385"/>
        <v>0.12</v>
      </c>
      <c r="X754" s="25">
        <f t="shared" si="386"/>
        <v>2.7</v>
      </c>
      <c r="Y754" s="25">
        <f t="shared" si="387"/>
        <v>2.85</v>
      </c>
      <c r="Z754" s="25">
        <f t="shared" si="388"/>
        <v>5</v>
      </c>
      <c r="AA754" s="25">
        <f t="shared" si="389"/>
        <v>7</v>
      </c>
      <c r="AB754" s="25">
        <f t="shared" si="390"/>
        <v>0</v>
      </c>
      <c r="AC754" s="25">
        <f t="shared" si="391"/>
        <v>1</v>
      </c>
    </row>
    <row r="755" spans="1:29" ht="12.6" customHeight="1" x14ac:dyDescent="0.25">
      <c r="A755" s="33">
        <v>46286</v>
      </c>
      <c r="B755" s="271" t="s">
        <v>436</v>
      </c>
      <c r="C755" s="37" t="s">
        <v>30</v>
      </c>
      <c r="D755" s="216">
        <v>0.92</v>
      </c>
      <c r="E755" s="355">
        <f t="shared" si="392"/>
        <v>1</v>
      </c>
      <c r="F755" s="305">
        <v>0.02</v>
      </c>
      <c r="G755" s="355">
        <f t="shared" si="393"/>
        <v>1</v>
      </c>
      <c r="H755" s="305">
        <v>2.85</v>
      </c>
      <c r="I755" s="355">
        <f t="shared" si="394"/>
        <v>1</v>
      </c>
      <c r="J755" s="216">
        <v>5.83</v>
      </c>
      <c r="K755" s="355">
        <f t="shared" si="395"/>
        <v>1</v>
      </c>
      <c r="L755" s="216">
        <v>0.43</v>
      </c>
      <c r="M755" s="355">
        <f t="shared" si="396"/>
        <v>1</v>
      </c>
      <c r="N755" s="315">
        <f t="shared" si="397"/>
        <v>1</v>
      </c>
      <c r="O755" s="315">
        <f t="shared" si="398"/>
        <v>1</v>
      </c>
      <c r="S755" s="25" t="str">
        <f t="shared" si="408"/>
        <v>STAG</v>
      </c>
      <c r="T755" s="25">
        <f t="shared" si="382"/>
        <v>0.8</v>
      </c>
      <c r="U755" s="25">
        <f t="shared" si="383"/>
        <v>1.24</v>
      </c>
      <c r="V755" s="25">
        <f t="shared" si="384"/>
        <v>0</v>
      </c>
      <c r="W755" s="25">
        <f t="shared" si="385"/>
        <v>0.12</v>
      </c>
      <c r="X755" s="25">
        <f t="shared" si="386"/>
        <v>2.7</v>
      </c>
      <c r="Y755" s="25">
        <f t="shared" si="387"/>
        <v>2.85</v>
      </c>
      <c r="Z755" s="25">
        <f t="shared" si="388"/>
        <v>5</v>
      </c>
      <c r="AA755" s="25">
        <f t="shared" si="389"/>
        <v>7</v>
      </c>
      <c r="AB755" s="25">
        <f t="shared" si="390"/>
        <v>0</v>
      </c>
      <c r="AC755" s="25">
        <f t="shared" si="391"/>
        <v>1</v>
      </c>
    </row>
    <row r="756" spans="1:29" ht="14.25" customHeight="1" x14ac:dyDescent="0.25">
      <c r="A756" s="33">
        <v>46286</v>
      </c>
      <c r="B756" s="271" t="s">
        <v>437</v>
      </c>
      <c r="C756" s="37" t="s">
        <v>30</v>
      </c>
      <c r="D756" s="216">
        <v>0.95</v>
      </c>
      <c r="E756" s="355">
        <f t="shared" si="392"/>
        <v>1</v>
      </c>
      <c r="F756" s="305">
        <v>7.0000000000000007E-2</v>
      </c>
      <c r="G756" s="355">
        <f t="shared" si="393"/>
        <v>1</v>
      </c>
      <c r="H756" s="305">
        <v>2.8</v>
      </c>
      <c r="I756" s="355">
        <f t="shared" si="394"/>
        <v>1</v>
      </c>
      <c r="J756" s="216">
        <v>6.05</v>
      </c>
      <c r="K756" s="355">
        <f t="shared" si="395"/>
        <v>1</v>
      </c>
      <c r="L756" s="216">
        <v>0.49</v>
      </c>
      <c r="M756" s="355">
        <f t="shared" si="396"/>
        <v>1</v>
      </c>
      <c r="N756" s="315">
        <f t="shared" si="397"/>
        <v>1</v>
      </c>
      <c r="O756" s="315">
        <f t="shared" si="398"/>
        <v>1</v>
      </c>
      <c r="S756" s="25" t="str">
        <f t="shared" si="408"/>
        <v>STAG</v>
      </c>
      <c r="T756" s="25">
        <f t="shared" si="382"/>
        <v>0.8</v>
      </c>
      <c r="U756" s="25">
        <f t="shared" si="383"/>
        <v>1.24</v>
      </c>
      <c r="V756" s="25">
        <f t="shared" si="384"/>
        <v>0</v>
      </c>
      <c r="W756" s="25">
        <f t="shared" si="385"/>
        <v>0.12</v>
      </c>
      <c r="X756" s="25">
        <f t="shared" si="386"/>
        <v>2.7</v>
      </c>
      <c r="Y756" s="25">
        <f t="shared" si="387"/>
        <v>2.85</v>
      </c>
      <c r="Z756" s="25">
        <f t="shared" si="388"/>
        <v>5</v>
      </c>
      <c r="AA756" s="25">
        <f t="shared" si="389"/>
        <v>7</v>
      </c>
      <c r="AB756" s="25">
        <f t="shared" si="390"/>
        <v>0</v>
      </c>
      <c r="AC756" s="25">
        <f t="shared" si="391"/>
        <v>1</v>
      </c>
    </row>
    <row r="757" spans="1:29" ht="14.25" customHeight="1" x14ac:dyDescent="0.25">
      <c r="A757" s="33">
        <v>46287</v>
      </c>
      <c r="B757" s="271" t="s">
        <v>437</v>
      </c>
      <c r="C757" s="37" t="s">
        <v>30</v>
      </c>
      <c r="D757" s="216">
        <v>0.87</v>
      </c>
      <c r="E757" s="355">
        <f t="shared" si="392"/>
        <v>1</v>
      </c>
      <c r="F757" s="305">
        <v>0.03</v>
      </c>
      <c r="G757" s="355">
        <f t="shared" si="393"/>
        <v>1</v>
      </c>
      <c r="H757" s="305">
        <v>2.83</v>
      </c>
      <c r="I757" s="355">
        <f t="shared" si="394"/>
        <v>1</v>
      </c>
      <c r="J757" s="216">
        <v>5.13</v>
      </c>
      <c r="K757" s="355">
        <f t="shared" si="395"/>
        <v>1</v>
      </c>
      <c r="L757" s="216">
        <v>0.49</v>
      </c>
      <c r="M757" s="355">
        <f t="shared" si="396"/>
        <v>1</v>
      </c>
      <c r="N757" s="315">
        <f t="shared" si="397"/>
        <v>1</v>
      </c>
      <c r="O757" s="315">
        <f t="shared" si="398"/>
        <v>1</v>
      </c>
      <c r="S757" s="25" t="str">
        <f t="shared" si="408"/>
        <v>STAG</v>
      </c>
      <c r="T757" s="25">
        <f t="shared" si="382"/>
        <v>0.8</v>
      </c>
      <c r="U757" s="25">
        <f t="shared" si="383"/>
        <v>1.24</v>
      </c>
      <c r="V757" s="25">
        <f t="shared" si="384"/>
        <v>0</v>
      </c>
      <c r="W757" s="25">
        <f t="shared" si="385"/>
        <v>0.12</v>
      </c>
      <c r="X757" s="25">
        <f t="shared" si="386"/>
        <v>2.7</v>
      </c>
      <c r="Y757" s="25">
        <f t="shared" si="387"/>
        <v>2.85</v>
      </c>
      <c r="Z757" s="25">
        <f t="shared" si="388"/>
        <v>5</v>
      </c>
      <c r="AA757" s="25">
        <f t="shared" si="389"/>
        <v>7</v>
      </c>
      <c r="AB757" s="25">
        <f t="shared" si="390"/>
        <v>0</v>
      </c>
      <c r="AC757" s="25">
        <f t="shared" si="391"/>
        <v>1</v>
      </c>
    </row>
    <row r="758" spans="1:29" ht="14.25" customHeight="1" x14ac:dyDescent="0.25">
      <c r="A758" s="354">
        <v>46287</v>
      </c>
      <c r="B758" s="354" t="s">
        <v>435</v>
      </c>
      <c r="C758" s="37" t="s">
        <v>30</v>
      </c>
      <c r="D758" s="216">
        <v>0.85</v>
      </c>
      <c r="E758" s="355">
        <f t="shared" si="392"/>
        <v>1</v>
      </c>
      <c r="F758" s="305">
        <v>0.02</v>
      </c>
      <c r="G758" s="355">
        <f t="shared" si="393"/>
        <v>1</v>
      </c>
      <c r="H758" s="305">
        <v>2.8</v>
      </c>
      <c r="I758" s="355">
        <f t="shared" si="394"/>
        <v>1</v>
      </c>
      <c r="J758" s="216">
        <v>5.3</v>
      </c>
      <c r="K758" s="355">
        <f t="shared" si="395"/>
        <v>1</v>
      </c>
      <c r="L758" s="216">
        <v>0.32</v>
      </c>
      <c r="M758" s="355">
        <f t="shared" si="396"/>
        <v>1</v>
      </c>
      <c r="N758" s="315">
        <f t="shared" si="397"/>
        <v>1</v>
      </c>
      <c r="O758" s="315">
        <f t="shared" si="398"/>
        <v>1</v>
      </c>
      <c r="S758" s="25" t="str">
        <f t="shared" si="408"/>
        <v>STAG</v>
      </c>
      <c r="T758" s="25">
        <f t="shared" si="382"/>
        <v>0.8</v>
      </c>
      <c r="U758" s="25">
        <f t="shared" si="383"/>
        <v>1.24</v>
      </c>
      <c r="V758" s="25">
        <f t="shared" si="384"/>
        <v>0</v>
      </c>
      <c r="W758" s="25">
        <f t="shared" si="385"/>
        <v>0.12</v>
      </c>
      <c r="X758" s="25">
        <f t="shared" si="386"/>
        <v>2.7</v>
      </c>
      <c r="Y758" s="25">
        <f t="shared" si="387"/>
        <v>2.85</v>
      </c>
      <c r="Z758" s="25">
        <f t="shared" si="388"/>
        <v>5</v>
      </c>
      <c r="AA758" s="25">
        <f t="shared" si="389"/>
        <v>7</v>
      </c>
      <c r="AB758" s="25">
        <f t="shared" si="390"/>
        <v>0</v>
      </c>
      <c r="AC758" s="25">
        <f t="shared" si="391"/>
        <v>1</v>
      </c>
    </row>
    <row r="759" spans="1:29" ht="14.25" customHeight="1" x14ac:dyDescent="0.25">
      <c r="A759" s="354">
        <v>46288</v>
      </c>
      <c r="B759" s="354" t="s">
        <v>436</v>
      </c>
      <c r="C759" s="37" t="s">
        <v>31</v>
      </c>
      <c r="D759" s="216">
        <v>1.89</v>
      </c>
      <c r="E759" s="355">
        <f t="shared" si="392"/>
        <v>1</v>
      </c>
      <c r="F759" s="305">
        <v>0.02</v>
      </c>
      <c r="G759" s="355">
        <f t="shared" si="393"/>
        <v>1</v>
      </c>
      <c r="H759" s="305">
        <v>2.78</v>
      </c>
      <c r="I759" s="355">
        <f t="shared" si="394"/>
        <v>1</v>
      </c>
      <c r="J759" s="216">
        <v>6.55</v>
      </c>
      <c r="K759" s="355">
        <f t="shared" si="395"/>
        <v>1</v>
      </c>
      <c r="L759" s="216">
        <v>0.46</v>
      </c>
      <c r="M759" s="355">
        <f t="shared" si="396"/>
        <v>1</v>
      </c>
      <c r="N759" s="315">
        <f t="shared" si="397"/>
        <v>1</v>
      </c>
      <c r="O759" s="315">
        <f t="shared" si="398"/>
        <v>1</v>
      </c>
      <c r="S759" s="25" t="str">
        <f t="shared" si="408"/>
        <v>CARIB</v>
      </c>
      <c r="T759" s="25">
        <f t="shared" si="382"/>
        <v>1.65</v>
      </c>
      <c r="U759" s="25">
        <f t="shared" si="383"/>
        <v>2.14</v>
      </c>
      <c r="V759" s="25">
        <f t="shared" si="384"/>
        <v>0</v>
      </c>
      <c r="W759" s="25">
        <f t="shared" si="385"/>
        <v>0.12</v>
      </c>
      <c r="X759" s="25">
        <f t="shared" si="386"/>
        <v>2.7</v>
      </c>
      <c r="Y759" s="25">
        <f t="shared" si="387"/>
        <v>2.85</v>
      </c>
      <c r="Z759" s="25">
        <f t="shared" si="388"/>
        <v>5</v>
      </c>
      <c r="AA759" s="25">
        <f t="shared" si="389"/>
        <v>7</v>
      </c>
      <c r="AB759" s="25">
        <f t="shared" si="390"/>
        <v>0</v>
      </c>
      <c r="AC759" s="25">
        <f t="shared" si="391"/>
        <v>1</v>
      </c>
    </row>
    <row r="760" spans="1:29" ht="14.25" customHeight="1" x14ac:dyDescent="0.25">
      <c r="A760" s="354">
        <v>46288</v>
      </c>
      <c r="B760" s="354" t="s">
        <v>437</v>
      </c>
      <c r="C760" s="37" t="s">
        <v>31</v>
      </c>
      <c r="D760" s="216">
        <v>1.89</v>
      </c>
      <c r="E760" s="355">
        <f t="shared" si="392"/>
        <v>1</v>
      </c>
      <c r="F760" s="305">
        <v>0.02</v>
      </c>
      <c r="G760" s="355">
        <f t="shared" si="393"/>
        <v>1</v>
      </c>
      <c r="H760" s="305">
        <v>2.8</v>
      </c>
      <c r="I760" s="355">
        <f t="shared" si="394"/>
        <v>1</v>
      </c>
      <c r="J760" s="216">
        <v>7</v>
      </c>
      <c r="K760" s="355">
        <f t="shared" si="395"/>
        <v>1</v>
      </c>
      <c r="L760" s="216">
        <v>0.42</v>
      </c>
      <c r="M760" s="355">
        <f t="shared" si="396"/>
        <v>1</v>
      </c>
      <c r="N760" s="315">
        <f t="shared" si="397"/>
        <v>1</v>
      </c>
      <c r="O760" s="315">
        <f t="shared" si="398"/>
        <v>1</v>
      </c>
      <c r="S760" s="25" t="str">
        <f t="shared" si="408"/>
        <v>CARIB</v>
      </c>
      <c r="T760" s="25">
        <f t="shared" si="382"/>
        <v>1.65</v>
      </c>
      <c r="U760" s="25">
        <f t="shared" si="383"/>
        <v>2.14</v>
      </c>
      <c r="V760" s="25">
        <f t="shared" si="384"/>
        <v>0</v>
      </c>
      <c r="W760" s="25">
        <f t="shared" si="385"/>
        <v>0.12</v>
      </c>
      <c r="X760" s="25">
        <f t="shared" si="386"/>
        <v>2.7</v>
      </c>
      <c r="Y760" s="25">
        <f t="shared" si="387"/>
        <v>2.85</v>
      </c>
      <c r="Z760" s="25">
        <f t="shared" si="388"/>
        <v>5</v>
      </c>
      <c r="AA760" s="25">
        <f t="shared" si="389"/>
        <v>7</v>
      </c>
      <c r="AB760" s="25">
        <f t="shared" si="390"/>
        <v>0</v>
      </c>
      <c r="AC760" s="25">
        <f t="shared" si="391"/>
        <v>1</v>
      </c>
    </row>
    <row r="761" spans="1:29" ht="14.25" customHeight="1" x14ac:dyDescent="0.25">
      <c r="A761" s="354">
        <v>46288</v>
      </c>
      <c r="B761" s="354" t="s">
        <v>435</v>
      </c>
      <c r="C761" s="37" t="s">
        <v>31</v>
      </c>
      <c r="D761" s="216">
        <v>1.92</v>
      </c>
      <c r="E761" s="355">
        <f t="shared" si="392"/>
        <v>1</v>
      </c>
      <c r="F761" s="305">
        <v>0.03</v>
      </c>
      <c r="G761" s="355">
        <f t="shared" si="393"/>
        <v>1</v>
      </c>
      <c r="H761" s="305">
        <v>2.81</v>
      </c>
      <c r="I761" s="355">
        <f t="shared" si="394"/>
        <v>1</v>
      </c>
      <c r="J761" s="216">
        <v>6.73</v>
      </c>
      <c r="K761" s="355">
        <f t="shared" si="395"/>
        <v>1</v>
      </c>
      <c r="L761" s="216">
        <v>0.43</v>
      </c>
      <c r="M761" s="355">
        <f t="shared" si="396"/>
        <v>1</v>
      </c>
      <c r="N761" s="315">
        <f t="shared" si="397"/>
        <v>1</v>
      </c>
      <c r="O761" s="315">
        <f t="shared" si="398"/>
        <v>1</v>
      </c>
      <c r="S761" s="25" t="str">
        <f t="shared" si="408"/>
        <v>CARIB</v>
      </c>
      <c r="T761" s="25">
        <f t="shared" si="382"/>
        <v>1.65</v>
      </c>
      <c r="U761" s="25">
        <f t="shared" si="383"/>
        <v>2.14</v>
      </c>
      <c r="V761" s="25">
        <f t="shared" si="384"/>
        <v>0</v>
      </c>
      <c r="W761" s="25">
        <f t="shared" si="385"/>
        <v>0.12</v>
      </c>
      <c r="X761" s="25">
        <f t="shared" si="386"/>
        <v>2.7</v>
      </c>
      <c r="Y761" s="25">
        <f t="shared" si="387"/>
        <v>2.85</v>
      </c>
      <c r="Z761" s="25">
        <f t="shared" si="388"/>
        <v>5</v>
      </c>
      <c r="AA761" s="25">
        <f t="shared" si="389"/>
        <v>7</v>
      </c>
      <c r="AB761" s="25">
        <f t="shared" si="390"/>
        <v>0</v>
      </c>
      <c r="AC761" s="25">
        <f t="shared" si="391"/>
        <v>1</v>
      </c>
    </row>
    <row r="762" spans="1:29" ht="14.25" customHeight="1" x14ac:dyDescent="0.25">
      <c r="A762" s="354">
        <v>46288</v>
      </c>
      <c r="B762" s="354" t="s">
        <v>434</v>
      </c>
      <c r="C762" s="37" t="s">
        <v>31</v>
      </c>
      <c r="D762" s="216">
        <v>1.96</v>
      </c>
      <c r="E762" s="355">
        <f t="shared" si="392"/>
        <v>1</v>
      </c>
      <c r="F762" s="305">
        <v>0.03</v>
      </c>
      <c r="G762" s="355">
        <f t="shared" si="393"/>
        <v>1</v>
      </c>
      <c r="H762" s="305">
        <v>2.73</v>
      </c>
      <c r="I762" s="355">
        <f t="shared" si="394"/>
        <v>1</v>
      </c>
      <c r="J762" s="216">
        <v>6.4</v>
      </c>
      <c r="K762" s="355">
        <f t="shared" si="395"/>
        <v>1</v>
      </c>
      <c r="L762" s="216">
        <v>0.46</v>
      </c>
      <c r="M762" s="355">
        <f t="shared" si="396"/>
        <v>1</v>
      </c>
      <c r="N762" s="315">
        <f t="shared" si="397"/>
        <v>1</v>
      </c>
      <c r="O762" s="315">
        <f t="shared" si="398"/>
        <v>1</v>
      </c>
      <c r="S762" s="25" t="str">
        <f t="shared" si="408"/>
        <v>CARIB</v>
      </c>
      <c r="T762" s="25">
        <f t="shared" si="382"/>
        <v>1.65</v>
      </c>
      <c r="U762" s="25">
        <f t="shared" si="383"/>
        <v>2.14</v>
      </c>
      <c r="V762" s="25">
        <f t="shared" si="384"/>
        <v>0</v>
      </c>
      <c r="W762" s="25">
        <f t="shared" si="385"/>
        <v>0.12</v>
      </c>
      <c r="X762" s="25">
        <f t="shared" si="386"/>
        <v>2.7</v>
      </c>
      <c r="Y762" s="25">
        <f t="shared" si="387"/>
        <v>2.85</v>
      </c>
      <c r="Z762" s="25">
        <f t="shared" si="388"/>
        <v>5</v>
      </c>
      <c r="AA762" s="25">
        <f t="shared" si="389"/>
        <v>7</v>
      </c>
      <c r="AB762" s="25">
        <f t="shared" si="390"/>
        <v>0</v>
      </c>
      <c r="AC762" s="25">
        <f t="shared" si="391"/>
        <v>1</v>
      </c>
    </row>
    <row r="763" spans="1:29" ht="14.25" customHeight="1" x14ac:dyDescent="0.25">
      <c r="A763" s="354">
        <v>46289</v>
      </c>
      <c r="B763" s="354" t="s">
        <v>435</v>
      </c>
      <c r="C763" s="37" t="s">
        <v>31</v>
      </c>
      <c r="D763" s="216">
        <v>2.0099999999999998</v>
      </c>
      <c r="E763" s="355">
        <f t="shared" si="392"/>
        <v>1</v>
      </c>
      <c r="F763" s="305">
        <v>0.02</v>
      </c>
      <c r="G763" s="355">
        <f t="shared" si="393"/>
        <v>1</v>
      </c>
      <c r="H763" s="305">
        <v>2.8</v>
      </c>
      <c r="I763" s="355">
        <f t="shared" si="394"/>
        <v>1</v>
      </c>
      <c r="J763" s="216">
        <v>6.62</v>
      </c>
      <c r="K763" s="355">
        <f t="shared" si="395"/>
        <v>1</v>
      </c>
      <c r="L763" s="216">
        <v>0.56999999999999995</v>
      </c>
      <c r="M763" s="355">
        <f t="shared" si="396"/>
        <v>1</v>
      </c>
      <c r="N763" s="315">
        <f t="shared" si="397"/>
        <v>1</v>
      </c>
      <c r="O763" s="315">
        <f t="shared" si="398"/>
        <v>1</v>
      </c>
      <c r="S763" s="25" t="str">
        <f t="shared" si="408"/>
        <v>CARIB</v>
      </c>
      <c r="T763" s="25">
        <f t="shared" si="382"/>
        <v>1.65</v>
      </c>
      <c r="U763" s="25">
        <f t="shared" si="383"/>
        <v>2.14</v>
      </c>
      <c r="V763" s="25">
        <f t="shared" si="384"/>
        <v>0</v>
      </c>
      <c r="W763" s="25">
        <f t="shared" si="385"/>
        <v>0.12</v>
      </c>
      <c r="X763" s="25">
        <f t="shared" si="386"/>
        <v>2.7</v>
      </c>
      <c r="Y763" s="25">
        <f t="shared" si="387"/>
        <v>2.85</v>
      </c>
      <c r="Z763" s="25">
        <f t="shared" si="388"/>
        <v>5</v>
      </c>
      <c r="AA763" s="25">
        <f t="shared" si="389"/>
        <v>7</v>
      </c>
      <c r="AB763" s="25">
        <f t="shared" si="390"/>
        <v>0</v>
      </c>
      <c r="AC763" s="25">
        <f t="shared" si="391"/>
        <v>1</v>
      </c>
    </row>
    <row r="764" spans="1:29" ht="14.25" customHeight="1" x14ac:dyDescent="0.25">
      <c r="A764" s="125">
        <v>46289</v>
      </c>
      <c r="B764" s="308" t="s">
        <v>437</v>
      </c>
      <c r="C764" s="38" t="s">
        <v>31</v>
      </c>
      <c r="D764" s="216">
        <v>1.86</v>
      </c>
      <c r="E764" s="355">
        <f t="shared" si="392"/>
        <v>1</v>
      </c>
      <c r="F764" s="305">
        <v>0.03</v>
      </c>
      <c r="G764" s="355">
        <f t="shared" si="393"/>
        <v>1</v>
      </c>
      <c r="H764" s="305">
        <v>2.85</v>
      </c>
      <c r="I764" s="355">
        <f t="shared" si="394"/>
        <v>1</v>
      </c>
      <c r="J764" s="216">
        <v>6.93</v>
      </c>
      <c r="K764" s="355">
        <f t="shared" si="395"/>
        <v>1</v>
      </c>
      <c r="L764" s="216">
        <v>0.64</v>
      </c>
      <c r="M764" s="355">
        <f t="shared" si="396"/>
        <v>1</v>
      </c>
      <c r="N764" s="315">
        <f t="shared" si="397"/>
        <v>1</v>
      </c>
      <c r="O764" s="315">
        <f t="shared" si="398"/>
        <v>1</v>
      </c>
      <c r="S764" s="25" t="str">
        <f t="shared" ref="S764:S769" si="409">LEFT(C764,12)</f>
        <v>CARIB</v>
      </c>
      <c r="T764" s="25">
        <f t="shared" si="382"/>
        <v>1.65</v>
      </c>
      <c r="U764" s="25">
        <f t="shared" si="383"/>
        <v>2.14</v>
      </c>
      <c r="V764" s="25">
        <f t="shared" si="384"/>
        <v>0</v>
      </c>
      <c r="W764" s="25">
        <f t="shared" si="385"/>
        <v>0.12</v>
      </c>
      <c r="X764" s="25">
        <f t="shared" si="386"/>
        <v>2.7</v>
      </c>
      <c r="Y764" s="25">
        <f t="shared" si="387"/>
        <v>2.85</v>
      </c>
      <c r="Z764" s="25">
        <f t="shared" si="388"/>
        <v>5</v>
      </c>
      <c r="AA764" s="25">
        <f t="shared" si="389"/>
        <v>7</v>
      </c>
      <c r="AB764" s="25">
        <f t="shared" si="390"/>
        <v>0</v>
      </c>
      <c r="AC764" s="25">
        <f t="shared" si="391"/>
        <v>1</v>
      </c>
    </row>
    <row r="765" spans="1:29" ht="14.25" customHeight="1" x14ac:dyDescent="0.25">
      <c r="A765" s="125">
        <v>46289</v>
      </c>
      <c r="B765" s="308" t="s">
        <v>436</v>
      </c>
      <c r="C765" s="38" t="s">
        <v>31</v>
      </c>
      <c r="D765" s="216">
        <v>1.87</v>
      </c>
      <c r="E765" s="355">
        <f t="shared" si="392"/>
        <v>1</v>
      </c>
      <c r="F765" s="305">
        <v>0.04</v>
      </c>
      <c r="G765" s="355">
        <f t="shared" si="393"/>
        <v>1</v>
      </c>
      <c r="H765" s="305">
        <v>2.83</v>
      </c>
      <c r="I765" s="355">
        <f t="shared" si="394"/>
        <v>1</v>
      </c>
      <c r="J765" s="216">
        <v>5.78</v>
      </c>
      <c r="K765" s="355">
        <f t="shared" si="395"/>
        <v>1</v>
      </c>
      <c r="L765" s="216">
        <v>0.57999999999999996</v>
      </c>
      <c r="M765" s="355">
        <f t="shared" si="396"/>
        <v>1</v>
      </c>
      <c r="N765" s="315">
        <f t="shared" si="397"/>
        <v>1</v>
      </c>
      <c r="O765" s="315">
        <f t="shared" si="398"/>
        <v>1</v>
      </c>
      <c r="S765" s="25" t="str">
        <f t="shared" si="409"/>
        <v>CARIB</v>
      </c>
      <c r="T765" s="25">
        <f t="shared" si="382"/>
        <v>1.65</v>
      </c>
      <c r="U765" s="25">
        <f t="shared" si="383"/>
        <v>2.14</v>
      </c>
      <c r="V765" s="25">
        <f t="shared" si="384"/>
        <v>0</v>
      </c>
      <c r="W765" s="25">
        <f t="shared" si="385"/>
        <v>0.12</v>
      </c>
      <c r="X765" s="25">
        <f t="shared" si="386"/>
        <v>2.7</v>
      </c>
      <c r="Y765" s="25">
        <f t="shared" si="387"/>
        <v>2.85</v>
      </c>
      <c r="Z765" s="25">
        <f t="shared" si="388"/>
        <v>5</v>
      </c>
      <c r="AA765" s="25">
        <f t="shared" si="389"/>
        <v>7</v>
      </c>
      <c r="AB765" s="25">
        <f t="shared" si="390"/>
        <v>0</v>
      </c>
      <c r="AC765" s="25">
        <f t="shared" si="391"/>
        <v>1</v>
      </c>
    </row>
    <row r="766" spans="1:29" ht="14.25" customHeight="1" x14ac:dyDescent="0.25">
      <c r="A766" s="125">
        <v>46290</v>
      </c>
      <c r="B766" s="308" t="s">
        <v>437</v>
      </c>
      <c r="C766" s="38" t="s">
        <v>33</v>
      </c>
      <c r="D766" s="216">
        <v>3.62</v>
      </c>
      <c r="E766" s="355">
        <f t="shared" si="392"/>
        <v>1</v>
      </c>
      <c r="F766" s="305">
        <v>0.02</v>
      </c>
      <c r="G766" s="355">
        <f t="shared" si="393"/>
        <v>1</v>
      </c>
      <c r="H766" s="305">
        <v>2.7</v>
      </c>
      <c r="I766" s="355">
        <f t="shared" si="394"/>
        <v>1</v>
      </c>
      <c r="J766" s="216">
        <v>165.4</v>
      </c>
      <c r="K766" s="355">
        <f t="shared" si="395"/>
        <v>1</v>
      </c>
      <c r="L766" s="216">
        <v>16.5</v>
      </c>
      <c r="M766" s="355">
        <f t="shared" si="396"/>
        <v>1</v>
      </c>
      <c r="N766" s="315">
        <f t="shared" si="397"/>
        <v>1</v>
      </c>
      <c r="O766" s="315">
        <f t="shared" si="398"/>
        <v>1</v>
      </c>
      <c r="S766" s="25" t="str">
        <f t="shared" si="409"/>
        <v>GUINNESS</v>
      </c>
      <c r="T766" s="25">
        <f t="shared" si="382"/>
        <v>3.1</v>
      </c>
      <c r="U766" s="25">
        <f t="shared" si="383"/>
        <v>4.1399999999999997</v>
      </c>
      <c r="V766" s="25">
        <f t="shared" si="384"/>
        <v>0</v>
      </c>
      <c r="W766" s="25">
        <f t="shared" si="385"/>
        <v>0.12</v>
      </c>
      <c r="X766" s="25">
        <f t="shared" si="386"/>
        <v>2.7</v>
      </c>
      <c r="Y766" s="25">
        <f t="shared" si="387"/>
        <v>2.9</v>
      </c>
      <c r="Z766" s="25">
        <f t="shared" si="388"/>
        <v>155</v>
      </c>
      <c r="AA766" s="25">
        <f t="shared" si="389"/>
        <v>195</v>
      </c>
      <c r="AB766" s="25">
        <f t="shared" si="390"/>
        <v>0</v>
      </c>
      <c r="AC766" s="25">
        <f t="shared" si="391"/>
        <v>35</v>
      </c>
    </row>
    <row r="767" spans="1:29" ht="14.25" customHeight="1" x14ac:dyDescent="0.25">
      <c r="A767" s="125">
        <v>46290</v>
      </c>
      <c r="B767" s="308" t="s">
        <v>435</v>
      </c>
      <c r="C767" s="38" t="s">
        <v>33</v>
      </c>
      <c r="D767" s="216">
        <v>3.71</v>
      </c>
      <c r="E767" s="355">
        <f t="shared" si="392"/>
        <v>1</v>
      </c>
      <c r="F767" s="305">
        <v>0.03</v>
      </c>
      <c r="G767" s="355">
        <f t="shared" si="393"/>
        <v>1</v>
      </c>
      <c r="H767" s="305">
        <v>2.78</v>
      </c>
      <c r="I767" s="355">
        <f t="shared" si="394"/>
        <v>1</v>
      </c>
      <c r="J767" s="216">
        <v>162.6</v>
      </c>
      <c r="K767" s="355">
        <f t="shared" si="395"/>
        <v>1</v>
      </c>
      <c r="L767" s="216">
        <v>18</v>
      </c>
      <c r="M767" s="355">
        <f t="shared" si="396"/>
        <v>1</v>
      </c>
      <c r="N767" s="315">
        <f t="shared" si="397"/>
        <v>1</v>
      </c>
      <c r="O767" s="315">
        <f t="shared" si="398"/>
        <v>1</v>
      </c>
      <c r="S767" s="25" t="str">
        <f t="shared" si="409"/>
        <v>GUINNESS</v>
      </c>
      <c r="T767" s="25">
        <f t="shared" si="382"/>
        <v>3.1</v>
      </c>
      <c r="U767" s="25">
        <f t="shared" si="383"/>
        <v>4.1399999999999997</v>
      </c>
      <c r="V767" s="25">
        <f t="shared" si="384"/>
        <v>0</v>
      </c>
      <c r="W767" s="25">
        <f t="shared" si="385"/>
        <v>0.12</v>
      </c>
      <c r="X767" s="25">
        <f t="shared" si="386"/>
        <v>2.7</v>
      </c>
      <c r="Y767" s="25">
        <f t="shared" si="387"/>
        <v>2.9</v>
      </c>
      <c r="Z767" s="25">
        <f t="shared" si="388"/>
        <v>155</v>
      </c>
      <c r="AA767" s="25">
        <f t="shared" si="389"/>
        <v>195</v>
      </c>
      <c r="AB767" s="25">
        <f t="shared" si="390"/>
        <v>0</v>
      </c>
      <c r="AC767" s="25">
        <f t="shared" si="391"/>
        <v>35</v>
      </c>
    </row>
    <row r="768" spans="1:29" ht="14.25" customHeight="1" x14ac:dyDescent="0.25">
      <c r="A768" s="125">
        <v>46290</v>
      </c>
      <c r="B768" s="308" t="s">
        <v>436</v>
      </c>
      <c r="C768" s="38" t="s">
        <v>33</v>
      </c>
      <c r="D768" s="216">
        <v>3.65</v>
      </c>
      <c r="E768" s="355">
        <f t="shared" si="392"/>
        <v>1</v>
      </c>
      <c r="F768" s="305">
        <v>0.03</v>
      </c>
      <c r="G768" s="355">
        <f t="shared" si="393"/>
        <v>1</v>
      </c>
      <c r="H768" s="305">
        <v>2.8</v>
      </c>
      <c r="I768" s="355">
        <f t="shared" si="394"/>
        <v>1</v>
      </c>
      <c r="J768" s="216">
        <v>171.8</v>
      </c>
      <c r="K768" s="355">
        <f t="shared" si="395"/>
        <v>1</v>
      </c>
      <c r="L768" s="216">
        <v>16.3</v>
      </c>
      <c r="M768" s="355">
        <f t="shared" si="396"/>
        <v>1</v>
      </c>
      <c r="N768" s="315">
        <f t="shared" si="397"/>
        <v>1</v>
      </c>
      <c r="O768" s="315">
        <f t="shared" si="398"/>
        <v>1</v>
      </c>
      <c r="S768" s="25" t="str">
        <f t="shared" si="409"/>
        <v>GUINNESS</v>
      </c>
      <c r="T768" s="25">
        <f t="shared" si="382"/>
        <v>3.1</v>
      </c>
      <c r="U768" s="25">
        <f t="shared" si="383"/>
        <v>4.1399999999999997</v>
      </c>
      <c r="V768" s="25">
        <f t="shared" si="384"/>
        <v>0</v>
      </c>
      <c r="W768" s="25">
        <f t="shared" si="385"/>
        <v>0.12</v>
      </c>
      <c r="X768" s="25">
        <f t="shared" si="386"/>
        <v>2.7</v>
      </c>
      <c r="Y768" s="25">
        <f t="shared" si="387"/>
        <v>2.9</v>
      </c>
      <c r="Z768" s="25">
        <f t="shared" si="388"/>
        <v>155</v>
      </c>
      <c r="AA768" s="25">
        <f t="shared" si="389"/>
        <v>195</v>
      </c>
      <c r="AB768" s="25">
        <f t="shared" si="390"/>
        <v>0</v>
      </c>
      <c r="AC768" s="25">
        <f t="shared" si="391"/>
        <v>35</v>
      </c>
    </row>
    <row r="769" spans="1:29" ht="14.25" customHeight="1" x14ac:dyDescent="0.25">
      <c r="A769" s="125">
        <v>46290</v>
      </c>
      <c r="B769" s="308" t="s">
        <v>434</v>
      </c>
      <c r="C769" s="38" t="s">
        <v>33</v>
      </c>
      <c r="D769" s="216">
        <v>3.53</v>
      </c>
      <c r="E769" s="355">
        <f t="shared" si="392"/>
        <v>1</v>
      </c>
      <c r="F769" s="305">
        <v>0.02</v>
      </c>
      <c r="G769" s="355">
        <f t="shared" si="393"/>
        <v>1</v>
      </c>
      <c r="H769" s="305">
        <v>2.71</v>
      </c>
      <c r="I769" s="355">
        <f t="shared" si="394"/>
        <v>1</v>
      </c>
      <c r="J769" s="216">
        <v>155.6</v>
      </c>
      <c r="K769" s="355">
        <f t="shared" si="395"/>
        <v>1</v>
      </c>
      <c r="L769" s="216">
        <v>15.2</v>
      </c>
      <c r="M769" s="355">
        <f t="shared" si="396"/>
        <v>1</v>
      </c>
      <c r="N769" s="315">
        <f t="shared" si="397"/>
        <v>1</v>
      </c>
      <c r="O769" s="315">
        <f t="shared" si="398"/>
        <v>1</v>
      </c>
      <c r="S769" s="25" t="str">
        <f t="shared" si="409"/>
        <v>GUINNESS</v>
      </c>
      <c r="T769" s="25">
        <f t="shared" si="382"/>
        <v>3.1</v>
      </c>
      <c r="U769" s="25">
        <f t="shared" si="383"/>
        <v>4.1399999999999997</v>
      </c>
      <c r="V769" s="25">
        <f t="shared" si="384"/>
        <v>0</v>
      </c>
      <c r="W769" s="25">
        <f t="shared" si="385"/>
        <v>0.12</v>
      </c>
      <c r="X769" s="25">
        <f t="shared" si="386"/>
        <v>2.7</v>
      </c>
      <c r="Y769" s="25">
        <f t="shared" si="387"/>
        <v>2.9</v>
      </c>
      <c r="Z769" s="25">
        <f t="shared" si="388"/>
        <v>155</v>
      </c>
      <c r="AA769" s="25">
        <f t="shared" si="389"/>
        <v>195</v>
      </c>
      <c r="AB769" s="25">
        <f t="shared" si="390"/>
        <v>0</v>
      </c>
      <c r="AC769" s="25">
        <f t="shared" si="391"/>
        <v>35</v>
      </c>
    </row>
    <row r="770" spans="1:29" ht="14.25" customHeight="1" x14ac:dyDescent="0.25">
      <c r="A770" s="33">
        <v>46294</v>
      </c>
      <c r="B770" s="118" t="s">
        <v>437</v>
      </c>
      <c r="C770" s="34" t="s">
        <v>31</v>
      </c>
      <c r="D770" s="216">
        <v>1.83</v>
      </c>
      <c r="E770" s="355">
        <f t="shared" si="392"/>
        <v>1</v>
      </c>
      <c r="F770" s="305">
        <v>0.04</v>
      </c>
      <c r="G770" s="355">
        <f t="shared" si="393"/>
        <v>1</v>
      </c>
      <c r="H770" s="305">
        <v>2.85</v>
      </c>
      <c r="I770" s="355">
        <f t="shared" si="394"/>
        <v>1</v>
      </c>
      <c r="J770" s="216">
        <v>6.23</v>
      </c>
      <c r="K770" s="355">
        <f t="shared" si="395"/>
        <v>1</v>
      </c>
      <c r="L770" s="216">
        <v>0.73</v>
      </c>
      <c r="M770" s="355">
        <f t="shared" si="396"/>
        <v>1</v>
      </c>
      <c r="N770" s="315">
        <f t="shared" si="397"/>
        <v>1</v>
      </c>
      <c r="O770" s="315">
        <f t="shared" si="398"/>
        <v>1</v>
      </c>
      <c r="S770" s="25" t="str">
        <f t="shared" ref="S770:S782" si="410">LEFT(C770,12)</f>
        <v>CARIB</v>
      </c>
      <c r="T770" s="25">
        <f t="shared" si="382"/>
        <v>1.65</v>
      </c>
      <c r="U770" s="25">
        <f t="shared" si="383"/>
        <v>2.14</v>
      </c>
      <c r="V770" s="25">
        <f t="shared" si="384"/>
        <v>0</v>
      </c>
      <c r="W770" s="25">
        <f t="shared" si="385"/>
        <v>0.12</v>
      </c>
      <c r="X770" s="25">
        <f t="shared" si="386"/>
        <v>2.7</v>
      </c>
      <c r="Y770" s="25">
        <f t="shared" si="387"/>
        <v>2.85</v>
      </c>
      <c r="Z770" s="25">
        <f t="shared" si="388"/>
        <v>5</v>
      </c>
      <c r="AA770" s="25">
        <f t="shared" si="389"/>
        <v>7</v>
      </c>
      <c r="AB770" s="25">
        <f t="shared" si="390"/>
        <v>0</v>
      </c>
      <c r="AC770" s="25">
        <f t="shared" si="391"/>
        <v>1</v>
      </c>
    </row>
    <row r="771" spans="1:29" ht="14.25" customHeight="1" x14ac:dyDescent="0.25">
      <c r="A771" s="33">
        <v>46294</v>
      </c>
      <c r="B771" s="118" t="s">
        <v>436</v>
      </c>
      <c r="C771" s="34" t="s">
        <v>31</v>
      </c>
      <c r="D771" s="216">
        <v>1.8</v>
      </c>
      <c r="E771" s="355">
        <f t="shared" ref="E771:E778" si="411">IF(+(IF(D771&lt;T771,0,IF(D771&gt;U771,0,1)))=1,1,0)</f>
        <v>1</v>
      </c>
      <c r="F771" s="305">
        <v>0.03</v>
      </c>
      <c r="G771" s="355">
        <f t="shared" ref="G771:G778" si="412">IF(+(IF(F771&lt;V771,0,IF(F771&gt;W771,0,1)))=1,1,0)</f>
        <v>1</v>
      </c>
      <c r="H771" s="305">
        <v>2.75</v>
      </c>
      <c r="I771" s="355">
        <f t="shared" ref="I771:I778" si="413">IF(+(IF(H771&lt;X771,0,IF(H771&gt;Y771,0,1)))=1,1,0)</f>
        <v>1</v>
      </c>
      <c r="J771" s="216">
        <v>6.35</v>
      </c>
      <c r="K771" s="355">
        <f t="shared" ref="K771:K778" si="414">IF(+(IF(J771&lt;Z771,0,IF(J771&gt;AA771,0,1)))=1,1,0)</f>
        <v>1</v>
      </c>
      <c r="L771" s="216">
        <v>0.63</v>
      </c>
      <c r="M771" s="355">
        <f t="shared" si="396"/>
        <v>1</v>
      </c>
      <c r="N771" s="315">
        <f t="shared" si="397"/>
        <v>1</v>
      </c>
      <c r="O771" s="315">
        <f t="shared" si="398"/>
        <v>1</v>
      </c>
      <c r="S771" s="25" t="str">
        <f t="shared" si="410"/>
        <v>CARIB</v>
      </c>
      <c r="T771" s="25">
        <f t="shared" ref="T771:T782" si="415">VLOOKUP($S771,$S$4:$AA$16,2,FALSE)</f>
        <v>1.65</v>
      </c>
      <c r="U771" s="25">
        <f t="shared" ref="U771:U782" si="416">VLOOKUP($S771,$S$4:$AA$16,3,FALSE)</f>
        <v>2.14</v>
      </c>
      <c r="V771" s="25">
        <f t="shared" ref="V771:V782" si="417">VLOOKUP($S771,$S$4:$AA$16,4,FALSE)</f>
        <v>0</v>
      </c>
      <c r="W771" s="25">
        <f t="shared" ref="W771:W782" si="418">VLOOKUP($S771,$S$4:$AA$16,5,FALSE)</f>
        <v>0.12</v>
      </c>
      <c r="X771" s="25">
        <f t="shared" ref="X771:X782" si="419">VLOOKUP($S771,$S$4:$AA$16,6,FALSE)</f>
        <v>2.7</v>
      </c>
      <c r="Y771" s="25">
        <f t="shared" ref="Y771:Y782" si="420">VLOOKUP($S771,$S$4:$AA$16,7,FALSE)</f>
        <v>2.85</v>
      </c>
      <c r="Z771" s="25">
        <f t="shared" ref="Z771:Z782" si="421">VLOOKUP($S771,$S$4:$AA$16,8,FALSE)</f>
        <v>5</v>
      </c>
      <c r="AA771" s="25">
        <f t="shared" ref="AA771:AA782" si="422">VLOOKUP($S771,$S$4:$AA$16,9,FALSE)</f>
        <v>7</v>
      </c>
      <c r="AB771" s="25">
        <f t="shared" ref="AB771:AB782" si="423">VLOOKUP($S771,$S$4:$AC$16,10,FALSE)</f>
        <v>0</v>
      </c>
      <c r="AC771" s="25">
        <f t="shared" ref="AC771:AC782" si="424">VLOOKUP($S771,$S$4:$AC$16,11,FALSE)</f>
        <v>1</v>
      </c>
    </row>
    <row r="772" spans="1:29" ht="14.25" customHeight="1" x14ac:dyDescent="0.25">
      <c r="A772" s="33">
        <v>46294</v>
      </c>
      <c r="B772" s="34" t="s">
        <v>435</v>
      </c>
      <c r="C772" s="34" t="s">
        <v>31</v>
      </c>
      <c r="D772" s="216">
        <v>1.83</v>
      </c>
      <c r="E772" s="355">
        <f t="shared" si="411"/>
        <v>1</v>
      </c>
      <c r="F772" s="305">
        <v>0.03</v>
      </c>
      <c r="G772" s="355">
        <f t="shared" si="412"/>
        <v>1</v>
      </c>
      <c r="H772" s="305">
        <v>2.75</v>
      </c>
      <c r="I772" s="355">
        <f t="shared" si="413"/>
        <v>1</v>
      </c>
      <c r="J772" s="216">
        <v>6.2</v>
      </c>
      <c r="K772" s="355">
        <f t="shared" si="414"/>
        <v>1</v>
      </c>
      <c r="L772" s="216">
        <v>0.72</v>
      </c>
      <c r="M772" s="355">
        <f t="shared" si="396"/>
        <v>1</v>
      </c>
      <c r="N772" s="315">
        <f t="shared" si="397"/>
        <v>1</v>
      </c>
      <c r="O772" s="315">
        <f t="shared" si="398"/>
        <v>1</v>
      </c>
      <c r="S772" s="25" t="str">
        <f t="shared" si="410"/>
        <v>CARIB</v>
      </c>
      <c r="T772" s="25">
        <f t="shared" si="415"/>
        <v>1.65</v>
      </c>
      <c r="U772" s="25">
        <f t="shared" si="416"/>
        <v>2.14</v>
      </c>
      <c r="V772" s="25">
        <f t="shared" si="417"/>
        <v>0</v>
      </c>
      <c r="W772" s="25">
        <f t="shared" si="418"/>
        <v>0.12</v>
      </c>
      <c r="X772" s="25">
        <f t="shared" si="419"/>
        <v>2.7</v>
      </c>
      <c r="Y772" s="25">
        <f t="shared" si="420"/>
        <v>2.85</v>
      </c>
      <c r="Z772" s="25">
        <f t="shared" si="421"/>
        <v>5</v>
      </c>
      <c r="AA772" s="25">
        <f t="shared" si="422"/>
        <v>7</v>
      </c>
      <c r="AB772" s="25">
        <f t="shared" si="423"/>
        <v>0</v>
      </c>
      <c r="AC772" s="25">
        <f t="shared" si="424"/>
        <v>1</v>
      </c>
    </row>
    <row r="773" spans="1:29" ht="14.25" customHeight="1" x14ac:dyDescent="0.25">
      <c r="A773" s="33">
        <v>46294</v>
      </c>
      <c r="B773" s="118" t="s">
        <v>437</v>
      </c>
      <c r="C773" s="34" t="s">
        <v>31</v>
      </c>
      <c r="D773" s="216">
        <v>1.82</v>
      </c>
      <c r="E773" s="355">
        <f t="shared" si="411"/>
        <v>1</v>
      </c>
      <c r="F773" s="305">
        <v>0.06</v>
      </c>
      <c r="G773" s="355">
        <f t="shared" si="412"/>
        <v>1</v>
      </c>
      <c r="H773" s="305">
        <v>2.79</v>
      </c>
      <c r="I773" s="355">
        <f t="shared" si="413"/>
        <v>1</v>
      </c>
      <c r="J773" s="216">
        <v>6.38</v>
      </c>
      <c r="K773" s="355">
        <f t="shared" si="414"/>
        <v>1</v>
      </c>
      <c r="L773" s="216">
        <v>0.84</v>
      </c>
      <c r="M773" s="355">
        <f t="shared" si="396"/>
        <v>1</v>
      </c>
      <c r="N773" s="315">
        <f t="shared" si="397"/>
        <v>1</v>
      </c>
      <c r="O773" s="315">
        <f t="shared" si="398"/>
        <v>1</v>
      </c>
      <c r="S773" s="25" t="str">
        <f t="shared" si="410"/>
        <v>CARIB</v>
      </c>
      <c r="T773" s="25">
        <f t="shared" si="415"/>
        <v>1.65</v>
      </c>
      <c r="U773" s="25">
        <f t="shared" si="416"/>
        <v>2.14</v>
      </c>
      <c r="V773" s="25">
        <f t="shared" si="417"/>
        <v>0</v>
      </c>
      <c r="W773" s="25">
        <f t="shared" si="418"/>
        <v>0.12</v>
      </c>
      <c r="X773" s="25">
        <f t="shared" si="419"/>
        <v>2.7</v>
      </c>
      <c r="Y773" s="25">
        <f t="shared" si="420"/>
        <v>2.85</v>
      </c>
      <c r="Z773" s="25">
        <f t="shared" si="421"/>
        <v>5</v>
      </c>
      <c r="AA773" s="25">
        <f t="shared" si="422"/>
        <v>7</v>
      </c>
      <c r="AB773" s="25">
        <f t="shared" si="423"/>
        <v>0</v>
      </c>
      <c r="AC773" s="25">
        <f t="shared" si="424"/>
        <v>1</v>
      </c>
    </row>
    <row r="774" spans="1:29" ht="14.25" customHeight="1" x14ac:dyDescent="0.25">
      <c r="A774" s="33">
        <v>46294</v>
      </c>
      <c r="B774" s="33" t="s">
        <v>436</v>
      </c>
      <c r="C774" s="291" t="s">
        <v>31</v>
      </c>
      <c r="D774" s="216">
        <v>1.91</v>
      </c>
      <c r="E774" s="355">
        <f t="shared" si="411"/>
        <v>1</v>
      </c>
      <c r="F774" s="305">
        <v>0.04</v>
      </c>
      <c r="G774" s="355">
        <f t="shared" si="412"/>
        <v>1</v>
      </c>
      <c r="H774" s="305">
        <v>2.79</v>
      </c>
      <c r="I774" s="355">
        <f t="shared" si="413"/>
        <v>1</v>
      </c>
      <c r="J774" s="216">
        <v>6.2</v>
      </c>
      <c r="K774" s="355">
        <f t="shared" si="414"/>
        <v>1</v>
      </c>
      <c r="L774" s="216">
        <v>0.78</v>
      </c>
      <c r="M774" s="355">
        <f t="shared" si="396"/>
        <v>1</v>
      </c>
      <c r="N774" s="315">
        <f t="shared" si="397"/>
        <v>1</v>
      </c>
      <c r="O774" s="315">
        <f t="shared" si="398"/>
        <v>1</v>
      </c>
      <c r="S774" s="25" t="str">
        <f t="shared" si="410"/>
        <v>CARIB</v>
      </c>
      <c r="T774" s="25">
        <f t="shared" si="415"/>
        <v>1.65</v>
      </c>
      <c r="U774" s="25">
        <f t="shared" si="416"/>
        <v>2.14</v>
      </c>
      <c r="V774" s="25">
        <f t="shared" si="417"/>
        <v>0</v>
      </c>
      <c r="W774" s="25">
        <f t="shared" si="418"/>
        <v>0.12</v>
      </c>
      <c r="X774" s="25">
        <f t="shared" si="419"/>
        <v>2.7</v>
      </c>
      <c r="Y774" s="25">
        <f t="shared" si="420"/>
        <v>2.85</v>
      </c>
      <c r="Z774" s="25">
        <f t="shared" si="421"/>
        <v>5</v>
      </c>
      <c r="AA774" s="25">
        <f t="shared" si="422"/>
        <v>7</v>
      </c>
      <c r="AB774" s="25">
        <f t="shared" si="423"/>
        <v>0</v>
      </c>
      <c r="AC774" s="25">
        <f t="shared" si="424"/>
        <v>1</v>
      </c>
    </row>
    <row r="775" spans="1:29" ht="14.25" customHeight="1" x14ac:dyDescent="0.25">
      <c r="A775" s="33">
        <v>46295</v>
      </c>
      <c r="B775" s="33" t="s">
        <v>437</v>
      </c>
      <c r="C775" s="291" t="s">
        <v>34</v>
      </c>
      <c r="D775" s="216">
        <v>17.11</v>
      </c>
      <c r="E775" s="355">
        <f t="shared" si="411"/>
        <v>1</v>
      </c>
      <c r="F775" s="305"/>
      <c r="G775" s="355">
        <f t="shared" si="412"/>
        <v>1</v>
      </c>
      <c r="H775" s="305">
        <v>2.75</v>
      </c>
      <c r="I775" s="355">
        <f t="shared" si="413"/>
        <v>1</v>
      </c>
      <c r="J775" s="216">
        <v>170</v>
      </c>
      <c r="K775" s="355">
        <f t="shared" si="414"/>
        <v>1</v>
      </c>
      <c r="L775" s="216"/>
      <c r="M775" s="355">
        <f t="shared" si="396"/>
        <v>1</v>
      </c>
      <c r="N775" s="315">
        <f t="shared" si="397"/>
        <v>1</v>
      </c>
      <c r="O775" s="315">
        <f t="shared" si="398"/>
        <v>1</v>
      </c>
      <c r="S775" s="25" t="str">
        <f t="shared" si="410"/>
        <v>STARMALT</v>
      </c>
      <c r="T775" s="25">
        <f t="shared" si="415"/>
        <v>16.8</v>
      </c>
      <c r="U775" s="25">
        <f t="shared" si="416"/>
        <v>17.239999999999998</v>
      </c>
      <c r="V775" s="25">
        <f t="shared" si="417"/>
        <v>0</v>
      </c>
      <c r="W775" s="25">
        <f t="shared" si="418"/>
        <v>0</v>
      </c>
      <c r="X775" s="25">
        <f t="shared" si="419"/>
        <v>2.6</v>
      </c>
      <c r="Y775" s="25">
        <f t="shared" si="420"/>
        <v>2.84</v>
      </c>
      <c r="Z775" s="25">
        <f t="shared" si="421"/>
        <v>170</v>
      </c>
      <c r="AA775" s="25">
        <f t="shared" si="422"/>
        <v>240</v>
      </c>
      <c r="AB775" s="25">
        <f t="shared" si="423"/>
        <v>0</v>
      </c>
      <c r="AC775" s="25">
        <f t="shared" si="424"/>
        <v>0</v>
      </c>
    </row>
    <row r="776" spans="1:29" ht="14.25" customHeight="1" x14ac:dyDescent="0.25">
      <c r="A776" s="33">
        <v>46295</v>
      </c>
      <c r="B776" s="33" t="s">
        <v>436</v>
      </c>
      <c r="C776" s="291" t="s">
        <v>34</v>
      </c>
      <c r="D776" s="216">
        <v>17</v>
      </c>
      <c r="E776" s="355">
        <f t="shared" si="411"/>
        <v>1</v>
      </c>
      <c r="F776" s="305"/>
      <c r="G776" s="355">
        <f t="shared" si="412"/>
        <v>1</v>
      </c>
      <c r="H776" s="305">
        <v>2.75</v>
      </c>
      <c r="I776" s="355">
        <f t="shared" si="413"/>
        <v>1</v>
      </c>
      <c r="J776" s="216">
        <v>176</v>
      </c>
      <c r="K776" s="355">
        <f t="shared" si="414"/>
        <v>1</v>
      </c>
      <c r="L776" s="216"/>
      <c r="M776" s="355">
        <f t="shared" ref="M776:M778" si="425">IF(+(IF(L776&lt;AB776,0,IF(L776&gt;AC776,0,1)))=1,1,0)</f>
        <v>1</v>
      </c>
      <c r="N776" s="315">
        <f t="shared" ref="N776:N778" si="426">IF(+(IF(D776&lt;T776,0,IF(D776&gt;U776,0,1)))+(IF(F776&lt;V776,0,IF(F776&gt;W776,0,1)))+(IF(H776&lt;X776,0,IF(H776&gt;Y776,0,1)))+(IF(J776&lt;Z776,0,IF(J776&gt;AA776,0,1)))+(IF(L776&lt;AB776,0,IF(L776&gt;AC776,0,1)))=5,1,0)</f>
        <v>1</v>
      </c>
      <c r="O776" s="315">
        <f t="shared" ref="O776:O778" si="427">IF(+(IF(D776&lt;T776,0,IF(D776&gt;U776,0,1)))+(IF(F776&lt;V776,0,IF(F776&gt;W776,0,1)))+(IF(H776&lt;X776,0,IF(H776&gt;Y776,0,1)))+(IF(L776&lt;AB776,0,IF(L776&gt;AC776,0,1)))=4,1,0)</f>
        <v>1</v>
      </c>
      <c r="S776" s="25" t="str">
        <f t="shared" si="410"/>
        <v>STARMALT</v>
      </c>
      <c r="T776" s="25">
        <f t="shared" si="415"/>
        <v>16.8</v>
      </c>
      <c r="U776" s="25">
        <f t="shared" si="416"/>
        <v>17.239999999999998</v>
      </c>
      <c r="V776" s="25">
        <f t="shared" si="417"/>
        <v>0</v>
      </c>
      <c r="W776" s="25">
        <f t="shared" si="418"/>
        <v>0</v>
      </c>
      <c r="X776" s="25">
        <f t="shared" si="419"/>
        <v>2.6</v>
      </c>
      <c r="Y776" s="25">
        <f t="shared" si="420"/>
        <v>2.84</v>
      </c>
      <c r="Z776" s="25">
        <f t="shared" si="421"/>
        <v>170</v>
      </c>
      <c r="AA776" s="25">
        <f t="shared" si="422"/>
        <v>240</v>
      </c>
      <c r="AB776" s="25">
        <f t="shared" si="423"/>
        <v>0</v>
      </c>
      <c r="AC776" s="25">
        <f t="shared" si="424"/>
        <v>0</v>
      </c>
    </row>
    <row r="777" spans="1:29" ht="14.25" customHeight="1" x14ac:dyDescent="0.25">
      <c r="A777" s="33">
        <v>46295</v>
      </c>
      <c r="B777" s="33" t="s">
        <v>435</v>
      </c>
      <c r="C777" s="291" t="s">
        <v>34</v>
      </c>
      <c r="D777" s="216">
        <v>17.11</v>
      </c>
      <c r="E777" s="355">
        <f t="shared" si="411"/>
        <v>1</v>
      </c>
      <c r="F777" s="305"/>
      <c r="G777" s="355">
        <f t="shared" si="412"/>
        <v>1</v>
      </c>
      <c r="H777" s="305">
        <v>2.83</v>
      </c>
      <c r="I777" s="355">
        <f t="shared" si="413"/>
        <v>1</v>
      </c>
      <c r="J777" s="216">
        <v>211.4</v>
      </c>
      <c r="K777" s="355">
        <f t="shared" si="414"/>
        <v>1</v>
      </c>
      <c r="L777" s="216"/>
      <c r="M777" s="355">
        <f t="shared" si="425"/>
        <v>1</v>
      </c>
      <c r="N777" s="315">
        <f t="shared" si="426"/>
        <v>1</v>
      </c>
      <c r="O777" s="315">
        <f t="shared" si="427"/>
        <v>1</v>
      </c>
      <c r="S777" s="25" t="str">
        <f t="shared" si="410"/>
        <v>STARMALT</v>
      </c>
      <c r="T777" s="25">
        <f t="shared" si="415"/>
        <v>16.8</v>
      </c>
      <c r="U777" s="25">
        <f t="shared" si="416"/>
        <v>17.239999999999998</v>
      </c>
      <c r="V777" s="25">
        <f t="shared" si="417"/>
        <v>0</v>
      </c>
      <c r="W777" s="25">
        <f t="shared" si="418"/>
        <v>0</v>
      </c>
      <c r="X777" s="25">
        <f t="shared" si="419"/>
        <v>2.6</v>
      </c>
      <c r="Y777" s="25">
        <f t="shared" si="420"/>
        <v>2.84</v>
      </c>
      <c r="Z777" s="25">
        <f t="shared" si="421"/>
        <v>170</v>
      </c>
      <c r="AA777" s="25">
        <f t="shared" si="422"/>
        <v>240</v>
      </c>
      <c r="AB777" s="25">
        <f t="shared" si="423"/>
        <v>0</v>
      </c>
      <c r="AC777" s="25">
        <f t="shared" si="424"/>
        <v>0</v>
      </c>
    </row>
    <row r="778" spans="1:29" ht="14.25" customHeight="1" x14ac:dyDescent="0.25">
      <c r="A778" s="33">
        <v>46295</v>
      </c>
      <c r="B778" s="33" t="s">
        <v>434</v>
      </c>
      <c r="C778" s="291" t="s">
        <v>34</v>
      </c>
      <c r="D778" s="216">
        <v>17</v>
      </c>
      <c r="E778" s="355">
        <f t="shared" si="411"/>
        <v>1</v>
      </c>
      <c r="F778" s="305"/>
      <c r="G778" s="355">
        <f t="shared" si="412"/>
        <v>1</v>
      </c>
      <c r="H778" s="305">
        <v>2.73</v>
      </c>
      <c r="I778" s="355">
        <f t="shared" si="413"/>
        <v>1</v>
      </c>
      <c r="J778" s="216">
        <v>170</v>
      </c>
      <c r="K778" s="355">
        <f t="shared" si="414"/>
        <v>1</v>
      </c>
      <c r="L778" s="216"/>
      <c r="M778" s="355">
        <f t="shared" si="425"/>
        <v>1</v>
      </c>
      <c r="N778" s="315">
        <f t="shared" si="426"/>
        <v>1</v>
      </c>
      <c r="O778" s="315">
        <f t="shared" si="427"/>
        <v>1</v>
      </c>
      <c r="S778" s="25" t="str">
        <f t="shared" si="410"/>
        <v>STARMALT</v>
      </c>
      <c r="T778" s="25">
        <f t="shared" si="415"/>
        <v>16.8</v>
      </c>
      <c r="U778" s="25">
        <f t="shared" si="416"/>
        <v>17.239999999999998</v>
      </c>
      <c r="V778" s="25">
        <f t="shared" si="417"/>
        <v>0</v>
      </c>
      <c r="W778" s="25">
        <f t="shared" si="418"/>
        <v>0</v>
      </c>
      <c r="X778" s="25">
        <f t="shared" si="419"/>
        <v>2.6</v>
      </c>
      <c r="Y778" s="25">
        <f t="shared" si="420"/>
        <v>2.84</v>
      </c>
      <c r="Z778" s="25">
        <f t="shared" si="421"/>
        <v>170</v>
      </c>
      <c r="AA778" s="25">
        <f t="shared" si="422"/>
        <v>240</v>
      </c>
      <c r="AB778" s="25">
        <f t="shared" si="423"/>
        <v>0</v>
      </c>
      <c r="AC778" s="25">
        <f t="shared" si="424"/>
        <v>0</v>
      </c>
    </row>
    <row r="779" spans="1:29" ht="14.25" hidden="1" customHeight="1" x14ac:dyDescent="0.25">
      <c r="A779" s="33"/>
      <c r="B779" s="33"/>
      <c r="C779" s="349"/>
      <c r="D779" s="216"/>
      <c r="E779" s="355"/>
      <c r="F779" s="305"/>
      <c r="G779" s="355"/>
      <c r="H779" s="305"/>
      <c r="I779" s="355"/>
      <c r="J779" s="216"/>
      <c r="K779" s="355"/>
      <c r="L779" s="216"/>
      <c r="M779" s="355"/>
      <c r="N779" s="315"/>
      <c r="O779" s="315"/>
      <c r="S779" s="25" t="str">
        <f t="shared" si="410"/>
        <v/>
      </c>
      <c r="T779" s="25" t="e">
        <f t="shared" si="415"/>
        <v>#N/A</v>
      </c>
      <c r="U779" s="25" t="e">
        <f t="shared" si="416"/>
        <v>#N/A</v>
      </c>
      <c r="V779" s="25" t="e">
        <f t="shared" si="417"/>
        <v>#N/A</v>
      </c>
      <c r="W779" s="25" t="e">
        <f t="shared" si="418"/>
        <v>#N/A</v>
      </c>
      <c r="X779" s="25" t="e">
        <f t="shared" si="419"/>
        <v>#N/A</v>
      </c>
      <c r="Y779" s="25" t="e">
        <f t="shared" si="420"/>
        <v>#N/A</v>
      </c>
      <c r="Z779" s="25" t="e">
        <f t="shared" si="421"/>
        <v>#N/A</v>
      </c>
      <c r="AA779" s="25" t="e">
        <f t="shared" si="422"/>
        <v>#N/A</v>
      </c>
      <c r="AB779" s="25" t="e">
        <f t="shared" si="423"/>
        <v>#N/A</v>
      </c>
      <c r="AC779" s="25" t="e">
        <f t="shared" si="424"/>
        <v>#N/A</v>
      </c>
    </row>
    <row r="780" spans="1:29" ht="14.25" hidden="1" customHeight="1" x14ac:dyDescent="0.25">
      <c r="A780" s="33"/>
      <c r="B780" s="33"/>
      <c r="C780" s="349"/>
      <c r="D780" s="216"/>
      <c r="E780" s="355"/>
      <c r="F780" s="305"/>
      <c r="G780" s="355"/>
      <c r="H780" s="305"/>
      <c r="I780" s="355"/>
      <c r="J780" s="216"/>
      <c r="K780" s="355"/>
      <c r="L780" s="216"/>
      <c r="M780" s="355"/>
      <c r="N780" s="315"/>
      <c r="O780" s="315"/>
      <c r="S780" s="25" t="str">
        <f t="shared" si="410"/>
        <v/>
      </c>
      <c r="T780" s="25" t="e">
        <f t="shared" si="415"/>
        <v>#N/A</v>
      </c>
      <c r="U780" s="25" t="e">
        <f t="shared" si="416"/>
        <v>#N/A</v>
      </c>
      <c r="V780" s="25" t="e">
        <f t="shared" si="417"/>
        <v>#N/A</v>
      </c>
      <c r="W780" s="25" t="e">
        <f t="shared" si="418"/>
        <v>#N/A</v>
      </c>
      <c r="X780" s="25" t="e">
        <f t="shared" si="419"/>
        <v>#N/A</v>
      </c>
      <c r="Y780" s="25" t="e">
        <f t="shared" si="420"/>
        <v>#N/A</v>
      </c>
      <c r="Z780" s="25" t="e">
        <f t="shared" si="421"/>
        <v>#N/A</v>
      </c>
      <c r="AA780" s="25" t="e">
        <f t="shared" si="422"/>
        <v>#N/A</v>
      </c>
      <c r="AB780" s="25" t="e">
        <f t="shared" si="423"/>
        <v>#N/A</v>
      </c>
      <c r="AC780" s="25" t="e">
        <f t="shared" si="424"/>
        <v>#N/A</v>
      </c>
    </row>
    <row r="781" spans="1:29" ht="14.25" hidden="1" customHeight="1" x14ac:dyDescent="0.25">
      <c r="A781" s="33"/>
      <c r="B781" s="33"/>
      <c r="C781" s="349"/>
      <c r="D781" s="216"/>
      <c r="E781" s="355"/>
      <c r="F781" s="305"/>
      <c r="G781" s="355"/>
      <c r="H781" s="305"/>
      <c r="I781" s="355"/>
      <c r="J781" s="216"/>
      <c r="K781" s="355"/>
      <c r="L781" s="216"/>
      <c r="M781" s="355"/>
      <c r="N781" s="315"/>
      <c r="O781" s="315"/>
      <c r="S781" s="25" t="str">
        <f t="shared" si="410"/>
        <v/>
      </c>
      <c r="T781" s="25" t="e">
        <f t="shared" si="415"/>
        <v>#N/A</v>
      </c>
      <c r="U781" s="25" t="e">
        <f t="shared" si="416"/>
        <v>#N/A</v>
      </c>
      <c r="V781" s="25" t="e">
        <f t="shared" si="417"/>
        <v>#N/A</v>
      </c>
      <c r="W781" s="25" t="e">
        <f t="shared" si="418"/>
        <v>#N/A</v>
      </c>
      <c r="X781" s="25" t="e">
        <f t="shared" si="419"/>
        <v>#N/A</v>
      </c>
      <c r="Y781" s="25" t="e">
        <f t="shared" si="420"/>
        <v>#N/A</v>
      </c>
      <c r="Z781" s="25" t="e">
        <f t="shared" si="421"/>
        <v>#N/A</v>
      </c>
      <c r="AA781" s="25" t="e">
        <f t="shared" si="422"/>
        <v>#N/A</v>
      </c>
      <c r="AB781" s="25" t="e">
        <f t="shared" si="423"/>
        <v>#N/A</v>
      </c>
      <c r="AC781" s="25" t="e">
        <f t="shared" si="424"/>
        <v>#N/A</v>
      </c>
    </row>
    <row r="782" spans="1:29" ht="14.25" hidden="1" customHeight="1" x14ac:dyDescent="0.25">
      <c r="A782" s="33"/>
      <c r="B782" s="33"/>
      <c r="C782" s="349"/>
      <c r="D782" s="216"/>
      <c r="E782" s="355"/>
      <c r="F782" s="305"/>
      <c r="G782" s="355"/>
      <c r="H782" s="305"/>
      <c r="I782" s="355"/>
      <c r="J782" s="216"/>
      <c r="K782" s="355"/>
      <c r="L782" s="216"/>
      <c r="M782" s="355"/>
      <c r="N782" s="315"/>
      <c r="O782" s="315"/>
      <c r="S782" s="25" t="str">
        <f t="shared" si="410"/>
        <v/>
      </c>
      <c r="T782" s="25" t="e">
        <f t="shared" si="415"/>
        <v>#N/A</v>
      </c>
      <c r="U782" s="25" t="e">
        <f t="shared" si="416"/>
        <v>#N/A</v>
      </c>
      <c r="V782" s="25" t="e">
        <f t="shared" si="417"/>
        <v>#N/A</v>
      </c>
      <c r="W782" s="25" t="e">
        <f t="shared" si="418"/>
        <v>#N/A</v>
      </c>
      <c r="X782" s="25" t="e">
        <f t="shared" si="419"/>
        <v>#N/A</v>
      </c>
      <c r="Y782" s="25" t="e">
        <f t="shared" si="420"/>
        <v>#N/A</v>
      </c>
      <c r="Z782" s="25" t="e">
        <f t="shared" si="421"/>
        <v>#N/A</v>
      </c>
      <c r="AA782" s="25" t="e">
        <f t="shared" si="422"/>
        <v>#N/A</v>
      </c>
      <c r="AB782" s="25" t="e">
        <f t="shared" si="423"/>
        <v>#N/A</v>
      </c>
      <c r="AC782" s="25" t="e">
        <f t="shared" si="424"/>
        <v>#N/A</v>
      </c>
    </row>
    <row r="783" spans="1:29" ht="14.25" hidden="1" customHeight="1" x14ac:dyDescent="0.25">
      <c r="A783" s="33"/>
      <c r="B783" s="308"/>
      <c r="C783" s="349"/>
      <c r="D783" s="216"/>
      <c r="E783" s="355"/>
      <c r="F783" s="305"/>
      <c r="G783" s="355"/>
      <c r="H783" s="305"/>
      <c r="I783" s="355"/>
      <c r="J783" s="216"/>
      <c r="K783" s="355"/>
      <c r="L783" s="216"/>
      <c r="M783" s="355"/>
      <c r="N783" s="315"/>
      <c r="O783" s="315"/>
      <c r="S783" s="25" t="str">
        <f t="shared" ref="S783:S788" si="428">LEFT(C783,12)</f>
        <v/>
      </c>
      <c r="T783" s="25" t="e">
        <f t="shared" ref="T783:T788" si="429">VLOOKUP($S783,$S$4:$AA$16,2,FALSE)</f>
        <v>#N/A</v>
      </c>
      <c r="U783" s="25" t="e">
        <f t="shared" ref="U783:U788" si="430">VLOOKUP($S783,$S$4:$AA$16,3,FALSE)</f>
        <v>#N/A</v>
      </c>
      <c r="V783" s="25" t="e">
        <f t="shared" ref="V783:V788" si="431">VLOOKUP($S783,$S$4:$AA$16,4,FALSE)</f>
        <v>#N/A</v>
      </c>
      <c r="W783" s="25" t="e">
        <f t="shared" ref="W783:W788" si="432">VLOOKUP($S783,$S$4:$AA$16,5,FALSE)</f>
        <v>#N/A</v>
      </c>
      <c r="X783" s="25" t="e">
        <f t="shared" ref="X783:X788" si="433">VLOOKUP($S783,$S$4:$AA$16,6,FALSE)</f>
        <v>#N/A</v>
      </c>
      <c r="Y783" s="25" t="e">
        <f t="shared" ref="Y783:Y788" si="434">VLOOKUP($S783,$S$4:$AA$16,7,FALSE)</f>
        <v>#N/A</v>
      </c>
      <c r="Z783" s="25" t="e">
        <f t="shared" ref="Z783:Z788" si="435">VLOOKUP($S783,$S$4:$AA$16,8,FALSE)</f>
        <v>#N/A</v>
      </c>
      <c r="AA783" s="25" t="e">
        <f t="shared" ref="AA783:AA788" si="436">VLOOKUP($S783,$S$4:$AA$16,9,FALSE)</f>
        <v>#N/A</v>
      </c>
      <c r="AB783" s="25" t="e">
        <f t="shared" ref="AB783:AB788" si="437">VLOOKUP($S783,$S$4:$AC$16,10,FALSE)</f>
        <v>#N/A</v>
      </c>
      <c r="AC783" s="25" t="e">
        <f t="shared" ref="AC783:AC788" si="438">VLOOKUP($S783,$S$4:$AC$16,11,FALSE)</f>
        <v>#N/A</v>
      </c>
    </row>
    <row r="784" spans="1:29" ht="14.25" hidden="1" customHeight="1" x14ac:dyDescent="0.25">
      <c r="A784" s="125"/>
      <c r="B784" s="308"/>
      <c r="C784" s="38"/>
      <c r="D784" s="216"/>
      <c r="E784" s="355"/>
      <c r="F784" s="305"/>
      <c r="G784" s="355"/>
      <c r="H784" s="305"/>
      <c r="I784" s="355"/>
      <c r="J784" s="216"/>
      <c r="K784" s="355"/>
      <c r="L784" s="216"/>
      <c r="M784" s="355"/>
      <c r="N784" s="315"/>
      <c r="O784" s="315"/>
      <c r="S784" s="25" t="str">
        <f t="shared" si="428"/>
        <v/>
      </c>
      <c r="T784" s="25" t="e">
        <f t="shared" si="429"/>
        <v>#N/A</v>
      </c>
      <c r="U784" s="25" t="e">
        <f t="shared" si="430"/>
        <v>#N/A</v>
      </c>
      <c r="V784" s="25" t="e">
        <f t="shared" si="431"/>
        <v>#N/A</v>
      </c>
      <c r="W784" s="25" t="e">
        <f t="shared" si="432"/>
        <v>#N/A</v>
      </c>
      <c r="X784" s="25" t="e">
        <f t="shared" si="433"/>
        <v>#N/A</v>
      </c>
      <c r="Y784" s="25" t="e">
        <f t="shared" si="434"/>
        <v>#N/A</v>
      </c>
      <c r="Z784" s="25" t="e">
        <f t="shared" si="435"/>
        <v>#N/A</v>
      </c>
      <c r="AA784" s="25" t="e">
        <f t="shared" si="436"/>
        <v>#N/A</v>
      </c>
      <c r="AB784" s="25" t="e">
        <f t="shared" si="437"/>
        <v>#N/A</v>
      </c>
      <c r="AC784" s="25" t="e">
        <f t="shared" si="438"/>
        <v>#N/A</v>
      </c>
    </row>
    <row r="785" spans="1:29" ht="14.25" hidden="1" customHeight="1" x14ac:dyDescent="0.25">
      <c r="A785" s="33"/>
      <c r="B785" s="118"/>
      <c r="C785" s="34"/>
      <c r="D785" s="216"/>
      <c r="E785" s="355"/>
      <c r="F785" s="305"/>
      <c r="G785" s="355"/>
      <c r="H785" s="305"/>
      <c r="I785" s="355"/>
      <c r="J785" s="216"/>
      <c r="K785" s="355"/>
      <c r="L785" s="216"/>
      <c r="M785" s="355"/>
      <c r="N785" s="315"/>
      <c r="O785" s="315"/>
      <c r="S785" s="25" t="str">
        <f t="shared" si="428"/>
        <v/>
      </c>
      <c r="T785" s="25" t="e">
        <f t="shared" si="429"/>
        <v>#N/A</v>
      </c>
      <c r="U785" s="25" t="e">
        <f t="shared" si="430"/>
        <v>#N/A</v>
      </c>
      <c r="V785" s="25" t="e">
        <f t="shared" si="431"/>
        <v>#N/A</v>
      </c>
      <c r="W785" s="25" t="e">
        <f t="shared" si="432"/>
        <v>#N/A</v>
      </c>
      <c r="X785" s="25" t="e">
        <f t="shared" si="433"/>
        <v>#N/A</v>
      </c>
      <c r="Y785" s="25" t="e">
        <f t="shared" si="434"/>
        <v>#N/A</v>
      </c>
      <c r="Z785" s="25" t="e">
        <f t="shared" si="435"/>
        <v>#N/A</v>
      </c>
      <c r="AA785" s="25" t="e">
        <f t="shared" si="436"/>
        <v>#N/A</v>
      </c>
      <c r="AB785" s="25" t="e">
        <f t="shared" si="437"/>
        <v>#N/A</v>
      </c>
      <c r="AC785" s="25" t="e">
        <f t="shared" si="438"/>
        <v>#N/A</v>
      </c>
    </row>
    <row r="786" spans="1:29" ht="14.25" hidden="1" customHeight="1" x14ac:dyDescent="0.25">
      <c r="A786" s="33"/>
      <c r="B786" s="118"/>
      <c r="C786" s="34"/>
      <c r="D786" s="216"/>
      <c r="E786" s="355"/>
      <c r="F786" s="305"/>
      <c r="G786" s="355"/>
      <c r="H786" s="305"/>
      <c r="I786" s="355"/>
      <c r="J786" s="216"/>
      <c r="K786" s="355"/>
      <c r="L786" s="216"/>
      <c r="M786" s="355"/>
      <c r="N786" s="315"/>
      <c r="O786" s="315"/>
      <c r="S786" s="25" t="str">
        <f t="shared" si="428"/>
        <v/>
      </c>
      <c r="T786" s="25" t="e">
        <f t="shared" si="429"/>
        <v>#N/A</v>
      </c>
      <c r="U786" s="25" t="e">
        <f t="shared" si="430"/>
        <v>#N/A</v>
      </c>
      <c r="V786" s="25" t="e">
        <f t="shared" si="431"/>
        <v>#N/A</v>
      </c>
      <c r="W786" s="25" t="e">
        <f t="shared" si="432"/>
        <v>#N/A</v>
      </c>
      <c r="X786" s="25" t="e">
        <f t="shared" si="433"/>
        <v>#N/A</v>
      </c>
      <c r="Y786" s="25" t="e">
        <f t="shared" si="434"/>
        <v>#N/A</v>
      </c>
      <c r="Z786" s="25" t="e">
        <f t="shared" si="435"/>
        <v>#N/A</v>
      </c>
      <c r="AA786" s="25" t="e">
        <f t="shared" si="436"/>
        <v>#N/A</v>
      </c>
      <c r="AB786" s="25" t="e">
        <f t="shared" si="437"/>
        <v>#N/A</v>
      </c>
      <c r="AC786" s="25" t="e">
        <f t="shared" si="438"/>
        <v>#N/A</v>
      </c>
    </row>
    <row r="787" spans="1:29" ht="14.25" hidden="1" customHeight="1" x14ac:dyDescent="0.25">
      <c r="A787" s="33"/>
      <c r="B787" s="33"/>
      <c r="C787" s="291"/>
      <c r="D787" s="216"/>
      <c r="E787" s="355"/>
      <c r="F787" s="396"/>
      <c r="G787" s="355"/>
      <c r="H787" s="305"/>
      <c r="I787" s="355"/>
      <c r="J787" s="216"/>
      <c r="K787" s="355"/>
      <c r="L787" s="216"/>
      <c r="M787" s="355"/>
      <c r="N787" s="315"/>
      <c r="O787" s="315"/>
      <c r="S787" s="25" t="str">
        <f t="shared" si="428"/>
        <v/>
      </c>
      <c r="T787" s="25" t="e">
        <f t="shared" si="429"/>
        <v>#N/A</v>
      </c>
      <c r="U787" s="25" t="e">
        <f t="shared" si="430"/>
        <v>#N/A</v>
      </c>
      <c r="V787" s="25" t="e">
        <f t="shared" si="431"/>
        <v>#N/A</v>
      </c>
      <c r="W787" s="25" t="e">
        <f t="shared" si="432"/>
        <v>#N/A</v>
      </c>
      <c r="X787" s="25" t="e">
        <f t="shared" si="433"/>
        <v>#N/A</v>
      </c>
      <c r="Y787" s="25" t="e">
        <f t="shared" si="434"/>
        <v>#N/A</v>
      </c>
      <c r="Z787" s="25" t="e">
        <f t="shared" si="435"/>
        <v>#N/A</v>
      </c>
      <c r="AA787" s="25" t="e">
        <f t="shared" si="436"/>
        <v>#N/A</v>
      </c>
      <c r="AB787" s="25" t="e">
        <f t="shared" si="437"/>
        <v>#N/A</v>
      </c>
      <c r="AC787" s="25" t="e">
        <f t="shared" si="438"/>
        <v>#N/A</v>
      </c>
    </row>
    <row r="788" spans="1:29" ht="14.25" hidden="1" customHeight="1" x14ac:dyDescent="0.25">
      <c r="A788" s="33"/>
      <c r="B788" s="33"/>
      <c r="C788" s="291"/>
      <c r="D788" s="216"/>
      <c r="E788" s="355"/>
      <c r="F788" s="396"/>
      <c r="G788" s="355"/>
      <c r="H788" s="305"/>
      <c r="I788" s="355"/>
      <c r="J788" s="216"/>
      <c r="K788" s="355"/>
      <c r="L788" s="216"/>
      <c r="M788" s="355"/>
      <c r="N788" s="315"/>
      <c r="O788" s="315"/>
      <c r="S788" s="25" t="str">
        <f t="shared" si="428"/>
        <v/>
      </c>
      <c r="T788" s="25" t="e">
        <f t="shared" si="429"/>
        <v>#N/A</v>
      </c>
      <c r="U788" s="25" t="e">
        <f t="shared" si="430"/>
        <v>#N/A</v>
      </c>
      <c r="V788" s="25" t="e">
        <f t="shared" si="431"/>
        <v>#N/A</v>
      </c>
      <c r="W788" s="25" t="e">
        <f t="shared" si="432"/>
        <v>#N/A</v>
      </c>
      <c r="X788" s="25" t="e">
        <f t="shared" si="433"/>
        <v>#N/A</v>
      </c>
      <c r="Y788" s="25" t="e">
        <f t="shared" si="434"/>
        <v>#N/A</v>
      </c>
      <c r="Z788" s="25" t="e">
        <f t="shared" si="435"/>
        <v>#N/A</v>
      </c>
      <c r="AA788" s="25" t="e">
        <f t="shared" si="436"/>
        <v>#N/A</v>
      </c>
      <c r="AB788" s="25" t="e">
        <f t="shared" si="437"/>
        <v>#N/A</v>
      </c>
      <c r="AC788" s="25" t="e">
        <f t="shared" si="438"/>
        <v>#N/A</v>
      </c>
    </row>
    <row r="789" spans="1:29" ht="14.25" customHeight="1" thickBot="1" x14ac:dyDescent="0.3">
      <c r="A789" s="33"/>
      <c r="B789" s="33"/>
      <c r="C789" s="291"/>
      <c r="D789" s="216"/>
      <c r="E789" s="355"/>
      <c r="F789" s="396"/>
      <c r="G789" s="355"/>
      <c r="H789" s="396"/>
      <c r="I789" s="355"/>
      <c r="J789" s="216"/>
      <c r="K789" s="355"/>
      <c r="L789" s="216"/>
      <c r="M789" s="355"/>
      <c r="N789" s="315"/>
      <c r="O789" s="31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thickBot="1" x14ac:dyDescent="0.3">
      <c r="C790">
        <f>COUNTA(C707:C789)</f>
        <v>72</v>
      </c>
      <c r="D790" s="31">
        <f>((COUNTA(D707:D789))-COUNTIF(E707:E789,"&lt;1"))/(COUNTA(D707:D789))</f>
        <v>0.98611111111111116</v>
      </c>
      <c r="E790"/>
      <c r="F790" s="31">
        <f>((COUNTA(F707:F789))-COUNTIF(G707:G789,"&lt;1"))/(COUNTA(F707:F789))</f>
        <v>1</v>
      </c>
      <c r="H790" s="31">
        <f>((COUNTA(H707:H789))-COUNTIF(I707:I789,"&lt;1"))/(COUNTA(H707:H789))</f>
        <v>1</v>
      </c>
      <c r="I790" s="355"/>
      <c r="J790" s="31">
        <f>((COUNTA(J707:J789))-COUNTIF(K707:K789,"&lt;1"))/(COUNTA(J707:J789))</f>
        <v>1</v>
      </c>
      <c r="K790" s="31"/>
      <c r="L790" s="31">
        <f>((COUNTA(L707:L789))-COUNTIF(M707:M789,"&lt;1"))/(COUNTA(L707:L789))</f>
        <v>1</v>
      </c>
      <c r="M790" s="31"/>
      <c r="N790" s="11">
        <f>AVERAGE(N707:N789)</f>
        <v>0.98571428571428577</v>
      </c>
      <c r="O790" s="11">
        <f>AVERAGE(O707:O789)</f>
        <v>0.98571428571428577</v>
      </c>
    </row>
    <row r="791" spans="1:29" x14ac:dyDescent="0.25">
      <c r="E791" s="1"/>
      <c r="G791" s="1"/>
      <c r="I791" s="1"/>
      <c r="K791" s="1"/>
      <c r="M791" s="1"/>
    </row>
    <row r="792" spans="1:29" x14ac:dyDescent="0.25">
      <c r="E792" s="1"/>
      <c r="G792" s="1"/>
      <c r="I792" s="1"/>
      <c r="K792" s="1"/>
      <c r="M792" s="1"/>
    </row>
    <row r="793" spans="1:29" x14ac:dyDescent="0.25">
      <c r="E793" s="1"/>
      <c r="G793" s="1"/>
      <c r="I793" s="1"/>
      <c r="K793" s="1"/>
      <c r="M793" s="1"/>
    </row>
    <row r="794" spans="1:29" x14ac:dyDescent="0.25">
      <c r="E794" s="1"/>
      <c r="G794" s="1"/>
      <c r="I794" s="1"/>
      <c r="K794" s="1"/>
      <c r="M794" s="1"/>
    </row>
    <row r="795" spans="1:29" x14ac:dyDescent="0.25">
      <c r="E795" s="1"/>
      <c r="G795" s="1"/>
      <c r="I795" s="1"/>
      <c r="K795" s="1"/>
      <c r="M795" s="1"/>
    </row>
    <row r="796" spans="1:29" x14ac:dyDescent="0.25">
      <c r="A796" s="7" t="s">
        <v>18</v>
      </c>
      <c r="B796" s="7" t="s">
        <v>1795</v>
      </c>
      <c r="C796" s="7" t="s">
        <v>29</v>
      </c>
      <c r="D796" s="8" t="s">
        <v>121</v>
      </c>
      <c r="E796" s="70"/>
      <c r="F796" s="42" t="s">
        <v>12</v>
      </c>
      <c r="G796" s="106"/>
      <c r="H796" s="8" t="s">
        <v>13</v>
      </c>
      <c r="I796" s="70"/>
      <c r="J796" s="8" t="s">
        <v>14</v>
      </c>
      <c r="K796" s="70"/>
      <c r="L796" s="8" t="s">
        <v>433</v>
      </c>
      <c r="M796" s="70"/>
      <c r="N796" s="9" t="s">
        <v>20</v>
      </c>
      <c r="O796" s="9" t="s">
        <v>36</v>
      </c>
      <c r="S796" s="25" t="str">
        <f t="shared" ref="S796:S856" si="439">LEFT(C796,12)</f>
        <v>Product</v>
      </c>
      <c r="T796" s="25" t="e">
        <f t="shared" ref="T796:T892" si="440">VLOOKUP($S796,$S$4:$AA$16,2,FALSE)</f>
        <v>#N/A</v>
      </c>
      <c r="U796" s="25" t="e">
        <f t="shared" ref="U796:U892" si="441">VLOOKUP($S796,$S$4:$AA$16,3,FALSE)</f>
        <v>#N/A</v>
      </c>
      <c r="V796" s="25" t="e">
        <f t="shared" ref="V796:V892" si="442">VLOOKUP($S796,$S$4:$AA$16,4,FALSE)</f>
        <v>#N/A</v>
      </c>
      <c r="W796" s="25" t="e">
        <f t="shared" ref="W796:W892" si="443">VLOOKUP($S796,$S$4:$AA$16,5,FALSE)</f>
        <v>#N/A</v>
      </c>
      <c r="X796" s="25" t="e">
        <f t="shared" ref="X796:X892" si="444">VLOOKUP($S796,$S$4:$AA$16,6,FALSE)</f>
        <v>#N/A</v>
      </c>
      <c r="Y796" s="25" t="e">
        <f t="shared" ref="Y796:Y892" si="445">VLOOKUP($S796,$S$4:$AA$16,7,FALSE)</f>
        <v>#N/A</v>
      </c>
      <c r="Z796" s="25" t="e">
        <f t="shared" ref="Z796:Z892" si="446">VLOOKUP($S796,$S$4:$AA$16,8,FALSE)</f>
        <v>#N/A</v>
      </c>
      <c r="AA796" s="25" t="e">
        <f t="shared" ref="AA796:AA892" si="447">VLOOKUP($S796,$S$4:$AA$16,9,FALSE)</f>
        <v>#N/A</v>
      </c>
      <c r="AB796" s="25" t="e">
        <f t="shared" ref="AB796:AB892" si="448">VLOOKUP($S796,$S$4:$AC$16,10,FALSE)</f>
        <v>#N/A</v>
      </c>
      <c r="AC796" s="25" t="e">
        <f t="shared" ref="AC796:AC892" si="449">VLOOKUP($S796,$S$4:$AC$16,11,FALSE)</f>
        <v>#N/A</v>
      </c>
    </row>
    <row r="797" spans="1:29" x14ac:dyDescent="0.25">
      <c r="A797" s="354">
        <v>45931</v>
      </c>
      <c r="B797" s="354" t="s">
        <v>435</v>
      </c>
      <c r="C797" s="349" t="s">
        <v>35</v>
      </c>
      <c r="D797" s="216">
        <v>16.21</v>
      </c>
      <c r="E797" s="355">
        <f t="shared" ref="E797:E806" si="450">IF(+(IF(D797&lt;T797,0,IF(D797&gt;U797,0,1)))=1,1,0)</f>
        <v>1</v>
      </c>
      <c r="F797" s="305"/>
      <c r="G797" s="355">
        <f t="shared" ref="G797:G806" si="451">IF(+(IF(F797&lt;V797,0,IF(F797&gt;W797,0,1)))=1,1,0)</f>
        <v>1</v>
      </c>
      <c r="H797" s="23">
        <v>2.2999999999999998</v>
      </c>
      <c r="I797" s="355">
        <f t="shared" ref="I797:I806" si="452">IF(+(IF(H797&lt;X797,0,IF(H797&gt;Y797,0,1)))=1,1,0)</f>
        <v>1</v>
      </c>
      <c r="J797" s="216">
        <v>116.2</v>
      </c>
      <c r="K797" s="355">
        <f t="shared" ref="K797:K806" si="453">IF(+(IF(J797&lt;Z797,0,IF(J797&gt;AA797,0,1)))=1,1,0)</f>
        <v>1</v>
      </c>
      <c r="L797" s="216"/>
      <c r="M797" s="355">
        <f t="shared" ref="M797:M806" si="454">IF(+(IF(L797&lt;AB797,0,IF(L797&gt;AC797,0,1)))=1,1,0)</f>
        <v>1</v>
      </c>
      <c r="N797" s="315">
        <f t="shared" ref="N797:N806" si="455">IF(+(IF(D797&lt;T797,0,IF(D797&gt;U797,0,1)))+(IF(F797&lt;V797,0,IF(F797&gt;W797,0,1)))+(IF(H797&lt;X797,0,IF(H797&gt;Y797,0,1)))+(IF(J797&lt;Z797,0,IF(J797&gt;AA797,0,1)))+(IF(L797&lt;AB797,0,IF(L797&gt;AC797,0,1)))=5,1,0)</f>
        <v>1</v>
      </c>
      <c r="O797" s="315">
        <f t="shared" ref="O797:O806" si="456">IF(+(IF(D797&lt;T797,0,IF(D797&gt;U797,0,1)))+(IF(F797&lt;V797,0,IF(F797&gt;W797,0,1)))+(IF(H797&lt;X797,0,IF(H797&gt;Y797,0,1)))+(IF(L797&lt;AB797,0,IF(L797&gt;AC797,0,1)))=4,1,0)</f>
        <v>1</v>
      </c>
      <c r="S797" s="25" t="str">
        <f t="shared" si="439"/>
        <v>VITAMALT</v>
      </c>
      <c r="T797" s="25">
        <f t="shared" si="440"/>
        <v>16.2</v>
      </c>
      <c r="U797" s="25">
        <f t="shared" si="441"/>
        <v>16.84</v>
      </c>
      <c r="V797" s="25">
        <f t="shared" si="442"/>
        <v>0</v>
      </c>
      <c r="W797" s="25">
        <f t="shared" si="443"/>
        <v>0</v>
      </c>
      <c r="X797" s="25">
        <f t="shared" si="444"/>
        <v>2</v>
      </c>
      <c r="Y797" s="25">
        <f t="shared" si="445"/>
        <v>2.4</v>
      </c>
      <c r="Z797" s="25">
        <f t="shared" si="446"/>
        <v>100</v>
      </c>
      <c r="AA797" s="25">
        <f t="shared" si="447"/>
        <v>140</v>
      </c>
      <c r="AB797" s="25">
        <f t="shared" si="448"/>
        <v>0</v>
      </c>
      <c r="AC797" s="25">
        <f t="shared" si="449"/>
        <v>0</v>
      </c>
    </row>
    <row r="798" spans="1:29" x14ac:dyDescent="0.25">
      <c r="A798" s="354">
        <v>45931</v>
      </c>
      <c r="B798" s="354" t="s">
        <v>437</v>
      </c>
      <c r="C798" s="349" t="s">
        <v>35</v>
      </c>
      <c r="D798" s="216">
        <v>16.28</v>
      </c>
      <c r="E798" s="355">
        <f t="shared" si="450"/>
        <v>1</v>
      </c>
      <c r="F798" s="305"/>
      <c r="G798" s="355">
        <f t="shared" si="451"/>
        <v>1</v>
      </c>
      <c r="H798" s="23">
        <v>2.2999999999999998</v>
      </c>
      <c r="I798" s="355">
        <f t="shared" si="452"/>
        <v>1</v>
      </c>
      <c r="J798" s="216">
        <v>106.4</v>
      </c>
      <c r="K798" s="355">
        <f t="shared" si="453"/>
        <v>1</v>
      </c>
      <c r="L798" s="216"/>
      <c r="M798" s="355">
        <f t="shared" si="454"/>
        <v>1</v>
      </c>
      <c r="N798" s="315">
        <f t="shared" si="455"/>
        <v>1</v>
      </c>
      <c r="O798" s="315">
        <f t="shared" si="456"/>
        <v>1</v>
      </c>
      <c r="S798" s="25" t="str">
        <f t="shared" si="439"/>
        <v>VITAMALT</v>
      </c>
      <c r="T798" s="25">
        <f t="shared" si="440"/>
        <v>16.2</v>
      </c>
      <c r="U798" s="25">
        <f t="shared" si="441"/>
        <v>16.84</v>
      </c>
      <c r="V798" s="25">
        <f t="shared" si="442"/>
        <v>0</v>
      </c>
      <c r="W798" s="25">
        <f t="shared" si="443"/>
        <v>0</v>
      </c>
      <c r="X798" s="25">
        <f t="shared" si="444"/>
        <v>2</v>
      </c>
      <c r="Y798" s="25">
        <f t="shared" si="445"/>
        <v>2.4</v>
      </c>
      <c r="Z798" s="25">
        <f t="shared" si="446"/>
        <v>100</v>
      </c>
      <c r="AA798" s="25">
        <f t="shared" si="447"/>
        <v>140</v>
      </c>
      <c r="AB798" s="25">
        <f t="shared" si="448"/>
        <v>0</v>
      </c>
      <c r="AC798" s="25">
        <f t="shared" si="449"/>
        <v>0</v>
      </c>
    </row>
    <row r="799" spans="1:29" x14ac:dyDescent="0.25">
      <c r="A799" s="354">
        <v>45931</v>
      </c>
      <c r="B799" s="354" t="s">
        <v>434</v>
      </c>
      <c r="C799" s="349" t="s">
        <v>35</v>
      </c>
      <c r="D799" s="216">
        <v>16.239999999999998</v>
      </c>
      <c r="E799" s="355">
        <f t="shared" si="450"/>
        <v>1</v>
      </c>
      <c r="F799" s="305"/>
      <c r="G799" s="355">
        <f t="shared" si="451"/>
        <v>1</v>
      </c>
      <c r="H799" s="23">
        <v>2.34</v>
      </c>
      <c r="I799" s="355">
        <f t="shared" si="452"/>
        <v>1</v>
      </c>
      <c r="J799" s="216">
        <v>109.9</v>
      </c>
      <c r="K799" s="355">
        <f t="shared" si="453"/>
        <v>1</v>
      </c>
      <c r="L799" s="216"/>
      <c r="M799" s="355">
        <f t="shared" si="454"/>
        <v>1</v>
      </c>
      <c r="N799" s="315">
        <f t="shared" si="455"/>
        <v>1</v>
      </c>
      <c r="O799" s="315">
        <f t="shared" si="456"/>
        <v>1</v>
      </c>
      <c r="S799" s="25" t="str">
        <f t="shared" si="439"/>
        <v>VITAMALT</v>
      </c>
      <c r="T799" s="25">
        <f t="shared" si="440"/>
        <v>16.2</v>
      </c>
      <c r="U799" s="25">
        <f t="shared" si="441"/>
        <v>16.84</v>
      </c>
      <c r="V799" s="25">
        <f t="shared" si="442"/>
        <v>0</v>
      </c>
      <c r="W799" s="25">
        <f t="shared" si="443"/>
        <v>0</v>
      </c>
      <c r="X799" s="25">
        <f t="shared" si="444"/>
        <v>2</v>
      </c>
      <c r="Y799" s="25">
        <f t="shared" si="445"/>
        <v>2.4</v>
      </c>
      <c r="Z799" s="25">
        <f t="shared" si="446"/>
        <v>100</v>
      </c>
      <c r="AA799" s="25">
        <f t="shared" si="447"/>
        <v>140</v>
      </c>
      <c r="AB799" s="25">
        <f t="shared" si="448"/>
        <v>0</v>
      </c>
      <c r="AC799" s="25">
        <f t="shared" si="449"/>
        <v>0</v>
      </c>
    </row>
    <row r="800" spans="1:29" x14ac:dyDescent="0.25">
      <c r="A800" s="354">
        <v>45931</v>
      </c>
      <c r="B800" s="354" t="s">
        <v>436</v>
      </c>
      <c r="C800" s="349" t="s">
        <v>35</v>
      </c>
      <c r="D800" s="216">
        <v>16.2</v>
      </c>
      <c r="E800" s="355">
        <f t="shared" si="450"/>
        <v>1</v>
      </c>
      <c r="F800" s="305"/>
      <c r="G800" s="355">
        <f t="shared" si="451"/>
        <v>1</v>
      </c>
      <c r="H800" s="23">
        <v>2.35</v>
      </c>
      <c r="I800" s="355">
        <f t="shared" si="452"/>
        <v>1</v>
      </c>
      <c r="J800" s="216">
        <v>106.6</v>
      </c>
      <c r="K800" s="355">
        <f t="shared" si="453"/>
        <v>1</v>
      </c>
      <c r="L800" s="216"/>
      <c r="M800" s="355">
        <f t="shared" si="454"/>
        <v>1</v>
      </c>
      <c r="N800" s="315">
        <f t="shared" si="455"/>
        <v>1</v>
      </c>
      <c r="O800" s="315">
        <f t="shared" si="456"/>
        <v>1</v>
      </c>
      <c r="S800" s="25" t="str">
        <f t="shared" si="439"/>
        <v>VITAMALT</v>
      </c>
      <c r="T800" s="25">
        <f t="shared" si="440"/>
        <v>16.2</v>
      </c>
      <c r="U800" s="25">
        <f t="shared" si="441"/>
        <v>16.84</v>
      </c>
      <c r="V800" s="25">
        <f t="shared" si="442"/>
        <v>0</v>
      </c>
      <c r="W800" s="25">
        <f t="shared" si="443"/>
        <v>0</v>
      </c>
      <c r="X800" s="25">
        <f t="shared" si="444"/>
        <v>2</v>
      </c>
      <c r="Y800" s="25">
        <f t="shared" si="445"/>
        <v>2.4</v>
      </c>
      <c r="Z800" s="25">
        <f t="shared" si="446"/>
        <v>100</v>
      </c>
      <c r="AA800" s="25">
        <f t="shared" si="447"/>
        <v>140</v>
      </c>
      <c r="AB800" s="25">
        <f t="shared" si="448"/>
        <v>0</v>
      </c>
      <c r="AC800" s="25">
        <f t="shared" si="449"/>
        <v>0</v>
      </c>
    </row>
    <row r="801" spans="1:29" x14ac:dyDescent="0.25">
      <c r="A801" s="354">
        <v>45932</v>
      </c>
      <c r="B801" s="354" t="s">
        <v>435</v>
      </c>
      <c r="C801" s="349" t="s">
        <v>31</v>
      </c>
      <c r="D801" s="216">
        <v>1.87</v>
      </c>
      <c r="E801" s="355">
        <f t="shared" si="450"/>
        <v>1</v>
      </c>
      <c r="F801" s="305">
        <v>0.03</v>
      </c>
      <c r="G801" s="355">
        <f t="shared" si="451"/>
        <v>1</v>
      </c>
      <c r="H801" s="23">
        <v>2.83</v>
      </c>
      <c r="I801" s="355">
        <f t="shared" si="452"/>
        <v>1</v>
      </c>
      <c r="J801" s="216">
        <v>5.38</v>
      </c>
      <c r="K801" s="355">
        <f t="shared" si="453"/>
        <v>1</v>
      </c>
      <c r="L801" s="216">
        <v>0.31</v>
      </c>
      <c r="M801" s="355">
        <f t="shared" si="454"/>
        <v>1</v>
      </c>
      <c r="N801" s="315">
        <f t="shared" si="455"/>
        <v>1</v>
      </c>
      <c r="O801" s="315">
        <f t="shared" si="456"/>
        <v>1</v>
      </c>
      <c r="S801" s="25" t="str">
        <f t="shared" si="439"/>
        <v>CARIB</v>
      </c>
      <c r="T801" s="25">
        <f t="shared" si="440"/>
        <v>1.65</v>
      </c>
      <c r="U801" s="25">
        <f t="shared" si="441"/>
        <v>2.14</v>
      </c>
      <c r="V801" s="25">
        <f t="shared" si="442"/>
        <v>0</v>
      </c>
      <c r="W801" s="25">
        <f t="shared" si="443"/>
        <v>0.12</v>
      </c>
      <c r="X801" s="25">
        <f t="shared" si="444"/>
        <v>2.7</v>
      </c>
      <c r="Y801" s="25">
        <f t="shared" si="445"/>
        <v>2.85</v>
      </c>
      <c r="Z801" s="25">
        <f t="shared" si="446"/>
        <v>5</v>
      </c>
      <c r="AA801" s="25">
        <f t="shared" si="447"/>
        <v>7</v>
      </c>
      <c r="AB801" s="25">
        <f t="shared" si="448"/>
        <v>0</v>
      </c>
      <c r="AC801" s="25">
        <f t="shared" si="449"/>
        <v>1</v>
      </c>
    </row>
    <row r="802" spans="1:29" x14ac:dyDescent="0.25">
      <c r="A802" s="354">
        <v>45932</v>
      </c>
      <c r="B802" s="354" t="s">
        <v>437</v>
      </c>
      <c r="C802" s="349" t="s">
        <v>31</v>
      </c>
      <c r="D802" s="216">
        <v>1.74</v>
      </c>
      <c r="E802" s="355">
        <f t="shared" ref="E802" si="457">IF(+(IF(D802&lt;T802,0,IF(D802&gt;U802,0,1)))=1,1,0)</f>
        <v>1</v>
      </c>
      <c r="F802" s="305"/>
      <c r="G802" s="355">
        <f t="shared" ref="G802" si="458">IF(+(IF(F802&lt;V802,0,IF(F802&gt;W802,0,1)))=1,1,0)</f>
        <v>1</v>
      </c>
      <c r="H802" s="23"/>
      <c r="I802" s="355"/>
      <c r="J802" s="216">
        <v>5.8</v>
      </c>
      <c r="K802" s="355">
        <f t="shared" ref="K802" si="459">IF(+(IF(J802&lt;Z802,0,IF(J802&gt;AA802,0,1)))=1,1,0)</f>
        <v>1</v>
      </c>
      <c r="L802" s="216">
        <v>0.32</v>
      </c>
      <c r="M802" s="355">
        <f t="shared" ref="M802" si="460">IF(+(IF(L802&lt;AB802,0,IF(L802&gt;AC802,0,1)))=1,1,0)</f>
        <v>1</v>
      </c>
      <c r="N802" s="315"/>
      <c r="O802" s="315"/>
      <c r="S802" s="25" t="str">
        <f t="shared" ref="S802" si="461">LEFT(C802,12)</f>
        <v>CARIB</v>
      </c>
      <c r="T802" s="25">
        <f t="shared" si="440"/>
        <v>1.65</v>
      </c>
      <c r="U802" s="25">
        <f t="shared" si="441"/>
        <v>2.14</v>
      </c>
      <c r="V802" s="25">
        <f t="shared" si="442"/>
        <v>0</v>
      </c>
      <c r="W802" s="25">
        <f t="shared" si="443"/>
        <v>0.12</v>
      </c>
      <c r="X802" s="25">
        <f t="shared" si="444"/>
        <v>2.7</v>
      </c>
      <c r="Y802" s="25">
        <f t="shared" si="445"/>
        <v>2.85</v>
      </c>
      <c r="Z802" s="25">
        <f t="shared" si="446"/>
        <v>5</v>
      </c>
      <c r="AA802" s="25">
        <f t="shared" si="447"/>
        <v>7</v>
      </c>
      <c r="AB802" s="25">
        <f t="shared" si="448"/>
        <v>0</v>
      </c>
      <c r="AC802" s="25">
        <f t="shared" si="449"/>
        <v>1</v>
      </c>
    </row>
    <row r="803" spans="1:29" x14ac:dyDescent="0.25">
      <c r="A803" s="354">
        <v>45935</v>
      </c>
      <c r="B803" s="354" t="s">
        <v>436</v>
      </c>
      <c r="C803" s="349" t="s">
        <v>31</v>
      </c>
      <c r="D803" s="216">
        <v>1.9</v>
      </c>
      <c r="E803" s="355">
        <f t="shared" si="450"/>
        <v>1</v>
      </c>
      <c r="F803" s="305">
        <v>0.04</v>
      </c>
      <c r="G803" s="355">
        <f t="shared" si="451"/>
        <v>1</v>
      </c>
      <c r="H803" s="23">
        <v>2.8</v>
      </c>
      <c r="I803" s="355">
        <f t="shared" si="452"/>
        <v>1</v>
      </c>
      <c r="J803" s="216">
        <v>5</v>
      </c>
      <c r="K803" s="355">
        <f t="shared" si="453"/>
        <v>1</v>
      </c>
      <c r="L803" s="216">
        <v>0.28999999999999998</v>
      </c>
      <c r="M803" s="355">
        <f t="shared" si="454"/>
        <v>1</v>
      </c>
      <c r="N803" s="315">
        <f t="shared" si="455"/>
        <v>1</v>
      </c>
      <c r="O803" s="315">
        <f t="shared" si="456"/>
        <v>1</v>
      </c>
      <c r="S803" s="25" t="str">
        <f t="shared" si="439"/>
        <v>CARIB</v>
      </c>
      <c r="T803" s="25">
        <f t="shared" si="440"/>
        <v>1.65</v>
      </c>
      <c r="U803" s="25">
        <f t="shared" si="441"/>
        <v>2.14</v>
      </c>
      <c r="V803" s="25">
        <f t="shared" si="442"/>
        <v>0</v>
      </c>
      <c r="W803" s="25">
        <f t="shared" si="443"/>
        <v>0.12</v>
      </c>
      <c r="X803" s="25">
        <f t="shared" si="444"/>
        <v>2.7</v>
      </c>
      <c r="Y803" s="25">
        <f t="shared" si="445"/>
        <v>2.85</v>
      </c>
      <c r="Z803" s="25">
        <f t="shared" si="446"/>
        <v>5</v>
      </c>
      <c r="AA803" s="25">
        <f t="shared" si="447"/>
        <v>7</v>
      </c>
      <c r="AB803" s="25">
        <f t="shared" si="448"/>
        <v>0</v>
      </c>
      <c r="AC803" s="25">
        <f t="shared" si="449"/>
        <v>1</v>
      </c>
    </row>
    <row r="804" spans="1:29" x14ac:dyDescent="0.25">
      <c r="A804" s="354">
        <v>45935</v>
      </c>
      <c r="B804" s="354" t="s">
        <v>434</v>
      </c>
      <c r="C804" s="349" t="s">
        <v>31</v>
      </c>
      <c r="D804" s="216">
        <v>1.88</v>
      </c>
      <c r="E804" s="355">
        <f t="shared" si="450"/>
        <v>1</v>
      </c>
      <c r="F804" s="305">
        <v>0.04</v>
      </c>
      <c r="G804" s="355">
        <f t="shared" si="451"/>
        <v>1</v>
      </c>
      <c r="H804" s="23">
        <v>2.78</v>
      </c>
      <c r="I804" s="355">
        <f t="shared" si="452"/>
        <v>1</v>
      </c>
      <c r="J804" s="216">
        <v>5.03</v>
      </c>
      <c r="K804" s="355">
        <f t="shared" si="453"/>
        <v>1</v>
      </c>
      <c r="L804" s="216">
        <v>0.3</v>
      </c>
      <c r="M804" s="355">
        <f t="shared" si="454"/>
        <v>1</v>
      </c>
      <c r="N804" s="315">
        <f t="shared" si="455"/>
        <v>1</v>
      </c>
      <c r="O804" s="315">
        <f t="shared" si="456"/>
        <v>1</v>
      </c>
      <c r="S804" s="25" t="str">
        <f t="shared" si="439"/>
        <v>CARIB</v>
      </c>
      <c r="T804" s="25">
        <f t="shared" si="440"/>
        <v>1.65</v>
      </c>
      <c r="U804" s="25">
        <f t="shared" si="441"/>
        <v>2.14</v>
      </c>
      <c r="V804" s="25">
        <f t="shared" si="442"/>
        <v>0</v>
      </c>
      <c r="W804" s="25">
        <f t="shared" si="443"/>
        <v>0.12</v>
      </c>
      <c r="X804" s="25">
        <f t="shared" si="444"/>
        <v>2.7</v>
      </c>
      <c r="Y804" s="25">
        <f t="shared" si="445"/>
        <v>2.85</v>
      </c>
      <c r="Z804" s="25">
        <f t="shared" si="446"/>
        <v>5</v>
      </c>
      <c r="AA804" s="25">
        <f t="shared" si="447"/>
        <v>7</v>
      </c>
      <c r="AB804" s="25">
        <f t="shared" si="448"/>
        <v>0</v>
      </c>
      <c r="AC804" s="25">
        <f t="shared" si="449"/>
        <v>1</v>
      </c>
    </row>
    <row r="805" spans="1:29" x14ac:dyDescent="0.25">
      <c r="A805" s="354">
        <v>45935</v>
      </c>
      <c r="B805" s="354" t="s">
        <v>437</v>
      </c>
      <c r="C805" s="349" t="s">
        <v>31</v>
      </c>
      <c r="D805" s="395">
        <v>1.88</v>
      </c>
      <c r="E805" s="355">
        <f t="shared" si="450"/>
        <v>1</v>
      </c>
      <c r="F805" s="305"/>
      <c r="G805" s="355">
        <f t="shared" si="451"/>
        <v>1</v>
      </c>
      <c r="H805" s="23"/>
      <c r="I805" s="355"/>
      <c r="J805" s="216">
        <v>5.23</v>
      </c>
      <c r="K805" s="355">
        <f t="shared" si="453"/>
        <v>1</v>
      </c>
      <c r="L805" s="216">
        <v>0.33</v>
      </c>
      <c r="M805" s="355">
        <f t="shared" si="454"/>
        <v>1</v>
      </c>
      <c r="N805" s="315"/>
      <c r="O805" s="315"/>
      <c r="S805" s="25" t="str">
        <f t="shared" si="439"/>
        <v>CARIB</v>
      </c>
      <c r="T805" s="25">
        <f t="shared" si="440"/>
        <v>1.65</v>
      </c>
      <c r="U805" s="25">
        <f t="shared" si="441"/>
        <v>2.14</v>
      </c>
      <c r="V805" s="25">
        <f t="shared" si="442"/>
        <v>0</v>
      </c>
      <c r="W805" s="25">
        <f t="shared" si="443"/>
        <v>0.12</v>
      </c>
      <c r="X805" s="25">
        <f t="shared" si="444"/>
        <v>2.7</v>
      </c>
      <c r="Y805" s="25">
        <f t="shared" si="445"/>
        <v>2.85</v>
      </c>
      <c r="Z805" s="25">
        <f t="shared" si="446"/>
        <v>5</v>
      </c>
      <c r="AA805" s="25">
        <f t="shared" si="447"/>
        <v>7</v>
      </c>
      <c r="AB805" s="25">
        <f t="shared" si="448"/>
        <v>0</v>
      </c>
      <c r="AC805" s="25">
        <f t="shared" si="449"/>
        <v>1</v>
      </c>
    </row>
    <row r="806" spans="1:29" x14ac:dyDescent="0.25">
      <c r="A806" s="354">
        <v>45935</v>
      </c>
      <c r="B806" s="354" t="s">
        <v>435</v>
      </c>
      <c r="C806" s="349" t="s">
        <v>31</v>
      </c>
      <c r="D806" s="395">
        <v>1.95</v>
      </c>
      <c r="E806" s="355">
        <f t="shared" si="450"/>
        <v>1</v>
      </c>
      <c r="F806" s="305">
        <v>0.03</v>
      </c>
      <c r="G806" s="355">
        <f t="shared" si="451"/>
        <v>1</v>
      </c>
      <c r="H806" s="23">
        <v>2.85</v>
      </c>
      <c r="I806" s="355">
        <f t="shared" si="452"/>
        <v>1</v>
      </c>
      <c r="J806" s="216">
        <v>5.28</v>
      </c>
      <c r="K806" s="355">
        <f t="shared" si="453"/>
        <v>1</v>
      </c>
      <c r="L806" s="216">
        <v>0.41</v>
      </c>
      <c r="M806" s="355">
        <f t="shared" si="454"/>
        <v>1</v>
      </c>
      <c r="N806" s="315">
        <f t="shared" si="455"/>
        <v>1</v>
      </c>
      <c r="O806" s="315">
        <f t="shared" si="456"/>
        <v>1</v>
      </c>
      <c r="S806" s="25" t="str">
        <f t="shared" si="439"/>
        <v>CARIB</v>
      </c>
      <c r="T806" s="25">
        <f t="shared" si="440"/>
        <v>1.65</v>
      </c>
      <c r="U806" s="25">
        <f t="shared" si="441"/>
        <v>2.14</v>
      </c>
      <c r="V806" s="25">
        <f t="shared" si="442"/>
        <v>0</v>
      </c>
      <c r="W806" s="25">
        <f t="shared" si="443"/>
        <v>0.12</v>
      </c>
      <c r="X806" s="25">
        <f t="shared" si="444"/>
        <v>2.7</v>
      </c>
      <c r="Y806" s="25">
        <f t="shared" si="445"/>
        <v>2.85</v>
      </c>
      <c r="Z806" s="25">
        <f t="shared" si="446"/>
        <v>5</v>
      </c>
      <c r="AA806" s="25">
        <f t="shared" si="447"/>
        <v>7</v>
      </c>
      <c r="AB806" s="25">
        <f t="shared" si="448"/>
        <v>0</v>
      </c>
      <c r="AC806" s="25">
        <f t="shared" si="449"/>
        <v>1</v>
      </c>
    </row>
    <row r="807" spans="1:29" hidden="1" x14ac:dyDescent="0.25">
      <c r="A807" s="354"/>
      <c r="B807" s="354"/>
      <c r="C807" s="349"/>
      <c r="D807" s="395"/>
      <c r="E807" s="355"/>
      <c r="F807" s="305"/>
      <c r="G807" s="355"/>
      <c r="H807" s="23"/>
      <c r="I807" s="355"/>
      <c r="J807" s="216"/>
      <c r="K807" s="355"/>
      <c r="L807" s="216"/>
      <c r="M807" s="355"/>
      <c r="N807" s="315"/>
      <c r="O807" s="315"/>
      <c r="S807" s="25" t="str">
        <f t="shared" si="439"/>
        <v/>
      </c>
      <c r="T807" s="25" t="e">
        <f t="shared" si="440"/>
        <v>#N/A</v>
      </c>
      <c r="U807" s="25" t="e">
        <f t="shared" si="441"/>
        <v>#N/A</v>
      </c>
      <c r="V807" s="25" t="e">
        <f t="shared" si="442"/>
        <v>#N/A</v>
      </c>
      <c r="W807" s="25" t="e">
        <f t="shared" si="443"/>
        <v>#N/A</v>
      </c>
      <c r="X807" s="25" t="e">
        <f t="shared" si="444"/>
        <v>#N/A</v>
      </c>
      <c r="Y807" s="25" t="e">
        <f t="shared" si="445"/>
        <v>#N/A</v>
      </c>
      <c r="Z807" s="25" t="e">
        <f t="shared" si="446"/>
        <v>#N/A</v>
      </c>
      <c r="AA807" s="25" t="e">
        <f t="shared" si="447"/>
        <v>#N/A</v>
      </c>
      <c r="AB807" s="25" t="e">
        <f t="shared" si="448"/>
        <v>#N/A</v>
      </c>
      <c r="AC807" s="25" t="e">
        <f t="shared" si="449"/>
        <v>#N/A</v>
      </c>
    </row>
    <row r="808" spans="1:29" hidden="1" x14ac:dyDescent="0.25">
      <c r="A808" s="354"/>
      <c r="B808" s="354"/>
      <c r="C808" s="349"/>
      <c r="D808" s="395"/>
      <c r="E808" s="355"/>
      <c r="F808" s="305"/>
      <c r="G808" s="355"/>
      <c r="H808" s="23"/>
      <c r="I808" s="355"/>
      <c r="J808" s="216"/>
      <c r="K808" s="355"/>
      <c r="L808" s="216"/>
      <c r="M808" s="355"/>
      <c r="N808" s="315"/>
      <c r="O808" s="315"/>
      <c r="S808" s="25" t="str">
        <f t="shared" si="439"/>
        <v/>
      </c>
      <c r="T808" s="25" t="e">
        <f t="shared" si="440"/>
        <v>#N/A</v>
      </c>
      <c r="U808" s="25" t="e">
        <f t="shared" si="441"/>
        <v>#N/A</v>
      </c>
      <c r="V808" s="25" t="e">
        <f t="shared" si="442"/>
        <v>#N/A</v>
      </c>
      <c r="W808" s="25" t="e">
        <f t="shared" si="443"/>
        <v>#N/A</v>
      </c>
      <c r="X808" s="25" t="e">
        <f t="shared" si="444"/>
        <v>#N/A</v>
      </c>
      <c r="Y808" s="25" t="e">
        <f t="shared" si="445"/>
        <v>#N/A</v>
      </c>
      <c r="Z808" s="25" t="e">
        <f t="shared" si="446"/>
        <v>#N/A</v>
      </c>
      <c r="AA808" s="25" t="e">
        <f t="shared" si="447"/>
        <v>#N/A</v>
      </c>
      <c r="AB808" s="25" t="e">
        <f t="shared" si="448"/>
        <v>#N/A</v>
      </c>
      <c r="AC808" s="25" t="e">
        <f t="shared" si="449"/>
        <v>#N/A</v>
      </c>
    </row>
    <row r="809" spans="1:29" hidden="1" x14ac:dyDescent="0.25">
      <c r="A809" s="354"/>
      <c r="B809" s="354"/>
      <c r="C809" s="349"/>
      <c r="D809" s="395"/>
      <c r="E809" s="355"/>
      <c r="F809" s="305"/>
      <c r="G809" s="355"/>
      <c r="H809" s="23"/>
      <c r="I809" s="355"/>
      <c r="J809" s="216"/>
      <c r="K809" s="355"/>
      <c r="L809" s="216"/>
      <c r="M809" s="355"/>
      <c r="N809" s="315"/>
      <c r="O809" s="315"/>
      <c r="S809" s="25" t="str">
        <f t="shared" si="439"/>
        <v/>
      </c>
      <c r="T809" s="25" t="e">
        <f t="shared" si="440"/>
        <v>#N/A</v>
      </c>
      <c r="U809" s="25" t="e">
        <f t="shared" si="441"/>
        <v>#N/A</v>
      </c>
      <c r="V809" s="25" t="e">
        <f t="shared" si="442"/>
        <v>#N/A</v>
      </c>
      <c r="W809" s="25" t="e">
        <f t="shared" si="443"/>
        <v>#N/A</v>
      </c>
      <c r="X809" s="25" t="e">
        <f t="shared" si="444"/>
        <v>#N/A</v>
      </c>
      <c r="Y809" s="25" t="e">
        <f t="shared" si="445"/>
        <v>#N/A</v>
      </c>
      <c r="Z809" s="25" t="e">
        <f t="shared" si="446"/>
        <v>#N/A</v>
      </c>
      <c r="AA809" s="25" t="e">
        <f t="shared" si="447"/>
        <v>#N/A</v>
      </c>
      <c r="AB809" s="25" t="e">
        <f t="shared" si="448"/>
        <v>#N/A</v>
      </c>
      <c r="AC809" s="25" t="e">
        <f t="shared" si="449"/>
        <v>#N/A</v>
      </c>
    </row>
    <row r="810" spans="1:29" hidden="1" x14ac:dyDescent="0.25">
      <c r="A810" s="354"/>
      <c r="B810" s="354"/>
      <c r="C810" s="349"/>
      <c r="D810" s="395"/>
      <c r="E810" s="355"/>
      <c r="F810" s="305"/>
      <c r="G810" s="355"/>
      <c r="H810" s="23"/>
      <c r="I810" s="355"/>
      <c r="J810" s="216"/>
      <c r="K810" s="355"/>
      <c r="L810" s="216"/>
      <c r="M810" s="355"/>
      <c r="N810" s="315"/>
      <c r="O810" s="315"/>
      <c r="S810" s="25" t="str">
        <f t="shared" si="439"/>
        <v/>
      </c>
      <c r="T810" s="25" t="e">
        <f t="shared" si="440"/>
        <v>#N/A</v>
      </c>
      <c r="U810" s="25" t="e">
        <f t="shared" si="441"/>
        <v>#N/A</v>
      </c>
      <c r="V810" s="25" t="e">
        <f t="shared" si="442"/>
        <v>#N/A</v>
      </c>
      <c r="W810" s="25" t="e">
        <f t="shared" si="443"/>
        <v>#N/A</v>
      </c>
      <c r="X810" s="25" t="e">
        <f t="shared" si="444"/>
        <v>#N/A</v>
      </c>
      <c r="Y810" s="25" t="e">
        <f t="shared" si="445"/>
        <v>#N/A</v>
      </c>
      <c r="Z810" s="25" t="e">
        <f t="shared" si="446"/>
        <v>#N/A</v>
      </c>
      <c r="AA810" s="25" t="e">
        <f t="shared" si="447"/>
        <v>#N/A</v>
      </c>
      <c r="AB810" s="25" t="e">
        <f t="shared" si="448"/>
        <v>#N/A</v>
      </c>
      <c r="AC810" s="25" t="e">
        <f t="shared" si="449"/>
        <v>#N/A</v>
      </c>
    </row>
    <row r="811" spans="1:29" hidden="1" x14ac:dyDescent="0.25">
      <c r="A811" s="354"/>
      <c r="B811" s="354"/>
      <c r="C811" s="349"/>
      <c r="D811" s="395"/>
      <c r="E811" s="355"/>
      <c r="F811" s="305"/>
      <c r="G811" s="355"/>
      <c r="H811" s="23"/>
      <c r="I811" s="355"/>
      <c r="J811" s="216"/>
      <c r="K811" s="355"/>
      <c r="L811" s="216"/>
      <c r="M811" s="355"/>
      <c r="N811" s="315"/>
      <c r="O811" s="315"/>
      <c r="S811" s="25" t="str">
        <f t="shared" si="439"/>
        <v/>
      </c>
      <c r="T811" s="25" t="e">
        <f t="shared" si="440"/>
        <v>#N/A</v>
      </c>
      <c r="U811" s="25" t="e">
        <f t="shared" si="441"/>
        <v>#N/A</v>
      </c>
      <c r="V811" s="25" t="e">
        <f t="shared" si="442"/>
        <v>#N/A</v>
      </c>
      <c r="W811" s="25" t="e">
        <f t="shared" si="443"/>
        <v>#N/A</v>
      </c>
      <c r="X811" s="25" t="e">
        <f t="shared" si="444"/>
        <v>#N/A</v>
      </c>
      <c r="Y811" s="25" t="e">
        <f t="shared" si="445"/>
        <v>#N/A</v>
      </c>
      <c r="Z811" s="25" t="e">
        <f t="shared" si="446"/>
        <v>#N/A</v>
      </c>
      <c r="AA811" s="25" t="e">
        <f t="shared" si="447"/>
        <v>#N/A</v>
      </c>
      <c r="AB811" s="25" t="e">
        <f t="shared" si="448"/>
        <v>#N/A</v>
      </c>
      <c r="AC811" s="25" t="e">
        <f t="shared" si="449"/>
        <v>#N/A</v>
      </c>
    </row>
    <row r="812" spans="1:29" hidden="1" x14ac:dyDescent="0.25">
      <c r="A812" s="354"/>
      <c r="B812" s="354"/>
      <c r="C812" s="349"/>
      <c r="D812" s="395"/>
      <c r="E812" s="355"/>
      <c r="F812" s="305"/>
      <c r="G812" s="355"/>
      <c r="H812" s="23"/>
      <c r="I812" s="355"/>
      <c r="J812" s="216"/>
      <c r="K812" s="355"/>
      <c r="L812" s="216"/>
      <c r="M812" s="355"/>
      <c r="N812" s="315"/>
      <c r="O812" s="315"/>
      <c r="S812" s="25" t="str">
        <f t="shared" si="439"/>
        <v/>
      </c>
      <c r="T812" s="25" t="e">
        <f t="shared" si="440"/>
        <v>#N/A</v>
      </c>
      <c r="U812" s="25" t="e">
        <f t="shared" si="441"/>
        <v>#N/A</v>
      </c>
      <c r="V812" s="25" t="e">
        <f t="shared" si="442"/>
        <v>#N/A</v>
      </c>
      <c r="W812" s="25" t="e">
        <f t="shared" si="443"/>
        <v>#N/A</v>
      </c>
      <c r="X812" s="25" t="e">
        <f t="shared" si="444"/>
        <v>#N/A</v>
      </c>
      <c r="Y812" s="25" t="e">
        <f t="shared" si="445"/>
        <v>#N/A</v>
      </c>
      <c r="Z812" s="25" t="e">
        <f t="shared" si="446"/>
        <v>#N/A</v>
      </c>
      <c r="AA812" s="25" t="e">
        <f t="shared" si="447"/>
        <v>#N/A</v>
      </c>
      <c r="AB812" s="25" t="e">
        <f t="shared" si="448"/>
        <v>#N/A</v>
      </c>
      <c r="AC812" s="25" t="e">
        <f t="shared" si="449"/>
        <v>#N/A</v>
      </c>
    </row>
    <row r="813" spans="1:29" hidden="1" x14ac:dyDescent="0.25">
      <c r="A813" s="354"/>
      <c r="B813" s="354"/>
      <c r="C813" s="349"/>
      <c r="D813" s="395"/>
      <c r="E813" s="355"/>
      <c r="F813" s="305"/>
      <c r="G813" s="355"/>
      <c r="H813" s="23"/>
      <c r="I813" s="355"/>
      <c r="J813" s="216"/>
      <c r="K813" s="355"/>
      <c r="L813" s="216"/>
      <c r="M813" s="355"/>
      <c r="N813" s="315"/>
      <c r="O813" s="315"/>
      <c r="S813" s="25" t="str">
        <f t="shared" si="439"/>
        <v/>
      </c>
      <c r="T813" s="25" t="e">
        <f t="shared" si="440"/>
        <v>#N/A</v>
      </c>
      <c r="U813" s="25" t="e">
        <f t="shared" si="441"/>
        <v>#N/A</v>
      </c>
      <c r="V813" s="25" t="e">
        <f t="shared" si="442"/>
        <v>#N/A</v>
      </c>
      <c r="W813" s="25" t="e">
        <f t="shared" si="443"/>
        <v>#N/A</v>
      </c>
      <c r="X813" s="25" t="e">
        <f t="shared" si="444"/>
        <v>#N/A</v>
      </c>
      <c r="Y813" s="25" t="e">
        <f t="shared" si="445"/>
        <v>#N/A</v>
      </c>
      <c r="Z813" s="25" t="e">
        <f t="shared" si="446"/>
        <v>#N/A</v>
      </c>
      <c r="AA813" s="25" t="e">
        <f t="shared" si="447"/>
        <v>#N/A</v>
      </c>
      <c r="AB813" s="25" t="e">
        <f t="shared" si="448"/>
        <v>#N/A</v>
      </c>
      <c r="AC813" s="25" t="e">
        <f t="shared" si="449"/>
        <v>#N/A</v>
      </c>
    </row>
    <row r="814" spans="1:29" hidden="1" x14ac:dyDescent="0.25">
      <c r="A814" s="354"/>
      <c r="B814" s="354"/>
      <c r="C814" s="349"/>
      <c r="D814" s="395"/>
      <c r="E814" s="355"/>
      <c r="F814" s="305"/>
      <c r="G814" s="355"/>
      <c r="H814" s="23"/>
      <c r="I814" s="355"/>
      <c r="J814" s="216"/>
      <c r="K814" s="355"/>
      <c r="L814" s="216"/>
      <c r="M814" s="355"/>
      <c r="N814" s="315"/>
      <c r="O814" s="315"/>
      <c r="S814" s="25" t="str">
        <f t="shared" si="439"/>
        <v/>
      </c>
      <c r="T814" s="25" t="e">
        <f t="shared" si="440"/>
        <v>#N/A</v>
      </c>
      <c r="U814" s="25" t="e">
        <f t="shared" si="441"/>
        <v>#N/A</v>
      </c>
      <c r="V814" s="25" t="e">
        <f t="shared" si="442"/>
        <v>#N/A</v>
      </c>
      <c r="W814" s="25" t="e">
        <f t="shared" si="443"/>
        <v>#N/A</v>
      </c>
      <c r="X814" s="25" t="e">
        <f t="shared" si="444"/>
        <v>#N/A</v>
      </c>
      <c r="Y814" s="25" t="e">
        <f t="shared" si="445"/>
        <v>#N/A</v>
      </c>
      <c r="Z814" s="25" t="e">
        <f t="shared" si="446"/>
        <v>#N/A</v>
      </c>
      <c r="AA814" s="25" t="e">
        <f t="shared" si="447"/>
        <v>#N/A</v>
      </c>
      <c r="AB814" s="25" t="e">
        <f t="shared" si="448"/>
        <v>#N/A</v>
      </c>
      <c r="AC814" s="25" t="e">
        <f t="shared" si="449"/>
        <v>#N/A</v>
      </c>
    </row>
    <row r="815" spans="1:29" hidden="1" x14ac:dyDescent="0.25">
      <c r="A815" s="354"/>
      <c r="B815" s="354"/>
      <c r="C815" s="349"/>
      <c r="D815" s="395"/>
      <c r="E815" s="355"/>
      <c r="F815" s="305"/>
      <c r="G815" s="355"/>
      <c r="H815" s="23"/>
      <c r="I815" s="355"/>
      <c r="J815" s="216"/>
      <c r="K815" s="355"/>
      <c r="L815" s="216"/>
      <c r="M815" s="355"/>
      <c r="N815" s="315"/>
      <c r="O815" s="315"/>
      <c r="S815" s="25" t="str">
        <f t="shared" si="439"/>
        <v/>
      </c>
      <c r="T815" s="25" t="e">
        <f t="shared" si="440"/>
        <v>#N/A</v>
      </c>
      <c r="U815" s="25" t="e">
        <f t="shared" si="441"/>
        <v>#N/A</v>
      </c>
      <c r="V815" s="25" t="e">
        <f t="shared" si="442"/>
        <v>#N/A</v>
      </c>
      <c r="W815" s="25" t="e">
        <f t="shared" si="443"/>
        <v>#N/A</v>
      </c>
      <c r="X815" s="25" t="e">
        <f t="shared" si="444"/>
        <v>#N/A</v>
      </c>
      <c r="Y815" s="25" t="e">
        <f t="shared" si="445"/>
        <v>#N/A</v>
      </c>
      <c r="Z815" s="25" t="e">
        <f t="shared" si="446"/>
        <v>#N/A</v>
      </c>
      <c r="AA815" s="25" t="e">
        <f t="shared" si="447"/>
        <v>#N/A</v>
      </c>
      <c r="AB815" s="25" t="e">
        <f t="shared" si="448"/>
        <v>#N/A</v>
      </c>
      <c r="AC815" s="25" t="e">
        <f t="shared" si="449"/>
        <v>#N/A</v>
      </c>
    </row>
    <row r="816" spans="1:29" hidden="1" x14ac:dyDescent="0.25">
      <c r="A816" s="354"/>
      <c r="B816" s="354"/>
      <c r="C816" s="349"/>
      <c r="D816" s="395"/>
      <c r="E816" s="355"/>
      <c r="F816" s="305"/>
      <c r="G816" s="355"/>
      <c r="H816" s="23"/>
      <c r="I816" s="355"/>
      <c r="J816" s="216"/>
      <c r="K816" s="355"/>
      <c r="L816" s="216"/>
      <c r="M816" s="355"/>
      <c r="N816" s="315"/>
      <c r="O816" s="315"/>
      <c r="S816" s="25" t="str">
        <f t="shared" si="439"/>
        <v/>
      </c>
      <c r="T816" s="25" t="e">
        <f t="shared" si="440"/>
        <v>#N/A</v>
      </c>
      <c r="U816" s="25" t="e">
        <f t="shared" si="441"/>
        <v>#N/A</v>
      </c>
      <c r="V816" s="25" t="e">
        <f t="shared" si="442"/>
        <v>#N/A</v>
      </c>
      <c r="W816" s="25" t="e">
        <f t="shared" si="443"/>
        <v>#N/A</v>
      </c>
      <c r="X816" s="25" t="e">
        <f t="shared" si="444"/>
        <v>#N/A</v>
      </c>
      <c r="Y816" s="25" t="e">
        <f t="shared" si="445"/>
        <v>#N/A</v>
      </c>
      <c r="Z816" s="25" t="e">
        <f t="shared" si="446"/>
        <v>#N/A</v>
      </c>
      <c r="AA816" s="25" t="e">
        <f t="shared" si="447"/>
        <v>#N/A</v>
      </c>
      <c r="AB816" s="25" t="e">
        <f t="shared" si="448"/>
        <v>#N/A</v>
      </c>
      <c r="AC816" s="25" t="e">
        <f t="shared" si="449"/>
        <v>#N/A</v>
      </c>
    </row>
    <row r="817" spans="1:29" hidden="1" x14ac:dyDescent="0.25">
      <c r="A817" s="354"/>
      <c r="B817" s="354"/>
      <c r="C817" s="349"/>
      <c r="D817" s="395"/>
      <c r="E817" s="355"/>
      <c r="F817" s="305"/>
      <c r="G817" s="355"/>
      <c r="H817" s="23"/>
      <c r="I817" s="355"/>
      <c r="J817" s="216"/>
      <c r="K817" s="355"/>
      <c r="L817" s="216"/>
      <c r="M817" s="355"/>
      <c r="N817" s="315"/>
      <c r="O817" s="315"/>
      <c r="S817" s="25" t="str">
        <f t="shared" si="439"/>
        <v/>
      </c>
      <c r="T817" s="25" t="e">
        <f t="shared" si="440"/>
        <v>#N/A</v>
      </c>
      <c r="U817" s="25" t="e">
        <f t="shared" si="441"/>
        <v>#N/A</v>
      </c>
      <c r="V817" s="25" t="e">
        <f t="shared" si="442"/>
        <v>#N/A</v>
      </c>
      <c r="W817" s="25" t="e">
        <f t="shared" si="443"/>
        <v>#N/A</v>
      </c>
      <c r="X817" s="25" t="e">
        <f t="shared" si="444"/>
        <v>#N/A</v>
      </c>
      <c r="Y817" s="25" t="e">
        <f t="shared" si="445"/>
        <v>#N/A</v>
      </c>
      <c r="Z817" s="25" t="e">
        <f t="shared" si="446"/>
        <v>#N/A</v>
      </c>
      <c r="AA817" s="25" t="e">
        <f t="shared" si="447"/>
        <v>#N/A</v>
      </c>
      <c r="AB817" s="25" t="e">
        <f t="shared" si="448"/>
        <v>#N/A</v>
      </c>
      <c r="AC817" s="25" t="e">
        <f t="shared" si="449"/>
        <v>#N/A</v>
      </c>
    </row>
    <row r="818" spans="1:29" hidden="1" x14ac:dyDescent="0.25">
      <c r="A818" s="354"/>
      <c r="B818" s="354"/>
      <c r="C818" s="349"/>
      <c r="D818" s="395"/>
      <c r="E818" s="355"/>
      <c r="F818" s="396"/>
      <c r="G818" s="355"/>
      <c r="H818" s="23"/>
      <c r="I818" s="355"/>
      <c r="J818" s="216"/>
      <c r="K818" s="355"/>
      <c r="L818" s="216"/>
      <c r="M818" s="355"/>
      <c r="N818" s="315"/>
      <c r="O818" s="315"/>
      <c r="S818" s="25" t="str">
        <f t="shared" si="439"/>
        <v/>
      </c>
      <c r="T818" s="25" t="e">
        <f t="shared" si="440"/>
        <v>#N/A</v>
      </c>
      <c r="U818" s="25" t="e">
        <f t="shared" si="441"/>
        <v>#N/A</v>
      </c>
      <c r="V818" s="25" t="e">
        <f t="shared" si="442"/>
        <v>#N/A</v>
      </c>
      <c r="W818" s="25" t="e">
        <f t="shared" si="443"/>
        <v>#N/A</v>
      </c>
      <c r="X818" s="25" t="e">
        <f t="shared" si="444"/>
        <v>#N/A</v>
      </c>
      <c r="Y818" s="25" t="e">
        <f t="shared" si="445"/>
        <v>#N/A</v>
      </c>
      <c r="Z818" s="25" t="e">
        <f t="shared" si="446"/>
        <v>#N/A</v>
      </c>
      <c r="AA818" s="25" t="e">
        <f t="shared" si="447"/>
        <v>#N/A</v>
      </c>
      <c r="AB818" s="25" t="e">
        <f t="shared" si="448"/>
        <v>#N/A</v>
      </c>
      <c r="AC818" s="25" t="e">
        <f t="shared" si="449"/>
        <v>#N/A</v>
      </c>
    </row>
    <row r="819" spans="1:29" hidden="1" x14ac:dyDescent="0.25">
      <c r="A819" s="354"/>
      <c r="B819" s="354"/>
      <c r="C819" s="349"/>
      <c r="D819" s="395"/>
      <c r="E819" s="355"/>
      <c r="F819" s="396"/>
      <c r="G819" s="355"/>
      <c r="H819" s="23"/>
      <c r="I819" s="355"/>
      <c r="J819" s="216"/>
      <c r="K819" s="355"/>
      <c r="L819" s="216"/>
      <c r="M819" s="355"/>
      <c r="N819" s="315"/>
      <c r="O819" s="315"/>
      <c r="S819" s="25" t="str">
        <f t="shared" si="439"/>
        <v/>
      </c>
      <c r="T819" s="25" t="e">
        <f t="shared" si="440"/>
        <v>#N/A</v>
      </c>
      <c r="U819" s="25" t="e">
        <f t="shared" si="441"/>
        <v>#N/A</v>
      </c>
      <c r="V819" s="25" t="e">
        <f t="shared" si="442"/>
        <v>#N/A</v>
      </c>
      <c r="W819" s="25" t="e">
        <f t="shared" si="443"/>
        <v>#N/A</v>
      </c>
      <c r="X819" s="25" t="e">
        <f t="shared" si="444"/>
        <v>#N/A</v>
      </c>
      <c r="Y819" s="25" t="e">
        <f t="shared" si="445"/>
        <v>#N/A</v>
      </c>
      <c r="Z819" s="25" t="e">
        <f t="shared" si="446"/>
        <v>#N/A</v>
      </c>
      <c r="AA819" s="25" t="e">
        <f t="shared" si="447"/>
        <v>#N/A</v>
      </c>
      <c r="AB819" s="25" t="e">
        <f t="shared" si="448"/>
        <v>#N/A</v>
      </c>
      <c r="AC819" s="25" t="e">
        <f t="shared" si="449"/>
        <v>#N/A</v>
      </c>
    </row>
    <row r="820" spans="1:29" hidden="1" x14ac:dyDescent="0.25">
      <c r="A820" s="354"/>
      <c r="B820" s="354"/>
      <c r="C820" s="349"/>
      <c r="D820" s="395"/>
      <c r="E820" s="355"/>
      <c r="F820" s="396"/>
      <c r="G820" s="355"/>
      <c r="H820" s="23"/>
      <c r="I820" s="355"/>
      <c r="J820" s="216"/>
      <c r="K820" s="355"/>
      <c r="L820" s="395"/>
      <c r="M820" s="355"/>
      <c r="N820" s="315"/>
      <c r="O820" s="315"/>
      <c r="S820" s="25" t="str">
        <f t="shared" si="439"/>
        <v/>
      </c>
      <c r="T820" s="25" t="e">
        <f t="shared" si="440"/>
        <v>#N/A</v>
      </c>
      <c r="U820" s="25" t="e">
        <f t="shared" si="441"/>
        <v>#N/A</v>
      </c>
      <c r="V820" s="25" t="e">
        <f t="shared" si="442"/>
        <v>#N/A</v>
      </c>
      <c r="W820" s="25" t="e">
        <f t="shared" si="443"/>
        <v>#N/A</v>
      </c>
      <c r="X820" s="25" t="e">
        <f t="shared" si="444"/>
        <v>#N/A</v>
      </c>
      <c r="Y820" s="25" t="e">
        <f t="shared" si="445"/>
        <v>#N/A</v>
      </c>
      <c r="Z820" s="25" t="e">
        <f t="shared" si="446"/>
        <v>#N/A</v>
      </c>
      <c r="AA820" s="25" t="e">
        <f t="shared" si="447"/>
        <v>#N/A</v>
      </c>
      <c r="AB820" s="25" t="e">
        <f t="shared" si="448"/>
        <v>#N/A</v>
      </c>
      <c r="AC820" s="25" t="e">
        <f t="shared" si="449"/>
        <v>#N/A</v>
      </c>
    </row>
    <row r="821" spans="1:29" hidden="1" x14ac:dyDescent="0.25">
      <c r="A821" s="354"/>
      <c r="B821" s="354"/>
      <c r="C821" s="349"/>
      <c r="D821" s="395"/>
      <c r="E821" s="355"/>
      <c r="F821" s="305"/>
      <c r="G821" s="355"/>
      <c r="H821" s="23"/>
      <c r="I821" s="355"/>
      <c r="J821" s="216"/>
      <c r="K821" s="355"/>
      <c r="L821" s="395"/>
      <c r="M821" s="355"/>
      <c r="N821" s="315"/>
      <c r="O821" s="315"/>
      <c r="S821" s="25" t="str">
        <f t="shared" si="439"/>
        <v/>
      </c>
      <c r="T821" s="25" t="e">
        <f t="shared" si="440"/>
        <v>#N/A</v>
      </c>
      <c r="U821" s="25" t="e">
        <f t="shared" si="441"/>
        <v>#N/A</v>
      </c>
      <c r="V821" s="25" t="e">
        <f t="shared" si="442"/>
        <v>#N/A</v>
      </c>
      <c r="W821" s="25" t="e">
        <f t="shared" si="443"/>
        <v>#N/A</v>
      </c>
      <c r="X821" s="25" t="e">
        <f t="shared" si="444"/>
        <v>#N/A</v>
      </c>
      <c r="Y821" s="25" t="e">
        <f t="shared" si="445"/>
        <v>#N/A</v>
      </c>
      <c r="Z821" s="25" t="e">
        <f t="shared" si="446"/>
        <v>#N/A</v>
      </c>
      <c r="AA821" s="25" t="e">
        <f t="shared" si="447"/>
        <v>#N/A</v>
      </c>
      <c r="AB821" s="25" t="e">
        <f t="shared" si="448"/>
        <v>#N/A</v>
      </c>
      <c r="AC821" s="25" t="e">
        <f t="shared" si="449"/>
        <v>#N/A</v>
      </c>
    </row>
    <row r="822" spans="1:29" hidden="1" x14ac:dyDescent="0.25">
      <c r="A822" s="354"/>
      <c r="B822" s="354"/>
      <c r="C822" s="349"/>
      <c r="D822" s="395"/>
      <c r="E822" s="355"/>
      <c r="F822" s="305"/>
      <c r="G822" s="355"/>
      <c r="H822" s="305"/>
      <c r="I822" s="355"/>
      <c r="J822" s="395"/>
      <c r="K822" s="355"/>
      <c r="L822" s="395"/>
      <c r="M822" s="355"/>
      <c r="N822" s="315"/>
      <c r="O822" s="315"/>
      <c r="S822" s="25" t="str">
        <f t="shared" si="439"/>
        <v/>
      </c>
      <c r="T822" s="25" t="e">
        <f t="shared" si="440"/>
        <v>#N/A</v>
      </c>
      <c r="U822" s="25" t="e">
        <f t="shared" si="441"/>
        <v>#N/A</v>
      </c>
      <c r="V822" s="25" t="e">
        <f t="shared" si="442"/>
        <v>#N/A</v>
      </c>
      <c r="W822" s="25" t="e">
        <f t="shared" si="443"/>
        <v>#N/A</v>
      </c>
      <c r="X822" s="25" t="e">
        <f t="shared" si="444"/>
        <v>#N/A</v>
      </c>
      <c r="Y822" s="25" t="e">
        <f t="shared" si="445"/>
        <v>#N/A</v>
      </c>
      <c r="Z822" s="25" t="e">
        <f t="shared" si="446"/>
        <v>#N/A</v>
      </c>
      <c r="AA822" s="25" t="e">
        <f t="shared" si="447"/>
        <v>#N/A</v>
      </c>
      <c r="AB822" s="25" t="e">
        <f t="shared" si="448"/>
        <v>#N/A</v>
      </c>
      <c r="AC822" s="25" t="e">
        <f t="shared" si="449"/>
        <v>#N/A</v>
      </c>
    </row>
    <row r="823" spans="1:29" hidden="1" x14ac:dyDescent="0.25">
      <c r="A823" s="354"/>
      <c r="B823" s="354"/>
      <c r="C823" s="349"/>
      <c r="D823" s="395"/>
      <c r="E823" s="355"/>
      <c r="F823" s="305"/>
      <c r="G823" s="355"/>
      <c r="H823" s="305"/>
      <c r="I823" s="355"/>
      <c r="J823" s="216"/>
      <c r="K823" s="355"/>
      <c r="L823" s="395"/>
      <c r="M823" s="355"/>
      <c r="N823" s="315"/>
      <c r="O823" s="315"/>
      <c r="S823" s="25" t="str">
        <f t="shared" si="439"/>
        <v/>
      </c>
      <c r="T823" s="25" t="e">
        <f t="shared" si="440"/>
        <v>#N/A</v>
      </c>
      <c r="U823" s="25" t="e">
        <f t="shared" si="441"/>
        <v>#N/A</v>
      </c>
      <c r="V823" s="25" t="e">
        <f t="shared" si="442"/>
        <v>#N/A</v>
      </c>
      <c r="W823" s="25" t="e">
        <f t="shared" si="443"/>
        <v>#N/A</v>
      </c>
      <c r="X823" s="25" t="e">
        <f t="shared" si="444"/>
        <v>#N/A</v>
      </c>
      <c r="Y823" s="25" t="e">
        <f t="shared" si="445"/>
        <v>#N/A</v>
      </c>
      <c r="Z823" s="25" t="e">
        <f t="shared" si="446"/>
        <v>#N/A</v>
      </c>
      <c r="AA823" s="25" t="e">
        <f t="shared" si="447"/>
        <v>#N/A</v>
      </c>
      <c r="AB823" s="25" t="e">
        <f t="shared" si="448"/>
        <v>#N/A</v>
      </c>
      <c r="AC823" s="25" t="e">
        <f t="shared" si="449"/>
        <v>#N/A</v>
      </c>
    </row>
    <row r="824" spans="1:29" ht="14.25" hidden="1" customHeight="1" x14ac:dyDescent="0.25">
      <c r="A824" s="354"/>
      <c r="B824" s="354"/>
      <c r="C824" s="349"/>
      <c r="D824" s="395"/>
      <c r="E824" s="355"/>
      <c r="F824" s="305"/>
      <c r="G824" s="355"/>
      <c r="H824" s="305"/>
      <c r="I824" s="355"/>
      <c r="J824" s="216"/>
      <c r="K824" s="355"/>
      <c r="L824" s="395"/>
      <c r="M824" s="355"/>
      <c r="N824" s="315"/>
      <c r="O824" s="315"/>
      <c r="S824" s="25" t="str">
        <f t="shared" si="439"/>
        <v/>
      </c>
      <c r="T824" s="25" t="e">
        <f t="shared" si="440"/>
        <v>#N/A</v>
      </c>
      <c r="U824" s="25" t="e">
        <f t="shared" si="441"/>
        <v>#N/A</v>
      </c>
      <c r="V824" s="25" t="e">
        <f t="shared" si="442"/>
        <v>#N/A</v>
      </c>
      <c r="W824" s="25" t="e">
        <f t="shared" si="443"/>
        <v>#N/A</v>
      </c>
      <c r="X824" s="25" t="e">
        <f t="shared" si="444"/>
        <v>#N/A</v>
      </c>
      <c r="Y824" s="25" t="e">
        <f t="shared" si="445"/>
        <v>#N/A</v>
      </c>
      <c r="Z824" s="25" t="e">
        <f t="shared" si="446"/>
        <v>#N/A</v>
      </c>
      <c r="AA824" s="25" t="e">
        <f t="shared" si="447"/>
        <v>#N/A</v>
      </c>
      <c r="AB824" s="25" t="e">
        <f t="shared" si="448"/>
        <v>#N/A</v>
      </c>
      <c r="AC824" s="25" t="e">
        <f t="shared" si="449"/>
        <v>#N/A</v>
      </c>
    </row>
    <row r="825" spans="1:29" ht="14.25" hidden="1" customHeight="1" x14ac:dyDescent="0.25">
      <c r="A825" s="354"/>
      <c r="B825" s="354"/>
      <c r="C825" s="349"/>
      <c r="D825" s="395"/>
      <c r="E825" s="355"/>
      <c r="F825" s="305"/>
      <c r="G825" s="355"/>
      <c r="H825" s="305"/>
      <c r="I825" s="355"/>
      <c r="J825" s="216"/>
      <c r="K825" s="355"/>
      <c r="L825" s="395"/>
      <c r="M825" s="355"/>
      <c r="N825" s="315"/>
      <c r="O825" s="315"/>
      <c r="S825" s="25" t="str">
        <f t="shared" si="439"/>
        <v/>
      </c>
      <c r="T825" s="25" t="e">
        <f t="shared" si="440"/>
        <v>#N/A</v>
      </c>
      <c r="U825" s="25" t="e">
        <f t="shared" si="441"/>
        <v>#N/A</v>
      </c>
      <c r="V825" s="25" t="e">
        <f t="shared" si="442"/>
        <v>#N/A</v>
      </c>
      <c r="W825" s="25" t="e">
        <f t="shared" si="443"/>
        <v>#N/A</v>
      </c>
      <c r="X825" s="25" t="e">
        <f t="shared" si="444"/>
        <v>#N/A</v>
      </c>
      <c r="Y825" s="25" t="e">
        <f t="shared" si="445"/>
        <v>#N/A</v>
      </c>
      <c r="Z825" s="25" t="e">
        <f t="shared" si="446"/>
        <v>#N/A</v>
      </c>
      <c r="AA825" s="25" t="e">
        <f t="shared" si="447"/>
        <v>#N/A</v>
      </c>
      <c r="AB825" s="25" t="e">
        <f t="shared" si="448"/>
        <v>#N/A</v>
      </c>
      <c r="AC825" s="25" t="e">
        <f t="shared" si="449"/>
        <v>#N/A</v>
      </c>
    </row>
    <row r="826" spans="1:29" ht="14.25" hidden="1" customHeight="1" x14ac:dyDescent="0.25">
      <c r="A826" s="354"/>
      <c r="B826" s="354"/>
      <c r="C826" s="349"/>
      <c r="D826" s="395"/>
      <c r="E826" s="355"/>
      <c r="F826" s="305"/>
      <c r="G826" s="355"/>
      <c r="H826" s="305"/>
      <c r="I826" s="355"/>
      <c r="J826" s="216"/>
      <c r="K826" s="355"/>
      <c r="L826" s="216"/>
      <c r="M826" s="355"/>
      <c r="N826" s="333"/>
      <c r="O826" s="333"/>
      <c r="S826" s="25" t="str">
        <f t="shared" si="439"/>
        <v/>
      </c>
      <c r="T826" s="25" t="e">
        <f t="shared" si="440"/>
        <v>#N/A</v>
      </c>
      <c r="U826" s="25" t="e">
        <f t="shared" si="441"/>
        <v>#N/A</v>
      </c>
      <c r="V826" s="25" t="e">
        <f t="shared" si="442"/>
        <v>#N/A</v>
      </c>
      <c r="W826" s="25" t="e">
        <f t="shared" si="443"/>
        <v>#N/A</v>
      </c>
      <c r="X826" s="25" t="e">
        <f t="shared" si="444"/>
        <v>#N/A</v>
      </c>
      <c r="Y826" s="25" t="e">
        <f t="shared" si="445"/>
        <v>#N/A</v>
      </c>
      <c r="Z826" s="25" t="e">
        <f t="shared" si="446"/>
        <v>#N/A</v>
      </c>
      <c r="AA826" s="25" t="e">
        <f t="shared" si="447"/>
        <v>#N/A</v>
      </c>
      <c r="AB826" s="25" t="e">
        <f t="shared" si="448"/>
        <v>#N/A</v>
      </c>
      <c r="AC826" s="25" t="e">
        <f t="shared" si="449"/>
        <v>#N/A</v>
      </c>
    </row>
    <row r="827" spans="1:29" ht="14.25" hidden="1" customHeight="1" x14ac:dyDescent="0.25">
      <c r="A827" s="354"/>
      <c r="B827" s="354"/>
      <c r="C827" s="349"/>
      <c r="D827" s="395"/>
      <c r="E827" s="355"/>
      <c r="F827" s="305"/>
      <c r="G827" s="355"/>
      <c r="H827" s="305"/>
      <c r="I827" s="355"/>
      <c r="J827" s="216"/>
      <c r="K827" s="355"/>
      <c r="L827" s="216"/>
      <c r="M827" s="355"/>
      <c r="N827" s="333"/>
      <c r="O827" s="315"/>
      <c r="S827" s="25" t="str">
        <f t="shared" si="439"/>
        <v/>
      </c>
      <c r="T827" s="25" t="e">
        <f t="shared" si="440"/>
        <v>#N/A</v>
      </c>
      <c r="U827" s="25" t="e">
        <f t="shared" si="441"/>
        <v>#N/A</v>
      </c>
      <c r="V827" s="25" t="e">
        <f t="shared" si="442"/>
        <v>#N/A</v>
      </c>
      <c r="W827" s="25" t="e">
        <f t="shared" si="443"/>
        <v>#N/A</v>
      </c>
      <c r="X827" s="25" t="e">
        <f t="shared" si="444"/>
        <v>#N/A</v>
      </c>
      <c r="Y827" s="25" t="e">
        <f t="shared" si="445"/>
        <v>#N/A</v>
      </c>
      <c r="Z827" s="25" t="e">
        <f t="shared" si="446"/>
        <v>#N/A</v>
      </c>
      <c r="AA827" s="25" t="e">
        <f t="shared" si="447"/>
        <v>#N/A</v>
      </c>
      <c r="AB827" s="25" t="e">
        <f t="shared" si="448"/>
        <v>#N/A</v>
      </c>
      <c r="AC827" s="25" t="e">
        <f t="shared" si="449"/>
        <v>#N/A</v>
      </c>
    </row>
    <row r="828" spans="1:29" ht="14.25" hidden="1" customHeight="1" x14ac:dyDescent="0.25">
      <c r="A828" s="354"/>
      <c r="B828" s="354"/>
      <c r="C828" s="349"/>
      <c r="D828" s="395"/>
      <c r="E828" s="355"/>
      <c r="F828" s="305"/>
      <c r="G828" s="355"/>
      <c r="H828" s="305"/>
      <c r="I828" s="355"/>
      <c r="J828" s="216"/>
      <c r="K828" s="355"/>
      <c r="L828" s="216"/>
      <c r="M828" s="355"/>
      <c r="N828" s="333"/>
      <c r="O828" s="315"/>
      <c r="S828" s="25" t="str">
        <f t="shared" si="439"/>
        <v/>
      </c>
      <c r="T828" s="25" t="e">
        <f t="shared" si="440"/>
        <v>#N/A</v>
      </c>
      <c r="U828" s="25" t="e">
        <f t="shared" si="441"/>
        <v>#N/A</v>
      </c>
      <c r="V828" s="25" t="e">
        <f t="shared" si="442"/>
        <v>#N/A</v>
      </c>
      <c r="W828" s="25" t="e">
        <f t="shared" si="443"/>
        <v>#N/A</v>
      </c>
      <c r="X828" s="25" t="e">
        <f t="shared" si="444"/>
        <v>#N/A</v>
      </c>
      <c r="Y828" s="25" t="e">
        <f t="shared" si="445"/>
        <v>#N/A</v>
      </c>
      <c r="Z828" s="25" t="e">
        <f t="shared" si="446"/>
        <v>#N/A</v>
      </c>
      <c r="AA828" s="25" t="e">
        <f t="shared" si="447"/>
        <v>#N/A</v>
      </c>
      <c r="AB828" s="25" t="e">
        <f t="shared" si="448"/>
        <v>#N/A</v>
      </c>
      <c r="AC828" s="25" t="e">
        <f t="shared" si="449"/>
        <v>#N/A</v>
      </c>
    </row>
    <row r="829" spans="1:29" ht="14.25" hidden="1" customHeight="1" x14ac:dyDescent="0.25">
      <c r="A829" s="354"/>
      <c r="B829" s="354"/>
      <c r="C829" s="349"/>
      <c r="D829" s="395"/>
      <c r="E829" s="355"/>
      <c r="F829" s="305"/>
      <c r="G829" s="355"/>
      <c r="H829" s="305"/>
      <c r="I829" s="355"/>
      <c r="J829" s="216"/>
      <c r="K829" s="355"/>
      <c r="L829" s="216"/>
      <c r="M829" s="355"/>
      <c r="N829" s="333"/>
      <c r="O829" s="315"/>
      <c r="S829" s="25" t="str">
        <f t="shared" si="439"/>
        <v/>
      </c>
      <c r="T829" s="25" t="e">
        <f t="shared" si="440"/>
        <v>#N/A</v>
      </c>
      <c r="U829" s="25" t="e">
        <f t="shared" si="441"/>
        <v>#N/A</v>
      </c>
      <c r="V829" s="25" t="e">
        <f t="shared" si="442"/>
        <v>#N/A</v>
      </c>
      <c r="W829" s="25" t="e">
        <f t="shared" si="443"/>
        <v>#N/A</v>
      </c>
      <c r="X829" s="25" t="e">
        <f t="shared" si="444"/>
        <v>#N/A</v>
      </c>
      <c r="Y829" s="25" t="e">
        <f t="shared" si="445"/>
        <v>#N/A</v>
      </c>
      <c r="Z829" s="25" t="e">
        <f t="shared" si="446"/>
        <v>#N/A</v>
      </c>
      <c r="AA829" s="25" t="e">
        <f t="shared" si="447"/>
        <v>#N/A</v>
      </c>
      <c r="AB829" s="25" t="e">
        <f t="shared" si="448"/>
        <v>#N/A</v>
      </c>
      <c r="AC829" s="25" t="e">
        <f t="shared" si="449"/>
        <v>#N/A</v>
      </c>
    </row>
    <row r="830" spans="1:29" ht="14.25" hidden="1" customHeight="1" x14ac:dyDescent="0.25">
      <c r="A830" s="354"/>
      <c r="B830" s="354"/>
      <c r="C830" s="349"/>
      <c r="D830" s="216"/>
      <c r="E830" s="355"/>
      <c r="F830" s="305"/>
      <c r="G830" s="355"/>
      <c r="H830" s="305"/>
      <c r="I830" s="355"/>
      <c r="J830" s="216"/>
      <c r="K830" s="355"/>
      <c r="L830" s="216"/>
      <c r="M830" s="355"/>
      <c r="N830" s="333"/>
      <c r="O830" s="315"/>
      <c r="S830" s="25" t="str">
        <f t="shared" si="439"/>
        <v/>
      </c>
      <c r="T830" s="25" t="e">
        <f t="shared" si="440"/>
        <v>#N/A</v>
      </c>
      <c r="U830" s="25" t="e">
        <f t="shared" si="441"/>
        <v>#N/A</v>
      </c>
      <c r="V830" s="25" t="e">
        <f t="shared" si="442"/>
        <v>#N/A</v>
      </c>
      <c r="W830" s="25" t="e">
        <f t="shared" si="443"/>
        <v>#N/A</v>
      </c>
      <c r="X830" s="25" t="e">
        <f t="shared" si="444"/>
        <v>#N/A</v>
      </c>
      <c r="Y830" s="25" t="e">
        <f t="shared" si="445"/>
        <v>#N/A</v>
      </c>
      <c r="Z830" s="25" t="e">
        <f t="shared" si="446"/>
        <v>#N/A</v>
      </c>
      <c r="AA830" s="25" t="e">
        <f t="shared" si="447"/>
        <v>#N/A</v>
      </c>
      <c r="AB830" s="25" t="e">
        <f t="shared" si="448"/>
        <v>#N/A</v>
      </c>
      <c r="AC830" s="25" t="e">
        <f t="shared" si="449"/>
        <v>#N/A</v>
      </c>
    </row>
    <row r="831" spans="1:29" ht="14.25" hidden="1" customHeight="1" x14ac:dyDescent="0.25">
      <c r="A831" s="354"/>
      <c r="B831" s="354"/>
      <c r="C831" s="349"/>
      <c r="D831" s="216"/>
      <c r="E831" s="355"/>
      <c r="F831" s="305"/>
      <c r="G831" s="355"/>
      <c r="H831" s="305"/>
      <c r="I831" s="355"/>
      <c r="J831" s="216"/>
      <c r="K831" s="355"/>
      <c r="L831" s="216"/>
      <c r="M831" s="355"/>
      <c r="N831" s="333"/>
      <c r="O831" s="315"/>
      <c r="S831" s="25" t="str">
        <f t="shared" si="439"/>
        <v/>
      </c>
      <c r="T831" s="25" t="e">
        <f t="shared" si="440"/>
        <v>#N/A</v>
      </c>
      <c r="U831" s="25" t="e">
        <f t="shared" si="441"/>
        <v>#N/A</v>
      </c>
      <c r="V831" s="25" t="e">
        <f t="shared" si="442"/>
        <v>#N/A</v>
      </c>
      <c r="W831" s="25" t="e">
        <f t="shared" si="443"/>
        <v>#N/A</v>
      </c>
      <c r="X831" s="25" t="e">
        <f t="shared" si="444"/>
        <v>#N/A</v>
      </c>
      <c r="Y831" s="25" t="e">
        <f t="shared" si="445"/>
        <v>#N/A</v>
      </c>
      <c r="Z831" s="25" t="e">
        <f t="shared" si="446"/>
        <v>#N/A</v>
      </c>
      <c r="AA831" s="25" t="e">
        <f t="shared" si="447"/>
        <v>#N/A</v>
      </c>
      <c r="AB831" s="25" t="e">
        <f t="shared" si="448"/>
        <v>#N/A</v>
      </c>
      <c r="AC831" s="25" t="e">
        <f t="shared" si="449"/>
        <v>#N/A</v>
      </c>
    </row>
    <row r="832" spans="1:29" ht="14.25" hidden="1" customHeight="1" x14ac:dyDescent="0.25">
      <c r="A832" s="354"/>
      <c r="B832" s="354"/>
      <c r="C832" s="349"/>
      <c r="D832" s="216"/>
      <c r="E832" s="355"/>
      <c r="F832" s="305"/>
      <c r="G832" s="355"/>
      <c r="H832" s="305"/>
      <c r="I832" s="355"/>
      <c r="J832" s="216"/>
      <c r="K832" s="355"/>
      <c r="L832" s="216"/>
      <c r="M832" s="355"/>
      <c r="N832" s="333"/>
      <c r="O832" s="315"/>
      <c r="S832" s="25" t="str">
        <f t="shared" si="439"/>
        <v/>
      </c>
      <c r="T832" s="25" t="e">
        <f t="shared" si="440"/>
        <v>#N/A</v>
      </c>
      <c r="U832" s="25" t="e">
        <f t="shared" si="441"/>
        <v>#N/A</v>
      </c>
      <c r="V832" s="25" t="e">
        <f t="shared" si="442"/>
        <v>#N/A</v>
      </c>
      <c r="W832" s="25" t="e">
        <f t="shared" si="443"/>
        <v>#N/A</v>
      </c>
      <c r="X832" s="25" t="e">
        <f t="shared" si="444"/>
        <v>#N/A</v>
      </c>
      <c r="Y832" s="25" t="e">
        <f t="shared" si="445"/>
        <v>#N/A</v>
      </c>
      <c r="Z832" s="25" t="e">
        <f t="shared" si="446"/>
        <v>#N/A</v>
      </c>
      <c r="AA832" s="25" t="e">
        <f t="shared" si="447"/>
        <v>#N/A</v>
      </c>
      <c r="AB832" s="25" t="e">
        <f t="shared" si="448"/>
        <v>#N/A</v>
      </c>
      <c r="AC832" s="25" t="e">
        <f t="shared" si="449"/>
        <v>#N/A</v>
      </c>
    </row>
    <row r="833" spans="1:29" ht="14.25" hidden="1" customHeight="1" x14ac:dyDescent="0.25">
      <c r="A833" s="33"/>
      <c r="B833" s="271"/>
      <c r="C833" s="349"/>
      <c r="D833" s="216"/>
      <c r="E833" s="355"/>
      <c r="F833" s="305"/>
      <c r="G833" s="355"/>
      <c r="H833" s="305"/>
      <c r="I833" s="355"/>
      <c r="J833" s="216"/>
      <c r="K833" s="355"/>
      <c r="L833" s="216"/>
      <c r="M833" s="355"/>
      <c r="N833" s="333"/>
      <c r="O833" s="315"/>
      <c r="S833" s="25" t="str">
        <f t="shared" si="439"/>
        <v/>
      </c>
      <c r="T833" s="25" t="e">
        <f t="shared" si="440"/>
        <v>#N/A</v>
      </c>
      <c r="U833" s="25" t="e">
        <f t="shared" si="441"/>
        <v>#N/A</v>
      </c>
      <c r="V833" s="25" t="e">
        <f t="shared" si="442"/>
        <v>#N/A</v>
      </c>
      <c r="W833" s="25" t="e">
        <f t="shared" si="443"/>
        <v>#N/A</v>
      </c>
      <c r="X833" s="25" t="e">
        <f t="shared" si="444"/>
        <v>#N/A</v>
      </c>
      <c r="Y833" s="25" t="e">
        <f t="shared" si="445"/>
        <v>#N/A</v>
      </c>
      <c r="Z833" s="25" t="e">
        <f t="shared" si="446"/>
        <v>#N/A</v>
      </c>
      <c r="AA833" s="25" t="e">
        <f t="shared" si="447"/>
        <v>#N/A</v>
      </c>
      <c r="AB833" s="25" t="e">
        <f t="shared" si="448"/>
        <v>#N/A</v>
      </c>
      <c r="AC833" s="25" t="e">
        <f t="shared" si="449"/>
        <v>#N/A</v>
      </c>
    </row>
    <row r="834" spans="1:29" ht="14.25" hidden="1" customHeight="1" x14ac:dyDescent="0.25">
      <c r="A834" s="33"/>
      <c r="B834" s="271"/>
      <c r="C834" s="37"/>
      <c r="D834" s="216"/>
      <c r="E834" s="355"/>
      <c r="F834" s="305"/>
      <c r="G834" s="355"/>
      <c r="H834" s="305"/>
      <c r="I834" s="355"/>
      <c r="J834" s="216"/>
      <c r="K834" s="355"/>
      <c r="L834" s="216"/>
      <c r="M834" s="355"/>
      <c r="N834" s="333"/>
      <c r="O834" s="315"/>
      <c r="S834" s="25" t="str">
        <f t="shared" si="439"/>
        <v/>
      </c>
      <c r="T834" s="25" t="e">
        <f t="shared" si="440"/>
        <v>#N/A</v>
      </c>
      <c r="U834" s="25" t="e">
        <f t="shared" si="441"/>
        <v>#N/A</v>
      </c>
      <c r="V834" s="25" t="e">
        <f t="shared" si="442"/>
        <v>#N/A</v>
      </c>
      <c r="W834" s="25" t="e">
        <f t="shared" si="443"/>
        <v>#N/A</v>
      </c>
      <c r="X834" s="25" t="e">
        <f t="shared" si="444"/>
        <v>#N/A</v>
      </c>
      <c r="Y834" s="25" t="e">
        <f t="shared" si="445"/>
        <v>#N/A</v>
      </c>
      <c r="Z834" s="25" t="e">
        <f t="shared" si="446"/>
        <v>#N/A</v>
      </c>
      <c r="AA834" s="25" t="e">
        <f t="shared" si="447"/>
        <v>#N/A</v>
      </c>
      <c r="AB834" s="25" t="e">
        <f t="shared" si="448"/>
        <v>#N/A</v>
      </c>
      <c r="AC834" s="25" t="e">
        <f t="shared" si="449"/>
        <v>#N/A</v>
      </c>
    </row>
    <row r="835" spans="1:29" ht="14.25" hidden="1" customHeight="1" x14ac:dyDescent="0.25">
      <c r="A835" s="33"/>
      <c r="B835" s="271"/>
      <c r="C835" s="37"/>
      <c r="D835" s="216"/>
      <c r="E835" s="355"/>
      <c r="F835" s="305"/>
      <c r="G835" s="355"/>
      <c r="H835" s="305"/>
      <c r="I835" s="355"/>
      <c r="J835" s="216"/>
      <c r="K835" s="355"/>
      <c r="L835" s="216"/>
      <c r="M835" s="355"/>
      <c r="N835" s="333"/>
      <c r="O835" s="315"/>
      <c r="S835" s="25" t="str">
        <f t="shared" si="439"/>
        <v/>
      </c>
      <c r="T835" s="25" t="e">
        <f t="shared" si="440"/>
        <v>#N/A</v>
      </c>
      <c r="U835" s="25" t="e">
        <f t="shared" si="441"/>
        <v>#N/A</v>
      </c>
      <c r="V835" s="25" t="e">
        <f t="shared" si="442"/>
        <v>#N/A</v>
      </c>
      <c r="W835" s="25" t="e">
        <f t="shared" si="443"/>
        <v>#N/A</v>
      </c>
      <c r="X835" s="25" t="e">
        <f t="shared" si="444"/>
        <v>#N/A</v>
      </c>
      <c r="Y835" s="25" t="e">
        <f t="shared" si="445"/>
        <v>#N/A</v>
      </c>
      <c r="Z835" s="25" t="e">
        <f t="shared" si="446"/>
        <v>#N/A</v>
      </c>
      <c r="AA835" s="25" t="e">
        <f t="shared" si="447"/>
        <v>#N/A</v>
      </c>
      <c r="AB835" s="25" t="e">
        <f t="shared" si="448"/>
        <v>#N/A</v>
      </c>
      <c r="AC835" s="25" t="e">
        <f t="shared" si="449"/>
        <v>#N/A</v>
      </c>
    </row>
    <row r="836" spans="1:29" ht="14.25" hidden="1" customHeight="1" x14ac:dyDescent="0.25">
      <c r="A836" s="33"/>
      <c r="B836" s="271"/>
      <c r="C836" s="37"/>
      <c r="D836" s="216"/>
      <c r="E836" s="355"/>
      <c r="F836" s="305"/>
      <c r="G836" s="355"/>
      <c r="H836" s="305"/>
      <c r="I836" s="355"/>
      <c r="J836" s="216"/>
      <c r="K836" s="355"/>
      <c r="L836" s="216"/>
      <c r="M836" s="355"/>
      <c r="N836" s="333"/>
      <c r="O836" s="315"/>
      <c r="S836" s="25" t="str">
        <f t="shared" si="439"/>
        <v/>
      </c>
      <c r="T836" s="25" t="e">
        <f t="shared" si="440"/>
        <v>#N/A</v>
      </c>
      <c r="U836" s="25" t="e">
        <f t="shared" si="441"/>
        <v>#N/A</v>
      </c>
      <c r="V836" s="25" t="e">
        <f t="shared" si="442"/>
        <v>#N/A</v>
      </c>
      <c r="W836" s="25" t="e">
        <f t="shared" si="443"/>
        <v>#N/A</v>
      </c>
      <c r="X836" s="25" t="e">
        <f t="shared" si="444"/>
        <v>#N/A</v>
      </c>
      <c r="Y836" s="25" t="e">
        <f t="shared" si="445"/>
        <v>#N/A</v>
      </c>
      <c r="Z836" s="25" t="e">
        <f t="shared" si="446"/>
        <v>#N/A</v>
      </c>
      <c r="AA836" s="25" t="e">
        <f t="shared" si="447"/>
        <v>#N/A</v>
      </c>
      <c r="AB836" s="25" t="e">
        <f t="shared" si="448"/>
        <v>#N/A</v>
      </c>
      <c r="AC836" s="25" t="e">
        <f t="shared" si="449"/>
        <v>#N/A</v>
      </c>
    </row>
    <row r="837" spans="1:29" ht="14.25" hidden="1" customHeight="1" x14ac:dyDescent="0.25">
      <c r="A837" s="354"/>
      <c r="B837" s="354"/>
      <c r="C837" s="349"/>
      <c r="D837" s="216"/>
      <c r="E837" s="355"/>
      <c r="F837" s="305"/>
      <c r="G837" s="355"/>
      <c r="H837" s="305"/>
      <c r="I837" s="355"/>
      <c r="J837" s="216"/>
      <c r="K837" s="355"/>
      <c r="L837" s="216"/>
      <c r="M837" s="355"/>
      <c r="N837" s="333"/>
      <c r="O837" s="315"/>
      <c r="S837" s="25" t="str">
        <f t="shared" si="439"/>
        <v/>
      </c>
      <c r="T837" s="25" t="e">
        <f t="shared" si="440"/>
        <v>#N/A</v>
      </c>
      <c r="U837" s="25" t="e">
        <f t="shared" si="441"/>
        <v>#N/A</v>
      </c>
      <c r="V837" s="25" t="e">
        <f t="shared" si="442"/>
        <v>#N/A</v>
      </c>
      <c r="W837" s="25" t="e">
        <f t="shared" si="443"/>
        <v>#N/A</v>
      </c>
      <c r="X837" s="25" t="e">
        <f t="shared" si="444"/>
        <v>#N/A</v>
      </c>
      <c r="Y837" s="25" t="e">
        <f t="shared" si="445"/>
        <v>#N/A</v>
      </c>
      <c r="Z837" s="25" t="e">
        <f t="shared" si="446"/>
        <v>#N/A</v>
      </c>
      <c r="AA837" s="25" t="e">
        <f t="shared" si="447"/>
        <v>#N/A</v>
      </c>
      <c r="AB837" s="25" t="e">
        <f t="shared" si="448"/>
        <v>#N/A</v>
      </c>
      <c r="AC837" s="25" t="e">
        <f t="shared" si="449"/>
        <v>#N/A</v>
      </c>
    </row>
    <row r="838" spans="1:29" ht="14.25" hidden="1" customHeight="1" x14ac:dyDescent="0.25">
      <c r="A838" s="354"/>
      <c r="B838" s="354"/>
      <c r="C838" s="349"/>
      <c r="D838" s="216"/>
      <c r="E838" s="355"/>
      <c r="F838" s="305"/>
      <c r="G838" s="355"/>
      <c r="H838" s="305"/>
      <c r="I838" s="355"/>
      <c r="J838" s="216"/>
      <c r="K838" s="355"/>
      <c r="L838" s="216"/>
      <c r="M838" s="355"/>
      <c r="N838" s="333"/>
      <c r="O838" s="315"/>
      <c r="S838" s="25" t="str">
        <f t="shared" si="439"/>
        <v/>
      </c>
      <c r="T838" s="25" t="e">
        <f t="shared" si="440"/>
        <v>#N/A</v>
      </c>
      <c r="U838" s="25" t="e">
        <f t="shared" si="441"/>
        <v>#N/A</v>
      </c>
      <c r="V838" s="25" t="e">
        <f t="shared" si="442"/>
        <v>#N/A</v>
      </c>
      <c r="W838" s="25" t="e">
        <f t="shared" si="443"/>
        <v>#N/A</v>
      </c>
      <c r="X838" s="25" t="e">
        <f t="shared" si="444"/>
        <v>#N/A</v>
      </c>
      <c r="Y838" s="25" t="e">
        <f t="shared" si="445"/>
        <v>#N/A</v>
      </c>
      <c r="Z838" s="25" t="e">
        <f t="shared" si="446"/>
        <v>#N/A</v>
      </c>
      <c r="AA838" s="25" t="e">
        <f t="shared" si="447"/>
        <v>#N/A</v>
      </c>
      <c r="AB838" s="25" t="e">
        <f t="shared" si="448"/>
        <v>#N/A</v>
      </c>
      <c r="AC838" s="25" t="e">
        <f t="shared" si="449"/>
        <v>#N/A</v>
      </c>
    </row>
    <row r="839" spans="1:29" ht="14.25" hidden="1" customHeight="1" x14ac:dyDescent="0.25">
      <c r="A839" s="354"/>
      <c r="B839" s="354"/>
      <c r="C839" s="349"/>
      <c r="D839" s="216"/>
      <c r="E839" s="355"/>
      <c r="F839" s="305"/>
      <c r="G839" s="355"/>
      <c r="H839" s="305"/>
      <c r="I839" s="355"/>
      <c r="J839" s="216"/>
      <c r="K839" s="355"/>
      <c r="L839" s="216"/>
      <c r="M839" s="355"/>
      <c r="N839" s="333"/>
      <c r="O839" s="315"/>
      <c r="S839" s="25" t="str">
        <f t="shared" si="439"/>
        <v/>
      </c>
      <c r="T839" s="25" t="e">
        <f t="shared" si="440"/>
        <v>#N/A</v>
      </c>
      <c r="U839" s="25" t="e">
        <f t="shared" si="441"/>
        <v>#N/A</v>
      </c>
      <c r="V839" s="25" t="e">
        <f t="shared" si="442"/>
        <v>#N/A</v>
      </c>
      <c r="W839" s="25" t="e">
        <f t="shared" si="443"/>
        <v>#N/A</v>
      </c>
      <c r="X839" s="25" t="e">
        <f t="shared" si="444"/>
        <v>#N/A</v>
      </c>
      <c r="Y839" s="25" t="e">
        <f t="shared" si="445"/>
        <v>#N/A</v>
      </c>
      <c r="Z839" s="25" t="e">
        <f t="shared" si="446"/>
        <v>#N/A</v>
      </c>
      <c r="AA839" s="25" t="e">
        <f t="shared" si="447"/>
        <v>#N/A</v>
      </c>
      <c r="AB839" s="25" t="e">
        <f t="shared" si="448"/>
        <v>#N/A</v>
      </c>
      <c r="AC839" s="25" t="e">
        <f t="shared" si="449"/>
        <v>#N/A</v>
      </c>
    </row>
    <row r="840" spans="1:29" ht="14.25" hidden="1" customHeight="1" x14ac:dyDescent="0.25">
      <c r="A840" s="354"/>
      <c r="B840" s="354"/>
      <c r="C840" s="349"/>
      <c r="D840" s="216"/>
      <c r="E840" s="355"/>
      <c r="F840" s="26"/>
      <c r="G840" s="355"/>
      <c r="H840" s="305"/>
      <c r="I840" s="355"/>
      <c r="J840" s="216"/>
      <c r="K840" s="355"/>
      <c r="L840" s="216"/>
      <c r="M840" s="355"/>
      <c r="N840" s="315"/>
      <c r="O840" s="315"/>
      <c r="S840" s="25" t="str">
        <f t="shared" si="439"/>
        <v/>
      </c>
      <c r="T840" s="25" t="e">
        <f t="shared" si="440"/>
        <v>#N/A</v>
      </c>
      <c r="U840" s="25" t="e">
        <f t="shared" si="441"/>
        <v>#N/A</v>
      </c>
      <c r="V840" s="25" t="e">
        <f t="shared" si="442"/>
        <v>#N/A</v>
      </c>
      <c r="W840" s="25" t="e">
        <f t="shared" si="443"/>
        <v>#N/A</v>
      </c>
      <c r="X840" s="25" t="e">
        <f t="shared" si="444"/>
        <v>#N/A</v>
      </c>
      <c r="Y840" s="25" t="e">
        <f t="shared" si="445"/>
        <v>#N/A</v>
      </c>
      <c r="Z840" s="25" t="e">
        <f t="shared" si="446"/>
        <v>#N/A</v>
      </c>
      <c r="AA840" s="25" t="e">
        <f t="shared" si="447"/>
        <v>#N/A</v>
      </c>
      <c r="AB840" s="25" t="e">
        <f t="shared" si="448"/>
        <v>#N/A</v>
      </c>
      <c r="AC840" s="25" t="e">
        <f t="shared" si="449"/>
        <v>#N/A</v>
      </c>
    </row>
    <row r="841" spans="1:29" ht="14.25" hidden="1" customHeight="1" x14ac:dyDescent="0.25">
      <c r="A841" s="354"/>
      <c r="B841" s="354"/>
      <c r="C841" s="349"/>
      <c r="D841" s="216"/>
      <c r="E841" s="355"/>
      <c r="F841" s="26"/>
      <c r="G841" s="355"/>
      <c r="H841" s="305"/>
      <c r="I841" s="355"/>
      <c r="J841" s="216"/>
      <c r="K841" s="355"/>
      <c r="L841" s="216"/>
      <c r="M841" s="355"/>
      <c r="N841" s="315"/>
      <c r="O841" s="315"/>
      <c r="S841" s="25" t="str">
        <f t="shared" si="439"/>
        <v/>
      </c>
      <c r="T841" s="25" t="e">
        <f t="shared" si="440"/>
        <v>#N/A</v>
      </c>
      <c r="U841" s="25" t="e">
        <f t="shared" si="441"/>
        <v>#N/A</v>
      </c>
      <c r="V841" s="25" t="e">
        <f t="shared" si="442"/>
        <v>#N/A</v>
      </c>
      <c r="W841" s="25" t="e">
        <f t="shared" si="443"/>
        <v>#N/A</v>
      </c>
      <c r="X841" s="25" t="e">
        <f t="shared" si="444"/>
        <v>#N/A</v>
      </c>
      <c r="Y841" s="25" t="e">
        <f t="shared" si="445"/>
        <v>#N/A</v>
      </c>
      <c r="Z841" s="25" t="e">
        <f t="shared" si="446"/>
        <v>#N/A</v>
      </c>
      <c r="AA841" s="25" t="e">
        <f t="shared" si="447"/>
        <v>#N/A</v>
      </c>
      <c r="AB841" s="25" t="e">
        <f t="shared" si="448"/>
        <v>#N/A</v>
      </c>
      <c r="AC841" s="25" t="e">
        <f t="shared" si="449"/>
        <v>#N/A</v>
      </c>
    </row>
    <row r="842" spans="1:29" ht="14.25" hidden="1" customHeight="1" x14ac:dyDescent="0.25">
      <c r="A842" s="33"/>
      <c r="B842" s="118"/>
      <c r="C842" s="34"/>
      <c r="D842" s="216"/>
      <c r="E842" s="355"/>
      <c r="F842" s="26"/>
      <c r="G842" s="355"/>
      <c r="H842" s="305"/>
      <c r="I842" s="355"/>
      <c r="J842" s="216"/>
      <c r="K842" s="355"/>
      <c r="L842" s="216"/>
      <c r="M842" s="355"/>
      <c r="N842" s="315"/>
      <c r="O842" s="315"/>
      <c r="S842" s="25" t="str">
        <f t="shared" si="439"/>
        <v/>
      </c>
      <c r="T842" s="25" t="e">
        <f t="shared" si="440"/>
        <v>#N/A</v>
      </c>
      <c r="U842" s="25" t="e">
        <f t="shared" si="441"/>
        <v>#N/A</v>
      </c>
      <c r="V842" s="25" t="e">
        <f t="shared" si="442"/>
        <v>#N/A</v>
      </c>
      <c r="W842" s="25" t="e">
        <f t="shared" si="443"/>
        <v>#N/A</v>
      </c>
      <c r="X842" s="25" t="e">
        <f t="shared" si="444"/>
        <v>#N/A</v>
      </c>
      <c r="Y842" s="25" t="e">
        <f t="shared" si="445"/>
        <v>#N/A</v>
      </c>
      <c r="Z842" s="25" t="e">
        <f t="shared" si="446"/>
        <v>#N/A</v>
      </c>
      <c r="AA842" s="25" t="e">
        <f t="shared" si="447"/>
        <v>#N/A</v>
      </c>
      <c r="AB842" s="25" t="e">
        <f t="shared" si="448"/>
        <v>#N/A</v>
      </c>
      <c r="AC842" s="25" t="e">
        <f t="shared" si="449"/>
        <v>#N/A</v>
      </c>
    </row>
    <row r="843" spans="1:29" ht="14.25" hidden="1" customHeight="1" x14ac:dyDescent="0.25">
      <c r="A843" s="33"/>
      <c r="B843" s="118"/>
      <c r="C843" s="34"/>
      <c r="D843" s="216"/>
      <c r="E843" s="355"/>
      <c r="F843" s="26"/>
      <c r="G843" s="355"/>
      <c r="H843" s="305"/>
      <c r="I843" s="355"/>
      <c r="J843" s="216"/>
      <c r="K843" s="355"/>
      <c r="L843" s="216"/>
      <c r="M843" s="355"/>
      <c r="N843" s="315"/>
      <c r="O843" s="315"/>
      <c r="S843" s="25" t="str">
        <f t="shared" si="439"/>
        <v/>
      </c>
      <c r="T843" s="25" t="e">
        <f t="shared" si="440"/>
        <v>#N/A</v>
      </c>
      <c r="U843" s="25" t="e">
        <f t="shared" si="441"/>
        <v>#N/A</v>
      </c>
      <c r="V843" s="25" t="e">
        <f t="shared" si="442"/>
        <v>#N/A</v>
      </c>
      <c r="W843" s="25" t="e">
        <f t="shared" si="443"/>
        <v>#N/A</v>
      </c>
      <c r="X843" s="25" t="e">
        <f t="shared" si="444"/>
        <v>#N/A</v>
      </c>
      <c r="Y843" s="25" t="e">
        <f t="shared" si="445"/>
        <v>#N/A</v>
      </c>
      <c r="Z843" s="25" t="e">
        <f t="shared" si="446"/>
        <v>#N/A</v>
      </c>
      <c r="AA843" s="25" t="e">
        <f t="shared" si="447"/>
        <v>#N/A</v>
      </c>
      <c r="AB843" s="25" t="e">
        <f t="shared" si="448"/>
        <v>#N/A</v>
      </c>
      <c r="AC843" s="25" t="e">
        <f t="shared" si="449"/>
        <v>#N/A</v>
      </c>
    </row>
    <row r="844" spans="1:29" ht="14.25" hidden="1" customHeight="1" x14ac:dyDescent="0.25">
      <c r="A844" s="33"/>
      <c r="B844" s="118"/>
      <c r="C844" s="34"/>
      <c r="D844" s="216"/>
      <c r="E844" s="355"/>
      <c r="F844" s="26"/>
      <c r="G844" s="355"/>
      <c r="H844" s="305"/>
      <c r="I844" s="355"/>
      <c r="J844" s="216"/>
      <c r="K844" s="355"/>
      <c r="L844" s="216"/>
      <c r="M844" s="355"/>
      <c r="N844" s="315"/>
      <c r="O844" s="315"/>
      <c r="S844" s="25" t="str">
        <f t="shared" si="439"/>
        <v/>
      </c>
      <c r="T844" s="25" t="e">
        <f t="shared" si="440"/>
        <v>#N/A</v>
      </c>
      <c r="U844" s="25" t="e">
        <f t="shared" si="441"/>
        <v>#N/A</v>
      </c>
      <c r="V844" s="25" t="e">
        <f t="shared" si="442"/>
        <v>#N/A</v>
      </c>
      <c r="W844" s="25" t="e">
        <f t="shared" si="443"/>
        <v>#N/A</v>
      </c>
      <c r="X844" s="25" t="e">
        <f t="shared" si="444"/>
        <v>#N/A</v>
      </c>
      <c r="Y844" s="25" t="e">
        <f t="shared" si="445"/>
        <v>#N/A</v>
      </c>
      <c r="Z844" s="25" t="e">
        <f t="shared" si="446"/>
        <v>#N/A</v>
      </c>
      <c r="AA844" s="25" t="e">
        <f t="shared" si="447"/>
        <v>#N/A</v>
      </c>
      <c r="AB844" s="25" t="e">
        <f t="shared" si="448"/>
        <v>#N/A</v>
      </c>
      <c r="AC844" s="25" t="e">
        <f t="shared" si="449"/>
        <v>#N/A</v>
      </c>
    </row>
    <row r="845" spans="1:29" ht="14.25" hidden="1" customHeight="1" x14ac:dyDescent="0.25">
      <c r="A845" s="33"/>
      <c r="B845" s="118"/>
      <c r="C845" s="34"/>
      <c r="D845" s="216"/>
      <c r="E845" s="355"/>
      <c r="F845" s="305"/>
      <c r="G845" s="355"/>
      <c r="H845" s="305"/>
      <c r="I845" s="355"/>
      <c r="J845" s="216"/>
      <c r="K845" s="355"/>
      <c r="L845" s="216"/>
      <c r="M845" s="355"/>
      <c r="N845" s="315"/>
      <c r="O845" s="315"/>
      <c r="S845" s="25" t="str">
        <f t="shared" si="439"/>
        <v/>
      </c>
      <c r="T845" s="25" t="e">
        <f t="shared" si="440"/>
        <v>#N/A</v>
      </c>
      <c r="U845" s="25" t="e">
        <f t="shared" si="441"/>
        <v>#N/A</v>
      </c>
      <c r="V845" s="25" t="e">
        <f t="shared" si="442"/>
        <v>#N/A</v>
      </c>
      <c r="W845" s="25" t="e">
        <f t="shared" si="443"/>
        <v>#N/A</v>
      </c>
      <c r="X845" s="25" t="e">
        <f t="shared" si="444"/>
        <v>#N/A</v>
      </c>
      <c r="Y845" s="25" t="e">
        <f t="shared" si="445"/>
        <v>#N/A</v>
      </c>
      <c r="Z845" s="25" t="e">
        <f t="shared" si="446"/>
        <v>#N/A</v>
      </c>
      <c r="AA845" s="25" t="e">
        <f t="shared" si="447"/>
        <v>#N/A</v>
      </c>
      <c r="AB845" s="25" t="e">
        <f t="shared" si="448"/>
        <v>#N/A</v>
      </c>
      <c r="AC845" s="25" t="e">
        <f t="shared" si="449"/>
        <v>#N/A</v>
      </c>
    </row>
    <row r="846" spans="1:29" ht="12.6" hidden="1" customHeight="1" x14ac:dyDescent="0.25">
      <c r="A846" s="33"/>
      <c r="B846" s="271"/>
      <c r="C846" s="37"/>
      <c r="D846" s="216"/>
      <c r="E846" s="355"/>
      <c r="F846" s="305"/>
      <c r="G846" s="355"/>
      <c r="H846" s="305"/>
      <c r="I846" s="355"/>
      <c r="J846" s="216"/>
      <c r="K846" s="355"/>
      <c r="L846" s="216"/>
      <c r="M846" s="355"/>
      <c r="N846" s="315"/>
      <c r="O846" s="315"/>
      <c r="S846" s="25" t="str">
        <f t="shared" si="439"/>
        <v/>
      </c>
      <c r="T846" s="25" t="e">
        <f t="shared" si="440"/>
        <v>#N/A</v>
      </c>
      <c r="U846" s="25" t="e">
        <f t="shared" si="441"/>
        <v>#N/A</v>
      </c>
      <c r="V846" s="25" t="e">
        <f t="shared" si="442"/>
        <v>#N/A</v>
      </c>
      <c r="W846" s="25" t="e">
        <f t="shared" si="443"/>
        <v>#N/A</v>
      </c>
      <c r="X846" s="25" t="e">
        <f t="shared" si="444"/>
        <v>#N/A</v>
      </c>
      <c r="Y846" s="25" t="e">
        <f t="shared" si="445"/>
        <v>#N/A</v>
      </c>
      <c r="Z846" s="25" t="e">
        <f t="shared" si="446"/>
        <v>#N/A</v>
      </c>
      <c r="AA846" s="25" t="e">
        <f t="shared" si="447"/>
        <v>#N/A</v>
      </c>
      <c r="AB846" s="25" t="e">
        <f t="shared" si="448"/>
        <v>#N/A</v>
      </c>
      <c r="AC846" s="25" t="e">
        <f t="shared" si="449"/>
        <v>#N/A</v>
      </c>
    </row>
    <row r="847" spans="1:29" ht="14.25" hidden="1" customHeight="1" x14ac:dyDescent="0.25">
      <c r="A847" s="33"/>
      <c r="B847" s="271"/>
      <c r="C847" s="37"/>
      <c r="D847" s="216"/>
      <c r="E847" s="355"/>
      <c r="F847" s="305"/>
      <c r="G847" s="355"/>
      <c r="H847" s="305"/>
      <c r="I847" s="355"/>
      <c r="J847" s="216"/>
      <c r="K847" s="355"/>
      <c r="L847" s="216"/>
      <c r="M847" s="355"/>
      <c r="N847" s="315"/>
      <c r="O847" s="315"/>
      <c r="S847" s="25" t="str">
        <f t="shared" si="439"/>
        <v/>
      </c>
      <c r="T847" s="25" t="e">
        <f t="shared" si="440"/>
        <v>#N/A</v>
      </c>
      <c r="U847" s="25" t="e">
        <f t="shared" si="441"/>
        <v>#N/A</v>
      </c>
      <c r="V847" s="25" t="e">
        <f t="shared" si="442"/>
        <v>#N/A</v>
      </c>
      <c r="W847" s="25" t="e">
        <f t="shared" si="443"/>
        <v>#N/A</v>
      </c>
      <c r="X847" s="25" t="e">
        <f t="shared" si="444"/>
        <v>#N/A</v>
      </c>
      <c r="Y847" s="25" t="e">
        <f t="shared" si="445"/>
        <v>#N/A</v>
      </c>
      <c r="Z847" s="25" t="e">
        <f t="shared" si="446"/>
        <v>#N/A</v>
      </c>
      <c r="AA847" s="25" t="e">
        <f t="shared" si="447"/>
        <v>#N/A</v>
      </c>
      <c r="AB847" s="25" t="e">
        <f t="shared" si="448"/>
        <v>#N/A</v>
      </c>
      <c r="AC847" s="25" t="e">
        <f t="shared" si="449"/>
        <v>#N/A</v>
      </c>
    </row>
    <row r="848" spans="1:29" ht="14.25" hidden="1" customHeight="1" x14ac:dyDescent="0.25">
      <c r="A848" s="33"/>
      <c r="B848" s="271"/>
      <c r="C848" s="37"/>
      <c r="D848" s="216"/>
      <c r="E848" s="355"/>
      <c r="F848" s="305"/>
      <c r="G848" s="355"/>
      <c r="H848" s="305"/>
      <c r="I848" s="355"/>
      <c r="J848" s="216"/>
      <c r="K848" s="355"/>
      <c r="L848" s="216"/>
      <c r="M848" s="355"/>
      <c r="N848" s="315"/>
      <c r="O848" s="315"/>
      <c r="S848" s="25" t="str">
        <f t="shared" si="439"/>
        <v/>
      </c>
      <c r="T848" s="25" t="e">
        <f t="shared" si="440"/>
        <v>#N/A</v>
      </c>
      <c r="U848" s="25" t="e">
        <f t="shared" si="441"/>
        <v>#N/A</v>
      </c>
      <c r="V848" s="25" t="e">
        <f t="shared" si="442"/>
        <v>#N/A</v>
      </c>
      <c r="W848" s="25" t="e">
        <f t="shared" si="443"/>
        <v>#N/A</v>
      </c>
      <c r="X848" s="25" t="e">
        <f t="shared" si="444"/>
        <v>#N/A</v>
      </c>
      <c r="Y848" s="25" t="e">
        <f t="shared" si="445"/>
        <v>#N/A</v>
      </c>
      <c r="Z848" s="25" t="e">
        <f t="shared" si="446"/>
        <v>#N/A</v>
      </c>
      <c r="AA848" s="25" t="e">
        <f t="shared" si="447"/>
        <v>#N/A</v>
      </c>
      <c r="AB848" s="25" t="e">
        <f t="shared" si="448"/>
        <v>#N/A</v>
      </c>
      <c r="AC848" s="25" t="e">
        <f t="shared" si="449"/>
        <v>#N/A</v>
      </c>
    </row>
    <row r="849" spans="1:29" ht="14.25" hidden="1" customHeight="1" x14ac:dyDescent="0.25">
      <c r="A849" s="354"/>
      <c r="B849" s="354"/>
      <c r="C849" s="37"/>
      <c r="D849" s="216"/>
      <c r="E849" s="355"/>
      <c r="F849" s="305"/>
      <c r="G849" s="355"/>
      <c r="H849" s="305"/>
      <c r="I849" s="355"/>
      <c r="J849" s="216"/>
      <c r="K849" s="355"/>
      <c r="L849" s="216"/>
      <c r="M849" s="355"/>
      <c r="N849" s="315"/>
      <c r="O849" s="315"/>
      <c r="S849" s="25" t="str">
        <f t="shared" si="439"/>
        <v/>
      </c>
      <c r="T849" s="25" t="e">
        <f t="shared" si="440"/>
        <v>#N/A</v>
      </c>
      <c r="U849" s="25" t="e">
        <f t="shared" si="441"/>
        <v>#N/A</v>
      </c>
      <c r="V849" s="25" t="e">
        <f t="shared" si="442"/>
        <v>#N/A</v>
      </c>
      <c r="W849" s="25" t="e">
        <f t="shared" si="443"/>
        <v>#N/A</v>
      </c>
      <c r="X849" s="25" t="e">
        <f t="shared" si="444"/>
        <v>#N/A</v>
      </c>
      <c r="Y849" s="25" t="e">
        <f t="shared" si="445"/>
        <v>#N/A</v>
      </c>
      <c r="Z849" s="25" t="e">
        <f t="shared" si="446"/>
        <v>#N/A</v>
      </c>
      <c r="AA849" s="25" t="e">
        <f t="shared" si="447"/>
        <v>#N/A</v>
      </c>
      <c r="AB849" s="25" t="e">
        <f t="shared" si="448"/>
        <v>#N/A</v>
      </c>
      <c r="AC849" s="25" t="e">
        <f t="shared" si="449"/>
        <v>#N/A</v>
      </c>
    </row>
    <row r="850" spans="1:29" ht="14.25" hidden="1" customHeight="1" x14ac:dyDescent="0.25">
      <c r="A850" s="354"/>
      <c r="B850" s="354"/>
      <c r="C850" s="37"/>
      <c r="D850" s="216"/>
      <c r="E850" s="355"/>
      <c r="F850" s="305"/>
      <c r="G850" s="355"/>
      <c r="H850" s="305"/>
      <c r="I850" s="355"/>
      <c r="J850" s="216"/>
      <c r="K850" s="355"/>
      <c r="L850" s="216"/>
      <c r="M850" s="355"/>
      <c r="N850" s="315"/>
      <c r="O850" s="315"/>
      <c r="S850" s="25" t="str">
        <f t="shared" si="439"/>
        <v/>
      </c>
      <c r="T850" s="25" t="e">
        <f t="shared" si="440"/>
        <v>#N/A</v>
      </c>
      <c r="U850" s="25" t="e">
        <f t="shared" si="441"/>
        <v>#N/A</v>
      </c>
      <c r="V850" s="25" t="e">
        <f t="shared" si="442"/>
        <v>#N/A</v>
      </c>
      <c r="W850" s="25" t="e">
        <f t="shared" si="443"/>
        <v>#N/A</v>
      </c>
      <c r="X850" s="25" t="e">
        <f t="shared" si="444"/>
        <v>#N/A</v>
      </c>
      <c r="Y850" s="25" t="e">
        <f t="shared" si="445"/>
        <v>#N/A</v>
      </c>
      <c r="Z850" s="25" t="e">
        <f t="shared" si="446"/>
        <v>#N/A</v>
      </c>
      <c r="AA850" s="25" t="e">
        <f t="shared" si="447"/>
        <v>#N/A</v>
      </c>
      <c r="AB850" s="25" t="e">
        <f t="shared" si="448"/>
        <v>#N/A</v>
      </c>
      <c r="AC850" s="25" t="e">
        <f t="shared" si="449"/>
        <v>#N/A</v>
      </c>
    </row>
    <row r="851" spans="1:29" ht="14.25" hidden="1" customHeight="1" x14ac:dyDescent="0.25">
      <c r="A851" s="354"/>
      <c r="B851" s="354"/>
      <c r="C851" s="37"/>
      <c r="D851" s="216"/>
      <c r="E851" s="355"/>
      <c r="F851" s="305"/>
      <c r="G851" s="355"/>
      <c r="H851" s="305"/>
      <c r="I851" s="355"/>
      <c r="J851" s="216"/>
      <c r="K851" s="355"/>
      <c r="L851" s="216"/>
      <c r="M851" s="355"/>
      <c r="N851" s="315"/>
      <c r="O851" s="315"/>
      <c r="S851" s="25" t="str">
        <f t="shared" si="439"/>
        <v/>
      </c>
      <c r="T851" s="25" t="e">
        <f t="shared" si="440"/>
        <v>#N/A</v>
      </c>
      <c r="U851" s="25" t="e">
        <f t="shared" si="441"/>
        <v>#N/A</v>
      </c>
      <c r="V851" s="25" t="e">
        <f t="shared" si="442"/>
        <v>#N/A</v>
      </c>
      <c r="W851" s="25" t="e">
        <f t="shared" si="443"/>
        <v>#N/A</v>
      </c>
      <c r="X851" s="25" t="e">
        <f t="shared" si="444"/>
        <v>#N/A</v>
      </c>
      <c r="Y851" s="25" t="e">
        <f t="shared" si="445"/>
        <v>#N/A</v>
      </c>
      <c r="Z851" s="25" t="e">
        <f t="shared" si="446"/>
        <v>#N/A</v>
      </c>
      <c r="AA851" s="25" t="e">
        <f t="shared" si="447"/>
        <v>#N/A</v>
      </c>
      <c r="AB851" s="25" t="e">
        <f t="shared" si="448"/>
        <v>#N/A</v>
      </c>
      <c r="AC851" s="25" t="e">
        <f t="shared" si="449"/>
        <v>#N/A</v>
      </c>
    </row>
    <row r="852" spans="1:29" ht="14.25" hidden="1" customHeight="1" x14ac:dyDescent="0.25">
      <c r="A852" s="354"/>
      <c r="B852" s="354"/>
      <c r="C852" s="37"/>
      <c r="D852" s="216"/>
      <c r="E852" s="355"/>
      <c r="F852" s="305"/>
      <c r="G852" s="355"/>
      <c r="H852" s="305"/>
      <c r="I852" s="355"/>
      <c r="J852" s="216"/>
      <c r="K852" s="355"/>
      <c r="L852" s="216"/>
      <c r="M852" s="355"/>
      <c r="N852" s="315"/>
      <c r="O852" s="315"/>
      <c r="S852" s="25" t="str">
        <f t="shared" si="439"/>
        <v/>
      </c>
      <c r="T852" s="25" t="e">
        <f t="shared" si="440"/>
        <v>#N/A</v>
      </c>
      <c r="U852" s="25" t="e">
        <f t="shared" si="441"/>
        <v>#N/A</v>
      </c>
      <c r="V852" s="25" t="e">
        <f t="shared" si="442"/>
        <v>#N/A</v>
      </c>
      <c r="W852" s="25" t="e">
        <f t="shared" si="443"/>
        <v>#N/A</v>
      </c>
      <c r="X852" s="25" t="e">
        <f t="shared" si="444"/>
        <v>#N/A</v>
      </c>
      <c r="Y852" s="25" t="e">
        <f t="shared" si="445"/>
        <v>#N/A</v>
      </c>
      <c r="Z852" s="25" t="e">
        <f t="shared" si="446"/>
        <v>#N/A</v>
      </c>
      <c r="AA852" s="25" t="e">
        <f t="shared" si="447"/>
        <v>#N/A</v>
      </c>
      <c r="AB852" s="25" t="e">
        <f t="shared" si="448"/>
        <v>#N/A</v>
      </c>
      <c r="AC852" s="25" t="e">
        <f t="shared" si="449"/>
        <v>#N/A</v>
      </c>
    </row>
    <row r="853" spans="1:29" ht="14.25" hidden="1" customHeight="1" x14ac:dyDescent="0.25">
      <c r="A853" s="354"/>
      <c r="B853" s="354"/>
      <c r="C853" s="37"/>
      <c r="D853" s="216"/>
      <c r="E853" s="355"/>
      <c r="F853" s="305"/>
      <c r="G853" s="355"/>
      <c r="H853" s="305"/>
      <c r="I853" s="355"/>
      <c r="J853" s="216"/>
      <c r="K853" s="355"/>
      <c r="L853" s="216"/>
      <c r="M853" s="355"/>
      <c r="N853" s="315"/>
      <c r="O853" s="315"/>
      <c r="S853" s="25" t="str">
        <f t="shared" si="439"/>
        <v/>
      </c>
      <c r="T853" s="25" t="e">
        <f t="shared" si="440"/>
        <v>#N/A</v>
      </c>
      <c r="U853" s="25" t="e">
        <f t="shared" si="441"/>
        <v>#N/A</v>
      </c>
      <c r="V853" s="25" t="e">
        <f t="shared" si="442"/>
        <v>#N/A</v>
      </c>
      <c r="W853" s="25" t="e">
        <f t="shared" si="443"/>
        <v>#N/A</v>
      </c>
      <c r="X853" s="25" t="e">
        <f t="shared" si="444"/>
        <v>#N/A</v>
      </c>
      <c r="Y853" s="25" t="e">
        <f t="shared" si="445"/>
        <v>#N/A</v>
      </c>
      <c r="Z853" s="25" t="e">
        <f t="shared" si="446"/>
        <v>#N/A</v>
      </c>
      <c r="AA853" s="25" t="e">
        <f t="shared" si="447"/>
        <v>#N/A</v>
      </c>
      <c r="AB853" s="25" t="e">
        <f t="shared" si="448"/>
        <v>#N/A</v>
      </c>
      <c r="AC853" s="25" t="e">
        <f t="shared" si="449"/>
        <v>#N/A</v>
      </c>
    </row>
    <row r="854" spans="1:29" ht="14.25" hidden="1" customHeight="1" x14ac:dyDescent="0.25">
      <c r="A854" s="354"/>
      <c r="B854" s="354"/>
      <c r="C854" s="37"/>
      <c r="D854" s="216"/>
      <c r="E854" s="355"/>
      <c r="F854" s="305"/>
      <c r="G854" s="355"/>
      <c r="H854" s="305"/>
      <c r="I854" s="355"/>
      <c r="J854" s="216"/>
      <c r="K854" s="355"/>
      <c r="L854" s="216"/>
      <c r="M854" s="355"/>
      <c r="N854" s="315"/>
      <c r="O854" s="315"/>
      <c r="S854" s="25" t="str">
        <f t="shared" si="439"/>
        <v/>
      </c>
      <c r="T854" s="25" t="e">
        <f t="shared" si="440"/>
        <v>#N/A</v>
      </c>
      <c r="U854" s="25" t="e">
        <f t="shared" si="441"/>
        <v>#N/A</v>
      </c>
      <c r="V854" s="25" t="e">
        <f t="shared" si="442"/>
        <v>#N/A</v>
      </c>
      <c r="W854" s="25" t="e">
        <f t="shared" si="443"/>
        <v>#N/A</v>
      </c>
      <c r="X854" s="25" t="e">
        <f t="shared" si="444"/>
        <v>#N/A</v>
      </c>
      <c r="Y854" s="25" t="e">
        <f t="shared" si="445"/>
        <v>#N/A</v>
      </c>
      <c r="Z854" s="25" t="e">
        <f t="shared" si="446"/>
        <v>#N/A</v>
      </c>
      <c r="AA854" s="25" t="e">
        <f t="shared" si="447"/>
        <v>#N/A</v>
      </c>
      <c r="AB854" s="25" t="e">
        <f t="shared" si="448"/>
        <v>#N/A</v>
      </c>
      <c r="AC854" s="25" t="e">
        <f t="shared" si="449"/>
        <v>#N/A</v>
      </c>
    </row>
    <row r="855" spans="1:29" ht="14.25" hidden="1" customHeight="1" x14ac:dyDescent="0.25">
      <c r="A855" s="125"/>
      <c r="B855" s="308"/>
      <c r="C855" s="38"/>
      <c r="D855" s="216"/>
      <c r="E855" s="355"/>
      <c r="F855" s="305"/>
      <c r="G855" s="355"/>
      <c r="H855" s="305"/>
      <c r="I855" s="355"/>
      <c r="J855" s="216"/>
      <c r="K855" s="355"/>
      <c r="L855" s="216"/>
      <c r="M855" s="355"/>
      <c r="N855" s="315"/>
      <c r="O855" s="315"/>
      <c r="S855" s="25" t="str">
        <f t="shared" si="439"/>
        <v/>
      </c>
      <c r="T855" s="25" t="e">
        <f t="shared" si="440"/>
        <v>#N/A</v>
      </c>
      <c r="U855" s="25" t="e">
        <f t="shared" si="441"/>
        <v>#N/A</v>
      </c>
      <c r="V855" s="25" t="e">
        <f t="shared" si="442"/>
        <v>#N/A</v>
      </c>
      <c r="W855" s="25" t="e">
        <f t="shared" si="443"/>
        <v>#N/A</v>
      </c>
      <c r="X855" s="25" t="e">
        <f t="shared" si="444"/>
        <v>#N/A</v>
      </c>
      <c r="Y855" s="25" t="e">
        <f t="shared" si="445"/>
        <v>#N/A</v>
      </c>
      <c r="Z855" s="25" t="e">
        <f t="shared" si="446"/>
        <v>#N/A</v>
      </c>
      <c r="AA855" s="25" t="e">
        <f t="shared" si="447"/>
        <v>#N/A</v>
      </c>
      <c r="AB855" s="25" t="e">
        <f t="shared" si="448"/>
        <v>#N/A</v>
      </c>
      <c r="AC855" s="25" t="e">
        <f t="shared" si="449"/>
        <v>#N/A</v>
      </c>
    </row>
    <row r="856" spans="1:29" ht="14.25" hidden="1" customHeight="1" x14ac:dyDescent="0.25">
      <c r="A856" s="125"/>
      <c r="B856" s="308"/>
      <c r="C856" s="38"/>
      <c r="D856" s="216"/>
      <c r="E856" s="355"/>
      <c r="F856" s="305"/>
      <c r="G856" s="355"/>
      <c r="H856" s="305"/>
      <c r="I856" s="355"/>
      <c r="J856" s="216"/>
      <c r="K856" s="355"/>
      <c r="L856" s="216"/>
      <c r="M856" s="355"/>
      <c r="N856" s="315"/>
      <c r="O856" s="315"/>
      <c r="S856" s="25" t="str">
        <f t="shared" si="439"/>
        <v/>
      </c>
      <c r="T856" s="25" t="e">
        <f t="shared" si="440"/>
        <v>#N/A</v>
      </c>
      <c r="U856" s="25" t="e">
        <f t="shared" si="441"/>
        <v>#N/A</v>
      </c>
      <c r="V856" s="25" t="e">
        <f t="shared" si="442"/>
        <v>#N/A</v>
      </c>
      <c r="W856" s="25" t="e">
        <f t="shared" si="443"/>
        <v>#N/A</v>
      </c>
      <c r="X856" s="25" t="e">
        <f t="shared" si="444"/>
        <v>#N/A</v>
      </c>
      <c r="Y856" s="25" t="e">
        <f t="shared" si="445"/>
        <v>#N/A</v>
      </c>
      <c r="Z856" s="25" t="e">
        <f t="shared" si="446"/>
        <v>#N/A</v>
      </c>
      <c r="AA856" s="25" t="e">
        <f t="shared" si="447"/>
        <v>#N/A</v>
      </c>
      <c r="AB856" s="25" t="e">
        <f t="shared" si="448"/>
        <v>#N/A</v>
      </c>
      <c r="AC856" s="25" t="e">
        <f t="shared" si="449"/>
        <v>#N/A</v>
      </c>
    </row>
    <row r="857" spans="1:29" ht="14.25" hidden="1" customHeight="1" x14ac:dyDescent="0.25">
      <c r="A857" s="125"/>
      <c r="B857" s="308"/>
      <c r="C857" s="38"/>
      <c r="D857" s="216"/>
      <c r="E857" s="355"/>
      <c r="F857" s="305"/>
      <c r="G857" s="355"/>
      <c r="H857" s="305"/>
      <c r="I857" s="355"/>
      <c r="J857" s="216"/>
      <c r="K857" s="355"/>
      <c r="L857" s="216"/>
      <c r="M857" s="355"/>
      <c r="N857" s="315"/>
      <c r="O857" s="315"/>
      <c r="S857" s="25" t="str">
        <f t="shared" ref="S857:S893" si="462">LEFT(C857,12)</f>
        <v/>
      </c>
      <c r="T857" s="25" t="e">
        <f t="shared" si="440"/>
        <v>#N/A</v>
      </c>
      <c r="U857" s="25" t="e">
        <f t="shared" si="441"/>
        <v>#N/A</v>
      </c>
      <c r="V857" s="25" t="e">
        <f t="shared" si="442"/>
        <v>#N/A</v>
      </c>
      <c r="W857" s="25" t="e">
        <f t="shared" si="443"/>
        <v>#N/A</v>
      </c>
      <c r="X857" s="25" t="e">
        <f t="shared" si="444"/>
        <v>#N/A</v>
      </c>
      <c r="Y857" s="25" t="e">
        <f t="shared" si="445"/>
        <v>#N/A</v>
      </c>
      <c r="Z857" s="25" t="e">
        <f t="shared" si="446"/>
        <v>#N/A</v>
      </c>
      <c r="AA857" s="25" t="e">
        <f t="shared" si="447"/>
        <v>#N/A</v>
      </c>
      <c r="AB857" s="25" t="e">
        <f t="shared" si="448"/>
        <v>#N/A</v>
      </c>
      <c r="AC857" s="25" t="e">
        <f t="shared" si="449"/>
        <v>#N/A</v>
      </c>
    </row>
    <row r="858" spans="1:29" ht="14.25" hidden="1" customHeight="1" x14ac:dyDescent="0.25">
      <c r="A858" s="125"/>
      <c r="B858" s="308"/>
      <c r="C858" s="38"/>
      <c r="D858" s="216"/>
      <c r="E858" s="355"/>
      <c r="F858" s="305"/>
      <c r="G858" s="355"/>
      <c r="H858" s="305"/>
      <c r="I858" s="355"/>
      <c r="J858" s="216"/>
      <c r="K858" s="355"/>
      <c r="L858" s="216"/>
      <c r="M858" s="355"/>
      <c r="N858" s="315"/>
      <c r="O858" s="315"/>
      <c r="S858" s="25" t="str">
        <f t="shared" si="462"/>
        <v/>
      </c>
      <c r="T858" s="25" t="e">
        <f t="shared" si="440"/>
        <v>#N/A</v>
      </c>
      <c r="U858" s="25" t="e">
        <f t="shared" si="441"/>
        <v>#N/A</v>
      </c>
      <c r="V858" s="25" t="e">
        <f t="shared" si="442"/>
        <v>#N/A</v>
      </c>
      <c r="W858" s="25" t="e">
        <f t="shared" si="443"/>
        <v>#N/A</v>
      </c>
      <c r="X858" s="25" t="e">
        <f t="shared" si="444"/>
        <v>#N/A</v>
      </c>
      <c r="Y858" s="25" t="e">
        <f t="shared" si="445"/>
        <v>#N/A</v>
      </c>
      <c r="Z858" s="25" t="e">
        <f t="shared" si="446"/>
        <v>#N/A</v>
      </c>
      <c r="AA858" s="25" t="e">
        <f t="shared" si="447"/>
        <v>#N/A</v>
      </c>
      <c r="AB858" s="25" t="e">
        <f t="shared" si="448"/>
        <v>#N/A</v>
      </c>
      <c r="AC858" s="25" t="e">
        <f t="shared" si="449"/>
        <v>#N/A</v>
      </c>
    </row>
    <row r="859" spans="1:29" ht="14.25" hidden="1" customHeight="1" x14ac:dyDescent="0.25">
      <c r="A859" s="125"/>
      <c r="B859" s="308"/>
      <c r="C859" s="38"/>
      <c r="D859" s="216"/>
      <c r="E859" s="355"/>
      <c r="F859" s="305"/>
      <c r="G859" s="355"/>
      <c r="H859" s="305"/>
      <c r="I859" s="355"/>
      <c r="J859" s="216"/>
      <c r="K859" s="355"/>
      <c r="L859" s="216"/>
      <c r="M859" s="355"/>
      <c r="N859" s="315"/>
      <c r="O859" s="315"/>
      <c r="S859" s="25" t="str">
        <f t="shared" si="462"/>
        <v/>
      </c>
      <c r="T859" s="25" t="e">
        <f t="shared" si="440"/>
        <v>#N/A</v>
      </c>
      <c r="U859" s="25" t="e">
        <f t="shared" si="441"/>
        <v>#N/A</v>
      </c>
      <c r="V859" s="25" t="e">
        <f t="shared" si="442"/>
        <v>#N/A</v>
      </c>
      <c r="W859" s="25" t="e">
        <f t="shared" si="443"/>
        <v>#N/A</v>
      </c>
      <c r="X859" s="25" t="e">
        <f t="shared" si="444"/>
        <v>#N/A</v>
      </c>
      <c r="Y859" s="25" t="e">
        <f t="shared" si="445"/>
        <v>#N/A</v>
      </c>
      <c r="Z859" s="25" t="e">
        <f t="shared" si="446"/>
        <v>#N/A</v>
      </c>
      <c r="AA859" s="25" t="e">
        <f t="shared" si="447"/>
        <v>#N/A</v>
      </c>
      <c r="AB859" s="25" t="e">
        <f t="shared" si="448"/>
        <v>#N/A</v>
      </c>
      <c r="AC859" s="25" t="e">
        <f t="shared" si="449"/>
        <v>#N/A</v>
      </c>
    </row>
    <row r="860" spans="1:29" ht="14.25" hidden="1" customHeight="1" x14ac:dyDescent="0.25">
      <c r="A860" s="125"/>
      <c r="B860" s="308"/>
      <c r="C860" s="38"/>
      <c r="D860" s="216"/>
      <c r="E860" s="355"/>
      <c r="F860" s="305"/>
      <c r="G860" s="355"/>
      <c r="H860" s="305"/>
      <c r="I860" s="355"/>
      <c r="J860" s="216"/>
      <c r="K860" s="355"/>
      <c r="L860" s="216"/>
      <c r="M860" s="355"/>
      <c r="N860" s="315"/>
      <c r="O860" s="315"/>
      <c r="S860" s="25" t="str">
        <f t="shared" si="462"/>
        <v/>
      </c>
      <c r="T860" s="25" t="e">
        <f t="shared" si="440"/>
        <v>#N/A</v>
      </c>
      <c r="U860" s="25" t="e">
        <f t="shared" si="441"/>
        <v>#N/A</v>
      </c>
      <c r="V860" s="25" t="e">
        <f t="shared" si="442"/>
        <v>#N/A</v>
      </c>
      <c r="W860" s="25" t="e">
        <f t="shared" si="443"/>
        <v>#N/A</v>
      </c>
      <c r="X860" s="25" t="e">
        <f t="shared" si="444"/>
        <v>#N/A</v>
      </c>
      <c r="Y860" s="25" t="e">
        <f t="shared" si="445"/>
        <v>#N/A</v>
      </c>
      <c r="Z860" s="25" t="e">
        <f t="shared" si="446"/>
        <v>#N/A</v>
      </c>
      <c r="AA860" s="25" t="e">
        <f t="shared" si="447"/>
        <v>#N/A</v>
      </c>
      <c r="AB860" s="25" t="e">
        <f t="shared" si="448"/>
        <v>#N/A</v>
      </c>
      <c r="AC860" s="25" t="e">
        <f t="shared" si="449"/>
        <v>#N/A</v>
      </c>
    </row>
    <row r="861" spans="1:29" ht="14.25" hidden="1" customHeight="1" x14ac:dyDescent="0.25">
      <c r="A861" s="125"/>
      <c r="B861" s="308"/>
      <c r="C861" s="38"/>
      <c r="D861" s="216"/>
      <c r="E861" s="355"/>
      <c r="F861" s="305"/>
      <c r="G861" s="355"/>
      <c r="H861" s="305"/>
      <c r="I861" s="355"/>
      <c r="J861" s="216"/>
      <c r="K861" s="355"/>
      <c r="L861" s="216"/>
      <c r="M861" s="355"/>
      <c r="N861" s="315"/>
      <c r="O861" s="315"/>
      <c r="S861" s="25" t="str">
        <f t="shared" si="462"/>
        <v/>
      </c>
      <c r="T861" s="25" t="e">
        <f t="shared" si="440"/>
        <v>#N/A</v>
      </c>
      <c r="U861" s="25" t="e">
        <f t="shared" si="441"/>
        <v>#N/A</v>
      </c>
      <c r="V861" s="25" t="e">
        <f t="shared" si="442"/>
        <v>#N/A</v>
      </c>
      <c r="W861" s="25" t="e">
        <f t="shared" si="443"/>
        <v>#N/A</v>
      </c>
      <c r="X861" s="25" t="e">
        <f t="shared" si="444"/>
        <v>#N/A</v>
      </c>
      <c r="Y861" s="25" t="e">
        <f t="shared" si="445"/>
        <v>#N/A</v>
      </c>
      <c r="Z861" s="25" t="e">
        <f t="shared" si="446"/>
        <v>#N/A</v>
      </c>
      <c r="AA861" s="25" t="e">
        <f t="shared" si="447"/>
        <v>#N/A</v>
      </c>
      <c r="AB861" s="25" t="e">
        <f t="shared" si="448"/>
        <v>#N/A</v>
      </c>
      <c r="AC861" s="25" t="e">
        <f t="shared" si="449"/>
        <v>#N/A</v>
      </c>
    </row>
    <row r="862" spans="1:29" ht="14.25" hidden="1" customHeight="1" x14ac:dyDescent="0.25">
      <c r="A862" s="125"/>
      <c r="B862" s="308"/>
      <c r="C862" s="38"/>
      <c r="D862" s="216"/>
      <c r="E862" s="355"/>
      <c r="F862" s="305"/>
      <c r="G862" s="355"/>
      <c r="H862" s="305"/>
      <c r="I862" s="355"/>
      <c r="J862" s="216"/>
      <c r="K862" s="355"/>
      <c r="L862" s="216"/>
      <c r="M862" s="355"/>
      <c r="N862" s="315"/>
      <c r="O862" s="315"/>
      <c r="S862" s="25" t="str">
        <f t="shared" ref="S862:S888" si="463">LEFT(C862,12)</f>
        <v/>
      </c>
      <c r="T862" s="25" t="e">
        <f t="shared" si="440"/>
        <v>#N/A</v>
      </c>
      <c r="U862" s="25" t="e">
        <f t="shared" si="441"/>
        <v>#N/A</v>
      </c>
      <c r="V862" s="25" t="e">
        <f t="shared" si="442"/>
        <v>#N/A</v>
      </c>
      <c r="W862" s="25" t="e">
        <f t="shared" si="443"/>
        <v>#N/A</v>
      </c>
      <c r="X862" s="25" t="e">
        <f t="shared" si="444"/>
        <v>#N/A</v>
      </c>
      <c r="Y862" s="25" t="e">
        <f t="shared" si="445"/>
        <v>#N/A</v>
      </c>
      <c r="Z862" s="25" t="e">
        <f t="shared" si="446"/>
        <v>#N/A</v>
      </c>
      <c r="AA862" s="25" t="e">
        <f t="shared" si="447"/>
        <v>#N/A</v>
      </c>
      <c r="AB862" s="25" t="e">
        <f t="shared" si="448"/>
        <v>#N/A</v>
      </c>
      <c r="AC862" s="25" t="e">
        <f t="shared" si="449"/>
        <v>#N/A</v>
      </c>
    </row>
    <row r="863" spans="1:29" ht="14.25" hidden="1" customHeight="1" x14ac:dyDescent="0.25">
      <c r="A863" s="125"/>
      <c r="B863" s="308"/>
      <c r="C863" s="38"/>
      <c r="D863" s="216"/>
      <c r="E863" s="355"/>
      <c r="F863" s="305"/>
      <c r="G863" s="355"/>
      <c r="H863" s="305"/>
      <c r="I863" s="355"/>
      <c r="J863" s="216"/>
      <c r="K863" s="355"/>
      <c r="L863" s="216"/>
      <c r="M863" s="355"/>
      <c r="N863" s="315"/>
      <c r="O863" s="315"/>
      <c r="S863" s="25" t="str">
        <f t="shared" si="463"/>
        <v/>
      </c>
      <c r="T863" s="25" t="e">
        <f t="shared" si="440"/>
        <v>#N/A</v>
      </c>
      <c r="U863" s="25" t="e">
        <f t="shared" si="441"/>
        <v>#N/A</v>
      </c>
      <c r="V863" s="25" t="e">
        <f t="shared" si="442"/>
        <v>#N/A</v>
      </c>
      <c r="W863" s="25" t="e">
        <f t="shared" si="443"/>
        <v>#N/A</v>
      </c>
      <c r="X863" s="25" t="e">
        <f t="shared" si="444"/>
        <v>#N/A</v>
      </c>
      <c r="Y863" s="25" t="e">
        <f t="shared" si="445"/>
        <v>#N/A</v>
      </c>
      <c r="Z863" s="25" t="e">
        <f t="shared" si="446"/>
        <v>#N/A</v>
      </c>
      <c r="AA863" s="25" t="e">
        <f t="shared" si="447"/>
        <v>#N/A</v>
      </c>
      <c r="AB863" s="25" t="e">
        <f t="shared" si="448"/>
        <v>#N/A</v>
      </c>
      <c r="AC863" s="25" t="e">
        <f t="shared" si="449"/>
        <v>#N/A</v>
      </c>
    </row>
    <row r="864" spans="1:29" ht="14.25" hidden="1" customHeight="1" x14ac:dyDescent="0.25">
      <c r="A864" s="125"/>
      <c r="B864" s="308"/>
      <c r="C864" s="38"/>
      <c r="D864" s="216"/>
      <c r="E864" s="355"/>
      <c r="F864" s="305"/>
      <c r="G864" s="355"/>
      <c r="H864" s="305"/>
      <c r="I864" s="355"/>
      <c r="J864" s="216"/>
      <c r="K864" s="355"/>
      <c r="L864" s="216"/>
      <c r="M864" s="355"/>
      <c r="N864" s="315"/>
      <c r="O864" s="315"/>
      <c r="S864" s="25" t="str">
        <f t="shared" si="463"/>
        <v/>
      </c>
      <c r="T864" s="25" t="e">
        <f t="shared" si="440"/>
        <v>#N/A</v>
      </c>
      <c r="U864" s="25" t="e">
        <f t="shared" si="441"/>
        <v>#N/A</v>
      </c>
      <c r="V864" s="25" t="e">
        <f t="shared" si="442"/>
        <v>#N/A</v>
      </c>
      <c r="W864" s="25" t="e">
        <f t="shared" si="443"/>
        <v>#N/A</v>
      </c>
      <c r="X864" s="25" t="e">
        <f t="shared" si="444"/>
        <v>#N/A</v>
      </c>
      <c r="Y864" s="25" t="e">
        <f t="shared" si="445"/>
        <v>#N/A</v>
      </c>
      <c r="Z864" s="25" t="e">
        <f t="shared" si="446"/>
        <v>#N/A</v>
      </c>
      <c r="AA864" s="25" t="e">
        <f t="shared" si="447"/>
        <v>#N/A</v>
      </c>
      <c r="AB864" s="25" t="e">
        <f t="shared" si="448"/>
        <v>#N/A</v>
      </c>
      <c r="AC864" s="25" t="e">
        <f t="shared" si="449"/>
        <v>#N/A</v>
      </c>
    </row>
    <row r="865" spans="1:29" ht="14.25" hidden="1" customHeight="1" x14ac:dyDescent="0.25">
      <c r="A865" s="125"/>
      <c r="B865" s="308"/>
      <c r="C865" s="38"/>
      <c r="D865" s="216"/>
      <c r="E865" s="355"/>
      <c r="F865" s="305"/>
      <c r="G865" s="355"/>
      <c r="H865" s="305"/>
      <c r="I865" s="355"/>
      <c r="J865" s="216"/>
      <c r="K865" s="355"/>
      <c r="L865" s="216"/>
      <c r="M865" s="355"/>
      <c r="N865" s="315"/>
      <c r="O865" s="315"/>
      <c r="S865" s="25" t="str">
        <f t="shared" si="463"/>
        <v/>
      </c>
      <c r="T865" s="25" t="e">
        <f t="shared" si="440"/>
        <v>#N/A</v>
      </c>
      <c r="U865" s="25" t="e">
        <f t="shared" si="441"/>
        <v>#N/A</v>
      </c>
      <c r="V865" s="25" t="e">
        <f t="shared" si="442"/>
        <v>#N/A</v>
      </c>
      <c r="W865" s="25" t="e">
        <f t="shared" si="443"/>
        <v>#N/A</v>
      </c>
      <c r="X865" s="25" t="e">
        <f t="shared" si="444"/>
        <v>#N/A</v>
      </c>
      <c r="Y865" s="25" t="e">
        <f t="shared" si="445"/>
        <v>#N/A</v>
      </c>
      <c r="Z865" s="25" t="e">
        <f t="shared" si="446"/>
        <v>#N/A</v>
      </c>
      <c r="AA865" s="25" t="e">
        <f t="shared" si="447"/>
        <v>#N/A</v>
      </c>
      <c r="AB865" s="25" t="e">
        <f t="shared" si="448"/>
        <v>#N/A</v>
      </c>
      <c r="AC865" s="25" t="e">
        <f t="shared" si="449"/>
        <v>#N/A</v>
      </c>
    </row>
    <row r="866" spans="1:29" ht="14.25" hidden="1" customHeight="1" x14ac:dyDescent="0.25">
      <c r="A866" s="125"/>
      <c r="B866" s="308"/>
      <c r="C866" s="38"/>
      <c r="D866" s="216"/>
      <c r="E866" s="355"/>
      <c r="F866" s="305"/>
      <c r="G866" s="355"/>
      <c r="H866" s="305"/>
      <c r="I866" s="355"/>
      <c r="J866" s="216"/>
      <c r="K866" s="355"/>
      <c r="L866" s="216"/>
      <c r="M866" s="355"/>
      <c r="N866" s="315"/>
      <c r="O866" s="315"/>
      <c r="S866" s="25" t="str">
        <f t="shared" si="463"/>
        <v/>
      </c>
      <c r="T866" s="25" t="e">
        <f t="shared" si="440"/>
        <v>#N/A</v>
      </c>
      <c r="U866" s="25" t="e">
        <f t="shared" si="441"/>
        <v>#N/A</v>
      </c>
      <c r="V866" s="25" t="e">
        <f t="shared" si="442"/>
        <v>#N/A</v>
      </c>
      <c r="W866" s="25" t="e">
        <f t="shared" si="443"/>
        <v>#N/A</v>
      </c>
      <c r="X866" s="25" t="e">
        <f t="shared" si="444"/>
        <v>#N/A</v>
      </c>
      <c r="Y866" s="25" t="e">
        <f t="shared" si="445"/>
        <v>#N/A</v>
      </c>
      <c r="Z866" s="25" t="e">
        <f t="shared" si="446"/>
        <v>#N/A</v>
      </c>
      <c r="AA866" s="25" t="e">
        <f t="shared" si="447"/>
        <v>#N/A</v>
      </c>
      <c r="AB866" s="25" t="e">
        <f t="shared" si="448"/>
        <v>#N/A</v>
      </c>
      <c r="AC866" s="25" t="e">
        <f t="shared" si="449"/>
        <v>#N/A</v>
      </c>
    </row>
    <row r="867" spans="1:29" ht="14.25" hidden="1" customHeight="1" x14ac:dyDescent="0.25">
      <c r="A867" s="125"/>
      <c r="B867" s="308"/>
      <c r="C867" s="38"/>
      <c r="D867" s="216"/>
      <c r="E867" s="355"/>
      <c r="F867" s="305"/>
      <c r="G867" s="355"/>
      <c r="H867" s="305"/>
      <c r="I867" s="355"/>
      <c r="J867" s="216"/>
      <c r="K867" s="355"/>
      <c r="L867" s="216"/>
      <c r="M867" s="355"/>
      <c r="N867" s="315"/>
      <c r="O867" s="315"/>
      <c r="S867" s="25" t="str">
        <f t="shared" si="463"/>
        <v/>
      </c>
      <c r="T867" s="25" t="e">
        <f t="shared" si="440"/>
        <v>#N/A</v>
      </c>
      <c r="U867" s="25" t="e">
        <f t="shared" si="441"/>
        <v>#N/A</v>
      </c>
      <c r="V867" s="25" t="e">
        <f t="shared" si="442"/>
        <v>#N/A</v>
      </c>
      <c r="W867" s="25" t="e">
        <f t="shared" si="443"/>
        <v>#N/A</v>
      </c>
      <c r="X867" s="25" t="e">
        <f t="shared" si="444"/>
        <v>#N/A</v>
      </c>
      <c r="Y867" s="25" t="e">
        <f t="shared" si="445"/>
        <v>#N/A</v>
      </c>
      <c r="Z867" s="25" t="e">
        <f t="shared" si="446"/>
        <v>#N/A</v>
      </c>
      <c r="AA867" s="25" t="e">
        <f t="shared" si="447"/>
        <v>#N/A</v>
      </c>
      <c r="AB867" s="25" t="e">
        <f t="shared" si="448"/>
        <v>#N/A</v>
      </c>
      <c r="AC867" s="25" t="e">
        <f t="shared" si="449"/>
        <v>#N/A</v>
      </c>
    </row>
    <row r="868" spans="1:29" ht="14.25" hidden="1" customHeight="1" x14ac:dyDescent="0.25">
      <c r="A868" s="125"/>
      <c r="B868" s="308"/>
      <c r="C868" s="38"/>
      <c r="D868" s="216"/>
      <c r="E868" s="355"/>
      <c r="F868" s="305"/>
      <c r="G868" s="355"/>
      <c r="H868" s="305"/>
      <c r="I868" s="355"/>
      <c r="J868" s="216"/>
      <c r="K868" s="355"/>
      <c r="L868" s="216"/>
      <c r="M868" s="355"/>
      <c r="N868" s="315"/>
      <c r="O868" s="315"/>
      <c r="S868" s="25" t="str">
        <f t="shared" si="463"/>
        <v/>
      </c>
      <c r="T868" s="25" t="e">
        <f t="shared" si="440"/>
        <v>#N/A</v>
      </c>
      <c r="U868" s="25" t="e">
        <f t="shared" si="441"/>
        <v>#N/A</v>
      </c>
      <c r="V868" s="25" t="e">
        <f t="shared" si="442"/>
        <v>#N/A</v>
      </c>
      <c r="W868" s="25" t="e">
        <f t="shared" si="443"/>
        <v>#N/A</v>
      </c>
      <c r="X868" s="25" t="e">
        <f t="shared" si="444"/>
        <v>#N/A</v>
      </c>
      <c r="Y868" s="25" t="e">
        <f t="shared" si="445"/>
        <v>#N/A</v>
      </c>
      <c r="Z868" s="25" t="e">
        <f t="shared" si="446"/>
        <v>#N/A</v>
      </c>
      <c r="AA868" s="25" t="e">
        <f t="shared" si="447"/>
        <v>#N/A</v>
      </c>
      <c r="AB868" s="25" t="e">
        <f t="shared" si="448"/>
        <v>#N/A</v>
      </c>
      <c r="AC868" s="25" t="e">
        <f t="shared" si="449"/>
        <v>#N/A</v>
      </c>
    </row>
    <row r="869" spans="1:29" ht="14.25" hidden="1" customHeight="1" x14ac:dyDescent="0.25">
      <c r="A869" s="125"/>
      <c r="B869" s="308"/>
      <c r="C869" s="38"/>
      <c r="D869" s="216"/>
      <c r="E869" s="355"/>
      <c r="F869" s="305"/>
      <c r="G869" s="355"/>
      <c r="H869" s="305"/>
      <c r="I869" s="355"/>
      <c r="J869" s="216"/>
      <c r="K869" s="355"/>
      <c r="L869" s="216"/>
      <c r="M869" s="355"/>
      <c r="N869" s="315"/>
      <c r="O869" s="315"/>
      <c r="S869" s="25" t="str">
        <f t="shared" si="463"/>
        <v/>
      </c>
      <c r="T869" s="25" t="e">
        <f t="shared" si="440"/>
        <v>#N/A</v>
      </c>
      <c r="U869" s="25" t="e">
        <f t="shared" si="441"/>
        <v>#N/A</v>
      </c>
      <c r="V869" s="25" t="e">
        <f t="shared" si="442"/>
        <v>#N/A</v>
      </c>
      <c r="W869" s="25" t="e">
        <f t="shared" si="443"/>
        <v>#N/A</v>
      </c>
      <c r="X869" s="25" t="e">
        <f t="shared" si="444"/>
        <v>#N/A</v>
      </c>
      <c r="Y869" s="25" t="e">
        <f t="shared" si="445"/>
        <v>#N/A</v>
      </c>
      <c r="Z869" s="25" t="e">
        <f t="shared" si="446"/>
        <v>#N/A</v>
      </c>
      <c r="AA869" s="25" t="e">
        <f t="shared" si="447"/>
        <v>#N/A</v>
      </c>
      <c r="AB869" s="25" t="e">
        <f t="shared" si="448"/>
        <v>#N/A</v>
      </c>
      <c r="AC869" s="25" t="e">
        <f t="shared" si="449"/>
        <v>#N/A</v>
      </c>
    </row>
    <row r="870" spans="1:29" ht="14.25" hidden="1" customHeight="1" x14ac:dyDescent="0.25">
      <c r="A870" s="125"/>
      <c r="B870" s="308"/>
      <c r="C870" s="38"/>
      <c r="D870" s="216"/>
      <c r="E870" s="355"/>
      <c r="F870" s="305"/>
      <c r="G870" s="355"/>
      <c r="H870" s="305"/>
      <c r="I870" s="355"/>
      <c r="J870" s="216"/>
      <c r="K870" s="355"/>
      <c r="L870" s="216"/>
      <c r="M870" s="355"/>
      <c r="N870" s="315"/>
      <c r="O870" s="315"/>
      <c r="S870" s="25" t="str">
        <f t="shared" si="463"/>
        <v/>
      </c>
      <c r="T870" s="25" t="e">
        <f t="shared" si="440"/>
        <v>#N/A</v>
      </c>
      <c r="U870" s="25" t="e">
        <f t="shared" si="441"/>
        <v>#N/A</v>
      </c>
      <c r="V870" s="25" t="e">
        <f t="shared" si="442"/>
        <v>#N/A</v>
      </c>
      <c r="W870" s="25" t="e">
        <f t="shared" si="443"/>
        <v>#N/A</v>
      </c>
      <c r="X870" s="25" t="e">
        <f t="shared" si="444"/>
        <v>#N/A</v>
      </c>
      <c r="Y870" s="25" t="e">
        <f t="shared" si="445"/>
        <v>#N/A</v>
      </c>
      <c r="Z870" s="25" t="e">
        <f t="shared" si="446"/>
        <v>#N/A</v>
      </c>
      <c r="AA870" s="25" t="e">
        <f t="shared" si="447"/>
        <v>#N/A</v>
      </c>
      <c r="AB870" s="25" t="e">
        <f t="shared" si="448"/>
        <v>#N/A</v>
      </c>
      <c r="AC870" s="25" t="e">
        <f t="shared" si="449"/>
        <v>#N/A</v>
      </c>
    </row>
    <row r="871" spans="1:29" hidden="1" x14ac:dyDescent="0.25">
      <c r="A871" s="125"/>
      <c r="B871" s="308"/>
      <c r="C871" s="38"/>
      <c r="D871" s="216"/>
      <c r="E871" s="355"/>
      <c r="F871" s="305"/>
      <c r="G871" s="355"/>
      <c r="H871" s="305"/>
      <c r="I871" s="355"/>
      <c r="J871" s="216"/>
      <c r="K871" s="355"/>
      <c r="L871" s="216"/>
      <c r="M871" s="355"/>
      <c r="N871" s="315"/>
      <c r="O871" s="315"/>
      <c r="S871" s="25" t="str">
        <f t="shared" si="463"/>
        <v/>
      </c>
      <c r="T871" s="25" t="e">
        <f t="shared" si="440"/>
        <v>#N/A</v>
      </c>
      <c r="U871" s="25" t="e">
        <f t="shared" si="441"/>
        <v>#N/A</v>
      </c>
      <c r="V871" s="25" t="e">
        <f t="shared" si="442"/>
        <v>#N/A</v>
      </c>
      <c r="W871" s="25" t="e">
        <f t="shared" si="443"/>
        <v>#N/A</v>
      </c>
      <c r="X871" s="25" t="e">
        <f t="shared" si="444"/>
        <v>#N/A</v>
      </c>
      <c r="Y871" s="25" t="e">
        <f t="shared" si="445"/>
        <v>#N/A</v>
      </c>
      <c r="Z871" s="25" t="e">
        <f t="shared" si="446"/>
        <v>#N/A</v>
      </c>
      <c r="AA871" s="25" t="e">
        <f t="shared" si="447"/>
        <v>#N/A</v>
      </c>
      <c r="AB871" s="25" t="e">
        <f t="shared" si="448"/>
        <v>#N/A</v>
      </c>
      <c r="AC871" s="25" t="e">
        <f t="shared" si="449"/>
        <v>#N/A</v>
      </c>
    </row>
    <row r="872" spans="1:29" ht="14.25" hidden="1" customHeight="1" x14ac:dyDescent="0.25">
      <c r="A872" s="125"/>
      <c r="B872" s="308"/>
      <c r="C872" s="38"/>
      <c r="D872" s="216"/>
      <c r="E872" s="355"/>
      <c r="F872" s="305"/>
      <c r="G872" s="355"/>
      <c r="H872" s="305"/>
      <c r="I872" s="355"/>
      <c r="J872" s="216"/>
      <c r="K872" s="355"/>
      <c r="L872" s="216"/>
      <c r="M872" s="355"/>
      <c r="N872" s="315"/>
      <c r="O872" s="315"/>
      <c r="S872" s="25" t="str">
        <f t="shared" si="463"/>
        <v/>
      </c>
      <c r="T872" s="25" t="e">
        <f t="shared" si="440"/>
        <v>#N/A</v>
      </c>
      <c r="U872" s="25" t="e">
        <f t="shared" si="441"/>
        <v>#N/A</v>
      </c>
      <c r="V872" s="25" t="e">
        <f t="shared" si="442"/>
        <v>#N/A</v>
      </c>
      <c r="W872" s="25" t="e">
        <f t="shared" si="443"/>
        <v>#N/A</v>
      </c>
      <c r="X872" s="25" t="e">
        <f t="shared" si="444"/>
        <v>#N/A</v>
      </c>
      <c r="Y872" s="25" t="e">
        <f t="shared" si="445"/>
        <v>#N/A</v>
      </c>
      <c r="Z872" s="25" t="e">
        <f t="shared" si="446"/>
        <v>#N/A</v>
      </c>
      <c r="AA872" s="25" t="e">
        <f t="shared" si="447"/>
        <v>#N/A</v>
      </c>
      <c r="AB872" s="25" t="e">
        <f t="shared" si="448"/>
        <v>#N/A</v>
      </c>
      <c r="AC872" s="25" t="e">
        <f t="shared" si="449"/>
        <v>#N/A</v>
      </c>
    </row>
    <row r="873" spans="1:29" ht="14.25" hidden="1" customHeight="1" x14ac:dyDescent="0.25">
      <c r="A873" s="125"/>
      <c r="B873" s="308"/>
      <c r="C873" s="38"/>
      <c r="D873" s="216"/>
      <c r="E873" s="355"/>
      <c r="F873" s="305"/>
      <c r="G873" s="355"/>
      <c r="H873" s="305"/>
      <c r="I873" s="355"/>
      <c r="J873" s="26"/>
      <c r="K873" s="355"/>
      <c r="L873" s="216"/>
      <c r="M873" s="355"/>
      <c r="N873" s="315"/>
      <c r="O873" s="315"/>
      <c r="S873" s="25" t="str">
        <f t="shared" si="463"/>
        <v/>
      </c>
      <c r="T873" s="25" t="e">
        <f t="shared" si="440"/>
        <v>#N/A</v>
      </c>
      <c r="U873" s="25" t="e">
        <f t="shared" si="441"/>
        <v>#N/A</v>
      </c>
      <c r="V873" s="25" t="e">
        <f t="shared" si="442"/>
        <v>#N/A</v>
      </c>
      <c r="W873" s="25" t="e">
        <f t="shared" si="443"/>
        <v>#N/A</v>
      </c>
      <c r="X873" s="25" t="e">
        <f t="shared" si="444"/>
        <v>#N/A</v>
      </c>
      <c r="Y873" s="25" t="e">
        <f t="shared" si="445"/>
        <v>#N/A</v>
      </c>
      <c r="Z873" s="25" t="e">
        <f t="shared" si="446"/>
        <v>#N/A</v>
      </c>
      <c r="AA873" s="25" t="e">
        <f t="shared" si="447"/>
        <v>#N/A</v>
      </c>
      <c r="AB873" s="25" t="e">
        <f t="shared" si="448"/>
        <v>#N/A</v>
      </c>
      <c r="AC873" s="25" t="e">
        <f t="shared" si="449"/>
        <v>#N/A</v>
      </c>
    </row>
    <row r="874" spans="1:29" ht="14.25" hidden="1" customHeight="1" x14ac:dyDescent="0.25">
      <c r="A874" s="125"/>
      <c r="B874" s="308"/>
      <c r="C874" s="38"/>
      <c r="D874" s="216"/>
      <c r="E874" s="355"/>
      <c r="F874" s="305"/>
      <c r="G874" s="355"/>
      <c r="H874" s="305"/>
      <c r="I874" s="355"/>
      <c r="J874" s="26"/>
      <c r="K874" s="355"/>
      <c r="L874" s="216"/>
      <c r="M874" s="355"/>
      <c r="N874" s="315"/>
      <c r="O874" s="315"/>
      <c r="S874" s="25" t="str">
        <f t="shared" si="463"/>
        <v/>
      </c>
      <c r="T874" s="25" t="e">
        <f t="shared" si="440"/>
        <v>#N/A</v>
      </c>
      <c r="U874" s="25" t="e">
        <f t="shared" si="441"/>
        <v>#N/A</v>
      </c>
      <c r="V874" s="25" t="e">
        <f t="shared" si="442"/>
        <v>#N/A</v>
      </c>
      <c r="W874" s="25" t="e">
        <f t="shared" si="443"/>
        <v>#N/A</v>
      </c>
      <c r="X874" s="25" t="e">
        <f t="shared" si="444"/>
        <v>#N/A</v>
      </c>
      <c r="Y874" s="25" t="e">
        <f t="shared" si="445"/>
        <v>#N/A</v>
      </c>
      <c r="Z874" s="25" t="e">
        <f t="shared" si="446"/>
        <v>#N/A</v>
      </c>
      <c r="AA874" s="25" t="e">
        <f t="shared" si="447"/>
        <v>#N/A</v>
      </c>
      <c r="AB874" s="25" t="e">
        <f t="shared" si="448"/>
        <v>#N/A</v>
      </c>
      <c r="AC874" s="25" t="e">
        <f t="shared" si="449"/>
        <v>#N/A</v>
      </c>
    </row>
    <row r="875" spans="1:29" ht="14.25" hidden="1" customHeight="1" x14ac:dyDescent="0.25">
      <c r="A875" s="125"/>
      <c r="B875" s="308"/>
      <c r="C875" s="38"/>
      <c r="D875" s="216"/>
      <c r="E875" s="355"/>
      <c r="F875" s="305"/>
      <c r="G875" s="355"/>
      <c r="H875" s="305"/>
      <c r="I875" s="355"/>
      <c r="J875" s="26"/>
      <c r="K875" s="355"/>
      <c r="L875" s="216"/>
      <c r="M875" s="355"/>
      <c r="N875" s="315"/>
      <c r="O875" s="315"/>
      <c r="S875" s="25" t="str">
        <f t="shared" si="463"/>
        <v/>
      </c>
      <c r="T875" s="25" t="e">
        <f t="shared" si="440"/>
        <v>#N/A</v>
      </c>
      <c r="U875" s="25" t="e">
        <f t="shared" si="441"/>
        <v>#N/A</v>
      </c>
      <c r="V875" s="25" t="e">
        <f t="shared" si="442"/>
        <v>#N/A</v>
      </c>
      <c r="W875" s="25" t="e">
        <f t="shared" si="443"/>
        <v>#N/A</v>
      </c>
      <c r="X875" s="25" t="e">
        <f t="shared" si="444"/>
        <v>#N/A</v>
      </c>
      <c r="Y875" s="25" t="e">
        <f t="shared" si="445"/>
        <v>#N/A</v>
      </c>
      <c r="Z875" s="25" t="e">
        <f t="shared" si="446"/>
        <v>#N/A</v>
      </c>
      <c r="AA875" s="25" t="e">
        <f t="shared" si="447"/>
        <v>#N/A</v>
      </c>
      <c r="AB875" s="25" t="e">
        <f t="shared" si="448"/>
        <v>#N/A</v>
      </c>
      <c r="AC875" s="25" t="e">
        <f t="shared" si="449"/>
        <v>#N/A</v>
      </c>
    </row>
    <row r="876" spans="1:29" ht="14.25" hidden="1" customHeight="1" x14ac:dyDescent="0.25">
      <c r="A876" s="125"/>
      <c r="B876" s="308"/>
      <c r="C876" s="38"/>
      <c r="D876" s="216"/>
      <c r="E876" s="355"/>
      <c r="F876" s="305"/>
      <c r="G876" s="355"/>
      <c r="H876" s="305"/>
      <c r="I876" s="355"/>
      <c r="J876" s="26"/>
      <c r="K876" s="355"/>
      <c r="L876" s="216"/>
      <c r="M876" s="355"/>
      <c r="N876" s="315"/>
      <c r="O876" s="315"/>
      <c r="S876" s="25" t="str">
        <f t="shared" si="463"/>
        <v/>
      </c>
      <c r="T876" s="25" t="e">
        <f t="shared" si="440"/>
        <v>#N/A</v>
      </c>
      <c r="U876" s="25" t="e">
        <f t="shared" si="441"/>
        <v>#N/A</v>
      </c>
      <c r="V876" s="25" t="e">
        <f t="shared" si="442"/>
        <v>#N/A</v>
      </c>
      <c r="W876" s="25" t="e">
        <f t="shared" si="443"/>
        <v>#N/A</v>
      </c>
      <c r="X876" s="25" t="e">
        <f t="shared" si="444"/>
        <v>#N/A</v>
      </c>
      <c r="Y876" s="25" t="e">
        <f t="shared" si="445"/>
        <v>#N/A</v>
      </c>
      <c r="Z876" s="25" t="e">
        <f t="shared" si="446"/>
        <v>#N/A</v>
      </c>
      <c r="AA876" s="25" t="e">
        <f t="shared" si="447"/>
        <v>#N/A</v>
      </c>
      <c r="AB876" s="25" t="e">
        <f t="shared" si="448"/>
        <v>#N/A</v>
      </c>
      <c r="AC876" s="25" t="e">
        <f t="shared" si="449"/>
        <v>#N/A</v>
      </c>
    </row>
    <row r="877" spans="1:29" ht="14.25" hidden="1" customHeight="1" x14ac:dyDescent="0.25">
      <c r="A877" s="125"/>
      <c r="B877" s="308"/>
      <c r="C877" s="38"/>
      <c r="D877" s="216"/>
      <c r="E877" s="355"/>
      <c r="F877" s="305"/>
      <c r="G877" s="355"/>
      <c r="H877" s="305"/>
      <c r="I877" s="355"/>
      <c r="J877" s="26"/>
      <c r="K877" s="355"/>
      <c r="L877" s="216"/>
      <c r="M877" s="355"/>
      <c r="N877" s="315"/>
      <c r="O877" s="315"/>
      <c r="S877" s="25" t="str">
        <f t="shared" si="463"/>
        <v/>
      </c>
      <c r="T877" s="25" t="e">
        <f t="shared" si="440"/>
        <v>#N/A</v>
      </c>
      <c r="U877" s="25" t="e">
        <f t="shared" si="441"/>
        <v>#N/A</v>
      </c>
      <c r="V877" s="25" t="e">
        <f t="shared" si="442"/>
        <v>#N/A</v>
      </c>
      <c r="W877" s="25" t="e">
        <f t="shared" si="443"/>
        <v>#N/A</v>
      </c>
      <c r="X877" s="25" t="e">
        <f t="shared" si="444"/>
        <v>#N/A</v>
      </c>
      <c r="Y877" s="25" t="e">
        <f t="shared" si="445"/>
        <v>#N/A</v>
      </c>
      <c r="Z877" s="25" t="e">
        <f t="shared" si="446"/>
        <v>#N/A</v>
      </c>
      <c r="AA877" s="25" t="e">
        <f t="shared" si="447"/>
        <v>#N/A</v>
      </c>
      <c r="AB877" s="25" t="e">
        <f t="shared" si="448"/>
        <v>#N/A</v>
      </c>
      <c r="AC877" s="25" t="e">
        <f t="shared" si="449"/>
        <v>#N/A</v>
      </c>
    </row>
    <row r="878" spans="1:29" ht="14.25" hidden="1" customHeight="1" x14ac:dyDescent="0.25">
      <c r="A878" s="125"/>
      <c r="B878" s="308"/>
      <c r="C878" s="38"/>
      <c r="D878" s="216"/>
      <c r="E878" s="355"/>
      <c r="F878" s="305"/>
      <c r="G878" s="355"/>
      <c r="H878" s="305"/>
      <c r="I878" s="355"/>
      <c r="J878" s="216"/>
      <c r="K878" s="355"/>
      <c r="L878" s="216"/>
      <c r="M878" s="355"/>
      <c r="N878" s="315"/>
      <c r="O878" s="315"/>
      <c r="S878" s="25" t="str">
        <f t="shared" ref="S878:S882" si="464">LEFT(C878,12)</f>
        <v/>
      </c>
      <c r="T878" s="25" t="e">
        <f t="shared" si="440"/>
        <v>#N/A</v>
      </c>
      <c r="U878" s="25" t="e">
        <f t="shared" si="441"/>
        <v>#N/A</v>
      </c>
      <c r="V878" s="25" t="e">
        <f t="shared" si="442"/>
        <v>#N/A</v>
      </c>
      <c r="W878" s="25" t="e">
        <f t="shared" si="443"/>
        <v>#N/A</v>
      </c>
      <c r="X878" s="25" t="e">
        <f t="shared" si="444"/>
        <v>#N/A</v>
      </c>
      <c r="Y878" s="25" t="e">
        <f t="shared" si="445"/>
        <v>#N/A</v>
      </c>
      <c r="Z878" s="25" t="e">
        <f t="shared" si="446"/>
        <v>#N/A</v>
      </c>
      <c r="AA878" s="25" t="e">
        <f t="shared" si="447"/>
        <v>#N/A</v>
      </c>
      <c r="AB878" s="25" t="e">
        <f t="shared" si="448"/>
        <v>#N/A</v>
      </c>
      <c r="AC878" s="25" t="e">
        <f t="shared" si="449"/>
        <v>#N/A</v>
      </c>
    </row>
    <row r="879" spans="1:29" ht="14.25" hidden="1" customHeight="1" x14ac:dyDescent="0.25">
      <c r="A879" s="125"/>
      <c r="B879" s="308"/>
      <c r="C879" s="38"/>
      <c r="D879" s="216"/>
      <c r="E879" s="355"/>
      <c r="F879" s="305"/>
      <c r="G879" s="355"/>
      <c r="H879" s="305"/>
      <c r="I879" s="355"/>
      <c r="J879" s="216"/>
      <c r="K879" s="355"/>
      <c r="L879" s="216"/>
      <c r="M879" s="355"/>
      <c r="N879" s="315"/>
      <c r="O879" s="315"/>
      <c r="S879" s="25" t="str">
        <f t="shared" si="464"/>
        <v/>
      </c>
      <c r="T879" s="25" t="e">
        <f t="shared" si="440"/>
        <v>#N/A</v>
      </c>
      <c r="U879" s="25" t="e">
        <f t="shared" si="441"/>
        <v>#N/A</v>
      </c>
      <c r="V879" s="25" t="e">
        <f t="shared" si="442"/>
        <v>#N/A</v>
      </c>
      <c r="W879" s="25" t="e">
        <f t="shared" si="443"/>
        <v>#N/A</v>
      </c>
      <c r="X879" s="25" t="e">
        <f t="shared" si="444"/>
        <v>#N/A</v>
      </c>
      <c r="Y879" s="25" t="e">
        <f t="shared" si="445"/>
        <v>#N/A</v>
      </c>
      <c r="Z879" s="25" t="e">
        <f t="shared" si="446"/>
        <v>#N/A</v>
      </c>
      <c r="AA879" s="25" t="e">
        <f t="shared" si="447"/>
        <v>#N/A</v>
      </c>
      <c r="AB879" s="25" t="e">
        <f t="shared" si="448"/>
        <v>#N/A</v>
      </c>
      <c r="AC879" s="25" t="e">
        <f t="shared" si="449"/>
        <v>#N/A</v>
      </c>
    </row>
    <row r="880" spans="1:29" ht="14.25" hidden="1" customHeight="1" x14ac:dyDescent="0.25">
      <c r="A880" s="125"/>
      <c r="B880" s="308"/>
      <c r="C880" s="38"/>
      <c r="D880" s="216"/>
      <c r="E880" s="355"/>
      <c r="F880" s="305"/>
      <c r="G880" s="355"/>
      <c r="H880" s="305"/>
      <c r="I880" s="355"/>
      <c r="J880" s="216"/>
      <c r="K880" s="355"/>
      <c r="L880" s="216"/>
      <c r="M880" s="355"/>
      <c r="N880" s="315"/>
      <c r="O880" s="315"/>
      <c r="S880" s="25" t="str">
        <f t="shared" si="464"/>
        <v/>
      </c>
      <c r="T880" s="25" t="e">
        <f t="shared" si="440"/>
        <v>#N/A</v>
      </c>
      <c r="U880" s="25" t="e">
        <f t="shared" si="441"/>
        <v>#N/A</v>
      </c>
      <c r="V880" s="25" t="e">
        <f t="shared" si="442"/>
        <v>#N/A</v>
      </c>
      <c r="W880" s="25" t="e">
        <f t="shared" si="443"/>
        <v>#N/A</v>
      </c>
      <c r="X880" s="25" t="e">
        <f t="shared" si="444"/>
        <v>#N/A</v>
      </c>
      <c r="Y880" s="25" t="e">
        <f t="shared" si="445"/>
        <v>#N/A</v>
      </c>
      <c r="Z880" s="25" t="e">
        <f t="shared" si="446"/>
        <v>#N/A</v>
      </c>
      <c r="AA880" s="25" t="e">
        <f t="shared" si="447"/>
        <v>#N/A</v>
      </c>
      <c r="AB880" s="25" t="e">
        <f t="shared" si="448"/>
        <v>#N/A</v>
      </c>
      <c r="AC880" s="25" t="e">
        <f t="shared" si="449"/>
        <v>#N/A</v>
      </c>
    </row>
    <row r="881" spans="1:29" ht="14.25" hidden="1" customHeight="1" x14ac:dyDescent="0.25">
      <c r="A881" s="125"/>
      <c r="B881" s="308"/>
      <c r="C881" s="38"/>
      <c r="D881" s="216"/>
      <c r="E881" s="355"/>
      <c r="F881" s="305"/>
      <c r="G881" s="355"/>
      <c r="H881" s="305"/>
      <c r="I881" s="355"/>
      <c r="J881" s="216"/>
      <c r="K881" s="355"/>
      <c r="L881" s="216"/>
      <c r="M881" s="355"/>
      <c r="N881" s="315"/>
      <c r="O881" s="315"/>
      <c r="S881" s="25" t="str">
        <f t="shared" si="464"/>
        <v/>
      </c>
      <c r="T881" s="25" t="e">
        <f t="shared" si="440"/>
        <v>#N/A</v>
      </c>
      <c r="U881" s="25" t="e">
        <f t="shared" si="441"/>
        <v>#N/A</v>
      </c>
      <c r="V881" s="25" t="e">
        <f t="shared" si="442"/>
        <v>#N/A</v>
      </c>
      <c r="W881" s="25" t="e">
        <f t="shared" si="443"/>
        <v>#N/A</v>
      </c>
      <c r="X881" s="25" t="e">
        <f t="shared" si="444"/>
        <v>#N/A</v>
      </c>
      <c r="Y881" s="25" t="e">
        <f t="shared" si="445"/>
        <v>#N/A</v>
      </c>
      <c r="Z881" s="25" t="e">
        <f t="shared" si="446"/>
        <v>#N/A</v>
      </c>
      <c r="AA881" s="25" t="e">
        <f t="shared" si="447"/>
        <v>#N/A</v>
      </c>
      <c r="AB881" s="25" t="e">
        <f t="shared" si="448"/>
        <v>#N/A</v>
      </c>
      <c r="AC881" s="25" t="e">
        <f t="shared" si="449"/>
        <v>#N/A</v>
      </c>
    </row>
    <row r="882" spans="1:29" ht="14.25" hidden="1" customHeight="1" x14ac:dyDescent="0.25">
      <c r="A882" s="125"/>
      <c r="B882" s="308"/>
      <c r="C882" s="38"/>
      <c r="D882" s="216"/>
      <c r="E882" s="355"/>
      <c r="F882" s="305"/>
      <c r="G882" s="355"/>
      <c r="H882" s="305"/>
      <c r="I882" s="355"/>
      <c r="J882" s="216"/>
      <c r="K882" s="355"/>
      <c r="L882" s="216"/>
      <c r="M882" s="355"/>
      <c r="N882" s="315"/>
      <c r="O882" s="315"/>
      <c r="S882" s="25" t="str">
        <f t="shared" si="464"/>
        <v/>
      </c>
      <c r="T882" s="25" t="e">
        <f t="shared" si="440"/>
        <v>#N/A</v>
      </c>
      <c r="U882" s="25" t="e">
        <f t="shared" si="441"/>
        <v>#N/A</v>
      </c>
      <c r="V882" s="25" t="e">
        <f t="shared" si="442"/>
        <v>#N/A</v>
      </c>
      <c r="W882" s="25" t="e">
        <f t="shared" si="443"/>
        <v>#N/A</v>
      </c>
      <c r="X882" s="25" t="e">
        <f t="shared" si="444"/>
        <v>#N/A</v>
      </c>
      <c r="Y882" s="25" t="e">
        <f t="shared" si="445"/>
        <v>#N/A</v>
      </c>
      <c r="Z882" s="25" t="e">
        <f t="shared" si="446"/>
        <v>#N/A</v>
      </c>
      <c r="AA882" s="25" t="e">
        <f t="shared" si="447"/>
        <v>#N/A</v>
      </c>
      <c r="AB882" s="25" t="e">
        <f t="shared" si="448"/>
        <v>#N/A</v>
      </c>
      <c r="AC882" s="25" t="e">
        <f t="shared" si="449"/>
        <v>#N/A</v>
      </c>
    </row>
    <row r="883" spans="1:29" ht="14.25" hidden="1" customHeight="1" x14ac:dyDescent="0.25">
      <c r="A883" s="125"/>
      <c r="B883" s="308"/>
      <c r="C883" s="38"/>
      <c r="D883" s="216"/>
      <c r="E883" s="355"/>
      <c r="F883" s="305"/>
      <c r="G883" s="355"/>
      <c r="H883" s="305"/>
      <c r="I883" s="355"/>
      <c r="J883" s="216"/>
      <c r="K883" s="355"/>
      <c r="L883" s="216"/>
      <c r="M883" s="355"/>
      <c r="N883" s="315"/>
      <c r="O883" s="315"/>
      <c r="S883" s="25" t="str">
        <f t="shared" si="463"/>
        <v/>
      </c>
      <c r="T883" s="25" t="e">
        <f t="shared" si="440"/>
        <v>#N/A</v>
      </c>
      <c r="U883" s="25" t="e">
        <f t="shared" si="441"/>
        <v>#N/A</v>
      </c>
      <c r="V883" s="25" t="e">
        <f t="shared" si="442"/>
        <v>#N/A</v>
      </c>
      <c r="W883" s="25" t="e">
        <f t="shared" si="443"/>
        <v>#N/A</v>
      </c>
      <c r="X883" s="25" t="e">
        <f t="shared" si="444"/>
        <v>#N/A</v>
      </c>
      <c r="Y883" s="25" t="e">
        <f t="shared" si="445"/>
        <v>#N/A</v>
      </c>
      <c r="Z883" s="25" t="e">
        <f t="shared" si="446"/>
        <v>#N/A</v>
      </c>
      <c r="AA883" s="25" t="e">
        <f t="shared" si="447"/>
        <v>#N/A</v>
      </c>
      <c r="AB883" s="25" t="e">
        <f t="shared" si="448"/>
        <v>#N/A</v>
      </c>
      <c r="AC883" s="25" t="e">
        <f t="shared" si="449"/>
        <v>#N/A</v>
      </c>
    </row>
    <row r="884" spans="1:29" ht="14.25" hidden="1" customHeight="1" x14ac:dyDescent="0.25">
      <c r="A884" s="125"/>
      <c r="B884" s="308"/>
      <c r="C884" s="38"/>
      <c r="D884" s="216"/>
      <c r="E884" s="355"/>
      <c r="F884" s="305"/>
      <c r="G884" s="355"/>
      <c r="H884" s="305"/>
      <c r="I884" s="355"/>
      <c r="J884" s="216"/>
      <c r="K884" s="355"/>
      <c r="L884" s="216"/>
      <c r="M884" s="355"/>
      <c r="N884" s="315"/>
      <c r="O884" s="315"/>
      <c r="S884" s="25" t="str">
        <f t="shared" si="463"/>
        <v/>
      </c>
      <c r="T884" s="25" t="e">
        <f t="shared" si="440"/>
        <v>#N/A</v>
      </c>
      <c r="U884" s="25" t="e">
        <f t="shared" si="441"/>
        <v>#N/A</v>
      </c>
      <c r="V884" s="25" t="e">
        <f t="shared" si="442"/>
        <v>#N/A</v>
      </c>
      <c r="W884" s="25" t="e">
        <f t="shared" si="443"/>
        <v>#N/A</v>
      </c>
      <c r="X884" s="25" t="e">
        <f t="shared" si="444"/>
        <v>#N/A</v>
      </c>
      <c r="Y884" s="25" t="e">
        <f t="shared" si="445"/>
        <v>#N/A</v>
      </c>
      <c r="Z884" s="25" t="e">
        <f t="shared" si="446"/>
        <v>#N/A</v>
      </c>
      <c r="AA884" s="25" t="e">
        <f t="shared" si="447"/>
        <v>#N/A</v>
      </c>
      <c r="AB884" s="25" t="e">
        <f t="shared" si="448"/>
        <v>#N/A</v>
      </c>
      <c r="AC884" s="25" t="e">
        <f t="shared" si="449"/>
        <v>#N/A</v>
      </c>
    </row>
    <row r="885" spans="1:29" ht="14.25" hidden="1" customHeight="1" x14ac:dyDescent="0.25">
      <c r="A885" s="125"/>
      <c r="B885" s="308"/>
      <c r="C885" s="38"/>
      <c r="D885" s="216"/>
      <c r="E885" s="355"/>
      <c r="F885" s="305"/>
      <c r="G885" s="355"/>
      <c r="H885" s="305"/>
      <c r="I885" s="355"/>
      <c r="J885" s="216"/>
      <c r="K885" s="355"/>
      <c r="L885" s="216"/>
      <c r="M885" s="355"/>
      <c r="N885" s="315"/>
      <c r="O885" s="315"/>
      <c r="S885" s="25" t="str">
        <f t="shared" si="463"/>
        <v/>
      </c>
      <c r="T885" s="25" t="e">
        <f t="shared" si="440"/>
        <v>#N/A</v>
      </c>
      <c r="U885" s="25" t="e">
        <f t="shared" si="441"/>
        <v>#N/A</v>
      </c>
      <c r="V885" s="25" t="e">
        <f t="shared" si="442"/>
        <v>#N/A</v>
      </c>
      <c r="W885" s="25" t="e">
        <f t="shared" si="443"/>
        <v>#N/A</v>
      </c>
      <c r="X885" s="25" t="e">
        <f t="shared" si="444"/>
        <v>#N/A</v>
      </c>
      <c r="Y885" s="25" t="e">
        <f t="shared" si="445"/>
        <v>#N/A</v>
      </c>
      <c r="Z885" s="25" t="e">
        <f t="shared" si="446"/>
        <v>#N/A</v>
      </c>
      <c r="AA885" s="25" t="e">
        <f t="shared" si="447"/>
        <v>#N/A</v>
      </c>
      <c r="AB885" s="25" t="e">
        <f t="shared" si="448"/>
        <v>#N/A</v>
      </c>
      <c r="AC885" s="25" t="e">
        <f t="shared" si="449"/>
        <v>#N/A</v>
      </c>
    </row>
    <row r="886" spans="1:29" ht="14.25" hidden="1" customHeight="1" x14ac:dyDescent="0.25">
      <c r="A886" s="125"/>
      <c r="B886" s="308"/>
      <c r="C886" s="38"/>
      <c r="D886" s="216"/>
      <c r="E886" s="355"/>
      <c r="F886" s="305"/>
      <c r="G886" s="355"/>
      <c r="H886" s="305"/>
      <c r="I886" s="355"/>
      <c r="J886" s="216"/>
      <c r="K886" s="355"/>
      <c r="L886" s="216"/>
      <c r="M886" s="355"/>
      <c r="N886" s="315"/>
      <c r="O886" s="315"/>
      <c r="S886" s="25" t="str">
        <f t="shared" si="463"/>
        <v/>
      </c>
      <c r="T886" s="25" t="e">
        <f t="shared" si="440"/>
        <v>#N/A</v>
      </c>
      <c r="U886" s="25" t="e">
        <f t="shared" si="441"/>
        <v>#N/A</v>
      </c>
      <c r="V886" s="25" t="e">
        <f t="shared" si="442"/>
        <v>#N/A</v>
      </c>
      <c r="W886" s="25" t="e">
        <f t="shared" si="443"/>
        <v>#N/A</v>
      </c>
      <c r="X886" s="25" t="e">
        <f t="shared" si="444"/>
        <v>#N/A</v>
      </c>
      <c r="Y886" s="25" t="e">
        <f t="shared" si="445"/>
        <v>#N/A</v>
      </c>
      <c r="Z886" s="25" t="e">
        <f t="shared" si="446"/>
        <v>#N/A</v>
      </c>
      <c r="AA886" s="25" t="e">
        <f t="shared" si="447"/>
        <v>#N/A</v>
      </c>
      <c r="AB886" s="25" t="e">
        <f t="shared" si="448"/>
        <v>#N/A</v>
      </c>
      <c r="AC886" s="25" t="e">
        <f t="shared" si="449"/>
        <v>#N/A</v>
      </c>
    </row>
    <row r="887" spans="1:29" ht="14.25" hidden="1" customHeight="1" x14ac:dyDescent="0.25">
      <c r="A887" s="125"/>
      <c r="B887" s="308"/>
      <c r="C887" s="38"/>
      <c r="D887" s="216"/>
      <c r="E887" s="355"/>
      <c r="F887" s="305"/>
      <c r="G887" s="355"/>
      <c r="H887" s="305"/>
      <c r="I887" s="355"/>
      <c r="J887" s="216"/>
      <c r="K887" s="355"/>
      <c r="L887" s="216"/>
      <c r="M887" s="355"/>
      <c r="N887" s="315"/>
      <c r="O887" s="315"/>
      <c r="S887" s="25" t="str">
        <f t="shared" si="463"/>
        <v/>
      </c>
      <c r="T887" s="25" t="e">
        <f t="shared" si="440"/>
        <v>#N/A</v>
      </c>
      <c r="U887" s="25" t="e">
        <f t="shared" si="441"/>
        <v>#N/A</v>
      </c>
      <c r="V887" s="25" t="e">
        <f t="shared" si="442"/>
        <v>#N/A</v>
      </c>
      <c r="W887" s="25" t="e">
        <f t="shared" si="443"/>
        <v>#N/A</v>
      </c>
      <c r="X887" s="25" t="e">
        <f t="shared" si="444"/>
        <v>#N/A</v>
      </c>
      <c r="Y887" s="25" t="e">
        <f t="shared" si="445"/>
        <v>#N/A</v>
      </c>
      <c r="Z887" s="25" t="e">
        <f t="shared" si="446"/>
        <v>#N/A</v>
      </c>
      <c r="AA887" s="25" t="e">
        <f t="shared" si="447"/>
        <v>#N/A</v>
      </c>
      <c r="AB887" s="25" t="e">
        <f t="shared" si="448"/>
        <v>#N/A</v>
      </c>
      <c r="AC887" s="25" t="e">
        <f t="shared" si="449"/>
        <v>#N/A</v>
      </c>
    </row>
    <row r="888" spans="1:29" ht="14.25" hidden="1" customHeight="1" x14ac:dyDescent="0.25">
      <c r="A888" s="125"/>
      <c r="B888" s="308"/>
      <c r="C888" s="38"/>
      <c r="D888" s="216"/>
      <c r="E888" s="355"/>
      <c r="F888" s="305"/>
      <c r="G888" s="355"/>
      <c r="H888" s="305"/>
      <c r="I888" s="355"/>
      <c r="J888" s="216"/>
      <c r="K888" s="355"/>
      <c r="L888" s="216"/>
      <c r="M888" s="355"/>
      <c r="N888" s="315"/>
      <c r="O888" s="315"/>
      <c r="S888" s="25" t="str">
        <f t="shared" si="463"/>
        <v/>
      </c>
      <c r="T888" s="25" t="e">
        <f t="shared" si="440"/>
        <v>#N/A</v>
      </c>
      <c r="U888" s="25" t="e">
        <f t="shared" si="441"/>
        <v>#N/A</v>
      </c>
      <c r="V888" s="25" t="e">
        <f t="shared" si="442"/>
        <v>#N/A</v>
      </c>
      <c r="W888" s="25" t="e">
        <f t="shared" si="443"/>
        <v>#N/A</v>
      </c>
      <c r="X888" s="25" t="e">
        <f t="shared" si="444"/>
        <v>#N/A</v>
      </c>
      <c r="Y888" s="25" t="e">
        <f t="shared" si="445"/>
        <v>#N/A</v>
      </c>
      <c r="Z888" s="25" t="e">
        <f t="shared" si="446"/>
        <v>#N/A</v>
      </c>
      <c r="AA888" s="25" t="e">
        <f t="shared" si="447"/>
        <v>#N/A</v>
      </c>
      <c r="AB888" s="25" t="e">
        <f t="shared" si="448"/>
        <v>#N/A</v>
      </c>
      <c r="AC888" s="25" t="e">
        <f t="shared" si="449"/>
        <v>#N/A</v>
      </c>
    </row>
    <row r="889" spans="1:29" ht="14.25" hidden="1" customHeight="1" x14ac:dyDescent="0.25">
      <c r="A889" s="125"/>
      <c r="B889" s="308"/>
      <c r="C889" s="38"/>
      <c r="D889" s="216"/>
      <c r="E889" s="355"/>
      <c r="F889" s="305"/>
      <c r="G889" s="355"/>
      <c r="H889" s="305"/>
      <c r="I889" s="355"/>
      <c r="J889" s="216"/>
      <c r="K889" s="355"/>
      <c r="L889" s="216"/>
      <c r="M889" s="355"/>
      <c r="N889" s="315"/>
      <c r="O889" s="315"/>
      <c r="S889" s="25" t="str">
        <f t="shared" si="462"/>
        <v/>
      </c>
      <c r="T889" s="25" t="e">
        <f t="shared" si="440"/>
        <v>#N/A</v>
      </c>
      <c r="U889" s="25" t="e">
        <f t="shared" si="441"/>
        <v>#N/A</v>
      </c>
      <c r="V889" s="25" t="e">
        <f t="shared" si="442"/>
        <v>#N/A</v>
      </c>
      <c r="W889" s="25" t="e">
        <f t="shared" si="443"/>
        <v>#N/A</v>
      </c>
      <c r="X889" s="25" t="e">
        <f t="shared" si="444"/>
        <v>#N/A</v>
      </c>
      <c r="Y889" s="25" t="e">
        <f t="shared" si="445"/>
        <v>#N/A</v>
      </c>
      <c r="Z889" s="25" t="e">
        <f t="shared" si="446"/>
        <v>#N/A</v>
      </c>
      <c r="AA889" s="25" t="e">
        <f t="shared" si="447"/>
        <v>#N/A</v>
      </c>
      <c r="AB889" s="25" t="e">
        <f t="shared" si="448"/>
        <v>#N/A</v>
      </c>
      <c r="AC889" s="25" t="e">
        <f t="shared" si="449"/>
        <v>#N/A</v>
      </c>
    </row>
    <row r="890" spans="1:29" ht="14.25" hidden="1" customHeight="1" x14ac:dyDescent="0.25">
      <c r="A890" s="125"/>
      <c r="B890" s="308"/>
      <c r="C890" s="38"/>
      <c r="D890" s="216"/>
      <c r="E890" s="355"/>
      <c r="F890" s="305"/>
      <c r="G890" s="355"/>
      <c r="H890" s="305"/>
      <c r="I890" s="355"/>
      <c r="J890" s="216"/>
      <c r="K890" s="355"/>
      <c r="L890" s="216"/>
      <c r="M890" s="355"/>
      <c r="N890" s="315"/>
      <c r="O890" s="315"/>
      <c r="S890" s="25" t="str">
        <f t="shared" ref="S890:S892" si="465">LEFT(C890,12)</f>
        <v/>
      </c>
      <c r="T890" s="25" t="e">
        <f t="shared" si="440"/>
        <v>#N/A</v>
      </c>
      <c r="U890" s="25" t="e">
        <f t="shared" si="441"/>
        <v>#N/A</v>
      </c>
      <c r="V890" s="25" t="e">
        <f t="shared" si="442"/>
        <v>#N/A</v>
      </c>
      <c r="W890" s="25" t="e">
        <f t="shared" si="443"/>
        <v>#N/A</v>
      </c>
      <c r="X890" s="25" t="e">
        <f t="shared" si="444"/>
        <v>#N/A</v>
      </c>
      <c r="Y890" s="25" t="e">
        <f t="shared" si="445"/>
        <v>#N/A</v>
      </c>
      <c r="Z890" s="25" t="e">
        <f t="shared" si="446"/>
        <v>#N/A</v>
      </c>
      <c r="AA890" s="25" t="e">
        <f t="shared" si="447"/>
        <v>#N/A</v>
      </c>
      <c r="AB890" s="25" t="e">
        <f t="shared" si="448"/>
        <v>#N/A</v>
      </c>
      <c r="AC890" s="25" t="e">
        <f t="shared" si="449"/>
        <v>#N/A</v>
      </c>
    </row>
    <row r="891" spans="1:29" ht="14.25" hidden="1" customHeight="1" x14ac:dyDescent="0.25">
      <c r="A891" s="125"/>
      <c r="B891" s="308"/>
      <c r="C891" s="38"/>
      <c r="D891" s="216"/>
      <c r="E891" s="355"/>
      <c r="F891" s="305"/>
      <c r="G891" s="355"/>
      <c r="H891" s="305"/>
      <c r="I891" s="355"/>
      <c r="J891" s="216"/>
      <c r="K891" s="355"/>
      <c r="L891" s="216"/>
      <c r="M891" s="355"/>
      <c r="N891" s="315"/>
      <c r="O891" s="315"/>
      <c r="S891" s="25" t="str">
        <f t="shared" si="465"/>
        <v/>
      </c>
      <c r="T891" s="25" t="e">
        <f t="shared" si="440"/>
        <v>#N/A</v>
      </c>
      <c r="U891" s="25" t="e">
        <f t="shared" si="441"/>
        <v>#N/A</v>
      </c>
      <c r="V891" s="25" t="e">
        <f t="shared" si="442"/>
        <v>#N/A</v>
      </c>
      <c r="W891" s="25" t="e">
        <f t="shared" si="443"/>
        <v>#N/A</v>
      </c>
      <c r="X891" s="25" t="e">
        <f t="shared" si="444"/>
        <v>#N/A</v>
      </c>
      <c r="Y891" s="25" t="e">
        <f t="shared" si="445"/>
        <v>#N/A</v>
      </c>
      <c r="Z891" s="25" t="e">
        <f t="shared" si="446"/>
        <v>#N/A</v>
      </c>
      <c r="AA891" s="25" t="e">
        <f t="shared" si="447"/>
        <v>#N/A</v>
      </c>
      <c r="AB891" s="25" t="e">
        <f t="shared" si="448"/>
        <v>#N/A</v>
      </c>
      <c r="AC891" s="25" t="e">
        <f t="shared" si="449"/>
        <v>#N/A</v>
      </c>
    </row>
    <row r="892" spans="1:29" ht="14.25" customHeight="1" thickBot="1" x14ac:dyDescent="0.3">
      <c r="A892" s="33"/>
      <c r="B892" s="118"/>
      <c r="C892" s="34"/>
      <c r="D892" s="216"/>
      <c r="E892" s="355"/>
      <c r="F892" s="305"/>
      <c r="G892" s="355"/>
      <c r="H892" s="305"/>
      <c r="I892" s="355"/>
      <c r="J892" s="216"/>
      <c r="K892" s="355"/>
      <c r="L892" s="216"/>
      <c r="M892" s="355"/>
      <c r="N892" s="315"/>
      <c r="O892" s="315"/>
      <c r="S892" s="25" t="str">
        <f t="shared" si="465"/>
        <v/>
      </c>
      <c r="T892" s="25" t="e">
        <f t="shared" si="440"/>
        <v>#N/A</v>
      </c>
      <c r="U892" s="25" t="e">
        <f t="shared" si="441"/>
        <v>#N/A</v>
      </c>
      <c r="V892" s="25" t="e">
        <f t="shared" si="442"/>
        <v>#N/A</v>
      </c>
      <c r="W892" s="25" t="e">
        <f t="shared" si="443"/>
        <v>#N/A</v>
      </c>
      <c r="X892" s="25" t="e">
        <f t="shared" si="444"/>
        <v>#N/A</v>
      </c>
      <c r="Y892" s="25" t="e">
        <f t="shared" si="445"/>
        <v>#N/A</v>
      </c>
      <c r="Z892" s="25" t="e">
        <f t="shared" si="446"/>
        <v>#N/A</v>
      </c>
      <c r="AA892" s="25" t="e">
        <f t="shared" si="447"/>
        <v>#N/A</v>
      </c>
      <c r="AB892" s="25" t="e">
        <f t="shared" si="448"/>
        <v>#N/A</v>
      </c>
      <c r="AC892" s="25" t="e">
        <f t="shared" si="449"/>
        <v>#N/A</v>
      </c>
    </row>
    <row r="893" spans="1:29" ht="15.75" thickBot="1" x14ac:dyDescent="0.3">
      <c r="C893">
        <f>COUNTA(C797:C892)</f>
        <v>10</v>
      </c>
      <c r="D893" s="31">
        <f>((COUNTA(D797:D892))-COUNTIF(E797:E892,"&lt;1"))/(COUNTA(D797:D892))</f>
        <v>1</v>
      </c>
      <c r="E893"/>
      <c r="F893" s="31">
        <f>((COUNTA(F797:F892))-COUNTIF(G797:G892,"&lt;1"))/(COUNTA(F797:F892))</f>
        <v>1</v>
      </c>
      <c r="H893" s="31">
        <f>((COUNTA(H797:H892))-COUNTIF(I797:I892,"&lt;1"))/(COUNTA(H797:H892))</f>
        <v>1</v>
      </c>
      <c r="I893" s="355"/>
      <c r="J893" s="31">
        <f>((COUNTA(J797:J892))-COUNTIF(K797:K892,"&lt;1"))/(COUNTA(J797:J892))</f>
        <v>1</v>
      </c>
      <c r="K893" s="31"/>
      <c r="L893" s="31">
        <f>((COUNTA(L797:L892))-COUNTIF(M797:M892,"&lt;1"))/(COUNTA(L797:L892))</f>
        <v>1</v>
      </c>
      <c r="M893" s="31"/>
      <c r="N893" s="11">
        <f>AVERAGE(N797:N892)</f>
        <v>1</v>
      </c>
      <c r="O893" s="11">
        <f>AVERAGE(O797:O892)</f>
        <v>1</v>
      </c>
      <c r="S893" s="25" t="str">
        <f t="shared" si="462"/>
        <v>10</v>
      </c>
      <c r="T893" s="25" t="e">
        <f t="shared" ref="T893" si="466">VLOOKUP($S893,$S$4:$AA$16,2,FALSE)</f>
        <v>#N/A</v>
      </c>
      <c r="U893" s="25" t="e">
        <f t="shared" ref="U893" si="467">VLOOKUP($S893,$S$4:$AA$16,3,FALSE)</f>
        <v>#N/A</v>
      </c>
      <c r="V893" s="25" t="e">
        <f t="shared" ref="V893" si="468">VLOOKUP($S893,$S$4:$AA$16,4,FALSE)</f>
        <v>#N/A</v>
      </c>
      <c r="W893" s="25" t="e">
        <f t="shared" ref="W893" si="469">VLOOKUP($S893,$S$4:$AA$16,5,FALSE)</f>
        <v>#N/A</v>
      </c>
      <c r="X893" s="25" t="e">
        <f t="shared" ref="X893" si="470">VLOOKUP($S893,$S$4:$AA$16,6,FALSE)</f>
        <v>#N/A</v>
      </c>
      <c r="Y893" s="25" t="e">
        <f t="shared" ref="Y893" si="471">VLOOKUP($S893,$S$4:$AA$16,7,FALSE)</f>
        <v>#N/A</v>
      </c>
      <c r="Z893" s="25" t="e">
        <f t="shared" ref="Z893" si="472">VLOOKUP($S893,$S$4:$AA$16,8,FALSE)</f>
        <v>#N/A</v>
      </c>
      <c r="AA893" s="25" t="e">
        <f t="shared" ref="AA893" si="473">VLOOKUP($S893,$S$4:$AA$16,9,FALSE)</f>
        <v>#N/A</v>
      </c>
      <c r="AB893" s="25" t="e">
        <f t="shared" ref="AB893" si="474">VLOOKUP($S893,$S$4:$AC$16,10,FALSE)</f>
        <v>#N/A</v>
      </c>
      <c r="AC893" s="25" t="e">
        <f t="shared" ref="AC893" si="475">VLOOKUP($S893,$S$4:$AC$16,11,FALSE)</f>
        <v>#N/A</v>
      </c>
    </row>
    <row r="902" spans="1:29" hidden="1" x14ac:dyDescent="0.25">
      <c r="A902" s="7" t="s">
        <v>18</v>
      </c>
      <c r="B902" s="7" t="s">
        <v>806</v>
      </c>
      <c r="C902" s="7" t="s">
        <v>29</v>
      </c>
      <c r="D902" s="8" t="s">
        <v>121</v>
      </c>
      <c r="E902" s="70"/>
      <c r="F902" s="42" t="s">
        <v>12</v>
      </c>
      <c r="G902" s="106"/>
      <c r="H902" s="8" t="s">
        <v>13</v>
      </c>
      <c r="I902" s="70"/>
      <c r="J902" s="8" t="s">
        <v>14</v>
      </c>
      <c r="K902" s="70"/>
      <c r="L902" s="8" t="s">
        <v>433</v>
      </c>
      <c r="M902" s="70"/>
      <c r="N902" s="9" t="s">
        <v>20</v>
      </c>
      <c r="O902" s="9" t="s">
        <v>36</v>
      </c>
      <c r="S902" s="25" t="str">
        <f t="shared" ref="S902:S943" si="476">LEFT(C902,12)</f>
        <v>Product</v>
      </c>
      <c r="T902" s="25" t="e">
        <f t="shared" ref="T902:T1018" si="477">VLOOKUP($S902,$S$4:$AA$16,2,FALSE)</f>
        <v>#N/A</v>
      </c>
      <c r="U902" s="25" t="e">
        <f t="shared" ref="U902:U1018" si="478">VLOOKUP($S902,$S$4:$AA$16,3,FALSE)</f>
        <v>#N/A</v>
      </c>
      <c r="V902" s="25" t="e">
        <f t="shared" ref="V902:V1018" si="479">VLOOKUP($S902,$S$4:$AA$16,4,FALSE)</f>
        <v>#N/A</v>
      </c>
      <c r="W902" s="25" t="e">
        <f t="shared" ref="W902:W1018" si="480">VLOOKUP($S902,$S$4:$AA$16,5,FALSE)</f>
        <v>#N/A</v>
      </c>
      <c r="X902" s="25" t="e">
        <f t="shared" ref="X902:X1018" si="481">VLOOKUP($S902,$S$4:$AA$16,6,FALSE)</f>
        <v>#N/A</v>
      </c>
      <c r="Y902" s="25" t="e">
        <f t="shared" ref="Y902:Y1018" si="482">VLOOKUP($S902,$S$4:$AA$16,7,FALSE)</f>
        <v>#N/A</v>
      </c>
      <c r="Z902" s="25" t="e">
        <f t="shared" ref="Z902:Z1018" si="483">VLOOKUP($S902,$S$4:$AA$16,8,FALSE)</f>
        <v>#N/A</v>
      </c>
      <c r="AA902" s="25" t="e">
        <f t="shared" ref="AA902:AA1018" si="484">VLOOKUP($S902,$S$4:$AA$16,9,FALSE)</f>
        <v>#N/A</v>
      </c>
      <c r="AB902" s="25" t="e">
        <f t="shared" ref="AB902:AB1018" si="485">VLOOKUP($S902,$S$4:$AC$16,10,FALSE)</f>
        <v>#N/A</v>
      </c>
      <c r="AC902" s="25" t="e">
        <f t="shared" ref="AC902:AC1018" si="486">VLOOKUP($S902,$S$4:$AC$16,11,FALSE)</f>
        <v>#N/A</v>
      </c>
    </row>
    <row r="903" spans="1:29" hidden="1" x14ac:dyDescent="0.25">
      <c r="A903" s="354">
        <v>45964</v>
      </c>
      <c r="B903" s="354" t="s">
        <v>434</v>
      </c>
      <c r="C903" s="349" t="s">
        <v>31</v>
      </c>
      <c r="D903" s="216">
        <v>1.88</v>
      </c>
      <c r="E903" s="355">
        <f t="shared" ref="E903:E965" si="487">IF(+(IF(D903&lt;T903,0,IF(D903&gt;U903,0,1)))=1,1,0)</f>
        <v>1</v>
      </c>
      <c r="F903" s="305">
        <v>0.01</v>
      </c>
      <c r="G903" s="355">
        <f t="shared" ref="G903:G965" si="488">IF(+(IF(F903&lt;V903,0,IF(F903&gt;W903,0,1)))=1,1,0)</f>
        <v>1</v>
      </c>
      <c r="H903" s="23">
        <v>2.84</v>
      </c>
      <c r="I903" s="355">
        <f t="shared" ref="I903:I965" si="489">IF(+(IF(H903&lt;X903,0,IF(H903&gt;Y903,0,1)))=1,1,0)</f>
        <v>1</v>
      </c>
      <c r="J903" s="216">
        <v>5.38</v>
      </c>
      <c r="K903" s="355">
        <f t="shared" ref="K903:K965" si="490">IF(+(IF(J903&lt;Z903,0,IF(J903&gt;AA903,0,1)))=1,1,0)</f>
        <v>1</v>
      </c>
      <c r="L903" s="216">
        <v>0.3</v>
      </c>
      <c r="M903" s="355">
        <f t="shared" ref="M903:M965" si="491">IF(+(IF(L903&lt;AB903,0,IF(L903&gt;AC903,0,1)))=1,1,0)</f>
        <v>1</v>
      </c>
      <c r="N903" s="315">
        <f t="shared" ref="N903:N965" si="492">IF(+(IF(D903&lt;T903,0,IF(D903&gt;U903,0,1)))+(IF(F903&lt;V903,0,IF(F903&gt;W903,0,1)))+(IF(H903&lt;X903,0,IF(H903&gt;Y903,0,1)))+(IF(J903&lt;Z903,0,IF(J903&gt;AA903,0,1)))+(IF(L903&lt;AB903,0,IF(L903&gt;AC903,0,1)))=5,1,0)</f>
        <v>1</v>
      </c>
      <c r="O903" s="315">
        <f t="shared" ref="O903:O965" si="493">IF(+(IF(D903&lt;T903,0,IF(D903&gt;U903,0,1)))+(IF(F903&lt;V903,0,IF(F903&gt;W903,0,1)))+(IF(H903&lt;X903,0,IF(H903&gt;Y903,0,1)))+(IF(L903&lt;AB903,0,IF(L903&gt;AC903,0,1)))=4,1,0)</f>
        <v>1</v>
      </c>
      <c r="S903" s="25" t="str">
        <f t="shared" si="476"/>
        <v>CARIB</v>
      </c>
      <c r="T903" s="25">
        <f t="shared" si="477"/>
        <v>1.65</v>
      </c>
      <c r="U903" s="25">
        <f t="shared" si="478"/>
        <v>2.14</v>
      </c>
      <c r="V903" s="25">
        <f t="shared" si="479"/>
        <v>0</v>
      </c>
      <c r="W903" s="25">
        <f t="shared" si="480"/>
        <v>0.12</v>
      </c>
      <c r="X903" s="25">
        <f t="shared" si="481"/>
        <v>2.7</v>
      </c>
      <c r="Y903" s="25">
        <f t="shared" si="482"/>
        <v>2.85</v>
      </c>
      <c r="Z903" s="25">
        <f t="shared" si="483"/>
        <v>5</v>
      </c>
      <c r="AA903" s="25">
        <f t="shared" si="484"/>
        <v>7</v>
      </c>
      <c r="AB903" s="25">
        <f t="shared" si="485"/>
        <v>0</v>
      </c>
      <c r="AC903" s="25">
        <f t="shared" si="486"/>
        <v>1</v>
      </c>
    </row>
    <row r="904" spans="1:29" hidden="1" x14ac:dyDescent="0.25">
      <c r="A904" s="354">
        <v>45964</v>
      </c>
      <c r="B904" s="354" t="s">
        <v>436</v>
      </c>
      <c r="C904" s="349" t="s">
        <v>31</v>
      </c>
      <c r="D904" s="216">
        <v>1.75</v>
      </c>
      <c r="E904" s="355">
        <f t="shared" si="487"/>
        <v>1</v>
      </c>
      <c r="F904" s="305">
        <v>0.02</v>
      </c>
      <c r="G904" s="355">
        <f t="shared" si="488"/>
        <v>1</v>
      </c>
      <c r="H904" s="23">
        <v>2.8</v>
      </c>
      <c r="I904" s="355">
        <f t="shared" si="489"/>
        <v>1</v>
      </c>
      <c r="J904" s="216">
        <v>5.28</v>
      </c>
      <c r="K904" s="355">
        <f t="shared" si="490"/>
        <v>1</v>
      </c>
      <c r="L904" s="216">
        <v>0.31</v>
      </c>
      <c r="M904" s="355">
        <f t="shared" si="491"/>
        <v>1</v>
      </c>
      <c r="N904" s="315">
        <f t="shared" si="492"/>
        <v>1</v>
      </c>
      <c r="O904" s="315">
        <f t="shared" si="493"/>
        <v>1</v>
      </c>
      <c r="S904" s="25" t="str">
        <f t="shared" si="476"/>
        <v>CARIB</v>
      </c>
      <c r="T904" s="25">
        <f t="shared" si="477"/>
        <v>1.65</v>
      </c>
      <c r="U904" s="25">
        <f t="shared" si="478"/>
        <v>2.14</v>
      </c>
      <c r="V904" s="25">
        <f t="shared" si="479"/>
        <v>0</v>
      </c>
      <c r="W904" s="25">
        <f t="shared" si="480"/>
        <v>0.12</v>
      </c>
      <c r="X904" s="25">
        <f t="shared" si="481"/>
        <v>2.7</v>
      </c>
      <c r="Y904" s="25">
        <f t="shared" si="482"/>
        <v>2.85</v>
      </c>
      <c r="Z904" s="25">
        <f t="shared" si="483"/>
        <v>5</v>
      </c>
      <c r="AA904" s="25">
        <f t="shared" si="484"/>
        <v>7</v>
      </c>
      <c r="AB904" s="25">
        <f t="shared" si="485"/>
        <v>0</v>
      </c>
      <c r="AC904" s="25">
        <f t="shared" si="486"/>
        <v>1</v>
      </c>
    </row>
    <row r="905" spans="1:29" hidden="1" x14ac:dyDescent="0.25">
      <c r="A905" s="354">
        <v>45964</v>
      </c>
      <c r="B905" s="354" t="s">
        <v>435</v>
      </c>
      <c r="C905" s="349" t="s">
        <v>31</v>
      </c>
      <c r="D905" s="216">
        <v>1.7</v>
      </c>
      <c r="E905" s="355">
        <f t="shared" si="487"/>
        <v>1</v>
      </c>
      <c r="F905" s="305">
        <v>0.01</v>
      </c>
      <c r="G905" s="355">
        <f t="shared" si="488"/>
        <v>1</v>
      </c>
      <c r="H905" s="23">
        <v>2.78</v>
      </c>
      <c r="I905" s="355">
        <f t="shared" si="489"/>
        <v>1</v>
      </c>
      <c r="J905" s="216">
        <v>5.4</v>
      </c>
      <c r="K905" s="355">
        <f t="shared" si="490"/>
        <v>1</v>
      </c>
      <c r="L905" s="216">
        <v>0.27</v>
      </c>
      <c r="M905" s="355">
        <f t="shared" si="491"/>
        <v>1</v>
      </c>
      <c r="N905" s="315">
        <f t="shared" si="492"/>
        <v>1</v>
      </c>
      <c r="O905" s="315">
        <f t="shared" si="493"/>
        <v>1</v>
      </c>
      <c r="S905" s="25" t="str">
        <f t="shared" si="476"/>
        <v>CARIB</v>
      </c>
      <c r="T905" s="25">
        <f t="shared" si="477"/>
        <v>1.65</v>
      </c>
      <c r="U905" s="25">
        <f t="shared" si="478"/>
        <v>2.14</v>
      </c>
      <c r="V905" s="25">
        <f t="shared" si="479"/>
        <v>0</v>
      </c>
      <c r="W905" s="25">
        <f t="shared" si="480"/>
        <v>0.12</v>
      </c>
      <c r="X905" s="25">
        <f t="shared" si="481"/>
        <v>2.7</v>
      </c>
      <c r="Y905" s="25">
        <f t="shared" si="482"/>
        <v>2.85</v>
      </c>
      <c r="Z905" s="25">
        <f t="shared" si="483"/>
        <v>5</v>
      </c>
      <c r="AA905" s="25">
        <f t="shared" si="484"/>
        <v>7</v>
      </c>
      <c r="AB905" s="25">
        <f t="shared" si="485"/>
        <v>0</v>
      </c>
      <c r="AC905" s="25">
        <f t="shared" si="486"/>
        <v>1</v>
      </c>
    </row>
    <row r="906" spans="1:29" hidden="1" x14ac:dyDescent="0.25">
      <c r="A906" s="354">
        <v>45964</v>
      </c>
      <c r="B906" s="354" t="s">
        <v>434</v>
      </c>
      <c r="C906" s="349" t="s">
        <v>31</v>
      </c>
      <c r="D906" s="216">
        <v>1.78</v>
      </c>
      <c r="E906" s="355">
        <f t="shared" si="487"/>
        <v>1</v>
      </c>
      <c r="F906" s="305">
        <v>0.04</v>
      </c>
      <c r="G906" s="355">
        <f t="shared" si="488"/>
        <v>1</v>
      </c>
      <c r="H906" s="23">
        <v>2.83</v>
      </c>
      <c r="I906" s="355">
        <f t="shared" si="489"/>
        <v>1</v>
      </c>
      <c r="J906" s="216">
        <v>5.03</v>
      </c>
      <c r="K906" s="355">
        <f t="shared" si="490"/>
        <v>1</v>
      </c>
      <c r="L906" s="216">
        <v>0.67</v>
      </c>
      <c r="M906" s="355">
        <f t="shared" si="491"/>
        <v>1</v>
      </c>
      <c r="N906" s="315">
        <f t="shared" si="492"/>
        <v>1</v>
      </c>
      <c r="O906" s="315">
        <f t="shared" si="493"/>
        <v>1</v>
      </c>
      <c r="S906" s="25" t="str">
        <f t="shared" si="476"/>
        <v>CARIB</v>
      </c>
      <c r="T906" s="25">
        <f t="shared" si="477"/>
        <v>1.65</v>
      </c>
      <c r="U906" s="25">
        <f t="shared" si="478"/>
        <v>2.14</v>
      </c>
      <c r="V906" s="25">
        <f t="shared" si="479"/>
        <v>0</v>
      </c>
      <c r="W906" s="25">
        <f t="shared" si="480"/>
        <v>0.12</v>
      </c>
      <c r="X906" s="25">
        <f t="shared" si="481"/>
        <v>2.7</v>
      </c>
      <c r="Y906" s="25">
        <f t="shared" si="482"/>
        <v>2.85</v>
      </c>
      <c r="Z906" s="25">
        <f t="shared" si="483"/>
        <v>5</v>
      </c>
      <c r="AA906" s="25">
        <f t="shared" si="484"/>
        <v>7</v>
      </c>
      <c r="AB906" s="25">
        <f t="shared" si="485"/>
        <v>0</v>
      </c>
      <c r="AC906" s="25">
        <f t="shared" si="486"/>
        <v>1</v>
      </c>
    </row>
    <row r="907" spans="1:29" hidden="1" x14ac:dyDescent="0.25">
      <c r="A907" s="354">
        <v>45965</v>
      </c>
      <c r="B907" s="354" t="s">
        <v>437</v>
      </c>
      <c r="C907" s="349" t="s">
        <v>31</v>
      </c>
      <c r="D907" s="216">
        <v>1.79</v>
      </c>
      <c r="E907" s="355">
        <f t="shared" si="487"/>
        <v>1</v>
      </c>
      <c r="F907" s="305">
        <v>0.04</v>
      </c>
      <c r="G907" s="355">
        <f t="shared" si="488"/>
        <v>1</v>
      </c>
      <c r="H907" s="409">
        <v>2.86</v>
      </c>
      <c r="I907" s="355">
        <f>IF(+(IF(H907&lt;X907,0,IF(H907&gt;Y907,0,1)))=1,1,0)</f>
        <v>0</v>
      </c>
      <c r="J907" s="216">
        <v>5.43</v>
      </c>
      <c r="K907" s="355">
        <f t="shared" si="490"/>
        <v>1</v>
      </c>
      <c r="L907" s="216">
        <v>0.54</v>
      </c>
      <c r="M907" s="355">
        <f t="shared" si="491"/>
        <v>1</v>
      </c>
      <c r="N907" s="315">
        <f t="shared" si="492"/>
        <v>0</v>
      </c>
      <c r="O907" s="315">
        <f t="shared" si="493"/>
        <v>0</v>
      </c>
      <c r="S907" s="25" t="str">
        <f t="shared" si="476"/>
        <v>CARIB</v>
      </c>
      <c r="T907" s="25">
        <f t="shared" si="477"/>
        <v>1.65</v>
      </c>
      <c r="U907" s="25">
        <f t="shared" si="478"/>
        <v>2.14</v>
      </c>
      <c r="V907" s="25">
        <f t="shared" si="479"/>
        <v>0</v>
      </c>
      <c r="W907" s="25">
        <f t="shared" si="480"/>
        <v>0.12</v>
      </c>
      <c r="X907" s="25">
        <f t="shared" si="481"/>
        <v>2.7</v>
      </c>
      <c r="Y907" s="25">
        <f t="shared" si="482"/>
        <v>2.85</v>
      </c>
      <c r="Z907" s="25">
        <f t="shared" si="483"/>
        <v>5</v>
      </c>
      <c r="AA907" s="25">
        <f t="shared" si="484"/>
        <v>7</v>
      </c>
      <c r="AB907" s="25">
        <f t="shared" si="485"/>
        <v>0</v>
      </c>
      <c r="AC907" s="25">
        <f t="shared" si="486"/>
        <v>1</v>
      </c>
    </row>
    <row r="908" spans="1:29" hidden="1" x14ac:dyDescent="0.25">
      <c r="A908" s="354">
        <v>45965</v>
      </c>
      <c r="B908" s="354" t="s">
        <v>436</v>
      </c>
      <c r="C908" s="349" t="s">
        <v>31</v>
      </c>
      <c r="D908" s="216">
        <v>1.75</v>
      </c>
      <c r="E908" s="355">
        <f t="shared" si="487"/>
        <v>1</v>
      </c>
      <c r="F908" s="305">
        <v>0.02</v>
      </c>
      <c r="G908" s="355">
        <f t="shared" si="488"/>
        <v>1</v>
      </c>
      <c r="H908" s="23">
        <v>2.75</v>
      </c>
      <c r="I908" s="355">
        <f t="shared" si="489"/>
        <v>1</v>
      </c>
      <c r="J908" s="216">
        <v>5.6</v>
      </c>
      <c r="K908" s="355">
        <f t="shared" si="490"/>
        <v>1</v>
      </c>
      <c r="L908" s="216">
        <v>0.59</v>
      </c>
      <c r="M908" s="355">
        <f t="shared" si="491"/>
        <v>1</v>
      </c>
      <c r="N908" s="315">
        <f t="shared" si="492"/>
        <v>1</v>
      </c>
      <c r="O908" s="315">
        <f t="shared" si="493"/>
        <v>1</v>
      </c>
      <c r="S908" s="25" t="str">
        <f t="shared" si="476"/>
        <v>CARIB</v>
      </c>
      <c r="T908" s="25">
        <f t="shared" si="477"/>
        <v>1.65</v>
      </c>
      <c r="U908" s="25">
        <f t="shared" si="478"/>
        <v>2.14</v>
      </c>
      <c r="V908" s="25">
        <f t="shared" si="479"/>
        <v>0</v>
      </c>
      <c r="W908" s="25">
        <f t="shared" si="480"/>
        <v>0.12</v>
      </c>
      <c r="X908" s="25">
        <f t="shared" si="481"/>
        <v>2.7</v>
      </c>
      <c r="Y908" s="25">
        <f t="shared" si="482"/>
        <v>2.85</v>
      </c>
      <c r="Z908" s="25">
        <f t="shared" si="483"/>
        <v>5</v>
      </c>
      <c r="AA908" s="25">
        <f t="shared" si="484"/>
        <v>7</v>
      </c>
      <c r="AB908" s="25">
        <f t="shared" si="485"/>
        <v>0</v>
      </c>
      <c r="AC908" s="25">
        <f t="shared" si="486"/>
        <v>1</v>
      </c>
    </row>
    <row r="909" spans="1:29" hidden="1" x14ac:dyDescent="0.25">
      <c r="A909" s="354">
        <v>45965</v>
      </c>
      <c r="B909" s="354" t="s">
        <v>434</v>
      </c>
      <c r="C909" s="349" t="s">
        <v>31</v>
      </c>
      <c r="D909" s="216">
        <v>1.8</v>
      </c>
      <c r="E909" s="355">
        <f t="shared" si="487"/>
        <v>1</v>
      </c>
      <c r="F909" s="305">
        <v>0.05</v>
      </c>
      <c r="G909" s="355">
        <f t="shared" si="488"/>
        <v>1</v>
      </c>
      <c r="H909" s="23">
        <v>2.85</v>
      </c>
      <c r="I909" s="355">
        <f t="shared" si="489"/>
        <v>1</v>
      </c>
      <c r="J909" s="216">
        <v>5.45</v>
      </c>
      <c r="K909" s="355">
        <f t="shared" si="490"/>
        <v>1</v>
      </c>
      <c r="L909" s="216">
        <v>0.42</v>
      </c>
      <c r="M909" s="355">
        <f t="shared" si="491"/>
        <v>1</v>
      </c>
      <c r="N909" s="315">
        <f t="shared" si="492"/>
        <v>1</v>
      </c>
      <c r="O909" s="315">
        <f t="shared" si="493"/>
        <v>1</v>
      </c>
      <c r="S909" s="25" t="str">
        <f t="shared" si="476"/>
        <v>CARIB</v>
      </c>
      <c r="T909" s="25">
        <f t="shared" si="477"/>
        <v>1.65</v>
      </c>
      <c r="U909" s="25">
        <f t="shared" si="478"/>
        <v>2.14</v>
      </c>
      <c r="V909" s="25">
        <f t="shared" si="479"/>
        <v>0</v>
      </c>
      <c r="W909" s="25">
        <f t="shared" si="480"/>
        <v>0.12</v>
      </c>
      <c r="X909" s="25">
        <f t="shared" si="481"/>
        <v>2.7</v>
      </c>
      <c r="Y909" s="25">
        <f t="shared" si="482"/>
        <v>2.85</v>
      </c>
      <c r="Z909" s="25">
        <f t="shared" si="483"/>
        <v>5</v>
      </c>
      <c r="AA909" s="25">
        <f t="shared" si="484"/>
        <v>7</v>
      </c>
      <c r="AB909" s="25">
        <f t="shared" si="485"/>
        <v>0</v>
      </c>
      <c r="AC909" s="25">
        <f t="shared" si="486"/>
        <v>1</v>
      </c>
    </row>
    <row r="910" spans="1:29" hidden="1" x14ac:dyDescent="0.25">
      <c r="A910" s="354">
        <v>45965</v>
      </c>
      <c r="B910" s="354" t="s">
        <v>437</v>
      </c>
      <c r="C910" s="349" t="s">
        <v>31</v>
      </c>
      <c r="D910" s="395">
        <v>1.82</v>
      </c>
      <c r="E910" s="355">
        <f t="shared" si="487"/>
        <v>1</v>
      </c>
      <c r="F910" s="305">
        <v>0.01</v>
      </c>
      <c r="G910" s="355">
        <f t="shared" si="488"/>
        <v>1</v>
      </c>
      <c r="H910" s="23">
        <v>2.85</v>
      </c>
      <c r="I910" s="355">
        <f t="shared" si="489"/>
        <v>1</v>
      </c>
      <c r="J910" s="216">
        <v>5.43</v>
      </c>
      <c r="K910" s="355">
        <f t="shared" si="490"/>
        <v>1</v>
      </c>
      <c r="L910" s="216">
        <v>0.44</v>
      </c>
      <c r="M910" s="355">
        <f t="shared" si="491"/>
        <v>1</v>
      </c>
      <c r="N910" s="315">
        <f t="shared" si="492"/>
        <v>1</v>
      </c>
      <c r="O910" s="315">
        <f t="shared" si="493"/>
        <v>1</v>
      </c>
      <c r="S910" s="25" t="str">
        <f t="shared" si="476"/>
        <v>CARIB</v>
      </c>
      <c r="T910" s="25">
        <f t="shared" si="477"/>
        <v>1.65</v>
      </c>
      <c r="U910" s="25">
        <f t="shared" si="478"/>
        <v>2.14</v>
      </c>
      <c r="V910" s="25">
        <f t="shared" si="479"/>
        <v>0</v>
      </c>
      <c r="W910" s="25">
        <f t="shared" si="480"/>
        <v>0.12</v>
      </c>
      <c r="X910" s="25">
        <f t="shared" si="481"/>
        <v>2.7</v>
      </c>
      <c r="Y910" s="25">
        <f t="shared" si="482"/>
        <v>2.85</v>
      </c>
      <c r="Z910" s="25">
        <f t="shared" si="483"/>
        <v>5</v>
      </c>
      <c r="AA910" s="25">
        <f t="shared" si="484"/>
        <v>7</v>
      </c>
      <c r="AB910" s="25">
        <f t="shared" si="485"/>
        <v>0</v>
      </c>
      <c r="AC910" s="25">
        <f t="shared" si="486"/>
        <v>1</v>
      </c>
    </row>
    <row r="911" spans="1:29" hidden="1" x14ac:dyDescent="0.25">
      <c r="A911" s="354">
        <v>45965</v>
      </c>
      <c r="B911" s="354" t="s">
        <v>436</v>
      </c>
      <c r="C911" s="349" t="s">
        <v>34</v>
      </c>
      <c r="D911" s="395">
        <v>17.18</v>
      </c>
      <c r="E911" s="355">
        <f t="shared" si="487"/>
        <v>1</v>
      </c>
      <c r="F911" s="305"/>
      <c r="G911" s="355"/>
      <c r="H911" s="23">
        <v>2.8</v>
      </c>
      <c r="I911" s="355">
        <f t="shared" si="489"/>
        <v>1</v>
      </c>
      <c r="J911" s="216">
        <v>201.2</v>
      </c>
      <c r="K911" s="355">
        <f t="shared" si="490"/>
        <v>1</v>
      </c>
      <c r="L911" s="216"/>
      <c r="M911" s="355"/>
      <c r="N911" s="315">
        <f t="shared" si="492"/>
        <v>1</v>
      </c>
      <c r="O911" s="315">
        <f t="shared" si="493"/>
        <v>1</v>
      </c>
      <c r="S911" s="25" t="str">
        <f t="shared" si="476"/>
        <v>STARMALT</v>
      </c>
      <c r="T911" s="25">
        <f t="shared" si="477"/>
        <v>16.8</v>
      </c>
      <c r="U911" s="25">
        <f t="shared" si="478"/>
        <v>17.239999999999998</v>
      </c>
      <c r="V911" s="25">
        <f t="shared" si="479"/>
        <v>0</v>
      </c>
      <c r="W911" s="25">
        <f t="shared" si="480"/>
        <v>0</v>
      </c>
      <c r="X911" s="25">
        <f t="shared" si="481"/>
        <v>2.6</v>
      </c>
      <c r="Y911" s="25">
        <f t="shared" si="482"/>
        <v>2.84</v>
      </c>
      <c r="Z911" s="25">
        <f t="shared" si="483"/>
        <v>170</v>
      </c>
      <c r="AA911" s="25">
        <f t="shared" si="484"/>
        <v>240</v>
      </c>
      <c r="AB911" s="25">
        <f t="shared" si="485"/>
        <v>0</v>
      </c>
      <c r="AC911" s="25">
        <f t="shared" si="486"/>
        <v>0</v>
      </c>
    </row>
    <row r="912" spans="1:29" hidden="1" x14ac:dyDescent="0.25">
      <c r="A912" s="354">
        <v>45966</v>
      </c>
      <c r="B912" s="354" t="s">
        <v>434</v>
      </c>
      <c r="C912" s="349" t="s">
        <v>34</v>
      </c>
      <c r="D912" s="395">
        <v>17.2</v>
      </c>
      <c r="E912" s="355">
        <f t="shared" si="487"/>
        <v>1</v>
      </c>
      <c r="F912" s="305"/>
      <c r="G912" s="355"/>
      <c r="H912" s="23">
        <v>2.8</v>
      </c>
      <c r="I912" s="355">
        <f t="shared" si="489"/>
        <v>1</v>
      </c>
      <c r="J912" s="216">
        <v>206.4</v>
      </c>
      <c r="K912" s="355">
        <f t="shared" si="490"/>
        <v>1</v>
      </c>
      <c r="L912" s="216"/>
      <c r="M912" s="355"/>
      <c r="N912" s="315">
        <f t="shared" si="492"/>
        <v>1</v>
      </c>
      <c r="O912" s="315">
        <f t="shared" si="493"/>
        <v>1</v>
      </c>
      <c r="S912" s="25" t="str">
        <f t="shared" si="476"/>
        <v>STARMALT</v>
      </c>
      <c r="T912" s="25">
        <f t="shared" si="477"/>
        <v>16.8</v>
      </c>
      <c r="U912" s="25">
        <f t="shared" si="478"/>
        <v>17.239999999999998</v>
      </c>
      <c r="V912" s="25">
        <f t="shared" si="479"/>
        <v>0</v>
      </c>
      <c r="W912" s="25">
        <f t="shared" si="480"/>
        <v>0</v>
      </c>
      <c r="X912" s="25">
        <f t="shared" si="481"/>
        <v>2.6</v>
      </c>
      <c r="Y912" s="25">
        <f t="shared" si="482"/>
        <v>2.84</v>
      </c>
      <c r="Z912" s="25">
        <f t="shared" si="483"/>
        <v>170</v>
      </c>
      <c r="AA912" s="25">
        <f t="shared" si="484"/>
        <v>240</v>
      </c>
      <c r="AB912" s="25">
        <f t="shared" si="485"/>
        <v>0</v>
      </c>
      <c r="AC912" s="25">
        <f t="shared" si="486"/>
        <v>0</v>
      </c>
    </row>
    <row r="913" spans="1:29" hidden="1" x14ac:dyDescent="0.25">
      <c r="A913" s="354">
        <v>45966</v>
      </c>
      <c r="B913" s="354" t="s">
        <v>437</v>
      </c>
      <c r="C913" s="349" t="s">
        <v>30</v>
      </c>
      <c r="D913" s="395">
        <v>0.97</v>
      </c>
      <c r="E913" s="355">
        <f t="shared" si="487"/>
        <v>1</v>
      </c>
      <c r="F913" s="305">
        <v>0.05</v>
      </c>
      <c r="G913" s="355">
        <f t="shared" si="488"/>
        <v>1</v>
      </c>
      <c r="H913" s="23">
        <v>2.85</v>
      </c>
      <c r="I913" s="355">
        <f t="shared" si="489"/>
        <v>1</v>
      </c>
      <c r="J913" s="216">
        <v>5.05</v>
      </c>
      <c r="K913" s="355">
        <f t="shared" si="490"/>
        <v>1</v>
      </c>
      <c r="L913" s="216">
        <v>0.31</v>
      </c>
      <c r="M913" s="355">
        <f t="shared" si="491"/>
        <v>1</v>
      </c>
      <c r="N913" s="315">
        <f t="shared" si="492"/>
        <v>1</v>
      </c>
      <c r="O913" s="315">
        <f t="shared" si="493"/>
        <v>1</v>
      </c>
      <c r="S913" s="25" t="str">
        <f t="shared" si="476"/>
        <v>STAG</v>
      </c>
      <c r="T913" s="25">
        <f t="shared" si="477"/>
        <v>0.8</v>
      </c>
      <c r="U913" s="25">
        <f t="shared" si="478"/>
        <v>1.24</v>
      </c>
      <c r="V913" s="25">
        <f t="shared" si="479"/>
        <v>0</v>
      </c>
      <c r="W913" s="25">
        <f t="shared" si="480"/>
        <v>0.12</v>
      </c>
      <c r="X913" s="25">
        <f t="shared" si="481"/>
        <v>2.7</v>
      </c>
      <c r="Y913" s="25">
        <f t="shared" si="482"/>
        <v>2.85</v>
      </c>
      <c r="Z913" s="25">
        <f t="shared" si="483"/>
        <v>5</v>
      </c>
      <c r="AA913" s="25">
        <f t="shared" si="484"/>
        <v>7</v>
      </c>
      <c r="AB913" s="25">
        <f t="shared" si="485"/>
        <v>0</v>
      </c>
      <c r="AC913" s="25">
        <f t="shared" si="486"/>
        <v>1</v>
      </c>
    </row>
    <row r="914" spans="1:29" hidden="1" x14ac:dyDescent="0.25">
      <c r="A914" s="354">
        <v>45966</v>
      </c>
      <c r="B914" s="354" t="s">
        <v>435</v>
      </c>
      <c r="C914" s="349" t="s">
        <v>30</v>
      </c>
      <c r="D914" s="395">
        <v>0.92</v>
      </c>
      <c r="E914" s="355">
        <f t="shared" si="487"/>
        <v>1</v>
      </c>
      <c r="F914" s="305">
        <v>0.01</v>
      </c>
      <c r="G914" s="355">
        <f t="shared" si="488"/>
        <v>1</v>
      </c>
      <c r="H914" s="23">
        <v>2.85</v>
      </c>
      <c r="I914" s="355">
        <f t="shared" si="489"/>
        <v>1</v>
      </c>
      <c r="J914" s="216">
        <v>4.8</v>
      </c>
      <c r="K914" s="355">
        <f>IF(+(IF(J914&lt;Z914,0,IF(J914&gt;AA914,0,1)))=1,1,0)</f>
        <v>0</v>
      </c>
      <c r="L914" s="216">
        <v>0.35</v>
      </c>
      <c r="M914" s="355">
        <f t="shared" si="491"/>
        <v>1</v>
      </c>
      <c r="N914" s="315">
        <f t="shared" si="492"/>
        <v>0</v>
      </c>
      <c r="O914" s="315">
        <f t="shared" si="493"/>
        <v>1</v>
      </c>
      <c r="S914" s="25" t="str">
        <f t="shared" si="476"/>
        <v>STAG</v>
      </c>
      <c r="T914" s="25">
        <f t="shared" si="477"/>
        <v>0.8</v>
      </c>
      <c r="U914" s="25">
        <f t="shared" si="478"/>
        <v>1.24</v>
      </c>
      <c r="V914" s="25">
        <f t="shared" si="479"/>
        <v>0</v>
      </c>
      <c r="W914" s="25">
        <f t="shared" si="480"/>
        <v>0.12</v>
      </c>
      <c r="X914" s="25">
        <f t="shared" si="481"/>
        <v>2.7</v>
      </c>
      <c r="Y914" s="25">
        <f t="shared" si="482"/>
        <v>2.85</v>
      </c>
      <c r="Z914" s="25">
        <f t="shared" si="483"/>
        <v>5</v>
      </c>
      <c r="AA914" s="25">
        <f t="shared" si="484"/>
        <v>7</v>
      </c>
      <c r="AB914" s="25">
        <f t="shared" si="485"/>
        <v>0</v>
      </c>
      <c r="AC914" s="25">
        <f t="shared" si="486"/>
        <v>1</v>
      </c>
    </row>
    <row r="915" spans="1:29" hidden="1" x14ac:dyDescent="0.25">
      <c r="A915" s="354">
        <v>45966</v>
      </c>
      <c r="B915" s="354" t="s">
        <v>434</v>
      </c>
      <c r="C915" s="349" t="s">
        <v>30</v>
      </c>
      <c r="D915" s="395">
        <v>1.1100000000000001</v>
      </c>
      <c r="E915" s="355">
        <f t="shared" si="487"/>
        <v>1</v>
      </c>
      <c r="F915" s="305">
        <v>0.01</v>
      </c>
      <c r="G915" s="355">
        <f t="shared" si="488"/>
        <v>1</v>
      </c>
      <c r="H915" s="23">
        <v>2.79</v>
      </c>
      <c r="I915" s="355">
        <f t="shared" si="489"/>
        <v>1</v>
      </c>
      <c r="J915" s="216">
        <v>5.95</v>
      </c>
      <c r="K915" s="355">
        <f t="shared" si="490"/>
        <v>1</v>
      </c>
      <c r="L915" s="216">
        <v>0.32</v>
      </c>
      <c r="M915" s="355">
        <f t="shared" si="491"/>
        <v>1</v>
      </c>
      <c r="N915" s="315">
        <f t="shared" si="492"/>
        <v>1</v>
      </c>
      <c r="O915" s="315">
        <f t="shared" si="493"/>
        <v>1</v>
      </c>
      <c r="S915" s="25" t="str">
        <f t="shared" si="476"/>
        <v>STAG</v>
      </c>
      <c r="T915" s="25">
        <f t="shared" si="477"/>
        <v>0.8</v>
      </c>
      <c r="U915" s="25">
        <f t="shared" si="478"/>
        <v>1.24</v>
      </c>
      <c r="V915" s="25">
        <f t="shared" si="479"/>
        <v>0</v>
      </c>
      <c r="W915" s="25">
        <f t="shared" si="480"/>
        <v>0.12</v>
      </c>
      <c r="X915" s="25">
        <f t="shared" si="481"/>
        <v>2.7</v>
      </c>
      <c r="Y915" s="25">
        <f t="shared" si="482"/>
        <v>2.85</v>
      </c>
      <c r="Z915" s="25">
        <f t="shared" si="483"/>
        <v>5</v>
      </c>
      <c r="AA915" s="25">
        <f t="shared" si="484"/>
        <v>7</v>
      </c>
      <c r="AB915" s="25">
        <f t="shared" si="485"/>
        <v>0</v>
      </c>
      <c r="AC915" s="25">
        <f t="shared" si="486"/>
        <v>1</v>
      </c>
    </row>
    <row r="916" spans="1:29" hidden="1" x14ac:dyDescent="0.25">
      <c r="A916" s="354">
        <v>45966</v>
      </c>
      <c r="B916" s="354" t="s">
        <v>436</v>
      </c>
      <c r="C916" s="349" t="s">
        <v>30</v>
      </c>
      <c r="D916" s="395">
        <v>1.1599999999999999</v>
      </c>
      <c r="E916" s="355">
        <f t="shared" si="487"/>
        <v>1</v>
      </c>
      <c r="F916" s="305">
        <v>0.05</v>
      </c>
      <c r="G916" s="355">
        <f t="shared" si="488"/>
        <v>1</v>
      </c>
      <c r="H916" s="23">
        <v>2.75</v>
      </c>
      <c r="I916" s="355">
        <f t="shared" si="489"/>
        <v>1</v>
      </c>
      <c r="J916" s="216">
        <v>5.74</v>
      </c>
      <c r="K916" s="355">
        <f t="shared" si="490"/>
        <v>1</v>
      </c>
      <c r="L916" s="216">
        <v>0.34</v>
      </c>
      <c r="M916" s="355">
        <f t="shared" si="491"/>
        <v>1</v>
      </c>
      <c r="N916" s="315">
        <f t="shared" si="492"/>
        <v>1</v>
      </c>
      <c r="O916" s="315">
        <f t="shared" si="493"/>
        <v>1</v>
      </c>
      <c r="S916" s="25" t="str">
        <f>LEFT(C916,12)</f>
        <v>STAG</v>
      </c>
      <c r="T916" s="25">
        <f t="shared" si="477"/>
        <v>0.8</v>
      </c>
      <c r="U916" s="25">
        <f t="shared" si="478"/>
        <v>1.24</v>
      </c>
      <c r="V916" s="25">
        <f t="shared" si="479"/>
        <v>0</v>
      </c>
      <c r="W916" s="25">
        <f t="shared" si="480"/>
        <v>0.12</v>
      </c>
      <c r="X916" s="25">
        <f t="shared" si="481"/>
        <v>2.7</v>
      </c>
      <c r="Y916" s="25">
        <f t="shared" si="482"/>
        <v>2.85</v>
      </c>
      <c r="Z916" s="25">
        <f t="shared" si="483"/>
        <v>5</v>
      </c>
      <c r="AA916" s="25">
        <f t="shared" si="484"/>
        <v>7</v>
      </c>
      <c r="AB916" s="25">
        <f t="shared" si="485"/>
        <v>0</v>
      </c>
      <c r="AC916" s="25">
        <f t="shared" si="486"/>
        <v>1</v>
      </c>
    </row>
    <row r="917" spans="1:29" hidden="1" x14ac:dyDescent="0.25">
      <c r="A917" s="354">
        <v>45966</v>
      </c>
      <c r="B917" s="354" t="s">
        <v>437</v>
      </c>
      <c r="C917" s="349" t="s">
        <v>30</v>
      </c>
      <c r="D917" s="395">
        <v>1.1299999999999999</v>
      </c>
      <c r="E917" s="355">
        <f t="shared" si="487"/>
        <v>1</v>
      </c>
      <c r="F917" s="305">
        <v>0.03</v>
      </c>
      <c r="G917" s="355">
        <f t="shared" si="488"/>
        <v>1</v>
      </c>
      <c r="H917" s="23">
        <v>2.8</v>
      </c>
      <c r="I917" s="355">
        <f t="shared" si="489"/>
        <v>1</v>
      </c>
      <c r="J917" s="216">
        <v>5.84</v>
      </c>
      <c r="K917" s="355">
        <f t="shared" si="490"/>
        <v>1</v>
      </c>
      <c r="L917" s="216">
        <v>0.17</v>
      </c>
      <c r="M917" s="355">
        <f t="shared" si="491"/>
        <v>1</v>
      </c>
      <c r="N917" s="315">
        <f t="shared" si="492"/>
        <v>1</v>
      </c>
      <c r="O917" s="315">
        <f t="shared" si="493"/>
        <v>1</v>
      </c>
      <c r="S917" s="25" t="str">
        <f t="shared" si="476"/>
        <v>STAG</v>
      </c>
      <c r="T917" s="25">
        <f t="shared" si="477"/>
        <v>0.8</v>
      </c>
      <c r="U917" s="25">
        <f t="shared" si="478"/>
        <v>1.24</v>
      </c>
      <c r="V917" s="25">
        <f t="shared" si="479"/>
        <v>0</v>
      </c>
      <c r="W917" s="25">
        <f t="shared" si="480"/>
        <v>0.12</v>
      </c>
      <c r="X917" s="25">
        <f t="shared" si="481"/>
        <v>2.7</v>
      </c>
      <c r="Y917" s="25">
        <f t="shared" si="482"/>
        <v>2.85</v>
      </c>
      <c r="Z917" s="25">
        <f t="shared" si="483"/>
        <v>5</v>
      </c>
      <c r="AA917" s="25">
        <f t="shared" si="484"/>
        <v>7</v>
      </c>
      <c r="AB917" s="25">
        <f t="shared" si="485"/>
        <v>0</v>
      </c>
      <c r="AC917" s="25">
        <f t="shared" si="486"/>
        <v>1</v>
      </c>
    </row>
    <row r="918" spans="1:29" hidden="1" x14ac:dyDescent="0.25">
      <c r="A918" s="354">
        <v>45966</v>
      </c>
      <c r="B918" s="354" t="s">
        <v>435</v>
      </c>
      <c r="C918" s="349" t="s">
        <v>30</v>
      </c>
      <c r="D918" s="395">
        <v>1.1399999999999999</v>
      </c>
      <c r="E918" s="355">
        <f t="shared" si="487"/>
        <v>1</v>
      </c>
      <c r="F918" s="305">
        <v>0.05</v>
      </c>
      <c r="G918" s="355">
        <f t="shared" si="488"/>
        <v>1</v>
      </c>
      <c r="H918" s="23">
        <v>2.8</v>
      </c>
      <c r="I918" s="355">
        <f t="shared" si="489"/>
        <v>1</v>
      </c>
      <c r="J918" s="216">
        <v>5.79</v>
      </c>
      <c r="K918" s="355">
        <f t="shared" si="490"/>
        <v>1</v>
      </c>
      <c r="L918" s="216">
        <v>0.28999999999999998</v>
      </c>
      <c r="M918" s="355">
        <f t="shared" si="491"/>
        <v>1</v>
      </c>
      <c r="N918" s="315">
        <f t="shared" si="492"/>
        <v>1</v>
      </c>
      <c r="O918" s="315">
        <f t="shared" si="493"/>
        <v>1</v>
      </c>
      <c r="S918" s="25" t="str">
        <f t="shared" si="476"/>
        <v>STAG</v>
      </c>
      <c r="T918" s="25">
        <f t="shared" si="477"/>
        <v>0.8</v>
      </c>
      <c r="U918" s="25">
        <f t="shared" si="478"/>
        <v>1.24</v>
      </c>
      <c r="V918" s="25">
        <f t="shared" si="479"/>
        <v>0</v>
      </c>
      <c r="W918" s="25">
        <f t="shared" si="480"/>
        <v>0.12</v>
      </c>
      <c r="X918" s="25">
        <f t="shared" si="481"/>
        <v>2.7</v>
      </c>
      <c r="Y918" s="25">
        <f t="shared" si="482"/>
        <v>2.85</v>
      </c>
      <c r="Z918" s="25">
        <f t="shared" si="483"/>
        <v>5</v>
      </c>
      <c r="AA918" s="25">
        <f t="shared" si="484"/>
        <v>7</v>
      </c>
      <c r="AB918" s="25">
        <f t="shared" si="485"/>
        <v>0</v>
      </c>
      <c r="AC918" s="25">
        <f t="shared" si="486"/>
        <v>1</v>
      </c>
    </row>
    <row r="919" spans="1:29" hidden="1" x14ac:dyDescent="0.25">
      <c r="A919" s="354">
        <v>45967</v>
      </c>
      <c r="B919" s="354" t="s">
        <v>436</v>
      </c>
      <c r="C919" s="349" t="s">
        <v>35</v>
      </c>
      <c r="D919" s="395">
        <v>16.77</v>
      </c>
      <c r="E919" s="355">
        <f t="shared" si="487"/>
        <v>1</v>
      </c>
      <c r="F919" s="305"/>
      <c r="G919" s="355"/>
      <c r="H919" s="23">
        <v>2.4</v>
      </c>
      <c r="I919" s="355">
        <f t="shared" si="489"/>
        <v>1</v>
      </c>
      <c r="J919" s="216">
        <v>117.8</v>
      </c>
      <c r="K919" s="355">
        <f t="shared" si="490"/>
        <v>1</v>
      </c>
      <c r="L919" s="216"/>
      <c r="M919" s="355"/>
      <c r="N919" s="315">
        <f t="shared" si="492"/>
        <v>1</v>
      </c>
      <c r="O919" s="315">
        <f t="shared" si="493"/>
        <v>1</v>
      </c>
      <c r="S919" s="25" t="str">
        <f t="shared" si="476"/>
        <v>VITAMALT</v>
      </c>
      <c r="T919" s="25">
        <f t="shared" si="477"/>
        <v>16.2</v>
      </c>
      <c r="U919" s="25">
        <f t="shared" si="478"/>
        <v>16.84</v>
      </c>
      <c r="V919" s="25">
        <f t="shared" si="479"/>
        <v>0</v>
      </c>
      <c r="W919" s="25">
        <f t="shared" si="480"/>
        <v>0</v>
      </c>
      <c r="X919" s="25">
        <f t="shared" si="481"/>
        <v>2</v>
      </c>
      <c r="Y919" s="25">
        <f t="shared" si="482"/>
        <v>2.4</v>
      </c>
      <c r="Z919" s="25">
        <f t="shared" si="483"/>
        <v>100</v>
      </c>
      <c r="AA919" s="25">
        <f t="shared" si="484"/>
        <v>140</v>
      </c>
      <c r="AB919" s="25">
        <f t="shared" si="485"/>
        <v>0</v>
      </c>
      <c r="AC919" s="25">
        <f t="shared" si="486"/>
        <v>0</v>
      </c>
    </row>
    <row r="920" spans="1:29" hidden="1" x14ac:dyDescent="0.25">
      <c r="A920" s="354">
        <v>45967</v>
      </c>
      <c r="B920" s="354" t="s">
        <v>434</v>
      </c>
      <c r="C920" s="349" t="s">
        <v>35</v>
      </c>
      <c r="D920" s="395">
        <v>16.3</v>
      </c>
      <c r="E920" s="355">
        <f t="shared" si="487"/>
        <v>1</v>
      </c>
      <c r="F920" s="305"/>
      <c r="G920" s="355"/>
      <c r="H920" s="23">
        <v>2.2999999999999998</v>
      </c>
      <c r="I920" s="355">
        <f t="shared" si="489"/>
        <v>1</v>
      </c>
      <c r="J920" s="216">
        <v>115.8</v>
      </c>
      <c r="K920" s="355">
        <f t="shared" si="490"/>
        <v>1</v>
      </c>
      <c r="L920" s="216"/>
      <c r="M920" s="355"/>
      <c r="N920" s="315">
        <f t="shared" si="492"/>
        <v>1</v>
      </c>
      <c r="O920" s="315">
        <f t="shared" si="493"/>
        <v>1</v>
      </c>
      <c r="S920" s="25" t="str">
        <f t="shared" si="476"/>
        <v>VITAMALT</v>
      </c>
      <c r="T920" s="25">
        <f t="shared" si="477"/>
        <v>16.2</v>
      </c>
      <c r="U920" s="25">
        <f t="shared" si="478"/>
        <v>16.84</v>
      </c>
      <c r="V920" s="25">
        <f t="shared" si="479"/>
        <v>0</v>
      </c>
      <c r="W920" s="25">
        <f t="shared" si="480"/>
        <v>0</v>
      </c>
      <c r="X920" s="25">
        <f t="shared" si="481"/>
        <v>2</v>
      </c>
      <c r="Y920" s="25">
        <f t="shared" si="482"/>
        <v>2.4</v>
      </c>
      <c r="Z920" s="25">
        <f t="shared" si="483"/>
        <v>100</v>
      </c>
      <c r="AA920" s="25">
        <f t="shared" si="484"/>
        <v>140</v>
      </c>
      <c r="AB920" s="25">
        <f t="shared" si="485"/>
        <v>0</v>
      </c>
      <c r="AC920" s="25">
        <f t="shared" si="486"/>
        <v>0</v>
      </c>
    </row>
    <row r="921" spans="1:29" hidden="1" x14ac:dyDescent="0.25">
      <c r="A921" s="354">
        <v>45967</v>
      </c>
      <c r="B921" s="354" t="s">
        <v>437</v>
      </c>
      <c r="C921" s="349" t="s">
        <v>35</v>
      </c>
      <c r="D921" s="395">
        <v>16.13</v>
      </c>
      <c r="E921" s="355">
        <f t="shared" si="487"/>
        <v>0</v>
      </c>
      <c r="F921" s="305"/>
      <c r="G921" s="355"/>
      <c r="H921" s="23">
        <v>2.4</v>
      </c>
      <c r="I921" s="355">
        <f t="shared" si="489"/>
        <v>1</v>
      </c>
      <c r="J921" s="216">
        <v>129.30000000000001</v>
      </c>
      <c r="K921" s="355">
        <f t="shared" si="490"/>
        <v>1</v>
      </c>
      <c r="L921" s="216"/>
      <c r="M921" s="355"/>
      <c r="N921" s="315">
        <f t="shared" si="492"/>
        <v>0</v>
      </c>
      <c r="O921" s="315">
        <f t="shared" si="493"/>
        <v>0</v>
      </c>
      <c r="S921" s="25" t="str">
        <f t="shared" si="476"/>
        <v>VITAMALT</v>
      </c>
      <c r="T921" s="25">
        <f t="shared" si="477"/>
        <v>16.2</v>
      </c>
      <c r="U921" s="25">
        <f t="shared" si="478"/>
        <v>16.84</v>
      </c>
      <c r="V921" s="25">
        <f t="shared" si="479"/>
        <v>0</v>
      </c>
      <c r="W921" s="25">
        <f t="shared" si="480"/>
        <v>0</v>
      </c>
      <c r="X921" s="25">
        <f t="shared" si="481"/>
        <v>2</v>
      </c>
      <c r="Y921" s="25">
        <f t="shared" si="482"/>
        <v>2.4</v>
      </c>
      <c r="Z921" s="25">
        <f t="shared" si="483"/>
        <v>100</v>
      </c>
      <c r="AA921" s="25">
        <f t="shared" si="484"/>
        <v>140</v>
      </c>
      <c r="AB921" s="25">
        <f t="shared" si="485"/>
        <v>0</v>
      </c>
      <c r="AC921" s="25">
        <f t="shared" si="486"/>
        <v>0</v>
      </c>
    </row>
    <row r="922" spans="1:29" hidden="1" x14ac:dyDescent="0.25">
      <c r="A922" s="354">
        <v>45967</v>
      </c>
      <c r="B922" s="354" t="s">
        <v>435</v>
      </c>
      <c r="C922" s="349" t="s">
        <v>35</v>
      </c>
      <c r="D922" s="395">
        <v>16.28</v>
      </c>
      <c r="E922" s="355">
        <f t="shared" si="487"/>
        <v>1</v>
      </c>
      <c r="F922" s="305"/>
      <c r="G922" s="355"/>
      <c r="H922" s="23">
        <v>2.4</v>
      </c>
      <c r="I922" s="355">
        <f t="shared" si="489"/>
        <v>1</v>
      </c>
      <c r="J922" s="216">
        <v>133.80000000000001</v>
      </c>
      <c r="K922" s="355">
        <f t="shared" si="490"/>
        <v>1</v>
      </c>
      <c r="L922" s="216"/>
      <c r="M922" s="355"/>
      <c r="N922" s="315">
        <f t="shared" si="492"/>
        <v>1</v>
      </c>
      <c r="O922" s="315">
        <f t="shared" si="493"/>
        <v>1</v>
      </c>
      <c r="S922" s="25" t="str">
        <f t="shared" si="476"/>
        <v>VITAMALT</v>
      </c>
      <c r="T922" s="25">
        <f t="shared" si="477"/>
        <v>16.2</v>
      </c>
      <c r="U922" s="25">
        <f t="shared" si="478"/>
        <v>16.84</v>
      </c>
      <c r="V922" s="25">
        <f t="shared" si="479"/>
        <v>0</v>
      </c>
      <c r="W922" s="25">
        <f t="shared" si="480"/>
        <v>0</v>
      </c>
      <c r="X922" s="25">
        <f t="shared" si="481"/>
        <v>2</v>
      </c>
      <c r="Y922" s="25">
        <f t="shared" si="482"/>
        <v>2.4</v>
      </c>
      <c r="Z922" s="25">
        <f t="shared" si="483"/>
        <v>100</v>
      </c>
      <c r="AA922" s="25">
        <f t="shared" si="484"/>
        <v>140</v>
      </c>
      <c r="AB922" s="25">
        <f t="shared" si="485"/>
        <v>0</v>
      </c>
      <c r="AC922" s="25">
        <f t="shared" si="486"/>
        <v>0</v>
      </c>
    </row>
    <row r="923" spans="1:29" hidden="1" x14ac:dyDescent="0.25">
      <c r="A923" s="354">
        <v>45971</v>
      </c>
      <c r="B923" s="354" t="s">
        <v>436</v>
      </c>
      <c r="C923" s="349" t="s">
        <v>33</v>
      </c>
      <c r="D923" s="395">
        <v>3.84</v>
      </c>
      <c r="E923" s="355">
        <f t="shared" si="487"/>
        <v>1</v>
      </c>
      <c r="F923" s="305">
        <v>0.02</v>
      </c>
      <c r="G923" s="355">
        <f t="shared" si="488"/>
        <v>1</v>
      </c>
      <c r="H923" s="23">
        <v>2.81</v>
      </c>
      <c r="I923" s="355">
        <f t="shared" si="489"/>
        <v>1</v>
      </c>
      <c r="J923" s="216">
        <v>205</v>
      </c>
      <c r="K923" s="355">
        <f t="shared" si="490"/>
        <v>0</v>
      </c>
      <c r="L923" s="216">
        <v>24.49</v>
      </c>
      <c r="M923" s="355">
        <f t="shared" si="491"/>
        <v>1</v>
      </c>
      <c r="N923" s="315">
        <f t="shared" si="492"/>
        <v>0</v>
      </c>
      <c r="O923" s="315">
        <f t="shared" si="493"/>
        <v>1</v>
      </c>
      <c r="S923" s="25" t="str">
        <f t="shared" ref="S923:S926" si="494">LEFT(C923,12)</f>
        <v>GUINNESS</v>
      </c>
      <c r="T923" s="25">
        <f t="shared" si="477"/>
        <v>3.1</v>
      </c>
      <c r="U923" s="25">
        <f t="shared" si="478"/>
        <v>4.1399999999999997</v>
      </c>
      <c r="V923" s="25">
        <f t="shared" si="479"/>
        <v>0</v>
      </c>
      <c r="W923" s="25">
        <f t="shared" si="480"/>
        <v>0.12</v>
      </c>
      <c r="X923" s="25">
        <f t="shared" si="481"/>
        <v>2.7</v>
      </c>
      <c r="Y923" s="25">
        <f t="shared" si="482"/>
        <v>2.9</v>
      </c>
      <c r="Z923" s="25">
        <f t="shared" si="483"/>
        <v>155</v>
      </c>
      <c r="AA923" s="25">
        <f t="shared" si="484"/>
        <v>195</v>
      </c>
      <c r="AB923" s="25">
        <f t="shared" si="485"/>
        <v>0</v>
      </c>
      <c r="AC923" s="25">
        <f t="shared" si="486"/>
        <v>35</v>
      </c>
    </row>
    <row r="924" spans="1:29" hidden="1" x14ac:dyDescent="0.25">
      <c r="A924" s="354">
        <v>45971</v>
      </c>
      <c r="B924" s="354" t="s">
        <v>435</v>
      </c>
      <c r="C924" s="349" t="s">
        <v>33</v>
      </c>
      <c r="D924" s="395">
        <v>3.62</v>
      </c>
      <c r="E924" s="355">
        <f t="shared" si="487"/>
        <v>1</v>
      </c>
      <c r="F924" s="305">
        <v>0.03</v>
      </c>
      <c r="G924" s="355">
        <f t="shared" si="488"/>
        <v>1</v>
      </c>
      <c r="H924" s="23">
        <v>2.8</v>
      </c>
      <c r="I924" s="355">
        <f t="shared" si="489"/>
        <v>1</v>
      </c>
      <c r="J924" s="216">
        <v>187.7</v>
      </c>
      <c r="K924" s="355">
        <f t="shared" si="490"/>
        <v>1</v>
      </c>
      <c r="L924" s="216">
        <v>14.54</v>
      </c>
      <c r="M924" s="355">
        <f t="shared" si="491"/>
        <v>1</v>
      </c>
      <c r="N924" s="315">
        <f t="shared" si="492"/>
        <v>1</v>
      </c>
      <c r="O924" s="315">
        <f t="shared" si="493"/>
        <v>1</v>
      </c>
      <c r="S924" s="25" t="str">
        <f t="shared" si="494"/>
        <v>GUINNESS</v>
      </c>
      <c r="T924" s="25">
        <f t="shared" si="477"/>
        <v>3.1</v>
      </c>
      <c r="U924" s="25">
        <f t="shared" si="478"/>
        <v>4.1399999999999997</v>
      </c>
      <c r="V924" s="25">
        <f t="shared" si="479"/>
        <v>0</v>
      </c>
      <c r="W924" s="25">
        <f t="shared" si="480"/>
        <v>0.12</v>
      </c>
      <c r="X924" s="25">
        <f t="shared" si="481"/>
        <v>2.7</v>
      </c>
      <c r="Y924" s="25">
        <f t="shared" si="482"/>
        <v>2.9</v>
      </c>
      <c r="Z924" s="25">
        <f t="shared" si="483"/>
        <v>155</v>
      </c>
      <c r="AA924" s="25">
        <f t="shared" si="484"/>
        <v>195</v>
      </c>
      <c r="AB924" s="25">
        <f t="shared" si="485"/>
        <v>0</v>
      </c>
      <c r="AC924" s="25">
        <f t="shared" si="486"/>
        <v>35</v>
      </c>
    </row>
    <row r="925" spans="1:29" hidden="1" x14ac:dyDescent="0.25">
      <c r="A925" s="354">
        <v>45971</v>
      </c>
      <c r="B925" s="354" t="s">
        <v>434</v>
      </c>
      <c r="C925" s="349" t="s">
        <v>31</v>
      </c>
      <c r="D925" s="395">
        <v>1.96</v>
      </c>
      <c r="E925" s="355">
        <f t="shared" si="487"/>
        <v>1</v>
      </c>
      <c r="F925" s="305">
        <v>0.01</v>
      </c>
      <c r="G925" s="355">
        <f t="shared" si="488"/>
        <v>1</v>
      </c>
      <c r="H925" s="23">
        <v>2.81</v>
      </c>
      <c r="I925" s="355">
        <f t="shared" si="489"/>
        <v>1</v>
      </c>
      <c r="J925" s="216">
        <v>5.78</v>
      </c>
      <c r="K925" s="355">
        <f t="shared" si="490"/>
        <v>1</v>
      </c>
      <c r="L925" s="216">
        <v>0.28000000000000003</v>
      </c>
      <c r="M925" s="355">
        <f t="shared" si="491"/>
        <v>1</v>
      </c>
      <c r="N925" s="315">
        <f t="shared" si="492"/>
        <v>1</v>
      </c>
      <c r="O925" s="315">
        <f t="shared" si="493"/>
        <v>1</v>
      </c>
      <c r="S925" s="25" t="str">
        <f t="shared" si="494"/>
        <v>CARIB</v>
      </c>
      <c r="T925" s="25">
        <f t="shared" si="477"/>
        <v>1.65</v>
      </c>
      <c r="U925" s="25">
        <f t="shared" si="478"/>
        <v>2.14</v>
      </c>
      <c r="V925" s="25">
        <f t="shared" si="479"/>
        <v>0</v>
      </c>
      <c r="W925" s="25">
        <f t="shared" si="480"/>
        <v>0.12</v>
      </c>
      <c r="X925" s="25">
        <f t="shared" si="481"/>
        <v>2.7</v>
      </c>
      <c r="Y925" s="25">
        <f t="shared" si="482"/>
        <v>2.85</v>
      </c>
      <c r="Z925" s="25">
        <f t="shared" si="483"/>
        <v>5</v>
      </c>
      <c r="AA925" s="25">
        <f t="shared" si="484"/>
        <v>7</v>
      </c>
      <c r="AB925" s="25">
        <f t="shared" si="485"/>
        <v>0</v>
      </c>
      <c r="AC925" s="25">
        <f t="shared" si="486"/>
        <v>1</v>
      </c>
    </row>
    <row r="926" spans="1:29" hidden="1" x14ac:dyDescent="0.25">
      <c r="A926" s="354">
        <v>45971</v>
      </c>
      <c r="B926" s="354" t="s">
        <v>437</v>
      </c>
      <c r="C926" s="349" t="s">
        <v>31</v>
      </c>
      <c r="D926" s="395">
        <v>1.95</v>
      </c>
      <c r="E926" s="355">
        <f t="shared" si="487"/>
        <v>1</v>
      </c>
      <c r="F926" s="305">
        <v>0.02</v>
      </c>
      <c r="G926" s="355">
        <f t="shared" si="488"/>
        <v>1</v>
      </c>
      <c r="H926" s="23">
        <v>2.81</v>
      </c>
      <c r="I926" s="355">
        <f t="shared" si="489"/>
        <v>1</v>
      </c>
      <c r="J926" s="216">
        <v>5.8</v>
      </c>
      <c r="K926" s="355">
        <f t="shared" si="490"/>
        <v>1</v>
      </c>
      <c r="L926" s="216">
        <v>0.33</v>
      </c>
      <c r="M926" s="355">
        <f t="shared" si="491"/>
        <v>1</v>
      </c>
      <c r="N926" s="315">
        <f t="shared" si="492"/>
        <v>1</v>
      </c>
      <c r="O926" s="315">
        <f t="shared" si="493"/>
        <v>1</v>
      </c>
      <c r="S926" s="25" t="str">
        <f t="shared" si="494"/>
        <v>CARIB</v>
      </c>
      <c r="T926" s="25">
        <f t="shared" si="477"/>
        <v>1.65</v>
      </c>
      <c r="U926" s="25">
        <f t="shared" si="478"/>
        <v>2.14</v>
      </c>
      <c r="V926" s="25">
        <f t="shared" si="479"/>
        <v>0</v>
      </c>
      <c r="W926" s="25">
        <f t="shared" si="480"/>
        <v>0.12</v>
      </c>
      <c r="X926" s="25">
        <f t="shared" si="481"/>
        <v>2.7</v>
      </c>
      <c r="Y926" s="25">
        <f t="shared" si="482"/>
        <v>2.85</v>
      </c>
      <c r="Z926" s="25">
        <f t="shared" si="483"/>
        <v>5</v>
      </c>
      <c r="AA926" s="25">
        <f t="shared" si="484"/>
        <v>7</v>
      </c>
      <c r="AB926" s="25">
        <f t="shared" si="485"/>
        <v>0</v>
      </c>
      <c r="AC926" s="25">
        <f t="shared" si="486"/>
        <v>1</v>
      </c>
    </row>
    <row r="927" spans="1:29" hidden="1" x14ac:dyDescent="0.25">
      <c r="A927" s="354">
        <v>45971</v>
      </c>
      <c r="B927" s="354" t="s">
        <v>436</v>
      </c>
      <c r="C927" s="349" t="s">
        <v>31</v>
      </c>
      <c r="D927" s="395">
        <v>2.08</v>
      </c>
      <c r="E927" s="355">
        <f t="shared" si="487"/>
        <v>1</v>
      </c>
      <c r="F927" s="305">
        <v>0.01</v>
      </c>
      <c r="G927" s="355">
        <f t="shared" si="488"/>
        <v>1</v>
      </c>
      <c r="H927" s="23">
        <v>2.75</v>
      </c>
      <c r="I927" s="355">
        <f t="shared" si="489"/>
        <v>1</v>
      </c>
      <c r="J927" s="216">
        <v>5.9</v>
      </c>
      <c r="K927" s="355">
        <f t="shared" si="490"/>
        <v>1</v>
      </c>
      <c r="L927" s="216">
        <v>0.3</v>
      </c>
      <c r="M927" s="355">
        <f t="shared" si="491"/>
        <v>1</v>
      </c>
      <c r="N927" s="315">
        <f t="shared" si="492"/>
        <v>1</v>
      </c>
      <c r="O927" s="315">
        <f t="shared" si="493"/>
        <v>1</v>
      </c>
      <c r="S927" s="25" t="str">
        <f t="shared" ref="S927:S930" si="495">LEFT(C927,12)</f>
        <v>CARIB</v>
      </c>
      <c r="T927" s="25">
        <f t="shared" si="477"/>
        <v>1.65</v>
      </c>
      <c r="U927" s="25">
        <f t="shared" si="478"/>
        <v>2.14</v>
      </c>
      <c r="V927" s="25">
        <f t="shared" si="479"/>
        <v>0</v>
      </c>
      <c r="W927" s="25">
        <f t="shared" si="480"/>
        <v>0.12</v>
      </c>
      <c r="X927" s="25">
        <f t="shared" si="481"/>
        <v>2.7</v>
      </c>
      <c r="Y927" s="25">
        <f t="shared" si="482"/>
        <v>2.85</v>
      </c>
      <c r="Z927" s="25">
        <f t="shared" si="483"/>
        <v>5</v>
      </c>
      <c r="AA927" s="25">
        <f t="shared" si="484"/>
        <v>7</v>
      </c>
      <c r="AB927" s="25">
        <f t="shared" si="485"/>
        <v>0</v>
      </c>
      <c r="AC927" s="25">
        <f t="shared" si="486"/>
        <v>1</v>
      </c>
    </row>
    <row r="928" spans="1:29" hidden="1" x14ac:dyDescent="0.25">
      <c r="A928" s="354">
        <v>45971</v>
      </c>
      <c r="B928" s="354" t="s">
        <v>435</v>
      </c>
      <c r="C928" s="349" t="s">
        <v>31</v>
      </c>
      <c r="D928" s="395">
        <v>2.1</v>
      </c>
      <c r="E928" s="355">
        <f t="shared" si="487"/>
        <v>1</v>
      </c>
      <c r="F928" s="305">
        <v>0.02</v>
      </c>
      <c r="G928" s="355">
        <f t="shared" si="488"/>
        <v>1</v>
      </c>
      <c r="H928" s="23">
        <v>2.8</v>
      </c>
      <c r="I928" s="355">
        <f t="shared" si="489"/>
        <v>1</v>
      </c>
      <c r="J928" s="216">
        <v>6</v>
      </c>
      <c r="K928" s="355">
        <f t="shared" si="490"/>
        <v>1</v>
      </c>
      <c r="L928" s="216">
        <v>0.68</v>
      </c>
      <c r="M928" s="355">
        <f t="shared" si="491"/>
        <v>1</v>
      </c>
      <c r="N928" s="315">
        <f t="shared" si="492"/>
        <v>1</v>
      </c>
      <c r="O928" s="315">
        <f t="shared" si="493"/>
        <v>1</v>
      </c>
      <c r="S928" s="25" t="str">
        <f t="shared" si="495"/>
        <v>CARIB</v>
      </c>
      <c r="T928" s="25">
        <f t="shared" si="477"/>
        <v>1.65</v>
      </c>
      <c r="U928" s="25">
        <f t="shared" si="478"/>
        <v>2.14</v>
      </c>
      <c r="V928" s="25">
        <f t="shared" si="479"/>
        <v>0</v>
      </c>
      <c r="W928" s="25">
        <f t="shared" si="480"/>
        <v>0.12</v>
      </c>
      <c r="X928" s="25">
        <f t="shared" si="481"/>
        <v>2.7</v>
      </c>
      <c r="Y928" s="25">
        <f t="shared" si="482"/>
        <v>2.85</v>
      </c>
      <c r="Z928" s="25">
        <f t="shared" si="483"/>
        <v>5</v>
      </c>
      <c r="AA928" s="25">
        <f t="shared" si="484"/>
        <v>7</v>
      </c>
      <c r="AB928" s="25">
        <f t="shared" si="485"/>
        <v>0</v>
      </c>
      <c r="AC928" s="25">
        <f t="shared" si="486"/>
        <v>1</v>
      </c>
    </row>
    <row r="929" spans="1:29" hidden="1" x14ac:dyDescent="0.25">
      <c r="A929" s="354">
        <v>45973</v>
      </c>
      <c r="B929" s="354" t="s">
        <v>437</v>
      </c>
      <c r="C929" s="349" t="s">
        <v>31</v>
      </c>
      <c r="D929" s="395">
        <v>1.93</v>
      </c>
      <c r="E929" s="355">
        <f t="shared" si="487"/>
        <v>1</v>
      </c>
      <c r="F929" s="305">
        <v>0.01</v>
      </c>
      <c r="G929" s="355">
        <f t="shared" si="488"/>
        <v>1</v>
      </c>
      <c r="H929" s="23">
        <v>2.84</v>
      </c>
      <c r="I929" s="355">
        <f t="shared" si="489"/>
        <v>1</v>
      </c>
      <c r="J929" s="216">
        <v>6.6</v>
      </c>
      <c r="K929" s="355">
        <f t="shared" si="490"/>
        <v>1</v>
      </c>
      <c r="L929" s="216">
        <v>0.4</v>
      </c>
      <c r="M929" s="355">
        <f t="shared" si="491"/>
        <v>1</v>
      </c>
      <c r="N929" s="315">
        <f t="shared" si="492"/>
        <v>1</v>
      </c>
      <c r="O929" s="315">
        <f t="shared" si="493"/>
        <v>1</v>
      </c>
      <c r="S929" s="25" t="str">
        <f t="shared" si="495"/>
        <v>CARIB</v>
      </c>
      <c r="T929" s="25">
        <f t="shared" si="477"/>
        <v>1.65</v>
      </c>
      <c r="U929" s="25">
        <f t="shared" si="478"/>
        <v>2.14</v>
      </c>
      <c r="V929" s="25">
        <f t="shared" si="479"/>
        <v>0</v>
      </c>
      <c r="W929" s="25">
        <f t="shared" si="480"/>
        <v>0.12</v>
      </c>
      <c r="X929" s="25">
        <f t="shared" si="481"/>
        <v>2.7</v>
      </c>
      <c r="Y929" s="25">
        <f t="shared" si="482"/>
        <v>2.85</v>
      </c>
      <c r="Z929" s="25">
        <f t="shared" si="483"/>
        <v>5</v>
      </c>
      <c r="AA929" s="25">
        <f t="shared" si="484"/>
        <v>7</v>
      </c>
      <c r="AB929" s="25">
        <f t="shared" si="485"/>
        <v>0</v>
      </c>
      <c r="AC929" s="25">
        <f t="shared" si="486"/>
        <v>1</v>
      </c>
    </row>
    <row r="930" spans="1:29" hidden="1" x14ac:dyDescent="0.25">
      <c r="A930" s="354">
        <v>45973</v>
      </c>
      <c r="B930" s="354" t="s">
        <v>434</v>
      </c>
      <c r="C930" s="349" t="s">
        <v>31</v>
      </c>
      <c r="D930" s="395">
        <v>1.83</v>
      </c>
      <c r="E930" s="355">
        <f t="shared" si="487"/>
        <v>1</v>
      </c>
      <c r="F930" s="305">
        <v>0.01</v>
      </c>
      <c r="G930" s="355">
        <f t="shared" si="488"/>
        <v>1</v>
      </c>
      <c r="H930" s="23">
        <v>2.84</v>
      </c>
      <c r="I930" s="355">
        <f t="shared" si="489"/>
        <v>1</v>
      </c>
      <c r="J930" s="216">
        <v>6.83</v>
      </c>
      <c r="K930" s="355">
        <f t="shared" si="490"/>
        <v>1</v>
      </c>
      <c r="L930" s="216">
        <v>0.3</v>
      </c>
      <c r="M930" s="355">
        <f t="shared" si="491"/>
        <v>1</v>
      </c>
      <c r="N930" s="315">
        <f t="shared" si="492"/>
        <v>1</v>
      </c>
      <c r="O930" s="315">
        <f t="shared" si="493"/>
        <v>1</v>
      </c>
      <c r="S930" s="25" t="str">
        <f t="shared" si="495"/>
        <v>CARIB</v>
      </c>
      <c r="T930" s="25">
        <f t="shared" si="477"/>
        <v>1.65</v>
      </c>
      <c r="U930" s="25">
        <f t="shared" si="478"/>
        <v>2.14</v>
      </c>
      <c r="V930" s="25">
        <f t="shared" si="479"/>
        <v>0</v>
      </c>
      <c r="W930" s="25">
        <f t="shared" si="480"/>
        <v>0.12</v>
      </c>
      <c r="X930" s="25">
        <f t="shared" si="481"/>
        <v>2.7</v>
      </c>
      <c r="Y930" s="25">
        <f t="shared" si="482"/>
        <v>2.85</v>
      </c>
      <c r="Z930" s="25">
        <f t="shared" si="483"/>
        <v>5</v>
      </c>
      <c r="AA930" s="25">
        <f t="shared" si="484"/>
        <v>7</v>
      </c>
      <c r="AB930" s="25">
        <f t="shared" si="485"/>
        <v>0</v>
      </c>
      <c r="AC930" s="25">
        <f t="shared" si="486"/>
        <v>1</v>
      </c>
    </row>
    <row r="931" spans="1:29" hidden="1" x14ac:dyDescent="0.25">
      <c r="A931" s="354">
        <v>45973</v>
      </c>
      <c r="B931" s="354" t="s">
        <v>435</v>
      </c>
      <c r="C931" s="349" t="s">
        <v>31</v>
      </c>
      <c r="D931" s="395">
        <v>1.97</v>
      </c>
      <c r="E931" s="355">
        <f t="shared" si="487"/>
        <v>1</v>
      </c>
      <c r="F931" s="305">
        <v>0.01</v>
      </c>
      <c r="G931" s="355">
        <f t="shared" si="488"/>
        <v>1</v>
      </c>
      <c r="H931" s="23">
        <v>2.85</v>
      </c>
      <c r="I931" s="355">
        <f t="shared" si="489"/>
        <v>1</v>
      </c>
      <c r="J931" s="216">
        <v>6.53</v>
      </c>
      <c r="K931" s="355">
        <f t="shared" si="490"/>
        <v>1</v>
      </c>
      <c r="L931" s="216">
        <v>0.27</v>
      </c>
      <c r="M931" s="355">
        <f t="shared" si="491"/>
        <v>1</v>
      </c>
      <c r="N931" s="315">
        <f t="shared" si="492"/>
        <v>1</v>
      </c>
      <c r="O931" s="315">
        <f t="shared" si="493"/>
        <v>1</v>
      </c>
      <c r="S931" s="25" t="str">
        <f t="shared" si="476"/>
        <v>CARIB</v>
      </c>
      <c r="T931" s="25">
        <f t="shared" si="477"/>
        <v>1.65</v>
      </c>
      <c r="U931" s="25">
        <f t="shared" si="478"/>
        <v>2.14</v>
      </c>
      <c r="V931" s="25">
        <f t="shared" si="479"/>
        <v>0</v>
      </c>
      <c r="W931" s="25">
        <f t="shared" si="480"/>
        <v>0.12</v>
      </c>
      <c r="X931" s="25">
        <f t="shared" si="481"/>
        <v>2.7</v>
      </c>
      <c r="Y931" s="25">
        <f t="shared" si="482"/>
        <v>2.85</v>
      </c>
      <c r="Z931" s="25">
        <f t="shared" si="483"/>
        <v>5</v>
      </c>
      <c r="AA931" s="25">
        <f t="shared" si="484"/>
        <v>7</v>
      </c>
      <c r="AB931" s="25">
        <f t="shared" si="485"/>
        <v>0</v>
      </c>
      <c r="AC931" s="25">
        <f t="shared" si="486"/>
        <v>1</v>
      </c>
    </row>
    <row r="932" spans="1:29" hidden="1" x14ac:dyDescent="0.25">
      <c r="A932" s="354">
        <v>45973</v>
      </c>
      <c r="B932" s="354" t="s">
        <v>436</v>
      </c>
      <c r="C932" s="349" t="s">
        <v>31</v>
      </c>
      <c r="D932" s="395">
        <v>1.92</v>
      </c>
      <c r="E932" s="355">
        <f t="shared" si="487"/>
        <v>1</v>
      </c>
      <c r="F932" s="305">
        <v>0.01</v>
      </c>
      <c r="G932" s="355">
        <f t="shared" si="488"/>
        <v>1</v>
      </c>
      <c r="H932" s="23">
        <v>2.84</v>
      </c>
      <c r="I932" s="355">
        <f t="shared" si="489"/>
        <v>1</v>
      </c>
      <c r="J932" s="216">
        <v>5.92</v>
      </c>
      <c r="K932" s="355">
        <f t="shared" si="490"/>
        <v>1</v>
      </c>
      <c r="L932" s="216">
        <v>0.35</v>
      </c>
      <c r="M932" s="355">
        <f t="shared" si="491"/>
        <v>1</v>
      </c>
      <c r="N932" s="315">
        <f t="shared" si="492"/>
        <v>1</v>
      </c>
      <c r="O932" s="315">
        <f t="shared" si="493"/>
        <v>1</v>
      </c>
      <c r="S932" s="25" t="str">
        <f t="shared" si="476"/>
        <v>CARIB</v>
      </c>
      <c r="T932" s="25">
        <f t="shared" si="477"/>
        <v>1.65</v>
      </c>
      <c r="U932" s="25">
        <f t="shared" si="478"/>
        <v>2.14</v>
      </c>
      <c r="V932" s="25">
        <f t="shared" si="479"/>
        <v>0</v>
      </c>
      <c r="W932" s="25">
        <f t="shared" si="480"/>
        <v>0.12</v>
      </c>
      <c r="X932" s="25">
        <f t="shared" si="481"/>
        <v>2.7</v>
      </c>
      <c r="Y932" s="25">
        <f t="shared" si="482"/>
        <v>2.85</v>
      </c>
      <c r="Z932" s="25">
        <f t="shared" si="483"/>
        <v>5</v>
      </c>
      <c r="AA932" s="25">
        <f t="shared" si="484"/>
        <v>7</v>
      </c>
      <c r="AB932" s="25">
        <f t="shared" si="485"/>
        <v>0</v>
      </c>
      <c r="AC932" s="25">
        <f t="shared" si="486"/>
        <v>1</v>
      </c>
    </row>
    <row r="933" spans="1:29" hidden="1" x14ac:dyDescent="0.25">
      <c r="A933" s="354">
        <v>45974</v>
      </c>
      <c r="B933" s="354" t="s">
        <v>436</v>
      </c>
      <c r="C933" s="349" t="s">
        <v>31</v>
      </c>
      <c r="D933" s="395">
        <v>2.0499999999999998</v>
      </c>
      <c r="E933" s="355">
        <f t="shared" si="487"/>
        <v>1</v>
      </c>
      <c r="F933" s="305">
        <v>0.01</v>
      </c>
      <c r="G933" s="355">
        <f t="shared" si="488"/>
        <v>1</v>
      </c>
      <c r="H933" s="23">
        <v>2.85</v>
      </c>
      <c r="I933" s="355">
        <f t="shared" si="489"/>
        <v>1</v>
      </c>
      <c r="J933" s="216">
        <v>5.7</v>
      </c>
      <c r="K933" s="355">
        <f t="shared" si="490"/>
        <v>1</v>
      </c>
      <c r="L933" s="216">
        <v>0.17</v>
      </c>
      <c r="M933" s="355">
        <f t="shared" si="491"/>
        <v>1</v>
      </c>
      <c r="N933" s="315">
        <f t="shared" si="492"/>
        <v>1</v>
      </c>
      <c r="O933" s="315">
        <f t="shared" si="493"/>
        <v>1</v>
      </c>
      <c r="S933" s="25" t="str">
        <f t="shared" si="476"/>
        <v>CARIB</v>
      </c>
      <c r="T933" s="25">
        <f t="shared" si="477"/>
        <v>1.65</v>
      </c>
      <c r="U933" s="25">
        <f t="shared" si="478"/>
        <v>2.14</v>
      </c>
      <c r="V933" s="25">
        <f t="shared" si="479"/>
        <v>0</v>
      </c>
      <c r="W933" s="25">
        <f t="shared" si="480"/>
        <v>0.12</v>
      </c>
      <c r="X933" s="25">
        <f t="shared" si="481"/>
        <v>2.7</v>
      </c>
      <c r="Y933" s="25">
        <f t="shared" si="482"/>
        <v>2.85</v>
      </c>
      <c r="Z933" s="25">
        <f t="shared" si="483"/>
        <v>5</v>
      </c>
      <c r="AA933" s="25">
        <f t="shared" si="484"/>
        <v>7</v>
      </c>
      <c r="AB933" s="25">
        <f t="shared" si="485"/>
        <v>0</v>
      </c>
      <c r="AC933" s="25">
        <f t="shared" si="486"/>
        <v>1</v>
      </c>
    </row>
    <row r="934" spans="1:29" hidden="1" x14ac:dyDescent="0.25">
      <c r="A934" s="354">
        <v>45974</v>
      </c>
      <c r="B934" s="354" t="s">
        <v>437</v>
      </c>
      <c r="C934" s="349" t="s">
        <v>31</v>
      </c>
      <c r="D934" s="395">
        <v>2.0299999999999998</v>
      </c>
      <c r="E934" s="355">
        <f t="shared" si="487"/>
        <v>1</v>
      </c>
      <c r="F934" s="305">
        <v>0.01</v>
      </c>
      <c r="G934" s="355">
        <f t="shared" si="488"/>
        <v>1</v>
      </c>
      <c r="H934" s="23">
        <v>2.85</v>
      </c>
      <c r="I934" s="355">
        <f t="shared" si="489"/>
        <v>1</v>
      </c>
      <c r="J934" s="216">
        <v>5.8</v>
      </c>
      <c r="K934" s="355">
        <f t="shared" si="490"/>
        <v>1</v>
      </c>
      <c r="L934" s="216">
        <v>0.26</v>
      </c>
      <c r="M934" s="355">
        <f t="shared" si="491"/>
        <v>1</v>
      </c>
      <c r="N934" s="315">
        <f t="shared" si="492"/>
        <v>1</v>
      </c>
      <c r="O934" s="315">
        <f t="shared" si="493"/>
        <v>1</v>
      </c>
      <c r="S934" s="25" t="str">
        <f t="shared" si="476"/>
        <v>CARIB</v>
      </c>
      <c r="T934" s="25">
        <f t="shared" si="477"/>
        <v>1.65</v>
      </c>
      <c r="U934" s="25">
        <f t="shared" si="478"/>
        <v>2.14</v>
      </c>
      <c r="V934" s="25">
        <f t="shared" si="479"/>
        <v>0</v>
      </c>
      <c r="W934" s="25">
        <f t="shared" si="480"/>
        <v>0.12</v>
      </c>
      <c r="X934" s="25">
        <f t="shared" si="481"/>
        <v>2.7</v>
      </c>
      <c r="Y934" s="25">
        <f t="shared" si="482"/>
        <v>2.85</v>
      </c>
      <c r="Z934" s="25">
        <f t="shared" si="483"/>
        <v>5</v>
      </c>
      <c r="AA934" s="25">
        <f t="shared" si="484"/>
        <v>7</v>
      </c>
      <c r="AB934" s="25">
        <f t="shared" si="485"/>
        <v>0</v>
      </c>
      <c r="AC934" s="25">
        <f t="shared" si="486"/>
        <v>1</v>
      </c>
    </row>
    <row r="935" spans="1:29" hidden="1" x14ac:dyDescent="0.25">
      <c r="A935" s="354">
        <v>45974</v>
      </c>
      <c r="B935" s="354" t="s">
        <v>434</v>
      </c>
      <c r="C935" s="349" t="s">
        <v>31</v>
      </c>
      <c r="D935" s="395">
        <v>2.04</v>
      </c>
      <c r="E935" s="355">
        <f t="shared" si="487"/>
        <v>1</v>
      </c>
      <c r="F935" s="305">
        <v>0.01</v>
      </c>
      <c r="G935" s="355">
        <f t="shared" si="488"/>
        <v>1</v>
      </c>
      <c r="H935" s="23">
        <v>2.84</v>
      </c>
      <c r="I935" s="355">
        <f t="shared" si="489"/>
        <v>1</v>
      </c>
      <c r="J935" s="216">
        <v>6.75</v>
      </c>
      <c r="K935" s="355">
        <f t="shared" si="490"/>
        <v>1</v>
      </c>
      <c r="L935" s="216">
        <v>0.14000000000000001</v>
      </c>
      <c r="M935" s="355">
        <f t="shared" si="491"/>
        <v>1</v>
      </c>
      <c r="N935" s="315">
        <f t="shared" si="492"/>
        <v>1</v>
      </c>
      <c r="O935" s="315">
        <f t="shared" si="493"/>
        <v>1</v>
      </c>
      <c r="S935" s="25" t="str">
        <f t="shared" ref="S935:S936" si="496">LEFT(C935,12)</f>
        <v>CARIB</v>
      </c>
      <c r="T935" s="25">
        <f t="shared" si="477"/>
        <v>1.65</v>
      </c>
      <c r="U935" s="25">
        <f t="shared" si="478"/>
        <v>2.14</v>
      </c>
      <c r="V935" s="25">
        <f t="shared" si="479"/>
        <v>0</v>
      </c>
      <c r="W935" s="25">
        <f t="shared" si="480"/>
        <v>0.12</v>
      </c>
      <c r="X935" s="25">
        <f t="shared" si="481"/>
        <v>2.7</v>
      </c>
      <c r="Y935" s="25">
        <f t="shared" si="482"/>
        <v>2.85</v>
      </c>
      <c r="Z935" s="25">
        <f t="shared" si="483"/>
        <v>5</v>
      </c>
      <c r="AA935" s="25">
        <f t="shared" si="484"/>
        <v>7</v>
      </c>
      <c r="AB935" s="25">
        <f t="shared" si="485"/>
        <v>0</v>
      </c>
      <c r="AC935" s="25">
        <f t="shared" si="486"/>
        <v>1</v>
      </c>
    </row>
    <row r="936" spans="1:29" hidden="1" x14ac:dyDescent="0.25">
      <c r="A936" s="354">
        <v>45975</v>
      </c>
      <c r="B936" s="354" t="s">
        <v>434</v>
      </c>
      <c r="C936" s="349" t="s">
        <v>31</v>
      </c>
      <c r="D936" s="395">
        <v>2.06</v>
      </c>
      <c r="E936" s="355">
        <f t="shared" si="487"/>
        <v>1</v>
      </c>
      <c r="F936" s="305"/>
      <c r="G936" s="355">
        <f t="shared" si="488"/>
        <v>1</v>
      </c>
      <c r="H936" s="23"/>
      <c r="I936" s="355"/>
      <c r="J936" s="216">
        <v>5.73</v>
      </c>
      <c r="K936" s="355">
        <f t="shared" si="490"/>
        <v>1</v>
      </c>
      <c r="L936" s="216">
        <v>0.27</v>
      </c>
      <c r="M936" s="355">
        <f t="shared" si="491"/>
        <v>1</v>
      </c>
      <c r="N936" s="386">
        <v>1</v>
      </c>
      <c r="O936" s="386">
        <v>1</v>
      </c>
      <c r="S936" s="25" t="str">
        <f t="shared" si="496"/>
        <v>CARIB</v>
      </c>
      <c r="T936" s="25">
        <f t="shared" si="477"/>
        <v>1.65</v>
      </c>
      <c r="U936" s="25">
        <f t="shared" si="478"/>
        <v>2.14</v>
      </c>
      <c r="V936" s="25">
        <f t="shared" si="479"/>
        <v>0</v>
      </c>
      <c r="W936" s="25">
        <f t="shared" si="480"/>
        <v>0.12</v>
      </c>
      <c r="X936" s="25">
        <f t="shared" si="481"/>
        <v>2.7</v>
      </c>
      <c r="Y936" s="25">
        <f t="shared" si="482"/>
        <v>2.85</v>
      </c>
      <c r="Z936" s="25">
        <f t="shared" si="483"/>
        <v>5</v>
      </c>
      <c r="AA936" s="25">
        <f t="shared" si="484"/>
        <v>7</v>
      </c>
      <c r="AB936" s="25">
        <f t="shared" si="485"/>
        <v>0</v>
      </c>
      <c r="AC936" s="25">
        <f t="shared" si="486"/>
        <v>1</v>
      </c>
    </row>
    <row r="937" spans="1:29" hidden="1" x14ac:dyDescent="0.25">
      <c r="A937" s="354">
        <v>45975</v>
      </c>
      <c r="B937" s="354" t="s">
        <v>435</v>
      </c>
      <c r="C937" s="349" t="s">
        <v>31</v>
      </c>
      <c r="D937" s="395">
        <v>2.06</v>
      </c>
      <c r="E937" s="355">
        <f t="shared" si="487"/>
        <v>1</v>
      </c>
      <c r="F937" s="305">
        <v>0.02</v>
      </c>
      <c r="G937" s="355">
        <f t="shared" si="488"/>
        <v>1</v>
      </c>
      <c r="H937" s="23">
        <v>2.8</v>
      </c>
      <c r="I937" s="355">
        <f t="shared" si="489"/>
        <v>1</v>
      </c>
      <c r="J937" s="216">
        <v>5.6</v>
      </c>
      <c r="K937" s="355">
        <f t="shared" si="490"/>
        <v>1</v>
      </c>
      <c r="L937" s="216">
        <v>0.15</v>
      </c>
      <c r="M937" s="355">
        <f t="shared" si="491"/>
        <v>1</v>
      </c>
      <c r="N937" s="315">
        <f t="shared" si="492"/>
        <v>1</v>
      </c>
      <c r="O937" s="315">
        <f t="shared" si="493"/>
        <v>1</v>
      </c>
      <c r="S937" s="25" t="str">
        <f t="shared" ref="S937:S938" si="497">LEFT(C937,12)</f>
        <v>CARIB</v>
      </c>
      <c r="T937" s="25">
        <f t="shared" si="477"/>
        <v>1.65</v>
      </c>
      <c r="U937" s="25">
        <f t="shared" si="478"/>
        <v>2.14</v>
      </c>
      <c r="V937" s="25">
        <f t="shared" si="479"/>
        <v>0</v>
      </c>
      <c r="W937" s="25">
        <f t="shared" si="480"/>
        <v>0.12</v>
      </c>
      <c r="X937" s="25">
        <f t="shared" si="481"/>
        <v>2.7</v>
      </c>
      <c r="Y937" s="25">
        <f t="shared" si="482"/>
        <v>2.85</v>
      </c>
      <c r="Z937" s="25">
        <f t="shared" si="483"/>
        <v>5</v>
      </c>
      <c r="AA937" s="25">
        <f t="shared" si="484"/>
        <v>7</v>
      </c>
      <c r="AB937" s="25">
        <f t="shared" si="485"/>
        <v>0</v>
      </c>
      <c r="AC937" s="25">
        <f t="shared" si="486"/>
        <v>1</v>
      </c>
    </row>
    <row r="938" spans="1:29" hidden="1" x14ac:dyDescent="0.25">
      <c r="A938" s="354">
        <v>45978</v>
      </c>
      <c r="B938" s="354" t="s">
        <v>436</v>
      </c>
      <c r="C938" s="349" t="s">
        <v>30</v>
      </c>
      <c r="D938" s="395">
        <v>1.04</v>
      </c>
      <c r="E938" s="355">
        <f t="shared" si="487"/>
        <v>1</v>
      </c>
      <c r="F938" s="305">
        <v>0.01</v>
      </c>
      <c r="G938" s="355">
        <f t="shared" si="488"/>
        <v>1</v>
      </c>
      <c r="H938" s="23">
        <v>2.83</v>
      </c>
      <c r="I938" s="355">
        <f t="shared" si="489"/>
        <v>1</v>
      </c>
      <c r="J938" s="216">
        <v>5.08</v>
      </c>
      <c r="K938" s="355">
        <f t="shared" si="490"/>
        <v>1</v>
      </c>
      <c r="L938" s="216">
        <v>0.09</v>
      </c>
      <c r="M938" s="355">
        <f t="shared" si="491"/>
        <v>1</v>
      </c>
      <c r="N938" s="315">
        <f t="shared" si="492"/>
        <v>1</v>
      </c>
      <c r="O938" s="315">
        <f t="shared" si="493"/>
        <v>1</v>
      </c>
      <c r="S938" s="25" t="str">
        <f t="shared" si="497"/>
        <v>STAG</v>
      </c>
      <c r="T938" s="25">
        <f t="shared" si="477"/>
        <v>0.8</v>
      </c>
      <c r="U938" s="25">
        <f t="shared" si="478"/>
        <v>1.24</v>
      </c>
      <c r="V938" s="25">
        <f t="shared" si="479"/>
        <v>0</v>
      </c>
      <c r="W938" s="25">
        <f t="shared" si="480"/>
        <v>0.12</v>
      </c>
      <c r="X938" s="25">
        <f t="shared" si="481"/>
        <v>2.7</v>
      </c>
      <c r="Y938" s="25">
        <f t="shared" si="482"/>
        <v>2.85</v>
      </c>
      <c r="Z938" s="25">
        <f t="shared" si="483"/>
        <v>5</v>
      </c>
      <c r="AA938" s="25">
        <f t="shared" si="484"/>
        <v>7</v>
      </c>
      <c r="AB938" s="25">
        <f t="shared" si="485"/>
        <v>0</v>
      </c>
      <c r="AC938" s="25">
        <f t="shared" si="486"/>
        <v>1</v>
      </c>
    </row>
    <row r="939" spans="1:29" hidden="1" x14ac:dyDescent="0.25">
      <c r="A939" s="354">
        <v>45978</v>
      </c>
      <c r="B939" s="354" t="s">
        <v>435</v>
      </c>
      <c r="C939" s="349" t="s">
        <v>30</v>
      </c>
      <c r="D939" s="395">
        <v>1.05</v>
      </c>
      <c r="E939" s="355">
        <f t="shared" si="487"/>
        <v>1</v>
      </c>
      <c r="F939" s="305">
        <v>0.04</v>
      </c>
      <c r="G939" s="355">
        <f t="shared" si="488"/>
        <v>1</v>
      </c>
      <c r="H939" s="23">
        <v>2.7</v>
      </c>
      <c r="I939" s="355">
        <f t="shared" si="489"/>
        <v>1</v>
      </c>
      <c r="J939" s="216">
        <v>5.3</v>
      </c>
      <c r="K939" s="355">
        <f t="shared" si="490"/>
        <v>1</v>
      </c>
      <c r="L939" s="216">
        <v>0.12</v>
      </c>
      <c r="M939" s="355">
        <f t="shared" si="491"/>
        <v>1</v>
      </c>
      <c r="N939" s="315">
        <f t="shared" si="492"/>
        <v>1</v>
      </c>
      <c r="O939" s="315">
        <f t="shared" si="493"/>
        <v>1</v>
      </c>
      <c r="S939" s="25" t="str">
        <f t="shared" si="476"/>
        <v>STAG</v>
      </c>
      <c r="T939" s="25">
        <f t="shared" si="477"/>
        <v>0.8</v>
      </c>
      <c r="U939" s="25">
        <f t="shared" si="478"/>
        <v>1.24</v>
      </c>
      <c r="V939" s="25">
        <f t="shared" si="479"/>
        <v>0</v>
      </c>
      <c r="W939" s="25">
        <f t="shared" si="480"/>
        <v>0.12</v>
      </c>
      <c r="X939" s="25">
        <f t="shared" si="481"/>
        <v>2.7</v>
      </c>
      <c r="Y939" s="25">
        <f t="shared" si="482"/>
        <v>2.85</v>
      </c>
      <c r="Z939" s="25">
        <f t="shared" si="483"/>
        <v>5</v>
      </c>
      <c r="AA939" s="25">
        <f t="shared" si="484"/>
        <v>7</v>
      </c>
      <c r="AB939" s="25">
        <f t="shared" si="485"/>
        <v>0</v>
      </c>
      <c r="AC939" s="25">
        <f t="shared" si="486"/>
        <v>1</v>
      </c>
    </row>
    <row r="940" spans="1:29" hidden="1" x14ac:dyDescent="0.25">
      <c r="A940" s="354">
        <v>45979</v>
      </c>
      <c r="B940" s="354" t="s">
        <v>437</v>
      </c>
      <c r="C940" s="349" t="s">
        <v>30</v>
      </c>
      <c r="D940" s="395">
        <v>1.05</v>
      </c>
      <c r="E940" s="355">
        <f t="shared" si="487"/>
        <v>1</v>
      </c>
      <c r="F940" s="305">
        <v>0.08</v>
      </c>
      <c r="G940" s="355">
        <f t="shared" si="488"/>
        <v>1</v>
      </c>
      <c r="H940" s="23">
        <v>2.78</v>
      </c>
      <c r="I940" s="355">
        <f t="shared" si="489"/>
        <v>1</v>
      </c>
      <c r="J940" s="216">
        <v>5.28</v>
      </c>
      <c r="K940" s="355">
        <f t="shared" si="490"/>
        <v>1</v>
      </c>
      <c r="L940" s="216">
        <v>0.16</v>
      </c>
      <c r="M940" s="355">
        <f t="shared" si="491"/>
        <v>1</v>
      </c>
      <c r="N940" s="315">
        <f t="shared" si="492"/>
        <v>1</v>
      </c>
      <c r="O940" s="315">
        <f t="shared" si="493"/>
        <v>1</v>
      </c>
      <c r="S940" s="25" t="str">
        <f t="shared" si="476"/>
        <v>STAG</v>
      </c>
      <c r="T940" s="25">
        <f t="shared" si="477"/>
        <v>0.8</v>
      </c>
      <c r="U940" s="25">
        <f t="shared" si="478"/>
        <v>1.24</v>
      </c>
      <c r="V940" s="25">
        <f t="shared" si="479"/>
        <v>0</v>
      </c>
      <c r="W940" s="25">
        <f t="shared" si="480"/>
        <v>0.12</v>
      </c>
      <c r="X940" s="25">
        <f t="shared" si="481"/>
        <v>2.7</v>
      </c>
      <c r="Y940" s="25">
        <f t="shared" si="482"/>
        <v>2.85</v>
      </c>
      <c r="Z940" s="25">
        <f t="shared" si="483"/>
        <v>5</v>
      </c>
      <c r="AA940" s="25">
        <f t="shared" si="484"/>
        <v>7</v>
      </c>
      <c r="AB940" s="25">
        <f t="shared" si="485"/>
        <v>0</v>
      </c>
      <c r="AC940" s="25">
        <f t="shared" si="486"/>
        <v>1</v>
      </c>
    </row>
    <row r="941" spans="1:29" hidden="1" x14ac:dyDescent="0.25">
      <c r="A941" s="354">
        <v>45979</v>
      </c>
      <c r="B941" s="354" t="s">
        <v>434</v>
      </c>
      <c r="C941" s="349" t="s">
        <v>30</v>
      </c>
      <c r="D941" s="395">
        <v>0.99</v>
      </c>
      <c r="E941" s="355">
        <f t="shared" si="487"/>
        <v>1</v>
      </c>
      <c r="F941" s="396">
        <v>0.05</v>
      </c>
      <c r="G941" s="355">
        <f t="shared" si="488"/>
        <v>1</v>
      </c>
      <c r="H941" s="23">
        <v>2.75</v>
      </c>
      <c r="I941" s="355">
        <f t="shared" si="489"/>
        <v>1</v>
      </c>
      <c r="J941" s="216">
        <v>5.55</v>
      </c>
      <c r="K941" s="355">
        <f t="shared" si="490"/>
        <v>1</v>
      </c>
      <c r="L941" s="216">
        <v>0.17</v>
      </c>
      <c r="M941" s="355">
        <f t="shared" si="491"/>
        <v>1</v>
      </c>
      <c r="N941" s="315">
        <f t="shared" si="492"/>
        <v>1</v>
      </c>
      <c r="O941" s="315">
        <f t="shared" si="493"/>
        <v>1</v>
      </c>
      <c r="S941" s="25" t="str">
        <f t="shared" si="476"/>
        <v>STAG</v>
      </c>
      <c r="T941" s="25">
        <f t="shared" si="477"/>
        <v>0.8</v>
      </c>
      <c r="U941" s="25">
        <f t="shared" si="478"/>
        <v>1.24</v>
      </c>
      <c r="V941" s="25">
        <f t="shared" si="479"/>
        <v>0</v>
      </c>
      <c r="W941" s="25">
        <f t="shared" si="480"/>
        <v>0.12</v>
      </c>
      <c r="X941" s="25">
        <f t="shared" si="481"/>
        <v>2.7</v>
      </c>
      <c r="Y941" s="25">
        <f t="shared" si="482"/>
        <v>2.85</v>
      </c>
      <c r="Z941" s="25">
        <f t="shared" si="483"/>
        <v>5</v>
      </c>
      <c r="AA941" s="25">
        <f t="shared" si="484"/>
        <v>7</v>
      </c>
      <c r="AB941" s="25">
        <f t="shared" si="485"/>
        <v>0</v>
      </c>
      <c r="AC941" s="25">
        <f t="shared" si="486"/>
        <v>1</v>
      </c>
    </row>
    <row r="942" spans="1:29" hidden="1" x14ac:dyDescent="0.25">
      <c r="A942" s="354">
        <v>45979</v>
      </c>
      <c r="B942" s="354" t="s">
        <v>435</v>
      </c>
      <c r="C942" s="349" t="s">
        <v>30</v>
      </c>
      <c r="D942" s="395">
        <v>1.02</v>
      </c>
      <c r="E942" s="355">
        <f t="shared" si="487"/>
        <v>1</v>
      </c>
      <c r="F942" s="396">
        <v>0.04</v>
      </c>
      <c r="G942" s="355">
        <f t="shared" si="488"/>
        <v>1</v>
      </c>
      <c r="H942" s="23">
        <v>2.83</v>
      </c>
      <c r="I942" s="355">
        <f t="shared" si="489"/>
        <v>1</v>
      </c>
      <c r="J942" s="216">
        <v>5.8</v>
      </c>
      <c r="K942" s="355">
        <f t="shared" si="490"/>
        <v>1</v>
      </c>
      <c r="L942" s="216">
        <v>0.32</v>
      </c>
      <c r="M942" s="355">
        <f t="shared" si="491"/>
        <v>1</v>
      </c>
      <c r="N942" s="315">
        <f t="shared" si="492"/>
        <v>1</v>
      </c>
      <c r="O942" s="315">
        <f t="shared" si="493"/>
        <v>1</v>
      </c>
      <c r="S942" s="25" t="str">
        <f t="shared" si="476"/>
        <v>STAG</v>
      </c>
      <c r="T942" s="25">
        <f t="shared" si="477"/>
        <v>0.8</v>
      </c>
      <c r="U942" s="25">
        <f t="shared" si="478"/>
        <v>1.24</v>
      </c>
      <c r="V942" s="25">
        <f t="shared" si="479"/>
        <v>0</v>
      </c>
      <c r="W942" s="25">
        <f t="shared" si="480"/>
        <v>0.12</v>
      </c>
      <c r="X942" s="25">
        <f t="shared" si="481"/>
        <v>2.7</v>
      </c>
      <c r="Y942" s="25">
        <f t="shared" si="482"/>
        <v>2.85</v>
      </c>
      <c r="Z942" s="25">
        <f t="shared" si="483"/>
        <v>5</v>
      </c>
      <c r="AA942" s="25">
        <f t="shared" si="484"/>
        <v>7</v>
      </c>
      <c r="AB942" s="25">
        <f t="shared" si="485"/>
        <v>0</v>
      </c>
      <c r="AC942" s="25">
        <f t="shared" si="486"/>
        <v>1</v>
      </c>
    </row>
    <row r="943" spans="1:29" hidden="1" x14ac:dyDescent="0.25">
      <c r="A943" s="354">
        <v>45979</v>
      </c>
      <c r="B943" s="354" t="s">
        <v>436</v>
      </c>
      <c r="C943" s="349" t="s">
        <v>30</v>
      </c>
      <c r="D943" s="395">
        <v>1.01</v>
      </c>
      <c r="E943" s="355">
        <f t="shared" si="487"/>
        <v>1</v>
      </c>
      <c r="F943" s="396">
        <v>0.06</v>
      </c>
      <c r="G943" s="355">
        <f t="shared" si="488"/>
        <v>1</v>
      </c>
      <c r="H943" s="23">
        <v>2.83</v>
      </c>
      <c r="I943" s="355">
        <f t="shared" si="489"/>
        <v>1</v>
      </c>
      <c r="J943" s="216">
        <v>6.1</v>
      </c>
      <c r="K943" s="355">
        <f t="shared" si="490"/>
        <v>1</v>
      </c>
      <c r="L943" s="395">
        <v>0.49</v>
      </c>
      <c r="M943" s="355">
        <f t="shared" si="491"/>
        <v>1</v>
      </c>
      <c r="N943" s="315">
        <f t="shared" si="492"/>
        <v>1</v>
      </c>
      <c r="O943" s="315">
        <f t="shared" si="493"/>
        <v>1</v>
      </c>
      <c r="S943" s="25" t="str">
        <f t="shared" si="476"/>
        <v>STAG</v>
      </c>
      <c r="T943" s="25">
        <f t="shared" si="477"/>
        <v>0.8</v>
      </c>
      <c r="U943" s="25">
        <f t="shared" si="478"/>
        <v>1.24</v>
      </c>
      <c r="V943" s="25">
        <f t="shared" si="479"/>
        <v>0</v>
      </c>
      <c r="W943" s="25">
        <f t="shared" si="480"/>
        <v>0.12</v>
      </c>
      <c r="X943" s="25">
        <f t="shared" si="481"/>
        <v>2.7</v>
      </c>
      <c r="Y943" s="25">
        <f t="shared" si="482"/>
        <v>2.85</v>
      </c>
      <c r="Z943" s="25">
        <f t="shared" si="483"/>
        <v>5</v>
      </c>
      <c r="AA943" s="25">
        <f t="shared" si="484"/>
        <v>7</v>
      </c>
      <c r="AB943" s="25">
        <f t="shared" si="485"/>
        <v>0</v>
      </c>
      <c r="AC943" s="25">
        <f t="shared" si="486"/>
        <v>1</v>
      </c>
    </row>
    <row r="944" spans="1:29" hidden="1" x14ac:dyDescent="0.25">
      <c r="A944" s="354">
        <v>45980</v>
      </c>
      <c r="B944" s="354" t="s">
        <v>436</v>
      </c>
      <c r="C944" s="349" t="s">
        <v>135</v>
      </c>
      <c r="D944" s="395">
        <v>5.2</v>
      </c>
      <c r="E944" s="355">
        <f t="shared" ref="E944:E949" si="498">IF(+(IF(D944&lt;T944,0,IF(D944&gt;U944,0,1)))=1,1,0)</f>
        <v>1</v>
      </c>
      <c r="F944" s="305"/>
      <c r="G944" s="355">
        <f t="shared" ref="G944:G949" si="499">IF(+(IF(F944&lt;V944,0,IF(F944&gt;W944,0,1)))=1,1,0)</f>
        <v>1</v>
      </c>
      <c r="H944" s="23">
        <v>2.8</v>
      </c>
      <c r="I944" s="355">
        <f>IF(+(IF(H944&lt;X944,0,IF(H944&gt;Y944,0,1)))=1,1,0)</f>
        <v>1</v>
      </c>
      <c r="J944" s="216">
        <v>3.4</v>
      </c>
      <c r="K944" s="355">
        <f t="shared" ref="K944:K947" si="500">IF(+(IF(J944&lt;Z944,0,IF(J944&gt;AA944,0,1)))=1,1,0)</f>
        <v>1</v>
      </c>
      <c r="L944" s="216">
        <v>0.16</v>
      </c>
      <c r="M944" s="355">
        <f t="shared" ref="M944:M947" si="501">IF(+(IF(L944&lt;AB944,0,IF(L944&gt;AC944,0,1)))=1,1,0)</f>
        <v>1</v>
      </c>
      <c r="N944" s="315">
        <f t="shared" ref="N944:N947" si="502">IF(+(IF(D944&lt;T944,0,IF(D944&gt;U944,0,1)))+(IF(F944&lt;V944,0,IF(F944&gt;W944,0,1)))+(IF(H944&lt;X944,0,IF(H944&gt;Y944,0,1)))+(IF(J944&lt;Z944,0,IF(J944&gt;AA944,0,1)))+(IF(L944&lt;AB944,0,IF(L944&gt;AC944,0,1)))=5,1,0)</f>
        <v>1</v>
      </c>
      <c r="O944" s="315">
        <f t="shared" ref="O944:O947" si="503">IF(+(IF(D944&lt;T944,0,IF(D944&gt;U944,0,1)))+(IF(F944&lt;V944,0,IF(F944&gt;W944,0,1)))+(IF(H944&lt;X944,0,IF(H944&gt;Y944,0,1)))+(IF(L944&lt;AB944,0,IF(L944&gt;AC944,0,1)))=4,1,0)</f>
        <v>1</v>
      </c>
      <c r="S944" s="25" t="str">
        <f t="shared" ref="S944:S947" si="504">LEFT(C944,12)</f>
        <v>CARIBE ROSE</v>
      </c>
      <c r="T944" s="25">
        <f t="shared" si="477"/>
        <v>5</v>
      </c>
      <c r="U944" s="25">
        <f t="shared" si="478"/>
        <v>5.44</v>
      </c>
      <c r="V944" s="25">
        <f t="shared" si="479"/>
        <v>0</v>
      </c>
      <c r="W944" s="25">
        <f t="shared" si="480"/>
        <v>0.4</v>
      </c>
      <c r="X944" s="25">
        <f t="shared" si="481"/>
        <v>2.75</v>
      </c>
      <c r="Y944" s="25">
        <f t="shared" si="482"/>
        <v>3</v>
      </c>
      <c r="Z944" s="25">
        <f t="shared" si="483"/>
        <v>3</v>
      </c>
      <c r="AA944" s="25">
        <f t="shared" si="484"/>
        <v>3.6</v>
      </c>
      <c r="AB944" s="25">
        <f t="shared" si="485"/>
        <v>0</v>
      </c>
      <c r="AC944" s="25">
        <f t="shared" si="486"/>
        <v>1</v>
      </c>
    </row>
    <row r="945" spans="1:29" hidden="1" x14ac:dyDescent="0.25">
      <c r="A945" s="354">
        <v>45980</v>
      </c>
      <c r="B945" s="354" t="s">
        <v>434</v>
      </c>
      <c r="C945" s="349" t="s">
        <v>135</v>
      </c>
      <c r="D945" s="395">
        <v>5.4</v>
      </c>
      <c r="E945" s="355">
        <f t="shared" si="498"/>
        <v>1</v>
      </c>
      <c r="F945" s="396"/>
      <c r="G945" s="355">
        <f t="shared" si="499"/>
        <v>1</v>
      </c>
      <c r="H945" s="23">
        <v>2.85</v>
      </c>
      <c r="I945" s="355">
        <f t="shared" ref="I945:I949" si="505">IF(+(IF(H945&lt;X945,0,IF(H945&gt;Y945,0,1)))=1,1,0)</f>
        <v>1</v>
      </c>
      <c r="J945" s="216">
        <v>3.88</v>
      </c>
      <c r="K945" s="355">
        <f>IF(+(IF(J945&lt;Z945,0,IF(J945&gt;AA945,0,1)))=1,1,0)</f>
        <v>0</v>
      </c>
      <c r="L945" s="216">
        <v>0.17</v>
      </c>
      <c r="M945" s="355">
        <f t="shared" si="501"/>
        <v>1</v>
      </c>
      <c r="N945" s="315">
        <f t="shared" si="502"/>
        <v>0</v>
      </c>
      <c r="O945" s="315">
        <f t="shared" si="503"/>
        <v>1</v>
      </c>
      <c r="S945" s="25" t="str">
        <f t="shared" si="504"/>
        <v>CARIBE ROSE</v>
      </c>
      <c r="T945" s="25">
        <f t="shared" si="477"/>
        <v>5</v>
      </c>
      <c r="U945" s="25">
        <f t="shared" si="478"/>
        <v>5.44</v>
      </c>
      <c r="V945" s="25">
        <f t="shared" si="479"/>
        <v>0</v>
      </c>
      <c r="W945" s="25">
        <f t="shared" si="480"/>
        <v>0.4</v>
      </c>
      <c r="X945" s="25">
        <f t="shared" si="481"/>
        <v>2.75</v>
      </c>
      <c r="Y945" s="25">
        <f t="shared" si="482"/>
        <v>3</v>
      </c>
      <c r="Z945" s="25">
        <f t="shared" si="483"/>
        <v>3</v>
      </c>
      <c r="AA945" s="25">
        <f t="shared" si="484"/>
        <v>3.6</v>
      </c>
      <c r="AB945" s="25">
        <f t="shared" si="485"/>
        <v>0</v>
      </c>
      <c r="AC945" s="25">
        <f t="shared" si="486"/>
        <v>1</v>
      </c>
    </row>
    <row r="946" spans="1:29" hidden="1" x14ac:dyDescent="0.25">
      <c r="A946" s="354">
        <v>45980</v>
      </c>
      <c r="B946" s="354" t="s">
        <v>437</v>
      </c>
      <c r="C946" s="349" t="s">
        <v>135</v>
      </c>
      <c r="D946" s="395">
        <v>5.55</v>
      </c>
      <c r="E946" s="355">
        <f>IF(+(IF(D946&lt;T946,0,IF(D946&gt;U946,0,1)))=1,1,0)</f>
        <v>0</v>
      </c>
      <c r="F946" s="396"/>
      <c r="G946" s="355">
        <f t="shared" si="499"/>
        <v>1</v>
      </c>
      <c r="H946" s="23">
        <v>2.86</v>
      </c>
      <c r="I946" s="355">
        <f t="shared" si="505"/>
        <v>1</v>
      </c>
      <c r="J946" s="216">
        <v>3.5</v>
      </c>
      <c r="K946" s="355">
        <f t="shared" si="500"/>
        <v>1</v>
      </c>
      <c r="L946" s="216">
        <v>0.32</v>
      </c>
      <c r="M946" s="355">
        <f t="shared" si="501"/>
        <v>1</v>
      </c>
      <c r="N946" s="315">
        <f t="shared" si="502"/>
        <v>0</v>
      </c>
      <c r="O946" s="315">
        <f t="shared" si="503"/>
        <v>0</v>
      </c>
      <c r="S946" s="25" t="str">
        <f t="shared" si="504"/>
        <v>CARIBE ROSE</v>
      </c>
      <c r="T946" s="25">
        <f t="shared" si="477"/>
        <v>5</v>
      </c>
      <c r="U946" s="25">
        <f t="shared" si="478"/>
        <v>5.44</v>
      </c>
      <c r="V946" s="25">
        <f t="shared" si="479"/>
        <v>0</v>
      </c>
      <c r="W946" s="25">
        <f t="shared" si="480"/>
        <v>0.4</v>
      </c>
      <c r="X946" s="25">
        <f t="shared" si="481"/>
        <v>2.75</v>
      </c>
      <c r="Y946" s="25">
        <f t="shared" si="482"/>
        <v>3</v>
      </c>
      <c r="Z946" s="25">
        <f t="shared" si="483"/>
        <v>3</v>
      </c>
      <c r="AA946" s="25">
        <f t="shared" si="484"/>
        <v>3.6</v>
      </c>
      <c r="AB946" s="25">
        <f t="shared" si="485"/>
        <v>0</v>
      </c>
      <c r="AC946" s="25">
        <f t="shared" si="486"/>
        <v>1</v>
      </c>
    </row>
    <row r="947" spans="1:29" hidden="1" x14ac:dyDescent="0.25">
      <c r="A947" s="354">
        <v>45980</v>
      </c>
      <c r="B947" s="354" t="s">
        <v>435</v>
      </c>
      <c r="C947" s="349" t="s">
        <v>135</v>
      </c>
      <c r="D947" s="395">
        <v>5.35</v>
      </c>
      <c r="E947" s="355">
        <f t="shared" si="498"/>
        <v>1</v>
      </c>
      <c r="F947" s="396"/>
      <c r="G947" s="355">
        <f t="shared" si="499"/>
        <v>1</v>
      </c>
      <c r="H947" s="23">
        <v>2.9</v>
      </c>
      <c r="I947" s="355">
        <f t="shared" si="505"/>
        <v>1</v>
      </c>
      <c r="J947" s="216">
        <v>3.32</v>
      </c>
      <c r="K947" s="355">
        <f t="shared" si="500"/>
        <v>1</v>
      </c>
      <c r="L947" s="395">
        <v>0.49</v>
      </c>
      <c r="M947" s="355">
        <f t="shared" si="501"/>
        <v>1</v>
      </c>
      <c r="N947" s="315">
        <f t="shared" si="502"/>
        <v>1</v>
      </c>
      <c r="O947" s="315">
        <f t="shared" si="503"/>
        <v>1</v>
      </c>
      <c r="S947" s="25" t="str">
        <f t="shared" si="504"/>
        <v>CARIBE ROSE</v>
      </c>
      <c r="T947" s="25">
        <f t="shared" si="477"/>
        <v>5</v>
      </c>
      <c r="U947" s="25">
        <f t="shared" si="478"/>
        <v>5.44</v>
      </c>
      <c r="V947" s="25">
        <f t="shared" si="479"/>
        <v>0</v>
      </c>
      <c r="W947" s="25">
        <f t="shared" si="480"/>
        <v>0.4</v>
      </c>
      <c r="X947" s="25">
        <f t="shared" si="481"/>
        <v>2.75</v>
      </c>
      <c r="Y947" s="25">
        <f t="shared" si="482"/>
        <v>3</v>
      </c>
      <c r="Z947" s="25">
        <f t="shared" si="483"/>
        <v>3</v>
      </c>
      <c r="AA947" s="25">
        <f t="shared" si="484"/>
        <v>3.6</v>
      </c>
      <c r="AB947" s="25">
        <f t="shared" si="485"/>
        <v>0</v>
      </c>
      <c r="AC947" s="25">
        <f t="shared" si="486"/>
        <v>1</v>
      </c>
    </row>
    <row r="948" spans="1:29" ht="14.25" hidden="1" customHeight="1" x14ac:dyDescent="0.25">
      <c r="A948" s="354">
        <v>45981</v>
      </c>
      <c r="B948" s="354" t="s">
        <v>437</v>
      </c>
      <c r="C948" s="349" t="s">
        <v>33</v>
      </c>
      <c r="D948" s="395">
        <v>3.48</v>
      </c>
      <c r="E948" s="355">
        <f t="shared" si="498"/>
        <v>1</v>
      </c>
      <c r="F948" s="305">
        <v>7.0000000000000007E-2</v>
      </c>
      <c r="G948" s="355">
        <f t="shared" si="499"/>
        <v>1</v>
      </c>
      <c r="H948" s="305">
        <v>2.85</v>
      </c>
      <c r="I948" s="355">
        <f t="shared" si="505"/>
        <v>1</v>
      </c>
      <c r="J948" s="216">
        <v>161.80000000000001</v>
      </c>
      <c r="K948" s="355">
        <f t="shared" ref="K948:K949" si="506">IF(+(IF(J948&lt;Z948,0,IF(J948&gt;AA948,0,1)))=1,1,0)</f>
        <v>1</v>
      </c>
      <c r="L948" s="395">
        <v>5.87</v>
      </c>
      <c r="M948" s="355">
        <f t="shared" ref="M948:M949" si="507">IF(+(IF(L948&lt;AB948,0,IF(L948&gt;AC948,0,1)))=1,1,0)</f>
        <v>1</v>
      </c>
      <c r="N948" s="315">
        <f t="shared" ref="N948:N949" si="508">IF(+(IF(D948&lt;T948,0,IF(D948&gt;U948,0,1)))+(IF(F948&lt;V948,0,IF(F948&gt;W948,0,1)))+(IF(H948&lt;X948,0,IF(H948&gt;Y948,0,1)))+(IF(J948&lt;Z948,0,IF(J948&gt;AA948,0,1)))+(IF(L948&lt;AB948,0,IF(L948&gt;AC948,0,1)))=5,1,0)</f>
        <v>1</v>
      </c>
      <c r="O948" s="315">
        <f t="shared" ref="O948:O949" si="509">IF(+(IF(D948&lt;T948,0,IF(D948&gt;U948,0,1)))+(IF(F948&lt;V948,0,IF(F948&gt;W948,0,1)))+(IF(H948&lt;X948,0,IF(H948&gt;Y948,0,1)))+(IF(L948&lt;AB948,0,IF(L948&gt;AC948,0,1)))=4,1,0)</f>
        <v>1</v>
      </c>
      <c r="S948" s="25" t="str">
        <f t="shared" ref="S948:S949" si="510">LEFT(C948,12)</f>
        <v>GUINNESS</v>
      </c>
      <c r="T948" s="25">
        <f t="shared" si="477"/>
        <v>3.1</v>
      </c>
      <c r="U948" s="25">
        <f t="shared" si="478"/>
        <v>4.1399999999999997</v>
      </c>
      <c r="V948" s="25">
        <f t="shared" si="479"/>
        <v>0</v>
      </c>
      <c r="W948" s="25">
        <f t="shared" si="480"/>
        <v>0.12</v>
      </c>
      <c r="X948" s="25">
        <f t="shared" si="481"/>
        <v>2.7</v>
      </c>
      <c r="Y948" s="25">
        <f t="shared" si="482"/>
        <v>2.9</v>
      </c>
      <c r="Z948" s="25">
        <f t="shared" si="483"/>
        <v>155</v>
      </c>
      <c r="AA948" s="25">
        <f t="shared" si="484"/>
        <v>195</v>
      </c>
      <c r="AB948" s="25">
        <f t="shared" si="485"/>
        <v>0</v>
      </c>
      <c r="AC948" s="25">
        <f t="shared" si="486"/>
        <v>35</v>
      </c>
    </row>
    <row r="949" spans="1:29" ht="14.25" hidden="1" customHeight="1" x14ac:dyDescent="0.25">
      <c r="A949" s="354">
        <v>45981</v>
      </c>
      <c r="B949" s="354" t="s">
        <v>434</v>
      </c>
      <c r="C949" s="349" t="s">
        <v>33</v>
      </c>
      <c r="D949" s="395">
        <v>3.89</v>
      </c>
      <c r="E949" s="355">
        <f t="shared" si="498"/>
        <v>1</v>
      </c>
      <c r="F949" s="305">
        <v>0.08</v>
      </c>
      <c r="G949" s="355">
        <f t="shared" si="499"/>
        <v>1</v>
      </c>
      <c r="H949" s="305">
        <v>2.83</v>
      </c>
      <c r="I949" s="355">
        <f t="shared" si="505"/>
        <v>1</v>
      </c>
      <c r="J949" s="216">
        <v>184</v>
      </c>
      <c r="K949" s="355">
        <f t="shared" si="506"/>
        <v>1</v>
      </c>
      <c r="L949" s="216">
        <v>10.63</v>
      </c>
      <c r="M949" s="355">
        <f t="shared" si="507"/>
        <v>1</v>
      </c>
      <c r="N949" s="315">
        <f t="shared" si="508"/>
        <v>1</v>
      </c>
      <c r="O949" s="315">
        <f t="shared" si="509"/>
        <v>1</v>
      </c>
      <c r="S949" s="25" t="str">
        <f t="shared" si="510"/>
        <v>GUINNESS</v>
      </c>
      <c r="T949" s="25">
        <f t="shared" si="477"/>
        <v>3.1</v>
      </c>
      <c r="U949" s="25">
        <f t="shared" si="478"/>
        <v>4.1399999999999997</v>
      </c>
      <c r="V949" s="25">
        <f t="shared" si="479"/>
        <v>0</v>
      </c>
      <c r="W949" s="25">
        <f t="shared" si="480"/>
        <v>0.12</v>
      </c>
      <c r="X949" s="25">
        <f t="shared" si="481"/>
        <v>2.7</v>
      </c>
      <c r="Y949" s="25">
        <f t="shared" si="482"/>
        <v>2.9</v>
      </c>
      <c r="Z949" s="25">
        <f t="shared" si="483"/>
        <v>155</v>
      </c>
      <c r="AA949" s="25">
        <f t="shared" si="484"/>
        <v>195</v>
      </c>
      <c r="AB949" s="25">
        <f t="shared" si="485"/>
        <v>0</v>
      </c>
      <c r="AC949" s="25">
        <f t="shared" si="486"/>
        <v>35</v>
      </c>
    </row>
    <row r="950" spans="1:29" hidden="1" x14ac:dyDescent="0.25">
      <c r="A950" s="354">
        <v>45981</v>
      </c>
      <c r="B950" s="354" t="s">
        <v>436</v>
      </c>
      <c r="C950" s="349" t="s">
        <v>31</v>
      </c>
      <c r="D950" s="395">
        <v>2.14</v>
      </c>
      <c r="E950" s="355">
        <f t="shared" si="487"/>
        <v>1</v>
      </c>
      <c r="F950" s="305">
        <v>0.01</v>
      </c>
      <c r="G950" s="355">
        <f t="shared" si="488"/>
        <v>1</v>
      </c>
      <c r="H950" s="23">
        <v>2.85</v>
      </c>
      <c r="I950" s="355">
        <f t="shared" si="489"/>
        <v>1</v>
      </c>
      <c r="J950" s="216">
        <v>5.68</v>
      </c>
      <c r="K950" s="355">
        <f t="shared" si="490"/>
        <v>1</v>
      </c>
      <c r="L950" s="395">
        <v>0.25</v>
      </c>
      <c r="M950" s="355">
        <f t="shared" si="491"/>
        <v>1</v>
      </c>
      <c r="N950" s="315">
        <f t="shared" si="492"/>
        <v>1</v>
      </c>
      <c r="O950" s="315">
        <f t="shared" si="493"/>
        <v>1</v>
      </c>
      <c r="S950" s="25" t="str">
        <f t="shared" ref="S950:S989" si="511">LEFT(C950,12)</f>
        <v>CARIB</v>
      </c>
      <c r="T950" s="25">
        <f t="shared" si="477"/>
        <v>1.65</v>
      </c>
      <c r="U950" s="25">
        <f t="shared" si="478"/>
        <v>2.14</v>
      </c>
      <c r="V950" s="25">
        <f t="shared" si="479"/>
        <v>0</v>
      </c>
      <c r="W950" s="25">
        <f t="shared" si="480"/>
        <v>0.12</v>
      </c>
      <c r="X950" s="25">
        <f t="shared" si="481"/>
        <v>2.7</v>
      </c>
      <c r="Y950" s="25">
        <f t="shared" si="482"/>
        <v>2.85</v>
      </c>
      <c r="Z950" s="25">
        <f t="shared" si="483"/>
        <v>5</v>
      </c>
      <c r="AA950" s="25">
        <f t="shared" si="484"/>
        <v>7</v>
      </c>
      <c r="AB950" s="25">
        <f t="shared" si="485"/>
        <v>0</v>
      </c>
      <c r="AC950" s="25">
        <f t="shared" si="486"/>
        <v>1</v>
      </c>
    </row>
    <row r="951" spans="1:29" hidden="1" x14ac:dyDescent="0.25">
      <c r="A951" s="354">
        <v>45981</v>
      </c>
      <c r="B951" s="354" t="s">
        <v>435</v>
      </c>
      <c r="C951" s="349" t="s">
        <v>31</v>
      </c>
      <c r="D951" s="395">
        <v>2.13</v>
      </c>
      <c r="E951" s="355">
        <f t="shared" si="487"/>
        <v>1</v>
      </c>
      <c r="F951" s="305">
        <v>0.01</v>
      </c>
      <c r="G951" s="355">
        <f t="shared" si="488"/>
        <v>1</v>
      </c>
      <c r="H951" s="305">
        <v>2.8</v>
      </c>
      <c r="I951" s="355">
        <f t="shared" si="489"/>
        <v>1</v>
      </c>
      <c r="J951" s="395">
        <v>5.6</v>
      </c>
      <c r="K951" s="355">
        <f t="shared" si="490"/>
        <v>1</v>
      </c>
      <c r="L951" s="395">
        <v>0.24</v>
      </c>
      <c r="M951" s="355">
        <f t="shared" si="491"/>
        <v>1</v>
      </c>
      <c r="N951" s="315">
        <f t="shared" si="492"/>
        <v>1</v>
      </c>
      <c r="O951" s="315">
        <f t="shared" si="493"/>
        <v>1</v>
      </c>
      <c r="S951" s="25" t="str">
        <f t="shared" si="511"/>
        <v>CARIB</v>
      </c>
      <c r="T951" s="25">
        <f t="shared" si="477"/>
        <v>1.65</v>
      </c>
      <c r="U951" s="25">
        <f t="shared" si="478"/>
        <v>2.14</v>
      </c>
      <c r="V951" s="25">
        <f t="shared" si="479"/>
        <v>0</v>
      </c>
      <c r="W951" s="25">
        <f t="shared" si="480"/>
        <v>0.12</v>
      </c>
      <c r="X951" s="25">
        <f t="shared" si="481"/>
        <v>2.7</v>
      </c>
      <c r="Y951" s="25">
        <f t="shared" si="482"/>
        <v>2.85</v>
      </c>
      <c r="Z951" s="25">
        <f t="shared" si="483"/>
        <v>5</v>
      </c>
      <c r="AA951" s="25">
        <f t="shared" si="484"/>
        <v>7</v>
      </c>
      <c r="AB951" s="25">
        <f t="shared" si="485"/>
        <v>0</v>
      </c>
      <c r="AC951" s="25">
        <f t="shared" si="486"/>
        <v>1</v>
      </c>
    </row>
    <row r="952" spans="1:29" hidden="1" x14ac:dyDescent="0.25">
      <c r="A952" s="354">
        <v>45981</v>
      </c>
      <c r="B952" s="354" t="s">
        <v>434</v>
      </c>
      <c r="C952" s="349" t="s">
        <v>31</v>
      </c>
      <c r="D952" s="395">
        <v>2.1</v>
      </c>
      <c r="E952" s="355">
        <f t="shared" si="487"/>
        <v>1</v>
      </c>
      <c r="F952" s="305">
        <v>0.01</v>
      </c>
      <c r="G952" s="355">
        <f t="shared" si="488"/>
        <v>1</v>
      </c>
      <c r="H952" s="305">
        <v>2.7</v>
      </c>
      <c r="I952" s="355">
        <f t="shared" si="489"/>
        <v>1</v>
      </c>
      <c r="J952" s="216">
        <v>5.65</v>
      </c>
      <c r="K952" s="355">
        <f t="shared" si="490"/>
        <v>1</v>
      </c>
      <c r="L952" s="395">
        <v>0.33</v>
      </c>
      <c r="M952" s="355">
        <f t="shared" si="491"/>
        <v>1</v>
      </c>
      <c r="N952" s="315">
        <f t="shared" si="492"/>
        <v>1</v>
      </c>
      <c r="O952" s="315">
        <f t="shared" si="493"/>
        <v>1</v>
      </c>
      <c r="S952" s="25" t="str">
        <f t="shared" si="511"/>
        <v>CARIB</v>
      </c>
      <c r="T952" s="25">
        <f t="shared" si="477"/>
        <v>1.65</v>
      </c>
      <c r="U952" s="25">
        <f t="shared" si="478"/>
        <v>2.14</v>
      </c>
      <c r="V952" s="25">
        <f t="shared" si="479"/>
        <v>0</v>
      </c>
      <c r="W952" s="25">
        <f t="shared" si="480"/>
        <v>0.12</v>
      </c>
      <c r="X952" s="25">
        <f t="shared" si="481"/>
        <v>2.7</v>
      </c>
      <c r="Y952" s="25">
        <f t="shared" si="482"/>
        <v>2.85</v>
      </c>
      <c r="Z952" s="25">
        <f t="shared" si="483"/>
        <v>5</v>
      </c>
      <c r="AA952" s="25">
        <f t="shared" si="484"/>
        <v>7</v>
      </c>
      <c r="AB952" s="25">
        <f t="shared" si="485"/>
        <v>0</v>
      </c>
      <c r="AC952" s="25">
        <f t="shared" si="486"/>
        <v>1</v>
      </c>
    </row>
    <row r="953" spans="1:29" ht="14.25" hidden="1" customHeight="1" x14ac:dyDescent="0.25">
      <c r="A953" s="354">
        <v>45981</v>
      </c>
      <c r="B953" s="354" t="s">
        <v>437</v>
      </c>
      <c r="C953" s="349" t="s">
        <v>31</v>
      </c>
      <c r="D953" s="395">
        <v>2.13</v>
      </c>
      <c r="E953" s="355">
        <f t="shared" si="487"/>
        <v>1</v>
      </c>
      <c r="F953" s="305">
        <v>0.01</v>
      </c>
      <c r="G953" s="355">
        <f t="shared" si="488"/>
        <v>1</v>
      </c>
      <c r="H953" s="305">
        <v>2.85</v>
      </c>
      <c r="I953" s="355">
        <f t="shared" si="489"/>
        <v>1</v>
      </c>
      <c r="J953" s="216">
        <v>5.83</v>
      </c>
      <c r="K953" s="355">
        <f t="shared" si="490"/>
        <v>1</v>
      </c>
      <c r="L953" s="395">
        <v>0.28000000000000003</v>
      </c>
      <c r="M953" s="355">
        <f t="shared" si="491"/>
        <v>1</v>
      </c>
      <c r="N953" s="315">
        <f t="shared" si="492"/>
        <v>1</v>
      </c>
      <c r="O953" s="315">
        <f t="shared" si="493"/>
        <v>1</v>
      </c>
      <c r="S953" s="25" t="str">
        <f t="shared" si="511"/>
        <v>CARIB</v>
      </c>
      <c r="T953" s="25">
        <f t="shared" si="477"/>
        <v>1.65</v>
      </c>
      <c r="U953" s="25">
        <f t="shared" si="478"/>
        <v>2.14</v>
      </c>
      <c r="V953" s="25">
        <f t="shared" si="479"/>
        <v>0</v>
      </c>
      <c r="W953" s="25">
        <f t="shared" si="480"/>
        <v>0.12</v>
      </c>
      <c r="X953" s="25">
        <f t="shared" si="481"/>
        <v>2.7</v>
      </c>
      <c r="Y953" s="25">
        <f t="shared" si="482"/>
        <v>2.85</v>
      </c>
      <c r="Z953" s="25">
        <f t="shared" si="483"/>
        <v>5</v>
      </c>
      <c r="AA953" s="25">
        <f t="shared" si="484"/>
        <v>7</v>
      </c>
      <c r="AB953" s="25">
        <f t="shared" si="485"/>
        <v>0</v>
      </c>
      <c r="AC953" s="25">
        <f t="shared" si="486"/>
        <v>1</v>
      </c>
    </row>
    <row r="954" spans="1:29" ht="14.25" hidden="1" customHeight="1" x14ac:dyDescent="0.25">
      <c r="A954" s="354">
        <v>45982</v>
      </c>
      <c r="B954" s="354" t="s">
        <v>435</v>
      </c>
      <c r="C954" s="349" t="s">
        <v>31</v>
      </c>
      <c r="D954" s="395">
        <v>1.87</v>
      </c>
      <c r="E954" s="355">
        <f t="shared" si="487"/>
        <v>1</v>
      </c>
      <c r="F954" s="305">
        <v>0.01</v>
      </c>
      <c r="G954" s="355">
        <f t="shared" si="488"/>
        <v>1</v>
      </c>
      <c r="H954" s="305">
        <v>2.8</v>
      </c>
      <c r="I954" s="355">
        <f t="shared" si="489"/>
        <v>1</v>
      </c>
      <c r="J954" s="216">
        <v>5.8</v>
      </c>
      <c r="K954" s="355">
        <f t="shared" si="490"/>
        <v>1</v>
      </c>
      <c r="L954" s="395">
        <v>0.59</v>
      </c>
      <c r="M954" s="355">
        <f t="shared" si="491"/>
        <v>1</v>
      </c>
      <c r="N954" s="315">
        <f t="shared" si="492"/>
        <v>1</v>
      </c>
      <c r="O954" s="315">
        <f t="shared" si="493"/>
        <v>1</v>
      </c>
      <c r="S954" s="25" t="str">
        <f t="shared" si="511"/>
        <v>CARIB</v>
      </c>
      <c r="T954" s="25">
        <f t="shared" si="477"/>
        <v>1.65</v>
      </c>
      <c r="U954" s="25">
        <f t="shared" si="478"/>
        <v>2.14</v>
      </c>
      <c r="V954" s="25">
        <f t="shared" si="479"/>
        <v>0</v>
      </c>
      <c r="W954" s="25">
        <f t="shared" si="480"/>
        <v>0.12</v>
      </c>
      <c r="X954" s="25">
        <f t="shared" si="481"/>
        <v>2.7</v>
      </c>
      <c r="Y954" s="25">
        <f t="shared" si="482"/>
        <v>2.85</v>
      </c>
      <c r="Z954" s="25">
        <f t="shared" si="483"/>
        <v>5</v>
      </c>
      <c r="AA954" s="25">
        <f t="shared" si="484"/>
        <v>7</v>
      </c>
      <c r="AB954" s="25">
        <f t="shared" si="485"/>
        <v>0</v>
      </c>
      <c r="AC954" s="25">
        <f t="shared" si="486"/>
        <v>1</v>
      </c>
    </row>
    <row r="955" spans="1:29" ht="14.25" hidden="1" customHeight="1" x14ac:dyDescent="0.25">
      <c r="A955" s="354">
        <v>45982</v>
      </c>
      <c r="B955" s="354" t="s">
        <v>434</v>
      </c>
      <c r="C955" s="349" t="s">
        <v>31</v>
      </c>
      <c r="D955" s="395">
        <v>1.87</v>
      </c>
      <c r="E955" s="355">
        <f t="shared" si="487"/>
        <v>1</v>
      </c>
      <c r="F955" s="305">
        <v>0.04</v>
      </c>
      <c r="G955" s="355">
        <f t="shared" si="488"/>
        <v>1</v>
      </c>
      <c r="H955" s="305">
        <v>2.74</v>
      </c>
      <c r="I955" s="355">
        <f t="shared" si="489"/>
        <v>1</v>
      </c>
      <c r="J955" s="216">
        <v>5.7</v>
      </c>
      <c r="K955" s="355">
        <f t="shared" si="490"/>
        <v>1</v>
      </c>
      <c r="L955" s="216">
        <v>0.3</v>
      </c>
      <c r="M955" s="355">
        <f t="shared" si="491"/>
        <v>1</v>
      </c>
      <c r="N955" s="315">
        <f t="shared" si="492"/>
        <v>1</v>
      </c>
      <c r="O955" s="315">
        <f t="shared" si="493"/>
        <v>1</v>
      </c>
      <c r="S955" s="25" t="str">
        <f t="shared" si="511"/>
        <v>CARIB</v>
      </c>
      <c r="T955" s="25">
        <f t="shared" si="477"/>
        <v>1.65</v>
      </c>
      <c r="U955" s="25">
        <f t="shared" si="478"/>
        <v>2.14</v>
      </c>
      <c r="V955" s="25">
        <f t="shared" si="479"/>
        <v>0</v>
      </c>
      <c r="W955" s="25">
        <f t="shared" si="480"/>
        <v>0.12</v>
      </c>
      <c r="X955" s="25">
        <f t="shared" si="481"/>
        <v>2.7</v>
      </c>
      <c r="Y955" s="25">
        <f t="shared" si="482"/>
        <v>2.85</v>
      </c>
      <c r="Z955" s="25">
        <f t="shared" si="483"/>
        <v>5</v>
      </c>
      <c r="AA955" s="25">
        <f t="shared" si="484"/>
        <v>7</v>
      </c>
      <c r="AB955" s="25">
        <f t="shared" si="485"/>
        <v>0</v>
      </c>
      <c r="AC955" s="25">
        <f t="shared" si="486"/>
        <v>1</v>
      </c>
    </row>
    <row r="956" spans="1:29" ht="14.25" hidden="1" customHeight="1" x14ac:dyDescent="0.25">
      <c r="A956" s="354">
        <v>45982</v>
      </c>
      <c r="B956" s="354" t="s">
        <v>436</v>
      </c>
      <c r="C956" s="349" t="s">
        <v>31</v>
      </c>
      <c r="D956" s="395">
        <v>1.9</v>
      </c>
      <c r="E956" s="355">
        <f t="shared" si="487"/>
        <v>1</v>
      </c>
      <c r="F956" s="305">
        <v>0.04</v>
      </c>
      <c r="G956" s="355">
        <f t="shared" si="488"/>
        <v>1</v>
      </c>
      <c r="H956" s="305">
        <v>2.83</v>
      </c>
      <c r="I956" s="355">
        <f t="shared" si="489"/>
        <v>1</v>
      </c>
      <c r="J956" s="216">
        <v>5.65</v>
      </c>
      <c r="K956" s="355">
        <f t="shared" si="490"/>
        <v>1</v>
      </c>
      <c r="L956" s="216">
        <v>0.3</v>
      </c>
      <c r="M956" s="355">
        <f t="shared" si="491"/>
        <v>1</v>
      </c>
      <c r="N956" s="315">
        <f t="shared" si="492"/>
        <v>1</v>
      </c>
      <c r="O956" s="315">
        <f t="shared" si="493"/>
        <v>1</v>
      </c>
      <c r="S956" s="25" t="str">
        <f t="shared" si="511"/>
        <v>CARIB</v>
      </c>
      <c r="T956" s="25">
        <f t="shared" si="477"/>
        <v>1.65</v>
      </c>
      <c r="U956" s="25">
        <f t="shared" si="478"/>
        <v>2.14</v>
      </c>
      <c r="V956" s="25">
        <f t="shared" si="479"/>
        <v>0</v>
      </c>
      <c r="W956" s="25">
        <f t="shared" si="480"/>
        <v>0.12</v>
      </c>
      <c r="X956" s="25">
        <f t="shared" si="481"/>
        <v>2.7</v>
      </c>
      <c r="Y956" s="25">
        <f t="shared" si="482"/>
        <v>2.85</v>
      </c>
      <c r="Z956" s="25">
        <f t="shared" si="483"/>
        <v>5</v>
      </c>
      <c r="AA956" s="25">
        <f t="shared" si="484"/>
        <v>7</v>
      </c>
      <c r="AB956" s="25">
        <f t="shared" si="485"/>
        <v>0</v>
      </c>
      <c r="AC956" s="25">
        <f t="shared" si="486"/>
        <v>1</v>
      </c>
    </row>
    <row r="957" spans="1:29" ht="14.25" hidden="1" customHeight="1" x14ac:dyDescent="0.25">
      <c r="A957" s="354">
        <v>45983</v>
      </c>
      <c r="B957" s="354" t="s">
        <v>437</v>
      </c>
      <c r="C957" s="349" t="s">
        <v>31</v>
      </c>
      <c r="D957" s="395">
        <v>1.91</v>
      </c>
      <c r="E957" s="355">
        <f t="shared" si="487"/>
        <v>1</v>
      </c>
      <c r="F957" s="305">
        <v>0.03</v>
      </c>
      <c r="G957" s="355">
        <f t="shared" si="488"/>
        <v>1</v>
      </c>
      <c r="H957" s="305">
        <v>2.85</v>
      </c>
      <c r="I957" s="355">
        <f t="shared" si="489"/>
        <v>1</v>
      </c>
      <c r="J957" s="216">
        <v>5.2</v>
      </c>
      <c r="K957" s="355">
        <f t="shared" si="490"/>
        <v>1</v>
      </c>
      <c r="L957" s="216">
        <v>0.23</v>
      </c>
      <c r="M957" s="355">
        <f t="shared" si="491"/>
        <v>1</v>
      </c>
      <c r="N957" s="315">
        <f t="shared" si="492"/>
        <v>1</v>
      </c>
      <c r="O957" s="315">
        <f t="shared" si="493"/>
        <v>1</v>
      </c>
      <c r="S957" s="25" t="str">
        <f t="shared" si="511"/>
        <v>CARIB</v>
      </c>
      <c r="T957" s="25">
        <f t="shared" si="477"/>
        <v>1.65</v>
      </c>
      <c r="U957" s="25">
        <f t="shared" si="478"/>
        <v>2.14</v>
      </c>
      <c r="V957" s="25">
        <f t="shared" si="479"/>
        <v>0</v>
      </c>
      <c r="W957" s="25">
        <f t="shared" si="480"/>
        <v>0.12</v>
      </c>
      <c r="X957" s="25">
        <f t="shared" si="481"/>
        <v>2.7</v>
      </c>
      <c r="Y957" s="25">
        <f t="shared" si="482"/>
        <v>2.85</v>
      </c>
      <c r="Z957" s="25">
        <f t="shared" si="483"/>
        <v>5</v>
      </c>
      <c r="AA957" s="25">
        <f t="shared" si="484"/>
        <v>7</v>
      </c>
      <c r="AB957" s="25">
        <f t="shared" si="485"/>
        <v>0</v>
      </c>
      <c r="AC957" s="25">
        <f t="shared" si="486"/>
        <v>1</v>
      </c>
    </row>
    <row r="958" spans="1:29" ht="14.25" hidden="1" customHeight="1" x14ac:dyDescent="0.25">
      <c r="A958" s="354">
        <v>45983</v>
      </c>
      <c r="B958" s="354" t="s">
        <v>434</v>
      </c>
      <c r="C958" s="349" t="s">
        <v>31</v>
      </c>
      <c r="D958" s="395">
        <v>1.88</v>
      </c>
      <c r="E958" s="355">
        <f t="shared" si="487"/>
        <v>1</v>
      </c>
      <c r="F958" s="305">
        <v>0.02</v>
      </c>
      <c r="G958" s="355">
        <f t="shared" si="488"/>
        <v>1</v>
      </c>
      <c r="H958" s="305">
        <v>2.8</v>
      </c>
      <c r="I958" s="355">
        <f t="shared" si="489"/>
        <v>1</v>
      </c>
      <c r="J958" s="216">
        <v>5.4</v>
      </c>
      <c r="K958" s="355">
        <f t="shared" si="490"/>
        <v>1</v>
      </c>
      <c r="L958" s="216">
        <v>0.34</v>
      </c>
      <c r="M958" s="355">
        <f t="shared" si="491"/>
        <v>1</v>
      </c>
      <c r="N958" s="315">
        <f t="shared" si="492"/>
        <v>1</v>
      </c>
      <c r="O958" s="315">
        <f t="shared" si="493"/>
        <v>1</v>
      </c>
      <c r="S958" s="25" t="str">
        <f t="shared" si="511"/>
        <v>CARIB</v>
      </c>
      <c r="T958" s="25">
        <f t="shared" si="477"/>
        <v>1.65</v>
      </c>
      <c r="U958" s="25">
        <f t="shared" si="478"/>
        <v>2.14</v>
      </c>
      <c r="V958" s="25">
        <f t="shared" si="479"/>
        <v>0</v>
      </c>
      <c r="W958" s="25">
        <f t="shared" si="480"/>
        <v>0.12</v>
      </c>
      <c r="X958" s="25">
        <f t="shared" si="481"/>
        <v>2.7</v>
      </c>
      <c r="Y958" s="25">
        <f t="shared" si="482"/>
        <v>2.85</v>
      </c>
      <c r="Z958" s="25">
        <f t="shared" si="483"/>
        <v>5</v>
      </c>
      <c r="AA958" s="25">
        <f t="shared" si="484"/>
        <v>7</v>
      </c>
      <c r="AB958" s="25">
        <f t="shared" si="485"/>
        <v>0</v>
      </c>
      <c r="AC958" s="25">
        <f t="shared" si="486"/>
        <v>1</v>
      </c>
    </row>
    <row r="959" spans="1:29" ht="14.25" hidden="1" customHeight="1" x14ac:dyDescent="0.25">
      <c r="A959" s="354">
        <v>45983</v>
      </c>
      <c r="B959" s="354" t="s">
        <v>435</v>
      </c>
      <c r="C959" s="349" t="s">
        <v>31</v>
      </c>
      <c r="D959" s="216">
        <v>1.91</v>
      </c>
      <c r="E959" s="355">
        <f t="shared" si="487"/>
        <v>1</v>
      </c>
      <c r="F959" s="305">
        <v>0.03</v>
      </c>
      <c r="G959" s="355">
        <f t="shared" si="488"/>
        <v>1</v>
      </c>
      <c r="H959" s="305">
        <v>2.85</v>
      </c>
      <c r="I959" s="355">
        <f t="shared" si="489"/>
        <v>1</v>
      </c>
      <c r="J959" s="216">
        <v>5.2</v>
      </c>
      <c r="K959" s="355">
        <f t="shared" si="490"/>
        <v>1</v>
      </c>
      <c r="L959" s="216">
        <v>0.28000000000000003</v>
      </c>
      <c r="M959" s="355">
        <f t="shared" si="491"/>
        <v>1</v>
      </c>
      <c r="N959" s="315">
        <f t="shared" si="492"/>
        <v>1</v>
      </c>
      <c r="O959" s="315">
        <f t="shared" si="493"/>
        <v>1</v>
      </c>
      <c r="S959" s="25" t="str">
        <f t="shared" si="511"/>
        <v>CARIB</v>
      </c>
      <c r="T959" s="25">
        <f t="shared" si="477"/>
        <v>1.65</v>
      </c>
      <c r="U959" s="25">
        <f t="shared" si="478"/>
        <v>2.14</v>
      </c>
      <c r="V959" s="25">
        <f t="shared" si="479"/>
        <v>0</v>
      </c>
      <c r="W959" s="25">
        <f t="shared" si="480"/>
        <v>0.12</v>
      </c>
      <c r="X959" s="25">
        <f t="shared" si="481"/>
        <v>2.7</v>
      </c>
      <c r="Y959" s="25">
        <f t="shared" si="482"/>
        <v>2.85</v>
      </c>
      <c r="Z959" s="25">
        <f t="shared" si="483"/>
        <v>5</v>
      </c>
      <c r="AA959" s="25">
        <f t="shared" si="484"/>
        <v>7</v>
      </c>
      <c r="AB959" s="25">
        <f t="shared" si="485"/>
        <v>0</v>
      </c>
      <c r="AC959" s="25">
        <f t="shared" si="486"/>
        <v>1</v>
      </c>
    </row>
    <row r="960" spans="1:29" ht="14.25" hidden="1" customHeight="1" x14ac:dyDescent="0.25">
      <c r="A960" s="354">
        <v>45983</v>
      </c>
      <c r="B960" s="354" t="s">
        <v>437</v>
      </c>
      <c r="C960" s="349" t="s">
        <v>31</v>
      </c>
      <c r="D960" s="216">
        <v>1.87</v>
      </c>
      <c r="E960" s="355">
        <f t="shared" si="487"/>
        <v>1</v>
      </c>
      <c r="F960" s="305">
        <v>0.03</v>
      </c>
      <c r="G960" s="355">
        <f t="shared" si="488"/>
        <v>1</v>
      </c>
      <c r="H960" s="305">
        <v>2.85</v>
      </c>
      <c r="I960" s="355">
        <f t="shared" si="489"/>
        <v>1</v>
      </c>
      <c r="J960" s="216">
        <v>5.3</v>
      </c>
      <c r="K960" s="355">
        <f t="shared" si="490"/>
        <v>1</v>
      </c>
      <c r="L960" s="216">
        <v>0.31</v>
      </c>
      <c r="M960" s="355">
        <f t="shared" si="491"/>
        <v>1</v>
      </c>
      <c r="N960" s="315">
        <f t="shared" si="492"/>
        <v>1</v>
      </c>
      <c r="O960" s="315">
        <f t="shared" si="493"/>
        <v>1</v>
      </c>
      <c r="S960" s="25" t="str">
        <f t="shared" si="511"/>
        <v>CARIB</v>
      </c>
      <c r="T960" s="25">
        <f t="shared" si="477"/>
        <v>1.65</v>
      </c>
      <c r="U960" s="25">
        <f t="shared" si="478"/>
        <v>2.14</v>
      </c>
      <c r="V960" s="25">
        <f t="shared" si="479"/>
        <v>0</v>
      </c>
      <c r="W960" s="25">
        <f t="shared" si="480"/>
        <v>0.12</v>
      </c>
      <c r="X960" s="25">
        <f t="shared" si="481"/>
        <v>2.7</v>
      </c>
      <c r="Y960" s="25">
        <f t="shared" si="482"/>
        <v>2.85</v>
      </c>
      <c r="Z960" s="25">
        <f t="shared" si="483"/>
        <v>5</v>
      </c>
      <c r="AA960" s="25">
        <f t="shared" si="484"/>
        <v>7</v>
      </c>
      <c r="AB960" s="25">
        <f t="shared" si="485"/>
        <v>0</v>
      </c>
      <c r="AC960" s="25">
        <f t="shared" si="486"/>
        <v>1</v>
      </c>
    </row>
    <row r="961" spans="1:29" ht="14.25" hidden="1" customHeight="1" x14ac:dyDescent="0.25">
      <c r="A961" s="354">
        <v>45983</v>
      </c>
      <c r="B961" s="354" t="s">
        <v>436</v>
      </c>
      <c r="C961" s="349" t="s">
        <v>31</v>
      </c>
      <c r="D961" s="216">
        <v>1.89</v>
      </c>
      <c r="E961" s="355">
        <f t="shared" si="487"/>
        <v>1</v>
      </c>
      <c r="F961" s="305">
        <v>0.02</v>
      </c>
      <c r="G961" s="355">
        <f t="shared" si="488"/>
        <v>1</v>
      </c>
      <c r="H961" s="305">
        <v>2.81</v>
      </c>
      <c r="I961" s="355">
        <f t="shared" si="489"/>
        <v>1</v>
      </c>
      <c r="J961" s="216">
        <v>5.4</v>
      </c>
      <c r="K961" s="355">
        <f t="shared" si="490"/>
        <v>1</v>
      </c>
      <c r="L961" s="216">
        <v>0.25</v>
      </c>
      <c r="M961" s="355">
        <f t="shared" si="491"/>
        <v>1</v>
      </c>
      <c r="N961" s="315">
        <f t="shared" si="492"/>
        <v>1</v>
      </c>
      <c r="O961" s="315">
        <f t="shared" si="493"/>
        <v>1</v>
      </c>
      <c r="S961" s="25" t="str">
        <f t="shared" si="511"/>
        <v>CARIB</v>
      </c>
      <c r="T961" s="25">
        <f t="shared" si="477"/>
        <v>1.65</v>
      </c>
      <c r="U961" s="25">
        <f t="shared" si="478"/>
        <v>2.14</v>
      </c>
      <c r="V961" s="25">
        <f t="shared" si="479"/>
        <v>0</v>
      </c>
      <c r="W961" s="25">
        <f t="shared" si="480"/>
        <v>0.12</v>
      </c>
      <c r="X961" s="25">
        <f t="shared" si="481"/>
        <v>2.7</v>
      </c>
      <c r="Y961" s="25">
        <f t="shared" si="482"/>
        <v>2.85</v>
      </c>
      <c r="Z961" s="25">
        <f t="shared" si="483"/>
        <v>5</v>
      </c>
      <c r="AA961" s="25">
        <f t="shared" si="484"/>
        <v>7</v>
      </c>
      <c r="AB961" s="25">
        <f t="shared" si="485"/>
        <v>0</v>
      </c>
      <c r="AC961" s="25">
        <f t="shared" si="486"/>
        <v>1</v>
      </c>
    </row>
    <row r="962" spans="1:29" ht="14.25" hidden="1" customHeight="1" x14ac:dyDescent="0.25">
      <c r="A962" s="354">
        <v>45984</v>
      </c>
      <c r="B962" s="271" t="s">
        <v>434</v>
      </c>
      <c r="C962" s="349" t="s">
        <v>31</v>
      </c>
      <c r="D962" s="216">
        <v>1.98</v>
      </c>
      <c r="E962" s="355">
        <f t="shared" si="487"/>
        <v>1</v>
      </c>
      <c r="F962" s="305">
        <v>0.01</v>
      </c>
      <c r="G962" s="355">
        <f t="shared" si="488"/>
        <v>1</v>
      </c>
      <c r="H962" s="305">
        <v>2.8</v>
      </c>
      <c r="I962" s="355">
        <f t="shared" si="489"/>
        <v>1</v>
      </c>
      <c r="J962" s="216">
        <v>5.0999999999999996</v>
      </c>
      <c r="K962" s="355">
        <f t="shared" si="490"/>
        <v>1</v>
      </c>
      <c r="L962" s="216">
        <v>0.26</v>
      </c>
      <c r="M962" s="355">
        <f t="shared" si="491"/>
        <v>1</v>
      </c>
      <c r="N962" s="315">
        <f t="shared" si="492"/>
        <v>1</v>
      </c>
      <c r="O962" s="315">
        <f t="shared" si="493"/>
        <v>1</v>
      </c>
      <c r="S962" s="25" t="str">
        <f t="shared" si="511"/>
        <v>CARIB</v>
      </c>
      <c r="T962" s="25">
        <f t="shared" si="477"/>
        <v>1.65</v>
      </c>
      <c r="U962" s="25">
        <f t="shared" si="478"/>
        <v>2.14</v>
      </c>
      <c r="V962" s="25">
        <f t="shared" si="479"/>
        <v>0</v>
      </c>
      <c r="W962" s="25">
        <f t="shared" si="480"/>
        <v>0.12</v>
      </c>
      <c r="X962" s="25">
        <f t="shared" si="481"/>
        <v>2.7</v>
      </c>
      <c r="Y962" s="25">
        <f t="shared" si="482"/>
        <v>2.85</v>
      </c>
      <c r="Z962" s="25">
        <f t="shared" si="483"/>
        <v>5</v>
      </c>
      <c r="AA962" s="25">
        <f t="shared" si="484"/>
        <v>7</v>
      </c>
      <c r="AB962" s="25">
        <f t="shared" si="485"/>
        <v>0</v>
      </c>
      <c r="AC962" s="25">
        <f t="shared" si="486"/>
        <v>1</v>
      </c>
    </row>
    <row r="963" spans="1:29" ht="14.25" hidden="1" customHeight="1" x14ac:dyDescent="0.25">
      <c r="A963" s="354">
        <v>45984</v>
      </c>
      <c r="B963" s="271" t="s">
        <v>435</v>
      </c>
      <c r="C963" s="37" t="s">
        <v>31</v>
      </c>
      <c r="D963" s="216">
        <v>2</v>
      </c>
      <c r="E963" s="355">
        <f t="shared" si="487"/>
        <v>1</v>
      </c>
      <c r="F963" s="305">
        <v>0.01</v>
      </c>
      <c r="G963" s="355">
        <f t="shared" si="488"/>
        <v>1</v>
      </c>
      <c r="H963" s="305">
        <v>2.85</v>
      </c>
      <c r="I963" s="355">
        <f t="shared" si="489"/>
        <v>1</v>
      </c>
      <c r="J963" s="216">
        <v>5.3</v>
      </c>
      <c r="K963" s="355">
        <f t="shared" si="490"/>
        <v>1</v>
      </c>
      <c r="L963" s="216">
        <v>0.28000000000000003</v>
      </c>
      <c r="M963" s="355">
        <f t="shared" si="491"/>
        <v>1</v>
      </c>
      <c r="N963" s="315">
        <f t="shared" si="492"/>
        <v>1</v>
      </c>
      <c r="O963" s="315">
        <f t="shared" si="493"/>
        <v>1</v>
      </c>
      <c r="S963" s="25" t="str">
        <f t="shared" si="511"/>
        <v>CARIB</v>
      </c>
      <c r="T963" s="25">
        <f t="shared" si="477"/>
        <v>1.65</v>
      </c>
      <c r="U963" s="25">
        <f t="shared" si="478"/>
        <v>2.14</v>
      </c>
      <c r="V963" s="25">
        <f t="shared" si="479"/>
        <v>0</v>
      </c>
      <c r="W963" s="25">
        <f t="shared" si="480"/>
        <v>0.12</v>
      </c>
      <c r="X963" s="25">
        <f t="shared" si="481"/>
        <v>2.7</v>
      </c>
      <c r="Y963" s="25">
        <f t="shared" si="482"/>
        <v>2.85</v>
      </c>
      <c r="Z963" s="25">
        <f t="shared" si="483"/>
        <v>5</v>
      </c>
      <c r="AA963" s="25">
        <f t="shared" si="484"/>
        <v>7</v>
      </c>
      <c r="AB963" s="25">
        <f t="shared" si="485"/>
        <v>0</v>
      </c>
      <c r="AC963" s="25">
        <f t="shared" si="486"/>
        <v>1</v>
      </c>
    </row>
    <row r="964" spans="1:29" ht="14.25" hidden="1" customHeight="1" x14ac:dyDescent="0.25">
      <c r="A964" s="354">
        <v>45984</v>
      </c>
      <c r="B964" s="271" t="s">
        <v>437</v>
      </c>
      <c r="C964" s="37" t="s">
        <v>31</v>
      </c>
      <c r="D964" s="216">
        <v>2.0099999999999998</v>
      </c>
      <c r="E964" s="355">
        <f t="shared" si="487"/>
        <v>1</v>
      </c>
      <c r="F964" s="305">
        <v>0.02</v>
      </c>
      <c r="G964" s="355">
        <f t="shared" si="488"/>
        <v>1</v>
      </c>
      <c r="H964" s="305">
        <v>2.75</v>
      </c>
      <c r="I964" s="355">
        <f t="shared" si="489"/>
        <v>1</v>
      </c>
      <c r="J964" s="216">
        <v>5.05</v>
      </c>
      <c r="K964" s="355">
        <f t="shared" si="490"/>
        <v>1</v>
      </c>
      <c r="L964" s="216">
        <v>0.34</v>
      </c>
      <c r="M964" s="355">
        <f t="shared" si="491"/>
        <v>1</v>
      </c>
      <c r="N964" s="315">
        <f t="shared" si="492"/>
        <v>1</v>
      </c>
      <c r="O964" s="315">
        <f t="shared" si="493"/>
        <v>1</v>
      </c>
      <c r="S964" s="25" t="str">
        <f t="shared" si="511"/>
        <v>CARIB</v>
      </c>
      <c r="T964" s="25">
        <f t="shared" si="477"/>
        <v>1.65</v>
      </c>
      <c r="U964" s="25">
        <f t="shared" si="478"/>
        <v>2.14</v>
      </c>
      <c r="V964" s="25">
        <f t="shared" si="479"/>
        <v>0</v>
      </c>
      <c r="W964" s="25">
        <f t="shared" si="480"/>
        <v>0.12</v>
      </c>
      <c r="X964" s="25">
        <f t="shared" si="481"/>
        <v>2.7</v>
      </c>
      <c r="Y964" s="25">
        <f t="shared" si="482"/>
        <v>2.85</v>
      </c>
      <c r="Z964" s="25">
        <f t="shared" si="483"/>
        <v>5</v>
      </c>
      <c r="AA964" s="25">
        <f t="shared" si="484"/>
        <v>7</v>
      </c>
      <c r="AB964" s="25">
        <f t="shared" si="485"/>
        <v>0</v>
      </c>
      <c r="AC964" s="25">
        <f t="shared" si="486"/>
        <v>1</v>
      </c>
    </row>
    <row r="965" spans="1:29" ht="14.25" hidden="1" customHeight="1" x14ac:dyDescent="0.25">
      <c r="A965" s="354">
        <v>45984</v>
      </c>
      <c r="B965" s="271" t="s">
        <v>436</v>
      </c>
      <c r="C965" s="37" t="s">
        <v>31</v>
      </c>
      <c r="D965" s="216">
        <v>1.96</v>
      </c>
      <c r="E965" s="355">
        <f t="shared" si="487"/>
        <v>1</v>
      </c>
      <c r="F965" s="305">
        <v>0.02</v>
      </c>
      <c r="G965" s="355">
        <f t="shared" si="488"/>
        <v>1</v>
      </c>
      <c r="H965" s="305">
        <v>2.85</v>
      </c>
      <c r="I965" s="355">
        <f t="shared" si="489"/>
        <v>1</v>
      </c>
      <c r="J965" s="216">
        <v>5</v>
      </c>
      <c r="K965" s="355">
        <f t="shared" si="490"/>
        <v>1</v>
      </c>
      <c r="L965" s="216">
        <v>0.61</v>
      </c>
      <c r="M965" s="355">
        <f t="shared" si="491"/>
        <v>1</v>
      </c>
      <c r="N965" s="315">
        <f t="shared" si="492"/>
        <v>1</v>
      </c>
      <c r="O965" s="315">
        <f t="shared" si="493"/>
        <v>1</v>
      </c>
      <c r="S965" s="25" t="str">
        <f t="shared" si="511"/>
        <v>CARIB</v>
      </c>
      <c r="T965" s="25">
        <f t="shared" si="477"/>
        <v>1.65</v>
      </c>
      <c r="U965" s="25">
        <f t="shared" si="478"/>
        <v>2.14</v>
      </c>
      <c r="V965" s="25">
        <f t="shared" si="479"/>
        <v>0</v>
      </c>
      <c r="W965" s="25">
        <f t="shared" si="480"/>
        <v>0.12</v>
      </c>
      <c r="X965" s="25">
        <f t="shared" si="481"/>
        <v>2.7</v>
      </c>
      <c r="Y965" s="25">
        <f t="shared" si="482"/>
        <v>2.85</v>
      </c>
      <c r="Z965" s="25">
        <f t="shared" si="483"/>
        <v>5</v>
      </c>
      <c r="AA965" s="25">
        <f t="shared" si="484"/>
        <v>7</v>
      </c>
      <c r="AB965" s="25">
        <f t="shared" si="485"/>
        <v>0</v>
      </c>
      <c r="AC965" s="25">
        <f t="shared" si="486"/>
        <v>1</v>
      </c>
    </row>
    <row r="966" spans="1:29" ht="14.25" hidden="1" customHeight="1" x14ac:dyDescent="0.25">
      <c r="A966" s="354">
        <v>45987</v>
      </c>
      <c r="B966" s="271" t="s">
        <v>435</v>
      </c>
      <c r="C966" s="349" t="s">
        <v>484</v>
      </c>
      <c r="D966" s="216">
        <v>6.62</v>
      </c>
      <c r="E966" s="355"/>
      <c r="F966" s="305"/>
      <c r="G966" s="355"/>
      <c r="H966" s="305">
        <v>2.9</v>
      </c>
      <c r="I966" s="355"/>
      <c r="J966" s="216">
        <v>1.9</v>
      </c>
      <c r="K966" s="355"/>
      <c r="L966" s="216">
        <v>0.89</v>
      </c>
      <c r="M966" s="355"/>
      <c r="N966" s="315"/>
      <c r="O966" s="315"/>
      <c r="S966" s="25" t="str">
        <f t="shared" si="511"/>
        <v>CARIBE PEARS</v>
      </c>
      <c r="T966" s="25" t="e">
        <f t="shared" si="477"/>
        <v>#N/A</v>
      </c>
      <c r="U966" s="25" t="e">
        <f t="shared" si="478"/>
        <v>#N/A</v>
      </c>
      <c r="V966" s="25" t="e">
        <f t="shared" si="479"/>
        <v>#N/A</v>
      </c>
      <c r="W966" s="25" t="e">
        <f t="shared" si="480"/>
        <v>#N/A</v>
      </c>
      <c r="X966" s="25" t="e">
        <f t="shared" si="481"/>
        <v>#N/A</v>
      </c>
      <c r="Y966" s="25" t="e">
        <f t="shared" si="482"/>
        <v>#N/A</v>
      </c>
      <c r="Z966" s="25" t="e">
        <f t="shared" si="483"/>
        <v>#N/A</v>
      </c>
      <c r="AA966" s="25" t="e">
        <f t="shared" si="484"/>
        <v>#N/A</v>
      </c>
      <c r="AB966" s="25" t="e">
        <f t="shared" si="485"/>
        <v>#N/A</v>
      </c>
      <c r="AC966" s="25" t="e">
        <f t="shared" si="486"/>
        <v>#N/A</v>
      </c>
    </row>
    <row r="967" spans="1:29" ht="14.25" hidden="1" customHeight="1" x14ac:dyDescent="0.25">
      <c r="A967" s="354">
        <v>45987</v>
      </c>
      <c r="B967" s="271" t="s">
        <v>437</v>
      </c>
      <c r="C967" s="349" t="s">
        <v>484</v>
      </c>
      <c r="D967" s="216">
        <v>6.63</v>
      </c>
      <c r="E967" s="355"/>
      <c r="F967" s="305"/>
      <c r="G967" s="355"/>
      <c r="H967" s="305">
        <v>2.9</v>
      </c>
      <c r="I967" s="355"/>
      <c r="J967" s="216">
        <v>1.8</v>
      </c>
      <c r="K967" s="355"/>
      <c r="L967" s="216">
        <v>0.9</v>
      </c>
      <c r="M967" s="355"/>
      <c r="N967" s="315"/>
      <c r="O967" s="315"/>
      <c r="S967" s="25" t="str">
        <f t="shared" si="511"/>
        <v>CARIBE PEARS</v>
      </c>
      <c r="T967" s="25" t="e">
        <f t="shared" si="477"/>
        <v>#N/A</v>
      </c>
      <c r="U967" s="25" t="e">
        <f t="shared" si="478"/>
        <v>#N/A</v>
      </c>
      <c r="V967" s="25" t="e">
        <f t="shared" si="479"/>
        <v>#N/A</v>
      </c>
      <c r="W967" s="25" t="e">
        <f t="shared" si="480"/>
        <v>#N/A</v>
      </c>
      <c r="X967" s="25" t="e">
        <f t="shared" si="481"/>
        <v>#N/A</v>
      </c>
      <c r="Y967" s="25" t="e">
        <f t="shared" si="482"/>
        <v>#N/A</v>
      </c>
      <c r="Z967" s="25" t="e">
        <f t="shared" si="483"/>
        <v>#N/A</v>
      </c>
      <c r="AA967" s="25" t="e">
        <f t="shared" si="484"/>
        <v>#N/A</v>
      </c>
      <c r="AB967" s="25" t="e">
        <f t="shared" si="485"/>
        <v>#N/A</v>
      </c>
      <c r="AC967" s="25" t="e">
        <f t="shared" si="486"/>
        <v>#N/A</v>
      </c>
    </row>
    <row r="968" spans="1:29" ht="14.25" hidden="1" customHeight="1" x14ac:dyDescent="0.25">
      <c r="A968" s="354">
        <v>45987</v>
      </c>
      <c r="B968" s="271" t="s">
        <v>434</v>
      </c>
      <c r="C968" s="349" t="s">
        <v>484</v>
      </c>
      <c r="D968" s="216">
        <v>6.54</v>
      </c>
      <c r="E968" s="355"/>
      <c r="F968" s="305"/>
      <c r="G968" s="355"/>
      <c r="H968" s="305">
        <v>2.88</v>
      </c>
      <c r="I968" s="355"/>
      <c r="J968" s="216">
        <v>1.7</v>
      </c>
      <c r="K968" s="355"/>
      <c r="L968" s="216">
        <v>0.88</v>
      </c>
      <c r="M968" s="355"/>
      <c r="N968" s="315"/>
      <c r="O968" s="315"/>
      <c r="S968" s="25" t="str">
        <f t="shared" si="511"/>
        <v>CARIBE PEARS</v>
      </c>
      <c r="T968" s="25" t="e">
        <f t="shared" si="477"/>
        <v>#N/A</v>
      </c>
      <c r="U968" s="25" t="e">
        <f t="shared" si="478"/>
        <v>#N/A</v>
      </c>
      <c r="V968" s="25" t="e">
        <f t="shared" si="479"/>
        <v>#N/A</v>
      </c>
      <c r="W968" s="25" t="e">
        <f t="shared" si="480"/>
        <v>#N/A</v>
      </c>
      <c r="X968" s="25" t="e">
        <f t="shared" si="481"/>
        <v>#N/A</v>
      </c>
      <c r="Y968" s="25" t="e">
        <f t="shared" si="482"/>
        <v>#N/A</v>
      </c>
      <c r="Z968" s="25" t="e">
        <f t="shared" si="483"/>
        <v>#N/A</v>
      </c>
      <c r="AA968" s="25" t="e">
        <f t="shared" si="484"/>
        <v>#N/A</v>
      </c>
      <c r="AB968" s="25" t="e">
        <f t="shared" si="485"/>
        <v>#N/A</v>
      </c>
      <c r="AC968" s="25" t="e">
        <f t="shared" si="486"/>
        <v>#N/A</v>
      </c>
    </row>
    <row r="969" spans="1:29" ht="14.25" hidden="1" customHeight="1" x14ac:dyDescent="0.25">
      <c r="A969" s="354">
        <v>45987</v>
      </c>
      <c r="B969" s="271" t="s">
        <v>436</v>
      </c>
      <c r="C969" s="349" t="s">
        <v>484</v>
      </c>
      <c r="D969" s="216">
        <v>6.72</v>
      </c>
      <c r="E969" s="355"/>
      <c r="F969" s="26"/>
      <c r="G969" s="355"/>
      <c r="H969" s="305">
        <v>2.94</v>
      </c>
      <c r="I969" s="355"/>
      <c r="J969" s="216">
        <v>1.58</v>
      </c>
      <c r="K969" s="355"/>
      <c r="L969" s="216">
        <v>0.99</v>
      </c>
      <c r="M969" s="355"/>
      <c r="N969" s="315"/>
      <c r="O969" s="315"/>
      <c r="S969" s="25" t="str">
        <f t="shared" si="511"/>
        <v>CARIBE PEARS</v>
      </c>
      <c r="T969" s="25" t="e">
        <f t="shared" si="477"/>
        <v>#N/A</v>
      </c>
      <c r="U969" s="25" t="e">
        <f t="shared" si="478"/>
        <v>#N/A</v>
      </c>
      <c r="V969" s="25" t="e">
        <f t="shared" si="479"/>
        <v>#N/A</v>
      </c>
      <c r="W969" s="25" t="e">
        <f t="shared" si="480"/>
        <v>#N/A</v>
      </c>
      <c r="X969" s="25" t="e">
        <f t="shared" si="481"/>
        <v>#N/A</v>
      </c>
      <c r="Y969" s="25" t="e">
        <f t="shared" si="482"/>
        <v>#N/A</v>
      </c>
      <c r="Z969" s="25" t="e">
        <f t="shared" si="483"/>
        <v>#N/A</v>
      </c>
      <c r="AA969" s="25" t="e">
        <f t="shared" si="484"/>
        <v>#N/A</v>
      </c>
      <c r="AB969" s="25" t="e">
        <f t="shared" si="485"/>
        <v>#N/A</v>
      </c>
      <c r="AC969" s="25" t="e">
        <f t="shared" si="486"/>
        <v>#N/A</v>
      </c>
    </row>
    <row r="970" spans="1:29" ht="14.25" hidden="1" customHeight="1" x14ac:dyDescent="0.25">
      <c r="A970" s="354">
        <v>45988</v>
      </c>
      <c r="B970" s="271" t="s">
        <v>437</v>
      </c>
      <c r="C970" s="349" t="s">
        <v>484</v>
      </c>
      <c r="D970" s="216">
        <v>6.67</v>
      </c>
      <c r="E970" s="355"/>
      <c r="F970" s="26"/>
      <c r="G970" s="355"/>
      <c r="H970" s="305">
        <v>2.95</v>
      </c>
      <c r="I970" s="355"/>
      <c r="J970" s="216">
        <v>1.7</v>
      </c>
      <c r="K970" s="355"/>
      <c r="L970" s="216">
        <v>0.85</v>
      </c>
      <c r="M970" s="355"/>
      <c r="N970" s="315"/>
      <c r="O970" s="315"/>
      <c r="S970" s="25" t="str">
        <f t="shared" si="511"/>
        <v>CARIBE PEARS</v>
      </c>
      <c r="T970" s="25" t="e">
        <f t="shared" si="477"/>
        <v>#N/A</v>
      </c>
      <c r="U970" s="25" t="e">
        <f t="shared" si="478"/>
        <v>#N/A</v>
      </c>
      <c r="V970" s="25" t="e">
        <f t="shared" si="479"/>
        <v>#N/A</v>
      </c>
      <c r="W970" s="25" t="e">
        <f t="shared" si="480"/>
        <v>#N/A</v>
      </c>
      <c r="X970" s="25" t="e">
        <f t="shared" si="481"/>
        <v>#N/A</v>
      </c>
      <c r="Y970" s="25" t="e">
        <f t="shared" si="482"/>
        <v>#N/A</v>
      </c>
      <c r="Z970" s="25" t="e">
        <f t="shared" si="483"/>
        <v>#N/A</v>
      </c>
      <c r="AA970" s="25" t="e">
        <f t="shared" si="484"/>
        <v>#N/A</v>
      </c>
      <c r="AB970" s="25" t="e">
        <f t="shared" si="485"/>
        <v>#N/A</v>
      </c>
      <c r="AC970" s="25" t="e">
        <f t="shared" si="486"/>
        <v>#N/A</v>
      </c>
    </row>
    <row r="971" spans="1:29" ht="14.25" hidden="1" customHeight="1" x14ac:dyDescent="0.25">
      <c r="A971" s="354">
        <v>45988</v>
      </c>
      <c r="B971" s="271" t="s">
        <v>435</v>
      </c>
      <c r="C971" s="349" t="s">
        <v>484</v>
      </c>
      <c r="D971" s="216">
        <v>6.8</v>
      </c>
      <c r="E971" s="355"/>
      <c r="F971" s="26"/>
      <c r="G971" s="355"/>
      <c r="H971" s="305">
        <v>2.95</v>
      </c>
      <c r="I971" s="355"/>
      <c r="J971" s="216">
        <v>1.73</v>
      </c>
      <c r="K971" s="355"/>
      <c r="L971" s="216">
        <v>0.8</v>
      </c>
      <c r="M971" s="355"/>
      <c r="N971" s="315"/>
      <c r="O971" s="315"/>
      <c r="S971" s="25" t="str">
        <f t="shared" si="511"/>
        <v>CARIBE PEARS</v>
      </c>
      <c r="T971" s="25" t="e">
        <f t="shared" si="477"/>
        <v>#N/A</v>
      </c>
      <c r="U971" s="25" t="e">
        <f t="shared" si="478"/>
        <v>#N/A</v>
      </c>
      <c r="V971" s="25" t="e">
        <f t="shared" si="479"/>
        <v>#N/A</v>
      </c>
      <c r="W971" s="25" t="e">
        <f t="shared" si="480"/>
        <v>#N/A</v>
      </c>
      <c r="X971" s="25" t="e">
        <f t="shared" si="481"/>
        <v>#N/A</v>
      </c>
      <c r="Y971" s="25" t="e">
        <f t="shared" si="482"/>
        <v>#N/A</v>
      </c>
      <c r="Z971" s="25" t="e">
        <f t="shared" si="483"/>
        <v>#N/A</v>
      </c>
      <c r="AA971" s="25" t="e">
        <f t="shared" si="484"/>
        <v>#N/A</v>
      </c>
      <c r="AB971" s="25" t="e">
        <f t="shared" si="485"/>
        <v>#N/A</v>
      </c>
      <c r="AC971" s="25" t="e">
        <f t="shared" si="486"/>
        <v>#N/A</v>
      </c>
    </row>
    <row r="972" spans="1:29" ht="14.25" hidden="1" customHeight="1" x14ac:dyDescent="0.25">
      <c r="A972" s="354">
        <v>45988</v>
      </c>
      <c r="B972" s="118" t="s">
        <v>434</v>
      </c>
      <c r="C972" s="34" t="s">
        <v>135</v>
      </c>
      <c r="D972" s="216">
        <v>5.42</v>
      </c>
      <c r="E972" s="355">
        <f t="shared" ref="E972:E978" si="512">IF(+(IF(D972&lt;T972,0,IF(D972&gt;U972,0,1)))=1,1,0)</f>
        <v>1</v>
      </c>
      <c r="F972" s="26"/>
      <c r="G972" s="355">
        <f t="shared" ref="G972:G979" si="513">IF(+(IF(F972&lt;V972,0,IF(F972&gt;W972,0,1)))=1,1,0)</f>
        <v>1</v>
      </c>
      <c r="H972" s="373"/>
      <c r="I972" s="355"/>
      <c r="J972" s="216">
        <v>3.9</v>
      </c>
      <c r="K972" s="355">
        <f t="shared" ref="K972:K979" si="514">IF(+(IF(J972&lt;Z972,0,IF(J972&gt;AA972,0,1)))=1,1,0)</f>
        <v>0</v>
      </c>
      <c r="L972" s="216">
        <v>0.74</v>
      </c>
      <c r="M972" s="355">
        <f t="shared" ref="M972:M979" si="515">IF(+(IF(L972&lt;AB972,0,IF(L972&gt;AC972,0,1)))=1,1,0)</f>
        <v>1</v>
      </c>
      <c r="N972" s="315">
        <f t="shared" ref="N972:N979" si="516">IF(+(IF(D972&lt;T972,0,IF(D972&gt;U972,0,1)))+(IF(F972&lt;V972,0,IF(F972&gt;W972,0,1)))+(IF(H972&lt;X972,0,IF(H972&gt;Y972,0,1)))+(IF(J972&lt;Z972,0,IF(J972&gt;AA972,0,1)))+(IF(L972&lt;AB972,0,IF(L972&gt;AC972,0,1)))=5,1,0)</f>
        <v>0</v>
      </c>
      <c r="O972" s="315">
        <f t="shared" ref="O972:O978" si="517">IF(+(IF(D972&lt;T972,0,IF(D972&gt;U972,0,1)))+(IF(F972&lt;V972,0,IF(F972&gt;W972,0,1)))+(IF(H972&lt;X972,0,IF(H972&gt;Y972,0,1)))+(IF(L972&lt;AB972,0,IF(L972&gt;AC972,0,1)))=4,1,0)</f>
        <v>0</v>
      </c>
      <c r="S972" s="25" t="str">
        <f t="shared" si="511"/>
        <v>CARIBE ROSE</v>
      </c>
      <c r="T972" s="25">
        <f t="shared" si="477"/>
        <v>5</v>
      </c>
      <c r="U972" s="25">
        <f t="shared" si="478"/>
        <v>5.44</v>
      </c>
      <c r="V972" s="25">
        <f t="shared" si="479"/>
        <v>0</v>
      </c>
      <c r="W972" s="25">
        <f t="shared" si="480"/>
        <v>0.4</v>
      </c>
      <c r="X972" s="25">
        <f t="shared" si="481"/>
        <v>2.75</v>
      </c>
      <c r="Y972" s="25">
        <f t="shared" si="482"/>
        <v>3</v>
      </c>
      <c r="Z972" s="25">
        <f t="shared" si="483"/>
        <v>3</v>
      </c>
      <c r="AA972" s="25">
        <f t="shared" si="484"/>
        <v>3.6</v>
      </c>
      <c r="AB972" s="25">
        <f t="shared" si="485"/>
        <v>0</v>
      </c>
      <c r="AC972" s="25">
        <f t="shared" si="486"/>
        <v>1</v>
      </c>
    </row>
    <row r="973" spans="1:29" ht="14.25" hidden="1" customHeight="1" x14ac:dyDescent="0.25">
      <c r="A973" s="354">
        <v>45988</v>
      </c>
      <c r="B973" s="118" t="s">
        <v>436</v>
      </c>
      <c r="C973" s="34" t="s">
        <v>135</v>
      </c>
      <c r="D973" s="216">
        <v>5.4</v>
      </c>
      <c r="E973" s="355">
        <f t="shared" si="512"/>
        <v>1</v>
      </c>
      <c r="F973" s="26"/>
      <c r="G973" s="355">
        <f t="shared" si="513"/>
        <v>1</v>
      </c>
      <c r="H973" s="305">
        <v>2.95</v>
      </c>
      <c r="I973" s="355">
        <f t="shared" ref="I973:I979" si="518">IF(+(IF(H973&lt;X973,0,IF(H973&gt;Y973,0,1)))=1,1,0)</f>
        <v>1</v>
      </c>
      <c r="J973" s="216">
        <v>3.85</v>
      </c>
      <c r="K973" s="355">
        <f t="shared" si="514"/>
        <v>0</v>
      </c>
      <c r="L973" s="216">
        <v>0.75</v>
      </c>
      <c r="M973" s="355">
        <f t="shared" si="515"/>
        <v>1</v>
      </c>
      <c r="N973" s="315">
        <f t="shared" si="516"/>
        <v>0</v>
      </c>
      <c r="O973" s="315">
        <f t="shared" si="517"/>
        <v>1</v>
      </c>
      <c r="S973" s="25" t="str">
        <f t="shared" si="511"/>
        <v>CARIBE ROSE</v>
      </c>
      <c r="T973" s="25">
        <f t="shared" si="477"/>
        <v>5</v>
      </c>
      <c r="U973" s="25">
        <f t="shared" si="478"/>
        <v>5.44</v>
      </c>
      <c r="V973" s="25">
        <f t="shared" si="479"/>
        <v>0</v>
      </c>
      <c r="W973" s="25">
        <f t="shared" si="480"/>
        <v>0.4</v>
      </c>
      <c r="X973" s="25">
        <f t="shared" si="481"/>
        <v>2.75</v>
      </c>
      <c r="Y973" s="25">
        <f t="shared" si="482"/>
        <v>3</v>
      </c>
      <c r="Z973" s="25">
        <f t="shared" si="483"/>
        <v>3</v>
      </c>
      <c r="AA973" s="25">
        <f t="shared" si="484"/>
        <v>3.6</v>
      </c>
      <c r="AB973" s="25">
        <f t="shared" si="485"/>
        <v>0</v>
      </c>
      <c r="AC973" s="25">
        <f t="shared" si="486"/>
        <v>1</v>
      </c>
    </row>
    <row r="974" spans="1:29" ht="14.25" hidden="1" customHeight="1" x14ac:dyDescent="0.25">
      <c r="A974" s="354">
        <v>45989</v>
      </c>
      <c r="B974" s="118" t="s">
        <v>437</v>
      </c>
      <c r="C974" s="34" t="s">
        <v>30</v>
      </c>
      <c r="D974" s="216">
        <v>0.83</v>
      </c>
      <c r="E974" s="355">
        <f t="shared" si="512"/>
        <v>1</v>
      </c>
      <c r="F974" s="305">
        <v>0.05</v>
      </c>
      <c r="G974" s="355">
        <f t="shared" si="513"/>
        <v>1</v>
      </c>
      <c r="H974" s="305">
        <v>2.75</v>
      </c>
      <c r="I974" s="355">
        <f t="shared" si="518"/>
        <v>1</v>
      </c>
      <c r="J974" s="216">
        <v>5.93</v>
      </c>
      <c r="K974" s="355">
        <f t="shared" si="514"/>
        <v>1</v>
      </c>
      <c r="L974" s="216">
        <v>0.24</v>
      </c>
      <c r="M974" s="355">
        <f t="shared" si="515"/>
        <v>1</v>
      </c>
      <c r="N974" s="315">
        <f t="shared" si="516"/>
        <v>1</v>
      </c>
      <c r="O974" s="315">
        <f t="shared" si="517"/>
        <v>1</v>
      </c>
      <c r="S974" s="25" t="str">
        <f t="shared" si="511"/>
        <v>STAG</v>
      </c>
      <c r="T974" s="25">
        <f t="shared" si="477"/>
        <v>0.8</v>
      </c>
      <c r="U974" s="25">
        <f t="shared" si="478"/>
        <v>1.24</v>
      </c>
      <c r="V974" s="25">
        <f t="shared" si="479"/>
        <v>0</v>
      </c>
      <c r="W974" s="25">
        <f t="shared" si="480"/>
        <v>0.12</v>
      </c>
      <c r="X974" s="25">
        <f t="shared" si="481"/>
        <v>2.7</v>
      </c>
      <c r="Y974" s="25">
        <f t="shared" si="482"/>
        <v>2.85</v>
      </c>
      <c r="Z974" s="25">
        <f t="shared" si="483"/>
        <v>5</v>
      </c>
      <c r="AA974" s="25">
        <f t="shared" si="484"/>
        <v>7</v>
      </c>
      <c r="AB974" s="25">
        <f t="shared" si="485"/>
        <v>0</v>
      </c>
      <c r="AC974" s="25">
        <f t="shared" si="486"/>
        <v>1</v>
      </c>
    </row>
    <row r="975" spans="1:29" ht="12.6" hidden="1" customHeight="1" x14ac:dyDescent="0.25">
      <c r="A975" s="354">
        <v>45989</v>
      </c>
      <c r="B975" s="271" t="s">
        <v>435</v>
      </c>
      <c r="C975" s="37" t="s">
        <v>30</v>
      </c>
      <c r="D975" s="216">
        <v>0.82</v>
      </c>
      <c r="E975" s="355">
        <f t="shared" si="512"/>
        <v>1</v>
      </c>
      <c r="F975" s="305">
        <v>0.01</v>
      </c>
      <c r="G975" s="355">
        <f t="shared" si="513"/>
        <v>1</v>
      </c>
      <c r="H975" s="305">
        <v>2.85</v>
      </c>
      <c r="I975" s="355">
        <f t="shared" si="518"/>
        <v>1</v>
      </c>
      <c r="J975" s="216">
        <v>5.7</v>
      </c>
      <c r="K975" s="355">
        <f t="shared" si="514"/>
        <v>1</v>
      </c>
      <c r="L975" s="216">
        <v>0.11</v>
      </c>
      <c r="M975" s="355">
        <f t="shared" si="515"/>
        <v>1</v>
      </c>
      <c r="N975" s="315">
        <f t="shared" si="516"/>
        <v>1</v>
      </c>
      <c r="O975" s="315">
        <f t="shared" si="517"/>
        <v>1</v>
      </c>
      <c r="S975" s="25" t="str">
        <f t="shared" si="511"/>
        <v>STAG</v>
      </c>
      <c r="T975" s="25">
        <f t="shared" si="477"/>
        <v>0.8</v>
      </c>
      <c r="U975" s="25">
        <f t="shared" si="478"/>
        <v>1.24</v>
      </c>
      <c r="V975" s="25">
        <f t="shared" si="479"/>
        <v>0</v>
      </c>
      <c r="W975" s="25">
        <f t="shared" si="480"/>
        <v>0.12</v>
      </c>
      <c r="X975" s="25">
        <f t="shared" si="481"/>
        <v>2.7</v>
      </c>
      <c r="Y975" s="25">
        <f t="shared" si="482"/>
        <v>2.85</v>
      </c>
      <c r="Z975" s="25">
        <f t="shared" si="483"/>
        <v>5</v>
      </c>
      <c r="AA975" s="25">
        <f t="shared" si="484"/>
        <v>7</v>
      </c>
      <c r="AB975" s="25">
        <f t="shared" si="485"/>
        <v>0</v>
      </c>
      <c r="AC975" s="25">
        <f t="shared" si="486"/>
        <v>1</v>
      </c>
    </row>
    <row r="976" spans="1:29" ht="14.25" hidden="1" customHeight="1" x14ac:dyDescent="0.25">
      <c r="A976" s="354">
        <v>45989</v>
      </c>
      <c r="B976" s="271" t="s">
        <v>437</v>
      </c>
      <c r="C976" s="37" t="s">
        <v>30</v>
      </c>
      <c r="D976" s="216">
        <v>0.86</v>
      </c>
      <c r="E976" s="355">
        <f t="shared" si="512"/>
        <v>1</v>
      </c>
      <c r="F976" s="305">
        <v>0.03</v>
      </c>
      <c r="G976" s="355">
        <f t="shared" si="513"/>
        <v>1</v>
      </c>
      <c r="H976" s="305">
        <v>2.81</v>
      </c>
      <c r="I976" s="355">
        <f t="shared" si="518"/>
        <v>1</v>
      </c>
      <c r="J976" s="216">
        <v>5.43</v>
      </c>
      <c r="K976" s="355">
        <f t="shared" si="514"/>
        <v>1</v>
      </c>
      <c r="L976" s="216">
        <v>0.1</v>
      </c>
      <c r="M976" s="355">
        <f t="shared" si="515"/>
        <v>1</v>
      </c>
      <c r="N976" s="315">
        <f t="shared" si="516"/>
        <v>1</v>
      </c>
      <c r="O976" s="315">
        <f t="shared" si="517"/>
        <v>1</v>
      </c>
      <c r="S976" s="25" t="str">
        <f t="shared" si="511"/>
        <v>STAG</v>
      </c>
      <c r="T976" s="25">
        <f t="shared" si="477"/>
        <v>0.8</v>
      </c>
      <c r="U976" s="25">
        <f t="shared" si="478"/>
        <v>1.24</v>
      </c>
      <c r="V976" s="25">
        <f t="shared" si="479"/>
        <v>0</v>
      </c>
      <c r="W976" s="25">
        <f t="shared" si="480"/>
        <v>0.12</v>
      </c>
      <c r="X976" s="25">
        <f t="shared" si="481"/>
        <v>2.7</v>
      </c>
      <c r="Y976" s="25">
        <f t="shared" si="482"/>
        <v>2.85</v>
      </c>
      <c r="Z976" s="25">
        <f t="shared" si="483"/>
        <v>5</v>
      </c>
      <c r="AA976" s="25">
        <f t="shared" si="484"/>
        <v>7</v>
      </c>
      <c r="AB976" s="25">
        <f t="shared" si="485"/>
        <v>0</v>
      </c>
      <c r="AC976" s="25">
        <f t="shared" si="486"/>
        <v>1</v>
      </c>
    </row>
    <row r="977" spans="1:29" ht="14.25" hidden="1" customHeight="1" x14ac:dyDescent="0.25">
      <c r="A977" s="354">
        <v>45989</v>
      </c>
      <c r="B977" s="271" t="s">
        <v>435</v>
      </c>
      <c r="C977" s="37" t="s">
        <v>30</v>
      </c>
      <c r="D977" s="216">
        <v>0.93</v>
      </c>
      <c r="E977" s="355">
        <f t="shared" si="512"/>
        <v>1</v>
      </c>
      <c r="F977" s="305">
        <v>0.05</v>
      </c>
      <c r="G977" s="355">
        <f t="shared" si="513"/>
        <v>1</v>
      </c>
      <c r="H977" s="305">
        <v>2.85</v>
      </c>
      <c r="I977" s="355">
        <f t="shared" si="518"/>
        <v>1</v>
      </c>
      <c r="J977" s="216">
        <v>5.55</v>
      </c>
      <c r="K977" s="355">
        <f t="shared" si="514"/>
        <v>1</v>
      </c>
      <c r="L977" s="216">
        <v>0.24</v>
      </c>
      <c r="M977" s="355">
        <f t="shared" si="515"/>
        <v>1</v>
      </c>
      <c r="N977" s="315">
        <f t="shared" si="516"/>
        <v>1</v>
      </c>
      <c r="O977" s="315">
        <f t="shared" si="517"/>
        <v>1</v>
      </c>
      <c r="S977" s="25" t="str">
        <f t="shared" si="511"/>
        <v>STAG</v>
      </c>
      <c r="T977" s="25">
        <f t="shared" si="477"/>
        <v>0.8</v>
      </c>
      <c r="U977" s="25">
        <f t="shared" si="478"/>
        <v>1.24</v>
      </c>
      <c r="V977" s="25">
        <f t="shared" si="479"/>
        <v>0</v>
      </c>
      <c r="W977" s="25">
        <f t="shared" si="480"/>
        <v>0.12</v>
      </c>
      <c r="X977" s="25">
        <f t="shared" si="481"/>
        <v>2.7</v>
      </c>
      <c r="Y977" s="25">
        <f t="shared" si="482"/>
        <v>2.85</v>
      </c>
      <c r="Z977" s="25">
        <f t="shared" si="483"/>
        <v>5</v>
      </c>
      <c r="AA977" s="25">
        <f t="shared" si="484"/>
        <v>7</v>
      </c>
      <c r="AB977" s="25">
        <f t="shared" si="485"/>
        <v>0</v>
      </c>
      <c r="AC977" s="25">
        <f t="shared" si="486"/>
        <v>1</v>
      </c>
    </row>
    <row r="978" spans="1:29" ht="14.25" hidden="1" customHeight="1" x14ac:dyDescent="0.25">
      <c r="A978" s="354">
        <v>45989</v>
      </c>
      <c r="B978" s="354" t="s">
        <v>434</v>
      </c>
      <c r="C978" s="37" t="s">
        <v>30</v>
      </c>
      <c r="D978" s="216">
        <v>0.83</v>
      </c>
      <c r="E978" s="355">
        <f t="shared" si="512"/>
        <v>1</v>
      </c>
      <c r="F978" s="305">
        <v>0.05</v>
      </c>
      <c r="G978" s="355">
        <f t="shared" si="513"/>
        <v>1</v>
      </c>
      <c r="H978" s="305">
        <v>2.85</v>
      </c>
      <c r="I978" s="355">
        <f t="shared" si="518"/>
        <v>1</v>
      </c>
      <c r="J978" s="216">
        <v>5.8</v>
      </c>
      <c r="K978" s="355">
        <f t="shared" si="514"/>
        <v>1</v>
      </c>
      <c r="L978" s="216">
        <v>0.23</v>
      </c>
      <c r="M978" s="355">
        <f t="shared" si="515"/>
        <v>1</v>
      </c>
      <c r="N978" s="315">
        <f t="shared" si="516"/>
        <v>1</v>
      </c>
      <c r="O978" s="315">
        <f t="shared" si="517"/>
        <v>1</v>
      </c>
      <c r="S978" s="25" t="str">
        <f t="shared" si="511"/>
        <v>STAG</v>
      </c>
      <c r="T978" s="25">
        <f t="shared" si="477"/>
        <v>0.8</v>
      </c>
      <c r="U978" s="25">
        <f t="shared" si="478"/>
        <v>1.24</v>
      </c>
      <c r="V978" s="25">
        <f t="shared" si="479"/>
        <v>0</v>
      </c>
      <c r="W978" s="25">
        <f t="shared" si="480"/>
        <v>0.12</v>
      </c>
      <c r="X978" s="25">
        <f t="shared" si="481"/>
        <v>2.7</v>
      </c>
      <c r="Y978" s="25">
        <f t="shared" si="482"/>
        <v>2.85</v>
      </c>
      <c r="Z978" s="25">
        <f t="shared" si="483"/>
        <v>5</v>
      </c>
      <c r="AA978" s="25">
        <f t="shared" si="484"/>
        <v>7</v>
      </c>
      <c r="AB978" s="25">
        <f t="shared" si="485"/>
        <v>0</v>
      </c>
      <c r="AC978" s="25">
        <f t="shared" si="486"/>
        <v>1</v>
      </c>
    </row>
    <row r="979" spans="1:29" ht="14.25" hidden="1" customHeight="1" x14ac:dyDescent="0.25">
      <c r="A979" s="354">
        <v>45989</v>
      </c>
      <c r="B979" s="354" t="s">
        <v>436</v>
      </c>
      <c r="C979" s="37" t="s">
        <v>30</v>
      </c>
      <c r="D979" s="216">
        <v>0.86</v>
      </c>
      <c r="E979" s="355">
        <f>IF(+(IF(D979&lt;T979,0,IF(D979&gt;U979,0,1)))=1,1,0)</f>
        <v>1</v>
      </c>
      <c r="F979" s="305">
        <v>0.03</v>
      </c>
      <c r="G979" s="355">
        <f t="shared" si="513"/>
        <v>1</v>
      </c>
      <c r="H979" s="305">
        <v>2.84</v>
      </c>
      <c r="I979" s="355">
        <f t="shared" si="518"/>
        <v>1</v>
      </c>
      <c r="J979" s="216">
        <v>5.65</v>
      </c>
      <c r="K979" s="355">
        <f t="shared" si="514"/>
        <v>1</v>
      </c>
      <c r="L979" s="216">
        <v>0.35</v>
      </c>
      <c r="M979" s="355">
        <f t="shared" si="515"/>
        <v>1</v>
      </c>
      <c r="N979" s="315">
        <f t="shared" si="516"/>
        <v>1</v>
      </c>
      <c r="O979" s="315">
        <f>IF(+(IF(D979&lt;T979,0,IF(D979&gt;U979,0,1)))+(IF(F979&lt;V979,0,IF(F979&gt;W979,0,1)))+(IF(H979&lt;X979,0,IF(H979&gt;Y979,0,1)))+(IF(L979&lt;AB979,0,IF(L979&gt;AC979,0,1)))=4,1,0)</f>
        <v>1</v>
      </c>
      <c r="S979" s="25" t="str">
        <f t="shared" si="511"/>
        <v>STAG</v>
      </c>
      <c r="T979" s="25">
        <f t="shared" si="477"/>
        <v>0.8</v>
      </c>
      <c r="U979" s="25">
        <f t="shared" si="478"/>
        <v>1.24</v>
      </c>
      <c r="V979" s="25">
        <f t="shared" si="479"/>
        <v>0</v>
      </c>
      <c r="W979" s="25">
        <f t="shared" si="480"/>
        <v>0.12</v>
      </c>
      <c r="X979" s="25">
        <f t="shared" si="481"/>
        <v>2.7</v>
      </c>
      <c r="Y979" s="25">
        <f t="shared" si="482"/>
        <v>2.85</v>
      </c>
      <c r="Z979" s="25">
        <f t="shared" si="483"/>
        <v>5</v>
      </c>
      <c r="AA979" s="25">
        <f t="shared" si="484"/>
        <v>7</v>
      </c>
      <c r="AB979" s="25">
        <f t="shared" si="485"/>
        <v>0</v>
      </c>
      <c r="AC979" s="25">
        <f t="shared" si="486"/>
        <v>1</v>
      </c>
    </row>
    <row r="980" spans="1:29" ht="14.25" hidden="1" customHeight="1" x14ac:dyDescent="0.25">
      <c r="A980" s="354"/>
      <c r="B980" s="354"/>
      <c r="C980" s="37"/>
      <c r="D980" s="216"/>
      <c r="E980" s="355"/>
      <c r="F980" s="305"/>
      <c r="G980" s="355"/>
      <c r="H980" s="305"/>
      <c r="I980" s="355"/>
      <c r="J980" s="216"/>
      <c r="K980" s="355"/>
      <c r="L980" s="216"/>
      <c r="M980" s="355"/>
      <c r="N980" s="315"/>
      <c r="O980" s="315"/>
      <c r="S980" s="25" t="str">
        <f t="shared" si="511"/>
        <v/>
      </c>
      <c r="T980" s="25" t="e">
        <f t="shared" si="477"/>
        <v>#N/A</v>
      </c>
      <c r="U980" s="25" t="e">
        <f t="shared" si="478"/>
        <v>#N/A</v>
      </c>
      <c r="V980" s="25" t="e">
        <f t="shared" si="479"/>
        <v>#N/A</v>
      </c>
      <c r="W980" s="25" t="e">
        <f t="shared" si="480"/>
        <v>#N/A</v>
      </c>
      <c r="X980" s="25" t="e">
        <f t="shared" si="481"/>
        <v>#N/A</v>
      </c>
      <c r="Y980" s="25" t="e">
        <f t="shared" si="482"/>
        <v>#N/A</v>
      </c>
      <c r="Z980" s="25" t="e">
        <f t="shared" si="483"/>
        <v>#N/A</v>
      </c>
      <c r="AA980" s="25" t="e">
        <f t="shared" si="484"/>
        <v>#N/A</v>
      </c>
      <c r="AB980" s="25" t="e">
        <f t="shared" si="485"/>
        <v>#N/A</v>
      </c>
      <c r="AC980" s="25" t="e">
        <f t="shared" si="486"/>
        <v>#N/A</v>
      </c>
    </row>
    <row r="981" spans="1:29" ht="14.25" hidden="1" customHeight="1" x14ac:dyDescent="0.25">
      <c r="A981" s="354"/>
      <c r="B981" s="354"/>
      <c r="C981" s="37"/>
      <c r="D981" s="216"/>
      <c r="E981" s="355"/>
      <c r="F981" s="305"/>
      <c r="G981" s="355"/>
      <c r="H981" s="305"/>
      <c r="I981" s="355"/>
      <c r="J981" s="216"/>
      <c r="K981" s="355"/>
      <c r="L981" s="216"/>
      <c r="M981" s="355"/>
      <c r="N981" s="315"/>
      <c r="O981" s="315"/>
      <c r="S981" s="25" t="str">
        <f t="shared" si="511"/>
        <v/>
      </c>
      <c r="T981" s="25" t="e">
        <f t="shared" si="477"/>
        <v>#N/A</v>
      </c>
      <c r="U981" s="25" t="e">
        <f t="shared" si="478"/>
        <v>#N/A</v>
      </c>
      <c r="V981" s="25" t="e">
        <f t="shared" si="479"/>
        <v>#N/A</v>
      </c>
      <c r="W981" s="25" t="e">
        <f t="shared" si="480"/>
        <v>#N/A</v>
      </c>
      <c r="X981" s="25" t="e">
        <f t="shared" si="481"/>
        <v>#N/A</v>
      </c>
      <c r="Y981" s="25" t="e">
        <f t="shared" si="482"/>
        <v>#N/A</v>
      </c>
      <c r="Z981" s="25" t="e">
        <f t="shared" si="483"/>
        <v>#N/A</v>
      </c>
      <c r="AA981" s="25" t="e">
        <f t="shared" si="484"/>
        <v>#N/A</v>
      </c>
      <c r="AB981" s="25" t="e">
        <f t="shared" si="485"/>
        <v>#N/A</v>
      </c>
      <c r="AC981" s="25" t="e">
        <f t="shared" si="486"/>
        <v>#N/A</v>
      </c>
    </row>
    <row r="982" spans="1:29" ht="14.25" hidden="1" customHeight="1" x14ac:dyDescent="0.25">
      <c r="A982" s="354"/>
      <c r="B982" s="354"/>
      <c r="C982" s="37"/>
      <c r="D982" s="216"/>
      <c r="E982" s="355"/>
      <c r="F982" s="305"/>
      <c r="G982" s="355"/>
      <c r="H982" s="305"/>
      <c r="I982" s="355"/>
      <c r="J982" s="216"/>
      <c r="K982" s="355"/>
      <c r="L982" s="216"/>
      <c r="M982" s="355"/>
      <c r="N982" s="315"/>
      <c r="O982" s="315"/>
      <c r="S982" s="25" t="str">
        <f t="shared" si="511"/>
        <v/>
      </c>
      <c r="T982" s="25" t="e">
        <f t="shared" si="477"/>
        <v>#N/A</v>
      </c>
      <c r="U982" s="25" t="e">
        <f t="shared" si="478"/>
        <v>#N/A</v>
      </c>
      <c r="V982" s="25" t="e">
        <f t="shared" si="479"/>
        <v>#N/A</v>
      </c>
      <c r="W982" s="25" t="e">
        <f t="shared" si="480"/>
        <v>#N/A</v>
      </c>
      <c r="X982" s="25" t="e">
        <f t="shared" si="481"/>
        <v>#N/A</v>
      </c>
      <c r="Y982" s="25" t="e">
        <f t="shared" si="482"/>
        <v>#N/A</v>
      </c>
      <c r="Z982" s="25" t="e">
        <f t="shared" si="483"/>
        <v>#N/A</v>
      </c>
      <c r="AA982" s="25" t="e">
        <f t="shared" si="484"/>
        <v>#N/A</v>
      </c>
      <c r="AB982" s="25" t="e">
        <f t="shared" si="485"/>
        <v>#N/A</v>
      </c>
      <c r="AC982" s="25" t="e">
        <f t="shared" si="486"/>
        <v>#N/A</v>
      </c>
    </row>
    <row r="983" spans="1:29" ht="14.25" hidden="1" customHeight="1" x14ac:dyDescent="0.25">
      <c r="A983" s="354"/>
      <c r="B983" s="354"/>
      <c r="C983" s="37"/>
      <c r="D983" s="216"/>
      <c r="E983" s="355"/>
      <c r="F983" s="305"/>
      <c r="G983" s="355"/>
      <c r="H983" s="305"/>
      <c r="I983" s="355"/>
      <c r="J983" s="216"/>
      <c r="K983" s="355"/>
      <c r="L983" s="216"/>
      <c r="M983" s="355"/>
      <c r="N983" s="315"/>
      <c r="O983" s="315"/>
      <c r="S983" s="25" t="str">
        <f t="shared" si="511"/>
        <v/>
      </c>
      <c r="T983" s="25" t="e">
        <f t="shared" si="477"/>
        <v>#N/A</v>
      </c>
      <c r="U983" s="25" t="e">
        <f t="shared" si="478"/>
        <v>#N/A</v>
      </c>
      <c r="V983" s="25" t="e">
        <f t="shared" si="479"/>
        <v>#N/A</v>
      </c>
      <c r="W983" s="25" t="e">
        <f t="shared" si="480"/>
        <v>#N/A</v>
      </c>
      <c r="X983" s="25" t="e">
        <f t="shared" si="481"/>
        <v>#N/A</v>
      </c>
      <c r="Y983" s="25" t="e">
        <f t="shared" si="482"/>
        <v>#N/A</v>
      </c>
      <c r="Z983" s="25" t="e">
        <f t="shared" si="483"/>
        <v>#N/A</v>
      </c>
      <c r="AA983" s="25" t="e">
        <f t="shared" si="484"/>
        <v>#N/A</v>
      </c>
      <c r="AB983" s="25" t="e">
        <f t="shared" si="485"/>
        <v>#N/A</v>
      </c>
      <c r="AC983" s="25" t="e">
        <f t="shared" si="486"/>
        <v>#N/A</v>
      </c>
    </row>
    <row r="984" spans="1:29" ht="14.25" hidden="1" customHeight="1" x14ac:dyDescent="0.25">
      <c r="A984" s="354"/>
      <c r="B984" s="308"/>
      <c r="C984" s="38"/>
      <c r="D984" s="216"/>
      <c r="E984" s="355"/>
      <c r="F984" s="305"/>
      <c r="G984" s="355"/>
      <c r="H984" s="305"/>
      <c r="I984" s="355"/>
      <c r="J984" s="216"/>
      <c r="K984" s="355"/>
      <c r="L984" s="216"/>
      <c r="M984" s="355"/>
      <c r="N984" s="315"/>
      <c r="O984" s="315"/>
      <c r="S984" s="25" t="str">
        <f t="shared" si="511"/>
        <v/>
      </c>
      <c r="T984" s="25" t="e">
        <f t="shared" si="477"/>
        <v>#N/A</v>
      </c>
      <c r="U984" s="25" t="e">
        <f t="shared" si="478"/>
        <v>#N/A</v>
      </c>
      <c r="V984" s="25" t="e">
        <f t="shared" si="479"/>
        <v>#N/A</v>
      </c>
      <c r="W984" s="25" t="e">
        <f t="shared" si="480"/>
        <v>#N/A</v>
      </c>
      <c r="X984" s="25" t="e">
        <f t="shared" si="481"/>
        <v>#N/A</v>
      </c>
      <c r="Y984" s="25" t="e">
        <f t="shared" si="482"/>
        <v>#N/A</v>
      </c>
      <c r="Z984" s="25" t="e">
        <f t="shared" si="483"/>
        <v>#N/A</v>
      </c>
      <c r="AA984" s="25" t="e">
        <f t="shared" si="484"/>
        <v>#N/A</v>
      </c>
      <c r="AB984" s="25" t="e">
        <f t="shared" si="485"/>
        <v>#N/A</v>
      </c>
      <c r="AC984" s="25" t="e">
        <f t="shared" si="486"/>
        <v>#N/A</v>
      </c>
    </row>
    <row r="985" spans="1:29" ht="14.25" hidden="1" customHeight="1" x14ac:dyDescent="0.25">
      <c r="A985" s="354"/>
      <c r="B985" s="308"/>
      <c r="C985" s="38"/>
      <c r="D985" s="216"/>
      <c r="E985" s="355"/>
      <c r="F985" s="305"/>
      <c r="G985" s="355"/>
      <c r="H985" s="305"/>
      <c r="I985" s="355"/>
      <c r="J985" s="216"/>
      <c r="K985" s="355"/>
      <c r="L985" s="216"/>
      <c r="M985" s="355"/>
      <c r="N985" s="315"/>
      <c r="O985" s="315"/>
      <c r="S985" s="25" t="str">
        <f t="shared" si="511"/>
        <v/>
      </c>
      <c r="T985" s="25" t="e">
        <f t="shared" si="477"/>
        <v>#N/A</v>
      </c>
      <c r="U985" s="25" t="e">
        <f t="shared" si="478"/>
        <v>#N/A</v>
      </c>
      <c r="V985" s="25" t="e">
        <f t="shared" si="479"/>
        <v>#N/A</v>
      </c>
      <c r="W985" s="25" t="e">
        <f t="shared" si="480"/>
        <v>#N/A</v>
      </c>
      <c r="X985" s="25" t="e">
        <f t="shared" si="481"/>
        <v>#N/A</v>
      </c>
      <c r="Y985" s="25" t="e">
        <f t="shared" si="482"/>
        <v>#N/A</v>
      </c>
      <c r="Z985" s="25" t="e">
        <f t="shared" si="483"/>
        <v>#N/A</v>
      </c>
      <c r="AA985" s="25" t="e">
        <f t="shared" si="484"/>
        <v>#N/A</v>
      </c>
      <c r="AB985" s="25" t="e">
        <f t="shared" si="485"/>
        <v>#N/A</v>
      </c>
      <c r="AC985" s="25" t="e">
        <f t="shared" si="486"/>
        <v>#N/A</v>
      </c>
    </row>
    <row r="986" spans="1:29" ht="14.25" hidden="1" customHeight="1" x14ac:dyDescent="0.25">
      <c r="A986" s="354"/>
      <c r="B986" s="308"/>
      <c r="C986" s="38"/>
      <c r="D986" s="216"/>
      <c r="E986" s="355"/>
      <c r="F986" s="305"/>
      <c r="G986" s="355"/>
      <c r="H986" s="305"/>
      <c r="I986" s="355"/>
      <c r="J986" s="216"/>
      <c r="K986" s="355"/>
      <c r="L986" s="216"/>
      <c r="M986" s="355"/>
      <c r="N986" s="315"/>
      <c r="O986" s="315"/>
      <c r="S986" s="25" t="str">
        <f t="shared" si="511"/>
        <v/>
      </c>
      <c r="T986" s="25" t="e">
        <f t="shared" si="477"/>
        <v>#N/A</v>
      </c>
      <c r="U986" s="25" t="e">
        <f t="shared" si="478"/>
        <v>#N/A</v>
      </c>
      <c r="V986" s="25" t="e">
        <f t="shared" si="479"/>
        <v>#N/A</v>
      </c>
      <c r="W986" s="25" t="e">
        <f t="shared" si="480"/>
        <v>#N/A</v>
      </c>
      <c r="X986" s="25" t="e">
        <f t="shared" si="481"/>
        <v>#N/A</v>
      </c>
      <c r="Y986" s="25" t="e">
        <f t="shared" si="482"/>
        <v>#N/A</v>
      </c>
      <c r="Z986" s="25" t="e">
        <f t="shared" si="483"/>
        <v>#N/A</v>
      </c>
      <c r="AA986" s="25" t="e">
        <f t="shared" si="484"/>
        <v>#N/A</v>
      </c>
      <c r="AB986" s="25" t="e">
        <f t="shared" si="485"/>
        <v>#N/A</v>
      </c>
      <c r="AC986" s="25" t="e">
        <f t="shared" si="486"/>
        <v>#N/A</v>
      </c>
    </row>
    <row r="987" spans="1:29" ht="14.25" hidden="1" customHeight="1" x14ac:dyDescent="0.25">
      <c r="A987" s="354"/>
      <c r="B987" s="308"/>
      <c r="C987" s="38"/>
      <c r="D987" s="216"/>
      <c r="E987" s="355"/>
      <c r="F987" s="305"/>
      <c r="G987" s="355"/>
      <c r="H987" s="305"/>
      <c r="I987" s="355"/>
      <c r="J987" s="216"/>
      <c r="K987" s="355"/>
      <c r="L987" s="216"/>
      <c r="M987" s="355"/>
      <c r="N987" s="315"/>
      <c r="O987" s="315"/>
      <c r="S987" s="25" t="str">
        <f t="shared" si="511"/>
        <v/>
      </c>
      <c r="T987" s="25" t="e">
        <f t="shared" si="477"/>
        <v>#N/A</v>
      </c>
      <c r="U987" s="25" t="e">
        <f t="shared" si="478"/>
        <v>#N/A</v>
      </c>
      <c r="V987" s="25" t="e">
        <f t="shared" si="479"/>
        <v>#N/A</v>
      </c>
      <c r="W987" s="25" t="e">
        <f t="shared" si="480"/>
        <v>#N/A</v>
      </c>
      <c r="X987" s="25" t="e">
        <f t="shared" si="481"/>
        <v>#N/A</v>
      </c>
      <c r="Y987" s="25" t="e">
        <f t="shared" si="482"/>
        <v>#N/A</v>
      </c>
      <c r="Z987" s="25" t="e">
        <f t="shared" si="483"/>
        <v>#N/A</v>
      </c>
      <c r="AA987" s="25" t="e">
        <f t="shared" si="484"/>
        <v>#N/A</v>
      </c>
      <c r="AB987" s="25" t="e">
        <f t="shared" si="485"/>
        <v>#N/A</v>
      </c>
      <c r="AC987" s="25" t="e">
        <f t="shared" si="486"/>
        <v>#N/A</v>
      </c>
    </row>
    <row r="988" spans="1:29" ht="14.25" hidden="1" customHeight="1" x14ac:dyDescent="0.25">
      <c r="A988" s="354"/>
      <c r="B988" s="308"/>
      <c r="C988" s="38"/>
      <c r="D988" s="216"/>
      <c r="E988" s="355"/>
      <c r="F988" s="305"/>
      <c r="G988" s="355"/>
      <c r="H988" s="305"/>
      <c r="I988" s="355"/>
      <c r="J988" s="216"/>
      <c r="K988" s="355"/>
      <c r="L988" s="216"/>
      <c r="M988" s="355"/>
      <c r="N988" s="315"/>
      <c r="O988" s="315"/>
      <c r="S988" s="25" t="str">
        <f t="shared" si="511"/>
        <v/>
      </c>
      <c r="T988" s="25" t="e">
        <f t="shared" si="477"/>
        <v>#N/A</v>
      </c>
      <c r="U988" s="25" t="e">
        <f t="shared" si="478"/>
        <v>#N/A</v>
      </c>
      <c r="V988" s="25" t="e">
        <f t="shared" si="479"/>
        <v>#N/A</v>
      </c>
      <c r="W988" s="25" t="e">
        <f t="shared" si="480"/>
        <v>#N/A</v>
      </c>
      <c r="X988" s="25" t="e">
        <f t="shared" si="481"/>
        <v>#N/A</v>
      </c>
      <c r="Y988" s="25" t="e">
        <f t="shared" si="482"/>
        <v>#N/A</v>
      </c>
      <c r="Z988" s="25" t="e">
        <f t="shared" si="483"/>
        <v>#N/A</v>
      </c>
      <c r="AA988" s="25" t="e">
        <f t="shared" si="484"/>
        <v>#N/A</v>
      </c>
      <c r="AB988" s="25" t="e">
        <f t="shared" si="485"/>
        <v>#N/A</v>
      </c>
      <c r="AC988" s="25" t="e">
        <f t="shared" si="486"/>
        <v>#N/A</v>
      </c>
    </row>
    <row r="989" spans="1:29" ht="14.25" hidden="1" customHeight="1" x14ac:dyDescent="0.25">
      <c r="A989" s="354"/>
      <c r="B989" s="308"/>
      <c r="C989" s="38"/>
      <c r="D989" s="216"/>
      <c r="E989" s="355"/>
      <c r="F989" s="305"/>
      <c r="G989" s="355"/>
      <c r="H989" s="305"/>
      <c r="I989" s="355"/>
      <c r="J989" s="216"/>
      <c r="K989" s="355"/>
      <c r="L989" s="216"/>
      <c r="M989" s="355"/>
      <c r="N989" s="315"/>
      <c r="O989" s="315"/>
      <c r="S989" s="25" t="str">
        <f t="shared" si="511"/>
        <v/>
      </c>
      <c r="T989" s="25" t="e">
        <f t="shared" si="477"/>
        <v>#N/A</v>
      </c>
      <c r="U989" s="25" t="e">
        <f t="shared" si="478"/>
        <v>#N/A</v>
      </c>
      <c r="V989" s="25" t="e">
        <f t="shared" si="479"/>
        <v>#N/A</v>
      </c>
      <c r="W989" s="25" t="e">
        <f t="shared" si="480"/>
        <v>#N/A</v>
      </c>
      <c r="X989" s="25" t="e">
        <f t="shared" si="481"/>
        <v>#N/A</v>
      </c>
      <c r="Y989" s="25" t="e">
        <f t="shared" si="482"/>
        <v>#N/A</v>
      </c>
      <c r="Z989" s="25" t="e">
        <f t="shared" si="483"/>
        <v>#N/A</v>
      </c>
      <c r="AA989" s="25" t="e">
        <f t="shared" si="484"/>
        <v>#N/A</v>
      </c>
      <c r="AB989" s="25" t="e">
        <f t="shared" si="485"/>
        <v>#N/A</v>
      </c>
      <c r="AC989" s="25" t="e">
        <f t="shared" si="486"/>
        <v>#N/A</v>
      </c>
    </row>
    <row r="990" spans="1:29" ht="14.25" hidden="1" customHeight="1" x14ac:dyDescent="0.25">
      <c r="A990" s="354"/>
      <c r="B990" s="308"/>
      <c r="C990" s="38"/>
      <c r="D990" s="216"/>
      <c r="E990" s="355"/>
      <c r="F990" s="305"/>
      <c r="G990" s="355"/>
      <c r="H990" s="305"/>
      <c r="I990" s="355"/>
      <c r="J990" s="216"/>
      <c r="K990" s="355"/>
      <c r="L990" s="216"/>
      <c r="M990" s="355"/>
      <c r="N990" s="315"/>
      <c r="O990" s="315"/>
      <c r="S990" s="25" t="str">
        <f t="shared" ref="S990:S1018" si="519">LEFT(C990,12)</f>
        <v/>
      </c>
      <c r="T990" s="25" t="e">
        <f t="shared" si="477"/>
        <v>#N/A</v>
      </c>
      <c r="U990" s="25" t="e">
        <f t="shared" si="478"/>
        <v>#N/A</v>
      </c>
      <c r="V990" s="25" t="e">
        <f t="shared" si="479"/>
        <v>#N/A</v>
      </c>
      <c r="W990" s="25" t="e">
        <f t="shared" si="480"/>
        <v>#N/A</v>
      </c>
      <c r="X990" s="25" t="e">
        <f t="shared" si="481"/>
        <v>#N/A</v>
      </c>
      <c r="Y990" s="25" t="e">
        <f t="shared" si="482"/>
        <v>#N/A</v>
      </c>
      <c r="Z990" s="25" t="e">
        <f t="shared" si="483"/>
        <v>#N/A</v>
      </c>
      <c r="AA990" s="25" t="e">
        <f t="shared" si="484"/>
        <v>#N/A</v>
      </c>
      <c r="AB990" s="25" t="e">
        <f t="shared" si="485"/>
        <v>#N/A</v>
      </c>
      <c r="AC990" s="25" t="e">
        <f t="shared" si="486"/>
        <v>#N/A</v>
      </c>
    </row>
    <row r="991" spans="1:29" ht="14.25" hidden="1" customHeight="1" x14ac:dyDescent="0.25">
      <c r="A991" s="354"/>
      <c r="B991" s="308"/>
      <c r="C991" s="38"/>
      <c r="D991" s="216"/>
      <c r="E991" s="355"/>
      <c r="F991" s="305"/>
      <c r="G991" s="355"/>
      <c r="H991" s="305"/>
      <c r="I991" s="355"/>
      <c r="J991" s="216"/>
      <c r="K991" s="355"/>
      <c r="L991" s="216"/>
      <c r="M991" s="355"/>
      <c r="N991" s="315"/>
      <c r="O991" s="315"/>
      <c r="S991" s="25" t="str">
        <f t="shared" si="519"/>
        <v/>
      </c>
      <c r="T991" s="25" t="e">
        <f t="shared" si="477"/>
        <v>#N/A</v>
      </c>
      <c r="U991" s="25" t="e">
        <f t="shared" si="478"/>
        <v>#N/A</v>
      </c>
      <c r="V991" s="25" t="e">
        <f t="shared" si="479"/>
        <v>#N/A</v>
      </c>
      <c r="W991" s="25" t="e">
        <f t="shared" si="480"/>
        <v>#N/A</v>
      </c>
      <c r="X991" s="25" t="e">
        <f t="shared" si="481"/>
        <v>#N/A</v>
      </c>
      <c r="Y991" s="25" t="e">
        <f t="shared" si="482"/>
        <v>#N/A</v>
      </c>
      <c r="Z991" s="25" t="e">
        <f t="shared" si="483"/>
        <v>#N/A</v>
      </c>
      <c r="AA991" s="25" t="e">
        <f t="shared" si="484"/>
        <v>#N/A</v>
      </c>
      <c r="AB991" s="25" t="e">
        <f t="shared" si="485"/>
        <v>#N/A</v>
      </c>
      <c r="AC991" s="25" t="e">
        <f t="shared" si="486"/>
        <v>#N/A</v>
      </c>
    </row>
    <row r="992" spans="1:29" ht="14.25" hidden="1" customHeight="1" x14ac:dyDescent="0.25">
      <c r="A992" s="354"/>
      <c r="B992" s="308"/>
      <c r="C992" s="38"/>
      <c r="D992" s="216"/>
      <c r="E992" s="355"/>
      <c r="F992" s="305"/>
      <c r="G992" s="355"/>
      <c r="H992" s="305"/>
      <c r="I992" s="355"/>
      <c r="J992" s="216"/>
      <c r="K992" s="355"/>
      <c r="L992" s="216"/>
      <c r="M992" s="355"/>
      <c r="N992" s="315"/>
      <c r="O992" s="315"/>
      <c r="S992" s="25" t="str">
        <f t="shared" si="519"/>
        <v/>
      </c>
      <c r="T992" s="25" t="e">
        <f t="shared" si="477"/>
        <v>#N/A</v>
      </c>
      <c r="U992" s="25" t="e">
        <f t="shared" si="478"/>
        <v>#N/A</v>
      </c>
      <c r="V992" s="25" t="e">
        <f t="shared" si="479"/>
        <v>#N/A</v>
      </c>
      <c r="W992" s="25" t="e">
        <f t="shared" si="480"/>
        <v>#N/A</v>
      </c>
      <c r="X992" s="25" t="e">
        <f t="shared" si="481"/>
        <v>#N/A</v>
      </c>
      <c r="Y992" s="25" t="e">
        <f t="shared" si="482"/>
        <v>#N/A</v>
      </c>
      <c r="Z992" s="25" t="e">
        <f t="shared" si="483"/>
        <v>#N/A</v>
      </c>
      <c r="AA992" s="25" t="e">
        <f t="shared" si="484"/>
        <v>#N/A</v>
      </c>
      <c r="AB992" s="25" t="e">
        <f t="shared" si="485"/>
        <v>#N/A</v>
      </c>
      <c r="AC992" s="25" t="e">
        <f t="shared" si="486"/>
        <v>#N/A</v>
      </c>
    </row>
    <row r="993" spans="1:29" ht="14.25" hidden="1" customHeight="1" x14ac:dyDescent="0.25">
      <c r="A993" s="354"/>
      <c r="B993" s="308"/>
      <c r="C993" s="38"/>
      <c r="D993" s="216"/>
      <c r="E993" s="355"/>
      <c r="F993" s="305"/>
      <c r="G993" s="355"/>
      <c r="H993" s="305"/>
      <c r="I993" s="355"/>
      <c r="J993" s="216"/>
      <c r="K993" s="355"/>
      <c r="L993" s="216"/>
      <c r="M993" s="355"/>
      <c r="N993" s="315"/>
      <c r="O993" s="315"/>
      <c r="S993" s="25" t="str">
        <f t="shared" si="519"/>
        <v/>
      </c>
      <c r="T993" s="25" t="e">
        <f t="shared" si="477"/>
        <v>#N/A</v>
      </c>
      <c r="U993" s="25" t="e">
        <f t="shared" si="478"/>
        <v>#N/A</v>
      </c>
      <c r="V993" s="25" t="e">
        <f t="shared" si="479"/>
        <v>#N/A</v>
      </c>
      <c r="W993" s="25" t="e">
        <f t="shared" si="480"/>
        <v>#N/A</v>
      </c>
      <c r="X993" s="25" t="e">
        <f t="shared" si="481"/>
        <v>#N/A</v>
      </c>
      <c r="Y993" s="25" t="e">
        <f t="shared" si="482"/>
        <v>#N/A</v>
      </c>
      <c r="Z993" s="25" t="e">
        <f t="shared" si="483"/>
        <v>#N/A</v>
      </c>
      <c r="AA993" s="25" t="e">
        <f t="shared" si="484"/>
        <v>#N/A</v>
      </c>
      <c r="AB993" s="25" t="e">
        <f t="shared" si="485"/>
        <v>#N/A</v>
      </c>
      <c r="AC993" s="25" t="e">
        <f t="shared" si="486"/>
        <v>#N/A</v>
      </c>
    </row>
    <row r="994" spans="1:29" ht="14.25" hidden="1" customHeight="1" x14ac:dyDescent="0.25">
      <c r="A994" s="354"/>
      <c r="B994" s="308"/>
      <c r="C994" s="38"/>
      <c r="D994" s="216"/>
      <c r="E994" s="355"/>
      <c r="F994" s="305"/>
      <c r="G994" s="355"/>
      <c r="H994" s="305"/>
      <c r="I994" s="355"/>
      <c r="J994" s="216"/>
      <c r="K994" s="355"/>
      <c r="L994" s="216"/>
      <c r="M994" s="355"/>
      <c r="N994" s="315"/>
      <c r="O994" s="315"/>
      <c r="S994" s="25" t="str">
        <f t="shared" si="519"/>
        <v/>
      </c>
      <c r="T994" s="25" t="e">
        <f t="shared" si="477"/>
        <v>#N/A</v>
      </c>
      <c r="U994" s="25" t="e">
        <f t="shared" si="478"/>
        <v>#N/A</v>
      </c>
      <c r="V994" s="25" t="e">
        <f t="shared" si="479"/>
        <v>#N/A</v>
      </c>
      <c r="W994" s="25" t="e">
        <f t="shared" si="480"/>
        <v>#N/A</v>
      </c>
      <c r="X994" s="25" t="e">
        <f t="shared" si="481"/>
        <v>#N/A</v>
      </c>
      <c r="Y994" s="25" t="e">
        <f t="shared" si="482"/>
        <v>#N/A</v>
      </c>
      <c r="Z994" s="25" t="e">
        <f t="shared" si="483"/>
        <v>#N/A</v>
      </c>
      <c r="AA994" s="25" t="e">
        <f t="shared" si="484"/>
        <v>#N/A</v>
      </c>
      <c r="AB994" s="25" t="e">
        <f t="shared" si="485"/>
        <v>#N/A</v>
      </c>
      <c r="AC994" s="25" t="e">
        <f t="shared" si="486"/>
        <v>#N/A</v>
      </c>
    </row>
    <row r="995" spans="1:29" ht="14.25" hidden="1" customHeight="1" x14ac:dyDescent="0.25">
      <c r="A995" s="354"/>
      <c r="B995" s="308"/>
      <c r="C995" s="38"/>
      <c r="D995" s="216"/>
      <c r="E995" s="355"/>
      <c r="F995" s="305"/>
      <c r="G995" s="355"/>
      <c r="H995" s="305"/>
      <c r="I995" s="355"/>
      <c r="J995" s="216"/>
      <c r="K995" s="355"/>
      <c r="L995" s="216"/>
      <c r="M995" s="355"/>
      <c r="N995" s="315"/>
      <c r="O995" s="315"/>
      <c r="S995" s="25" t="str">
        <f t="shared" si="519"/>
        <v/>
      </c>
      <c r="T995" s="25" t="e">
        <f t="shared" si="477"/>
        <v>#N/A</v>
      </c>
      <c r="U995" s="25" t="e">
        <f t="shared" si="478"/>
        <v>#N/A</v>
      </c>
      <c r="V995" s="25" t="e">
        <f t="shared" si="479"/>
        <v>#N/A</v>
      </c>
      <c r="W995" s="25" t="e">
        <f t="shared" si="480"/>
        <v>#N/A</v>
      </c>
      <c r="X995" s="25" t="e">
        <f t="shared" si="481"/>
        <v>#N/A</v>
      </c>
      <c r="Y995" s="25" t="e">
        <f t="shared" si="482"/>
        <v>#N/A</v>
      </c>
      <c r="Z995" s="25" t="e">
        <f t="shared" si="483"/>
        <v>#N/A</v>
      </c>
      <c r="AA995" s="25" t="e">
        <f t="shared" si="484"/>
        <v>#N/A</v>
      </c>
      <c r="AB995" s="25" t="e">
        <f t="shared" si="485"/>
        <v>#N/A</v>
      </c>
      <c r="AC995" s="25" t="e">
        <f t="shared" si="486"/>
        <v>#N/A</v>
      </c>
    </row>
    <row r="996" spans="1:29" ht="14.25" hidden="1" customHeight="1" x14ac:dyDescent="0.25">
      <c r="A996" s="354"/>
      <c r="B996" s="308"/>
      <c r="C996" s="38"/>
      <c r="D996" s="216"/>
      <c r="E996" s="355"/>
      <c r="F996" s="305"/>
      <c r="G996" s="355"/>
      <c r="H996" s="305"/>
      <c r="I996" s="355"/>
      <c r="J996" s="216"/>
      <c r="K996" s="355"/>
      <c r="L996" s="216"/>
      <c r="M996" s="355"/>
      <c r="N996" s="315"/>
      <c r="O996" s="315"/>
      <c r="S996" s="25" t="str">
        <f t="shared" si="519"/>
        <v/>
      </c>
      <c r="T996" s="25" t="e">
        <f t="shared" si="477"/>
        <v>#N/A</v>
      </c>
      <c r="U996" s="25" t="e">
        <f t="shared" si="478"/>
        <v>#N/A</v>
      </c>
      <c r="V996" s="25" t="e">
        <f t="shared" si="479"/>
        <v>#N/A</v>
      </c>
      <c r="W996" s="25" t="e">
        <f t="shared" si="480"/>
        <v>#N/A</v>
      </c>
      <c r="X996" s="25" t="e">
        <f t="shared" si="481"/>
        <v>#N/A</v>
      </c>
      <c r="Y996" s="25" t="e">
        <f t="shared" si="482"/>
        <v>#N/A</v>
      </c>
      <c r="Z996" s="25" t="e">
        <f t="shared" si="483"/>
        <v>#N/A</v>
      </c>
      <c r="AA996" s="25" t="e">
        <f t="shared" si="484"/>
        <v>#N/A</v>
      </c>
      <c r="AB996" s="25" t="e">
        <f t="shared" si="485"/>
        <v>#N/A</v>
      </c>
      <c r="AC996" s="25" t="e">
        <f t="shared" si="486"/>
        <v>#N/A</v>
      </c>
    </row>
    <row r="997" spans="1:29" ht="14.25" hidden="1" customHeight="1" x14ac:dyDescent="0.25">
      <c r="A997" s="354"/>
      <c r="B997" s="308"/>
      <c r="C997" s="38"/>
      <c r="D997" s="216"/>
      <c r="E997" s="355"/>
      <c r="F997" s="305"/>
      <c r="G997" s="355"/>
      <c r="H997" s="305"/>
      <c r="I997" s="355"/>
      <c r="J997" s="216"/>
      <c r="K997" s="355"/>
      <c r="L997" s="216"/>
      <c r="M997" s="355"/>
      <c r="N997" s="315"/>
      <c r="O997" s="315"/>
      <c r="S997" s="25" t="str">
        <f t="shared" si="519"/>
        <v/>
      </c>
      <c r="T997" s="25" t="e">
        <f t="shared" si="477"/>
        <v>#N/A</v>
      </c>
      <c r="U997" s="25" t="e">
        <f t="shared" si="478"/>
        <v>#N/A</v>
      </c>
      <c r="V997" s="25" t="e">
        <f t="shared" si="479"/>
        <v>#N/A</v>
      </c>
      <c r="W997" s="25" t="e">
        <f t="shared" si="480"/>
        <v>#N/A</v>
      </c>
      <c r="X997" s="25" t="e">
        <f t="shared" si="481"/>
        <v>#N/A</v>
      </c>
      <c r="Y997" s="25" t="e">
        <f t="shared" si="482"/>
        <v>#N/A</v>
      </c>
      <c r="Z997" s="25" t="e">
        <f t="shared" si="483"/>
        <v>#N/A</v>
      </c>
      <c r="AA997" s="25" t="e">
        <f t="shared" si="484"/>
        <v>#N/A</v>
      </c>
      <c r="AB997" s="25" t="e">
        <f t="shared" si="485"/>
        <v>#N/A</v>
      </c>
      <c r="AC997" s="25" t="e">
        <f t="shared" si="486"/>
        <v>#N/A</v>
      </c>
    </row>
    <row r="998" spans="1:29" ht="14.25" hidden="1" customHeight="1" x14ac:dyDescent="0.25">
      <c r="A998" s="354"/>
      <c r="B998" s="308"/>
      <c r="C998" s="38"/>
      <c r="D998" s="216"/>
      <c r="E998" s="355"/>
      <c r="F998" s="305"/>
      <c r="G998" s="355"/>
      <c r="H998" s="305"/>
      <c r="I998" s="355"/>
      <c r="J998" s="216"/>
      <c r="K998" s="355"/>
      <c r="L998" s="216"/>
      <c r="M998" s="355"/>
      <c r="N998" s="315"/>
      <c r="O998" s="315"/>
      <c r="S998" s="25" t="str">
        <f t="shared" si="519"/>
        <v/>
      </c>
      <c r="T998" s="25" t="e">
        <f t="shared" si="477"/>
        <v>#N/A</v>
      </c>
      <c r="U998" s="25" t="e">
        <f t="shared" si="478"/>
        <v>#N/A</v>
      </c>
      <c r="V998" s="25" t="e">
        <f t="shared" si="479"/>
        <v>#N/A</v>
      </c>
      <c r="W998" s="25" t="e">
        <f t="shared" si="480"/>
        <v>#N/A</v>
      </c>
      <c r="X998" s="25" t="e">
        <f t="shared" si="481"/>
        <v>#N/A</v>
      </c>
      <c r="Y998" s="25" t="e">
        <f t="shared" si="482"/>
        <v>#N/A</v>
      </c>
      <c r="Z998" s="25" t="e">
        <f t="shared" si="483"/>
        <v>#N/A</v>
      </c>
      <c r="AA998" s="25" t="e">
        <f t="shared" si="484"/>
        <v>#N/A</v>
      </c>
      <c r="AB998" s="25" t="e">
        <f t="shared" si="485"/>
        <v>#N/A</v>
      </c>
      <c r="AC998" s="25" t="e">
        <f t="shared" si="486"/>
        <v>#N/A</v>
      </c>
    </row>
    <row r="999" spans="1:29" ht="14.25" hidden="1" customHeight="1" x14ac:dyDescent="0.25">
      <c r="A999" s="354"/>
      <c r="B999" s="308"/>
      <c r="C999" s="38"/>
      <c r="D999" s="216"/>
      <c r="E999" s="355"/>
      <c r="F999" s="305"/>
      <c r="G999" s="355"/>
      <c r="H999" s="305"/>
      <c r="I999" s="355"/>
      <c r="J999" s="216"/>
      <c r="K999" s="355"/>
      <c r="L999" s="216"/>
      <c r="M999" s="355"/>
      <c r="N999" s="315"/>
      <c r="O999" s="315"/>
      <c r="S999" s="25" t="str">
        <f t="shared" si="519"/>
        <v/>
      </c>
      <c r="T999" s="25" t="e">
        <f t="shared" si="477"/>
        <v>#N/A</v>
      </c>
      <c r="U999" s="25" t="e">
        <f t="shared" si="478"/>
        <v>#N/A</v>
      </c>
      <c r="V999" s="25" t="e">
        <f t="shared" si="479"/>
        <v>#N/A</v>
      </c>
      <c r="W999" s="25" t="e">
        <f t="shared" si="480"/>
        <v>#N/A</v>
      </c>
      <c r="X999" s="25" t="e">
        <f t="shared" si="481"/>
        <v>#N/A</v>
      </c>
      <c r="Y999" s="25" t="e">
        <f t="shared" si="482"/>
        <v>#N/A</v>
      </c>
      <c r="Z999" s="25" t="e">
        <f t="shared" si="483"/>
        <v>#N/A</v>
      </c>
      <c r="AA999" s="25" t="e">
        <f t="shared" si="484"/>
        <v>#N/A</v>
      </c>
      <c r="AB999" s="25" t="e">
        <f t="shared" si="485"/>
        <v>#N/A</v>
      </c>
      <c r="AC999" s="25" t="e">
        <f t="shared" si="486"/>
        <v>#N/A</v>
      </c>
    </row>
    <row r="1000" spans="1:29" hidden="1" x14ac:dyDescent="0.25">
      <c r="A1000" s="354"/>
      <c r="B1000" s="308"/>
      <c r="C1000" s="38"/>
      <c r="D1000" s="216"/>
      <c r="E1000" s="355"/>
      <c r="F1000" s="305"/>
      <c r="G1000" s="355"/>
      <c r="H1000" s="305"/>
      <c r="I1000" s="355"/>
      <c r="J1000" s="216"/>
      <c r="K1000" s="355"/>
      <c r="L1000" s="216"/>
      <c r="M1000" s="355"/>
      <c r="N1000" s="315"/>
      <c r="O1000" s="315"/>
      <c r="S1000" s="25" t="str">
        <f t="shared" si="519"/>
        <v/>
      </c>
      <c r="T1000" s="25" t="e">
        <f t="shared" si="477"/>
        <v>#N/A</v>
      </c>
      <c r="U1000" s="25" t="e">
        <f t="shared" si="478"/>
        <v>#N/A</v>
      </c>
      <c r="V1000" s="25" t="e">
        <f t="shared" si="479"/>
        <v>#N/A</v>
      </c>
      <c r="W1000" s="25" t="e">
        <f t="shared" si="480"/>
        <v>#N/A</v>
      </c>
      <c r="X1000" s="25" t="e">
        <f t="shared" si="481"/>
        <v>#N/A</v>
      </c>
      <c r="Y1000" s="25" t="e">
        <f t="shared" si="482"/>
        <v>#N/A</v>
      </c>
      <c r="Z1000" s="25" t="e">
        <f t="shared" si="483"/>
        <v>#N/A</v>
      </c>
      <c r="AA1000" s="25" t="e">
        <f t="shared" si="484"/>
        <v>#N/A</v>
      </c>
      <c r="AB1000" s="25" t="e">
        <f t="shared" si="485"/>
        <v>#N/A</v>
      </c>
      <c r="AC1000" s="25" t="e">
        <f t="shared" si="486"/>
        <v>#N/A</v>
      </c>
    </row>
    <row r="1001" spans="1:29" ht="14.25" hidden="1" customHeight="1" x14ac:dyDescent="0.25">
      <c r="A1001" s="354"/>
      <c r="B1001" s="308"/>
      <c r="C1001" s="38"/>
      <c r="D1001" s="216"/>
      <c r="E1001" s="355"/>
      <c r="F1001" s="305"/>
      <c r="G1001" s="355"/>
      <c r="H1001" s="305"/>
      <c r="I1001" s="355"/>
      <c r="J1001" s="216"/>
      <c r="K1001" s="355"/>
      <c r="L1001" s="216"/>
      <c r="M1001" s="355"/>
      <c r="N1001" s="315"/>
      <c r="O1001" s="315"/>
      <c r="S1001" s="25" t="str">
        <f t="shared" si="519"/>
        <v/>
      </c>
      <c r="T1001" s="25" t="e">
        <f t="shared" si="477"/>
        <v>#N/A</v>
      </c>
      <c r="U1001" s="25" t="e">
        <f t="shared" si="478"/>
        <v>#N/A</v>
      </c>
      <c r="V1001" s="25" t="e">
        <f t="shared" si="479"/>
        <v>#N/A</v>
      </c>
      <c r="W1001" s="25" t="e">
        <f t="shared" si="480"/>
        <v>#N/A</v>
      </c>
      <c r="X1001" s="25" t="e">
        <f t="shared" si="481"/>
        <v>#N/A</v>
      </c>
      <c r="Y1001" s="25" t="e">
        <f t="shared" si="482"/>
        <v>#N/A</v>
      </c>
      <c r="Z1001" s="25" t="e">
        <f t="shared" si="483"/>
        <v>#N/A</v>
      </c>
      <c r="AA1001" s="25" t="e">
        <f t="shared" si="484"/>
        <v>#N/A</v>
      </c>
      <c r="AB1001" s="25" t="e">
        <f t="shared" si="485"/>
        <v>#N/A</v>
      </c>
      <c r="AC1001" s="25" t="e">
        <f t="shared" si="486"/>
        <v>#N/A</v>
      </c>
    </row>
    <row r="1002" spans="1:29" ht="14.25" hidden="1" customHeight="1" x14ac:dyDescent="0.25">
      <c r="A1002" s="354"/>
      <c r="B1002" s="308"/>
      <c r="C1002" s="38"/>
      <c r="D1002" s="216"/>
      <c r="E1002" s="355"/>
      <c r="F1002" s="305"/>
      <c r="G1002" s="355"/>
      <c r="H1002" s="305"/>
      <c r="I1002" s="355"/>
      <c r="J1002" s="26"/>
      <c r="K1002" s="355"/>
      <c r="L1002" s="216"/>
      <c r="M1002" s="355"/>
      <c r="N1002" s="315"/>
      <c r="O1002" s="315"/>
      <c r="S1002" s="25" t="str">
        <f t="shared" si="519"/>
        <v/>
      </c>
      <c r="T1002" s="25" t="e">
        <f t="shared" si="477"/>
        <v>#N/A</v>
      </c>
      <c r="U1002" s="25" t="e">
        <f t="shared" si="478"/>
        <v>#N/A</v>
      </c>
      <c r="V1002" s="25" t="e">
        <f t="shared" si="479"/>
        <v>#N/A</v>
      </c>
      <c r="W1002" s="25" t="e">
        <f t="shared" si="480"/>
        <v>#N/A</v>
      </c>
      <c r="X1002" s="25" t="e">
        <f t="shared" si="481"/>
        <v>#N/A</v>
      </c>
      <c r="Y1002" s="25" t="e">
        <f t="shared" si="482"/>
        <v>#N/A</v>
      </c>
      <c r="Z1002" s="25" t="e">
        <f t="shared" si="483"/>
        <v>#N/A</v>
      </c>
      <c r="AA1002" s="25" t="e">
        <f t="shared" si="484"/>
        <v>#N/A</v>
      </c>
      <c r="AB1002" s="25" t="e">
        <f t="shared" si="485"/>
        <v>#N/A</v>
      </c>
      <c r="AC1002" s="25" t="e">
        <f t="shared" si="486"/>
        <v>#N/A</v>
      </c>
    </row>
    <row r="1003" spans="1:29" ht="14.25" hidden="1" customHeight="1" x14ac:dyDescent="0.25">
      <c r="A1003" s="354"/>
      <c r="B1003" s="308"/>
      <c r="C1003" s="38"/>
      <c r="D1003" s="216"/>
      <c r="E1003" s="355"/>
      <c r="F1003" s="305"/>
      <c r="G1003" s="355"/>
      <c r="H1003" s="305"/>
      <c r="I1003" s="355"/>
      <c r="J1003" s="26"/>
      <c r="K1003" s="355"/>
      <c r="L1003" s="216"/>
      <c r="M1003" s="355"/>
      <c r="N1003" s="315"/>
      <c r="O1003" s="315"/>
      <c r="S1003" s="25" t="str">
        <f t="shared" si="519"/>
        <v/>
      </c>
      <c r="T1003" s="25" t="e">
        <f t="shared" si="477"/>
        <v>#N/A</v>
      </c>
      <c r="U1003" s="25" t="e">
        <f t="shared" si="478"/>
        <v>#N/A</v>
      </c>
      <c r="V1003" s="25" t="e">
        <f t="shared" si="479"/>
        <v>#N/A</v>
      </c>
      <c r="W1003" s="25" t="e">
        <f t="shared" si="480"/>
        <v>#N/A</v>
      </c>
      <c r="X1003" s="25" t="e">
        <f t="shared" si="481"/>
        <v>#N/A</v>
      </c>
      <c r="Y1003" s="25" t="e">
        <f t="shared" si="482"/>
        <v>#N/A</v>
      </c>
      <c r="Z1003" s="25" t="e">
        <f t="shared" si="483"/>
        <v>#N/A</v>
      </c>
      <c r="AA1003" s="25" t="e">
        <f t="shared" si="484"/>
        <v>#N/A</v>
      </c>
      <c r="AB1003" s="25" t="e">
        <f t="shared" si="485"/>
        <v>#N/A</v>
      </c>
      <c r="AC1003" s="25" t="e">
        <f t="shared" si="486"/>
        <v>#N/A</v>
      </c>
    </row>
    <row r="1004" spans="1:29" ht="14.25" hidden="1" customHeight="1" x14ac:dyDescent="0.25">
      <c r="A1004" s="354"/>
      <c r="B1004" s="308"/>
      <c r="C1004" s="38"/>
      <c r="D1004" s="216"/>
      <c r="E1004" s="355"/>
      <c r="F1004" s="305"/>
      <c r="G1004" s="355"/>
      <c r="H1004" s="305"/>
      <c r="I1004" s="355"/>
      <c r="J1004" s="26"/>
      <c r="K1004" s="355"/>
      <c r="L1004" s="216"/>
      <c r="M1004" s="355"/>
      <c r="N1004" s="315"/>
      <c r="O1004" s="315"/>
      <c r="S1004" s="25" t="str">
        <f t="shared" si="519"/>
        <v/>
      </c>
      <c r="T1004" s="25" t="e">
        <f t="shared" si="477"/>
        <v>#N/A</v>
      </c>
      <c r="U1004" s="25" t="e">
        <f t="shared" si="478"/>
        <v>#N/A</v>
      </c>
      <c r="V1004" s="25" t="e">
        <f t="shared" si="479"/>
        <v>#N/A</v>
      </c>
      <c r="W1004" s="25" t="e">
        <f t="shared" si="480"/>
        <v>#N/A</v>
      </c>
      <c r="X1004" s="25" t="e">
        <f t="shared" si="481"/>
        <v>#N/A</v>
      </c>
      <c r="Y1004" s="25" t="e">
        <f t="shared" si="482"/>
        <v>#N/A</v>
      </c>
      <c r="Z1004" s="25" t="e">
        <f t="shared" si="483"/>
        <v>#N/A</v>
      </c>
      <c r="AA1004" s="25" t="e">
        <f t="shared" si="484"/>
        <v>#N/A</v>
      </c>
      <c r="AB1004" s="25" t="e">
        <f t="shared" si="485"/>
        <v>#N/A</v>
      </c>
      <c r="AC1004" s="25" t="e">
        <f t="shared" si="486"/>
        <v>#N/A</v>
      </c>
    </row>
    <row r="1005" spans="1:29" ht="14.25" hidden="1" customHeight="1" x14ac:dyDescent="0.25">
      <c r="A1005" s="354"/>
      <c r="B1005" s="308"/>
      <c r="C1005" s="38"/>
      <c r="D1005" s="216"/>
      <c r="E1005" s="355"/>
      <c r="F1005" s="305"/>
      <c r="G1005" s="355"/>
      <c r="H1005" s="305"/>
      <c r="I1005" s="355"/>
      <c r="J1005" s="26"/>
      <c r="K1005" s="355"/>
      <c r="L1005" s="216"/>
      <c r="M1005" s="355"/>
      <c r="N1005" s="315"/>
      <c r="O1005" s="315"/>
      <c r="S1005" s="25" t="str">
        <f t="shared" si="519"/>
        <v/>
      </c>
      <c r="T1005" s="25" t="e">
        <f t="shared" si="477"/>
        <v>#N/A</v>
      </c>
      <c r="U1005" s="25" t="e">
        <f t="shared" si="478"/>
        <v>#N/A</v>
      </c>
      <c r="V1005" s="25" t="e">
        <f t="shared" si="479"/>
        <v>#N/A</v>
      </c>
      <c r="W1005" s="25" t="e">
        <f t="shared" si="480"/>
        <v>#N/A</v>
      </c>
      <c r="X1005" s="25" t="e">
        <f t="shared" si="481"/>
        <v>#N/A</v>
      </c>
      <c r="Y1005" s="25" t="e">
        <f t="shared" si="482"/>
        <v>#N/A</v>
      </c>
      <c r="Z1005" s="25" t="e">
        <f t="shared" si="483"/>
        <v>#N/A</v>
      </c>
      <c r="AA1005" s="25" t="e">
        <f t="shared" si="484"/>
        <v>#N/A</v>
      </c>
      <c r="AB1005" s="25" t="e">
        <f t="shared" si="485"/>
        <v>#N/A</v>
      </c>
      <c r="AC1005" s="25" t="e">
        <f t="shared" si="486"/>
        <v>#N/A</v>
      </c>
    </row>
    <row r="1006" spans="1:29" ht="14.25" hidden="1" customHeight="1" x14ac:dyDescent="0.25">
      <c r="A1006" s="354"/>
      <c r="B1006" s="308"/>
      <c r="C1006" s="38"/>
      <c r="D1006" s="216"/>
      <c r="E1006" s="355"/>
      <c r="F1006" s="305"/>
      <c r="G1006" s="355"/>
      <c r="H1006" s="305"/>
      <c r="I1006" s="355"/>
      <c r="J1006" s="26"/>
      <c r="K1006" s="355"/>
      <c r="L1006" s="216"/>
      <c r="M1006" s="355"/>
      <c r="N1006" s="315"/>
      <c r="O1006" s="315"/>
      <c r="S1006" s="25" t="str">
        <f t="shared" si="519"/>
        <v/>
      </c>
      <c r="T1006" s="25" t="e">
        <f t="shared" si="477"/>
        <v>#N/A</v>
      </c>
      <c r="U1006" s="25" t="e">
        <f t="shared" si="478"/>
        <v>#N/A</v>
      </c>
      <c r="V1006" s="25" t="e">
        <f t="shared" si="479"/>
        <v>#N/A</v>
      </c>
      <c r="W1006" s="25" t="e">
        <f t="shared" si="480"/>
        <v>#N/A</v>
      </c>
      <c r="X1006" s="25" t="e">
        <f t="shared" si="481"/>
        <v>#N/A</v>
      </c>
      <c r="Y1006" s="25" t="e">
        <f t="shared" si="482"/>
        <v>#N/A</v>
      </c>
      <c r="Z1006" s="25" t="e">
        <f t="shared" si="483"/>
        <v>#N/A</v>
      </c>
      <c r="AA1006" s="25" t="e">
        <f t="shared" si="484"/>
        <v>#N/A</v>
      </c>
      <c r="AB1006" s="25" t="e">
        <f t="shared" si="485"/>
        <v>#N/A</v>
      </c>
      <c r="AC1006" s="25" t="e">
        <f t="shared" si="486"/>
        <v>#N/A</v>
      </c>
    </row>
    <row r="1007" spans="1:29" ht="14.25" hidden="1" customHeight="1" x14ac:dyDescent="0.25">
      <c r="A1007" s="354"/>
      <c r="B1007" s="308"/>
      <c r="C1007" s="38"/>
      <c r="D1007" s="216"/>
      <c r="E1007" s="355"/>
      <c r="F1007" s="305"/>
      <c r="G1007" s="355"/>
      <c r="H1007" s="305"/>
      <c r="I1007" s="355"/>
      <c r="J1007" s="216"/>
      <c r="K1007" s="355"/>
      <c r="L1007" s="216"/>
      <c r="M1007" s="355"/>
      <c r="N1007" s="315"/>
      <c r="O1007" s="315"/>
      <c r="S1007" s="25" t="str">
        <f t="shared" si="519"/>
        <v/>
      </c>
      <c r="T1007" s="25" t="e">
        <f t="shared" si="477"/>
        <v>#N/A</v>
      </c>
      <c r="U1007" s="25" t="e">
        <f t="shared" si="478"/>
        <v>#N/A</v>
      </c>
      <c r="V1007" s="25" t="e">
        <f t="shared" si="479"/>
        <v>#N/A</v>
      </c>
      <c r="W1007" s="25" t="e">
        <f t="shared" si="480"/>
        <v>#N/A</v>
      </c>
      <c r="X1007" s="25" t="e">
        <f t="shared" si="481"/>
        <v>#N/A</v>
      </c>
      <c r="Y1007" s="25" t="e">
        <f t="shared" si="482"/>
        <v>#N/A</v>
      </c>
      <c r="Z1007" s="25" t="e">
        <f t="shared" si="483"/>
        <v>#N/A</v>
      </c>
      <c r="AA1007" s="25" t="e">
        <f t="shared" si="484"/>
        <v>#N/A</v>
      </c>
      <c r="AB1007" s="25" t="e">
        <f t="shared" si="485"/>
        <v>#N/A</v>
      </c>
      <c r="AC1007" s="25" t="e">
        <f t="shared" si="486"/>
        <v>#N/A</v>
      </c>
    </row>
    <row r="1008" spans="1:29" ht="14.25" hidden="1" customHeight="1" x14ac:dyDescent="0.25">
      <c r="A1008" s="354"/>
      <c r="B1008" s="308"/>
      <c r="C1008" s="38"/>
      <c r="D1008" s="216"/>
      <c r="E1008" s="355"/>
      <c r="F1008" s="305"/>
      <c r="G1008" s="355"/>
      <c r="H1008" s="305"/>
      <c r="I1008" s="355"/>
      <c r="J1008" s="216"/>
      <c r="K1008" s="355"/>
      <c r="L1008" s="216"/>
      <c r="M1008" s="355"/>
      <c r="N1008" s="315"/>
      <c r="O1008" s="315"/>
      <c r="S1008" s="25" t="str">
        <f t="shared" si="519"/>
        <v/>
      </c>
      <c r="T1008" s="25" t="e">
        <f t="shared" si="477"/>
        <v>#N/A</v>
      </c>
      <c r="U1008" s="25" t="e">
        <f t="shared" si="478"/>
        <v>#N/A</v>
      </c>
      <c r="V1008" s="25" t="e">
        <f t="shared" si="479"/>
        <v>#N/A</v>
      </c>
      <c r="W1008" s="25" t="e">
        <f t="shared" si="480"/>
        <v>#N/A</v>
      </c>
      <c r="X1008" s="25" t="e">
        <f t="shared" si="481"/>
        <v>#N/A</v>
      </c>
      <c r="Y1008" s="25" t="e">
        <f t="shared" si="482"/>
        <v>#N/A</v>
      </c>
      <c r="Z1008" s="25" t="e">
        <f t="shared" si="483"/>
        <v>#N/A</v>
      </c>
      <c r="AA1008" s="25" t="e">
        <f t="shared" si="484"/>
        <v>#N/A</v>
      </c>
      <c r="AB1008" s="25" t="e">
        <f t="shared" si="485"/>
        <v>#N/A</v>
      </c>
      <c r="AC1008" s="25" t="e">
        <f t="shared" si="486"/>
        <v>#N/A</v>
      </c>
    </row>
    <row r="1009" spans="1:29" ht="14.25" hidden="1" customHeight="1" x14ac:dyDescent="0.25">
      <c r="A1009" s="354"/>
      <c r="B1009" s="308"/>
      <c r="C1009" s="38"/>
      <c r="D1009" s="216"/>
      <c r="E1009" s="355"/>
      <c r="F1009" s="305"/>
      <c r="G1009" s="355"/>
      <c r="H1009" s="305"/>
      <c r="I1009" s="355"/>
      <c r="J1009" s="216"/>
      <c r="K1009" s="355"/>
      <c r="L1009" s="216"/>
      <c r="M1009" s="355"/>
      <c r="N1009" s="315"/>
      <c r="O1009" s="315"/>
      <c r="S1009" s="25" t="str">
        <f t="shared" si="519"/>
        <v/>
      </c>
      <c r="T1009" s="25" t="e">
        <f t="shared" si="477"/>
        <v>#N/A</v>
      </c>
      <c r="U1009" s="25" t="e">
        <f t="shared" si="478"/>
        <v>#N/A</v>
      </c>
      <c r="V1009" s="25" t="e">
        <f t="shared" si="479"/>
        <v>#N/A</v>
      </c>
      <c r="W1009" s="25" t="e">
        <f t="shared" si="480"/>
        <v>#N/A</v>
      </c>
      <c r="X1009" s="25" t="e">
        <f t="shared" si="481"/>
        <v>#N/A</v>
      </c>
      <c r="Y1009" s="25" t="e">
        <f t="shared" si="482"/>
        <v>#N/A</v>
      </c>
      <c r="Z1009" s="25" t="e">
        <f t="shared" si="483"/>
        <v>#N/A</v>
      </c>
      <c r="AA1009" s="25" t="e">
        <f t="shared" si="484"/>
        <v>#N/A</v>
      </c>
      <c r="AB1009" s="25" t="e">
        <f t="shared" si="485"/>
        <v>#N/A</v>
      </c>
      <c r="AC1009" s="25" t="e">
        <f t="shared" si="486"/>
        <v>#N/A</v>
      </c>
    </row>
    <row r="1010" spans="1:29" ht="14.25" hidden="1" customHeight="1" x14ac:dyDescent="0.25">
      <c r="A1010" s="354"/>
      <c r="B1010" s="308"/>
      <c r="C1010" s="38"/>
      <c r="D1010" s="216"/>
      <c r="E1010" s="355"/>
      <c r="F1010" s="305"/>
      <c r="G1010" s="355"/>
      <c r="H1010" s="305"/>
      <c r="I1010" s="355"/>
      <c r="J1010" s="216"/>
      <c r="K1010" s="355"/>
      <c r="L1010" s="216"/>
      <c r="M1010" s="355"/>
      <c r="N1010" s="315"/>
      <c r="O1010" s="315"/>
      <c r="S1010" s="25" t="str">
        <f t="shared" si="519"/>
        <v/>
      </c>
      <c r="T1010" s="25" t="e">
        <f t="shared" si="477"/>
        <v>#N/A</v>
      </c>
      <c r="U1010" s="25" t="e">
        <f t="shared" si="478"/>
        <v>#N/A</v>
      </c>
      <c r="V1010" s="25" t="e">
        <f t="shared" si="479"/>
        <v>#N/A</v>
      </c>
      <c r="W1010" s="25" t="e">
        <f t="shared" si="480"/>
        <v>#N/A</v>
      </c>
      <c r="X1010" s="25" t="e">
        <f t="shared" si="481"/>
        <v>#N/A</v>
      </c>
      <c r="Y1010" s="25" t="e">
        <f t="shared" si="482"/>
        <v>#N/A</v>
      </c>
      <c r="Z1010" s="25" t="e">
        <f t="shared" si="483"/>
        <v>#N/A</v>
      </c>
      <c r="AA1010" s="25" t="e">
        <f t="shared" si="484"/>
        <v>#N/A</v>
      </c>
      <c r="AB1010" s="25" t="e">
        <f t="shared" si="485"/>
        <v>#N/A</v>
      </c>
      <c r="AC1010" s="25" t="e">
        <f t="shared" si="486"/>
        <v>#N/A</v>
      </c>
    </row>
    <row r="1011" spans="1:29" ht="14.25" hidden="1" customHeight="1" x14ac:dyDescent="0.25">
      <c r="A1011" s="354"/>
      <c r="B1011" s="308"/>
      <c r="C1011" s="38"/>
      <c r="D1011" s="216"/>
      <c r="E1011" s="355"/>
      <c r="F1011" s="305"/>
      <c r="G1011" s="355"/>
      <c r="H1011" s="305"/>
      <c r="I1011" s="355"/>
      <c r="J1011" s="216"/>
      <c r="K1011" s="355"/>
      <c r="L1011" s="216"/>
      <c r="M1011" s="355"/>
      <c r="N1011" s="315"/>
      <c r="O1011" s="315"/>
      <c r="S1011" s="25" t="str">
        <f t="shared" si="519"/>
        <v/>
      </c>
      <c r="T1011" s="25" t="e">
        <f t="shared" si="477"/>
        <v>#N/A</v>
      </c>
      <c r="U1011" s="25" t="e">
        <f t="shared" si="478"/>
        <v>#N/A</v>
      </c>
      <c r="V1011" s="25" t="e">
        <f t="shared" si="479"/>
        <v>#N/A</v>
      </c>
      <c r="W1011" s="25" t="e">
        <f t="shared" si="480"/>
        <v>#N/A</v>
      </c>
      <c r="X1011" s="25" t="e">
        <f t="shared" si="481"/>
        <v>#N/A</v>
      </c>
      <c r="Y1011" s="25" t="e">
        <f t="shared" si="482"/>
        <v>#N/A</v>
      </c>
      <c r="Z1011" s="25" t="e">
        <f t="shared" si="483"/>
        <v>#N/A</v>
      </c>
      <c r="AA1011" s="25" t="e">
        <f t="shared" si="484"/>
        <v>#N/A</v>
      </c>
      <c r="AB1011" s="25" t="e">
        <f t="shared" si="485"/>
        <v>#N/A</v>
      </c>
      <c r="AC1011" s="25" t="e">
        <f t="shared" si="486"/>
        <v>#N/A</v>
      </c>
    </row>
    <row r="1012" spans="1:29" ht="14.25" hidden="1" customHeight="1" x14ac:dyDescent="0.25">
      <c r="A1012" s="354"/>
      <c r="B1012" s="308"/>
      <c r="C1012" s="38"/>
      <c r="D1012" s="216"/>
      <c r="E1012" s="355"/>
      <c r="F1012" s="305"/>
      <c r="G1012" s="355"/>
      <c r="H1012" s="305"/>
      <c r="I1012" s="355"/>
      <c r="J1012" s="216"/>
      <c r="K1012" s="355"/>
      <c r="L1012" s="216"/>
      <c r="M1012" s="355"/>
      <c r="N1012" s="315"/>
      <c r="O1012" s="315"/>
      <c r="S1012" s="25" t="str">
        <f t="shared" si="519"/>
        <v/>
      </c>
      <c r="T1012" s="25" t="e">
        <f t="shared" si="477"/>
        <v>#N/A</v>
      </c>
      <c r="U1012" s="25" t="e">
        <f t="shared" si="478"/>
        <v>#N/A</v>
      </c>
      <c r="V1012" s="25" t="e">
        <f t="shared" si="479"/>
        <v>#N/A</v>
      </c>
      <c r="W1012" s="25" t="e">
        <f t="shared" si="480"/>
        <v>#N/A</v>
      </c>
      <c r="X1012" s="25" t="e">
        <f t="shared" si="481"/>
        <v>#N/A</v>
      </c>
      <c r="Y1012" s="25" t="e">
        <f t="shared" si="482"/>
        <v>#N/A</v>
      </c>
      <c r="Z1012" s="25" t="e">
        <f t="shared" si="483"/>
        <v>#N/A</v>
      </c>
      <c r="AA1012" s="25" t="e">
        <f t="shared" si="484"/>
        <v>#N/A</v>
      </c>
      <c r="AB1012" s="25" t="e">
        <f t="shared" si="485"/>
        <v>#N/A</v>
      </c>
      <c r="AC1012" s="25" t="e">
        <f t="shared" si="486"/>
        <v>#N/A</v>
      </c>
    </row>
    <row r="1013" spans="1:29" ht="14.25" hidden="1" customHeight="1" x14ac:dyDescent="0.25">
      <c r="A1013" s="354"/>
      <c r="B1013" s="308"/>
      <c r="C1013" s="38"/>
      <c r="D1013" s="216"/>
      <c r="E1013" s="355"/>
      <c r="F1013" s="305"/>
      <c r="G1013" s="355"/>
      <c r="H1013" s="305"/>
      <c r="I1013" s="355"/>
      <c r="J1013" s="216"/>
      <c r="K1013" s="355"/>
      <c r="L1013" s="216"/>
      <c r="M1013" s="355"/>
      <c r="N1013" s="315"/>
      <c r="O1013" s="315"/>
      <c r="S1013" s="25" t="str">
        <f t="shared" si="519"/>
        <v/>
      </c>
      <c r="T1013" s="25" t="e">
        <f t="shared" si="477"/>
        <v>#N/A</v>
      </c>
      <c r="U1013" s="25" t="e">
        <f t="shared" si="478"/>
        <v>#N/A</v>
      </c>
      <c r="V1013" s="25" t="e">
        <f t="shared" si="479"/>
        <v>#N/A</v>
      </c>
      <c r="W1013" s="25" t="e">
        <f t="shared" si="480"/>
        <v>#N/A</v>
      </c>
      <c r="X1013" s="25" t="e">
        <f t="shared" si="481"/>
        <v>#N/A</v>
      </c>
      <c r="Y1013" s="25" t="e">
        <f t="shared" si="482"/>
        <v>#N/A</v>
      </c>
      <c r="Z1013" s="25" t="e">
        <f t="shared" si="483"/>
        <v>#N/A</v>
      </c>
      <c r="AA1013" s="25" t="e">
        <f t="shared" si="484"/>
        <v>#N/A</v>
      </c>
      <c r="AB1013" s="25" t="e">
        <f t="shared" si="485"/>
        <v>#N/A</v>
      </c>
      <c r="AC1013" s="25" t="e">
        <f t="shared" si="486"/>
        <v>#N/A</v>
      </c>
    </row>
    <row r="1014" spans="1:29" ht="14.25" hidden="1" customHeight="1" x14ac:dyDescent="0.25">
      <c r="A1014" s="354"/>
      <c r="B1014" s="308"/>
      <c r="C1014" s="38"/>
      <c r="D1014" s="216"/>
      <c r="E1014" s="355"/>
      <c r="F1014" s="305"/>
      <c r="G1014" s="355"/>
      <c r="H1014" s="305"/>
      <c r="I1014" s="355"/>
      <c r="J1014" s="216"/>
      <c r="K1014" s="355"/>
      <c r="L1014" s="216"/>
      <c r="M1014" s="355"/>
      <c r="N1014" s="315"/>
      <c r="O1014" s="315"/>
      <c r="S1014" s="25" t="str">
        <f t="shared" si="519"/>
        <v/>
      </c>
      <c r="T1014" s="25" t="e">
        <f t="shared" si="477"/>
        <v>#N/A</v>
      </c>
      <c r="U1014" s="25" t="e">
        <f t="shared" si="478"/>
        <v>#N/A</v>
      </c>
      <c r="V1014" s="25" t="e">
        <f t="shared" si="479"/>
        <v>#N/A</v>
      </c>
      <c r="W1014" s="25" t="e">
        <f t="shared" si="480"/>
        <v>#N/A</v>
      </c>
      <c r="X1014" s="25" t="e">
        <f t="shared" si="481"/>
        <v>#N/A</v>
      </c>
      <c r="Y1014" s="25" t="e">
        <f t="shared" si="482"/>
        <v>#N/A</v>
      </c>
      <c r="Z1014" s="25" t="e">
        <f t="shared" si="483"/>
        <v>#N/A</v>
      </c>
      <c r="AA1014" s="25" t="e">
        <f t="shared" si="484"/>
        <v>#N/A</v>
      </c>
      <c r="AB1014" s="25" t="e">
        <f t="shared" si="485"/>
        <v>#N/A</v>
      </c>
      <c r="AC1014" s="25" t="e">
        <f t="shared" si="486"/>
        <v>#N/A</v>
      </c>
    </row>
    <row r="1015" spans="1:29" ht="14.25" hidden="1" customHeight="1" x14ac:dyDescent="0.25">
      <c r="A1015" s="354"/>
      <c r="B1015" s="308"/>
      <c r="C1015" s="38"/>
      <c r="D1015" s="216"/>
      <c r="E1015" s="355"/>
      <c r="F1015" s="305"/>
      <c r="G1015" s="355"/>
      <c r="H1015" s="305"/>
      <c r="I1015" s="355"/>
      <c r="J1015" s="216"/>
      <c r="K1015" s="355"/>
      <c r="L1015" s="216"/>
      <c r="M1015" s="355"/>
      <c r="N1015" s="315"/>
      <c r="O1015" s="315"/>
      <c r="S1015" s="25" t="str">
        <f t="shared" si="519"/>
        <v/>
      </c>
      <c r="T1015" s="25" t="e">
        <f t="shared" si="477"/>
        <v>#N/A</v>
      </c>
      <c r="U1015" s="25" t="e">
        <f t="shared" si="478"/>
        <v>#N/A</v>
      </c>
      <c r="V1015" s="25" t="e">
        <f t="shared" si="479"/>
        <v>#N/A</v>
      </c>
      <c r="W1015" s="25" t="e">
        <f t="shared" si="480"/>
        <v>#N/A</v>
      </c>
      <c r="X1015" s="25" t="e">
        <f t="shared" si="481"/>
        <v>#N/A</v>
      </c>
      <c r="Y1015" s="25" t="e">
        <f t="shared" si="482"/>
        <v>#N/A</v>
      </c>
      <c r="Z1015" s="25" t="e">
        <f t="shared" si="483"/>
        <v>#N/A</v>
      </c>
      <c r="AA1015" s="25" t="e">
        <f t="shared" si="484"/>
        <v>#N/A</v>
      </c>
      <c r="AB1015" s="25" t="e">
        <f t="shared" si="485"/>
        <v>#N/A</v>
      </c>
      <c r="AC1015" s="25" t="e">
        <f t="shared" si="486"/>
        <v>#N/A</v>
      </c>
    </row>
    <row r="1016" spans="1:29" ht="14.25" hidden="1" customHeight="1" x14ac:dyDescent="0.25">
      <c r="A1016" s="354"/>
      <c r="B1016" s="308"/>
      <c r="C1016" s="38"/>
      <c r="D1016" s="216"/>
      <c r="E1016" s="355"/>
      <c r="F1016" s="305"/>
      <c r="G1016" s="355"/>
      <c r="H1016" s="305"/>
      <c r="I1016" s="355"/>
      <c r="J1016" s="216"/>
      <c r="K1016" s="355"/>
      <c r="L1016" s="216"/>
      <c r="M1016" s="355"/>
      <c r="N1016" s="315"/>
      <c r="O1016" s="315"/>
      <c r="S1016" s="25" t="str">
        <f t="shared" si="519"/>
        <v/>
      </c>
      <c r="T1016" s="25" t="e">
        <f t="shared" si="477"/>
        <v>#N/A</v>
      </c>
      <c r="U1016" s="25" t="e">
        <f t="shared" si="478"/>
        <v>#N/A</v>
      </c>
      <c r="V1016" s="25" t="e">
        <f t="shared" si="479"/>
        <v>#N/A</v>
      </c>
      <c r="W1016" s="25" t="e">
        <f t="shared" si="480"/>
        <v>#N/A</v>
      </c>
      <c r="X1016" s="25" t="e">
        <f t="shared" si="481"/>
        <v>#N/A</v>
      </c>
      <c r="Y1016" s="25" t="e">
        <f t="shared" si="482"/>
        <v>#N/A</v>
      </c>
      <c r="Z1016" s="25" t="e">
        <f t="shared" si="483"/>
        <v>#N/A</v>
      </c>
      <c r="AA1016" s="25" t="e">
        <f t="shared" si="484"/>
        <v>#N/A</v>
      </c>
      <c r="AB1016" s="25" t="e">
        <f t="shared" si="485"/>
        <v>#N/A</v>
      </c>
      <c r="AC1016" s="25" t="e">
        <f t="shared" si="486"/>
        <v>#N/A</v>
      </c>
    </row>
    <row r="1017" spans="1:29" ht="14.25" hidden="1" customHeight="1" x14ac:dyDescent="0.25">
      <c r="A1017" s="354"/>
      <c r="B1017" s="308"/>
      <c r="C1017" s="38"/>
      <c r="D1017" s="216"/>
      <c r="E1017" s="355"/>
      <c r="F1017" s="305"/>
      <c r="G1017" s="355"/>
      <c r="H1017" s="305"/>
      <c r="I1017" s="355"/>
      <c r="J1017" s="216"/>
      <c r="K1017" s="355"/>
      <c r="L1017" s="216"/>
      <c r="M1017" s="355"/>
      <c r="N1017" s="315"/>
      <c r="O1017" s="315"/>
      <c r="S1017" s="25" t="str">
        <f t="shared" si="519"/>
        <v/>
      </c>
      <c r="T1017" s="25" t="e">
        <f t="shared" si="477"/>
        <v>#N/A</v>
      </c>
      <c r="U1017" s="25" t="e">
        <f t="shared" si="478"/>
        <v>#N/A</v>
      </c>
      <c r="V1017" s="25" t="e">
        <f t="shared" si="479"/>
        <v>#N/A</v>
      </c>
      <c r="W1017" s="25" t="e">
        <f t="shared" si="480"/>
        <v>#N/A</v>
      </c>
      <c r="X1017" s="25" t="e">
        <f t="shared" si="481"/>
        <v>#N/A</v>
      </c>
      <c r="Y1017" s="25" t="e">
        <f t="shared" si="482"/>
        <v>#N/A</v>
      </c>
      <c r="Z1017" s="25" t="e">
        <f t="shared" si="483"/>
        <v>#N/A</v>
      </c>
      <c r="AA1017" s="25" t="e">
        <f t="shared" si="484"/>
        <v>#N/A</v>
      </c>
      <c r="AB1017" s="25" t="e">
        <f t="shared" si="485"/>
        <v>#N/A</v>
      </c>
      <c r="AC1017" s="25" t="e">
        <f t="shared" si="486"/>
        <v>#N/A</v>
      </c>
    </row>
    <row r="1018" spans="1:29" ht="14.25" hidden="1" customHeight="1" thickBot="1" x14ac:dyDescent="0.3">
      <c r="A1018" s="33"/>
      <c r="B1018" s="118"/>
      <c r="C1018" s="34"/>
      <c r="D1018" s="216"/>
      <c r="E1018" s="355"/>
      <c r="F1018" s="305"/>
      <c r="G1018" s="355"/>
      <c r="H1018" s="305"/>
      <c r="I1018" s="355"/>
      <c r="J1018" s="216"/>
      <c r="K1018" s="355"/>
      <c r="L1018" s="216"/>
      <c r="M1018" s="355"/>
      <c r="N1018" s="315"/>
      <c r="O1018" s="315"/>
      <c r="S1018" s="25" t="str">
        <f t="shared" si="519"/>
        <v/>
      </c>
      <c r="T1018" s="25" t="e">
        <f t="shared" si="477"/>
        <v>#N/A</v>
      </c>
      <c r="U1018" s="25" t="e">
        <f t="shared" si="478"/>
        <v>#N/A</v>
      </c>
      <c r="V1018" s="25" t="e">
        <f t="shared" si="479"/>
        <v>#N/A</v>
      </c>
      <c r="W1018" s="25" t="e">
        <f t="shared" si="480"/>
        <v>#N/A</v>
      </c>
      <c r="X1018" s="25" t="e">
        <f t="shared" si="481"/>
        <v>#N/A</v>
      </c>
      <c r="Y1018" s="25" t="e">
        <f t="shared" si="482"/>
        <v>#N/A</v>
      </c>
      <c r="Z1018" s="25" t="e">
        <f t="shared" si="483"/>
        <v>#N/A</v>
      </c>
      <c r="AA1018" s="25" t="e">
        <f t="shared" si="484"/>
        <v>#N/A</v>
      </c>
      <c r="AB1018" s="25" t="e">
        <f t="shared" si="485"/>
        <v>#N/A</v>
      </c>
      <c r="AC1018" s="25" t="e">
        <f t="shared" si="486"/>
        <v>#N/A</v>
      </c>
    </row>
    <row r="1019" spans="1:29" ht="15.75" hidden="1" thickBot="1" x14ac:dyDescent="0.3">
      <c r="C1019">
        <f>COUNTA(C900:C1018)</f>
        <v>78</v>
      </c>
      <c r="D1019" s="31">
        <f>((COUNTA(D900:D1018))-COUNTIF(E900:E1018,"&lt;1"))/(COUNTA(D900:D1018))</f>
        <v>0.97435897435897434</v>
      </c>
      <c r="E1019"/>
      <c r="F1019" s="31">
        <f>((COUNTA(F900:F1018))-COUNTIF(G900:G1018,"&lt;1"))/(COUNTA(F900:F1018))</f>
        <v>1</v>
      </c>
      <c r="H1019" s="31">
        <f>((COUNTA(H900:H1018))-COUNTIF(I900:I1018,"&lt;1"))/(COUNTA(H900:H1018))</f>
        <v>0.98684210526315785</v>
      </c>
      <c r="I1019" s="355"/>
      <c r="J1019" s="31">
        <f>((COUNTA(J900:J1018))-COUNTIF(K900:K1018,"&lt;1"))/(COUNTA(J900:J1018))</f>
        <v>0.9358974358974359</v>
      </c>
      <c r="K1019" s="31"/>
      <c r="L1019" s="31">
        <f>((COUNTA(L900:L1018))-COUNTIF(M900:M1018,"&lt;1"))/(COUNTA(L900:L1018))</f>
        <v>1</v>
      </c>
      <c r="M1019" s="31"/>
      <c r="N1019" s="11">
        <f>AVERAGE(N903:N1018)</f>
        <v>0.88732394366197187</v>
      </c>
      <c r="O1019" s="11">
        <f>AVERAGE(O903:O1018)</f>
        <v>0.94366197183098588</v>
      </c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</row>
    <row r="1022" spans="1:29" hidden="1" x14ac:dyDescent="0.25">
      <c r="A1022" s="7" t="s">
        <v>18</v>
      </c>
      <c r="B1022" s="7" t="s">
        <v>806</v>
      </c>
      <c r="C1022" s="7" t="s">
        <v>29</v>
      </c>
      <c r="D1022" s="8" t="s">
        <v>121</v>
      </c>
      <c r="E1022" s="70"/>
      <c r="F1022" s="42" t="s">
        <v>12</v>
      </c>
      <c r="G1022" s="106"/>
      <c r="H1022" s="8" t="s">
        <v>13</v>
      </c>
      <c r="I1022" s="70"/>
      <c r="J1022" s="8" t="s">
        <v>14</v>
      </c>
      <c r="K1022" s="70"/>
      <c r="L1022" s="8" t="s">
        <v>433</v>
      </c>
      <c r="M1022" s="70"/>
      <c r="N1022" s="9" t="s">
        <v>20</v>
      </c>
      <c r="O1022" s="9" t="s">
        <v>36</v>
      </c>
      <c r="S1022" s="25" t="str">
        <f t="shared" ref="S1022:S1035" si="520">LEFT(C1022,12)</f>
        <v>Product</v>
      </c>
      <c r="T1022" s="25" t="e">
        <f t="shared" ref="T1022:T1170" si="521">VLOOKUP($S1022,$S$4:$AA$16,2,FALSE)</f>
        <v>#N/A</v>
      </c>
      <c r="U1022" s="25" t="e">
        <f t="shared" ref="U1022:U1170" si="522">VLOOKUP($S1022,$S$4:$AA$16,3,FALSE)</f>
        <v>#N/A</v>
      </c>
      <c r="V1022" s="25" t="e">
        <f t="shared" ref="V1022:V1170" si="523">VLOOKUP($S1022,$S$4:$AA$16,4,FALSE)</f>
        <v>#N/A</v>
      </c>
      <c r="W1022" s="25" t="e">
        <f t="shared" ref="W1022:W1170" si="524">VLOOKUP($S1022,$S$4:$AA$16,5,FALSE)</f>
        <v>#N/A</v>
      </c>
      <c r="X1022" s="25" t="e">
        <f t="shared" ref="X1022:X1170" si="525">VLOOKUP($S1022,$S$4:$AA$16,6,FALSE)</f>
        <v>#N/A</v>
      </c>
      <c r="Y1022" s="25" t="e">
        <f t="shared" ref="Y1022:Y1170" si="526">VLOOKUP($S1022,$S$4:$AA$16,7,FALSE)</f>
        <v>#N/A</v>
      </c>
      <c r="Z1022" s="25" t="e">
        <f t="shared" ref="Z1022:Z1170" si="527">VLOOKUP($S1022,$S$4:$AA$16,8,FALSE)</f>
        <v>#N/A</v>
      </c>
      <c r="AA1022" s="25" t="e">
        <f t="shared" ref="AA1022:AA1170" si="528">VLOOKUP($S1022,$S$4:$AA$16,9,FALSE)</f>
        <v>#N/A</v>
      </c>
      <c r="AB1022" s="25" t="e">
        <f t="shared" ref="AB1022:AB1170" si="529">VLOOKUP($S1022,$S$4:$AC$16,10,FALSE)</f>
        <v>#N/A</v>
      </c>
      <c r="AC1022" s="25" t="e">
        <f t="shared" ref="AC1022:AC1170" si="530">VLOOKUP($S1022,$S$4:$AC$16,11,FALSE)</f>
        <v>#N/A</v>
      </c>
    </row>
    <row r="1023" spans="1:29" hidden="1" x14ac:dyDescent="0.25">
      <c r="A1023" s="354">
        <v>45992</v>
      </c>
      <c r="B1023" s="354" t="s">
        <v>436</v>
      </c>
      <c r="C1023" s="349" t="s">
        <v>31</v>
      </c>
      <c r="D1023" s="216">
        <v>1.85</v>
      </c>
      <c r="E1023" s="355">
        <f t="shared" ref="E1023:E1086" si="531">IF(+(IF(D1023&lt;T1023,0,IF(D1023&gt;U1023,0,1)))=1,1,0)</f>
        <v>1</v>
      </c>
      <c r="F1023" s="305">
        <v>0.01</v>
      </c>
      <c r="G1023" s="355">
        <f t="shared" ref="G1023:G1086" si="532">IF(+(IF(F1023&lt;V1023,0,IF(F1023&gt;W1023,0,1)))=1,1,0)</f>
        <v>1</v>
      </c>
      <c r="H1023" s="23">
        <v>2.83</v>
      </c>
      <c r="I1023" s="355">
        <f t="shared" ref="I1023:I1086" si="533">IF(+(IF(H1023&lt;X1023,0,IF(H1023&gt;Y1023,0,1)))=1,1,0)</f>
        <v>1</v>
      </c>
      <c r="J1023" s="216">
        <v>5.58</v>
      </c>
      <c r="K1023" s="355">
        <f t="shared" ref="K1023:K1086" si="534">IF(+(IF(J1023&lt;Z1023,0,IF(J1023&gt;AA1023,0,1)))=1,1,0)</f>
        <v>1</v>
      </c>
      <c r="L1023" s="216">
        <v>0.47</v>
      </c>
      <c r="M1023" s="355">
        <f t="shared" ref="M1023:M1086" si="535">IF(+(IF(L1023&lt;AB1023,0,IF(L1023&gt;AC1023,0,1)))=1,1,0)</f>
        <v>1</v>
      </c>
      <c r="N1023" s="315">
        <f t="shared" ref="N1023:N1086" si="536">IF(+(IF(D1023&lt;T1023,0,IF(D1023&gt;U1023,0,1)))+(IF(F1023&lt;V1023,0,IF(F1023&gt;W1023,0,1)))+(IF(H1023&lt;X1023,0,IF(H1023&gt;Y1023,0,1)))+(IF(J1023&lt;Z1023,0,IF(J1023&gt;AA1023,0,1)))+(IF(L1023&lt;AB1023,0,IF(L1023&gt;AC1023,0,1)))=5,1,0)</f>
        <v>1</v>
      </c>
      <c r="O1023" s="315">
        <f t="shared" ref="O1023:O1086" si="537">IF(+(IF(D1023&lt;T1023,0,IF(D1023&gt;U1023,0,1)))+(IF(F1023&lt;V1023,0,IF(F1023&gt;W1023,0,1)))+(IF(H1023&lt;X1023,0,IF(H1023&gt;Y1023,0,1)))+(IF(L1023&lt;AB1023,0,IF(L1023&gt;AC1023,0,1)))=4,1,0)</f>
        <v>1</v>
      </c>
      <c r="S1023" s="25" t="str">
        <f t="shared" si="520"/>
        <v>CARIB</v>
      </c>
      <c r="T1023" s="25">
        <f t="shared" si="521"/>
        <v>1.65</v>
      </c>
      <c r="U1023" s="25">
        <f t="shared" si="522"/>
        <v>2.14</v>
      </c>
      <c r="V1023" s="25">
        <f t="shared" si="523"/>
        <v>0</v>
      </c>
      <c r="W1023" s="25">
        <f t="shared" si="524"/>
        <v>0.12</v>
      </c>
      <c r="X1023" s="25">
        <f t="shared" si="525"/>
        <v>2.7</v>
      </c>
      <c r="Y1023" s="25">
        <f t="shared" si="526"/>
        <v>2.85</v>
      </c>
      <c r="Z1023" s="25">
        <f t="shared" si="527"/>
        <v>5</v>
      </c>
      <c r="AA1023" s="25">
        <f t="shared" si="528"/>
        <v>7</v>
      </c>
      <c r="AB1023" s="25">
        <f t="shared" si="529"/>
        <v>0</v>
      </c>
      <c r="AC1023" s="25">
        <f t="shared" si="530"/>
        <v>1</v>
      </c>
    </row>
    <row r="1024" spans="1:29" hidden="1" x14ac:dyDescent="0.25">
      <c r="A1024" s="354">
        <v>45992</v>
      </c>
      <c r="B1024" s="354" t="s">
        <v>434</v>
      </c>
      <c r="C1024" s="349" t="s">
        <v>31</v>
      </c>
      <c r="D1024" s="216">
        <v>2</v>
      </c>
      <c r="E1024" s="355">
        <f t="shared" si="531"/>
        <v>1</v>
      </c>
      <c r="F1024" s="305">
        <v>0.01</v>
      </c>
      <c r="G1024" s="355">
        <f t="shared" si="532"/>
        <v>1</v>
      </c>
      <c r="H1024" s="23">
        <v>2.79</v>
      </c>
      <c r="I1024" s="355">
        <f t="shared" si="533"/>
        <v>1</v>
      </c>
      <c r="J1024" s="216">
        <v>5.18</v>
      </c>
      <c r="K1024" s="355">
        <f t="shared" si="534"/>
        <v>1</v>
      </c>
      <c r="L1024" s="216">
        <v>0.45</v>
      </c>
      <c r="M1024" s="355">
        <f t="shared" si="535"/>
        <v>1</v>
      </c>
      <c r="N1024" s="315">
        <f t="shared" si="536"/>
        <v>1</v>
      </c>
      <c r="O1024" s="315">
        <f t="shared" si="537"/>
        <v>1</v>
      </c>
      <c r="S1024" s="25" t="str">
        <f t="shared" si="520"/>
        <v>CARIB</v>
      </c>
      <c r="T1024" s="25">
        <f t="shared" si="521"/>
        <v>1.65</v>
      </c>
      <c r="U1024" s="25">
        <f t="shared" si="522"/>
        <v>2.14</v>
      </c>
      <c r="V1024" s="25">
        <f t="shared" si="523"/>
        <v>0</v>
      </c>
      <c r="W1024" s="25">
        <f t="shared" si="524"/>
        <v>0.12</v>
      </c>
      <c r="X1024" s="25">
        <f t="shared" si="525"/>
        <v>2.7</v>
      </c>
      <c r="Y1024" s="25">
        <f t="shared" si="526"/>
        <v>2.85</v>
      </c>
      <c r="Z1024" s="25">
        <f t="shared" si="527"/>
        <v>5</v>
      </c>
      <c r="AA1024" s="25">
        <f t="shared" si="528"/>
        <v>7</v>
      </c>
      <c r="AB1024" s="25">
        <f t="shared" si="529"/>
        <v>0</v>
      </c>
      <c r="AC1024" s="25">
        <f t="shared" si="530"/>
        <v>1</v>
      </c>
    </row>
    <row r="1025" spans="1:29" hidden="1" x14ac:dyDescent="0.25">
      <c r="A1025" s="354">
        <v>45992</v>
      </c>
      <c r="B1025" s="354" t="s">
        <v>436</v>
      </c>
      <c r="C1025" s="349" t="s">
        <v>31</v>
      </c>
      <c r="D1025" s="216">
        <v>1.96</v>
      </c>
      <c r="E1025" s="355">
        <f t="shared" si="531"/>
        <v>1</v>
      </c>
      <c r="F1025" s="305">
        <v>0.02</v>
      </c>
      <c r="G1025" s="355">
        <f t="shared" si="532"/>
        <v>1</v>
      </c>
      <c r="H1025" s="23">
        <v>2.85</v>
      </c>
      <c r="I1025" s="355">
        <f t="shared" si="533"/>
        <v>1</v>
      </c>
      <c r="J1025" s="216">
        <v>5</v>
      </c>
      <c r="K1025" s="355">
        <f t="shared" si="534"/>
        <v>1</v>
      </c>
      <c r="L1025" s="216">
        <v>0.61</v>
      </c>
      <c r="M1025" s="355">
        <f t="shared" si="535"/>
        <v>1</v>
      </c>
      <c r="N1025" s="315">
        <f t="shared" si="536"/>
        <v>1</v>
      </c>
      <c r="O1025" s="315">
        <f t="shared" si="537"/>
        <v>1</v>
      </c>
      <c r="S1025" s="25" t="str">
        <f t="shared" si="520"/>
        <v>CARIB</v>
      </c>
      <c r="T1025" s="25">
        <f t="shared" si="521"/>
        <v>1.65</v>
      </c>
      <c r="U1025" s="25">
        <f t="shared" si="522"/>
        <v>2.14</v>
      </c>
      <c r="V1025" s="25">
        <f t="shared" si="523"/>
        <v>0</v>
      </c>
      <c r="W1025" s="25">
        <f t="shared" si="524"/>
        <v>0.12</v>
      </c>
      <c r="X1025" s="25">
        <f t="shared" si="525"/>
        <v>2.7</v>
      </c>
      <c r="Y1025" s="25">
        <f t="shared" si="526"/>
        <v>2.85</v>
      </c>
      <c r="Z1025" s="25">
        <f t="shared" si="527"/>
        <v>5</v>
      </c>
      <c r="AA1025" s="25">
        <f t="shared" si="528"/>
        <v>7</v>
      </c>
      <c r="AB1025" s="25">
        <f t="shared" si="529"/>
        <v>0</v>
      </c>
      <c r="AC1025" s="25">
        <f t="shared" si="530"/>
        <v>1</v>
      </c>
    </row>
    <row r="1026" spans="1:29" hidden="1" x14ac:dyDescent="0.25">
      <c r="A1026" s="354">
        <v>45992</v>
      </c>
      <c r="B1026" s="354" t="s">
        <v>435</v>
      </c>
      <c r="C1026" s="349" t="s">
        <v>31</v>
      </c>
      <c r="D1026" s="216">
        <v>1.84</v>
      </c>
      <c r="E1026" s="355">
        <f t="shared" si="531"/>
        <v>1</v>
      </c>
      <c r="F1026" s="305">
        <v>0.03</v>
      </c>
      <c r="G1026" s="355">
        <f t="shared" si="532"/>
        <v>1</v>
      </c>
      <c r="H1026" s="23">
        <v>2.85</v>
      </c>
      <c r="I1026" s="355">
        <f t="shared" si="533"/>
        <v>1</v>
      </c>
      <c r="J1026" s="216">
        <v>5.63</v>
      </c>
      <c r="K1026" s="355">
        <f t="shared" si="534"/>
        <v>1</v>
      </c>
      <c r="L1026" s="216">
        <v>0.38</v>
      </c>
      <c r="M1026" s="355">
        <f t="shared" si="535"/>
        <v>1</v>
      </c>
      <c r="N1026" s="315">
        <f t="shared" si="536"/>
        <v>1</v>
      </c>
      <c r="O1026" s="315">
        <f t="shared" si="537"/>
        <v>1</v>
      </c>
      <c r="S1026" s="25" t="str">
        <f t="shared" si="520"/>
        <v>CARIB</v>
      </c>
      <c r="T1026" s="25">
        <f t="shared" si="521"/>
        <v>1.65</v>
      </c>
      <c r="U1026" s="25">
        <f t="shared" si="522"/>
        <v>2.14</v>
      </c>
      <c r="V1026" s="25">
        <f t="shared" si="523"/>
        <v>0</v>
      </c>
      <c r="W1026" s="25">
        <f t="shared" si="524"/>
        <v>0.12</v>
      </c>
      <c r="X1026" s="25">
        <f t="shared" si="525"/>
        <v>2.7</v>
      </c>
      <c r="Y1026" s="25">
        <f t="shared" si="526"/>
        <v>2.85</v>
      </c>
      <c r="Z1026" s="25">
        <f t="shared" si="527"/>
        <v>5</v>
      </c>
      <c r="AA1026" s="25">
        <f t="shared" si="528"/>
        <v>7</v>
      </c>
      <c r="AB1026" s="25">
        <f t="shared" si="529"/>
        <v>0</v>
      </c>
      <c r="AC1026" s="25">
        <f t="shared" si="530"/>
        <v>1</v>
      </c>
    </row>
    <row r="1027" spans="1:29" hidden="1" x14ac:dyDescent="0.25">
      <c r="A1027" s="354">
        <v>45992</v>
      </c>
      <c r="B1027" s="354" t="s">
        <v>437</v>
      </c>
      <c r="C1027" s="349" t="s">
        <v>31</v>
      </c>
      <c r="D1027" s="216">
        <v>2.02</v>
      </c>
      <c r="E1027" s="355">
        <f t="shared" si="531"/>
        <v>1</v>
      </c>
      <c r="F1027" s="305">
        <v>0.04</v>
      </c>
      <c r="G1027" s="355">
        <f t="shared" si="532"/>
        <v>1</v>
      </c>
      <c r="H1027" s="23">
        <v>2.85</v>
      </c>
      <c r="I1027" s="355">
        <f>IF(+(IF(H1027&lt;X1027,0,IF(H1027&gt;Y1027,0,1)))=1,1,0)</f>
        <v>1</v>
      </c>
      <c r="J1027" s="216">
        <v>5.8</v>
      </c>
      <c r="K1027" s="355">
        <f t="shared" si="534"/>
        <v>1</v>
      </c>
      <c r="L1027" s="216">
        <v>0.4</v>
      </c>
      <c r="M1027" s="355">
        <f t="shared" si="535"/>
        <v>1</v>
      </c>
      <c r="N1027" s="315">
        <f t="shared" si="536"/>
        <v>1</v>
      </c>
      <c r="O1027" s="315">
        <f t="shared" si="537"/>
        <v>1</v>
      </c>
      <c r="S1027" s="25" t="str">
        <f t="shared" si="520"/>
        <v>CARIB</v>
      </c>
      <c r="T1027" s="25">
        <f t="shared" si="521"/>
        <v>1.65</v>
      </c>
      <c r="U1027" s="25">
        <f t="shared" si="522"/>
        <v>2.14</v>
      </c>
      <c r="V1027" s="25">
        <f t="shared" si="523"/>
        <v>0</v>
      </c>
      <c r="W1027" s="25">
        <f t="shared" si="524"/>
        <v>0.12</v>
      </c>
      <c r="X1027" s="25">
        <f t="shared" si="525"/>
        <v>2.7</v>
      </c>
      <c r="Y1027" s="25">
        <f t="shared" si="526"/>
        <v>2.85</v>
      </c>
      <c r="Z1027" s="25">
        <f t="shared" si="527"/>
        <v>5</v>
      </c>
      <c r="AA1027" s="25">
        <f t="shared" si="528"/>
        <v>7</v>
      </c>
      <c r="AB1027" s="25">
        <f t="shared" si="529"/>
        <v>0</v>
      </c>
      <c r="AC1027" s="25">
        <f t="shared" si="530"/>
        <v>1</v>
      </c>
    </row>
    <row r="1028" spans="1:29" hidden="1" x14ac:dyDescent="0.25">
      <c r="A1028" s="354">
        <v>45992</v>
      </c>
      <c r="B1028" s="354" t="s">
        <v>434</v>
      </c>
      <c r="C1028" s="349" t="s">
        <v>31</v>
      </c>
      <c r="D1028" s="216">
        <v>1.85</v>
      </c>
      <c r="E1028" s="355">
        <f t="shared" si="531"/>
        <v>1</v>
      </c>
      <c r="F1028" s="305">
        <v>0.02</v>
      </c>
      <c r="G1028" s="355">
        <f t="shared" si="532"/>
        <v>1</v>
      </c>
      <c r="H1028" s="23">
        <v>2.85</v>
      </c>
      <c r="I1028" s="355">
        <f t="shared" si="533"/>
        <v>1</v>
      </c>
      <c r="J1028" s="216">
        <v>5.58</v>
      </c>
      <c r="K1028" s="355">
        <f t="shared" si="534"/>
        <v>1</v>
      </c>
      <c r="L1028" s="216">
        <v>0.21</v>
      </c>
      <c r="M1028" s="355">
        <f t="shared" si="535"/>
        <v>1</v>
      </c>
      <c r="N1028" s="315">
        <f t="shared" si="536"/>
        <v>1</v>
      </c>
      <c r="O1028" s="315">
        <f t="shared" si="537"/>
        <v>1</v>
      </c>
      <c r="S1028" s="25" t="str">
        <f t="shared" si="520"/>
        <v>CARIB</v>
      </c>
      <c r="T1028" s="25">
        <f t="shared" si="521"/>
        <v>1.65</v>
      </c>
      <c r="U1028" s="25">
        <f t="shared" si="522"/>
        <v>2.14</v>
      </c>
      <c r="V1028" s="25">
        <f t="shared" si="523"/>
        <v>0</v>
      </c>
      <c r="W1028" s="25">
        <f t="shared" si="524"/>
        <v>0.12</v>
      </c>
      <c r="X1028" s="25">
        <f t="shared" si="525"/>
        <v>2.7</v>
      </c>
      <c r="Y1028" s="25">
        <f t="shared" si="526"/>
        <v>2.85</v>
      </c>
      <c r="Z1028" s="25">
        <f t="shared" si="527"/>
        <v>5</v>
      </c>
      <c r="AA1028" s="25">
        <f t="shared" si="528"/>
        <v>7</v>
      </c>
      <c r="AB1028" s="25">
        <f t="shared" si="529"/>
        <v>0</v>
      </c>
      <c r="AC1028" s="25">
        <f t="shared" si="530"/>
        <v>1</v>
      </c>
    </row>
    <row r="1029" spans="1:29" hidden="1" x14ac:dyDescent="0.25">
      <c r="A1029" s="354">
        <v>45992</v>
      </c>
      <c r="B1029" s="354" t="s">
        <v>436</v>
      </c>
      <c r="C1029" s="349" t="s">
        <v>31</v>
      </c>
      <c r="D1029" s="216">
        <v>1.76</v>
      </c>
      <c r="E1029" s="355">
        <f t="shared" si="531"/>
        <v>1</v>
      </c>
      <c r="F1029" s="305">
        <v>0.02</v>
      </c>
      <c r="G1029" s="355">
        <f t="shared" si="532"/>
        <v>1</v>
      </c>
      <c r="H1029" s="23">
        <v>2.85</v>
      </c>
      <c r="I1029" s="355">
        <f t="shared" si="533"/>
        <v>1</v>
      </c>
      <c r="J1029" s="216">
        <v>5.8</v>
      </c>
      <c r="K1029" s="355">
        <f t="shared" si="534"/>
        <v>1</v>
      </c>
      <c r="L1029" s="216">
        <v>0.28999999999999998</v>
      </c>
      <c r="M1029" s="355">
        <f t="shared" si="535"/>
        <v>1</v>
      </c>
      <c r="N1029" s="315">
        <f t="shared" si="536"/>
        <v>1</v>
      </c>
      <c r="O1029" s="315">
        <f t="shared" si="537"/>
        <v>1</v>
      </c>
      <c r="S1029" s="25" t="str">
        <f t="shared" si="520"/>
        <v>CARIB</v>
      </c>
      <c r="T1029" s="25">
        <f t="shared" si="521"/>
        <v>1.65</v>
      </c>
      <c r="U1029" s="25">
        <f t="shared" si="522"/>
        <v>2.14</v>
      </c>
      <c r="V1029" s="25">
        <f t="shared" si="523"/>
        <v>0</v>
      </c>
      <c r="W1029" s="25">
        <f t="shared" si="524"/>
        <v>0.12</v>
      </c>
      <c r="X1029" s="25">
        <f t="shared" si="525"/>
        <v>2.7</v>
      </c>
      <c r="Y1029" s="25">
        <f t="shared" si="526"/>
        <v>2.85</v>
      </c>
      <c r="Z1029" s="25">
        <f t="shared" si="527"/>
        <v>5</v>
      </c>
      <c r="AA1029" s="25">
        <f t="shared" si="528"/>
        <v>7</v>
      </c>
      <c r="AB1029" s="25">
        <f t="shared" si="529"/>
        <v>0</v>
      </c>
      <c r="AC1029" s="25">
        <f t="shared" si="530"/>
        <v>1</v>
      </c>
    </row>
    <row r="1030" spans="1:29" hidden="1" x14ac:dyDescent="0.25">
      <c r="A1030" s="354">
        <v>45993</v>
      </c>
      <c r="B1030" s="354" t="s">
        <v>437</v>
      </c>
      <c r="C1030" s="349" t="s">
        <v>31</v>
      </c>
      <c r="D1030" s="395">
        <v>1.77</v>
      </c>
      <c r="E1030" s="355">
        <f t="shared" si="531"/>
        <v>1</v>
      </c>
      <c r="F1030" s="305">
        <v>0.01</v>
      </c>
      <c r="G1030" s="355">
        <f t="shared" si="532"/>
        <v>1</v>
      </c>
      <c r="H1030" s="23">
        <v>2.83</v>
      </c>
      <c r="I1030" s="355">
        <f t="shared" si="533"/>
        <v>1</v>
      </c>
      <c r="J1030" s="216">
        <v>5.88</v>
      </c>
      <c r="K1030" s="355">
        <f t="shared" si="534"/>
        <v>1</v>
      </c>
      <c r="L1030" s="216">
        <v>0.7</v>
      </c>
      <c r="M1030" s="355">
        <f t="shared" si="535"/>
        <v>1</v>
      </c>
      <c r="N1030" s="315">
        <f t="shared" si="536"/>
        <v>1</v>
      </c>
      <c r="O1030" s="315">
        <f t="shared" si="537"/>
        <v>1</v>
      </c>
      <c r="S1030" s="25" t="str">
        <f t="shared" si="520"/>
        <v>CARIB</v>
      </c>
      <c r="T1030" s="25">
        <f t="shared" si="521"/>
        <v>1.65</v>
      </c>
      <c r="U1030" s="25">
        <f t="shared" si="522"/>
        <v>2.14</v>
      </c>
      <c r="V1030" s="25">
        <f t="shared" si="523"/>
        <v>0</v>
      </c>
      <c r="W1030" s="25">
        <f t="shared" si="524"/>
        <v>0.12</v>
      </c>
      <c r="X1030" s="25">
        <f t="shared" si="525"/>
        <v>2.7</v>
      </c>
      <c r="Y1030" s="25">
        <f t="shared" si="526"/>
        <v>2.85</v>
      </c>
      <c r="Z1030" s="25">
        <f t="shared" si="527"/>
        <v>5</v>
      </c>
      <c r="AA1030" s="25">
        <f t="shared" si="528"/>
        <v>7</v>
      </c>
      <c r="AB1030" s="25">
        <f t="shared" si="529"/>
        <v>0</v>
      </c>
      <c r="AC1030" s="25">
        <f t="shared" si="530"/>
        <v>1</v>
      </c>
    </row>
    <row r="1031" spans="1:29" hidden="1" x14ac:dyDescent="0.25">
      <c r="A1031" s="354">
        <v>45993</v>
      </c>
      <c r="B1031" s="354" t="s">
        <v>435</v>
      </c>
      <c r="C1031" s="349" t="s">
        <v>31</v>
      </c>
      <c r="D1031" s="395">
        <v>1.76</v>
      </c>
      <c r="E1031" s="355">
        <f t="shared" si="531"/>
        <v>1</v>
      </c>
      <c r="F1031" s="305">
        <v>0.03</v>
      </c>
      <c r="G1031" s="355">
        <f t="shared" si="532"/>
        <v>1</v>
      </c>
      <c r="H1031" s="23">
        <v>2.85</v>
      </c>
      <c r="I1031" s="355">
        <f t="shared" si="533"/>
        <v>1</v>
      </c>
      <c r="J1031" s="216">
        <v>6.48</v>
      </c>
      <c r="K1031" s="355">
        <f t="shared" si="534"/>
        <v>1</v>
      </c>
      <c r="L1031" s="216">
        <v>0.65</v>
      </c>
      <c r="M1031" s="355">
        <f t="shared" si="535"/>
        <v>1</v>
      </c>
      <c r="N1031" s="315">
        <f t="shared" si="536"/>
        <v>1</v>
      </c>
      <c r="O1031" s="315">
        <f t="shared" si="537"/>
        <v>1</v>
      </c>
      <c r="S1031" s="25" t="str">
        <f t="shared" si="520"/>
        <v>CARIB</v>
      </c>
      <c r="T1031" s="25">
        <f t="shared" si="521"/>
        <v>1.65</v>
      </c>
      <c r="U1031" s="25">
        <f t="shared" si="522"/>
        <v>2.14</v>
      </c>
      <c r="V1031" s="25">
        <f t="shared" si="523"/>
        <v>0</v>
      </c>
      <c r="W1031" s="25">
        <f t="shared" si="524"/>
        <v>0.12</v>
      </c>
      <c r="X1031" s="25">
        <f t="shared" si="525"/>
        <v>2.7</v>
      </c>
      <c r="Y1031" s="25">
        <f t="shared" si="526"/>
        <v>2.85</v>
      </c>
      <c r="Z1031" s="25">
        <f t="shared" si="527"/>
        <v>5</v>
      </c>
      <c r="AA1031" s="25">
        <f t="shared" si="528"/>
        <v>7</v>
      </c>
      <c r="AB1031" s="25">
        <f t="shared" si="529"/>
        <v>0</v>
      </c>
      <c r="AC1031" s="25">
        <f t="shared" si="530"/>
        <v>1</v>
      </c>
    </row>
    <row r="1032" spans="1:29" hidden="1" x14ac:dyDescent="0.25">
      <c r="A1032" s="354">
        <v>45993</v>
      </c>
      <c r="B1032" s="354" t="s">
        <v>434</v>
      </c>
      <c r="C1032" s="349" t="s">
        <v>31</v>
      </c>
      <c r="D1032" s="395">
        <v>1.78</v>
      </c>
      <c r="E1032" s="355">
        <f t="shared" si="531"/>
        <v>1</v>
      </c>
      <c r="F1032" s="305"/>
      <c r="G1032" s="355">
        <f t="shared" si="532"/>
        <v>1</v>
      </c>
      <c r="H1032" s="265"/>
      <c r="I1032" s="355"/>
      <c r="J1032" s="216">
        <v>5.52</v>
      </c>
      <c r="K1032" s="355">
        <f t="shared" si="534"/>
        <v>1</v>
      </c>
      <c r="L1032" s="216"/>
      <c r="M1032" s="355">
        <f t="shared" si="535"/>
        <v>1</v>
      </c>
      <c r="N1032" s="386">
        <v>1</v>
      </c>
      <c r="O1032" s="315">
        <f t="shared" si="537"/>
        <v>0</v>
      </c>
      <c r="S1032" s="25" t="str">
        <f t="shared" si="520"/>
        <v>CARIB</v>
      </c>
      <c r="T1032" s="25">
        <f t="shared" si="521"/>
        <v>1.65</v>
      </c>
      <c r="U1032" s="25">
        <f t="shared" si="522"/>
        <v>2.14</v>
      </c>
      <c r="V1032" s="25">
        <f t="shared" si="523"/>
        <v>0</v>
      </c>
      <c r="W1032" s="25">
        <f t="shared" si="524"/>
        <v>0.12</v>
      </c>
      <c r="X1032" s="25">
        <f t="shared" si="525"/>
        <v>2.7</v>
      </c>
      <c r="Y1032" s="25">
        <f t="shared" si="526"/>
        <v>2.85</v>
      </c>
      <c r="Z1032" s="25">
        <f t="shared" si="527"/>
        <v>5</v>
      </c>
      <c r="AA1032" s="25">
        <f t="shared" si="528"/>
        <v>7</v>
      </c>
      <c r="AB1032" s="25">
        <f t="shared" si="529"/>
        <v>0</v>
      </c>
      <c r="AC1032" s="25">
        <f t="shared" si="530"/>
        <v>1</v>
      </c>
    </row>
    <row r="1033" spans="1:29" hidden="1" x14ac:dyDescent="0.25">
      <c r="A1033" s="354">
        <v>45994</v>
      </c>
      <c r="B1033" s="354" t="s">
        <v>435</v>
      </c>
      <c r="C1033" s="349" t="s">
        <v>135</v>
      </c>
      <c r="D1033" s="395">
        <v>5.32</v>
      </c>
      <c r="E1033" s="355">
        <f t="shared" si="531"/>
        <v>1</v>
      </c>
      <c r="F1033" s="305"/>
      <c r="G1033" s="355">
        <f t="shared" si="532"/>
        <v>1</v>
      </c>
      <c r="H1033" s="23">
        <v>2.95</v>
      </c>
      <c r="I1033" s="355">
        <f t="shared" si="533"/>
        <v>1</v>
      </c>
      <c r="J1033" s="216">
        <v>3.3</v>
      </c>
      <c r="K1033" s="355">
        <f t="shared" si="534"/>
        <v>1</v>
      </c>
      <c r="L1033" s="216">
        <v>0.37</v>
      </c>
      <c r="M1033" s="355">
        <f t="shared" si="535"/>
        <v>1</v>
      </c>
      <c r="N1033" s="315">
        <f t="shared" si="536"/>
        <v>1</v>
      </c>
      <c r="O1033" s="315">
        <f t="shared" si="537"/>
        <v>1</v>
      </c>
      <c r="S1033" s="25" t="str">
        <f t="shared" si="520"/>
        <v>CARIBE ROSE</v>
      </c>
      <c r="T1033" s="25">
        <f t="shared" si="521"/>
        <v>5</v>
      </c>
      <c r="U1033" s="25">
        <f t="shared" si="522"/>
        <v>5.44</v>
      </c>
      <c r="V1033" s="25">
        <f t="shared" si="523"/>
        <v>0</v>
      </c>
      <c r="W1033" s="25">
        <f t="shared" si="524"/>
        <v>0.4</v>
      </c>
      <c r="X1033" s="25">
        <f t="shared" si="525"/>
        <v>2.75</v>
      </c>
      <c r="Y1033" s="25">
        <f t="shared" si="526"/>
        <v>3</v>
      </c>
      <c r="Z1033" s="25">
        <f t="shared" si="527"/>
        <v>3</v>
      </c>
      <c r="AA1033" s="25">
        <f t="shared" si="528"/>
        <v>3.6</v>
      </c>
      <c r="AB1033" s="25">
        <f t="shared" si="529"/>
        <v>0</v>
      </c>
      <c r="AC1033" s="25">
        <f t="shared" si="530"/>
        <v>1</v>
      </c>
    </row>
    <row r="1034" spans="1:29" hidden="1" x14ac:dyDescent="0.25">
      <c r="A1034" s="354">
        <v>45994</v>
      </c>
      <c r="B1034" s="354" t="s">
        <v>436</v>
      </c>
      <c r="C1034" s="349" t="s">
        <v>135</v>
      </c>
      <c r="D1034" s="395">
        <v>5.4</v>
      </c>
      <c r="E1034" s="355">
        <f t="shared" si="531"/>
        <v>1</v>
      </c>
      <c r="F1034" s="305"/>
      <c r="G1034" s="355">
        <f t="shared" si="532"/>
        <v>1</v>
      </c>
      <c r="H1034" s="23">
        <v>2.95</v>
      </c>
      <c r="I1034" s="355">
        <f t="shared" si="533"/>
        <v>1</v>
      </c>
      <c r="J1034" s="216">
        <v>3.47</v>
      </c>
      <c r="K1034" s="355">
        <f t="shared" si="534"/>
        <v>1</v>
      </c>
      <c r="L1034" s="216">
        <v>0.33</v>
      </c>
      <c r="M1034" s="355">
        <f t="shared" si="535"/>
        <v>1</v>
      </c>
      <c r="N1034" s="315">
        <f t="shared" si="536"/>
        <v>1</v>
      </c>
      <c r="O1034" s="315">
        <f t="shared" si="537"/>
        <v>1</v>
      </c>
      <c r="S1034" s="25" t="str">
        <f t="shared" si="520"/>
        <v>CARIBE ROSE</v>
      </c>
      <c r="T1034" s="25">
        <f t="shared" si="521"/>
        <v>5</v>
      </c>
      <c r="U1034" s="25">
        <f t="shared" si="522"/>
        <v>5.44</v>
      </c>
      <c r="V1034" s="25">
        <f t="shared" si="523"/>
        <v>0</v>
      </c>
      <c r="W1034" s="25">
        <f t="shared" si="524"/>
        <v>0.4</v>
      </c>
      <c r="X1034" s="25">
        <f t="shared" si="525"/>
        <v>2.75</v>
      </c>
      <c r="Y1034" s="25">
        <f t="shared" si="526"/>
        <v>3</v>
      </c>
      <c r="Z1034" s="25">
        <f t="shared" si="527"/>
        <v>3</v>
      </c>
      <c r="AA1034" s="25">
        <f t="shared" si="528"/>
        <v>3.6</v>
      </c>
      <c r="AB1034" s="25">
        <f t="shared" si="529"/>
        <v>0</v>
      </c>
      <c r="AC1034" s="25">
        <f t="shared" si="530"/>
        <v>1</v>
      </c>
    </row>
    <row r="1035" spans="1:29" hidden="1" x14ac:dyDescent="0.25">
      <c r="A1035" s="354">
        <v>45994</v>
      </c>
      <c r="B1035" s="354" t="s">
        <v>434</v>
      </c>
      <c r="C1035" s="349" t="s">
        <v>135</v>
      </c>
      <c r="D1035" s="395">
        <v>5.42</v>
      </c>
      <c r="E1035" s="355">
        <f t="shared" si="531"/>
        <v>1</v>
      </c>
      <c r="F1035" s="305"/>
      <c r="G1035" s="355">
        <f t="shared" si="532"/>
        <v>1</v>
      </c>
      <c r="H1035" s="23">
        <v>2.95</v>
      </c>
      <c r="I1035" s="355">
        <f t="shared" si="533"/>
        <v>1</v>
      </c>
      <c r="J1035" s="216">
        <v>3.1</v>
      </c>
      <c r="K1035" s="355">
        <f t="shared" si="534"/>
        <v>1</v>
      </c>
      <c r="L1035" s="216">
        <v>0.34</v>
      </c>
      <c r="M1035" s="355">
        <f t="shared" si="535"/>
        <v>1</v>
      </c>
      <c r="N1035" s="315">
        <f t="shared" si="536"/>
        <v>1</v>
      </c>
      <c r="O1035" s="315">
        <f t="shared" si="537"/>
        <v>1</v>
      </c>
      <c r="S1035" s="25" t="str">
        <f t="shared" si="520"/>
        <v>CARIBE ROSE</v>
      </c>
      <c r="T1035" s="25">
        <f t="shared" si="521"/>
        <v>5</v>
      </c>
      <c r="U1035" s="25">
        <f t="shared" si="522"/>
        <v>5.44</v>
      </c>
      <c r="V1035" s="25">
        <f t="shared" si="523"/>
        <v>0</v>
      </c>
      <c r="W1035" s="25">
        <f t="shared" si="524"/>
        <v>0.4</v>
      </c>
      <c r="X1035" s="25">
        <f t="shared" si="525"/>
        <v>2.75</v>
      </c>
      <c r="Y1035" s="25">
        <f t="shared" si="526"/>
        <v>3</v>
      </c>
      <c r="Z1035" s="25">
        <f t="shared" si="527"/>
        <v>3</v>
      </c>
      <c r="AA1035" s="25">
        <f t="shared" si="528"/>
        <v>3.6</v>
      </c>
      <c r="AB1035" s="25">
        <f t="shared" si="529"/>
        <v>0</v>
      </c>
      <c r="AC1035" s="25">
        <f t="shared" si="530"/>
        <v>1</v>
      </c>
    </row>
    <row r="1036" spans="1:29" hidden="1" x14ac:dyDescent="0.25">
      <c r="A1036" s="354">
        <v>45995</v>
      </c>
      <c r="B1036" s="354" t="s">
        <v>435</v>
      </c>
      <c r="C1036" s="349" t="s">
        <v>30</v>
      </c>
      <c r="D1036" s="395">
        <v>1.02</v>
      </c>
      <c r="E1036" s="355">
        <f t="shared" si="531"/>
        <v>1</v>
      </c>
      <c r="F1036" s="305">
        <v>0.02</v>
      </c>
      <c r="G1036" s="355">
        <f t="shared" si="532"/>
        <v>1</v>
      </c>
      <c r="H1036" s="23">
        <v>2.78</v>
      </c>
      <c r="I1036" s="355">
        <f t="shared" si="533"/>
        <v>1</v>
      </c>
      <c r="J1036" s="216">
        <v>5.95</v>
      </c>
      <c r="K1036" s="355">
        <f t="shared" si="534"/>
        <v>1</v>
      </c>
      <c r="L1036" s="216">
        <v>0.35</v>
      </c>
      <c r="M1036" s="355">
        <f t="shared" si="535"/>
        <v>1</v>
      </c>
      <c r="N1036" s="315">
        <f t="shared" si="536"/>
        <v>1</v>
      </c>
      <c r="O1036" s="315">
        <f t="shared" si="537"/>
        <v>1</v>
      </c>
      <c r="S1036" s="25" t="str">
        <f>LEFT(C1036,12)</f>
        <v>STAG</v>
      </c>
      <c r="T1036" s="25">
        <f t="shared" si="521"/>
        <v>0.8</v>
      </c>
      <c r="U1036" s="25">
        <f t="shared" si="522"/>
        <v>1.24</v>
      </c>
      <c r="V1036" s="25">
        <f t="shared" si="523"/>
        <v>0</v>
      </c>
      <c r="W1036" s="25">
        <f t="shared" si="524"/>
        <v>0.12</v>
      </c>
      <c r="X1036" s="25">
        <f t="shared" si="525"/>
        <v>2.7</v>
      </c>
      <c r="Y1036" s="25">
        <f t="shared" si="526"/>
        <v>2.85</v>
      </c>
      <c r="Z1036" s="25">
        <f t="shared" si="527"/>
        <v>5</v>
      </c>
      <c r="AA1036" s="25">
        <f t="shared" si="528"/>
        <v>7</v>
      </c>
      <c r="AB1036" s="25">
        <f t="shared" si="529"/>
        <v>0</v>
      </c>
      <c r="AC1036" s="25">
        <f t="shared" si="530"/>
        <v>1</v>
      </c>
    </row>
    <row r="1037" spans="1:29" hidden="1" x14ac:dyDescent="0.25">
      <c r="A1037" s="354">
        <v>45995</v>
      </c>
      <c r="B1037" s="354" t="s">
        <v>434</v>
      </c>
      <c r="C1037" s="349" t="s">
        <v>30</v>
      </c>
      <c r="D1037" s="395">
        <v>0.8</v>
      </c>
      <c r="E1037" s="355">
        <f t="shared" si="531"/>
        <v>1</v>
      </c>
      <c r="F1037" s="305">
        <v>0.01</v>
      </c>
      <c r="G1037" s="355">
        <f t="shared" si="532"/>
        <v>1</v>
      </c>
      <c r="H1037" s="23">
        <v>2.85</v>
      </c>
      <c r="I1037" s="355">
        <f t="shared" si="533"/>
        <v>1</v>
      </c>
      <c r="J1037" s="216">
        <v>6.28</v>
      </c>
      <c r="K1037" s="355">
        <f t="shared" si="534"/>
        <v>1</v>
      </c>
      <c r="L1037" s="216">
        <v>0.28999999999999998</v>
      </c>
      <c r="M1037" s="355">
        <f t="shared" si="535"/>
        <v>1</v>
      </c>
      <c r="N1037" s="315">
        <f t="shared" si="536"/>
        <v>1</v>
      </c>
      <c r="O1037" s="315">
        <f t="shared" si="537"/>
        <v>1</v>
      </c>
      <c r="S1037" s="25" t="str">
        <f t="shared" ref="S1037:S1132" si="538">LEFT(C1037,12)</f>
        <v>STAG</v>
      </c>
      <c r="T1037" s="25">
        <f t="shared" si="521"/>
        <v>0.8</v>
      </c>
      <c r="U1037" s="25">
        <f t="shared" si="522"/>
        <v>1.24</v>
      </c>
      <c r="V1037" s="25">
        <f t="shared" si="523"/>
        <v>0</v>
      </c>
      <c r="W1037" s="25">
        <f t="shared" si="524"/>
        <v>0.12</v>
      </c>
      <c r="X1037" s="25">
        <f t="shared" si="525"/>
        <v>2.7</v>
      </c>
      <c r="Y1037" s="25">
        <f t="shared" si="526"/>
        <v>2.85</v>
      </c>
      <c r="Z1037" s="25">
        <f t="shared" si="527"/>
        <v>5</v>
      </c>
      <c r="AA1037" s="25">
        <f t="shared" si="528"/>
        <v>7</v>
      </c>
      <c r="AB1037" s="25">
        <f t="shared" si="529"/>
        <v>0</v>
      </c>
      <c r="AC1037" s="25">
        <f t="shared" si="530"/>
        <v>1</v>
      </c>
    </row>
    <row r="1038" spans="1:29" hidden="1" x14ac:dyDescent="0.25">
      <c r="A1038" s="354">
        <v>45995</v>
      </c>
      <c r="B1038" s="354" t="s">
        <v>437</v>
      </c>
      <c r="C1038" s="349" t="s">
        <v>30</v>
      </c>
      <c r="D1038" s="395">
        <v>0.8</v>
      </c>
      <c r="E1038" s="355">
        <f t="shared" si="531"/>
        <v>1</v>
      </c>
      <c r="F1038" s="305">
        <v>0.02</v>
      </c>
      <c r="G1038" s="355">
        <f t="shared" si="532"/>
        <v>1</v>
      </c>
      <c r="H1038" s="23">
        <v>2.85</v>
      </c>
      <c r="I1038" s="355">
        <f t="shared" si="533"/>
        <v>1</v>
      </c>
      <c r="J1038" s="216">
        <v>6.3</v>
      </c>
      <c r="K1038" s="355">
        <f t="shared" si="534"/>
        <v>1</v>
      </c>
      <c r="L1038" s="216">
        <v>0.31</v>
      </c>
      <c r="M1038" s="355">
        <f t="shared" si="535"/>
        <v>1</v>
      </c>
      <c r="N1038" s="315">
        <f t="shared" si="536"/>
        <v>1</v>
      </c>
      <c r="O1038" s="315">
        <f t="shared" si="537"/>
        <v>1</v>
      </c>
      <c r="S1038" s="25" t="str">
        <f t="shared" si="538"/>
        <v>STAG</v>
      </c>
      <c r="T1038" s="25">
        <f t="shared" si="521"/>
        <v>0.8</v>
      </c>
      <c r="U1038" s="25">
        <f t="shared" si="522"/>
        <v>1.24</v>
      </c>
      <c r="V1038" s="25">
        <f t="shared" si="523"/>
        <v>0</v>
      </c>
      <c r="W1038" s="25">
        <f t="shared" si="524"/>
        <v>0.12</v>
      </c>
      <c r="X1038" s="25">
        <f t="shared" si="525"/>
        <v>2.7</v>
      </c>
      <c r="Y1038" s="25">
        <f t="shared" si="526"/>
        <v>2.85</v>
      </c>
      <c r="Z1038" s="25">
        <f t="shared" si="527"/>
        <v>5</v>
      </c>
      <c r="AA1038" s="25">
        <f t="shared" si="528"/>
        <v>7</v>
      </c>
      <c r="AB1038" s="25">
        <f t="shared" si="529"/>
        <v>0</v>
      </c>
      <c r="AC1038" s="25">
        <f t="shared" si="530"/>
        <v>1</v>
      </c>
    </row>
    <row r="1039" spans="1:29" hidden="1" x14ac:dyDescent="0.25">
      <c r="A1039" s="354">
        <v>45995</v>
      </c>
      <c r="B1039" s="354" t="s">
        <v>436</v>
      </c>
      <c r="C1039" s="349" t="s">
        <v>30</v>
      </c>
      <c r="D1039" s="395">
        <v>0.91</v>
      </c>
      <c r="E1039" s="355">
        <f t="shared" si="531"/>
        <v>1</v>
      </c>
      <c r="F1039" s="305">
        <v>0.03</v>
      </c>
      <c r="G1039" s="355">
        <f t="shared" si="532"/>
        <v>1</v>
      </c>
      <c r="H1039" s="23">
        <v>2.75</v>
      </c>
      <c r="I1039" s="355">
        <f t="shared" si="533"/>
        <v>1</v>
      </c>
      <c r="J1039" s="216">
        <v>5.52</v>
      </c>
      <c r="K1039" s="355">
        <f t="shared" si="534"/>
        <v>1</v>
      </c>
      <c r="L1039" s="216">
        <v>0.53</v>
      </c>
      <c r="M1039" s="355">
        <f t="shared" si="535"/>
        <v>1</v>
      </c>
      <c r="N1039" s="315">
        <f t="shared" si="536"/>
        <v>1</v>
      </c>
      <c r="O1039" s="315">
        <f t="shared" si="537"/>
        <v>1</v>
      </c>
      <c r="S1039" s="25" t="str">
        <f t="shared" si="538"/>
        <v>STAG</v>
      </c>
      <c r="T1039" s="25">
        <f t="shared" si="521"/>
        <v>0.8</v>
      </c>
      <c r="U1039" s="25">
        <f t="shared" si="522"/>
        <v>1.24</v>
      </c>
      <c r="V1039" s="25">
        <f t="shared" si="523"/>
        <v>0</v>
      </c>
      <c r="W1039" s="25">
        <f t="shared" si="524"/>
        <v>0.12</v>
      </c>
      <c r="X1039" s="25">
        <f t="shared" si="525"/>
        <v>2.7</v>
      </c>
      <c r="Y1039" s="25">
        <f t="shared" si="526"/>
        <v>2.85</v>
      </c>
      <c r="Z1039" s="25">
        <f t="shared" si="527"/>
        <v>5</v>
      </c>
      <c r="AA1039" s="25">
        <f t="shared" si="528"/>
        <v>7</v>
      </c>
      <c r="AB1039" s="25">
        <f t="shared" si="529"/>
        <v>0</v>
      </c>
      <c r="AC1039" s="25">
        <f t="shared" si="530"/>
        <v>1</v>
      </c>
    </row>
    <row r="1040" spans="1:29" hidden="1" x14ac:dyDescent="0.25">
      <c r="A1040" s="354">
        <v>45996</v>
      </c>
      <c r="B1040" s="354" t="s">
        <v>434</v>
      </c>
      <c r="C1040" s="349" t="s">
        <v>30</v>
      </c>
      <c r="D1040" s="395">
        <v>0.8</v>
      </c>
      <c r="E1040" s="355">
        <f t="shared" si="531"/>
        <v>1</v>
      </c>
      <c r="F1040" s="305">
        <v>0.03</v>
      </c>
      <c r="G1040" s="355">
        <f t="shared" si="532"/>
        <v>1</v>
      </c>
      <c r="H1040" s="23">
        <v>2.75</v>
      </c>
      <c r="I1040" s="355">
        <f t="shared" si="533"/>
        <v>1</v>
      </c>
      <c r="J1040" s="216">
        <v>6.05</v>
      </c>
      <c r="K1040" s="355">
        <f t="shared" si="534"/>
        <v>1</v>
      </c>
      <c r="L1040" s="216">
        <v>0.14000000000000001</v>
      </c>
      <c r="M1040" s="355">
        <f t="shared" si="535"/>
        <v>1</v>
      </c>
      <c r="N1040" s="315">
        <f t="shared" si="536"/>
        <v>1</v>
      </c>
      <c r="O1040" s="315">
        <f t="shared" si="537"/>
        <v>1</v>
      </c>
      <c r="S1040" s="25" t="str">
        <f t="shared" si="538"/>
        <v>STAG</v>
      </c>
      <c r="T1040" s="25">
        <f t="shared" si="521"/>
        <v>0.8</v>
      </c>
      <c r="U1040" s="25">
        <f t="shared" si="522"/>
        <v>1.24</v>
      </c>
      <c r="V1040" s="25">
        <f t="shared" si="523"/>
        <v>0</v>
      </c>
      <c r="W1040" s="25">
        <f t="shared" si="524"/>
        <v>0.12</v>
      </c>
      <c r="X1040" s="25">
        <f t="shared" si="525"/>
        <v>2.7</v>
      </c>
      <c r="Y1040" s="25">
        <f t="shared" si="526"/>
        <v>2.85</v>
      </c>
      <c r="Z1040" s="25">
        <f t="shared" si="527"/>
        <v>5</v>
      </c>
      <c r="AA1040" s="25">
        <f t="shared" si="528"/>
        <v>7</v>
      </c>
      <c r="AB1040" s="25">
        <f t="shared" si="529"/>
        <v>0</v>
      </c>
      <c r="AC1040" s="25">
        <f t="shared" si="530"/>
        <v>1</v>
      </c>
    </row>
    <row r="1041" spans="1:29" hidden="1" x14ac:dyDescent="0.25">
      <c r="A1041" s="354">
        <v>45996</v>
      </c>
      <c r="B1041" s="354" t="s">
        <v>435</v>
      </c>
      <c r="C1041" s="349" t="s">
        <v>30</v>
      </c>
      <c r="D1041" s="395">
        <v>0.8</v>
      </c>
      <c r="E1041" s="355">
        <f t="shared" si="531"/>
        <v>1</v>
      </c>
      <c r="F1041" s="305">
        <v>0.1</v>
      </c>
      <c r="G1041" s="355">
        <f t="shared" si="532"/>
        <v>1</v>
      </c>
      <c r="H1041" s="23">
        <v>2.78</v>
      </c>
      <c r="I1041" s="355">
        <f t="shared" si="533"/>
        <v>1</v>
      </c>
      <c r="J1041" s="216">
        <v>6.33</v>
      </c>
      <c r="K1041" s="355">
        <f t="shared" si="534"/>
        <v>1</v>
      </c>
      <c r="L1041" s="216">
        <v>0.16</v>
      </c>
      <c r="M1041" s="355">
        <f t="shared" si="535"/>
        <v>1</v>
      </c>
      <c r="N1041" s="315">
        <f t="shared" si="536"/>
        <v>1</v>
      </c>
      <c r="O1041" s="315">
        <f t="shared" si="537"/>
        <v>1</v>
      </c>
      <c r="S1041" s="25" t="str">
        <f t="shared" si="538"/>
        <v>STAG</v>
      </c>
      <c r="T1041" s="25">
        <f t="shared" si="521"/>
        <v>0.8</v>
      </c>
      <c r="U1041" s="25">
        <f t="shared" si="522"/>
        <v>1.24</v>
      </c>
      <c r="V1041" s="25">
        <f t="shared" si="523"/>
        <v>0</v>
      </c>
      <c r="W1041" s="25">
        <f t="shared" si="524"/>
        <v>0.12</v>
      </c>
      <c r="X1041" s="25">
        <f t="shared" si="525"/>
        <v>2.7</v>
      </c>
      <c r="Y1041" s="25">
        <f t="shared" si="526"/>
        <v>2.85</v>
      </c>
      <c r="Z1041" s="25">
        <f t="shared" si="527"/>
        <v>5</v>
      </c>
      <c r="AA1041" s="25">
        <f t="shared" si="528"/>
        <v>7</v>
      </c>
      <c r="AB1041" s="25">
        <f t="shared" si="529"/>
        <v>0</v>
      </c>
      <c r="AC1041" s="25">
        <f t="shared" si="530"/>
        <v>1</v>
      </c>
    </row>
    <row r="1042" spans="1:29" hidden="1" x14ac:dyDescent="0.25">
      <c r="A1042" s="354">
        <v>45997</v>
      </c>
      <c r="B1042" s="354" t="s">
        <v>437</v>
      </c>
      <c r="C1042" s="349" t="s">
        <v>35</v>
      </c>
      <c r="D1042" s="395">
        <v>16.62</v>
      </c>
      <c r="E1042" s="355">
        <f t="shared" si="531"/>
        <v>1</v>
      </c>
      <c r="F1042" s="305"/>
      <c r="G1042" s="355">
        <f t="shared" si="532"/>
        <v>1</v>
      </c>
      <c r="H1042" s="23">
        <v>2.4</v>
      </c>
      <c r="I1042" s="355">
        <f t="shared" si="533"/>
        <v>1</v>
      </c>
      <c r="J1042" s="216">
        <v>128.6</v>
      </c>
      <c r="K1042" s="355">
        <f t="shared" si="534"/>
        <v>1</v>
      </c>
      <c r="L1042" s="216"/>
      <c r="M1042" s="355">
        <f t="shared" si="535"/>
        <v>1</v>
      </c>
      <c r="N1042" s="315">
        <f t="shared" si="536"/>
        <v>1</v>
      </c>
      <c r="O1042" s="315">
        <f t="shared" si="537"/>
        <v>1</v>
      </c>
      <c r="S1042" s="25" t="str">
        <f t="shared" si="538"/>
        <v>VITAMALT</v>
      </c>
      <c r="T1042" s="25">
        <f t="shared" si="521"/>
        <v>16.2</v>
      </c>
      <c r="U1042" s="25">
        <f t="shared" si="522"/>
        <v>16.84</v>
      </c>
      <c r="V1042" s="25">
        <f t="shared" si="523"/>
        <v>0</v>
      </c>
      <c r="W1042" s="25">
        <f t="shared" si="524"/>
        <v>0</v>
      </c>
      <c r="X1042" s="25">
        <f t="shared" si="525"/>
        <v>2</v>
      </c>
      <c r="Y1042" s="25">
        <f t="shared" si="526"/>
        <v>2.4</v>
      </c>
      <c r="Z1042" s="25">
        <f t="shared" si="527"/>
        <v>100</v>
      </c>
      <c r="AA1042" s="25">
        <f t="shared" si="528"/>
        <v>140</v>
      </c>
      <c r="AB1042" s="25">
        <f t="shared" si="529"/>
        <v>0</v>
      </c>
      <c r="AC1042" s="25">
        <f t="shared" si="530"/>
        <v>0</v>
      </c>
    </row>
    <row r="1043" spans="1:29" hidden="1" x14ac:dyDescent="0.25">
      <c r="A1043" s="354">
        <v>45997</v>
      </c>
      <c r="B1043" s="354" t="s">
        <v>435</v>
      </c>
      <c r="C1043" s="349" t="s">
        <v>35</v>
      </c>
      <c r="D1043" s="395">
        <v>16.55</v>
      </c>
      <c r="E1043" s="355">
        <f t="shared" si="531"/>
        <v>1</v>
      </c>
      <c r="F1043" s="305"/>
      <c r="G1043" s="355">
        <f t="shared" si="532"/>
        <v>1</v>
      </c>
      <c r="H1043" s="23">
        <v>2.4</v>
      </c>
      <c r="I1043" s="355">
        <f t="shared" si="533"/>
        <v>1</v>
      </c>
      <c r="J1043" s="216">
        <v>129.5</v>
      </c>
      <c r="K1043" s="355">
        <f t="shared" si="534"/>
        <v>1</v>
      </c>
      <c r="L1043" s="216"/>
      <c r="M1043" s="355">
        <f t="shared" si="535"/>
        <v>1</v>
      </c>
      <c r="N1043" s="315">
        <f t="shared" si="536"/>
        <v>1</v>
      </c>
      <c r="O1043" s="315">
        <f t="shared" si="537"/>
        <v>1</v>
      </c>
      <c r="S1043" s="25" t="str">
        <f t="shared" si="538"/>
        <v>VITAMALT</v>
      </c>
      <c r="T1043" s="25">
        <f t="shared" si="521"/>
        <v>16.2</v>
      </c>
      <c r="U1043" s="25">
        <f t="shared" si="522"/>
        <v>16.84</v>
      </c>
      <c r="V1043" s="25">
        <f t="shared" si="523"/>
        <v>0</v>
      </c>
      <c r="W1043" s="25">
        <f t="shared" si="524"/>
        <v>0</v>
      </c>
      <c r="X1043" s="25">
        <f t="shared" si="525"/>
        <v>2</v>
      </c>
      <c r="Y1043" s="25">
        <f t="shared" si="526"/>
        <v>2.4</v>
      </c>
      <c r="Z1043" s="25">
        <f t="shared" si="527"/>
        <v>100</v>
      </c>
      <c r="AA1043" s="25">
        <f t="shared" si="528"/>
        <v>140</v>
      </c>
      <c r="AB1043" s="25">
        <f t="shared" si="529"/>
        <v>0</v>
      </c>
      <c r="AC1043" s="25">
        <f t="shared" si="530"/>
        <v>0</v>
      </c>
    </row>
    <row r="1044" spans="1:29" hidden="1" x14ac:dyDescent="0.25">
      <c r="A1044" s="354">
        <v>45997</v>
      </c>
      <c r="B1044" s="354" t="s">
        <v>436</v>
      </c>
      <c r="C1044" s="349" t="s">
        <v>35</v>
      </c>
      <c r="D1044" s="395">
        <v>16.690000000000001</v>
      </c>
      <c r="E1044" s="355">
        <f t="shared" si="531"/>
        <v>1</v>
      </c>
      <c r="F1044" s="305"/>
      <c r="G1044" s="355">
        <f t="shared" si="532"/>
        <v>1</v>
      </c>
      <c r="H1044" s="23">
        <v>2.38</v>
      </c>
      <c r="I1044" s="355">
        <f t="shared" si="533"/>
        <v>1</v>
      </c>
      <c r="J1044" s="216">
        <v>130</v>
      </c>
      <c r="K1044" s="355">
        <f t="shared" si="534"/>
        <v>1</v>
      </c>
      <c r="L1044" s="216"/>
      <c r="M1044" s="355">
        <f t="shared" si="535"/>
        <v>1</v>
      </c>
      <c r="N1044" s="315">
        <f t="shared" si="536"/>
        <v>1</v>
      </c>
      <c r="O1044" s="315">
        <f t="shared" si="537"/>
        <v>1</v>
      </c>
      <c r="S1044" s="25" t="str">
        <f t="shared" si="538"/>
        <v>VITAMALT</v>
      </c>
      <c r="T1044" s="25">
        <f t="shared" si="521"/>
        <v>16.2</v>
      </c>
      <c r="U1044" s="25">
        <f t="shared" si="522"/>
        <v>16.84</v>
      </c>
      <c r="V1044" s="25">
        <f t="shared" si="523"/>
        <v>0</v>
      </c>
      <c r="W1044" s="25">
        <f t="shared" si="524"/>
        <v>0</v>
      </c>
      <c r="X1044" s="25">
        <f t="shared" si="525"/>
        <v>2</v>
      </c>
      <c r="Y1044" s="25">
        <f t="shared" si="526"/>
        <v>2.4</v>
      </c>
      <c r="Z1044" s="25">
        <f t="shared" si="527"/>
        <v>100</v>
      </c>
      <c r="AA1044" s="25">
        <f t="shared" si="528"/>
        <v>140</v>
      </c>
      <c r="AB1044" s="25">
        <f t="shared" si="529"/>
        <v>0</v>
      </c>
      <c r="AC1044" s="25">
        <f t="shared" si="530"/>
        <v>0</v>
      </c>
    </row>
    <row r="1045" spans="1:29" hidden="1" x14ac:dyDescent="0.25">
      <c r="A1045" s="354">
        <v>45998</v>
      </c>
      <c r="B1045" s="354" t="s">
        <v>434</v>
      </c>
      <c r="C1045" s="349" t="s">
        <v>35</v>
      </c>
      <c r="D1045" s="395">
        <v>16.45</v>
      </c>
      <c r="E1045" s="355">
        <f t="shared" si="531"/>
        <v>1</v>
      </c>
      <c r="F1045" s="305"/>
      <c r="G1045" s="355">
        <f t="shared" si="532"/>
        <v>1</v>
      </c>
      <c r="H1045" s="23">
        <v>2.2999999999999998</v>
      </c>
      <c r="I1045" s="355">
        <f t="shared" si="533"/>
        <v>1</v>
      </c>
      <c r="J1045" s="216">
        <v>122.4</v>
      </c>
      <c r="K1045" s="355">
        <f t="shared" si="534"/>
        <v>1</v>
      </c>
      <c r="L1045" s="216"/>
      <c r="M1045" s="355">
        <f t="shared" si="535"/>
        <v>1</v>
      </c>
      <c r="N1045" s="315">
        <f t="shared" si="536"/>
        <v>1</v>
      </c>
      <c r="O1045" s="315">
        <f t="shared" si="537"/>
        <v>1</v>
      </c>
      <c r="S1045" s="25" t="str">
        <f t="shared" si="538"/>
        <v>VITAMALT</v>
      </c>
      <c r="T1045" s="25">
        <f t="shared" si="521"/>
        <v>16.2</v>
      </c>
      <c r="U1045" s="25">
        <f t="shared" si="522"/>
        <v>16.84</v>
      </c>
      <c r="V1045" s="25">
        <f t="shared" si="523"/>
        <v>0</v>
      </c>
      <c r="W1045" s="25">
        <f t="shared" si="524"/>
        <v>0</v>
      </c>
      <c r="X1045" s="25">
        <f t="shared" si="525"/>
        <v>2</v>
      </c>
      <c r="Y1045" s="25">
        <f t="shared" si="526"/>
        <v>2.4</v>
      </c>
      <c r="Z1045" s="25">
        <f t="shared" si="527"/>
        <v>100</v>
      </c>
      <c r="AA1045" s="25">
        <f t="shared" si="528"/>
        <v>140</v>
      </c>
      <c r="AB1045" s="25">
        <f t="shared" si="529"/>
        <v>0</v>
      </c>
      <c r="AC1045" s="25">
        <f t="shared" si="530"/>
        <v>0</v>
      </c>
    </row>
    <row r="1046" spans="1:29" hidden="1" x14ac:dyDescent="0.25">
      <c r="A1046" s="354">
        <v>45998</v>
      </c>
      <c r="B1046" s="354" t="s">
        <v>437</v>
      </c>
      <c r="C1046" s="349" t="s">
        <v>35</v>
      </c>
      <c r="D1046" s="395">
        <v>16.61</v>
      </c>
      <c r="E1046" s="355">
        <f t="shared" si="531"/>
        <v>1</v>
      </c>
      <c r="F1046" s="305"/>
      <c r="G1046" s="355">
        <f t="shared" si="532"/>
        <v>1</v>
      </c>
      <c r="H1046" s="23">
        <v>2.35</v>
      </c>
      <c r="I1046" s="355">
        <f t="shared" si="533"/>
        <v>1</v>
      </c>
      <c r="J1046" s="216">
        <v>132.6</v>
      </c>
      <c r="K1046" s="355">
        <f t="shared" si="534"/>
        <v>1</v>
      </c>
      <c r="L1046" s="216"/>
      <c r="M1046" s="355">
        <f t="shared" si="535"/>
        <v>1</v>
      </c>
      <c r="N1046" s="315">
        <f t="shared" si="536"/>
        <v>1</v>
      </c>
      <c r="O1046" s="315">
        <f t="shared" si="537"/>
        <v>1</v>
      </c>
      <c r="S1046" s="25" t="str">
        <f t="shared" si="538"/>
        <v>VITAMALT</v>
      </c>
      <c r="T1046" s="25">
        <f t="shared" si="521"/>
        <v>16.2</v>
      </c>
      <c r="U1046" s="25">
        <f t="shared" si="522"/>
        <v>16.84</v>
      </c>
      <c r="V1046" s="25">
        <f t="shared" si="523"/>
        <v>0</v>
      </c>
      <c r="W1046" s="25">
        <f t="shared" si="524"/>
        <v>0</v>
      </c>
      <c r="X1046" s="25">
        <f t="shared" si="525"/>
        <v>2</v>
      </c>
      <c r="Y1046" s="25">
        <f t="shared" si="526"/>
        <v>2.4</v>
      </c>
      <c r="Z1046" s="25">
        <f t="shared" si="527"/>
        <v>100</v>
      </c>
      <c r="AA1046" s="25">
        <f t="shared" si="528"/>
        <v>140</v>
      </c>
      <c r="AB1046" s="25">
        <f t="shared" si="529"/>
        <v>0</v>
      </c>
      <c r="AC1046" s="25">
        <f t="shared" si="530"/>
        <v>0</v>
      </c>
    </row>
    <row r="1047" spans="1:29" hidden="1" x14ac:dyDescent="0.25">
      <c r="A1047" s="354">
        <v>45998</v>
      </c>
      <c r="B1047" s="354" t="s">
        <v>436</v>
      </c>
      <c r="C1047" s="349" t="s">
        <v>33</v>
      </c>
      <c r="D1047" s="395">
        <v>3.74</v>
      </c>
      <c r="E1047" s="355">
        <f t="shared" si="531"/>
        <v>1</v>
      </c>
      <c r="F1047" s="305">
        <v>0.03</v>
      </c>
      <c r="G1047" s="355">
        <f t="shared" si="532"/>
        <v>1</v>
      </c>
      <c r="H1047" s="23">
        <v>2.85</v>
      </c>
      <c r="I1047" s="355">
        <f t="shared" si="533"/>
        <v>1</v>
      </c>
      <c r="J1047" s="216">
        <v>158</v>
      </c>
      <c r="K1047" s="355">
        <f t="shared" si="534"/>
        <v>1</v>
      </c>
      <c r="L1047" s="216">
        <v>28</v>
      </c>
      <c r="M1047" s="355">
        <f t="shared" si="535"/>
        <v>1</v>
      </c>
      <c r="N1047" s="315">
        <f t="shared" si="536"/>
        <v>1</v>
      </c>
      <c r="O1047" s="315">
        <f t="shared" si="537"/>
        <v>1</v>
      </c>
      <c r="S1047" s="25" t="str">
        <f t="shared" si="538"/>
        <v>GUINNESS</v>
      </c>
      <c r="T1047" s="25">
        <f t="shared" si="521"/>
        <v>3.1</v>
      </c>
      <c r="U1047" s="25">
        <f t="shared" si="522"/>
        <v>4.1399999999999997</v>
      </c>
      <c r="V1047" s="25">
        <f t="shared" si="523"/>
        <v>0</v>
      </c>
      <c r="W1047" s="25">
        <f t="shared" si="524"/>
        <v>0.12</v>
      </c>
      <c r="X1047" s="25">
        <f t="shared" si="525"/>
        <v>2.7</v>
      </c>
      <c r="Y1047" s="25">
        <f t="shared" si="526"/>
        <v>2.9</v>
      </c>
      <c r="Z1047" s="25">
        <f t="shared" si="527"/>
        <v>155</v>
      </c>
      <c r="AA1047" s="25">
        <f t="shared" si="528"/>
        <v>195</v>
      </c>
      <c r="AB1047" s="25">
        <f t="shared" si="529"/>
        <v>0</v>
      </c>
      <c r="AC1047" s="25">
        <f t="shared" si="530"/>
        <v>35</v>
      </c>
    </row>
    <row r="1048" spans="1:29" hidden="1" x14ac:dyDescent="0.25">
      <c r="A1048" s="354">
        <v>45998</v>
      </c>
      <c r="B1048" s="354" t="s">
        <v>434</v>
      </c>
      <c r="C1048" s="349" t="s">
        <v>33</v>
      </c>
      <c r="D1048" s="395">
        <v>3.82</v>
      </c>
      <c r="E1048" s="355">
        <f t="shared" si="531"/>
        <v>1</v>
      </c>
      <c r="F1048" s="305">
        <v>0.03</v>
      </c>
      <c r="G1048" s="355">
        <f t="shared" si="532"/>
        <v>1</v>
      </c>
      <c r="H1048" s="23">
        <v>2.7</v>
      </c>
      <c r="I1048" s="355">
        <f t="shared" si="533"/>
        <v>1</v>
      </c>
      <c r="J1048" s="216">
        <v>172.8</v>
      </c>
      <c r="K1048" s="355">
        <f t="shared" si="534"/>
        <v>1</v>
      </c>
      <c r="L1048" s="216">
        <v>27.52</v>
      </c>
      <c r="M1048" s="355">
        <f t="shared" si="535"/>
        <v>1</v>
      </c>
      <c r="N1048" s="315">
        <f t="shared" si="536"/>
        <v>1</v>
      </c>
      <c r="O1048" s="315">
        <f t="shared" si="537"/>
        <v>1</v>
      </c>
      <c r="S1048" s="25" t="str">
        <f t="shared" si="538"/>
        <v>GUINNESS</v>
      </c>
      <c r="T1048" s="25">
        <f t="shared" si="521"/>
        <v>3.1</v>
      </c>
      <c r="U1048" s="25">
        <f t="shared" si="522"/>
        <v>4.1399999999999997</v>
      </c>
      <c r="V1048" s="25">
        <f t="shared" si="523"/>
        <v>0</v>
      </c>
      <c r="W1048" s="25">
        <f t="shared" si="524"/>
        <v>0.12</v>
      </c>
      <c r="X1048" s="25">
        <f t="shared" si="525"/>
        <v>2.7</v>
      </c>
      <c r="Y1048" s="25">
        <f t="shared" si="526"/>
        <v>2.9</v>
      </c>
      <c r="Z1048" s="25">
        <f t="shared" si="527"/>
        <v>155</v>
      </c>
      <c r="AA1048" s="25">
        <f t="shared" si="528"/>
        <v>195</v>
      </c>
      <c r="AB1048" s="25">
        <f t="shared" si="529"/>
        <v>0</v>
      </c>
      <c r="AC1048" s="25">
        <f t="shared" si="530"/>
        <v>35</v>
      </c>
    </row>
    <row r="1049" spans="1:29" hidden="1" x14ac:dyDescent="0.25">
      <c r="A1049" s="354">
        <v>45999</v>
      </c>
      <c r="B1049" s="354" t="s">
        <v>435</v>
      </c>
      <c r="C1049" s="349" t="s">
        <v>33</v>
      </c>
      <c r="D1049" s="395">
        <v>4.1399999999999997</v>
      </c>
      <c r="E1049" s="355">
        <f t="shared" si="531"/>
        <v>1</v>
      </c>
      <c r="F1049" s="305">
        <v>0.02</v>
      </c>
      <c r="G1049" s="355">
        <f t="shared" si="532"/>
        <v>1</v>
      </c>
      <c r="H1049" s="23">
        <v>2.8</v>
      </c>
      <c r="I1049" s="355">
        <f t="shared" si="533"/>
        <v>1</v>
      </c>
      <c r="J1049" s="216">
        <v>190.4</v>
      </c>
      <c r="K1049" s="355">
        <f t="shared" si="534"/>
        <v>1</v>
      </c>
      <c r="L1049" s="216">
        <v>24</v>
      </c>
      <c r="M1049" s="355">
        <f t="shared" si="535"/>
        <v>1</v>
      </c>
      <c r="N1049" s="315">
        <f t="shared" si="536"/>
        <v>1</v>
      </c>
      <c r="O1049" s="315">
        <f t="shared" si="537"/>
        <v>1</v>
      </c>
      <c r="S1049" s="25" t="str">
        <f t="shared" si="538"/>
        <v>GUINNESS</v>
      </c>
      <c r="T1049" s="25">
        <f t="shared" si="521"/>
        <v>3.1</v>
      </c>
      <c r="U1049" s="25">
        <f t="shared" si="522"/>
        <v>4.1399999999999997</v>
      </c>
      <c r="V1049" s="25">
        <f t="shared" si="523"/>
        <v>0</v>
      </c>
      <c r="W1049" s="25">
        <f t="shared" si="524"/>
        <v>0.12</v>
      </c>
      <c r="X1049" s="25">
        <f t="shared" si="525"/>
        <v>2.7</v>
      </c>
      <c r="Y1049" s="25">
        <f t="shared" si="526"/>
        <v>2.9</v>
      </c>
      <c r="Z1049" s="25">
        <f t="shared" si="527"/>
        <v>155</v>
      </c>
      <c r="AA1049" s="25">
        <f t="shared" si="528"/>
        <v>195</v>
      </c>
      <c r="AB1049" s="25">
        <f t="shared" si="529"/>
        <v>0</v>
      </c>
      <c r="AC1049" s="25">
        <f t="shared" si="530"/>
        <v>35</v>
      </c>
    </row>
    <row r="1050" spans="1:29" hidden="1" x14ac:dyDescent="0.25">
      <c r="A1050" s="354">
        <v>45999</v>
      </c>
      <c r="B1050" s="354" t="s">
        <v>436</v>
      </c>
      <c r="C1050" s="349" t="s">
        <v>33</v>
      </c>
      <c r="D1050" s="395">
        <v>4.04</v>
      </c>
      <c r="E1050" s="355">
        <f t="shared" si="531"/>
        <v>1</v>
      </c>
      <c r="F1050" s="305">
        <v>0.05</v>
      </c>
      <c r="G1050" s="355">
        <f t="shared" si="532"/>
        <v>1</v>
      </c>
      <c r="H1050" s="23">
        <v>2.85</v>
      </c>
      <c r="I1050" s="355">
        <f t="shared" si="533"/>
        <v>1</v>
      </c>
      <c r="J1050" s="216">
        <v>195.4</v>
      </c>
      <c r="K1050" s="355">
        <f t="shared" si="534"/>
        <v>0</v>
      </c>
      <c r="L1050" s="216">
        <v>25.8</v>
      </c>
      <c r="M1050" s="355">
        <f t="shared" si="535"/>
        <v>1</v>
      </c>
      <c r="N1050" s="315">
        <f t="shared" si="536"/>
        <v>0</v>
      </c>
      <c r="O1050" s="315">
        <f t="shared" si="537"/>
        <v>1</v>
      </c>
      <c r="S1050" s="25" t="str">
        <f t="shared" si="538"/>
        <v>GUINNESS</v>
      </c>
      <c r="T1050" s="25">
        <f t="shared" si="521"/>
        <v>3.1</v>
      </c>
      <c r="U1050" s="25">
        <f t="shared" si="522"/>
        <v>4.1399999999999997</v>
      </c>
      <c r="V1050" s="25">
        <f t="shared" si="523"/>
        <v>0</v>
      </c>
      <c r="W1050" s="25">
        <f t="shared" si="524"/>
        <v>0.12</v>
      </c>
      <c r="X1050" s="25">
        <f t="shared" si="525"/>
        <v>2.7</v>
      </c>
      <c r="Y1050" s="25">
        <f t="shared" si="526"/>
        <v>2.9</v>
      </c>
      <c r="Z1050" s="25">
        <f t="shared" si="527"/>
        <v>155</v>
      </c>
      <c r="AA1050" s="25">
        <f t="shared" si="528"/>
        <v>195</v>
      </c>
      <c r="AB1050" s="25">
        <f t="shared" si="529"/>
        <v>0</v>
      </c>
      <c r="AC1050" s="25">
        <f t="shared" si="530"/>
        <v>35</v>
      </c>
    </row>
    <row r="1051" spans="1:29" hidden="1" x14ac:dyDescent="0.25">
      <c r="A1051" s="354">
        <v>45999</v>
      </c>
      <c r="B1051" s="354" t="s">
        <v>434</v>
      </c>
      <c r="C1051" s="349" t="s">
        <v>31</v>
      </c>
      <c r="D1051" s="395">
        <v>1.74</v>
      </c>
      <c r="E1051" s="355">
        <f t="shared" si="531"/>
        <v>1</v>
      </c>
      <c r="F1051" s="305">
        <v>0.01</v>
      </c>
      <c r="G1051" s="355">
        <f t="shared" si="532"/>
        <v>1</v>
      </c>
      <c r="H1051" s="23">
        <v>2.83</v>
      </c>
      <c r="I1051" s="355">
        <f t="shared" si="533"/>
        <v>1</v>
      </c>
      <c r="J1051" s="216">
        <v>6.84</v>
      </c>
      <c r="K1051" s="355">
        <f t="shared" si="534"/>
        <v>1</v>
      </c>
      <c r="L1051" s="216">
        <v>0.23</v>
      </c>
      <c r="M1051" s="355">
        <f t="shared" si="535"/>
        <v>1</v>
      </c>
      <c r="N1051" s="315">
        <f t="shared" si="536"/>
        <v>1</v>
      </c>
      <c r="O1051" s="315">
        <f t="shared" si="537"/>
        <v>1</v>
      </c>
      <c r="S1051" s="25" t="str">
        <f t="shared" si="538"/>
        <v>CARIB</v>
      </c>
      <c r="T1051" s="25">
        <f t="shared" si="521"/>
        <v>1.65</v>
      </c>
      <c r="U1051" s="25">
        <f t="shared" si="522"/>
        <v>2.14</v>
      </c>
      <c r="V1051" s="25">
        <f t="shared" si="523"/>
        <v>0</v>
      </c>
      <c r="W1051" s="25">
        <f t="shared" si="524"/>
        <v>0.12</v>
      </c>
      <c r="X1051" s="25">
        <f t="shared" si="525"/>
        <v>2.7</v>
      </c>
      <c r="Y1051" s="25">
        <f t="shared" si="526"/>
        <v>2.85</v>
      </c>
      <c r="Z1051" s="25">
        <f t="shared" si="527"/>
        <v>5</v>
      </c>
      <c r="AA1051" s="25">
        <f t="shared" si="528"/>
        <v>7</v>
      </c>
      <c r="AB1051" s="25">
        <f t="shared" si="529"/>
        <v>0</v>
      </c>
      <c r="AC1051" s="25">
        <f t="shared" si="530"/>
        <v>1</v>
      </c>
    </row>
    <row r="1052" spans="1:29" hidden="1" x14ac:dyDescent="0.25">
      <c r="A1052" s="354">
        <v>46000</v>
      </c>
      <c r="B1052" s="354" t="s">
        <v>437</v>
      </c>
      <c r="C1052" s="349" t="s">
        <v>31</v>
      </c>
      <c r="D1052" s="395">
        <v>1.82</v>
      </c>
      <c r="E1052" s="355">
        <f t="shared" si="531"/>
        <v>1</v>
      </c>
      <c r="F1052" s="305">
        <v>0.01</v>
      </c>
      <c r="G1052" s="355">
        <f t="shared" si="532"/>
        <v>1</v>
      </c>
      <c r="H1052" s="23">
        <v>2.85</v>
      </c>
      <c r="I1052" s="355">
        <f t="shared" si="533"/>
        <v>1</v>
      </c>
      <c r="J1052" s="216">
        <v>5.88</v>
      </c>
      <c r="K1052" s="355">
        <f t="shared" si="534"/>
        <v>1</v>
      </c>
      <c r="L1052" s="216">
        <v>0.54</v>
      </c>
      <c r="M1052" s="355">
        <f t="shared" si="535"/>
        <v>1</v>
      </c>
      <c r="N1052" s="315">
        <f t="shared" si="536"/>
        <v>1</v>
      </c>
      <c r="O1052" s="315">
        <f t="shared" si="537"/>
        <v>1</v>
      </c>
      <c r="S1052" s="25" t="str">
        <f t="shared" si="538"/>
        <v>CARIB</v>
      </c>
      <c r="T1052" s="25">
        <f t="shared" si="521"/>
        <v>1.65</v>
      </c>
      <c r="U1052" s="25">
        <f t="shared" si="522"/>
        <v>2.14</v>
      </c>
      <c r="V1052" s="25">
        <f t="shared" si="523"/>
        <v>0</v>
      </c>
      <c r="W1052" s="25">
        <f t="shared" si="524"/>
        <v>0.12</v>
      </c>
      <c r="X1052" s="25">
        <f t="shared" si="525"/>
        <v>2.7</v>
      </c>
      <c r="Y1052" s="25">
        <f t="shared" si="526"/>
        <v>2.85</v>
      </c>
      <c r="Z1052" s="25">
        <f t="shared" si="527"/>
        <v>5</v>
      </c>
      <c r="AA1052" s="25">
        <f t="shared" si="528"/>
        <v>7</v>
      </c>
      <c r="AB1052" s="25">
        <f t="shared" si="529"/>
        <v>0</v>
      </c>
      <c r="AC1052" s="25">
        <f t="shared" si="530"/>
        <v>1</v>
      </c>
    </row>
    <row r="1053" spans="1:29" hidden="1" x14ac:dyDescent="0.25">
      <c r="A1053" s="354">
        <v>46000</v>
      </c>
      <c r="B1053" s="354" t="s">
        <v>435</v>
      </c>
      <c r="C1053" s="349" t="s">
        <v>31</v>
      </c>
      <c r="D1053" s="395">
        <v>1.78</v>
      </c>
      <c r="E1053" s="355">
        <f t="shared" si="531"/>
        <v>1</v>
      </c>
      <c r="F1053" s="305">
        <v>0.02</v>
      </c>
      <c r="G1053" s="355">
        <f t="shared" si="532"/>
        <v>1</v>
      </c>
      <c r="H1053" s="23">
        <v>2.8</v>
      </c>
      <c r="I1053" s="355">
        <f t="shared" si="533"/>
        <v>1</v>
      </c>
      <c r="J1053" s="216">
        <v>5.6</v>
      </c>
      <c r="K1053" s="355">
        <f t="shared" si="534"/>
        <v>1</v>
      </c>
      <c r="L1053" s="216">
        <v>0.45</v>
      </c>
      <c r="M1053" s="355">
        <f t="shared" si="535"/>
        <v>1</v>
      </c>
      <c r="N1053" s="315">
        <f t="shared" si="536"/>
        <v>1</v>
      </c>
      <c r="O1053" s="315">
        <f t="shared" si="537"/>
        <v>1</v>
      </c>
      <c r="S1053" s="25" t="str">
        <f t="shared" si="538"/>
        <v>CARIB</v>
      </c>
      <c r="T1053" s="25">
        <f t="shared" si="521"/>
        <v>1.65</v>
      </c>
      <c r="U1053" s="25">
        <f t="shared" si="522"/>
        <v>2.14</v>
      </c>
      <c r="V1053" s="25">
        <f t="shared" si="523"/>
        <v>0</v>
      </c>
      <c r="W1053" s="25">
        <f t="shared" si="524"/>
        <v>0.12</v>
      </c>
      <c r="X1053" s="25">
        <f t="shared" si="525"/>
        <v>2.7</v>
      </c>
      <c r="Y1053" s="25">
        <f t="shared" si="526"/>
        <v>2.85</v>
      </c>
      <c r="Z1053" s="25">
        <f t="shared" si="527"/>
        <v>5</v>
      </c>
      <c r="AA1053" s="25">
        <f t="shared" si="528"/>
        <v>7</v>
      </c>
      <c r="AB1053" s="25">
        <f t="shared" si="529"/>
        <v>0</v>
      </c>
      <c r="AC1053" s="25">
        <f t="shared" si="530"/>
        <v>1</v>
      </c>
    </row>
    <row r="1054" spans="1:29" hidden="1" x14ac:dyDescent="0.25">
      <c r="A1054" s="354">
        <v>46000</v>
      </c>
      <c r="B1054" s="354" t="s">
        <v>436</v>
      </c>
      <c r="C1054" s="349" t="s">
        <v>31</v>
      </c>
      <c r="D1054" s="395">
        <v>1.75</v>
      </c>
      <c r="E1054" s="355">
        <f t="shared" si="531"/>
        <v>1</v>
      </c>
      <c r="F1054" s="305">
        <v>0.01</v>
      </c>
      <c r="G1054" s="355">
        <f t="shared" si="532"/>
        <v>1</v>
      </c>
      <c r="H1054" s="23">
        <v>2.85</v>
      </c>
      <c r="I1054" s="355">
        <f t="shared" si="533"/>
        <v>1</v>
      </c>
      <c r="J1054" s="216">
        <v>5.88</v>
      </c>
      <c r="K1054" s="355">
        <f t="shared" si="534"/>
        <v>1</v>
      </c>
      <c r="L1054" s="216">
        <v>0.32</v>
      </c>
      <c r="M1054" s="355">
        <f t="shared" si="535"/>
        <v>1</v>
      </c>
      <c r="N1054" s="315">
        <f t="shared" si="536"/>
        <v>1</v>
      </c>
      <c r="O1054" s="315">
        <f t="shared" si="537"/>
        <v>1</v>
      </c>
      <c r="S1054" s="25" t="str">
        <f t="shared" si="538"/>
        <v>CARIB</v>
      </c>
      <c r="T1054" s="25">
        <f t="shared" si="521"/>
        <v>1.65</v>
      </c>
      <c r="U1054" s="25">
        <f t="shared" si="522"/>
        <v>2.14</v>
      </c>
      <c r="V1054" s="25">
        <f t="shared" si="523"/>
        <v>0</v>
      </c>
      <c r="W1054" s="25">
        <f t="shared" si="524"/>
        <v>0.12</v>
      </c>
      <c r="X1054" s="25">
        <f t="shared" si="525"/>
        <v>2.7</v>
      </c>
      <c r="Y1054" s="25">
        <f t="shared" si="526"/>
        <v>2.85</v>
      </c>
      <c r="Z1054" s="25">
        <f t="shared" si="527"/>
        <v>5</v>
      </c>
      <c r="AA1054" s="25">
        <f t="shared" si="528"/>
        <v>7</v>
      </c>
      <c r="AB1054" s="25">
        <f t="shared" si="529"/>
        <v>0</v>
      </c>
      <c r="AC1054" s="25">
        <f t="shared" si="530"/>
        <v>1</v>
      </c>
    </row>
    <row r="1055" spans="1:29" hidden="1" x14ac:dyDescent="0.25">
      <c r="A1055" s="354">
        <v>46000</v>
      </c>
      <c r="B1055" s="354" t="s">
        <v>434</v>
      </c>
      <c r="C1055" s="349" t="s">
        <v>31</v>
      </c>
      <c r="D1055" s="395">
        <v>1.8</v>
      </c>
      <c r="E1055" s="355">
        <f t="shared" si="531"/>
        <v>1</v>
      </c>
      <c r="F1055" s="305">
        <v>0.01</v>
      </c>
      <c r="G1055" s="355">
        <f t="shared" si="532"/>
        <v>1</v>
      </c>
      <c r="H1055" s="23">
        <v>2.85</v>
      </c>
      <c r="I1055" s="355">
        <f t="shared" si="533"/>
        <v>1</v>
      </c>
      <c r="J1055" s="216">
        <v>5.45</v>
      </c>
      <c r="K1055" s="355">
        <f t="shared" si="534"/>
        <v>1</v>
      </c>
      <c r="L1055" s="216">
        <v>0.32</v>
      </c>
      <c r="M1055" s="355">
        <f t="shared" si="535"/>
        <v>1</v>
      </c>
      <c r="N1055" s="315">
        <f t="shared" si="536"/>
        <v>1</v>
      </c>
      <c r="O1055" s="315">
        <f t="shared" si="537"/>
        <v>1</v>
      </c>
      <c r="S1055" s="25" t="str">
        <f t="shared" si="538"/>
        <v>CARIB</v>
      </c>
      <c r="T1055" s="25">
        <f t="shared" si="521"/>
        <v>1.65</v>
      </c>
      <c r="U1055" s="25">
        <f t="shared" si="522"/>
        <v>2.14</v>
      </c>
      <c r="V1055" s="25">
        <f t="shared" si="523"/>
        <v>0</v>
      </c>
      <c r="W1055" s="25">
        <f t="shared" si="524"/>
        <v>0.12</v>
      </c>
      <c r="X1055" s="25">
        <f t="shared" si="525"/>
        <v>2.7</v>
      </c>
      <c r="Y1055" s="25">
        <f t="shared" si="526"/>
        <v>2.85</v>
      </c>
      <c r="Z1055" s="25">
        <f t="shared" si="527"/>
        <v>5</v>
      </c>
      <c r="AA1055" s="25">
        <f t="shared" si="528"/>
        <v>7</v>
      </c>
      <c r="AB1055" s="25">
        <f t="shared" si="529"/>
        <v>0</v>
      </c>
      <c r="AC1055" s="25">
        <f t="shared" si="530"/>
        <v>1</v>
      </c>
    </row>
    <row r="1056" spans="1:29" hidden="1" x14ac:dyDescent="0.25">
      <c r="A1056" s="354">
        <v>46000</v>
      </c>
      <c r="B1056" s="354" t="s">
        <v>437</v>
      </c>
      <c r="C1056" s="349" t="s">
        <v>31</v>
      </c>
      <c r="D1056" s="395">
        <v>1.84</v>
      </c>
      <c r="E1056" s="355">
        <f t="shared" si="531"/>
        <v>1</v>
      </c>
      <c r="F1056" s="305">
        <v>0.02</v>
      </c>
      <c r="G1056" s="355">
        <f t="shared" si="532"/>
        <v>1</v>
      </c>
      <c r="H1056" s="23">
        <v>2.85</v>
      </c>
      <c r="I1056" s="355">
        <f t="shared" si="533"/>
        <v>1</v>
      </c>
      <c r="J1056" s="216">
        <v>6.25</v>
      </c>
      <c r="K1056" s="355">
        <f t="shared" si="534"/>
        <v>1</v>
      </c>
      <c r="L1056" s="216">
        <v>0.32</v>
      </c>
      <c r="M1056" s="355">
        <f t="shared" si="535"/>
        <v>1</v>
      </c>
      <c r="N1056" s="315">
        <f t="shared" si="536"/>
        <v>1</v>
      </c>
      <c r="O1056" s="315">
        <f t="shared" si="537"/>
        <v>1</v>
      </c>
      <c r="S1056" s="25" t="str">
        <f t="shared" si="538"/>
        <v>CARIB</v>
      </c>
      <c r="T1056" s="25">
        <f t="shared" si="521"/>
        <v>1.65</v>
      </c>
      <c r="U1056" s="25">
        <f t="shared" si="522"/>
        <v>2.14</v>
      </c>
      <c r="V1056" s="25">
        <f t="shared" si="523"/>
        <v>0</v>
      </c>
      <c r="W1056" s="25">
        <f t="shared" si="524"/>
        <v>0.12</v>
      </c>
      <c r="X1056" s="25">
        <f t="shared" si="525"/>
        <v>2.7</v>
      </c>
      <c r="Y1056" s="25">
        <f t="shared" si="526"/>
        <v>2.85</v>
      </c>
      <c r="Z1056" s="25">
        <f t="shared" si="527"/>
        <v>5</v>
      </c>
      <c r="AA1056" s="25">
        <f t="shared" si="528"/>
        <v>7</v>
      </c>
      <c r="AB1056" s="25">
        <f t="shared" si="529"/>
        <v>0</v>
      </c>
      <c r="AC1056" s="25">
        <f t="shared" si="530"/>
        <v>1</v>
      </c>
    </row>
    <row r="1057" spans="1:29" hidden="1" x14ac:dyDescent="0.25">
      <c r="A1057" s="354">
        <v>46001</v>
      </c>
      <c r="B1057" s="354" t="s">
        <v>435</v>
      </c>
      <c r="C1057" s="349" t="s">
        <v>135</v>
      </c>
      <c r="D1057" s="395">
        <v>5.39</v>
      </c>
      <c r="E1057" s="355">
        <f t="shared" si="531"/>
        <v>1</v>
      </c>
      <c r="F1057" s="305"/>
      <c r="G1057" s="355"/>
      <c r="H1057" s="23">
        <v>2.88</v>
      </c>
      <c r="I1057" s="355">
        <f t="shared" si="533"/>
        <v>1</v>
      </c>
      <c r="J1057" s="216">
        <v>3.2</v>
      </c>
      <c r="K1057" s="355">
        <f t="shared" si="534"/>
        <v>1</v>
      </c>
      <c r="L1057" s="216">
        <v>0.73</v>
      </c>
      <c r="M1057" s="355">
        <f t="shared" si="535"/>
        <v>1</v>
      </c>
      <c r="N1057" s="315">
        <f t="shared" si="536"/>
        <v>1</v>
      </c>
      <c r="O1057" s="315">
        <f t="shared" si="537"/>
        <v>1</v>
      </c>
      <c r="S1057" s="25" t="str">
        <f t="shared" si="538"/>
        <v>CARIBE ROSE</v>
      </c>
      <c r="T1057" s="25">
        <f t="shared" si="521"/>
        <v>5</v>
      </c>
      <c r="U1057" s="25">
        <f t="shared" si="522"/>
        <v>5.44</v>
      </c>
      <c r="V1057" s="25">
        <f t="shared" si="523"/>
        <v>0</v>
      </c>
      <c r="W1057" s="25">
        <f t="shared" si="524"/>
        <v>0.4</v>
      </c>
      <c r="X1057" s="25">
        <f t="shared" si="525"/>
        <v>2.75</v>
      </c>
      <c r="Y1057" s="25">
        <f t="shared" si="526"/>
        <v>3</v>
      </c>
      <c r="Z1057" s="25">
        <f t="shared" si="527"/>
        <v>3</v>
      </c>
      <c r="AA1057" s="25">
        <f t="shared" si="528"/>
        <v>3.6</v>
      </c>
      <c r="AB1057" s="25">
        <f t="shared" si="529"/>
        <v>0</v>
      </c>
      <c r="AC1057" s="25">
        <f t="shared" si="530"/>
        <v>1</v>
      </c>
    </row>
    <row r="1058" spans="1:29" hidden="1" x14ac:dyDescent="0.25">
      <c r="A1058" s="354">
        <v>46001</v>
      </c>
      <c r="B1058" s="354" t="s">
        <v>436</v>
      </c>
      <c r="C1058" s="349" t="s">
        <v>135</v>
      </c>
      <c r="D1058" s="395">
        <v>5.34</v>
      </c>
      <c r="E1058" s="355">
        <f t="shared" si="531"/>
        <v>1</v>
      </c>
      <c r="F1058" s="305"/>
      <c r="G1058" s="355"/>
      <c r="H1058" s="23">
        <v>2.85</v>
      </c>
      <c r="I1058" s="355">
        <f t="shared" si="533"/>
        <v>1</v>
      </c>
      <c r="J1058" s="216">
        <v>3.58</v>
      </c>
      <c r="K1058" s="355">
        <f t="shared" si="534"/>
        <v>1</v>
      </c>
      <c r="L1058" s="216">
        <v>0.74</v>
      </c>
      <c r="M1058" s="355">
        <f t="shared" si="535"/>
        <v>1</v>
      </c>
      <c r="N1058" s="315">
        <f t="shared" si="536"/>
        <v>1</v>
      </c>
      <c r="O1058" s="315">
        <f t="shared" si="537"/>
        <v>1</v>
      </c>
      <c r="S1058" s="25" t="str">
        <f t="shared" si="538"/>
        <v>CARIBE ROSE</v>
      </c>
      <c r="T1058" s="25">
        <f t="shared" si="521"/>
        <v>5</v>
      </c>
      <c r="U1058" s="25">
        <f t="shared" si="522"/>
        <v>5.44</v>
      </c>
      <c r="V1058" s="25">
        <f t="shared" si="523"/>
        <v>0</v>
      </c>
      <c r="W1058" s="25">
        <f t="shared" si="524"/>
        <v>0.4</v>
      </c>
      <c r="X1058" s="25">
        <f t="shared" si="525"/>
        <v>2.75</v>
      </c>
      <c r="Y1058" s="25">
        <f t="shared" si="526"/>
        <v>3</v>
      </c>
      <c r="Z1058" s="25">
        <f t="shared" si="527"/>
        <v>3</v>
      </c>
      <c r="AA1058" s="25">
        <f t="shared" si="528"/>
        <v>3.6</v>
      </c>
      <c r="AB1058" s="25">
        <f t="shared" si="529"/>
        <v>0</v>
      </c>
      <c r="AC1058" s="25">
        <f t="shared" si="530"/>
        <v>1</v>
      </c>
    </row>
    <row r="1059" spans="1:29" hidden="1" x14ac:dyDescent="0.25">
      <c r="A1059" s="354">
        <v>46001</v>
      </c>
      <c r="B1059" s="354" t="s">
        <v>437</v>
      </c>
      <c r="C1059" s="349" t="s">
        <v>135</v>
      </c>
      <c r="D1059" s="395">
        <v>5.4</v>
      </c>
      <c r="E1059" s="355">
        <f t="shared" si="531"/>
        <v>1</v>
      </c>
      <c r="F1059" s="305"/>
      <c r="G1059" s="355"/>
      <c r="H1059" s="23">
        <v>2.95</v>
      </c>
      <c r="I1059" s="355">
        <f t="shared" si="533"/>
        <v>1</v>
      </c>
      <c r="J1059" s="216">
        <v>3.48</v>
      </c>
      <c r="K1059" s="355">
        <f t="shared" si="534"/>
        <v>1</v>
      </c>
      <c r="L1059" s="216">
        <v>0.64</v>
      </c>
      <c r="M1059" s="355">
        <f t="shared" si="535"/>
        <v>1</v>
      </c>
      <c r="N1059" s="315">
        <f t="shared" si="536"/>
        <v>1</v>
      </c>
      <c r="O1059" s="315">
        <f t="shared" si="537"/>
        <v>1</v>
      </c>
      <c r="S1059" s="25" t="str">
        <f t="shared" si="538"/>
        <v>CARIBE ROSE</v>
      </c>
      <c r="T1059" s="25">
        <f t="shared" si="521"/>
        <v>5</v>
      </c>
      <c r="U1059" s="25">
        <f t="shared" si="522"/>
        <v>5.44</v>
      </c>
      <c r="V1059" s="25">
        <f t="shared" si="523"/>
        <v>0</v>
      </c>
      <c r="W1059" s="25">
        <f t="shared" si="524"/>
        <v>0.4</v>
      </c>
      <c r="X1059" s="25">
        <f t="shared" si="525"/>
        <v>2.75</v>
      </c>
      <c r="Y1059" s="25">
        <f t="shared" si="526"/>
        <v>3</v>
      </c>
      <c r="Z1059" s="25">
        <f t="shared" si="527"/>
        <v>3</v>
      </c>
      <c r="AA1059" s="25">
        <f t="shared" si="528"/>
        <v>3.6</v>
      </c>
      <c r="AB1059" s="25">
        <f t="shared" si="529"/>
        <v>0</v>
      </c>
      <c r="AC1059" s="25">
        <f t="shared" si="530"/>
        <v>1</v>
      </c>
    </row>
    <row r="1060" spans="1:29" hidden="1" x14ac:dyDescent="0.25">
      <c r="A1060" s="354">
        <v>46001</v>
      </c>
      <c r="B1060" s="354" t="s">
        <v>435</v>
      </c>
      <c r="C1060" s="349" t="s">
        <v>135</v>
      </c>
      <c r="D1060" s="395">
        <v>5.36</v>
      </c>
      <c r="E1060" s="355">
        <f t="shared" si="531"/>
        <v>1</v>
      </c>
      <c r="F1060" s="305"/>
      <c r="G1060" s="355"/>
      <c r="H1060" s="23">
        <v>2.91</v>
      </c>
      <c r="I1060" s="355">
        <f t="shared" si="533"/>
        <v>1</v>
      </c>
      <c r="J1060" s="216">
        <v>3.47</v>
      </c>
      <c r="K1060" s="355">
        <f t="shared" si="534"/>
        <v>1</v>
      </c>
      <c r="L1060" s="216">
        <v>0.28000000000000003</v>
      </c>
      <c r="M1060" s="355">
        <f t="shared" si="535"/>
        <v>1</v>
      </c>
      <c r="N1060" s="315">
        <f t="shared" si="536"/>
        <v>1</v>
      </c>
      <c r="O1060" s="315">
        <f t="shared" si="537"/>
        <v>1</v>
      </c>
      <c r="S1060" s="25" t="str">
        <f t="shared" si="538"/>
        <v>CARIBE ROSE</v>
      </c>
      <c r="T1060" s="25">
        <f t="shared" si="521"/>
        <v>5</v>
      </c>
      <c r="U1060" s="25">
        <f t="shared" si="522"/>
        <v>5.44</v>
      </c>
      <c r="V1060" s="25">
        <f t="shared" si="523"/>
        <v>0</v>
      </c>
      <c r="W1060" s="25">
        <f t="shared" si="524"/>
        <v>0.4</v>
      </c>
      <c r="X1060" s="25">
        <f t="shared" si="525"/>
        <v>2.75</v>
      </c>
      <c r="Y1060" s="25">
        <f t="shared" si="526"/>
        <v>3</v>
      </c>
      <c r="Z1060" s="25">
        <f t="shared" si="527"/>
        <v>3</v>
      </c>
      <c r="AA1060" s="25">
        <f t="shared" si="528"/>
        <v>3.6</v>
      </c>
      <c r="AB1060" s="25">
        <f t="shared" si="529"/>
        <v>0</v>
      </c>
      <c r="AC1060" s="25">
        <f t="shared" si="530"/>
        <v>1</v>
      </c>
    </row>
    <row r="1061" spans="1:29" hidden="1" x14ac:dyDescent="0.25">
      <c r="A1061" s="354">
        <v>46001</v>
      </c>
      <c r="B1061" s="354" t="s">
        <v>436</v>
      </c>
      <c r="C1061" s="349" t="s">
        <v>135</v>
      </c>
      <c r="D1061" s="395">
        <v>5.4</v>
      </c>
      <c r="E1061" s="355">
        <f t="shared" si="531"/>
        <v>1</v>
      </c>
      <c r="F1061" s="396"/>
      <c r="G1061" s="355"/>
      <c r="H1061" s="23">
        <v>2.95</v>
      </c>
      <c r="I1061" s="355">
        <f t="shared" si="533"/>
        <v>1</v>
      </c>
      <c r="J1061" s="216">
        <v>3.1</v>
      </c>
      <c r="K1061" s="355">
        <f t="shared" si="534"/>
        <v>1</v>
      </c>
      <c r="L1061" s="216">
        <v>0.23</v>
      </c>
      <c r="M1061" s="355">
        <f t="shared" si="535"/>
        <v>1</v>
      </c>
      <c r="N1061" s="315">
        <f t="shared" si="536"/>
        <v>1</v>
      </c>
      <c r="O1061" s="315">
        <f t="shared" si="537"/>
        <v>1</v>
      </c>
      <c r="S1061" s="25" t="str">
        <f t="shared" si="538"/>
        <v>CARIBE ROSE</v>
      </c>
      <c r="T1061" s="25">
        <f t="shared" si="521"/>
        <v>5</v>
      </c>
      <c r="U1061" s="25">
        <f t="shared" si="522"/>
        <v>5.44</v>
      </c>
      <c r="V1061" s="25">
        <f t="shared" si="523"/>
        <v>0</v>
      </c>
      <c r="W1061" s="25">
        <f t="shared" si="524"/>
        <v>0.4</v>
      </c>
      <c r="X1061" s="25">
        <f t="shared" si="525"/>
        <v>2.75</v>
      </c>
      <c r="Y1061" s="25">
        <f t="shared" si="526"/>
        <v>3</v>
      </c>
      <c r="Z1061" s="25">
        <f t="shared" si="527"/>
        <v>3</v>
      </c>
      <c r="AA1061" s="25">
        <f t="shared" si="528"/>
        <v>3.6</v>
      </c>
      <c r="AB1061" s="25">
        <f t="shared" si="529"/>
        <v>0</v>
      </c>
      <c r="AC1061" s="25">
        <f t="shared" si="530"/>
        <v>1</v>
      </c>
    </row>
    <row r="1062" spans="1:29" hidden="1" x14ac:dyDescent="0.25">
      <c r="A1062" s="354">
        <v>46001</v>
      </c>
      <c r="B1062" s="354" t="s">
        <v>435</v>
      </c>
      <c r="C1062" s="349" t="s">
        <v>135</v>
      </c>
      <c r="D1062" s="395">
        <v>4.84</v>
      </c>
      <c r="E1062" s="355">
        <f t="shared" si="531"/>
        <v>0</v>
      </c>
      <c r="F1062" s="396"/>
      <c r="G1062" s="355"/>
      <c r="H1062" s="23">
        <v>2.91</v>
      </c>
      <c r="I1062" s="355">
        <f t="shared" si="533"/>
        <v>1</v>
      </c>
      <c r="J1062" s="216">
        <v>3.15</v>
      </c>
      <c r="K1062" s="355">
        <f t="shared" si="534"/>
        <v>1</v>
      </c>
      <c r="L1062" s="216">
        <v>0.38</v>
      </c>
      <c r="M1062" s="355">
        <f t="shared" si="535"/>
        <v>1</v>
      </c>
      <c r="N1062" s="315">
        <f t="shared" si="536"/>
        <v>0</v>
      </c>
      <c r="O1062" s="315">
        <f t="shared" si="537"/>
        <v>0</v>
      </c>
      <c r="S1062" s="25" t="str">
        <f t="shared" si="538"/>
        <v>CARIBE ROSE</v>
      </c>
      <c r="T1062" s="25">
        <f t="shared" si="521"/>
        <v>5</v>
      </c>
      <c r="U1062" s="25">
        <f t="shared" si="522"/>
        <v>5.44</v>
      </c>
      <c r="V1062" s="25">
        <f t="shared" si="523"/>
        <v>0</v>
      </c>
      <c r="W1062" s="25">
        <f t="shared" si="524"/>
        <v>0.4</v>
      </c>
      <c r="X1062" s="25">
        <f t="shared" si="525"/>
        <v>2.75</v>
      </c>
      <c r="Y1062" s="25">
        <f t="shared" si="526"/>
        <v>3</v>
      </c>
      <c r="Z1062" s="25">
        <f t="shared" si="527"/>
        <v>3</v>
      </c>
      <c r="AA1062" s="25">
        <f t="shared" si="528"/>
        <v>3.6</v>
      </c>
      <c r="AB1062" s="25">
        <f t="shared" si="529"/>
        <v>0</v>
      </c>
      <c r="AC1062" s="25">
        <f t="shared" si="530"/>
        <v>1</v>
      </c>
    </row>
    <row r="1063" spans="1:29" hidden="1" x14ac:dyDescent="0.25">
      <c r="A1063" s="354">
        <v>46001</v>
      </c>
      <c r="B1063" s="354" t="s">
        <v>434</v>
      </c>
      <c r="C1063" s="349" t="s">
        <v>484</v>
      </c>
      <c r="D1063" s="395">
        <v>6.78</v>
      </c>
      <c r="E1063" s="355"/>
      <c r="F1063" s="396"/>
      <c r="G1063" s="355"/>
      <c r="H1063" s="23">
        <v>2.95</v>
      </c>
      <c r="I1063" s="355"/>
      <c r="J1063" s="216">
        <v>1.6</v>
      </c>
      <c r="K1063" s="355"/>
      <c r="L1063" s="395">
        <v>0.64</v>
      </c>
      <c r="M1063" s="355"/>
      <c r="N1063" s="315"/>
      <c r="O1063" s="315"/>
      <c r="S1063" s="25" t="str">
        <f t="shared" si="538"/>
        <v>CARIBE PEARS</v>
      </c>
      <c r="T1063" s="25" t="e">
        <f t="shared" si="521"/>
        <v>#N/A</v>
      </c>
      <c r="U1063" s="25" t="e">
        <f t="shared" si="522"/>
        <v>#N/A</v>
      </c>
      <c r="V1063" s="25" t="e">
        <f t="shared" si="523"/>
        <v>#N/A</v>
      </c>
      <c r="W1063" s="25" t="e">
        <f t="shared" si="524"/>
        <v>#N/A</v>
      </c>
      <c r="X1063" s="25" t="e">
        <f t="shared" si="525"/>
        <v>#N/A</v>
      </c>
      <c r="Y1063" s="25" t="e">
        <f t="shared" si="526"/>
        <v>#N/A</v>
      </c>
      <c r="Z1063" s="25" t="e">
        <f t="shared" si="527"/>
        <v>#N/A</v>
      </c>
      <c r="AA1063" s="25" t="e">
        <f t="shared" si="528"/>
        <v>#N/A</v>
      </c>
      <c r="AB1063" s="25" t="e">
        <f t="shared" si="529"/>
        <v>#N/A</v>
      </c>
      <c r="AC1063" s="25" t="e">
        <f t="shared" si="530"/>
        <v>#N/A</v>
      </c>
    </row>
    <row r="1064" spans="1:29" hidden="1" x14ac:dyDescent="0.25">
      <c r="A1064" s="354">
        <v>46003</v>
      </c>
      <c r="B1064" s="354" t="s">
        <v>434</v>
      </c>
      <c r="C1064" s="349" t="s">
        <v>34</v>
      </c>
      <c r="D1064" s="395">
        <v>16.8</v>
      </c>
      <c r="E1064" s="355">
        <f t="shared" si="531"/>
        <v>1</v>
      </c>
      <c r="F1064" s="305"/>
      <c r="G1064" s="355"/>
      <c r="H1064" s="23">
        <v>2.8</v>
      </c>
      <c r="I1064" s="355">
        <f t="shared" si="533"/>
        <v>1</v>
      </c>
      <c r="J1064" s="216">
        <v>217.1</v>
      </c>
      <c r="K1064" s="355">
        <f t="shared" si="534"/>
        <v>1</v>
      </c>
      <c r="L1064" s="216"/>
      <c r="M1064" s="355">
        <f t="shared" si="535"/>
        <v>1</v>
      </c>
      <c r="N1064" s="315">
        <f t="shared" si="536"/>
        <v>1</v>
      </c>
      <c r="O1064" s="315">
        <f t="shared" si="537"/>
        <v>1</v>
      </c>
      <c r="S1064" s="25" t="str">
        <f t="shared" si="538"/>
        <v>STARMALT</v>
      </c>
      <c r="T1064" s="25">
        <f t="shared" si="521"/>
        <v>16.8</v>
      </c>
      <c r="U1064" s="25">
        <f t="shared" si="522"/>
        <v>17.239999999999998</v>
      </c>
      <c r="V1064" s="25">
        <f t="shared" si="523"/>
        <v>0</v>
      </c>
      <c r="W1064" s="25">
        <f t="shared" si="524"/>
        <v>0</v>
      </c>
      <c r="X1064" s="25">
        <f t="shared" si="525"/>
        <v>2.6</v>
      </c>
      <c r="Y1064" s="25">
        <f t="shared" si="526"/>
        <v>2.84</v>
      </c>
      <c r="Z1064" s="25">
        <f t="shared" si="527"/>
        <v>170</v>
      </c>
      <c r="AA1064" s="25">
        <f t="shared" si="528"/>
        <v>240</v>
      </c>
      <c r="AB1064" s="25">
        <f t="shared" si="529"/>
        <v>0</v>
      </c>
      <c r="AC1064" s="25">
        <f t="shared" si="530"/>
        <v>0</v>
      </c>
    </row>
    <row r="1065" spans="1:29" hidden="1" x14ac:dyDescent="0.25">
      <c r="A1065" s="354">
        <v>46003</v>
      </c>
      <c r="B1065" s="354" t="s">
        <v>436</v>
      </c>
      <c r="C1065" s="349" t="s">
        <v>34</v>
      </c>
      <c r="D1065" s="395">
        <v>17.37</v>
      </c>
      <c r="E1065" s="355">
        <f t="shared" si="531"/>
        <v>0</v>
      </c>
      <c r="F1065" s="396"/>
      <c r="G1065" s="355"/>
      <c r="H1065" s="23">
        <v>2.75</v>
      </c>
      <c r="I1065" s="355">
        <f t="shared" si="533"/>
        <v>1</v>
      </c>
      <c r="J1065" s="216">
        <v>203.4</v>
      </c>
      <c r="K1065" s="355">
        <f t="shared" si="534"/>
        <v>1</v>
      </c>
      <c r="L1065" s="216"/>
      <c r="M1065" s="355">
        <f t="shared" si="535"/>
        <v>1</v>
      </c>
      <c r="N1065" s="315">
        <f t="shared" si="536"/>
        <v>0</v>
      </c>
      <c r="O1065" s="315">
        <f t="shared" si="537"/>
        <v>0</v>
      </c>
      <c r="S1065" s="25" t="str">
        <f t="shared" si="538"/>
        <v>STARMALT</v>
      </c>
      <c r="T1065" s="25">
        <f t="shared" si="521"/>
        <v>16.8</v>
      </c>
      <c r="U1065" s="25">
        <f t="shared" si="522"/>
        <v>17.239999999999998</v>
      </c>
      <c r="V1065" s="25">
        <f t="shared" si="523"/>
        <v>0</v>
      </c>
      <c r="W1065" s="25">
        <f t="shared" si="524"/>
        <v>0</v>
      </c>
      <c r="X1065" s="25">
        <f t="shared" si="525"/>
        <v>2.6</v>
      </c>
      <c r="Y1065" s="25">
        <f t="shared" si="526"/>
        <v>2.84</v>
      </c>
      <c r="Z1065" s="25">
        <f t="shared" si="527"/>
        <v>170</v>
      </c>
      <c r="AA1065" s="25">
        <f t="shared" si="528"/>
        <v>240</v>
      </c>
      <c r="AB1065" s="25">
        <f t="shared" si="529"/>
        <v>0</v>
      </c>
      <c r="AC1065" s="25">
        <f t="shared" si="530"/>
        <v>0</v>
      </c>
    </row>
    <row r="1066" spans="1:29" hidden="1" x14ac:dyDescent="0.25">
      <c r="A1066" s="354">
        <v>46003</v>
      </c>
      <c r="B1066" s="354" t="s">
        <v>437</v>
      </c>
      <c r="C1066" s="349" t="s">
        <v>34</v>
      </c>
      <c r="D1066" s="395">
        <v>16.7</v>
      </c>
      <c r="E1066" s="355">
        <f>IF(+(IF(D1066&lt;T1066,0,IF(D1066&gt;U1066,0,1)))=1,1,0)</f>
        <v>0</v>
      </c>
      <c r="F1066" s="396"/>
      <c r="G1066" s="355"/>
      <c r="H1066" s="265"/>
      <c r="I1066" s="355"/>
      <c r="J1066" s="216">
        <v>150.69999999999999</v>
      </c>
      <c r="K1066" s="355">
        <f>IF(+(IF(J1066&lt;Z1066,0,IF(J1066&gt;AA1066,0,1)))=1,1,0)</f>
        <v>0</v>
      </c>
      <c r="L1066" s="216"/>
      <c r="M1066" s="355">
        <f t="shared" si="535"/>
        <v>1</v>
      </c>
      <c r="N1066" s="315">
        <f t="shared" si="536"/>
        <v>0</v>
      </c>
      <c r="O1066" s="315">
        <f t="shared" si="537"/>
        <v>0</v>
      </c>
      <c r="S1066" s="25" t="str">
        <f t="shared" si="538"/>
        <v>STARMALT</v>
      </c>
      <c r="T1066" s="25">
        <f t="shared" si="521"/>
        <v>16.8</v>
      </c>
      <c r="U1066" s="25">
        <f t="shared" si="522"/>
        <v>17.239999999999998</v>
      </c>
      <c r="V1066" s="25">
        <f t="shared" si="523"/>
        <v>0</v>
      </c>
      <c r="W1066" s="25">
        <f t="shared" si="524"/>
        <v>0</v>
      </c>
      <c r="X1066" s="25">
        <f t="shared" si="525"/>
        <v>2.6</v>
      </c>
      <c r="Y1066" s="25">
        <f t="shared" si="526"/>
        <v>2.84</v>
      </c>
      <c r="Z1066" s="25">
        <f t="shared" si="527"/>
        <v>170</v>
      </c>
      <c r="AA1066" s="25">
        <f t="shared" si="528"/>
        <v>240</v>
      </c>
      <c r="AB1066" s="25">
        <f t="shared" si="529"/>
        <v>0</v>
      </c>
      <c r="AC1066" s="25">
        <f t="shared" si="530"/>
        <v>0</v>
      </c>
    </row>
    <row r="1067" spans="1:29" hidden="1" x14ac:dyDescent="0.25">
      <c r="A1067" s="354">
        <v>46003</v>
      </c>
      <c r="B1067" s="354" t="s">
        <v>435</v>
      </c>
      <c r="C1067" s="349" t="s">
        <v>34</v>
      </c>
      <c r="D1067" s="395">
        <v>17.14</v>
      </c>
      <c r="E1067" s="355">
        <f t="shared" si="531"/>
        <v>1</v>
      </c>
      <c r="F1067" s="396"/>
      <c r="G1067" s="355"/>
      <c r="H1067" s="23">
        <v>2.8</v>
      </c>
      <c r="I1067" s="355">
        <f t="shared" si="533"/>
        <v>1</v>
      </c>
      <c r="J1067" s="216">
        <v>203.5</v>
      </c>
      <c r="K1067" s="355">
        <f t="shared" si="534"/>
        <v>1</v>
      </c>
      <c r="L1067" s="395"/>
      <c r="M1067" s="355">
        <f t="shared" si="535"/>
        <v>1</v>
      </c>
      <c r="N1067" s="315">
        <f t="shared" si="536"/>
        <v>1</v>
      </c>
      <c r="O1067" s="315">
        <f t="shared" si="537"/>
        <v>1</v>
      </c>
      <c r="S1067" s="25" t="str">
        <f t="shared" si="538"/>
        <v>STARMALT</v>
      </c>
      <c r="T1067" s="25">
        <f t="shared" si="521"/>
        <v>16.8</v>
      </c>
      <c r="U1067" s="25">
        <f t="shared" si="522"/>
        <v>17.239999999999998</v>
      </c>
      <c r="V1067" s="25">
        <f t="shared" si="523"/>
        <v>0</v>
      </c>
      <c r="W1067" s="25">
        <f t="shared" si="524"/>
        <v>0</v>
      </c>
      <c r="X1067" s="25">
        <f t="shared" si="525"/>
        <v>2.6</v>
      </c>
      <c r="Y1067" s="25">
        <f t="shared" si="526"/>
        <v>2.84</v>
      </c>
      <c r="Z1067" s="25">
        <f t="shared" si="527"/>
        <v>170</v>
      </c>
      <c r="AA1067" s="25">
        <f t="shared" si="528"/>
        <v>240</v>
      </c>
      <c r="AB1067" s="25">
        <f t="shared" si="529"/>
        <v>0</v>
      </c>
      <c r="AC1067" s="25">
        <f t="shared" si="530"/>
        <v>0</v>
      </c>
    </row>
    <row r="1068" spans="1:29" ht="14.25" hidden="1" customHeight="1" x14ac:dyDescent="0.25">
      <c r="A1068" s="354">
        <v>46003</v>
      </c>
      <c r="B1068" s="354" t="s">
        <v>436</v>
      </c>
      <c r="C1068" s="349" t="s">
        <v>34</v>
      </c>
      <c r="D1068" s="395">
        <v>17</v>
      </c>
      <c r="E1068" s="355">
        <f t="shared" si="531"/>
        <v>1</v>
      </c>
      <c r="F1068" s="305"/>
      <c r="G1068" s="355"/>
      <c r="H1068" s="375">
        <v>2.85</v>
      </c>
      <c r="I1068" s="355">
        <f>IF(+(IF(H1068&lt;X1068,0,IF(H1068&gt;Y1068,0,1)))=1,1,0)</f>
        <v>0</v>
      </c>
      <c r="J1068" s="216">
        <v>227.6</v>
      </c>
      <c r="K1068" s="355">
        <f t="shared" si="534"/>
        <v>1</v>
      </c>
      <c r="L1068" s="395"/>
      <c r="M1068" s="355">
        <f t="shared" si="535"/>
        <v>1</v>
      </c>
      <c r="N1068" s="315">
        <f t="shared" si="536"/>
        <v>0</v>
      </c>
      <c r="O1068" s="315">
        <f t="shared" si="537"/>
        <v>0</v>
      </c>
      <c r="S1068" s="25" t="str">
        <f t="shared" si="538"/>
        <v>STARMALT</v>
      </c>
      <c r="T1068" s="25">
        <f t="shared" si="521"/>
        <v>16.8</v>
      </c>
      <c r="U1068" s="25">
        <f t="shared" si="522"/>
        <v>17.239999999999998</v>
      </c>
      <c r="V1068" s="25">
        <f t="shared" si="523"/>
        <v>0</v>
      </c>
      <c r="W1068" s="25">
        <f t="shared" si="524"/>
        <v>0</v>
      </c>
      <c r="X1068" s="25">
        <f t="shared" si="525"/>
        <v>2.6</v>
      </c>
      <c r="Y1068" s="25">
        <f t="shared" si="526"/>
        <v>2.84</v>
      </c>
      <c r="Z1068" s="25">
        <f t="shared" si="527"/>
        <v>170</v>
      </c>
      <c r="AA1068" s="25">
        <f t="shared" si="528"/>
        <v>240</v>
      </c>
      <c r="AB1068" s="25">
        <f t="shared" si="529"/>
        <v>0</v>
      </c>
      <c r="AC1068" s="25">
        <f t="shared" si="530"/>
        <v>0</v>
      </c>
    </row>
    <row r="1069" spans="1:29" ht="14.25" hidden="1" customHeight="1" x14ac:dyDescent="0.25">
      <c r="A1069" s="354">
        <v>46005</v>
      </c>
      <c r="B1069" s="354" t="s">
        <v>436</v>
      </c>
      <c r="C1069" s="349" t="s">
        <v>35</v>
      </c>
      <c r="D1069" s="395">
        <v>16.559999999999999</v>
      </c>
      <c r="E1069" s="355">
        <f t="shared" si="531"/>
        <v>1</v>
      </c>
      <c r="F1069" s="305"/>
      <c r="G1069" s="355"/>
      <c r="H1069" s="373"/>
      <c r="I1069" s="355"/>
      <c r="J1069" s="216">
        <v>113</v>
      </c>
      <c r="K1069" s="355">
        <f t="shared" si="534"/>
        <v>1</v>
      </c>
      <c r="L1069" s="216"/>
      <c r="M1069" s="355">
        <f t="shared" si="535"/>
        <v>1</v>
      </c>
      <c r="N1069" s="386">
        <v>1</v>
      </c>
      <c r="O1069" s="315">
        <f t="shared" si="537"/>
        <v>0</v>
      </c>
      <c r="S1069" s="25" t="str">
        <f t="shared" si="538"/>
        <v>VITAMALT</v>
      </c>
      <c r="T1069" s="25">
        <f t="shared" si="521"/>
        <v>16.2</v>
      </c>
      <c r="U1069" s="25">
        <f t="shared" si="522"/>
        <v>16.84</v>
      </c>
      <c r="V1069" s="25">
        <f t="shared" si="523"/>
        <v>0</v>
      </c>
      <c r="W1069" s="25">
        <f t="shared" si="524"/>
        <v>0</v>
      </c>
      <c r="X1069" s="25">
        <f t="shared" si="525"/>
        <v>2</v>
      </c>
      <c r="Y1069" s="25">
        <f t="shared" si="526"/>
        <v>2.4</v>
      </c>
      <c r="Z1069" s="25">
        <f t="shared" si="527"/>
        <v>100</v>
      </c>
      <c r="AA1069" s="25">
        <f t="shared" si="528"/>
        <v>140</v>
      </c>
      <c r="AB1069" s="25">
        <f t="shared" si="529"/>
        <v>0</v>
      </c>
      <c r="AC1069" s="25">
        <f t="shared" si="530"/>
        <v>0</v>
      </c>
    </row>
    <row r="1070" spans="1:29" hidden="1" x14ac:dyDescent="0.25">
      <c r="A1070" s="354">
        <v>46005</v>
      </c>
      <c r="B1070" s="354" t="s">
        <v>435</v>
      </c>
      <c r="C1070" s="349" t="s">
        <v>35</v>
      </c>
      <c r="D1070" s="395">
        <v>16.600000000000001</v>
      </c>
      <c r="E1070" s="355">
        <f t="shared" si="531"/>
        <v>1</v>
      </c>
      <c r="F1070" s="305"/>
      <c r="G1070" s="355"/>
      <c r="H1070" s="265"/>
      <c r="I1070" s="355"/>
      <c r="J1070" s="216">
        <v>104</v>
      </c>
      <c r="K1070" s="355">
        <f t="shared" si="534"/>
        <v>1</v>
      </c>
      <c r="L1070" s="395"/>
      <c r="M1070" s="355">
        <f t="shared" si="535"/>
        <v>1</v>
      </c>
      <c r="N1070" s="386">
        <v>1</v>
      </c>
      <c r="O1070" s="315">
        <f t="shared" si="537"/>
        <v>0</v>
      </c>
      <c r="S1070" s="25" t="str">
        <f t="shared" si="538"/>
        <v>VITAMALT</v>
      </c>
      <c r="T1070" s="25">
        <f t="shared" si="521"/>
        <v>16.2</v>
      </c>
      <c r="U1070" s="25">
        <f t="shared" si="522"/>
        <v>16.84</v>
      </c>
      <c r="V1070" s="25">
        <f t="shared" si="523"/>
        <v>0</v>
      </c>
      <c r="W1070" s="25">
        <f t="shared" si="524"/>
        <v>0</v>
      </c>
      <c r="X1070" s="25">
        <f t="shared" si="525"/>
        <v>2</v>
      </c>
      <c r="Y1070" s="25">
        <f t="shared" si="526"/>
        <v>2.4</v>
      </c>
      <c r="Z1070" s="25">
        <f t="shared" si="527"/>
        <v>100</v>
      </c>
      <c r="AA1070" s="25">
        <f t="shared" si="528"/>
        <v>140</v>
      </c>
      <c r="AB1070" s="25">
        <f t="shared" si="529"/>
        <v>0</v>
      </c>
      <c r="AC1070" s="25">
        <f t="shared" si="530"/>
        <v>0</v>
      </c>
    </row>
    <row r="1071" spans="1:29" hidden="1" x14ac:dyDescent="0.25">
      <c r="A1071" s="354">
        <v>46005</v>
      </c>
      <c r="B1071" s="354" t="s">
        <v>437</v>
      </c>
      <c r="C1071" s="349" t="s">
        <v>35</v>
      </c>
      <c r="D1071" s="395">
        <v>16.559999999999999</v>
      </c>
      <c r="E1071" s="355">
        <f t="shared" si="531"/>
        <v>1</v>
      </c>
      <c r="F1071" s="305"/>
      <c r="G1071" s="355"/>
      <c r="H1071" s="305">
        <v>2.34</v>
      </c>
      <c r="I1071" s="355">
        <f t="shared" si="533"/>
        <v>1</v>
      </c>
      <c r="J1071" s="395">
        <v>120.2</v>
      </c>
      <c r="K1071" s="355">
        <f t="shared" si="534"/>
        <v>1</v>
      </c>
      <c r="L1071" s="395"/>
      <c r="M1071" s="355">
        <f t="shared" si="535"/>
        <v>1</v>
      </c>
      <c r="N1071" s="315">
        <f t="shared" si="536"/>
        <v>1</v>
      </c>
      <c r="O1071" s="315">
        <f t="shared" si="537"/>
        <v>1</v>
      </c>
      <c r="S1071" s="25" t="str">
        <f t="shared" si="538"/>
        <v>VITAMALT</v>
      </c>
      <c r="T1071" s="25">
        <f t="shared" si="521"/>
        <v>16.2</v>
      </c>
      <c r="U1071" s="25">
        <f t="shared" si="522"/>
        <v>16.84</v>
      </c>
      <c r="V1071" s="25">
        <f t="shared" si="523"/>
        <v>0</v>
      </c>
      <c r="W1071" s="25">
        <f t="shared" si="524"/>
        <v>0</v>
      </c>
      <c r="X1071" s="25">
        <f t="shared" si="525"/>
        <v>2</v>
      </c>
      <c r="Y1071" s="25">
        <f t="shared" si="526"/>
        <v>2.4</v>
      </c>
      <c r="Z1071" s="25">
        <f t="shared" si="527"/>
        <v>100</v>
      </c>
      <c r="AA1071" s="25">
        <f t="shared" si="528"/>
        <v>140</v>
      </c>
      <c r="AB1071" s="25">
        <f t="shared" si="529"/>
        <v>0</v>
      </c>
      <c r="AC1071" s="25">
        <f t="shared" si="530"/>
        <v>0</v>
      </c>
    </row>
    <row r="1072" spans="1:29" hidden="1" x14ac:dyDescent="0.25">
      <c r="A1072" s="354">
        <v>46005</v>
      </c>
      <c r="B1072" s="354" t="s">
        <v>434</v>
      </c>
      <c r="C1072" s="349" t="s">
        <v>30</v>
      </c>
      <c r="D1072" s="395">
        <v>0.84</v>
      </c>
      <c r="E1072" s="355">
        <f t="shared" si="531"/>
        <v>1</v>
      </c>
      <c r="F1072" s="305">
        <v>0.08</v>
      </c>
      <c r="G1072" s="355">
        <f t="shared" si="532"/>
        <v>1</v>
      </c>
      <c r="H1072" s="305">
        <v>2.75</v>
      </c>
      <c r="I1072" s="355">
        <f t="shared" si="533"/>
        <v>1</v>
      </c>
      <c r="J1072" s="216">
        <v>6.21</v>
      </c>
      <c r="K1072" s="355">
        <f t="shared" si="534"/>
        <v>1</v>
      </c>
      <c r="L1072" s="395">
        <v>0.16</v>
      </c>
      <c r="M1072" s="355">
        <f t="shared" si="535"/>
        <v>1</v>
      </c>
      <c r="N1072" s="315">
        <f t="shared" si="536"/>
        <v>1</v>
      </c>
      <c r="O1072" s="315">
        <f t="shared" si="537"/>
        <v>1</v>
      </c>
      <c r="S1072" s="25" t="str">
        <f t="shared" si="538"/>
        <v>STAG</v>
      </c>
      <c r="T1072" s="25">
        <f t="shared" si="521"/>
        <v>0.8</v>
      </c>
      <c r="U1072" s="25">
        <f t="shared" si="522"/>
        <v>1.24</v>
      </c>
      <c r="V1072" s="25">
        <f t="shared" si="523"/>
        <v>0</v>
      </c>
      <c r="W1072" s="25">
        <f t="shared" si="524"/>
        <v>0.12</v>
      </c>
      <c r="X1072" s="25">
        <f t="shared" si="525"/>
        <v>2.7</v>
      </c>
      <c r="Y1072" s="25">
        <f t="shared" si="526"/>
        <v>2.85</v>
      </c>
      <c r="Z1072" s="25">
        <f t="shared" si="527"/>
        <v>5</v>
      </c>
      <c r="AA1072" s="25">
        <f t="shared" si="528"/>
        <v>7</v>
      </c>
      <c r="AB1072" s="25">
        <f t="shared" si="529"/>
        <v>0</v>
      </c>
      <c r="AC1072" s="25">
        <f t="shared" si="530"/>
        <v>1</v>
      </c>
    </row>
    <row r="1073" spans="1:29" ht="14.25" hidden="1" customHeight="1" x14ac:dyDescent="0.25">
      <c r="A1073" s="354">
        <v>46005</v>
      </c>
      <c r="B1073" s="354" t="s">
        <v>436</v>
      </c>
      <c r="C1073" s="349" t="s">
        <v>30</v>
      </c>
      <c r="D1073" s="395">
        <v>0.85</v>
      </c>
      <c r="E1073" s="355">
        <f t="shared" si="531"/>
        <v>1</v>
      </c>
      <c r="F1073" s="305">
        <v>0.01</v>
      </c>
      <c r="G1073" s="355">
        <f t="shared" si="532"/>
        <v>1</v>
      </c>
      <c r="H1073" s="305">
        <v>2.8</v>
      </c>
      <c r="I1073" s="355">
        <f t="shared" si="533"/>
        <v>1</v>
      </c>
      <c r="J1073" s="216">
        <v>6.1</v>
      </c>
      <c r="K1073" s="355">
        <f t="shared" si="534"/>
        <v>1</v>
      </c>
      <c r="L1073" s="395">
        <v>0.28000000000000003</v>
      </c>
      <c r="M1073" s="355">
        <f t="shared" si="535"/>
        <v>1</v>
      </c>
      <c r="N1073" s="315">
        <f t="shared" si="536"/>
        <v>1</v>
      </c>
      <c r="O1073" s="315">
        <f t="shared" si="537"/>
        <v>1</v>
      </c>
      <c r="S1073" s="25" t="str">
        <f t="shared" si="538"/>
        <v>STAG</v>
      </c>
      <c r="T1073" s="25">
        <f t="shared" si="521"/>
        <v>0.8</v>
      </c>
      <c r="U1073" s="25">
        <f t="shared" si="522"/>
        <v>1.24</v>
      </c>
      <c r="V1073" s="25">
        <f t="shared" si="523"/>
        <v>0</v>
      </c>
      <c r="W1073" s="25">
        <f t="shared" si="524"/>
        <v>0.12</v>
      </c>
      <c r="X1073" s="25">
        <f t="shared" si="525"/>
        <v>2.7</v>
      </c>
      <c r="Y1073" s="25">
        <f t="shared" si="526"/>
        <v>2.85</v>
      </c>
      <c r="Z1073" s="25">
        <f t="shared" si="527"/>
        <v>5</v>
      </c>
      <c r="AA1073" s="25">
        <f t="shared" si="528"/>
        <v>7</v>
      </c>
      <c r="AB1073" s="25">
        <f t="shared" si="529"/>
        <v>0</v>
      </c>
      <c r="AC1073" s="25">
        <f t="shared" si="530"/>
        <v>1</v>
      </c>
    </row>
    <row r="1074" spans="1:29" ht="14.25" hidden="1" customHeight="1" x14ac:dyDescent="0.25">
      <c r="A1074" s="354">
        <v>46005</v>
      </c>
      <c r="B1074" s="354" t="s">
        <v>435</v>
      </c>
      <c r="C1074" s="349" t="s">
        <v>30</v>
      </c>
      <c r="D1074" s="395">
        <v>0.87</v>
      </c>
      <c r="E1074" s="355">
        <f t="shared" si="531"/>
        <v>1</v>
      </c>
      <c r="F1074" s="305">
        <v>0.03</v>
      </c>
      <c r="G1074" s="355">
        <f t="shared" si="532"/>
        <v>1</v>
      </c>
      <c r="H1074" s="305">
        <v>2.83</v>
      </c>
      <c r="I1074" s="355">
        <f t="shared" si="533"/>
        <v>1</v>
      </c>
      <c r="J1074" s="216">
        <v>6.35</v>
      </c>
      <c r="K1074" s="355">
        <f t="shared" si="534"/>
        <v>1</v>
      </c>
      <c r="L1074" s="395">
        <v>0.33</v>
      </c>
      <c r="M1074" s="355">
        <f t="shared" si="535"/>
        <v>1</v>
      </c>
      <c r="N1074" s="315">
        <f t="shared" si="536"/>
        <v>1</v>
      </c>
      <c r="O1074" s="315">
        <f t="shared" si="537"/>
        <v>1</v>
      </c>
      <c r="S1074" s="25" t="str">
        <f t="shared" si="538"/>
        <v>STAG</v>
      </c>
      <c r="T1074" s="25">
        <f t="shared" si="521"/>
        <v>0.8</v>
      </c>
      <c r="U1074" s="25">
        <f t="shared" si="522"/>
        <v>1.24</v>
      </c>
      <c r="V1074" s="25">
        <f t="shared" si="523"/>
        <v>0</v>
      </c>
      <c r="W1074" s="25">
        <f t="shared" si="524"/>
        <v>0.12</v>
      </c>
      <c r="X1074" s="25">
        <f t="shared" si="525"/>
        <v>2.7</v>
      </c>
      <c r="Y1074" s="25">
        <f t="shared" si="526"/>
        <v>2.85</v>
      </c>
      <c r="Z1074" s="25">
        <f t="shared" si="527"/>
        <v>5</v>
      </c>
      <c r="AA1074" s="25">
        <f t="shared" si="528"/>
        <v>7</v>
      </c>
      <c r="AB1074" s="25">
        <f t="shared" si="529"/>
        <v>0</v>
      </c>
      <c r="AC1074" s="25">
        <f t="shared" si="530"/>
        <v>1</v>
      </c>
    </row>
    <row r="1075" spans="1:29" ht="14.25" hidden="1" customHeight="1" x14ac:dyDescent="0.25">
      <c r="A1075" s="354">
        <v>46005</v>
      </c>
      <c r="B1075" s="354" t="s">
        <v>437</v>
      </c>
      <c r="C1075" s="349" t="s">
        <v>30</v>
      </c>
      <c r="D1075" s="395">
        <v>0.85</v>
      </c>
      <c r="E1075" s="355">
        <f t="shared" si="531"/>
        <v>1</v>
      </c>
      <c r="F1075" s="305">
        <v>0.09</v>
      </c>
      <c r="G1075" s="355">
        <f t="shared" si="532"/>
        <v>1</v>
      </c>
      <c r="H1075" s="305">
        <v>2.85</v>
      </c>
      <c r="I1075" s="355">
        <f t="shared" si="533"/>
        <v>1</v>
      </c>
      <c r="J1075" s="216">
        <v>6.55</v>
      </c>
      <c r="K1075" s="355">
        <f t="shared" si="534"/>
        <v>1</v>
      </c>
      <c r="L1075" s="216">
        <v>0.79</v>
      </c>
      <c r="M1075" s="355">
        <f t="shared" si="535"/>
        <v>1</v>
      </c>
      <c r="N1075" s="315">
        <f t="shared" si="536"/>
        <v>1</v>
      </c>
      <c r="O1075" s="315">
        <f t="shared" si="537"/>
        <v>1</v>
      </c>
      <c r="S1075" s="25" t="str">
        <f t="shared" si="538"/>
        <v>STAG</v>
      </c>
      <c r="T1075" s="25">
        <f t="shared" si="521"/>
        <v>0.8</v>
      </c>
      <c r="U1075" s="25">
        <f t="shared" si="522"/>
        <v>1.24</v>
      </c>
      <c r="V1075" s="25">
        <f t="shared" si="523"/>
        <v>0</v>
      </c>
      <c r="W1075" s="25">
        <f t="shared" si="524"/>
        <v>0.12</v>
      </c>
      <c r="X1075" s="25">
        <f t="shared" si="525"/>
        <v>2.7</v>
      </c>
      <c r="Y1075" s="25">
        <f t="shared" si="526"/>
        <v>2.85</v>
      </c>
      <c r="Z1075" s="25">
        <f t="shared" si="527"/>
        <v>5</v>
      </c>
      <c r="AA1075" s="25">
        <f t="shared" si="528"/>
        <v>7</v>
      </c>
      <c r="AB1075" s="25">
        <f t="shared" si="529"/>
        <v>0</v>
      </c>
      <c r="AC1075" s="25">
        <f t="shared" si="530"/>
        <v>1</v>
      </c>
    </row>
    <row r="1076" spans="1:29" ht="14.25" hidden="1" customHeight="1" x14ac:dyDescent="0.25">
      <c r="A1076" s="354">
        <v>46006</v>
      </c>
      <c r="B1076" s="354" t="s">
        <v>435</v>
      </c>
      <c r="C1076" s="349" t="s">
        <v>31</v>
      </c>
      <c r="D1076" s="395">
        <v>1.74</v>
      </c>
      <c r="E1076" s="355">
        <f t="shared" si="531"/>
        <v>1</v>
      </c>
      <c r="F1076" s="305">
        <v>0.03</v>
      </c>
      <c r="G1076" s="355">
        <f t="shared" si="532"/>
        <v>1</v>
      </c>
      <c r="H1076" s="305">
        <v>2.75</v>
      </c>
      <c r="I1076" s="355">
        <f t="shared" si="533"/>
        <v>1</v>
      </c>
      <c r="J1076" s="216">
        <v>5.63</v>
      </c>
      <c r="K1076" s="355">
        <f t="shared" si="534"/>
        <v>1</v>
      </c>
      <c r="L1076" s="216">
        <v>0.38</v>
      </c>
      <c r="M1076" s="355">
        <f t="shared" si="535"/>
        <v>1</v>
      </c>
      <c r="N1076" s="315">
        <f t="shared" si="536"/>
        <v>1</v>
      </c>
      <c r="O1076" s="315">
        <f t="shared" si="537"/>
        <v>1</v>
      </c>
      <c r="S1076" s="25" t="str">
        <f t="shared" si="538"/>
        <v>CARIB</v>
      </c>
      <c r="T1076" s="25">
        <f t="shared" si="521"/>
        <v>1.65</v>
      </c>
      <c r="U1076" s="25">
        <f t="shared" si="522"/>
        <v>2.14</v>
      </c>
      <c r="V1076" s="25">
        <f t="shared" si="523"/>
        <v>0</v>
      </c>
      <c r="W1076" s="25">
        <f t="shared" si="524"/>
        <v>0.12</v>
      </c>
      <c r="X1076" s="25">
        <f t="shared" si="525"/>
        <v>2.7</v>
      </c>
      <c r="Y1076" s="25">
        <f t="shared" si="526"/>
        <v>2.85</v>
      </c>
      <c r="Z1076" s="25">
        <f t="shared" si="527"/>
        <v>5</v>
      </c>
      <c r="AA1076" s="25">
        <f t="shared" si="528"/>
        <v>7</v>
      </c>
      <c r="AB1076" s="25">
        <f t="shared" si="529"/>
        <v>0</v>
      </c>
      <c r="AC1076" s="25">
        <f t="shared" si="530"/>
        <v>1</v>
      </c>
    </row>
    <row r="1077" spans="1:29" ht="14.25" hidden="1" customHeight="1" x14ac:dyDescent="0.25">
      <c r="A1077" s="354">
        <v>46006</v>
      </c>
      <c r="B1077" s="354" t="s">
        <v>434</v>
      </c>
      <c r="C1077" s="349" t="s">
        <v>31</v>
      </c>
      <c r="D1077" s="395">
        <v>1.7</v>
      </c>
      <c r="E1077" s="355">
        <f t="shared" si="531"/>
        <v>1</v>
      </c>
      <c r="F1077" s="305">
        <v>0.08</v>
      </c>
      <c r="G1077" s="355">
        <f t="shared" si="532"/>
        <v>1</v>
      </c>
      <c r="H1077" s="305">
        <v>2.75</v>
      </c>
      <c r="I1077" s="355">
        <f t="shared" si="533"/>
        <v>1</v>
      </c>
      <c r="J1077" s="216">
        <v>6.33</v>
      </c>
      <c r="K1077" s="355">
        <f t="shared" si="534"/>
        <v>1</v>
      </c>
      <c r="L1077" s="216">
        <v>0.32</v>
      </c>
      <c r="M1077" s="355">
        <f t="shared" si="535"/>
        <v>1</v>
      </c>
      <c r="N1077" s="315">
        <f t="shared" si="536"/>
        <v>1</v>
      </c>
      <c r="O1077" s="315">
        <f t="shared" si="537"/>
        <v>1</v>
      </c>
      <c r="S1077" s="25" t="str">
        <f t="shared" si="538"/>
        <v>CARIB</v>
      </c>
      <c r="T1077" s="25">
        <f t="shared" si="521"/>
        <v>1.65</v>
      </c>
      <c r="U1077" s="25">
        <f t="shared" si="522"/>
        <v>2.14</v>
      </c>
      <c r="V1077" s="25">
        <f t="shared" si="523"/>
        <v>0</v>
      </c>
      <c r="W1077" s="25">
        <f t="shared" si="524"/>
        <v>0.12</v>
      </c>
      <c r="X1077" s="25">
        <f t="shared" si="525"/>
        <v>2.7</v>
      </c>
      <c r="Y1077" s="25">
        <f t="shared" si="526"/>
        <v>2.85</v>
      </c>
      <c r="Z1077" s="25">
        <f t="shared" si="527"/>
        <v>5</v>
      </c>
      <c r="AA1077" s="25">
        <f t="shared" si="528"/>
        <v>7</v>
      </c>
      <c r="AB1077" s="25">
        <f t="shared" si="529"/>
        <v>0</v>
      </c>
      <c r="AC1077" s="25">
        <f t="shared" si="530"/>
        <v>1</v>
      </c>
    </row>
    <row r="1078" spans="1:29" ht="14.25" hidden="1" customHeight="1" x14ac:dyDescent="0.25">
      <c r="A1078" s="354">
        <v>46006</v>
      </c>
      <c r="B1078" s="354" t="s">
        <v>436</v>
      </c>
      <c r="C1078" s="349" t="s">
        <v>31</v>
      </c>
      <c r="D1078" s="395">
        <v>1.7</v>
      </c>
      <c r="E1078" s="355">
        <f t="shared" si="531"/>
        <v>1</v>
      </c>
      <c r="F1078" s="305">
        <v>0.01</v>
      </c>
      <c r="G1078" s="355">
        <f t="shared" si="532"/>
        <v>1</v>
      </c>
      <c r="H1078" s="305">
        <v>2.8</v>
      </c>
      <c r="I1078" s="355">
        <f t="shared" si="533"/>
        <v>1</v>
      </c>
      <c r="J1078" s="216">
        <v>6.22</v>
      </c>
      <c r="K1078" s="355">
        <f t="shared" si="534"/>
        <v>1</v>
      </c>
      <c r="L1078" s="216">
        <v>0.57999999999999996</v>
      </c>
      <c r="M1078" s="355">
        <f t="shared" si="535"/>
        <v>1</v>
      </c>
      <c r="N1078" s="315">
        <f t="shared" si="536"/>
        <v>1</v>
      </c>
      <c r="O1078" s="315">
        <f t="shared" si="537"/>
        <v>1</v>
      </c>
      <c r="S1078" s="25" t="str">
        <f t="shared" si="538"/>
        <v>CARIB</v>
      </c>
      <c r="T1078" s="25">
        <f t="shared" si="521"/>
        <v>1.65</v>
      </c>
      <c r="U1078" s="25">
        <f t="shared" si="522"/>
        <v>2.14</v>
      </c>
      <c r="V1078" s="25">
        <f t="shared" si="523"/>
        <v>0</v>
      </c>
      <c r="W1078" s="25">
        <f t="shared" si="524"/>
        <v>0.12</v>
      </c>
      <c r="X1078" s="25">
        <f t="shared" si="525"/>
        <v>2.7</v>
      </c>
      <c r="Y1078" s="25">
        <f t="shared" si="526"/>
        <v>2.85</v>
      </c>
      <c r="Z1078" s="25">
        <f t="shared" si="527"/>
        <v>5</v>
      </c>
      <c r="AA1078" s="25">
        <f t="shared" si="528"/>
        <v>7</v>
      </c>
      <c r="AB1078" s="25">
        <f t="shared" si="529"/>
        <v>0</v>
      </c>
      <c r="AC1078" s="25">
        <f t="shared" si="530"/>
        <v>1</v>
      </c>
    </row>
    <row r="1079" spans="1:29" ht="14.25" hidden="1" customHeight="1" x14ac:dyDescent="0.25">
      <c r="A1079" s="354">
        <v>46006</v>
      </c>
      <c r="B1079" s="354" t="s">
        <v>437</v>
      </c>
      <c r="C1079" s="349" t="s">
        <v>31</v>
      </c>
      <c r="D1079" s="216">
        <v>1.7</v>
      </c>
      <c r="E1079" s="355">
        <f t="shared" si="531"/>
        <v>1</v>
      </c>
      <c r="F1079" s="305">
        <v>0.11</v>
      </c>
      <c r="G1079" s="355">
        <f t="shared" si="532"/>
        <v>1</v>
      </c>
      <c r="H1079" s="305">
        <v>2.78</v>
      </c>
      <c r="I1079" s="355">
        <f t="shared" si="533"/>
        <v>1</v>
      </c>
      <c r="J1079" s="216">
        <v>5.6</v>
      </c>
      <c r="K1079" s="355">
        <f t="shared" si="534"/>
        <v>1</v>
      </c>
      <c r="L1079" s="216">
        <v>0.55000000000000004</v>
      </c>
      <c r="M1079" s="355">
        <f t="shared" si="535"/>
        <v>1</v>
      </c>
      <c r="N1079" s="315">
        <f t="shared" si="536"/>
        <v>1</v>
      </c>
      <c r="O1079" s="315">
        <f t="shared" si="537"/>
        <v>1</v>
      </c>
      <c r="S1079" s="25" t="str">
        <f t="shared" si="538"/>
        <v>CARIB</v>
      </c>
      <c r="T1079" s="25">
        <f t="shared" si="521"/>
        <v>1.65</v>
      </c>
      <c r="U1079" s="25">
        <f t="shared" si="522"/>
        <v>2.14</v>
      </c>
      <c r="V1079" s="25">
        <f t="shared" si="523"/>
        <v>0</v>
      </c>
      <c r="W1079" s="25">
        <f t="shared" si="524"/>
        <v>0.12</v>
      </c>
      <c r="X1079" s="25">
        <f t="shared" si="525"/>
        <v>2.7</v>
      </c>
      <c r="Y1079" s="25">
        <f t="shared" si="526"/>
        <v>2.85</v>
      </c>
      <c r="Z1079" s="25">
        <f t="shared" si="527"/>
        <v>5</v>
      </c>
      <c r="AA1079" s="25">
        <f t="shared" si="528"/>
        <v>7</v>
      </c>
      <c r="AB1079" s="25">
        <f t="shared" si="529"/>
        <v>0</v>
      </c>
      <c r="AC1079" s="25">
        <f t="shared" si="530"/>
        <v>1</v>
      </c>
    </row>
    <row r="1080" spans="1:29" ht="14.25" hidden="1" customHeight="1" x14ac:dyDescent="0.25">
      <c r="A1080" s="354">
        <v>46007</v>
      </c>
      <c r="B1080" s="354" t="s">
        <v>434</v>
      </c>
      <c r="C1080" s="349" t="s">
        <v>31</v>
      </c>
      <c r="D1080" s="216">
        <v>1.86</v>
      </c>
      <c r="E1080" s="355">
        <f t="shared" si="531"/>
        <v>1</v>
      </c>
      <c r="F1080" s="305">
        <v>0.02</v>
      </c>
      <c r="G1080" s="355">
        <f t="shared" si="532"/>
        <v>1</v>
      </c>
      <c r="H1080" s="305">
        <v>2.8</v>
      </c>
      <c r="I1080" s="355">
        <f t="shared" si="533"/>
        <v>1</v>
      </c>
      <c r="J1080" s="216">
        <v>6.65</v>
      </c>
      <c r="K1080" s="355">
        <f t="shared" si="534"/>
        <v>1</v>
      </c>
      <c r="L1080" s="216">
        <v>0.55000000000000004</v>
      </c>
      <c r="M1080" s="355">
        <f t="shared" si="535"/>
        <v>1</v>
      </c>
      <c r="N1080" s="315">
        <f t="shared" si="536"/>
        <v>1</v>
      </c>
      <c r="O1080" s="315">
        <f t="shared" si="537"/>
        <v>1</v>
      </c>
      <c r="S1080" s="25" t="str">
        <f t="shared" si="538"/>
        <v>CARIB</v>
      </c>
      <c r="T1080" s="25">
        <f t="shared" si="521"/>
        <v>1.65</v>
      </c>
      <c r="U1080" s="25">
        <f t="shared" si="522"/>
        <v>2.14</v>
      </c>
      <c r="V1080" s="25">
        <f t="shared" si="523"/>
        <v>0</v>
      </c>
      <c r="W1080" s="25">
        <f t="shared" si="524"/>
        <v>0.12</v>
      </c>
      <c r="X1080" s="25">
        <f t="shared" si="525"/>
        <v>2.7</v>
      </c>
      <c r="Y1080" s="25">
        <f t="shared" si="526"/>
        <v>2.85</v>
      </c>
      <c r="Z1080" s="25">
        <f t="shared" si="527"/>
        <v>5</v>
      </c>
      <c r="AA1080" s="25">
        <f t="shared" si="528"/>
        <v>7</v>
      </c>
      <c r="AB1080" s="25">
        <f t="shared" si="529"/>
        <v>0</v>
      </c>
      <c r="AC1080" s="25">
        <f t="shared" si="530"/>
        <v>1</v>
      </c>
    </row>
    <row r="1081" spans="1:29" ht="14.25" hidden="1" customHeight="1" x14ac:dyDescent="0.25">
      <c r="A1081" s="354">
        <v>46007</v>
      </c>
      <c r="B1081" s="354" t="s">
        <v>437</v>
      </c>
      <c r="C1081" s="349" t="s">
        <v>31</v>
      </c>
      <c r="D1081" s="216">
        <v>1.89</v>
      </c>
      <c r="E1081" s="355">
        <f t="shared" si="531"/>
        <v>1</v>
      </c>
      <c r="F1081" s="305">
        <v>0.02</v>
      </c>
      <c r="G1081" s="355">
        <f t="shared" si="532"/>
        <v>1</v>
      </c>
      <c r="H1081" s="305">
        <v>2.85</v>
      </c>
      <c r="I1081" s="355">
        <f t="shared" si="533"/>
        <v>1</v>
      </c>
      <c r="J1081" s="216">
        <v>6.47</v>
      </c>
      <c r="K1081" s="355">
        <f t="shared" si="534"/>
        <v>1</v>
      </c>
      <c r="L1081" s="216">
        <v>0.71</v>
      </c>
      <c r="M1081" s="355">
        <f t="shared" si="535"/>
        <v>1</v>
      </c>
      <c r="N1081" s="315">
        <f t="shared" si="536"/>
        <v>1</v>
      </c>
      <c r="O1081" s="315">
        <f t="shared" si="537"/>
        <v>1</v>
      </c>
      <c r="S1081" s="25" t="str">
        <f t="shared" si="538"/>
        <v>CARIB</v>
      </c>
      <c r="T1081" s="25">
        <f t="shared" si="521"/>
        <v>1.65</v>
      </c>
      <c r="U1081" s="25">
        <f t="shared" si="522"/>
        <v>2.14</v>
      </c>
      <c r="V1081" s="25">
        <f t="shared" si="523"/>
        <v>0</v>
      </c>
      <c r="W1081" s="25">
        <f t="shared" si="524"/>
        <v>0.12</v>
      </c>
      <c r="X1081" s="25">
        <f t="shared" si="525"/>
        <v>2.7</v>
      </c>
      <c r="Y1081" s="25">
        <f t="shared" si="526"/>
        <v>2.85</v>
      </c>
      <c r="Z1081" s="25">
        <f t="shared" si="527"/>
        <v>5</v>
      </c>
      <c r="AA1081" s="25">
        <f t="shared" si="528"/>
        <v>7</v>
      </c>
      <c r="AB1081" s="25">
        <f t="shared" si="529"/>
        <v>0</v>
      </c>
      <c r="AC1081" s="25">
        <f t="shared" si="530"/>
        <v>1</v>
      </c>
    </row>
    <row r="1082" spans="1:29" ht="14.25" hidden="1" customHeight="1" x14ac:dyDescent="0.25">
      <c r="A1082" s="354">
        <v>46007</v>
      </c>
      <c r="B1082" s="271" t="s">
        <v>436</v>
      </c>
      <c r="C1082" s="349" t="s">
        <v>31</v>
      </c>
      <c r="D1082" s="216">
        <v>1.89</v>
      </c>
      <c r="E1082" s="355">
        <f t="shared" si="531"/>
        <v>1</v>
      </c>
      <c r="F1082" s="305">
        <v>0.02</v>
      </c>
      <c r="G1082" s="355">
        <f t="shared" si="532"/>
        <v>1</v>
      </c>
      <c r="H1082" s="305">
        <v>2.83</v>
      </c>
      <c r="I1082" s="355">
        <f t="shared" si="533"/>
        <v>1</v>
      </c>
      <c r="J1082" s="216">
        <v>6.52</v>
      </c>
      <c r="K1082" s="355">
        <f t="shared" si="534"/>
        <v>1</v>
      </c>
      <c r="L1082" s="216">
        <v>0.6</v>
      </c>
      <c r="M1082" s="355">
        <f t="shared" si="535"/>
        <v>1</v>
      </c>
      <c r="N1082" s="315">
        <f t="shared" si="536"/>
        <v>1</v>
      </c>
      <c r="O1082" s="315">
        <f t="shared" si="537"/>
        <v>1</v>
      </c>
      <c r="S1082" s="25" t="str">
        <f t="shared" si="538"/>
        <v>CARIB</v>
      </c>
      <c r="T1082" s="25">
        <f t="shared" si="521"/>
        <v>1.65</v>
      </c>
      <c r="U1082" s="25">
        <f t="shared" si="522"/>
        <v>2.14</v>
      </c>
      <c r="V1082" s="25">
        <f t="shared" si="523"/>
        <v>0</v>
      </c>
      <c r="W1082" s="25">
        <f t="shared" si="524"/>
        <v>0.12</v>
      </c>
      <c r="X1082" s="25">
        <f t="shared" si="525"/>
        <v>2.7</v>
      </c>
      <c r="Y1082" s="25">
        <f t="shared" si="526"/>
        <v>2.85</v>
      </c>
      <c r="Z1082" s="25">
        <f t="shared" si="527"/>
        <v>5</v>
      </c>
      <c r="AA1082" s="25">
        <f t="shared" si="528"/>
        <v>7</v>
      </c>
      <c r="AB1082" s="25">
        <f t="shared" si="529"/>
        <v>0</v>
      </c>
      <c r="AC1082" s="25">
        <f t="shared" si="530"/>
        <v>1</v>
      </c>
    </row>
    <row r="1083" spans="1:29" ht="14.25" hidden="1" customHeight="1" x14ac:dyDescent="0.25">
      <c r="A1083" s="354">
        <v>46007</v>
      </c>
      <c r="B1083" s="271" t="s">
        <v>434</v>
      </c>
      <c r="C1083" s="37" t="s">
        <v>31</v>
      </c>
      <c r="D1083" s="216">
        <v>1.95</v>
      </c>
      <c r="E1083" s="355">
        <f t="shared" si="531"/>
        <v>1</v>
      </c>
      <c r="F1083" s="305">
        <v>0.01</v>
      </c>
      <c r="G1083" s="355">
        <f t="shared" si="532"/>
        <v>1</v>
      </c>
      <c r="H1083" s="305">
        <v>2.79</v>
      </c>
      <c r="I1083" s="355">
        <f t="shared" si="533"/>
        <v>1</v>
      </c>
      <c r="J1083" s="216">
        <v>6.45</v>
      </c>
      <c r="K1083" s="355">
        <f t="shared" si="534"/>
        <v>1</v>
      </c>
      <c r="L1083" s="216">
        <v>0.55000000000000004</v>
      </c>
      <c r="M1083" s="355">
        <f t="shared" si="535"/>
        <v>1</v>
      </c>
      <c r="N1083" s="315">
        <f t="shared" si="536"/>
        <v>1</v>
      </c>
      <c r="O1083" s="315">
        <f t="shared" si="537"/>
        <v>1</v>
      </c>
      <c r="S1083" s="25" t="str">
        <f t="shared" si="538"/>
        <v>CARIB</v>
      </c>
      <c r="T1083" s="25">
        <f t="shared" si="521"/>
        <v>1.65</v>
      </c>
      <c r="U1083" s="25">
        <f t="shared" si="522"/>
        <v>2.14</v>
      </c>
      <c r="V1083" s="25">
        <f t="shared" si="523"/>
        <v>0</v>
      </c>
      <c r="W1083" s="25">
        <f t="shared" si="524"/>
        <v>0.12</v>
      </c>
      <c r="X1083" s="25">
        <f t="shared" si="525"/>
        <v>2.7</v>
      </c>
      <c r="Y1083" s="25">
        <f t="shared" si="526"/>
        <v>2.85</v>
      </c>
      <c r="Z1083" s="25">
        <f t="shared" si="527"/>
        <v>5</v>
      </c>
      <c r="AA1083" s="25">
        <f t="shared" si="528"/>
        <v>7</v>
      </c>
      <c r="AB1083" s="25">
        <f t="shared" si="529"/>
        <v>0</v>
      </c>
      <c r="AC1083" s="25">
        <f t="shared" si="530"/>
        <v>1</v>
      </c>
    </row>
    <row r="1084" spans="1:29" ht="14.25" hidden="1" customHeight="1" x14ac:dyDescent="0.25">
      <c r="A1084" s="354">
        <v>46007</v>
      </c>
      <c r="B1084" s="271" t="s">
        <v>435</v>
      </c>
      <c r="C1084" s="37" t="s">
        <v>31</v>
      </c>
      <c r="D1084" s="216">
        <v>1.77</v>
      </c>
      <c r="E1084" s="355">
        <f t="shared" si="531"/>
        <v>1</v>
      </c>
      <c r="F1084" s="305">
        <v>0.03</v>
      </c>
      <c r="G1084" s="355">
        <f t="shared" si="532"/>
        <v>1</v>
      </c>
      <c r="H1084" s="305">
        <v>2.79</v>
      </c>
      <c r="I1084" s="355">
        <f t="shared" si="533"/>
        <v>1</v>
      </c>
      <c r="J1084" s="216">
        <v>6.63</v>
      </c>
      <c r="K1084" s="355">
        <f t="shared" si="534"/>
        <v>1</v>
      </c>
      <c r="L1084" s="216">
        <v>0.56999999999999995</v>
      </c>
      <c r="M1084" s="355">
        <f t="shared" si="535"/>
        <v>1</v>
      </c>
      <c r="N1084" s="315">
        <f t="shared" si="536"/>
        <v>1</v>
      </c>
      <c r="O1084" s="315">
        <f t="shared" si="537"/>
        <v>1</v>
      </c>
      <c r="S1084" s="25" t="str">
        <f t="shared" ref="S1084:S1095" si="539">LEFT(C1084,12)</f>
        <v>CARIB</v>
      </c>
      <c r="T1084" s="25">
        <f t="shared" si="521"/>
        <v>1.65</v>
      </c>
      <c r="U1084" s="25">
        <f t="shared" si="522"/>
        <v>2.14</v>
      </c>
      <c r="V1084" s="25">
        <f t="shared" si="523"/>
        <v>0</v>
      </c>
      <c r="W1084" s="25">
        <f t="shared" si="524"/>
        <v>0.12</v>
      </c>
      <c r="X1084" s="25">
        <f t="shared" si="525"/>
        <v>2.7</v>
      </c>
      <c r="Y1084" s="25">
        <f t="shared" si="526"/>
        <v>2.85</v>
      </c>
      <c r="Z1084" s="25">
        <f t="shared" si="527"/>
        <v>5</v>
      </c>
      <c r="AA1084" s="25">
        <f t="shared" si="528"/>
        <v>7</v>
      </c>
      <c r="AB1084" s="25">
        <f t="shared" si="529"/>
        <v>0</v>
      </c>
      <c r="AC1084" s="25">
        <f t="shared" si="530"/>
        <v>1</v>
      </c>
    </row>
    <row r="1085" spans="1:29" ht="14.25" hidden="1" customHeight="1" x14ac:dyDescent="0.25">
      <c r="A1085" s="354">
        <v>46008</v>
      </c>
      <c r="B1085" s="271" t="s">
        <v>435</v>
      </c>
      <c r="C1085" s="37" t="s">
        <v>31</v>
      </c>
      <c r="D1085" s="216">
        <v>1.81</v>
      </c>
      <c r="E1085" s="355">
        <f t="shared" si="531"/>
        <v>1</v>
      </c>
      <c r="F1085" s="305">
        <v>0.02</v>
      </c>
      <c r="G1085" s="355">
        <f t="shared" si="532"/>
        <v>1</v>
      </c>
      <c r="H1085" s="305">
        <v>2.84</v>
      </c>
      <c r="I1085" s="355">
        <f t="shared" si="533"/>
        <v>1</v>
      </c>
      <c r="J1085" s="216">
        <v>6.45</v>
      </c>
      <c r="K1085" s="355">
        <f t="shared" si="534"/>
        <v>1</v>
      </c>
      <c r="L1085" s="216">
        <v>0.56999999999999995</v>
      </c>
      <c r="M1085" s="355">
        <f t="shared" si="535"/>
        <v>1</v>
      </c>
      <c r="N1085" s="315">
        <f t="shared" si="536"/>
        <v>1</v>
      </c>
      <c r="O1085" s="315">
        <f t="shared" si="537"/>
        <v>1</v>
      </c>
      <c r="S1085" s="25" t="str">
        <f t="shared" si="539"/>
        <v>CARIB</v>
      </c>
      <c r="T1085" s="25">
        <f t="shared" si="521"/>
        <v>1.65</v>
      </c>
      <c r="U1085" s="25">
        <f t="shared" si="522"/>
        <v>2.14</v>
      </c>
      <c r="V1085" s="25">
        <f t="shared" si="523"/>
        <v>0</v>
      </c>
      <c r="W1085" s="25">
        <f t="shared" si="524"/>
        <v>0.12</v>
      </c>
      <c r="X1085" s="25">
        <f t="shared" si="525"/>
        <v>2.7</v>
      </c>
      <c r="Y1085" s="25">
        <f t="shared" si="526"/>
        <v>2.85</v>
      </c>
      <c r="Z1085" s="25">
        <f t="shared" si="527"/>
        <v>5</v>
      </c>
      <c r="AA1085" s="25">
        <f t="shared" si="528"/>
        <v>7</v>
      </c>
      <c r="AB1085" s="25">
        <f t="shared" si="529"/>
        <v>0</v>
      </c>
      <c r="AC1085" s="25">
        <f t="shared" si="530"/>
        <v>1</v>
      </c>
    </row>
    <row r="1086" spans="1:29" ht="14.25" hidden="1" customHeight="1" x14ac:dyDescent="0.25">
      <c r="A1086" s="354">
        <v>46009</v>
      </c>
      <c r="B1086" s="271" t="s">
        <v>434</v>
      </c>
      <c r="C1086" s="349" t="s">
        <v>30</v>
      </c>
      <c r="D1086" s="216">
        <v>0.87</v>
      </c>
      <c r="E1086" s="355">
        <f t="shared" si="531"/>
        <v>1</v>
      </c>
      <c r="F1086" s="305">
        <v>7.0000000000000007E-2</v>
      </c>
      <c r="G1086" s="355">
        <f t="shared" si="532"/>
        <v>1</v>
      </c>
      <c r="H1086" s="305">
        <v>2.85</v>
      </c>
      <c r="I1086" s="355">
        <f t="shared" si="533"/>
        <v>1</v>
      </c>
      <c r="J1086" s="216">
        <v>6.2</v>
      </c>
      <c r="K1086" s="355">
        <f t="shared" si="534"/>
        <v>1</v>
      </c>
      <c r="L1086" s="216">
        <v>0.25</v>
      </c>
      <c r="M1086" s="355">
        <f t="shared" si="535"/>
        <v>1</v>
      </c>
      <c r="N1086" s="315">
        <f t="shared" si="536"/>
        <v>1</v>
      </c>
      <c r="O1086" s="315">
        <f t="shared" si="537"/>
        <v>1</v>
      </c>
      <c r="S1086" s="25" t="str">
        <f t="shared" si="539"/>
        <v>STAG</v>
      </c>
      <c r="T1086" s="25">
        <f t="shared" si="521"/>
        <v>0.8</v>
      </c>
      <c r="U1086" s="25">
        <f t="shared" si="522"/>
        <v>1.24</v>
      </c>
      <c r="V1086" s="25">
        <f t="shared" si="523"/>
        <v>0</v>
      </c>
      <c r="W1086" s="25">
        <f t="shared" si="524"/>
        <v>0.12</v>
      </c>
      <c r="X1086" s="25">
        <f t="shared" si="525"/>
        <v>2.7</v>
      </c>
      <c r="Y1086" s="25">
        <f t="shared" si="526"/>
        <v>2.85</v>
      </c>
      <c r="Z1086" s="25">
        <f t="shared" si="527"/>
        <v>5</v>
      </c>
      <c r="AA1086" s="25">
        <f t="shared" si="528"/>
        <v>7</v>
      </c>
      <c r="AB1086" s="25">
        <f t="shared" si="529"/>
        <v>0</v>
      </c>
      <c r="AC1086" s="25">
        <f t="shared" si="530"/>
        <v>1</v>
      </c>
    </row>
    <row r="1087" spans="1:29" ht="14.25" hidden="1" customHeight="1" x14ac:dyDescent="0.25">
      <c r="A1087" s="354">
        <v>46009</v>
      </c>
      <c r="B1087" s="271" t="s">
        <v>437</v>
      </c>
      <c r="C1087" s="37" t="s">
        <v>30</v>
      </c>
      <c r="D1087" s="216">
        <v>0.91</v>
      </c>
      <c r="E1087" s="355">
        <f t="shared" ref="E1087:E1128" si="540">IF(+(IF(D1087&lt;T1087,0,IF(D1087&gt;U1087,0,1)))=1,1,0)</f>
        <v>1</v>
      </c>
      <c r="F1087" s="305">
        <v>0.01</v>
      </c>
      <c r="G1087" s="355">
        <f t="shared" ref="G1087:G1089" si="541">IF(+(IF(F1087&lt;V1087,0,IF(F1087&gt;W1087,0,1)))=1,1,0)</f>
        <v>1</v>
      </c>
      <c r="H1087" s="305">
        <v>2.83</v>
      </c>
      <c r="I1087" s="355">
        <f t="shared" ref="I1087:I1128" si="542">IF(+(IF(H1087&lt;X1087,0,IF(H1087&gt;Y1087,0,1)))=1,1,0)</f>
        <v>1</v>
      </c>
      <c r="J1087" s="216">
        <v>6.33</v>
      </c>
      <c r="K1087" s="355">
        <f t="shared" ref="K1087:K1128" si="543">IF(+(IF(J1087&lt;Z1087,0,IF(J1087&gt;AA1087,0,1)))=1,1,0)</f>
        <v>1</v>
      </c>
      <c r="L1087" s="216">
        <v>0.34</v>
      </c>
      <c r="M1087" s="355">
        <f t="shared" ref="M1087:M1114" si="544">IF(+(IF(L1087&lt;AB1087,0,IF(L1087&gt;AC1087,0,1)))=1,1,0)</f>
        <v>1</v>
      </c>
      <c r="N1087" s="315">
        <f t="shared" ref="N1087:N1128" si="545">IF(+(IF(D1087&lt;T1087,0,IF(D1087&gt;U1087,0,1)))+(IF(F1087&lt;V1087,0,IF(F1087&gt;W1087,0,1)))+(IF(H1087&lt;X1087,0,IF(H1087&gt;Y1087,0,1)))+(IF(J1087&lt;Z1087,0,IF(J1087&gt;AA1087,0,1)))+(IF(L1087&lt;AB1087,0,IF(L1087&gt;AC1087,0,1)))=5,1,0)</f>
        <v>1</v>
      </c>
      <c r="O1087" s="315">
        <f t="shared" ref="O1087:O1128" si="546">IF(+(IF(D1087&lt;T1087,0,IF(D1087&gt;U1087,0,1)))+(IF(F1087&lt;V1087,0,IF(F1087&gt;W1087,0,1)))+(IF(H1087&lt;X1087,0,IF(H1087&gt;Y1087,0,1)))+(IF(L1087&lt;AB1087,0,IF(L1087&gt;AC1087,0,1)))=4,1,0)</f>
        <v>1</v>
      </c>
      <c r="S1087" s="25" t="str">
        <f t="shared" si="539"/>
        <v>STAG</v>
      </c>
      <c r="T1087" s="25">
        <f t="shared" si="521"/>
        <v>0.8</v>
      </c>
      <c r="U1087" s="25">
        <f t="shared" si="522"/>
        <v>1.24</v>
      </c>
      <c r="V1087" s="25">
        <f t="shared" si="523"/>
        <v>0</v>
      </c>
      <c r="W1087" s="25">
        <f t="shared" si="524"/>
        <v>0.12</v>
      </c>
      <c r="X1087" s="25">
        <f t="shared" si="525"/>
        <v>2.7</v>
      </c>
      <c r="Y1087" s="25">
        <f t="shared" si="526"/>
        <v>2.85</v>
      </c>
      <c r="Z1087" s="25">
        <f t="shared" si="527"/>
        <v>5</v>
      </c>
      <c r="AA1087" s="25">
        <f t="shared" si="528"/>
        <v>7</v>
      </c>
      <c r="AB1087" s="25">
        <f t="shared" si="529"/>
        <v>0</v>
      </c>
      <c r="AC1087" s="25">
        <f t="shared" si="530"/>
        <v>1</v>
      </c>
    </row>
    <row r="1088" spans="1:29" ht="14.25" hidden="1" customHeight="1" x14ac:dyDescent="0.25">
      <c r="A1088" s="354">
        <v>46009</v>
      </c>
      <c r="B1088" s="271" t="s">
        <v>437</v>
      </c>
      <c r="C1088" s="37" t="s">
        <v>31</v>
      </c>
      <c r="D1088" s="216">
        <v>1.81</v>
      </c>
      <c r="E1088" s="355">
        <f t="shared" si="540"/>
        <v>1</v>
      </c>
      <c r="F1088" s="305">
        <v>0.03</v>
      </c>
      <c r="G1088" s="355">
        <f t="shared" si="541"/>
        <v>1</v>
      </c>
      <c r="H1088" s="305">
        <v>2.85</v>
      </c>
      <c r="I1088" s="355">
        <f t="shared" si="542"/>
        <v>1</v>
      </c>
      <c r="J1088" s="216">
        <v>5.88</v>
      </c>
      <c r="K1088" s="355">
        <f t="shared" si="543"/>
        <v>1</v>
      </c>
      <c r="L1088" s="216">
        <v>0.93</v>
      </c>
      <c r="M1088" s="355">
        <f t="shared" si="544"/>
        <v>1</v>
      </c>
      <c r="N1088" s="315">
        <f t="shared" si="545"/>
        <v>1</v>
      </c>
      <c r="O1088" s="315">
        <f t="shared" si="546"/>
        <v>1</v>
      </c>
      <c r="S1088" s="25" t="str">
        <f t="shared" si="539"/>
        <v>CARIB</v>
      </c>
      <c r="T1088" s="25">
        <f t="shared" si="521"/>
        <v>1.65</v>
      </c>
      <c r="U1088" s="25">
        <f t="shared" si="522"/>
        <v>2.14</v>
      </c>
      <c r="V1088" s="25">
        <f t="shared" si="523"/>
        <v>0</v>
      </c>
      <c r="W1088" s="25">
        <f t="shared" si="524"/>
        <v>0.12</v>
      </c>
      <c r="X1088" s="25">
        <f t="shared" si="525"/>
        <v>2.7</v>
      </c>
      <c r="Y1088" s="25">
        <f t="shared" si="526"/>
        <v>2.85</v>
      </c>
      <c r="Z1088" s="25">
        <f t="shared" si="527"/>
        <v>5</v>
      </c>
      <c r="AA1088" s="25">
        <f t="shared" si="528"/>
        <v>7</v>
      </c>
      <c r="AB1088" s="25">
        <f t="shared" si="529"/>
        <v>0</v>
      </c>
      <c r="AC1088" s="25">
        <f t="shared" si="530"/>
        <v>1</v>
      </c>
    </row>
    <row r="1089" spans="1:29" ht="14.25" hidden="1" customHeight="1" x14ac:dyDescent="0.25">
      <c r="A1089" s="354">
        <v>46009</v>
      </c>
      <c r="B1089" s="271" t="s">
        <v>435</v>
      </c>
      <c r="C1089" s="349" t="s">
        <v>31</v>
      </c>
      <c r="D1089" s="216">
        <v>1.77</v>
      </c>
      <c r="E1089" s="355">
        <f t="shared" si="540"/>
        <v>1</v>
      </c>
      <c r="F1089" s="305">
        <v>0.01</v>
      </c>
      <c r="G1089" s="355">
        <f t="shared" si="541"/>
        <v>1</v>
      </c>
      <c r="H1089" s="305">
        <v>2.85</v>
      </c>
      <c r="I1089" s="355">
        <f t="shared" si="542"/>
        <v>1</v>
      </c>
      <c r="J1089" s="216">
        <v>5.8</v>
      </c>
      <c r="K1089" s="355">
        <f t="shared" si="543"/>
        <v>1</v>
      </c>
      <c r="L1089" s="216">
        <v>0.73</v>
      </c>
      <c r="M1089" s="355">
        <f t="shared" si="544"/>
        <v>1</v>
      </c>
      <c r="N1089" s="315">
        <f t="shared" si="545"/>
        <v>1</v>
      </c>
      <c r="O1089" s="315">
        <f t="shared" si="546"/>
        <v>1</v>
      </c>
      <c r="S1089" s="25" t="str">
        <f t="shared" si="539"/>
        <v>CARIB</v>
      </c>
      <c r="T1089" s="25">
        <f t="shared" si="521"/>
        <v>1.65</v>
      </c>
      <c r="U1089" s="25">
        <f t="shared" si="522"/>
        <v>2.14</v>
      </c>
      <c r="V1089" s="25">
        <f t="shared" si="523"/>
        <v>0</v>
      </c>
      <c r="W1089" s="25">
        <f t="shared" si="524"/>
        <v>0.12</v>
      </c>
      <c r="X1089" s="25">
        <f t="shared" si="525"/>
        <v>2.7</v>
      </c>
      <c r="Y1089" s="25">
        <f t="shared" si="526"/>
        <v>2.85</v>
      </c>
      <c r="Z1089" s="25">
        <f t="shared" si="527"/>
        <v>5</v>
      </c>
      <c r="AA1089" s="25">
        <f t="shared" si="528"/>
        <v>7</v>
      </c>
      <c r="AB1089" s="25">
        <f t="shared" si="529"/>
        <v>0</v>
      </c>
      <c r="AC1089" s="25">
        <f t="shared" si="530"/>
        <v>1</v>
      </c>
    </row>
    <row r="1090" spans="1:29" ht="14.25" hidden="1" customHeight="1" x14ac:dyDescent="0.25">
      <c r="A1090" s="354">
        <v>46009</v>
      </c>
      <c r="B1090" s="271" t="s">
        <v>434</v>
      </c>
      <c r="C1090" s="37" t="s">
        <v>34</v>
      </c>
      <c r="D1090" s="216">
        <v>17.100000000000001</v>
      </c>
      <c r="E1090" s="355">
        <f t="shared" si="540"/>
        <v>1</v>
      </c>
      <c r="F1090" s="305"/>
      <c r="G1090" s="355"/>
      <c r="H1090" s="305">
        <v>2.83</v>
      </c>
      <c r="I1090" s="355">
        <f t="shared" si="542"/>
        <v>1</v>
      </c>
      <c r="J1090" s="216">
        <v>203.7</v>
      </c>
      <c r="K1090" s="355">
        <f t="shared" si="543"/>
        <v>1</v>
      </c>
      <c r="L1090" s="216"/>
      <c r="M1090" s="355"/>
      <c r="N1090" s="315">
        <f t="shared" si="545"/>
        <v>1</v>
      </c>
      <c r="O1090" s="315">
        <f t="shared" si="546"/>
        <v>1</v>
      </c>
      <c r="S1090" s="25" t="str">
        <f t="shared" si="539"/>
        <v>STARMALT</v>
      </c>
      <c r="T1090" s="25">
        <f t="shared" si="521"/>
        <v>16.8</v>
      </c>
      <c r="U1090" s="25">
        <f t="shared" si="522"/>
        <v>17.239999999999998</v>
      </c>
      <c r="V1090" s="25">
        <f t="shared" si="523"/>
        <v>0</v>
      </c>
      <c r="W1090" s="25">
        <f t="shared" si="524"/>
        <v>0</v>
      </c>
      <c r="X1090" s="25">
        <f t="shared" si="525"/>
        <v>2.6</v>
      </c>
      <c r="Y1090" s="25">
        <f t="shared" si="526"/>
        <v>2.84</v>
      </c>
      <c r="Z1090" s="25">
        <f t="shared" si="527"/>
        <v>170</v>
      </c>
      <c r="AA1090" s="25">
        <f t="shared" si="528"/>
        <v>240</v>
      </c>
      <c r="AB1090" s="25">
        <f t="shared" si="529"/>
        <v>0</v>
      </c>
      <c r="AC1090" s="25">
        <f t="shared" si="530"/>
        <v>0</v>
      </c>
    </row>
    <row r="1091" spans="1:29" ht="14.25" hidden="1" customHeight="1" x14ac:dyDescent="0.25">
      <c r="A1091" s="354">
        <v>46010</v>
      </c>
      <c r="B1091" s="271" t="s">
        <v>436</v>
      </c>
      <c r="C1091" s="37" t="s">
        <v>34</v>
      </c>
      <c r="D1091" s="216">
        <v>17.170000000000002</v>
      </c>
      <c r="E1091" s="355">
        <f t="shared" si="540"/>
        <v>1</v>
      </c>
      <c r="F1091" s="305"/>
      <c r="G1091" s="355"/>
      <c r="H1091" s="305">
        <v>2.83</v>
      </c>
      <c r="I1091" s="355">
        <f t="shared" si="542"/>
        <v>1</v>
      </c>
      <c r="J1091" s="216">
        <v>180.2</v>
      </c>
      <c r="K1091" s="355">
        <f t="shared" si="543"/>
        <v>1</v>
      </c>
      <c r="L1091" s="216"/>
      <c r="M1091" s="355"/>
      <c r="N1091" s="315">
        <f t="shared" si="545"/>
        <v>1</v>
      </c>
      <c r="O1091" s="315">
        <f t="shared" si="546"/>
        <v>1</v>
      </c>
      <c r="S1091" s="25" t="str">
        <f t="shared" si="539"/>
        <v>STARMALT</v>
      </c>
      <c r="T1091" s="25">
        <f t="shared" si="521"/>
        <v>16.8</v>
      </c>
      <c r="U1091" s="25">
        <f t="shared" si="522"/>
        <v>17.239999999999998</v>
      </c>
      <c r="V1091" s="25">
        <f t="shared" si="523"/>
        <v>0</v>
      </c>
      <c r="W1091" s="25">
        <f t="shared" si="524"/>
        <v>0</v>
      </c>
      <c r="X1091" s="25">
        <f t="shared" si="525"/>
        <v>2.6</v>
      </c>
      <c r="Y1091" s="25">
        <f t="shared" si="526"/>
        <v>2.84</v>
      </c>
      <c r="Z1091" s="25">
        <f t="shared" si="527"/>
        <v>170</v>
      </c>
      <c r="AA1091" s="25">
        <f t="shared" si="528"/>
        <v>240</v>
      </c>
      <c r="AB1091" s="25">
        <f t="shared" si="529"/>
        <v>0</v>
      </c>
      <c r="AC1091" s="25">
        <f t="shared" si="530"/>
        <v>0</v>
      </c>
    </row>
    <row r="1092" spans="1:29" ht="14.25" hidden="1" customHeight="1" x14ac:dyDescent="0.25">
      <c r="A1092" s="354">
        <v>46010</v>
      </c>
      <c r="B1092" s="271" t="s">
        <v>437</v>
      </c>
      <c r="C1092" s="349" t="s">
        <v>34</v>
      </c>
      <c r="D1092" s="216">
        <v>17.190000000000001</v>
      </c>
      <c r="E1092" s="355">
        <f t="shared" si="540"/>
        <v>1</v>
      </c>
      <c r="F1092" s="305"/>
      <c r="G1092" s="355"/>
      <c r="H1092" s="305">
        <v>2.83</v>
      </c>
      <c r="I1092" s="355">
        <f t="shared" si="542"/>
        <v>1</v>
      </c>
      <c r="J1092" s="216">
        <v>194.2</v>
      </c>
      <c r="K1092" s="355">
        <f t="shared" si="543"/>
        <v>1</v>
      </c>
      <c r="L1092" s="216"/>
      <c r="M1092" s="355"/>
      <c r="N1092" s="315">
        <f t="shared" si="545"/>
        <v>1</v>
      </c>
      <c r="O1092" s="315">
        <f t="shared" si="546"/>
        <v>1</v>
      </c>
      <c r="S1092" s="25" t="str">
        <f t="shared" si="539"/>
        <v>STARMALT</v>
      </c>
      <c r="T1092" s="25">
        <f t="shared" si="521"/>
        <v>16.8</v>
      </c>
      <c r="U1092" s="25">
        <f t="shared" si="522"/>
        <v>17.239999999999998</v>
      </c>
      <c r="V1092" s="25">
        <f t="shared" si="523"/>
        <v>0</v>
      </c>
      <c r="W1092" s="25">
        <f t="shared" si="524"/>
        <v>0</v>
      </c>
      <c r="X1092" s="25">
        <f t="shared" si="525"/>
        <v>2.6</v>
      </c>
      <c r="Y1092" s="25">
        <f t="shared" si="526"/>
        <v>2.84</v>
      </c>
      <c r="Z1092" s="25">
        <f t="shared" si="527"/>
        <v>170</v>
      </c>
      <c r="AA1092" s="25">
        <f t="shared" si="528"/>
        <v>240</v>
      </c>
      <c r="AB1092" s="25">
        <f t="shared" si="529"/>
        <v>0</v>
      </c>
      <c r="AC1092" s="25">
        <f t="shared" si="530"/>
        <v>0</v>
      </c>
    </row>
    <row r="1093" spans="1:29" ht="14.25" hidden="1" customHeight="1" x14ac:dyDescent="0.25">
      <c r="A1093" s="354">
        <v>46010</v>
      </c>
      <c r="B1093" s="271" t="s">
        <v>435</v>
      </c>
      <c r="C1093" s="37" t="s">
        <v>34</v>
      </c>
      <c r="D1093" s="216">
        <v>17.2</v>
      </c>
      <c r="E1093" s="355">
        <f t="shared" si="540"/>
        <v>1</v>
      </c>
      <c r="F1093" s="305"/>
      <c r="G1093" s="355"/>
      <c r="H1093" s="305">
        <v>2.75</v>
      </c>
      <c r="I1093" s="355">
        <f t="shared" si="542"/>
        <v>1</v>
      </c>
      <c r="J1093" s="216">
        <v>199.5</v>
      </c>
      <c r="K1093" s="355">
        <f t="shared" si="543"/>
        <v>1</v>
      </c>
      <c r="L1093" s="216"/>
      <c r="M1093" s="355"/>
      <c r="N1093" s="315">
        <f t="shared" si="545"/>
        <v>1</v>
      </c>
      <c r="O1093" s="315">
        <f t="shared" si="546"/>
        <v>1</v>
      </c>
      <c r="S1093" s="25" t="str">
        <f t="shared" si="539"/>
        <v>STARMALT</v>
      </c>
      <c r="T1093" s="25">
        <f t="shared" si="521"/>
        <v>16.8</v>
      </c>
      <c r="U1093" s="25">
        <f t="shared" si="522"/>
        <v>17.239999999999998</v>
      </c>
      <c r="V1093" s="25">
        <f t="shared" si="523"/>
        <v>0</v>
      </c>
      <c r="W1093" s="25">
        <f t="shared" si="524"/>
        <v>0</v>
      </c>
      <c r="X1093" s="25">
        <f t="shared" si="525"/>
        <v>2.6</v>
      </c>
      <c r="Y1093" s="25">
        <f t="shared" si="526"/>
        <v>2.84</v>
      </c>
      <c r="Z1093" s="25">
        <f t="shared" si="527"/>
        <v>170</v>
      </c>
      <c r="AA1093" s="25">
        <f t="shared" si="528"/>
        <v>240</v>
      </c>
      <c r="AB1093" s="25">
        <f t="shared" si="529"/>
        <v>0</v>
      </c>
      <c r="AC1093" s="25">
        <f t="shared" si="530"/>
        <v>0</v>
      </c>
    </row>
    <row r="1094" spans="1:29" ht="14.25" hidden="1" customHeight="1" x14ac:dyDescent="0.25">
      <c r="A1094" s="354">
        <v>46010</v>
      </c>
      <c r="B1094" s="271" t="s">
        <v>434</v>
      </c>
      <c r="C1094" s="37" t="s">
        <v>31</v>
      </c>
      <c r="D1094" s="216">
        <v>1.92</v>
      </c>
      <c r="E1094" s="355">
        <f t="shared" si="540"/>
        <v>1</v>
      </c>
      <c r="F1094" s="305">
        <v>0.03</v>
      </c>
      <c r="G1094" s="355">
        <f>IF(+(IF(F1094&lt;V1094,0,IF(F1094&gt;W1094,0,1)))=1,1,0)</f>
        <v>1</v>
      </c>
      <c r="H1094" s="305">
        <v>2.75</v>
      </c>
      <c r="I1094" s="355">
        <f t="shared" si="542"/>
        <v>1</v>
      </c>
      <c r="J1094" s="216">
        <v>5.38</v>
      </c>
      <c r="K1094" s="355">
        <f t="shared" si="543"/>
        <v>1</v>
      </c>
      <c r="L1094" s="216">
        <v>0.61</v>
      </c>
      <c r="M1094" s="355">
        <f t="shared" si="544"/>
        <v>1</v>
      </c>
      <c r="N1094" s="315">
        <f t="shared" si="545"/>
        <v>1</v>
      </c>
      <c r="O1094" s="315">
        <f t="shared" si="546"/>
        <v>1</v>
      </c>
      <c r="S1094" s="25" t="str">
        <f t="shared" si="539"/>
        <v>CARIB</v>
      </c>
      <c r="T1094" s="25">
        <f t="shared" si="521"/>
        <v>1.65</v>
      </c>
      <c r="U1094" s="25">
        <f t="shared" si="522"/>
        <v>2.14</v>
      </c>
      <c r="V1094" s="25">
        <f t="shared" si="523"/>
        <v>0</v>
      </c>
      <c r="W1094" s="25">
        <f t="shared" si="524"/>
        <v>0.12</v>
      </c>
      <c r="X1094" s="25">
        <f t="shared" si="525"/>
        <v>2.7</v>
      </c>
      <c r="Y1094" s="25">
        <f t="shared" si="526"/>
        <v>2.85</v>
      </c>
      <c r="Z1094" s="25">
        <f t="shared" si="527"/>
        <v>5</v>
      </c>
      <c r="AA1094" s="25">
        <f t="shared" si="528"/>
        <v>7</v>
      </c>
      <c r="AB1094" s="25">
        <f t="shared" si="529"/>
        <v>0</v>
      </c>
      <c r="AC1094" s="25">
        <f t="shared" si="530"/>
        <v>1</v>
      </c>
    </row>
    <row r="1095" spans="1:29" ht="14.25" hidden="1" customHeight="1" x14ac:dyDescent="0.25">
      <c r="A1095" s="354">
        <v>46013</v>
      </c>
      <c r="B1095" s="271" t="s">
        <v>437</v>
      </c>
      <c r="C1095" s="349" t="s">
        <v>31</v>
      </c>
      <c r="D1095" s="216">
        <v>1.96</v>
      </c>
      <c r="E1095" s="355">
        <f t="shared" si="540"/>
        <v>1</v>
      </c>
      <c r="F1095" s="305">
        <v>0.01</v>
      </c>
      <c r="G1095" s="355">
        <f t="shared" ref="G1095:G1128" si="547">IF(+(IF(F1095&lt;V1095,0,IF(F1095&gt;W1095,0,1)))=1,1,0)</f>
        <v>1</v>
      </c>
      <c r="H1095" s="305">
        <v>2.8</v>
      </c>
      <c r="I1095" s="355">
        <f t="shared" si="542"/>
        <v>1</v>
      </c>
      <c r="J1095" s="216">
        <v>5.3</v>
      </c>
      <c r="K1095" s="355">
        <f t="shared" si="543"/>
        <v>1</v>
      </c>
      <c r="L1095" s="216">
        <v>0.61</v>
      </c>
      <c r="M1095" s="355">
        <f t="shared" si="544"/>
        <v>1</v>
      </c>
      <c r="N1095" s="315">
        <f t="shared" si="545"/>
        <v>1</v>
      </c>
      <c r="O1095" s="315">
        <f t="shared" si="546"/>
        <v>1</v>
      </c>
      <c r="S1095" s="25" t="str">
        <f t="shared" si="539"/>
        <v>CARIB</v>
      </c>
      <c r="T1095" s="25">
        <f t="shared" si="521"/>
        <v>1.65</v>
      </c>
      <c r="U1095" s="25">
        <f t="shared" si="522"/>
        <v>2.14</v>
      </c>
      <c r="V1095" s="25">
        <f t="shared" si="523"/>
        <v>0</v>
      </c>
      <c r="W1095" s="25">
        <f t="shared" si="524"/>
        <v>0.12</v>
      </c>
      <c r="X1095" s="25">
        <f t="shared" si="525"/>
        <v>2.7</v>
      </c>
      <c r="Y1095" s="25">
        <f t="shared" si="526"/>
        <v>2.85</v>
      </c>
      <c r="Z1095" s="25">
        <f t="shared" si="527"/>
        <v>5</v>
      </c>
      <c r="AA1095" s="25">
        <f t="shared" si="528"/>
        <v>7</v>
      </c>
      <c r="AB1095" s="25">
        <f t="shared" si="529"/>
        <v>0</v>
      </c>
      <c r="AC1095" s="25">
        <f t="shared" si="530"/>
        <v>1</v>
      </c>
    </row>
    <row r="1096" spans="1:29" ht="14.25" hidden="1" customHeight="1" x14ac:dyDescent="0.25">
      <c r="A1096" s="354">
        <v>46013</v>
      </c>
      <c r="B1096" s="271" t="s">
        <v>436</v>
      </c>
      <c r="C1096" s="37" t="s">
        <v>31</v>
      </c>
      <c r="D1096" s="216">
        <v>1.94</v>
      </c>
      <c r="E1096" s="355">
        <f t="shared" si="540"/>
        <v>1</v>
      </c>
      <c r="F1096" s="305">
        <v>0.02</v>
      </c>
      <c r="G1096" s="355">
        <f t="shared" si="547"/>
        <v>1</v>
      </c>
      <c r="H1096" s="305">
        <v>2.85</v>
      </c>
      <c r="I1096" s="355">
        <f t="shared" si="542"/>
        <v>1</v>
      </c>
      <c r="J1096" s="216">
        <v>5.5</v>
      </c>
      <c r="K1096" s="355">
        <f t="shared" si="543"/>
        <v>1</v>
      </c>
      <c r="L1096" s="216">
        <v>0.74</v>
      </c>
      <c r="M1096" s="355">
        <f t="shared" si="544"/>
        <v>1</v>
      </c>
      <c r="N1096" s="315">
        <f t="shared" si="545"/>
        <v>1</v>
      </c>
      <c r="O1096" s="315">
        <f t="shared" si="546"/>
        <v>1</v>
      </c>
      <c r="S1096" s="25" t="str">
        <f t="shared" si="538"/>
        <v>CARIB</v>
      </c>
      <c r="T1096" s="25">
        <f t="shared" si="521"/>
        <v>1.65</v>
      </c>
      <c r="U1096" s="25">
        <f t="shared" si="522"/>
        <v>2.14</v>
      </c>
      <c r="V1096" s="25">
        <f t="shared" si="523"/>
        <v>0</v>
      </c>
      <c r="W1096" s="25">
        <f t="shared" si="524"/>
        <v>0.12</v>
      </c>
      <c r="X1096" s="25">
        <f t="shared" si="525"/>
        <v>2.7</v>
      </c>
      <c r="Y1096" s="25">
        <f t="shared" si="526"/>
        <v>2.85</v>
      </c>
      <c r="Z1096" s="25">
        <f t="shared" si="527"/>
        <v>5</v>
      </c>
      <c r="AA1096" s="25">
        <f t="shared" si="528"/>
        <v>7</v>
      </c>
      <c r="AB1096" s="25">
        <f t="shared" si="529"/>
        <v>0</v>
      </c>
      <c r="AC1096" s="25">
        <f t="shared" si="530"/>
        <v>1</v>
      </c>
    </row>
    <row r="1097" spans="1:29" ht="14.25" hidden="1" customHeight="1" x14ac:dyDescent="0.25">
      <c r="A1097" s="354">
        <v>46013</v>
      </c>
      <c r="B1097" s="271" t="s">
        <v>434</v>
      </c>
      <c r="C1097" s="37" t="s">
        <v>31</v>
      </c>
      <c r="D1097" s="216">
        <v>1.88</v>
      </c>
      <c r="E1097" s="355">
        <f t="shared" si="540"/>
        <v>1</v>
      </c>
      <c r="F1097" s="305">
        <v>0.02</v>
      </c>
      <c r="G1097" s="355">
        <f t="shared" si="547"/>
        <v>1</v>
      </c>
      <c r="H1097" s="305">
        <v>2.85</v>
      </c>
      <c r="I1097" s="355">
        <f t="shared" si="542"/>
        <v>1</v>
      </c>
      <c r="J1097" s="216">
        <v>5.53</v>
      </c>
      <c r="K1097" s="355">
        <f t="shared" si="543"/>
        <v>1</v>
      </c>
      <c r="L1097" s="216">
        <v>0.57999999999999996</v>
      </c>
      <c r="M1097" s="355">
        <f t="shared" si="544"/>
        <v>1</v>
      </c>
      <c r="N1097" s="315">
        <f t="shared" si="545"/>
        <v>1</v>
      </c>
      <c r="O1097" s="315">
        <f t="shared" si="546"/>
        <v>1</v>
      </c>
      <c r="S1097" s="25" t="str">
        <f t="shared" si="538"/>
        <v>CARIB</v>
      </c>
      <c r="T1097" s="25">
        <f t="shared" si="521"/>
        <v>1.65</v>
      </c>
      <c r="U1097" s="25">
        <f t="shared" si="522"/>
        <v>2.14</v>
      </c>
      <c r="V1097" s="25">
        <f t="shared" si="523"/>
        <v>0</v>
      </c>
      <c r="W1097" s="25">
        <f t="shared" si="524"/>
        <v>0.12</v>
      </c>
      <c r="X1097" s="25">
        <f t="shared" si="525"/>
        <v>2.7</v>
      </c>
      <c r="Y1097" s="25">
        <f t="shared" si="526"/>
        <v>2.85</v>
      </c>
      <c r="Z1097" s="25">
        <f t="shared" si="527"/>
        <v>5</v>
      </c>
      <c r="AA1097" s="25">
        <f t="shared" si="528"/>
        <v>7</v>
      </c>
      <c r="AB1097" s="25">
        <f t="shared" si="529"/>
        <v>0</v>
      </c>
      <c r="AC1097" s="25">
        <f t="shared" si="530"/>
        <v>1</v>
      </c>
    </row>
    <row r="1098" spans="1:29" ht="14.25" hidden="1" customHeight="1" x14ac:dyDescent="0.25">
      <c r="A1098" s="354">
        <v>46013</v>
      </c>
      <c r="B1098" s="271" t="s">
        <v>435</v>
      </c>
      <c r="C1098" s="349" t="s">
        <v>31</v>
      </c>
      <c r="D1098" s="216">
        <v>1.94</v>
      </c>
      <c r="E1098" s="355">
        <f t="shared" si="540"/>
        <v>1</v>
      </c>
      <c r="F1098" s="305">
        <v>0.02</v>
      </c>
      <c r="G1098" s="355">
        <f t="shared" si="547"/>
        <v>1</v>
      </c>
      <c r="H1098" s="305">
        <v>2.78</v>
      </c>
      <c r="I1098" s="355">
        <f t="shared" si="542"/>
        <v>1</v>
      </c>
      <c r="J1098" s="216">
        <v>6.05</v>
      </c>
      <c r="K1098" s="355">
        <f t="shared" si="543"/>
        <v>1</v>
      </c>
      <c r="L1098" s="216">
        <v>0.41</v>
      </c>
      <c r="M1098" s="355">
        <f t="shared" si="544"/>
        <v>1</v>
      </c>
      <c r="N1098" s="315">
        <f t="shared" si="545"/>
        <v>1</v>
      </c>
      <c r="O1098" s="315">
        <f t="shared" si="546"/>
        <v>1</v>
      </c>
      <c r="S1098" s="25" t="str">
        <f t="shared" si="538"/>
        <v>CARIB</v>
      </c>
      <c r="T1098" s="25">
        <f t="shared" si="521"/>
        <v>1.65</v>
      </c>
      <c r="U1098" s="25">
        <f t="shared" si="522"/>
        <v>2.14</v>
      </c>
      <c r="V1098" s="25">
        <f t="shared" si="523"/>
        <v>0</v>
      </c>
      <c r="W1098" s="25">
        <f t="shared" si="524"/>
        <v>0.12</v>
      </c>
      <c r="X1098" s="25">
        <f t="shared" si="525"/>
        <v>2.7</v>
      </c>
      <c r="Y1098" s="25">
        <f t="shared" si="526"/>
        <v>2.85</v>
      </c>
      <c r="Z1098" s="25">
        <f t="shared" si="527"/>
        <v>5</v>
      </c>
      <c r="AA1098" s="25">
        <f t="shared" si="528"/>
        <v>7</v>
      </c>
      <c r="AB1098" s="25">
        <f t="shared" si="529"/>
        <v>0</v>
      </c>
      <c r="AC1098" s="25">
        <f t="shared" si="530"/>
        <v>1</v>
      </c>
    </row>
    <row r="1099" spans="1:29" ht="14.25" hidden="1" customHeight="1" x14ac:dyDescent="0.25">
      <c r="A1099" s="354">
        <v>46013</v>
      </c>
      <c r="B1099" s="271" t="s">
        <v>437</v>
      </c>
      <c r="C1099" s="37" t="s">
        <v>31</v>
      </c>
      <c r="D1099" s="216">
        <v>2</v>
      </c>
      <c r="E1099" s="355">
        <f t="shared" si="540"/>
        <v>1</v>
      </c>
      <c r="F1099" s="305">
        <v>0.01</v>
      </c>
      <c r="G1099" s="355">
        <f t="shared" si="547"/>
        <v>1</v>
      </c>
      <c r="H1099" s="305">
        <v>2.79</v>
      </c>
      <c r="I1099" s="355">
        <f t="shared" si="542"/>
        <v>1</v>
      </c>
      <c r="J1099" s="216">
        <v>5.95</v>
      </c>
      <c r="K1099" s="355">
        <f t="shared" si="543"/>
        <v>1</v>
      </c>
      <c r="L1099" s="216">
        <v>0.42</v>
      </c>
      <c r="M1099" s="355">
        <f t="shared" si="544"/>
        <v>1</v>
      </c>
      <c r="N1099" s="315">
        <f t="shared" si="545"/>
        <v>1</v>
      </c>
      <c r="O1099" s="315">
        <f t="shared" si="546"/>
        <v>1</v>
      </c>
      <c r="S1099" s="25" t="str">
        <f t="shared" ref="S1099:S1101" si="548">LEFT(C1099,12)</f>
        <v>CARIB</v>
      </c>
      <c r="T1099" s="25">
        <f t="shared" si="521"/>
        <v>1.65</v>
      </c>
      <c r="U1099" s="25">
        <f t="shared" si="522"/>
        <v>2.14</v>
      </c>
      <c r="V1099" s="25">
        <f t="shared" si="523"/>
        <v>0</v>
      </c>
      <c r="W1099" s="25">
        <f t="shared" si="524"/>
        <v>0.12</v>
      </c>
      <c r="X1099" s="25">
        <f t="shared" si="525"/>
        <v>2.7</v>
      </c>
      <c r="Y1099" s="25">
        <f t="shared" si="526"/>
        <v>2.85</v>
      </c>
      <c r="Z1099" s="25">
        <f t="shared" si="527"/>
        <v>5</v>
      </c>
      <c r="AA1099" s="25">
        <f t="shared" si="528"/>
        <v>7</v>
      </c>
      <c r="AB1099" s="25">
        <f t="shared" si="529"/>
        <v>0</v>
      </c>
      <c r="AC1099" s="25">
        <f t="shared" si="530"/>
        <v>1</v>
      </c>
    </row>
    <row r="1100" spans="1:29" ht="14.25" hidden="1" customHeight="1" x14ac:dyDescent="0.25">
      <c r="A1100" s="354">
        <v>46013</v>
      </c>
      <c r="B1100" s="271" t="s">
        <v>434</v>
      </c>
      <c r="C1100" s="37" t="s">
        <v>31</v>
      </c>
      <c r="D1100" s="372"/>
      <c r="E1100" s="355"/>
      <c r="F1100" s="373"/>
      <c r="G1100" s="355"/>
      <c r="H1100" s="373"/>
      <c r="I1100" s="355"/>
      <c r="J1100" s="372"/>
      <c r="K1100" s="355"/>
      <c r="L1100" s="372"/>
      <c r="M1100" s="355"/>
      <c r="N1100" s="315"/>
      <c r="O1100" s="315"/>
      <c r="S1100" s="25" t="str">
        <f t="shared" si="548"/>
        <v>CARIB</v>
      </c>
      <c r="T1100" s="25">
        <f t="shared" si="521"/>
        <v>1.65</v>
      </c>
      <c r="U1100" s="25">
        <f t="shared" si="522"/>
        <v>2.14</v>
      </c>
      <c r="V1100" s="25">
        <f t="shared" si="523"/>
        <v>0</v>
      </c>
      <c r="W1100" s="25">
        <f t="shared" si="524"/>
        <v>0.12</v>
      </c>
      <c r="X1100" s="25">
        <f t="shared" si="525"/>
        <v>2.7</v>
      </c>
      <c r="Y1100" s="25">
        <f t="shared" si="526"/>
        <v>2.85</v>
      </c>
      <c r="Z1100" s="25">
        <f t="shared" si="527"/>
        <v>5</v>
      </c>
      <c r="AA1100" s="25">
        <f t="shared" si="528"/>
        <v>7</v>
      </c>
      <c r="AB1100" s="25">
        <f t="shared" si="529"/>
        <v>0</v>
      </c>
      <c r="AC1100" s="25">
        <f t="shared" si="530"/>
        <v>1</v>
      </c>
    </row>
    <row r="1101" spans="1:29" ht="14.25" hidden="1" customHeight="1" x14ac:dyDescent="0.25">
      <c r="A1101" s="354">
        <v>46013</v>
      </c>
      <c r="B1101" s="271" t="s">
        <v>436</v>
      </c>
      <c r="C1101" s="349" t="s">
        <v>30</v>
      </c>
      <c r="D1101" s="216">
        <v>1.04</v>
      </c>
      <c r="E1101" s="355">
        <f t="shared" si="540"/>
        <v>1</v>
      </c>
      <c r="F1101" s="375">
        <v>0.38</v>
      </c>
      <c r="G1101" s="355">
        <f>IF(+(IF(F1101&lt;V1101,0,IF(F1101&gt;W1101,0,1)))=1,1,0)</f>
        <v>0</v>
      </c>
      <c r="H1101" s="373"/>
      <c r="I1101" s="355"/>
      <c r="J1101" s="216">
        <v>6.35</v>
      </c>
      <c r="K1101" s="355">
        <f t="shared" si="543"/>
        <v>1</v>
      </c>
      <c r="L1101" s="216">
        <v>0.38</v>
      </c>
      <c r="M1101" s="355">
        <f t="shared" si="544"/>
        <v>1</v>
      </c>
      <c r="N1101" s="315">
        <f t="shared" si="545"/>
        <v>0</v>
      </c>
      <c r="O1101" s="315">
        <f t="shared" si="546"/>
        <v>0</v>
      </c>
      <c r="S1101" s="25" t="str">
        <f t="shared" si="548"/>
        <v>STAG</v>
      </c>
      <c r="T1101" s="25">
        <f t="shared" si="521"/>
        <v>0.8</v>
      </c>
      <c r="U1101" s="25">
        <f t="shared" si="522"/>
        <v>1.24</v>
      </c>
      <c r="V1101" s="25">
        <f t="shared" si="523"/>
        <v>0</v>
      </c>
      <c r="W1101" s="25">
        <f t="shared" si="524"/>
        <v>0.12</v>
      </c>
      <c r="X1101" s="25">
        <f t="shared" si="525"/>
        <v>2.7</v>
      </c>
      <c r="Y1101" s="25">
        <f t="shared" si="526"/>
        <v>2.85</v>
      </c>
      <c r="Z1101" s="25">
        <f t="shared" si="527"/>
        <v>5</v>
      </c>
      <c r="AA1101" s="25">
        <f t="shared" si="528"/>
        <v>7</v>
      </c>
      <c r="AB1101" s="25">
        <f t="shared" si="529"/>
        <v>0</v>
      </c>
      <c r="AC1101" s="25">
        <f t="shared" si="530"/>
        <v>1</v>
      </c>
    </row>
    <row r="1102" spans="1:29" ht="14.25" hidden="1" customHeight="1" x14ac:dyDescent="0.25">
      <c r="A1102" s="354">
        <v>46013</v>
      </c>
      <c r="B1102" s="271" t="s">
        <v>434</v>
      </c>
      <c r="C1102" s="37" t="s">
        <v>30</v>
      </c>
      <c r="D1102" s="216">
        <v>1</v>
      </c>
      <c r="E1102" s="355">
        <f t="shared" si="540"/>
        <v>1</v>
      </c>
      <c r="F1102" s="305">
        <v>0.02</v>
      </c>
      <c r="G1102" s="355">
        <f t="shared" si="547"/>
        <v>1</v>
      </c>
      <c r="H1102" s="305">
        <v>2.85</v>
      </c>
      <c r="I1102" s="355">
        <f t="shared" si="542"/>
        <v>1</v>
      </c>
      <c r="J1102" s="216">
        <v>6.2</v>
      </c>
      <c r="K1102" s="355">
        <f t="shared" si="543"/>
        <v>1</v>
      </c>
      <c r="L1102" s="216">
        <v>0.45</v>
      </c>
      <c r="M1102" s="355">
        <f t="shared" si="544"/>
        <v>1</v>
      </c>
      <c r="N1102" s="315">
        <f t="shared" si="545"/>
        <v>1</v>
      </c>
      <c r="O1102" s="315">
        <f t="shared" si="546"/>
        <v>1</v>
      </c>
      <c r="S1102" s="25" t="str">
        <f t="shared" ref="S1102:S1104" si="549">LEFT(C1102,12)</f>
        <v>STAG</v>
      </c>
      <c r="T1102" s="25">
        <f t="shared" si="521"/>
        <v>0.8</v>
      </c>
      <c r="U1102" s="25">
        <f t="shared" si="522"/>
        <v>1.24</v>
      </c>
      <c r="V1102" s="25">
        <f t="shared" si="523"/>
        <v>0</v>
      </c>
      <c r="W1102" s="25">
        <f t="shared" si="524"/>
        <v>0.12</v>
      </c>
      <c r="X1102" s="25">
        <f t="shared" si="525"/>
        <v>2.7</v>
      </c>
      <c r="Y1102" s="25">
        <f t="shared" si="526"/>
        <v>2.85</v>
      </c>
      <c r="Z1102" s="25">
        <f t="shared" si="527"/>
        <v>5</v>
      </c>
      <c r="AA1102" s="25">
        <f t="shared" si="528"/>
        <v>7</v>
      </c>
      <c r="AB1102" s="25">
        <f t="shared" si="529"/>
        <v>0</v>
      </c>
      <c r="AC1102" s="25">
        <f t="shared" si="530"/>
        <v>1</v>
      </c>
    </row>
    <row r="1103" spans="1:29" ht="14.25" hidden="1" customHeight="1" x14ac:dyDescent="0.25">
      <c r="A1103" s="354">
        <v>46013</v>
      </c>
      <c r="B1103" s="271" t="s">
        <v>437</v>
      </c>
      <c r="C1103" s="37" t="s">
        <v>30</v>
      </c>
      <c r="D1103" s="216">
        <v>1.01</v>
      </c>
      <c r="E1103" s="355">
        <f t="shared" si="540"/>
        <v>1</v>
      </c>
      <c r="F1103" s="305">
        <v>0.02</v>
      </c>
      <c r="G1103" s="355">
        <f t="shared" si="547"/>
        <v>1</v>
      </c>
      <c r="H1103" s="305">
        <v>2.85</v>
      </c>
      <c r="I1103" s="355">
        <f t="shared" si="542"/>
        <v>1</v>
      </c>
      <c r="J1103" s="216">
        <v>6</v>
      </c>
      <c r="K1103" s="355">
        <f t="shared" si="543"/>
        <v>1</v>
      </c>
      <c r="L1103" s="216">
        <v>0.37</v>
      </c>
      <c r="M1103" s="355">
        <f t="shared" si="544"/>
        <v>1</v>
      </c>
      <c r="N1103" s="315">
        <f t="shared" si="545"/>
        <v>1</v>
      </c>
      <c r="O1103" s="315">
        <f t="shared" si="546"/>
        <v>1</v>
      </c>
      <c r="S1103" s="25" t="str">
        <f t="shared" si="549"/>
        <v>STAG</v>
      </c>
      <c r="T1103" s="25">
        <f t="shared" si="521"/>
        <v>0.8</v>
      </c>
      <c r="U1103" s="25">
        <f t="shared" si="522"/>
        <v>1.24</v>
      </c>
      <c r="V1103" s="25">
        <f t="shared" si="523"/>
        <v>0</v>
      </c>
      <c r="W1103" s="25">
        <f t="shared" si="524"/>
        <v>0.12</v>
      </c>
      <c r="X1103" s="25">
        <f t="shared" si="525"/>
        <v>2.7</v>
      </c>
      <c r="Y1103" s="25">
        <f t="shared" si="526"/>
        <v>2.85</v>
      </c>
      <c r="Z1103" s="25">
        <f t="shared" si="527"/>
        <v>5</v>
      </c>
      <c r="AA1103" s="25">
        <f t="shared" si="528"/>
        <v>7</v>
      </c>
      <c r="AB1103" s="25">
        <f t="shared" si="529"/>
        <v>0</v>
      </c>
      <c r="AC1103" s="25">
        <f t="shared" si="530"/>
        <v>1</v>
      </c>
    </row>
    <row r="1104" spans="1:29" ht="14.25" hidden="1" customHeight="1" x14ac:dyDescent="0.25">
      <c r="A1104" s="354">
        <v>46014</v>
      </c>
      <c r="B1104" s="271" t="s">
        <v>435</v>
      </c>
      <c r="C1104" s="37" t="s">
        <v>30</v>
      </c>
      <c r="D1104" s="216">
        <v>0.94</v>
      </c>
      <c r="E1104" s="355">
        <f t="shared" si="540"/>
        <v>1</v>
      </c>
      <c r="F1104" s="305">
        <v>0.01</v>
      </c>
      <c r="G1104" s="355">
        <f t="shared" si="547"/>
        <v>1</v>
      </c>
      <c r="H1104" s="305">
        <v>2.85</v>
      </c>
      <c r="I1104" s="355">
        <f t="shared" si="542"/>
        <v>1</v>
      </c>
      <c r="J1104" s="216">
        <v>6.08</v>
      </c>
      <c r="K1104" s="355">
        <f t="shared" si="543"/>
        <v>1</v>
      </c>
      <c r="L1104" s="216">
        <v>0.43</v>
      </c>
      <c r="M1104" s="355">
        <f t="shared" si="544"/>
        <v>1</v>
      </c>
      <c r="N1104" s="315">
        <f t="shared" si="545"/>
        <v>1</v>
      </c>
      <c r="O1104" s="315">
        <f t="shared" si="546"/>
        <v>1</v>
      </c>
      <c r="S1104" s="25" t="str">
        <f t="shared" si="549"/>
        <v>STAG</v>
      </c>
      <c r="T1104" s="25">
        <f t="shared" si="521"/>
        <v>0.8</v>
      </c>
      <c r="U1104" s="25">
        <f t="shared" si="522"/>
        <v>1.24</v>
      </c>
      <c r="V1104" s="25">
        <f t="shared" si="523"/>
        <v>0</v>
      </c>
      <c r="W1104" s="25">
        <f t="shared" si="524"/>
        <v>0.12</v>
      </c>
      <c r="X1104" s="25">
        <f t="shared" si="525"/>
        <v>2.7</v>
      </c>
      <c r="Y1104" s="25">
        <f t="shared" si="526"/>
        <v>2.85</v>
      </c>
      <c r="Z1104" s="25">
        <f t="shared" si="527"/>
        <v>5</v>
      </c>
      <c r="AA1104" s="25">
        <f t="shared" si="528"/>
        <v>7</v>
      </c>
      <c r="AB1104" s="25">
        <f t="shared" si="529"/>
        <v>0</v>
      </c>
      <c r="AC1104" s="25">
        <f t="shared" si="530"/>
        <v>1</v>
      </c>
    </row>
    <row r="1105" spans="1:29" ht="14.25" hidden="1" customHeight="1" x14ac:dyDescent="0.25">
      <c r="A1105" s="354">
        <v>46014</v>
      </c>
      <c r="B1105" s="271" t="s">
        <v>436</v>
      </c>
      <c r="C1105" s="247" t="s">
        <v>30</v>
      </c>
      <c r="D1105" s="216">
        <v>0.95</v>
      </c>
      <c r="E1105" s="355">
        <f t="shared" si="540"/>
        <v>1</v>
      </c>
      <c r="F1105" s="305">
        <v>0.1</v>
      </c>
      <c r="G1105" s="355">
        <f t="shared" si="547"/>
        <v>1</v>
      </c>
      <c r="H1105" s="305">
        <v>2.81</v>
      </c>
      <c r="I1105" s="355">
        <f t="shared" si="542"/>
        <v>1</v>
      </c>
      <c r="J1105" s="216">
        <v>5.5</v>
      </c>
      <c r="K1105" s="355">
        <f t="shared" si="543"/>
        <v>1</v>
      </c>
      <c r="L1105" s="216">
        <v>0.37</v>
      </c>
      <c r="M1105" s="355">
        <f t="shared" si="544"/>
        <v>1</v>
      </c>
      <c r="N1105" s="315">
        <f t="shared" si="545"/>
        <v>1</v>
      </c>
      <c r="O1105" s="315">
        <f t="shared" si="546"/>
        <v>1</v>
      </c>
      <c r="S1105" s="25" t="str">
        <f t="shared" si="538"/>
        <v>STAG</v>
      </c>
      <c r="T1105" s="25">
        <f t="shared" si="521"/>
        <v>0.8</v>
      </c>
      <c r="U1105" s="25">
        <f t="shared" si="522"/>
        <v>1.24</v>
      </c>
      <c r="V1105" s="25">
        <f t="shared" si="523"/>
        <v>0</v>
      </c>
      <c r="W1105" s="25">
        <f t="shared" si="524"/>
        <v>0.12</v>
      </c>
      <c r="X1105" s="25">
        <f t="shared" si="525"/>
        <v>2.7</v>
      </c>
      <c r="Y1105" s="25">
        <f t="shared" si="526"/>
        <v>2.85</v>
      </c>
      <c r="Z1105" s="25">
        <f t="shared" si="527"/>
        <v>5</v>
      </c>
      <c r="AA1105" s="25">
        <f t="shared" si="528"/>
        <v>7</v>
      </c>
      <c r="AB1105" s="25">
        <f t="shared" si="529"/>
        <v>0</v>
      </c>
      <c r="AC1105" s="25">
        <f t="shared" si="530"/>
        <v>1</v>
      </c>
    </row>
    <row r="1106" spans="1:29" ht="14.25" hidden="1" customHeight="1" x14ac:dyDescent="0.25">
      <c r="A1106" s="354">
        <v>46014</v>
      </c>
      <c r="B1106" s="271" t="s">
        <v>437</v>
      </c>
      <c r="C1106" s="349" t="s">
        <v>33</v>
      </c>
      <c r="D1106" s="216">
        <v>4.0999999999999996</v>
      </c>
      <c r="E1106" s="355">
        <f t="shared" si="540"/>
        <v>1</v>
      </c>
      <c r="F1106" s="305">
        <v>0.03</v>
      </c>
      <c r="G1106" s="355">
        <f t="shared" si="547"/>
        <v>1</v>
      </c>
      <c r="H1106" s="305">
        <v>2.8</v>
      </c>
      <c r="I1106" s="355">
        <f t="shared" si="542"/>
        <v>1</v>
      </c>
      <c r="J1106" s="216">
        <v>184.4</v>
      </c>
      <c r="K1106" s="355">
        <f t="shared" si="543"/>
        <v>1</v>
      </c>
      <c r="L1106" s="216">
        <v>31.1</v>
      </c>
      <c r="M1106" s="355">
        <f t="shared" si="544"/>
        <v>1</v>
      </c>
      <c r="N1106" s="315">
        <f t="shared" si="545"/>
        <v>1</v>
      </c>
      <c r="O1106" s="315">
        <f t="shared" si="546"/>
        <v>1</v>
      </c>
      <c r="S1106" s="25" t="str">
        <f t="shared" si="538"/>
        <v>GUINNESS</v>
      </c>
      <c r="T1106" s="25">
        <f t="shared" si="521"/>
        <v>3.1</v>
      </c>
      <c r="U1106" s="25">
        <f t="shared" si="522"/>
        <v>4.1399999999999997</v>
      </c>
      <c r="V1106" s="25">
        <f t="shared" si="523"/>
        <v>0</v>
      </c>
      <c r="W1106" s="25">
        <f t="shared" si="524"/>
        <v>0.12</v>
      </c>
      <c r="X1106" s="25">
        <f t="shared" si="525"/>
        <v>2.7</v>
      </c>
      <c r="Y1106" s="25">
        <f t="shared" si="526"/>
        <v>2.9</v>
      </c>
      <c r="Z1106" s="25">
        <f t="shared" si="527"/>
        <v>155</v>
      </c>
      <c r="AA1106" s="25">
        <f t="shared" si="528"/>
        <v>195</v>
      </c>
      <c r="AB1106" s="25">
        <f t="shared" si="529"/>
        <v>0</v>
      </c>
      <c r="AC1106" s="25">
        <f t="shared" si="530"/>
        <v>35</v>
      </c>
    </row>
    <row r="1107" spans="1:29" ht="14.25" hidden="1" customHeight="1" x14ac:dyDescent="0.25">
      <c r="A1107" s="354">
        <v>46015</v>
      </c>
      <c r="B1107" s="271" t="s">
        <v>434</v>
      </c>
      <c r="C1107" s="37" t="s">
        <v>33</v>
      </c>
      <c r="D1107" s="216">
        <v>3.98</v>
      </c>
      <c r="E1107" s="355">
        <f t="shared" si="540"/>
        <v>1</v>
      </c>
      <c r="F1107" s="305">
        <v>0.02</v>
      </c>
      <c r="G1107" s="355">
        <f t="shared" si="547"/>
        <v>1</v>
      </c>
      <c r="H1107" s="305">
        <v>2.85</v>
      </c>
      <c r="I1107" s="355">
        <f t="shared" si="542"/>
        <v>1</v>
      </c>
      <c r="J1107" s="216">
        <v>171.8</v>
      </c>
      <c r="K1107" s="355">
        <f t="shared" si="543"/>
        <v>1</v>
      </c>
      <c r="L1107" s="216">
        <v>29.21</v>
      </c>
      <c r="M1107" s="355">
        <f t="shared" si="544"/>
        <v>1</v>
      </c>
      <c r="N1107" s="315">
        <f t="shared" si="545"/>
        <v>1</v>
      </c>
      <c r="O1107" s="315">
        <f t="shared" si="546"/>
        <v>1</v>
      </c>
      <c r="S1107" s="25" t="str">
        <f t="shared" si="538"/>
        <v>GUINNESS</v>
      </c>
      <c r="T1107" s="25">
        <f t="shared" si="521"/>
        <v>3.1</v>
      </c>
      <c r="U1107" s="25">
        <f t="shared" si="522"/>
        <v>4.1399999999999997</v>
      </c>
      <c r="V1107" s="25">
        <f t="shared" si="523"/>
        <v>0</v>
      </c>
      <c r="W1107" s="25">
        <f t="shared" si="524"/>
        <v>0.12</v>
      </c>
      <c r="X1107" s="25">
        <f t="shared" si="525"/>
        <v>2.7</v>
      </c>
      <c r="Y1107" s="25">
        <f t="shared" si="526"/>
        <v>2.9</v>
      </c>
      <c r="Z1107" s="25">
        <f t="shared" si="527"/>
        <v>155</v>
      </c>
      <c r="AA1107" s="25">
        <f t="shared" si="528"/>
        <v>195</v>
      </c>
      <c r="AB1107" s="25">
        <f t="shared" si="529"/>
        <v>0</v>
      </c>
      <c r="AC1107" s="25">
        <f t="shared" si="530"/>
        <v>35</v>
      </c>
    </row>
    <row r="1108" spans="1:29" ht="14.25" hidden="1" customHeight="1" x14ac:dyDescent="0.25">
      <c r="A1108" s="354">
        <v>46015</v>
      </c>
      <c r="B1108" s="271" t="s">
        <v>436</v>
      </c>
      <c r="C1108" s="37" t="s">
        <v>33</v>
      </c>
      <c r="D1108" s="216">
        <v>3.96</v>
      </c>
      <c r="E1108" s="355">
        <f t="shared" si="540"/>
        <v>1</v>
      </c>
      <c r="F1108" s="305"/>
      <c r="G1108" s="355">
        <f t="shared" si="547"/>
        <v>1</v>
      </c>
      <c r="H1108" s="305">
        <v>2.75</v>
      </c>
      <c r="I1108" s="355">
        <f t="shared" si="542"/>
        <v>1</v>
      </c>
      <c r="J1108" s="216">
        <v>163.6</v>
      </c>
      <c r="K1108" s="355">
        <f t="shared" si="543"/>
        <v>1</v>
      </c>
      <c r="L1108" s="216">
        <v>27.25</v>
      </c>
      <c r="M1108" s="355">
        <f t="shared" si="544"/>
        <v>1</v>
      </c>
      <c r="N1108" s="315">
        <f t="shared" si="545"/>
        <v>1</v>
      </c>
      <c r="O1108" s="315">
        <f t="shared" si="546"/>
        <v>1</v>
      </c>
      <c r="S1108" s="25" t="str">
        <f t="shared" si="538"/>
        <v>GUINNESS</v>
      </c>
      <c r="T1108" s="25">
        <f t="shared" si="521"/>
        <v>3.1</v>
      </c>
      <c r="U1108" s="25">
        <f t="shared" si="522"/>
        <v>4.1399999999999997</v>
      </c>
      <c r="V1108" s="25">
        <f t="shared" si="523"/>
        <v>0</v>
      </c>
      <c r="W1108" s="25">
        <f t="shared" si="524"/>
        <v>0.12</v>
      </c>
      <c r="X1108" s="25">
        <f t="shared" si="525"/>
        <v>2.7</v>
      </c>
      <c r="Y1108" s="25">
        <f t="shared" si="526"/>
        <v>2.9</v>
      </c>
      <c r="Z1108" s="25">
        <f t="shared" si="527"/>
        <v>155</v>
      </c>
      <c r="AA1108" s="25">
        <f t="shared" si="528"/>
        <v>195</v>
      </c>
      <c r="AB1108" s="25">
        <f t="shared" si="529"/>
        <v>0</v>
      </c>
      <c r="AC1108" s="25">
        <f t="shared" si="530"/>
        <v>35</v>
      </c>
    </row>
    <row r="1109" spans="1:29" ht="14.25" hidden="1" customHeight="1" x14ac:dyDescent="0.25">
      <c r="A1109" s="354">
        <v>46015</v>
      </c>
      <c r="B1109" s="271" t="s">
        <v>435</v>
      </c>
      <c r="C1109" s="349" t="s">
        <v>33</v>
      </c>
      <c r="D1109" s="216">
        <v>4.04</v>
      </c>
      <c r="E1109" s="355">
        <f t="shared" si="540"/>
        <v>1</v>
      </c>
      <c r="F1109" s="305">
        <v>0.03</v>
      </c>
      <c r="G1109" s="355">
        <f t="shared" si="547"/>
        <v>1</v>
      </c>
      <c r="H1109" s="305">
        <v>2.85</v>
      </c>
      <c r="I1109" s="355">
        <f t="shared" si="542"/>
        <v>1</v>
      </c>
      <c r="J1109" s="216">
        <v>175.5</v>
      </c>
      <c r="K1109" s="355">
        <f t="shared" si="543"/>
        <v>1</v>
      </c>
      <c r="L1109" s="216">
        <v>29.9</v>
      </c>
      <c r="M1109" s="355">
        <f t="shared" si="544"/>
        <v>1</v>
      </c>
      <c r="N1109" s="315">
        <f t="shared" si="545"/>
        <v>1</v>
      </c>
      <c r="O1109" s="315">
        <f t="shared" si="546"/>
        <v>1</v>
      </c>
      <c r="S1109" s="25" t="str">
        <f t="shared" si="538"/>
        <v>GUINNESS</v>
      </c>
      <c r="T1109" s="25">
        <f t="shared" si="521"/>
        <v>3.1</v>
      </c>
      <c r="U1109" s="25">
        <f t="shared" si="522"/>
        <v>4.1399999999999997</v>
      </c>
      <c r="V1109" s="25">
        <f t="shared" si="523"/>
        <v>0</v>
      </c>
      <c r="W1109" s="25">
        <f t="shared" si="524"/>
        <v>0.12</v>
      </c>
      <c r="X1109" s="25">
        <f t="shared" si="525"/>
        <v>2.7</v>
      </c>
      <c r="Y1109" s="25">
        <f t="shared" si="526"/>
        <v>2.9</v>
      </c>
      <c r="Z1109" s="25">
        <f t="shared" si="527"/>
        <v>155</v>
      </c>
      <c r="AA1109" s="25">
        <f t="shared" si="528"/>
        <v>195</v>
      </c>
      <c r="AB1109" s="25">
        <f t="shared" si="529"/>
        <v>0</v>
      </c>
      <c r="AC1109" s="25">
        <f t="shared" si="530"/>
        <v>35</v>
      </c>
    </row>
    <row r="1110" spans="1:29" ht="14.25" hidden="1" customHeight="1" x14ac:dyDescent="0.25">
      <c r="A1110" s="354">
        <v>46020</v>
      </c>
      <c r="B1110" s="271" t="s">
        <v>437</v>
      </c>
      <c r="C1110" s="37" t="s">
        <v>31</v>
      </c>
      <c r="D1110" s="216">
        <v>1.96</v>
      </c>
      <c r="E1110" s="355">
        <f t="shared" si="540"/>
        <v>1</v>
      </c>
      <c r="F1110" s="305">
        <v>0.01</v>
      </c>
      <c r="G1110" s="355">
        <f t="shared" si="547"/>
        <v>1</v>
      </c>
      <c r="H1110" s="305">
        <v>2.75</v>
      </c>
      <c r="I1110" s="355">
        <f t="shared" si="542"/>
        <v>1</v>
      </c>
      <c r="J1110" s="216">
        <v>6.2</v>
      </c>
      <c r="K1110" s="355">
        <f t="shared" si="543"/>
        <v>1</v>
      </c>
      <c r="L1110" s="216">
        <v>0.96</v>
      </c>
      <c r="M1110" s="355">
        <f t="shared" si="544"/>
        <v>1</v>
      </c>
      <c r="N1110" s="315">
        <f t="shared" si="545"/>
        <v>1</v>
      </c>
      <c r="O1110" s="315">
        <f t="shared" si="546"/>
        <v>1</v>
      </c>
      <c r="S1110" s="25" t="str">
        <f t="shared" si="538"/>
        <v>CARIB</v>
      </c>
      <c r="T1110" s="25">
        <f t="shared" si="521"/>
        <v>1.65</v>
      </c>
      <c r="U1110" s="25">
        <f t="shared" si="522"/>
        <v>2.14</v>
      </c>
      <c r="V1110" s="25">
        <f t="shared" si="523"/>
        <v>0</v>
      </c>
      <c r="W1110" s="25">
        <f t="shared" si="524"/>
        <v>0.12</v>
      </c>
      <c r="X1110" s="25">
        <f t="shared" si="525"/>
        <v>2.7</v>
      </c>
      <c r="Y1110" s="25">
        <f t="shared" si="526"/>
        <v>2.85</v>
      </c>
      <c r="Z1110" s="25">
        <f t="shared" si="527"/>
        <v>5</v>
      </c>
      <c r="AA1110" s="25">
        <f t="shared" si="528"/>
        <v>7</v>
      </c>
      <c r="AB1110" s="25">
        <f t="shared" si="529"/>
        <v>0</v>
      </c>
      <c r="AC1110" s="25">
        <f t="shared" si="530"/>
        <v>1</v>
      </c>
    </row>
    <row r="1111" spans="1:29" ht="14.25" hidden="1" customHeight="1" x14ac:dyDescent="0.25">
      <c r="A1111" s="354">
        <v>46020</v>
      </c>
      <c r="B1111" s="271" t="s">
        <v>434</v>
      </c>
      <c r="C1111" s="349" t="s">
        <v>31</v>
      </c>
      <c r="D1111" s="216">
        <v>1.95</v>
      </c>
      <c r="E1111" s="355">
        <f t="shared" si="540"/>
        <v>1</v>
      </c>
      <c r="F1111" s="305">
        <v>0.01</v>
      </c>
      <c r="G1111" s="355">
        <f t="shared" si="547"/>
        <v>1</v>
      </c>
      <c r="H1111" s="305">
        <v>2.8</v>
      </c>
      <c r="I1111" s="355">
        <f t="shared" si="542"/>
        <v>1</v>
      </c>
      <c r="J1111" s="216">
        <v>6.18</v>
      </c>
      <c r="K1111" s="355">
        <f t="shared" si="543"/>
        <v>1</v>
      </c>
      <c r="L1111" s="216">
        <v>0.81</v>
      </c>
      <c r="M1111" s="355">
        <f t="shared" si="544"/>
        <v>1</v>
      </c>
      <c r="N1111" s="315">
        <f t="shared" si="545"/>
        <v>1</v>
      </c>
      <c r="O1111" s="315">
        <f t="shared" si="546"/>
        <v>1</v>
      </c>
      <c r="S1111" s="25" t="str">
        <f t="shared" si="538"/>
        <v>CARIB</v>
      </c>
      <c r="T1111" s="25">
        <f t="shared" si="521"/>
        <v>1.65</v>
      </c>
      <c r="U1111" s="25">
        <f t="shared" si="522"/>
        <v>2.14</v>
      </c>
      <c r="V1111" s="25">
        <f t="shared" si="523"/>
        <v>0</v>
      </c>
      <c r="W1111" s="25">
        <f t="shared" si="524"/>
        <v>0.12</v>
      </c>
      <c r="X1111" s="25">
        <f t="shared" si="525"/>
        <v>2.7</v>
      </c>
      <c r="Y1111" s="25">
        <f t="shared" si="526"/>
        <v>2.85</v>
      </c>
      <c r="Z1111" s="25">
        <f t="shared" si="527"/>
        <v>5</v>
      </c>
      <c r="AA1111" s="25">
        <f t="shared" si="528"/>
        <v>7</v>
      </c>
      <c r="AB1111" s="25">
        <f t="shared" si="529"/>
        <v>0</v>
      </c>
      <c r="AC1111" s="25">
        <f t="shared" si="530"/>
        <v>1</v>
      </c>
    </row>
    <row r="1112" spans="1:29" ht="14.25" hidden="1" customHeight="1" x14ac:dyDescent="0.25">
      <c r="A1112" s="354">
        <v>46020</v>
      </c>
      <c r="B1112" s="271" t="s">
        <v>435</v>
      </c>
      <c r="C1112" s="37" t="s">
        <v>31</v>
      </c>
      <c r="D1112" s="216">
        <v>1.91</v>
      </c>
      <c r="E1112" s="355">
        <f t="shared" si="540"/>
        <v>1</v>
      </c>
      <c r="F1112" s="305">
        <v>0.02</v>
      </c>
      <c r="G1112" s="355">
        <f t="shared" si="547"/>
        <v>1</v>
      </c>
      <c r="H1112" s="305">
        <v>2.8</v>
      </c>
      <c r="I1112" s="355">
        <f t="shared" si="542"/>
        <v>1</v>
      </c>
      <c r="J1112" s="216">
        <v>6</v>
      </c>
      <c r="K1112" s="355">
        <f t="shared" si="543"/>
        <v>1</v>
      </c>
      <c r="L1112" s="216">
        <v>0.95</v>
      </c>
      <c r="M1112" s="355">
        <f t="shared" si="544"/>
        <v>1</v>
      </c>
      <c r="N1112" s="315">
        <f t="shared" si="545"/>
        <v>1</v>
      </c>
      <c r="O1112" s="315">
        <f t="shared" si="546"/>
        <v>1</v>
      </c>
      <c r="S1112" s="25" t="str">
        <f t="shared" si="538"/>
        <v>CARIB</v>
      </c>
      <c r="T1112" s="25">
        <f t="shared" si="521"/>
        <v>1.65</v>
      </c>
      <c r="U1112" s="25">
        <f t="shared" si="522"/>
        <v>2.14</v>
      </c>
      <c r="V1112" s="25">
        <f t="shared" si="523"/>
        <v>0</v>
      </c>
      <c r="W1112" s="25">
        <f t="shared" si="524"/>
        <v>0.12</v>
      </c>
      <c r="X1112" s="25">
        <f t="shared" si="525"/>
        <v>2.7</v>
      </c>
      <c r="Y1112" s="25">
        <f t="shared" si="526"/>
        <v>2.85</v>
      </c>
      <c r="Z1112" s="25">
        <f t="shared" si="527"/>
        <v>5</v>
      </c>
      <c r="AA1112" s="25">
        <f t="shared" si="528"/>
        <v>7</v>
      </c>
      <c r="AB1112" s="25">
        <f t="shared" si="529"/>
        <v>0</v>
      </c>
      <c r="AC1112" s="25">
        <f t="shared" si="530"/>
        <v>1</v>
      </c>
    </row>
    <row r="1113" spans="1:29" ht="14.25" hidden="1" customHeight="1" x14ac:dyDescent="0.25">
      <c r="A1113" s="354">
        <v>46020</v>
      </c>
      <c r="B1113" s="271" t="s">
        <v>436</v>
      </c>
      <c r="C1113" s="37" t="s">
        <v>31</v>
      </c>
      <c r="D1113" s="216">
        <v>1.87</v>
      </c>
      <c r="E1113" s="355">
        <f t="shared" si="540"/>
        <v>1</v>
      </c>
      <c r="F1113" s="305">
        <v>0.05</v>
      </c>
      <c r="G1113" s="355">
        <f t="shared" si="547"/>
        <v>1</v>
      </c>
      <c r="H1113" s="305">
        <v>2.83</v>
      </c>
      <c r="I1113" s="355">
        <f t="shared" si="542"/>
        <v>1</v>
      </c>
      <c r="J1113" s="216">
        <v>6.1</v>
      </c>
      <c r="K1113" s="355">
        <f t="shared" si="543"/>
        <v>1</v>
      </c>
      <c r="L1113" s="216">
        <v>0.67</v>
      </c>
      <c r="M1113" s="355">
        <f t="shared" si="544"/>
        <v>1</v>
      </c>
      <c r="N1113" s="315">
        <f t="shared" si="545"/>
        <v>1</v>
      </c>
      <c r="O1113" s="315">
        <f t="shared" si="546"/>
        <v>1</v>
      </c>
      <c r="S1113" s="25" t="str">
        <f t="shared" si="538"/>
        <v>CARIB</v>
      </c>
      <c r="T1113" s="25">
        <f t="shared" si="521"/>
        <v>1.65</v>
      </c>
      <c r="U1113" s="25">
        <f t="shared" si="522"/>
        <v>2.14</v>
      </c>
      <c r="V1113" s="25">
        <f t="shared" si="523"/>
        <v>0</v>
      </c>
      <c r="W1113" s="25">
        <f t="shared" si="524"/>
        <v>0.12</v>
      </c>
      <c r="X1113" s="25">
        <f t="shared" si="525"/>
        <v>2.7</v>
      </c>
      <c r="Y1113" s="25">
        <f t="shared" si="526"/>
        <v>2.85</v>
      </c>
      <c r="Z1113" s="25">
        <f t="shared" si="527"/>
        <v>5</v>
      </c>
      <c r="AA1113" s="25">
        <f t="shared" si="528"/>
        <v>7</v>
      </c>
      <c r="AB1113" s="25">
        <f t="shared" si="529"/>
        <v>0</v>
      </c>
      <c r="AC1113" s="25">
        <f t="shared" si="530"/>
        <v>1</v>
      </c>
    </row>
    <row r="1114" spans="1:29" ht="14.25" hidden="1" customHeight="1" x14ac:dyDescent="0.25">
      <c r="A1114" s="354">
        <v>46020</v>
      </c>
      <c r="B1114" s="271" t="s">
        <v>437</v>
      </c>
      <c r="C1114" s="349" t="s">
        <v>31</v>
      </c>
      <c r="D1114" s="216">
        <v>1.75</v>
      </c>
      <c r="E1114" s="355">
        <f t="shared" si="540"/>
        <v>1</v>
      </c>
      <c r="F1114" s="305">
        <v>0.01</v>
      </c>
      <c r="G1114" s="355">
        <f t="shared" si="547"/>
        <v>1</v>
      </c>
      <c r="H1114" s="305">
        <v>2.75</v>
      </c>
      <c r="I1114" s="355">
        <f t="shared" si="542"/>
        <v>1</v>
      </c>
      <c r="J1114" s="216">
        <v>6</v>
      </c>
      <c r="K1114" s="355">
        <f t="shared" si="543"/>
        <v>1</v>
      </c>
      <c r="L1114" s="216">
        <v>0.85</v>
      </c>
      <c r="M1114" s="355">
        <f t="shared" si="544"/>
        <v>1</v>
      </c>
      <c r="N1114" s="315">
        <f t="shared" si="545"/>
        <v>1</v>
      </c>
      <c r="O1114" s="315">
        <f t="shared" si="546"/>
        <v>1</v>
      </c>
      <c r="S1114" s="25" t="str">
        <f t="shared" si="538"/>
        <v>CARIB</v>
      </c>
      <c r="T1114" s="25">
        <f t="shared" si="521"/>
        <v>1.65</v>
      </c>
      <c r="U1114" s="25">
        <f t="shared" si="522"/>
        <v>2.14</v>
      </c>
      <c r="V1114" s="25">
        <f t="shared" si="523"/>
        <v>0</v>
      </c>
      <c r="W1114" s="25">
        <f t="shared" si="524"/>
        <v>0.12</v>
      </c>
      <c r="X1114" s="25">
        <f t="shared" si="525"/>
        <v>2.7</v>
      </c>
      <c r="Y1114" s="25">
        <f t="shared" si="526"/>
        <v>2.85</v>
      </c>
      <c r="Z1114" s="25">
        <f t="shared" si="527"/>
        <v>5</v>
      </c>
      <c r="AA1114" s="25">
        <f t="shared" si="528"/>
        <v>7</v>
      </c>
      <c r="AB1114" s="25">
        <f t="shared" si="529"/>
        <v>0</v>
      </c>
      <c r="AC1114" s="25">
        <f t="shared" si="530"/>
        <v>1</v>
      </c>
    </row>
    <row r="1115" spans="1:29" ht="14.25" hidden="1" customHeight="1" x14ac:dyDescent="0.25">
      <c r="A1115" s="354">
        <v>46020</v>
      </c>
      <c r="B1115" s="271" t="s">
        <v>435</v>
      </c>
      <c r="C1115" s="37" t="s">
        <v>31</v>
      </c>
      <c r="D1115" s="216">
        <v>1.9</v>
      </c>
      <c r="E1115" s="355">
        <f t="shared" si="540"/>
        <v>1</v>
      </c>
      <c r="F1115" s="305">
        <v>0.01</v>
      </c>
      <c r="G1115" s="355">
        <f t="shared" si="547"/>
        <v>1</v>
      </c>
      <c r="H1115" s="375">
        <v>2.86</v>
      </c>
      <c r="I1115" s="355">
        <f t="shared" si="542"/>
        <v>0</v>
      </c>
      <c r="J1115" s="216">
        <v>6.2</v>
      </c>
      <c r="K1115" s="355">
        <f t="shared" si="543"/>
        <v>1</v>
      </c>
      <c r="L1115" s="216">
        <v>0.96</v>
      </c>
      <c r="M1115" s="355">
        <f t="shared" ref="M1115:M1126" si="550">IF(+(IF(L1115&lt;AB1115,0,IF(L1115&gt;AC1115,0,1)))=1,1,0)</f>
        <v>1</v>
      </c>
      <c r="N1115" s="315">
        <f t="shared" si="545"/>
        <v>0</v>
      </c>
      <c r="O1115" s="315">
        <f t="shared" si="546"/>
        <v>0</v>
      </c>
      <c r="S1115" s="25" t="str">
        <f t="shared" si="538"/>
        <v>CARIB</v>
      </c>
      <c r="T1115" s="25">
        <f t="shared" si="521"/>
        <v>1.65</v>
      </c>
      <c r="U1115" s="25">
        <f t="shared" si="522"/>
        <v>2.14</v>
      </c>
      <c r="V1115" s="25">
        <f t="shared" si="523"/>
        <v>0</v>
      </c>
      <c r="W1115" s="25">
        <f t="shared" si="524"/>
        <v>0.12</v>
      </c>
      <c r="X1115" s="25">
        <f t="shared" si="525"/>
        <v>2.7</v>
      </c>
      <c r="Y1115" s="25">
        <f t="shared" si="526"/>
        <v>2.85</v>
      </c>
      <c r="Z1115" s="25">
        <f t="shared" si="527"/>
        <v>5</v>
      </c>
      <c r="AA1115" s="25">
        <f t="shared" si="528"/>
        <v>7</v>
      </c>
      <c r="AB1115" s="25">
        <f t="shared" si="529"/>
        <v>0</v>
      </c>
      <c r="AC1115" s="25">
        <f t="shared" si="530"/>
        <v>1</v>
      </c>
    </row>
    <row r="1116" spans="1:29" ht="12.6" hidden="1" customHeight="1" x14ac:dyDescent="0.25">
      <c r="A1116" s="354">
        <v>46021</v>
      </c>
      <c r="B1116" s="271" t="s">
        <v>434</v>
      </c>
      <c r="C1116" s="37" t="s">
        <v>30</v>
      </c>
      <c r="D1116" s="216">
        <v>1.1299999999999999</v>
      </c>
      <c r="E1116" s="355">
        <f t="shared" si="540"/>
        <v>1</v>
      </c>
      <c r="F1116" s="305">
        <v>0.01</v>
      </c>
      <c r="G1116" s="355">
        <f t="shared" si="547"/>
        <v>1</v>
      </c>
      <c r="H1116" s="305">
        <v>2.75</v>
      </c>
      <c r="I1116" s="355">
        <f t="shared" si="542"/>
        <v>1</v>
      </c>
      <c r="J1116" s="216">
        <v>5.8</v>
      </c>
      <c r="K1116" s="355">
        <f t="shared" si="543"/>
        <v>1</v>
      </c>
      <c r="L1116" s="216">
        <v>0.28000000000000003</v>
      </c>
      <c r="M1116" s="355">
        <f t="shared" si="550"/>
        <v>1</v>
      </c>
      <c r="N1116" s="315">
        <f t="shared" si="545"/>
        <v>1</v>
      </c>
      <c r="O1116" s="315">
        <f t="shared" si="546"/>
        <v>1</v>
      </c>
      <c r="S1116" s="25" t="str">
        <f t="shared" ref="S1116:S1120" si="551">LEFT(C1116,12)</f>
        <v>STAG</v>
      </c>
      <c r="T1116" s="25">
        <f t="shared" si="521"/>
        <v>0.8</v>
      </c>
      <c r="U1116" s="25">
        <f t="shared" si="522"/>
        <v>1.24</v>
      </c>
      <c r="V1116" s="25">
        <f t="shared" si="523"/>
        <v>0</v>
      </c>
      <c r="W1116" s="25">
        <f t="shared" si="524"/>
        <v>0.12</v>
      </c>
      <c r="X1116" s="25">
        <f t="shared" si="525"/>
        <v>2.7</v>
      </c>
      <c r="Y1116" s="25">
        <f t="shared" si="526"/>
        <v>2.85</v>
      </c>
      <c r="Z1116" s="25">
        <f t="shared" si="527"/>
        <v>5</v>
      </c>
      <c r="AA1116" s="25">
        <f t="shared" si="528"/>
        <v>7</v>
      </c>
      <c r="AB1116" s="25">
        <f t="shared" si="529"/>
        <v>0</v>
      </c>
      <c r="AC1116" s="25">
        <f t="shared" si="530"/>
        <v>1</v>
      </c>
    </row>
    <row r="1117" spans="1:29" ht="14.25" hidden="1" customHeight="1" x14ac:dyDescent="0.25">
      <c r="A1117" s="354">
        <v>46021</v>
      </c>
      <c r="B1117" s="271" t="s">
        <v>436</v>
      </c>
      <c r="C1117" s="37" t="s">
        <v>30</v>
      </c>
      <c r="D1117" s="216">
        <v>0.98</v>
      </c>
      <c r="E1117" s="355">
        <f t="shared" si="540"/>
        <v>1</v>
      </c>
      <c r="F1117" s="305">
        <v>0.01</v>
      </c>
      <c r="G1117" s="355">
        <f t="shared" si="547"/>
        <v>1</v>
      </c>
      <c r="H1117" s="305">
        <v>2.8</v>
      </c>
      <c r="I1117" s="355">
        <f t="shared" si="542"/>
        <v>1</v>
      </c>
      <c r="J1117" s="216">
        <v>5.68</v>
      </c>
      <c r="K1117" s="355">
        <f t="shared" si="543"/>
        <v>1</v>
      </c>
      <c r="L1117" s="216">
        <v>0.36</v>
      </c>
      <c r="M1117" s="355">
        <f t="shared" si="550"/>
        <v>1</v>
      </c>
      <c r="N1117" s="315">
        <f t="shared" si="545"/>
        <v>1</v>
      </c>
      <c r="O1117" s="315">
        <f t="shared" si="546"/>
        <v>1</v>
      </c>
      <c r="S1117" s="25" t="str">
        <f t="shared" si="551"/>
        <v>STAG</v>
      </c>
      <c r="T1117" s="25">
        <f t="shared" si="521"/>
        <v>0.8</v>
      </c>
      <c r="U1117" s="25">
        <f t="shared" si="522"/>
        <v>1.24</v>
      </c>
      <c r="V1117" s="25">
        <f t="shared" si="523"/>
        <v>0</v>
      </c>
      <c r="W1117" s="25">
        <f t="shared" si="524"/>
        <v>0.12</v>
      </c>
      <c r="X1117" s="25">
        <f t="shared" si="525"/>
        <v>2.7</v>
      </c>
      <c r="Y1117" s="25">
        <f t="shared" si="526"/>
        <v>2.85</v>
      </c>
      <c r="Z1117" s="25">
        <f t="shared" si="527"/>
        <v>5</v>
      </c>
      <c r="AA1117" s="25">
        <f t="shared" si="528"/>
        <v>7</v>
      </c>
      <c r="AB1117" s="25">
        <f t="shared" si="529"/>
        <v>0</v>
      </c>
      <c r="AC1117" s="25">
        <f t="shared" si="530"/>
        <v>1</v>
      </c>
    </row>
    <row r="1118" spans="1:29" ht="12.6" hidden="1" customHeight="1" x14ac:dyDescent="0.25">
      <c r="A1118" s="354">
        <v>46021</v>
      </c>
      <c r="B1118" s="271" t="s">
        <v>437</v>
      </c>
      <c r="C1118" s="37" t="s">
        <v>30</v>
      </c>
      <c r="D1118" s="216">
        <v>1</v>
      </c>
      <c r="E1118" s="355">
        <f t="shared" si="540"/>
        <v>1</v>
      </c>
      <c r="F1118" s="305">
        <v>0.01</v>
      </c>
      <c r="G1118" s="355">
        <f t="shared" si="547"/>
        <v>1</v>
      </c>
      <c r="H1118" s="305">
        <v>2.74</v>
      </c>
      <c r="I1118" s="355">
        <f t="shared" si="542"/>
        <v>1</v>
      </c>
      <c r="J1118" s="216">
        <v>6.1</v>
      </c>
      <c r="K1118" s="355">
        <f t="shared" si="543"/>
        <v>1</v>
      </c>
      <c r="L1118" s="216">
        <v>0.27</v>
      </c>
      <c r="M1118" s="355">
        <f t="shared" si="550"/>
        <v>1</v>
      </c>
      <c r="N1118" s="315">
        <f t="shared" si="545"/>
        <v>1</v>
      </c>
      <c r="O1118" s="315">
        <f t="shared" si="546"/>
        <v>1</v>
      </c>
      <c r="S1118" s="25" t="str">
        <f t="shared" si="551"/>
        <v>STAG</v>
      </c>
      <c r="T1118" s="25">
        <f t="shared" si="521"/>
        <v>0.8</v>
      </c>
      <c r="U1118" s="25">
        <f t="shared" si="522"/>
        <v>1.24</v>
      </c>
      <c r="V1118" s="25">
        <f t="shared" si="523"/>
        <v>0</v>
      </c>
      <c r="W1118" s="25">
        <f t="shared" si="524"/>
        <v>0.12</v>
      </c>
      <c r="X1118" s="25">
        <f t="shared" si="525"/>
        <v>2.7</v>
      </c>
      <c r="Y1118" s="25">
        <f t="shared" si="526"/>
        <v>2.85</v>
      </c>
      <c r="Z1118" s="25">
        <f t="shared" si="527"/>
        <v>5</v>
      </c>
      <c r="AA1118" s="25">
        <f t="shared" si="528"/>
        <v>7</v>
      </c>
      <c r="AB1118" s="25">
        <f t="shared" si="529"/>
        <v>0</v>
      </c>
      <c r="AC1118" s="25">
        <f t="shared" si="530"/>
        <v>1</v>
      </c>
    </row>
    <row r="1119" spans="1:29" ht="14.25" hidden="1" customHeight="1" x14ac:dyDescent="0.25">
      <c r="A1119" s="354">
        <v>46021</v>
      </c>
      <c r="B1119" s="271" t="s">
        <v>435</v>
      </c>
      <c r="C1119" s="37" t="s">
        <v>30</v>
      </c>
      <c r="D1119" s="216">
        <v>1.01</v>
      </c>
      <c r="E1119" s="355">
        <f t="shared" si="540"/>
        <v>1</v>
      </c>
      <c r="F1119" s="305">
        <v>0</v>
      </c>
      <c r="G1119" s="355">
        <f t="shared" si="547"/>
        <v>1</v>
      </c>
      <c r="H1119" s="305">
        <v>2.77</v>
      </c>
      <c r="I1119" s="355">
        <f t="shared" si="542"/>
        <v>1</v>
      </c>
      <c r="J1119" s="216">
        <v>6</v>
      </c>
      <c r="K1119" s="355">
        <f t="shared" si="543"/>
        <v>1</v>
      </c>
      <c r="L1119" s="216">
        <v>0.49</v>
      </c>
      <c r="M1119" s="355">
        <f t="shared" si="550"/>
        <v>1</v>
      </c>
      <c r="N1119" s="315">
        <f t="shared" si="545"/>
        <v>1</v>
      </c>
      <c r="O1119" s="315">
        <f t="shared" si="546"/>
        <v>1</v>
      </c>
      <c r="S1119" s="25" t="str">
        <f t="shared" si="551"/>
        <v>STAG</v>
      </c>
      <c r="T1119" s="25">
        <f t="shared" si="521"/>
        <v>0.8</v>
      </c>
      <c r="U1119" s="25">
        <f t="shared" si="522"/>
        <v>1.24</v>
      </c>
      <c r="V1119" s="25">
        <f t="shared" si="523"/>
        <v>0</v>
      </c>
      <c r="W1119" s="25">
        <f t="shared" si="524"/>
        <v>0.12</v>
      </c>
      <c r="X1119" s="25">
        <f t="shared" si="525"/>
        <v>2.7</v>
      </c>
      <c r="Y1119" s="25">
        <f t="shared" si="526"/>
        <v>2.85</v>
      </c>
      <c r="Z1119" s="25">
        <f t="shared" si="527"/>
        <v>5</v>
      </c>
      <c r="AA1119" s="25">
        <f t="shared" si="528"/>
        <v>7</v>
      </c>
      <c r="AB1119" s="25">
        <f t="shared" si="529"/>
        <v>0</v>
      </c>
      <c r="AC1119" s="25">
        <f t="shared" si="530"/>
        <v>1</v>
      </c>
    </row>
    <row r="1120" spans="1:29" ht="12.6" hidden="1" customHeight="1" x14ac:dyDescent="0.25">
      <c r="A1120" s="354">
        <v>46021</v>
      </c>
      <c r="B1120" s="271" t="s">
        <v>434</v>
      </c>
      <c r="C1120" s="37" t="s">
        <v>30</v>
      </c>
      <c r="D1120" s="216">
        <v>0.88</v>
      </c>
      <c r="E1120" s="355">
        <f t="shared" si="540"/>
        <v>1</v>
      </c>
      <c r="F1120" s="305">
        <v>0.02</v>
      </c>
      <c r="G1120" s="355">
        <f t="shared" si="547"/>
        <v>1</v>
      </c>
      <c r="H1120" s="305">
        <v>2.81</v>
      </c>
      <c r="I1120" s="355">
        <f t="shared" si="542"/>
        <v>1</v>
      </c>
      <c r="J1120" s="216">
        <v>5.7</v>
      </c>
      <c r="K1120" s="355">
        <f t="shared" si="543"/>
        <v>1</v>
      </c>
      <c r="L1120" s="216">
        <v>0.54</v>
      </c>
      <c r="M1120" s="355">
        <f t="shared" si="550"/>
        <v>1</v>
      </c>
      <c r="N1120" s="315">
        <f t="shared" si="545"/>
        <v>1</v>
      </c>
      <c r="O1120" s="315">
        <f t="shared" si="546"/>
        <v>1</v>
      </c>
      <c r="S1120" s="25" t="str">
        <f t="shared" si="551"/>
        <v>STAG</v>
      </c>
      <c r="T1120" s="25">
        <f t="shared" si="521"/>
        <v>0.8</v>
      </c>
      <c r="U1120" s="25">
        <f t="shared" si="522"/>
        <v>1.24</v>
      </c>
      <c r="V1120" s="25">
        <f t="shared" si="523"/>
        <v>0</v>
      </c>
      <c r="W1120" s="25">
        <f t="shared" si="524"/>
        <v>0.12</v>
      </c>
      <c r="X1120" s="25">
        <f t="shared" si="525"/>
        <v>2.7</v>
      </c>
      <c r="Y1120" s="25">
        <f t="shared" si="526"/>
        <v>2.85</v>
      </c>
      <c r="Z1120" s="25">
        <f t="shared" si="527"/>
        <v>5</v>
      </c>
      <c r="AA1120" s="25">
        <f t="shared" si="528"/>
        <v>7</v>
      </c>
      <c r="AB1120" s="25">
        <f t="shared" si="529"/>
        <v>0</v>
      </c>
      <c r="AC1120" s="25">
        <f t="shared" si="530"/>
        <v>1</v>
      </c>
    </row>
    <row r="1121" spans="1:29" ht="12.6" hidden="1" customHeight="1" x14ac:dyDescent="0.25">
      <c r="A1121" s="354">
        <v>46021</v>
      </c>
      <c r="B1121" s="271" t="s">
        <v>436</v>
      </c>
      <c r="C1121" s="37" t="s">
        <v>30</v>
      </c>
      <c r="D1121" s="216">
        <v>0.87</v>
      </c>
      <c r="E1121" s="355">
        <f t="shared" si="540"/>
        <v>1</v>
      </c>
      <c r="F1121" s="305">
        <v>0.02</v>
      </c>
      <c r="G1121" s="355">
        <f t="shared" si="547"/>
        <v>1</v>
      </c>
      <c r="H1121" s="305">
        <v>2.85</v>
      </c>
      <c r="I1121" s="355">
        <f t="shared" si="542"/>
        <v>1</v>
      </c>
      <c r="J1121" s="216">
        <v>5.9</v>
      </c>
      <c r="K1121" s="355">
        <f t="shared" si="543"/>
        <v>1</v>
      </c>
      <c r="L1121" s="216">
        <v>0.71</v>
      </c>
      <c r="M1121" s="355">
        <f t="shared" si="550"/>
        <v>1</v>
      </c>
      <c r="N1121" s="315">
        <f t="shared" si="545"/>
        <v>1</v>
      </c>
      <c r="O1121" s="315">
        <f t="shared" si="546"/>
        <v>1</v>
      </c>
      <c r="S1121" s="25" t="str">
        <f t="shared" si="538"/>
        <v>STAG</v>
      </c>
      <c r="T1121" s="25">
        <f t="shared" si="521"/>
        <v>0.8</v>
      </c>
      <c r="U1121" s="25">
        <f t="shared" si="522"/>
        <v>1.24</v>
      </c>
      <c r="V1121" s="25">
        <f t="shared" si="523"/>
        <v>0</v>
      </c>
      <c r="W1121" s="25">
        <f t="shared" si="524"/>
        <v>0.12</v>
      </c>
      <c r="X1121" s="25">
        <f t="shared" si="525"/>
        <v>2.7</v>
      </c>
      <c r="Y1121" s="25">
        <f t="shared" si="526"/>
        <v>2.85</v>
      </c>
      <c r="Z1121" s="25">
        <f t="shared" si="527"/>
        <v>5</v>
      </c>
      <c r="AA1121" s="25">
        <f t="shared" si="528"/>
        <v>7</v>
      </c>
      <c r="AB1121" s="25">
        <f t="shared" si="529"/>
        <v>0</v>
      </c>
      <c r="AC1121" s="25">
        <f t="shared" si="530"/>
        <v>1</v>
      </c>
    </row>
    <row r="1122" spans="1:29" ht="14.25" hidden="1" customHeight="1" x14ac:dyDescent="0.25">
      <c r="A1122" s="354">
        <v>46022</v>
      </c>
      <c r="B1122" s="271" t="s">
        <v>437</v>
      </c>
      <c r="C1122" s="37" t="s">
        <v>31</v>
      </c>
      <c r="D1122" s="216">
        <v>1.79</v>
      </c>
      <c r="E1122" s="355">
        <f t="shared" si="540"/>
        <v>1</v>
      </c>
      <c r="F1122" s="305">
        <v>0.01</v>
      </c>
      <c r="G1122" s="355">
        <f t="shared" si="547"/>
        <v>1</v>
      </c>
      <c r="H1122" s="305">
        <v>2.8</v>
      </c>
      <c r="I1122" s="355">
        <f t="shared" si="542"/>
        <v>1</v>
      </c>
      <c r="J1122" s="216">
        <v>5.82</v>
      </c>
      <c r="K1122" s="355">
        <f t="shared" si="543"/>
        <v>1</v>
      </c>
      <c r="L1122" s="216">
        <v>0.57999999999999996</v>
      </c>
      <c r="M1122" s="355">
        <f t="shared" si="550"/>
        <v>1</v>
      </c>
      <c r="N1122" s="315">
        <f t="shared" si="545"/>
        <v>1</v>
      </c>
      <c r="O1122" s="315">
        <f t="shared" si="546"/>
        <v>1</v>
      </c>
      <c r="S1122" s="25" t="str">
        <f t="shared" si="538"/>
        <v>CARIB</v>
      </c>
      <c r="T1122" s="25">
        <f t="shared" si="521"/>
        <v>1.65</v>
      </c>
      <c r="U1122" s="25">
        <f t="shared" si="522"/>
        <v>2.14</v>
      </c>
      <c r="V1122" s="25">
        <f t="shared" si="523"/>
        <v>0</v>
      </c>
      <c r="W1122" s="25">
        <f t="shared" si="524"/>
        <v>0.12</v>
      </c>
      <c r="X1122" s="25">
        <f t="shared" si="525"/>
        <v>2.7</v>
      </c>
      <c r="Y1122" s="25">
        <f t="shared" si="526"/>
        <v>2.85</v>
      </c>
      <c r="Z1122" s="25">
        <f t="shared" si="527"/>
        <v>5</v>
      </c>
      <c r="AA1122" s="25">
        <f t="shared" si="528"/>
        <v>7</v>
      </c>
      <c r="AB1122" s="25">
        <f t="shared" si="529"/>
        <v>0</v>
      </c>
      <c r="AC1122" s="25">
        <f t="shared" si="530"/>
        <v>1</v>
      </c>
    </row>
    <row r="1123" spans="1:29" ht="12.6" hidden="1" customHeight="1" x14ac:dyDescent="0.25">
      <c r="A1123" s="354">
        <v>46022</v>
      </c>
      <c r="B1123" s="271" t="s">
        <v>435</v>
      </c>
      <c r="C1123" s="37" t="s">
        <v>31</v>
      </c>
      <c r="D1123" s="216">
        <v>1.81</v>
      </c>
      <c r="E1123" s="355">
        <f t="shared" si="540"/>
        <v>1</v>
      </c>
      <c r="F1123" s="305">
        <v>0.01</v>
      </c>
      <c r="G1123" s="355">
        <f t="shared" si="547"/>
        <v>1</v>
      </c>
      <c r="H1123" s="305">
        <v>2.75</v>
      </c>
      <c r="I1123" s="355">
        <f t="shared" si="542"/>
        <v>1</v>
      </c>
      <c r="J1123" s="216">
        <v>6.02</v>
      </c>
      <c r="K1123" s="355">
        <f t="shared" si="543"/>
        <v>1</v>
      </c>
      <c r="L1123" s="216">
        <v>0.64</v>
      </c>
      <c r="M1123" s="355">
        <f t="shared" si="550"/>
        <v>1</v>
      </c>
      <c r="N1123" s="315">
        <f t="shared" si="545"/>
        <v>1</v>
      </c>
      <c r="O1123" s="315">
        <f t="shared" si="546"/>
        <v>1</v>
      </c>
      <c r="S1123" s="25" t="str">
        <f t="shared" ref="S1123:S1124" si="552">LEFT(C1123,12)</f>
        <v>CARIB</v>
      </c>
      <c r="T1123" s="25">
        <f t="shared" si="521"/>
        <v>1.65</v>
      </c>
      <c r="U1123" s="25">
        <f t="shared" si="522"/>
        <v>2.14</v>
      </c>
      <c r="V1123" s="25">
        <f t="shared" si="523"/>
        <v>0</v>
      </c>
      <c r="W1123" s="25">
        <f t="shared" si="524"/>
        <v>0.12</v>
      </c>
      <c r="X1123" s="25">
        <f t="shared" si="525"/>
        <v>2.7</v>
      </c>
      <c r="Y1123" s="25">
        <f t="shared" si="526"/>
        <v>2.85</v>
      </c>
      <c r="Z1123" s="25">
        <f t="shared" si="527"/>
        <v>5</v>
      </c>
      <c r="AA1123" s="25">
        <f t="shared" si="528"/>
        <v>7</v>
      </c>
      <c r="AB1123" s="25">
        <f t="shared" si="529"/>
        <v>0</v>
      </c>
      <c r="AC1123" s="25">
        <f t="shared" si="530"/>
        <v>1</v>
      </c>
    </row>
    <row r="1124" spans="1:29" ht="14.25" hidden="1" customHeight="1" x14ac:dyDescent="0.25">
      <c r="A1124" s="354">
        <v>46022</v>
      </c>
      <c r="B1124" s="271" t="s">
        <v>434</v>
      </c>
      <c r="C1124" s="37" t="s">
        <v>31</v>
      </c>
      <c r="D1124" s="216">
        <v>1.82</v>
      </c>
      <c r="E1124" s="355">
        <f t="shared" si="540"/>
        <v>1</v>
      </c>
      <c r="F1124" s="305">
        <v>0.01</v>
      </c>
      <c r="G1124" s="355">
        <f t="shared" si="547"/>
        <v>1</v>
      </c>
      <c r="H1124" s="305">
        <v>2.8</v>
      </c>
      <c r="I1124" s="355">
        <f t="shared" si="542"/>
        <v>1</v>
      </c>
      <c r="J1124" s="216">
        <v>5.6</v>
      </c>
      <c r="K1124" s="355">
        <f t="shared" si="543"/>
        <v>1</v>
      </c>
      <c r="L1124" s="216">
        <v>0.6</v>
      </c>
      <c r="M1124" s="355">
        <f t="shared" si="550"/>
        <v>1</v>
      </c>
      <c r="N1124" s="315">
        <f t="shared" si="545"/>
        <v>1</v>
      </c>
      <c r="O1124" s="315">
        <f t="shared" si="546"/>
        <v>1</v>
      </c>
      <c r="S1124" s="25" t="str">
        <f t="shared" si="552"/>
        <v>CARIB</v>
      </c>
      <c r="T1124" s="25">
        <f t="shared" si="521"/>
        <v>1.65</v>
      </c>
      <c r="U1124" s="25">
        <f t="shared" si="522"/>
        <v>2.14</v>
      </c>
      <c r="V1124" s="25">
        <f t="shared" si="523"/>
        <v>0</v>
      </c>
      <c r="W1124" s="25">
        <f t="shared" si="524"/>
        <v>0.12</v>
      </c>
      <c r="X1124" s="25">
        <f t="shared" si="525"/>
        <v>2.7</v>
      </c>
      <c r="Y1124" s="25">
        <f t="shared" si="526"/>
        <v>2.85</v>
      </c>
      <c r="Z1124" s="25">
        <f t="shared" si="527"/>
        <v>5</v>
      </c>
      <c r="AA1124" s="25">
        <f t="shared" si="528"/>
        <v>7</v>
      </c>
      <c r="AB1124" s="25">
        <f t="shared" si="529"/>
        <v>0</v>
      </c>
      <c r="AC1124" s="25">
        <f t="shared" si="530"/>
        <v>1</v>
      </c>
    </row>
    <row r="1125" spans="1:29" ht="12.6" hidden="1" customHeight="1" x14ac:dyDescent="0.25">
      <c r="A1125" s="354"/>
      <c r="B1125" s="271"/>
      <c r="C1125" s="37"/>
      <c r="D1125" s="216"/>
      <c r="E1125" s="355" t="e">
        <f t="shared" si="540"/>
        <v>#N/A</v>
      </c>
      <c r="F1125" s="305"/>
      <c r="G1125" s="355" t="e">
        <f t="shared" si="547"/>
        <v>#N/A</v>
      </c>
      <c r="H1125" s="305"/>
      <c r="I1125" s="355" t="e">
        <f t="shared" si="542"/>
        <v>#N/A</v>
      </c>
      <c r="J1125" s="216"/>
      <c r="K1125" s="355" t="e">
        <f t="shared" si="543"/>
        <v>#N/A</v>
      </c>
      <c r="L1125" s="216"/>
      <c r="M1125" s="355" t="e">
        <f t="shared" si="550"/>
        <v>#N/A</v>
      </c>
      <c r="N1125" s="315" t="e">
        <f t="shared" si="545"/>
        <v>#N/A</v>
      </c>
      <c r="O1125" s="315" t="e">
        <f t="shared" si="546"/>
        <v>#N/A</v>
      </c>
      <c r="S1125" s="25" t="str">
        <f t="shared" ref="S1125:S1126" si="553">LEFT(C1125,12)</f>
        <v/>
      </c>
      <c r="T1125" s="25" t="e">
        <f t="shared" si="521"/>
        <v>#N/A</v>
      </c>
      <c r="U1125" s="25" t="e">
        <f t="shared" si="522"/>
        <v>#N/A</v>
      </c>
      <c r="V1125" s="25" t="e">
        <f t="shared" si="523"/>
        <v>#N/A</v>
      </c>
      <c r="W1125" s="25" t="e">
        <f t="shared" si="524"/>
        <v>#N/A</v>
      </c>
      <c r="X1125" s="25" t="e">
        <f t="shared" si="525"/>
        <v>#N/A</v>
      </c>
      <c r="Y1125" s="25" t="e">
        <f t="shared" si="526"/>
        <v>#N/A</v>
      </c>
      <c r="Z1125" s="25" t="e">
        <f t="shared" si="527"/>
        <v>#N/A</v>
      </c>
      <c r="AA1125" s="25" t="e">
        <f t="shared" si="528"/>
        <v>#N/A</v>
      </c>
      <c r="AB1125" s="25" t="e">
        <f t="shared" si="529"/>
        <v>#N/A</v>
      </c>
      <c r="AC1125" s="25" t="e">
        <f t="shared" si="530"/>
        <v>#N/A</v>
      </c>
    </row>
    <row r="1126" spans="1:29" ht="14.25" hidden="1" customHeight="1" x14ac:dyDescent="0.25">
      <c r="A1126" s="354"/>
      <c r="B1126" s="271"/>
      <c r="C1126" s="37"/>
      <c r="D1126" s="216"/>
      <c r="E1126" s="355" t="e">
        <f t="shared" si="540"/>
        <v>#N/A</v>
      </c>
      <c r="F1126" s="305"/>
      <c r="G1126" s="355" t="e">
        <f t="shared" si="547"/>
        <v>#N/A</v>
      </c>
      <c r="H1126" s="305"/>
      <c r="I1126" s="355" t="e">
        <f t="shared" si="542"/>
        <v>#N/A</v>
      </c>
      <c r="J1126" s="216"/>
      <c r="K1126" s="355" t="e">
        <f t="shared" si="543"/>
        <v>#N/A</v>
      </c>
      <c r="L1126" s="216"/>
      <c r="M1126" s="355" t="e">
        <f t="shared" si="550"/>
        <v>#N/A</v>
      </c>
      <c r="N1126" s="315" t="e">
        <f t="shared" si="545"/>
        <v>#N/A</v>
      </c>
      <c r="O1126" s="315" t="e">
        <f t="shared" si="546"/>
        <v>#N/A</v>
      </c>
      <c r="S1126" s="25" t="str">
        <f t="shared" si="553"/>
        <v/>
      </c>
      <c r="T1126" s="25" t="e">
        <f t="shared" si="521"/>
        <v>#N/A</v>
      </c>
      <c r="U1126" s="25" t="e">
        <f t="shared" si="522"/>
        <v>#N/A</v>
      </c>
      <c r="V1126" s="25" t="e">
        <f t="shared" si="523"/>
        <v>#N/A</v>
      </c>
      <c r="W1126" s="25" t="e">
        <f t="shared" si="524"/>
        <v>#N/A</v>
      </c>
      <c r="X1126" s="25" t="e">
        <f t="shared" si="525"/>
        <v>#N/A</v>
      </c>
      <c r="Y1126" s="25" t="e">
        <f t="shared" si="526"/>
        <v>#N/A</v>
      </c>
      <c r="Z1126" s="25" t="e">
        <f t="shared" si="527"/>
        <v>#N/A</v>
      </c>
      <c r="AA1126" s="25" t="e">
        <f t="shared" si="528"/>
        <v>#N/A</v>
      </c>
      <c r="AB1126" s="25" t="e">
        <f t="shared" si="529"/>
        <v>#N/A</v>
      </c>
      <c r="AC1126" s="25" t="e">
        <f t="shared" si="530"/>
        <v>#N/A</v>
      </c>
    </row>
    <row r="1127" spans="1:29" ht="12.6" hidden="1" customHeight="1" x14ac:dyDescent="0.25">
      <c r="A1127" s="354"/>
      <c r="B1127" s="271"/>
      <c r="C1127" s="37"/>
      <c r="D1127" s="216"/>
      <c r="E1127" s="355" t="e">
        <f t="shared" si="540"/>
        <v>#N/A</v>
      </c>
      <c r="F1127" s="305"/>
      <c r="G1127" s="355" t="e">
        <f t="shared" si="547"/>
        <v>#N/A</v>
      </c>
      <c r="H1127" s="305"/>
      <c r="I1127" s="355" t="e">
        <f t="shared" si="542"/>
        <v>#N/A</v>
      </c>
      <c r="J1127" s="216"/>
      <c r="K1127" s="355" t="e">
        <f t="shared" si="543"/>
        <v>#N/A</v>
      </c>
      <c r="L1127" s="216"/>
      <c r="M1127" s="355" t="e">
        <f t="shared" ref="M1127:M1128" si="554">IF(+(IF(L1127&lt;AB1127,0,IF(L1127&gt;AC1127,0,1)))=1,1,0)</f>
        <v>#N/A</v>
      </c>
      <c r="N1127" s="315" t="e">
        <f t="shared" si="545"/>
        <v>#N/A</v>
      </c>
      <c r="O1127" s="315" t="e">
        <f t="shared" si="546"/>
        <v>#N/A</v>
      </c>
      <c r="S1127" s="25" t="str">
        <f t="shared" si="538"/>
        <v/>
      </c>
      <c r="T1127" s="25" t="e">
        <f t="shared" si="521"/>
        <v>#N/A</v>
      </c>
      <c r="U1127" s="25" t="e">
        <f t="shared" si="522"/>
        <v>#N/A</v>
      </c>
      <c r="V1127" s="25" t="e">
        <f t="shared" si="523"/>
        <v>#N/A</v>
      </c>
      <c r="W1127" s="25" t="e">
        <f t="shared" si="524"/>
        <v>#N/A</v>
      </c>
      <c r="X1127" s="25" t="e">
        <f t="shared" si="525"/>
        <v>#N/A</v>
      </c>
      <c r="Y1127" s="25" t="e">
        <f t="shared" si="526"/>
        <v>#N/A</v>
      </c>
      <c r="Z1127" s="25" t="e">
        <f t="shared" si="527"/>
        <v>#N/A</v>
      </c>
      <c r="AA1127" s="25" t="e">
        <f t="shared" si="528"/>
        <v>#N/A</v>
      </c>
      <c r="AB1127" s="25" t="e">
        <f t="shared" si="529"/>
        <v>#N/A</v>
      </c>
      <c r="AC1127" s="25" t="e">
        <f t="shared" si="530"/>
        <v>#N/A</v>
      </c>
    </row>
    <row r="1128" spans="1:29" ht="14.25" hidden="1" customHeight="1" x14ac:dyDescent="0.25">
      <c r="A1128" s="354"/>
      <c r="B1128" s="271"/>
      <c r="C1128" s="37"/>
      <c r="D1128" s="216"/>
      <c r="E1128" s="355" t="e">
        <f t="shared" si="540"/>
        <v>#N/A</v>
      </c>
      <c r="F1128" s="305"/>
      <c r="G1128" s="355" t="e">
        <f t="shared" si="547"/>
        <v>#N/A</v>
      </c>
      <c r="H1128" s="305"/>
      <c r="I1128" s="355" t="e">
        <f t="shared" si="542"/>
        <v>#N/A</v>
      </c>
      <c r="J1128" s="216"/>
      <c r="K1128" s="355" t="e">
        <f t="shared" si="543"/>
        <v>#N/A</v>
      </c>
      <c r="L1128" s="216"/>
      <c r="M1128" s="355" t="e">
        <f t="shared" si="554"/>
        <v>#N/A</v>
      </c>
      <c r="N1128" s="315" t="e">
        <f t="shared" si="545"/>
        <v>#N/A</v>
      </c>
      <c r="O1128" s="315" t="e">
        <f t="shared" si="546"/>
        <v>#N/A</v>
      </c>
      <c r="S1128" s="25" t="str">
        <f t="shared" si="538"/>
        <v/>
      </c>
      <c r="T1128" s="25" t="e">
        <f t="shared" si="521"/>
        <v>#N/A</v>
      </c>
      <c r="U1128" s="25" t="e">
        <f t="shared" si="522"/>
        <v>#N/A</v>
      </c>
      <c r="V1128" s="25" t="e">
        <f t="shared" si="523"/>
        <v>#N/A</v>
      </c>
      <c r="W1128" s="25" t="e">
        <f t="shared" si="524"/>
        <v>#N/A</v>
      </c>
      <c r="X1128" s="25" t="e">
        <f t="shared" si="525"/>
        <v>#N/A</v>
      </c>
      <c r="Y1128" s="25" t="e">
        <f t="shared" si="526"/>
        <v>#N/A</v>
      </c>
      <c r="Z1128" s="25" t="e">
        <f t="shared" si="527"/>
        <v>#N/A</v>
      </c>
      <c r="AA1128" s="25" t="e">
        <f t="shared" si="528"/>
        <v>#N/A</v>
      </c>
      <c r="AB1128" s="25" t="e">
        <f t="shared" si="529"/>
        <v>#N/A</v>
      </c>
      <c r="AC1128" s="25" t="e">
        <f t="shared" si="530"/>
        <v>#N/A</v>
      </c>
    </row>
    <row r="1129" spans="1:29" ht="14.25" hidden="1" customHeight="1" x14ac:dyDescent="0.25">
      <c r="A1129" s="354"/>
      <c r="B1129" s="271"/>
      <c r="C1129" s="37"/>
      <c r="D1129" s="216"/>
      <c r="E1129" s="355"/>
      <c r="F1129" s="305"/>
      <c r="G1129" s="355"/>
      <c r="H1129" s="305"/>
      <c r="I1129" s="355"/>
      <c r="J1129" s="216"/>
      <c r="K1129" s="355"/>
      <c r="L1129" s="216"/>
      <c r="M1129" s="355"/>
      <c r="N1129" s="315"/>
      <c r="O1129" s="315"/>
      <c r="S1129" s="25" t="str">
        <f t="shared" si="538"/>
        <v/>
      </c>
      <c r="T1129" s="25" t="e">
        <f t="shared" si="521"/>
        <v>#N/A</v>
      </c>
      <c r="U1129" s="25" t="e">
        <f t="shared" si="522"/>
        <v>#N/A</v>
      </c>
      <c r="V1129" s="25" t="e">
        <f t="shared" si="523"/>
        <v>#N/A</v>
      </c>
      <c r="W1129" s="25" t="e">
        <f t="shared" si="524"/>
        <v>#N/A</v>
      </c>
      <c r="X1129" s="25" t="e">
        <f t="shared" si="525"/>
        <v>#N/A</v>
      </c>
      <c r="Y1129" s="25" t="e">
        <f t="shared" si="526"/>
        <v>#N/A</v>
      </c>
      <c r="Z1129" s="25" t="e">
        <f t="shared" si="527"/>
        <v>#N/A</v>
      </c>
      <c r="AA1129" s="25" t="e">
        <f t="shared" si="528"/>
        <v>#N/A</v>
      </c>
      <c r="AB1129" s="25" t="e">
        <f t="shared" si="529"/>
        <v>#N/A</v>
      </c>
      <c r="AC1129" s="25" t="e">
        <f t="shared" si="530"/>
        <v>#N/A</v>
      </c>
    </row>
    <row r="1130" spans="1:29" ht="14.25" hidden="1" customHeight="1" x14ac:dyDescent="0.25">
      <c r="A1130" s="354"/>
      <c r="B1130" s="354"/>
      <c r="C1130" s="37"/>
      <c r="D1130" s="216"/>
      <c r="E1130" s="355"/>
      <c r="F1130" s="305"/>
      <c r="G1130" s="355"/>
      <c r="H1130" s="305"/>
      <c r="I1130" s="355"/>
      <c r="J1130" s="216"/>
      <c r="K1130" s="355"/>
      <c r="L1130" s="216"/>
      <c r="M1130" s="355"/>
      <c r="N1130" s="315"/>
      <c r="O1130" s="315"/>
      <c r="S1130" s="25" t="str">
        <f t="shared" si="538"/>
        <v/>
      </c>
      <c r="T1130" s="25" t="e">
        <f t="shared" si="521"/>
        <v>#N/A</v>
      </c>
      <c r="U1130" s="25" t="e">
        <f t="shared" si="522"/>
        <v>#N/A</v>
      </c>
      <c r="V1130" s="25" t="e">
        <f t="shared" si="523"/>
        <v>#N/A</v>
      </c>
      <c r="W1130" s="25" t="e">
        <f t="shared" si="524"/>
        <v>#N/A</v>
      </c>
      <c r="X1130" s="25" t="e">
        <f t="shared" si="525"/>
        <v>#N/A</v>
      </c>
      <c r="Y1130" s="25" t="e">
        <f t="shared" si="526"/>
        <v>#N/A</v>
      </c>
      <c r="Z1130" s="25" t="e">
        <f t="shared" si="527"/>
        <v>#N/A</v>
      </c>
      <c r="AA1130" s="25" t="e">
        <f t="shared" si="528"/>
        <v>#N/A</v>
      </c>
      <c r="AB1130" s="25" t="e">
        <f t="shared" si="529"/>
        <v>#N/A</v>
      </c>
      <c r="AC1130" s="25" t="e">
        <f t="shared" si="530"/>
        <v>#N/A</v>
      </c>
    </row>
    <row r="1131" spans="1:29" ht="14.25" hidden="1" customHeight="1" x14ac:dyDescent="0.25">
      <c r="A1131" s="354"/>
      <c r="B1131" s="354"/>
      <c r="C1131" s="37"/>
      <c r="D1131" s="216"/>
      <c r="E1131" s="355"/>
      <c r="F1131" s="305"/>
      <c r="G1131" s="355"/>
      <c r="H1131" s="305"/>
      <c r="I1131" s="355"/>
      <c r="J1131" s="216"/>
      <c r="K1131" s="355"/>
      <c r="L1131" s="216"/>
      <c r="M1131" s="355"/>
      <c r="N1131" s="315"/>
      <c r="O1131" s="315"/>
      <c r="S1131" s="25" t="str">
        <f t="shared" si="538"/>
        <v/>
      </c>
      <c r="T1131" s="25" t="e">
        <f t="shared" si="521"/>
        <v>#N/A</v>
      </c>
      <c r="U1131" s="25" t="e">
        <f t="shared" si="522"/>
        <v>#N/A</v>
      </c>
      <c r="V1131" s="25" t="e">
        <f t="shared" si="523"/>
        <v>#N/A</v>
      </c>
      <c r="W1131" s="25" t="e">
        <f t="shared" si="524"/>
        <v>#N/A</v>
      </c>
      <c r="X1131" s="25" t="e">
        <f t="shared" si="525"/>
        <v>#N/A</v>
      </c>
      <c r="Y1131" s="25" t="e">
        <f t="shared" si="526"/>
        <v>#N/A</v>
      </c>
      <c r="Z1131" s="25" t="e">
        <f t="shared" si="527"/>
        <v>#N/A</v>
      </c>
      <c r="AA1131" s="25" t="e">
        <f t="shared" si="528"/>
        <v>#N/A</v>
      </c>
      <c r="AB1131" s="25" t="e">
        <f t="shared" si="529"/>
        <v>#N/A</v>
      </c>
      <c r="AC1131" s="25" t="e">
        <f t="shared" si="530"/>
        <v>#N/A</v>
      </c>
    </row>
    <row r="1132" spans="1:29" ht="14.25" hidden="1" customHeight="1" x14ac:dyDescent="0.25">
      <c r="A1132" s="354"/>
      <c r="B1132" s="354"/>
      <c r="C1132" s="37"/>
      <c r="D1132" s="216"/>
      <c r="E1132" s="355"/>
      <c r="F1132" s="305"/>
      <c r="G1132" s="355"/>
      <c r="H1132" s="305"/>
      <c r="I1132" s="355"/>
      <c r="J1132" s="216"/>
      <c r="K1132" s="355"/>
      <c r="L1132" s="216"/>
      <c r="M1132" s="355"/>
      <c r="N1132" s="315"/>
      <c r="O1132" s="315"/>
      <c r="S1132" s="25" t="str">
        <f t="shared" si="538"/>
        <v/>
      </c>
      <c r="T1132" s="25" t="e">
        <f t="shared" si="521"/>
        <v>#N/A</v>
      </c>
      <c r="U1132" s="25" t="e">
        <f t="shared" si="522"/>
        <v>#N/A</v>
      </c>
      <c r="V1132" s="25" t="e">
        <f t="shared" si="523"/>
        <v>#N/A</v>
      </c>
      <c r="W1132" s="25" t="e">
        <f t="shared" si="524"/>
        <v>#N/A</v>
      </c>
      <c r="X1132" s="25" t="e">
        <f t="shared" si="525"/>
        <v>#N/A</v>
      </c>
      <c r="Y1132" s="25" t="e">
        <f t="shared" si="526"/>
        <v>#N/A</v>
      </c>
      <c r="Z1132" s="25" t="e">
        <f t="shared" si="527"/>
        <v>#N/A</v>
      </c>
      <c r="AA1132" s="25" t="e">
        <f t="shared" si="528"/>
        <v>#N/A</v>
      </c>
      <c r="AB1132" s="25" t="e">
        <f t="shared" si="529"/>
        <v>#N/A</v>
      </c>
      <c r="AC1132" s="25" t="e">
        <f t="shared" si="530"/>
        <v>#N/A</v>
      </c>
    </row>
    <row r="1133" spans="1:29" ht="14.25" hidden="1" customHeight="1" x14ac:dyDescent="0.25">
      <c r="A1133" s="354"/>
      <c r="B1133" s="354"/>
      <c r="C1133" s="37"/>
      <c r="D1133" s="216"/>
      <c r="E1133" s="355"/>
      <c r="F1133" s="305"/>
      <c r="G1133" s="355"/>
      <c r="H1133" s="305"/>
      <c r="I1133" s="355"/>
      <c r="J1133" s="216"/>
      <c r="K1133" s="355"/>
      <c r="L1133" s="216"/>
      <c r="M1133" s="355"/>
      <c r="N1133" s="315"/>
      <c r="O1133" s="315"/>
      <c r="S1133" s="25" t="str">
        <f t="shared" ref="S1133:S1170" si="555">LEFT(C1133,12)</f>
        <v/>
      </c>
      <c r="T1133" s="25" t="e">
        <f t="shared" si="521"/>
        <v>#N/A</v>
      </c>
      <c r="U1133" s="25" t="e">
        <f t="shared" si="522"/>
        <v>#N/A</v>
      </c>
      <c r="V1133" s="25" t="e">
        <f t="shared" si="523"/>
        <v>#N/A</v>
      </c>
      <c r="W1133" s="25" t="e">
        <f t="shared" si="524"/>
        <v>#N/A</v>
      </c>
      <c r="X1133" s="25" t="e">
        <f t="shared" si="525"/>
        <v>#N/A</v>
      </c>
      <c r="Y1133" s="25" t="e">
        <f t="shared" si="526"/>
        <v>#N/A</v>
      </c>
      <c r="Z1133" s="25" t="e">
        <f t="shared" si="527"/>
        <v>#N/A</v>
      </c>
      <c r="AA1133" s="25" t="e">
        <f t="shared" si="528"/>
        <v>#N/A</v>
      </c>
      <c r="AB1133" s="25" t="e">
        <f t="shared" si="529"/>
        <v>#N/A</v>
      </c>
      <c r="AC1133" s="25" t="e">
        <f t="shared" si="530"/>
        <v>#N/A</v>
      </c>
    </row>
    <row r="1134" spans="1:29" ht="14.25" hidden="1" customHeight="1" x14ac:dyDescent="0.25">
      <c r="A1134" s="354"/>
      <c r="B1134" s="354"/>
      <c r="C1134" s="37"/>
      <c r="D1134" s="216"/>
      <c r="E1134" s="355"/>
      <c r="F1134" s="305"/>
      <c r="G1134" s="355"/>
      <c r="H1134" s="305"/>
      <c r="I1134" s="355"/>
      <c r="J1134" s="216"/>
      <c r="K1134" s="355"/>
      <c r="L1134" s="216"/>
      <c r="M1134" s="355"/>
      <c r="N1134" s="315"/>
      <c r="O1134" s="315"/>
      <c r="S1134" s="25" t="str">
        <f t="shared" si="555"/>
        <v/>
      </c>
      <c r="T1134" s="25" t="e">
        <f t="shared" si="521"/>
        <v>#N/A</v>
      </c>
      <c r="U1134" s="25" t="e">
        <f t="shared" si="522"/>
        <v>#N/A</v>
      </c>
      <c r="V1134" s="25" t="e">
        <f t="shared" si="523"/>
        <v>#N/A</v>
      </c>
      <c r="W1134" s="25" t="e">
        <f t="shared" si="524"/>
        <v>#N/A</v>
      </c>
      <c r="X1134" s="25" t="e">
        <f t="shared" si="525"/>
        <v>#N/A</v>
      </c>
      <c r="Y1134" s="25" t="e">
        <f t="shared" si="526"/>
        <v>#N/A</v>
      </c>
      <c r="Z1134" s="25" t="e">
        <f t="shared" si="527"/>
        <v>#N/A</v>
      </c>
      <c r="AA1134" s="25" t="e">
        <f t="shared" si="528"/>
        <v>#N/A</v>
      </c>
      <c r="AB1134" s="25" t="e">
        <f t="shared" si="529"/>
        <v>#N/A</v>
      </c>
      <c r="AC1134" s="25" t="e">
        <f t="shared" si="530"/>
        <v>#N/A</v>
      </c>
    </row>
    <row r="1135" spans="1:29" ht="14.25" hidden="1" customHeight="1" x14ac:dyDescent="0.25">
      <c r="A1135" s="354"/>
      <c r="B1135" s="354"/>
      <c r="C1135" s="37"/>
      <c r="D1135" s="216"/>
      <c r="E1135" s="355"/>
      <c r="F1135" s="305"/>
      <c r="G1135" s="355"/>
      <c r="H1135" s="305"/>
      <c r="I1135" s="355"/>
      <c r="J1135" s="216"/>
      <c r="K1135" s="355"/>
      <c r="L1135" s="216"/>
      <c r="M1135" s="355"/>
      <c r="N1135" s="315"/>
      <c r="O1135" s="315"/>
      <c r="S1135" s="25" t="str">
        <f t="shared" si="555"/>
        <v/>
      </c>
      <c r="T1135" s="25" t="e">
        <f t="shared" si="521"/>
        <v>#N/A</v>
      </c>
      <c r="U1135" s="25" t="e">
        <f t="shared" si="522"/>
        <v>#N/A</v>
      </c>
      <c r="V1135" s="25" t="e">
        <f t="shared" si="523"/>
        <v>#N/A</v>
      </c>
      <c r="W1135" s="25" t="e">
        <f t="shared" si="524"/>
        <v>#N/A</v>
      </c>
      <c r="X1135" s="25" t="e">
        <f t="shared" si="525"/>
        <v>#N/A</v>
      </c>
      <c r="Y1135" s="25" t="e">
        <f t="shared" si="526"/>
        <v>#N/A</v>
      </c>
      <c r="Z1135" s="25" t="e">
        <f t="shared" si="527"/>
        <v>#N/A</v>
      </c>
      <c r="AA1135" s="25" t="e">
        <f t="shared" si="528"/>
        <v>#N/A</v>
      </c>
      <c r="AB1135" s="25" t="e">
        <f t="shared" si="529"/>
        <v>#N/A</v>
      </c>
      <c r="AC1135" s="25" t="e">
        <f t="shared" si="530"/>
        <v>#N/A</v>
      </c>
    </row>
    <row r="1136" spans="1:29" ht="14.25" hidden="1" customHeight="1" x14ac:dyDescent="0.25">
      <c r="A1136" s="354"/>
      <c r="B1136" s="308"/>
      <c r="C1136" s="38"/>
      <c r="D1136" s="216"/>
      <c r="E1136" s="355"/>
      <c r="F1136" s="305"/>
      <c r="G1136" s="355"/>
      <c r="H1136" s="305"/>
      <c r="I1136" s="355"/>
      <c r="J1136" s="216"/>
      <c r="K1136" s="355"/>
      <c r="L1136" s="216"/>
      <c r="M1136" s="355"/>
      <c r="N1136" s="315"/>
      <c r="O1136" s="315"/>
      <c r="S1136" s="25" t="str">
        <f t="shared" si="555"/>
        <v/>
      </c>
      <c r="T1136" s="25" t="e">
        <f t="shared" si="521"/>
        <v>#N/A</v>
      </c>
      <c r="U1136" s="25" t="e">
        <f t="shared" si="522"/>
        <v>#N/A</v>
      </c>
      <c r="V1136" s="25" t="e">
        <f t="shared" si="523"/>
        <v>#N/A</v>
      </c>
      <c r="W1136" s="25" t="e">
        <f t="shared" si="524"/>
        <v>#N/A</v>
      </c>
      <c r="X1136" s="25" t="e">
        <f t="shared" si="525"/>
        <v>#N/A</v>
      </c>
      <c r="Y1136" s="25" t="e">
        <f t="shared" si="526"/>
        <v>#N/A</v>
      </c>
      <c r="Z1136" s="25" t="e">
        <f t="shared" si="527"/>
        <v>#N/A</v>
      </c>
      <c r="AA1136" s="25" t="e">
        <f t="shared" si="528"/>
        <v>#N/A</v>
      </c>
      <c r="AB1136" s="25" t="e">
        <f t="shared" si="529"/>
        <v>#N/A</v>
      </c>
      <c r="AC1136" s="25" t="e">
        <f t="shared" si="530"/>
        <v>#N/A</v>
      </c>
    </row>
    <row r="1137" spans="1:29" ht="14.25" hidden="1" customHeight="1" x14ac:dyDescent="0.25">
      <c r="A1137" s="354"/>
      <c r="B1137" s="308"/>
      <c r="C1137" s="38"/>
      <c r="D1137" s="216"/>
      <c r="E1137" s="355"/>
      <c r="F1137" s="305"/>
      <c r="G1137" s="355"/>
      <c r="H1137" s="305"/>
      <c r="I1137" s="355"/>
      <c r="J1137" s="216"/>
      <c r="K1137" s="355"/>
      <c r="L1137" s="216"/>
      <c r="M1137" s="355"/>
      <c r="N1137" s="315"/>
      <c r="O1137" s="315"/>
      <c r="S1137" s="25" t="str">
        <f t="shared" si="555"/>
        <v/>
      </c>
      <c r="T1137" s="25" t="e">
        <f t="shared" si="521"/>
        <v>#N/A</v>
      </c>
      <c r="U1137" s="25" t="e">
        <f t="shared" si="522"/>
        <v>#N/A</v>
      </c>
      <c r="V1137" s="25" t="e">
        <f t="shared" si="523"/>
        <v>#N/A</v>
      </c>
      <c r="W1137" s="25" t="e">
        <f t="shared" si="524"/>
        <v>#N/A</v>
      </c>
      <c r="X1137" s="25" t="e">
        <f t="shared" si="525"/>
        <v>#N/A</v>
      </c>
      <c r="Y1137" s="25" t="e">
        <f t="shared" si="526"/>
        <v>#N/A</v>
      </c>
      <c r="Z1137" s="25" t="e">
        <f t="shared" si="527"/>
        <v>#N/A</v>
      </c>
      <c r="AA1137" s="25" t="e">
        <f t="shared" si="528"/>
        <v>#N/A</v>
      </c>
      <c r="AB1137" s="25" t="e">
        <f t="shared" si="529"/>
        <v>#N/A</v>
      </c>
      <c r="AC1137" s="25" t="e">
        <f t="shared" si="530"/>
        <v>#N/A</v>
      </c>
    </row>
    <row r="1138" spans="1:29" ht="14.25" hidden="1" customHeight="1" x14ac:dyDescent="0.25">
      <c r="A1138" s="354"/>
      <c r="B1138" s="308"/>
      <c r="C1138" s="38"/>
      <c r="D1138" s="216"/>
      <c r="E1138" s="355"/>
      <c r="F1138" s="305"/>
      <c r="G1138" s="355"/>
      <c r="H1138" s="305"/>
      <c r="I1138" s="355"/>
      <c r="J1138" s="216"/>
      <c r="K1138" s="355"/>
      <c r="L1138" s="216"/>
      <c r="M1138" s="355"/>
      <c r="N1138" s="315"/>
      <c r="O1138" s="315"/>
      <c r="S1138" s="25" t="str">
        <f t="shared" si="555"/>
        <v/>
      </c>
      <c r="T1138" s="25" t="e">
        <f t="shared" si="521"/>
        <v>#N/A</v>
      </c>
      <c r="U1138" s="25" t="e">
        <f t="shared" si="522"/>
        <v>#N/A</v>
      </c>
      <c r="V1138" s="25" t="e">
        <f t="shared" si="523"/>
        <v>#N/A</v>
      </c>
      <c r="W1138" s="25" t="e">
        <f t="shared" si="524"/>
        <v>#N/A</v>
      </c>
      <c r="X1138" s="25" t="e">
        <f t="shared" si="525"/>
        <v>#N/A</v>
      </c>
      <c r="Y1138" s="25" t="e">
        <f t="shared" si="526"/>
        <v>#N/A</v>
      </c>
      <c r="Z1138" s="25" t="e">
        <f t="shared" si="527"/>
        <v>#N/A</v>
      </c>
      <c r="AA1138" s="25" t="e">
        <f t="shared" si="528"/>
        <v>#N/A</v>
      </c>
      <c r="AB1138" s="25" t="e">
        <f t="shared" si="529"/>
        <v>#N/A</v>
      </c>
      <c r="AC1138" s="25" t="e">
        <f t="shared" si="530"/>
        <v>#N/A</v>
      </c>
    </row>
    <row r="1139" spans="1:29" ht="14.25" hidden="1" customHeight="1" x14ac:dyDescent="0.25">
      <c r="A1139" s="354"/>
      <c r="B1139" s="308"/>
      <c r="C1139" s="38"/>
      <c r="D1139" s="216"/>
      <c r="E1139" s="355"/>
      <c r="F1139" s="305"/>
      <c r="G1139" s="355"/>
      <c r="H1139" s="305"/>
      <c r="I1139" s="355"/>
      <c r="J1139" s="216"/>
      <c r="K1139" s="355"/>
      <c r="L1139" s="216"/>
      <c r="M1139" s="355"/>
      <c r="N1139" s="315"/>
      <c r="O1139" s="315"/>
      <c r="S1139" s="25" t="str">
        <f t="shared" si="555"/>
        <v/>
      </c>
      <c r="T1139" s="25" t="e">
        <f t="shared" si="521"/>
        <v>#N/A</v>
      </c>
      <c r="U1139" s="25" t="e">
        <f t="shared" si="522"/>
        <v>#N/A</v>
      </c>
      <c r="V1139" s="25" t="e">
        <f t="shared" si="523"/>
        <v>#N/A</v>
      </c>
      <c r="W1139" s="25" t="e">
        <f t="shared" si="524"/>
        <v>#N/A</v>
      </c>
      <c r="X1139" s="25" t="e">
        <f t="shared" si="525"/>
        <v>#N/A</v>
      </c>
      <c r="Y1139" s="25" t="e">
        <f t="shared" si="526"/>
        <v>#N/A</v>
      </c>
      <c r="Z1139" s="25" t="e">
        <f t="shared" si="527"/>
        <v>#N/A</v>
      </c>
      <c r="AA1139" s="25" t="e">
        <f t="shared" si="528"/>
        <v>#N/A</v>
      </c>
      <c r="AB1139" s="25" t="e">
        <f t="shared" si="529"/>
        <v>#N/A</v>
      </c>
      <c r="AC1139" s="25" t="e">
        <f t="shared" si="530"/>
        <v>#N/A</v>
      </c>
    </row>
    <row r="1140" spans="1:29" ht="14.25" hidden="1" customHeight="1" x14ac:dyDescent="0.25">
      <c r="A1140" s="354"/>
      <c r="B1140" s="308"/>
      <c r="C1140" s="38"/>
      <c r="D1140" s="216"/>
      <c r="E1140" s="355"/>
      <c r="F1140" s="305"/>
      <c r="G1140" s="355"/>
      <c r="H1140" s="305"/>
      <c r="I1140" s="355"/>
      <c r="J1140" s="216"/>
      <c r="K1140" s="355"/>
      <c r="L1140" s="216"/>
      <c r="M1140" s="355"/>
      <c r="N1140" s="315"/>
      <c r="O1140" s="315"/>
      <c r="S1140" s="25" t="str">
        <f t="shared" si="555"/>
        <v/>
      </c>
      <c r="T1140" s="25" t="e">
        <f t="shared" si="521"/>
        <v>#N/A</v>
      </c>
      <c r="U1140" s="25" t="e">
        <f t="shared" si="522"/>
        <v>#N/A</v>
      </c>
      <c r="V1140" s="25" t="e">
        <f t="shared" si="523"/>
        <v>#N/A</v>
      </c>
      <c r="W1140" s="25" t="e">
        <f t="shared" si="524"/>
        <v>#N/A</v>
      </c>
      <c r="X1140" s="25" t="e">
        <f t="shared" si="525"/>
        <v>#N/A</v>
      </c>
      <c r="Y1140" s="25" t="e">
        <f t="shared" si="526"/>
        <v>#N/A</v>
      </c>
      <c r="Z1140" s="25" t="e">
        <f t="shared" si="527"/>
        <v>#N/A</v>
      </c>
      <c r="AA1140" s="25" t="e">
        <f t="shared" si="528"/>
        <v>#N/A</v>
      </c>
      <c r="AB1140" s="25" t="e">
        <f t="shared" si="529"/>
        <v>#N/A</v>
      </c>
      <c r="AC1140" s="25" t="e">
        <f t="shared" si="530"/>
        <v>#N/A</v>
      </c>
    </row>
    <row r="1141" spans="1:29" ht="14.25" hidden="1" customHeight="1" x14ac:dyDescent="0.25">
      <c r="A1141" s="354"/>
      <c r="B1141" s="308"/>
      <c r="C1141" s="38"/>
      <c r="D1141" s="216"/>
      <c r="E1141" s="355"/>
      <c r="F1141" s="305"/>
      <c r="G1141" s="355"/>
      <c r="H1141" s="305"/>
      <c r="I1141" s="355"/>
      <c r="J1141" s="216"/>
      <c r="K1141" s="355"/>
      <c r="L1141" s="216"/>
      <c r="M1141" s="355"/>
      <c r="N1141" s="315"/>
      <c r="O1141" s="315"/>
      <c r="S1141" s="25" t="str">
        <f t="shared" si="555"/>
        <v/>
      </c>
      <c r="T1141" s="25" t="e">
        <f t="shared" si="521"/>
        <v>#N/A</v>
      </c>
      <c r="U1141" s="25" t="e">
        <f t="shared" si="522"/>
        <v>#N/A</v>
      </c>
      <c r="V1141" s="25" t="e">
        <f t="shared" si="523"/>
        <v>#N/A</v>
      </c>
      <c r="W1141" s="25" t="e">
        <f t="shared" si="524"/>
        <v>#N/A</v>
      </c>
      <c r="X1141" s="25" t="e">
        <f t="shared" si="525"/>
        <v>#N/A</v>
      </c>
      <c r="Y1141" s="25" t="e">
        <f t="shared" si="526"/>
        <v>#N/A</v>
      </c>
      <c r="Z1141" s="25" t="e">
        <f t="shared" si="527"/>
        <v>#N/A</v>
      </c>
      <c r="AA1141" s="25" t="e">
        <f t="shared" si="528"/>
        <v>#N/A</v>
      </c>
      <c r="AB1141" s="25" t="e">
        <f t="shared" si="529"/>
        <v>#N/A</v>
      </c>
      <c r="AC1141" s="25" t="e">
        <f t="shared" si="530"/>
        <v>#N/A</v>
      </c>
    </row>
    <row r="1142" spans="1:29" ht="14.25" hidden="1" customHeight="1" x14ac:dyDescent="0.25">
      <c r="A1142" s="354"/>
      <c r="B1142" s="308"/>
      <c r="C1142" s="38"/>
      <c r="D1142" s="216"/>
      <c r="E1142" s="355"/>
      <c r="F1142" s="305"/>
      <c r="G1142" s="355"/>
      <c r="H1142" s="305"/>
      <c r="I1142" s="355"/>
      <c r="J1142" s="216"/>
      <c r="K1142" s="355"/>
      <c r="L1142" s="216"/>
      <c r="M1142" s="355"/>
      <c r="N1142" s="315"/>
      <c r="O1142" s="315"/>
      <c r="S1142" s="25" t="str">
        <f t="shared" si="555"/>
        <v/>
      </c>
      <c r="T1142" s="25" t="e">
        <f t="shared" si="521"/>
        <v>#N/A</v>
      </c>
      <c r="U1142" s="25" t="e">
        <f t="shared" si="522"/>
        <v>#N/A</v>
      </c>
      <c r="V1142" s="25" t="e">
        <f t="shared" si="523"/>
        <v>#N/A</v>
      </c>
      <c r="W1142" s="25" t="e">
        <f t="shared" si="524"/>
        <v>#N/A</v>
      </c>
      <c r="X1142" s="25" t="e">
        <f t="shared" si="525"/>
        <v>#N/A</v>
      </c>
      <c r="Y1142" s="25" t="e">
        <f t="shared" si="526"/>
        <v>#N/A</v>
      </c>
      <c r="Z1142" s="25" t="e">
        <f t="shared" si="527"/>
        <v>#N/A</v>
      </c>
      <c r="AA1142" s="25" t="e">
        <f t="shared" si="528"/>
        <v>#N/A</v>
      </c>
      <c r="AB1142" s="25" t="e">
        <f t="shared" si="529"/>
        <v>#N/A</v>
      </c>
      <c r="AC1142" s="25" t="e">
        <f t="shared" si="530"/>
        <v>#N/A</v>
      </c>
    </row>
    <row r="1143" spans="1:29" ht="14.25" hidden="1" customHeight="1" x14ac:dyDescent="0.25">
      <c r="A1143" s="354"/>
      <c r="B1143" s="308"/>
      <c r="C1143" s="38"/>
      <c r="D1143" s="216"/>
      <c r="E1143" s="355"/>
      <c r="F1143" s="305"/>
      <c r="G1143" s="355"/>
      <c r="H1143" s="305"/>
      <c r="I1143" s="355"/>
      <c r="J1143" s="216"/>
      <c r="K1143" s="355"/>
      <c r="L1143" s="216"/>
      <c r="M1143" s="355"/>
      <c r="N1143" s="315"/>
      <c r="O1143" s="315"/>
      <c r="S1143" s="25" t="str">
        <f t="shared" si="555"/>
        <v/>
      </c>
      <c r="T1143" s="25" t="e">
        <f t="shared" si="521"/>
        <v>#N/A</v>
      </c>
      <c r="U1143" s="25" t="e">
        <f t="shared" si="522"/>
        <v>#N/A</v>
      </c>
      <c r="V1143" s="25" t="e">
        <f t="shared" si="523"/>
        <v>#N/A</v>
      </c>
      <c r="W1143" s="25" t="e">
        <f t="shared" si="524"/>
        <v>#N/A</v>
      </c>
      <c r="X1143" s="25" t="e">
        <f t="shared" si="525"/>
        <v>#N/A</v>
      </c>
      <c r="Y1143" s="25" t="e">
        <f t="shared" si="526"/>
        <v>#N/A</v>
      </c>
      <c r="Z1143" s="25" t="e">
        <f t="shared" si="527"/>
        <v>#N/A</v>
      </c>
      <c r="AA1143" s="25" t="e">
        <f t="shared" si="528"/>
        <v>#N/A</v>
      </c>
      <c r="AB1143" s="25" t="e">
        <f t="shared" si="529"/>
        <v>#N/A</v>
      </c>
      <c r="AC1143" s="25" t="e">
        <f t="shared" si="530"/>
        <v>#N/A</v>
      </c>
    </row>
    <row r="1144" spans="1:29" ht="14.25" hidden="1" customHeight="1" x14ac:dyDescent="0.25">
      <c r="A1144" s="354"/>
      <c r="B1144" s="308"/>
      <c r="C1144" s="38"/>
      <c r="D1144" s="216"/>
      <c r="E1144" s="355"/>
      <c r="F1144" s="305"/>
      <c r="G1144" s="355"/>
      <c r="H1144" s="305"/>
      <c r="I1144" s="355"/>
      <c r="J1144" s="216"/>
      <c r="K1144" s="355"/>
      <c r="L1144" s="216"/>
      <c r="M1144" s="355"/>
      <c r="N1144" s="315"/>
      <c r="O1144" s="315"/>
      <c r="S1144" s="25" t="str">
        <f t="shared" si="555"/>
        <v/>
      </c>
      <c r="T1144" s="25" t="e">
        <f t="shared" si="521"/>
        <v>#N/A</v>
      </c>
      <c r="U1144" s="25" t="e">
        <f t="shared" si="522"/>
        <v>#N/A</v>
      </c>
      <c r="V1144" s="25" t="e">
        <f t="shared" si="523"/>
        <v>#N/A</v>
      </c>
      <c r="W1144" s="25" t="e">
        <f t="shared" si="524"/>
        <v>#N/A</v>
      </c>
      <c r="X1144" s="25" t="e">
        <f t="shared" si="525"/>
        <v>#N/A</v>
      </c>
      <c r="Y1144" s="25" t="e">
        <f t="shared" si="526"/>
        <v>#N/A</v>
      </c>
      <c r="Z1144" s="25" t="e">
        <f t="shared" si="527"/>
        <v>#N/A</v>
      </c>
      <c r="AA1144" s="25" t="e">
        <f t="shared" si="528"/>
        <v>#N/A</v>
      </c>
      <c r="AB1144" s="25" t="e">
        <f t="shared" si="529"/>
        <v>#N/A</v>
      </c>
      <c r="AC1144" s="25" t="e">
        <f t="shared" si="530"/>
        <v>#N/A</v>
      </c>
    </row>
    <row r="1145" spans="1:29" ht="14.25" hidden="1" customHeight="1" x14ac:dyDescent="0.25">
      <c r="A1145" s="354"/>
      <c r="B1145" s="308"/>
      <c r="C1145" s="38"/>
      <c r="D1145" s="216"/>
      <c r="E1145" s="355"/>
      <c r="F1145" s="305"/>
      <c r="G1145" s="355"/>
      <c r="H1145" s="305"/>
      <c r="I1145" s="355"/>
      <c r="J1145" s="216"/>
      <c r="K1145" s="355"/>
      <c r="L1145" s="216"/>
      <c r="M1145" s="355"/>
      <c r="N1145" s="315"/>
      <c r="O1145" s="315"/>
      <c r="S1145" s="25" t="str">
        <f t="shared" si="555"/>
        <v/>
      </c>
      <c r="T1145" s="25" t="e">
        <f t="shared" si="521"/>
        <v>#N/A</v>
      </c>
      <c r="U1145" s="25" t="e">
        <f t="shared" si="522"/>
        <v>#N/A</v>
      </c>
      <c r="V1145" s="25" t="e">
        <f t="shared" si="523"/>
        <v>#N/A</v>
      </c>
      <c r="W1145" s="25" t="e">
        <f t="shared" si="524"/>
        <v>#N/A</v>
      </c>
      <c r="X1145" s="25" t="e">
        <f t="shared" si="525"/>
        <v>#N/A</v>
      </c>
      <c r="Y1145" s="25" t="e">
        <f t="shared" si="526"/>
        <v>#N/A</v>
      </c>
      <c r="Z1145" s="25" t="e">
        <f t="shared" si="527"/>
        <v>#N/A</v>
      </c>
      <c r="AA1145" s="25" t="e">
        <f t="shared" si="528"/>
        <v>#N/A</v>
      </c>
      <c r="AB1145" s="25" t="e">
        <f t="shared" si="529"/>
        <v>#N/A</v>
      </c>
      <c r="AC1145" s="25" t="e">
        <f t="shared" si="530"/>
        <v>#N/A</v>
      </c>
    </row>
    <row r="1146" spans="1:29" ht="14.25" hidden="1" customHeight="1" x14ac:dyDescent="0.25">
      <c r="A1146" s="354"/>
      <c r="B1146" s="308"/>
      <c r="C1146" s="38"/>
      <c r="D1146" s="216"/>
      <c r="E1146" s="355"/>
      <c r="F1146" s="305"/>
      <c r="G1146" s="355"/>
      <c r="H1146" s="305"/>
      <c r="I1146" s="355"/>
      <c r="J1146" s="216"/>
      <c r="K1146" s="355"/>
      <c r="L1146" s="216"/>
      <c r="M1146" s="355"/>
      <c r="N1146" s="315"/>
      <c r="O1146" s="315"/>
      <c r="S1146" s="25" t="str">
        <f t="shared" si="555"/>
        <v/>
      </c>
      <c r="T1146" s="25" t="e">
        <f t="shared" si="521"/>
        <v>#N/A</v>
      </c>
      <c r="U1146" s="25" t="e">
        <f t="shared" si="522"/>
        <v>#N/A</v>
      </c>
      <c r="V1146" s="25" t="e">
        <f t="shared" si="523"/>
        <v>#N/A</v>
      </c>
      <c r="W1146" s="25" t="e">
        <f t="shared" si="524"/>
        <v>#N/A</v>
      </c>
      <c r="X1146" s="25" t="e">
        <f t="shared" si="525"/>
        <v>#N/A</v>
      </c>
      <c r="Y1146" s="25" t="e">
        <f t="shared" si="526"/>
        <v>#N/A</v>
      </c>
      <c r="Z1146" s="25" t="e">
        <f t="shared" si="527"/>
        <v>#N/A</v>
      </c>
      <c r="AA1146" s="25" t="e">
        <f t="shared" si="528"/>
        <v>#N/A</v>
      </c>
      <c r="AB1146" s="25" t="e">
        <f t="shared" si="529"/>
        <v>#N/A</v>
      </c>
      <c r="AC1146" s="25" t="e">
        <f t="shared" si="530"/>
        <v>#N/A</v>
      </c>
    </row>
    <row r="1147" spans="1:29" ht="14.25" hidden="1" customHeight="1" x14ac:dyDescent="0.25">
      <c r="A1147" s="354"/>
      <c r="B1147" s="308"/>
      <c r="C1147" s="38"/>
      <c r="D1147" s="216"/>
      <c r="E1147" s="355"/>
      <c r="F1147" s="305"/>
      <c r="G1147" s="355"/>
      <c r="H1147" s="305"/>
      <c r="I1147" s="355"/>
      <c r="J1147" s="216"/>
      <c r="K1147" s="355"/>
      <c r="L1147" s="216"/>
      <c r="M1147" s="355"/>
      <c r="N1147" s="315"/>
      <c r="O1147" s="315"/>
      <c r="S1147" s="25" t="str">
        <f t="shared" si="555"/>
        <v/>
      </c>
      <c r="T1147" s="25" t="e">
        <f t="shared" si="521"/>
        <v>#N/A</v>
      </c>
      <c r="U1147" s="25" t="e">
        <f t="shared" si="522"/>
        <v>#N/A</v>
      </c>
      <c r="V1147" s="25" t="e">
        <f t="shared" si="523"/>
        <v>#N/A</v>
      </c>
      <c r="W1147" s="25" t="e">
        <f t="shared" si="524"/>
        <v>#N/A</v>
      </c>
      <c r="X1147" s="25" t="e">
        <f t="shared" si="525"/>
        <v>#N/A</v>
      </c>
      <c r="Y1147" s="25" t="e">
        <f t="shared" si="526"/>
        <v>#N/A</v>
      </c>
      <c r="Z1147" s="25" t="e">
        <f t="shared" si="527"/>
        <v>#N/A</v>
      </c>
      <c r="AA1147" s="25" t="e">
        <f t="shared" si="528"/>
        <v>#N/A</v>
      </c>
      <c r="AB1147" s="25" t="e">
        <f t="shared" si="529"/>
        <v>#N/A</v>
      </c>
      <c r="AC1147" s="25" t="e">
        <f t="shared" si="530"/>
        <v>#N/A</v>
      </c>
    </row>
    <row r="1148" spans="1:29" ht="14.25" hidden="1" customHeight="1" x14ac:dyDescent="0.25">
      <c r="A1148" s="354"/>
      <c r="B1148" s="308"/>
      <c r="C1148" s="38"/>
      <c r="D1148" s="216"/>
      <c r="E1148" s="355"/>
      <c r="F1148" s="305"/>
      <c r="G1148" s="355"/>
      <c r="H1148" s="305"/>
      <c r="I1148" s="355"/>
      <c r="J1148" s="216"/>
      <c r="K1148" s="355"/>
      <c r="L1148" s="216"/>
      <c r="M1148" s="355"/>
      <c r="N1148" s="315"/>
      <c r="O1148" s="315"/>
      <c r="S1148" s="25" t="str">
        <f t="shared" si="555"/>
        <v/>
      </c>
      <c r="T1148" s="25" t="e">
        <f t="shared" si="521"/>
        <v>#N/A</v>
      </c>
      <c r="U1148" s="25" t="e">
        <f t="shared" si="522"/>
        <v>#N/A</v>
      </c>
      <c r="V1148" s="25" t="e">
        <f t="shared" si="523"/>
        <v>#N/A</v>
      </c>
      <c r="W1148" s="25" t="e">
        <f t="shared" si="524"/>
        <v>#N/A</v>
      </c>
      <c r="X1148" s="25" t="e">
        <f t="shared" si="525"/>
        <v>#N/A</v>
      </c>
      <c r="Y1148" s="25" t="e">
        <f t="shared" si="526"/>
        <v>#N/A</v>
      </c>
      <c r="Z1148" s="25" t="e">
        <f t="shared" si="527"/>
        <v>#N/A</v>
      </c>
      <c r="AA1148" s="25" t="e">
        <f t="shared" si="528"/>
        <v>#N/A</v>
      </c>
      <c r="AB1148" s="25" t="e">
        <f t="shared" si="529"/>
        <v>#N/A</v>
      </c>
      <c r="AC1148" s="25" t="e">
        <f t="shared" si="530"/>
        <v>#N/A</v>
      </c>
    </row>
    <row r="1149" spans="1:29" ht="14.25" hidden="1" customHeight="1" x14ac:dyDescent="0.25">
      <c r="A1149" s="354"/>
      <c r="B1149" s="308"/>
      <c r="C1149" s="38"/>
      <c r="D1149" s="216"/>
      <c r="E1149" s="355"/>
      <c r="F1149" s="305"/>
      <c r="G1149" s="355"/>
      <c r="H1149" s="305"/>
      <c r="I1149" s="355"/>
      <c r="J1149" s="216"/>
      <c r="K1149" s="355"/>
      <c r="L1149" s="216"/>
      <c r="M1149" s="355"/>
      <c r="N1149" s="315"/>
      <c r="O1149" s="315"/>
      <c r="S1149" s="25" t="str">
        <f t="shared" si="555"/>
        <v/>
      </c>
      <c r="T1149" s="25" t="e">
        <f t="shared" si="521"/>
        <v>#N/A</v>
      </c>
      <c r="U1149" s="25" t="e">
        <f t="shared" si="522"/>
        <v>#N/A</v>
      </c>
      <c r="V1149" s="25" t="e">
        <f t="shared" si="523"/>
        <v>#N/A</v>
      </c>
      <c r="W1149" s="25" t="e">
        <f t="shared" si="524"/>
        <v>#N/A</v>
      </c>
      <c r="X1149" s="25" t="e">
        <f t="shared" si="525"/>
        <v>#N/A</v>
      </c>
      <c r="Y1149" s="25" t="e">
        <f t="shared" si="526"/>
        <v>#N/A</v>
      </c>
      <c r="Z1149" s="25" t="e">
        <f t="shared" si="527"/>
        <v>#N/A</v>
      </c>
      <c r="AA1149" s="25" t="e">
        <f t="shared" si="528"/>
        <v>#N/A</v>
      </c>
      <c r="AB1149" s="25" t="e">
        <f t="shared" si="529"/>
        <v>#N/A</v>
      </c>
      <c r="AC1149" s="25" t="e">
        <f t="shared" si="530"/>
        <v>#N/A</v>
      </c>
    </row>
    <row r="1150" spans="1:29" ht="14.25" hidden="1" customHeight="1" x14ac:dyDescent="0.25">
      <c r="A1150" s="354"/>
      <c r="B1150" s="308"/>
      <c r="C1150" s="38"/>
      <c r="D1150" s="216"/>
      <c r="E1150" s="355"/>
      <c r="F1150" s="305"/>
      <c r="G1150" s="355"/>
      <c r="H1150" s="305"/>
      <c r="I1150" s="355"/>
      <c r="J1150" s="216"/>
      <c r="K1150" s="355"/>
      <c r="L1150" s="216"/>
      <c r="M1150" s="355"/>
      <c r="N1150" s="315"/>
      <c r="O1150" s="315"/>
      <c r="S1150" s="25" t="str">
        <f t="shared" si="555"/>
        <v/>
      </c>
      <c r="T1150" s="25" t="e">
        <f t="shared" si="521"/>
        <v>#N/A</v>
      </c>
      <c r="U1150" s="25" t="e">
        <f t="shared" si="522"/>
        <v>#N/A</v>
      </c>
      <c r="V1150" s="25" t="e">
        <f t="shared" si="523"/>
        <v>#N/A</v>
      </c>
      <c r="W1150" s="25" t="e">
        <f t="shared" si="524"/>
        <v>#N/A</v>
      </c>
      <c r="X1150" s="25" t="e">
        <f t="shared" si="525"/>
        <v>#N/A</v>
      </c>
      <c r="Y1150" s="25" t="e">
        <f t="shared" si="526"/>
        <v>#N/A</v>
      </c>
      <c r="Z1150" s="25" t="e">
        <f t="shared" si="527"/>
        <v>#N/A</v>
      </c>
      <c r="AA1150" s="25" t="e">
        <f t="shared" si="528"/>
        <v>#N/A</v>
      </c>
      <c r="AB1150" s="25" t="e">
        <f t="shared" si="529"/>
        <v>#N/A</v>
      </c>
      <c r="AC1150" s="25" t="e">
        <f t="shared" si="530"/>
        <v>#N/A</v>
      </c>
    </row>
    <row r="1151" spans="1:29" ht="14.25" hidden="1" customHeight="1" x14ac:dyDescent="0.25">
      <c r="A1151" s="354"/>
      <c r="B1151" s="308"/>
      <c r="C1151" s="38"/>
      <c r="D1151" s="216"/>
      <c r="E1151" s="355"/>
      <c r="F1151" s="305"/>
      <c r="G1151" s="355"/>
      <c r="H1151" s="305"/>
      <c r="I1151" s="355"/>
      <c r="J1151" s="216"/>
      <c r="K1151" s="355"/>
      <c r="L1151" s="216"/>
      <c r="M1151" s="355"/>
      <c r="N1151" s="315"/>
      <c r="O1151" s="315"/>
      <c r="S1151" s="25" t="str">
        <f t="shared" si="555"/>
        <v/>
      </c>
      <c r="T1151" s="25" t="e">
        <f t="shared" si="521"/>
        <v>#N/A</v>
      </c>
      <c r="U1151" s="25" t="e">
        <f t="shared" si="522"/>
        <v>#N/A</v>
      </c>
      <c r="V1151" s="25" t="e">
        <f t="shared" si="523"/>
        <v>#N/A</v>
      </c>
      <c r="W1151" s="25" t="e">
        <f t="shared" si="524"/>
        <v>#N/A</v>
      </c>
      <c r="X1151" s="25" t="e">
        <f t="shared" si="525"/>
        <v>#N/A</v>
      </c>
      <c r="Y1151" s="25" t="e">
        <f t="shared" si="526"/>
        <v>#N/A</v>
      </c>
      <c r="Z1151" s="25" t="e">
        <f t="shared" si="527"/>
        <v>#N/A</v>
      </c>
      <c r="AA1151" s="25" t="e">
        <f t="shared" si="528"/>
        <v>#N/A</v>
      </c>
      <c r="AB1151" s="25" t="e">
        <f t="shared" si="529"/>
        <v>#N/A</v>
      </c>
      <c r="AC1151" s="25" t="e">
        <f t="shared" si="530"/>
        <v>#N/A</v>
      </c>
    </row>
    <row r="1152" spans="1:29" hidden="1" x14ac:dyDescent="0.25">
      <c r="A1152" s="354"/>
      <c r="B1152" s="308"/>
      <c r="C1152" s="38"/>
      <c r="D1152" s="216"/>
      <c r="E1152" s="355"/>
      <c r="F1152" s="305"/>
      <c r="G1152" s="355"/>
      <c r="H1152" s="305"/>
      <c r="I1152" s="355"/>
      <c r="J1152" s="216"/>
      <c r="K1152" s="355"/>
      <c r="L1152" s="216"/>
      <c r="M1152" s="355"/>
      <c r="N1152" s="315"/>
      <c r="O1152" s="315"/>
      <c r="S1152" s="25" t="str">
        <f t="shared" si="555"/>
        <v/>
      </c>
      <c r="T1152" s="25" t="e">
        <f t="shared" si="521"/>
        <v>#N/A</v>
      </c>
      <c r="U1152" s="25" t="e">
        <f t="shared" si="522"/>
        <v>#N/A</v>
      </c>
      <c r="V1152" s="25" t="e">
        <f t="shared" si="523"/>
        <v>#N/A</v>
      </c>
      <c r="W1152" s="25" t="e">
        <f t="shared" si="524"/>
        <v>#N/A</v>
      </c>
      <c r="X1152" s="25" t="e">
        <f t="shared" si="525"/>
        <v>#N/A</v>
      </c>
      <c r="Y1152" s="25" t="e">
        <f t="shared" si="526"/>
        <v>#N/A</v>
      </c>
      <c r="Z1152" s="25" t="e">
        <f t="shared" si="527"/>
        <v>#N/A</v>
      </c>
      <c r="AA1152" s="25" t="e">
        <f t="shared" si="528"/>
        <v>#N/A</v>
      </c>
      <c r="AB1152" s="25" t="e">
        <f t="shared" si="529"/>
        <v>#N/A</v>
      </c>
      <c r="AC1152" s="25" t="e">
        <f t="shared" si="530"/>
        <v>#N/A</v>
      </c>
    </row>
    <row r="1153" spans="1:29" ht="14.25" hidden="1" customHeight="1" x14ac:dyDescent="0.25">
      <c r="A1153" s="354"/>
      <c r="B1153" s="308"/>
      <c r="C1153" s="38"/>
      <c r="D1153" s="216"/>
      <c r="E1153" s="355"/>
      <c r="F1153" s="305"/>
      <c r="G1153" s="355"/>
      <c r="H1153" s="305"/>
      <c r="I1153" s="355"/>
      <c r="J1153" s="216"/>
      <c r="K1153" s="355"/>
      <c r="L1153" s="216"/>
      <c r="M1153" s="355"/>
      <c r="N1153" s="315"/>
      <c r="O1153" s="315"/>
      <c r="S1153" s="25" t="str">
        <f t="shared" si="555"/>
        <v/>
      </c>
      <c r="T1153" s="25" t="e">
        <f t="shared" si="521"/>
        <v>#N/A</v>
      </c>
      <c r="U1153" s="25" t="e">
        <f t="shared" si="522"/>
        <v>#N/A</v>
      </c>
      <c r="V1153" s="25" t="e">
        <f t="shared" si="523"/>
        <v>#N/A</v>
      </c>
      <c r="W1153" s="25" t="e">
        <f t="shared" si="524"/>
        <v>#N/A</v>
      </c>
      <c r="X1153" s="25" t="e">
        <f t="shared" si="525"/>
        <v>#N/A</v>
      </c>
      <c r="Y1153" s="25" t="e">
        <f t="shared" si="526"/>
        <v>#N/A</v>
      </c>
      <c r="Z1153" s="25" t="e">
        <f t="shared" si="527"/>
        <v>#N/A</v>
      </c>
      <c r="AA1153" s="25" t="e">
        <f t="shared" si="528"/>
        <v>#N/A</v>
      </c>
      <c r="AB1153" s="25" t="e">
        <f t="shared" si="529"/>
        <v>#N/A</v>
      </c>
      <c r="AC1153" s="25" t="e">
        <f t="shared" si="530"/>
        <v>#N/A</v>
      </c>
    </row>
    <row r="1154" spans="1:29" ht="14.25" hidden="1" customHeight="1" x14ac:dyDescent="0.25">
      <c r="A1154" s="354"/>
      <c r="B1154" s="308"/>
      <c r="C1154" s="38"/>
      <c r="D1154" s="216"/>
      <c r="E1154" s="355"/>
      <c r="F1154" s="305"/>
      <c r="G1154" s="355"/>
      <c r="H1154" s="305"/>
      <c r="I1154" s="355"/>
      <c r="J1154" s="26"/>
      <c r="K1154" s="355"/>
      <c r="L1154" s="216"/>
      <c r="M1154" s="355"/>
      <c r="N1154" s="315"/>
      <c r="O1154" s="315"/>
      <c r="S1154" s="25" t="str">
        <f t="shared" si="555"/>
        <v/>
      </c>
      <c r="T1154" s="25" t="e">
        <f t="shared" si="521"/>
        <v>#N/A</v>
      </c>
      <c r="U1154" s="25" t="e">
        <f t="shared" si="522"/>
        <v>#N/A</v>
      </c>
      <c r="V1154" s="25" t="e">
        <f t="shared" si="523"/>
        <v>#N/A</v>
      </c>
      <c r="W1154" s="25" t="e">
        <f t="shared" si="524"/>
        <v>#N/A</v>
      </c>
      <c r="X1154" s="25" t="e">
        <f t="shared" si="525"/>
        <v>#N/A</v>
      </c>
      <c r="Y1154" s="25" t="e">
        <f t="shared" si="526"/>
        <v>#N/A</v>
      </c>
      <c r="Z1154" s="25" t="e">
        <f t="shared" si="527"/>
        <v>#N/A</v>
      </c>
      <c r="AA1154" s="25" t="e">
        <f t="shared" si="528"/>
        <v>#N/A</v>
      </c>
      <c r="AB1154" s="25" t="e">
        <f t="shared" si="529"/>
        <v>#N/A</v>
      </c>
      <c r="AC1154" s="25" t="e">
        <f t="shared" si="530"/>
        <v>#N/A</v>
      </c>
    </row>
    <row r="1155" spans="1:29" ht="14.25" hidden="1" customHeight="1" x14ac:dyDescent="0.25">
      <c r="A1155" s="354"/>
      <c r="B1155" s="308"/>
      <c r="C1155" s="38"/>
      <c r="D1155" s="216"/>
      <c r="E1155" s="355"/>
      <c r="F1155" s="305"/>
      <c r="G1155" s="355"/>
      <c r="H1155" s="305"/>
      <c r="I1155" s="355"/>
      <c r="J1155" s="26"/>
      <c r="K1155" s="355"/>
      <c r="L1155" s="216"/>
      <c r="M1155" s="355"/>
      <c r="N1155" s="315"/>
      <c r="O1155" s="315"/>
      <c r="S1155" s="25" t="str">
        <f t="shared" si="555"/>
        <v/>
      </c>
      <c r="T1155" s="25" t="e">
        <f t="shared" si="521"/>
        <v>#N/A</v>
      </c>
      <c r="U1155" s="25" t="e">
        <f t="shared" si="522"/>
        <v>#N/A</v>
      </c>
      <c r="V1155" s="25" t="e">
        <f t="shared" si="523"/>
        <v>#N/A</v>
      </c>
      <c r="W1155" s="25" t="e">
        <f t="shared" si="524"/>
        <v>#N/A</v>
      </c>
      <c r="X1155" s="25" t="e">
        <f t="shared" si="525"/>
        <v>#N/A</v>
      </c>
      <c r="Y1155" s="25" t="e">
        <f t="shared" si="526"/>
        <v>#N/A</v>
      </c>
      <c r="Z1155" s="25" t="e">
        <f t="shared" si="527"/>
        <v>#N/A</v>
      </c>
      <c r="AA1155" s="25" t="e">
        <f t="shared" si="528"/>
        <v>#N/A</v>
      </c>
      <c r="AB1155" s="25" t="e">
        <f t="shared" si="529"/>
        <v>#N/A</v>
      </c>
      <c r="AC1155" s="25" t="e">
        <f t="shared" si="530"/>
        <v>#N/A</v>
      </c>
    </row>
    <row r="1156" spans="1:29" ht="14.25" hidden="1" customHeight="1" x14ac:dyDescent="0.25">
      <c r="A1156" s="354"/>
      <c r="B1156" s="308"/>
      <c r="C1156" s="38"/>
      <c r="D1156" s="216"/>
      <c r="E1156" s="355"/>
      <c r="F1156" s="305"/>
      <c r="G1156" s="355"/>
      <c r="H1156" s="305"/>
      <c r="I1156" s="355"/>
      <c r="J1156" s="26"/>
      <c r="K1156" s="355"/>
      <c r="L1156" s="216"/>
      <c r="M1156" s="355"/>
      <c r="N1156" s="315"/>
      <c r="O1156" s="315"/>
      <c r="S1156" s="25" t="str">
        <f t="shared" si="555"/>
        <v/>
      </c>
      <c r="T1156" s="25" t="e">
        <f t="shared" si="521"/>
        <v>#N/A</v>
      </c>
      <c r="U1156" s="25" t="e">
        <f t="shared" si="522"/>
        <v>#N/A</v>
      </c>
      <c r="V1156" s="25" t="e">
        <f t="shared" si="523"/>
        <v>#N/A</v>
      </c>
      <c r="W1156" s="25" t="e">
        <f t="shared" si="524"/>
        <v>#N/A</v>
      </c>
      <c r="X1156" s="25" t="e">
        <f t="shared" si="525"/>
        <v>#N/A</v>
      </c>
      <c r="Y1156" s="25" t="e">
        <f t="shared" si="526"/>
        <v>#N/A</v>
      </c>
      <c r="Z1156" s="25" t="e">
        <f t="shared" si="527"/>
        <v>#N/A</v>
      </c>
      <c r="AA1156" s="25" t="e">
        <f t="shared" si="528"/>
        <v>#N/A</v>
      </c>
      <c r="AB1156" s="25" t="e">
        <f t="shared" si="529"/>
        <v>#N/A</v>
      </c>
      <c r="AC1156" s="25" t="e">
        <f t="shared" si="530"/>
        <v>#N/A</v>
      </c>
    </row>
    <row r="1157" spans="1:29" ht="14.25" hidden="1" customHeight="1" x14ac:dyDescent="0.25">
      <c r="A1157" s="354"/>
      <c r="B1157" s="308"/>
      <c r="C1157" s="38"/>
      <c r="D1157" s="216"/>
      <c r="E1157" s="355"/>
      <c r="F1157" s="305"/>
      <c r="G1157" s="355"/>
      <c r="H1157" s="305"/>
      <c r="I1157" s="355"/>
      <c r="J1157" s="26"/>
      <c r="K1157" s="355"/>
      <c r="L1157" s="216"/>
      <c r="M1157" s="355"/>
      <c r="N1157" s="315"/>
      <c r="O1157" s="315"/>
      <c r="S1157" s="25" t="str">
        <f t="shared" si="555"/>
        <v/>
      </c>
      <c r="T1157" s="25" t="e">
        <f t="shared" si="521"/>
        <v>#N/A</v>
      </c>
      <c r="U1157" s="25" t="e">
        <f t="shared" si="522"/>
        <v>#N/A</v>
      </c>
      <c r="V1157" s="25" t="e">
        <f t="shared" si="523"/>
        <v>#N/A</v>
      </c>
      <c r="W1157" s="25" t="e">
        <f t="shared" si="524"/>
        <v>#N/A</v>
      </c>
      <c r="X1157" s="25" t="e">
        <f t="shared" si="525"/>
        <v>#N/A</v>
      </c>
      <c r="Y1157" s="25" t="e">
        <f t="shared" si="526"/>
        <v>#N/A</v>
      </c>
      <c r="Z1157" s="25" t="e">
        <f t="shared" si="527"/>
        <v>#N/A</v>
      </c>
      <c r="AA1157" s="25" t="e">
        <f t="shared" si="528"/>
        <v>#N/A</v>
      </c>
      <c r="AB1157" s="25" t="e">
        <f t="shared" si="529"/>
        <v>#N/A</v>
      </c>
      <c r="AC1157" s="25" t="e">
        <f t="shared" si="530"/>
        <v>#N/A</v>
      </c>
    </row>
    <row r="1158" spans="1:29" ht="14.25" hidden="1" customHeight="1" x14ac:dyDescent="0.25">
      <c r="A1158" s="354"/>
      <c r="B1158" s="308"/>
      <c r="C1158" s="38"/>
      <c r="D1158" s="216"/>
      <c r="E1158" s="355"/>
      <c r="F1158" s="305"/>
      <c r="G1158" s="355"/>
      <c r="H1158" s="305"/>
      <c r="I1158" s="355"/>
      <c r="J1158" s="26"/>
      <c r="K1158" s="355"/>
      <c r="L1158" s="216"/>
      <c r="M1158" s="355"/>
      <c r="N1158" s="315"/>
      <c r="O1158" s="315"/>
      <c r="S1158" s="25" t="str">
        <f t="shared" si="555"/>
        <v/>
      </c>
      <c r="T1158" s="25" t="e">
        <f t="shared" si="521"/>
        <v>#N/A</v>
      </c>
      <c r="U1158" s="25" t="e">
        <f t="shared" si="522"/>
        <v>#N/A</v>
      </c>
      <c r="V1158" s="25" t="e">
        <f t="shared" si="523"/>
        <v>#N/A</v>
      </c>
      <c r="W1158" s="25" t="e">
        <f t="shared" si="524"/>
        <v>#N/A</v>
      </c>
      <c r="X1158" s="25" t="e">
        <f t="shared" si="525"/>
        <v>#N/A</v>
      </c>
      <c r="Y1158" s="25" t="e">
        <f t="shared" si="526"/>
        <v>#N/A</v>
      </c>
      <c r="Z1158" s="25" t="e">
        <f t="shared" si="527"/>
        <v>#N/A</v>
      </c>
      <c r="AA1158" s="25" t="e">
        <f t="shared" si="528"/>
        <v>#N/A</v>
      </c>
      <c r="AB1158" s="25" t="e">
        <f t="shared" si="529"/>
        <v>#N/A</v>
      </c>
      <c r="AC1158" s="25" t="e">
        <f t="shared" si="530"/>
        <v>#N/A</v>
      </c>
    </row>
    <row r="1159" spans="1:29" ht="14.25" hidden="1" customHeight="1" x14ac:dyDescent="0.25">
      <c r="A1159" s="354"/>
      <c r="B1159" s="308"/>
      <c r="C1159" s="38"/>
      <c r="D1159" s="216"/>
      <c r="E1159" s="355"/>
      <c r="F1159" s="305"/>
      <c r="G1159" s="355"/>
      <c r="H1159" s="305"/>
      <c r="I1159" s="355"/>
      <c r="J1159" s="216"/>
      <c r="K1159" s="355"/>
      <c r="L1159" s="216"/>
      <c r="M1159" s="355"/>
      <c r="N1159" s="315"/>
      <c r="O1159" s="315"/>
      <c r="S1159" s="25" t="str">
        <f t="shared" si="555"/>
        <v/>
      </c>
      <c r="T1159" s="25" t="e">
        <f t="shared" si="521"/>
        <v>#N/A</v>
      </c>
      <c r="U1159" s="25" t="e">
        <f t="shared" si="522"/>
        <v>#N/A</v>
      </c>
      <c r="V1159" s="25" t="e">
        <f t="shared" si="523"/>
        <v>#N/A</v>
      </c>
      <c r="W1159" s="25" t="e">
        <f t="shared" si="524"/>
        <v>#N/A</v>
      </c>
      <c r="X1159" s="25" t="e">
        <f t="shared" si="525"/>
        <v>#N/A</v>
      </c>
      <c r="Y1159" s="25" t="e">
        <f t="shared" si="526"/>
        <v>#N/A</v>
      </c>
      <c r="Z1159" s="25" t="e">
        <f t="shared" si="527"/>
        <v>#N/A</v>
      </c>
      <c r="AA1159" s="25" t="e">
        <f t="shared" si="528"/>
        <v>#N/A</v>
      </c>
      <c r="AB1159" s="25" t="e">
        <f t="shared" si="529"/>
        <v>#N/A</v>
      </c>
      <c r="AC1159" s="25" t="e">
        <f t="shared" si="530"/>
        <v>#N/A</v>
      </c>
    </row>
    <row r="1160" spans="1:29" ht="14.25" hidden="1" customHeight="1" x14ac:dyDescent="0.25">
      <c r="A1160" s="354"/>
      <c r="B1160" s="308"/>
      <c r="C1160" s="38"/>
      <c r="D1160" s="216"/>
      <c r="E1160" s="355"/>
      <c r="F1160" s="305"/>
      <c r="G1160" s="355"/>
      <c r="H1160" s="305"/>
      <c r="I1160" s="355"/>
      <c r="J1160" s="216"/>
      <c r="K1160" s="355"/>
      <c r="L1160" s="216"/>
      <c r="M1160" s="355"/>
      <c r="N1160" s="315"/>
      <c r="O1160" s="315"/>
      <c r="S1160" s="25" t="str">
        <f t="shared" si="555"/>
        <v/>
      </c>
      <c r="T1160" s="25" t="e">
        <f t="shared" si="521"/>
        <v>#N/A</v>
      </c>
      <c r="U1160" s="25" t="e">
        <f t="shared" si="522"/>
        <v>#N/A</v>
      </c>
      <c r="V1160" s="25" t="e">
        <f t="shared" si="523"/>
        <v>#N/A</v>
      </c>
      <c r="W1160" s="25" t="e">
        <f t="shared" si="524"/>
        <v>#N/A</v>
      </c>
      <c r="X1160" s="25" t="e">
        <f t="shared" si="525"/>
        <v>#N/A</v>
      </c>
      <c r="Y1160" s="25" t="e">
        <f t="shared" si="526"/>
        <v>#N/A</v>
      </c>
      <c r="Z1160" s="25" t="e">
        <f t="shared" si="527"/>
        <v>#N/A</v>
      </c>
      <c r="AA1160" s="25" t="e">
        <f t="shared" si="528"/>
        <v>#N/A</v>
      </c>
      <c r="AB1160" s="25" t="e">
        <f t="shared" si="529"/>
        <v>#N/A</v>
      </c>
      <c r="AC1160" s="25" t="e">
        <f t="shared" si="530"/>
        <v>#N/A</v>
      </c>
    </row>
    <row r="1161" spans="1:29" ht="14.25" hidden="1" customHeight="1" x14ac:dyDescent="0.25">
      <c r="A1161" s="354"/>
      <c r="B1161" s="308"/>
      <c r="C1161" s="38"/>
      <c r="D1161" s="216"/>
      <c r="E1161" s="355"/>
      <c r="F1161" s="305"/>
      <c r="G1161" s="355"/>
      <c r="H1161" s="305"/>
      <c r="I1161" s="355"/>
      <c r="J1161" s="216"/>
      <c r="K1161" s="355"/>
      <c r="L1161" s="216"/>
      <c r="M1161" s="355"/>
      <c r="N1161" s="315"/>
      <c r="O1161" s="315"/>
      <c r="S1161" s="25" t="str">
        <f t="shared" si="555"/>
        <v/>
      </c>
      <c r="T1161" s="25" t="e">
        <f t="shared" si="521"/>
        <v>#N/A</v>
      </c>
      <c r="U1161" s="25" t="e">
        <f t="shared" si="522"/>
        <v>#N/A</v>
      </c>
      <c r="V1161" s="25" t="e">
        <f t="shared" si="523"/>
        <v>#N/A</v>
      </c>
      <c r="W1161" s="25" t="e">
        <f t="shared" si="524"/>
        <v>#N/A</v>
      </c>
      <c r="X1161" s="25" t="e">
        <f t="shared" si="525"/>
        <v>#N/A</v>
      </c>
      <c r="Y1161" s="25" t="e">
        <f t="shared" si="526"/>
        <v>#N/A</v>
      </c>
      <c r="Z1161" s="25" t="e">
        <f t="shared" si="527"/>
        <v>#N/A</v>
      </c>
      <c r="AA1161" s="25" t="e">
        <f t="shared" si="528"/>
        <v>#N/A</v>
      </c>
      <c r="AB1161" s="25" t="e">
        <f t="shared" si="529"/>
        <v>#N/A</v>
      </c>
      <c r="AC1161" s="25" t="e">
        <f t="shared" si="530"/>
        <v>#N/A</v>
      </c>
    </row>
    <row r="1162" spans="1:29" ht="14.25" hidden="1" customHeight="1" x14ac:dyDescent="0.25">
      <c r="A1162" s="354"/>
      <c r="B1162" s="308"/>
      <c r="C1162" s="38"/>
      <c r="D1162" s="216"/>
      <c r="E1162" s="355"/>
      <c r="F1162" s="305"/>
      <c r="G1162" s="355"/>
      <c r="H1162" s="305"/>
      <c r="I1162" s="355"/>
      <c r="J1162" s="216"/>
      <c r="K1162" s="355"/>
      <c r="L1162" s="216"/>
      <c r="M1162" s="355"/>
      <c r="N1162" s="315"/>
      <c r="O1162" s="315"/>
      <c r="S1162" s="25" t="str">
        <f t="shared" si="555"/>
        <v/>
      </c>
      <c r="T1162" s="25" t="e">
        <f t="shared" si="521"/>
        <v>#N/A</v>
      </c>
      <c r="U1162" s="25" t="e">
        <f t="shared" si="522"/>
        <v>#N/A</v>
      </c>
      <c r="V1162" s="25" t="e">
        <f t="shared" si="523"/>
        <v>#N/A</v>
      </c>
      <c r="W1162" s="25" t="e">
        <f t="shared" si="524"/>
        <v>#N/A</v>
      </c>
      <c r="X1162" s="25" t="e">
        <f t="shared" si="525"/>
        <v>#N/A</v>
      </c>
      <c r="Y1162" s="25" t="e">
        <f t="shared" si="526"/>
        <v>#N/A</v>
      </c>
      <c r="Z1162" s="25" t="e">
        <f t="shared" si="527"/>
        <v>#N/A</v>
      </c>
      <c r="AA1162" s="25" t="e">
        <f t="shared" si="528"/>
        <v>#N/A</v>
      </c>
      <c r="AB1162" s="25" t="e">
        <f t="shared" si="529"/>
        <v>#N/A</v>
      </c>
      <c r="AC1162" s="25" t="e">
        <f t="shared" si="530"/>
        <v>#N/A</v>
      </c>
    </row>
    <row r="1163" spans="1:29" ht="14.25" hidden="1" customHeight="1" x14ac:dyDescent="0.25">
      <c r="A1163" s="354"/>
      <c r="B1163" s="308"/>
      <c r="C1163" s="38"/>
      <c r="D1163" s="216"/>
      <c r="E1163" s="355"/>
      <c r="F1163" s="305"/>
      <c r="G1163" s="355"/>
      <c r="H1163" s="305"/>
      <c r="I1163" s="355"/>
      <c r="J1163" s="216"/>
      <c r="K1163" s="355"/>
      <c r="L1163" s="216"/>
      <c r="M1163" s="355"/>
      <c r="N1163" s="315"/>
      <c r="O1163" s="315"/>
      <c r="S1163" s="25" t="str">
        <f t="shared" si="555"/>
        <v/>
      </c>
      <c r="T1163" s="25" t="e">
        <f t="shared" si="521"/>
        <v>#N/A</v>
      </c>
      <c r="U1163" s="25" t="e">
        <f t="shared" si="522"/>
        <v>#N/A</v>
      </c>
      <c r="V1163" s="25" t="e">
        <f t="shared" si="523"/>
        <v>#N/A</v>
      </c>
      <c r="W1163" s="25" t="e">
        <f t="shared" si="524"/>
        <v>#N/A</v>
      </c>
      <c r="X1163" s="25" t="e">
        <f t="shared" si="525"/>
        <v>#N/A</v>
      </c>
      <c r="Y1163" s="25" t="e">
        <f t="shared" si="526"/>
        <v>#N/A</v>
      </c>
      <c r="Z1163" s="25" t="e">
        <f t="shared" si="527"/>
        <v>#N/A</v>
      </c>
      <c r="AA1163" s="25" t="e">
        <f t="shared" si="528"/>
        <v>#N/A</v>
      </c>
      <c r="AB1163" s="25" t="e">
        <f t="shared" si="529"/>
        <v>#N/A</v>
      </c>
      <c r="AC1163" s="25" t="e">
        <f t="shared" si="530"/>
        <v>#N/A</v>
      </c>
    </row>
    <row r="1164" spans="1:29" ht="14.25" hidden="1" customHeight="1" x14ac:dyDescent="0.25">
      <c r="A1164" s="354"/>
      <c r="B1164" s="308"/>
      <c r="C1164" s="38"/>
      <c r="D1164" s="216"/>
      <c r="E1164" s="355"/>
      <c r="F1164" s="305"/>
      <c r="G1164" s="355"/>
      <c r="H1164" s="305"/>
      <c r="I1164" s="355"/>
      <c r="J1164" s="216"/>
      <c r="K1164" s="355"/>
      <c r="L1164" s="216"/>
      <c r="M1164" s="355"/>
      <c r="N1164" s="315"/>
      <c r="O1164" s="315"/>
      <c r="S1164" s="25" t="str">
        <f t="shared" si="555"/>
        <v/>
      </c>
      <c r="T1164" s="25" t="e">
        <f t="shared" si="521"/>
        <v>#N/A</v>
      </c>
      <c r="U1164" s="25" t="e">
        <f t="shared" si="522"/>
        <v>#N/A</v>
      </c>
      <c r="V1164" s="25" t="e">
        <f t="shared" si="523"/>
        <v>#N/A</v>
      </c>
      <c r="W1164" s="25" t="e">
        <f t="shared" si="524"/>
        <v>#N/A</v>
      </c>
      <c r="X1164" s="25" t="e">
        <f t="shared" si="525"/>
        <v>#N/A</v>
      </c>
      <c r="Y1164" s="25" t="e">
        <f t="shared" si="526"/>
        <v>#N/A</v>
      </c>
      <c r="Z1164" s="25" t="e">
        <f t="shared" si="527"/>
        <v>#N/A</v>
      </c>
      <c r="AA1164" s="25" t="e">
        <f t="shared" si="528"/>
        <v>#N/A</v>
      </c>
      <c r="AB1164" s="25" t="e">
        <f t="shared" si="529"/>
        <v>#N/A</v>
      </c>
      <c r="AC1164" s="25" t="e">
        <f t="shared" si="530"/>
        <v>#N/A</v>
      </c>
    </row>
    <row r="1165" spans="1:29" ht="14.25" hidden="1" customHeight="1" x14ac:dyDescent="0.25">
      <c r="A1165" s="354"/>
      <c r="B1165" s="308"/>
      <c r="C1165" s="38"/>
      <c r="D1165" s="216"/>
      <c r="E1165" s="355"/>
      <c r="F1165" s="305"/>
      <c r="G1165" s="355"/>
      <c r="H1165" s="305"/>
      <c r="I1165" s="355"/>
      <c r="J1165" s="216"/>
      <c r="K1165" s="355"/>
      <c r="L1165" s="216"/>
      <c r="M1165" s="355"/>
      <c r="N1165" s="315"/>
      <c r="O1165" s="315"/>
      <c r="S1165" s="25" t="str">
        <f t="shared" si="555"/>
        <v/>
      </c>
      <c r="T1165" s="25" t="e">
        <f t="shared" si="521"/>
        <v>#N/A</v>
      </c>
      <c r="U1165" s="25" t="e">
        <f t="shared" si="522"/>
        <v>#N/A</v>
      </c>
      <c r="V1165" s="25" t="e">
        <f t="shared" si="523"/>
        <v>#N/A</v>
      </c>
      <c r="W1165" s="25" t="e">
        <f t="shared" si="524"/>
        <v>#N/A</v>
      </c>
      <c r="X1165" s="25" t="e">
        <f t="shared" si="525"/>
        <v>#N/A</v>
      </c>
      <c r="Y1165" s="25" t="e">
        <f t="shared" si="526"/>
        <v>#N/A</v>
      </c>
      <c r="Z1165" s="25" t="e">
        <f t="shared" si="527"/>
        <v>#N/A</v>
      </c>
      <c r="AA1165" s="25" t="e">
        <f t="shared" si="528"/>
        <v>#N/A</v>
      </c>
      <c r="AB1165" s="25" t="e">
        <f t="shared" si="529"/>
        <v>#N/A</v>
      </c>
      <c r="AC1165" s="25" t="e">
        <f t="shared" si="530"/>
        <v>#N/A</v>
      </c>
    </row>
    <row r="1166" spans="1:29" ht="14.25" hidden="1" customHeight="1" x14ac:dyDescent="0.25">
      <c r="A1166" s="354"/>
      <c r="B1166" s="308"/>
      <c r="C1166" s="38"/>
      <c r="D1166" s="216"/>
      <c r="E1166" s="355"/>
      <c r="F1166" s="305"/>
      <c r="G1166" s="355"/>
      <c r="H1166" s="305"/>
      <c r="I1166" s="355"/>
      <c r="J1166" s="216"/>
      <c r="K1166" s="355"/>
      <c r="L1166" s="216"/>
      <c r="M1166" s="355"/>
      <c r="N1166" s="315"/>
      <c r="O1166" s="315"/>
      <c r="S1166" s="25" t="str">
        <f t="shared" si="555"/>
        <v/>
      </c>
      <c r="T1166" s="25" t="e">
        <f t="shared" si="521"/>
        <v>#N/A</v>
      </c>
      <c r="U1166" s="25" t="e">
        <f t="shared" si="522"/>
        <v>#N/A</v>
      </c>
      <c r="V1166" s="25" t="e">
        <f t="shared" si="523"/>
        <v>#N/A</v>
      </c>
      <c r="W1166" s="25" t="e">
        <f t="shared" si="524"/>
        <v>#N/A</v>
      </c>
      <c r="X1166" s="25" t="e">
        <f t="shared" si="525"/>
        <v>#N/A</v>
      </c>
      <c r="Y1166" s="25" t="e">
        <f t="shared" si="526"/>
        <v>#N/A</v>
      </c>
      <c r="Z1166" s="25" t="e">
        <f t="shared" si="527"/>
        <v>#N/A</v>
      </c>
      <c r="AA1166" s="25" t="e">
        <f t="shared" si="528"/>
        <v>#N/A</v>
      </c>
      <c r="AB1166" s="25" t="e">
        <f t="shared" si="529"/>
        <v>#N/A</v>
      </c>
      <c r="AC1166" s="25" t="e">
        <f t="shared" si="530"/>
        <v>#N/A</v>
      </c>
    </row>
    <row r="1167" spans="1:29" ht="14.25" hidden="1" customHeight="1" x14ac:dyDescent="0.25">
      <c r="A1167" s="354"/>
      <c r="B1167" s="308"/>
      <c r="C1167" s="38"/>
      <c r="D1167" s="216"/>
      <c r="E1167" s="355"/>
      <c r="F1167" s="305"/>
      <c r="G1167" s="355"/>
      <c r="H1167" s="305"/>
      <c r="I1167" s="355"/>
      <c r="J1167" s="216"/>
      <c r="K1167" s="355"/>
      <c r="L1167" s="216"/>
      <c r="M1167" s="355"/>
      <c r="N1167" s="315"/>
      <c r="O1167" s="315"/>
      <c r="S1167" s="25" t="str">
        <f t="shared" si="555"/>
        <v/>
      </c>
      <c r="T1167" s="25" t="e">
        <f t="shared" si="521"/>
        <v>#N/A</v>
      </c>
      <c r="U1167" s="25" t="e">
        <f t="shared" si="522"/>
        <v>#N/A</v>
      </c>
      <c r="V1167" s="25" t="e">
        <f t="shared" si="523"/>
        <v>#N/A</v>
      </c>
      <c r="W1167" s="25" t="e">
        <f t="shared" si="524"/>
        <v>#N/A</v>
      </c>
      <c r="X1167" s="25" t="e">
        <f t="shared" si="525"/>
        <v>#N/A</v>
      </c>
      <c r="Y1167" s="25" t="e">
        <f t="shared" si="526"/>
        <v>#N/A</v>
      </c>
      <c r="Z1167" s="25" t="e">
        <f t="shared" si="527"/>
        <v>#N/A</v>
      </c>
      <c r="AA1167" s="25" t="e">
        <f t="shared" si="528"/>
        <v>#N/A</v>
      </c>
      <c r="AB1167" s="25" t="e">
        <f t="shared" si="529"/>
        <v>#N/A</v>
      </c>
      <c r="AC1167" s="25" t="e">
        <f t="shared" si="530"/>
        <v>#N/A</v>
      </c>
    </row>
    <row r="1168" spans="1:29" ht="14.25" hidden="1" customHeight="1" x14ac:dyDescent="0.25">
      <c r="A1168" s="354"/>
      <c r="B1168" s="308"/>
      <c r="C1168" s="38"/>
      <c r="D1168" s="216"/>
      <c r="E1168" s="355"/>
      <c r="F1168" s="305"/>
      <c r="G1168" s="355"/>
      <c r="H1168" s="305"/>
      <c r="I1168" s="355"/>
      <c r="J1168" s="216"/>
      <c r="K1168" s="355"/>
      <c r="L1168" s="216"/>
      <c r="M1168" s="355"/>
      <c r="N1168" s="315"/>
      <c r="O1168" s="315"/>
      <c r="S1168" s="25" t="str">
        <f t="shared" si="555"/>
        <v/>
      </c>
      <c r="T1168" s="25" t="e">
        <f t="shared" si="521"/>
        <v>#N/A</v>
      </c>
      <c r="U1168" s="25" t="e">
        <f t="shared" si="522"/>
        <v>#N/A</v>
      </c>
      <c r="V1168" s="25" t="e">
        <f t="shared" si="523"/>
        <v>#N/A</v>
      </c>
      <c r="W1168" s="25" t="e">
        <f t="shared" si="524"/>
        <v>#N/A</v>
      </c>
      <c r="X1168" s="25" t="e">
        <f t="shared" si="525"/>
        <v>#N/A</v>
      </c>
      <c r="Y1168" s="25" t="e">
        <f t="shared" si="526"/>
        <v>#N/A</v>
      </c>
      <c r="Z1168" s="25" t="e">
        <f t="shared" si="527"/>
        <v>#N/A</v>
      </c>
      <c r="AA1168" s="25" t="e">
        <f t="shared" si="528"/>
        <v>#N/A</v>
      </c>
      <c r="AB1168" s="25" t="e">
        <f t="shared" si="529"/>
        <v>#N/A</v>
      </c>
      <c r="AC1168" s="25" t="e">
        <f t="shared" si="530"/>
        <v>#N/A</v>
      </c>
    </row>
    <row r="1169" spans="1:29" ht="14.25" hidden="1" customHeight="1" x14ac:dyDescent="0.25">
      <c r="A1169" s="354"/>
      <c r="B1169" s="308"/>
      <c r="C1169" s="38"/>
      <c r="D1169" s="216"/>
      <c r="E1169" s="355"/>
      <c r="F1169" s="305"/>
      <c r="G1169" s="355"/>
      <c r="H1169" s="305"/>
      <c r="I1169" s="355"/>
      <c r="J1169" s="216"/>
      <c r="K1169" s="355"/>
      <c r="L1169" s="216"/>
      <c r="M1169" s="355"/>
      <c r="N1169" s="315"/>
      <c r="O1169" s="315"/>
      <c r="S1169" s="25" t="str">
        <f t="shared" si="555"/>
        <v/>
      </c>
      <c r="T1169" s="25" t="e">
        <f t="shared" si="521"/>
        <v>#N/A</v>
      </c>
      <c r="U1169" s="25" t="e">
        <f t="shared" si="522"/>
        <v>#N/A</v>
      </c>
      <c r="V1169" s="25" t="e">
        <f t="shared" si="523"/>
        <v>#N/A</v>
      </c>
      <c r="W1169" s="25" t="e">
        <f t="shared" si="524"/>
        <v>#N/A</v>
      </c>
      <c r="X1169" s="25" t="e">
        <f t="shared" si="525"/>
        <v>#N/A</v>
      </c>
      <c r="Y1169" s="25" t="e">
        <f t="shared" si="526"/>
        <v>#N/A</v>
      </c>
      <c r="Z1169" s="25" t="e">
        <f t="shared" si="527"/>
        <v>#N/A</v>
      </c>
      <c r="AA1169" s="25" t="e">
        <f t="shared" si="528"/>
        <v>#N/A</v>
      </c>
      <c r="AB1169" s="25" t="e">
        <f t="shared" si="529"/>
        <v>#N/A</v>
      </c>
      <c r="AC1169" s="25" t="e">
        <f t="shared" si="530"/>
        <v>#N/A</v>
      </c>
    </row>
    <row r="1170" spans="1:29" ht="14.25" hidden="1" customHeight="1" thickBot="1" x14ac:dyDescent="0.3">
      <c r="A1170" s="33"/>
      <c r="B1170" s="118"/>
      <c r="C1170" s="34"/>
      <c r="D1170" s="216"/>
      <c r="E1170" s="355"/>
      <c r="F1170" s="305"/>
      <c r="G1170" s="355"/>
      <c r="H1170" s="305"/>
      <c r="I1170" s="355"/>
      <c r="J1170" s="216"/>
      <c r="K1170" s="355"/>
      <c r="L1170" s="216"/>
      <c r="M1170" s="355"/>
      <c r="N1170" s="315"/>
      <c r="O1170" s="315"/>
      <c r="S1170" s="25" t="str">
        <f t="shared" si="555"/>
        <v/>
      </c>
      <c r="T1170" s="25" t="e">
        <f t="shared" si="521"/>
        <v>#N/A</v>
      </c>
      <c r="U1170" s="25" t="e">
        <f t="shared" si="522"/>
        <v>#N/A</v>
      </c>
      <c r="V1170" s="25" t="e">
        <f t="shared" si="523"/>
        <v>#N/A</v>
      </c>
      <c r="W1170" s="25" t="e">
        <f t="shared" si="524"/>
        <v>#N/A</v>
      </c>
      <c r="X1170" s="25" t="e">
        <f t="shared" si="525"/>
        <v>#N/A</v>
      </c>
      <c r="Y1170" s="25" t="e">
        <f t="shared" si="526"/>
        <v>#N/A</v>
      </c>
      <c r="Z1170" s="25" t="e">
        <f t="shared" si="527"/>
        <v>#N/A</v>
      </c>
      <c r="AA1170" s="25" t="e">
        <f t="shared" si="528"/>
        <v>#N/A</v>
      </c>
      <c r="AB1170" s="25" t="e">
        <f t="shared" si="529"/>
        <v>#N/A</v>
      </c>
      <c r="AC1170" s="25" t="e">
        <f t="shared" si="530"/>
        <v>#N/A</v>
      </c>
    </row>
    <row r="1171" spans="1:29" ht="15.75" hidden="1" thickBot="1" x14ac:dyDescent="0.3">
      <c r="C1171">
        <f>COUNTA(C1023:C1170)</f>
        <v>102</v>
      </c>
      <c r="D1171" s="31">
        <f>((COUNTA(D1023:D1170))-COUNTIF(E1023:E1170,"&lt;1"))/(COUNTA(D1023:D1170))</f>
        <v>0.97029702970297027</v>
      </c>
      <c r="E1171"/>
      <c r="F1171" s="31">
        <f>((COUNTA(F1023:F1170))-COUNTIF(G1023:G1170,"&lt;1"))/(COUNTA(F1023:F1170))</f>
        <v>0.98611111111111116</v>
      </c>
      <c r="H1171" s="31">
        <f>((COUNTA(H1023:H1170))-COUNTIF(I1023:I1170,"&lt;1"))/(COUNTA(H1023:H1170))</f>
        <v>0.97916666666666663</v>
      </c>
      <c r="I1171" s="355"/>
      <c r="J1171" s="31">
        <f>((COUNTA(J1023:J1170))-COUNTIF(K1023:K1170,"&lt;1"))/(COUNTA(J1023:J1170))</f>
        <v>0.98019801980198018</v>
      </c>
      <c r="K1171" s="31"/>
      <c r="L1171" s="31">
        <f>((COUNTA(L1023:L1170))-COUNTIF(M1023:M1170,"&lt;1"))/(COUNTA(L1023:L1170))</f>
        <v>1</v>
      </c>
      <c r="M1171" s="31"/>
      <c r="N1171" s="11" t="e">
        <f>AVERAGE(N1023:N1170)</f>
        <v>#N/A</v>
      </c>
      <c r="O1171" s="11" t="e">
        <f>AVERAGE(O1023:O1170)</f>
        <v>#N/A</v>
      </c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</row>
    <row r="1172" spans="1:29" hidden="1" x14ac:dyDescent="0.25"/>
  </sheetData>
  <mergeCells count="4">
    <mergeCell ref="T2:U2"/>
    <mergeCell ref="V2:W2"/>
    <mergeCell ref="X2:Y2"/>
    <mergeCell ref="Z2:AA2"/>
  </mergeCells>
  <phoneticPr fontId="24" type="noConversion"/>
  <conditionalFormatting sqref="D19:D23 J19:J83 D32:D83 L58:L83 F73:F83 D85:D86 L107:L176 F145:F146 H147:H176 J150 J152:J177 F177:G177 K177:M177 D282 J282 D372:D464 J372:J464 L372:L464 D469:D514 J469:J514 L469:L514 L519:L527 J519:J616 L533:L616 D622:D703 J622:J703 L622:L703 D797:D892 L797:L892 J882:J892">
    <cfRule type="expression" dxfId="172" priority="337">
      <formula>IF(+(IF(D19&lt;T19,0,IF(D19&gt;U19,0,1)))=1,0,1)</formula>
    </cfRule>
  </conditionalFormatting>
  <conditionalFormatting sqref="D88:D144">
    <cfRule type="expression" dxfId="171" priority="11">
      <formula>IF(+(IF(D88&lt;T88,0,IF(D88&gt;U88,0,1)))=1,0,1)</formula>
    </cfRule>
  </conditionalFormatting>
  <conditionalFormatting sqref="D177 H177">
    <cfRule type="expression" dxfId="170" priority="453">
      <formula>IF(+(IF(D177&lt;U177,0,IF(D177&gt;V177,0,1)))=1,0,1)</formula>
    </cfRule>
  </conditionalFormatting>
  <conditionalFormatting sqref="D177">
    <cfRule type="expression" dxfId="169" priority="459">
      <formula>IF(+(IF(D177&lt;S177,0,IF(D177&gt;T177,0,1)))=1,0,1)</formula>
    </cfRule>
    <cfRule type="expression" dxfId="168" priority="454">
      <formula>IF(+(IF(D177&lt;U177-0.5,0,IF(D177&gt;V177+0.5,0,1)))=1,0,1)</formula>
    </cfRule>
  </conditionalFormatting>
  <conditionalFormatting sqref="D181:D278">
    <cfRule type="expression" dxfId="167" priority="172">
      <formula>IF(+(IF(D181&lt;T181,0,IF(D181&gt;U181,0,1)))=1,0,1)</formula>
    </cfRule>
  </conditionalFormatting>
  <conditionalFormatting sqref="D284:D366 J284:J366 L284:L366">
    <cfRule type="expression" dxfId="166" priority="4">
      <formula>IF(+(IF(D284&lt;T284,0,IF(D284&gt;U284,0,1)))=1,0,1)</formula>
    </cfRule>
  </conditionalFormatting>
  <conditionalFormatting sqref="D519:D616">
    <cfRule type="expression" dxfId="165" priority="96">
      <formula>IF(+(IF(D519&lt;T519,0,IF(D519&gt;U519,0,1)))=1,0,1)</formula>
    </cfRule>
  </conditionalFormatting>
  <conditionalFormatting sqref="D707:D789">
    <cfRule type="expression" dxfId="164" priority="62">
      <formula>IF(+(IF(D707&lt;T707,0,IF(D707&gt;U707,0,1)))=1,0,1)</formula>
    </cfRule>
  </conditionalFormatting>
  <conditionalFormatting sqref="D903:D1018 L903:L1018 J1011:J1018">
    <cfRule type="expression" dxfId="163" priority="35">
      <formula>IF(+(IF(D903&lt;T903,0,IF(D903&gt;U903,0,1)))=1,0,1)</formula>
    </cfRule>
  </conditionalFormatting>
  <conditionalFormatting sqref="D1023:D1170 L1023:L1170">
    <cfRule type="expression" dxfId="162" priority="23">
      <formula>IF(+(IF(D1023&lt;T1023,0,IF(D1023&gt;U1023,0,1)))=1,0,1)</formula>
    </cfRule>
  </conditionalFormatting>
  <conditionalFormatting sqref="E1:E178 I1:I178 G1:G1048576 K1:K1048576 M88:N179 E371:E464 I371:I464 M372:N464 E466:E514 I466:I514 M469:N514 E517:E616 I517:I616 M519:N616 E618:E703 I618:I1048576 M622:N703">
    <cfRule type="cellIs" dxfId="161" priority="10" operator="equal">
      <formula>0</formula>
    </cfRule>
  </conditionalFormatting>
  <conditionalFormatting sqref="E180:E278 I180:I278 M181:N278 M282:N282 E705:E789 M707:N789 E791:E892 M797:N892 E894:E1018 M903:N1018 E1172:E1048576">
    <cfRule type="cellIs" dxfId="160" priority="215" operator="equal">
      <formula>0</formula>
    </cfRule>
  </conditionalFormatting>
  <conditionalFormatting sqref="E282:E366 I282:I366 M284:N366">
    <cfRule type="cellIs" dxfId="159" priority="3" operator="equal">
      <formula>0</formula>
    </cfRule>
  </conditionalFormatting>
  <conditionalFormatting sqref="E1020:E1170 M1023:N1170">
    <cfRule type="cellIs" dxfId="158" priority="25" operator="equal">
      <formula>0</formula>
    </cfRule>
  </conditionalFormatting>
  <conditionalFormatting sqref="F19:F69">
    <cfRule type="expression" dxfId="157" priority="20">
      <formula>IF(+(IF(F19&lt;V19,0,IF(F19&gt;W19,0,1)))=1,0,1)</formula>
    </cfRule>
  </conditionalFormatting>
  <conditionalFormatting sqref="F63 F144:F146">
    <cfRule type="expression" dxfId="156" priority="11619">
      <formula>IF(+(IF(F63&lt;#REF!,0,IF(F63&gt;#REF!,0,1)))=1,0,1)</formula>
    </cfRule>
  </conditionalFormatting>
  <conditionalFormatting sqref="F70:F72">
    <cfRule type="expression" dxfId="155" priority="184">
      <formula>IF(+(IF(F70&lt;W70-0.5,0,IF(F70&gt;X70+0.5,0,1)))=1,0,1)</formula>
    </cfRule>
  </conditionalFormatting>
  <conditionalFormatting sqref="F88:F108 F110:F126 F137:F143 J145:J147 J151 F187:F195 F199:F221 F223:F242 F244:F245">
    <cfRule type="expression" dxfId="154" priority="438">
      <formula>IF(+(IF(F88&lt;V89,0,IF(F88&gt;W89,0,1)))=1,0,1)</formula>
    </cfRule>
  </conditionalFormatting>
  <conditionalFormatting sqref="F109 J148">
    <cfRule type="expression" dxfId="153" priority="14241">
      <formula>IF(+(IF(F109&lt;V112,0,IF(F109&gt;W112,0,1)))=1,0,1)</formula>
    </cfRule>
  </conditionalFormatting>
  <conditionalFormatting sqref="F127">
    <cfRule type="expression" dxfId="152" priority="11994">
      <formula>IF(+(IF(F127&lt;V129,0,IF(F127&gt;W129,0,1)))=1,0,1)</formula>
    </cfRule>
  </conditionalFormatting>
  <conditionalFormatting sqref="F128:F135">
    <cfRule type="expression" dxfId="151" priority="13">
      <formula>IF(+(IF(F128&lt;V129,0,IF(F128&gt;W129,0,1)))=1,0,1)</formula>
    </cfRule>
  </conditionalFormatting>
  <conditionalFormatting sqref="F153:F176">
    <cfRule type="expression" dxfId="150" priority="3223">
      <formula>IF(+(IF(F153&lt;V153,0,IF(F153&gt;W153,0,1)))=1,0,1)</formula>
    </cfRule>
    <cfRule type="expression" dxfId="149" priority="12009">
      <formula>IF(+(IF(F153&lt;#REF!,0,IF(F153&gt;#REF!,0,1)))=1,0,1)</formula>
    </cfRule>
  </conditionalFormatting>
  <conditionalFormatting sqref="F181:F185">
    <cfRule type="expression" dxfId="148" priority="171">
      <formula>IF(+(IF(F181&lt;V182,0,IF(F181&gt;W182,0,1)))=1,0,1)</formula>
    </cfRule>
  </conditionalFormatting>
  <conditionalFormatting sqref="F197:F198">
    <cfRule type="expression" dxfId="147" priority="165">
      <formula>IF(+(IF(F197&lt;W197,0,IF(F197&gt;X197,0,1)))=1,0,1)</formula>
    </cfRule>
  </conditionalFormatting>
  <conditionalFormatting sqref="F464">
    <cfRule type="expression" dxfId="146" priority="105">
      <formula>IF(+(IF(F464&lt;V465,0,IF(F464&gt;W465,0,1)))=1,0,1)</formula>
    </cfRule>
  </conditionalFormatting>
  <conditionalFormatting sqref="F514">
    <cfRule type="expression" dxfId="145" priority="98">
      <formula>IF(+(IF(F514&lt;V515,0,IF(F514&gt;W515,0,1)))=1,0,1)</formula>
    </cfRule>
  </conditionalFormatting>
  <conditionalFormatting sqref="F616">
    <cfRule type="expression" dxfId="144" priority="95">
      <formula>IF(+(IF(F616&lt;V617,0,IF(F616&gt;W617,0,1)))=1,0,1)</formula>
    </cfRule>
  </conditionalFormatting>
  <conditionalFormatting sqref="F840:F844">
    <cfRule type="expression" dxfId="143" priority="49">
      <formula>IF(+(IF(F840&lt;W840-0.5,0,IF(F840&gt;X840+0.5,0,1)))=1,0,1)</formula>
    </cfRule>
  </conditionalFormatting>
  <conditionalFormatting sqref="F969:F973">
    <cfRule type="expression" dxfId="142" priority="39">
      <formula>IF(+(IF(F969&lt;W969-0.5,0,IF(F969&gt;X969+0.5,0,1)))=1,0,1)</formula>
    </cfRule>
  </conditionalFormatting>
  <conditionalFormatting sqref="H19:H62">
    <cfRule type="expression" dxfId="141" priority="21">
      <formula>IF(+(IF(H19&lt;X19,0,IF(H19&gt;Y19,0,1)))=1,0,1)</formula>
    </cfRule>
  </conditionalFormatting>
  <conditionalFormatting sqref="H153:H176">
    <cfRule type="expression" dxfId="140" priority="12014">
      <formula>IF(+(IF(H153&lt;#REF!,0,IF(H153&gt;#REF!,0,1)))=1,0,1)</formula>
    </cfRule>
  </conditionalFormatting>
  <conditionalFormatting sqref="H727">
    <cfRule type="expression" dxfId="139" priority="68">
      <formula>IF(+(IF(H727&lt;Y727,0,IF(H727&gt;Z727,0,1)))=1,0,1)</formula>
    </cfRule>
  </conditionalFormatting>
  <conditionalFormatting sqref="H797:H821">
    <cfRule type="expression" dxfId="138" priority="51">
      <formula>IF(+(IF(H797&lt;Y797-0.5,0,IF(H797&gt;Z797+0.5,0,1)))=1,0,1)</formula>
    </cfRule>
  </conditionalFormatting>
  <conditionalFormatting sqref="H903:H947 H950">
    <cfRule type="expression" dxfId="137" priority="41">
      <formula>IF(+(IF(H903&lt;Y903-0.5,0,IF(H903&gt;Z903+0.5,0,1)))=1,0,1)</formula>
    </cfRule>
  </conditionalFormatting>
  <conditionalFormatting sqref="H1023:H1067 H1070">
    <cfRule type="expression" dxfId="136" priority="31">
      <formula>IF(+(IF(H1023&lt;Y1023-0.5,0,IF(H1023&gt;Z1023+0.5,0,1)))=1,0,1)</formula>
    </cfRule>
  </conditionalFormatting>
  <conditionalFormatting sqref="J88:J144">
    <cfRule type="expression" dxfId="135" priority="12">
      <formula>IF(+(IF(J88&lt;Z88,0,IF(J88&gt;AA88,0,1)))=1,0,1)</formula>
    </cfRule>
  </conditionalFormatting>
  <conditionalFormatting sqref="J149">
    <cfRule type="expression" dxfId="134" priority="8">
      <formula>IF(+(IF(J149&lt;Z150,0,IF(J149&gt;AA150,0,1)))=1,0,1)</formula>
    </cfRule>
  </conditionalFormatting>
  <conditionalFormatting sqref="J181:J278">
    <cfRule type="expression" dxfId="133" priority="170">
      <formula>IF(+(IF(J181&lt;Z181,0,IF(J181&gt;AA181,0,1)))=1,0,1)</formula>
    </cfRule>
  </conditionalFormatting>
  <conditionalFormatting sqref="J707:J789 L707:L789">
    <cfRule type="expression" dxfId="132" priority="76">
      <formula>IF(+(IF(J707&lt;Z707,0,IF(J707&gt;AA707,0,1)))=1,0,1)</formula>
    </cfRule>
  </conditionalFormatting>
  <conditionalFormatting sqref="J797:J872">
    <cfRule type="expression" dxfId="131" priority="50">
      <formula>IF(+(IF(J797&lt;Z797,0,IF(J797&gt;AA797,0,1)))=1,0,1)</formula>
    </cfRule>
  </conditionalFormatting>
  <conditionalFormatting sqref="J873:J881">
    <cfRule type="expression" dxfId="130" priority="46">
      <formula>IF(+(IF(J873&lt;#REF!-0.5,0,IF(J873&gt;#REF!+0.5,0,1)))=1,0,1)</formula>
    </cfRule>
    <cfRule type="expression" dxfId="129" priority="47">
      <formula>IF(+(IF(J873&lt;#REF!,0,IF(J873&gt;#REF!,0,1)))=1,0,1)</formula>
    </cfRule>
  </conditionalFormatting>
  <conditionalFormatting sqref="J903:J1001">
    <cfRule type="expression" dxfId="128" priority="40">
      <formula>IF(+(IF(J903&lt;Z903,0,IF(J903&gt;AA903,0,1)))=1,0,1)</formula>
    </cfRule>
  </conditionalFormatting>
  <conditionalFormatting sqref="J1002:J1010">
    <cfRule type="expression" dxfId="127" priority="38">
      <formula>IF(+(IF(J1002&lt;#REF!,0,IF(J1002&gt;#REF!,0,1)))=1,0,1)</formula>
    </cfRule>
    <cfRule type="expression" dxfId="126" priority="37">
      <formula>IF(+(IF(J1002&lt;#REF!-0.5,0,IF(J1002&gt;#REF!+0.5,0,1)))=1,0,1)</formula>
    </cfRule>
  </conditionalFormatting>
  <conditionalFormatting sqref="J1023:J1153">
    <cfRule type="expression" dxfId="125" priority="24">
      <formula>IF(+(IF(J1023&lt;Z1023,0,IF(J1023&gt;AA1023,0,1)))=1,0,1)</formula>
    </cfRule>
  </conditionalFormatting>
  <conditionalFormatting sqref="J1154:J1162">
    <cfRule type="expression" dxfId="124" priority="28">
      <formula>IF(+(IF(J1154&lt;#REF!,0,IF(J1154&gt;#REF!,0,1)))=1,0,1)</formula>
    </cfRule>
    <cfRule type="expression" dxfId="123" priority="27">
      <formula>IF(+(IF(J1154&lt;#REF!-0.5,0,IF(J1154&gt;#REF!+0.5,0,1)))=1,0,1)</formula>
    </cfRule>
  </conditionalFormatting>
  <conditionalFormatting sqref="J1163:J1170">
    <cfRule type="expression" dxfId="122" priority="26">
      <formula>IF(+(IF(J1163&lt;Z1163,0,IF(J1163&gt;AA1163,0,1)))=1,0,1)</formula>
    </cfRule>
  </conditionalFormatting>
  <conditionalFormatting sqref="L19">
    <cfRule type="expression" dxfId="121" priority="11904">
      <formula>IF(+(IF(#REF!&lt;#REF!,0,IF(#REF!&gt;#REF!,0,1)))=1,0,1)</formula>
    </cfRule>
  </conditionalFormatting>
  <conditionalFormatting sqref="L19:L53">
    <cfRule type="expression" dxfId="120" priority="19">
      <formula>IF(+(IF(L19&lt;AB19,0,IF(L19&gt;AC19,0,1)))=1,0,1)</formula>
    </cfRule>
  </conditionalFormatting>
  <conditionalFormatting sqref="L55:L57 L529:L532">
    <cfRule type="expression" dxfId="119" priority="22">
      <formula>IF(+(IF(L55&lt;AB54,0,IF(L55&gt;AC54,0,1)))=1,0,1)</formula>
    </cfRule>
  </conditionalFormatting>
  <conditionalFormatting sqref="L88:L101">
    <cfRule type="expression" dxfId="118" priority="572">
      <formula>IF(+(IF(L88&lt;AB88,0,IF(L88&gt;AC88,0,1)))=1,0,1)</formula>
    </cfRule>
  </conditionalFormatting>
  <conditionalFormatting sqref="L102:L106">
    <cfRule type="expression" dxfId="117" priority="581">
      <formula>IF(+(IF(L105&lt;AB105,0,IF(AB105&gt;AC105,0,1)))=1,0,1)</formula>
    </cfRule>
  </conditionalFormatting>
  <conditionalFormatting sqref="L177">
    <cfRule type="expression" dxfId="116" priority="3101">
      <formula>IF(+(IF(L180&lt;AB180,0,IF(AB180&gt;AC180,0,1)))=1,0,1)</formula>
    </cfRule>
  </conditionalFormatting>
  <conditionalFormatting sqref="L181:L278 L282">
    <cfRule type="expression" dxfId="115" priority="173">
      <formula>IF(+(IF(L181&lt;AB181,0,IF(L181&gt;AC181,0,1)))=1,0,1)</formula>
    </cfRule>
  </conditionalFormatting>
  <conditionalFormatting sqref="M19:N83">
    <cfRule type="cellIs" dxfId="114" priority="18" operator="equal">
      <formula>0</formula>
    </cfRule>
  </conditionalFormatting>
  <conditionalFormatting sqref="M1:O18 M84:O84 M85:P86 M87:O87 O178 O179:P179">
    <cfRule type="cellIs" dxfId="113" priority="247" operator="equal">
      <formula>0</formula>
    </cfRule>
  </conditionalFormatting>
  <conditionalFormatting sqref="M180:O180">
    <cfRule type="cellIs" dxfId="112" priority="169" operator="equal">
      <formula>0</formula>
    </cfRule>
  </conditionalFormatting>
  <conditionalFormatting sqref="M279:O281">
    <cfRule type="cellIs" dxfId="111" priority="124" operator="equal">
      <formula>0</formula>
    </cfRule>
  </conditionalFormatting>
  <conditionalFormatting sqref="M283:O283">
    <cfRule type="cellIs" dxfId="110" priority="125" operator="equal">
      <formula>0</formula>
    </cfRule>
  </conditionalFormatting>
  <conditionalFormatting sqref="M367:O371">
    <cfRule type="cellIs" dxfId="109" priority="101" operator="equal">
      <formula>0</formula>
    </cfRule>
  </conditionalFormatting>
  <conditionalFormatting sqref="M465:O468">
    <cfRule type="cellIs" dxfId="108" priority="97" operator="equal">
      <formula>0</formula>
    </cfRule>
  </conditionalFormatting>
  <conditionalFormatting sqref="M515:O518">
    <cfRule type="cellIs" dxfId="107" priority="94" operator="equal">
      <formula>0</formula>
    </cfRule>
  </conditionalFormatting>
  <conditionalFormatting sqref="M617:O621">
    <cfRule type="cellIs" dxfId="106" priority="81" operator="equal">
      <formula>0</formula>
    </cfRule>
  </conditionalFormatting>
  <conditionalFormatting sqref="M704:O706">
    <cfRule type="cellIs" dxfId="105" priority="74" operator="equal">
      <formula>0</formula>
    </cfRule>
  </conditionalFormatting>
  <conditionalFormatting sqref="M790:O796">
    <cfRule type="cellIs" dxfId="104" priority="60" operator="equal">
      <formula>0</formula>
    </cfRule>
  </conditionalFormatting>
  <conditionalFormatting sqref="M893:O902">
    <cfRule type="cellIs" dxfId="103" priority="44" operator="equal">
      <formula>0</formula>
    </cfRule>
  </conditionalFormatting>
  <conditionalFormatting sqref="M1019:O1022">
    <cfRule type="cellIs" dxfId="102" priority="33" operator="equal">
      <formula>0</formula>
    </cfRule>
  </conditionalFormatting>
  <conditionalFormatting sqref="M1171:O1048576">
    <cfRule type="cellIs" dxfId="101" priority="34" operator="equal">
      <formula>0</formula>
    </cfRule>
  </conditionalFormatting>
  <conditionalFormatting sqref="O47:O48">
    <cfRule type="cellIs" dxfId="100" priority="17" operator="equal">
      <formula>0</formula>
    </cfRule>
  </conditionalFormatting>
  <conditionalFormatting sqref="O716">
    <cfRule type="cellIs" dxfId="99" priority="65" operator="equal">
      <formula>0</formula>
    </cfRule>
  </conditionalFormatting>
  <conditionalFormatting sqref="O727">
    <cfRule type="cellIs" dxfId="98" priority="69" operator="equal">
      <formula>0</formula>
    </cfRule>
  </conditionalFormatting>
  <conditionalFormatting sqref="O807:O825">
    <cfRule type="cellIs" dxfId="97" priority="54" operator="equal">
      <formula>0</formula>
    </cfRule>
  </conditionalFormatting>
  <conditionalFormatting sqref="O827:O839">
    <cfRule type="cellIs" dxfId="96" priority="56" operator="equal">
      <formula>0</formula>
    </cfRule>
  </conditionalFormatting>
  <conditionalFormatting sqref="O917:O971">
    <cfRule type="cellIs" dxfId="95" priority="42" operator="equal">
      <formula>0</formula>
    </cfRule>
  </conditionalFormatting>
  <pageMargins left="0.7" right="0.7" top="0.75" bottom="0.75" header="0.3" footer="0.3"/>
  <pageSetup scale="1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X1711"/>
  <sheetViews>
    <sheetView zoomScale="120" zoomScaleNormal="120" zoomScaleSheetLayoutView="120" workbookViewId="0">
      <pane xSplit="3" ySplit="19" topLeftCell="D534" activePane="bottomRight" state="frozen"/>
      <selection activeCell="P385" sqref="P385:P387"/>
      <selection pane="topRight" activeCell="P385" sqref="P385:P387"/>
      <selection pane="bottomLeft" activeCell="P385" sqref="P385:P387"/>
      <selection pane="bottomRight" activeCell="A571" sqref="A571:XFD629"/>
    </sheetView>
  </sheetViews>
  <sheetFormatPr defaultRowHeight="15" x14ac:dyDescent="0.25"/>
  <cols>
    <col min="1" max="1" width="10.5703125" style="284" customWidth="1"/>
    <col min="2" max="2" width="20.42578125" bestFit="1" customWidth="1"/>
    <col min="3" max="3" width="19.140625" customWidth="1"/>
    <col min="4" max="4" width="22.7109375" style="1" customWidth="1"/>
    <col min="5" max="5" width="5" style="69" customWidth="1"/>
    <col min="6" max="6" width="21.42578125" style="1" customWidth="1"/>
    <col min="7" max="7" width="4.85546875" style="69" customWidth="1"/>
    <col min="8" max="8" width="12" style="1" customWidth="1"/>
    <col min="9" max="9" width="4.140625" style="69" customWidth="1"/>
    <col min="10" max="10" width="15.42578125" style="1" customWidth="1"/>
    <col min="11" max="11" width="5.42578125" style="1" customWidth="1"/>
    <col min="12" max="12" width="10.42578125" customWidth="1"/>
    <col min="16" max="16" width="12.5703125" bestFit="1" customWidth="1"/>
  </cols>
  <sheetData>
    <row r="1" spans="1:24" hidden="1" x14ac:dyDescent="0.25">
      <c r="P1" s="27"/>
      <c r="Q1" s="477" t="s">
        <v>65</v>
      </c>
      <c r="R1" s="478"/>
      <c r="S1" s="477" t="s">
        <v>66</v>
      </c>
      <c r="T1" s="478"/>
      <c r="U1" s="546" t="s">
        <v>67</v>
      </c>
      <c r="V1" s="547"/>
      <c r="W1" s="546" t="s">
        <v>3</v>
      </c>
      <c r="X1" s="547"/>
    </row>
    <row r="2" spans="1:24" hidden="1" x14ac:dyDescent="0.25">
      <c r="P2" s="27"/>
      <c r="Q2" s="27" t="s">
        <v>52</v>
      </c>
      <c r="R2" s="27" t="s">
        <v>51</v>
      </c>
      <c r="S2" s="27" t="s">
        <v>52</v>
      </c>
      <c r="T2" s="27" t="s">
        <v>51</v>
      </c>
      <c r="U2" s="29" t="s">
        <v>52</v>
      </c>
      <c r="V2" s="29" t="s">
        <v>51</v>
      </c>
      <c r="W2" s="29" t="s">
        <v>52</v>
      </c>
      <c r="X2" s="29" t="s">
        <v>51</v>
      </c>
    </row>
    <row r="3" spans="1:24" s="14" customFormat="1" hidden="1" x14ac:dyDescent="0.25">
      <c r="A3" s="285"/>
      <c r="D3" s="234"/>
      <c r="E3" s="234"/>
      <c r="F3" s="234"/>
      <c r="G3" s="234"/>
      <c r="H3" s="234"/>
      <c r="I3" s="234"/>
      <c r="J3" s="234"/>
      <c r="K3" s="234"/>
      <c r="P3" s="220" t="s">
        <v>31</v>
      </c>
      <c r="Q3" s="220">
        <v>270</v>
      </c>
      <c r="R3" s="220">
        <v>280</v>
      </c>
      <c r="S3" s="220">
        <v>12</v>
      </c>
      <c r="T3" s="220">
        <v>19.440000000000001</v>
      </c>
      <c r="U3" s="220">
        <v>0</v>
      </c>
      <c r="V3" s="220">
        <v>0.4</v>
      </c>
      <c r="W3" s="220">
        <v>80</v>
      </c>
      <c r="X3" s="220">
        <v>100</v>
      </c>
    </row>
    <row r="4" spans="1:24" s="14" customFormat="1" hidden="1" x14ac:dyDescent="0.25">
      <c r="A4" s="285"/>
      <c r="D4" s="234"/>
      <c r="E4" s="234"/>
      <c r="F4" s="234"/>
      <c r="G4" s="234"/>
      <c r="H4" s="234"/>
      <c r="I4" s="234"/>
      <c r="J4" s="234"/>
      <c r="K4" s="234"/>
      <c r="P4" s="220" t="s">
        <v>30</v>
      </c>
      <c r="Q4" s="220">
        <v>270</v>
      </c>
      <c r="R4" s="220">
        <v>280</v>
      </c>
      <c r="S4" s="220">
        <v>12</v>
      </c>
      <c r="T4" s="220">
        <v>19.440000000000001</v>
      </c>
      <c r="U4" s="220">
        <v>0</v>
      </c>
      <c r="V4" s="220">
        <v>0.4</v>
      </c>
      <c r="W4" s="220">
        <v>80</v>
      </c>
      <c r="X4" s="220">
        <v>100</v>
      </c>
    </row>
    <row r="5" spans="1:24" s="14" customFormat="1" hidden="1" x14ac:dyDescent="0.25">
      <c r="A5" s="285"/>
      <c r="D5" s="234"/>
      <c r="E5" s="234"/>
      <c r="F5" s="234"/>
      <c r="G5" s="234"/>
      <c r="H5" s="234"/>
      <c r="I5" s="234"/>
      <c r="J5" s="234"/>
      <c r="K5" s="234"/>
      <c r="P5" s="220" t="s">
        <v>33</v>
      </c>
      <c r="Q5" s="220">
        <v>274</v>
      </c>
      <c r="R5" s="220">
        <v>276</v>
      </c>
      <c r="S5" s="220">
        <v>17</v>
      </c>
      <c r="T5" s="220">
        <v>30.44</v>
      </c>
      <c r="U5" s="220">
        <v>0</v>
      </c>
      <c r="V5" s="220">
        <v>0.4</v>
      </c>
      <c r="W5" s="220">
        <v>80</v>
      </c>
      <c r="X5" s="220">
        <v>100</v>
      </c>
    </row>
    <row r="6" spans="1:24" hidden="1" x14ac:dyDescent="0.25">
      <c r="P6" s="28" t="s">
        <v>431</v>
      </c>
      <c r="Q6" s="28">
        <v>270</v>
      </c>
      <c r="R6" s="28">
        <v>280.39999999999998</v>
      </c>
      <c r="S6" s="28">
        <v>14.5</v>
      </c>
      <c r="T6" s="28">
        <v>25.4</v>
      </c>
      <c r="U6" s="28"/>
      <c r="V6" s="28"/>
      <c r="W6" s="220">
        <v>80</v>
      </c>
      <c r="X6" s="220">
        <v>100</v>
      </c>
    </row>
    <row r="7" spans="1:24" hidden="1" x14ac:dyDescent="0.25">
      <c r="P7" s="28" t="s">
        <v>461</v>
      </c>
      <c r="Q7" s="28">
        <v>270</v>
      </c>
      <c r="R7" s="28">
        <v>280</v>
      </c>
      <c r="S7" s="28">
        <v>12</v>
      </c>
      <c r="T7" s="28">
        <v>19</v>
      </c>
      <c r="U7" s="28">
        <v>0</v>
      </c>
      <c r="V7" s="28">
        <v>0.4</v>
      </c>
      <c r="W7" s="220">
        <v>80</v>
      </c>
      <c r="X7" s="220">
        <v>100</v>
      </c>
    </row>
    <row r="8" spans="1:24" s="14" customFormat="1" hidden="1" x14ac:dyDescent="0.25">
      <c r="A8" s="285"/>
      <c r="D8" s="234"/>
      <c r="E8" s="234"/>
      <c r="F8" s="234"/>
      <c r="G8" s="234"/>
      <c r="H8" s="234"/>
      <c r="I8" s="234"/>
      <c r="J8" s="234"/>
      <c r="K8" s="234"/>
      <c r="P8" s="220" t="s">
        <v>32</v>
      </c>
      <c r="Q8" s="220">
        <v>270</v>
      </c>
      <c r="R8" s="220">
        <v>280</v>
      </c>
      <c r="S8" s="220">
        <v>130</v>
      </c>
      <c r="T8" s="220">
        <v>230</v>
      </c>
      <c r="U8" s="220">
        <v>0</v>
      </c>
      <c r="V8" s="220"/>
      <c r="W8" s="220">
        <v>80</v>
      </c>
      <c r="X8" s="220">
        <v>100</v>
      </c>
    </row>
    <row r="9" spans="1:24" s="14" customFormat="1" hidden="1" x14ac:dyDescent="0.25">
      <c r="A9" s="285"/>
      <c r="D9" s="234"/>
      <c r="E9" s="234"/>
      <c r="F9" s="234"/>
      <c r="G9" s="234"/>
      <c r="H9" s="234"/>
      <c r="I9" s="234"/>
      <c r="J9" s="234"/>
      <c r="K9" s="234"/>
      <c r="P9" s="220" t="s">
        <v>34</v>
      </c>
      <c r="Q9" s="220">
        <v>270</v>
      </c>
      <c r="R9" s="220">
        <v>280</v>
      </c>
      <c r="S9" s="220">
        <v>230</v>
      </c>
      <c r="T9" s="220">
        <v>250</v>
      </c>
      <c r="U9" s="235">
        <v>0</v>
      </c>
      <c r="V9" s="235">
        <v>0.3</v>
      </c>
      <c r="W9" s="220">
        <v>80</v>
      </c>
      <c r="X9" s="220">
        <v>100</v>
      </c>
    </row>
    <row r="10" spans="1:24" s="14" customFormat="1" hidden="1" x14ac:dyDescent="0.25">
      <c r="A10" s="285"/>
      <c r="D10" s="234"/>
      <c r="E10" s="234"/>
      <c r="F10" s="234"/>
      <c r="G10" s="234"/>
      <c r="H10" s="234"/>
      <c r="I10" s="234"/>
      <c r="J10" s="234"/>
      <c r="K10" s="234"/>
      <c r="P10" s="220" t="s">
        <v>626</v>
      </c>
      <c r="Q10" s="220">
        <v>270</v>
      </c>
      <c r="R10" s="220">
        <v>280.39999999999998</v>
      </c>
      <c r="S10" s="220">
        <v>90</v>
      </c>
      <c r="T10" s="220">
        <v>120</v>
      </c>
      <c r="U10" s="235">
        <v>0</v>
      </c>
      <c r="V10" s="235">
        <v>1</v>
      </c>
      <c r="W10" s="220">
        <v>80</v>
      </c>
      <c r="X10" s="220">
        <v>100</v>
      </c>
    </row>
    <row r="11" spans="1:24" hidden="1" x14ac:dyDescent="0.25">
      <c r="P11" s="28" t="s">
        <v>128</v>
      </c>
      <c r="Q11" s="28">
        <v>270</v>
      </c>
      <c r="R11" s="28">
        <v>280.39999999999998</v>
      </c>
      <c r="S11" s="28">
        <v>90</v>
      </c>
      <c r="T11" s="28">
        <v>120</v>
      </c>
      <c r="U11" s="44">
        <v>0</v>
      </c>
      <c r="V11" s="44">
        <v>1</v>
      </c>
      <c r="W11" s="220">
        <v>80</v>
      </c>
      <c r="X11" s="220">
        <v>100</v>
      </c>
    </row>
    <row r="12" spans="1:24" s="14" customFormat="1" hidden="1" x14ac:dyDescent="0.25">
      <c r="A12" s="285"/>
      <c r="D12" s="234"/>
      <c r="E12" s="234"/>
      <c r="F12" s="234"/>
      <c r="G12" s="234"/>
      <c r="H12" s="234"/>
      <c r="I12" s="234"/>
      <c r="J12" s="234"/>
      <c r="K12" s="234"/>
      <c r="P12" s="220" t="s">
        <v>35</v>
      </c>
      <c r="Q12" s="220">
        <v>295</v>
      </c>
      <c r="R12" s="220">
        <v>297</v>
      </c>
      <c r="S12" s="220">
        <v>100</v>
      </c>
      <c r="T12" s="220">
        <v>200</v>
      </c>
      <c r="U12" s="244">
        <v>0</v>
      </c>
      <c r="V12" s="244">
        <v>1.4</v>
      </c>
      <c r="W12" s="220">
        <v>80</v>
      </c>
      <c r="X12" s="220">
        <v>100</v>
      </c>
    </row>
    <row r="13" spans="1:24" hidden="1" x14ac:dyDescent="0.25">
      <c r="D13" s="32"/>
      <c r="E13" s="32"/>
      <c r="F13" s="32"/>
      <c r="G13" s="32"/>
      <c r="H13" s="32"/>
      <c r="I13" s="1"/>
      <c r="J13" s="32"/>
      <c r="L13" s="126"/>
      <c r="P13" s="28" t="s">
        <v>135</v>
      </c>
      <c r="Q13" s="28">
        <v>270</v>
      </c>
      <c r="R13" s="28">
        <v>280.39999999999998</v>
      </c>
      <c r="S13" s="28">
        <v>90</v>
      </c>
      <c r="T13" s="28">
        <v>120.44</v>
      </c>
      <c r="U13" s="44">
        <v>0</v>
      </c>
      <c r="V13" s="44">
        <v>1</v>
      </c>
      <c r="W13" s="220">
        <v>80</v>
      </c>
      <c r="X13" s="220">
        <v>100</v>
      </c>
    </row>
    <row r="14" spans="1:24" hidden="1" x14ac:dyDescent="0.25">
      <c r="D14" s="32"/>
      <c r="E14" s="32"/>
      <c r="F14" s="32"/>
      <c r="G14" s="32"/>
      <c r="H14" s="32"/>
      <c r="I14" s="1"/>
      <c r="J14" s="32"/>
      <c r="L14" s="126"/>
      <c r="P14" s="28" t="s">
        <v>136</v>
      </c>
      <c r="Q14" s="28">
        <v>270</v>
      </c>
      <c r="R14" s="28">
        <v>280.39999999999998</v>
      </c>
      <c r="S14" s="28">
        <v>90</v>
      </c>
      <c r="T14" s="28">
        <v>120.44</v>
      </c>
      <c r="U14" s="44">
        <v>0</v>
      </c>
      <c r="V14" s="44">
        <v>1</v>
      </c>
      <c r="W14" s="220">
        <v>80</v>
      </c>
      <c r="X14" s="220">
        <v>100</v>
      </c>
    </row>
    <row r="15" spans="1:24" hidden="1" x14ac:dyDescent="0.25">
      <c r="D15" s="32"/>
      <c r="E15" s="32"/>
      <c r="F15" s="32"/>
      <c r="G15" s="32"/>
      <c r="H15" s="32"/>
      <c r="I15" s="1"/>
      <c r="J15" s="32"/>
      <c r="L15" s="126"/>
      <c r="P15" s="25"/>
      <c r="Q15" s="25"/>
      <c r="R15" s="25"/>
      <c r="S15" s="25"/>
      <c r="T15" s="25"/>
      <c r="U15" s="25"/>
      <c r="V15" s="25"/>
    </row>
    <row r="16" spans="1:24" x14ac:dyDescent="0.25">
      <c r="P16" s="25" t="str">
        <f>LEFT(C16,8)</f>
        <v/>
      </c>
      <c r="Q16" s="25" t="e">
        <f t="shared" ref="Q16:Q19" si="0">VLOOKUP($P16,$P$3:$T$12,2,FALSE)</f>
        <v>#N/A</v>
      </c>
      <c r="R16" s="25" t="e">
        <f t="shared" ref="R16:R19" si="1">VLOOKUP($P16,$P$3:$T$12,3,FALSE)</f>
        <v>#N/A</v>
      </c>
      <c r="S16" s="25" t="e">
        <f t="shared" ref="S16:S19" si="2">VLOOKUP($P16,$P$3:$T$12,4,FALSE)</f>
        <v>#N/A</v>
      </c>
      <c r="T16" s="25" t="e">
        <f t="shared" ref="T16:T19" si="3">VLOOKUP($P16,$P$3:$T$12,5,FALSE)</f>
        <v>#N/A</v>
      </c>
      <c r="U16" s="25" t="e">
        <f t="shared" ref="U16:U19" si="4">VLOOKUP($P16,$P$3:$V$12,6,FALSE)</f>
        <v>#N/A</v>
      </c>
      <c r="V16" s="25" t="e">
        <f t="shared" ref="V16:V19" si="5">VLOOKUP($P16,$P$3:$V$12,7,FALSE)</f>
        <v>#N/A</v>
      </c>
      <c r="W16">
        <v>80</v>
      </c>
      <c r="X16">
        <v>100</v>
      </c>
    </row>
    <row r="17" spans="1:24" ht="18.75" x14ac:dyDescent="0.3">
      <c r="A17" s="545">
        <v>2026</v>
      </c>
      <c r="B17" s="545"/>
      <c r="C17" s="545"/>
      <c r="D17" s="545"/>
      <c r="E17" s="545"/>
      <c r="F17" s="545"/>
      <c r="G17" s="545"/>
      <c r="H17" s="545"/>
      <c r="I17" s="545"/>
      <c r="J17" s="545"/>
      <c r="K17" s="545"/>
      <c r="L17" s="545"/>
      <c r="P17" s="25" t="str">
        <f>LEFT(C17,8)</f>
        <v/>
      </c>
      <c r="Q17" s="25" t="e">
        <f t="shared" si="0"/>
        <v>#N/A</v>
      </c>
      <c r="R17" s="25" t="e">
        <f t="shared" si="1"/>
        <v>#N/A</v>
      </c>
      <c r="S17" s="25" t="e">
        <f t="shared" si="2"/>
        <v>#N/A</v>
      </c>
      <c r="T17" s="25" t="e">
        <f t="shared" si="3"/>
        <v>#N/A</v>
      </c>
      <c r="U17" s="25" t="e">
        <f t="shared" si="4"/>
        <v>#N/A</v>
      </c>
      <c r="V17" s="25" t="e">
        <f t="shared" si="5"/>
        <v>#N/A</v>
      </c>
      <c r="W17">
        <v>80</v>
      </c>
      <c r="X17">
        <v>100</v>
      </c>
    </row>
    <row r="18" spans="1:24" x14ac:dyDescent="0.25">
      <c r="P18" s="25" t="str">
        <f>LEFT(C18,8)</f>
        <v/>
      </c>
      <c r="Q18" s="25" t="e">
        <f t="shared" si="0"/>
        <v>#N/A</v>
      </c>
      <c r="R18" s="25" t="e">
        <f t="shared" si="1"/>
        <v>#N/A</v>
      </c>
      <c r="S18" s="25" t="e">
        <f t="shared" si="2"/>
        <v>#N/A</v>
      </c>
      <c r="T18" s="25" t="e">
        <f t="shared" si="3"/>
        <v>#N/A</v>
      </c>
      <c r="U18" s="25" t="e">
        <f t="shared" si="4"/>
        <v>#N/A</v>
      </c>
      <c r="V18" s="25" t="e">
        <f t="shared" si="5"/>
        <v>#N/A</v>
      </c>
      <c r="W18">
        <v>80</v>
      </c>
      <c r="X18">
        <v>100</v>
      </c>
    </row>
    <row r="19" spans="1:24" ht="30" x14ac:dyDescent="0.25">
      <c r="A19" s="286" t="s">
        <v>18</v>
      </c>
      <c r="B19" s="7" t="s">
        <v>19</v>
      </c>
      <c r="C19" s="135" t="s">
        <v>29</v>
      </c>
      <c r="D19" s="48" t="s">
        <v>2</v>
      </c>
      <c r="E19" s="70"/>
      <c r="F19" s="8" t="s">
        <v>0</v>
      </c>
      <c r="G19" s="70"/>
      <c r="H19" s="8" t="s">
        <v>1</v>
      </c>
      <c r="I19" s="70"/>
      <c r="J19" s="127" t="s">
        <v>3</v>
      </c>
      <c r="K19" s="70"/>
      <c r="L19" s="9" t="s">
        <v>20</v>
      </c>
      <c r="P19" s="25" t="str">
        <f>LEFT(C19,8)</f>
        <v>Product</v>
      </c>
      <c r="Q19" s="25" t="e">
        <f t="shared" si="0"/>
        <v>#N/A</v>
      </c>
      <c r="R19" s="25" t="e">
        <f t="shared" si="1"/>
        <v>#N/A</v>
      </c>
      <c r="S19" s="25" t="e">
        <f t="shared" si="2"/>
        <v>#N/A</v>
      </c>
      <c r="T19" s="25" t="e">
        <f t="shared" si="3"/>
        <v>#N/A</v>
      </c>
      <c r="U19" s="25" t="e">
        <f t="shared" si="4"/>
        <v>#N/A</v>
      </c>
      <c r="V19" s="25" t="e">
        <f t="shared" si="5"/>
        <v>#N/A</v>
      </c>
      <c r="W19">
        <v>80</v>
      </c>
      <c r="X19">
        <v>100</v>
      </c>
    </row>
    <row r="20" spans="1:24" x14ac:dyDescent="0.25">
      <c r="A20" s="283">
        <v>46024</v>
      </c>
      <c r="B20" s="34" t="s">
        <v>452</v>
      </c>
      <c r="C20" s="34" t="s">
        <v>31</v>
      </c>
      <c r="D20" s="223">
        <v>275</v>
      </c>
      <c r="E20" s="48">
        <f t="shared" ref="E20:E59" si="6">IF(+(IF(D20&lt;Q20,0,IF(D20&gt;R20,0,1)))=1,1,0)</f>
        <v>1</v>
      </c>
      <c r="F20" s="223">
        <v>14.35</v>
      </c>
      <c r="G20" s="48">
        <f t="shared" ref="G20:G35" si="7">IF(+(IF(F20&lt;S20,0,IF(F20&gt;T20,0,1)))=1,1,0)</f>
        <v>1</v>
      </c>
      <c r="H20" s="4">
        <v>0.04</v>
      </c>
      <c r="I20" s="48">
        <f>IF(+(IF(H20&lt;U20,0,IF(H20&gt;V20,0,1)))=1,1,0)</f>
        <v>1</v>
      </c>
      <c r="J20" s="36">
        <v>94</v>
      </c>
      <c r="K20" s="48">
        <f t="shared" ref="K20:K59" si="8">IF(+(IF(J20&lt;W20,0,IF(J20&gt;X20,0,1)))=1,1,0)</f>
        <v>1</v>
      </c>
      <c r="L20" s="41">
        <f t="shared" ref="L20:L35" si="9">IF(+(IF(D20&lt;Q20,0,IF(D20&gt;R20,0,1)))+(IF(F20&lt;S20,0,IF(F20&gt;T20,0,1)))=2,1,0)</f>
        <v>1</v>
      </c>
      <c r="P20" s="25" t="str">
        <f t="shared" ref="P20" si="10">LEFT(C20,12)</f>
        <v>CARIB</v>
      </c>
      <c r="Q20" s="25">
        <f t="shared" ref="Q20:Q63" si="11">VLOOKUP($P20,$P$3:$T$14,2,FALSE)</f>
        <v>270</v>
      </c>
      <c r="R20" s="25">
        <f t="shared" ref="R20:R63" si="12">VLOOKUP($P20,$P$3:$T$14,3,FALSE)</f>
        <v>280</v>
      </c>
      <c r="S20" s="25">
        <f t="shared" ref="S20:S63" si="13">VLOOKUP($P20,$P$3:$T$14,4,FALSE)</f>
        <v>12</v>
      </c>
      <c r="T20" s="25">
        <f t="shared" ref="T20:T63" si="14">VLOOKUP($P20,$P$3:$T$14,5,FALSE)</f>
        <v>19.440000000000001</v>
      </c>
      <c r="U20" s="25">
        <f t="shared" ref="U20:U63" si="15">VLOOKUP($P20,$P$3:$V$14,6,FALSE)</f>
        <v>0</v>
      </c>
      <c r="V20" s="25">
        <f t="shared" ref="V20:V63" si="16">VLOOKUP($P20,$P$3:$V$14,7,FALSE)</f>
        <v>0.4</v>
      </c>
      <c r="W20">
        <v>80</v>
      </c>
      <c r="X20">
        <v>100</v>
      </c>
    </row>
    <row r="21" spans="1:24" x14ac:dyDescent="0.25">
      <c r="A21" s="283">
        <v>46024</v>
      </c>
      <c r="B21" s="34" t="s">
        <v>434</v>
      </c>
      <c r="C21" s="34" t="s">
        <v>31</v>
      </c>
      <c r="D21" s="223">
        <v>275</v>
      </c>
      <c r="E21" s="48">
        <f t="shared" si="6"/>
        <v>1</v>
      </c>
      <c r="F21" s="223">
        <v>14.2</v>
      </c>
      <c r="G21" s="48">
        <f t="shared" si="7"/>
        <v>1</v>
      </c>
      <c r="H21" s="4">
        <v>0.03</v>
      </c>
      <c r="I21" s="48">
        <f t="shared" ref="I21:I35" si="17">IF(+(IF(H21&lt;U21,0,IF(H21&gt;V21,0,1)))=1,1,0)</f>
        <v>1</v>
      </c>
      <c r="J21" s="297"/>
      <c r="K21" s="48"/>
      <c r="L21" s="41">
        <f t="shared" si="9"/>
        <v>1</v>
      </c>
      <c r="P21" s="25" t="str">
        <f t="shared" ref="P21:P55" si="18">LEFT(C21,12)</f>
        <v>CARIB</v>
      </c>
      <c r="Q21" s="25">
        <f t="shared" si="11"/>
        <v>270</v>
      </c>
      <c r="R21" s="25">
        <f t="shared" si="12"/>
        <v>280</v>
      </c>
      <c r="S21" s="25">
        <f t="shared" si="13"/>
        <v>12</v>
      </c>
      <c r="T21" s="25">
        <f t="shared" si="14"/>
        <v>19.440000000000001</v>
      </c>
      <c r="U21" s="25">
        <f t="shared" si="15"/>
        <v>0</v>
      </c>
      <c r="V21" s="25">
        <f t="shared" si="16"/>
        <v>0.4</v>
      </c>
      <c r="W21">
        <v>80</v>
      </c>
      <c r="X21">
        <v>100</v>
      </c>
    </row>
    <row r="22" spans="1:24" x14ac:dyDescent="0.25">
      <c r="A22" s="283">
        <v>46024</v>
      </c>
      <c r="B22" s="34" t="s">
        <v>437</v>
      </c>
      <c r="C22" s="34" t="s">
        <v>31</v>
      </c>
      <c r="D22" s="223">
        <v>275</v>
      </c>
      <c r="E22" s="48">
        <f t="shared" si="6"/>
        <v>1</v>
      </c>
      <c r="F22" s="223">
        <v>17.600000000000001</v>
      </c>
      <c r="G22" s="48">
        <f t="shared" si="7"/>
        <v>1</v>
      </c>
      <c r="H22" s="4">
        <v>0.03</v>
      </c>
      <c r="I22" s="48">
        <f t="shared" si="17"/>
        <v>1</v>
      </c>
      <c r="J22" s="36">
        <v>100</v>
      </c>
      <c r="K22" s="48">
        <f t="shared" si="8"/>
        <v>1</v>
      </c>
      <c r="L22" s="41">
        <f t="shared" si="9"/>
        <v>1</v>
      </c>
      <c r="P22" s="25" t="str">
        <f t="shared" si="18"/>
        <v>CARIB</v>
      </c>
      <c r="Q22" s="25">
        <f t="shared" si="11"/>
        <v>270</v>
      </c>
      <c r="R22" s="25">
        <f t="shared" si="12"/>
        <v>280</v>
      </c>
      <c r="S22" s="25">
        <f t="shared" si="13"/>
        <v>12</v>
      </c>
      <c r="T22" s="25">
        <f t="shared" si="14"/>
        <v>19.440000000000001</v>
      </c>
      <c r="U22" s="25">
        <f t="shared" si="15"/>
        <v>0</v>
      </c>
      <c r="V22" s="25">
        <f t="shared" si="16"/>
        <v>0.4</v>
      </c>
      <c r="W22">
        <v>80</v>
      </c>
      <c r="X22">
        <v>100</v>
      </c>
    </row>
    <row r="23" spans="1:24" x14ac:dyDescent="0.25">
      <c r="A23" s="283">
        <v>46027</v>
      </c>
      <c r="B23" s="34" t="s">
        <v>436</v>
      </c>
      <c r="C23" s="34" t="s">
        <v>31</v>
      </c>
      <c r="D23" s="262"/>
      <c r="E23" s="48"/>
      <c r="F23" s="262"/>
      <c r="G23" s="48"/>
      <c r="H23" s="293"/>
      <c r="I23" s="48">
        <f t="shared" si="17"/>
        <v>1</v>
      </c>
      <c r="J23" s="297"/>
      <c r="K23" s="48"/>
      <c r="L23" s="248">
        <v>1</v>
      </c>
      <c r="P23" s="25" t="str">
        <f t="shared" si="18"/>
        <v>CARIB</v>
      </c>
      <c r="Q23" s="25">
        <f t="shared" si="11"/>
        <v>270</v>
      </c>
      <c r="R23" s="25">
        <f t="shared" si="12"/>
        <v>280</v>
      </c>
      <c r="S23" s="25">
        <f t="shared" si="13"/>
        <v>12</v>
      </c>
      <c r="T23" s="25">
        <f t="shared" si="14"/>
        <v>19.440000000000001</v>
      </c>
      <c r="U23" s="25">
        <f t="shared" si="15"/>
        <v>0</v>
      </c>
      <c r="V23" s="25">
        <f t="shared" si="16"/>
        <v>0.4</v>
      </c>
      <c r="W23">
        <v>80</v>
      </c>
      <c r="X23">
        <v>100</v>
      </c>
    </row>
    <row r="24" spans="1:24" x14ac:dyDescent="0.25">
      <c r="A24" s="283">
        <v>46030</v>
      </c>
      <c r="B24" s="34" t="s">
        <v>459</v>
      </c>
      <c r="C24" s="34" t="s">
        <v>31</v>
      </c>
      <c r="D24" s="223">
        <v>275</v>
      </c>
      <c r="E24" s="48">
        <f t="shared" si="6"/>
        <v>1</v>
      </c>
      <c r="F24" s="223">
        <v>17.260000000000002</v>
      </c>
      <c r="G24" s="48">
        <f t="shared" si="7"/>
        <v>1</v>
      </c>
      <c r="H24" s="4">
        <v>0.04</v>
      </c>
      <c r="I24" s="48">
        <f t="shared" si="17"/>
        <v>1</v>
      </c>
      <c r="J24" s="36">
        <v>91</v>
      </c>
      <c r="K24" s="48">
        <f t="shared" si="8"/>
        <v>1</v>
      </c>
      <c r="L24" s="41">
        <f t="shared" si="9"/>
        <v>1</v>
      </c>
      <c r="P24" s="25" t="str">
        <f t="shared" si="18"/>
        <v>CARIB</v>
      </c>
      <c r="Q24" s="25">
        <f t="shared" si="11"/>
        <v>270</v>
      </c>
      <c r="R24" s="25">
        <f t="shared" si="12"/>
        <v>280</v>
      </c>
      <c r="S24" s="25">
        <f t="shared" si="13"/>
        <v>12</v>
      </c>
      <c r="T24" s="25">
        <f t="shared" si="14"/>
        <v>19.440000000000001</v>
      </c>
      <c r="U24" s="25">
        <f t="shared" si="15"/>
        <v>0</v>
      </c>
      <c r="V24" s="25">
        <f t="shared" si="16"/>
        <v>0.4</v>
      </c>
      <c r="W24">
        <v>80</v>
      </c>
      <c r="X24">
        <v>100</v>
      </c>
    </row>
    <row r="25" spans="1:24" x14ac:dyDescent="0.25">
      <c r="A25" s="283">
        <v>46031</v>
      </c>
      <c r="B25" s="34" t="s">
        <v>458</v>
      </c>
      <c r="C25" s="34" t="s">
        <v>31</v>
      </c>
      <c r="D25" s="223">
        <v>275</v>
      </c>
      <c r="E25" s="48">
        <f t="shared" si="6"/>
        <v>1</v>
      </c>
      <c r="F25" s="223">
        <v>16.95</v>
      </c>
      <c r="G25" s="48">
        <f t="shared" si="7"/>
        <v>1</v>
      </c>
      <c r="H25" s="4">
        <v>0.03</v>
      </c>
      <c r="I25" s="48">
        <f t="shared" si="17"/>
        <v>1</v>
      </c>
      <c r="J25" s="36"/>
      <c r="K25" s="48"/>
      <c r="L25" s="41">
        <f t="shared" si="9"/>
        <v>1</v>
      </c>
      <c r="P25" s="25" t="str">
        <f t="shared" ref="P25:P26" si="19">LEFT(C25,12)</f>
        <v>CARIB</v>
      </c>
      <c r="Q25" s="25">
        <f t="shared" si="11"/>
        <v>270</v>
      </c>
      <c r="R25" s="25">
        <f t="shared" si="12"/>
        <v>280</v>
      </c>
      <c r="S25" s="25">
        <f t="shared" si="13"/>
        <v>12</v>
      </c>
      <c r="T25" s="25">
        <f t="shared" si="14"/>
        <v>19.440000000000001</v>
      </c>
      <c r="U25" s="25">
        <f t="shared" si="15"/>
        <v>0</v>
      </c>
      <c r="V25" s="25">
        <f t="shared" si="16"/>
        <v>0.4</v>
      </c>
      <c r="W25">
        <v>80</v>
      </c>
      <c r="X25">
        <v>100</v>
      </c>
    </row>
    <row r="26" spans="1:24" x14ac:dyDescent="0.25">
      <c r="A26" s="283">
        <v>46031</v>
      </c>
      <c r="B26" s="34" t="s">
        <v>456</v>
      </c>
      <c r="C26" s="34" t="s">
        <v>34</v>
      </c>
      <c r="D26" s="223">
        <v>275</v>
      </c>
      <c r="E26" s="48">
        <f t="shared" si="6"/>
        <v>1</v>
      </c>
      <c r="F26" s="223">
        <v>163.84</v>
      </c>
      <c r="G26" s="48">
        <f t="shared" si="7"/>
        <v>0</v>
      </c>
      <c r="H26" s="4">
        <v>0.06</v>
      </c>
      <c r="I26" s="48">
        <f t="shared" si="17"/>
        <v>1</v>
      </c>
      <c r="J26" s="36">
        <v>100</v>
      </c>
      <c r="K26" s="48">
        <f t="shared" si="8"/>
        <v>1</v>
      </c>
      <c r="L26" s="41">
        <f t="shared" si="9"/>
        <v>0</v>
      </c>
      <c r="P26" s="25" t="str">
        <f t="shared" si="19"/>
        <v>STARMALT</v>
      </c>
      <c r="Q26" s="25">
        <f t="shared" si="11"/>
        <v>270</v>
      </c>
      <c r="R26" s="25">
        <f t="shared" si="12"/>
        <v>280</v>
      </c>
      <c r="S26" s="25">
        <f t="shared" si="13"/>
        <v>230</v>
      </c>
      <c r="T26" s="25">
        <f t="shared" si="14"/>
        <v>250</v>
      </c>
      <c r="U26" s="25">
        <f t="shared" si="15"/>
        <v>0</v>
      </c>
      <c r="V26" s="25">
        <f t="shared" si="16"/>
        <v>0.3</v>
      </c>
      <c r="W26">
        <v>80</v>
      </c>
      <c r="X26">
        <v>100</v>
      </c>
    </row>
    <row r="27" spans="1:24" x14ac:dyDescent="0.25">
      <c r="A27" s="283">
        <v>46032</v>
      </c>
      <c r="B27" s="34" t="s">
        <v>459</v>
      </c>
      <c r="C27" s="34" t="s">
        <v>34</v>
      </c>
      <c r="D27" s="223">
        <v>275</v>
      </c>
      <c r="E27" s="48">
        <f t="shared" si="6"/>
        <v>1</v>
      </c>
      <c r="F27" s="223">
        <v>183.16</v>
      </c>
      <c r="G27" s="48">
        <f t="shared" si="7"/>
        <v>0</v>
      </c>
      <c r="H27" s="4">
        <v>0.13</v>
      </c>
      <c r="I27" s="48">
        <f t="shared" si="17"/>
        <v>1</v>
      </c>
      <c r="J27" s="36">
        <v>100</v>
      </c>
      <c r="K27" s="48">
        <f t="shared" si="8"/>
        <v>1</v>
      </c>
      <c r="L27" s="41">
        <f t="shared" si="9"/>
        <v>0</v>
      </c>
      <c r="P27" s="25" t="str">
        <f t="shared" si="18"/>
        <v>STARMALT</v>
      </c>
      <c r="Q27" s="25">
        <f t="shared" si="11"/>
        <v>270</v>
      </c>
      <c r="R27" s="25">
        <f t="shared" si="12"/>
        <v>280</v>
      </c>
      <c r="S27" s="25">
        <f t="shared" si="13"/>
        <v>230</v>
      </c>
      <c r="T27" s="25">
        <f t="shared" si="14"/>
        <v>250</v>
      </c>
      <c r="U27" s="25">
        <f t="shared" si="15"/>
        <v>0</v>
      </c>
      <c r="V27" s="25">
        <f t="shared" si="16"/>
        <v>0.3</v>
      </c>
      <c r="W27">
        <v>80</v>
      </c>
      <c r="X27">
        <v>100</v>
      </c>
    </row>
    <row r="28" spans="1:24" x14ac:dyDescent="0.25">
      <c r="A28" s="283">
        <v>46034</v>
      </c>
      <c r="B28" s="34" t="s">
        <v>456</v>
      </c>
      <c r="C28" s="34" t="s">
        <v>35</v>
      </c>
      <c r="D28" s="223">
        <v>295</v>
      </c>
      <c r="E28" s="48">
        <f t="shared" si="6"/>
        <v>1</v>
      </c>
      <c r="F28" s="223">
        <v>115.8</v>
      </c>
      <c r="G28" s="48">
        <f t="shared" si="7"/>
        <v>1</v>
      </c>
      <c r="H28" s="293"/>
      <c r="I28" s="48"/>
      <c r="J28" s="36">
        <v>91</v>
      </c>
      <c r="K28" s="48">
        <f t="shared" si="8"/>
        <v>1</v>
      </c>
      <c r="L28" s="41">
        <f t="shared" si="9"/>
        <v>1</v>
      </c>
      <c r="P28" s="25" t="str">
        <f t="shared" si="18"/>
        <v>VITAMALT</v>
      </c>
      <c r="Q28" s="25">
        <f t="shared" si="11"/>
        <v>295</v>
      </c>
      <c r="R28" s="25">
        <f t="shared" si="12"/>
        <v>297</v>
      </c>
      <c r="S28" s="25">
        <f t="shared" si="13"/>
        <v>100</v>
      </c>
      <c r="T28" s="25">
        <f t="shared" si="14"/>
        <v>200</v>
      </c>
      <c r="U28" s="25">
        <f t="shared" si="15"/>
        <v>0</v>
      </c>
      <c r="V28" s="25">
        <f t="shared" si="16"/>
        <v>1.4</v>
      </c>
      <c r="W28">
        <v>80</v>
      </c>
      <c r="X28">
        <v>100</v>
      </c>
    </row>
    <row r="29" spans="1:24" x14ac:dyDescent="0.25">
      <c r="A29" s="283">
        <v>46035</v>
      </c>
      <c r="B29" s="34" t="s">
        <v>456</v>
      </c>
      <c r="C29" s="34" t="s">
        <v>30</v>
      </c>
      <c r="D29" s="223">
        <v>275</v>
      </c>
      <c r="E29" s="48">
        <f t="shared" si="6"/>
        <v>1</v>
      </c>
      <c r="F29" s="223">
        <v>18.23</v>
      </c>
      <c r="G29" s="48">
        <f t="shared" si="7"/>
        <v>1</v>
      </c>
      <c r="H29" s="4">
        <v>0.02</v>
      </c>
      <c r="I29" s="48">
        <f t="shared" si="17"/>
        <v>1</v>
      </c>
      <c r="J29" s="36">
        <v>91</v>
      </c>
      <c r="K29" s="48">
        <f t="shared" si="8"/>
        <v>1</v>
      </c>
      <c r="L29" s="41">
        <f t="shared" si="9"/>
        <v>1</v>
      </c>
      <c r="P29" s="25" t="str">
        <f t="shared" ref="P29:P30" si="20">LEFT(C29,12)</f>
        <v>STAG</v>
      </c>
      <c r="Q29" s="25">
        <f t="shared" si="11"/>
        <v>270</v>
      </c>
      <c r="R29" s="25">
        <f t="shared" si="12"/>
        <v>280</v>
      </c>
      <c r="S29" s="25">
        <f t="shared" si="13"/>
        <v>12</v>
      </c>
      <c r="T29" s="25">
        <f t="shared" si="14"/>
        <v>19.440000000000001</v>
      </c>
      <c r="U29" s="25">
        <f t="shared" si="15"/>
        <v>0</v>
      </c>
      <c r="V29" s="25">
        <f t="shared" si="16"/>
        <v>0.4</v>
      </c>
      <c r="W29">
        <v>80</v>
      </c>
      <c r="X29">
        <v>100</v>
      </c>
    </row>
    <row r="30" spans="1:24" x14ac:dyDescent="0.25">
      <c r="A30" s="283">
        <v>46036</v>
      </c>
      <c r="B30" s="34" t="s">
        <v>457</v>
      </c>
      <c r="C30" s="34" t="s">
        <v>31</v>
      </c>
      <c r="D30" s="223">
        <v>275</v>
      </c>
      <c r="E30" s="48">
        <f t="shared" si="6"/>
        <v>1</v>
      </c>
      <c r="F30" s="223">
        <v>17.55</v>
      </c>
      <c r="G30" s="48">
        <f t="shared" si="7"/>
        <v>1</v>
      </c>
      <c r="H30" s="4">
        <v>0.03</v>
      </c>
      <c r="I30" s="48">
        <f t="shared" si="17"/>
        <v>1</v>
      </c>
      <c r="J30" s="36">
        <v>96</v>
      </c>
      <c r="K30" s="48">
        <f t="shared" si="8"/>
        <v>1</v>
      </c>
      <c r="L30" s="41">
        <f t="shared" si="9"/>
        <v>1</v>
      </c>
      <c r="P30" s="25" t="str">
        <f t="shared" si="20"/>
        <v>CARIB</v>
      </c>
      <c r="Q30" s="25">
        <f t="shared" si="11"/>
        <v>270</v>
      </c>
      <c r="R30" s="25">
        <f t="shared" si="12"/>
        <v>280</v>
      </c>
      <c r="S30" s="25">
        <f t="shared" si="13"/>
        <v>12</v>
      </c>
      <c r="T30" s="25">
        <f t="shared" si="14"/>
        <v>19.440000000000001</v>
      </c>
      <c r="U30" s="25">
        <f t="shared" si="15"/>
        <v>0</v>
      </c>
      <c r="V30" s="25">
        <f t="shared" si="16"/>
        <v>0.4</v>
      </c>
      <c r="W30">
        <v>80</v>
      </c>
      <c r="X30">
        <v>100</v>
      </c>
    </row>
    <row r="31" spans="1:24" x14ac:dyDescent="0.25">
      <c r="A31" s="283">
        <v>46036</v>
      </c>
      <c r="B31" s="34" t="s">
        <v>434</v>
      </c>
      <c r="C31" s="34" t="s">
        <v>30</v>
      </c>
      <c r="D31" s="223">
        <v>275</v>
      </c>
      <c r="E31" s="48">
        <f t="shared" si="6"/>
        <v>1</v>
      </c>
      <c r="F31" s="223">
        <v>18.2</v>
      </c>
      <c r="G31" s="48">
        <f t="shared" si="7"/>
        <v>1</v>
      </c>
      <c r="H31" s="4">
        <v>0.01</v>
      </c>
      <c r="I31" s="48">
        <f t="shared" si="17"/>
        <v>1</v>
      </c>
      <c r="J31" s="36">
        <v>94</v>
      </c>
      <c r="K31" s="48">
        <f t="shared" si="8"/>
        <v>1</v>
      </c>
      <c r="L31" s="41">
        <f t="shared" si="9"/>
        <v>1</v>
      </c>
      <c r="P31" s="25" t="str">
        <f t="shared" si="18"/>
        <v>STAG</v>
      </c>
      <c r="Q31" s="25">
        <f t="shared" si="11"/>
        <v>270</v>
      </c>
      <c r="R31" s="25">
        <f t="shared" si="12"/>
        <v>280</v>
      </c>
      <c r="S31" s="25">
        <f t="shared" si="13"/>
        <v>12</v>
      </c>
      <c r="T31" s="25">
        <f t="shared" si="14"/>
        <v>19.440000000000001</v>
      </c>
      <c r="U31" s="25">
        <f t="shared" si="15"/>
        <v>0</v>
      </c>
      <c r="V31" s="25">
        <f t="shared" si="16"/>
        <v>0.4</v>
      </c>
      <c r="W31">
        <v>80</v>
      </c>
      <c r="X31">
        <v>100</v>
      </c>
    </row>
    <row r="32" spans="1:24" x14ac:dyDescent="0.25">
      <c r="A32" s="283">
        <v>46036</v>
      </c>
      <c r="B32" s="34" t="s">
        <v>437</v>
      </c>
      <c r="C32" s="34" t="s">
        <v>30</v>
      </c>
      <c r="D32" s="223">
        <v>275</v>
      </c>
      <c r="E32" s="48">
        <f t="shared" si="6"/>
        <v>1</v>
      </c>
      <c r="F32" s="223">
        <v>17.02</v>
      </c>
      <c r="G32" s="48">
        <f t="shared" si="7"/>
        <v>1</v>
      </c>
      <c r="H32" s="4">
        <v>0.02</v>
      </c>
      <c r="I32" s="48">
        <f t="shared" si="17"/>
        <v>1</v>
      </c>
      <c r="J32" s="36">
        <v>98</v>
      </c>
      <c r="K32" s="48">
        <f t="shared" si="8"/>
        <v>1</v>
      </c>
      <c r="L32" s="41">
        <f t="shared" si="9"/>
        <v>1</v>
      </c>
      <c r="P32" s="25" t="str">
        <f t="shared" si="18"/>
        <v>STAG</v>
      </c>
      <c r="Q32" s="25">
        <f t="shared" si="11"/>
        <v>270</v>
      </c>
      <c r="R32" s="25">
        <f t="shared" si="12"/>
        <v>280</v>
      </c>
      <c r="S32" s="25">
        <f t="shared" si="13"/>
        <v>12</v>
      </c>
      <c r="T32" s="25">
        <f t="shared" si="14"/>
        <v>19.440000000000001</v>
      </c>
      <c r="U32" s="25">
        <f t="shared" si="15"/>
        <v>0</v>
      </c>
      <c r="V32" s="25">
        <f t="shared" si="16"/>
        <v>0.4</v>
      </c>
      <c r="W32">
        <v>80</v>
      </c>
      <c r="X32">
        <v>100</v>
      </c>
    </row>
    <row r="33" spans="1:24" x14ac:dyDescent="0.25">
      <c r="A33" s="283">
        <v>46036</v>
      </c>
      <c r="B33" s="34" t="s">
        <v>435</v>
      </c>
      <c r="C33" s="34" t="s">
        <v>30</v>
      </c>
      <c r="D33" s="223">
        <v>275</v>
      </c>
      <c r="E33" s="48">
        <f t="shared" si="6"/>
        <v>1</v>
      </c>
      <c r="F33" s="223">
        <v>18.2</v>
      </c>
      <c r="G33" s="48">
        <f t="shared" si="7"/>
        <v>1</v>
      </c>
      <c r="H33" s="4">
        <v>0.01</v>
      </c>
      <c r="I33" s="48">
        <f t="shared" si="17"/>
        <v>1</v>
      </c>
      <c r="J33" s="36">
        <v>100</v>
      </c>
      <c r="K33" s="48">
        <f t="shared" si="8"/>
        <v>1</v>
      </c>
      <c r="L33" s="41">
        <f t="shared" si="9"/>
        <v>1</v>
      </c>
      <c r="P33" s="25" t="str">
        <f t="shared" si="18"/>
        <v>STAG</v>
      </c>
      <c r="Q33" s="25">
        <f t="shared" si="11"/>
        <v>270</v>
      </c>
      <c r="R33" s="25">
        <f t="shared" si="12"/>
        <v>280</v>
      </c>
      <c r="S33" s="25">
        <f t="shared" si="13"/>
        <v>12</v>
      </c>
      <c r="T33" s="25">
        <f t="shared" si="14"/>
        <v>19.440000000000001</v>
      </c>
      <c r="U33" s="25">
        <f t="shared" si="15"/>
        <v>0</v>
      </c>
      <c r="V33" s="25">
        <f t="shared" si="16"/>
        <v>0.4</v>
      </c>
      <c r="W33">
        <v>80</v>
      </c>
      <c r="X33">
        <v>100</v>
      </c>
    </row>
    <row r="34" spans="1:24" x14ac:dyDescent="0.25">
      <c r="A34" s="283">
        <v>46036</v>
      </c>
      <c r="B34" s="34" t="s">
        <v>436</v>
      </c>
      <c r="C34" s="34" t="s">
        <v>30</v>
      </c>
      <c r="D34" s="223">
        <v>275</v>
      </c>
      <c r="E34" s="48">
        <f t="shared" si="6"/>
        <v>1</v>
      </c>
      <c r="F34" s="223">
        <v>16.75</v>
      </c>
      <c r="G34" s="48">
        <f t="shared" si="7"/>
        <v>1</v>
      </c>
      <c r="H34" s="4">
        <v>0.01</v>
      </c>
      <c r="I34" s="48">
        <f t="shared" si="17"/>
        <v>1</v>
      </c>
      <c r="J34" s="36">
        <v>94</v>
      </c>
      <c r="K34" s="48">
        <f t="shared" si="8"/>
        <v>1</v>
      </c>
      <c r="L34" s="41">
        <f t="shared" si="9"/>
        <v>1</v>
      </c>
      <c r="P34" s="25" t="str">
        <f t="shared" si="18"/>
        <v>STAG</v>
      </c>
      <c r="Q34" s="25">
        <f t="shared" si="11"/>
        <v>270</v>
      </c>
      <c r="R34" s="25">
        <f t="shared" si="12"/>
        <v>280</v>
      </c>
      <c r="S34" s="25">
        <f t="shared" si="13"/>
        <v>12</v>
      </c>
      <c r="T34" s="25">
        <f t="shared" si="14"/>
        <v>19.440000000000001</v>
      </c>
      <c r="U34" s="25">
        <f t="shared" si="15"/>
        <v>0</v>
      </c>
      <c r="V34" s="25">
        <f t="shared" si="16"/>
        <v>0.4</v>
      </c>
      <c r="W34">
        <v>80</v>
      </c>
      <c r="X34">
        <v>100</v>
      </c>
    </row>
    <row r="35" spans="1:24" x14ac:dyDescent="0.25">
      <c r="A35" s="283">
        <v>46036</v>
      </c>
      <c r="B35" s="34" t="s">
        <v>434</v>
      </c>
      <c r="C35" s="34" t="s">
        <v>30</v>
      </c>
      <c r="D35" s="223">
        <v>275</v>
      </c>
      <c r="E35" s="48">
        <f t="shared" si="6"/>
        <v>1</v>
      </c>
      <c r="F35" s="223">
        <v>15.9</v>
      </c>
      <c r="G35" s="48">
        <f t="shared" si="7"/>
        <v>1</v>
      </c>
      <c r="H35" s="4">
        <v>0.03</v>
      </c>
      <c r="I35" s="48">
        <f t="shared" si="17"/>
        <v>1</v>
      </c>
      <c r="J35" s="36">
        <v>91</v>
      </c>
      <c r="K35" s="48">
        <f t="shared" si="8"/>
        <v>1</v>
      </c>
      <c r="L35" s="41">
        <f t="shared" si="9"/>
        <v>1</v>
      </c>
      <c r="P35" s="25" t="str">
        <f t="shared" si="18"/>
        <v>STAG</v>
      </c>
      <c r="Q35" s="25">
        <f t="shared" si="11"/>
        <v>270</v>
      </c>
      <c r="R35" s="25">
        <f t="shared" si="12"/>
        <v>280</v>
      </c>
      <c r="S35" s="25">
        <f t="shared" si="13"/>
        <v>12</v>
      </c>
      <c r="T35" s="25">
        <f t="shared" si="14"/>
        <v>19.440000000000001</v>
      </c>
      <c r="U35" s="25">
        <f t="shared" si="15"/>
        <v>0</v>
      </c>
      <c r="V35" s="25">
        <f t="shared" si="16"/>
        <v>0.4</v>
      </c>
      <c r="W35">
        <v>80</v>
      </c>
      <c r="X35">
        <v>100</v>
      </c>
    </row>
    <row r="36" spans="1:24" x14ac:dyDescent="0.25">
      <c r="A36" s="283">
        <v>46037</v>
      </c>
      <c r="B36" s="34" t="s">
        <v>455</v>
      </c>
      <c r="C36" s="34" t="s">
        <v>32</v>
      </c>
      <c r="D36" s="223">
        <v>275</v>
      </c>
      <c r="E36" s="48">
        <f t="shared" si="6"/>
        <v>1</v>
      </c>
      <c r="F36" s="262"/>
      <c r="G36" s="48"/>
      <c r="H36" s="293"/>
      <c r="I36" s="48"/>
      <c r="J36" s="36">
        <v>94</v>
      </c>
      <c r="K36" s="48">
        <f t="shared" si="8"/>
        <v>1</v>
      </c>
      <c r="L36" s="248">
        <v>1</v>
      </c>
      <c r="P36" s="25" t="str">
        <f t="shared" si="18"/>
        <v>MACKESON</v>
      </c>
      <c r="Q36" s="25">
        <f t="shared" si="11"/>
        <v>270</v>
      </c>
      <c r="R36" s="25">
        <f t="shared" si="12"/>
        <v>280</v>
      </c>
      <c r="S36" s="25">
        <f t="shared" si="13"/>
        <v>130</v>
      </c>
      <c r="T36" s="25">
        <f t="shared" si="14"/>
        <v>230</v>
      </c>
      <c r="U36" s="25">
        <f t="shared" si="15"/>
        <v>0</v>
      </c>
      <c r="V36" s="25">
        <f t="shared" si="16"/>
        <v>0</v>
      </c>
      <c r="W36">
        <v>80</v>
      </c>
      <c r="X36">
        <v>100</v>
      </c>
    </row>
    <row r="37" spans="1:24" x14ac:dyDescent="0.25">
      <c r="A37" s="283">
        <v>46038</v>
      </c>
      <c r="B37" s="34" t="s">
        <v>434</v>
      </c>
      <c r="C37" s="34" t="s">
        <v>31</v>
      </c>
      <c r="D37" s="223">
        <v>275</v>
      </c>
      <c r="E37" s="48">
        <f t="shared" si="6"/>
        <v>1</v>
      </c>
      <c r="F37" s="223">
        <v>18.149999999999999</v>
      </c>
      <c r="G37" s="48">
        <f t="shared" ref="G37:G59" si="21">IF(+(IF(F37&lt;S37,0,IF(F37&gt;T37,0,1)))=1,1,0)</f>
        <v>1</v>
      </c>
      <c r="H37" s="4">
        <v>0.03</v>
      </c>
      <c r="I37" s="48">
        <f t="shared" ref="I37:I59" si="22">IF(+(IF(H37&lt;U37,0,IF(H37&gt;V37,0,1)))=1,1,0)</f>
        <v>1</v>
      </c>
      <c r="J37" s="36">
        <v>98</v>
      </c>
      <c r="K37" s="48">
        <f t="shared" si="8"/>
        <v>1</v>
      </c>
      <c r="L37" s="41">
        <f t="shared" ref="L37:L59" si="23">IF(+(IF(D37&lt;Q37,0,IF(D37&gt;R37,0,1)))+(IF(F37&lt;S37,0,IF(F37&gt;T37,0,1)))=2,1,0)</f>
        <v>1</v>
      </c>
      <c r="P37" s="25" t="str">
        <f t="shared" si="18"/>
        <v>CARIB</v>
      </c>
      <c r="Q37" s="25">
        <f t="shared" si="11"/>
        <v>270</v>
      </c>
      <c r="R37" s="25">
        <f t="shared" si="12"/>
        <v>280</v>
      </c>
      <c r="S37" s="25">
        <f t="shared" si="13"/>
        <v>12</v>
      </c>
      <c r="T37" s="25">
        <f t="shared" si="14"/>
        <v>19.440000000000001</v>
      </c>
      <c r="U37" s="25">
        <f t="shared" si="15"/>
        <v>0</v>
      </c>
      <c r="V37" s="25">
        <f t="shared" si="16"/>
        <v>0.4</v>
      </c>
      <c r="W37">
        <v>80</v>
      </c>
      <c r="X37">
        <v>100</v>
      </c>
    </row>
    <row r="38" spans="1:24" x14ac:dyDescent="0.25">
      <c r="A38" s="283">
        <v>46038</v>
      </c>
      <c r="B38" s="308" t="s">
        <v>436</v>
      </c>
      <c r="C38" s="34" t="s">
        <v>31</v>
      </c>
      <c r="D38" s="223">
        <v>275</v>
      </c>
      <c r="E38" s="48">
        <f t="shared" si="6"/>
        <v>1</v>
      </c>
      <c r="F38" s="223">
        <v>17.3</v>
      </c>
      <c r="G38" s="48">
        <f t="shared" si="21"/>
        <v>1</v>
      </c>
      <c r="H38" s="4"/>
      <c r="I38" s="48">
        <f t="shared" si="22"/>
        <v>1</v>
      </c>
      <c r="J38" s="36">
        <v>100</v>
      </c>
      <c r="K38" s="48">
        <f t="shared" si="8"/>
        <v>1</v>
      </c>
      <c r="L38" s="41">
        <f t="shared" si="23"/>
        <v>1</v>
      </c>
      <c r="P38" s="25" t="str">
        <f t="shared" si="18"/>
        <v>CARIB</v>
      </c>
      <c r="Q38" s="25">
        <f t="shared" si="11"/>
        <v>270</v>
      </c>
      <c r="R38" s="25">
        <f t="shared" si="12"/>
        <v>280</v>
      </c>
      <c r="S38" s="25">
        <f t="shared" si="13"/>
        <v>12</v>
      </c>
      <c r="T38" s="25">
        <f t="shared" si="14"/>
        <v>19.440000000000001</v>
      </c>
      <c r="U38" s="25">
        <f t="shared" si="15"/>
        <v>0</v>
      </c>
      <c r="V38" s="25">
        <f t="shared" si="16"/>
        <v>0.4</v>
      </c>
      <c r="W38">
        <v>80</v>
      </c>
      <c r="X38">
        <v>100</v>
      </c>
    </row>
    <row r="39" spans="1:24" x14ac:dyDescent="0.25">
      <c r="A39" s="283">
        <v>46038</v>
      </c>
      <c r="B39" s="308" t="s">
        <v>437</v>
      </c>
      <c r="C39" s="34" t="s">
        <v>31</v>
      </c>
      <c r="D39" s="262"/>
      <c r="E39" s="48"/>
      <c r="F39" s="262"/>
      <c r="G39" s="48"/>
      <c r="H39" s="4"/>
      <c r="I39" s="48">
        <f t="shared" si="22"/>
        <v>1</v>
      </c>
      <c r="J39" s="297"/>
      <c r="K39" s="48"/>
      <c r="L39" s="248">
        <v>1</v>
      </c>
      <c r="P39" s="25" t="str">
        <f t="shared" si="18"/>
        <v>CARIB</v>
      </c>
      <c r="Q39" s="25">
        <f t="shared" si="11"/>
        <v>270</v>
      </c>
      <c r="R39" s="25">
        <f t="shared" si="12"/>
        <v>280</v>
      </c>
      <c r="S39" s="25">
        <f t="shared" si="13"/>
        <v>12</v>
      </c>
      <c r="T39" s="25">
        <f t="shared" si="14"/>
        <v>19.440000000000001</v>
      </c>
      <c r="U39" s="25">
        <f t="shared" si="15"/>
        <v>0</v>
      </c>
      <c r="V39" s="25">
        <f t="shared" si="16"/>
        <v>0.4</v>
      </c>
      <c r="W39">
        <v>80</v>
      </c>
      <c r="X39">
        <v>100</v>
      </c>
    </row>
    <row r="40" spans="1:24" x14ac:dyDescent="0.25">
      <c r="A40" s="283">
        <v>46038</v>
      </c>
      <c r="B40" s="308" t="s">
        <v>435</v>
      </c>
      <c r="C40" s="34" t="s">
        <v>31</v>
      </c>
      <c r="D40" s="262"/>
      <c r="E40" s="48"/>
      <c r="F40" s="262"/>
      <c r="G40" s="48"/>
      <c r="H40" s="4"/>
      <c r="I40" s="48">
        <f t="shared" si="22"/>
        <v>1</v>
      </c>
      <c r="J40" s="297"/>
      <c r="K40" s="48"/>
      <c r="L40" s="248">
        <v>1</v>
      </c>
      <c r="P40" s="25" t="str">
        <f t="shared" si="18"/>
        <v>CARIB</v>
      </c>
      <c r="Q40" s="25">
        <f t="shared" si="11"/>
        <v>270</v>
      </c>
      <c r="R40" s="25">
        <f t="shared" si="12"/>
        <v>280</v>
      </c>
      <c r="S40" s="25">
        <f t="shared" si="13"/>
        <v>12</v>
      </c>
      <c r="T40" s="25">
        <f t="shared" si="14"/>
        <v>19.440000000000001</v>
      </c>
      <c r="U40" s="25">
        <f t="shared" si="15"/>
        <v>0</v>
      </c>
      <c r="V40" s="25">
        <f t="shared" si="16"/>
        <v>0.4</v>
      </c>
      <c r="W40">
        <v>80</v>
      </c>
      <c r="X40">
        <v>100</v>
      </c>
    </row>
    <row r="41" spans="1:24" x14ac:dyDescent="0.25">
      <c r="A41" s="283">
        <v>46041</v>
      </c>
      <c r="B41" s="34" t="s">
        <v>452</v>
      </c>
      <c r="C41" s="34" t="s">
        <v>31</v>
      </c>
      <c r="D41" s="223">
        <v>275</v>
      </c>
      <c r="E41" s="48">
        <f t="shared" si="6"/>
        <v>1</v>
      </c>
      <c r="F41" s="223">
        <v>12.67</v>
      </c>
      <c r="G41" s="48">
        <f t="shared" si="21"/>
        <v>1</v>
      </c>
      <c r="H41" s="4"/>
      <c r="I41" s="48">
        <f t="shared" si="22"/>
        <v>1</v>
      </c>
      <c r="J41" s="315">
        <v>91</v>
      </c>
      <c r="K41" s="48">
        <f t="shared" si="8"/>
        <v>1</v>
      </c>
      <c r="L41" s="41">
        <f t="shared" si="23"/>
        <v>1</v>
      </c>
      <c r="P41" s="25" t="str">
        <f t="shared" si="18"/>
        <v>CARIB</v>
      </c>
      <c r="Q41" s="25">
        <f t="shared" si="11"/>
        <v>270</v>
      </c>
      <c r="R41" s="25">
        <f t="shared" si="12"/>
        <v>280</v>
      </c>
      <c r="S41" s="25">
        <f t="shared" si="13"/>
        <v>12</v>
      </c>
      <c r="T41" s="25">
        <f t="shared" si="14"/>
        <v>19.440000000000001</v>
      </c>
      <c r="U41" s="25">
        <f t="shared" si="15"/>
        <v>0</v>
      </c>
      <c r="V41" s="25">
        <f t="shared" si="16"/>
        <v>0.4</v>
      </c>
      <c r="W41">
        <v>80</v>
      </c>
      <c r="X41">
        <v>100</v>
      </c>
    </row>
    <row r="42" spans="1:24" x14ac:dyDescent="0.25">
      <c r="A42" s="283">
        <v>46041</v>
      </c>
      <c r="B42" s="34" t="s">
        <v>437</v>
      </c>
      <c r="C42" s="34" t="s">
        <v>31</v>
      </c>
      <c r="D42" s="223">
        <v>275</v>
      </c>
      <c r="E42" s="48">
        <f t="shared" si="6"/>
        <v>1</v>
      </c>
      <c r="F42" s="223">
        <v>14.58</v>
      </c>
      <c r="G42" s="48">
        <f t="shared" si="21"/>
        <v>1</v>
      </c>
      <c r="H42" s="4">
        <v>0.03</v>
      </c>
      <c r="I42" s="48">
        <f t="shared" si="22"/>
        <v>1</v>
      </c>
      <c r="J42" s="36">
        <v>91</v>
      </c>
      <c r="K42" s="48">
        <f t="shared" si="8"/>
        <v>1</v>
      </c>
      <c r="L42" s="41">
        <f t="shared" si="23"/>
        <v>1</v>
      </c>
      <c r="P42" s="25" t="str">
        <f t="shared" si="18"/>
        <v>CARIB</v>
      </c>
      <c r="Q42" s="25">
        <f t="shared" si="11"/>
        <v>270</v>
      </c>
      <c r="R42" s="25">
        <f t="shared" si="12"/>
        <v>280</v>
      </c>
      <c r="S42" s="25">
        <f t="shared" si="13"/>
        <v>12</v>
      </c>
      <c r="T42" s="25">
        <f t="shared" si="14"/>
        <v>19.440000000000001</v>
      </c>
      <c r="U42" s="25">
        <f t="shared" si="15"/>
        <v>0</v>
      </c>
      <c r="V42" s="25">
        <f t="shared" si="16"/>
        <v>0.4</v>
      </c>
      <c r="W42">
        <v>80</v>
      </c>
      <c r="X42">
        <v>100</v>
      </c>
    </row>
    <row r="43" spans="1:24" x14ac:dyDescent="0.25">
      <c r="A43" s="283">
        <v>46041</v>
      </c>
      <c r="B43" s="34" t="s">
        <v>436</v>
      </c>
      <c r="C43" s="34" t="s">
        <v>31</v>
      </c>
      <c r="D43" s="223">
        <v>275</v>
      </c>
      <c r="E43" s="48">
        <f t="shared" si="6"/>
        <v>1</v>
      </c>
      <c r="F43" s="223">
        <v>14.25</v>
      </c>
      <c r="G43" s="48">
        <f t="shared" si="21"/>
        <v>1</v>
      </c>
      <c r="H43" s="4">
        <v>0.03</v>
      </c>
      <c r="I43" s="48">
        <f t="shared" si="22"/>
        <v>1</v>
      </c>
      <c r="J43" s="36">
        <v>94</v>
      </c>
      <c r="K43" s="48">
        <f t="shared" si="8"/>
        <v>1</v>
      </c>
      <c r="L43" s="41">
        <f t="shared" si="23"/>
        <v>1</v>
      </c>
      <c r="P43" s="25" t="str">
        <f t="shared" si="18"/>
        <v>CARIB</v>
      </c>
      <c r="Q43" s="25">
        <f t="shared" si="11"/>
        <v>270</v>
      </c>
      <c r="R43" s="25">
        <f t="shared" si="12"/>
        <v>280</v>
      </c>
      <c r="S43" s="25">
        <f t="shared" si="13"/>
        <v>12</v>
      </c>
      <c r="T43" s="25">
        <f t="shared" si="14"/>
        <v>19.440000000000001</v>
      </c>
      <c r="U43" s="25">
        <f t="shared" si="15"/>
        <v>0</v>
      </c>
      <c r="V43" s="25">
        <f t="shared" si="16"/>
        <v>0.4</v>
      </c>
      <c r="W43">
        <v>80</v>
      </c>
      <c r="X43">
        <v>100</v>
      </c>
    </row>
    <row r="44" spans="1:24" x14ac:dyDescent="0.25">
      <c r="A44" s="283">
        <v>46041</v>
      </c>
      <c r="B44" s="34" t="s">
        <v>434</v>
      </c>
      <c r="C44" s="34" t="s">
        <v>31</v>
      </c>
      <c r="D44" s="223">
        <v>275</v>
      </c>
      <c r="E44" s="48">
        <f t="shared" si="6"/>
        <v>1</v>
      </c>
      <c r="F44" s="223">
        <v>16.149999999999999</v>
      </c>
      <c r="G44" s="48">
        <f t="shared" si="21"/>
        <v>1</v>
      </c>
      <c r="H44" s="4">
        <v>0.02</v>
      </c>
      <c r="I44" s="48">
        <f t="shared" si="22"/>
        <v>1</v>
      </c>
      <c r="J44" s="36">
        <v>96</v>
      </c>
      <c r="K44" s="48">
        <f t="shared" si="8"/>
        <v>1</v>
      </c>
      <c r="L44" s="41">
        <f t="shared" si="23"/>
        <v>1</v>
      </c>
      <c r="P44" s="25" t="str">
        <f t="shared" si="18"/>
        <v>CARIB</v>
      </c>
      <c r="Q44" s="25">
        <f t="shared" si="11"/>
        <v>270</v>
      </c>
      <c r="R44" s="25">
        <f t="shared" si="12"/>
        <v>280</v>
      </c>
      <c r="S44" s="25">
        <f t="shared" si="13"/>
        <v>12</v>
      </c>
      <c r="T44" s="25">
        <f t="shared" si="14"/>
        <v>19.440000000000001</v>
      </c>
      <c r="U44" s="25">
        <f t="shared" si="15"/>
        <v>0</v>
      </c>
      <c r="V44" s="25">
        <f t="shared" si="16"/>
        <v>0.4</v>
      </c>
      <c r="W44">
        <v>80</v>
      </c>
      <c r="X44">
        <v>100</v>
      </c>
    </row>
    <row r="45" spans="1:24" x14ac:dyDescent="0.25">
      <c r="A45" s="283">
        <v>46041</v>
      </c>
      <c r="B45" s="34" t="s">
        <v>455</v>
      </c>
      <c r="C45" s="34" t="s">
        <v>30</v>
      </c>
      <c r="D45" s="262"/>
      <c r="E45" s="48"/>
      <c r="F45" s="223">
        <v>15.43</v>
      </c>
      <c r="G45" s="48">
        <f t="shared" si="21"/>
        <v>1</v>
      </c>
      <c r="H45" s="4"/>
      <c r="I45" s="48"/>
      <c r="J45" s="315">
        <v>91</v>
      </c>
      <c r="K45" s="48">
        <f t="shared" si="8"/>
        <v>1</v>
      </c>
      <c r="L45" s="248">
        <v>1</v>
      </c>
      <c r="P45" s="25" t="str">
        <f t="shared" si="18"/>
        <v>STAG</v>
      </c>
      <c r="Q45" s="25">
        <f t="shared" si="11"/>
        <v>270</v>
      </c>
      <c r="R45" s="25">
        <f t="shared" si="12"/>
        <v>280</v>
      </c>
      <c r="S45" s="25">
        <f t="shared" si="13"/>
        <v>12</v>
      </c>
      <c r="T45" s="25">
        <f t="shared" si="14"/>
        <v>19.440000000000001</v>
      </c>
      <c r="U45" s="25">
        <f t="shared" si="15"/>
        <v>0</v>
      </c>
      <c r="V45" s="25">
        <f t="shared" si="16"/>
        <v>0.4</v>
      </c>
      <c r="W45">
        <v>80</v>
      </c>
      <c r="X45">
        <v>100</v>
      </c>
    </row>
    <row r="46" spans="1:24" x14ac:dyDescent="0.25">
      <c r="A46" s="283">
        <v>46042</v>
      </c>
      <c r="B46" s="34" t="s">
        <v>452</v>
      </c>
      <c r="C46" s="34" t="s">
        <v>30</v>
      </c>
      <c r="D46" s="223">
        <v>275</v>
      </c>
      <c r="E46" s="48">
        <f t="shared" si="6"/>
        <v>1</v>
      </c>
      <c r="F46" s="223">
        <v>16.079999999999998</v>
      </c>
      <c r="G46" s="48">
        <f t="shared" si="21"/>
        <v>1</v>
      </c>
      <c r="H46" s="4">
        <v>0.03</v>
      </c>
      <c r="I46" s="48">
        <f t="shared" si="22"/>
        <v>1</v>
      </c>
      <c r="J46" s="333">
        <v>91</v>
      </c>
      <c r="K46" s="48">
        <f t="shared" si="8"/>
        <v>1</v>
      </c>
      <c r="L46" s="41">
        <f t="shared" si="23"/>
        <v>1</v>
      </c>
      <c r="P46" s="25" t="str">
        <f t="shared" si="18"/>
        <v>STAG</v>
      </c>
      <c r="Q46" s="25">
        <f t="shared" si="11"/>
        <v>270</v>
      </c>
      <c r="R46" s="25">
        <f t="shared" si="12"/>
        <v>280</v>
      </c>
      <c r="S46" s="25">
        <f t="shared" si="13"/>
        <v>12</v>
      </c>
      <c r="T46" s="25">
        <f t="shared" si="14"/>
        <v>19.440000000000001</v>
      </c>
      <c r="U46" s="25">
        <f t="shared" si="15"/>
        <v>0</v>
      </c>
      <c r="V46" s="25">
        <f t="shared" si="16"/>
        <v>0.4</v>
      </c>
      <c r="W46">
        <v>80</v>
      </c>
      <c r="X46">
        <v>100</v>
      </c>
    </row>
    <row r="47" spans="1:24" x14ac:dyDescent="0.25">
      <c r="A47" s="283">
        <v>46049</v>
      </c>
      <c r="B47" s="34" t="s">
        <v>455</v>
      </c>
      <c r="C47" s="34" t="s">
        <v>31</v>
      </c>
      <c r="D47" s="223">
        <v>275</v>
      </c>
      <c r="E47" s="48">
        <f t="shared" si="6"/>
        <v>1</v>
      </c>
      <c r="F47" s="223">
        <v>14.9</v>
      </c>
      <c r="G47" s="48">
        <f t="shared" si="21"/>
        <v>1</v>
      </c>
      <c r="H47" s="4">
        <v>0.02</v>
      </c>
      <c r="I47" s="48">
        <f t="shared" si="22"/>
        <v>1</v>
      </c>
      <c r="J47" s="36">
        <v>94</v>
      </c>
      <c r="K47" s="48">
        <f t="shared" si="8"/>
        <v>1</v>
      </c>
      <c r="L47" s="41">
        <f t="shared" si="23"/>
        <v>1</v>
      </c>
      <c r="N47" s="25"/>
      <c r="O47" s="25"/>
      <c r="P47" s="25" t="str">
        <f t="shared" si="18"/>
        <v>CARIB</v>
      </c>
      <c r="Q47" s="25">
        <f t="shared" si="11"/>
        <v>270</v>
      </c>
      <c r="R47" s="25">
        <f t="shared" si="12"/>
        <v>280</v>
      </c>
      <c r="S47" s="25">
        <f t="shared" si="13"/>
        <v>12</v>
      </c>
      <c r="T47" s="25">
        <f t="shared" si="14"/>
        <v>19.440000000000001</v>
      </c>
      <c r="U47">
        <f t="shared" si="15"/>
        <v>0</v>
      </c>
      <c r="V47">
        <f t="shared" si="16"/>
        <v>0.4</v>
      </c>
      <c r="W47">
        <v>80</v>
      </c>
      <c r="X47">
        <v>100</v>
      </c>
    </row>
    <row r="48" spans="1:24" x14ac:dyDescent="0.25">
      <c r="A48" s="283">
        <v>46049</v>
      </c>
      <c r="B48" s="34" t="s">
        <v>452</v>
      </c>
      <c r="C48" s="34" t="s">
        <v>31</v>
      </c>
      <c r="D48" s="223">
        <v>275</v>
      </c>
      <c r="E48" s="48">
        <f t="shared" si="6"/>
        <v>1</v>
      </c>
      <c r="F48" s="223">
        <v>13.9</v>
      </c>
      <c r="G48" s="48">
        <f t="shared" si="21"/>
        <v>1</v>
      </c>
      <c r="H48" s="4"/>
      <c r="I48" s="48"/>
      <c r="J48" s="36">
        <v>94</v>
      </c>
      <c r="K48" s="48">
        <f t="shared" si="8"/>
        <v>1</v>
      </c>
      <c r="L48" s="41">
        <f t="shared" si="23"/>
        <v>1</v>
      </c>
      <c r="P48" s="25" t="str">
        <f t="shared" si="18"/>
        <v>CARIB</v>
      </c>
      <c r="Q48" s="25">
        <f t="shared" si="11"/>
        <v>270</v>
      </c>
      <c r="R48" s="25">
        <f t="shared" si="12"/>
        <v>280</v>
      </c>
      <c r="S48" s="25">
        <f t="shared" si="13"/>
        <v>12</v>
      </c>
      <c r="T48" s="25">
        <f t="shared" si="14"/>
        <v>19.440000000000001</v>
      </c>
      <c r="U48" s="25">
        <f t="shared" si="15"/>
        <v>0</v>
      </c>
      <c r="V48" s="25">
        <f t="shared" si="16"/>
        <v>0.4</v>
      </c>
      <c r="W48">
        <v>80</v>
      </c>
      <c r="X48">
        <v>100</v>
      </c>
    </row>
    <row r="49" spans="1:24" x14ac:dyDescent="0.25">
      <c r="A49" s="283">
        <v>46049</v>
      </c>
      <c r="B49" s="34" t="s">
        <v>455</v>
      </c>
      <c r="C49" s="34" t="s">
        <v>31</v>
      </c>
      <c r="D49" s="223">
        <v>275</v>
      </c>
      <c r="E49" s="48">
        <f t="shared" si="6"/>
        <v>1</v>
      </c>
      <c r="F49" s="223">
        <v>18.3</v>
      </c>
      <c r="G49" s="48">
        <f t="shared" si="21"/>
        <v>1</v>
      </c>
      <c r="H49" s="4">
        <v>0.02</v>
      </c>
      <c r="I49" s="48">
        <f t="shared" si="22"/>
        <v>1</v>
      </c>
      <c r="J49" s="36">
        <v>91</v>
      </c>
      <c r="K49" s="48">
        <f t="shared" si="8"/>
        <v>1</v>
      </c>
      <c r="L49" s="41">
        <f t="shared" si="23"/>
        <v>1</v>
      </c>
      <c r="P49" s="25" t="str">
        <f t="shared" si="18"/>
        <v>CARIB</v>
      </c>
      <c r="Q49" s="25">
        <f t="shared" si="11"/>
        <v>270</v>
      </c>
      <c r="R49" s="25">
        <f t="shared" si="12"/>
        <v>280</v>
      </c>
      <c r="S49" s="25">
        <f t="shared" si="13"/>
        <v>12</v>
      </c>
      <c r="T49" s="25">
        <f t="shared" si="14"/>
        <v>19.440000000000001</v>
      </c>
      <c r="U49" s="25">
        <f t="shared" si="15"/>
        <v>0</v>
      </c>
      <c r="V49" s="25">
        <f t="shared" si="16"/>
        <v>0.4</v>
      </c>
      <c r="W49">
        <v>80</v>
      </c>
      <c r="X49">
        <v>100</v>
      </c>
    </row>
    <row r="50" spans="1:24" x14ac:dyDescent="0.25">
      <c r="A50" s="283">
        <v>46049</v>
      </c>
      <c r="B50" s="34" t="s">
        <v>435</v>
      </c>
      <c r="C50" s="34" t="s">
        <v>625</v>
      </c>
      <c r="D50" s="223">
        <v>275</v>
      </c>
      <c r="E50" s="48">
        <f t="shared" si="6"/>
        <v>1</v>
      </c>
      <c r="F50" s="223">
        <v>112.65</v>
      </c>
      <c r="G50" s="48">
        <f t="shared" si="21"/>
        <v>1</v>
      </c>
      <c r="H50" s="4"/>
      <c r="I50" s="48"/>
      <c r="J50" s="36">
        <v>100</v>
      </c>
      <c r="K50" s="48">
        <f t="shared" si="8"/>
        <v>1</v>
      </c>
      <c r="L50" s="41">
        <f t="shared" si="23"/>
        <v>1</v>
      </c>
      <c r="P50" s="25" t="str">
        <f t="shared" si="18"/>
        <v>PEARSECCO</v>
      </c>
      <c r="Q50" s="25">
        <f t="shared" si="11"/>
        <v>270</v>
      </c>
      <c r="R50" s="25">
        <f t="shared" si="12"/>
        <v>280.39999999999998</v>
      </c>
      <c r="S50" s="25">
        <f t="shared" si="13"/>
        <v>90</v>
      </c>
      <c r="T50" s="25">
        <f t="shared" si="14"/>
        <v>120</v>
      </c>
      <c r="U50" s="25">
        <f t="shared" si="15"/>
        <v>0</v>
      </c>
      <c r="V50" s="25">
        <f t="shared" si="16"/>
        <v>1</v>
      </c>
      <c r="W50">
        <v>80</v>
      </c>
      <c r="X50">
        <v>100</v>
      </c>
    </row>
    <row r="51" spans="1:24" x14ac:dyDescent="0.25">
      <c r="A51" s="283">
        <v>46050</v>
      </c>
      <c r="B51" s="34" t="s">
        <v>434</v>
      </c>
      <c r="C51" s="34" t="s">
        <v>625</v>
      </c>
      <c r="D51" s="223">
        <v>275</v>
      </c>
      <c r="E51" s="48">
        <f t="shared" si="6"/>
        <v>1</v>
      </c>
      <c r="F51" s="223">
        <v>245.5</v>
      </c>
      <c r="G51" s="48">
        <f t="shared" si="21"/>
        <v>0</v>
      </c>
      <c r="H51" s="4"/>
      <c r="I51" s="48"/>
      <c r="J51" s="36">
        <v>96</v>
      </c>
      <c r="K51" s="48">
        <f t="shared" si="8"/>
        <v>1</v>
      </c>
      <c r="L51" s="41">
        <f t="shared" si="23"/>
        <v>0</v>
      </c>
      <c r="P51" s="25" t="str">
        <f t="shared" si="18"/>
        <v>PEARSECCO</v>
      </c>
      <c r="Q51" s="25">
        <f t="shared" si="11"/>
        <v>270</v>
      </c>
      <c r="R51" s="25">
        <f t="shared" si="12"/>
        <v>280.39999999999998</v>
      </c>
      <c r="S51" s="25">
        <f t="shared" si="13"/>
        <v>90</v>
      </c>
      <c r="T51" s="25">
        <f t="shared" si="14"/>
        <v>120</v>
      </c>
      <c r="U51" s="25">
        <f t="shared" si="15"/>
        <v>0</v>
      </c>
      <c r="V51" s="25">
        <f t="shared" si="16"/>
        <v>1</v>
      </c>
      <c r="W51">
        <v>80</v>
      </c>
      <c r="X51">
        <v>100</v>
      </c>
    </row>
    <row r="52" spans="1:24" x14ac:dyDescent="0.25">
      <c r="A52" s="283">
        <v>46050</v>
      </c>
      <c r="B52" s="34" t="s">
        <v>455</v>
      </c>
      <c r="C52" s="34" t="s">
        <v>135</v>
      </c>
      <c r="D52" s="223">
        <v>275</v>
      </c>
      <c r="E52" s="48">
        <f t="shared" si="6"/>
        <v>1</v>
      </c>
      <c r="F52" s="223">
        <v>110.7</v>
      </c>
      <c r="G52" s="48">
        <f t="shared" si="21"/>
        <v>1</v>
      </c>
      <c r="H52" s="4"/>
      <c r="I52" s="48">
        <f t="shared" si="22"/>
        <v>1</v>
      </c>
      <c r="J52" s="36">
        <v>98</v>
      </c>
      <c r="K52" s="48">
        <f t="shared" si="8"/>
        <v>1</v>
      </c>
      <c r="L52" s="41">
        <f t="shared" si="23"/>
        <v>1</v>
      </c>
      <c r="P52" s="25" t="str">
        <f t="shared" si="18"/>
        <v>CARIBE ROSE</v>
      </c>
      <c r="Q52" s="25">
        <f t="shared" si="11"/>
        <v>270</v>
      </c>
      <c r="R52" s="25">
        <f t="shared" si="12"/>
        <v>280.39999999999998</v>
      </c>
      <c r="S52" s="25">
        <f t="shared" si="13"/>
        <v>90</v>
      </c>
      <c r="T52" s="25">
        <f t="shared" si="14"/>
        <v>120.44</v>
      </c>
      <c r="U52" s="25">
        <f t="shared" si="15"/>
        <v>0</v>
      </c>
      <c r="V52" s="25">
        <f t="shared" si="16"/>
        <v>1</v>
      </c>
      <c r="W52">
        <v>80</v>
      </c>
      <c r="X52">
        <v>100</v>
      </c>
    </row>
    <row r="53" spans="1:24" x14ac:dyDescent="0.25">
      <c r="A53" s="283">
        <v>46050</v>
      </c>
      <c r="B53" s="34" t="s">
        <v>456</v>
      </c>
      <c r="C53" s="34" t="s">
        <v>35</v>
      </c>
      <c r="D53" s="223">
        <v>295</v>
      </c>
      <c r="E53" s="48">
        <f t="shared" si="6"/>
        <v>1</v>
      </c>
      <c r="F53" s="223">
        <v>197.45</v>
      </c>
      <c r="G53" s="48">
        <f t="shared" si="21"/>
        <v>1</v>
      </c>
      <c r="H53" s="4"/>
      <c r="I53" s="48">
        <f t="shared" si="22"/>
        <v>1</v>
      </c>
      <c r="J53" s="36">
        <v>96</v>
      </c>
      <c r="K53" s="48">
        <f t="shared" si="8"/>
        <v>1</v>
      </c>
      <c r="L53" s="41">
        <f t="shared" si="23"/>
        <v>1</v>
      </c>
      <c r="P53" s="25" t="str">
        <f t="shared" si="18"/>
        <v>VITAMALT</v>
      </c>
      <c r="Q53" s="25">
        <f t="shared" si="11"/>
        <v>295</v>
      </c>
      <c r="R53" s="25">
        <f t="shared" si="12"/>
        <v>297</v>
      </c>
      <c r="S53" s="25">
        <f t="shared" si="13"/>
        <v>100</v>
      </c>
      <c r="T53" s="25">
        <f t="shared" si="14"/>
        <v>200</v>
      </c>
      <c r="U53" s="25">
        <f t="shared" si="15"/>
        <v>0</v>
      </c>
      <c r="V53" s="25">
        <f t="shared" si="16"/>
        <v>1.4</v>
      </c>
      <c r="W53">
        <v>80</v>
      </c>
      <c r="X53">
        <v>100</v>
      </c>
    </row>
    <row r="54" spans="1:24" x14ac:dyDescent="0.25">
      <c r="A54" s="283">
        <v>46051</v>
      </c>
      <c r="B54" s="34" t="s">
        <v>457</v>
      </c>
      <c r="C54" s="34" t="s">
        <v>35</v>
      </c>
      <c r="D54" s="223">
        <v>295</v>
      </c>
      <c r="E54" s="48">
        <f t="shared" si="6"/>
        <v>1</v>
      </c>
      <c r="F54" s="223">
        <v>161.72999999999999</v>
      </c>
      <c r="G54" s="48">
        <f t="shared" si="21"/>
        <v>1</v>
      </c>
      <c r="H54" s="4"/>
      <c r="I54" s="48">
        <f t="shared" si="22"/>
        <v>1</v>
      </c>
      <c r="J54" s="36">
        <v>96</v>
      </c>
      <c r="K54" s="48">
        <f t="shared" si="8"/>
        <v>1</v>
      </c>
      <c r="L54" s="41">
        <f t="shared" si="23"/>
        <v>1</v>
      </c>
      <c r="P54" s="25" t="str">
        <f t="shared" si="18"/>
        <v>VITAMALT</v>
      </c>
      <c r="Q54" s="25">
        <f t="shared" si="11"/>
        <v>295</v>
      </c>
      <c r="R54" s="25">
        <f t="shared" si="12"/>
        <v>297</v>
      </c>
      <c r="S54" s="25">
        <f t="shared" si="13"/>
        <v>100</v>
      </c>
      <c r="T54" s="25">
        <f t="shared" si="14"/>
        <v>200</v>
      </c>
      <c r="U54" s="25">
        <f t="shared" si="15"/>
        <v>0</v>
      </c>
      <c r="V54" s="25">
        <f t="shared" si="16"/>
        <v>1.4</v>
      </c>
      <c r="W54">
        <v>80</v>
      </c>
      <c r="X54">
        <v>100</v>
      </c>
    </row>
    <row r="55" spans="1:24" x14ac:dyDescent="0.25">
      <c r="A55" s="283">
        <v>46051</v>
      </c>
      <c r="B55" s="34" t="s">
        <v>437</v>
      </c>
      <c r="C55" s="34" t="s">
        <v>35</v>
      </c>
      <c r="D55" s="223">
        <v>295</v>
      </c>
      <c r="E55" s="48">
        <f t="shared" si="6"/>
        <v>1</v>
      </c>
      <c r="F55" s="223">
        <v>215</v>
      </c>
      <c r="G55" s="48">
        <f t="shared" si="21"/>
        <v>0</v>
      </c>
      <c r="H55" s="4"/>
      <c r="I55" s="48"/>
      <c r="J55" s="36">
        <v>96</v>
      </c>
      <c r="K55" s="48">
        <f t="shared" si="8"/>
        <v>1</v>
      </c>
      <c r="L55" s="41">
        <f t="shared" si="23"/>
        <v>0</v>
      </c>
      <c r="P55" s="25" t="str">
        <f t="shared" si="18"/>
        <v>VITAMALT</v>
      </c>
      <c r="Q55" s="25">
        <f t="shared" si="11"/>
        <v>295</v>
      </c>
      <c r="R55" s="25">
        <f t="shared" si="12"/>
        <v>297</v>
      </c>
      <c r="S55" s="25">
        <f t="shared" si="13"/>
        <v>100</v>
      </c>
      <c r="T55" s="25">
        <f t="shared" si="14"/>
        <v>200</v>
      </c>
      <c r="U55" s="25">
        <f t="shared" si="15"/>
        <v>0</v>
      </c>
      <c r="V55" s="25">
        <f t="shared" si="16"/>
        <v>1.4</v>
      </c>
      <c r="W55">
        <v>80</v>
      </c>
      <c r="X55">
        <v>100</v>
      </c>
    </row>
    <row r="56" spans="1:24" x14ac:dyDescent="0.25">
      <c r="A56" s="283">
        <v>46051</v>
      </c>
      <c r="B56" s="34" t="s">
        <v>459</v>
      </c>
      <c r="C56" s="34" t="s">
        <v>33</v>
      </c>
      <c r="D56" s="223">
        <v>275</v>
      </c>
      <c r="E56" s="48">
        <f t="shared" si="6"/>
        <v>1</v>
      </c>
      <c r="F56" s="262"/>
      <c r="G56" s="48"/>
      <c r="H56" s="4"/>
      <c r="I56" s="48">
        <f t="shared" si="22"/>
        <v>1</v>
      </c>
      <c r="J56" s="297"/>
      <c r="K56" s="48"/>
      <c r="L56" s="248">
        <v>1</v>
      </c>
      <c r="P56" s="25" t="str">
        <f t="shared" ref="P56:P62" si="24">LEFT(C56,12)</f>
        <v>GUINNESS</v>
      </c>
      <c r="Q56" s="25">
        <f t="shared" si="11"/>
        <v>274</v>
      </c>
      <c r="R56" s="25">
        <f t="shared" si="12"/>
        <v>276</v>
      </c>
      <c r="S56" s="25">
        <f t="shared" si="13"/>
        <v>17</v>
      </c>
      <c r="T56" s="25">
        <f t="shared" si="14"/>
        <v>30.44</v>
      </c>
      <c r="U56" s="25">
        <f t="shared" si="15"/>
        <v>0</v>
      </c>
      <c r="V56" s="25">
        <f t="shared" si="16"/>
        <v>0.4</v>
      </c>
      <c r="W56">
        <v>80</v>
      </c>
      <c r="X56">
        <v>100</v>
      </c>
    </row>
    <row r="57" spans="1:24" x14ac:dyDescent="0.25">
      <c r="A57" s="283">
        <v>46052</v>
      </c>
      <c r="B57" s="34" t="s">
        <v>458</v>
      </c>
      <c r="C57" s="34" t="s">
        <v>31</v>
      </c>
      <c r="D57" s="223">
        <v>275</v>
      </c>
      <c r="E57" s="48">
        <f t="shared" si="6"/>
        <v>1</v>
      </c>
      <c r="F57" s="223">
        <v>14.95</v>
      </c>
      <c r="G57" s="48">
        <f t="shared" si="21"/>
        <v>1</v>
      </c>
      <c r="H57" s="4">
        <v>0.03</v>
      </c>
      <c r="I57" s="48">
        <f t="shared" si="22"/>
        <v>1</v>
      </c>
      <c r="J57" s="36">
        <v>96</v>
      </c>
      <c r="K57" s="48">
        <f t="shared" si="8"/>
        <v>1</v>
      </c>
      <c r="L57" s="41">
        <f t="shared" si="23"/>
        <v>1</v>
      </c>
      <c r="P57" s="25" t="str">
        <f t="shared" ref="P57:P59" si="25">LEFT(C57,12)</f>
        <v>CARIB</v>
      </c>
      <c r="Q57" s="25">
        <f t="shared" si="11"/>
        <v>270</v>
      </c>
      <c r="R57" s="25">
        <f t="shared" si="12"/>
        <v>280</v>
      </c>
      <c r="S57" s="25">
        <f t="shared" si="13"/>
        <v>12</v>
      </c>
      <c r="T57" s="25">
        <f t="shared" si="14"/>
        <v>19.440000000000001</v>
      </c>
      <c r="U57" s="25">
        <f t="shared" si="15"/>
        <v>0</v>
      </c>
      <c r="V57" s="25">
        <f t="shared" si="16"/>
        <v>0.4</v>
      </c>
      <c r="W57">
        <v>80</v>
      </c>
      <c r="X57">
        <v>100</v>
      </c>
    </row>
    <row r="58" spans="1:24" x14ac:dyDescent="0.25">
      <c r="A58" s="283">
        <v>46052</v>
      </c>
      <c r="B58" s="34" t="s">
        <v>459</v>
      </c>
      <c r="C58" s="34" t="s">
        <v>30</v>
      </c>
      <c r="D58" s="223">
        <v>275</v>
      </c>
      <c r="E58" s="48">
        <f t="shared" si="6"/>
        <v>1</v>
      </c>
      <c r="F58" s="223">
        <v>20.13</v>
      </c>
      <c r="G58" s="48">
        <f t="shared" si="21"/>
        <v>0</v>
      </c>
      <c r="H58" s="4">
        <v>0.01</v>
      </c>
      <c r="I58" s="48">
        <f t="shared" si="22"/>
        <v>1</v>
      </c>
      <c r="J58" s="36">
        <v>85</v>
      </c>
      <c r="K58" s="48">
        <f t="shared" si="8"/>
        <v>1</v>
      </c>
      <c r="L58" s="41">
        <f t="shared" si="23"/>
        <v>0</v>
      </c>
      <c r="P58" s="25" t="str">
        <f t="shared" si="25"/>
        <v>STAG</v>
      </c>
      <c r="Q58" s="25">
        <f t="shared" si="11"/>
        <v>270</v>
      </c>
      <c r="R58" s="25">
        <f t="shared" si="12"/>
        <v>280</v>
      </c>
      <c r="S58" s="25">
        <f t="shared" si="13"/>
        <v>12</v>
      </c>
      <c r="T58" s="25">
        <f t="shared" si="14"/>
        <v>19.440000000000001</v>
      </c>
      <c r="U58" s="25">
        <f t="shared" si="15"/>
        <v>0</v>
      </c>
      <c r="V58" s="25">
        <f t="shared" si="16"/>
        <v>0.4</v>
      </c>
      <c r="W58">
        <v>80</v>
      </c>
      <c r="X58">
        <v>100</v>
      </c>
    </row>
    <row r="59" spans="1:24" x14ac:dyDescent="0.25">
      <c r="A59" s="283">
        <v>46052</v>
      </c>
      <c r="B59" s="34" t="s">
        <v>458</v>
      </c>
      <c r="C59" s="34" t="s">
        <v>30</v>
      </c>
      <c r="D59" s="223">
        <v>275</v>
      </c>
      <c r="E59" s="48">
        <f t="shared" si="6"/>
        <v>1</v>
      </c>
      <c r="F59" s="223">
        <v>17.899999999999999</v>
      </c>
      <c r="G59" s="48">
        <f t="shared" si="21"/>
        <v>1</v>
      </c>
      <c r="H59" s="4">
        <v>0.01</v>
      </c>
      <c r="I59" s="48">
        <f t="shared" si="22"/>
        <v>1</v>
      </c>
      <c r="J59" s="36">
        <v>100</v>
      </c>
      <c r="K59" s="48">
        <f t="shared" si="8"/>
        <v>1</v>
      </c>
      <c r="L59" s="41">
        <f t="shared" si="23"/>
        <v>1</v>
      </c>
      <c r="P59" s="25" t="str">
        <f t="shared" si="25"/>
        <v>STAG</v>
      </c>
      <c r="Q59" s="25">
        <f t="shared" si="11"/>
        <v>270</v>
      </c>
      <c r="R59" s="25">
        <f t="shared" si="12"/>
        <v>280</v>
      </c>
      <c r="S59" s="25">
        <f t="shared" si="13"/>
        <v>12</v>
      </c>
      <c r="T59" s="25">
        <f t="shared" si="14"/>
        <v>19.440000000000001</v>
      </c>
      <c r="U59" s="25">
        <f t="shared" si="15"/>
        <v>0</v>
      </c>
      <c r="V59" s="25">
        <f t="shared" si="16"/>
        <v>0.4</v>
      </c>
      <c r="W59">
        <v>80</v>
      </c>
      <c r="X59">
        <v>100</v>
      </c>
    </row>
    <row r="60" spans="1:24" x14ac:dyDescent="0.25">
      <c r="A60" s="283"/>
      <c r="B60" s="34"/>
      <c r="C60" s="34"/>
      <c r="D60" s="223"/>
      <c r="E60" s="48"/>
      <c r="F60" s="223"/>
      <c r="G60" s="48"/>
      <c r="H60" s="4"/>
      <c r="I60" s="48"/>
      <c r="J60" s="36"/>
      <c r="K60" s="48"/>
      <c r="L60" s="41"/>
      <c r="P60" s="25" t="str">
        <f t="shared" ref="P60:P61" si="26">LEFT(C60,12)</f>
        <v/>
      </c>
      <c r="Q60" s="25" t="e">
        <f t="shared" si="11"/>
        <v>#N/A</v>
      </c>
      <c r="R60" s="25" t="e">
        <f t="shared" si="12"/>
        <v>#N/A</v>
      </c>
      <c r="S60" s="25" t="e">
        <f t="shared" si="13"/>
        <v>#N/A</v>
      </c>
      <c r="T60" s="25" t="e">
        <f t="shared" si="14"/>
        <v>#N/A</v>
      </c>
      <c r="U60" s="25" t="e">
        <f t="shared" si="15"/>
        <v>#N/A</v>
      </c>
      <c r="V60" s="25" t="e">
        <f t="shared" si="16"/>
        <v>#N/A</v>
      </c>
      <c r="W60">
        <v>80</v>
      </c>
      <c r="X60">
        <v>100</v>
      </c>
    </row>
    <row r="61" spans="1:24" x14ac:dyDescent="0.25">
      <c r="A61" s="283"/>
      <c r="B61" s="34"/>
      <c r="C61" s="34"/>
      <c r="D61" s="223"/>
      <c r="E61" s="48"/>
      <c r="F61" s="223"/>
      <c r="G61" s="48"/>
      <c r="H61" s="4"/>
      <c r="I61" s="48"/>
      <c r="J61" s="36"/>
      <c r="K61" s="48"/>
      <c r="L61" s="41"/>
      <c r="P61" s="25" t="str">
        <f t="shared" si="26"/>
        <v/>
      </c>
      <c r="Q61" s="25" t="e">
        <f t="shared" si="11"/>
        <v>#N/A</v>
      </c>
      <c r="R61" s="25" t="e">
        <f t="shared" si="12"/>
        <v>#N/A</v>
      </c>
      <c r="S61" s="25" t="e">
        <f t="shared" si="13"/>
        <v>#N/A</v>
      </c>
      <c r="T61" s="25" t="e">
        <f t="shared" si="14"/>
        <v>#N/A</v>
      </c>
      <c r="U61" s="25" t="e">
        <f t="shared" si="15"/>
        <v>#N/A</v>
      </c>
      <c r="V61" s="25" t="e">
        <f t="shared" si="16"/>
        <v>#N/A</v>
      </c>
      <c r="W61">
        <v>80</v>
      </c>
      <c r="X61">
        <v>100</v>
      </c>
    </row>
    <row r="62" spans="1:24" x14ac:dyDescent="0.25">
      <c r="A62" s="283"/>
      <c r="B62" s="34"/>
      <c r="C62" s="34"/>
      <c r="D62" s="223"/>
      <c r="E62" s="48"/>
      <c r="F62" s="223"/>
      <c r="G62" s="48"/>
      <c r="H62" s="4"/>
      <c r="I62" s="48"/>
      <c r="J62" s="36"/>
      <c r="K62" s="48"/>
      <c r="L62" s="41"/>
      <c r="P62" s="25" t="str">
        <f t="shared" si="24"/>
        <v/>
      </c>
      <c r="Q62" s="25" t="e">
        <f t="shared" si="11"/>
        <v>#N/A</v>
      </c>
      <c r="R62" s="25" t="e">
        <f t="shared" si="12"/>
        <v>#N/A</v>
      </c>
      <c r="S62" s="25" t="e">
        <f t="shared" si="13"/>
        <v>#N/A</v>
      </c>
      <c r="T62" s="25" t="e">
        <f t="shared" si="14"/>
        <v>#N/A</v>
      </c>
      <c r="U62" s="25" t="e">
        <f t="shared" si="15"/>
        <v>#N/A</v>
      </c>
      <c r="V62" s="25" t="e">
        <f t="shared" si="16"/>
        <v>#N/A</v>
      </c>
      <c r="W62">
        <v>80</v>
      </c>
      <c r="X62">
        <v>100</v>
      </c>
    </row>
    <row r="63" spans="1:24" ht="15.75" thickBot="1" x14ac:dyDescent="0.3">
      <c r="C63">
        <f>COUNTA(C20:C62)</f>
        <v>40</v>
      </c>
      <c r="D63" s="32">
        <f>((COUNTA(D20:D62))-COUNTIF(E20:E62,"&lt;1"))/(COUNTA(D20:D62))</f>
        <v>1</v>
      </c>
      <c r="E63" s="32"/>
      <c r="F63" s="32">
        <f>((COUNTA(F20:F62))-COUNTIF(G20:G62,"&lt;1"))/(COUNTA(F20:F62))</f>
        <v>0.8571428571428571</v>
      </c>
      <c r="G63" s="32"/>
      <c r="H63" s="32">
        <f>((COUNTA(H20:H62))-COUNTIF(I20:I62,"&lt;1"))/(COUNTA(H20:H62))</f>
        <v>1</v>
      </c>
      <c r="I63" s="1"/>
      <c r="J63" s="32">
        <f>((COUNTA(J20:J62))-COUNTIF(K20:K62,"&lt;1"))/(COUNTA(J20:J62))</f>
        <v>1</v>
      </c>
      <c r="L63" s="12">
        <f>AVERAGE(L20:L62)</f>
        <v>0.875</v>
      </c>
      <c r="P63" s="25"/>
      <c r="Q63" s="25" t="e">
        <f t="shared" si="11"/>
        <v>#N/A</v>
      </c>
      <c r="R63" s="25" t="e">
        <f t="shared" si="12"/>
        <v>#N/A</v>
      </c>
      <c r="S63" s="25" t="e">
        <f t="shared" si="13"/>
        <v>#N/A</v>
      </c>
      <c r="T63" s="25" t="e">
        <f t="shared" si="14"/>
        <v>#N/A</v>
      </c>
      <c r="U63" s="25" t="e">
        <f t="shared" si="15"/>
        <v>#N/A</v>
      </c>
      <c r="V63" s="25" t="e">
        <f t="shared" si="16"/>
        <v>#N/A</v>
      </c>
      <c r="W63">
        <v>80</v>
      </c>
      <c r="X63">
        <v>100</v>
      </c>
    </row>
    <row r="64" spans="1:24" x14ac:dyDescent="0.25">
      <c r="P64" s="25" t="str">
        <f t="shared" ref="P64:P138" si="27">LEFT(C64,12)</f>
        <v/>
      </c>
      <c r="Q64" s="25" t="e">
        <f t="shared" ref="Q64:Q67" si="28">VLOOKUP($P64,$P$3:$T$14,2,FALSE)</f>
        <v>#N/A</v>
      </c>
      <c r="R64" s="25" t="e">
        <f t="shared" ref="R64:R67" si="29">VLOOKUP($P64,$P$3:$T$14,3,FALSE)</f>
        <v>#N/A</v>
      </c>
      <c r="S64" s="25" t="e">
        <f t="shared" ref="S64:S67" si="30">VLOOKUP($P64,$P$3:$T$14,4,FALSE)</f>
        <v>#N/A</v>
      </c>
      <c r="T64" s="25" t="e">
        <f t="shared" ref="T64:T67" si="31">VLOOKUP($P64,$P$3:$T$14,5,FALSE)</f>
        <v>#N/A</v>
      </c>
      <c r="U64" s="25" t="e">
        <f t="shared" ref="U64:U67" si="32">VLOOKUP($P64,$P$3:$V$14,6,FALSE)</f>
        <v>#N/A</v>
      </c>
      <c r="V64" s="25" t="e">
        <f t="shared" ref="V64:V67" si="33">VLOOKUP($P64,$P$3:$V$14,7,FALSE)</f>
        <v>#N/A</v>
      </c>
      <c r="W64">
        <v>80</v>
      </c>
      <c r="X64">
        <v>100</v>
      </c>
    </row>
    <row r="65" spans="1:24" x14ac:dyDescent="0.25">
      <c r="P65" s="25" t="str">
        <f t="shared" si="27"/>
        <v/>
      </c>
      <c r="Q65" s="25" t="e">
        <f t="shared" si="28"/>
        <v>#N/A</v>
      </c>
      <c r="R65" s="25" t="e">
        <f t="shared" si="29"/>
        <v>#N/A</v>
      </c>
      <c r="S65" s="25" t="e">
        <f t="shared" si="30"/>
        <v>#N/A</v>
      </c>
      <c r="T65" s="25" t="e">
        <f t="shared" si="31"/>
        <v>#N/A</v>
      </c>
      <c r="U65" s="25" t="e">
        <f t="shared" si="32"/>
        <v>#N/A</v>
      </c>
      <c r="V65" s="25" t="e">
        <f t="shared" si="33"/>
        <v>#N/A</v>
      </c>
      <c r="W65">
        <v>80</v>
      </c>
      <c r="X65">
        <v>100</v>
      </c>
    </row>
    <row r="66" spans="1:24" ht="30" x14ac:dyDescent="0.25">
      <c r="A66" s="286" t="s">
        <v>18</v>
      </c>
      <c r="B66" s="7" t="s">
        <v>19</v>
      </c>
      <c r="C66" s="7" t="s">
        <v>29</v>
      </c>
      <c r="D66" s="8" t="s">
        <v>2</v>
      </c>
      <c r="E66" s="70"/>
      <c r="F66" s="8" t="s">
        <v>0</v>
      </c>
      <c r="G66" s="70"/>
      <c r="H66" s="8" t="s">
        <v>1</v>
      </c>
      <c r="I66" s="70"/>
      <c r="J66" s="127" t="s">
        <v>3</v>
      </c>
      <c r="K66" s="70"/>
      <c r="L66" s="9" t="s">
        <v>20</v>
      </c>
      <c r="P66" s="25" t="str">
        <f t="shared" si="27"/>
        <v>Product</v>
      </c>
      <c r="Q66" s="25" t="e">
        <f t="shared" si="28"/>
        <v>#N/A</v>
      </c>
      <c r="R66" s="25" t="e">
        <f t="shared" si="29"/>
        <v>#N/A</v>
      </c>
      <c r="S66" s="25" t="e">
        <f t="shared" si="30"/>
        <v>#N/A</v>
      </c>
      <c r="T66" s="25" t="e">
        <f t="shared" si="31"/>
        <v>#N/A</v>
      </c>
      <c r="U66" s="25" t="e">
        <f t="shared" si="32"/>
        <v>#N/A</v>
      </c>
      <c r="V66" s="25" t="e">
        <f t="shared" si="33"/>
        <v>#N/A</v>
      </c>
      <c r="W66">
        <v>80</v>
      </c>
      <c r="X66">
        <v>100</v>
      </c>
    </row>
    <row r="67" spans="1:24" x14ac:dyDescent="0.25">
      <c r="A67" s="283">
        <v>46055</v>
      </c>
      <c r="B67" s="34" t="s">
        <v>452</v>
      </c>
      <c r="C67" s="34" t="s">
        <v>30</v>
      </c>
      <c r="D67" s="223">
        <v>275</v>
      </c>
      <c r="E67" s="48">
        <f t="shared" ref="E67:E99" si="34">IF(+(IF(D67&lt;Q67,0,IF(D67&gt;R67,0,1)))=1,1,0)</f>
        <v>1</v>
      </c>
      <c r="F67" s="223">
        <v>17.91</v>
      </c>
      <c r="G67" s="48">
        <f t="shared" ref="G67:G96" si="35">IF(+(IF(F67&lt;S67,0,IF(F67&gt;T67,0,1)))=1,1,0)</f>
        <v>1</v>
      </c>
      <c r="H67" s="4">
        <v>0.05</v>
      </c>
      <c r="I67" s="48">
        <f t="shared" ref="I67:I103" si="36">IF(+(IF(H67&lt;U67,0,IF(H67&gt;V67,0,1)))=1,1,0)</f>
        <v>1</v>
      </c>
      <c r="J67" s="297"/>
      <c r="K67" s="48"/>
      <c r="L67" s="41">
        <f t="shared" ref="L67:L96" si="37">IF(+(IF(D67&lt;Q67,0,IF(D67&gt;R67,0,1)))+(IF(F67&lt;S67,0,IF(F67&gt;T67,0,1)))=2,1,0)</f>
        <v>1</v>
      </c>
      <c r="P67" s="25" t="str">
        <f t="shared" si="27"/>
        <v>STAG</v>
      </c>
      <c r="Q67" s="25">
        <f t="shared" si="28"/>
        <v>270</v>
      </c>
      <c r="R67" s="25">
        <f t="shared" si="29"/>
        <v>280</v>
      </c>
      <c r="S67" s="25">
        <f t="shared" si="30"/>
        <v>12</v>
      </c>
      <c r="T67" s="25">
        <f t="shared" si="31"/>
        <v>19.440000000000001</v>
      </c>
      <c r="U67" s="25">
        <f t="shared" si="32"/>
        <v>0</v>
      </c>
      <c r="V67" s="25">
        <f t="shared" si="33"/>
        <v>0.4</v>
      </c>
      <c r="W67">
        <v>80</v>
      </c>
      <c r="X67">
        <v>100</v>
      </c>
    </row>
    <row r="68" spans="1:24" x14ac:dyDescent="0.25">
      <c r="A68" s="283">
        <v>46055</v>
      </c>
      <c r="B68" s="34" t="s">
        <v>434</v>
      </c>
      <c r="C68" s="34" t="s">
        <v>31</v>
      </c>
      <c r="D68" s="223">
        <v>275</v>
      </c>
      <c r="E68" s="48">
        <f t="shared" ref="E68" si="38">IF(+(IF(D68&lt;Q68,0,IF(D68&gt;R68,0,1)))=1,1,0)</f>
        <v>1</v>
      </c>
      <c r="F68" s="223">
        <v>19.05</v>
      </c>
      <c r="G68" s="48">
        <f t="shared" ref="G68" si="39">IF(+(IF(F68&lt;S68,0,IF(F68&gt;T68,0,1)))=1,1,0)</f>
        <v>1</v>
      </c>
      <c r="H68" s="4">
        <v>0.01</v>
      </c>
      <c r="I68" s="48">
        <f t="shared" ref="I68" si="40">IF(+(IF(H68&lt;U68,0,IF(H68&gt;V68,0,1)))=1,1,0)</f>
        <v>1</v>
      </c>
      <c r="J68" s="36"/>
      <c r="K68" s="48">
        <f t="shared" ref="K68" si="41">IF(+(IF(J68&lt;W68,0,IF(J68&gt;X68,0,1)))=1,1,0)</f>
        <v>0</v>
      </c>
      <c r="L68" s="41">
        <f t="shared" ref="L68" si="42">IF(+(IF(D68&lt;Q68,0,IF(D68&gt;R68,0,1)))+(IF(F68&lt;S68,0,IF(F68&gt;T68,0,1)))=2,1,0)</f>
        <v>1</v>
      </c>
      <c r="P68" s="25" t="str">
        <f t="shared" ref="P68" si="43">LEFT(C68,12)</f>
        <v>CARIB</v>
      </c>
      <c r="Q68" s="25">
        <f>VLOOKUP($P68,$P$3:$T$14,2,FALSE)</f>
        <v>270</v>
      </c>
      <c r="R68" s="25">
        <f>VLOOKUP($P68,$P$3:$T$14,3,FALSE)</f>
        <v>280</v>
      </c>
      <c r="S68" s="25">
        <f>VLOOKUP($P68,$P$3:$T$14,4,FALSE)</f>
        <v>12</v>
      </c>
      <c r="T68" s="25">
        <f>VLOOKUP($P68,$P$3:$T$14,5,FALSE)</f>
        <v>19.440000000000001</v>
      </c>
      <c r="U68" s="25">
        <f>VLOOKUP($P68,$P$3:$V$14,6,FALSE)</f>
        <v>0</v>
      </c>
      <c r="V68" s="25">
        <f>VLOOKUP($P68,$P$3:$V$14,7,FALSE)</f>
        <v>0.4</v>
      </c>
      <c r="W68">
        <v>80</v>
      </c>
      <c r="X68">
        <v>100</v>
      </c>
    </row>
    <row r="69" spans="1:24" x14ac:dyDescent="0.25">
      <c r="A69" s="283">
        <v>46055</v>
      </c>
      <c r="B69" s="34" t="s">
        <v>436</v>
      </c>
      <c r="C69" s="34" t="s">
        <v>31</v>
      </c>
      <c r="D69" s="223">
        <v>275</v>
      </c>
      <c r="E69" s="48">
        <f t="shared" si="34"/>
        <v>1</v>
      </c>
      <c r="F69" s="223">
        <v>22.1</v>
      </c>
      <c r="G69" s="48">
        <f t="shared" si="35"/>
        <v>0</v>
      </c>
      <c r="H69" s="4">
        <v>0.02</v>
      </c>
      <c r="I69" s="48">
        <f t="shared" si="36"/>
        <v>1</v>
      </c>
      <c r="J69" s="36">
        <v>89</v>
      </c>
      <c r="K69" s="48">
        <f t="shared" ref="K69:K75" si="44">IF(+(IF(J69&lt;W69,0,IF(J69&gt;X69,0,1)))=1,1,0)</f>
        <v>1</v>
      </c>
      <c r="L69" s="41">
        <f t="shared" si="37"/>
        <v>0</v>
      </c>
      <c r="P69" s="25" t="str">
        <f t="shared" si="27"/>
        <v>CARIB</v>
      </c>
      <c r="Q69" s="25">
        <f>VLOOKUP($P69,$P$3:$T$14,2,FALSE)</f>
        <v>270</v>
      </c>
      <c r="R69" s="25">
        <f>VLOOKUP($P69,$P$3:$T$14,3,FALSE)</f>
        <v>280</v>
      </c>
      <c r="S69" s="25">
        <f>VLOOKUP($P69,$P$3:$T$14,4,FALSE)</f>
        <v>12</v>
      </c>
      <c r="T69" s="25">
        <f>VLOOKUP($P69,$P$3:$T$14,5,FALSE)</f>
        <v>19.440000000000001</v>
      </c>
      <c r="U69" s="25">
        <f>VLOOKUP($P69,$P$3:$V$14,6,FALSE)</f>
        <v>0</v>
      </c>
      <c r="V69" s="25">
        <f>VLOOKUP($P69,$P$3:$V$14,7,FALSE)</f>
        <v>0.4</v>
      </c>
      <c r="W69">
        <v>80</v>
      </c>
      <c r="X69">
        <v>100</v>
      </c>
    </row>
    <row r="70" spans="1:24" x14ac:dyDescent="0.25">
      <c r="A70" s="283">
        <v>46055</v>
      </c>
      <c r="B70" s="34" t="s">
        <v>436</v>
      </c>
      <c r="C70" s="34" t="s">
        <v>31</v>
      </c>
      <c r="D70" s="223">
        <v>275</v>
      </c>
      <c r="E70" s="48">
        <f t="shared" si="34"/>
        <v>1</v>
      </c>
      <c r="F70" s="223">
        <v>18</v>
      </c>
      <c r="G70" s="48">
        <f t="shared" si="35"/>
        <v>1</v>
      </c>
      <c r="H70" s="4">
        <v>0.03</v>
      </c>
      <c r="I70" s="48">
        <f t="shared" si="36"/>
        <v>1</v>
      </c>
      <c r="J70" s="36">
        <v>96</v>
      </c>
      <c r="K70" s="48">
        <f t="shared" si="44"/>
        <v>1</v>
      </c>
      <c r="L70" s="41">
        <f t="shared" si="37"/>
        <v>1</v>
      </c>
      <c r="P70" s="25" t="str">
        <f t="shared" si="27"/>
        <v>CARIB</v>
      </c>
      <c r="Q70" s="25">
        <f t="shared" ref="Q70:Q124" si="45">VLOOKUP($P70,$P$3:$T$14,2,FALSE)</f>
        <v>270</v>
      </c>
      <c r="R70" s="25">
        <f t="shared" ref="R70:R125" si="46">VLOOKUP($P70,$P$3:$T$14,3,FALSE)</f>
        <v>280</v>
      </c>
      <c r="S70" s="25">
        <f t="shared" ref="S70:S125" si="47">VLOOKUP($P70,$P$3:$T$14,4,FALSE)</f>
        <v>12</v>
      </c>
      <c r="T70" s="25">
        <f t="shared" ref="T70:T125" si="48">VLOOKUP($P70,$P$3:$T$14,5,FALSE)</f>
        <v>19.440000000000001</v>
      </c>
      <c r="U70" s="25">
        <f t="shared" ref="U70:U125" si="49">VLOOKUP($P70,$P$3:$V$14,6,FALSE)</f>
        <v>0</v>
      </c>
      <c r="V70" s="25">
        <f t="shared" ref="V70:V125" si="50">VLOOKUP($P70,$P$3:$V$14,7,FALSE)</f>
        <v>0.4</v>
      </c>
      <c r="W70">
        <v>80</v>
      </c>
      <c r="X70">
        <v>100</v>
      </c>
    </row>
    <row r="71" spans="1:24" x14ac:dyDescent="0.25">
      <c r="A71" s="283">
        <v>46055</v>
      </c>
      <c r="B71" s="34" t="s">
        <v>435</v>
      </c>
      <c r="C71" s="34" t="s">
        <v>31</v>
      </c>
      <c r="D71" s="223">
        <v>275</v>
      </c>
      <c r="E71" s="48">
        <f t="shared" si="34"/>
        <v>1</v>
      </c>
      <c r="F71" s="223">
        <v>15.85</v>
      </c>
      <c r="G71" s="48">
        <f t="shared" si="35"/>
        <v>1</v>
      </c>
      <c r="H71" s="4">
        <v>0.03</v>
      </c>
      <c r="I71" s="48">
        <f t="shared" si="36"/>
        <v>1</v>
      </c>
      <c r="J71" s="36">
        <v>98</v>
      </c>
      <c r="K71" s="48">
        <f t="shared" si="44"/>
        <v>1</v>
      </c>
      <c r="L71" s="41">
        <f t="shared" si="37"/>
        <v>1</v>
      </c>
      <c r="P71" s="25" t="str">
        <f t="shared" si="27"/>
        <v>CARIB</v>
      </c>
      <c r="Q71" s="25">
        <f t="shared" si="45"/>
        <v>270</v>
      </c>
      <c r="R71" s="25">
        <f t="shared" si="46"/>
        <v>280</v>
      </c>
      <c r="S71" s="25">
        <f t="shared" si="47"/>
        <v>12</v>
      </c>
      <c r="T71" s="25">
        <f t="shared" si="48"/>
        <v>19.440000000000001</v>
      </c>
      <c r="U71" s="25">
        <f t="shared" si="49"/>
        <v>0</v>
      </c>
      <c r="V71" s="25">
        <f t="shared" si="50"/>
        <v>0.4</v>
      </c>
      <c r="W71">
        <v>80</v>
      </c>
      <c r="X71">
        <v>100</v>
      </c>
    </row>
    <row r="72" spans="1:24" x14ac:dyDescent="0.25">
      <c r="A72" s="283">
        <v>46056</v>
      </c>
      <c r="B72" s="34" t="s">
        <v>437</v>
      </c>
      <c r="C72" s="34" t="s">
        <v>31</v>
      </c>
      <c r="D72" s="223">
        <v>275</v>
      </c>
      <c r="E72" s="48">
        <f t="shared" si="34"/>
        <v>1</v>
      </c>
      <c r="F72" s="223">
        <v>15.95</v>
      </c>
      <c r="G72" s="48">
        <f t="shared" si="35"/>
        <v>1</v>
      </c>
      <c r="H72" s="4">
        <v>0.02</v>
      </c>
      <c r="I72" s="48">
        <f t="shared" si="36"/>
        <v>1</v>
      </c>
      <c r="J72" s="36">
        <v>89</v>
      </c>
      <c r="K72" s="48">
        <f t="shared" si="44"/>
        <v>1</v>
      </c>
      <c r="L72" s="41">
        <f t="shared" si="37"/>
        <v>1</v>
      </c>
      <c r="P72" s="25" t="str">
        <f t="shared" si="27"/>
        <v>CARIB</v>
      </c>
      <c r="Q72" s="25">
        <f t="shared" si="45"/>
        <v>270</v>
      </c>
      <c r="R72" s="25">
        <f t="shared" si="46"/>
        <v>280</v>
      </c>
      <c r="S72" s="25">
        <f t="shared" si="47"/>
        <v>12</v>
      </c>
      <c r="T72" s="25">
        <f t="shared" si="48"/>
        <v>19.440000000000001</v>
      </c>
      <c r="U72" s="25">
        <f t="shared" si="49"/>
        <v>0</v>
      </c>
      <c r="V72" s="25">
        <f t="shared" si="50"/>
        <v>0.4</v>
      </c>
      <c r="W72">
        <v>80</v>
      </c>
      <c r="X72">
        <v>100</v>
      </c>
    </row>
    <row r="73" spans="1:24" x14ac:dyDescent="0.25">
      <c r="A73" s="283">
        <v>46056</v>
      </c>
      <c r="B73" s="34" t="s">
        <v>436</v>
      </c>
      <c r="C73" s="34" t="s">
        <v>31</v>
      </c>
      <c r="D73" s="223">
        <v>275</v>
      </c>
      <c r="E73" s="48">
        <f t="shared" si="34"/>
        <v>1</v>
      </c>
      <c r="F73" s="223">
        <v>17.05</v>
      </c>
      <c r="G73" s="48">
        <f t="shared" si="35"/>
        <v>1</v>
      </c>
      <c r="H73" s="4">
        <v>0.03</v>
      </c>
      <c r="I73" s="48">
        <f t="shared" si="36"/>
        <v>1</v>
      </c>
      <c r="J73" s="36">
        <v>98</v>
      </c>
      <c r="K73" s="48">
        <f t="shared" si="44"/>
        <v>1</v>
      </c>
      <c r="L73" s="41">
        <f t="shared" si="37"/>
        <v>1</v>
      </c>
      <c r="P73" s="25" t="str">
        <f t="shared" si="27"/>
        <v>CARIB</v>
      </c>
      <c r="Q73" s="25">
        <f t="shared" si="45"/>
        <v>270</v>
      </c>
      <c r="R73" s="25">
        <f t="shared" si="46"/>
        <v>280</v>
      </c>
      <c r="S73" s="25">
        <f t="shared" si="47"/>
        <v>12</v>
      </c>
      <c r="T73" s="25">
        <f t="shared" si="48"/>
        <v>19.440000000000001</v>
      </c>
      <c r="U73" s="25">
        <f t="shared" si="49"/>
        <v>0</v>
      </c>
      <c r="V73" s="25">
        <f t="shared" si="50"/>
        <v>0.4</v>
      </c>
      <c r="W73">
        <v>80</v>
      </c>
      <c r="X73">
        <v>100</v>
      </c>
    </row>
    <row r="74" spans="1:24" x14ac:dyDescent="0.25">
      <c r="A74" s="283">
        <v>46056</v>
      </c>
      <c r="B74" s="34" t="s">
        <v>452</v>
      </c>
      <c r="C74" s="34" t="s">
        <v>31</v>
      </c>
      <c r="D74" s="223">
        <v>275</v>
      </c>
      <c r="E74" s="48">
        <f t="shared" si="34"/>
        <v>1</v>
      </c>
      <c r="F74" s="223">
        <v>17.760000000000002</v>
      </c>
      <c r="G74" s="48">
        <f t="shared" si="35"/>
        <v>1</v>
      </c>
      <c r="H74" s="4">
        <v>0.03</v>
      </c>
      <c r="I74" s="48">
        <f t="shared" si="36"/>
        <v>1</v>
      </c>
      <c r="J74" s="297"/>
      <c r="K74" s="48"/>
      <c r="L74" s="41">
        <f t="shared" si="37"/>
        <v>1</v>
      </c>
      <c r="P74" s="25" t="str">
        <f t="shared" si="27"/>
        <v>CARIB</v>
      </c>
      <c r="Q74" s="25">
        <f t="shared" si="45"/>
        <v>270</v>
      </c>
      <c r="R74" s="25">
        <f t="shared" si="46"/>
        <v>280</v>
      </c>
      <c r="S74" s="25">
        <f t="shared" si="47"/>
        <v>12</v>
      </c>
      <c r="T74" s="25">
        <f t="shared" si="48"/>
        <v>19.440000000000001</v>
      </c>
      <c r="U74" s="25">
        <f t="shared" si="49"/>
        <v>0</v>
      </c>
      <c r="V74" s="25">
        <f t="shared" si="50"/>
        <v>0.4</v>
      </c>
      <c r="W74">
        <v>80</v>
      </c>
      <c r="X74">
        <v>100</v>
      </c>
    </row>
    <row r="75" spans="1:24" x14ac:dyDescent="0.25">
      <c r="A75" s="284">
        <v>46056</v>
      </c>
      <c r="B75" s="34" t="s">
        <v>804</v>
      </c>
      <c r="C75" s="34" t="s">
        <v>31</v>
      </c>
      <c r="D75" s="223">
        <v>275</v>
      </c>
      <c r="E75" s="48">
        <f t="shared" si="34"/>
        <v>1</v>
      </c>
      <c r="F75" s="223">
        <v>15.1</v>
      </c>
      <c r="G75" s="48">
        <f t="shared" si="35"/>
        <v>1</v>
      </c>
      <c r="H75" s="4">
        <v>0.03</v>
      </c>
      <c r="I75" s="48">
        <f t="shared" si="36"/>
        <v>1</v>
      </c>
      <c r="J75" s="36">
        <v>94</v>
      </c>
      <c r="K75" s="48">
        <f t="shared" si="44"/>
        <v>1</v>
      </c>
      <c r="L75" s="41">
        <f t="shared" si="37"/>
        <v>1</v>
      </c>
      <c r="P75" s="25" t="str">
        <f t="shared" si="27"/>
        <v>CARIB</v>
      </c>
      <c r="Q75" s="25">
        <f t="shared" si="45"/>
        <v>270</v>
      </c>
      <c r="R75" s="25">
        <f t="shared" si="46"/>
        <v>280</v>
      </c>
      <c r="S75" s="25">
        <f t="shared" si="47"/>
        <v>12</v>
      </c>
      <c r="T75" s="25">
        <f t="shared" si="48"/>
        <v>19.440000000000001</v>
      </c>
      <c r="U75" s="25">
        <f t="shared" si="49"/>
        <v>0</v>
      </c>
      <c r="V75" s="25">
        <f t="shared" si="50"/>
        <v>0.4</v>
      </c>
      <c r="W75">
        <v>80</v>
      </c>
      <c r="X75">
        <v>100</v>
      </c>
    </row>
    <row r="76" spans="1:24" x14ac:dyDescent="0.25">
      <c r="A76" s="283">
        <v>46056</v>
      </c>
      <c r="B76" s="34" t="s">
        <v>437</v>
      </c>
      <c r="C76" s="34" t="s">
        <v>31</v>
      </c>
      <c r="D76" s="223">
        <v>275</v>
      </c>
      <c r="E76" s="48">
        <f t="shared" si="34"/>
        <v>1</v>
      </c>
      <c r="F76" s="223">
        <v>16.600000000000001</v>
      </c>
      <c r="G76" s="48">
        <f t="shared" si="35"/>
        <v>1</v>
      </c>
      <c r="H76" s="4">
        <v>0.02</v>
      </c>
      <c r="I76" s="48">
        <f t="shared" si="36"/>
        <v>1</v>
      </c>
      <c r="J76" s="36">
        <v>89</v>
      </c>
      <c r="K76" s="48">
        <v>1</v>
      </c>
      <c r="L76" s="41">
        <f t="shared" si="37"/>
        <v>1</v>
      </c>
      <c r="P76" s="25" t="str">
        <f t="shared" si="27"/>
        <v>CARIB</v>
      </c>
      <c r="Q76" s="25">
        <f t="shared" si="45"/>
        <v>270</v>
      </c>
      <c r="R76" s="25">
        <f t="shared" si="46"/>
        <v>280</v>
      </c>
      <c r="S76" s="25">
        <f t="shared" si="47"/>
        <v>12</v>
      </c>
      <c r="T76" s="25">
        <f t="shared" si="48"/>
        <v>19.440000000000001</v>
      </c>
      <c r="U76" s="25">
        <f t="shared" si="49"/>
        <v>0</v>
      </c>
      <c r="V76" s="25">
        <f t="shared" si="50"/>
        <v>0.4</v>
      </c>
      <c r="W76">
        <v>80</v>
      </c>
      <c r="X76">
        <v>100</v>
      </c>
    </row>
    <row r="77" spans="1:24" x14ac:dyDescent="0.25">
      <c r="A77" s="283">
        <v>46057</v>
      </c>
      <c r="B77" s="34" t="s">
        <v>457</v>
      </c>
      <c r="C77" s="34" t="s">
        <v>31</v>
      </c>
      <c r="D77" s="223">
        <v>274</v>
      </c>
      <c r="E77" s="48">
        <f t="shared" si="34"/>
        <v>1</v>
      </c>
      <c r="F77" s="223">
        <v>17.93</v>
      </c>
      <c r="G77" s="48">
        <f t="shared" si="35"/>
        <v>1</v>
      </c>
      <c r="H77" s="4">
        <v>0.02</v>
      </c>
      <c r="I77" s="48">
        <f t="shared" si="36"/>
        <v>1</v>
      </c>
      <c r="J77" s="36">
        <v>98</v>
      </c>
      <c r="K77" s="48">
        <v>1</v>
      </c>
      <c r="L77" s="41">
        <f t="shared" si="37"/>
        <v>1</v>
      </c>
      <c r="P77" s="25" t="str">
        <f t="shared" si="27"/>
        <v>CARIB</v>
      </c>
      <c r="Q77" s="25">
        <f t="shared" si="45"/>
        <v>270</v>
      </c>
      <c r="R77" s="25">
        <f t="shared" si="46"/>
        <v>280</v>
      </c>
      <c r="S77" s="25">
        <f t="shared" si="47"/>
        <v>12</v>
      </c>
      <c r="T77" s="25">
        <f t="shared" si="48"/>
        <v>19.440000000000001</v>
      </c>
      <c r="U77" s="25">
        <f t="shared" si="49"/>
        <v>0</v>
      </c>
      <c r="V77" s="25">
        <f t="shared" si="50"/>
        <v>0.4</v>
      </c>
      <c r="W77">
        <v>80</v>
      </c>
      <c r="X77">
        <v>100</v>
      </c>
    </row>
    <row r="78" spans="1:24" x14ac:dyDescent="0.25">
      <c r="A78" s="283">
        <v>46057</v>
      </c>
      <c r="B78" s="34" t="s">
        <v>974</v>
      </c>
      <c r="C78" s="34" t="s">
        <v>31</v>
      </c>
      <c r="D78" s="223">
        <v>274.83</v>
      </c>
      <c r="E78" s="48">
        <f t="shared" ref="E78" si="51">IF(+(IF(D78&lt;Q78,0,IF(D78&gt;R78,0,1)))=1,1,0)</f>
        <v>1</v>
      </c>
      <c r="F78" s="223">
        <v>17.93</v>
      </c>
      <c r="G78" s="48">
        <f t="shared" ref="G78" si="52">IF(+(IF(F78&lt;S78,0,IF(F78&gt;T78,0,1)))=1,1,0)</f>
        <v>1</v>
      </c>
      <c r="H78" s="4">
        <v>0.02</v>
      </c>
      <c r="I78" s="48">
        <f t="shared" ref="I78" si="53">IF(+(IF(H78&lt;U78,0,IF(H78&gt;V78,0,1)))=1,1,0)</f>
        <v>1</v>
      </c>
      <c r="J78" s="36">
        <v>100</v>
      </c>
      <c r="K78" s="48">
        <v>1</v>
      </c>
      <c r="L78" s="41">
        <f t="shared" ref="L78" si="54">IF(+(IF(D78&lt;Q78,0,IF(D78&gt;R78,0,1)))+(IF(F78&lt;S78,0,IF(F78&gt;T78,0,1)))=2,1,0)</f>
        <v>1</v>
      </c>
      <c r="P78" s="25" t="str">
        <f t="shared" ref="P78" si="55">LEFT(C78,12)</f>
        <v>CARIB</v>
      </c>
      <c r="Q78" s="25">
        <f t="shared" si="45"/>
        <v>270</v>
      </c>
      <c r="R78" s="25">
        <f t="shared" si="46"/>
        <v>280</v>
      </c>
      <c r="S78" s="25">
        <f t="shared" si="47"/>
        <v>12</v>
      </c>
      <c r="T78" s="25">
        <f t="shared" si="48"/>
        <v>19.440000000000001</v>
      </c>
      <c r="U78" s="25">
        <f t="shared" si="49"/>
        <v>0</v>
      </c>
      <c r="V78" s="25">
        <f t="shared" si="50"/>
        <v>0.4</v>
      </c>
      <c r="W78">
        <v>80</v>
      </c>
      <c r="X78">
        <v>100</v>
      </c>
    </row>
    <row r="79" spans="1:24" x14ac:dyDescent="0.25">
      <c r="A79" s="283">
        <v>46057</v>
      </c>
      <c r="B79" s="34" t="s">
        <v>452</v>
      </c>
      <c r="C79" s="34" t="s">
        <v>135</v>
      </c>
      <c r="D79" s="223">
        <v>275</v>
      </c>
      <c r="E79" s="48">
        <f t="shared" si="34"/>
        <v>1</v>
      </c>
      <c r="F79" s="223">
        <v>125.65</v>
      </c>
      <c r="G79" s="48">
        <f t="shared" si="35"/>
        <v>0</v>
      </c>
      <c r="H79" s="4">
        <v>0.04</v>
      </c>
      <c r="I79" s="48">
        <f t="shared" si="36"/>
        <v>1</v>
      </c>
      <c r="J79" s="36">
        <v>98</v>
      </c>
      <c r="K79" s="48">
        <v>1</v>
      </c>
      <c r="L79" s="41">
        <f t="shared" si="37"/>
        <v>0</v>
      </c>
      <c r="P79" s="25" t="str">
        <f t="shared" si="27"/>
        <v>CARIBE ROSE</v>
      </c>
      <c r="Q79" s="25">
        <f t="shared" si="45"/>
        <v>270</v>
      </c>
      <c r="R79" s="25">
        <f t="shared" si="46"/>
        <v>280.39999999999998</v>
      </c>
      <c r="S79" s="25">
        <f t="shared" si="47"/>
        <v>90</v>
      </c>
      <c r="T79" s="25">
        <f t="shared" si="48"/>
        <v>120.44</v>
      </c>
      <c r="U79" s="25">
        <f t="shared" si="49"/>
        <v>0</v>
      </c>
      <c r="V79" s="25">
        <f t="shared" si="50"/>
        <v>1</v>
      </c>
      <c r="W79">
        <v>80</v>
      </c>
      <c r="X79">
        <v>100</v>
      </c>
    </row>
    <row r="80" spans="1:24" x14ac:dyDescent="0.25">
      <c r="A80" s="283">
        <v>46058</v>
      </c>
      <c r="B80" s="34" t="s">
        <v>455</v>
      </c>
      <c r="C80" s="34" t="s">
        <v>33</v>
      </c>
      <c r="D80" s="223">
        <v>275</v>
      </c>
      <c r="E80" s="48">
        <f t="shared" si="34"/>
        <v>1</v>
      </c>
      <c r="F80" s="223">
        <v>27.7</v>
      </c>
      <c r="G80" s="48">
        <f t="shared" si="35"/>
        <v>1</v>
      </c>
      <c r="H80" s="4">
        <v>0.03</v>
      </c>
      <c r="I80" s="48">
        <f t="shared" si="36"/>
        <v>1</v>
      </c>
      <c r="J80" s="36">
        <v>98</v>
      </c>
      <c r="K80" s="48">
        <v>1</v>
      </c>
      <c r="L80" s="41">
        <f t="shared" si="37"/>
        <v>1</v>
      </c>
      <c r="P80" s="25" t="str">
        <f t="shared" si="27"/>
        <v>GUINNESS</v>
      </c>
      <c r="Q80" s="25">
        <f t="shared" si="45"/>
        <v>274</v>
      </c>
      <c r="R80" s="25">
        <f t="shared" si="46"/>
        <v>276</v>
      </c>
      <c r="S80" s="25">
        <f t="shared" si="47"/>
        <v>17</v>
      </c>
      <c r="T80" s="25">
        <f t="shared" si="48"/>
        <v>30.44</v>
      </c>
      <c r="U80" s="25">
        <f t="shared" si="49"/>
        <v>0</v>
      </c>
      <c r="V80" s="25">
        <f t="shared" si="50"/>
        <v>0.4</v>
      </c>
      <c r="W80">
        <v>80</v>
      </c>
      <c r="X80">
        <v>100</v>
      </c>
    </row>
    <row r="81" spans="1:24" x14ac:dyDescent="0.25">
      <c r="A81" s="283">
        <v>46058</v>
      </c>
      <c r="B81" s="34" t="s">
        <v>452</v>
      </c>
      <c r="C81" s="34" t="s">
        <v>31</v>
      </c>
      <c r="D81" s="223">
        <v>275</v>
      </c>
      <c r="E81" s="48">
        <f t="shared" si="34"/>
        <v>1</v>
      </c>
      <c r="F81" s="223">
        <v>16.260000000000002</v>
      </c>
      <c r="G81" s="48">
        <f t="shared" si="35"/>
        <v>1</v>
      </c>
      <c r="H81" s="4">
        <v>0.02</v>
      </c>
      <c r="I81" s="48">
        <f t="shared" si="36"/>
        <v>1</v>
      </c>
      <c r="J81" s="36">
        <v>94</v>
      </c>
      <c r="K81" s="48">
        <v>1</v>
      </c>
      <c r="L81" s="41">
        <f t="shared" si="37"/>
        <v>1</v>
      </c>
      <c r="P81" s="25" t="str">
        <f t="shared" si="27"/>
        <v>CARIB</v>
      </c>
      <c r="Q81" s="25">
        <f t="shared" si="45"/>
        <v>270</v>
      </c>
      <c r="R81" s="25">
        <f t="shared" si="46"/>
        <v>280</v>
      </c>
      <c r="S81" s="25">
        <f t="shared" si="47"/>
        <v>12</v>
      </c>
      <c r="T81" s="25">
        <f t="shared" si="48"/>
        <v>19.440000000000001</v>
      </c>
      <c r="U81" s="25">
        <f t="shared" si="49"/>
        <v>0</v>
      </c>
      <c r="V81" s="25">
        <f t="shared" si="50"/>
        <v>0.4</v>
      </c>
      <c r="W81">
        <v>80</v>
      </c>
      <c r="X81">
        <v>100</v>
      </c>
    </row>
    <row r="82" spans="1:24" x14ac:dyDescent="0.25">
      <c r="A82" s="283">
        <v>46059</v>
      </c>
      <c r="B82" s="34" t="s">
        <v>437</v>
      </c>
      <c r="C82" s="34" t="s">
        <v>31</v>
      </c>
      <c r="D82" s="223">
        <v>275</v>
      </c>
      <c r="E82" s="48">
        <f t="shared" si="34"/>
        <v>1</v>
      </c>
      <c r="F82" s="223">
        <v>17.8</v>
      </c>
      <c r="G82" s="48">
        <f t="shared" si="35"/>
        <v>1</v>
      </c>
      <c r="H82" s="4">
        <v>0.04</v>
      </c>
      <c r="I82" s="48">
        <f t="shared" si="36"/>
        <v>1</v>
      </c>
      <c r="J82" s="36">
        <v>96</v>
      </c>
      <c r="K82" s="48">
        <v>1</v>
      </c>
      <c r="L82" s="41">
        <f t="shared" si="37"/>
        <v>1</v>
      </c>
      <c r="P82" s="25" t="str">
        <f t="shared" si="27"/>
        <v>CARIB</v>
      </c>
      <c r="Q82" s="25">
        <f t="shared" si="45"/>
        <v>270</v>
      </c>
      <c r="R82" s="25">
        <f t="shared" si="46"/>
        <v>280</v>
      </c>
      <c r="S82" s="25">
        <f t="shared" si="47"/>
        <v>12</v>
      </c>
      <c r="T82" s="25">
        <f t="shared" si="48"/>
        <v>19.440000000000001</v>
      </c>
      <c r="U82" s="25">
        <f t="shared" si="49"/>
        <v>0</v>
      </c>
      <c r="V82" s="25">
        <f t="shared" si="50"/>
        <v>0.4</v>
      </c>
      <c r="W82">
        <v>80</v>
      </c>
      <c r="X82">
        <v>100</v>
      </c>
    </row>
    <row r="83" spans="1:24" x14ac:dyDescent="0.25">
      <c r="A83" s="283">
        <v>46059</v>
      </c>
      <c r="B83" s="34" t="s">
        <v>459</v>
      </c>
      <c r="C83" s="34" t="s">
        <v>31</v>
      </c>
      <c r="D83" s="223">
        <v>275</v>
      </c>
      <c r="E83" s="48">
        <f t="shared" si="34"/>
        <v>1</v>
      </c>
      <c r="F83" s="223">
        <v>17.600000000000001</v>
      </c>
      <c r="G83" s="48">
        <f t="shared" si="35"/>
        <v>1</v>
      </c>
      <c r="H83" s="4">
        <v>0.03</v>
      </c>
      <c r="I83" s="48">
        <f t="shared" si="36"/>
        <v>1</v>
      </c>
      <c r="J83" s="36">
        <v>94</v>
      </c>
      <c r="K83" s="48">
        <v>1</v>
      </c>
      <c r="L83" s="41">
        <f t="shared" si="37"/>
        <v>1</v>
      </c>
      <c r="P83" s="25" t="str">
        <f t="shared" si="27"/>
        <v>CARIB</v>
      </c>
      <c r="Q83" s="25">
        <f t="shared" si="45"/>
        <v>270</v>
      </c>
      <c r="R83" s="25">
        <f t="shared" si="46"/>
        <v>280</v>
      </c>
      <c r="S83" s="25">
        <f t="shared" si="47"/>
        <v>12</v>
      </c>
      <c r="T83" s="25">
        <f t="shared" si="48"/>
        <v>19.440000000000001</v>
      </c>
      <c r="U83" s="25">
        <f t="shared" si="49"/>
        <v>0</v>
      </c>
      <c r="V83" s="25">
        <f t="shared" si="50"/>
        <v>0.4</v>
      </c>
      <c r="W83">
        <v>80</v>
      </c>
      <c r="X83">
        <v>100</v>
      </c>
    </row>
    <row r="84" spans="1:24" x14ac:dyDescent="0.25">
      <c r="A84" s="283">
        <v>46062</v>
      </c>
      <c r="B84" s="34" t="s">
        <v>436</v>
      </c>
      <c r="C84" s="34" t="s">
        <v>30</v>
      </c>
      <c r="D84" s="223">
        <v>275</v>
      </c>
      <c r="E84" s="48">
        <f t="shared" si="34"/>
        <v>1</v>
      </c>
      <c r="F84" s="223">
        <v>17.55</v>
      </c>
      <c r="G84" s="48">
        <f t="shared" si="35"/>
        <v>1</v>
      </c>
      <c r="H84" s="4">
        <v>0.01</v>
      </c>
      <c r="I84" s="48">
        <f t="shared" si="36"/>
        <v>1</v>
      </c>
      <c r="J84" s="36">
        <v>96</v>
      </c>
      <c r="K84" s="48">
        <v>1</v>
      </c>
      <c r="L84" s="41">
        <f t="shared" si="37"/>
        <v>1</v>
      </c>
      <c r="P84" s="25" t="str">
        <f t="shared" si="27"/>
        <v>STAG</v>
      </c>
      <c r="Q84" s="25">
        <f t="shared" si="45"/>
        <v>270</v>
      </c>
      <c r="R84" s="25">
        <f t="shared" si="46"/>
        <v>280</v>
      </c>
      <c r="S84" s="25">
        <f t="shared" si="47"/>
        <v>12</v>
      </c>
      <c r="T84" s="25">
        <f t="shared" si="48"/>
        <v>19.440000000000001</v>
      </c>
      <c r="U84" s="25">
        <f t="shared" si="49"/>
        <v>0</v>
      </c>
      <c r="V84" s="25">
        <f t="shared" si="50"/>
        <v>0.4</v>
      </c>
      <c r="W84">
        <v>80</v>
      </c>
      <c r="X84">
        <v>100</v>
      </c>
    </row>
    <row r="85" spans="1:24" x14ac:dyDescent="0.25">
      <c r="A85" s="283">
        <v>46062</v>
      </c>
      <c r="B85" s="34" t="s">
        <v>437</v>
      </c>
      <c r="C85" s="34" t="s">
        <v>30</v>
      </c>
      <c r="D85" s="223">
        <v>275</v>
      </c>
      <c r="E85" s="48">
        <f t="shared" si="34"/>
        <v>1</v>
      </c>
      <c r="F85" s="223">
        <v>15.62</v>
      </c>
      <c r="G85" s="48">
        <f t="shared" si="35"/>
        <v>1</v>
      </c>
      <c r="H85" s="4">
        <v>0.02</v>
      </c>
      <c r="I85" s="48">
        <f t="shared" si="36"/>
        <v>1</v>
      </c>
      <c r="J85" s="36">
        <v>96</v>
      </c>
      <c r="K85" s="48">
        <v>1</v>
      </c>
      <c r="L85" s="41">
        <f t="shared" si="37"/>
        <v>1</v>
      </c>
      <c r="P85" s="25" t="str">
        <f t="shared" si="27"/>
        <v>STAG</v>
      </c>
      <c r="Q85" s="25">
        <f t="shared" si="45"/>
        <v>270</v>
      </c>
      <c r="R85" s="25">
        <f t="shared" si="46"/>
        <v>280</v>
      </c>
      <c r="S85" s="25">
        <f t="shared" si="47"/>
        <v>12</v>
      </c>
      <c r="T85" s="25">
        <f t="shared" si="48"/>
        <v>19.440000000000001</v>
      </c>
      <c r="U85" s="25">
        <f t="shared" si="49"/>
        <v>0</v>
      </c>
      <c r="V85" s="25">
        <f t="shared" si="50"/>
        <v>0.4</v>
      </c>
      <c r="W85">
        <v>80</v>
      </c>
      <c r="X85">
        <v>100</v>
      </c>
    </row>
    <row r="86" spans="1:24" x14ac:dyDescent="0.25">
      <c r="A86" s="283">
        <v>46063</v>
      </c>
      <c r="B86" s="34" t="s">
        <v>457</v>
      </c>
      <c r="C86" s="34" t="s">
        <v>31</v>
      </c>
      <c r="D86" s="223">
        <v>275</v>
      </c>
      <c r="E86" s="48">
        <f t="shared" si="34"/>
        <v>1</v>
      </c>
      <c r="F86" s="223">
        <v>16.77</v>
      </c>
      <c r="G86" s="48">
        <f t="shared" si="35"/>
        <v>1</v>
      </c>
      <c r="H86" s="4">
        <v>0.03</v>
      </c>
      <c r="I86" s="48">
        <f t="shared" si="36"/>
        <v>1</v>
      </c>
      <c r="J86" s="36">
        <v>98</v>
      </c>
      <c r="K86" s="48">
        <v>1</v>
      </c>
      <c r="L86" s="41">
        <f t="shared" si="37"/>
        <v>1</v>
      </c>
      <c r="P86" s="25" t="str">
        <f t="shared" ref="P86:P87" si="56">LEFT(C86,12)</f>
        <v>CARIB</v>
      </c>
      <c r="Q86" s="25">
        <f t="shared" si="45"/>
        <v>270</v>
      </c>
      <c r="R86" s="25">
        <f t="shared" si="46"/>
        <v>280</v>
      </c>
      <c r="S86" s="25">
        <f t="shared" si="47"/>
        <v>12</v>
      </c>
      <c r="T86" s="25">
        <f t="shared" si="48"/>
        <v>19.440000000000001</v>
      </c>
      <c r="U86" s="25">
        <f t="shared" si="49"/>
        <v>0</v>
      </c>
      <c r="V86" s="25">
        <f t="shared" si="50"/>
        <v>0.4</v>
      </c>
      <c r="W86">
        <v>80</v>
      </c>
      <c r="X86">
        <v>100</v>
      </c>
    </row>
    <row r="87" spans="1:24" x14ac:dyDescent="0.25">
      <c r="A87" s="283">
        <v>46064</v>
      </c>
      <c r="B87" s="34" t="s">
        <v>456</v>
      </c>
      <c r="C87" s="34" t="s">
        <v>31</v>
      </c>
      <c r="D87" s="223">
        <v>275</v>
      </c>
      <c r="E87" s="48">
        <f t="shared" si="34"/>
        <v>1</v>
      </c>
      <c r="F87" s="223">
        <v>17</v>
      </c>
      <c r="G87" s="48">
        <f t="shared" si="35"/>
        <v>1</v>
      </c>
      <c r="H87" s="293"/>
      <c r="I87" s="48">
        <f t="shared" si="36"/>
        <v>1</v>
      </c>
      <c r="J87" s="36">
        <v>96</v>
      </c>
      <c r="K87" s="48">
        <v>1</v>
      </c>
      <c r="L87" s="41">
        <f t="shared" si="37"/>
        <v>1</v>
      </c>
      <c r="P87" s="25" t="str">
        <f t="shared" si="56"/>
        <v>CARIB</v>
      </c>
      <c r="Q87" s="25">
        <f t="shared" si="45"/>
        <v>270</v>
      </c>
      <c r="R87" s="25">
        <f t="shared" si="46"/>
        <v>280</v>
      </c>
      <c r="S87" s="25">
        <f t="shared" si="47"/>
        <v>12</v>
      </c>
      <c r="T87" s="25">
        <f t="shared" si="48"/>
        <v>19.440000000000001</v>
      </c>
      <c r="U87" s="25">
        <f t="shared" si="49"/>
        <v>0</v>
      </c>
      <c r="V87" s="25">
        <f t="shared" si="50"/>
        <v>0.4</v>
      </c>
      <c r="W87">
        <v>80</v>
      </c>
      <c r="X87">
        <v>100</v>
      </c>
    </row>
    <row r="88" spans="1:24" x14ac:dyDescent="0.25">
      <c r="A88" s="283">
        <v>46064</v>
      </c>
      <c r="B88" s="34" t="s">
        <v>457</v>
      </c>
      <c r="C88" s="34" t="s">
        <v>30</v>
      </c>
      <c r="D88" s="223">
        <v>275</v>
      </c>
      <c r="E88" s="48">
        <f t="shared" si="34"/>
        <v>1</v>
      </c>
      <c r="F88" s="223">
        <v>17.2</v>
      </c>
      <c r="G88" s="48">
        <f t="shared" si="35"/>
        <v>1</v>
      </c>
      <c r="H88" s="4">
        <v>0.02</v>
      </c>
      <c r="I88" s="48">
        <f t="shared" si="36"/>
        <v>1</v>
      </c>
      <c r="J88" s="36">
        <v>91</v>
      </c>
      <c r="K88" s="48">
        <v>1</v>
      </c>
      <c r="L88" s="41">
        <f t="shared" si="37"/>
        <v>1</v>
      </c>
      <c r="P88" s="25" t="str">
        <f t="shared" si="27"/>
        <v>STAG</v>
      </c>
      <c r="Q88" s="25">
        <f t="shared" si="45"/>
        <v>270</v>
      </c>
      <c r="R88" s="25">
        <f t="shared" si="46"/>
        <v>280</v>
      </c>
      <c r="S88" s="25">
        <f t="shared" si="47"/>
        <v>12</v>
      </c>
      <c r="T88" s="25">
        <f t="shared" si="48"/>
        <v>19.440000000000001</v>
      </c>
      <c r="U88" s="25">
        <f t="shared" si="49"/>
        <v>0</v>
      </c>
      <c r="V88" s="25">
        <f t="shared" si="50"/>
        <v>0.4</v>
      </c>
      <c r="W88">
        <v>80</v>
      </c>
      <c r="X88">
        <v>100</v>
      </c>
    </row>
    <row r="89" spans="1:24" x14ac:dyDescent="0.25">
      <c r="A89" s="283">
        <v>46065</v>
      </c>
      <c r="B89" s="34" t="s">
        <v>456</v>
      </c>
      <c r="C89" s="34" t="s">
        <v>30</v>
      </c>
      <c r="D89" s="223">
        <v>275</v>
      </c>
      <c r="E89" s="48">
        <f t="shared" si="34"/>
        <v>1</v>
      </c>
      <c r="F89" s="223">
        <v>16.2</v>
      </c>
      <c r="G89" s="48">
        <f t="shared" si="35"/>
        <v>1</v>
      </c>
      <c r="H89" s="4">
        <v>0.02</v>
      </c>
      <c r="I89" s="48">
        <f t="shared" si="36"/>
        <v>1</v>
      </c>
      <c r="J89" s="297"/>
      <c r="K89" s="48">
        <v>1</v>
      </c>
      <c r="L89" s="41">
        <f t="shared" si="37"/>
        <v>1</v>
      </c>
      <c r="P89" s="25" t="str">
        <f t="shared" si="27"/>
        <v>STAG</v>
      </c>
      <c r="Q89" s="25">
        <f t="shared" si="45"/>
        <v>270</v>
      </c>
      <c r="R89" s="25">
        <f t="shared" si="46"/>
        <v>280</v>
      </c>
      <c r="S89" s="25">
        <f t="shared" si="47"/>
        <v>12</v>
      </c>
      <c r="T89" s="25">
        <f t="shared" si="48"/>
        <v>19.440000000000001</v>
      </c>
      <c r="U89" s="25">
        <f t="shared" si="49"/>
        <v>0</v>
      </c>
      <c r="V89" s="25">
        <f t="shared" si="50"/>
        <v>0.4</v>
      </c>
      <c r="W89">
        <v>80</v>
      </c>
      <c r="X89">
        <v>100</v>
      </c>
    </row>
    <row r="90" spans="1:24" x14ac:dyDescent="0.25">
      <c r="A90" s="283">
        <v>46065</v>
      </c>
      <c r="B90" s="34" t="s">
        <v>436</v>
      </c>
      <c r="C90" s="34" t="s">
        <v>30</v>
      </c>
      <c r="D90" s="223">
        <v>275</v>
      </c>
      <c r="E90" s="48">
        <f t="shared" si="34"/>
        <v>1</v>
      </c>
      <c r="F90" s="223">
        <v>18.27</v>
      </c>
      <c r="G90" s="48">
        <f t="shared" si="35"/>
        <v>1</v>
      </c>
      <c r="H90" s="4">
        <v>0.03</v>
      </c>
      <c r="I90" s="48">
        <f t="shared" si="36"/>
        <v>1</v>
      </c>
      <c r="J90" s="36">
        <v>91</v>
      </c>
      <c r="K90" s="48">
        <v>1</v>
      </c>
      <c r="L90" s="41">
        <f t="shared" si="37"/>
        <v>1</v>
      </c>
      <c r="P90" s="25" t="str">
        <f t="shared" si="27"/>
        <v>STAG</v>
      </c>
      <c r="Q90" s="25">
        <f t="shared" si="45"/>
        <v>270</v>
      </c>
      <c r="R90" s="25">
        <f t="shared" si="46"/>
        <v>280</v>
      </c>
      <c r="S90" s="25">
        <f t="shared" si="47"/>
        <v>12</v>
      </c>
      <c r="T90" s="25">
        <f t="shared" si="48"/>
        <v>19.440000000000001</v>
      </c>
      <c r="U90" s="25">
        <f t="shared" si="49"/>
        <v>0</v>
      </c>
      <c r="V90" s="25">
        <f t="shared" si="50"/>
        <v>0.4</v>
      </c>
      <c r="W90">
        <v>80</v>
      </c>
      <c r="X90">
        <v>100</v>
      </c>
    </row>
    <row r="91" spans="1:24" x14ac:dyDescent="0.25">
      <c r="A91" s="283">
        <v>46065</v>
      </c>
      <c r="B91" s="34" t="s">
        <v>435</v>
      </c>
      <c r="C91" s="34" t="s">
        <v>30</v>
      </c>
      <c r="D91" s="223">
        <v>275</v>
      </c>
      <c r="E91" s="48">
        <f t="shared" si="34"/>
        <v>1</v>
      </c>
      <c r="F91" s="223">
        <v>15.47</v>
      </c>
      <c r="G91" s="48">
        <f t="shared" si="35"/>
        <v>1</v>
      </c>
      <c r="H91" s="4">
        <v>0.02</v>
      </c>
      <c r="I91" s="48">
        <f t="shared" si="36"/>
        <v>1</v>
      </c>
      <c r="J91" s="36">
        <v>96</v>
      </c>
      <c r="K91" s="48">
        <v>1</v>
      </c>
      <c r="L91" s="41">
        <f t="shared" si="37"/>
        <v>1</v>
      </c>
      <c r="P91" s="25" t="str">
        <f t="shared" si="27"/>
        <v>STAG</v>
      </c>
      <c r="Q91" s="25">
        <f t="shared" si="45"/>
        <v>270</v>
      </c>
      <c r="R91" s="25">
        <f t="shared" si="46"/>
        <v>280</v>
      </c>
      <c r="S91" s="25">
        <f t="shared" si="47"/>
        <v>12</v>
      </c>
      <c r="T91" s="25">
        <f t="shared" si="48"/>
        <v>19.440000000000001</v>
      </c>
      <c r="U91" s="25">
        <f t="shared" si="49"/>
        <v>0</v>
      </c>
      <c r="V91" s="25">
        <f t="shared" si="50"/>
        <v>0.4</v>
      </c>
      <c r="W91">
        <v>80</v>
      </c>
      <c r="X91">
        <v>100</v>
      </c>
    </row>
    <row r="92" spans="1:24" x14ac:dyDescent="0.25">
      <c r="A92" s="283">
        <v>46065</v>
      </c>
      <c r="B92" s="34" t="s">
        <v>456</v>
      </c>
      <c r="C92" s="34" t="s">
        <v>30</v>
      </c>
      <c r="D92" s="223">
        <v>275</v>
      </c>
      <c r="E92" s="48">
        <f t="shared" si="34"/>
        <v>1</v>
      </c>
      <c r="F92" s="223">
        <v>18.559999999999999</v>
      </c>
      <c r="G92" s="48">
        <f t="shared" si="35"/>
        <v>1</v>
      </c>
      <c r="H92" s="4">
        <v>0.02</v>
      </c>
      <c r="I92" s="48">
        <f t="shared" si="36"/>
        <v>1</v>
      </c>
      <c r="J92" s="36">
        <v>98</v>
      </c>
      <c r="K92" s="48">
        <v>1</v>
      </c>
      <c r="L92" s="41">
        <f t="shared" si="37"/>
        <v>1</v>
      </c>
      <c r="P92" s="25" t="str">
        <f t="shared" si="27"/>
        <v>STAG</v>
      </c>
      <c r="Q92" s="25">
        <f t="shared" si="45"/>
        <v>270</v>
      </c>
      <c r="R92" s="25">
        <f t="shared" si="46"/>
        <v>280</v>
      </c>
      <c r="S92" s="25">
        <f t="shared" si="47"/>
        <v>12</v>
      </c>
      <c r="T92" s="25">
        <f t="shared" si="48"/>
        <v>19.440000000000001</v>
      </c>
      <c r="U92" s="25">
        <f t="shared" si="49"/>
        <v>0</v>
      </c>
      <c r="V92" s="25">
        <f t="shared" si="50"/>
        <v>0.4</v>
      </c>
      <c r="W92">
        <v>80</v>
      </c>
      <c r="X92">
        <v>100</v>
      </c>
    </row>
    <row r="93" spans="1:24" x14ac:dyDescent="0.25">
      <c r="A93" s="283">
        <v>46069</v>
      </c>
      <c r="B93" s="34" t="s">
        <v>459</v>
      </c>
      <c r="C93" s="34" t="s">
        <v>31</v>
      </c>
      <c r="D93" s="223">
        <v>274.8</v>
      </c>
      <c r="E93" s="48">
        <f t="shared" si="34"/>
        <v>1</v>
      </c>
      <c r="F93" s="223">
        <v>15.7</v>
      </c>
      <c r="G93" s="48">
        <f t="shared" si="35"/>
        <v>1</v>
      </c>
      <c r="H93" s="4">
        <v>0.04</v>
      </c>
      <c r="I93" s="48">
        <f t="shared" si="36"/>
        <v>1</v>
      </c>
      <c r="J93" s="36">
        <v>91</v>
      </c>
      <c r="K93" s="48">
        <v>1</v>
      </c>
      <c r="L93" s="41">
        <f t="shared" si="37"/>
        <v>1</v>
      </c>
      <c r="P93" s="25" t="str">
        <f t="shared" si="27"/>
        <v>CARIB</v>
      </c>
      <c r="Q93" s="25">
        <f t="shared" si="45"/>
        <v>270</v>
      </c>
      <c r="R93" s="25">
        <f t="shared" si="46"/>
        <v>280</v>
      </c>
      <c r="S93" s="25">
        <f t="shared" si="47"/>
        <v>12</v>
      </c>
      <c r="T93" s="25">
        <f t="shared" si="48"/>
        <v>19.440000000000001</v>
      </c>
      <c r="U93" s="25">
        <f t="shared" si="49"/>
        <v>0</v>
      </c>
      <c r="V93" s="25">
        <f t="shared" si="50"/>
        <v>0.4</v>
      </c>
      <c r="W93">
        <v>80</v>
      </c>
      <c r="X93">
        <v>100</v>
      </c>
    </row>
    <row r="94" spans="1:24" x14ac:dyDescent="0.25">
      <c r="A94" s="283">
        <v>46069</v>
      </c>
      <c r="B94" s="34" t="s">
        <v>437</v>
      </c>
      <c r="C94" s="34" t="s">
        <v>31</v>
      </c>
      <c r="D94" s="223">
        <v>275</v>
      </c>
      <c r="E94" s="48">
        <f t="shared" si="34"/>
        <v>1</v>
      </c>
      <c r="F94" s="223">
        <v>16.079999999999998</v>
      </c>
      <c r="G94" s="48">
        <f t="shared" si="35"/>
        <v>1</v>
      </c>
      <c r="H94" s="4">
        <v>0.04</v>
      </c>
      <c r="I94" s="48">
        <f t="shared" si="36"/>
        <v>1</v>
      </c>
      <c r="J94" s="36">
        <v>94</v>
      </c>
      <c r="K94" s="48">
        <v>1</v>
      </c>
      <c r="L94" s="41">
        <f t="shared" si="37"/>
        <v>1</v>
      </c>
      <c r="P94" s="25" t="str">
        <f t="shared" si="27"/>
        <v>CARIB</v>
      </c>
      <c r="Q94" s="25">
        <f t="shared" si="45"/>
        <v>270</v>
      </c>
      <c r="R94" s="25">
        <f t="shared" si="46"/>
        <v>280</v>
      </c>
      <c r="S94" s="25">
        <f t="shared" si="47"/>
        <v>12</v>
      </c>
      <c r="T94" s="25">
        <f t="shared" si="48"/>
        <v>19.440000000000001</v>
      </c>
      <c r="U94" s="25">
        <f t="shared" si="49"/>
        <v>0</v>
      </c>
      <c r="V94" s="25">
        <f t="shared" si="50"/>
        <v>0.4</v>
      </c>
      <c r="W94">
        <v>80</v>
      </c>
      <c r="X94">
        <v>100</v>
      </c>
    </row>
    <row r="95" spans="1:24" x14ac:dyDescent="0.25">
      <c r="A95" s="283">
        <v>46069</v>
      </c>
      <c r="B95" s="34" t="s">
        <v>434</v>
      </c>
      <c r="C95" s="34" t="s">
        <v>31</v>
      </c>
      <c r="D95" s="223">
        <v>275</v>
      </c>
      <c r="E95" s="48">
        <f t="shared" si="34"/>
        <v>1</v>
      </c>
      <c r="F95" s="223">
        <v>18.02</v>
      </c>
      <c r="G95" s="48">
        <f t="shared" si="35"/>
        <v>1</v>
      </c>
      <c r="H95" s="4">
        <v>0.06</v>
      </c>
      <c r="I95" s="48">
        <f t="shared" si="36"/>
        <v>1</v>
      </c>
      <c r="J95" s="36">
        <v>91</v>
      </c>
      <c r="K95" s="48">
        <v>1</v>
      </c>
      <c r="L95" s="41">
        <f t="shared" si="37"/>
        <v>1</v>
      </c>
      <c r="P95" s="25" t="str">
        <f t="shared" si="27"/>
        <v>CARIB</v>
      </c>
      <c r="Q95" s="25">
        <f t="shared" si="45"/>
        <v>270</v>
      </c>
      <c r="R95" s="25">
        <f t="shared" si="46"/>
        <v>280</v>
      </c>
      <c r="S95" s="25">
        <f t="shared" si="47"/>
        <v>12</v>
      </c>
      <c r="T95" s="25">
        <f t="shared" si="48"/>
        <v>19.440000000000001</v>
      </c>
      <c r="U95" s="25">
        <f t="shared" si="49"/>
        <v>0</v>
      </c>
      <c r="V95" s="25">
        <f t="shared" si="50"/>
        <v>0.4</v>
      </c>
      <c r="W95">
        <v>80</v>
      </c>
      <c r="X95">
        <v>100</v>
      </c>
    </row>
    <row r="96" spans="1:24" x14ac:dyDescent="0.25">
      <c r="A96" s="283">
        <v>46070</v>
      </c>
      <c r="B96" s="34" t="s">
        <v>436</v>
      </c>
      <c r="C96" s="34" t="s">
        <v>31</v>
      </c>
      <c r="D96" s="223">
        <v>275</v>
      </c>
      <c r="E96" s="48">
        <f t="shared" si="34"/>
        <v>1</v>
      </c>
      <c r="F96" s="223">
        <v>17.27</v>
      </c>
      <c r="G96" s="48">
        <f t="shared" si="35"/>
        <v>1</v>
      </c>
      <c r="H96" s="4">
        <v>0.02</v>
      </c>
      <c r="I96" s="48">
        <f t="shared" si="36"/>
        <v>1</v>
      </c>
      <c r="J96" s="36">
        <v>96</v>
      </c>
      <c r="K96" s="48">
        <v>1</v>
      </c>
      <c r="L96" s="41">
        <f t="shared" si="37"/>
        <v>1</v>
      </c>
      <c r="P96" s="25" t="str">
        <f t="shared" si="27"/>
        <v>CARIB</v>
      </c>
      <c r="Q96" s="25">
        <f t="shared" si="45"/>
        <v>270</v>
      </c>
      <c r="R96" s="25">
        <f t="shared" si="46"/>
        <v>280</v>
      </c>
      <c r="S96" s="25">
        <f t="shared" si="47"/>
        <v>12</v>
      </c>
      <c r="T96" s="25">
        <f t="shared" si="48"/>
        <v>19.440000000000001</v>
      </c>
      <c r="U96" s="25">
        <f t="shared" si="49"/>
        <v>0</v>
      </c>
      <c r="V96" s="25">
        <f t="shared" si="50"/>
        <v>0.4</v>
      </c>
      <c r="W96">
        <v>80</v>
      </c>
      <c r="X96">
        <v>100</v>
      </c>
    </row>
    <row r="97" spans="1:24" x14ac:dyDescent="0.25">
      <c r="A97" s="283">
        <v>46070</v>
      </c>
      <c r="B97" s="34" t="s">
        <v>456</v>
      </c>
      <c r="C97" s="34" t="s">
        <v>31</v>
      </c>
      <c r="D97" s="262"/>
      <c r="E97" s="48"/>
      <c r="F97" s="262"/>
      <c r="G97" s="48"/>
      <c r="H97" s="293"/>
      <c r="I97" s="48"/>
      <c r="J97" s="297"/>
      <c r="K97" s="128"/>
      <c r="L97" s="248"/>
      <c r="P97" s="25" t="str">
        <f t="shared" si="27"/>
        <v>CARIB</v>
      </c>
      <c r="Q97" s="25">
        <f t="shared" si="45"/>
        <v>270</v>
      </c>
      <c r="R97" s="25">
        <f t="shared" si="46"/>
        <v>280</v>
      </c>
      <c r="S97" s="25">
        <f t="shared" si="47"/>
        <v>12</v>
      </c>
      <c r="T97" s="25">
        <f t="shared" si="48"/>
        <v>19.440000000000001</v>
      </c>
      <c r="U97" s="25">
        <f t="shared" si="49"/>
        <v>0</v>
      </c>
      <c r="V97" s="25">
        <f t="shared" si="50"/>
        <v>0.4</v>
      </c>
      <c r="W97">
        <v>80</v>
      </c>
      <c r="X97">
        <v>100</v>
      </c>
    </row>
    <row r="98" spans="1:24" x14ac:dyDescent="0.25">
      <c r="A98" s="283">
        <v>46072</v>
      </c>
      <c r="B98" s="34" t="s">
        <v>456</v>
      </c>
      <c r="C98" s="34" t="s">
        <v>31</v>
      </c>
      <c r="D98" s="223">
        <v>275</v>
      </c>
      <c r="E98" s="48">
        <f t="shared" si="34"/>
        <v>1</v>
      </c>
      <c r="F98" s="223">
        <v>13.4</v>
      </c>
      <c r="G98" s="48">
        <f t="shared" ref="G98:G111" si="57">IF(+(IF(F98&lt;S98,0,IF(F98&gt;T98,0,1)))=1,1,0)</f>
        <v>1</v>
      </c>
      <c r="H98" s="4">
        <v>0.03</v>
      </c>
      <c r="I98" s="48">
        <f t="shared" si="36"/>
        <v>1</v>
      </c>
      <c r="J98" s="36">
        <v>96</v>
      </c>
      <c r="K98" s="48">
        <f t="shared" ref="K98:K111" si="58">IF(+(IF(J98&lt;W98,0,IF(J98&gt;X98,0,1)))=1,1,0)</f>
        <v>1</v>
      </c>
      <c r="L98" s="41">
        <f t="shared" ref="L98:L107" si="59">IF(+(IF(D98&lt;Q98,0,IF(D98&gt;R98,0,1)))+(IF(F98&lt;S98,0,IF(F98&gt;T98,0,1)))=2,1,0)</f>
        <v>1</v>
      </c>
      <c r="P98" s="25" t="str">
        <f t="shared" si="27"/>
        <v>CARIB</v>
      </c>
      <c r="Q98" s="25">
        <f t="shared" si="45"/>
        <v>270</v>
      </c>
      <c r="R98" s="25">
        <f t="shared" si="46"/>
        <v>280</v>
      </c>
      <c r="S98" s="25">
        <f t="shared" si="47"/>
        <v>12</v>
      </c>
      <c r="T98" s="25">
        <f t="shared" si="48"/>
        <v>19.440000000000001</v>
      </c>
      <c r="U98" s="25">
        <f t="shared" si="49"/>
        <v>0</v>
      </c>
      <c r="V98" s="25">
        <f t="shared" si="50"/>
        <v>0.4</v>
      </c>
      <c r="W98">
        <v>80</v>
      </c>
      <c r="X98">
        <v>100</v>
      </c>
    </row>
    <row r="99" spans="1:24" x14ac:dyDescent="0.25">
      <c r="A99" s="283">
        <v>46073</v>
      </c>
      <c r="B99" s="34" t="s">
        <v>436</v>
      </c>
      <c r="C99" s="34" t="s">
        <v>31</v>
      </c>
      <c r="D99" s="223">
        <v>275</v>
      </c>
      <c r="E99" s="48">
        <f t="shared" si="34"/>
        <v>1</v>
      </c>
      <c r="F99" s="223">
        <v>16.329999999999998</v>
      </c>
      <c r="G99" s="48">
        <f t="shared" si="57"/>
        <v>1</v>
      </c>
      <c r="H99" s="4">
        <v>0.02</v>
      </c>
      <c r="I99" s="48">
        <f t="shared" si="36"/>
        <v>1</v>
      </c>
      <c r="J99" s="36">
        <v>89</v>
      </c>
      <c r="K99" s="48">
        <f t="shared" si="58"/>
        <v>1</v>
      </c>
      <c r="L99" s="41">
        <f t="shared" si="59"/>
        <v>1</v>
      </c>
      <c r="P99" s="25" t="str">
        <f t="shared" si="27"/>
        <v>CARIB</v>
      </c>
      <c r="Q99" s="25">
        <f t="shared" si="45"/>
        <v>270</v>
      </c>
      <c r="R99" s="25">
        <f t="shared" si="46"/>
        <v>280</v>
      </c>
      <c r="S99" s="25">
        <f t="shared" si="47"/>
        <v>12</v>
      </c>
      <c r="T99" s="25">
        <f t="shared" si="48"/>
        <v>19.440000000000001</v>
      </c>
      <c r="U99" s="25">
        <f t="shared" si="49"/>
        <v>0</v>
      </c>
      <c r="V99" s="25">
        <f t="shared" si="50"/>
        <v>0.4</v>
      </c>
      <c r="W99">
        <v>80</v>
      </c>
      <c r="X99">
        <v>100</v>
      </c>
    </row>
    <row r="100" spans="1:24" x14ac:dyDescent="0.25">
      <c r="A100" s="283">
        <v>46073</v>
      </c>
      <c r="B100" s="34" t="s">
        <v>435</v>
      </c>
      <c r="C100" s="34" t="s">
        <v>31</v>
      </c>
      <c r="D100" s="223">
        <v>275</v>
      </c>
      <c r="E100" s="48">
        <f t="shared" ref="E100:E111" si="60">IF(+(IF(D100&lt;Q100,0,IF(D100&gt;R100,0,1)))=1,1,0)</f>
        <v>1</v>
      </c>
      <c r="F100" s="223">
        <v>16.57</v>
      </c>
      <c r="G100" s="48">
        <f t="shared" si="57"/>
        <v>1</v>
      </c>
      <c r="H100" s="428">
        <v>0.04</v>
      </c>
      <c r="I100" s="48">
        <f t="shared" si="36"/>
        <v>1</v>
      </c>
      <c r="J100" s="36">
        <v>91</v>
      </c>
      <c r="K100" s="48">
        <f t="shared" si="58"/>
        <v>1</v>
      </c>
      <c r="L100" s="41">
        <f t="shared" si="59"/>
        <v>1</v>
      </c>
      <c r="P100" s="25" t="str">
        <f t="shared" si="27"/>
        <v>CARIB</v>
      </c>
      <c r="Q100" s="25">
        <f t="shared" si="45"/>
        <v>270</v>
      </c>
      <c r="R100" s="25">
        <f t="shared" si="46"/>
        <v>280</v>
      </c>
      <c r="S100" s="25">
        <f t="shared" si="47"/>
        <v>12</v>
      </c>
      <c r="T100" s="25">
        <f t="shared" si="48"/>
        <v>19.440000000000001</v>
      </c>
      <c r="U100" s="25">
        <f t="shared" si="49"/>
        <v>0</v>
      </c>
      <c r="V100" s="25">
        <f t="shared" si="50"/>
        <v>0.4</v>
      </c>
      <c r="W100">
        <v>80</v>
      </c>
      <c r="X100">
        <v>100</v>
      </c>
    </row>
    <row r="101" spans="1:24" x14ac:dyDescent="0.25">
      <c r="A101" s="283">
        <v>46076</v>
      </c>
      <c r="B101" s="34" t="s">
        <v>457</v>
      </c>
      <c r="C101" s="34" t="s">
        <v>31</v>
      </c>
      <c r="D101" s="223">
        <v>275</v>
      </c>
      <c r="E101" s="48">
        <f t="shared" si="60"/>
        <v>1</v>
      </c>
      <c r="F101" s="223">
        <v>145.6</v>
      </c>
      <c r="G101" s="48">
        <f t="shared" si="57"/>
        <v>0</v>
      </c>
      <c r="H101" s="4">
        <v>0.02</v>
      </c>
      <c r="I101" s="48">
        <f t="shared" si="36"/>
        <v>1</v>
      </c>
      <c r="J101" s="36">
        <v>91</v>
      </c>
      <c r="K101" s="48">
        <f t="shared" si="58"/>
        <v>1</v>
      </c>
      <c r="L101" s="41">
        <f t="shared" si="59"/>
        <v>0</v>
      </c>
      <c r="P101" s="25" t="str">
        <f t="shared" si="27"/>
        <v>CARIB</v>
      </c>
      <c r="Q101" s="25">
        <f t="shared" si="45"/>
        <v>270</v>
      </c>
      <c r="R101" s="25">
        <f t="shared" si="46"/>
        <v>280</v>
      </c>
      <c r="S101" s="25">
        <f t="shared" si="47"/>
        <v>12</v>
      </c>
      <c r="T101" s="25">
        <f t="shared" si="48"/>
        <v>19.440000000000001</v>
      </c>
      <c r="U101" s="25">
        <f t="shared" si="49"/>
        <v>0</v>
      </c>
      <c r="V101" s="25">
        <f t="shared" si="50"/>
        <v>0.4</v>
      </c>
      <c r="W101">
        <v>80</v>
      </c>
      <c r="X101">
        <v>100</v>
      </c>
    </row>
    <row r="102" spans="1:24" x14ac:dyDescent="0.25">
      <c r="A102" s="283">
        <v>46076</v>
      </c>
      <c r="B102" s="34" t="s">
        <v>435</v>
      </c>
      <c r="C102" s="34" t="s">
        <v>31</v>
      </c>
      <c r="D102" s="223">
        <v>275</v>
      </c>
      <c r="E102" s="48">
        <f t="shared" si="60"/>
        <v>1</v>
      </c>
      <c r="F102" s="223">
        <v>71.13</v>
      </c>
      <c r="G102" s="48">
        <f t="shared" si="57"/>
        <v>0</v>
      </c>
      <c r="H102" s="4">
        <v>0.02</v>
      </c>
      <c r="I102" s="48">
        <f t="shared" si="36"/>
        <v>1</v>
      </c>
      <c r="J102" s="36">
        <v>96</v>
      </c>
      <c r="K102" s="48">
        <f t="shared" si="58"/>
        <v>1</v>
      </c>
      <c r="L102" s="41">
        <f t="shared" si="59"/>
        <v>0</v>
      </c>
      <c r="P102" s="25" t="str">
        <f t="shared" si="27"/>
        <v>CARIB</v>
      </c>
      <c r="Q102" s="25">
        <f t="shared" si="45"/>
        <v>270</v>
      </c>
      <c r="R102" s="25">
        <f t="shared" si="46"/>
        <v>280</v>
      </c>
      <c r="S102" s="25">
        <f t="shared" si="47"/>
        <v>12</v>
      </c>
      <c r="T102" s="25">
        <f t="shared" si="48"/>
        <v>19.440000000000001</v>
      </c>
      <c r="U102" s="25">
        <f t="shared" si="49"/>
        <v>0</v>
      </c>
      <c r="V102" s="25">
        <f t="shared" si="50"/>
        <v>0.4</v>
      </c>
      <c r="W102">
        <v>80</v>
      </c>
      <c r="X102">
        <v>100</v>
      </c>
    </row>
    <row r="103" spans="1:24" x14ac:dyDescent="0.25">
      <c r="A103" s="283">
        <v>46077</v>
      </c>
      <c r="B103" s="34" t="s">
        <v>436</v>
      </c>
      <c r="C103" s="34" t="s">
        <v>31</v>
      </c>
      <c r="D103" s="223">
        <v>275</v>
      </c>
      <c r="E103" s="48">
        <f t="shared" si="60"/>
        <v>1</v>
      </c>
      <c r="F103" s="223">
        <v>15.14</v>
      </c>
      <c r="G103" s="48">
        <f t="shared" si="57"/>
        <v>1</v>
      </c>
      <c r="H103" s="4">
        <v>0.03</v>
      </c>
      <c r="I103" s="48">
        <f t="shared" si="36"/>
        <v>1</v>
      </c>
      <c r="J103" s="36">
        <v>91</v>
      </c>
      <c r="K103" s="48">
        <f t="shared" si="58"/>
        <v>1</v>
      </c>
      <c r="L103" s="41">
        <f t="shared" si="59"/>
        <v>1</v>
      </c>
      <c r="P103" s="25" t="str">
        <f t="shared" si="27"/>
        <v>CARIB</v>
      </c>
      <c r="Q103" s="25">
        <f t="shared" si="45"/>
        <v>270</v>
      </c>
      <c r="R103" s="25">
        <f t="shared" si="46"/>
        <v>280</v>
      </c>
      <c r="S103" s="25">
        <f t="shared" si="47"/>
        <v>12</v>
      </c>
      <c r="T103" s="25">
        <f t="shared" si="48"/>
        <v>19.440000000000001</v>
      </c>
      <c r="U103" s="25">
        <f t="shared" si="49"/>
        <v>0</v>
      </c>
      <c r="V103" s="25">
        <f t="shared" si="50"/>
        <v>0.4</v>
      </c>
      <c r="W103">
        <v>80</v>
      </c>
      <c r="X103">
        <v>100</v>
      </c>
    </row>
    <row r="104" spans="1:24" x14ac:dyDescent="0.25">
      <c r="A104" s="283">
        <v>46077</v>
      </c>
      <c r="B104" s="34" t="s">
        <v>456</v>
      </c>
      <c r="C104" s="34" t="s">
        <v>33</v>
      </c>
      <c r="D104" s="223">
        <v>275</v>
      </c>
      <c r="E104" s="48">
        <f t="shared" ref="E104" si="61">IF(+(IF(D104&lt;Q104,0,IF(D104&gt;R104,0,1)))=1,1,0)</f>
        <v>1</v>
      </c>
      <c r="F104" s="223">
        <v>227.62</v>
      </c>
      <c r="G104" s="48">
        <f t="shared" si="57"/>
        <v>0</v>
      </c>
      <c r="H104" s="4">
        <v>0.03</v>
      </c>
      <c r="I104" s="48">
        <f t="shared" ref="I104" si="62">IF(+(IF(H104&lt;U104,0,IF(H104&gt;V104,0,1)))=1,1,0)</f>
        <v>1</v>
      </c>
      <c r="J104" s="36">
        <v>91</v>
      </c>
      <c r="K104" s="48">
        <f t="shared" si="58"/>
        <v>1</v>
      </c>
      <c r="L104" s="41">
        <f t="shared" si="59"/>
        <v>0</v>
      </c>
      <c r="P104" s="25" t="str">
        <f t="shared" ref="P104" si="63">LEFT(C104,12)</f>
        <v>GUINNESS</v>
      </c>
      <c r="Q104" s="25">
        <f t="shared" si="45"/>
        <v>274</v>
      </c>
      <c r="R104" s="25">
        <f t="shared" si="46"/>
        <v>276</v>
      </c>
      <c r="S104" s="25">
        <f t="shared" si="47"/>
        <v>17</v>
      </c>
      <c r="T104" s="25">
        <f t="shared" si="48"/>
        <v>30.44</v>
      </c>
      <c r="U104" s="25">
        <f t="shared" si="49"/>
        <v>0</v>
      </c>
      <c r="V104" s="25">
        <f t="shared" si="50"/>
        <v>0.4</v>
      </c>
      <c r="W104">
        <v>80</v>
      </c>
      <c r="X104">
        <v>100</v>
      </c>
    </row>
    <row r="105" spans="1:24" x14ac:dyDescent="0.25">
      <c r="A105" s="283">
        <v>46078</v>
      </c>
      <c r="B105" s="34" t="s">
        <v>457</v>
      </c>
      <c r="C105" s="34" t="s">
        <v>30</v>
      </c>
      <c r="D105" s="223">
        <v>275</v>
      </c>
      <c r="E105" s="48">
        <f t="shared" si="60"/>
        <v>1</v>
      </c>
      <c r="F105" s="223">
        <v>17.41</v>
      </c>
      <c r="G105" s="48">
        <f t="shared" si="57"/>
        <v>1</v>
      </c>
      <c r="H105" s="4">
        <v>0.03</v>
      </c>
      <c r="I105" s="48">
        <f t="shared" ref="I105:I111" si="64">IF(+(IF(H105&lt;U105,0,IF(H105&gt;V105,0,1)))=1,1,0)</f>
        <v>1</v>
      </c>
      <c r="J105" s="36">
        <v>94</v>
      </c>
      <c r="K105" s="48">
        <f t="shared" si="58"/>
        <v>1</v>
      </c>
      <c r="L105" s="41">
        <f t="shared" si="59"/>
        <v>1</v>
      </c>
      <c r="P105" s="25" t="str">
        <f t="shared" si="27"/>
        <v>STAG</v>
      </c>
      <c r="Q105" s="25">
        <f t="shared" si="45"/>
        <v>270</v>
      </c>
      <c r="R105" s="25">
        <f t="shared" si="46"/>
        <v>280</v>
      </c>
      <c r="S105" s="25">
        <f t="shared" si="47"/>
        <v>12</v>
      </c>
      <c r="T105" s="25">
        <f t="shared" si="48"/>
        <v>19.440000000000001</v>
      </c>
      <c r="U105" s="25">
        <f t="shared" si="49"/>
        <v>0</v>
      </c>
      <c r="V105" s="25">
        <f t="shared" si="50"/>
        <v>0.4</v>
      </c>
      <c r="W105">
        <v>80</v>
      </c>
      <c r="X105">
        <v>100</v>
      </c>
    </row>
    <row r="106" spans="1:24" x14ac:dyDescent="0.25">
      <c r="A106" s="283">
        <v>46078</v>
      </c>
      <c r="B106" s="34" t="s">
        <v>456</v>
      </c>
      <c r="C106" s="34" t="s">
        <v>30</v>
      </c>
      <c r="D106" s="223">
        <v>275</v>
      </c>
      <c r="E106" s="48">
        <f t="shared" si="60"/>
        <v>1</v>
      </c>
      <c r="F106" s="223">
        <v>16.7</v>
      </c>
      <c r="G106" s="48">
        <f t="shared" si="57"/>
        <v>1</v>
      </c>
      <c r="H106" s="4">
        <v>0.03</v>
      </c>
      <c r="I106" s="48">
        <f t="shared" si="64"/>
        <v>1</v>
      </c>
      <c r="J106" s="36">
        <v>94</v>
      </c>
      <c r="K106" s="48">
        <f t="shared" si="58"/>
        <v>1</v>
      </c>
      <c r="L106" s="41">
        <f t="shared" si="59"/>
        <v>1</v>
      </c>
      <c r="P106" s="25" t="str">
        <f t="shared" si="27"/>
        <v>STAG</v>
      </c>
      <c r="Q106" s="25">
        <f t="shared" si="45"/>
        <v>270</v>
      </c>
      <c r="R106" s="25">
        <f t="shared" si="46"/>
        <v>280</v>
      </c>
      <c r="S106" s="25">
        <f t="shared" si="47"/>
        <v>12</v>
      </c>
      <c r="T106" s="25">
        <f t="shared" si="48"/>
        <v>19.440000000000001</v>
      </c>
      <c r="U106" s="25">
        <f t="shared" si="49"/>
        <v>0</v>
      </c>
      <c r="V106" s="25">
        <f t="shared" si="50"/>
        <v>0.4</v>
      </c>
      <c r="W106">
        <v>80</v>
      </c>
      <c r="X106">
        <v>100</v>
      </c>
    </row>
    <row r="107" spans="1:24" x14ac:dyDescent="0.25">
      <c r="A107" s="283">
        <v>46080</v>
      </c>
      <c r="B107" s="271" t="s">
        <v>457</v>
      </c>
      <c r="C107" s="37" t="s">
        <v>31</v>
      </c>
      <c r="D107" s="223">
        <v>275</v>
      </c>
      <c r="E107" s="48">
        <f t="shared" si="60"/>
        <v>1</v>
      </c>
      <c r="F107" s="223">
        <v>17.87</v>
      </c>
      <c r="G107" s="48">
        <f t="shared" si="57"/>
        <v>1</v>
      </c>
      <c r="H107" s="4">
        <v>0.03</v>
      </c>
      <c r="I107" s="48">
        <f t="shared" si="64"/>
        <v>1</v>
      </c>
      <c r="J107" s="36">
        <v>91</v>
      </c>
      <c r="K107" s="48">
        <f t="shared" si="58"/>
        <v>1</v>
      </c>
      <c r="L107" s="41">
        <f t="shared" si="59"/>
        <v>1</v>
      </c>
      <c r="P107" s="25" t="str">
        <f t="shared" si="27"/>
        <v>CARIB</v>
      </c>
      <c r="Q107" s="25">
        <f t="shared" si="45"/>
        <v>270</v>
      </c>
      <c r="R107" s="25">
        <f t="shared" si="46"/>
        <v>280</v>
      </c>
      <c r="S107" s="25">
        <f t="shared" si="47"/>
        <v>12</v>
      </c>
      <c r="T107" s="25">
        <f t="shared" si="48"/>
        <v>19.440000000000001</v>
      </c>
      <c r="U107" s="25">
        <f t="shared" si="49"/>
        <v>0</v>
      </c>
      <c r="V107" s="25">
        <f t="shared" si="50"/>
        <v>0.4</v>
      </c>
      <c r="W107">
        <v>80</v>
      </c>
      <c r="X107">
        <v>100</v>
      </c>
    </row>
    <row r="108" spans="1:24" x14ac:dyDescent="0.25">
      <c r="A108" s="283">
        <v>46080</v>
      </c>
      <c r="B108" s="271" t="s">
        <v>456</v>
      </c>
      <c r="C108" s="37" t="s">
        <v>34</v>
      </c>
      <c r="D108" s="223">
        <v>275</v>
      </c>
      <c r="E108" s="48">
        <f t="shared" si="60"/>
        <v>1</v>
      </c>
      <c r="F108" s="1">
        <v>192.4</v>
      </c>
      <c r="G108" s="48">
        <f t="shared" si="57"/>
        <v>0</v>
      </c>
      <c r="H108" s="4"/>
      <c r="I108" s="48"/>
      <c r="J108" s="36">
        <v>96</v>
      </c>
      <c r="K108" s="48">
        <f t="shared" si="58"/>
        <v>1</v>
      </c>
      <c r="L108" s="41">
        <f>IF(+(IF(D108&lt;Q108,0,IF(D108&gt;R108,0,1)))+(IF(F110&lt;S108,0,IF(F110&gt;T108,0,1)))=2,1,0)</f>
        <v>0</v>
      </c>
      <c r="P108" s="25" t="str">
        <f t="shared" si="27"/>
        <v>STARMALT</v>
      </c>
      <c r="Q108" s="25">
        <f t="shared" si="45"/>
        <v>270</v>
      </c>
      <c r="R108" s="25">
        <f t="shared" si="46"/>
        <v>280</v>
      </c>
      <c r="S108" s="25">
        <f t="shared" si="47"/>
        <v>230</v>
      </c>
      <c r="T108" s="25">
        <f t="shared" si="48"/>
        <v>250</v>
      </c>
      <c r="U108" s="25">
        <f t="shared" si="49"/>
        <v>0</v>
      </c>
      <c r="V108" s="25">
        <f t="shared" si="50"/>
        <v>0.3</v>
      </c>
      <c r="W108">
        <v>80</v>
      </c>
      <c r="X108">
        <v>100</v>
      </c>
    </row>
    <row r="109" spans="1:24" x14ac:dyDescent="0.25">
      <c r="A109" s="283">
        <v>46081</v>
      </c>
      <c r="B109" s="271" t="s">
        <v>434</v>
      </c>
      <c r="C109" s="37" t="s">
        <v>34</v>
      </c>
      <c r="D109" s="223">
        <v>275</v>
      </c>
      <c r="E109" s="48">
        <f t="shared" si="60"/>
        <v>1</v>
      </c>
      <c r="F109" s="135">
        <v>191.98</v>
      </c>
      <c r="G109" s="48">
        <f t="shared" si="57"/>
        <v>0</v>
      </c>
      <c r="H109" s="4"/>
      <c r="I109" s="48"/>
      <c r="J109" s="36">
        <v>100</v>
      </c>
      <c r="K109" s="48">
        <f t="shared" si="58"/>
        <v>1</v>
      </c>
      <c r="L109" s="41">
        <f>IF(+(IF(D109&lt;Q109,0,IF(D109&gt;R109,0,1)))+(IF(F111&lt;S109,0,IF(F111&gt;T109,0,1)))=2,1,0)</f>
        <v>0</v>
      </c>
      <c r="P109" s="25" t="str">
        <f t="shared" si="27"/>
        <v>STARMALT</v>
      </c>
      <c r="Q109" s="25">
        <f t="shared" si="45"/>
        <v>270</v>
      </c>
      <c r="R109" s="25">
        <f t="shared" si="46"/>
        <v>280</v>
      </c>
      <c r="S109" s="25">
        <f t="shared" si="47"/>
        <v>230</v>
      </c>
      <c r="T109" s="25">
        <f t="shared" si="48"/>
        <v>250</v>
      </c>
      <c r="U109" s="25">
        <f t="shared" si="49"/>
        <v>0</v>
      </c>
      <c r="V109" s="25">
        <f t="shared" si="50"/>
        <v>0.3</v>
      </c>
      <c r="W109">
        <v>80</v>
      </c>
      <c r="X109">
        <v>100</v>
      </c>
    </row>
    <row r="110" spans="1:24" x14ac:dyDescent="0.25">
      <c r="A110" s="279">
        <v>46081</v>
      </c>
      <c r="B110" s="118" t="s">
        <v>457</v>
      </c>
      <c r="C110" s="34" t="s">
        <v>31</v>
      </c>
      <c r="D110" s="223">
        <v>275</v>
      </c>
      <c r="E110" s="48">
        <f t="shared" si="60"/>
        <v>1</v>
      </c>
      <c r="F110" s="223">
        <v>17</v>
      </c>
      <c r="G110" s="48">
        <f t="shared" si="57"/>
        <v>1</v>
      </c>
      <c r="H110" s="4">
        <v>0.03</v>
      </c>
      <c r="I110" s="48">
        <f t="shared" si="64"/>
        <v>1</v>
      </c>
      <c r="J110" s="36">
        <v>98</v>
      </c>
      <c r="K110" s="48">
        <f t="shared" si="58"/>
        <v>1</v>
      </c>
      <c r="L110" s="41">
        <f>IF(+(IF(D110&lt;Q110,0,IF(D110&gt;R110,0,1)))+(IF(F112&lt;S110,0,IF(F112&gt;T110,0,1)))=2,1,0)</f>
        <v>0</v>
      </c>
      <c r="P110" s="25" t="str">
        <f t="shared" si="27"/>
        <v>CARIB</v>
      </c>
      <c r="Q110" s="25">
        <f t="shared" si="45"/>
        <v>270</v>
      </c>
      <c r="R110" s="25">
        <f t="shared" si="46"/>
        <v>280</v>
      </c>
      <c r="S110" s="25">
        <f t="shared" si="47"/>
        <v>12</v>
      </c>
      <c r="T110" s="25">
        <f t="shared" si="48"/>
        <v>19.440000000000001</v>
      </c>
      <c r="U110" s="25">
        <f t="shared" si="49"/>
        <v>0</v>
      </c>
      <c r="V110" s="25">
        <f t="shared" si="50"/>
        <v>0.4</v>
      </c>
      <c r="W110">
        <v>80</v>
      </c>
      <c r="X110">
        <v>100</v>
      </c>
    </row>
    <row r="111" spans="1:24" x14ac:dyDescent="0.25">
      <c r="A111" s="279">
        <v>46081</v>
      </c>
      <c r="B111" s="118" t="s">
        <v>436</v>
      </c>
      <c r="C111" s="34" t="s">
        <v>31</v>
      </c>
      <c r="D111" s="223">
        <v>275</v>
      </c>
      <c r="E111" s="48">
        <f t="shared" si="60"/>
        <v>1</v>
      </c>
      <c r="F111" s="223">
        <v>19.600000000000001</v>
      </c>
      <c r="G111" s="48">
        <f t="shared" si="57"/>
        <v>0</v>
      </c>
      <c r="H111" s="4">
        <v>0.05</v>
      </c>
      <c r="I111" s="48">
        <f t="shared" si="64"/>
        <v>1</v>
      </c>
      <c r="J111" s="36">
        <v>100</v>
      </c>
      <c r="K111" s="48">
        <f t="shared" si="58"/>
        <v>1</v>
      </c>
      <c r="L111" s="41"/>
      <c r="P111" s="25" t="str">
        <f t="shared" ref="P111:P124" si="65">LEFT(C111,12)</f>
        <v>CARIB</v>
      </c>
      <c r="Q111" s="25">
        <f t="shared" si="45"/>
        <v>270</v>
      </c>
      <c r="R111" s="25">
        <f t="shared" si="46"/>
        <v>280</v>
      </c>
      <c r="S111" s="25">
        <f t="shared" si="47"/>
        <v>12</v>
      </c>
      <c r="T111" s="25">
        <f t="shared" si="48"/>
        <v>19.440000000000001</v>
      </c>
      <c r="U111" s="25">
        <f t="shared" si="49"/>
        <v>0</v>
      </c>
      <c r="V111" s="25">
        <f t="shared" si="50"/>
        <v>0.4</v>
      </c>
      <c r="W111">
        <v>80</v>
      </c>
      <c r="X111">
        <v>100</v>
      </c>
    </row>
    <row r="112" spans="1:24" x14ac:dyDescent="0.25">
      <c r="A112" s="279"/>
      <c r="B112" s="118"/>
      <c r="C112" s="34"/>
      <c r="D112" s="223"/>
      <c r="E112" s="48"/>
      <c r="F112" s="223"/>
      <c r="G112" s="48"/>
      <c r="H112" s="4"/>
      <c r="I112" s="48"/>
      <c r="J112" s="36"/>
      <c r="K112" s="48"/>
      <c r="L112" s="41"/>
      <c r="P112" s="25" t="str">
        <f t="shared" si="65"/>
        <v/>
      </c>
      <c r="Q112" s="25" t="e">
        <f t="shared" si="45"/>
        <v>#N/A</v>
      </c>
      <c r="R112" s="25" t="e">
        <f t="shared" si="46"/>
        <v>#N/A</v>
      </c>
      <c r="S112" s="25" t="e">
        <f t="shared" si="47"/>
        <v>#N/A</v>
      </c>
      <c r="T112" s="25" t="e">
        <f t="shared" si="48"/>
        <v>#N/A</v>
      </c>
      <c r="U112" s="25" t="e">
        <f t="shared" si="49"/>
        <v>#N/A</v>
      </c>
      <c r="V112" s="25" t="e">
        <f t="shared" si="50"/>
        <v>#N/A</v>
      </c>
      <c r="W112">
        <v>80</v>
      </c>
      <c r="X112">
        <v>100</v>
      </c>
    </row>
    <row r="113" spans="1:24" x14ac:dyDescent="0.25">
      <c r="A113" s="279"/>
      <c r="B113" s="118"/>
      <c r="C113" s="34"/>
      <c r="D113" s="223"/>
      <c r="E113" s="48"/>
      <c r="F113" s="223"/>
      <c r="G113" s="48"/>
      <c r="H113" s="4"/>
      <c r="I113" s="48"/>
      <c r="J113" s="36"/>
      <c r="K113" s="48"/>
      <c r="L113" s="41"/>
      <c r="P113" s="25" t="str">
        <f t="shared" si="65"/>
        <v/>
      </c>
      <c r="Q113" s="25" t="e">
        <f t="shared" si="45"/>
        <v>#N/A</v>
      </c>
      <c r="R113" s="25" t="e">
        <f t="shared" si="46"/>
        <v>#N/A</v>
      </c>
      <c r="S113" s="25" t="e">
        <f t="shared" si="47"/>
        <v>#N/A</v>
      </c>
      <c r="T113" s="25" t="e">
        <f t="shared" si="48"/>
        <v>#N/A</v>
      </c>
      <c r="U113" s="25" t="e">
        <f t="shared" si="49"/>
        <v>#N/A</v>
      </c>
      <c r="V113" s="25" t="e">
        <f t="shared" si="50"/>
        <v>#N/A</v>
      </c>
      <c r="W113">
        <v>80</v>
      </c>
      <c r="X113">
        <v>100</v>
      </c>
    </row>
    <row r="114" spans="1:24" x14ac:dyDescent="0.25">
      <c r="A114" s="279"/>
      <c r="B114" s="118"/>
      <c r="C114" s="34"/>
      <c r="D114" s="223"/>
      <c r="E114" s="48"/>
      <c r="F114" s="223"/>
      <c r="G114" s="48"/>
      <c r="H114" s="4"/>
      <c r="I114" s="48"/>
      <c r="J114" s="36"/>
      <c r="K114" s="48"/>
      <c r="L114" s="41"/>
      <c r="P114" s="25" t="str">
        <f t="shared" ref="P114:P115" si="66">LEFT(C114,12)</f>
        <v/>
      </c>
      <c r="Q114" s="25" t="e">
        <f t="shared" si="45"/>
        <v>#N/A</v>
      </c>
      <c r="R114" s="25" t="e">
        <f t="shared" si="46"/>
        <v>#N/A</v>
      </c>
      <c r="S114" s="25" t="e">
        <f t="shared" si="47"/>
        <v>#N/A</v>
      </c>
      <c r="T114" s="25" t="e">
        <f t="shared" si="48"/>
        <v>#N/A</v>
      </c>
      <c r="U114" s="25" t="e">
        <f t="shared" si="49"/>
        <v>#N/A</v>
      </c>
      <c r="V114" s="25" t="e">
        <f t="shared" si="50"/>
        <v>#N/A</v>
      </c>
      <c r="W114">
        <v>80</v>
      </c>
      <c r="X114">
        <v>100</v>
      </c>
    </row>
    <row r="115" spans="1:24" x14ac:dyDescent="0.25">
      <c r="A115" s="279"/>
      <c r="B115" s="118"/>
      <c r="C115" s="34"/>
      <c r="D115" s="223"/>
      <c r="E115" s="48"/>
      <c r="F115" s="223"/>
      <c r="G115" s="48"/>
      <c r="H115" s="4"/>
      <c r="I115" s="48"/>
      <c r="J115" s="36"/>
      <c r="K115" s="48"/>
      <c r="L115" s="41"/>
      <c r="P115" s="25" t="str">
        <f t="shared" si="66"/>
        <v/>
      </c>
      <c r="Q115" s="25" t="e">
        <f t="shared" si="45"/>
        <v>#N/A</v>
      </c>
      <c r="R115" s="25" t="e">
        <f t="shared" si="46"/>
        <v>#N/A</v>
      </c>
      <c r="S115" s="25" t="e">
        <f t="shared" si="47"/>
        <v>#N/A</v>
      </c>
      <c r="T115" s="25" t="e">
        <f t="shared" si="48"/>
        <v>#N/A</v>
      </c>
      <c r="U115" s="25" t="e">
        <f t="shared" si="49"/>
        <v>#N/A</v>
      </c>
      <c r="V115" s="25" t="e">
        <f t="shared" si="50"/>
        <v>#N/A</v>
      </c>
      <c r="W115">
        <v>80</v>
      </c>
      <c r="X115">
        <v>100</v>
      </c>
    </row>
    <row r="116" spans="1:24" x14ac:dyDescent="0.25">
      <c r="A116" s="279"/>
      <c r="B116" s="118"/>
      <c r="C116" s="34"/>
      <c r="D116" s="223"/>
      <c r="E116" s="48"/>
      <c r="F116" s="223"/>
      <c r="G116" s="48"/>
      <c r="H116" s="4"/>
      <c r="I116" s="48"/>
      <c r="J116" s="36"/>
      <c r="K116" s="48"/>
      <c r="L116" s="41"/>
      <c r="P116" s="25" t="str">
        <f t="shared" si="65"/>
        <v/>
      </c>
      <c r="Q116" s="25" t="e">
        <f t="shared" si="45"/>
        <v>#N/A</v>
      </c>
      <c r="R116" s="25" t="e">
        <f t="shared" si="46"/>
        <v>#N/A</v>
      </c>
      <c r="S116" s="25" t="e">
        <f t="shared" si="47"/>
        <v>#N/A</v>
      </c>
      <c r="T116" s="25" t="e">
        <f t="shared" si="48"/>
        <v>#N/A</v>
      </c>
      <c r="U116" s="25" t="e">
        <f t="shared" si="49"/>
        <v>#N/A</v>
      </c>
      <c r="V116" s="25" t="e">
        <f t="shared" si="50"/>
        <v>#N/A</v>
      </c>
      <c r="W116">
        <v>80</v>
      </c>
      <c r="X116">
        <v>100</v>
      </c>
    </row>
    <row r="117" spans="1:24" x14ac:dyDescent="0.25">
      <c r="A117" s="283"/>
      <c r="B117" s="34"/>
      <c r="C117" s="34"/>
      <c r="D117" s="223"/>
      <c r="E117" s="48"/>
      <c r="F117" s="223"/>
      <c r="G117" s="48"/>
      <c r="H117" s="4"/>
      <c r="I117" s="48"/>
      <c r="J117" s="36"/>
      <c r="K117" s="48"/>
      <c r="L117" s="41"/>
      <c r="P117" s="25" t="str">
        <f t="shared" si="65"/>
        <v/>
      </c>
      <c r="Q117" s="25" t="e">
        <f t="shared" si="45"/>
        <v>#N/A</v>
      </c>
      <c r="R117" s="25" t="e">
        <f t="shared" si="46"/>
        <v>#N/A</v>
      </c>
      <c r="S117" s="25" t="e">
        <f t="shared" si="47"/>
        <v>#N/A</v>
      </c>
      <c r="T117" s="25" t="e">
        <f t="shared" si="48"/>
        <v>#N/A</v>
      </c>
      <c r="U117" s="25" t="e">
        <f t="shared" si="49"/>
        <v>#N/A</v>
      </c>
      <c r="V117" s="25" t="e">
        <f t="shared" si="50"/>
        <v>#N/A</v>
      </c>
      <c r="W117">
        <v>80</v>
      </c>
      <c r="X117">
        <v>100</v>
      </c>
    </row>
    <row r="118" spans="1:24" x14ac:dyDescent="0.25">
      <c r="A118" s="283"/>
      <c r="B118" s="34"/>
      <c r="C118" s="34"/>
      <c r="D118" s="223"/>
      <c r="E118" s="48"/>
      <c r="F118" s="223"/>
      <c r="G118" s="48"/>
      <c r="H118" s="4"/>
      <c r="I118" s="48"/>
      <c r="J118" s="36"/>
      <c r="K118" s="48"/>
      <c r="L118" s="41"/>
      <c r="P118" s="25" t="str">
        <f t="shared" si="65"/>
        <v/>
      </c>
      <c r="Q118" s="25" t="e">
        <f t="shared" si="45"/>
        <v>#N/A</v>
      </c>
      <c r="R118" s="25" t="e">
        <f t="shared" si="46"/>
        <v>#N/A</v>
      </c>
      <c r="S118" s="25" t="e">
        <f t="shared" si="47"/>
        <v>#N/A</v>
      </c>
      <c r="T118" s="25" t="e">
        <f t="shared" si="48"/>
        <v>#N/A</v>
      </c>
      <c r="U118" s="25" t="e">
        <f t="shared" si="49"/>
        <v>#N/A</v>
      </c>
      <c r="V118" s="25" t="e">
        <f t="shared" si="50"/>
        <v>#N/A</v>
      </c>
      <c r="W118">
        <v>80</v>
      </c>
      <c r="X118">
        <v>100</v>
      </c>
    </row>
    <row r="119" spans="1:24" x14ac:dyDescent="0.25">
      <c r="A119" s="283"/>
      <c r="B119" s="34"/>
      <c r="C119" s="34"/>
      <c r="D119" s="223"/>
      <c r="E119" s="48"/>
      <c r="F119" s="223"/>
      <c r="G119" s="48"/>
      <c r="H119" s="4"/>
      <c r="I119" s="48"/>
      <c r="J119" s="36"/>
      <c r="K119" s="48"/>
      <c r="L119" s="41"/>
      <c r="P119" s="25" t="str">
        <f t="shared" ref="P119:P123" si="67">LEFT(C119,12)</f>
        <v/>
      </c>
      <c r="Q119" s="25" t="e">
        <f t="shared" si="45"/>
        <v>#N/A</v>
      </c>
      <c r="R119" s="25" t="e">
        <f t="shared" si="46"/>
        <v>#N/A</v>
      </c>
      <c r="S119" s="25" t="e">
        <f t="shared" si="47"/>
        <v>#N/A</v>
      </c>
      <c r="T119" s="25" t="e">
        <f t="shared" si="48"/>
        <v>#N/A</v>
      </c>
      <c r="U119" s="25" t="e">
        <f t="shared" si="49"/>
        <v>#N/A</v>
      </c>
      <c r="V119" s="25" t="e">
        <f t="shared" si="50"/>
        <v>#N/A</v>
      </c>
      <c r="W119">
        <v>80</v>
      </c>
      <c r="X119">
        <v>100</v>
      </c>
    </row>
    <row r="120" spans="1:24" x14ac:dyDescent="0.25">
      <c r="A120" s="283"/>
      <c r="B120" s="34"/>
      <c r="C120" s="34"/>
      <c r="D120" s="223"/>
      <c r="E120" s="48"/>
      <c r="F120" s="223"/>
      <c r="G120" s="48"/>
      <c r="H120" s="4"/>
      <c r="I120" s="48"/>
      <c r="J120" s="36"/>
      <c r="K120" s="48"/>
      <c r="L120" s="41"/>
      <c r="P120" s="25" t="str">
        <f>LEFT(C120,12)</f>
        <v/>
      </c>
      <c r="Q120" s="25" t="e">
        <f>VLOOKUP($P120,$P$3:$T$14,2,FALSE)</f>
        <v>#N/A</v>
      </c>
      <c r="R120" s="25" t="e">
        <f>VLOOKUP($P120,$P$3:$T$14,3,FALSE)</f>
        <v>#N/A</v>
      </c>
      <c r="S120" s="25" t="e">
        <f>VLOOKUP($P120,$P$3:$T$14,4,FALSE)</f>
        <v>#N/A</v>
      </c>
      <c r="T120" s="25" t="e">
        <f>VLOOKUP($P120,$P$3:$T$14,5,FALSE)</f>
        <v>#N/A</v>
      </c>
      <c r="U120" s="25" t="e">
        <f>VLOOKUP($P120,$P$3:$V$14,6,FALSE)</f>
        <v>#N/A</v>
      </c>
      <c r="V120" s="25" t="e">
        <f>VLOOKUP($P120,$P$3:$V$14,7,FALSE)</f>
        <v>#N/A</v>
      </c>
      <c r="W120">
        <v>80</v>
      </c>
      <c r="X120">
        <v>100</v>
      </c>
    </row>
    <row r="121" spans="1:24" x14ac:dyDescent="0.25">
      <c r="A121" s="283"/>
      <c r="B121" s="34"/>
      <c r="C121" s="34"/>
      <c r="D121" s="223"/>
      <c r="E121" s="48"/>
      <c r="F121" s="223"/>
      <c r="G121" s="48"/>
      <c r="H121" s="4"/>
      <c r="I121" s="48"/>
      <c r="J121" s="36"/>
      <c r="K121" s="48"/>
      <c r="L121" s="41"/>
      <c r="P121" s="25" t="str">
        <f t="shared" si="67"/>
        <v/>
      </c>
      <c r="Q121" s="25" t="e">
        <f t="shared" si="45"/>
        <v>#N/A</v>
      </c>
      <c r="R121" s="25" t="e">
        <f t="shared" si="46"/>
        <v>#N/A</v>
      </c>
      <c r="S121" s="25" t="e">
        <f t="shared" si="47"/>
        <v>#N/A</v>
      </c>
      <c r="T121" s="25" t="e">
        <f t="shared" si="48"/>
        <v>#N/A</v>
      </c>
      <c r="U121" s="25" t="e">
        <f t="shared" si="49"/>
        <v>#N/A</v>
      </c>
      <c r="V121" s="25" t="e">
        <f t="shared" si="50"/>
        <v>#N/A</v>
      </c>
      <c r="W121">
        <v>80</v>
      </c>
      <c r="X121">
        <v>100</v>
      </c>
    </row>
    <row r="122" spans="1:24" x14ac:dyDescent="0.25">
      <c r="A122" s="283"/>
      <c r="B122" s="34"/>
      <c r="C122" s="34"/>
      <c r="D122" s="223"/>
      <c r="E122" s="48"/>
      <c r="F122" s="223"/>
      <c r="G122" s="48"/>
      <c r="H122" s="4"/>
      <c r="I122" s="48"/>
      <c r="J122" s="36"/>
      <c r="K122" s="48"/>
      <c r="L122" s="41"/>
      <c r="P122" s="25" t="str">
        <f t="shared" si="67"/>
        <v/>
      </c>
      <c r="Q122" s="25" t="e">
        <f t="shared" si="45"/>
        <v>#N/A</v>
      </c>
      <c r="R122" s="25" t="e">
        <f t="shared" si="46"/>
        <v>#N/A</v>
      </c>
      <c r="S122" s="25" t="e">
        <f t="shared" si="47"/>
        <v>#N/A</v>
      </c>
      <c r="T122" s="25" t="e">
        <f t="shared" si="48"/>
        <v>#N/A</v>
      </c>
      <c r="U122" s="25" t="e">
        <f t="shared" si="49"/>
        <v>#N/A</v>
      </c>
      <c r="V122" s="25" t="e">
        <f t="shared" si="50"/>
        <v>#N/A</v>
      </c>
      <c r="W122">
        <v>80</v>
      </c>
      <c r="X122">
        <v>100</v>
      </c>
    </row>
    <row r="123" spans="1:24" x14ac:dyDescent="0.25">
      <c r="A123" s="283"/>
      <c r="B123" s="34"/>
      <c r="C123" s="34"/>
      <c r="D123" s="223"/>
      <c r="E123" s="48"/>
      <c r="F123" s="223"/>
      <c r="G123" s="48"/>
      <c r="H123" s="4"/>
      <c r="I123" s="48"/>
      <c r="J123" s="36"/>
      <c r="K123" s="48"/>
      <c r="L123" s="41"/>
      <c r="P123" s="25" t="str">
        <f t="shared" si="67"/>
        <v/>
      </c>
      <c r="Q123" s="25" t="e">
        <f t="shared" si="45"/>
        <v>#N/A</v>
      </c>
      <c r="R123" s="25" t="e">
        <f t="shared" si="46"/>
        <v>#N/A</v>
      </c>
      <c r="S123" s="25" t="e">
        <f t="shared" si="47"/>
        <v>#N/A</v>
      </c>
      <c r="T123" s="25" t="e">
        <f t="shared" si="48"/>
        <v>#N/A</v>
      </c>
      <c r="U123" s="25" t="e">
        <f t="shared" si="49"/>
        <v>#N/A</v>
      </c>
      <c r="V123" s="25" t="e">
        <f t="shared" si="50"/>
        <v>#N/A</v>
      </c>
      <c r="W123">
        <v>80</v>
      </c>
      <c r="X123">
        <v>100</v>
      </c>
    </row>
    <row r="124" spans="1:24" x14ac:dyDescent="0.25">
      <c r="A124" s="283"/>
      <c r="B124" s="35"/>
      <c r="C124" s="35"/>
      <c r="D124" s="223"/>
      <c r="E124" s="279"/>
      <c r="F124" s="279"/>
      <c r="G124" s="48"/>
      <c r="H124" s="279"/>
      <c r="I124" s="279"/>
      <c r="K124" s="279"/>
      <c r="L124" s="35"/>
      <c r="P124" s="25" t="str">
        <f t="shared" si="65"/>
        <v/>
      </c>
      <c r="Q124" s="25" t="e">
        <f t="shared" si="45"/>
        <v>#N/A</v>
      </c>
      <c r="R124" s="25" t="e">
        <f t="shared" si="46"/>
        <v>#N/A</v>
      </c>
      <c r="S124" s="25" t="e">
        <f t="shared" si="47"/>
        <v>#N/A</v>
      </c>
      <c r="T124" s="25" t="e">
        <f t="shared" si="48"/>
        <v>#N/A</v>
      </c>
      <c r="U124" s="25" t="e">
        <f t="shared" si="49"/>
        <v>#N/A</v>
      </c>
      <c r="V124" s="25" t="e">
        <f t="shared" si="50"/>
        <v>#N/A</v>
      </c>
      <c r="W124">
        <v>80</v>
      </c>
      <c r="X124">
        <v>100</v>
      </c>
    </row>
    <row r="125" spans="1:24" ht="15.75" thickBot="1" x14ac:dyDescent="0.3">
      <c r="C125">
        <f>COUNTA(C67:C124)</f>
        <v>45</v>
      </c>
      <c r="D125" s="32">
        <f>((COUNTA(D67:D124))-COUNTIF(E67:E124,"&lt;1"))/(COUNTA(D67:D124))</f>
        <v>1</v>
      </c>
      <c r="E125" s="32"/>
      <c r="F125" s="32">
        <f>((COUNTA(F67:F124))-COUNTIF(G67:G124,"&lt;1"))/(COUNTA(F67:F124))</f>
        <v>0.81818181818181823</v>
      </c>
      <c r="G125" s="32"/>
      <c r="H125" s="32">
        <f>((COUNTA(H67:H124))-COUNTIF(I67:I124,"&lt;1"))/(COUNTA(H67:H124))</f>
        <v>1</v>
      </c>
      <c r="I125" s="1"/>
      <c r="J125" s="32">
        <f>((COUNTA(J67:J124))-COUNTIF(K67:K124,"&lt;1"))/(COUNTA(J67:J124))</f>
        <v>0.97499999999999998</v>
      </c>
      <c r="L125" s="12">
        <f>AVERAGE(L67:L124)</f>
        <v>0.81395348837209303</v>
      </c>
      <c r="P125" s="25" t="str">
        <f t="shared" si="27"/>
        <v>45</v>
      </c>
      <c r="Q125" s="25" t="e">
        <f t="shared" ref="Q125:Q133" si="68">VLOOKUP($P125,$P$3:$T$14,2,FALSE)</f>
        <v>#N/A</v>
      </c>
      <c r="R125" s="25" t="e">
        <f t="shared" si="46"/>
        <v>#N/A</v>
      </c>
      <c r="S125" s="25" t="e">
        <f t="shared" si="47"/>
        <v>#N/A</v>
      </c>
      <c r="T125" s="25" t="e">
        <f t="shared" si="48"/>
        <v>#N/A</v>
      </c>
      <c r="U125" s="25" t="e">
        <f t="shared" si="49"/>
        <v>#N/A</v>
      </c>
      <c r="V125" s="25" t="e">
        <f t="shared" si="50"/>
        <v>#N/A</v>
      </c>
      <c r="W125">
        <v>80</v>
      </c>
      <c r="X125">
        <v>100</v>
      </c>
    </row>
    <row r="126" spans="1:24" x14ac:dyDescent="0.25">
      <c r="D126" s="137"/>
      <c r="E126" s="137"/>
      <c r="F126" s="137"/>
      <c r="G126" s="137"/>
      <c r="H126" s="137"/>
      <c r="I126" s="1"/>
      <c r="J126" s="137"/>
      <c r="L126" s="273"/>
      <c r="P126" s="25"/>
      <c r="Q126" s="25"/>
      <c r="R126" s="25"/>
      <c r="S126" s="25"/>
      <c r="T126" s="25"/>
      <c r="U126" s="25"/>
      <c r="V126" s="25"/>
    </row>
    <row r="127" spans="1:24" x14ac:dyDescent="0.25">
      <c r="D127" s="137"/>
      <c r="E127" s="137"/>
      <c r="F127" s="137"/>
      <c r="G127" s="137"/>
      <c r="H127" s="137"/>
      <c r="I127" s="1"/>
      <c r="J127" s="137"/>
      <c r="L127" s="273"/>
      <c r="P127" s="25"/>
      <c r="Q127" s="25"/>
      <c r="R127" s="25"/>
      <c r="S127" s="25"/>
      <c r="T127" s="25"/>
      <c r="U127" s="25"/>
      <c r="V127" s="25"/>
    </row>
    <row r="128" spans="1:24" x14ac:dyDescent="0.25">
      <c r="E128" s="1"/>
      <c r="G128" s="1"/>
      <c r="I128" s="1"/>
      <c r="P128" s="25" t="str">
        <f t="shared" si="27"/>
        <v/>
      </c>
      <c r="Q128" s="25" t="e">
        <f t="shared" si="68"/>
        <v>#N/A</v>
      </c>
      <c r="R128" s="25" t="e">
        <f t="shared" ref="R128:R133" si="69">VLOOKUP($P128,$P$3:$T$14,3,FALSE)</f>
        <v>#N/A</v>
      </c>
      <c r="S128" s="25" t="e">
        <f t="shared" ref="S128:S133" si="70">VLOOKUP($P128,$P$3:$T$14,4,FALSE)</f>
        <v>#N/A</v>
      </c>
      <c r="T128" s="25" t="e">
        <f t="shared" ref="T128:T133" si="71">VLOOKUP($P128,$P$3:$T$14,5,FALSE)</f>
        <v>#N/A</v>
      </c>
      <c r="U128" s="25" t="e">
        <f t="shared" ref="U128:U133" si="72">VLOOKUP($P128,$P$3:$V$14,6,FALSE)</f>
        <v>#N/A</v>
      </c>
      <c r="V128" s="25" t="e">
        <f t="shared" ref="V128:V133" si="73">VLOOKUP($P128,$P$3:$V$14,7,FALSE)</f>
        <v>#N/A</v>
      </c>
      <c r="W128">
        <v>80</v>
      </c>
      <c r="X128">
        <v>100</v>
      </c>
    </row>
    <row r="129" spans="1:24" ht="30" x14ac:dyDescent="0.25">
      <c r="A129" s="286" t="s">
        <v>18</v>
      </c>
      <c r="B129" s="7" t="s">
        <v>19</v>
      </c>
      <c r="C129" s="7" t="s">
        <v>29</v>
      </c>
      <c r="D129" s="8" t="s">
        <v>2</v>
      </c>
      <c r="E129" s="70"/>
      <c r="F129" s="8" t="s">
        <v>0</v>
      </c>
      <c r="G129" s="70"/>
      <c r="H129" s="8" t="s">
        <v>1</v>
      </c>
      <c r="I129" s="70"/>
      <c r="J129" s="127" t="s">
        <v>3</v>
      </c>
      <c r="K129" s="70"/>
      <c r="L129" s="9" t="s">
        <v>20</v>
      </c>
      <c r="P129" s="25" t="str">
        <f t="shared" si="27"/>
        <v>Product</v>
      </c>
      <c r="Q129" s="25" t="e">
        <f t="shared" si="68"/>
        <v>#N/A</v>
      </c>
      <c r="R129" s="25" t="e">
        <f t="shared" si="69"/>
        <v>#N/A</v>
      </c>
      <c r="S129" s="25" t="e">
        <f t="shared" si="70"/>
        <v>#N/A</v>
      </c>
      <c r="T129" s="25" t="e">
        <f t="shared" si="71"/>
        <v>#N/A</v>
      </c>
      <c r="U129" s="25" t="e">
        <f t="shared" si="72"/>
        <v>#N/A</v>
      </c>
      <c r="V129" s="25" t="e">
        <f t="shared" si="73"/>
        <v>#N/A</v>
      </c>
      <c r="W129">
        <v>80</v>
      </c>
      <c r="X129">
        <v>100</v>
      </c>
    </row>
    <row r="130" spans="1:24" x14ac:dyDescent="0.25">
      <c r="A130" s="283">
        <v>45718</v>
      </c>
      <c r="B130" s="34" t="s">
        <v>434</v>
      </c>
      <c r="C130" s="34" t="s">
        <v>31</v>
      </c>
      <c r="D130" s="223">
        <v>275</v>
      </c>
      <c r="E130" s="48">
        <f t="shared" ref="E130:E192" si="74">IF(+(IF(D130&lt;Q130,0,IF(D130&gt;R130,0,1)))=1,1,0)</f>
        <v>1</v>
      </c>
      <c r="F130" s="223">
        <v>16.53</v>
      </c>
      <c r="G130" s="48">
        <f t="shared" ref="G130:G192" si="75">IF(+(IF(F130&lt;S130,0,IF(F130&gt;T130,0,1)))=1,1,0)</f>
        <v>1</v>
      </c>
      <c r="H130" s="4">
        <v>0.02</v>
      </c>
      <c r="I130" s="48">
        <f t="shared" ref="I130:I192" si="76">IF(+(IF(H130&lt;U130,0,IF(H130&gt;V130,0,1)))=1,1,0)</f>
        <v>1</v>
      </c>
      <c r="J130" s="275">
        <v>96</v>
      </c>
      <c r="K130" s="48">
        <f t="shared" ref="K130:K131" si="77">IF(+(IF(J130&lt;W130,0,IF(J130&gt;X130,0,1)))=1,1,0)</f>
        <v>1</v>
      </c>
      <c r="L130" s="41">
        <f t="shared" ref="L130:L142" si="78">IF(+(IF(D130&lt;Q130,0,IF(D130&gt;R130,0,1)))+(IF(F130&lt;S130,0,IF(F130&gt;T130,0,1)))=2,1,0)</f>
        <v>1</v>
      </c>
      <c r="P130" s="25" t="str">
        <f t="shared" si="27"/>
        <v>CARIB</v>
      </c>
      <c r="Q130" s="25">
        <f t="shared" si="68"/>
        <v>270</v>
      </c>
      <c r="R130" s="25">
        <f t="shared" si="69"/>
        <v>280</v>
      </c>
      <c r="S130" s="25">
        <f t="shared" si="70"/>
        <v>12</v>
      </c>
      <c r="T130" s="25">
        <f t="shared" si="71"/>
        <v>19.440000000000001</v>
      </c>
      <c r="U130" s="25">
        <f t="shared" si="72"/>
        <v>0</v>
      </c>
      <c r="V130" s="25">
        <f t="shared" si="73"/>
        <v>0.4</v>
      </c>
      <c r="W130">
        <v>80</v>
      </c>
      <c r="X130">
        <v>100</v>
      </c>
    </row>
    <row r="131" spans="1:24" x14ac:dyDescent="0.25">
      <c r="A131" s="283">
        <v>45718</v>
      </c>
      <c r="B131" s="34" t="s">
        <v>435</v>
      </c>
      <c r="C131" s="34" t="s">
        <v>30</v>
      </c>
      <c r="D131" s="223">
        <v>275</v>
      </c>
      <c r="E131" s="48">
        <f t="shared" si="74"/>
        <v>1</v>
      </c>
      <c r="F131" s="223">
        <v>17.350000000000001</v>
      </c>
      <c r="G131" s="48">
        <f t="shared" si="75"/>
        <v>1</v>
      </c>
      <c r="H131" s="4">
        <v>0.04</v>
      </c>
      <c r="I131" s="48">
        <f t="shared" si="76"/>
        <v>1</v>
      </c>
      <c r="J131" s="275">
        <v>96</v>
      </c>
      <c r="K131" s="48">
        <f t="shared" si="77"/>
        <v>1</v>
      </c>
      <c r="L131" s="41">
        <f t="shared" si="78"/>
        <v>1</v>
      </c>
      <c r="P131" s="25" t="str">
        <f t="shared" si="27"/>
        <v>STAG</v>
      </c>
      <c r="Q131" s="25">
        <f t="shared" si="68"/>
        <v>270</v>
      </c>
      <c r="R131" s="25">
        <f t="shared" si="69"/>
        <v>280</v>
      </c>
      <c r="S131" s="25">
        <f t="shared" si="70"/>
        <v>12</v>
      </c>
      <c r="T131" s="25">
        <f t="shared" si="71"/>
        <v>19.440000000000001</v>
      </c>
      <c r="U131" s="25">
        <f t="shared" si="72"/>
        <v>0</v>
      </c>
      <c r="V131" s="25">
        <f t="shared" si="73"/>
        <v>0.4</v>
      </c>
      <c r="W131">
        <v>80</v>
      </c>
      <c r="X131">
        <v>100</v>
      </c>
    </row>
    <row r="132" spans="1:24" x14ac:dyDescent="0.25">
      <c r="A132" s="283">
        <v>45718</v>
      </c>
      <c r="B132" s="34" t="s">
        <v>436</v>
      </c>
      <c r="C132" s="34" t="s">
        <v>30</v>
      </c>
      <c r="D132" s="223">
        <v>275</v>
      </c>
      <c r="E132" s="48">
        <f t="shared" si="74"/>
        <v>1</v>
      </c>
      <c r="F132" s="1">
        <v>13.3</v>
      </c>
      <c r="G132" s="48">
        <f>IF(+(IF(F133&lt;S132,0,IF(F133&gt;T132,0,1)))=1,1,0)</f>
        <v>1</v>
      </c>
      <c r="H132" s="4">
        <v>0.03</v>
      </c>
      <c r="I132" s="48">
        <f t="shared" si="76"/>
        <v>1</v>
      </c>
      <c r="J132" s="36">
        <v>91</v>
      </c>
      <c r="K132" s="48">
        <f t="shared" ref="K132:K190" si="79">IF(+(IF(J132&lt;W132,0,IF(J132&gt;X132,0,1)))=1,1,0)</f>
        <v>1</v>
      </c>
      <c r="L132" s="41">
        <f t="shared" si="78"/>
        <v>1</v>
      </c>
      <c r="P132" s="25" t="str">
        <f t="shared" si="27"/>
        <v>STAG</v>
      </c>
      <c r="Q132" s="25">
        <f t="shared" si="68"/>
        <v>270</v>
      </c>
      <c r="R132" s="25">
        <f t="shared" si="69"/>
        <v>280</v>
      </c>
      <c r="S132" s="25">
        <f t="shared" si="70"/>
        <v>12</v>
      </c>
      <c r="T132" s="25">
        <f t="shared" si="71"/>
        <v>19.440000000000001</v>
      </c>
      <c r="U132" s="25">
        <f t="shared" si="72"/>
        <v>0</v>
      </c>
      <c r="V132" s="25">
        <f t="shared" si="73"/>
        <v>0.4</v>
      </c>
      <c r="W132">
        <v>80</v>
      </c>
      <c r="X132">
        <v>100</v>
      </c>
    </row>
    <row r="133" spans="1:24" x14ac:dyDescent="0.25">
      <c r="A133" s="283">
        <v>45718</v>
      </c>
      <c r="B133" s="34" t="s">
        <v>434</v>
      </c>
      <c r="C133" s="34" t="s">
        <v>30</v>
      </c>
      <c r="D133" s="223">
        <v>275</v>
      </c>
      <c r="E133" s="48">
        <f t="shared" si="74"/>
        <v>1</v>
      </c>
      <c r="F133" s="223">
        <v>15.75</v>
      </c>
      <c r="G133" s="48">
        <f t="shared" ref="G133:G134" si="80">IF(+(IF(F134&lt;S133,0,IF(F134&gt;T133,0,1)))=1,1,0)</f>
        <v>1</v>
      </c>
      <c r="H133" s="4">
        <v>0.03</v>
      </c>
      <c r="I133" s="48">
        <f t="shared" si="76"/>
        <v>1</v>
      </c>
      <c r="J133" s="275">
        <v>98</v>
      </c>
      <c r="K133" s="48">
        <f t="shared" si="79"/>
        <v>1</v>
      </c>
      <c r="L133" s="41">
        <f t="shared" si="78"/>
        <v>1</v>
      </c>
      <c r="P133" s="25" t="str">
        <f t="shared" si="27"/>
        <v>STAG</v>
      </c>
      <c r="Q133" s="25">
        <f t="shared" si="68"/>
        <v>270</v>
      </c>
      <c r="R133" s="25">
        <f t="shared" si="69"/>
        <v>280</v>
      </c>
      <c r="S133" s="25">
        <f t="shared" si="70"/>
        <v>12</v>
      </c>
      <c r="T133" s="25">
        <f t="shared" si="71"/>
        <v>19.440000000000001</v>
      </c>
      <c r="U133" s="25">
        <f t="shared" si="72"/>
        <v>0</v>
      </c>
      <c r="V133" s="25">
        <f t="shared" si="73"/>
        <v>0.4</v>
      </c>
      <c r="W133">
        <v>80</v>
      </c>
      <c r="X133">
        <v>100</v>
      </c>
    </row>
    <row r="134" spans="1:24" x14ac:dyDescent="0.25">
      <c r="A134" s="283">
        <v>45718</v>
      </c>
      <c r="B134" s="34" t="s">
        <v>435</v>
      </c>
      <c r="C134" s="34" t="s">
        <v>30</v>
      </c>
      <c r="D134" s="223">
        <v>275</v>
      </c>
      <c r="E134" s="48">
        <f t="shared" si="74"/>
        <v>1</v>
      </c>
      <c r="F134" s="223">
        <v>13.85</v>
      </c>
      <c r="G134" s="48">
        <f t="shared" si="80"/>
        <v>1</v>
      </c>
      <c r="H134" s="4">
        <v>0.02</v>
      </c>
      <c r="I134" s="48">
        <f t="shared" si="76"/>
        <v>1</v>
      </c>
      <c r="J134" s="275">
        <v>100</v>
      </c>
      <c r="K134" s="48">
        <f t="shared" si="79"/>
        <v>1</v>
      </c>
      <c r="L134" s="41">
        <f t="shared" si="78"/>
        <v>1</v>
      </c>
      <c r="P134" s="25" t="str">
        <f t="shared" si="27"/>
        <v>STAG</v>
      </c>
      <c r="Q134" s="25">
        <f t="shared" ref="Q134:Q325" si="81">VLOOKUP($P134,$P$3:$T$14,2,FALSE)</f>
        <v>270</v>
      </c>
      <c r="R134" s="25">
        <f t="shared" ref="R134:R325" si="82">VLOOKUP($P134,$P$3:$T$14,3,FALSE)</f>
        <v>280</v>
      </c>
      <c r="S134" s="25">
        <f t="shared" ref="S134:S325" si="83">VLOOKUP($P134,$P$3:$T$14,4,FALSE)</f>
        <v>12</v>
      </c>
      <c r="T134" s="25">
        <f t="shared" ref="T134:T325" si="84">VLOOKUP($P134,$P$3:$T$14,5,FALSE)</f>
        <v>19.440000000000001</v>
      </c>
      <c r="U134" s="25">
        <f t="shared" ref="U134:U325" si="85">VLOOKUP($P134,$P$3:$V$14,6,FALSE)</f>
        <v>0</v>
      </c>
      <c r="V134" s="25">
        <f t="shared" ref="V134:V325" si="86">VLOOKUP($P134,$P$3:$V$14,7,FALSE)</f>
        <v>0.4</v>
      </c>
      <c r="W134">
        <v>80</v>
      </c>
      <c r="X134">
        <v>100</v>
      </c>
    </row>
    <row r="135" spans="1:24" x14ac:dyDescent="0.25">
      <c r="A135" s="283">
        <v>45718</v>
      </c>
      <c r="B135" s="34" t="s">
        <v>436</v>
      </c>
      <c r="C135" s="34" t="s">
        <v>30</v>
      </c>
      <c r="D135" s="223">
        <v>275</v>
      </c>
      <c r="E135" s="48">
        <f t="shared" si="74"/>
        <v>1</v>
      </c>
      <c r="F135" s="223">
        <v>16.5</v>
      </c>
      <c r="G135" s="48">
        <f t="shared" si="75"/>
        <v>1</v>
      </c>
      <c r="H135" s="4">
        <v>0.03</v>
      </c>
      <c r="I135" s="48">
        <f t="shared" si="76"/>
        <v>1</v>
      </c>
      <c r="J135" s="275">
        <v>94</v>
      </c>
      <c r="K135" s="48">
        <f t="shared" si="79"/>
        <v>1</v>
      </c>
      <c r="L135" s="41">
        <f t="shared" si="78"/>
        <v>1</v>
      </c>
      <c r="P135" s="25" t="str">
        <f t="shared" si="27"/>
        <v>STAG</v>
      </c>
      <c r="Q135" s="25">
        <f t="shared" si="81"/>
        <v>270</v>
      </c>
      <c r="R135" s="25">
        <f t="shared" si="82"/>
        <v>280</v>
      </c>
      <c r="S135" s="25">
        <f t="shared" si="83"/>
        <v>12</v>
      </c>
      <c r="T135" s="25">
        <f t="shared" si="84"/>
        <v>19.440000000000001</v>
      </c>
      <c r="U135" s="25">
        <f t="shared" si="85"/>
        <v>0</v>
      </c>
      <c r="V135" s="25">
        <f t="shared" si="86"/>
        <v>0.4</v>
      </c>
      <c r="W135">
        <v>80</v>
      </c>
      <c r="X135">
        <v>100</v>
      </c>
    </row>
    <row r="136" spans="1:24" x14ac:dyDescent="0.25">
      <c r="A136" s="283">
        <v>45719</v>
      </c>
      <c r="B136" s="34" t="s">
        <v>436</v>
      </c>
      <c r="C136" s="34" t="s">
        <v>30</v>
      </c>
      <c r="D136" s="223">
        <v>275</v>
      </c>
      <c r="E136" s="48">
        <f t="shared" si="74"/>
        <v>1</v>
      </c>
      <c r="F136" s="223">
        <v>17.739999999999998</v>
      </c>
      <c r="G136" s="48">
        <f t="shared" si="75"/>
        <v>1</v>
      </c>
      <c r="H136" s="4">
        <v>0.04</v>
      </c>
      <c r="I136" s="48">
        <f t="shared" si="76"/>
        <v>1</v>
      </c>
      <c r="J136" s="275">
        <v>94</v>
      </c>
      <c r="K136" s="48">
        <f t="shared" si="79"/>
        <v>1</v>
      </c>
      <c r="L136" s="41">
        <f t="shared" si="78"/>
        <v>1</v>
      </c>
      <c r="P136" s="25" t="str">
        <f t="shared" si="27"/>
        <v>STAG</v>
      </c>
      <c r="Q136" s="25">
        <f t="shared" si="81"/>
        <v>270</v>
      </c>
      <c r="R136" s="25">
        <f t="shared" si="82"/>
        <v>280</v>
      </c>
      <c r="S136" s="25">
        <f t="shared" si="83"/>
        <v>12</v>
      </c>
      <c r="T136" s="25">
        <f t="shared" si="84"/>
        <v>19.440000000000001</v>
      </c>
      <c r="U136" s="25">
        <f t="shared" si="85"/>
        <v>0</v>
      </c>
      <c r="V136" s="25">
        <f t="shared" si="86"/>
        <v>0.4</v>
      </c>
      <c r="W136">
        <v>80</v>
      </c>
      <c r="X136">
        <v>100</v>
      </c>
    </row>
    <row r="137" spans="1:24" x14ac:dyDescent="0.25">
      <c r="A137" s="283">
        <v>45719</v>
      </c>
      <c r="B137" s="34" t="s">
        <v>459</v>
      </c>
      <c r="C137" s="34" t="s">
        <v>30</v>
      </c>
      <c r="D137" s="223">
        <v>275</v>
      </c>
      <c r="E137" s="48">
        <f t="shared" si="74"/>
        <v>1</v>
      </c>
      <c r="F137" s="223">
        <v>17.100000000000001</v>
      </c>
      <c r="G137" s="48">
        <f t="shared" si="75"/>
        <v>1</v>
      </c>
      <c r="H137" s="4">
        <v>0.02</v>
      </c>
      <c r="I137" s="48">
        <f t="shared" si="76"/>
        <v>1</v>
      </c>
      <c r="J137" s="275">
        <v>91</v>
      </c>
      <c r="K137" s="48">
        <f t="shared" si="79"/>
        <v>1</v>
      </c>
      <c r="L137" s="41">
        <f t="shared" si="78"/>
        <v>1</v>
      </c>
      <c r="P137" s="25" t="str">
        <f t="shared" si="27"/>
        <v>STAG</v>
      </c>
      <c r="Q137" s="25">
        <f t="shared" si="81"/>
        <v>270</v>
      </c>
      <c r="R137" s="25">
        <f t="shared" si="82"/>
        <v>280</v>
      </c>
      <c r="S137" s="25">
        <f t="shared" si="83"/>
        <v>12</v>
      </c>
      <c r="T137" s="25">
        <f t="shared" si="84"/>
        <v>19.440000000000001</v>
      </c>
      <c r="U137" s="25">
        <f t="shared" si="85"/>
        <v>0</v>
      </c>
      <c r="V137" s="25">
        <f t="shared" si="86"/>
        <v>0.4</v>
      </c>
      <c r="W137">
        <v>80</v>
      </c>
      <c r="X137">
        <v>100</v>
      </c>
    </row>
    <row r="138" spans="1:24" x14ac:dyDescent="0.25">
      <c r="A138" s="283">
        <v>45719</v>
      </c>
      <c r="B138" s="34" t="s">
        <v>435</v>
      </c>
      <c r="C138" s="34" t="s">
        <v>30</v>
      </c>
      <c r="D138" s="223">
        <v>275</v>
      </c>
      <c r="E138" s="48">
        <f t="shared" si="74"/>
        <v>1</v>
      </c>
      <c r="F138" s="223">
        <v>16.53</v>
      </c>
      <c r="G138" s="48">
        <f t="shared" si="75"/>
        <v>1</v>
      </c>
      <c r="H138" s="4">
        <v>0.03</v>
      </c>
      <c r="I138" s="48">
        <f t="shared" si="76"/>
        <v>1</v>
      </c>
      <c r="J138" s="297"/>
      <c r="K138" s="48"/>
      <c r="L138" s="41">
        <f t="shared" si="78"/>
        <v>1</v>
      </c>
      <c r="P138" s="25" t="str">
        <f t="shared" si="27"/>
        <v>STAG</v>
      </c>
      <c r="Q138" s="25">
        <f t="shared" si="81"/>
        <v>270</v>
      </c>
      <c r="R138" s="25">
        <f t="shared" si="82"/>
        <v>280</v>
      </c>
      <c r="S138" s="25">
        <f t="shared" si="83"/>
        <v>12</v>
      </c>
      <c r="T138" s="25">
        <f t="shared" si="84"/>
        <v>19.440000000000001</v>
      </c>
      <c r="U138" s="25">
        <f t="shared" si="85"/>
        <v>0</v>
      </c>
      <c r="V138" s="25">
        <f t="shared" si="86"/>
        <v>0.4</v>
      </c>
      <c r="W138">
        <v>80</v>
      </c>
      <c r="X138">
        <v>100</v>
      </c>
    </row>
    <row r="139" spans="1:24" x14ac:dyDescent="0.25">
      <c r="A139" s="283">
        <v>45720</v>
      </c>
      <c r="B139" s="34" t="s">
        <v>435</v>
      </c>
      <c r="C139" s="34" t="s">
        <v>30</v>
      </c>
      <c r="D139" s="223">
        <v>275</v>
      </c>
      <c r="E139" s="48">
        <f t="shared" si="74"/>
        <v>1</v>
      </c>
      <c r="F139" s="223">
        <v>15.63</v>
      </c>
      <c r="G139" s="48">
        <f t="shared" si="75"/>
        <v>1</v>
      </c>
      <c r="H139" s="4">
        <v>0.01</v>
      </c>
      <c r="I139" s="48">
        <f t="shared" si="76"/>
        <v>1</v>
      </c>
      <c r="J139" s="223">
        <v>89</v>
      </c>
      <c r="K139" s="48">
        <f t="shared" si="79"/>
        <v>1</v>
      </c>
      <c r="L139" s="41">
        <f t="shared" si="78"/>
        <v>1</v>
      </c>
      <c r="P139" s="25" t="str">
        <f t="shared" ref="P139:P328" si="87">LEFT(C139,12)</f>
        <v>STAG</v>
      </c>
      <c r="Q139" s="25">
        <f t="shared" si="81"/>
        <v>270</v>
      </c>
      <c r="R139" s="25">
        <f t="shared" si="82"/>
        <v>280</v>
      </c>
      <c r="S139" s="25">
        <f t="shared" si="83"/>
        <v>12</v>
      </c>
      <c r="T139" s="25">
        <f t="shared" si="84"/>
        <v>19.440000000000001</v>
      </c>
      <c r="U139" s="25">
        <f t="shared" si="85"/>
        <v>0</v>
      </c>
      <c r="V139" s="25">
        <f t="shared" si="86"/>
        <v>0.4</v>
      </c>
      <c r="W139">
        <v>80</v>
      </c>
      <c r="X139">
        <v>100</v>
      </c>
    </row>
    <row r="140" spans="1:24" x14ac:dyDescent="0.25">
      <c r="A140" s="283">
        <v>45720</v>
      </c>
      <c r="B140" s="34" t="s">
        <v>436</v>
      </c>
      <c r="C140" s="34" t="s">
        <v>31</v>
      </c>
      <c r="D140" s="223">
        <v>275</v>
      </c>
      <c r="E140" s="48">
        <f t="shared" si="74"/>
        <v>1</v>
      </c>
      <c r="F140" s="223">
        <v>14.8</v>
      </c>
      <c r="G140" s="48">
        <f t="shared" si="75"/>
        <v>1</v>
      </c>
      <c r="H140" s="4">
        <v>0.02</v>
      </c>
      <c r="I140" s="48">
        <f t="shared" si="76"/>
        <v>1</v>
      </c>
      <c r="J140" s="223">
        <v>94</v>
      </c>
      <c r="K140" s="48">
        <f t="shared" si="79"/>
        <v>1</v>
      </c>
      <c r="L140" s="41">
        <f t="shared" si="78"/>
        <v>1</v>
      </c>
      <c r="P140" s="25" t="str">
        <f t="shared" si="87"/>
        <v>CARIB</v>
      </c>
      <c r="Q140" s="25">
        <f t="shared" si="81"/>
        <v>270</v>
      </c>
      <c r="R140" s="25">
        <f t="shared" si="82"/>
        <v>280</v>
      </c>
      <c r="S140" s="25">
        <f t="shared" si="83"/>
        <v>12</v>
      </c>
      <c r="T140" s="25">
        <f t="shared" si="84"/>
        <v>19.440000000000001</v>
      </c>
      <c r="U140" s="25">
        <f t="shared" si="85"/>
        <v>0</v>
      </c>
      <c r="V140" s="25">
        <f t="shared" si="86"/>
        <v>0.4</v>
      </c>
      <c r="W140">
        <v>80</v>
      </c>
      <c r="X140">
        <v>100</v>
      </c>
    </row>
    <row r="141" spans="1:24" x14ac:dyDescent="0.25">
      <c r="A141" s="283">
        <v>45720</v>
      </c>
      <c r="B141" s="34" t="s">
        <v>456</v>
      </c>
      <c r="C141" s="34" t="s">
        <v>31</v>
      </c>
      <c r="D141" s="4">
        <v>275</v>
      </c>
      <c r="E141" s="48">
        <f t="shared" si="74"/>
        <v>1</v>
      </c>
      <c r="F141" s="223">
        <v>16.260000000000002</v>
      </c>
      <c r="G141" s="48">
        <f t="shared" si="75"/>
        <v>1</v>
      </c>
      <c r="H141" s="4">
        <v>0.03</v>
      </c>
      <c r="I141" s="48">
        <f t="shared" si="76"/>
        <v>1</v>
      </c>
      <c r="J141" s="223">
        <v>91</v>
      </c>
      <c r="K141" s="48">
        <f t="shared" si="79"/>
        <v>1</v>
      </c>
      <c r="L141" s="41">
        <f t="shared" si="78"/>
        <v>1</v>
      </c>
      <c r="P141" s="25" t="str">
        <f t="shared" si="87"/>
        <v>CARIB</v>
      </c>
      <c r="Q141" s="25">
        <f t="shared" si="81"/>
        <v>270</v>
      </c>
      <c r="R141" s="25">
        <f t="shared" si="82"/>
        <v>280</v>
      </c>
      <c r="S141" s="25">
        <f t="shared" si="83"/>
        <v>12</v>
      </c>
      <c r="T141" s="25">
        <f t="shared" si="84"/>
        <v>19.440000000000001</v>
      </c>
      <c r="U141" s="25">
        <f t="shared" si="85"/>
        <v>0</v>
      </c>
      <c r="V141" s="25">
        <f t="shared" si="86"/>
        <v>0.4</v>
      </c>
      <c r="W141">
        <v>80</v>
      </c>
      <c r="X141">
        <v>100</v>
      </c>
    </row>
    <row r="142" spans="1:24" x14ac:dyDescent="0.25">
      <c r="A142" s="283">
        <v>45721</v>
      </c>
      <c r="B142" s="34" t="s">
        <v>452</v>
      </c>
      <c r="C142" s="34" t="s">
        <v>35</v>
      </c>
      <c r="D142" s="223">
        <v>295</v>
      </c>
      <c r="E142" s="48">
        <f t="shared" si="74"/>
        <v>1</v>
      </c>
      <c r="F142" s="223">
        <v>117.87</v>
      </c>
      <c r="G142" s="48">
        <f t="shared" si="75"/>
        <v>1</v>
      </c>
      <c r="H142" s="4">
        <v>0.17</v>
      </c>
      <c r="I142" s="48">
        <f t="shared" si="76"/>
        <v>1</v>
      </c>
      <c r="J142" s="36">
        <v>94</v>
      </c>
      <c r="K142" s="48">
        <f t="shared" si="79"/>
        <v>1</v>
      </c>
      <c r="L142" s="41">
        <f t="shared" si="78"/>
        <v>1</v>
      </c>
      <c r="P142" s="25" t="str">
        <f t="shared" si="87"/>
        <v>VITAMALT</v>
      </c>
      <c r="Q142" s="25">
        <f t="shared" si="81"/>
        <v>295</v>
      </c>
      <c r="R142" s="25">
        <f t="shared" si="82"/>
        <v>297</v>
      </c>
      <c r="S142" s="25">
        <f t="shared" si="83"/>
        <v>100</v>
      </c>
      <c r="T142" s="25">
        <f t="shared" si="84"/>
        <v>200</v>
      </c>
      <c r="U142" s="25">
        <f t="shared" si="85"/>
        <v>0</v>
      </c>
      <c r="V142" s="25">
        <f t="shared" si="86"/>
        <v>1.4</v>
      </c>
      <c r="W142">
        <v>80</v>
      </c>
      <c r="X142">
        <v>100</v>
      </c>
    </row>
    <row r="143" spans="1:24" x14ac:dyDescent="0.25">
      <c r="A143" s="283">
        <v>45721</v>
      </c>
      <c r="B143" s="34" t="s">
        <v>455</v>
      </c>
      <c r="C143" s="34" t="s">
        <v>35</v>
      </c>
      <c r="D143" s="223">
        <v>295</v>
      </c>
      <c r="E143" s="48">
        <f t="shared" si="74"/>
        <v>1</v>
      </c>
      <c r="F143" s="223">
        <v>148.55000000000001</v>
      </c>
      <c r="G143" s="48">
        <f t="shared" si="75"/>
        <v>1</v>
      </c>
      <c r="H143" s="4">
        <v>0.08</v>
      </c>
      <c r="I143" s="48">
        <f t="shared" si="76"/>
        <v>1</v>
      </c>
      <c r="J143" s="36">
        <v>91</v>
      </c>
      <c r="K143" s="48">
        <f t="shared" si="79"/>
        <v>1</v>
      </c>
      <c r="L143" s="41">
        <f t="shared" ref="L143:L192" si="88">IF(+(IF(D143&lt;Q143,0,IF(D143&gt;R143,0,1)))+(IF(F143&lt;S143,0,IF(F143&gt;T143,0,1)))=2,1,0)</f>
        <v>1</v>
      </c>
      <c r="P143" s="25" t="str">
        <f t="shared" si="87"/>
        <v>VITAMALT</v>
      </c>
      <c r="Q143" s="25">
        <f t="shared" si="81"/>
        <v>295</v>
      </c>
      <c r="R143" s="25">
        <f t="shared" si="82"/>
        <v>297</v>
      </c>
      <c r="S143" s="25">
        <f t="shared" si="83"/>
        <v>100</v>
      </c>
      <c r="T143" s="25">
        <f t="shared" si="84"/>
        <v>200</v>
      </c>
      <c r="U143" s="25">
        <f t="shared" si="85"/>
        <v>0</v>
      </c>
      <c r="V143" s="25">
        <f t="shared" si="86"/>
        <v>1.4</v>
      </c>
      <c r="W143">
        <v>80</v>
      </c>
      <c r="X143">
        <v>100</v>
      </c>
    </row>
    <row r="144" spans="1:24" x14ac:dyDescent="0.25">
      <c r="A144" s="283">
        <v>45722</v>
      </c>
      <c r="B144" s="34" t="s">
        <v>457</v>
      </c>
      <c r="C144" s="37" t="s">
        <v>33</v>
      </c>
      <c r="D144" s="223">
        <v>275</v>
      </c>
      <c r="E144" s="48">
        <f t="shared" si="74"/>
        <v>1</v>
      </c>
      <c r="F144" s="223">
        <v>33.49</v>
      </c>
      <c r="G144" s="48">
        <f t="shared" si="75"/>
        <v>0</v>
      </c>
      <c r="H144" s="4">
        <v>0.02</v>
      </c>
      <c r="I144" s="48">
        <f t="shared" si="76"/>
        <v>1</v>
      </c>
      <c r="J144" s="36">
        <v>96</v>
      </c>
      <c r="K144" s="48">
        <f t="shared" si="79"/>
        <v>1</v>
      </c>
      <c r="L144" s="41">
        <f t="shared" si="88"/>
        <v>0</v>
      </c>
      <c r="P144" s="25" t="str">
        <f t="shared" si="87"/>
        <v>GUINNESS</v>
      </c>
      <c r="Q144" s="25">
        <f t="shared" si="81"/>
        <v>274</v>
      </c>
      <c r="R144" s="25">
        <f t="shared" si="82"/>
        <v>276</v>
      </c>
      <c r="S144" s="25">
        <f t="shared" si="83"/>
        <v>17</v>
      </c>
      <c r="T144" s="25">
        <f t="shared" si="84"/>
        <v>30.44</v>
      </c>
      <c r="U144" s="25">
        <f t="shared" si="85"/>
        <v>0</v>
      </c>
      <c r="V144" s="25">
        <f t="shared" si="86"/>
        <v>0.4</v>
      </c>
      <c r="W144">
        <v>80</v>
      </c>
      <c r="X144">
        <v>100</v>
      </c>
    </row>
    <row r="145" spans="1:24" x14ac:dyDescent="0.25">
      <c r="A145" s="283">
        <v>45724</v>
      </c>
      <c r="B145" s="118" t="s">
        <v>456</v>
      </c>
      <c r="C145" s="37" t="s">
        <v>31</v>
      </c>
      <c r="D145" s="223">
        <v>275</v>
      </c>
      <c r="E145" s="48">
        <f t="shared" si="74"/>
        <v>1</v>
      </c>
      <c r="F145" s="223">
        <v>15.4</v>
      </c>
      <c r="G145" s="48">
        <f t="shared" si="75"/>
        <v>1</v>
      </c>
      <c r="H145" s="4">
        <v>0.02</v>
      </c>
      <c r="I145" s="48">
        <f t="shared" si="76"/>
        <v>1</v>
      </c>
      <c r="J145" s="36">
        <v>98</v>
      </c>
      <c r="K145" s="48">
        <f t="shared" si="79"/>
        <v>1</v>
      </c>
      <c r="L145" s="41">
        <f t="shared" si="88"/>
        <v>1</v>
      </c>
      <c r="P145" s="25" t="str">
        <f t="shared" si="87"/>
        <v>CARIB</v>
      </c>
      <c r="Q145" s="25">
        <f t="shared" si="81"/>
        <v>270</v>
      </c>
      <c r="R145" s="25">
        <f t="shared" si="82"/>
        <v>280</v>
      </c>
      <c r="S145" s="25">
        <f t="shared" si="83"/>
        <v>12</v>
      </c>
      <c r="T145" s="25">
        <f t="shared" si="84"/>
        <v>19.440000000000001</v>
      </c>
      <c r="U145" s="25">
        <f t="shared" si="85"/>
        <v>0</v>
      </c>
      <c r="V145" s="25">
        <f t="shared" si="86"/>
        <v>0.4</v>
      </c>
      <c r="W145">
        <v>80</v>
      </c>
      <c r="X145">
        <v>100</v>
      </c>
    </row>
    <row r="146" spans="1:24" x14ac:dyDescent="0.25">
      <c r="A146" s="283">
        <v>45724</v>
      </c>
      <c r="B146" s="118" t="s">
        <v>457</v>
      </c>
      <c r="C146" s="37" t="s">
        <v>31</v>
      </c>
      <c r="D146" s="223">
        <v>275</v>
      </c>
      <c r="E146" s="48">
        <f t="shared" si="74"/>
        <v>1</v>
      </c>
      <c r="F146" s="223">
        <v>13.7</v>
      </c>
      <c r="G146" s="48">
        <f t="shared" si="75"/>
        <v>1</v>
      </c>
      <c r="H146" s="4">
        <v>0.03</v>
      </c>
      <c r="I146" s="48">
        <f t="shared" si="76"/>
        <v>1</v>
      </c>
      <c r="J146" s="36">
        <v>100</v>
      </c>
      <c r="K146" s="48">
        <f t="shared" si="79"/>
        <v>1</v>
      </c>
      <c r="L146" s="41">
        <f t="shared" si="88"/>
        <v>1</v>
      </c>
      <c r="P146" s="25" t="str">
        <f t="shared" si="87"/>
        <v>CARIB</v>
      </c>
      <c r="Q146" s="25">
        <f t="shared" si="81"/>
        <v>270</v>
      </c>
      <c r="R146" s="25">
        <f t="shared" si="82"/>
        <v>280</v>
      </c>
      <c r="S146" s="25">
        <f t="shared" si="83"/>
        <v>12</v>
      </c>
      <c r="T146" s="25">
        <f t="shared" si="84"/>
        <v>19.440000000000001</v>
      </c>
      <c r="U146" s="25">
        <f t="shared" si="85"/>
        <v>0</v>
      </c>
      <c r="V146" s="25">
        <f t="shared" si="86"/>
        <v>0.4</v>
      </c>
      <c r="W146">
        <v>80</v>
      </c>
      <c r="X146">
        <v>100</v>
      </c>
    </row>
    <row r="147" spans="1:24" x14ac:dyDescent="0.25">
      <c r="A147" s="283">
        <v>45725</v>
      </c>
      <c r="B147" s="34" t="s">
        <v>456</v>
      </c>
      <c r="C147" s="37" t="s">
        <v>31</v>
      </c>
      <c r="D147" s="223">
        <v>275</v>
      </c>
      <c r="E147" s="48">
        <f t="shared" si="74"/>
        <v>1</v>
      </c>
      <c r="F147" s="223">
        <v>15.7</v>
      </c>
      <c r="G147" s="48">
        <f t="shared" si="75"/>
        <v>1</v>
      </c>
      <c r="H147" s="4">
        <v>0.02</v>
      </c>
      <c r="I147" s="48">
        <f t="shared" si="76"/>
        <v>1</v>
      </c>
      <c r="J147" s="36">
        <v>91</v>
      </c>
      <c r="K147" s="48">
        <f t="shared" si="79"/>
        <v>1</v>
      </c>
      <c r="L147" s="41">
        <f t="shared" si="88"/>
        <v>1</v>
      </c>
      <c r="P147" s="25" t="str">
        <f t="shared" si="87"/>
        <v>CARIB</v>
      </c>
      <c r="Q147" s="25">
        <f t="shared" si="81"/>
        <v>270</v>
      </c>
      <c r="R147" s="25">
        <f t="shared" si="82"/>
        <v>280</v>
      </c>
      <c r="S147" s="25">
        <f t="shared" si="83"/>
        <v>12</v>
      </c>
      <c r="T147" s="25">
        <f t="shared" si="84"/>
        <v>19.440000000000001</v>
      </c>
      <c r="U147" s="25">
        <f t="shared" si="85"/>
        <v>0</v>
      </c>
      <c r="V147" s="25">
        <f t="shared" si="86"/>
        <v>0.4</v>
      </c>
      <c r="W147">
        <v>80</v>
      </c>
      <c r="X147">
        <v>100</v>
      </c>
    </row>
    <row r="148" spans="1:24" x14ac:dyDescent="0.25">
      <c r="A148" s="283">
        <v>45725</v>
      </c>
      <c r="B148" s="34" t="s">
        <v>457</v>
      </c>
      <c r="C148" s="37" t="s">
        <v>31</v>
      </c>
      <c r="D148" s="223">
        <v>275</v>
      </c>
      <c r="E148" s="48">
        <f t="shared" si="74"/>
        <v>1</v>
      </c>
      <c r="F148" s="223">
        <v>15.42</v>
      </c>
      <c r="G148" s="48">
        <f t="shared" si="75"/>
        <v>1</v>
      </c>
      <c r="H148" s="4">
        <v>0.02</v>
      </c>
      <c r="I148" s="48">
        <f t="shared" si="76"/>
        <v>1</v>
      </c>
      <c r="J148" s="36">
        <v>91</v>
      </c>
      <c r="K148" s="48">
        <f t="shared" si="79"/>
        <v>1</v>
      </c>
      <c r="L148" s="41">
        <f t="shared" si="88"/>
        <v>1</v>
      </c>
      <c r="P148" s="25" t="str">
        <f t="shared" si="87"/>
        <v>CARIB</v>
      </c>
      <c r="Q148" s="25">
        <f t="shared" si="81"/>
        <v>270</v>
      </c>
      <c r="R148" s="25">
        <f t="shared" si="82"/>
        <v>280</v>
      </c>
      <c r="S148" s="25">
        <f t="shared" si="83"/>
        <v>12</v>
      </c>
      <c r="T148" s="25">
        <f t="shared" si="84"/>
        <v>19.440000000000001</v>
      </c>
      <c r="U148" s="25">
        <f t="shared" si="85"/>
        <v>0</v>
      </c>
      <c r="V148" s="25">
        <f t="shared" si="86"/>
        <v>0.4</v>
      </c>
      <c r="W148">
        <v>80</v>
      </c>
      <c r="X148">
        <v>100</v>
      </c>
    </row>
    <row r="149" spans="1:24" x14ac:dyDescent="0.25">
      <c r="A149" s="283">
        <v>45726</v>
      </c>
      <c r="B149" s="34" t="s">
        <v>456</v>
      </c>
      <c r="C149" s="37" t="s">
        <v>31</v>
      </c>
      <c r="D149" s="223">
        <v>275</v>
      </c>
      <c r="E149" s="48">
        <f t="shared" si="74"/>
        <v>1</v>
      </c>
      <c r="F149" s="223">
        <v>16.149999999999999</v>
      </c>
      <c r="G149" s="48">
        <f t="shared" si="75"/>
        <v>1</v>
      </c>
      <c r="H149" s="4">
        <v>0.06</v>
      </c>
      <c r="I149" s="48">
        <f t="shared" si="76"/>
        <v>1</v>
      </c>
      <c r="J149" s="36">
        <v>94</v>
      </c>
      <c r="K149" s="48">
        <f t="shared" si="79"/>
        <v>1</v>
      </c>
      <c r="L149" s="41">
        <f t="shared" si="88"/>
        <v>1</v>
      </c>
      <c r="P149" s="25" t="str">
        <f t="shared" si="87"/>
        <v>CARIB</v>
      </c>
      <c r="Q149" s="25">
        <f t="shared" si="81"/>
        <v>270</v>
      </c>
      <c r="R149" s="25">
        <f t="shared" si="82"/>
        <v>280</v>
      </c>
      <c r="S149" s="25">
        <f t="shared" si="83"/>
        <v>12</v>
      </c>
      <c r="T149" s="25">
        <f t="shared" si="84"/>
        <v>19.440000000000001</v>
      </c>
      <c r="U149" s="25">
        <f t="shared" si="85"/>
        <v>0</v>
      </c>
      <c r="V149" s="25">
        <f t="shared" si="86"/>
        <v>0.4</v>
      </c>
      <c r="W149">
        <v>80</v>
      </c>
      <c r="X149">
        <v>100</v>
      </c>
    </row>
    <row r="150" spans="1:24" x14ac:dyDescent="0.25">
      <c r="A150" s="283">
        <v>45726</v>
      </c>
      <c r="B150" s="34" t="s">
        <v>436</v>
      </c>
      <c r="C150" s="37" t="s">
        <v>31</v>
      </c>
      <c r="D150" s="223">
        <v>275</v>
      </c>
      <c r="E150" s="48">
        <f t="shared" si="74"/>
        <v>1</v>
      </c>
      <c r="F150" s="223">
        <v>18.8</v>
      </c>
      <c r="G150" s="48">
        <f t="shared" si="75"/>
        <v>1</v>
      </c>
      <c r="H150" s="4">
        <v>0.03</v>
      </c>
      <c r="I150" s="48">
        <f t="shared" si="76"/>
        <v>1</v>
      </c>
      <c r="J150" s="36">
        <v>94</v>
      </c>
      <c r="K150" s="48">
        <f t="shared" si="79"/>
        <v>1</v>
      </c>
      <c r="L150" s="41">
        <f t="shared" si="88"/>
        <v>1</v>
      </c>
      <c r="P150" s="25" t="str">
        <f t="shared" si="87"/>
        <v>CARIB</v>
      </c>
      <c r="Q150" s="25">
        <f t="shared" si="81"/>
        <v>270</v>
      </c>
      <c r="R150" s="25">
        <f t="shared" si="82"/>
        <v>280</v>
      </c>
      <c r="S150" s="25">
        <f t="shared" si="83"/>
        <v>12</v>
      </c>
      <c r="T150" s="25">
        <f t="shared" si="84"/>
        <v>19.440000000000001</v>
      </c>
      <c r="U150" s="25">
        <f t="shared" si="85"/>
        <v>0</v>
      </c>
      <c r="V150" s="25">
        <f t="shared" si="86"/>
        <v>0.4</v>
      </c>
      <c r="W150">
        <v>80</v>
      </c>
      <c r="X150">
        <v>100</v>
      </c>
    </row>
    <row r="151" spans="1:24" x14ac:dyDescent="0.25">
      <c r="A151" s="283">
        <v>45727</v>
      </c>
      <c r="B151" s="34" t="s">
        <v>456</v>
      </c>
      <c r="C151" s="34" t="s">
        <v>484</v>
      </c>
      <c r="D151" s="223">
        <v>275</v>
      </c>
      <c r="E151" s="48"/>
      <c r="F151" s="223">
        <v>101.1</v>
      </c>
      <c r="G151" s="48"/>
      <c r="H151" s="4">
        <v>0.23</v>
      </c>
      <c r="I151" s="48"/>
      <c r="J151" s="36">
        <v>94</v>
      </c>
      <c r="K151" s="48">
        <f t="shared" si="79"/>
        <v>1</v>
      </c>
      <c r="L151" s="41"/>
      <c r="P151" s="25" t="str">
        <f t="shared" si="87"/>
        <v>CARIBE PEARS</v>
      </c>
      <c r="Q151" s="25" t="e">
        <f t="shared" si="81"/>
        <v>#N/A</v>
      </c>
      <c r="R151" s="25" t="e">
        <f t="shared" si="82"/>
        <v>#N/A</v>
      </c>
      <c r="S151" s="25" t="e">
        <f t="shared" si="83"/>
        <v>#N/A</v>
      </c>
      <c r="T151" s="25" t="e">
        <f t="shared" si="84"/>
        <v>#N/A</v>
      </c>
      <c r="U151" s="25" t="e">
        <f t="shared" si="85"/>
        <v>#N/A</v>
      </c>
      <c r="V151" s="25" t="e">
        <f t="shared" si="86"/>
        <v>#N/A</v>
      </c>
      <c r="W151">
        <v>80</v>
      </c>
      <c r="X151">
        <v>100</v>
      </c>
    </row>
    <row r="152" spans="1:24" x14ac:dyDescent="0.25">
      <c r="A152" s="283">
        <v>45727</v>
      </c>
      <c r="B152" s="34" t="s">
        <v>457</v>
      </c>
      <c r="C152" s="34" t="s">
        <v>135</v>
      </c>
      <c r="D152" s="223">
        <v>275</v>
      </c>
      <c r="E152" s="48">
        <f t="shared" si="74"/>
        <v>1</v>
      </c>
      <c r="F152" s="223">
        <v>117.25</v>
      </c>
      <c r="G152" s="48">
        <f t="shared" si="75"/>
        <v>1</v>
      </c>
      <c r="H152" s="4">
        <v>0.21</v>
      </c>
      <c r="I152" s="48">
        <f t="shared" si="76"/>
        <v>1</v>
      </c>
      <c r="J152" s="36">
        <v>98</v>
      </c>
      <c r="K152" s="48">
        <f t="shared" si="79"/>
        <v>1</v>
      </c>
      <c r="L152" s="41">
        <f t="shared" si="88"/>
        <v>1</v>
      </c>
      <c r="P152" s="25" t="str">
        <f t="shared" si="87"/>
        <v>CARIBE ROSE</v>
      </c>
      <c r="Q152" s="25">
        <f t="shared" si="81"/>
        <v>270</v>
      </c>
      <c r="R152" s="25">
        <f t="shared" si="82"/>
        <v>280.39999999999998</v>
      </c>
      <c r="S152" s="25">
        <f t="shared" si="83"/>
        <v>90</v>
      </c>
      <c r="T152" s="25">
        <f t="shared" si="84"/>
        <v>120.44</v>
      </c>
      <c r="U152" s="25">
        <f t="shared" si="85"/>
        <v>0</v>
      </c>
      <c r="V152" s="25">
        <f t="shared" si="86"/>
        <v>1</v>
      </c>
      <c r="W152">
        <v>80</v>
      </c>
      <c r="X152">
        <v>100</v>
      </c>
    </row>
    <row r="153" spans="1:24" x14ac:dyDescent="0.25">
      <c r="A153" s="283">
        <v>45727</v>
      </c>
      <c r="B153" s="34" t="s">
        <v>459</v>
      </c>
      <c r="C153" s="34" t="s">
        <v>30</v>
      </c>
      <c r="D153" s="223">
        <v>275</v>
      </c>
      <c r="E153" s="48">
        <f t="shared" si="74"/>
        <v>1</v>
      </c>
      <c r="F153" s="223">
        <v>17.600000000000001</v>
      </c>
      <c r="G153" s="48">
        <f t="shared" si="75"/>
        <v>1</v>
      </c>
      <c r="H153" s="4">
        <v>0.04</v>
      </c>
      <c r="I153" s="48">
        <f t="shared" si="76"/>
        <v>1</v>
      </c>
      <c r="J153" s="36">
        <v>91</v>
      </c>
      <c r="K153" s="48">
        <f t="shared" si="79"/>
        <v>1</v>
      </c>
      <c r="L153" s="41">
        <f t="shared" si="88"/>
        <v>1</v>
      </c>
      <c r="P153" s="25" t="str">
        <f t="shared" si="87"/>
        <v>STAG</v>
      </c>
      <c r="Q153" s="25">
        <f t="shared" si="81"/>
        <v>270</v>
      </c>
      <c r="R153" s="25">
        <f t="shared" si="82"/>
        <v>280</v>
      </c>
      <c r="S153" s="25">
        <f t="shared" si="83"/>
        <v>12</v>
      </c>
      <c r="T153" s="25">
        <f t="shared" si="84"/>
        <v>19.440000000000001</v>
      </c>
      <c r="U153" s="25">
        <f t="shared" si="85"/>
        <v>0</v>
      </c>
      <c r="V153" s="25">
        <f t="shared" si="86"/>
        <v>0.4</v>
      </c>
      <c r="W153">
        <v>80</v>
      </c>
      <c r="X153">
        <v>100</v>
      </c>
    </row>
    <row r="154" spans="1:24" x14ac:dyDescent="0.25">
      <c r="A154" s="283">
        <v>45728</v>
      </c>
      <c r="B154" s="34" t="s">
        <v>458</v>
      </c>
      <c r="C154" s="34" t="s">
        <v>30</v>
      </c>
      <c r="D154" s="223">
        <v>275</v>
      </c>
      <c r="E154" s="48">
        <f t="shared" si="74"/>
        <v>1</v>
      </c>
      <c r="F154" s="223">
        <v>14.34</v>
      </c>
      <c r="G154" s="48">
        <f t="shared" si="75"/>
        <v>1</v>
      </c>
      <c r="H154" s="4">
        <v>0.02</v>
      </c>
      <c r="I154" s="48">
        <f t="shared" si="76"/>
        <v>1</v>
      </c>
      <c r="J154" s="36">
        <v>94</v>
      </c>
      <c r="K154" s="48">
        <f t="shared" si="79"/>
        <v>1</v>
      </c>
      <c r="L154" s="41">
        <f t="shared" si="88"/>
        <v>1</v>
      </c>
      <c r="P154" s="25" t="str">
        <f t="shared" si="87"/>
        <v>STAG</v>
      </c>
      <c r="Q154" s="25">
        <f t="shared" si="81"/>
        <v>270</v>
      </c>
      <c r="R154" s="25">
        <f t="shared" si="82"/>
        <v>280</v>
      </c>
      <c r="S154" s="25">
        <f t="shared" si="83"/>
        <v>12</v>
      </c>
      <c r="T154" s="25">
        <f t="shared" si="84"/>
        <v>19.440000000000001</v>
      </c>
      <c r="U154" s="25">
        <f t="shared" si="85"/>
        <v>0</v>
      </c>
      <c r="V154" s="25">
        <f t="shared" si="86"/>
        <v>0.4</v>
      </c>
      <c r="W154">
        <v>80</v>
      </c>
      <c r="X154">
        <v>100</v>
      </c>
    </row>
    <row r="155" spans="1:24" x14ac:dyDescent="0.25">
      <c r="A155" s="283">
        <v>45728</v>
      </c>
      <c r="B155" s="34" t="s">
        <v>459</v>
      </c>
      <c r="C155" s="34" t="s">
        <v>30</v>
      </c>
      <c r="D155" s="223">
        <v>275</v>
      </c>
      <c r="E155" s="48">
        <f t="shared" si="74"/>
        <v>1</v>
      </c>
      <c r="F155" s="223">
        <v>14.46</v>
      </c>
      <c r="G155" s="48">
        <f t="shared" si="75"/>
        <v>1</v>
      </c>
      <c r="H155" s="4">
        <v>0.02</v>
      </c>
      <c r="I155" s="48">
        <f t="shared" si="76"/>
        <v>1</v>
      </c>
      <c r="J155" s="36">
        <v>100</v>
      </c>
      <c r="K155" s="48">
        <f t="shared" si="79"/>
        <v>1</v>
      </c>
      <c r="L155" s="41">
        <f t="shared" si="88"/>
        <v>1</v>
      </c>
      <c r="P155" s="25" t="str">
        <f t="shared" si="87"/>
        <v>STAG</v>
      </c>
      <c r="Q155" s="25">
        <f t="shared" si="81"/>
        <v>270</v>
      </c>
      <c r="R155" s="25">
        <f t="shared" si="82"/>
        <v>280</v>
      </c>
      <c r="S155" s="25">
        <f t="shared" si="83"/>
        <v>12</v>
      </c>
      <c r="T155" s="25">
        <f t="shared" si="84"/>
        <v>19.440000000000001</v>
      </c>
      <c r="U155" s="25">
        <f t="shared" si="85"/>
        <v>0</v>
      </c>
      <c r="V155" s="25">
        <f t="shared" si="86"/>
        <v>0.4</v>
      </c>
      <c r="W155">
        <v>80</v>
      </c>
      <c r="X155">
        <v>100</v>
      </c>
    </row>
    <row r="156" spans="1:24" x14ac:dyDescent="0.25">
      <c r="A156" s="283">
        <v>45728</v>
      </c>
      <c r="B156" s="34" t="s">
        <v>437</v>
      </c>
      <c r="C156" s="34" t="s">
        <v>34</v>
      </c>
      <c r="D156" s="223">
        <v>275</v>
      </c>
      <c r="E156" s="48">
        <f t="shared" si="74"/>
        <v>1</v>
      </c>
      <c r="F156" s="223">
        <v>192.91</v>
      </c>
      <c r="G156" s="48">
        <f t="shared" si="75"/>
        <v>0</v>
      </c>
      <c r="H156" s="4">
        <v>0.13</v>
      </c>
      <c r="I156" s="48">
        <f t="shared" si="76"/>
        <v>1</v>
      </c>
      <c r="J156" s="36">
        <v>94</v>
      </c>
      <c r="K156" s="48">
        <f t="shared" si="79"/>
        <v>1</v>
      </c>
      <c r="L156" s="41">
        <f t="shared" si="88"/>
        <v>0</v>
      </c>
      <c r="P156" s="25" t="str">
        <f t="shared" si="87"/>
        <v>STARMALT</v>
      </c>
      <c r="Q156" s="25">
        <f t="shared" si="81"/>
        <v>270</v>
      </c>
      <c r="R156" s="25">
        <f t="shared" si="82"/>
        <v>280</v>
      </c>
      <c r="S156" s="25">
        <f t="shared" si="83"/>
        <v>230</v>
      </c>
      <c r="T156" s="25">
        <f t="shared" si="84"/>
        <v>250</v>
      </c>
      <c r="U156" s="25">
        <f t="shared" si="85"/>
        <v>0</v>
      </c>
      <c r="V156" s="25">
        <f t="shared" si="86"/>
        <v>0.3</v>
      </c>
      <c r="W156">
        <v>80</v>
      </c>
      <c r="X156">
        <v>100</v>
      </c>
    </row>
    <row r="157" spans="1:24" x14ac:dyDescent="0.25">
      <c r="A157" s="283">
        <v>45729</v>
      </c>
      <c r="B157" s="34" t="s">
        <v>452</v>
      </c>
      <c r="C157" s="34" t="s">
        <v>34</v>
      </c>
      <c r="D157" s="223">
        <v>275</v>
      </c>
      <c r="E157" s="48">
        <f t="shared" si="74"/>
        <v>1</v>
      </c>
      <c r="F157" s="223">
        <v>196.24</v>
      </c>
      <c r="G157" s="48">
        <f t="shared" si="75"/>
        <v>0</v>
      </c>
      <c r="H157" s="4">
        <v>0.08</v>
      </c>
      <c r="I157" s="48">
        <f t="shared" si="76"/>
        <v>1</v>
      </c>
      <c r="J157" s="36">
        <v>98</v>
      </c>
      <c r="K157" s="48">
        <f t="shared" si="79"/>
        <v>1</v>
      </c>
      <c r="L157" s="41">
        <f t="shared" si="88"/>
        <v>0</v>
      </c>
      <c r="P157" s="25" t="str">
        <f t="shared" si="87"/>
        <v>STARMALT</v>
      </c>
      <c r="Q157" s="25">
        <f t="shared" si="81"/>
        <v>270</v>
      </c>
      <c r="R157" s="25">
        <f t="shared" si="82"/>
        <v>280</v>
      </c>
      <c r="S157" s="25">
        <f t="shared" si="83"/>
        <v>230</v>
      </c>
      <c r="T157" s="25">
        <f t="shared" si="84"/>
        <v>250</v>
      </c>
      <c r="U157" s="25">
        <f t="shared" si="85"/>
        <v>0</v>
      </c>
      <c r="V157" s="25">
        <f t="shared" si="86"/>
        <v>0.3</v>
      </c>
      <c r="W157">
        <v>80</v>
      </c>
      <c r="X157">
        <v>100</v>
      </c>
    </row>
    <row r="158" spans="1:24" x14ac:dyDescent="0.25">
      <c r="A158" s="283">
        <v>45729</v>
      </c>
      <c r="B158" s="271" t="s">
        <v>436</v>
      </c>
      <c r="C158" s="34" t="s">
        <v>34</v>
      </c>
      <c r="D158" s="223">
        <v>275</v>
      </c>
      <c r="E158" s="48">
        <f t="shared" si="74"/>
        <v>1</v>
      </c>
      <c r="F158" s="223">
        <v>202.6</v>
      </c>
      <c r="G158" s="48">
        <f t="shared" si="75"/>
        <v>0</v>
      </c>
      <c r="H158" s="4">
        <v>0</v>
      </c>
      <c r="I158" s="48">
        <f t="shared" si="76"/>
        <v>1</v>
      </c>
      <c r="J158" s="297"/>
      <c r="K158" s="48"/>
      <c r="L158" s="41">
        <f t="shared" si="88"/>
        <v>0</v>
      </c>
      <c r="P158" s="25" t="str">
        <f t="shared" si="87"/>
        <v>STARMALT</v>
      </c>
      <c r="Q158" s="25">
        <f t="shared" si="81"/>
        <v>270</v>
      </c>
      <c r="R158" s="25">
        <f t="shared" si="82"/>
        <v>280</v>
      </c>
      <c r="S158" s="25">
        <f t="shared" si="83"/>
        <v>230</v>
      </c>
      <c r="T158" s="25">
        <f t="shared" si="84"/>
        <v>250</v>
      </c>
      <c r="U158" s="25">
        <f t="shared" si="85"/>
        <v>0</v>
      </c>
      <c r="V158" s="25">
        <f t="shared" si="86"/>
        <v>0.3</v>
      </c>
      <c r="W158">
        <v>80</v>
      </c>
      <c r="X158">
        <v>100</v>
      </c>
    </row>
    <row r="159" spans="1:24" x14ac:dyDescent="0.25">
      <c r="A159" s="283">
        <v>45729</v>
      </c>
      <c r="B159" s="271" t="s">
        <v>452</v>
      </c>
      <c r="C159" s="34" t="s">
        <v>33</v>
      </c>
      <c r="D159" s="223">
        <v>275</v>
      </c>
      <c r="E159" s="48">
        <f t="shared" si="74"/>
        <v>1</v>
      </c>
      <c r="F159" s="223">
        <v>20.9</v>
      </c>
      <c r="G159" s="48">
        <f t="shared" si="75"/>
        <v>1</v>
      </c>
      <c r="H159" s="4">
        <v>0.05</v>
      </c>
      <c r="I159" s="48">
        <f t="shared" si="76"/>
        <v>1</v>
      </c>
      <c r="J159" s="36">
        <v>94</v>
      </c>
      <c r="K159" s="48">
        <f t="shared" si="79"/>
        <v>1</v>
      </c>
      <c r="L159" s="41">
        <f t="shared" si="88"/>
        <v>1</v>
      </c>
      <c r="P159" s="25" t="str">
        <f t="shared" si="87"/>
        <v>GUINNESS</v>
      </c>
      <c r="Q159" s="25">
        <f t="shared" si="81"/>
        <v>274</v>
      </c>
      <c r="R159" s="25">
        <f t="shared" si="82"/>
        <v>276</v>
      </c>
      <c r="S159" s="25">
        <f t="shared" si="83"/>
        <v>17</v>
      </c>
      <c r="T159" s="25">
        <f t="shared" si="84"/>
        <v>30.44</v>
      </c>
      <c r="U159" s="25">
        <f t="shared" si="85"/>
        <v>0</v>
      </c>
      <c r="V159" s="25">
        <f t="shared" si="86"/>
        <v>0.4</v>
      </c>
      <c r="W159">
        <v>80</v>
      </c>
      <c r="X159">
        <v>100</v>
      </c>
    </row>
    <row r="160" spans="1:24" x14ac:dyDescent="0.25">
      <c r="A160" s="283">
        <v>45732</v>
      </c>
      <c r="B160" s="271" t="s">
        <v>452</v>
      </c>
      <c r="C160" s="34" t="s">
        <v>33</v>
      </c>
      <c r="D160" s="223">
        <v>275</v>
      </c>
      <c r="E160" s="48">
        <f t="shared" si="74"/>
        <v>1</v>
      </c>
      <c r="F160" s="223">
        <v>19.2</v>
      </c>
      <c r="G160" s="48">
        <f t="shared" si="75"/>
        <v>1</v>
      </c>
      <c r="H160" s="4">
        <v>0.03</v>
      </c>
      <c r="I160" s="48">
        <f t="shared" si="76"/>
        <v>1</v>
      </c>
      <c r="J160" s="36">
        <v>94</v>
      </c>
      <c r="K160" s="48">
        <f t="shared" si="79"/>
        <v>1</v>
      </c>
      <c r="L160" s="41">
        <f t="shared" si="88"/>
        <v>1</v>
      </c>
      <c r="P160" s="25" t="str">
        <f t="shared" si="87"/>
        <v>GUINNESS</v>
      </c>
      <c r="Q160" s="25">
        <f t="shared" si="81"/>
        <v>274</v>
      </c>
      <c r="R160" s="25">
        <f t="shared" si="82"/>
        <v>276</v>
      </c>
      <c r="S160" s="25">
        <f t="shared" si="83"/>
        <v>17</v>
      </c>
      <c r="T160" s="25">
        <f t="shared" si="84"/>
        <v>30.44</v>
      </c>
      <c r="U160" s="25">
        <f t="shared" si="85"/>
        <v>0</v>
      </c>
      <c r="V160" s="25">
        <f t="shared" si="86"/>
        <v>0.4</v>
      </c>
      <c r="W160">
        <v>80</v>
      </c>
      <c r="X160">
        <v>100</v>
      </c>
    </row>
    <row r="161" spans="1:24" x14ac:dyDescent="0.25">
      <c r="A161" s="283">
        <v>45732</v>
      </c>
      <c r="B161" s="34" t="s">
        <v>455</v>
      </c>
      <c r="C161" s="34" t="s">
        <v>33</v>
      </c>
      <c r="D161" s="223">
        <v>275</v>
      </c>
      <c r="E161" s="48">
        <f t="shared" si="74"/>
        <v>1</v>
      </c>
      <c r="F161" s="223">
        <v>23.58</v>
      </c>
      <c r="G161" s="48">
        <f t="shared" si="75"/>
        <v>1</v>
      </c>
      <c r="H161" s="4">
        <v>0.02</v>
      </c>
      <c r="I161" s="48">
        <f t="shared" si="76"/>
        <v>1</v>
      </c>
      <c r="J161" s="297"/>
      <c r="K161" s="48"/>
      <c r="L161" s="41">
        <f t="shared" si="88"/>
        <v>1</v>
      </c>
      <c r="P161" s="25" t="str">
        <f t="shared" si="87"/>
        <v>GUINNESS</v>
      </c>
      <c r="Q161" s="25">
        <f t="shared" si="81"/>
        <v>274</v>
      </c>
      <c r="R161" s="25">
        <f t="shared" si="82"/>
        <v>276</v>
      </c>
      <c r="S161" s="25">
        <f t="shared" si="83"/>
        <v>17</v>
      </c>
      <c r="T161" s="25">
        <f t="shared" si="84"/>
        <v>30.44</v>
      </c>
      <c r="U161" s="25">
        <f t="shared" si="85"/>
        <v>0</v>
      </c>
      <c r="V161" s="25">
        <f t="shared" si="86"/>
        <v>0.4</v>
      </c>
      <c r="W161">
        <v>80</v>
      </c>
      <c r="X161">
        <v>100</v>
      </c>
    </row>
    <row r="162" spans="1:24" x14ac:dyDescent="0.25">
      <c r="A162" s="283">
        <v>45734</v>
      </c>
      <c r="B162" s="271" t="s">
        <v>452</v>
      </c>
      <c r="C162" s="37" t="s">
        <v>31</v>
      </c>
      <c r="D162" s="223">
        <v>275</v>
      </c>
      <c r="E162" s="48">
        <f t="shared" si="74"/>
        <v>1</v>
      </c>
      <c r="F162" s="223">
        <v>20.8</v>
      </c>
      <c r="G162" s="48">
        <f t="shared" si="75"/>
        <v>0</v>
      </c>
      <c r="H162" s="4">
        <v>0.02</v>
      </c>
      <c r="I162" s="48">
        <f t="shared" si="76"/>
        <v>1</v>
      </c>
      <c r="J162" s="36">
        <v>94</v>
      </c>
      <c r="K162" s="48">
        <f t="shared" si="79"/>
        <v>1</v>
      </c>
      <c r="L162" s="41">
        <f t="shared" si="88"/>
        <v>0</v>
      </c>
      <c r="P162" s="25" t="str">
        <f t="shared" si="87"/>
        <v>CARIB</v>
      </c>
      <c r="Q162" s="25">
        <f t="shared" si="81"/>
        <v>270</v>
      </c>
      <c r="R162" s="25">
        <f t="shared" si="82"/>
        <v>280</v>
      </c>
      <c r="S162" s="25">
        <f t="shared" si="83"/>
        <v>12</v>
      </c>
      <c r="T162" s="25">
        <f t="shared" si="84"/>
        <v>19.440000000000001</v>
      </c>
      <c r="U162" s="25">
        <f t="shared" si="85"/>
        <v>0</v>
      </c>
      <c r="V162" s="25">
        <f t="shared" si="86"/>
        <v>0.4</v>
      </c>
      <c r="W162">
        <v>80</v>
      </c>
      <c r="X162">
        <v>100</v>
      </c>
    </row>
    <row r="163" spans="1:24" x14ac:dyDescent="0.25">
      <c r="A163" s="283">
        <v>45735</v>
      </c>
      <c r="B163" s="271" t="s">
        <v>455</v>
      </c>
      <c r="C163" s="37" t="s">
        <v>31</v>
      </c>
      <c r="D163" s="223">
        <v>275</v>
      </c>
      <c r="E163" s="48">
        <f t="shared" si="74"/>
        <v>1</v>
      </c>
      <c r="F163" s="223">
        <v>16.079999999999998</v>
      </c>
      <c r="G163" s="48">
        <f t="shared" si="75"/>
        <v>1</v>
      </c>
      <c r="H163" s="4">
        <v>0.05</v>
      </c>
      <c r="I163" s="48">
        <f t="shared" si="76"/>
        <v>1</v>
      </c>
      <c r="J163" s="43">
        <v>94</v>
      </c>
      <c r="K163" s="48">
        <f t="shared" si="79"/>
        <v>1</v>
      </c>
      <c r="L163" s="41">
        <f t="shared" si="88"/>
        <v>1</v>
      </c>
      <c r="P163" s="25" t="str">
        <f t="shared" si="87"/>
        <v>CARIB</v>
      </c>
      <c r="Q163" s="25">
        <f t="shared" si="81"/>
        <v>270</v>
      </c>
      <c r="R163" s="25">
        <f t="shared" si="82"/>
        <v>280</v>
      </c>
      <c r="S163" s="25">
        <f t="shared" si="83"/>
        <v>12</v>
      </c>
      <c r="T163" s="25">
        <f t="shared" si="84"/>
        <v>19.440000000000001</v>
      </c>
      <c r="U163" s="25">
        <f t="shared" si="85"/>
        <v>0</v>
      </c>
      <c r="V163" s="25">
        <f t="shared" si="86"/>
        <v>0.4</v>
      </c>
      <c r="W163">
        <v>80</v>
      </c>
      <c r="X163">
        <v>100</v>
      </c>
    </row>
    <row r="164" spans="1:24" x14ac:dyDescent="0.25">
      <c r="A164" s="283">
        <v>45735</v>
      </c>
      <c r="B164" s="271" t="s">
        <v>434</v>
      </c>
      <c r="C164" s="37" t="s">
        <v>31</v>
      </c>
      <c r="D164" s="223">
        <v>275</v>
      </c>
      <c r="E164" s="48">
        <f t="shared" si="74"/>
        <v>1</v>
      </c>
      <c r="F164" s="223">
        <v>18.399999999999999</v>
      </c>
      <c r="G164" s="48">
        <f t="shared" si="75"/>
        <v>1</v>
      </c>
      <c r="H164" s="4">
        <v>0.03</v>
      </c>
      <c r="I164" s="48">
        <f t="shared" si="76"/>
        <v>1</v>
      </c>
      <c r="J164" s="36">
        <v>96</v>
      </c>
      <c r="K164" s="48">
        <f t="shared" si="79"/>
        <v>1</v>
      </c>
      <c r="L164" s="41">
        <f t="shared" si="88"/>
        <v>1</v>
      </c>
      <c r="P164" s="25" t="str">
        <f t="shared" si="87"/>
        <v>CARIB</v>
      </c>
      <c r="Q164" s="25">
        <f t="shared" si="81"/>
        <v>270</v>
      </c>
      <c r="R164" s="25">
        <f t="shared" si="82"/>
        <v>280</v>
      </c>
      <c r="S164" s="25">
        <f t="shared" si="83"/>
        <v>12</v>
      </c>
      <c r="T164" s="25">
        <f t="shared" si="84"/>
        <v>19.440000000000001</v>
      </c>
      <c r="U164" s="25">
        <f t="shared" si="85"/>
        <v>0</v>
      </c>
      <c r="V164" s="25">
        <f t="shared" si="86"/>
        <v>0.4</v>
      </c>
      <c r="W164">
        <v>80</v>
      </c>
      <c r="X164">
        <v>100</v>
      </c>
    </row>
    <row r="165" spans="1:24" x14ac:dyDescent="0.25">
      <c r="A165" s="283">
        <v>45735</v>
      </c>
      <c r="B165" s="271" t="s">
        <v>435</v>
      </c>
      <c r="C165" s="37" t="s">
        <v>31</v>
      </c>
      <c r="D165" s="223">
        <v>275</v>
      </c>
      <c r="E165" s="48">
        <f t="shared" si="74"/>
        <v>1</v>
      </c>
      <c r="F165" s="223">
        <v>17.55</v>
      </c>
      <c r="G165" s="48">
        <f t="shared" si="75"/>
        <v>1</v>
      </c>
      <c r="H165" s="4">
        <v>0.03</v>
      </c>
      <c r="I165" s="48">
        <f t="shared" si="76"/>
        <v>1</v>
      </c>
      <c r="J165" s="36">
        <v>100</v>
      </c>
      <c r="K165" s="48">
        <f t="shared" si="79"/>
        <v>1</v>
      </c>
      <c r="L165" s="41">
        <f t="shared" si="88"/>
        <v>1</v>
      </c>
      <c r="P165" s="25" t="str">
        <f t="shared" si="87"/>
        <v>CARIB</v>
      </c>
      <c r="Q165" s="25">
        <f t="shared" si="81"/>
        <v>270</v>
      </c>
      <c r="R165" s="25">
        <f t="shared" si="82"/>
        <v>280</v>
      </c>
      <c r="S165" s="25">
        <f t="shared" si="83"/>
        <v>12</v>
      </c>
      <c r="T165" s="25">
        <f t="shared" si="84"/>
        <v>19.440000000000001</v>
      </c>
      <c r="U165" s="25">
        <f t="shared" si="85"/>
        <v>0</v>
      </c>
      <c r="V165" s="25">
        <f t="shared" si="86"/>
        <v>0.4</v>
      </c>
      <c r="W165">
        <v>80</v>
      </c>
      <c r="X165">
        <v>100</v>
      </c>
    </row>
    <row r="166" spans="1:24" x14ac:dyDescent="0.25">
      <c r="A166" s="283">
        <v>45735</v>
      </c>
      <c r="B166" s="271" t="s">
        <v>436</v>
      </c>
      <c r="C166" s="37" t="s">
        <v>31</v>
      </c>
      <c r="D166" s="223">
        <v>275</v>
      </c>
      <c r="E166" s="48">
        <f t="shared" si="74"/>
        <v>1</v>
      </c>
      <c r="F166" s="223">
        <v>14.4</v>
      </c>
      <c r="G166" s="48">
        <f t="shared" si="75"/>
        <v>1</v>
      </c>
      <c r="H166" s="4">
        <v>0.03</v>
      </c>
      <c r="I166" s="48">
        <f t="shared" si="76"/>
        <v>1</v>
      </c>
      <c r="J166" s="36">
        <v>100</v>
      </c>
      <c r="K166" s="48">
        <f t="shared" si="79"/>
        <v>1</v>
      </c>
      <c r="L166" s="41">
        <f t="shared" si="88"/>
        <v>1</v>
      </c>
      <c r="P166" s="25" t="str">
        <f t="shared" si="87"/>
        <v>CARIB</v>
      </c>
      <c r="Q166" s="25">
        <f t="shared" si="81"/>
        <v>270</v>
      </c>
      <c r="R166" s="25">
        <f t="shared" si="82"/>
        <v>280</v>
      </c>
      <c r="S166" s="25">
        <f t="shared" si="83"/>
        <v>12</v>
      </c>
      <c r="T166" s="25">
        <f t="shared" si="84"/>
        <v>19.440000000000001</v>
      </c>
      <c r="U166" s="25">
        <f t="shared" si="85"/>
        <v>0</v>
      </c>
      <c r="V166" s="25">
        <f t="shared" si="86"/>
        <v>0.4</v>
      </c>
      <c r="W166">
        <v>80</v>
      </c>
      <c r="X166">
        <v>100</v>
      </c>
    </row>
    <row r="167" spans="1:24" x14ac:dyDescent="0.25">
      <c r="A167" s="283">
        <v>45735</v>
      </c>
      <c r="B167" s="271" t="s">
        <v>437</v>
      </c>
      <c r="C167" s="37" t="s">
        <v>31</v>
      </c>
      <c r="D167" s="223">
        <v>275</v>
      </c>
      <c r="E167" s="48">
        <f t="shared" si="74"/>
        <v>1</v>
      </c>
      <c r="F167" s="223">
        <v>17.100000000000001</v>
      </c>
      <c r="G167" s="48">
        <f t="shared" si="75"/>
        <v>1</v>
      </c>
      <c r="H167" s="4">
        <v>0.03</v>
      </c>
      <c r="I167" s="48">
        <f t="shared" si="76"/>
        <v>1</v>
      </c>
      <c r="J167" s="36">
        <v>89</v>
      </c>
      <c r="K167" s="48">
        <f t="shared" si="79"/>
        <v>1</v>
      </c>
      <c r="L167" s="41">
        <f t="shared" si="88"/>
        <v>1</v>
      </c>
      <c r="P167" s="25" t="str">
        <f t="shared" si="87"/>
        <v>CARIB</v>
      </c>
      <c r="Q167" s="25">
        <f t="shared" si="81"/>
        <v>270</v>
      </c>
      <c r="R167" s="25">
        <f t="shared" si="82"/>
        <v>280</v>
      </c>
      <c r="S167" s="25">
        <f t="shared" si="83"/>
        <v>12</v>
      </c>
      <c r="T167" s="25">
        <f t="shared" si="84"/>
        <v>19.440000000000001</v>
      </c>
      <c r="U167" s="25">
        <f t="shared" si="85"/>
        <v>0</v>
      </c>
      <c r="V167" s="25">
        <f t="shared" si="86"/>
        <v>0.4</v>
      </c>
      <c r="W167">
        <v>80</v>
      </c>
      <c r="X167">
        <v>100</v>
      </c>
    </row>
    <row r="168" spans="1:24" x14ac:dyDescent="0.25">
      <c r="A168" s="283">
        <v>45735</v>
      </c>
      <c r="B168" s="271" t="s">
        <v>435</v>
      </c>
      <c r="C168" s="37" t="s">
        <v>31</v>
      </c>
      <c r="D168" s="223">
        <v>275</v>
      </c>
      <c r="E168" s="48">
        <f t="shared" si="74"/>
        <v>1</v>
      </c>
      <c r="F168" s="223">
        <v>17.75</v>
      </c>
      <c r="G168" s="48">
        <f t="shared" si="75"/>
        <v>1</v>
      </c>
      <c r="H168" s="4">
        <v>0.02</v>
      </c>
      <c r="I168" s="48">
        <f t="shared" si="76"/>
        <v>1</v>
      </c>
      <c r="J168" s="36">
        <v>89</v>
      </c>
      <c r="K168" s="48">
        <f t="shared" si="79"/>
        <v>1</v>
      </c>
      <c r="L168" s="41">
        <f t="shared" si="88"/>
        <v>1</v>
      </c>
      <c r="P168" s="25" t="str">
        <f t="shared" si="87"/>
        <v>CARIB</v>
      </c>
      <c r="Q168" s="25">
        <f t="shared" si="81"/>
        <v>270</v>
      </c>
      <c r="R168" s="25">
        <f t="shared" si="82"/>
        <v>280</v>
      </c>
      <c r="S168" s="25">
        <f t="shared" si="83"/>
        <v>12</v>
      </c>
      <c r="T168" s="25">
        <f t="shared" si="84"/>
        <v>19.440000000000001</v>
      </c>
      <c r="U168" s="25">
        <f t="shared" si="85"/>
        <v>0</v>
      </c>
      <c r="V168" s="25">
        <f t="shared" si="86"/>
        <v>0.4</v>
      </c>
      <c r="W168">
        <v>80</v>
      </c>
      <c r="X168">
        <v>100</v>
      </c>
    </row>
    <row r="169" spans="1:24" x14ac:dyDescent="0.25">
      <c r="A169" s="283">
        <v>45735</v>
      </c>
      <c r="B169" s="271" t="s">
        <v>434</v>
      </c>
      <c r="C169" s="37" t="s">
        <v>31</v>
      </c>
      <c r="D169" s="223">
        <v>275</v>
      </c>
      <c r="E169" s="48">
        <f t="shared" si="74"/>
        <v>1</v>
      </c>
      <c r="F169" s="223">
        <v>20.85</v>
      </c>
      <c r="G169" s="48">
        <f t="shared" si="75"/>
        <v>0</v>
      </c>
      <c r="H169" s="4">
        <v>0.02</v>
      </c>
      <c r="I169" s="48">
        <f t="shared" si="76"/>
        <v>1</v>
      </c>
      <c r="J169" s="36">
        <v>94</v>
      </c>
      <c r="K169" s="48">
        <f t="shared" si="79"/>
        <v>1</v>
      </c>
      <c r="L169" s="41">
        <f t="shared" si="88"/>
        <v>0</v>
      </c>
      <c r="P169" s="25" t="str">
        <f t="shared" si="87"/>
        <v>CARIB</v>
      </c>
      <c r="Q169" s="25">
        <f t="shared" si="81"/>
        <v>270</v>
      </c>
      <c r="R169" s="25">
        <f t="shared" si="82"/>
        <v>280</v>
      </c>
      <c r="S169" s="25">
        <f t="shared" si="83"/>
        <v>12</v>
      </c>
      <c r="T169" s="25">
        <f t="shared" si="84"/>
        <v>19.440000000000001</v>
      </c>
      <c r="U169" s="25">
        <f t="shared" si="85"/>
        <v>0</v>
      </c>
      <c r="V169" s="25">
        <f t="shared" si="86"/>
        <v>0.4</v>
      </c>
      <c r="W169">
        <v>80</v>
      </c>
      <c r="X169">
        <v>100</v>
      </c>
    </row>
    <row r="170" spans="1:24" x14ac:dyDescent="0.25">
      <c r="A170" s="283">
        <v>45736</v>
      </c>
      <c r="B170" s="271" t="s">
        <v>436</v>
      </c>
      <c r="C170" s="37" t="s">
        <v>31</v>
      </c>
      <c r="D170" s="223">
        <v>275</v>
      </c>
      <c r="E170" s="48">
        <f t="shared" si="74"/>
        <v>1</v>
      </c>
      <c r="F170" s="223">
        <v>19.149999999999999</v>
      </c>
      <c r="G170" s="48">
        <f t="shared" si="75"/>
        <v>1</v>
      </c>
      <c r="H170" s="4">
        <v>0.04</v>
      </c>
      <c r="I170" s="48">
        <f t="shared" si="76"/>
        <v>1</v>
      </c>
      <c r="J170" s="36">
        <v>89</v>
      </c>
      <c r="K170" s="48">
        <f t="shared" si="79"/>
        <v>1</v>
      </c>
      <c r="L170" s="41">
        <f t="shared" si="88"/>
        <v>1</v>
      </c>
      <c r="P170" s="25" t="str">
        <f t="shared" si="87"/>
        <v>CARIB</v>
      </c>
      <c r="Q170" s="25">
        <f t="shared" si="81"/>
        <v>270</v>
      </c>
      <c r="R170" s="25">
        <f t="shared" si="82"/>
        <v>280</v>
      </c>
      <c r="S170" s="25">
        <f t="shared" si="83"/>
        <v>12</v>
      </c>
      <c r="T170" s="25">
        <f t="shared" si="84"/>
        <v>19.440000000000001</v>
      </c>
      <c r="U170" s="25">
        <f t="shared" si="85"/>
        <v>0</v>
      </c>
      <c r="V170" s="25">
        <f t="shared" si="86"/>
        <v>0.4</v>
      </c>
      <c r="W170">
        <v>80</v>
      </c>
      <c r="X170">
        <v>100</v>
      </c>
    </row>
    <row r="171" spans="1:24" x14ac:dyDescent="0.25">
      <c r="A171" s="283">
        <v>45736</v>
      </c>
      <c r="B171" s="271" t="s">
        <v>437</v>
      </c>
      <c r="C171" s="37" t="s">
        <v>31</v>
      </c>
      <c r="D171" s="223">
        <v>275</v>
      </c>
      <c r="E171" s="48">
        <f t="shared" si="74"/>
        <v>1</v>
      </c>
      <c r="F171" s="223">
        <v>16.47</v>
      </c>
      <c r="G171" s="48">
        <f t="shared" si="75"/>
        <v>1</v>
      </c>
      <c r="H171" s="4">
        <v>0.05</v>
      </c>
      <c r="I171" s="48">
        <f t="shared" si="76"/>
        <v>1</v>
      </c>
      <c r="J171" s="36">
        <v>94</v>
      </c>
      <c r="K171" s="48">
        <f t="shared" si="79"/>
        <v>1</v>
      </c>
      <c r="L171" s="41">
        <f t="shared" si="88"/>
        <v>1</v>
      </c>
      <c r="P171" s="25" t="str">
        <f t="shared" si="87"/>
        <v>CARIB</v>
      </c>
      <c r="Q171" s="25">
        <f t="shared" si="81"/>
        <v>270</v>
      </c>
      <c r="R171" s="25">
        <f t="shared" si="82"/>
        <v>280</v>
      </c>
      <c r="S171" s="25">
        <f t="shared" si="83"/>
        <v>12</v>
      </c>
      <c r="T171" s="25">
        <f t="shared" si="84"/>
        <v>19.440000000000001</v>
      </c>
      <c r="U171" s="25">
        <f t="shared" si="85"/>
        <v>0</v>
      </c>
      <c r="V171" s="25">
        <f t="shared" si="86"/>
        <v>0.4</v>
      </c>
      <c r="W171">
        <v>80</v>
      </c>
      <c r="X171">
        <v>100</v>
      </c>
    </row>
    <row r="172" spans="1:24" x14ac:dyDescent="0.25">
      <c r="A172" s="283">
        <v>45736</v>
      </c>
      <c r="B172" s="271" t="s">
        <v>434</v>
      </c>
      <c r="C172" s="37" t="s">
        <v>31</v>
      </c>
      <c r="D172" s="223">
        <v>275</v>
      </c>
      <c r="E172" s="48">
        <f t="shared" si="74"/>
        <v>1</v>
      </c>
      <c r="F172" s="223">
        <v>17.899999999999999</v>
      </c>
      <c r="G172" s="48">
        <f t="shared" si="75"/>
        <v>1</v>
      </c>
      <c r="H172" s="4">
        <v>0.03</v>
      </c>
      <c r="I172" s="48">
        <f t="shared" si="76"/>
        <v>1</v>
      </c>
      <c r="J172" s="36">
        <v>98</v>
      </c>
      <c r="K172" s="48">
        <f t="shared" si="79"/>
        <v>1</v>
      </c>
      <c r="L172" s="41">
        <f t="shared" si="88"/>
        <v>1</v>
      </c>
      <c r="P172" s="25" t="str">
        <f t="shared" si="87"/>
        <v>CARIB</v>
      </c>
      <c r="Q172" s="25">
        <f t="shared" si="81"/>
        <v>270</v>
      </c>
      <c r="R172" s="25">
        <f t="shared" si="82"/>
        <v>280</v>
      </c>
      <c r="S172" s="25">
        <f t="shared" si="83"/>
        <v>12</v>
      </c>
      <c r="T172" s="25">
        <f t="shared" si="84"/>
        <v>19.440000000000001</v>
      </c>
      <c r="U172" s="25">
        <f t="shared" si="85"/>
        <v>0</v>
      </c>
      <c r="V172" s="25">
        <f t="shared" si="86"/>
        <v>0.4</v>
      </c>
      <c r="W172">
        <v>80</v>
      </c>
      <c r="X172">
        <v>100</v>
      </c>
    </row>
    <row r="173" spans="1:24" x14ac:dyDescent="0.25">
      <c r="A173" s="283">
        <v>45736</v>
      </c>
      <c r="B173" s="271" t="s">
        <v>435</v>
      </c>
      <c r="C173" s="37" t="s">
        <v>31</v>
      </c>
      <c r="D173" s="223">
        <v>275</v>
      </c>
      <c r="E173" s="48">
        <f t="shared" si="74"/>
        <v>1</v>
      </c>
      <c r="F173" s="223">
        <v>17.25</v>
      </c>
      <c r="G173" s="48">
        <f t="shared" si="75"/>
        <v>1</v>
      </c>
      <c r="H173" s="4">
        <v>0.02</v>
      </c>
      <c r="I173" s="48">
        <f t="shared" si="76"/>
        <v>1</v>
      </c>
      <c r="J173" s="36">
        <v>100</v>
      </c>
      <c r="K173" s="48">
        <f t="shared" si="79"/>
        <v>1</v>
      </c>
      <c r="L173" s="41">
        <f t="shared" si="88"/>
        <v>1</v>
      </c>
      <c r="P173" s="25" t="str">
        <f t="shared" si="87"/>
        <v>CARIB</v>
      </c>
      <c r="Q173" s="25">
        <f t="shared" si="81"/>
        <v>270</v>
      </c>
      <c r="R173" s="25">
        <f t="shared" si="82"/>
        <v>280</v>
      </c>
      <c r="S173" s="25">
        <f t="shared" si="83"/>
        <v>12</v>
      </c>
      <c r="T173" s="25">
        <f t="shared" si="84"/>
        <v>19.440000000000001</v>
      </c>
      <c r="U173" s="25">
        <f t="shared" si="85"/>
        <v>0</v>
      </c>
      <c r="V173" s="25">
        <f t="shared" si="86"/>
        <v>0.4</v>
      </c>
      <c r="W173">
        <v>80</v>
      </c>
      <c r="X173">
        <v>100</v>
      </c>
    </row>
    <row r="174" spans="1:24" x14ac:dyDescent="0.25">
      <c r="A174" s="283">
        <v>45736</v>
      </c>
      <c r="B174" s="271" t="s">
        <v>436</v>
      </c>
      <c r="C174" s="37" t="s">
        <v>31</v>
      </c>
      <c r="D174" s="223">
        <v>275</v>
      </c>
      <c r="E174" s="48">
        <f t="shared" si="74"/>
        <v>1</v>
      </c>
      <c r="F174" s="223">
        <v>17.2</v>
      </c>
      <c r="G174" s="48">
        <f t="shared" si="75"/>
        <v>1</v>
      </c>
      <c r="H174" s="293"/>
      <c r="I174" s="48"/>
      <c r="J174" s="36">
        <v>100</v>
      </c>
      <c r="K174" s="48">
        <f t="shared" si="79"/>
        <v>1</v>
      </c>
      <c r="L174" s="41">
        <f t="shared" si="88"/>
        <v>1</v>
      </c>
      <c r="P174" s="25" t="str">
        <f t="shared" ref="P174:P181" si="89">LEFT(C174,12)</f>
        <v>CARIB</v>
      </c>
      <c r="Q174" s="25">
        <f t="shared" si="81"/>
        <v>270</v>
      </c>
      <c r="R174" s="25">
        <f t="shared" si="82"/>
        <v>280</v>
      </c>
      <c r="S174" s="25">
        <f t="shared" si="83"/>
        <v>12</v>
      </c>
      <c r="T174" s="25">
        <f t="shared" si="84"/>
        <v>19.440000000000001</v>
      </c>
      <c r="U174" s="25">
        <f t="shared" si="85"/>
        <v>0</v>
      </c>
      <c r="V174" s="25">
        <f t="shared" si="86"/>
        <v>0.4</v>
      </c>
      <c r="W174">
        <v>80</v>
      </c>
      <c r="X174">
        <v>100</v>
      </c>
    </row>
    <row r="175" spans="1:24" x14ac:dyDescent="0.25">
      <c r="A175" s="283">
        <v>45736</v>
      </c>
      <c r="B175" s="271" t="s">
        <v>434</v>
      </c>
      <c r="C175" s="34" t="s">
        <v>30</v>
      </c>
      <c r="D175" s="223">
        <v>275</v>
      </c>
      <c r="E175" s="48">
        <f t="shared" si="74"/>
        <v>1</v>
      </c>
      <c r="F175" s="223">
        <v>16.2</v>
      </c>
      <c r="G175" s="48">
        <f t="shared" si="75"/>
        <v>1</v>
      </c>
      <c r="H175" s="4">
        <v>0.01</v>
      </c>
      <c r="I175" s="48">
        <f t="shared" si="76"/>
        <v>1</v>
      </c>
      <c r="J175" s="5">
        <v>94</v>
      </c>
      <c r="K175" s="48">
        <f t="shared" si="79"/>
        <v>1</v>
      </c>
      <c r="L175" s="41">
        <f t="shared" si="88"/>
        <v>1</v>
      </c>
      <c r="P175" s="25" t="str">
        <f t="shared" si="89"/>
        <v>STAG</v>
      </c>
      <c r="Q175" s="25">
        <f t="shared" si="81"/>
        <v>270</v>
      </c>
      <c r="R175" s="25">
        <f t="shared" si="82"/>
        <v>280</v>
      </c>
      <c r="S175" s="25">
        <f t="shared" si="83"/>
        <v>12</v>
      </c>
      <c r="T175" s="25">
        <f t="shared" si="84"/>
        <v>19.440000000000001</v>
      </c>
      <c r="U175" s="25">
        <f t="shared" si="85"/>
        <v>0</v>
      </c>
      <c r="V175" s="25">
        <f t="shared" si="86"/>
        <v>0.4</v>
      </c>
      <c r="W175">
        <v>80</v>
      </c>
      <c r="X175">
        <v>100</v>
      </c>
    </row>
    <row r="176" spans="1:24" x14ac:dyDescent="0.25">
      <c r="A176" s="283">
        <v>45736</v>
      </c>
      <c r="B176" s="271" t="s">
        <v>437</v>
      </c>
      <c r="C176" s="34" t="s">
        <v>30</v>
      </c>
      <c r="D176" s="223">
        <v>275</v>
      </c>
      <c r="E176" s="48">
        <f t="shared" si="74"/>
        <v>1</v>
      </c>
      <c r="F176" s="262"/>
      <c r="G176" s="48"/>
      <c r="H176" s="4">
        <v>0.01</v>
      </c>
      <c r="I176" s="48">
        <f t="shared" si="76"/>
        <v>1</v>
      </c>
      <c r="J176" s="36">
        <v>94</v>
      </c>
      <c r="K176" s="48">
        <f t="shared" si="79"/>
        <v>1</v>
      </c>
      <c r="L176" s="248">
        <v>1</v>
      </c>
      <c r="P176" s="25" t="str">
        <f t="shared" si="89"/>
        <v>STAG</v>
      </c>
      <c r="Q176" s="25">
        <f t="shared" si="81"/>
        <v>270</v>
      </c>
      <c r="R176" s="25">
        <f t="shared" si="82"/>
        <v>280</v>
      </c>
      <c r="S176" s="25">
        <f t="shared" si="83"/>
        <v>12</v>
      </c>
      <c r="T176" s="25">
        <f t="shared" si="84"/>
        <v>19.440000000000001</v>
      </c>
      <c r="U176" s="25">
        <f t="shared" si="85"/>
        <v>0</v>
      </c>
      <c r="V176" s="25">
        <f t="shared" si="86"/>
        <v>0.4</v>
      </c>
      <c r="W176">
        <v>80</v>
      </c>
      <c r="X176">
        <v>100</v>
      </c>
    </row>
    <row r="177" spans="1:24" x14ac:dyDescent="0.25">
      <c r="A177" s="283">
        <v>45739</v>
      </c>
      <c r="B177" s="271" t="s">
        <v>458</v>
      </c>
      <c r="C177" s="34" t="s">
        <v>30</v>
      </c>
      <c r="D177" s="223">
        <v>275</v>
      </c>
      <c r="E177" s="48">
        <f t="shared" si="74"/>
        <v>1</v>
      </c>
      <c r="F177" s="223">
        <v>19.399999999999999</v>
      </c>
      <c r="G177" s="48">
        <f t="shared" si="75"/>
        <v>1</v>
      </c>
      <c r="H177" s="4">
        <v>0.02</v>
      </c>
      <c r="I177" s="48">
        <f t="shared" si="76"/>
        <v>1</v>
      </c>
      <c r="J177" s="5">
        <v>94</v>
      </c>
      <c r="K177" s="48">
        <f t="shared" si="79"/>
        <v>1</v>
      </c>
      <c r="L177" s="41">
        <f t="shared" si="88"/>
        <v>1</v>
      </c>
      <c r="P177" s="25" t="str">
        <f t="shared" si="89"/>
        <v>STAG</v>
      </c>
      <c r="Q177" s="25">
        <f t="shared" si="81"/>
        <v>270</v>
      </c>
      <c r="R177" s="25">
        <f t="shared" si="82"/>
        <v>280</v>
      </c>
      <c r="S177" s="25">
        <f t="shared" si="83"/>
        <v>12</v>
      </c>
      <c r="T177" s="25">
        <f t="shared" si="84"/>
        <v>19.440000000000001</v>
      </c>
      <c r="U177" s="25">
        <f t="shared" si="85"/>
        <v>0</v>
      </c>
      <c r="V177" s="25">
        <f t="shared" si="86"/>
        <v>0.4</v>
      </c>
      <c r="W177">
        <v>80</v>
      </c>
      <c r="X177">
        <v>100</v>
      </c>
    </row>
    <row r="178" spans="1:24" x14ac:dyDescent="0.25">
      <c r="A178" s="283">
        <v>45739</v>
      </c>
      <c r="B178" s="271" t="s">
        <v>436</v>
      </c>
      <c r="C178" s="34" t="s">
        <v>30</v>
      </c>
      <c r="D178" s="223">
        <v>275</v>
      </c>
      <c r="E178" s="48">
        <f t="shared" si="74"/>
        <v>1</v>
      </c>
      <c r="F178" s="223">
        <v>15.5</v>
      </c>
      <c r="G178" s="48">
        <f t="shared" si="75"/>
        <v>1</v>
      </c>
      <c r="H178" s="4">
        <v>0.04</v>
      </c>
      <c r="I178" s="48">
        <f t="shared" si="76"/>
        <v>1</v>
      </c>
      <c r="J178" s="36">
        <v>94</v>
      </c>
      <c r="K178" s="48">
        <f t="shared" si="79"/>
        <v>1</v>
      </c>
      <c r="L178" s="41">
        <f t="shared" si="88"/>
        <v>1</v>
      </c>
      <c r="P178" s="25" t="str">
        <f t="shared" si="89"/>
        <v>STAG</v>
      </c>
      <c r="Q178" s="25">
        <f t="shared" si="81"/>
        <v>270</v>
      </c>
      <c r="R178" s="25">
        <f t="shared" si="82"/>
        <v>280</v>
      </c>
      <c r="S178" s="25">
        <f t="shared" si="83"/>
        <v>12</v>
      </c>
      <c r="T178" s="25">
        <f t="shared" si="84"/>
        <v>19.440000000000001</v>
      </c>
      <c r="U178" s="25">
        <f t="shared" si="85"/>
        <v>0</v>
      </c>
      <c r="V178" s="25">
        <f t="shared" si="86"/>
        <v>0.4</v>
      </c>
      <c r="W178">
        <v>80</v>
      </c>
      <c r="X178">
        <v>100</v>
      </c>
    </row>
    <row r="179" spans="1:24" x14ac:dyDescent="0.25">
      <c r="A179" s="283">
        <v>45739</v>
      </c>
      <c r="B179" s="271" t="s">
        <v>434</v>
      </c>
      <c r="C179" s="34" t="s">
        <v>31</v>
      </c>
      <c r="D179" s="223">
        <v>275</v>
      </c>
      <c r="E179" s="48">
        <f t="shared" si="74"/>
        <v>1</v>
      </c>
      <c r="F179" s="223">
        <v>12.2</v>
      </c>
      <c r="G179" s="48">
        <f t="shared" si="75"/>
        <v>1</v>
      </c>
      <c r="H179" s="4">
        <v>0.03</v>
      </c>
      <c r="I179" s="48">
        <f t="shared" si="76"/>
        <v>1</v>
      </c>
      <c r="J179" s="5">
        <v>94</v>
      </c>
      <c r="K179" s="48">
        <f t="shared" si="79"/>
        <v>1</v>
      </c>
      <c r="L179" s="41">
        <f t="shared" si="88"/>
        <v>1</v>
      </c>
      <c r="P179" s="25" t="str">
        <f t="shared" si="89"/>
        <v>CARIB</v>
      </c>
      <c r="Q179" s="25">
        <f t="shared" si="81"/>
        <v>270</v>
      </c>
      <c r="R179" s="25">
        <f t="shared" si="82"/>
        <v>280</v>
      </c>
      <c r="S179" s="25">
        <f t="shared" si="83"/>
        <v>12</v>
      </c>
      <c r="T179" s="25">
        <f t="shared" si="84"/>
        <v>19.440000000000001</v>
      </c>
      <c r="U179" s="25">
        <f t="shared" si="85"/>
        <v>0</v>
      </c>
      <c r="V179" s="25">
        <f t="shared" si="86"/>
        <v>0.4</v>
      </c>
      <c r="W179">
        <v>80</v>
      </c>
      <c r="X179">
        <v>100</v>
      </c>
    </row>
    <row r="180" spans="1:24" x14ac:dyDescent="0.25">
      <c r="A180" s="283">
        <v>45739</v>
      </c>
      <c r="B180" s="34" t="s">
        <v>458</v>
      </c>
      <c r="C180" s="34" t="s">
        <v>31</v>
      </c>
      <c r="D180" s="223">
        <v>275</v>
      </c>
      <c r="E180" s="48">
        <f t="shared" si="74"/>
        <v>1</v>
      </c>
      <c r="F180" s="223">
        <v>17.37</v>
      </c>
      <c r="G180" s="48">
        <f t="shared" si="75"/>
        <v>1</v>
      </c>
      <c r="H180" s="4">
        <v>0.02</v>
      </c>
      <c r="I180" s="48">
        <f t="shared" si="76"/>
        <v>1</v>
      </c>
      <c r="J180" s="36">
        <v>100</v>
      </c>
      <c r="K180" s="48">
        <f t="shared" si="79"/>
        <v>1</v>
      </c>
      <c r="L180" s="41">
        <f t="shared" si="88"/>
        <v>1</v>
      </c>
      <c r="P180" s="25" t="str">
        <f t="shared" si="89"/>
        <v>CARIB</v>
      </c>
      <c r="Q180" s="25">
        <f t="shared" si="81"/>
        <v>270</v>
      </c>
      <c r="R180" s="25">
        <f t="shared" si="82"/>
        <v>280</v>
      </c>
      <c r="S180" s="25">
        <f t="shared" si="83"/>
        <v>12</v>
      </c>
      <c r="T180" s="25">
        <f t="shared" si="84"/>
        <v>19.440000000000001</v>
      </c>
      <c r="U180" s="25">
        <f t="shared" si="85"/>
        <v>0</v>
      </c>
      <c r="V180" s="25">
        <f t="shared" si="86"/>
        <v>0.4</v>
      </c>
      <c r="W180">
        <v>80</v>
      </c>
      <c r="X180">
        <v>100</v>
      </c>
    </row>
    <row r="181" spans="1:24" x14ac:dyDescent="0.25">
      <c r="A181" s="283">
        <v>45740</v>
      </c>
      <c r="B181" s="34" t="s">
        <v>436</v>
      </c>
      <c r="C181" s="34" t="s">
        <v>31</v>
      </c>
      <c r="D181" s="223">
        <v>275</v>
      </c>
      <c r="E181" s="48">
        <f t="shared" si="74"/>
        <v>1</v>
      </c>
      <c r="F181" s="223">
        <v>16.600000000000001</v>
      </c>
      <c r="G181" s="48">
        <f t="shared" si="75"/>
        <v>1</v>
      </c>
      <c r="H181" s="4">
        <v>0.06</v>
      </c>
      <c r="I181" s="48">
        <f t="shared" si="76"/>
        <v>1</v>
      </c>
      <c r="J181" s="5">
        <v>100</v>
      </c>
      <c r="K181" s="48">
        <f t="shared" si="79"/>
        <v>1</v>
      </c>
      <c r="L181" s="41">
        <f t="shared" si="88"/>
        <v>1</v>
      </c>
      <c r="P181" s="25" t="str">
        <f t="shared" si="89"/>
        <v>CARIB</v>
      </c>
      <c r="Q181" s="25">
        <f t="shared" si="81"/>
        <v>270</v>
      </c>
      <c r="R181" s="25">
        <f t="shared" si="82"/>
        <v>280</v>
      </c>
      <c r="S181" s="25">
        <f t="shared" si="83"/>
        <v>12</v>
      </c>
      <c r="T181" s="25">
        <f t="shared" si="84"/>
        <v>19.440000000000001</v>
      </c>
      <c r="U181" s="25">
        <f t="shared" si="85"/>
        <v>0</v>
      </c>
      <c r="V181" s="25">
        <f t="shared" si="86"/>
        <v>0.4</v>
      </c>
      <c r="W181">
        <v>80</v>
      </c>
      <c r="X181">
        <v>100</v>
      </c>
    </row>
    <row r="182" spans="1:24" x14ac:dyDescent="0.25">
      <c r="A182" s="283">
        <v>45740</v>
      </c>
      <c r="B182" s="34" t="s">
        <v>455</v>
      </c>
      <c r="C182" s="37" t="s">
        <v>34</v>
      </c>
      <c r="D182" s="223">
        <v>275</v>
      </c>
      <c r="E182" s="48">
        <f t="shared" si="74"/>
        <v>1</v>
      </c>
      <c r="F182" s="434">
        <v>219.6</v>
      </c>
      <c r="G182" s="435">
        <v>1</v>
      </c>
      <c r="H182" s="4">
        <v>0.06</v>
      </c>
      <c r="I182" s="48">
        <f t="shared" si="76"/>
        <v>1</v>
      </c>
      <c r="J182" s="36">
        <v>98</v>
      </c>
      <c r="K182" s="48">
        <f t="shared" si="79"/>
        <v>1</v>
      </c>
      <c r="L182" s="41">
        <f t="shared" si="88"/>
        <v>0</v>
      </c>
      <c r="P182" s="25" t="str">
        <f t="shared" ref="P182:P195" si="90">LEFT(C182,12)</f>
        <v>STARMALT</v>
      </c>
      <c r="Q182" s="25">
        <f t="shared" si="81"/>
        <v>270</v>
      </c>
      <c r="R182" s="25">
        <f t="shared" si="82"/>
        <v>280</v>
      </c>
      <c r="S182" s="25">
        <f t="shared" si="83"/>
        <v>230</v>
      </c>
      <c r="T182" s="25">
        <f t="shared" si="84"/>
        <v>250</v>
      </c>
      <c r="U182" s="25">
        <f t="shared" si="85"/>
        <v>0</v>
      </c>
      <c r="V182" s="25">
        <f t="shared" si="86"/>
        <v>0.3</v>
      </c>
      <c r="W182">
        <v>80</v>
      </c>
      <c r="X182">
        <v>100</v>
      </c>
    </row>
    <row r="183" spans="1:24" x14ac:dyDescent="0.25">
      <c r="A183" s="283">
        <v>45740</v>
      </c>
      <c r="B183" s="34" t="s">
        <v>452</v>
      </c>
      <c r="C183" s="37" t="s">
        <v>34</v>
      </c>
      <c r="D183" s="223">
        <v>275</v>
      </c>
      <c r="E183" s="48">
        <f t="shared" si="74"/>
        <v>1</v>
      </c>
      <c r="F183" s="223">
        <v>178.7</v>
      </c>
      <c r="G183" s="48">
        <f t="shared" si="75"/>
        <v>0</v>
      </c>
      <c r="H183" s="4">
        <v>0.13</v>
      </c>
      <c r="I183" s="48">
        <f t="shared" si="76"/>
        <v>1</v>
      </c>
      <c r="J183" s="5">
        <v>91</v>
      </c>
      <c r="K183" s="48">
        <f t="shared" si="79"/>
        <v>1</v>
      </c>
      <c r="L183" s="41">
        <f t="shared" si="88"/>
        <v>0</v>
      </c>
      <c r="P183" s="25" t="str">
        <f t="shared" ref="P183:P192" si="91">LEFT(C183,12)</f>
        <v>STARMALT</v>
      </c>
      <c r="Q183" s="25">
        <f t="shared" si="81"/>
        <v>270</v>
      </c>
      <c r="R183" s="25">
        <f t="shared" si="82"/>
        <v>280</v>
      </c>
      <c r="S183" s="25">
        <f t="shared" si="83"/>
        <v>230</v>
      </c>
      <c r="T183" s="25">
        <f t="shared" si="84"/>
        <v>250</v>
      </c>
      <c r="U183" s="25">
        <f t="shared" si="85"/>
        <v>0</v>
      </c>
      <c r="V183" s="25">
        <f t="shared" si="86"/>
        <v>0.3</v>
      </c>
      <c r="W183">
        <v>80</v>
      </c>
      <c r="X183">
        <v>100</v>
      </c>
    </row>
    <row r="184" spans="1:24" x14ac:dyDescent="0.25">
      <c r="A184" s="283">
        <v>45741</v>
      </c>
      <c r="B184" s="34" t="s">
        <v>436</v>
      </c>
      <c r="C184" s="37" t="s">
        <v>34</v>
      </c>
      <c r="D184" s="223">
        <v>275</v>
      </c>
      <c r="E184" s="48">
        <f t="shared" si="74"/>
        <v>1</v>
      </c>
      <c r="F184" s="223">
        <v>189.45</v>
      </c>
      <c r="G184" s="48">
        <f t="shared" si="75"/>
        <v>0</v>
      </c>
      <c r="H184" s="4">
        <v>0.13</v>
      </c>
      <c r="I184" s="48">
        <f t="shared" si="76"/>
        <v>1</v>
      </c>
      <c r="J184" s="36">
        <v>94</v>
      </c>
      <c r="K184" s="48">
        <f t="shared" si="79"/>
        <v>1</v>
      </c>
      <c r="L184" s="41">
        <f t="shared" si="88"/>
        <v>0</v>
      </c>
      <c r="P184" s="25" t="str">
        <f t="shared" si="91"/>
        <v>STARMALT</v>
      </c>
      <c r="Q184" s="25">
        <f t="shared" si="81"/>
        <v>270</v>
      </c>
      <c r="R184" s="25">
        <f t="shared" si="82"/>
        <v>280</v>
      </c>
      <c r="S184" s="25">
        <f t="shared" si="83"/>
        <v>230</v>
      </c>
      <c r="T184" s="25">
        <f t="shared" si="84"/>
        <v>250</v>
      </c>
      <c r="U184" s="25">
        <f t="shared" si="85"/>
        <v>0</v>
      </c>
      <c r="V184" s="25">
        <f t="shared" si="86"/>
        <v>0.3</v>
      </c>
      <c r="W184">
        <v>80</v>
      </c>
      <c r="X184">
        <v>100</v>
      </c>
    </row>
    <row r="185" spans="1:24" x14ac:dyDescent="0.25">
      <c r="A185" s="283">
        <v>45743</v>
      </c>
      <c r="B185" s="34" t="s">
        <v>457</v>
      </c>
      <c r="C185" s="34" t="s">
        <v>30</v>
      </c>
      <c r="D185" s="223">
        <v>275</v>
      </c>
      <c r="E185" s="48">
        <f t="shared" si="74"/>
        <v>1</v>
      </c>
      <c r="F185" s="223">
        <v>18.25</v>
      </c>
      <c r="G185" s="48">
        <f t="shared" si="75"/>
        <v>1</v>
      </c>
      <c r="H185" s="4">
        <v>0.04</v>
      </c>
      <c r="I185" s="48">
        <f t="shared" si="76"/>
        <v>1</v>
      </c>
      <c r="J185" s="5">
        <v>100</v>
      </c>
      <c r="K185" s="48">
        <f t="shared" si="79"/>
        <v>1</v>
      </c>
      <c r="L185" s="41">
        <f t="shared" si="88"/>
        <v>1</v>
      </c>
      <c r="P185" s="25" t="str">
        <f t="shared" si="91"/>
        <v>STAG</v>
      </c>
      <c r="Q185" s="25">
        <f t="shared" si="81"/>
        <v>270</v>
      </c>
      <c r="R185" s="25">
        <f t="shared" si="82"/>
        <v>280</v>
      </c>
      <c r="S185" s="25">
        <f t="shared" si="83"/>
        <v>12</v>
      </c>
      <c r="T185" s="25">
        <f t="shared" si="84"/>
        <v>19.440000000000001</v>
      </c>
      <c r="U185" s="25">
        <f t="shared" si="85"/>
        <v>0</v>
      </c>
      <c r="V185" s="25">
        <f t="shared" si="86"/>
        <v>0.4</v>
      </c>
      <c r="W185">
        <v>80</v>
      </c>
      <c r="X185">
        <v>100</v>
      </c>
    </row>
    <row r="186" spans="1:24" x14ac:dyDescent="0.25">
      <c r="A186" s="283">
        <v>45743</v>
      </c>
      <c r="B186" s="34" t="s">
        <v>456</v>
      </c>
      <c r="C186" s="34" t="s">
        <v>30</v>
      </c>
      <c r="D186" s="223">
        <v>275</v>
      </c>
      <c r="E186" s="48">
        <f t="shared" si="74"/>
        <v>1</v>
      </c>
      <c r="F186" s="223">
        <v>16.07</v>
      </c>
      <c r="G186" s="48">
        <f t="shared" si="75"/>
        <v>1</v>
      </c>
      <c r="H186" s="4">
        <v>0.05</v>
      </c>
      <c r="I186" s="48">
        <f t="shared" si="76"/>
        <v>1</v>
      </c>
      <c r="J186" s="36">
        <v>94</v>
      </c>
      <c r="K186" s="48">
        <f t="shared" si="79"/>
        <v>1</v>
      </c>
      <c r="L186" s="41">
        <f t="shared" si="88"/>
        <v>1</v>
      </c>
      <c r="P186" s="25" t="str">
        <f t="shared" si="91"/>
        <v>STAG</v>
      </c>
      <c r="Q186" s="25">
        <f t="shared" si="81"/>
        <v>270</v>
      </c>
      <c r="R186" s="25">
        <f t="shared" si="82"/>
        <v>280</v>
      </c>
      <c r="S186" s="25">
        <f t="shared" si="83"/>
        <v>12</v>
      </c>
      <c r="T186" s="25">
        <f t="shared" si="84"/>
        <v>19.440000000000001</v>
      </c>
      <c r="U186" s="25">
        <f t="shared" si="85"/>
        <v>0</v>
      </c>
      <c r="V186" s="25">
        <f t="shared" si="86"/>
        <v>0.4</v>
      </c>
      <c r="W186">
        <v>80</v>
      </c>
      <c r="X186">
        <v>100</v>
      </c>
    </row>
    <row r="187" spans="1:24" x14ac:dyDescent="0.25">
      <c r="A187" s="283">
        <v>45746</v>
      </c>
      <c r="B187" s="34" t="s">
        <v>458</v>
      </c>
      <c r="C187" s="34" t="s">
        <v>31</v>
      </c>
      <c r="D187" s="223">
        <v>275</v>
      </c>
      <c r="E187" s="48">
        <f t="shared" si="74"/>
        <v>1</v>
      </c>
      <c r="F187" s="223">
        <v>17.600000000000001</v>
      </c>
      <c r="G187" s="48">
        <f t="shared" si="75"/>
        <v>1</v>
      </c>
      <c r="H187" s="4">
        <v>0.03</v>
      </c>
      <c r="I187" s="48">
        <f t="shared" si="76"/>
        <v>1</v>
      </c>
      <c r="J187" s="5">
        <v>89</v>
      </c>
      <c r="K187" s="48">
        <f t="shared" si="79"/>
        <v>1</v>
      </c>
      <c r="L187" s="41">
        <f t="shared" si="88"/>
        <v>1</v>
      </c>
      <c r="P187" s="25" t="str">
        <f t="shared" ref="P187:P191" si="92">LEFT(C187,12)</f>
        <v>CARIB</v>
      </c>
      <c r="Q187" s="25">
        <f t="shared" si="81"/>
        <v>270</v>
      </c>
      <c r="R187" s="25">
        <f t="shared" si="82"/>
        <v>280</v>
      </c>
      <c r="S187" s="25">
        <f t="shared" si="83"/>
        <v>12</v>
      </c>
      <c r="T187" s="25">
        <f t="shared" si="84"/>
        <v>19.440000000000001</v>
      </c>
      <c r="U187" s="25">
        <f t="shared" si="85"/>
        <v>0</v>
      </c>
      <c r="V187" s="25">
        <f t="shared" si="86"/>
        <v>0.4</v>
      </c>
      <c r="W187">
        <v>80</v>
      </c>
      <c r="X187">
        <v>100</v>
      </c>
    </row>
    <row r="188" spans="1:24" x14ac:dyDescent="0.25">
      <c r="A188" s="283">
        <v>45746</v>
      </c>
      <c r="B188" s="34" t="s">
        <v>459</v>
      </c>
      <c r="C188" s="34" t="s">
        <v>31</v>
      </c>
      <c r="D188" s="223">
        <v>275</v>
      </c>
      <c r="E188" s="48">
        <f t="shared" si="74"/>
        <v>1</v>
      </c>
      <c r="F188" s="223">
        <v>13.95</v>
      </c>
      <c r="G188" s="48">
        <f t="shared" si="75"/>
        <v>1</v>
      </c>
      <c r="H188" s="4">
        <v>0.05</v>
      </c>
      <c r="I188" s="48">
        <f t="shared" si="76"/>
        <v>1</v>
      </c>
      <c r="J188" s="5">
        <v>94</v>
      </c>
      <c r="K188" s="48">
        <f t="shared" si="79"/>
        <v>1</v>
      </c>
      <c r="L188" s="41">
        <f t="shared" si="88"/>
        <v>1</v>
      </c>
      <c r="P188" s="25" t="str">
        <f t="shared" si="92"/>
        <v>CARIB</v>
      </c>
      <c r="Q188" s="25">
        <f t="shared" si="81"/>
        <v>270</v>
      </c>
      <c r="R188" s="25">
        <f t="shared" si="82"/>
        <v>280</v>
      </c>
      <c r="S188" s="25">
        <f t="shared" si="83"/>
        <v>12</v>
      </c>
      <c r="T188" s="25">
        <f t="shared" si="84"/>
        <v>19.440000000000001</v>
      </c>
      <c r="U188" s="25">
        <f t="shared" si="85"/>
        <v>0</v>
      </c>
      <c r="V188" s="25">
        <f t="shared" si="86"/>
        <v>0.4</v>
      </c>
      <c r="W188">
        <v>80</v>
      </c>
      <c r="X188">
        <v>100</v>
      </c>
    </row>
    <row r="189" spans="1:24" x14ac:dyDescent="0.25">
      <c r="A189" s="283">
        <v>45747</v>
      </c>
      <c r="B189" s="34" t="s">
        <v>458</v>
      </c>
      <c r="C189" s="34" t="s">
        <v>31</v>
      </c>
      <c r="D189" s="223">
        <v>275</v>
      </c>
      <c r="E189" s="48">
        <f t="shared" si="74"/>
        <v>1</v>
      </c>
      <c r="F189" s="223">
        <v>14.38</v>
      </c>
      <c r="G189" s="48">
        <f t="shared" si="75"/>
        <v>1</v>
      </c>
      <c r="H189" s="4">
        <v>0.04</v>
      </c>
      <c r="I189" s="48">
        <f t="shared" si="76"/>
        <v>1</v>
      </c>
      <c r="J189" s="36">
        <v>96</v>
      </c>
      <c r="K189" s="48">
        <f t="shared" si="79"/>
        <v>1</v>
      </c>
      <c r="L189" s="41">
        <f t="shared" si="88"/>
        <v>1</v>
      </c>
      <c r="P189" s="25" t="str">
        <f t="shared" si="92"/>
        <v>CARIB</v>
      </c>
      <c r="Q189" s="25">
        <f t="shared" si="81"/>
        <v>270</v>
      </c>
      <c r="R189" s="25">
        <f t="shared" si="82"/>
        <v>280</v>
      </c>
      <c r="S189" s="25">
        <f t="shared" si="83"/>
        <v>12</v>
      </c>
      <c r="T189" s="25">
        <f t="shared" si="84"/>
        <v>19.440000000000001</v>
      </c>
      <c r="U189" s="25">
        <f t="shared" si="85"/>
        <v>0</v>
      </c>
      <c r="V189" s="25">
        <f t="shared" si="86"/>
        <v>0.4</v>
      </c>
      <c r="W189">
        <v>80</v>
      </c>
      <c r="X189">
        <v>100</v>
      </c>
    </row>
    <row r="190" spans="1:24" x14ac:dyDescent="0.25">
      <c r="A190" s="283">
        <v>45747</v>
      </c>
      <c r="B190" s="34" t="s">
        <v>436</v>
      </c>
      <c r="C190" s="34" t="s">
        <v>31</v>
      </c>
      <c r="D190" s="223">
        <v>275</v>
      </c>
      <c r="E190" s="48">
        <f t="shared" si="74"/>
        <v>1</v>
      </c>
      <c r="F190" s="223">
        <v>17.7</v>
      </c>
      <c r="G190" s="48">
        <f t="shared" si="75"/>
        <v>1</v>
      </c>
      <c r="H190" s="4">
        <v>0.01</v>
      </c>
      <c r="I190" s="48">
        <f t="shared" si="76"/>
        <v>1</v>
      </c>
      <c r="J190" s="36">
        <v>91</v>
      </c>
      <c r="K190" s="48">
        <f t="shared" si="79"/>
        <v>1</v>
      </c>
      <c r="L190" s="41">
        <f t="shared" si="88"/>
        <v>1</v>
      </c>
      <c r="P190" s="25" t="str">
        <f t="shared" si="92"/>
        <v>CARIB</v>
      </c>
      <c r="Q190" s="25">
        <f t="shared" si="81"/>
        <v>270</v>
      </c>
      <c r="R190" s="25">
        <f t="shared" si="82"/>
        <v>280</v>
      </c>
      <c r="S190" s="25">
        <f t="shared" si="83"/>
        <v>12</v>
      </c>
      <c r="T190" s="25">
        <f t="shared" si="84"/>
        <v>19.440000000000001</v>
      </c>
      <c r="U190" s="25">
        <f t="shared" si="85"/>
        <v>0</v>
      </c>
      <c r="V190" s="25">
        <f t="shared" si="86"/>
        <v>0.4</v>
      </c>
      <c r="W190">
        <v>80</v>
      </c>
      <c r="X190">
        <v>100</v>
      </c>
    </row>
    <row r="191" spans="1:24" x14ac:dyDescent="0.25">
      <c r="A191" s="283">
        <v>45747</v>
      </c>
      <c r="B191" s="34" t="s">
        <v>434</v>
      </c>
      <c r="C191" s="34" t="s">
        <v>31</v>
      </c>
      <c r="D191" s="223">
        <v>275</v>
      </c>
      <c r="E191" s="48">
        <f t="shared" si="74"/>
        <v>1</v>
      </c>
      <c r="F191" s="223">
        <v>17</v>
      </c>
      <c r="G191" s="48">
        <f t="shared" si="75"/>
        <v>1</v>
      </c>
      <c r="H191" s="4">
        <v>0.03</v>
      </c>
      <c r="I191" s="48">
        <f t="shared" si="76"/>
        <v>1</v>
      </c>
      <c r="J191" s="36">
        <v>94</v>
      </c>
      <c r="K191" s="48">
        <v>1</v>
      </c>
      <c r="L191" s="41">
        <f>IF(+(IF(D191&lt;Q191,0,IF(D191&gt;R191,0,1)))+(IF(F191&lt;S191,0,IF(F191&gt;T191,0,1)))=2,1,0)</f>
        <v>1</v>
      </c>
      <c r="P191" s="25" t="str">
        <f t="shared" si="92"/>
        <v>CARIB</v>
      </c>
      <c r="Q191" s="25">
        <f t="shared" si="81"/>
        <v>270</v>
      </c>
      <c r="R191" s="25">
        <f t="shared" si="82"/>
        <v>280</v>
      </c>
      <c r="S191" s="25">
        <f t="shared" si="83"/>
        <v>12</v>
      </c>
      <c r="T191" s="25">
        <f t="shared" si="84"/>
        <v>19.440000000000001</v>
      </c>
      <c r="U191" s="25">
        <f t="shared" si="85"/>
        <v>0</v>
      </c>
      <c r="V191" s="25">
        <f t="shared" si="86"/>
        <v>0.4</v>
      </c>
      <c r="W191">
        <v>80</v>
      </c>
      <c r="X191">
        <v>100</v>
      </c>
    </row>
    <row r="192" spans="1:24" x14ac:dyDescent="0.25">
      <c r="A192" s="283">
        <v>45747</v>
      </c>
      <c r="B192" s="34" t="s">
        <v>458</v>
      </c>
      <c r="C192" s="34" t="s">
        <v>35</v>
      </c>
      <c r="D192" s="223">
        <v>295</v>
      </c>
      <c r="E192" s="48">
        <f t="shared" si="74"/>
        <v>1</v>
      </c>
      <c r="F192" s="223">
        <v>122.35</v>
      </c>
      <c r="G192" s="48">
        <f t="shared" si="75"/>
        <v>1</v>
      </c>
      <c r="H192" s="4">
        <v>0.13</v>
      </c>
      <c r="I192" s="48">
        <f t="shared" si="76"/>
        <v>1</v>
      </c>
      <c r="J192" s="5">
        <v>96</v>
      </c>
      <c r="K192" s="48">
        <v>1</v>
      </c>
      <c r="L192" s="41">
        <f t="shared" si="88"/>
        <v>1</v>
      </c>
      <c r="P192" s="25" t="str">
        <f t="shared" si="91"/>
        <v>VITAMALT</v>
      </c>
      <c r="Q192" s="25">
        <f t="shared" si="81"/>
        <v>295</v>
      </c>
      <c r="R192" s="25">
        <f t="shared" si="82"/>
        <v>297</v>
      </c>
      <c r="S192" s="25">
        <f t="shared" si="83"/>
        <v>100</v>
      </c>
      <c r="T192" s="25">
        <f t="shared" si="84"/>
        <v>200</v>
      </c>
      <c r="U192" s="25">
        <f t="shared" si="85"/>
        <v>0</v>
      </c>
      <c r="V192" s="25">
        <f t="shared" si="86"/>
        <v>1.4</v>
      </c>
      <c r="W192">
        <v>80</v>
      </c>
      <c r="X192">
        <v>100</v>
      </c>
    </row>
    <row r="193" spans="1:24" x14ac:dyDescent="0.25">
      <c r="A193" s="283"/>
      <c r="B193" s="34"/>
      <c r="C193" s="34"/>
      <c r="D193" s="223"/>
      <c r="E193" s="48"/>
      <c r="F193" s="223"/>
      <c r="G193" s="48"/>
      <c r="H193" s="4"/>
      <c r="I193" s="48"/>
      <c r="J193" s="5"/>
      <c r="K193" s="48"/>
      <c r="L193" s="41"/>
      <c r="P193" s="25" t="str">
        <f t="shared" si="90"/>
        <v/>
      </c>
      <c r="Q193" s="25" t="e">
        <f t="shared" si="81"/>
        <v>#N/A</v>
      </c>
      <c r="R193" s="25" t="e">
        <f t="shared" si="82"/>
        <v>#N/A</v>
      </c>
      <c r="S193" s="25" t="e">
        <f t="shared" si="83"/>
        <v>#N/A</v>
      </c>
      <c r="T193" s="25" t="e">
        <f t="shared" si="84"/>
        <v>#N/A</v>
      </c>
      <c r="U193" s="25" t="e">
        <f t="shared" si="85"/>
        <v>#N/A</v>
      </c>
      <c r="V193" s="25" t="e">
        <f t="shared" si="86"/>
        <v>#N/A</v>
      </c>
      <c r="W193">
        <v>80</v>
      </c>
      <c r="X193">
        <v>100</v>
      </c>
    </row>
    <row r="194" spans="1:24" x14ac:dyDescent="0.25">
      <c r="A194" s="283"/>
      <c r="B194" s="34"/>
      <c r="C194" s="37"/>
      <c r="D194" s="223"/>
      <c r="E194" s="48"/>
      <c r="F194" s="223"/>
      <c r="G194" s="48"/>
      <c r="H194" s="4"/>
      <c r="I194" s="48"/>
      <c r="J194" s="36"/>
      <c r="K194" s="48"/>
      <c r="L194" s="41"/>
      <c r="P194" s="25" t="str">
        <f t="shared" si="90"/>
        <v/>
      </c>
      <c r="Q194" s="25" t="e">
        <f t="shared" si="81"/>
        <v>#N/A</v>
      </c>
      <c r="R194" s="25" t="e">
        <f t="shared" si="82"/>
        <v>#N/A</v>
      </c>
      <c r="S194" s="25" t="e">
        <f t="shared" si="83"/>
        <v>#N/A</v>
      </c>
      <c r="T194" s="25" t="e">
        <f t="shared" si="84"/>
        <v>#N/A</v>
      </c>
      <c r="U194" s="25" t="e">
        <f t="shared" si="85"/>
        <v>#N/A</v>
      </c>
      <c r="V194" s="25" t="e">
        <f t="shared" si="86"/>
        <v>#N/A</v>
      </c>
      <c r="W194">
        <v>80</v>
      </c>
      <c r="X194">
        <v>100</v>
      </c>
    </row>
    <row r="195" spans="1:24" x14ac:dyDescent="0.25">
      <c r="A195" s="283"/>
      <c r="B195" s="34"/>
      <c r="C195" s="34"/>
      <c r="D195" s="223"/>
      <c r="E195" s="48"/>
      <c r="F195" s="223"/>
      <c r="G195" s="48"/>
      <c r="H195" s="4"/>
      <c r="I195" s="48"/>
      <c r="J195" s="5"/>
      <c r="K195" s="48"/>
      <c r="L195" s="41"/>
      <c r="P195" s="25" t="str">
        <f t="shared" si="90"/>
        <v/>
      </c>
      <c r="Q195" s="25" t="e">
        <f t="shared" si="81"/>
        <v>#N/A</v>
      </c>
      <c r="R195" s="25" t="e">
        <f t="shared" si="82"/>
        <v>#N/A</v>
      </c>
      <c r="S195" s="25" t="e">
        <f t="shared" si="83"/>
        <v>#N/A</v>
      </c>
      <c r="T195" s="25" t="e">
        <f t="shared" si="84"/>
        <v>#N/A</v>
      </c>
      <c r="U195" s="25" t="e">
        <f t="shared" si="85"/>
        <v>#N/A</v>
      </c>
      <c r="V195" s="25" t="e">
        <f t="shared" si="86"/>
        <v>#N/A</v>
      </c>
      <c r="W195">
        <v>80</v>
      </c>
      <c r="X195">
        <v>100</v>
      </c>
    </row>
    <row r="196" spans="1:24" x14ac:dyDescent="0.25">
      <c r="A196" s="283"/>
      <c r="B196" s="34"/>
      <c r="C196" s="37"/>
      <c r="D196" s="223"/>
      <c r="E196" s="48"/>
      <c r="F196" s="223"/>
      <c r="G196" s="48"/>
      <c r="H196" s="4"/>
      <c r="I196" s="48"/>
      <c r="J196" s="36"/>
      <c r="K196" s="48"/>
      <c r="L196" s="41"/>
      <c r="P196" s="25" t="str">
        <f t="shared" ref="P196:P197" si="93">LEFT(C196,12)</f>
        <v/>
      </c>
      <c r="Q196" s="25" t="e">
        <f t="shared" si="81"/>
        <v>#N/A</v>
      </c>
      <c r="R196" s="25" t="e">
        <f t="shared" si="82"/>
        <v>#N/A</v>
      </c>
      <c r="S196" s="25" t="e">
        <f t="shared" si="83"/>
        <v>#N/A</v>
      </c>
      <c r="T196" s="25" t="e">
        <f t="shared" si="84"/>
        <v>#N/A</v>
      </c>
      <c r="U196" s="25" t="e">
        <f t="shared" si="85"/>
        <v>#N/A</v>
      </c>
      <c r="V196" s="25" t="e">
        <f t="shared" si="86"/>
        <v>#N/A</v>
      </c>
      <c r="W196">
        <v>80</v>
      </c>
      <c r="X196">
        <v>100</v>
      </c>
    </row>
    <row r="197" spans="1:24" x14ac:dyDescent="0.25">
      <c r="A197" s="283"/>
      <c r="B197" s="34"/>
      <c r="C197" s="34"/>
      <c r="D197" s="223"/>
      <c r="E197" s="48"/>
      <c r="F197" s="223"/>
      <c r="G197" s="48"/>
      <c r="H197" s="4"/>
      <c r="I197" s="48"/>
      <c r="J197" s="5"/>
      <c r="K197" s="48"/>
      <c r="L197" s="41"/>
      <c r="P197" s="25" t="str">
        <f t="shared" si="93"/>
        <v/>
      </c>
      <c r="Q197" s="25" t="e">
        <f t="shared" si="81"/>
        <v>#N/A</v>
      </c>
      <c r="R197" s="25" t="e">
        <f t="shared" si="82"/>
        <v>#N/A</v>
      </c>
      <c r="S197" s="25" t="e">
        <f t="shared" si="83"/>
        <v>#N/A</v>
      </c>
      <c r="T197" s="25" t="e">
        <f t="shared" si="84"/>
        <v>#N/A</v>
      </c>
      <c r="U197" s="25" t="e">
        <f t="shared" si="85"/>
        <v>#N/A</v>
      </c>
      <c r="V197" s="25" t="e">
        <f t="shared" si="86"/>
        <v>#N/A</v>
      </c>
      <c r="W197">
        <v>80</v>
      </c>
      <c r="X197">
        <v>100</v>
      </c>
    </row>
    <row r="198" spans="1:24" x14ac:dyDescent="0.25">
      <c r="A198" s="283"/>
      <c r="B198" s="34"/>
      <c r="C198" s="37"/>
      <c r="D198" s="223"/>
      <c r="E198" s="48"/>
      <c r="F198" s="223"/>
      <c r="G198" s="48"/>
      <c r="H198" s="4"/>
      <c r="I198" s="48"/>
      <c r="J198" s="36"/>
      <c r="K198" s="48"/>
      <c r="L198" s="41"/>
      <c r="P198" s="25" t="str">
        <f t="shared" si="87"/>
        <v/>
      </c>
      <c r="Q198" s="25" t="e">
        <f t="shared" si="81"/>
        <v>#N/A</v>
      </c>
      <c r="R198" s="25" t="e">
        <f t="shared" si="82"/>
        <v>#N/A</v>
      </c>
      <c r="S198" s="25" t="e">
        <f t="shared" si="83"/>
        <v>#N/A</v>
      </c>
      <c r="T198" s="25" t="e">
        <f t="shared" si="84"/>
        <v>#N/A</v>
      </c>
      <c r="U198" s="25" t="e">
        <f t="shared" si="85"/>
        <v>#N/A</v>
      </c>
      <c r="V198" s="25" t="e">
        <f t="shared" si="86"/>
        <v>#N/A</v>
      </c>
      <c r="W198">
        <v>80</v>
      </c>
      <c r="X198">
        <v>100</v>
      </c>
    </row>
    <row r="199" spans="1:24" x14ac:dyDescent="0.25">
      <c r="A199" s="283"/>
      <c r="B199" s="34"/>
      <c r="C199" s="34"/>
      <c r="D199" s="223"/>
      <c r="E199" s="48"/>
      <c r="F199" s="223"/>
      <c r="G199" s="48"/>
      <c r="H199" s="4"/>
      <c r="I199" s="48"/>
      <c r="J199" s="5"/>
      <c r="K199" s="48"/>
      <c r="L199" s="41"/>
      <c r="P199" s="25" t="str">
        <f t="shared" ref="P199" si="94">LEFT(C199,12)</f>
        <v/>
      </c>
      <c r="Q199" s="25" t="e">
        <f t="shared" si="81"/>
        <v>#N/A</v>
      </c>
      <c r="R199" s="25" t="e">
        <f t="shared" si="82"/>
        <v>#N/A</v>
      </c>
      <c r="S199" s="25" t="e">
        <f t="shared" si="83"/>
        <v>#N/A</v>
      </c>
      <c r="T199" s="25" t="e">
        <f t="shared" si="84"/>
        <v>#N/A</v>
      </c>
      <c r="U199" s="25" t="e">
        <f t="shared" si="85"/>
        <v>#N/A</v>
      </c>
      <c r="V199" s="25" t="e">
        <f t="shared" si="86"/>
        <v>#N/A</v>
      </c>
      <c r="W199">
        <v>80</v>
      </c>
      <c r="X199">
        <v>100</v>
      </c>
    </row>
    <row r="200" spans="1:24" ht="15.75" thickBot="1" x14ac:dyDescent="0.3">
      <c r="C200">
        <f>COUNTA(C130:C199)</f>
        <v>63</v>
      </c>
      <c r="D200" s="136">
        <f>((COUNTA(D130:D199))-COUNTIF(E130:E199,"&lt;1"))/(COUNTA(D130:D199))</f>
        <v>1</v>
      </c>
      <c r="E200" s="136"/>
      <c r="F200" s="136">
        <f>((COUNTA(F130:F199))-COUNTIF(G130:G199,"&lt;1"))/(COUNTA(F130:F199))</f>
        <v>0.87096774193548387</v>
      </c>
      <c r="G200" s="136"/>
      <c r="H200" s="136">
        <f>((COUNTA(H130:H199))-COUNTIF(I130:I199,"&lt;1"))/(COUNTA(H130:H199))</f>
        <v>1</v>
      </c>
      <c r="I200" s="1"/>
      <c r="J200" s="136">
        <f>((COUNTA(J130:J199))-COUNTIF(K130:K199,"&lt;1"))/(COUNTA(J130:J199))</f>
        <v>1</v>
      </c>
      <c r="L200" s="12">
        <f>AVERAGE(L130:L199)</f>
        <v>0.85483870967741937</v>
      </c>
      <c r="P200" s="25"/>
      <c r="Q200" s="25"/>
      <c r="R200" s="25"/>
      <c r="S200" s="25"/>
      <c r="T200" s="25"/>
      <c r="U200" s="25"/>
      <c r="V200" s="25"/>
    </row>
    <row r="201" spans="1:24" x14ac:dyDescent="0.25">
      <c r="D201" s="136"/>
      <c r="E201" s="136"/>
      <c r="F201" s="136"/>
      <c r="G201" s="136"/>
      <c r="H201" s="136"/>
      <c r="I201" s="1"/>
      <c r="J201" s="136"/>
      <c r="P201" s="25"/>
      <c r="Q201" s="25"/>
      <c r="R201" s="25"/>
      <c r="S201" s="25"/>
      <c r="T201" s="25"/>
      <c r="U201" s="25"/>
      <c r="V201" s="25"/>
    </row>
    <row r="202" spans="1:24" x14ac:dyDescent="0.25">
      <c r="E202" s="1"/>
      <c r="G202" s="1"/>
      <c r="I202" s="1"/>
      <c r="P202" s="25"/>
      <c r="Q202" s="25"/>
      <c r="R202" s="25"/>
      <c r="S202" s="25"/>
      <c r="T202" s="25"/>
      <c r="U202" s="25"/>
      <c r="V202" s="25"/>
    </row>
    <row r="203" spans="1:24" x14ac:dyDescent="0.25">
      <c r="A203" s="335"/>
      <c r="B203" s="25"/>
      <c r="C203" s="25"/>
      <c r="E203" s="1"/>
      <c r="G203" s="1"/>
      <c r="I203" s="1"/>
      <c r="P203" s="25"/>
      <c r="Q203" s="25"/>
      <c r="R203" s="25"/>
      <c r="S203" s="25"/>
      <c r="T203" s="25"/>
      <c r="U203" s="25"/>
      <c r="V203" s="25"/>
    </row>
    <row r="204" spans="1:24" ht="30" x14ac:dyDescent="0.25">
      <c r="A204" s="286" t="s">
        <v>18</v>
      </c>
      <c r="B204" s="7" t="s">
        <v>19</v>
      </c>
      <c r="C204" s="7" t="s">
        <v>29</v>
      </c>
      <c r="D204" s="8" t="s">
        <v>2</v>
      </c>
      <c r="E204" s="70"/>
      <c r="F204" s="8" t="s">
        <v>0</v>
      </c>
      <c r="G204" s="70"/>
      <c r="H204" s="8" t="s">
        <v>1</v>
      </c>
      <c r="I204" s="70"/>
      <c r="J204" s="127" t="s">
        <v>3</v>
      </c>
      <c r="K204" s="70"/>
      <c r="L204" s="9" t="s">
        <v>20</v>
      </c>
      <c r="P204" s="25" t="str">
        <f>LEFT(C204,8)</f>
        <v>Product</v>
      </c>
      <c r="Q204" s="25" t="e">
        <f t="shared" ref="Q204" si="95">VLOOKUP($P204,$P$3:$T$12,2,FALSE)</f>
        <v>#N/A</v>
      </c>
      <c r="R204" s="25" t="e">
        <f t="shared" ref="R204" si="96">VLOOKUP($P204,$P$3:$T$12,3,FALSE)</f>
        <v>#N/A</v>
      </c>
      <c r="S204" s="25" t="e">
        <f t="shared" ref="S204" si="97">VLOOKUP($P204,$P$3:$T$12,4,FALSE)</f>
        <v>#N/A</v>
      </c>
      <c r="T204" s="25" t="e">
        <f t="shared" ref="T204" si="98">VLOOKUP($P204,$P$3:$T$12,5,FALSE)</f>
        <v>#N/A</v>
      </c>
      <c r="U204" s="25" t="e">
        <f t="shared" ref="U204" si="99">VLOOKUP($P204,$P$3:$V$12,6,FALSE)</f>
        <v>#N/A</v>
      </c>
      <c r="V204" s="25" t="e">
        <f t="shared" ref="V204" si="100">VLOOKUP($P204,$P$3:$V$12,7,FALSE)</f>
        <v>#N/A</v>
      </c>
      <c r="W204">
        <v>80</v>
      </c>
      <c r="X204">
        <v>100</v>
      </c>
    </row>
    <row r="205" spans="1:24" x14ac:dyDescent="0.25">
      <c r="A205" s="283">
        <v>46113</v>
      </c>
      <c r="B205" s="34" t="s">
        <v>459</v>
      </c>
      <c r="C205" s="37" t="s">
        <v>35</v>
      </c>
      <c r="D205" s="135">
        <v>295</v>
      </c>
      <c r="E205" s="48">
        <f t="shared" ref="E205:E216" si="101">IF(+(IF(D205&lt;Q205,0,IF(D205&gt;R205,0,1)))=1,1,0)</f>
        <v>1</v>
      </c>
      <c r="F205" s="135">
        <v>172.3</v>
      </c>
      <c r="G205" s="48">
        <f t="shared" ref="G205:G241" si="102">IF(+(IF(F205&lt;S205,0,IF(F205&gt;T205,0,1)))=1,1,0)</f>
        <v>1</v>
      </c>
      <c r="H205" s="135">
        <v>0.04</v>
      </c>
      <c r="I205" s="48">
        <f t="shared" ref="I205" si="103">IF(+(IF(H205&lt;U205,0,IF(H205&gt;V205,0,1)))=1,1,0)</f>
        <v>1</v>
      </c>
      <c r="J205" s="135">
        <v>100</v>
      </c>
      <c r="K205" s="48">
        <f t="shared" ref="K205:K208" si="104">IF(+(IF(J205&lt;W205,0,IF(J205&gt;X205,0,1)))=1,1,0)</f>
        <v>1</v>
      </c>
      <c r="L205" s="41">
        <f>IF(+(IF(D205&lt;Q205,0,IF(D205&gt;R205,0,1)))+(IF(F205&lt;S205,0,IF(F205&gt;T205,0,1)))=2,1,0)</f>
        <v>1</v>
      </c>
      <c r="P205" s="25" t="str">
        <f t="shared" ref="P205:P256" si="105">LEFT(C205,12)</f>
        <v>VITAMALT</v>
      </c>
      <c r="Q205" s="25">
        <f t="shared" si="81"/>
        <v>295</v>
      </c>
      <c r="R205" s="25">
        <f t="shared" si="82"/>
        <v>297</v>
      </c>
      <c r="S205" s="25">
        <f t="shared" si="83"/>
        <v>100</v>
      </c>
      <c r="T205" s="25">
        <f t="shared" si="84"/>
        <v>200</v>
      </c>
      <c r="U205" s="25">
        <f t="shared" si="85"/>
        <v>0</v>
      </c>
      <c r="V205" s="25">
        <f t="shared" si="86"/>
        <v>1.4</v>
      </c>
      <c r="W205">
        <v>80</v>
      </c>
      <c r="X205">
        <v>100</v>
      </c>
    </row>
    <row r="206" spans="1:24" x14ac:dyDescent="0.25">
      <c r="A206" s="283">
        <v>46113</v>
      </c>
      <c r="B206" s="34" t="s">
        <v>437</v>
      </c>
      <c r="C206" s="37" t="s">
        <v>35</v>
      </c>
      <c r="D206" s="135">
        <v>295</v>
      </c>
      <c r="E206" s="48">
        <f t="shared" si="101"/>
        <v>1</v>
      </c>
      <c r="F206" s="135">
        <v>168.4</v>
      </c>
      <c r="G206" s="48">
        <f t="shared" si="102"/>
        <v>1</v>
      </c>
      <c r="H206" s="128"/>
      <c r="I206" s="48"/>
      <c r="J206" s="135">
        <v>94</v>
      </c>
      <c r="K206" s="48">
        <f t="shared" si="104"/>
        <v>1</v>
      </c>
      <c r="L206" s="41">
        <f t="shared" ref="L206:L216" si="106">IF(+(IF(D206&lt;Q206,0,IF(D206&gt;R206,0,1)))+(IF(F206&lt;S206,0,IF(F206&gt;T206,0,1)))=2,1,0)</f>
        <v>1</v>
      </c>
      <c r="P206" s="25" t="str">
        <f t="shared" si="105"/>
        <v>VITAMALT</v>
      </c>
      <c r="Q206" s="25">
        <f t="shared" si="81"/>
        <v>295</v>
      </c>
      <c r="R206" s="25">
        <f t="shared" si="82"/>
        <v>297</v>
      </c>
      <c r="S206" s="25">
        <f t="shared" si="83"/>
        <v>100</v>
      </c>
      <c r="T206" s="25">
        <f t="shared" si="84"/>
        <v>200</v>
      </c>
      <c r="U206" s="25">
        <f t="shared" si="85"/>
        <v>0</v>
      </c>
      <c r="V206" s="25">
        <f t="shared" si="86"/>
        <v>1.4</v>
      </c>
      <c r="W206">
        <v>80</v>
      </c>
      <c r="X206">
        <v>100</v>
      </c>
    </row>
    <row r="207" spans="1:24" x14ac:dyDescent="0.25">
      <c r="A207" s="283">
        <v>46114</v>
      </c>
      <c r="B207" s="34" t="s">
        <v>459</v>
      </c>
      <c r="C207" s="37" t="s">
        <v>31</v>
      </c>
      <c r="D207" s="135">
        <v>275</v>
      </c>
      <c r="E207" s="48">
        <f t="shared" si="101"/>
        <v>1</v>
      </c>
      <c r="F207" s="135">
        <v>18.12</v>
      </c>
      <c r="G207" s="48">
        <f t="shared" si="102"/>
        <v>1</v>
      </c>
      <c r="H207" s="135">
        <v>0.04</v>
      </c>
      <c r="I207" s="48">
        <f t="shared" ref="I207:I250" si="107">IF(+(IF(H207&lt;U207,0,IF(H207&gt;V207,0,1)))=1,1,0)</f>
        <v>1</v>
      </c>
      <c r="J207" s="135">
        <v>94</v>
      </c>
      <c r="K207" s="48">
        <f t="shared" si="104"/>
        <v>1</v>
      </c>
      <c r="L207" s="41">
        <f t="shared" si="106"/>
        <v>1</v>
      </c>
      <c r="P207" s="25" t="str">
        <f t="shared" si="105"/>
        <v>CARIB</v>
      </c>
      <c r="Q207" s="25">
        <f t="shared" si="81"/>
        <v>270</v>
      </c>
      <c r="R207" s="25">
        <f t="shared" si="82"/>
        <v>280</v>
      </c>
      <c r="S207" s="25">
        <f t="shared" si="83"/>
        <v>12</v>
      </c>
      <c r="T207" s="25">
        <f t="shared" si="84"/>
        <v>19.440000000000001</v>
      </c>
      <c r="U207" s="25">
        <f t="shared" si="85"/>
        <v>0</v>
      </c>
      <c r="V207" s="25">
        <f t="shared" si="86"/>
        <v>0.4</v>
      </c>
      <c r="W207">
        <v>80</v>
      </c>
      <c r="X207">
        <v>100</v>
      </c>
    </row>
    <row r="208" spans="1:24" x14ac:dyDescent="0.25">
      <c r="A208" s="283">
        <v>46119</v>
      </c>
      <c r="B208" s="34" t="s">
        <v>435</v>
      </c>
      <c r="C208" s="37" t="s">
        <v>625</v>
      </c>
      <c r="D208" s="135">
        <v>275</v>
      </c>
      <c r="E208" s="48">
        <f t="shared" si="101"/>
        <v>1</v>
      </c>
      <c r="F208" s="223">
        <v>106</v>
      </c>
      <c r="G208" s="48">
        <f t="shared" si="102"/>
        <v>1</v>
      </c>
      <c r="H208" s="135"/>
      <c r="I208" s="48">
        <f t="shared" si="107"/>
        <v>1</v>
      </c>
      <c r="J208" s="135">
        <v>96</v>
      </c>
      <c r="K208" s="48">
        <f t="shared" si="104"/>
        <v>1</v>
      </c>
      <c r="L208" s="41">
        <f t="shared" si="106"/>
        <v>1</v>
      </c>
      <c r="P208" s="25" t="str">
        <f t="shared" si="105"/>
        <v>PEARSECCO</v>
      </c>
      <c r="Q208" s="25">
        <f t="shared" si="81"/>
        <v>270</v>
      </c>
      <c r="R208" s="25">
        <f t="shared" si="82"/>
        <v>280.39999999999998</v>
      </c>
      <c r="S208" s="25">
        <f t="shared" si="83"/>
        <v>90</v>
      </c>
      <c r="T208" s="25">
        <f t="shared" si="84"/>
        <v>120</v>
      </c>
      <c r="U208" s="25">
        <f t="shared" si="85"/>
        <v>0</v>
      </c>
      <c r="V208" s="25">
        <f t="shared" si="86"/>
        <v>1</v>
      </c>
      <c r="W208">
        <v>80</v>
      </c>
      <c r="X208">
        <v>100</v>
      </c>
    </row>
    <row r="209" spans="1:24" x14ac:dyDescent="0.25">
      <c r="A209" s="283">
        <v>46119</v>
      </c>
      <c r="B209" s="34" t="s">
        <v>456</v>
      </c>
      <c r="C209" s="37" t="s">
        <v>31</v>
      </c>
      <c r="D209" s="135">
        <v>275</v>
      </c>
      <c r="E209" s="48">
        <f t="shared" si="101"/>
        <v>1</v>
      </c>
      <c r="F209" s="135">
        <v>18.5</v>
      </c>
      <c r="G209" s="48">
        <f t="shared" si="102"/>
        <v>1</v>
      </c>
      <c r="H209" s="135">
        <v>0.05</v>
      </c>
      <c r="I209" s="48">
        <f t="shared" si="107"/>
        <v>1</v>
      </c>
      <c r="J209" s="128"/>
      <c r="K209" s="48"/>
      <c r="L209" s="41">
        <f t="shared" si="106"/>
        <v>1</v>
      </c>
      <c r="P209" s="25" t="str">
        <f t="shared" si="105"/>
        <v>CARIB</v>
      </c>
      <c r="Q209" s="25">
        <f t="shared" si="81"/>
        <v>270</v>
      </c>
      <c r="R209" s="25">
        <f t="shared" si="82"/>
        <v>280</v>
      </c>
      <c r="S209" s="25">
        <f t="shared" si="83"/>
        <v>12</v>
      </c>
      <c r="T209" s="25">
        <f t="shared" si="84"/>
        <v>19.440000000000001</v>
      </c>
      <c r="U209" s="25">
        <f t="shared" si="85"/>
        <v>0</v>
      </c>
      <c r="V209" s="25">
        <f t="shared" si="86"/>
        <v>0.4</v>
      </c>
      <c r="W209">
        <v>80</v>
      </c>
      <c r="X209">
        <v>100</v>
      </c>
    </row>
    <row r="210" spans="1:24" x14ac:dyDescent="0.25">
      <c r="A210" s="283">
        <v>46120</v>
      </c>
      <c r="B210" s="34" t="s">
        <v>456</v>
      </c>
      <c r="C210" s="37" t="s">
        <v>31</v>
      </c>
      <c r="D210" s="135">
        <v>275</v>
      </c>
      <c r="E210" s="48">
        <f t="shared" si="101"/>
        <v>1</v>
      </c>
      <c r="F210" s="135">
        <v>16.059999999999999</v>
      </c>
      <c r="G210" s="48">
        <f t="shared" si="102"/>
        <v>1</v>
      </c>
      <c r="H210" s="135">
        <v>0.02</v>
      </c>
      <c r="I210" s="48">
        <f t="shared" si="107"/>
        <v>1</v>
      </c>
      <c r="J210" s="135">
        <v>94</v>
      </c>
      <c r="K210" s="48">
        <f t="shared" ref="K210:K250" si="108">IF(+(IF(J210&lt;W210,0,IF(J210&gt;X210,0,1)))=1,1,0)</f>
        <v>1</v>
      </c>
      <c r="L210" s="41">
        <f t="shared" si="106"/>
        <v>1</v>
      </c>
      <c r="P210" s="25" t="str">
        <f t="shared" si="105"/>
        <v>CARIB</v>
      </c>
      <c r="Q210" s="25">
        <f t="shared" si="81"/>
        <v>270</v>
      </c>
      <c r="R210" s="25">
        <f t="shared" si="82"/>
        <v>280</v>
      </c>
      <c r="S210" s="25">
        <f t="shared" si="83"/>
        <v>12</v>
      </c>
      <c r="T210" s="25">
        <f t="shared" si="84"/>
        <v>19.440000000000001</v>
      </c>
      <c r="U210" s="25">
        <f t="shared" si="85"/>
        <v>0</v>
      </c>
      <c r="V210" s="25">
        <f t="shared" si="86"/>
        <v>0.4</v>
      </c>
      <c r="W210">
        <v>80</v>
      </c>
      <c r="X210">
        <v>100</v>
      </c>
    </row>
    <row r="211" spans="1:24" x14ac:dyDescent="0.25">
      <c r="A211" s="283">
        <v>46120</v>
      </c>
      <c r="B211" s="34" t="s">
        <v>457</v>
      </c>
      <c r="C211" s="37" t="s">
        <v>31</v>
      </c>
      <c r="D211" s="135">
        <v>275</v>
      </c>
      <c r="E211" s="48">
        <f t="shared" si="101"/>
        <v>1</v>
      </c>
      <c r="F211" s="135">
        <v>16.899999999999999</v>
      </c>
      <c r="G211" s="48">
        <f t="shared" si="102"/>
        <v>1</v>
      </c>
      <c r="H211" s="135">
        <v>0.04</v>
      </c>
      <c r="I211" s="48">
        <f t="shared" si="107"/>
        <v>1</v>
      </c>
      <c r="J211" s="135">
        <v>98</v>
      </c>
      <c r="K211" s="48">
        <f t="shared" si="108"/>
        <v>1</v>
      </c>
      <c r="L211" s="41">
        <f t="shared" si="106"/>
        <v>1</v>
      </c>
      <c r="P211" s="25" t="str">
        <f t="shared" si="105"/>
        <v>CARIB</v>
      </c>
      <c r="Q211" s="25">
        <f t="shared" si="81"/>
        <v>270</v>
      </c>
      <c r="R211" s="25">
        <f t="shared" si="82"/>
        <v>280</v>
      </c>
      <c r="S211" s="25">
        <f t="shared" si="83"/>
        <v>12</v>
      </c>
      <c r="T211" s="25">
        <f t="shared" si="84"/>
        <v>19.440000000000001</v>
      </c>
      <c r="U211" s="25">
        <f t="shared" si="85"/>
        <v>0</v>
      </c>
      <c r="V211" s="25">
        <f t="shared" si="86"/>
        <v>0.4</v>
      </c>
      <c r="W211">
        <v>80</v>
      </c>
      <c r="X211">
        <v>100</v>
      </c>
    </row>
    <row r="212" spans="1:24" x14ac:dyDescent="0.25">
      <c r="A212" s="283">
        <v>46121</v>
      </c>
      <c r="B212" s="34" t="s">
        <v>457</v>
      </c>
      <c r="C212" s="37" t="s">
        <v>30</v>
      </c>
      <c r="D212" s="135">
        <v>275</v>
      </c>
      <c r="E212" s="48">
        <f t="shared" si="101"/>
        <v>1</v>
      </c>
      <c r="F212" s="135">
        <v>14.2</v>
      </c>
      <c r="G212" s="48">
        <f t="shared" si="102"/>
        <v>1</v>
      </c>
      <c r="H212" s="135">
        <v>0.04</v>
      </c>
      <c r="I212" s="48">
        <f t="shared" si="107"/>
        <v>1</v>
      </c>
      <c r="J212" s="135">
        <v>100</v>
      </c>
      <c r="K212" s="48">
        <f t="shared" si="108"/>
        <v>1</v>
      </c>
      <c r="L212" s="247">
        <f t="shared" si="106"/>
        <v>1</v>
      </c>
      <c r="P212" s="25" t="str">
        <f t="shared" si="105"/>
        <v>STAG</v>
      </c>
      <c r="Q212" s="25">
        <f t="shared" si="81"/>
        <v>270</v>
      </c>
      <c r="R212" s="25">
        <f t="shared" si="82"/>
        <v>280</v>
      </c>
      <c r="S212" s="25">
        <f t="shared" si="83"/>
        <v>12</v>
      </c>
      <c r="T212" s="25">
        <f t="shared" si="84"/>
        <v>19.440000000000001</v>
      </c>
      <c r="U212" s="25">
        <f t="shared" si="85"/>
        <v>0</v>
      </c>
      <c r="V212" s="25">
        <f t="shared" si="86"/>
        <v>0.4</v>
      </c>
      <c r="W212">
        <v>80</v>
      </c>
      <c r="X212">
        <v>100</v>
      </c>
    </row>
    <row r="213" spans="1:24" x14ac:dyDescent="0.25">
      <c r="A213" s="283">
        <v>46121</v>
      </c>
      <c r="B213" s="271" t="s">
        <v>456</v>
      </c>
      <c r="C213" s="37" t="s">
        <v>30</v>
      </c>
      <c r="D213" s="135">
        <v>275</v>
      </c>
      <c r="E213" s="48">
        <f t="shared" si="101"/>
        <v>1</v>
      </c>
      <c r="F213" s="135">
        <v>15.6</v>
      </c>
      <c r="G213" s="48">
        <f t="shared" si="102"/>
        <v>1</v>
      </c>
      <c r="H213" s="135">
        <v>0.04</v>
      </c>
      <c r="I213" s="48">
        <f t="shared" si="107"/>
        <v>1</v>
      </c>
      <c r="J213" s="135">
        <v>100</v>
      </c>
      <c r="K213" s="48">
        <f t="shared" si="108"/>
        <v>1</v>
      </c>
      <c r="L213" s="247">
        <f t="shared" si="106"/>
        <v>1</v>
      </c>
      <c r="P213" s="25" t="str">
        <f t="shared" si="105"/>
        <v>STAG</v>
      </c>
      <c r="Q213" s="25">
        <f t="shared" si="81"/>
        <v>270</v>
      </c>
      <c r="R213" s="25">
        <f t="shared" si="82"/>
        <v>280</v>
      </c>
      <c r="S213" s="25">
        <f t="shared" si="83"/>
        <v>12</v>
      </c>
      <c r="T213" s="25">
        <f t="shared" si="84"/>
        <v>19.440000000000001</v>
      </c>
      <c r="U213" s="25">
        <f t="shared" si="85"/>
        <v>0</v>
      </c>
      <c r="V213" s="25">
        <f t="shared" si="86"/>
        <v>0.4</v>
      </c>
      <c r="W213">
        <v>80</v>
      </c>
      <c r="X213">
        <v>100</v>
      </c>
    </row>
    <row r="214" spans="1:24" x14ac:dyDescent="0.25">
      <c r="A214" s="283">
        <v>46121</v>
      </c>
      <c r="B214" s="34" t="s">
        <v>457</v>
      </c>
      <c r="C214" s="37" t="s">
        <v>30</v>
      </c>
      <c r="D214" s="135">
        <v>275</v>
      </c>
      <c r="E214" s="48">
        <f t="shared" si="101"/>
        <v>1</v>
      </c>
      <c r="F214" s="135">
        <v>15.6</v>
      </c>
      <c r="G214" s="48">
        <f t="shared" si="102"/>
        <v>1</v>
      </c>
      <c r="H214" s="135">
        <v>0.04</v>
      </c>
      <c r="I214" s="48">
        <f t="shared" si="107"/>
        <v>1</v>
      </c>
      <c r="J214" s="135">
        <v>91</v>
      </c>
      <c r="K214" s="48">
        <f t="shared" si="108"/>
        <v>1</v>
      </c>
      <c r="L214" s="247">
        <f t="shared" si="106"/>
        <v>1</v>
      </c>
      <c r="P214" s="25" t="str">
        <f t="shared" si="105"/>
        <v>STAG</v>
      </c>
      <c r="Q214" s="25">
        <f t="shared" si="81"/>
        <v>270</v>
      </c>
      <c r="R214" s="25">
        <f t="shared" si="82"/>
        <v>280</v>
      </c>
      <c r="S214" s="25">
        <f t="shared" si="83"/>
        <v>12</v>
      </c>
      <c r="T214" s="25">
        <f t="shared" si="84"/>
        <v>19.440000000000001</v>
      </c>
      <c r="U214" s="25">
        <f t="shared" si="85"/>
        <v>0</v>
      </c>
      <c r="V214" s="25">
        <f t="shared" si="86"/>
        <v>0.4</v>
      </c>
      <c r="W214">
        <v>80</v>
      </c>
      <c r="X214">
        <v>100</v>
      </c>
    </row>
    <row r="215" spans="1:24" x14ac:dyDescent="0.25">
      <c r="A215" s="283">
        <v>46121</v>
      </c>
      <c r="B215" s="34" t="s">
        <v>456</v>
      </c>
      <c r="C215" s="37" t="s">
        <v>30</v>
      </c>
      <c r="D215" s="135">
        <v>275</v>
      </c>
      <c r="E215" s="48">
        <f t="shared" si="101"/>
        <v>1</v>
      </c>
      <c r="F215" s="135">
        <v>15.33</v>
      </c>
      <c r="G215" s="48">
        <f t="shared" si="102"/>
        <v>1</v>
      </c>
      <c r="H215" s="135">
        <v>0.13</v>
      </c>
      <c r="I215" s="48">
        <f t="shared" si="107"/>
        <v>1</v>
      </c>
      <c r="J215" s="135">
        <v>94</v>
      </c>
      <c r="K215" s="48">
        <f t="shared" si="108"/>
        <v>1</v>
      </c>
      <c r="L215" s="247">
        <f t="shared" si="106"/>
        <v>1</v>
      </c>
      <c r="P215" s="25" t="str">
        <f t="shared" si="105"/>
        <v>STAG</v>
      </c>
      <c r="Q215" s="25">
        <f t="shared" si="81"/>
        <v>270</v>
      </c>
      <c r="R215" s="25">
        <f t="shared" si="82"/>
        <v>280</v>
      </c>
      <c r="S215" s="25">
        <f t="shared" si="83"/>
        <v>12</v>
      </c>
      <c r="T215" s="25">
        <f t="shared" si="84"/>
        <v>19.440000000000001</v>
      </c>
      <c r="U215" s="25">
        <f t="shared" si="85"/>
        <v>0</v>
      </c>
      <c r="V215" s="25">
        <f t="shared" si="86"/>
        <v>0.4</v>
      </c>
      <c r="W215">
        <v>80</v>
      </c>
      <c r="X215">
        <v>100</v>
      </c>
    </row>
    <row r="216" spans="1:24" x14ac:dyDescent="0.25">
      <c r="A216" s="283">
        <v>46122</v>
      </c>
      <c r="B216" s="34" t="s">
        <v>457</v>
      </c>
      <c r="C216" s="37" t="s">
        <v>31</v>
      </c>
      <c r="D216" s="135">
        <v>275</v>
      </c>
      <c r="E216" s="48">
        <f t="shared" si="101"/>
        <v>1</v>
      </c>
      <c r="F216" s="135">
        <v>17.05</v>
      </c>
      <c r="G216" s="48">
        <f t="shared" si="102"/>
        <v>1</v>
      </c>
      <c r="H216" s="135">
        <v>0.04</v>
      </c>
      <c r="I216" s="48">
        <f t="shared" si="107"/>
        <v>1</v>
      </c>
      <c r="J216" s="135">
        <v>94</v>
      </c>
      <c r="K216" s="48">
        <f t="shared" si="108"/>
        <v>1</v>
      </c>
      <c r="L216" s="247">
        <f t="shared" si="106"/>
        <v>1</v>
      </c>
      <c r="P216" s="25" t="str">
        <f t="shared" si="105"/>
        <v>CARIB</v>
      </c>
      <c r="Q216" s="25">
        <f t="shared" si="81"/>
        <v>270</v>
      </c>
      <c r="R216" s="25">
        <f t="shared" si="82"/>
        <v>280</v>
      </c>
      <c r="S216" s="25">
        <f t="shared" si="83"/>
        <v>12</v>
      </c>
      <c r="T216" s="25">
        <f t="shared" si="84"/>
        <v>19.440000000000001</v>
      </c>
      <c r="U216" s="25">
        <f t="shared" si="85"/>
        <v>0</v>
      </c>
      <c r="V216" s="25">
        <f t="shared" si="86"/>
        <v>0.4</v>
      </c>
      <c r="W216">
        <v>80</v>
      </c>
      <c r="X216">
        <v>100</v>
      </c>
    </row>
    <row r="217" spans="1:24" x14ac:dyDescent="0.25">
      <c r="A217" s="283">
        <v>46122</v>
      </c>
      <c r="B217" s="34" t="s">
        <v>434</v>
      </c>
      <c r="C217" s="37" t="s">
        <v>31</v>
      </c>
      <c r="D217" s="128"/>
      <c r="E217" s="128"/>
      <c r="F217" s="135">
        <v>16.45</v>
      </c>
      <c r="G217" s="48">
        <f t="shared" si="102"/>
        <v>1</v>
      </c>
      <c r="H217" s="135">
        <v>0.02</v>
      </c>
      <c r="I217" s="48">
        <f t="shared" si="107"/>
        <v>1</v>
      </c>
      <c r="J217" s="135">
        <v>98</v>
      </c>
      <c r="K217" s="48">
        <f t="shared" si="108"/>
        <v>1</v>
      </c>
      <c r="L217" s="374">
        <v>1</v>
      </c>
      <c r="P217" s="25" t="str">
        <f t="shared" si="105"/>
        <v>CARIB</v>
      </c>
      <c r="Q217" s="25">
        <f t="shared" si="81"/>
        <v>270</v>
      </c>
      <c r="R217" s="25">
        <f t="shared" si="82"/>
        <v>280</v>
      </c>
      <c r="S217" s="25">
        <f t="shared" si="83"/>
        <v>12</v>
      </c>
      <c r="T217" s="25">
        <f t="shared" si="84"/>
        <v>19.440000000000001</v>
      </c>
      <c r="U217" s="25">
        <f t="shared" si="85"/>
        <v>0</v>
      </c>
      <c r="V217" s="25">
        <f t="shared" si="86"/>
        <v>0.4</v>
      </c>
      <c r="W217">
        <v>80</v>
      </c>
      <c r="X217">
        <v>100</v>
      </c>
    </row>
    <row r="218" spans="1:24" x14ac:dyDescent="0.25">
      <c r="A218" s="283">
        <v>46122</v>
      </c>
      <c r="B218" s="34" t="s">
        <v>435</v>
      </c>
      <c r="C218" s="37" t="s">
        <v>31</v>
      </c>
      <c r="D218" s="135">
        <v>275</v>
      </c>
      <c r="E218" s="48">
        <f t="shared" ref="E218:E233" si="109">IF(+(IF(D218&lt;Q218,0,IF(D218&gt;R218,0,1)))=1,1,0)</f>
        <v>1</v>
      </c>
      <c r="F218" s="135">
        <v>16.100000000000001</v>
      </c>
      <c r="G218" s="48">
        <f t="shared" si="102"/>
        <v>1</v>
      </c>
      <c r="H218" s="135">
        <v>0.02</v>
      </c>
      <c r="I218" s="48">
        <f t="shared" si="107"/>
        <v>1</v>
      </c>
      <c r="J218" s="135">
        <v>91</v>
      </c>
      <c r="K218" s="48">
        <f t="shared" si="108"/>
        <v>1</v>
      </c>
      <c r="L218" s="247">
        <f t="shared" ref="L218:L233" si="110">IF(+(IF(D218&lt;Q218,0,IF(D218&gt;R218,0,1)))+(IF(F218&lt;S218,0,IF(F218&gt;T218,0,1)))=2,1,0)</f>
        <v>1</v>
      </c>
      <c r="P218" s="25" t="str">
        <f t="shared" si="105"/>
        <v>CARIB</v>
      </c>
      <c r="Q218" s="25">
        <f t="shared" si="81"/>
        <v>270</v>
      </c>
      <c r="R218" s="25">
        <f t="shared" si="82"/>
        <v>280</v>
      </c>
      <c r="S218" s="25">
        <f t="shared" si="83"/>
        <v>12</v>
      </c>
      <c r="T218" s="25">
        <f t="shared" si="84"/>
        <v>19.440000000000001</v>
      </c>
      <c r="U218" s="25">
        <f t="shared" si="85"/>
        <v>0</v>
      </c>
      <c r="V218" s="25">
        <f t="shared" si="86"/>
        <v>0.4</v>
      </c>
      <c r="W218">
        <v>80</v>
      </c>
      <c r="X218">
        <v>100</v>
      </c>
    </row>
    <row r="219" spans="1:24" x14ac:dyDescent="0.25">
      <c r="A219" s="283">
        <v>46122</v>
      </c>
      <c r="B219" s="34" t="s">
        <v>805</v>
      </c>
      <c r="C219" s="37" t="s">
        <v>31</v>
      </c>
      <c r="D219" s="135">
        <v>275</v>
      </c>
      <c r="E219" s="48">
        <f t="shared" si="109"/>
        <v>1</v>
      </c>
      <c r="F219" s="135">
        <v>17.95</v>
      </c>
      <c r="G219" s="48">
        <f t="shared" si="102"/>
        <v>1</v>
      </c>
      <c r="H219" s="135">
        <v>0.02</v>
      </c>
      <c r="I219" s="48">
        <f t="shared" si="107"/>
        <v>1</v>
      </c>
      <c r="J219" s="135">
        <v>96</v>
      </c>
      <c r="K219" s="48">
        <f t="shared" si="108"/>
        <v>1</v>
      </c>
      <c r="L219" s="247">
        <f t="shared" si="110"/>
        <v>1</v>
      </c>
      <c r="P219" s="25" t="str">
        <f t="shared" si="105"/>
        <v>CARIB</v>
      </c>
      <c r="Q219" s="25">
        <f t="shared" si="81"/>
        <v>270</v>
      </c>
      <c r="R219" s="25">
        <f t="shared" si="82"/>
        <v>280</v>
      </c>
      <c r="S219" s="25">
        <f t="shared" si="83"/>
        <v>12</v>
      </c>
      <c r="T219" s="25">
        <f t="shared" si="84"/>
        <v>19.440000000000001</v>
      </c>
      <c r="U219" s="25">
        <f t="shared" si="85"/>
        <v>0</v>
      </c>
      <c r="V219" s="25">
        <f t="shared" si="86"/>
        <v>0.4</v>
      </c>
      <c r="W219">
        <v>80</v>
      </c>
      <c r="X219">
        <v>100</v>
      </c>
    </row>
    <row r="220" spans="1:24" x14ac:dyDescent="0.25">
      <c r="A220" s="283">
        <v>46125</v>
      </c>
      <c r="B220" s="34" t="s">
        <v>437</v>
      </c>
      <c r="C220" s="37" t="s">
        <v>135</v>
      </c>
      <c r="D220" s="135">
        <v>275</v>
      </c>
      <c r="E220" s="48">
        <f t="shared" si="109"/>
        <v>1</v>
      </c>
      <c r="F220" s="135">
        <v>98.5</v>
      </c>
      <c r="G220" s="48">
        <f t="shared" si="102"/>
        <v>1</v>
      </c>
      <c r="H220" s="135">
        <v>0.06</v>
      </c>
      <c r="I220" s="48">
        <f t="shared" si="107"/>
        <v>1</v>
      </c>
      <c r="J220" s="135">
        <v>98</v>
      </c>
      <c r="K220" s="48">
        <f t="shared" si="108"/>
        <v>1</v>
      </c>
      <c r="L220" s="247">
        <f t="shared" si="110"/>
        <v>1</v>
      </c>
      <c r="P220" s="25" t="str">
        <f t="shared" si="105"/>
        <v>CARIBE ROSE</v>
      </c>
      <c r="Q220" s="25">
        <f t="shared" si="81"/>
        <v>270</v>
      </c>
      <c r="R220" s="25">
        <f t="shared" si="82"/>
        <v>280.39999999999998</v>
      </c>
      <c r="S220" s="25">
        <f t="shared" si="83"/>
        <v>90</v>
      </c>
      <c r="T220" s="25">
        <f t="shared" si="84"/>
        <v>120.44</v>
      </c>
      <c r="U220" s="25">
        <f t="shared" si="85"/>
        <v>0</v>
      </c>
      <c r="V220" s="25">
        <f t="shared" si="86"/>
        <v>1</v>
      </c>
      <c r="W220">
        <v>80</v>
      </c>
      <c r="X220">
        <v>100</v>
      </c>
    </row>
    <row r="221" spans="1:24" x14ac:dyDescent="0.25">
      <c r="A221" s="283">
        <v>46125</v>
      </c>
      <c r="B221" s="34" t="s">
        <v>435</v>
      </c>
      <c r="C221" s="37" t="s">
        <v>135</v>
      </c>
      <c r="D221" s="135">
        <v>275</v>
      </c>
      <c r="E221" s="48">
        <f t="shared" si="109"/>
        <v>1</v>
      </c>
      <c r="F221" s="135">
        <v>109.7</v>
      </c>
      <c r="G221" s="48">
        <f t="shared" si="102"/>
        <v>1</v>
      </c>
      <c r="H221" s="135">
        <v>0.25</v>
      </c>
      <c r="I221" s="48">
        <f t="shared" si="107"/>
        <v>1</v>
      </c>
      <c r="J221" s="135">
        <v>100</v>
      </c>
      <c r="K221" s="48">
        <f t="shared" si="108"/>
        <v>1</v>
      </c>
      <c r="L221" s="247">
        <f t="shared" si="110"/>
        <v>1</v>
      </c>
      <c r="P221" s="25" t="str">
        <f t="shared" si="105"/>
        <v>CARIBE ROSE</v>
      </c>
      <c r="Q221" s="25">
        <f t="shared" si="81"/>
        <v>270</v>
      </c>
      <c r="R221" s="25">
        <f t="shared" si="82"/>
        <v>280.39999999999998</v>
      </c>
      <c r="S221" s="25">
        <f t="shared" si="83"/>
        <v>90</v>
      </c>
      <c r="T221" s="25">
        <f t="shared" si="84"/>
        <v>120.44</v>
      </c>
      <c r="U221" s="25">
        <f t="shared" si="85"/>
        <v>0</v>
      </c>
      <c r="V221" s="25">
        <f t="shared" si="86"/>
        <v>1</v>
      </c>
      <c r="W221">
        <v>80</v>
      </c>
      <c r="X221">
        <v>100</v>
      </c>
    </row>
    <row r="222" spans="1:24" x14ac:dyDescent="0.25">
      <c r="A222" s="283">
        <v>46125</v>
      </c>
      <c r="B222" s="34" t="s">
        <v>459</v>
      </c>
      <c r="C222" s="37" t="s">
        <v>31</v>
      </c>
      <c r="D222" s="135">
        <v>275</v>
      </c>
      <c r="E222" s="48">
        <f t="shared" si="109"/>
        <v>1</v>
      </c>
      <c r="F222" s="135">
        <v>18.899999999999999</v>
      </c>
      <c r="G222" s="48">
        <f t="shared" si="102"/>
        <v>1</v>
      </c>
      <c r="H222" s="135">
        <v>0.02</v>
      </c>
      <c r="I222" s="48">
        <f t="shared" si="107"/>
        <v>1</v>
      </c>
      <c r="J222" s="135">
        <v>89</v>
      </c>
      <c r="K222" s="48">
        <f t="shared" si="108"/>
        <v>1</v>
      </c>
      <c r="L222" s="247">
        <f t="shared" si="110"/>
        <v>1</v>
      </c>
      <c r="P222" s="25" t="str">
        <f t="shared" si="105"/>
        <v>CARIB</v>
      </c>
      <c r="Q222" s="25">
        <f t="shared" si="81"/>
        <v>270</v>
      </c>
      <c r="R222" s="25">
        <f t="shared" si="82"/>
        <v>280</v>
      </c>
      <c r="S222" s="25">
        <f t="shared" si="83"/>
        <v>12</v>
      </c>
      <c r="T222" s="25">
        <f t="shared" si="84"/>
        <v>19.440000000000001</v>
      </c>
      <c r="U222" s="25">
        <f t="shared" si="85"/>
        <v>0</v>
      </c>
      <c r="V222" s="25">
        <f t="shared" si="86"/>
        <v>0.4</v>
      </c>
      <c r="W222">
        <v>80</v>
      </c>
      <c r="X222">
        <v>100</v>
      </c>
    </row>
    <row r="223" spans="1:24" x14ac:dyDescent="0.25">
      <c r="A223" s="283">
        <v>46126</v>
      </c>
      <c r="B223" s="34" t="s">
        <v>458</v>
      </c>
      <c r="C223" s="37" t="s">
        <v>31</v>
      </c>
      <c r="D223" s="135">
        <v>275</v>
      </c>
      <c r="E223" s="48">
        <f t="shared" si="109"/>
        <v>1</v>
      </c>
      <c r="F223" s="135">
        <v>14.81</v>
      </c>
      <c r="G223" s="48">
        <f t="shared" si="102"/>
        <v>1</v>
      </c>
      <c r="H223" s="135">
        <v>0.02</v>
      </c>
      <c r="I223" s="48">
        <f t="shared" si="107"/>
        <v>1</v>
      </c>
      <c r="J223" s="135">
        <v>96</v>
      </c>
      <c r="K223" s="48">
        <f t="shared" si="108"/>
        <v>1</v>
      </c>
      <c r="L223" s="247">
        <f t="shared" si="110"/>
        <v>1</v>
      </c>
      <c r="P223" s="25" t="str">
        <f t="shared" si="105"/>
        <v>CARIB</v>
      </c>
      <c r="Q223" s="25">
        <f t="shared" si="81"/>
        <v>270</v>
      </c>
      <c r="R223" s="25">
        <f t="shared" si="82"/>
        <v>280</v>
      </c>
      <c r="S223" s="25">
        <f t="shared" si="83"/>
        <v>12</v>
      </c>
      <c r="T223" s="25">
        <f t="shared" si="84"/>
        <v>19.440000000000001</v>
      </c>
      <c r="U223" s="25">
        <f t="shared" si="85"/>
        <v>0</v>
      </c>
      <c r="V223" s="25">
        <f t="shared" si="86"/>
        <v>0.4</v>
      </c>
      <c r="W223">
        <v>80</v>
      </c>
      <c r="X223">
        <v>100</v>
      </c>
    </row>
    <row r="224" spans="1:24" x14ac:dyDescent="0.25">
      <c r="A224" s="283">
        <v>46126</v>
      </c>
      <c r="B224" s="34" t="s">
        <v>436</v>
      </c>
      <c r="C224" s="37" t="s">
        <v>31</v>
      </c>
      <c r="D224" s="135">
        <v>275</v>
      </c>
      <c r="E224" s="48">
        <f t="shared" si="109"/>
        <v>1</v>
      </c>
      <c r="F224" s="135">
        <v>14</v>
      </c>
      <c r="G224" s="48">
        <f t="shared" si="102"/>
        <v>1</v>
      </c>
      <c r="H224" s="135">
        <v>0.03</v>
      </c>
      <c r="I224" s="48">
        <f t="shared" si="107"/>
        <v>1</v>
      </c>
      <c r="J224" s="135">
        <v>91</v>
      </c>
      <c r="K224" s="48">
        <f t="shared" si="108"/>
        <v>1</v>
      </c>
      <c r="L224" s="247">
        <f t="shared" si="110"/>
        <v>1</v>
      </c>
      <c r="P224" s="25" t="str">
        <f t="shared" si="105"/>
        <v>CARIB</v>
      </c>
      <c r="Q224" s="25">
        <f t="shared" si="81"/>
        <v>270</v>
      </c>
      <c r="R224" s="25">
        <f t="shared" si="82"/>
        <v>280</v>
      </c>
      <c r="S224" s="25">
        <f t="shared" si="83"/>
        <v>12</v>
      </c>
      <c r="T224" s="25">
        <f t="shared" si="84"/>
        <v>19.440000000000001</v>
      </c>
      <c r="U224" s="25">
        <f t="shared" si="85"/>
        <v>0</v>
      </c>
      <c r="V224" s="25">
        <f t="shared" si="86"/>
        <v>0.4</v>
      </c>
      <c r="W224">
        <v>80</v>
      </c>
      <c r="X224">
        <v>100</v>
      </c>
    </row>
    <row r="225" spans="1:24" x14ac:dyDescent="0.25">
      <c r="A225" s="283">
        <v>46127</v>
      </c>
      <c r="B225" s="34" t="s">
        <v>456</v>
      </c>
      <c r="C225" s="37" t="s">
        <v>30</v>
      </c>
      <c r="D225" s="135">
        <v>275</v>
      </c>
      <c r="E225" s="48">
        <f t="shared" si="109"/>
        <v>1</v>
      </c>
      <c r="F225" s="135">
        <v>17.12</v>
      </c>
      <c r="G225" s="48">
        <f t="shared" si="102"/>
        <v>1</v>
      </c>
      <c r="H225" s="135">
        <v>0.04</v>
      </c>
      <c r="I225" s="70">
        <f t="shared" si="107"/>
        <v>1</v>
      </c>
      <c r="J225" s="135">
        <v>91</v>
      </c>
      <c r="K225" s="48">
        <f t="shared" si="108"/>
        <v>1</v>
      </c>
      <c r="L225" s="247">
        <f t="shared" si="110"/>
        <v>1</v>
      </c>
      <c r="P225" s="25" t="str">
        <f t="shared" si="105"/>
        <v>STAG</v>
      </c>
      <c r="Q225" s="25">
        <f t="shared" si="81"/>
        <v>270</v>
      </c>
      <c r="R225" s="25">
        <f t="shared" si="82"/>
        <v>280</v>
      </c>
      <c r="S225" s="25">
        <f t="shared" si="83"/>
        <v>12</v>
      </c>
      <c r="T225" s="25">
        <f t="shared" si="84"/>
        <v>19.440000000000001</v>
      </c>
      <c r="U225" s="25">
        <f t="shared" si="85"/>
        <v>0</v>
      </c>
      <c r="V225" s="25">
        <f t="shared" si="86"/>
        <v>0.4</v>
      </c>
      <c r="W225">
        <v>80</v>
      </c>
      <c r="X225">
        <v>100</v>
      </c>
    </row>
    <row r="226" spans="1:24" x14ac:dyDescent="0.25">
      <c r="A226" s="283">
        <v>46127</v>
      </c>
      <c r="B226" s="34" t="s">
        <v>457</v>
      </c>
      <c r="C226" s="37" t="s">
        <v>30</v>
      </c>
      <c r="D226" s="135">
        <v>275</v>
      </c>
      <c r="E226" s="48">
        <f t="shared" si="109"/>
        <v>1</v>
      </c>
      <c r="F226" s="135">
        <v>18.64</v>
      </c>
      <c r="G226" s="48">
        <f t="shared" si="102"/>
        <v>1</v>
      </c>
      <c r="H226" s="135">
        <v>2.5000000000000001E-2</v>
      </c>
      <c r="I226" s="48">
        <f t="shared" si="107"/>
        <v>1</v>
      </c>
      <c r="J226" s="135">
        <v>96</v>
      </c>
      <c r="K226" s="48">
        <f t="shared" si="108"/>
        <v>1</v>
      </c>
      <c r="L226" s="247">
        <f t="shared" si="110"/>
        <v>1</v>
      </c>
      <c r="P226" s="25" t="str">
        <f t="shared" si="105"/>
        <v>STAG</v>
      </c>
      <c r="Q226" s="25">
        <f t="shared" si="81"/>
        <v>270</v>
      </c>
      <c r="R226" s="25">
        <f t="shared" si="82"/>
        <v>280</v>
      </c>
      <c r="S226" s="25">
        <f t="shared" si="83"/>
        <v>12</v>
      </c>
      <c r="T226" s="25">
        <f t="shared" si="84"/>
        <v>19.440000000000001</v>
      </c>
      <c r="U226" s="25">
        <f t="shared" si="85"/>
        <v>0</v>
      </c>
      <c r="V226" s="25">
        <f t="shared" si="86"/>
        <v>0.4</v>
      </c>
      <c r="W226">
        <v>80</v>
      </c>
      <c r="X226">
        <v>100</v>
      </c>
    </row>
    <row r="227" spans="1:24" x14ac:dyDescent="0.25">
      <c r="A227" s="283">
        <v>46128</v>
      </c>
      <c r="B227" s="34" t="s">
        <v>456</v>
      </c>
      <c r="C227" s="37" t="s">
        <v>30</v>
      </c>
      <c r="D227" s="135">
        <v>275</v>
      </c>
      <c r="E227" s="48">
        <f t="shared" si="109"/>
        <v>1</v>
      </c>
      <c r="F227" s="135">
        <v>15.73</v>
      </c>
      <c r="G227" s="48">
        <f t="shared" si="102"/>
        <v>1</v>
      </c>
      <c r="H227" s="135">
        <v>0.17</v>
      </c>
      <c r="I227" s="48">
        <f t="shared" si="107"/>
        <v>1</v>
      </c>
      <c r="J227" s="135">
        <v>96</v>
      </c>
      <c r="K227" s="48">
        <f t="shared" si="108"/>
        <v>1</v>
      </c>
      <c r="L227" s="247">
        <f t="shared" si="110"/>
        <v>1</v>
      </c>
      <c r="P227" s="25" t="str">
        <f t="shared" si="105"/>
        <v>STAG</v>
      </c>
      <c r="Q227" s="25">
        <f t="shared" si="81"/>
        <v>270</v>
      </c>
      <c r="R227" s="25">
        <f t="shared" si="82"/>
        <v>280</v>
      </c>
      <c r="S227" s="25">
        <f t="shared" si="83"/>
        <v>12</v>
      </c>
      <c r="T227" s="25">
        <f t="shared" si="84"/>
        <v>19.440000000000001</v>
      </c>
      <c r="U227" s="25">
        <f t="shared" si="85"/>
        <v>0</v>
      </c>
      <c r="V227" s="25">
        <f t="shared" si="86"/>
        <v>0.4</v>
      </c>
      <c r="W227">
        <v>80</v>
      </c>
      <c r="X227">
        <v>100</v>
      </c>
    </row>
    <row r="228" spans="1:24" x14ac:dyDescent="0.25">
      <c r="A228" s="283">
        <v>46128</v>
      </c>
      <c r="B228" s="34" t="s">
        <v>457</v>
      </c>
      <c r="C228" s="37" t="s">
        <v>31</v>
      </c>
      <c r="D228" s="135">
        <v>275</v>
      </c>
      <c r="E228" s="48">
        <f t="shared" si="109"/>
        <v>1</v>
      </c>
      <c r="F228" s="135">
        <v>16.55</v>
      </c>
      <c r="G228" s="48">
        <f t="shared" si="102"/>
        <v>1</v>
      </c>
      <c r="H228" s="135">
        <v>0.04</v>
      </c>
      <c r="I228" s="48">
        <f t="shared" si="107"/>
        <v>1</v>
      </c>
      <c r="J228" s="135">
        <v>94</v>
      </c>
      <c r="K228" s="48">
        <f t="shared" si="108"/>
        <v>1</v>
      </c>
      <c r="L228" s="247">
        <f t="shared" si="110"/>
        <v>1</v>
      </c>
      <c r="P228" s="25" t="str">
        <f t="shared" si="105"/>
        <v>CARIB</v>
      </c>
      <c r="Q228" s="25">
        <f t="shared" si="81"/>
        <v>270</v>
      </c>
      <c r="R228" s="25">
        <f t="shared" si="82"/>
        <v>280</v>
      </c>
      <c r="S228" s="25">
        <f t="shared" si="83"/>
        <v>12</v>
      </c>
      <c r="T228" s="25">
        <f t="shared" si="84"/>
        <v>19.440000000000001</v>
      </c>
      <c r="U228" s="25">
        <f t="shared" si="85"/>
        <v>0</v>
      </c>
      <c r="V228" s="25">
        <f t="shared" si="86"/>
        <v>0.4</v>
      </c>
      <c r="W228">
        <v>80</v>
      </c>
      <c r="X228">
        <v>100</v>
      </c>
    </row>
    <row r="229" spans="1:24" x14ac:dyDescent="0.25">
      <c r="A229" s="283">
        <v>46128</v>
      </c>
      <c r="B229" s="34" t="s">
        <v>456</v>
      </c>
      <c r="C229" s="37" t="s">
        <v>31</v>
      </c>
      <c r="D229" s="135">
        <v>275</v>
      </c>
      <c r="E229" s="48">
        <f t="shared" si="109"/>
        <v>1</v>
      </c>
      <c r="F229" s="135">
        <v>17.420000000000002</v>
      </c>
      <c r="G229" s="48">
        <f t="shared" si="102"/>
        <v>1</v>
      </c>
      <c r="H229" s="135">
        <v>0.04</v>
      </c>
      <c r="I229" s="48">
        <f t="shared" si="107"/>
        <v>1</v>
      </c>
      <c r="J229" s="135">
        <v>96</v>
      </c>
      <c r="K229" s="48">
        <f t="shared" si="108"/>
        <v>1</v>
      </c>
      <c r="L229" s="247">
        <f t="shared" si="110"/>
        <v>1</v>
      </c>
      <c r="P229" s="25" t="str">
        <f t="shared" si="105"/>
        <v>CARIB</v>
      </c>
      <c r="Q229" s="25">
        <f t="shared" si="81"/>
        <v>270</v>
      </c>
      <c r="R229" s="25">
        <f t="shared" si="82"/>
        <v>280</v>
      </c>
      <c r="S229" s="25">
        <f t="shared" si="83"/>
        <v>12</v>
      </c>
      <c r="T229" s="25">
        <f t="shared" si="84"/>
        <v>19.440000000000001</v>
      </c>
      <c r="U229" s="25">
        <f t="shared" si="85"/>
        <v>0</v>
      </c>
      <c r="V229" s="25">
        <f t="shared" si="86"/>
        <v>0.4</v>
      </c>
      <c r="W229">
        <v>80</v>
      </c>
      <c r="X229">
        <v>100</v>
      </c>
    </row>
    <row r="230" spans="1:24" x14ac:dyDescent="0.25">
      <c r="A230" s="283">
        <v>46129</v>
      </c>
      <c r="B230" s="34" t="s">
        <v>457</v>
      </c>
      <c r="C230" s="37" t="s">
        <v>31</v>
      </c>
      <c r="D230" s="135">
        <v>275</v>
      </c>
      <c r="E230" s="48">
        <f t="shared" si="109"/>
        <v>1</v>
      </c>
      <c r="F230" s="135">
        <v>14.65</v>
      </c>
      <c r="G230" s="48">
        <f t="shared" si="102"/>
        <v>1</v>
      </c>
      <c r="H230" s="135">
        <v>0.04</v>
      </c>
      <c r="I230" s="48">
        <f t="shared" si="107"/>
        <v>1</v>
      </c>
      <c r="J230" s="135">
        <v>98</v>
      </c>
      <c r="K230" s="48">
        <f t="shared" si="108"/>
        <v>1</v>
      </c>
      <c r="L230" s="247">
        <f t="shared" si="110"/>
        <v>1</v>
      </c>
      <c r="P230" s="25" t="str">
        <f t="shared" si="105"/>
        <v>CARIB</v>
      </c>
      <c r="Q230" s="25">
        <f t="shared" si="81"/>
        <v>270</v>
      </c>
      <c r="R230" s="25">
        <f t="shared" si="82"/>
        <v>280</v>
      </c>
      <c r="S230" s="25">
        <f t="shared" si="83"/>
        <v>12</v>
      </c>
      <c r="T230" s="25">
        <f t="shared" si="84"/>
        <v>19.440000000000001</v>
      </c>
      <c r="U230" s="25">
        <f t="shared" si="85"/>
        <v>0</v>
      </c>
      <c r="V230" s="25">
        <f t="shared" si="86"/>
        <v>0.4</v>
      </c>
      <c r="W230">
        <v>80</v>
      </c>
      <c r="X230">
        <v>100</v>
      </c>
    </row>
    <row r="231" spans="1:24" x14ac:dyDescent="0.25">
      <c r="A231" s="283">
        <v>46133</v>
      </c>
      <c r="B231" s="34" t="s">
        <v>459</v>
      </c>
      <c r="C231" s="37" t="s">
        <v>31</v>
      </c>
      <c r="D231" s="135">
        <v>275</v>
      </c>
      <c r="E231" s="48">
        <f t="shared" si="109"/>
        <v>1</v>
      </c>
      <c r="F231" s="135">
        <v>16.375</v>
      </c>
      <c r="G231" s="48">
        <f t="shared" si="102"/>
        <v>1</v>
      </c>
      <c r="H231" s="135">
        <v>0.04</v>
      </c>
      <c r="I231" s="48">
        <f t="shared" si="107"/>
        <v>1</v>
      </c>
      <c r="J231" s="135">
        <v>91</v>
      </c>
      <c r="K231" s="48">
        <f t="shared" si="108"/>
        <v>1</v>
      </c>
      <c r="L231" s="247">
        <f t="shared" si="110"/>
        <v>1</v>
      </c>
      <c r="P231" s="25" t="str">
        <f t="shared" si="105"/>
        <v>CARIB</v>
      </c>
      <c r="Q231" s="25">
        <f t="shared" si="81"/>
        <v>270</v>
      </c>
      <c r="R231" s="25">
        <f t="shared" si="82"/>
        <v>280</v>
      </c>
      <c r="S231" s="25">
        <f t="shared" si="83"/>
        <v>12</v>
      </c>
      <c r="T231" s="25">
        <f t="shared" si="84"/>
        <v>19.440000000000001</v>
      </c>
      <c r="U231" s="25">
        <f t="shared" si="85"/>
        <v>0</v>
      </c>
      <c r="V231" s="25">
        <f t="shared" si="86"/>
        <v>0.4</v>
      </c>
      <c r="W231">
        <v>80</v>
      </c>
      <c r="X231">
        <v>100</v>
      </c>
    </row>
    <row r="232" spans="1:24" x14ac:dyDescent="0.25">
      <c r="A232" s="283">
        <v>46133</v>
      </c>
      <c r="B232" s="34" t="s">
        <v>458</v>
      </c>
      <c r="C232" s="37" t="s">
        <v>31</v>
      </c>
      <c r="D232" s="135">
        <v>275</v>
      </c>
      <c r="E232" s="48">
        <f t="shared" si="109"/>
        <v>1</v>
      </c>
      <c r="F232" s="135">
        <v>17.925000000000001</v>
      </c>
      <c r="G232" s="48">
        <f t="shared" si="102"/>
        <v>1</v>
      </c>
      <c r="H232" s="135">
        <v>0.02</v>
      </c>
      <c r="I232" s="48">
        <f t="shared" si="107"/>
        <v>1</v>
      </c>
      <c r="J232" s="135">
        <v>91</v>
      </c>
      <c r="K232" s="48">
        <f t="shared" si="108"/>
        <v>1</v>
      </c>
      <c r="L232" s="247">
        <f t="shared" si="110"/>
        <v>1</v>
      </c>
      <c r="P232" s="25" t="str">
        <f t="shared" si="105"/>
        <v>CARIB</v>
      </c>
      <c r="Q232" s="25">
        <f t="shared" si="81"/>
        <v>270</v>
      </c>
      <c r="R232" s="25">
        <f t="shared" si="82"/>
        <v>280</v>
      </c>
      <c r="S232" s="25">
        <f t="shared" si="83"/>
        <v>12</v>
      </c>
      <c r="T232" s="25">
        <f t="shared" si="84"/>
        <v>19.440000000000001</v>
      </c>
      <c r="U232" s="25">
        <f t="shared" si="85"/>
        <v>0</v>
      </c>
      <c r="V232" s="25">
        <f t="shared" si="86"/>
        <v>0.4</v>
      </c>
      <c r="W232">
        <v>80</v>
      </c>
      <c r="X232">
        <v>100</v>
      </c>
    </row>
    <row r="233" spans="1:24" x14ac:dyDescent="0.25">
      <c r="A233" s="283">
        <v>46133</v>
      </c>
      <c r="B233" s="34" t="s">
        <v>459</v>
      </c>
      <c r="C233" s="37" t="s">
        <v>30</v>
      </c>
      <c r="D233" s="135">
        <v>275</v>
      </c>
      <c r="E233" s="48">
        <f t="shared" si="109"/>
        <v>1</v>
      </c>
      <c r="F233" s="135">
        <v>18.8</v>
      </c>
      <c r="G233" s="48">
        <f t="shared" si="102"/>
        <v>1</v>
      </c>
      <c r="H233" s="135">
        <v>0.04</v>
      </c>
      <c r="I233" s="48">
        <f t="shared" si="107"/>
        <v>1</v>
      </c>
      <c r="J233" s="135">
        <v>91</v>
      </c>
      <c r="K233" s="48">
        <f t="shared" si="108"/>
        <v>1</v>
      </c>
      <c r="L233" s="247">
        <f t="shared" si="110"/>
        <v>1</v>
      </c>
      <c r="P233" s="25" t="str">
        <f t="shared" si="105"/>
        <v>STAG</v>
      </c>
      <c r="Q233" s="25">
        <f t="shared" si="81"/>
        <v>270</v>
      </c>
      <c r="R233" s="25">
        <f t="shared" si="82"/>
        <v>280</v>
      </c>
      <c r="S233" s="25">
        <f t="shared" si="83"/>
        <v>12</v>
      </c>
      <c r="T233" s="25">
        <f t="shared" si="84"/>
        <v>19.440000000000001</v>
      </c>
      <c r="U233" s="25">
        <f t="shared" si="85"/>
        <v>0</v>
      </c>
      <c r="V233" s="25">
        <f t="shared" si="86"/>
        <v>0.4</v>
      </c>
      <c r="W233">
        <v>80</v>
      </c>
      <c r="X233">
        <v>100</v>
      </c>
    </row>
    <row r="234" spans="1:24" x14ac:dyDescent="0.25">
      <c r="A234" s="283">
        <v>46134</v>
      </c>
      <c r="B234" s="34" t="s">
        <v>458</v>
      </c>
      <c r="C234" s="37" t="s">
        <v>30</v>
      </c>
      <c r="D234" s="128"/>
      <c r="E234" s="128"/>
      <c r="F234" s="135">
        <v>16.100000000000001</v>
      </c>
      <c r="G234" s="48">
        <f t="shared" si="102"/>
        <v>1</v>
      </c>
      <c r="H234" s="128"/>
      <c r="I234" s="48">
        <f t="shared" si="107"/>
        <v>1</v>
      </c>
      <c r="J234" s="135">
        <v>91</v>
      </c>
      <c r="K234" s="48">
        <f t="shared" si="108"/>
        <v>1</v>
      </c>
      <c r="L234" s="247">
        <v>1</v>
      </c>
      <c r="P234" s="25" t="str">
        <f t="shared" si="105"/>
        <v>STAG</v>
      </c>
      <c r="Q234" s="25">
        <f t="shared" si="81"/>
        <v>270</v>
      </c>
      <c r="R234" s="25">
        <f t="shared" si="82"/>
        <v>280</v>
      </c>
      <c r="S234" s="25">
        <f t="shared" si="83"/>
        <v>12</v>
      </c>
      <c r="T234" s="25">
        <f t="shared" si="84"/>
        <v>19.440000000000001</v>
      </c>
      <c r="U234" s="25">
        <f t="shared" si="85"/>
        <v>0</v>
      </c>
      <c r="V234" s="25">
        <f t="shared" si="86"/>
        <v>0.4</v>
      </c>
      <c r="W234">
        <v>80</v>
      </c>
      <c r="X234">
        <v>100</v>
      </c>
    </row>
    <row r="235" spans="1:24" x14ac:dyDescent="0.25">
      <c r="A235" s="283">
        <v>45769</v>
      </c>
      <c r="B235" s="34" t="s">
        <v>434</v>
      </c>
      <c r="C235" s="37" t="s">
        <v>33</v>
      </c>
      <c r="D235" s="135">
        <v>275</v>
      </c>
      <c r="E235" s="48">
        <f t="shared" ref="E235:E239" si="111">IF(+(IF(D235&lt;Q235,0,IF(D235&gt;R235,0,1)))=1,1,0)</f>
        <v>1</v>
      </c>
      <c r="F235" s="135">
        <v>28.6</v>
      </c>
      <c r="G235" s="48">
        <f t="shared" si="102"/>
        <v>1</v>
      </c>
      <c r="H235" s="135">
        <v>0.02</v>
      </c>
      <c r="I235" s="48">
        <f t="shared" si="107"/>
        <v>1</v>
      </c>
      <c r="J235" s="135">
        <v>89</v>
      </c>
      <c r="K235" s="48">
        <f t="shared" si="108"/>
        <v>1</v>
      </c>
      <c r="L235" s="247">
        <f t="shared" ref="L235:L239" si="112">IF(+(IF(D235&lt;Q235,0,IF(D235&gt;R235,0,1)))+(IF(F235&lt;S235,0,IF(F235&gt;T235,0,1)))=2,1,0)</f>
        <v>1</v>
      </c>
      <c r="P235" s="25" t="str">
        <f t="shared" si="105"/>
        <v>GUINNESS</v>
      </c>
      <c r="Q235" s="25">
        <f t="shared" si="81"/>
        <v>274</v>
      </c>
      <c r="R235" s="25">
        <f t="shared" si="82"/>
        <v>276</v>
      </c>
      <c r="S235" s="25">
        <f t="shared" si="83"/>
        <v>17</v>
      </c>
      <c r="T235" s="25">
        <f t="shared" si="84"/>
        <v>30.44</v>
      </c>
      <c r="U235" s="25">
        <f t="shared" si="85"/>
        <v>0</v>
      </c>
      <c r="V235" s="25">
        <f t="shared" si="86"/>
        <v>0.4</v>
      </c>
      <c r="W235">
        <v>80</v>
      </c>
      <c r="X235">
        <v>100</v>
      </c>
    </row>
    <row r="236" spans="1:24" x14ac:dyDescent="0.25">
      <c r="A236" s="283">
        <v>45769</v>
      </c>
      <c r="B236" s="34" t="s">
        <v>436</v>
      </c>
      <c r="C236" s="37" t="s">
        <v>33</v>
      </c>
      <c r="D236" s="135">
        <v>275</v>
      </c>
      <c r="E236" s="48">
        <f t="shared" si="111"/>
        <v>1</v>
      </c>
      <c r="F236" s="135">
        <v>27.55</v>
      </c>
      <c r="G236" s="48">
        <f t="shared" si="102"/>
        <v>1</v>
      </c>
      <c r="H236" s="135">
        <v>0.03</v>
      </c>
      <c r="I236" s="48">
        <f t="shared" si="107"/>
        <v>1</v>
      </c>
      <c r="J236" s="135">
        <v>94</v>
      </c>
      <c r="K236" s="48">
        <f t="shared" si="108"/>
        <v>1</v>
      </c>
      <c r="L236" s="247">
        <f t="shared" si="112"/>
        <v>1</v>
      </c>
      <c r="P236" s="25" t="str">
        <f t="shared" si="105"/>
        <v>GUINNESS</v>
      </c>
      <c r="Q236" s="25">
        <f t="shared" si="81"/>
        <v>274</v>
      </c>
      <c r="R236" s="25">
        <f t="shared" si="82"/>
        <v>276</v>
      </c>
      <c r="S236" s="25">
        <f t="shared" si="83"/>
        <v>17</v>
      </c>
      <c r="T236" s="25">
        <f t="shared" si="84"/>
        <v>30.44</v>
      </c>
      <c r="U236" s="25">
        <f t="shared" si="85"/>
        <v>0</v>
      </c>
      <c r="V236" s="25">
        <f t="shared" si="86"/>
        <v>0.4</v>
      </c>
      <c r="W236">
        <v>80</v>
      </c>
      <c r="X236">
        <v>100</v>
      </c>
    </row>
    <row r="237" spans="1:24" x14ac:dyDescent="0.25">
      <c r="A237" s="283">
        <v>45769</v>
      </c>
      <c r="B237" s="34" t="s">
        <v>437</v>
      </c>
      <c r="C237" s="37" t="s">
        <v>33</v>
      </c>
      <c r="D237" s="135">
        <v>275</v>
      </c>
      <c r="E237" s="48">
        <f t="shared" si="111"/>
        <v>1</v>
      </c>
      <c r="F237" s="135">
        <v>26.03</v>
      </c>
      <c r="G237" s="48">
        <f t="shared" si="102"/>
        <v>1</v>
      </c>
      <c r="H237" s="135">
        <v>0.05</v>
      </c>
      <c r="I237" s="48">
        <f t="shared" si="107"/>
        <v>1</v>
      </c>
      <c r="J237" s="135">
        <v>91</v>
      </c>
      <c r="K237" s="48">
        <f t="shared" si="108"/>
        <v>1</v>
      </c>
      <c r="L237" s="247">
        <f t="shared" si="112"/>
        <v>1</v>
      </c>
      <c r="P237" s="25" t="str">
        <f t="shared" si="105"/>
        <v>GUINNESS</v>
      </c>
      <c r="Q237" s="25">
        <f t="shared" si="81"/>
        <v>274</v>
      </c>
      <c r="R237" s="25">
        <f t="shared" si="82"/>
        <v>276</v>
      </c>
      <c r="S237" s="25">
        <f t="shared" si="83"/>
        <v>17</v>
      </c>
      <c r="T237" s="25">
        <f t="shared" si="84"/>
        <v>30.44</v>
      </c>
      <c r="U237" s="25">
        <f t="shared" si="85"/>
        <v>0</v>
      </c>
      <c r="V237" s="25">
        <f t="shared" si="86"/>
        <v>0.4</v>
      </c>
      <c r="W237">
        <v>80</v>
      </c>
      <c r="X237">
        <v>100</v>
      </c>
    </row>
    <row r="238" spans="1:24" x14ac:dyDescent="0.25">
      <c r="A238" s="283">
        <v>45769</v>
      </c>
      <c r="B238" s="34" t="s">
        <v>435</v>
      </c>
      <c r="C238" s="37" t="s">
        <v>33</v>
      </c>
      <c r="D238" s="135">
        <v>275</v>
      </c>
      <c r="E238" s="48">
        <f t="shared" si="111"/>
        <v>1</v>
      </c>
      <c r="F238" s="135">
        <v>23.47</v>
      </c>
      <c r="G238" s="48">
        <f t="shared" si="102"/>
        <v>1</v>
      </c>
      <c r="H238" s="135">
        <v>0.03</v>
      </c>
      <c r="I238" s="48">
        <f t="shared" si="107"/>
        <v>1</v>
      </c>
      <c r="J238" s="135">
        <v>91</v>
      </c>
      <c r="K238" s="48">
        <f t="shared" si="108"/>
        <v>1</v>
      </c>
      <c r="L238" s="247">
        <f t="shared" si="112"/>
        <v>1</v>
      </c>
      <c r="P238" s="25" t="str">
        <f t="shared" si="105"/>
        <v>GUINNESS</v>
      </c>
      <c r="Q238" s="25">
        <f t="shared" si="81"/>
        <v>274</v>
      </c>
      <c r="R238" s="25">
        <f t="shared" si="82"/>
        <v>276</v>
      </c>
      <c r="S238" s="25">
        <f t="shared" si="83"/>
        <v>17</v>
      </c>
      <c r="T238" s="25">
        <f t="shared" si="84"/>
        <v>30.44</v>
      </c>
      <c r="U238" s="25">
        <f t="shared" si="85"/>
        <v>0</v>
      </c>
      <c r="V238" s="25">
        <f t="shared" si="86"/>
        <v>0.4</v>
      </c>
      <c r="W238">
        <v>80</v>
      </c>
      <c r="X238">
        <v>100</v>
      </c>
    </row>
    <row r="239" spans="1:24" x14ac:dyDescent="0.25">
      <c r="A239" s="283">
        <v>45770</v>
      </c>
      <c r="B239" s="34" t="s">
        <v>455</v>
      </c>
      <c r="C239" s="37" t="s">
        <v>31</v>
      </c>
      <c r="D239" s="135">
        <v>275</v>
      </c>
      <c r="E239" s="48">
        <f t="shared" si="111"/>
        <v>1</v>
      </c>
      <c r="F239" s="135">
        <v>18.53</v>
      </c>
      <c r="G239" s="48">
        <f t="shared" si="102"/>
        <v>1</v>
      </c>
      <c r="H239" s="135">
        <v>0.03</v>
      </c>
      <c r="I239" s="48">
        <f t="shared" si="107"/>
        <v>1</v>
      </c>
      <c r="J239" s="135">
        <v>94</v>
      </c>
      <c r="K239" s="48">
        <f t="shared" si="108"/>
        <v>1</v>
      </c>
      <c r="L239" s="247">
        <f t="shared" si="112"/>
        <v>1</v>
      </c>
      <c r="P239" s="25" t="str">
        <f t="shared" si="105"/>
        <v>CARIB</v>
      </c>
      <c r="Q239" s="25">
        <f t="shared" si="81"/>
        <v>270</v>
      </c>
      <c r="R239" s="25">
        <f t="shared" si="82"/>
        <v>280</v>
      </c>
      <c r="S239" s="25">
        <f t="shared" si="83"/>
        <v>12</v>
      </c>
      <c r="T239" s="25">
        <f t="shared" si="84"/>
        <v>19.440000000000001</v>
      </c>
      <c r="U239" s="25">
        <f t="shared" si="85"/>
        <v>0</v>
      </c>
      <c r="V239" s="25">
        <f t="shared" si="86"/>
        <v>0.4</v>
      </c>
      <c r="W239">
        <v>80</v>
      </c>
      <c r="X239">
        <v>100</v>
      </c>
    </row>
    <row r="240" spans="1:24" x14ac:dyDescent="0.25">
      <c r="A240" s="283">
        <v>45770</v>
      </c>
      <c r="B240" s="34" t="s">
        <v>434</v>
      </c>
      <c r="C240" s="37" t="s">
        <v>31</v>
      </c>
      <c r="D240" s="128"/>
      <c r="E240" s="128"/>
      <c r="F240" s="135">
        <v>15.8</v>
      </c>
      <c r="G240" s="48">
        <f t="shared" si="102"/>
        <v>1</v>
      </c>
      <c r="H240" s="128"/>
      <c r="I240" s="48">
        <f t="shared" si="107"/>
        <v>1</v>
      </c>
      <c r="J240" s="135">
        <v>98</v>
      </c>
      <c r="K240" s="48">
        <f t="shared" si="108"/>
        <v>1</v>
      </c>
      <c r="L240" s="374">
        <v>1</v>
      </c>
      <c r="P240" s="25" t="str">
        <f t="shared" si="105"/>
        <v>CARIB</v>
      </c>
      <c r="Q240" s="25">
        <f t="shared" si="81"/>
        <v>270</v>
      </c>
      <c r="R240" s="25">
        <f t="shared" si="82"/>
        <v>280</v>
      </c>
      <c r="S240" s="25">
        <f t="shared" si="83"/>
        <v>12</v>
      </c>
      <c r="T240" s="25">
        <f t="shared" si="84"/>
        <v>19.440000000000001</v>
      </c>
      <c r="U240" s="25">
        <f t="shared" si="85"/>
        <v>0</v>
      </c>
      <c r="V240" s="25">
        <f t="shared" si="86"/>
        <v>0.4</v>
      </c>
      <c r="W240">
        <v>80</v>
      </c>
      <c r="X240">
        <v>100</v>
      </c>
    </row>
    <row r="241" spans="1:24" x14ac:dyDescent="0.25">
      <c r="A241" s="283">
        <v>45771</v>
      </c>
      <c r="B241" s="34" t="s">
        <v>452</v>
      </c>
      <c r="C241" s="37" t="s">
        <v>31</v>
      </c>
      <c r="D241" s="135">
        <v>275</v>
      </c>
      <c r="E241" s="48">
        <f t="shared" ref="E241:E250" si="113">IF(+(IF(D241&lt;Q241,0,IF(D241&gt;R241,0,1)))=1,1,0)</f>
        <v>1</v>
      </c>
      <c r="F241" s="135">
        <v>18.37</v>
      </c>
      <c r="G241" s="48">
        <f t="shared" si="102"/>
        <v>1</v>
      </c>
      <c r="H241" s="128"/>
      <c r="I241" s="48">
        <f t="shared" si="107"/>
        <v>1</v>
      </c>
      <c r="J241" s="135">
        <v>96</v>
      </c>
      <c r="K241" s="48">
        <f t="shared" si="108"/>
        <v>1</v>
      </c>
      <c r="L241" s="247">
        <f t="shared" ref="L241" si="114">IF(+(IF(D241&lt;Q241,0,IF(D241&gt;R241,0,1)))+(IF(F241&lt;S241,0,IF(F241&gt;T241,0,1)))=2,1,0)</f>
        <v>1</v>
      </c>
      <c r="P241" s="25" t="str">
        <f t="shared" si="105"/>
        <v>CARIB</v>
      </c>
      <c r="Q241" s="25">
        <f t="shared" si="81"/>
        <v>270</v>
      </c>
      <c r="R241" s="25">
        <f t="shared" si="82"/>
        <v>280</v>
      </c>
      <c r="S241" s="25">
        <f t="shared" si="83"/>
        <v>12</v>
      </c>
      <c r="T241" s="25">
        <f t="shared" si="84"/>
        <v>19.440000000000001</v>
      </c>
      <c r="U241" s="25">
        <f t="shared" si="85"/>
        <v>0</v>
      </c>
      <c r="V241" s="25">
        <f t="shared" si="86"/>
        <v>0.4</v>
      </c>
      <c r="W241">
        <v>80</v>
      </c>
      <c r="X241">
        <v>100</v>
      </c>
    </row>
    <row r="242" spans="1:24" x14ac:dyDescent="0.25">
      <c r="A242" s="283">
        <v>45774</v>
      </c>
      <c r="B242" s="34" t="s">
        <v>455</v>
      </c>
      <c r="C242" s="37" t="s">
        <v>34</v>
      </c>
      <c r="D242" s="135">
        <v>275</v>
      </c>
      <c r="E242" s="48">
        <f t="shared" si="113"/>
        <v>1</v>
      </c>
      <c r="F242" s="135">
        <v>208.46</v>
      </c>
      <c r="G242" s="48">
        <v>1</v>
      </c>
      <c r="H242" s="135">
        <v>0.08</v>
      </c>
      <c r="I242" s="48">
        <f t="shared" si="107"/>
        <v>1</v>
      </c>
      <c r="J242" s="135">
        <v>94</v>
      </c>
      <c r="K242" s="48">
        <f t="shared" si="108"/>
        <v>1</v>
      </c>
      <c r="L242" s="374">
        <v>1</v>
      </c>
      <c r="P242" s="25" t="str">
        <f t="shared" si="105"/>
        <v>STARMALT</v>
      </c>
      <c r="Q242" s="25">
        <f t="shared" si="81"/>
        <v>270</v>
      </c>
      <c r="R242" s="25">
        <f t="shared" si="82"/>
        <v>280</v>
      </c>
      <c r="S242" s="25">
        <f t="shared" si="83"/>
        <v>230</v>
      </c>
      <c r="T242" s="25">
        <f t="shared" si="84"/>
        <v>250</v>
      </c>
      <c r="U242" s="25">
        <f t="shared" si="85"/>
        <v>0</v>
      </c>
      <c r="V242" s="25">
        <f t="shared" si="86"/>
        <v>0.3</v>
      </c>
      <c r="W242">
        <v>80</v>
      </c>
      <c r="X242">
        <v>100</v>
      </c>
    </row>
    <row r="243" spans="1:24" x14ac:dyDescent="0.25">
      <c r="A243" s="283">
        <v>45774</v>
      </c>
      <c r="B243" s="34" t="s">
        <v>452</v>
      </c>
      <c r="C243" s="37" t="s">
        <v>34</v>
      </c>
      <c r="D243" s="135">
        <v>275</v>
      </c>
      <c r="E243" s="48">
        <f t="shared" si="113"/>
        <v>1</v>
      </c>
      <c r="F243" s="135">
        <v>186.73</v>
      </c>
      <c r="G243" s="48">
        <f t="shared" ref="G243:G250" si="115">IF(+(IF(F243&lt;S243,0,IF(F243&gt;T243,0,1)))=1,1,0)</f>
        <v>0</v>
      </c>
      <c r="H243" s="135">
        <v>0</v>
      </c>
      <c r="I243" s="48">
        <f t="shared" si="107"/>
        <v>1</v>
      </c>
      <c r="J243" s="135">
        <v>94</v>
      </c>
      <c r="K243" s="48">
        <f t="shared" si="108"/>
        <v>1</v>
      </c>
      <c r="L243" s="247">
        <f t="shared" ref="L243:L250" si="116">IF(+(IF(D243&lt;Q243,0,IF(D243&gt;R243,0,1)))+(IF(F243&lt;S243,0,IF(F243&gt;T243,0,1)))=2,1,0)</f>
        <v>0</v>
      </c>
      <c r="P243" s="25" t="str">
        <f t="shared" si="105"/>
        <v>STARMALT</v>
      </c>
      <c r="Q243" s="25">
        <f t="shared" si="81"/>
        <v>270</v>
      </c>
      <c r="R243" s="25">
        <f t="shared" si="82"/>
        <v>280</v>
      </c>
      <c r="S243" s="25">
        <f t="shared" si="83"/>
        <v>230</v>
      </c>
      <c r="T243" s="25">
        <f t="shared" si="84"/>
        <v>250</v>
      </c>
      <c r="U243" s="25">
        <f t="shared" si="85"/>
        <v>0</v>
      </c>
      <c r="V243" s="25">
        <f t="shared" si="86"/>
        <v>0.3</v>
      </c>
      <c r="W243">
        <v>80</v>
      </c>
      <c r="X243">
        <v>100</v>
      </c>
    </row>
    <row r="244" spans="1:24" x14ac:dyDescent="0.25">
      <c r="A244" s="283">
        <v>45775</v>
      </c>
      <c r="B244" s="34" t="s">
        <v>455</v>
      </c>
      <c r="C244" s="37" t="s">
        <v>31</v>
      </c>
      <c r="D244" s="135">
        <v>275</v>
      </c>
      <c r="E244" s="48">
        <f t="shared" si="113"/>
        <v>1</v>
      </c>
      <c r="F244" s="135">
        <v>16.57</v>
      </c>
      <c r="G244" s="48">
        <f t="shared" si="115"/>
        <v>1</v>
      </c>
      <c r="H244" s="135">
        <v>0.03</v>
      </c>
      <c r="I244" s="48">
        <f t="shared" si="107"/>
        <v>1</v>
      </c>
      <c r="J244" s="135">
        <v>94</v>
      </c>
      <c r="K244" s="48">
        <f t="shared" si="108"/>
        <v>1</v>
      </c>
      <c r="L244" s="247">
        <f t="shared" si="116"/>
        <v>1</v>
      </c>
      <c r="P244" s="25" t="str">
        <f t="shared" si="105"/>
        <v>CARIB</v>
      </c>
      <c r="Q244" s="25">
        <f t="shared" si="81"/>
        <v>270</v>
      </c>
      <c r="R244" s="25">
        <f t="shared" si="82"/>
        <v>280</v>
      </c>
      <c r="S244" s="25">
        <f t="shared" si="83"/>
        <v>12</v>
      </c>
      <c r="T244" s="25">
        <f t="shared" si="84"/>
        <v>19.440000000000001</v>
      </c>
      <c r="U244" s="25">
        <f t="shared" si="85"/>
        <v>0</v>
      </c>
      <c r="V244" s="25">
        <f t="shared" si="86"/>
        <v>0.4</v>
      </c>
      <c r="W244">
        <v>80</v>
      </c>
      <c r="X244">
        <v>100</v>
      </c>
    </row>
    <row r="245" spans="1:24" x14ac:dyDescent="0.25">
      <c r="A245" s="283">
        <v>45775</v>
      </c>
      <c r="B245" s="34" t="s">
        <v>456</v>
      </c>
      <c r="C245" s="37" t="s">
        <v>31</v>
      </c>
      <c r="D245" s="135">
        <v>275</v>
      </c>
      <c r="E245" s="48">
        <f t="shared" si="113"/>
        <v>1</v>
      </c>
      <c r="F245" s="135">
        <v>13.25</v>
      </c>
      <c r="G245" s="48">
        <f t="shared" si="115"/>
        <v>1</v>
      </c>
      <c r="H245" s="135">
        <v>0.02</v>
      </c>
      <c r="I245" s="48">
        <f t="shared" si="107"/>
        <v>1</v>
      </c>
      <c r="J245" s="135">
        <v>94</v>
      </c>
      <c r="K245" s="48">
        <f t="shared" si="108"/>
        <v>1</v>
      </c>
      <c r="L245" s="247">
        <f t="shared" si="116"/>
        <v>1</v>
      </c>
      <c r="P245" s="25" t="str">
        <f t="shared" si="105"/>
        <v>CARIB</v>
      </c>
      <c r="Q245" s="25">
        <f t="shared" si="81"/>
        <v>270</v>
      </c>
      <c r="R245" s="25">
        <f t="shared" si="82"/>
        <v>280</v>
      </c>
      <c r="S245" s="25">
        <f t="shared" si="83"/>
        <v>12</v>
      </c>
      <c r="T245" s="25">
        <f t="shared" si="84"/>
        <v>19.440000000000001</v>
      </c>
      <c r="U245" s="25">
        <f t="shared" si="85"/>
        <v>0</v>
      </c>
      <c r="V245" s="25">
        <f t="shared" si="86"/>
        <v>0.4</v>
      </c>
      <c r="W245">
        <v>80</v>
      </c>
      <c r="X245">
        <v>100</v>
      </c>
    </row>
    <row r="246" spans="1:24" x14ac:dyDescent="0.25">
      <c r="A246" s="283">
        <v>45775</v>
      </c>
      <c r="B246" s="34" t="s">
        <v>457</v>
      </c>
      <c r="C246" s="37" t="s">
        <v>31</v>
      </c>
      <c r="D246" s="135">
        <v>275</v>
      </c>
      <c r="E246" s="48">
        <f t="shared" si="113"/>
        <v>1</v>
      </c>
      <c r="F246" s="135">
        <v>14.92</v>
      </c>
      <c r="G246" s="48">
        <f t="shared" si="115"/>
        <v>1</v>
      </c>
      <c r="H246" s="135">
        <v>0.02</v>
      </c>
      <c r="I246" s="48">
        <f t="shared" si="107"/>
        <v>1</v>
      </c>
      <c r="J246" s="135">
        <v>89</v>
      </c>
      <c r="K246" s="48">
        <f t="shared" si="108"/>
        <v>1</v>
      </c>
      <c r="L246" s="247">
        <f t="shared" si="116"/>
        <v>1</v>
      </c>
      <c r="P246" s="25" t="str">
        <f t="shared" si="105"/>
        <v>CARIB</v>
      </c>
      <c r="Q246" s="25">
        <f t="shared" si="81"/>
        <v>270</v>
      </c>
      <c r="R246" s="25">
        <f t="shared" si="82"/>
        <v>280</v>
      </c>
      <c r="S246" s="25">
        <f t="shared" si="83"/>
        <v>12</v>
      </c>
      <c r="T246" s="25">
        <f t="shared" si="84"/>
        <v>19.440000000000001</v>
      </c>
      <c r="U246" s="25">
        <f t="shared" si="85"/>
        <v>0</v>
      </c>
      <c r="V246" s="25">
        <f t="shared" si="86"/>
        <v>0.4</v>
      </c>
      <c r="W246">
        <v>80</v>
      </c>
      <c r="X246">
        <v>100</v>
      </c>
    </row>
    <row r="247" spans="1:24" x14ac:dyDescent="0.25">
      <c r="A247" s="283">
        <v>45776</v>
      </c>
      <c r="B247" s="34" t="s">
        <v>456</v>
      </c>
      <c r="C247" s="37" t="s">
        <v>31</v>
      </c>
      <c r="D247" s="135">
        <v>275</v>
      </c>
      <c r="E247" s="48">
        <f t="shared" si="113"/>
        <v>1</v>
      </c>
      <c r="F247" s="135">
        <v>14.44</v>
      </c>
      <c r="G247" s="48">
        <f t="shared" si="115"/>
        <v>1</v>
      </c>
      <c r="H247" s="135">
        <v>0.05</v>
      </c>
      <c r="I247" s="48">
        <f t="shared" si="107"/>
        <v>1</v>
      </c>
      <c r="J247" s="135">
        <v>91</v>
      </c>
      <c r="K247" s="48">
        <f t="shared" si="108"/>
        <v>1</v>
      </c>
      <c r="L247" s="247">
        <f t="shared" si="116"/>
        <v>1</v>
      </c>
      <c r="P247" s="25" t="str">
        <f t="shared" si="105"/>
        <v>CARIB</v>
      </c>
      <c r="Q247" s="25">
        <f t="shared" si="81"/>
        <v>270</v>
      </c>
      <c r="R247" s="25">
        <f t="shared" si="82"/>
        <v>280</v>
      </c>
      <c r="S247" s="25">
        <f t="shared" si="83"/>
        <v>12</v>
      </c>
      <c r="T247" s="25">
        <f t="shared" si="84"/>
        <v>19.440000000000001</v>
      </c>
      <c r="U247" s="25">
        <f t="shared" si="85"/>
        <v>0</v>
      </c>
      <c r="V247" s="25">
        <f t="shared" si="86"/>
        <v>0.4</v>
      </c>
      <c r="W247">
        <v>80</v>
      </c>
      <c r="X247">
        <v>100</v>
      </c>
    </row>
    <row r="248" spans="1:24" x14ac:dyDescent="0.25">
      <c r="A248" s="283">
        <v>45776</v>
      </c>
      <c r="B248" s="34" t="s">
        <v>435</v>
      </c>
      <c r="C248" s="37" t="s">
        <v>31</v>
      </c>
      <c r="D248" s="135">
        <v>275</v>
      </c>
      <c r="E248" s="48">
        <f t="shared" si="113"/>
        <v>1</v>
      </c>
      <c r="F248" s="135">
        <v>17.5</v>
      </c>
      <c r="G248" s="48">
        <f t="shared" si="115"/>
        <v>1</v>
      </c>
      <c r="H248" s="135">
        <v>0.04</v>
      </c>
      <c r="I248" s="48">
        <f t="shared" si="107"/>
        <v>1</v>
      </c>
      <c r="J248" s="135">
        <v>98</v>
      </c>
      <c r="K248" s="48">
        <f t="shared" si="108"/>
        <v>1</v>
      </c>
      <c r="L248" s="247">
        <f t="shared" si="116"/>
        <v>1</v>
      </c>
      <c r="P248" s="25" t="str">
        <f t="shared" si="105"/>
        <v>CARIB</v>
      </c>
      <c r="Q248" s="25">
        <f t="shared" si="81"/>
        <v>270</v>
      </c>
      <c r="R248" s="25">
        <f t="shared" si="82"/>
        <v>280</v>
      </c>
      <c r="S248" s="25">
        <f t="shared" si="83"/>
        <v>12</v>
      </c>
      <c r="T248" s="25">
        <f t="shared" si="84"/>
        <v>19.440000000000001</v>
      </c>
      <c r="U248" s="25">
        <f t="shared" si="85"/>
        <v>0</v>
      </c>
      <c r="V248" s="25">
        <f t="shared" si="86"/>
        <v>0.4</v>
      </c>
      <c r="W248">
        <v>80</v>
      </c>
      <c r="X248">
        <v>100</v>
      </c>
    </row>
    <row r="249" spans="1:24" x14ac:dyDescent="0.25">
      <c r="A249" s="283">
        <v>45776</v>
      </c>
      <c r="B249" s="34" t="s">
        <v>459</v>
      </c>
      <c r="C249" s="37" t="s">
        <v>30</v>
      </c>
      <c r="D249" s="135">
        <v>275</v>
      </c>
      <c r="E249" s="48">
        <f t="shared" si="113"/>
        <v>1</v>
      </c>
      <c r="F249" s="135">
        <v>15.86</v>
      </c>
      <c r="G249" s="48">
        <f t="shared" si="115"/>
        <v>1</v>
      </c>
      <c r="H249" s="135">
        <v>0.02</v>
      </c>
      <c r="I249" s="48">
        <f t="shared" si="107"/>
        <v>1</v>
      </c>
      <c r="J249" s="135">
        <v>89</v>
      </c>
      <c r="K249" s="48">
        <f t="shared" si="108"/>
        <v>1</v>
      </c>
      <c r="L249" s="247">
        <f t="shared" si="116"/>
        <v>1</v>
      </c>
      <c r="P249" s="25" t="str">
        <f t="shared" si="105"/>
        <v>STAG</v>
      </c>
      <c r="Q249" s="25">
        <f t="shared" si="81"/>
        <v>270</v>
      </c>
      <c r="R249" s="25">
        <f t="shared" si="82"/>
        <v>280</v>
      </c>
      <c r="S249" s="25">
        <f t="shared" si="83"/>
        <v>12</v>
      </c>
      <c r="T249" s="25">
        <f t="shared" si="84"/>
        <v>19.440000000000001</v>
      </c>
      <c r="U249" s="25">
        <f t="shared" si="85"/>
        <v>0</v>
      </c>
      <c r="V249" s="25">
        <f t="shared" si="86"/>
        <v>0.4</v>
      </c>
      <c r="W249">
        <v>80</v>
      </c>
      <c r="X249">
        <v>100</v>
      </c>
    </row>
    <row r="250" spans="1:24" x14ac:dyDescent="0.25">
      <c r="A250" s="283">
        <v>45776</v>
      </c>
      <c r="B250" s="34" t="s">
        <v>458</v>
      </c>
      <c r="C250" s="37" t="s">
        <v>30</v>
      </c>
      <c r="D250" s="135">
        <v>275</v>
      </c>
      <c r="E250" s="48">
        <f t="shared" si="113"/>
        <v>1</v>
      </c>
      <c r="F250" s="135">
        <v>18.2</v>
      </c>
      <c r="G250" s="48">
        <f t="shared" si="115"/>
        <v>1</v>
      </c>
      <c r="H250" s="135">
        <v>0.05</v>
      </c>
      <c r="I250" s="48">
        <f t="shared" si="107"/>
        <v>1</v>
      </c>
      <c r="J250" s="135">
        <v>94</v>
      </c>
      <c r="K250" s="48">
        <f t="shared" si="108"/>
        <v>1</v>
      </c>
      <c r="L250" s="247">
        <f t="shared" si="116"/>
        <v>1</v>
      </c>
      <c r="P250" s="25" t="str">
        <f t="shared" si="105"/>
        <v>STAG</v>
      </c>
      <c r="Q250" s="25">
        <f t="shared" si="81"/>
        <v>270</v>
      </c>
      <c r="R250" s="25">
        <f t="shared" si="82"/>
        <v>280</v>
      </c>
      <c r="S250" s="25">
        <f t="shared" si="83"/>
        <v>12</v>
      </c>
      <c r="T250" s="25">
        <f t="shared" si="84"/>
        <v>19.440000000000001</v>
      </c>
      <c r="U250" s="25">
        <f t="shared" si="85"/>
        <v>0</v>
      </c>
      <c r="V250" s="25">
        <f t="shared" si="86"/>
        <v>0.4</v>
      </c>
      <c r="W250">
        <v>80</v>
      </c>
      <c r="X250">
        <v>100</v>
      </c>
    </row>
    <row r="251" spans="1:24" x14ac:dyDescent="0.25">
      <c r="A251" s="283"/>
      <c r="B251" s="34"/>
      <c r="C251" s="37"/>
      <c r="D251" s="135"/>
      <c r="E251" s="70"/>
      <c r="F251" s="135"/>
      <c r="G251" s="70"/>
      <c r="H251" s="135"/>
      <c r="I251" s="70"/>
      <c r="J251" s="135"/>
      <c r="K251" s="70"/>
      <c r="L251" s="247"/>
      <c r="P251" s="25" t="str">
        <f t="shared" si="105"/>
        <v/>
      </c>
      <c r="Q251" s="25" t="e">
        <f t="shared" si="81"/>
        <v>#N/A</v>
      </c>
      <c r="R251" s="25" t="e">
        <f t="shared" si="82"/>
        <v>#N/A</v>
      </c>
      <c r="S251" s="25" t="e">
        <f t="shared" si="83"/>
        <v>#N/A</v>
      </c>
      <c r="T251" s="25" t="e">
        <f t="shared" si="84"/>
        <v>#N/A</v>
      </c>
      <c r="U251" s="25" t="e">
        <f t="shared" si="85"/>
        <v>#N/A</v>
      </c>
      <c r="V251" s="25" t="e">
        <f t="shared" si="86"/>
        <v>#N/A</v>
      </c>
      <c r="W251">
        <v>80</v>
      </c>
      <c r="X251">
        <v>100</v>
      </c>
    </row>
    <row r="252" spans="1:24" x14ac:dyDescent="0.25">
      <c r="A252" s="283"/>
      <c r="B252" s="34"/>
      <c r="C252" s="37"/>
      <c r="D252" s="135"/>
      <c r="E252" s="70"/>
      <c r="F252" s="135"/>
      <c r="G252" s="70"/>
      <c r="H252" s="135"/>
      <c r="I252" s="70"/>
      <c r="J252" s="135"/>
      <c r="K252" s="70"/>
      <c r="L252" s="247"/>
      <c r="P252" s="25" t="str">
        <f t="shared" si="105"/>
        <v/>
      </c>
      <c r="Q252" s="25" t="e">
        <f t="shared" si="81"/>
        <v>#N/A</v>
      </c>
      <c r="R252" s="25" t="e">
        <f t="shared" si="82"/>
        <v>#N/A</v>
      </c>
      <c r="S252" s="25" t="e">
        <f t="shared" si="83"/>
        <v>#N/A</v>
      </c>
      <c r="T252" s="25" t="e">
        <f t="shared" si="84"/>
        <v>#N/A</v>
      </c>
      <c r="U252" s="25" t="e">
        <f t="shared" si="85"/>
        <v>#N/A</v>
      </c>
      <c r="V252" s="25" t="e">
        <f t="shared" si="86"/>
        <v>#N/A</v>
      </c>
      <c r="W252">
        <v>80</v>
      </c>
      <c r="X252">
        <v>100</v>
      </c>
    </row>
    <row r="253" spans="1:24" x14ac:dyDescent="0.25">
      <c r="A253" s="283"/>
      <c r="B253" s="34"/>
      <c r="C253" s="37"/>
      <c r="D253" s="135"/>
      <c r="E253" s="70"/>
      <c r="F253" s="135"/>
      <c r="G253" s="70"/>
      <c r="H253" s="135"/>
      <c r="I253" s="70"/>
      <c r="J253" s="135"/>
      <c r="K253" s="70"/>
      <c r="L253" s="247"/>
      <c r="P253" s="25" t="str">
        <f t="shared" si="105"/>
        <v/>
      </c>
      <c r="Q253" s="25" t="e">
        <f t="shared" si="81"/>
        <v>#N/A</v>
      </c>
      <c r="R253" s="25" t="e">
        <f t="shared" si="82"/>
        <v>#N/A</v>
      </c>
      <c r="S253" s="25" t="e">
        <f t="shared" si="83"/>
        <v>#N/A</v>
      </c>
      <c r="T253" s="25" t="e">
        <f t="shared" si="84"/>
        <v>#N/A</v>
      </c>
      <c r="U253" s="25" t="e">
        <f t="shared" si="85"/>
        <v>#N/A</v>
      </c>
      <c r="V253" s="25" t="e">
        <f t="shared" si="86"/>
        <v>#N/A</v>
      </c>
      <c r="W253">
        <v>80</v>
      </c>
      <c r="X253">
        <v>100</v>
      </c>
    </row>
    <row r="254" spans="1:24" x14ac:dyDescent="0.25">
      <c r="A254" s="283"/>
      <c r="B254" s="34"/>
      <c r="C254" s="37"/>
      <c r="D254" s="135"/>
      <c r="E254" s="70"/>
      <c r="F254" s="135"/>
      <c r="G254" s="70"/>
      <c r="H254" s="135"/>
      <c r="I254" s="70"/>
      <c r="J254" s="135"/>
      <c r="K254" s="70"/>
      <c r="L254" s="247"/>
      <c r="P254" s="25" t="str">
        <f t="shared" si="105"/>
        <v/>
      </c>
      <c r="Q254" s="25" t="e">
        <f t="shared" si="81"/>
        <v>#N/A</v>
      </c>
      <c r="R254" s="25" t="e">
        <f t="shared" si="82"/>
        <v>#N/A</v>
      </c>
      <c r="S254" s="25" t="e">
        <f t="shared" si="83"/>
        <v>#N/A</v>
      </c>
      <c r="T254" s="25" t="e">
        <f t="shared" si="84"/>
        <v>#N/A</v>
      </c>
      <c r="U254" s="25" t="e">
        <f t="shared" si="85"/>
        <v>#N/A</v>
      </c>
      <c r="V254" s="25" t="e">
        <f t="shared" si="86"/>
        <v>#N/A</v>
      </c>
      <c r="W254">
        <v>80</v>
      </c>
      <c r="X254">
        <v>100</v>
      </c>
    </row>
    <row r="255" spans="1:24" x14ac:dyDescent="0.25">
      <c r="A255" s="283"/>
      <c r="B255" s="34"/>
      <c r="C255" s="37"/>
      <c r="D255" s="135"/>
      <c r="E255" s="70"/>
      <c r="F255" s="135"/>
      <c r="G255" s="70"/>
      <c r="H255" s="135"/>
      <c r="I255" s="70"/>
      <c r="J255" s="135"/>
      <c r="K255" s="70"/>
      <c r="L255" s="247"/>
      <c r="P255" s="25" t="str">
        <f t="shared" si="105"/>
        <v/>
      </c>
      <c r="Q255" s="25" t="e">
        <f t="shared" si="81"/>
        <v>#N/A</v>
      </c>
      <c r="R255" s="25" t="e">
        <f t="shared" si="82"/>
        <v>#N/A</v>
      </c>
      <c r="S255" s="25" t="e">
        <f t="shared" si="83"/>
        <v>#N/A</v>
      </c>
      <c r="T255" s="25" t="e">
        <f t="shared" si="84"/>
        <v>#N/A</v>
      </c>
      <c r="U255" s="25" t="e">
        <f t="shared" si="85"/>
        <v>#N/A</v>
      </c>
      <c r="V255" s="25" t="e">
        <f t="shared" si="86"/>
        <v>#N/A</v>
      </c>
      <c r="W255">
        <v>80</v>
      </c>
      <c r="X255">
        <v>100</v>
      </c>
    </row>
    <row r="256" spans="1:24" x14ac:dyDescent="0.25">
      <c r="C256">
        <f>COUNTA(C205:C255)</f>
        <v>46</v>
      </c>
      <c r="D256" s="439">
        <f>((COUNTA(D205:D255))-COUNTIF(E205:E255,"&lt;1"))/(COUNTA(D205:D255))</f>
        <v>1</v>
      </c>
      <c r="E256" s="1"/>
      <c r="F256" s="439">
        <f>((COUNTA(F205:F255))-COUNTIF(G205:G255,"&lt;1"))/(COUNTA(F205:F255))</f>
        <v>0.97826086956521741</v>
      </c>
      <c r="G256" s="1"/>
      <c r="H256" s="439">
        <f>((COUNTA(H205:H255))-COUNTIF(I205:I255,"&lt;1"))/(COUNTA(H205:H255))</f>
        <v>1</v>
      </c>
      <c r="I256" s="1"/>
      <c r="J256" s="439">
        <f>((COUNTA(J205:J255))-COUNTIF(K205:K255,"&lt;1"))/(COUNTA(J205:J255))</f>
        <v>1</v>
      </c>
      <c r="L256" s="438">
        <f>AVERAGE(L205:L255)</f>
        <v>0.97826086956521741</v>
      </c>
      <c r="P256" s="25" t="str">
        <f t="shared" si="105"/>
        <v>46</v>
      </c>
      <c r="Q256" s="25" t="e">
        <f t="shared" si="81"/>
        <v>#N/A</v>
      </c>
      <c r="R256" s="25" t="e">
        <f t="shared" si="82"/>
        <v>#N/A</v>
      </c>
      <c r="S256" s="25" t="e">
        <f t="shared" si="83"/>
        <v>#N/A</v>
      </c>
      <c r="T256" s="25" t="e">
        <f t="shared" si="84"/>
        <v>#N/A</v>
      </c>
      <c r="U256" s="25" t="e">
        <f t="shared" si="85"/>
        <v>#N/A</v>
      </c>
      <c r="V256" s="25" t="e">
        <f t="shared" si="86"/>
        <v>#N/A</v>
      </c>
      <c r="W256">
        <v>80</v>
      </c>
      <c r="X256">
        <v>100</v>
      </c>
    </row>
    <row r="257" spans="1:24" x14ac:dyDescent="0.25">
      <c r="D257" s="439"/>
      <c r="E257" s="1"/>
      <c r="F257" s="439"/>
      <c r="G257" s="1"/>
      <c r="H257" s="439"/>
      <c r="I257" s="1"/>
      <c r="J257" s="439"/>
      <c r="L257" s="438"/>
      <c r="P257" s="25"/>
      <c r="Q257" s="25"/>
      <c r="R257" s="25"/>
      <c r="S257" s="25"/>
      <c r="T257" s="25"/>
      <c r="U257" s="25"/>
      <c r="V257" s="25"/>
    </row>
    <row r="258" spans="1:24" x14ac:dyDescent="0.25">
      <c r="D258" s="439"/>
      <c r="E258" s="1"/>
      <c r="F258" s="439"/>
      <c r="G258" s="1"/>
      <c r="H258" s="439"/>
      <c r="I258" s="1"/>
      <c r="J258" s="439"/>
      <c r="L258" s="438"/>
      <c r="P258" s="25"/>
      <c r="Q258" s="25"/>
      <c r="R258" s="25"/>
      <c r="S258" s="25"/>
      <c r="T258" s="25"/>
      <c r="U258" s="25"/>
      <c r="V258" s="25"/>
    </row>
    <row r="259" spans="1:24" x14ac:dyDescent="0.25">
      <c r="D259" s="439"/>
      <c r="E259" s="1"/>
      <c r="F259" s="439"/>
      <c r="G259" s="1"/>
      <c r="H259" s="439"/>
      <c r="I259" s="1"/>
      <c r="J259" s="439"/>
      <c r="L259" s="438"/>
      <c r="P259" s="25"/>
      <c r="Q259" s="25"/>
      <c r="R259" s="25"/>
      <c r="S259" s="25"/>
      <c r="T259" s="25"/>
      <c r="U259" s="25"/>
      <c r="V259" s="25"/>
    </row>
    <row r="260" spans="1:24" x14ac:dyDescent="0.25">
      <c r="D260" s="439"/>
      <c r="E260" s="1"/>
      <c r="F260" s="439"/>
      <c r="G260" s="1"/>
      <c r="H260" s="439"/>
      <c r="I260" s="1"/>
      <c r="J260" s="439"/>
      <c r="L260" s="438"/>
      <c r="P260" s="25"/>
      <c r="Q260" s="25"/>
      <c r="R260" s="25"/>
      <c r="S260" s="25"/>
      <c r="T260" s="25"/>
      <c r="U260" s="25"/>
      <c r="V260" s="25"/>
    </row>
    <row r="261" spans="1:24" x14ac:dyDescent="0.25">
      <c r="D261" s="439"/>
      <c r="E261" s="1"/>
      <c r="F261" s="439"/>
      <c r="G261" s="1"/>
      <c r="H261" s="439"/>
      <c r="I261" s="1"/>
      <c r="J261" s="439"/>
      <c r="L261" s="438"/>
      <c r="P261" s="25"/>
      <c r="Q261" s="25"/>
      <c r="R261" s="25"/>
      <c r="S261" s="25"/>
      <c r="T261" s="25"/>
      <c r="U261" s="25"/>
      <c r="V261" s="25"/>
    </row>
    <row r="262" spans="1:24" ht="30" x14ac:dyDescent="0.25">
      <c r="A262" s="286" t="s">
        <v>18</v>
      </c>
      <c r="B262" s="7" t="s">
        <v>19</v>
      </c>
      <c r="C262" s="7" t="s">
        <v>29</v>
      </c>
      <c r="D262" s="8" t="s">
        <v>2</v>
      </c>
      <c r="E262" s="70"/>
      <c r="F262" s="8" t="s">
        <v>0</v>
      </c>
      <c r="G262" s="70"/>
      <c r="H262" s="8" t="s">
        <v>1</v>
      </c>
      <c r="I262" s="70"/>
      <c r="J262" s="127" t="s">
        <v>3</v>
      </c>
      <c r="K262" s="70"/>
      <c r="L262" s="9" t="s">
        <v>20</v>
      </c>
      <c r="P262" s="25" t="str">
        <f>LEFT(C262,8)</f>
        <v>Product</v>
      </c>
      <c r="Q262" s="25" t="e">
        <f t="shared" ref="Q262" si="117">VLOOKUP($P262,$P$3:$T$12,2,FALSE)</f>
        <v>#N/A</v>
      </c>
      <c r="R262" s="25" t="e">
        <f t="shared" ref="R262" si="118">VLOOKUP($P262,$P$3:$T$12,3,FALSE)</f>
        <v>#N/A</v>
      </c>
      <c r="S262" s="25" t="e">
        <f t="shared" ref="S262" si="119">VLOOKUP($P262,$P$3:$T$12,4,FALSE)</f>
        <v>#N/A</v>
      </c>
      <c r="T262" s="25" t="e">
        <f t="shared" ref="T262" si="120">VLOOKUP($P262,$P$3:$T$12,5,FALSE)</f>
        <v>#N/A</v>
      </c>
      <c r="U262" s="25" t="e">
        <f t="shared" ref="U262" si="121">VLOOKUP($P262,$P$3:$V$12,6,FALSE)</f>
        <v>#N/A</v>
      </c>
      <c r="V262" s="25" t="e">
        <f t="shared" ref="V262" si="122">VLOOKUP($P262,$P$3:$V$12,7,FALSE)</f>
        <v>#N/A</v>
      </c>
      <c r="W262">
        <v>80</v>
      </c>
      <c r="X262">
        <v>100</v>
      </c>
    </row>
    <row r="263" spans="1:24" x14ac:dyDescent="0.25">
      <c r="A263" s="283">
        <v>46146</v>
      </c>
      <c r="B263" s="34" t="s">
        <v>456</v>
      </c>
      <c r="C263" s="37" t="s">
        <v>35</v>
      </c>
      <c r="D263" s="135">
        <v>295</v>
      </c>
      <c r="E263" s="48">
        <f t="shared" ref="E263:E322" si="123">IF(+(IF(D263&lt;Q263,0,IF(D263&gt;R263,0,1)))=1,1,0)</f>
        <v>1</v>
      </c>
      <c r="F263" s="135">
        <v>173.7</v>
      </c>
      <c r="G263" s="48">
        <f t="shared" ref="G263:G293" si="124">IF(+(IF(F263&lt;S263,0,IF(F263&gt;T263,0,1)))=1,1,0)</f>
        <v>1</v>
      </c>
      <c r="H263" s="135"/>
      <c r="I263" s="48">
        <f t="shared" ref="I263:I293" si="125">IF(+(IF(H263&lt;U263,0,IF(H263&gt;V263,0,1)))=1,1,0)</f>
        <v>1</v>
      </c>
      <c r="J263" s="135">
        <v>98</v>
      </c>
      <c r="K263" s="48">
        <f t="shared" ref="K263:K293" si="126">IF(+(IF(J263&lt;W263,0,IF(J263&gt;X263,0,1)))=1,1,0)</f>
        <v>1</v>
      </c>
      <c r="L263" s="41">
        <f>IF(+(IF(D263&lt;Q263,0,IF(D263&gt;R263,0,1)))+(IF(F263&lt;S263,0,IF(F263&gt;T263,0,1)))=2,1,0)</f>
        <v>1</v>
      </c>
      <c r="P263" s="25" t="str">
        <f t="shared" ref="P263" si="127">LEFT(C263,12)</f>
        <v>VITAMALT</v>
      </c>
      <c r="Q263" s="25">
        <f t="shared" si="81"/>
        <v>295</v>
      </c>
      <c r="R263" s="25">
        <f t="shared" si="82"/>
        <v>297</v>
      </c>
      <c r="S263" s="25">
        <f t="shared" si="83"/>
        <v>100</v>
      </c>
      <c r="T263" s="25">
        <f t="shared" si="84"/>
        <v>200</v>
      </c>
      <c r="U263" s="25">
        <f t="shared" si="85"/>
        <v>0</v>
      </c>
      <c r="V263" s="25">
        <f t="shared" si="86"/>
        <v>1.4</v>
      </c>
      <c r="W263">
        <v>80</v>
      </c>
      <c r="X263">
        <v>100</v>
      </c>
    </row>
    <row r="264" spans="1:24" x14ac:dyDescent="0.25">
      <c r="A264" s="283">
        <v>46146</v>
      </c>
      <c r="B264" s="34" t="s">
        <v>455</v>
      </c>
      <c r="C264" s="37" t="s">
        <v>35</v>
      </c>
      <c r="D264" s="135">
        <v>295</v>
      </c>
      <c r="E264" s="48">
        <f t="shared" si="123"/>
        <v>1</v>
      </c>
      <c r="F264" s="135">
        <v>184.65</v>
      </c>
      <c r="G264" s="48">
        <f t="shared" si="124"/>
        <v>1</v>
      </c>
      <c r="H264" s="135"/>
      <c r="I264" s="48">
        <f t="shared" si="125"/>
        <v>1</v>
      </c>
      <c r="J264" s="135">
        <v>94</v>
      </c>
      <c r="K264" s="48">
        <f t="shared" si="126"/>
        <v>1</v>
      </c>
      <c r="L264" s="41">
        <f>IF(+(IF(D264&lt;Q264,0,IF(D264&gt;R264,0,1)))+(IF(F264&lt;S264,0,IF(F264&gt;T264,0,1)))=2,1,0)</f>
        <v>1</v>
      </c>
      <c r="P264" s="25" t="str">
        <f t="shared" ref="P264:P270" si="128">LEFT(C264,12)</f>
        <v>VITAMALT</v>
      </c>
      <c r="Q264" s="25">
        <f t="shared" si="81"/>
        <v>295</v>
      </c>
      <c r="R264" s="25">
        <f t="shared" si="82"/>
        <v>297</v>
      </c>
      <c r="S264" s="25">
        <f t="shared" si="83"/>
        <v>100</v>
      </c>
      <c r="T264" s="25">
        <f t="shared" si="84"/>
        <v>200</v>
      </c>
      <c r="U264" s="25">
        <f t="shared" si="85"/>
        <v>0</v>
      </c>
      <c r="V264" s="25">
        <f t="shared" si="86"/>
        <v>1.4</v>
      </c>
      <c r="W264">
        <v>80</v>
      </c>
      <c r="X264">
        <v>100</v>
      </c>
    </row>
    <row r="265" spans="1:24" x14ac:dyDescent="0.25">
      <c r="A265" s="283">
        <v>46147</v>
      </c>
      <c r="B265" s="34" t="s">
        <v>452</v>
      </c>
      <c r="C265" s="37" t="s">
        <v>31</v>
      </c>
      <c r="D265" s="135">
        <v>275</v>
      </c>
      <c r="E265" s="48">
        <f t="shared" si="123"/>
        <v>1</v>
      </c>
      <c r="F265" s="135">
        <v>16.82</v>
      </c>
      <c r="G265" s="48">
        <f t="shared" si="124"/>
        <v>1</v>
      </c>
      <c r="H265" s="135">
        <v>0.06</v>
      </c>
      <c r="I265" s="48">
        <f t="shared" si="125"/>
        <v>1</v>
      </c>
      <c r="J265" s="135">
        <v>91</v>
      </c>
      <c r="K265" s="48">
        <f t="shared" si="126"/>
        <v>1</v>
      </c>
      <c r="L265" s="41">
        <f t="shared" ref="L265:L293" si="129">IF(+(IF(D265&lt;Q265,0,IF(D265&gt;R265,0,1)))+(IF(F265&lt;S265,0,IF(F265&gt;T265,0,1)))=2,1,0)</f>
        <v>1</v>
      </c>
      <c r="P265" s="25" t="str">
        <f t="shared" si="128"/>
        <v>CARIB</v>
      </c>
      <c r="Q265" s="25">
        <f t="shared" si="81"/>
        <v>270</v>
      </c>
      <c r="R265" s="25">
        <f t="shared" si="82"/>
        <v>280</v>
      </c>
      <c r="S265" s="25">
        <f t="shared" si="83"/>
        <v>12</v>
      </c>
      <c r="T265" s="25">
        <f t="shared" si="84"/>
        <v>19.440000000000001</v>
      </c>
      <c r="U265" s="25">
        <f t="shared" si="85"/>
        <v>0</v>
      </c>
      <c r="V265" s="25">
        <f t="shared" si="86"/>
        <v>0.4</v>
      </c>
      <c r="W265">
        <v>80</v>
      </c>
      <c r="X265">
        <v>100</v>
      </c>
    </row>
    <row r="266" spans="1:24" x14ac:dyDescent="0.25">
      <c r="A266" s="283">
        <v>46148</v>
      </c>
      <c r="B266" s="34" t="s">
        <v>455</v>
      </c>
      <c r="C266" s="37" t="s">
        <v>31</v>
      </c>
      <c r="D266" s="135">
        <v>275</v>
      </c>
      <c r="E266" s="48">
        <f t="shared" si="123"/>
        <v>1</v>
      </c>
      <c r="F266" s="223">
        <v>17.579999999999998</v>
      </c>
      <c r="G266" s="48">
        <f t="shared" si="124"/>
        <v>1</v>
      </c>
      <c r="H266" s="135">
        <v>0.04</v>
      </c>
      <c r="I266" s="48">
        <f t="shared" si="125"/>
        <v>1</v>
      </c>
      <c r="J266" s="135">
        <v>94</v>
      </c>
      <c r="K266" s="48">
        <f t="shared" si="126"/>
        <v>1</v>
      </c>
      <c r="L266" s="41">
        <f t="shared" si="129"/>
        <v>1</v>
      </c>
      <c r="P266" s="25" t="str">
        <f t="shared" si="128"/>
        <v>CARIB</v>
      </c>
      <c r="Q266" s="25">
        <f t="shared" si="81"/>
        <v>270</v>
      </c>
      <c r="R266" s="25">
        <f t="shared" si="82"/>
        <v>280</v>
      </c>
      <c r="S266" s="25">
        <f t="shared" si="83"/>
        <v>12</v>
      </c>
      <c r="T266" s="25">
        <f t="shared" si="84"/>
        <v>19.440000000000001</v>
      </c>
      <c r="U266" s="25">
        <f t="shared" si="85"/>
        <v>0</v>
      </c>
      <c r="V266" s="25">
        <f t="shared" si="86"/>
        <v>0.4</v>
      </c>
      <c r="W266">
        <v>80</v>
      </c>
      <c r="X266">
        <v>100</v>
      </c>
    </row>
    <row r="267" spans="1:24" x14ac:dyDescent="0.25">
      <c r="A267" s="283">
        <v>46148</v>
      </c>
      <c r="B267" s="34" t="s">
        <v>452</v>
      </c>
      <c r="C267" s="37" t="s">
        <v>31</v>
      </c>
      <c r="D267" s="135">
        <v>275</v>
      </c>
      <c r="E267" s="48">
        <f t="shared" si="123"/>
        <v>1</v>
      </c>
      <c r="F267" s="135">
        <v>18.489999999999998</v>
      </c>
      <c r="G267" s="48">
        <f t="shared" si="124"/>
        <v>1</v>
      </c>
      <c r="H267" s="135">
        <v>0.05</v>
      </c>
      <c r="I267" s="48">
        <f t="shared" si="125"/>
        <v>1</v>
      </c>
      <c r="J267" s="135">
        <v>89</v>
      </c>
      <c r="K267" s="48">
        <f t="shared" si="126"/>
        <v>1</v>
      </c>
      <c r="L267" s="41">
        <f t="shared" si="129"/>
        <v>1</v>
      </c>
      <c r="P267" s="25" t="str">
        <f t="shared" si="128"/>
        <v>CARIB</v>
      </c>
      <c r="Q267" s="25">
        <f t="shared" si="81"/>
        <v>270</v>
      </c>
      <c r="R267" s="25">
        <f t="shared" si="82"/>
        <v>280</v>
      </c>
      <c r="S267" s="25">
        <f t="shared" si="83"/>
        <v>12</v>
      </c>
      <c r="T267" s="25">
        <f t="shared" si="84"/>
        <v>19.440000000000001</v>
      </c>
      <c r="U267" s="25">
        <f t="shared" si="85"/>
        <v>0</v>
      </c>
      <c r="V267" s="25">
        <f t="shared" si="86"/>
        <v>0.4</v>
      </c>
      <c r="W267">
        <v>80</v>
      </c>
      <c r="X267">
        <v>100</v>
      </c>
    </row>
    <row r="268" spans="1:24" x14ac:dyDescent="0.25">
      <c r="A268" s="283">
        <v>46148</v>
      </c>
      <c r="B268" s="34" t="s">
        <v>1228</v>
      </c>
      <c r="C268" s="37" t="s">
        <v>31</v>
      </c>
      <c r="D268" s="135">
        <v>275</v>
      </c>
      <c r="E268" s="48">
        <f t="shared" si="123"/>
        <v>1</v>
      </c>
      <c r="F268" s="135">
        <v>13.1</v>
      </c>
      <c r="G268" s="48">
        <f t="shared" si="124"/>
        <v>1</v>
      </c>
      <c r="H268" s="135">
        <v>0.02</v>
      </c>
      <c r="I268" s="48">
        <f t="shared" si="125"/>
        <v>1</v>
      </c>
      <c r="J268" s="135">
        <v>96</v>
      </c>
      <c r="K268" s="48">
        <f t="shared" si="126"/>
        <v>1</v>
      </c>
      <c r="L268" s="41">
        <f t="shared" si="129"/>
        <v>1</v>
      </c>
      <c r="P268" s="25" t="str">
        <f t="shared" si="128"/>
        <v>CARIB</v>
      </c>
      <c r="Q268" s="25">
        <f t="shared" si="81"/>
        <v>270</v>
      </c>
      <c r="R268" s="25">
        <f t="shared" si="82"/>
        <v>280</v>
      </c>
      <c r="S268" s="25">
        <f t="shared" si="83"/>
        <v>12</v>
      </c>
      <c r="T268" s="25">
        <f t="shared" si="84"/>
        <v>19.440000000000001</v>
      </c>
      <c r="U268" s="25">
        <f t="shared" si="85"/>
        <v>0</v>
      </c>
      <c r="V268" s="25">
        <f t="shared" si="86"/>
        <v>0.4</v>
      </c>
      <c r="W268">
        <v>80</v>
      </c>
      <c r="X268">
        <v>100</v>
      </c>
    </row>
    <row r="269" spans="1:24" x14ac:dyDescent="0.25">
      <c r="A269" s="283">
        <v>46148</v>
      </c>
      <c r="B269" s="34" t="s">
        <v>457</v>
      </c>
      <c r="C269" s="37" t="s">
        <v>31</v>
      </c>
      <c r="D269" s="135">
        <v>275</v>
      </c>
      <c r="E269" s="48">
        <f t="shared" si="123"/>
        <v>1</v>
      </c>
      <c r="F269" s="135">
        <v>15.5</v>
      </c>
      <c r="G269" s="48">
        <f t="shared" si="124"/>
        <v>1</v>
      </c>
      <c r="H269" s="135">
        <v>0.03</v>
      </c>
      <c r="I269" s="48">
        <f t="shared" si="125"/>
        <v>1</v>
      </c>
      <c r="J269" s="135">
        <v>96</v>
      </c>
      <c r="K269" s="48">
        <f t="shared" si="126"/>
        <v>1</v>
      </c>
      <c r="L269" s="41">
        <f t="shared" si="129"/>
        <v>1</v>
      </c>
      <c r="P269" s="25" t="str">
        <f t="shared" si="128"/>
        <v>CARIB</v>
      </c>
      <c r="Q269" s="25">
        <f t="shared" si="81"/>
        <v>270</v>
      </c>
      <c r="R269" s="25">
        <f t="shared" si="82"/>
        <v>280</v>
      </c>
      <c r="S269" s="25">
        <f t="shared" si="83"/>
        <v>12</v>
      </c>
      <c r="T269" s="25">
        <f t="shared" si="84"/>
        <v>19.440000000000001</v>
      </c>
      <c r="U269" s="25">
        <f t="shared" si="85"/>
        <v>0</v>
      </c>
      <c r="V269" s="25">
        <f t="shared" si="86"/>
        <v>0.4</v>
      </c>
      <c r="W269">
        <v>80</v>
      </c>
      <c r="X269">
        <v>100</v>
      </c>
    </row>
    <row r="270" spans="1:24" x14ac:dyDescent="0.25">
      <c r="A270" s="283">
        <v>46149</v>
      </c>
      <c r="B270" s="34" t="s">
        <v>456</v>
      </c>
      <c r="C270" s="37" t="s">
        <v>31</v>
      </c>
      <c r="D270" s="135">
        <v>275</v>
      </c>
      <c r="E270" s="48">
        <f t="shared" si="123"/>
        <v>1</v>
      </c>
      <c r="F270" s="135">
        <v>17.399999999999999</v>
      </c>
      <c r="G270" s="48">
        <f t="shared" si="124"/>
        <v>1</v>
      </c>
      <c r="H270" s="135">
        <v>0.03</v>
      </c>
      <c r="I270" s="48">
        <f t="shared" si="125"/>
        <v>1</v>
      </c>
      <c r="J270" s="135">
        <v>96</v>
      </c>
      <c r="K270" s="48">
        <f t="shared" si="126"/>
        <v>1</v>
      </c>
      <c r="L270" s="41">
        <f t="shared" si="129"/>
        <v>1</v>
      </c>
      <c r="P270" s="25" t="str">
        <f t="shared" si="128"/>
        <v>CARIB</v>
      </c>
      <c r="Q270" s="25">
        <f t="shared" si="81"/>
        <v>270</v>
      </c>
      <c r="R270" s="25">
        <f t="shared" si="82"/>
        <v>280</v>
      </c>
      <c r="S270" s="25">
        <f t="shared" si="83"/>
        <v>12</v>
      </c>
      <c r="T270" s="25">
        <f t="shared" si="84"/>
        <v>19.440000000000001</v>
      </c>
      <c r="U270" s="25">
        <f t="shared" si="85"/>
        <v>0</v>
      </c>
      <c r="V270" s="25">
        <f t="shared" si="86"/>
        <v>0.4</v>
      </c>
      <c r="W270">
        <v>80</v>
      </c>
      <c r="X270">
        <v>100</v>
      </c>
    </row>
    <row r="271" spans="1:24" x14ac:dyDescent="0.25">
      <c r="A271" s="283">
        <v>46149</v>
      </c>
      <c r="B271" s="34" t="s">
        <v>456</v>
      </c>
      <c r="C271" s="37" t="s">
        <v>30</v>
      </c>
      <c r="D271" s="135">
        <v>275</v>
      </c>
      <c r="E271" s="48">
        <f t="shared" si="123"/>
        <v>1</v>
      </c>
      <c r="F271" s="135">
        <v>18.13</v>
      </c>
      <c r="G271" s="48">
        <f t="shared" si="124"/>
        <v>1</v>
      </c>
      <c r="H271" s="135">
        <v>0.03</v>
      </c>
      <c r="I271" s="48">
        <f t="shared" si="125"/>
        <v>1</v>
      </c>
      <c r="J271" s="135">
        <v>96</v>
      </c>
      <c r="K271" s="48">
        <f t="shared" si="126"/>
        <v>1</v>
      </c>
      <c r="L271" s="247">
        <f t="shared" si="129"/>
        <v>1</v>
      </c>
      <c r="P271" s="25" t="str">
        <f t="shared" ref="P271:P276" si="130">LEFT(C271,12)</f>
        <v>STAG</v>
      </c>
      <c r="Q271" s="25">
        <f t="shared" si="81"/>
        <v>270</v>
      </c>
      <c r="R271" s="25">
        <f t="shared" si="82"/>
        <v>280</v>
      </c>
      <c r="S271" s="25">
        <f t="shared" si="83"/>
        <v>12</v>
      </c>
      <c r="T271" s="25">
        <f t="shared" si="84"/>
        <v>19.440000000000001</v>
      </c>
      <c r="U271" s="25">
        <f t="shared" si="85"/>
        <v>0</v>
      </c>
      <c r="V271" s="25">
        <f t="shared" si="86"/>
        <v>0.4</v>
      </c>
      <c r="W271">
        <v>80</v>
      </c>
      <c r="X271">
        <v>100</v>
      </c>
    </row>
    <row r="272" spans="1:24" x14ac:dyDescent="0.25">
      <c r="A272" s="283">
        <v>46150</v>
      </c>
      <c r="B272" s="34" t="s">
        <v>457</v>
      </c>
      <c r="C272" s="37" t="s">
        <v>30</v>
      </c>
      <c r="D272" s="135">
        <v>275</v>
      </c>
      <c r="E272" s="48">
        <f t="shared" si="123"/>
        <v>1</v>
      </c>
      <c r="F272" s="135">
        <v>16.57</v>
      </c>
      <c r="G272" s="48">
        <f t="shared" si="124"/>
        <v>1</v>
      </c>
      <c r="H272" s="135">
        <v>0.01</v>
      </c>
      <c r="I272" s="48">
        <f t="shared" si="125"/>
        <v>1</v>
      </c>
      <c r="J272" s="135">
        <v>98</v>
      </c>
      <c r="K272" s="48">
        <f t="shared" si="126"/>
        <v>1</v>
      </c>
      <c r="L272" s="247">
        <f t="shared" si="129"/>
        <v>1</v>
      </c>
      <c r="P272" s="25" t="str">
        <f t="shared" si="130"/>
        <v>STAG</v>
      </c>
      <c r="Q272" s="25">
        <f t="shared" si="81"/>
        <v>270</v>
      </c>
      <c r="R272" s="25">
        <f t="shared" si="82"/>
        <v>280</v>
      </c>
      <c r="S272" s="25">
        <f t="shared" si="83"/>
        <v>12</v>
      </c>
      <c r="T272" s="25">
        <f t="shared" si="84"/>
        <v>19.440000000000001</v>
      </c>
      <c r="U272" s="25">
        <f t="shared" si="85"/>
        <v>0</v>
      </c>
      <c r="V272" s="25">
        <f t="shared" si="86"/>
        <v>0.4</v>
      </c>
      <c r="W272">
        <v>80</v>
      </c>
      <c r="X272">
        <v>100</v>
      </c>
    </row>
    <row r="273" spans="1:24" x14ac:dyDescent="0.25">
      <c r="A273" s="283">
        <v>46150</v>
      </c>
      <c r="B273" s="34" t="s">
        <v>435</v>
      </c>
      <c r="C273" s="37" t="s">
        <v>33</v>
      </c>
      <c r="D273" s="135">
        <v>275</v>
      </c>
      <c r="E273" s="48">
        <f t="shared" si="123"/>
        <v>1</v>
      </c>
      <c r="F273" s="135">
        <v>25.3</v>
      </c>
      <c r="G273" s="48">
        <f t="shared" si="124"/>
        <v>1</v>
      </c>
      <c r="H273" s="135">
        <v>0.06</v>
      </c>
      <c r="I273" s="48">
        <f t="shared" si="125"/>
        <v>1</v>
      </c>
      <c r="J273" s="135">
        <v>98</v>
      </c>
      <c r="K273" s="48">
        <f t="shared" si="126"/>
        <v>1</v>
      </c>
      <c r="L273" s="247">
        <f t="shared" si="129"/>
        <v>1</v>
      </c>
      <c r="P273" s="25" t="str">
        <f t="shared" si="130"/>
        <v>GUINNESS</v>
      </c>
      <c r="Q273" s="25">
        <f t="shared" si="81"/>
        <v>274</v>
      </c>
      <c r="R273" s="25">
        <f t="shared" si="82"/>
        <v>276</v>
      </c>
      <c r="S273" s="25">
        <f t="shared" si="83"/>
        <v>17</v>
      </c>
      <c r="T273" s="25">
        <f t="shared" si="84"/>
        <v>30.44</v>
      </c>
      <c r="U273" s="25">
        <f t="shared" si="85"/>
        <v>0</v>
      </c>
      <c r="V273" s="25">
        <f t="shared" si="86"/>
        <v>0.4</v>
      </c>
      <c r="W273">
        <v>80</v>
      </c>
      <c r="X273">
        <v>100</v>
      </c>
    </row>
    <row r="274" spans="1:24" x14ac:dyDescent="0.25">
      <c r="A274" s="283">
        <v>46151</v>
      </c>
      <c r="B274" s="34" t="s">
        <v>805</v>
      </c>
      <c r="C274" s="37" t="s">
        <v>33</v>
      </c>
      <c r="D274" s="135">
        <v>275</v>
      </c>
      <c r="E274" s="48">
        <f t="shared" si="123"/>
        <v>1</v>
      </c>
      <c r="F274" s="135">
        <v>21.3</v>
      </c>
      <c r="G274" s="48">
        <f t="shared" si="124"/>
        <v>1</v>
      </c>
      <c r="H274" s="135">
        <v>0.03</v>
      </c>
      <c r="I274" s="48">
        <f t="shared" si="125"/>
        <v>1</v>
      </c>
      <c r="J274" s="135">
        <v>98</v>
      </c>
      <c r="K274" s="48">
        <f t="shared" si="126"/>
        <v>1</v>
      </c>
      <c r="L274" s="247">
        <f t="shared" si="129"/>
        <v>1</v>
      </c>
      <c r="P274" s="25" t="str">
        <f t="shared" si="130"/>
        <v>GUINNESS</v>
      </c>
      <c r="Q274" s="25">
        <f t="shared" si="81"/>
        <v>274</v>
      </c>
      <c r="R274" s="25">
        <f t="shared" si="82"/>
        <v>276</v>
      </c>
      <c r="S274" s="25">
        <f t="shared" si="83"/>
        <v>17</v>
      </c>
      <c r="T274" s="25">
        <f t="shared" si="84"/>
        <v>30.44</v>
      </c>
      <c r="U274" s="25">
        <f t="shared" si="85"/>
        <v>0</v>
      </c>
      <c r="V274" s="25">
        <f t="shared" si="86"/>
        <v>0.4</v>
      </c>
      <c r="W274">
        <v>80</v>
      </c>
      <c r="X274">
        <v>100</v>
      </c>
    </row>
    <row r="275" spans="1:24" x14ac:dyDescent="0.25">
      <c r="A275" s="283">
        <v>46151</v>
      </c>
      <c r="B275" s="34" t="s">
        <v>437</v>
      </c>
      <c r="C275" s="37" t="s">
        <v>33</v>
      </c>
      <c r="D275" s="135">
        <v>275</v>
      </c>
      <c r="E275" s="48">
        <f t="shared" si="123"/>
        <v>1</v>
      </c>
      <c r="F275" s="135">
        <v>28.57</v>
      </c>
      <c r="G275" s="48">
        <f t="shared" si="124"/>
        <v>1</v>
      </c>
      <c r="H275" s="135">
        <v>0.03</v>
      </c>
      <c r="I275" s="48">
        <f t="shared" si="125"/>
        <v>1</v>
      </c>
      <c r="J275" s="135">
        <v>96</v>
      </c>
      <c r="K275" s="48">
        <f t="shared" si="126"/>
        <v>1</v>
      </c>
      <c r="L275" s="247">
        <f t="shared" si="129"/>
        <v>1</v>
      </c>
      <c r="P275" s="25" t="str">
        <f t="shared" si="130"/>
        <v>GUINNESS</v>
      </c>
      <c r="Q275" s="25">
        <f t="shared" si="81"/>
        <v>274</v>
      </c>
      <c r="R275" s="25">
        <f t="shared" si="82"/>
        <v>276</v>
      </c>
      <c r="S275" s="25">
        <f t="shared" si="83"/>
        <v>17</v>
      </c>
      <c r="T275" s="25">
        <f t="shared" si="84"/>
        <v>30.44</v>
      </c>
      <c r="U275" s="25">
        <f t="shared" si="85"/>
        <v>0</v>
      </c>
      <c r="V275" s="25">
        <f t="shared" si="86"/>
        <v>0.4</v>
      </c>
      <c r="W275">
        <v>80</v>
      </c>
      <c r="X275">
        <v>100</v>
      </c>
    </row>
    <row r="276" spans="1:24" x14ac:dyDescent="0.25">
      <c r="A276" s="283">
        <v>46151</v>
      </c>
      <c r="B276" s="34" t="s">
        <v>434</v>
      </c>
      <c r="C276" s="37" t="s">
        <v>33</v>
      </c>
      <c r="D276" s="135">
        <v>275</v>
      </c>
      <c r="E276" s="48">
        <f t="shared" si="123"/>
        <v>1</v>
      </c>
      <c r="F276" s="135">
        <v>22.73</v>
      </c>
      <c r="G276" s="48">
        <f t="shared" si="124"/>
        <v>1</v>
      </c>
      <c r="H276" s="135">
        <v>0.04</v>
      </c>
      <c r="I276" s="48">
        <f t="shared" si="125"/>
        <v>1</v>
      </c>
      <c r="J276" s="135">
        <v>94</v>
      </c>
      <c r="K276" s="48">
        <f t="shared" si="126"/>
        <v>1</v>
      </c>
      <c r="L276" s="247">
        <f t="shared" si="129"/>
        <v>1</v>
      </c>
      <c r="P276" s="25" t="str">
        <f t="shared" si="130"/>
        <v>GUINNESS</v>
      </c>
      <c r="Q276" s="25">
        <f t="shared" si="81"/>
        <v>274</v>
      </c>
      <c r="R276" s="25">
        <f t="shared" si="82"/>
        <v>276</v>
      </c>
      <c r="S276" s="25">
        <f t="shared" si="83"/>
        <v>17</v>
      </c>
      <c r="T276" s="25">
        <f t="shared" si="84"/>
        <v>30.44</v>
      </c>
      <c r="U276" s="25">
        <f t="shared" si="85"/>
        <v>0</v>
      </c>
      <c r="V276" s="25">
        <f t="shared" si="86"/>
        <v>0.4</v>
      </c>
      <c r="W276">
        <v>80</v>
      </c>
      <c r="X276">
        <v>100</v>
      </c>
    </row>
    <row r="277" spans="1:24" x14ac:dyDescent="0.25">
      <c r="A277" s="283">
        <v>46151</v>
      </c>
      <c r="B277" s="34" t="s">
        <v>436</v>
      </c>
      <c r="C277" s="37" t="s">
        <v>33</v>
      </c>
      <c r="D277" s="135">
        <v>275</v>
      </c>
      <c r="E277" s="48">
        <f t="shared" si="123"/>
        <v>1</v>
      </c>
      <c r="F277" s="135">
        <v>18.5</v>
      </c>
      <c r="G277" s="48">
        <f t="shared" si="124"/>
        <v>1</v>
      </c>
      <c r="H277" s="135">
        <v>0.04</v>
      </c>
      <c r="I277" s="48">
        <f t="shared" si="125"/>
        <v>1</v>
      </c>
      <c r="J277" s="135">
        <v>96</v>
      </c>
      <c r="K277" s="48">
        <f t="shared" si="126"/>
        <v>1</v>
      </c>
      <c r="L277" s="247">
        <f t="shared" si="129"/>
        <v>1</v>
      </c>
      <c r="P277" s="25" t="str">
        <f t="shared" ref="P277:P288" si="131">LEFT(C277,12)</f>
        <v>GUINNESS</v>
      </c>
      <c r="Q277" s="25">
        <f t="shared" si="81"/>
        <v>274</v>
      </c>
      <c r="R277" s="25">
        <f t="shared" si="82"/>
        <v>276</v>
      </c>
      <c r="S277" s="25">
        <f t="shared" si="83"/>
        <v>17</v>
      </c>
      <c r="T277" s="25">
        <f t="shared" si="84"/>
        <v>30.44</v>
      </c>
      <c r="U277" s="25">
        <f t="shared" si="85"/>
        <v>0</v>
      </c>
      <c r="V277" s="25">
        <f t="shared" si="86"/>
        <v>0.4</v>
      </c>
      <c r="W277">
        <v>80</v>
      </c>
      <c r="X277">
        <v>100</v>
      </c>
    </row>
    <row r="278" spans="1:24" x14ac:dyDescent="0.25">
      <c r="A278" s="283">
        <v>46153</v>
      </c>
      <c r="B278" s="34" t="s">
        <v>458</v>
      </c>
      <c r="C278" s="37" t="s">
        <v>31</v>
      </c>
      <c r="D278" s="135">
        <v>275</v>
      </c>
      <c r="E278" s="48">
        <f t="shared" si="123"/>
        <v>1</v>
      </c>
      <c r="F278" s="135">
        <v>17.68</v>
      </c>
      <c r="G278" s="48">
        <f t="shared" si="124"/>
        <v>1</v>
      </c>
      <c r="H278" s="135">
        <v>0.03</v>
      </c>
      <c r="I278" s="48">
        <f t="shared" si="125"/>
        <v>1</v>
      </c>
      <c r="J278" s="135">
        <v>96</v>
      </c>
      <c r="K278" s="48">
        <f t="shared" si="126"/>
        <v>1</v>
      </c>
      <c r="L278" s="247">
        <f t="shared" si="129"/>
        <v>1</v>
      </c>
      <c r="P278" s="25" t="str">
        <f t="shared" ref="P278" si="132">LEFT(C278,12)</f>
        <v>CARIB</v>
      </c>
      <c r="Q278" s="25">
        <f t="shared" si="81"/>
        <v>270</v>
      </c>
      <c r="R278" s="25">
        <f t="shared" si="82"/>
        <v>280</v>
      </c>
      <c r="S278" s="25">
        <f t="shared" si="83"/>
        <v>12</v>
      </c>
      <c r="T278" s="25">
        <f t="shared" si="84"/>
        <v>19.440000000000001</v>
      </c>
      <c r="U278" s="25">
        <f t="shared" si="85"/>
        <v>0</v>
      </c>
      <c r="V278" s="25">
        <f t="shared" si="86"/>
        <v>0.4</v>
      </c>
      <c r="W278">
        <v>80</v>
      </c>
      <c r="X278">
        <v>100</v>
      </c>
    </row>
    <row r="279" spans="1:24" x14ac:dyDescent="0.25">
      <c r="A279" s="283">
        <v>45788</v>
      </c>
      <c r="B279" s="34" t="s">
        <v>434</v>
      </c>
      <c r="C279" s="37" t="s">
        <v>31</v>
      </c>
      <c r="D279" s="135">
        <v>275</v>
      </c>
      <c r="E279" s="48">
        <f t="shared" si="123"/>
        <v>1</v>
      </c>
      <c r="F279" s="135">
        <v>15.9</v>
      </c>
      <c r="G279" s="48">
        <f t="shared" si="124"/>
        <v>1</v>
      </c>
      <c r="H279" s="135">
        <v>0.03</v>
      </c>
      <c r="I279" s="48">
        <f t="shared" si="125"/>
        <v>1</v>
      </c>
      <c r="J279" s="135">
        <v>91</v>
      </c>
      <c r="K279" s="48">
        <f t="shared" si="126"/>
        <v>1</v>
      </c>
      <c r="L279" s="247">
        <f t="shared" si="129"/>
        <v>1</v>
      </c>
      <c r="P279" s="25" t="str">
        <f t="shared" si="131"/>
        <v>CARIB</v>
      </c>
      <c r="Q279" s="25">
        <f t="shared" si="81"/>
        <v>270</v>
      </c>
      <c r="R279" s="25">
        <f t="shared" si="82"/>
        <v>280</v>
      </c>
      <c r="S279" s="25">
        <f t="shared" si="83"/>
        <v>12</v>
      </c>
      <c r="T279" s="25">
        <f t="shared" si="84"/>
        <v>19.440000000000001</v>
      </c>
      <c r="U279" s="25">
        <f t="shared" si="85"/>
        <v>0</v>
      </c>
      <c r="V279" s="25">
        <f t="shared" si="86"/>
        <v>0.4</v>
      </c>
      <c r="W279">
        <v>80</v>
      </c>
      <c r="X279">
        <v>100</v>
      </c>
    </row>
    <row r="280" spans="1:24" x14ac:dyDescent="0.25">
      <c r="A280" s="283">
        <v>45789</v>
      </c>
      <c r="B280" s="34" t="s">
        <v>435</v>
      </c>
      <c r="C280" s="37" t="s">
        <v>31</v>
      </c>
      <c r="D280" s="135">
        <v>275</v>
      </c>
      <c r="E280" s="48">
        <f t="shared" si="123"/>
        <v>1</v>
      </c>
      <c r="F280" s="135">
        <v>15.6</v>
      </c>
      <c r="G280" s="48">
        <f t="shared" si="124"/>
        <v>1</v>
      </c>
      <c r="H280" s="135">
        <v>0.04</v>
      </c>
      <c r="I280" s="48">
        <f t="shared" si="125"/>
        <v>1</v>
      </c>
      <c r="J280" s="135">
        <v>94</v>
      </c>
      <c r="K280" s="48">
        <f t="shared" si="126"/>
        <v>1</v>
      </c>
      <c r="L280" s="247">
        <f t="shared" si="129"/>
        <v>1</v>
      </c>
      <c r="P280" s="25" t="str">
        <f t="shared" si="131"/>
        <v>CARIB</v>
      </c>
      <c r="Q280" s="25">
        <f t="shared" si="81"/>
        <v>270</v>
      </c>
      <c r="R280" s="25">
        <f t="shared" si="82"/>
        <v>280</v>
      </c>
      <c r="S280" s="25">
        <f t="shared" si="83"/>
        <v>12</v>
      </c>
      <c r="T280" s="25">
        <f t="shared" si="84"/>
        <v>19.440000000000001</v>
      </c>
      <c r="U280" s="25">
        <f t="shared" si="85"/>
        <v>0</v>
      </c>
      <c r="V280" s="25">
        <f t="shared" si="86"/>
        <v>0.4</v>
      </c>
      <c r="W280">
        <v>80</v>
      </c>
      <c r="X280">
        <v>100</v>
      </c>
    </row>
    <row r="281" spans="1:24" x14ac:dyDescent="0.25">
      <c r="A281" s="283">
        <v>45789</v>
      </c>
      <c r="B281" s="34" t="s">
        <v>437</v>
      </c>
      <c r="C281" s="37" t="s">
        <v>31</v>
      </c>
      <c r="D281" s="135">
        <v>275</v>
      </c>
      <c r="E281" s="48">
        <f t="shared" si="123"/>
        <v>1</v>
      </c>
      <c r="F281" s="135">
        <v>15.6</v>
      </c>
      <c r="G281" s="48">
        <f t="shared" si="124"/>
        <v>1</v>
      </c>
      <c r="H281" s="135">
        <v>0.03</v>
      </c>
      <c r="I281" s="48">
        <f t="shared" si="125"/>
        <v>1</v>
      </c>
      <c r="J281" s="135">
        <v>94</v>
      </c>
      <c r="K281" s="48">
        <f t="shared" si="126"/>
        <v>1</v>
      </c>
      <c r="L281" s="247">
        <f t="shared" si="129"/>
        <v>1</v>
      </c>
      <c r="P281" s="25" t="str">
        <f t="shared" si="131"/>
        <v>CARIB</v>
      </c>
      <c r="Q281" s="25">
        <f t="shared" si="81"/>
        <v>270</v>
      </c>
      <c r="R281" s="25">
        <f t="shared" si="82"/>
        <v>280</v>
      </c>
      <c r="S281" s="25">
        <f t="shared" si="83"/>
        <v>12</v>
      </c>
      <c r="T281" s="25">
        <f t="shared" si="84"/>
        <v>19.440000000000001</v>
      </c>
      <c r="U281" s="25">
        <f t="shared" si="85"/>
        <v>0</v>
      </c>
      <c r="V281" s="25">
        <f t="shared" si="86"/>
        <v>0.4</v>
      </c>
      <c r="W281">
        <v>80</v>
      </c>
      <c r="X281">
        <v>100</v>
      </c>
    </row>
    <row r="282" spans="1:24" x14ac:dyDescent="0.25">
      <c r="A282" s="283">
        <v>45789</v>
      </c>
      <c r="B282" s="34" t="s">
        <v>436</v>
      </c>
      <c r="C282" s="37" t="s">
        <v>31</v>
      </c>
      <c r="D282" s="135">
        <v>275</v>
      </c>
      <c r="E282" s="48">
        <f t="shared" si="123"/>
        <v>1</v>
      </c>
      <c r="F282" s="135">
        <v>14</v>
      </c>
      <c r="G282" s="48">
        <f t="shared" si="124"/>
        <v>1</v>
      </c>
      <c r="H282" s="135">
        <v>0.04</v>
      </c>
      <c r="I282" s="48">
        <f t="shared" si="125"/>
        <v>1</v>
      </c>
      <c r="J282" s="135">
        <v>98</v>
      </c>
      <c r="K282" s="48">
        <f t="shared" si="126"/>
        <v>1</v>
      </c>
      <c r="L282" s="247">
        <f t="shared" si="129"/>
        <v>1</v>
      </c>
      <c r="P282" s="25" t="str">
        <f t="shared" si="131"/>
        <v>CARIB</v>
      </c>
      <c r="Q282" s="25">
        <f t="shared" si="81"/>
        <v>270</v>
      </c>
      <c r="R282" s="25">
        <f t="shared" si="82"/>
        <v>280</v>
      </c>
      <c r="S282" s="25">
        <f t="shared" si="83"/>
        <v>12</v>
      </c>
      <c r="T282" s="25">
        <f t="shared" si="84"/>
        <v>19.440000000000001</v>
      </c>
      <c r="U282" s="25">
        <f t="shared" si="85"/>
        <v>0</v>
      </c>
      <c r="V282" s="25">
        <f t="shared" si="86"/>
        <v>0.4</v>
      </c>
      <c r="W282">
        <v>80</v>
      </c>
      <c r="X282">
        <v>100</v>
      </c>
    </row>
    <row r="283" spans="1:24" x14ac:dyDescent="0.25">
      <c r="A283" s="283">
        <v>45789</v>
      </c>
      <c r="B283" s="34" t="s">
        <v>434</v>
      </c>
      <c r="C283" s="37" t="s">
        <v>31</v>
      </c>
      <c r="D283" s="135">
        <v>275</v>
      </c>
      <c r="E283" s="48">
        <f t="shared" si="123"/>
        <v>1</v>
      </c>
      <c r="F283" s="135">
        <v>17.45</v>
      </c>
      <c r="G283" s="48">
        <f t="shared" si="124"/>
        <v>1</v>
      </c>
      <c r="H283" s="135">
        <v>0.04</v>
      </c>
      <c r="I283" s="70">
        <f t="shared" si="125"/>
        <v>1</v>
      </c>
      <c r="J283" s="135">
        <v>98</v>
      </c>
      <c r="K283" s="48">
        <f t="shared" si="126"/>
        <v>1</v>
      </c>
      <c r="L283" s="247">
        <f t="shared" si="129"/>
        <v>1</v>
      </c>
      <c r="P283" s="25" t="str">
        <f t="shared" si="131"/>
        <v>CARIB</v>
      </c>
      <c r="Q283" s="25">
        <f t="shared" si="81"/>
        <v>270</v>
      </c>
      <c r="R283" s="25">
        <f t="shared" si="82"/>
        <v>280</v>
      </c>
      <c r="S283" s="25">
        <f t="shared" si="83"/>
        <v>12</v>
      </c>
      <c r="T283" s="25">
        <f t="shared" si="84"/>
        <v>19.440000000000001</v>
      </c>
      <c r="U283" s="25">
        <f t="shared" si="85"/>
        <v>0</v>
      </c>
      <c r="V283" s="25">
        <f t="shared" si="86"/>
        <v>0.4</v>
      </c>
      <c r="W283">
        <v>80</v>
      </c>
      <c r="X283">
        <v>100</v>
      </c>
    </row>
    <row r="284" spans="1:24" x14ac:dyDescent="0.25">
      <c r="A284" s="283">
        <v>45789</v>
      </c>
      <c r="B284" s="34" t="s">
        <v>437</v>
      </c>
      <c r="C284" s="37" t="s">
        <v>30</v>
      </c>
      <c r="D284" s="135">
        <v>275</v>
      </c>
      <c r="E284" s="48">
        <f t="shared" si="123"/>
        <v>1</v>
      </c>
      <c r="F284" s="135">
        <v>23.65</v>
      </c>
      <c r="G284" s="48">
        <f t="shared" si="124"/>
        <v>0</v>
      </c>
      <c r="H284" s="135">
        <v>0.01</v>
      </c>
      <c r="I284" s="48">
        <f t="shared" si="125"/>
        <v>1</v>
      </c>
      <c r="J284" s="135">
        <v>91</v>
      </c>
      <c r="K284" s="48">
        <f t="shared" si="126"/>
        <v>1</v>
      </c>
      <c r="L284" s="247"/>
      <c r="P284" s="25" t="str">
        <f t="shared" si="131"/>
        <v>STAG</v>
      </c>
      <c r="Q284" s="25">
        <f t="shared" si="81"/>
        <v>270</v>
      </c>
      <c r="R284" s="25">
        <f t="shared" si="82"/>
        <v>280</v>
      </c>
      <c r="S284" s="25">
        <f t="shared" si="83"/>
        <v>12</v>
      </c>
      <c r="T284" s="25">
        <f t="shared" si="84"/>
        <v>19.440000000000001</v>
      </c>
      <c r="U284" s="25">
        <f t="shared" si="85"/>
        <v>0</v>
      </c>
      <c r="V284" s="25">
        <f t="shared" si="86"/>
        <v>0.4</v>
      </c>
      <c r="W284">
        <v>80</v>
      </c>
      <c r="X284">
        <v>100</v>
      </c>
    </row>
    <row r="285" spans="1:24" x14ac:dyDescent="0.25">
      <c r="A285" s="283">
        <v>45789</v>
      </c>
      <c r="B285" s="34" t="s">
        <v>457</v>
      </c>
      <c r="C285" s="37" t="s">
        <v>30</v>
      </c>
      <c r="D285" s="135">
        <v>275</v>
      </c>
      <c r="E285" s="48">
        <f t="shared" si="123"/>
        <v>1</v>
      </c>
      <c r="F285" s="135">
        <v>17.149999999999999</v>
      </c>
      <c r="G285" s="48">
        <f t="shared" si="124"/>
        <v>1</v>
      </c>
      <c r="H285" s="135">
        <v>0.03</v>
      </c>
      <c r="I285" s="48">
        <f t="shared" si="125"/>
        <v>1</v>
      </c>
      <c r="J285" s="135">
        <v>91</v>
      </c>
      <c r="K285" s="48">
        <f t="shared" si="126"/>
        <v>1</v>
      </c>
      <c r="L285" s="247">
        <f t="shared" si="129"/>
        <v>1</v>
      </c>
      <c r="P285" s="25" t="str">
        <f t="shared" si="131"/>
        <v>STAG</v>
      </c>
      <c r="Q285" s="25">
        <f t="shared" si="81"/>
        <v>270</v>
      </c>
      <c r="R285" s="25">
        <f t="shared" si="82"/>
        <v>280</v>
      </c>
      <c r="S285" s="25">
        <f t="shared" si="83"/>
        <v>12</v>
      </c>
      <c r="T285" s="25">
        <f t="shared" si="84"/>
        <v>19.440000000000001</v>
      </c>
      <c r="U285" s="25">
        <f t="shared" si="85"/>
        <v>0</v>
      </c>
      <c r="V285" s="25">
        <f t="shared" si="86"/>
        <v>0.4</v>
      </c>
      <c r="W285">
        <v>80</v>
      </c>
      <c r="X285">
        <v>100</v>
      </c>
    </row>
    <row r="286" spans="1:24" x14ac:dyDescent="0.25">
      <c r="A286" s="283">
        <v>45790</v>
      </c>
      <c r="B286" s="34" t="s">
        <v>456</v>
      </c>
      <c r="C286" s="37" t="s">
        <v>30</v>
      </c>
      <c r="D286" s="135">
        <v>275</v>
      </c>
      <c r="E286" s="48">
        <f t="shared" si="123"/>
        <v>1</v>
      </c>
      <c r="F286" s="135">
        <v>15.33</v>
      </c>
      <c r="G286" s="48">
        <f t="shared" si="124"/>
        <v>1</v>
      </c>
      <c r="H286" s="135">
        <v>0.04</v>
      </c>
      <c r="I286" s="48">
        <f t="shared" si="125"/>
        <v>1</v>
      </c>
      <c r="J286" s="135">
        <v>96</v>
      </c>
      <c r="K286" s="48">
        <f t="shared" si="126"/>
        <v>1</v>
      </c>
      <c r="L286" s="247">
        <f t="shared" si="129"/>
        <v>1</v>
      </c>
      <c r="P286" s="25" t="str">
        <f t="shared" si="131"/>
        <v>STAG</v>
      </c>
      <c r="Q286" s="25">
        <f t="shared" si="81"/>
        <v>270</v>
      </c>
      <c r="R286" s="25">
        <f t="shared" si="82"/>
        <v>280</v>
      </c>
      <c r="S286" s="25">
        <f t="shared" si="83"/>
        <v>12</v>
      </c>
      <c r="T286" s="25">
        <f t="shared" si="84"/>
        <v>19.440000000000001</v>
      </c>
      <c r="U286" s="25">
        <f t="shared" si="85"/>
        <v>0</v>
      </c>
      <c r="V286" s="25">
        <f t="shared" si="86"/>
        <v>0.4</v>
      </c>
      <c r="W286">
        <v>80</v>
      </c>
      <c r="X286">
        <v>100</v>
      </c>
    </row>
    <row r="287" spans="1:24" x14ac:dyDescent="0.25">
      <c r="A287" s="283">
        <v>45790</v>
      </c>
      <c r="B287" s="34" t="s">
        <v>457</v>
      </c>
      <c r="C287" s="37" t="s">
        <v>31</v>
      </c>
      <c r="D287" s="135">
        <v>275</v>
      </c>
      <c r="E287" s="48">
        <f t="shared" si="123"/>
        <v>1</v>
      </c>
      <c r="F287" s="135">
        <v>15.05</v>
      </c>
      <c r="G287" s="48">
        <f t="shared" si="124"/>
        <v>1</v>
      </c>
      <c r="H287" s="135">
        <v>0.03</v>
      </c>
      <c r="I287" s="48">
        <f t="shared" si="125"/>
        <v>1</v>
      </c>
      <c r="J287" s="135">
        <v>94</v>
      </c>
      <c r="K287" s="48">
        <f t="shared" si="126"/>
        <v>1</v>
      </c>
      <c r="L287" s="247">
        <f t="shared" si="129"/>
        <v>1</v>
      </c>
      <c r="P287" s="25" t="str">
        <f t="shared" si="131"/>
        <v>CARIB</v>
      </c>
      <c r="Q287" s="25">
        <f t="shared" si="81"/>
        <v>270</v>
      </c>
      <c r="R287" s="25">
        <f t="shared" si="82"/>
        <v>280</v>
      </c>
      <c r="S287" s="25">
        <f t="shared" si="83"/>
        <v>12</v>
      </c>
      <c r="T287" s="25">
        <f t="shared" si="84"/>
        <v>19.440000000000001</v>
      </c>
      <c r="U287" s="25">
        <f t="shared" si="85"/>
        <v>0</v>
      </c>
      <c r="V287" s="25">
        <f t="shared" si="86"/>
        <v>0.4</v>
      </c>
      <c r="W287">
        <v>80</v>
      </c>
      <c r="X287">
        <v>100</v>
      </c>
    </row>
    <row r="288" spans="1:24" x14ac:dyDescent="0.25">
      <c r="A288" s="283">
        <v>45790</v>
      </c>
      <c r="B288" s="34" t="s">
        <v>456</v>
      </c>
      <c r="C288" s="37" t="s">
        <v>31</v>
      </c>
      <c r="D288" s="135">
        <v>275</v>
      </c>
      <c r="E288" s="48">
        <f t="shared" si="123"/>
        <v>1</v>
      </c>
      <c r="F288" s="135">
        <v>17.079999999999998</v>
      </c>
      <c r="G288" s="48">
        <f t="shared" si="124"/>
        <v>1</v>
      </c>
      <c r="H288" s="135">
        <v>0.04</v>
      </c>
      <c r="I288" s="48">
        <f t="shared" si="125"/>
        <v>1</v>
      </c>
      <c r="J288" s="135">
        <v>91</v>
      </c>
      <c r="K288" s="48">
        <f t="shared" si="126"/>
        <v>1</v>
      </c>
      <c r="L288" s="247">
        <f t="shared" si="129"/>
        <v>1</v>
      </c>
      <c r="P288" s="25" t="str">
        <f t="shared" si="131"/>
        <v>CARIB</v>
      </c>
      <c r="Q288" s="25">
        <f t="shared" si="81"/>
        <v>270</v>
      </c>
      <c r="R288" s="25">
        <f t="shared" si="82"/>
        <v>280</v>
      </c>
      <c r="S288" s="25">
        <f t="shared" si="83"/>
        <v>12</v>
      </c>
      <c r="T288" s="25">
        <f t="shared" si="84"/>
        <v>19.440000000000001</v>
      </c>
      <c r="U288" s="25">
        <f t="shared" si="85"/>
        <v>0</v>
      </c>
      <c r="V288" s="25">
        <f t="shared" si="86"/>
        <v>0.4</v>
      </c>
      <c r="W288">
        <v>80</v>
      </c>
      <c r="X288">
        <v>100</v>
      </c>
    </row>
    <row r="289" spans="1:24" x14ac:dyDescent="0.25">
      <c r="A289" s="283">
        <v>45790</v>
      </c>
      <c r="B289" s="34" t="s">
        <v>457</v>
      </c>
      <c r="C289" s="37" t="s">
        <v>31</v>
      </c>
      <c r="D289" s="135">
        <v>275</v>
      </c>
      <c r="E289" s="48">
        <f t="shared" si="123"/>
        <v>1</v>
      </c>
      <c r="F289" s="135">
        <v>15.5</v>
      </c>
      <c r="G289" s="48">
        <f t="shared" si="124"/>
        <v>1</v>
      </c>
      <c r="H289" s="135">
        <v>0.04</v>
      </c>
      <c r="I289" s="48">
        <f t="shared" si="125"/>
        <v>1</v>
      </c>
      <c r="J289" s="135">
        <v>91</v>
      </c>
      <c r="K289" s="48">
        <f t="shared" si="126"/>
        <v>1</v>
      </c>
      <c r="L289" s="247">
        <f t="shared" si="129"/>
        <v>1</v>
      </c>
      <c r="P289" s="25" t="str">
        <f t="shared" ref="P289:P311" si="133">LEFT(C289,12)</f>
        <v>CARIB</v>
      </c>
      <c r="Q289" s="25">
        <f t="shared" si="81"/>
        <v>270</v>
      </c>
      <c r="R289" s="25">
        <f t="shared" si="82"/>
        <v>280</v>
      </c>
      <c r="S289" s="25">
        <f t="shared" si="83"/>
        <v>12</v>
      </c>
      <c r="T289" s="25">
        <f t="shared" si="84"/>
        <v>19.440000000000001</v>
      </c>
      <c r="U289" s="25">
        <f t="shared" si="85"/>
        <v>0</v>
      </c>
      <c r="V289" s="25">
        <f t="shared" si="86"/>
        <v>0.4</v>
      </c>
      <c r="W289">
        <v>80</v>
      </c>
      <c r="X289">
        <v>100</v>
      </c>
    </row>
    <row r="290" spans="1:24" x14ac:dyDescent="0.25">
      <c r="A290" s="283">
        <v>45791</v>
      </c>
      <c r="B290" s="34" t="s">
        <v>456</v>
      </c>
      <c r="C290" s="37" t="s">
        <v>30</v>
      </c>
      <c r="D290" s="135">
        <v>275</v>
      </c>
      <c r="E290" s="48">
        <f t="shared" si="123"/>
        <v>1</v>
      </c>
      <c r="F290" s="135">
        <v>17.53</v>
      </c>
      <c r="G290" s="48">
        <f t="shared" si="124"/>
        <v>1</v>
      </c>
      <c r="H290" s="135">
        <v>0.03</v>
      </c>
      <c r="I290" s="48">
        <f t="shared" si="125"/>
        <v>1</v>
      </c>
      <c r="J290" s="135">
        <v>94</v>
      </c>
      <c r="K290" s="48">
        <f t="shared" si="126"/>
        <v>1</v>
      </c>
      <c r="L290" s="247">
        <f t="shared" si="129"/>
        <v>1</v>
      </c>
      <c r="P290" s="25" t="str">
        <f t="shared" si="133"/>
        <v>STAG</v>
      </c>
      <c r="Q290" s="25">
        <f t="shared" si="81"/>
        <v>270</v>
      </c>
      <c r="R290" s="25">
        <f t="shared" si="82"/>
        <v>280</v>
      </c>
      <c r="S290" s="25">
        <f t="shared" si="83"/>
        <v>12</v>
      </c>
      <c r="T290" s="25">
        <f t="shared" si="84"/>
        <v>19.440000000000001</v>
      </c>
      <c r="U290" s="25">
        <f t="shared" si="85"/>
        <v>0</v>
      </c>
      <c r="V290" s="25">
        <f t="shared" si="86"/>
        <v>0.4</v>
      </c>
      <c r="W290">
        <v>80</v>
      </c>
      <c r="X290">
        <v>100</v>
      </c>
    </row>
    <row r="291" spans="1:24" x14ac:dyDescent="0.25">
      <c r="A291" s="283">
        <v>45791</v>
      </c>
      <c r="B291" s="34" t="s">
        <v>456</v>
      </c>
      <c r="C291" s="37" t="s">
        <v>32</v>
      </c>
      <c r="D291" s="135">
        <v>275</v>
      </c>
      <c r="E291" s="48">
        <f t="shared" si="123"/>
        <v>1</v>
      </c>
      <c r="F291" s="135">
        <v>197.18</v>
      </c>
      <c r="G291" s="48">
        <f t="shared" si="124"/>
        <v>1</v>
      </c>
      <c r="H291" s="128"/>
      <c r="I291" s="48"/>
      <c r="J291" s="135">
        <v>91</v>
      </c>
      <c r="K291" s="48">
        <f t="shared" si="126"/>
        <v>1</v>
      </c>
      <c r="L291" s="247"/>
      <c r="P291" s="25" t="str">
        <f t="shared" si="133"/>
        <v>MACKESON</v>
      </c>
      <c r="Q291" s="25">
        <f t="shared" si="81"/>
        <v>270</v>
      </c>
      <c r="R291" s="25">
        <f t="shared" si="82"/>
        <v>280</v>
      </c>
      <c r="S291" s="25">
        <f t="shared" si="83"/>
        <v>130</v>
      </c>
      <c r="T291" s="25">
        <f t="shared" si="84"/>
        <v>230</v>
      </c>
      <c r="U291" s="25">
        <f t="shared" si="85"/>
        <v>0</v>
      </c>
      <c r="V291" s="25">
        <f t="shared" si="86"/>
        <v>0</v>
      </c>
      <c r="W291">
        <v>80</v>
      </c>
      <c r="X291">
        <v>100</v>
      </c>
    </row>
    <row r="292" spans="1:24" x14ac:dyDescent="0.25">
      <c r="A292" s="283">
        <v>45792</v>
      </c>
      <c r="B292" s="34" t="s">
        <v>436</v>
      </c>
      <c r="C292" s="37" t="s">
        <v>35</v>
      </c>
      <c r="D292" s="135">
        <v>295</v>
      </c>
      <c r="E292" s="48">
        <f t="shared" si="123"/>
        <v>1</v>
      </c>
      <c r="F292" s="135">
        <v>188.3</v>
      </c>
      <c r="G292" s="48">
        <f t="shared" si="124"/>
        <v>1</v>
      </c>
      <c r="H292" s="135">
        <v>0.13</v>
      </c>
      <c r="I292" s="48">
        <f t="shared" si="125"/>
        <v>1</v>
      </c>
      <c r="J292" s="135">
        <v>96</v>
      </c>
      <c r="K292" s="48">
        <f t="shared" si="126"/>
        <v>1</v>
      </c>
      <c r="L292" s="247">
        <f t="shared" si="129"/>
        <v>1</v>
      </c>
      <c r="P292" s="25" t="str">
        <f t="shared" si="133"/>
        <v>VITAMALT</v>
      </c>
      <c r="Q292" s="25">
        <f t="shared" si="81"/>
        <v>295</v>
      </c>
      <c r="R292" s="25">
        <f t="shared" si="82"/>
        <v>297</v>
      </c>
      <c r="S292" s="25">
        <f t="shared" si="83"/>
        <v>100</v>
      </c>
      <c r="T292" s="25">
        <f t="shared" si="84"/>
        <v>200</v>
      </c>
      <c r="U292" s="25">
        <f t="shared" si="85"/>
        <v>0</v>
      </c>
      <c r="V292" s="25">
        <f t="shared" si="86"/>
        <v>1.4</v>
      </c>
      <c r="W292">
        <v>80</v>
      </c>
      <c r="X292">
        <v>100</v>
      </c>
    </row>
    <row r="293" spans="1:24" x14ac:dyDescent="0.25">
      <c r="A293" s="283">
        <v>45792</v>
      </c>
      <c r="B293" s="34" t="s">
        <v>435</v>
      </c>
      <c r="C293" s="37" t="s">
        <v>35</v>
      </c>
      <c r="D293" s="135">
        <v>295</v>
      </c>
      <c r="E293" s="48">
        <f t="shared" si="123"/>
        <v>1</v>
      </c>
      <c r="F293" s="393">
        <v>220.95</v>
      </c>
      <c r="G293" s="48">
        <f t="shared" si="124"/>
        <v>0</v>
      </c>
      <c r="H293" s="135">
        <v>0</v>
      </c>
      <c r="I293" s="48">
        <f t="shared" si="125"/>
        <v>1</v>
      </c>
      <c r="J293" s="135">
        <v>94</v>
      </c>
      <c r="K293" s="48">
        <f t="shared" si="126"/>
        <v>1</v>
      </c>
      <c r="L293" s="247">
        <f t="shared" si="129"/>
        <v>0</v>
      </c>
      <c r="P293" s="25" t="str">
        <f t="shared" si="133"/>
        <v>VITAMALT</v>
      </c>
      <c r="Q293" s="25">
        <f t="shared" si="81"/>
        <v>295</v>
      </c>
      <c r="R293" s="25">
        <f t="shared" si="82"/>
        <v>297</v>
      </c>
      <c r="S293" s="25">
        <f t="shared" si="83"/>
        <v>100</v>
      </c>
      <c r="T293" s="25">
        <f t="shared" si="84"/>
        <v>200</v>
      </c>
      <c r="U293" s="25">
        <f t="shared" si="85"/>
        <v>0</v>
      </c>
      <c r="V293" s="25">
        <f t="shared" si="86"/>
        <v>1.4</v>
      </c>
      <c r="W293">
        <v>80</v>
      </c>
      <c r="X293">
        <v>100</v>
      </c>
    </row>
    <row r="294" spans="1:24" x14ac:dyDescent="0.25">
      <c r="A294" s="283">
        <v>45793</v>
      </c>
      <c r="B294" s="34" t="s">
        <v>434</v>
      </c>
      <c r="C294" s="37" t="s">
        <v>35</v>
      </c>
      <c r="D294" s="135">
        <v>295</v>
      </c>
      <c r="E294" s="48">
        <f t="shared" ref="E294:E299" si="134">IF(+(IF(D294&lt;Q294,0,IF(D294&gt;R294,0,1)))=1,1,0)</f>
        <v>1</v>
      </c>
      <c r="F294" s="135">
        <v>181.95</v>
      </c>
      <c r="G294" s="48">
        <f t="shared" ref="G294:G323" si="135">IF(+(IF(F294&lt;S294,0,IF(F294&gt;T294,0,1)))=1,1,0)</f>
        <v>1</v>
      </c>
      <c r="H294" s="135">
        <v>0</v>
      </c>
      <c r="I294" s="48">
        <f t="shared" ref="I294:I323" si="136">IF(+(IF(H294&lt;U294,0,IF(H294&gt;V294,0,1)))=1,1,0)</f>
        <v>1</v>
      </c>
      <c r="J294" s="135">
        <v>94</v>
      </c>
      <c r="K294" s="48">
        <f t="shared" ref="K294:K323" si="137">IF(+(IF(J294&lt;W294,0,IF(J294&gt;X294,0,1)))=1,1,0)</f>
        <v>1</v>
      </c>
      <c r="L294" s="247">
        <f t="shared" ref="L294:L323" si="138">IF(+(IF(D294&lt;Q294,0,IF(D294&gt;R294,0,1)))+(IF(F294&lt;S294,0,IF(F294&gt;T294,0,1)))=2,1,0)</f>
        <v>1</v>
      </c>
      <c r="P294" s="25" t="str">
        <f t="shared" ref="P294:P299" si="139">LEFT(C294,12)</f>
        <v>VITAMALT</v>
      </c>
      <c r="Q294" s="25">
        <f t="shared" si="81"/>
        <v>295</v>
      </c>
      <c r="R294" s="25">
        <f t="shared" si="82"/>
        <v>297</v>
      </c>
      <c r="S294" s="25">
        <f t="shared" si="83"/>
        <v>100</v>
      </c>
      <c r="T294" s="25">
        <f t="shared" si="84"/>
        <v>200</v>
      </c>
      <c r="U294" s="25">
        <f t="shared" si="85"/>
        <v>0</v>
      </c>
      <c r="V294" s="25">
        <f t="shared" si="86"/>
        <v>1.4</v>
      </c>
      <c r="W294">
        <v>80</v>
      </c>
      <c r="X294">
        <v>100</v>
      </c>
    </row>
    <row r="295" spans="1:24" x14ac:dyDescent="0.25">
      <c r="A295" s="283">
        <v>45793</v>
      </c>
      <c r="B295" s="34" t="s">
        <v>437</v>
      </c>
      <c r="C295" s="37" t="s">
        <v>35</v>
      </c>
      <c r="D295" s="135">
        <v>295</v>
      </c>
      <c r="E295" s="48">
        <f t="shared" si="134"/>
        <v>1</v>
      </c>
      <c r="F295" s="135">
        <v>151.30000000000001</v>
      </c>
      <c r="G295" s="48">
        <f t="shared" si="135"/>
        <v>1</v>
      </c>
      <c r="H295" s="135">
        <v>0.06</v>
      </c>
      <c r="I295" s="48">
        <f t="shared" si="136"/>
        <v>1</v>
      </c>
      <c r="J295" s="135">
        <v>91</v>
      </c>
      <c r="K295" s="48">
        <f t="shared" si="137"/>
        <v>1</v>
      </c>
      <c r="L295" s="247">
        <f t="shared" si="138"/>
        <v>1</v>
      </c>
      <c r="P295" s="25" t="str">
        <f t="shared" si="139"/>
        <v>VITAMALT</v>
      </c>
      <c r="Q295" s="25">
        <f t="shared" si="81"/>
        <v>295</v>
      </c>
      <c r="R295" s="25">
        <f t="shared" si="82"/>
        <v>297</v>
      </c>
      <c r="S295" s="25">
        <f t="shared" si="83"/>
        <v>100</v>
      </c>
      <c r="T295" s="25">
        <f t="shared" si="84"/>
        <v>200</v>
      </c>
      <c r="U295" s="25">
        <f t="shared" si="85"/>
        <v>0</v>
      </c>
      <c r="V295" s="25">
        <f t="shared" si="86"/>
        <v>1.4</v>
      </c>
      <c r="W295">
        <v>80</v>
      </c>
      <c r="X295">
        <v>100</v>
      </c>
    </row>
    <row r="296" spans="1:24" x14ac:dyDescent="0.25">
      <c r="A296" s="283">
        <v>45793</v>
      </c>
      <c r="B296" s="34" t="s">
        <v>435</v>
      </c>
      <c r="C296" s="37" t="s">
        <v>31</v>
      </c>
      <c r="D296" s="135">
        <v>275</v>
      </c>
      <c r="E296" s="48">
        <f t="shared" si="134"/>
        <v>1</v>
      </c>
      <c r="F296" s="135">
        <v>15.95</v>
      </c>
      <c r="G296" s="48">
        <f t="shared" si="135"/>
        <v>1</v>
      </c>
      <c r="H296" s="135">
        <v>0.03</v>
      </c>
      <c r="I296" s="48">
        <f t="shared" si="136"/>
        <v>1</v>
      </c>
      <c r="J296" s="135">
        <v>96</v>
      </c>
      <c r="K296" s="48">
        <f t="shared" si="137"/>
        <v>1</v>
      </c>
      <c r="L296" s="247">
        <f t="shared" si="138"/>
        <v>1</v>
      </c>
      <c r="P296" s="25" t="str">
        <f t="shared" si="139"/>
        <v>CARIB</v>
      </c>
      <c r="Q296" s="25">
        <f t="shared" si="81"/>
        <v>270</v>
      </c>
      <c r="R296" s="25">
        <f t="shared" si="82"/>
        <v>280</v>
      </c>
      <c r="S296" s="25">
        <f t="shared" si="83"/>
        <v>12</v>
      </c>
      <c r="T296" s="25">
        <f t="shared" si="84"/>
        <v>19.440000000000001</v>
      </c>
      <c r="U296" s="25">
        <f t="shared" si="85"/>
        <v>0</v>
      </c>
      <c r="V296" s="25">
        <f t="shared" si="86"/>
        <v>0.4</v>
      </c>
      <c r="W296">
        <v>80</v>
      </c>
      <c r="X296">
        <v>100</v>
      </c>
    </row>
    <row r="297" spans="1:24" x14ac:dyDescent="0.25">
      <c r="A297" s="283">
        <v>45793</v>
      </c>
      <c r="B297" s="34" t="s">
        <v>436</v>
      </c>
      <c r="C297" s="37" t="s">
        <v>31</v>
      </c>
      <c r="D297" s="135">
        <v>275</v>
      </c>
      <c r="E297" s="48">
        <f t="shared" si="134"/>
        <v>1</v>
      </c>
      <c r="F297" s="135">
        <v>17.600000000000001</v>
      </c>
      <c r="G297" s="48">
        <f t="shared" si="135"/>
        <v>1</v>
      </c>
      <c r="H297" s="135">
        <v>0.03</v>
      </c>
      <c r="I297" s="48"/>
      <c r="J297" s="135">
        <v>98</v>
      </c>
      <c r="K297" s="48">
        <f t="shared" si="137"/>
        <v>1</v>
      </c>
      <c r="L297" s="247">
        <f t="shared" si="138"/>
        <v>1</v>
      </c>
      <c r="P297" s="25" t="str">
        <f t="shared" si="139"/>
        <v>CARIB</v>
      </c>
      <c r="Q297" s="25">
        <f t="shared" si="81"/>
        <v>270</v>
      </c>
      <c r="R297" s="25">
        <f t="shared" si="82"/>
        <v>280</v>
      </c>
      <c r="S297" s="25">
        <f t="shared" si="83"/>
        <v>12</v>
      </c>
      <c r="T297" s="25">
        <f t="shared" si="84"/>
        <v>19.440000000000001</v>
      </c>
      <c r="U297" s="25">
        <f t="shared" si="85"/>
        <v>0</v>
      </c>
      <c r="V297" s="25">
        <f t="shared" si="86"/>
        <v>0.4</v>
      </c>
      <c r="W297">
        <v>80</v>
      </c>
      <c r="X297">
        <v>100</v>
      </c>
    </row>
    <row r="298" spans="1:24" x14ac:dyDescent="0.25">
      <c r="A298" s="283">
        <v>45793</v>
      </c>
      <c r="B298" s="34" t="s">
        <v>434</v>
      </c>
      <c r="C298" s="37" t="s">
        <v>31</v>
      </c>
      <c r="D298" s="135">
        <v>275</v>
      </c>
      <c r="E298" s="48">
        <f t="shared" ref="E298" si="140">IF(+(IF(D298&lt;Q298,0,IF(D298&gt;R298,0,1)))=1,1,0)</f>
        <v>1</v>
      </c>
      <c r="F298" s="135">
        <v>16.2</v>
      </c>
      <c r="G298" s="48">
        <f t="shared" si="135"/>
        <v>1</v>
      </c>
      <c r="H298" s="135">
        <v>0.05</v>
      </c>
      <c r="I298" s="48">
        <f t="shared" si="136"/>
        <v>1</v>
      </c>
      <c r="J298" s="128"/>
      <c r="K298" s="48"/>
      <c r="L298" s="247">
        <f t="shared" si="138"/>
        <v>1</v>
      </c>
      <c r="P298" s="25" t="str">
        <f t="shared" ref="P298" si="141">LEFT(C298,12)</f>
        <v>CARIB</v>
      </c>
      <c r="Q298" s="25">
        <f t="shared" si="81"/>
        <v>270</v>
      </c>
      <c r="R298" s="25">
        <f t="shared" si="82"/>
        <v>280</v>
      </c>
      <c r="S298" s="25">
        <f t="shared" si="83"/>
        <v>12</v>
      </c>
      <c r="T298" s="25">
        <f t="shared" si="84"/>
        <v>19.440000000000001</v>
      </c>
      <c r="U298" s="25">
        <f t="shared" si="85"/>
        <v>0</v>
      </c>
      <c r="V298" s="25">
        <f t="shared" si="86"/>
        <v>0.4</v>
      </c>
      <c r="W298">
        <v>80</v>
      </c>
      <c r="X298">
        <v>100</v>
      </c>
    </row>
    <row r="299" spans="1:24" x14ac:dyDescent="0.25">
      <c r="A299" s="283">
        <v>45793</v>
      </c>
      <c r="B299" s="34" t="s">
        <v>435</v>
      </c>
      <c r="C299" s="37" t="s">
        <v>31</v>
      </c>
      <c r="D299" s="135">
        <v>275</v>
      </c>
      <c r="E299" s="48">
        <f t="shared" si="134"/>
        <v>1</v>
      </c>
      <c r="F299" s="135">
        <v>15.3</v>
      </c>
      <c r="G299" s="48">
        <f t="shared" si="135"/>
        <v>1</v>
      </c>
      <c r="H299" s="135">
        <v>7.0000000000000007E-2</v>
      </c>
      <c r="I299" s="48">
        <f t="shared" si="136"/>
        <v>1</v>
      </c>
      <c r="J299" s="128"/>
      <c r="K299" s="48"/>
      <c r="L299" s="247">
        <f t="shared" si="138"/>
        <v>1</v>
      </c>
      <c r="P299" s="25" t="str">
        <f t="shared" si="139"/>
        <v>CARIB</v>
      </c>
      <c r="Q299" s="25">
        <f t="shared" si="81"/>
        <v>270</v>
      </c>
      <c r="R299" s="25">
        <f t="shared" si="82"/>
        <v>280</v>
      </c>
      <c r="S299" s="25">
        <f t="shared" si="83"/>
        <v>12</v>
      </c>
      <c r="T299" s="25">
        <f t="shared" si="84"/>
        <v>19.440000000000001</v>
      </c>
      <c r="U299" s="25">
        <f t="shared" si="85"/>
        <v>0</v>
      </c>
      <c r="V299" s="25">
        <f t="shared" si="86"/>
        <v>0.4</v>
      </c>
      <c r="W299">
        <v>80</v>
      </c>
      <c r="X299">
        <v>100</v>
      </c>
    </row>
    <row r="300" spans="1:24" x14ac:dyDescent="0.25">
      <c r="A300" s="283">
        <v>45795</v>
      </c>
      <c r="B300" s="34" t="s">
        <v>455</v>
      </c>
      <c r="C300" s="37" t="s">
        <v>34</v>
      </c>
      <c r="D300" s="135">
        <v>275</v>
      </c>
      <c r="E300" s="48">
        <f t="shared" si="123"/>
        <v>1</v>
      </c>
      <c r="F300" s="5">
        <v>233.9</v>
      </c>
      <c r="G300" s="48">
        <f t="shared" si="135"/>
        <v>1</v>
      </c>
      <c r="H300" s="135">
        <v>0.04</v>
      </c>
      <c r="I300" s="48">
        <f t="shared" si="136"/>
        <v>1</v>
      </c>
      <c r="J300" s="135">
        <v>91</v>
      </c>
      <c r="K300" s="48">
        <f t="shared" si="137"/>
        <v>1</v>
      </c>
      <c r="L300" s="247">
        <f t="shared" si="138"/>
        <v>1</v>
      </c>
      <c r="P300" s="25" t="str">
        <f t="shared" si="133"/>
        <v>STARMALT</v>
      </c>
      <c r="Q300" s="25">
        <f t="shared" si="81"/>
        <v>270</v>
      </c>
      <c r="R300" s="25">
        <f t="shared" si="82"/>
        <v>280</v>
      </c>
      <c r="S300" s="25">
        <f t="shared" si="83"/>
        <v>230</v>
      </c>
      <c r="T300" s="25">
        <f t="shared" si="84"/>
        <v>250</v>
      </c>
      <c r="U300" s="25">
        <f t="shared" si="85"/>
        <v>0</v>
      </c>
      <c r="V300" s="25">
        <f t="shared" si="86"/>
        <v>0.3</v>
      </c>
      <c r="W300">
        <v>80</v>
      </c>
      <c r="X300">
        <v>100</v>
      </c>
    </row>
    <row r="301" spans="1:24" x14ac:dyDescent="0.25">
      <c r="A301" s="283">
        <v>45795</v>
      </c>
      <c r="B301" s="34" t="s">
        <v>434</v>
      </c>
      <c r="C301" s="37" t="s">
        <v>34</v>
      </c>
      <c r="D301" s="135">
        <v>275</v>
      </c>
      <c r="E301" s="48">
        <f t="shared" si="123"/>
        <v>1</v>
      </c>
      <c r="F301" s="5">
        <v>240.6</v>
      </c>
      <c r="G301" s="48">
        <f t="shared" si="135"/>
        <v>1</v>
      </c>
      <c r="H301" s="135">
        <v>0.13</v>
      </c>
      <c r="I301" s="48">
        <f t="shared" si="136"/>
        <v>1</v>
      </c>
      <c r="J301" s="135">
        <v>98</v>
      </c>
      <c r="K301" s="48">
        <f t="shared" si="137"/>
        <v>1</v>
      </c>
      <c r="L301" s="247">
        <f t="shared" si="138"/>
        <v>1</v>
      </c>
      <c r="P301" s="25" t="str">
        <f t="shared" si="133"/>
        <v>STARMALT</v>
      </c>
      <c r="Q301" s="25">
        <f t="shared" si="81"/>
        <v>270</v>
      </c>
      <c r="R301" s="25">
        <f t="shared" si="82"/>
        <v>280</v>
      </c>
      <c r="S301" s="25">
        <f t="shared" si="83"/>
        <v>230</v>
      </c>
      <c r="T301" s="25">
        <f t="shared" si="84"/>
        <v>250</v>
      </c>
      <c r="U301" s="25">
        <f t="shared" si="85"/>
        <v>0</v>
      </c>
      <c r="V301" s="25">
        <f t="shared" si="86"/>
        <v>0.3</v>
      </c>
      <c r="W301">
        <v>80</v>
      </c>
      <c r="X301">
        <v>100</v>
      </c>
    </row>
    <row r="302" spans="1:24" x14ac:dyDescent="0.25">
      <c r="A302" s="283">
        <v>45795</v>
      </c>
      <c r="B302" s="34" t="s">
        <v>435</v>
      </c>
      <c r="C302" s="37" t="s">
        <v>34</v>
      </c>
      <c r="D302" s="135">
        <v>275</v>
      </c>
      <c r="E302" s="48">
        <f t="shared" si="123"/>
        <v>1</v>
      </c>
      <c r="F302" s="5">
        <v>245.1</v>
      </c>
      <c r="G302" s="48">
        <f t="shared" si="135"/>
        <v>1</v>
      </c>
      <c r="H302" s="135">
        <v>0.13</v>
      </c>
      <c r="I302" s="48">
        <f t="shared" si="136"/>
        <v>1</v>
      </c>
      <c r="J302" s="135">
        <v>96</v>
      </c>
      <c r="K302" s="48">
        <f t="shared" si="137"/>
        <v>1</v>
      </c>
      <c r="L302" s="247">
        <f t="shared" si="138"/>
        <v>1</v>
      </c>
      <c r="P302" s="25" t="str">
        <f t="shared" si="133"/>
        <v>STARMALT</v>
      </c>
      <c r="Q302" s="25">
        <f t="shared" si="81"/>
        <v>270</v>
      </c>
      <c r="R302" s="25">
        <f t="shared" si="82"/>
        <v>280</v>
      </c>
      <c r="S302" s="25">
        <f t="shared" si="83"/>
        <v>230</v>
      </c>
      <c r="T302" s="25">
        <f t="shared" si="84"/>
        <v>250</v>
      </c>
      <c r="U302" s="25">
        <f t="shared" si="85"/>
        <v>0</v>
      </c>
      <c r="V302" s="25">
        <f t="shared" si="86"/>
        <v>0.3</v>
      </c>
      <c r="W302">
        <v>80</v>
      </c>
      <c r="X302">
        <v>100</v>
      </c>
    </row>
    <row r="303" spans="1:24" x14ac:dyDescent="0.25">
      <c r="A303" s="283">
        <v>45796</v>
      </c>
      <c r="B303" s="34" t="s">
        <v>437</v>
      </c>
      <c r="C303" s="37" t="s">
        <v>31</v>
      </c>
      <c r="D303" s="135">
        <v>275</v>
      </c>
      <c r="E303" s="48">
        <f t="shared" si="123"/>
        <v>1</v>
      </c>
      <c r="F303" s="135">
        <v>15.15</v>
      </c>
      <c r="G303" s="48">
        <f t="shared" si="135"/>
        <v>1</v>
      </c>
      <c r="H303" s="135">
        <v>0.02</v>
      </c>
      <c r="I303" s="48">
        <f t="shared" si="136"/>
        <v>1</v>
      </c>
      <c r="J303" s="135">
        <v>98</v>
      </c>
      <c r="K303" s="48">
        <f t="shared" si="137"/>
        <v>1</v>
      </c>
      <c r="L303" s="247">
        <f t="shared" si="138"/>
        <v>1</v>
      </c>
      <c r="P303" s="25" t="str">
        <f t="shared" ref="P303:P305" si="142">LEFT(C303,12)</f>
        <v>CARIB</v>
      </c>
      <c r="Q303" s="25">
        <f t="shared" si="81"/>
        <v>270</v>
      </c>
      <c r="R303" s="25">
        <f t="shared" si="82"/>
        <v>280</v>
      </c>
      <c r="S303" s="25">
        <f t="shared" si="83"/>
        <v>12</v>
      </c>
      <c r="T303" s="25">
        <f t="shared" si="84"/>
        <v>19.440000000000001</v>
      </c>
      <c r="U303" s="25">
        <f t="shared" si="85"/>
        <v>0</v>
      </c>
      <c r="V303" s="25">
        <f t="shared" si="86"/>
        <v>0.4</v>
      </c>
      <c r="W303">
        <v>80</v>
      </c>
      <c r="X303">
        <v>100</v>
      </c>
    </row>
    <row r="304" spans="1:24" x14ac:dyDescent="0.25">
      <c r="A304" s="283">
        <v>45796</v>
      </c>
      <c r="B304" s="34" t="s">
        <v>436</v>
      </c>
      <c r="C304" s="37" t="s">
        <v>31</v>
      </c>
      <c r="D304" s="135">
        <v>275</v>
      </c>
      <c r="E304" s="48">
        <f t="shared" si="123"/>
        <v>1</v>
      </c>
      <c r="F304" s="135">
        <v>16.649999999999999</v>
      </c>
      <c r="G304" s="48">
        <f t="shared" si="135"/>
        <v>1</v>
      </c>
      <c r="H304" s="135">
        <v>0.03</v>
      </c>
      <c r="I304" s="48">
        <f t="shared" si="136"/>
        <v>1</v>
      </c>
      <c r="J304" s="135">
        <v>100</v>
      </c>
      <c r="K304" s="48">
        <f t="shared" si="137"/>
        <v>1</v>
      </c>
      <c r="L304" s="247">
        <f t="shared" si="138"/>
        <v>1</v>
      </c>
      <c r="P304" s="25" t="str">
        <f t="shared" si="142"/>
        <v>CARIB</v>
      </c>
      <c r="Q304" s="25">
        <f t="shared" si="81"/>
        <v>270</v>
      </c>
      <c r="R304" s="25">
        <f t="shared" si="82"/>
        <v>280</v>
      </c>
      <c r="S304" s="25">
        <f t="shared" si="83"/>
        <v>12</v>
      </c>
      <c r="T304" s="25">
        <f t="shared" si="84"/>
        <v>19.440000000000001</v>
      </c>
      <c r="U304" s="25">
        <f t="shared" si="85"/>
        <v>0</v>
      </c>
      <c r="V304" s="25">
        <f t="shared" si="86"/>
        <v>0.4</v>
      </c>
      <c r="W304">
        <v>80</v>
      </c>
      <c r="X304">
        <v>100</v>
      </c>
    </row>
    <row r="305" spans="1:24" x14ac:dyDescent="0.25">
      <c r="A305" s="283">
        <v>45796</v>
      </c>
      <c r="B305" s="34" t="s">
        <v>437</v>
      </c>
      <c r="C305" s="37" t="s">
        <v>31</v>
      </c>
      <c r="D305" s="135">
        <v>275</v>
      </c>
      <c r="E305" s="48">
        <f t="shared" si="123"/>
        <v>1</v>
      </c>
      <c r="F305" s="135">
        <v>18.100000000000001</v>
      </c>
      <c r="G305" s="48">
        <f t="shared" si="135"/>
        <v>1</v>
      </c>
      <c r="H305" s="135">
        <v>0.03</v>
      </c>
      <c r="I305" s="48">
        <f t="shared" si="136"/>
        <v>1</v>
      </c>
      <c r="J305" s="135">
        <v>91</v>
      </c>
      <c r="K305" s="48">
        <f t="shared" si="137"/>
        <v>1</v>
      </c>
      <c r="L305" s="247">
        <f t="shared" si="138"/>
        <v>1</v>
      </c>
      <c r="P305" s="25" t="str">
        <f t="shared" si="142"/>
        <v>CARIB</v>
      </c>
      <c r="Q305" s="25">
        <f t="shared" si="81"/>
        <v>270</v>
      </c>
      <c r="R305" s="25">
        <f t="shared" si="82"/>
        <v>280</v>
      </c>
      <c r="S305" s="25">
        <f t="shared" si="83"/>
        <v>12</v>
      </c>
      <c r="T305" s="25">
        <f t="shared" si="84"/>
        <v>19.440000000000001</v>
      </c>
      <c r="U305" s="25">
        <f t="shared" si="85"/>
        <v>0</v>
      </c>
      <c r="V305" s="25">
        <f t="shared" si="86"/>
        <v>0.4</v>
      </c>
      <c r="W305">
        <v>80</v>
      </c>
      <c r="X305">
        <v>100</v>
      </c>
    </row>
    <row r="306" spans="1:24" x14ac:dyDescent="0.25">
      <c r="A306" s="283">
        <v>45796</v>
      </c>
      <c r="B306" s="34" t="s">
        <v>434</v>
      </c>
      <c r="C306" s="37" t="s">
        <v>31</v>
      </c>
      <c r="D306" s="135">
        <v>275</v>
      </c>
      <c r="E306" s="48">
        <f t="shared" ref="E306:E307" si="143">IF(+(IF(D306&lt;Q306,0,IF(D306&gt;R306,0,1)))=1,1,0)</f>
        <v>1</v>
      </c>
      <c r="F306" s="135">
        <v>16.8</v>
      </c>
      <c r="G306" s="48">
        <f t="shared" ref="G306:G307" si="144">IF(+(IF(F306&lt;S306,0,IF(F306&gt;T306,0,1)))=1,1,0)</f>
        <v>1</v>
      </c>
      <c r="H306" s="135">
        <v>0.04</v>
      </c>
      <c r="I306" s="48">
        <f t="shared" ref="I306:I307" si="145">IF(+(IF(H306&lt;U306,0,IF(H306&gt;V306,0,1)))=1,1,0)</f>
        <v>1</v>
      </c>
      <c r="J306" s="135">
        <v>89</v>
      </c>
      <c r="K306" s="48">
        <f t="shared" ref="K306:K307" si="146">IF(+(IF(J306&lt;W306,0,IF(J306&gt;X306,0,1)))=1,1,0)</f>
        <v>1</v>
      </c>
      <c r="L306" s="247">
        <f t="shared" ref="L306:L307" si="147">IF(+(IF(D306&lt;Q306,0,IF(D306&gt;R306,0,1)))+(IF(F306&lt;S306,0,IF(F306&gt;T306,0,1)))=2,1,0)</f>
        <v>1</v>
      </c>
      <c r="P306" s="25" t="str">
        <f t="shared" si="133"/>
        <v>CARIB</v>
      </c>
      <c r="Q306" s="25">
        <f t="shared" si="81"/>
        <v>270</v>
      </c>
      <c r="R306" s="25">
        <f t="shared" si="82"/>
        <v>280</v>
      </c>
      <c r="S306" s="25">
        <f t="shared" si="83"/>
        <v>12</v>
      </c>
      <c r="T306" s="25">
        <f t="shared" si="84"/>
        <v>19.440000000000001</v>
      </c>
      <c r="U306" s="25">
        <f t="shared" si="85"/>
        <v>0</v>
      </c>
      <c r="V306" s="25">
        <f t="shared" si="86"/>
        <v>0.4</v>
      </c>
      <c r="W306">
        <v>80</v>
      </c>
      <c r="X306">
        <v>100</v>
      </c>
    </row>
    <row r="307" spans="1:24" x14ac:dyDescent="0.25">
      <c r="A307" s="283">
        <v>45796</v>
      </c>
      <c r="B307" s="34" t="s">
        <v>452</v>
      </c>
      <c r="C307" s="37" t="s">
        <v>31</v>
      </c>
      <c r="D307" s="135">
        <v>275</v>
      </c>
      <c r="E307" s="48">
        <f t="shared" si="143"/>
        <v>1</v>
      </c>
      <c r="F307" s="135">
        <v>16.8</v>
      </c>
      <c r="G307" s="48">
        <f t="shared" si="144"/>
        <v>1</v>
      </c>
      <c r="H307" s="135">
        <v>0.03</v>
      </c>
      <c r="I307" s="48">
        <f t="shared" si="145"/>
        <v>1</v>
      </c>
      <c r="J307" s="135">
        <v>100</v>
      </c>
      <c r="K307" s="48">
        <f t="shared" si="146"/>
        <v>1</v>
      </c>
      <c r="L307" s="247">
        <f t="shared" si="147"/>
        <v>1</v>
      </c>
      <c r="P307" s="25" t="str">
        <f t="shared" si="133"/>
        <v>CARIB</v>
      </c>
      <c r="Q307" s="25">
        <f t="shared" si="81"/>
        <v>270</v>
      </c>
      <c r="R307" s="25">
        <f t="shared" si="82"/>
        <v>280</v>
      </c>
      <c r="S307" s="25">
        <f t="shared" si="83"/>
        <v>12</v>
      </c>
      <c r="T307" s="25">
        <f t="shared" si="84"/>
        <v>19.440000000000001</v>
      </c>
      <c r="U307" s="25">
        <f t="shared" si="85"/>
        <v>0</v>
      </c>
      <c r="V307" s="25">
        <f t="shared" si="86"/>
        <v>0.4</v>
      </c>
      <c r="W307">
        <v>80</v>
      </c>
      <c r="X307">
        <v>100</v>
      </c>
    </row>
    <row r="308" spans="1:24" x14ac:dyDescent="0.25">
      <c r="A308" s="283">
        <v>45796</v>
      </c>
      <c r="B308" s="34" t="s">
        <v>455</v>
      </c>
      <c r="C308" s="37" t="s">
        <v>30</v>
      </c>
      <c r="D308" s="135">
        <v>275</v>
      </c>
      <c r="E308" s="48">
        <f t="shared" si="123"/>
        <v>1</v>
      </c>
      <c r="F308" s="135">
        <v>18.04</v>
      </c>
      <c r="G308" s="48">
        <f t="shared" si="135"/>
        <v>1</v>
      </c>
      <c r="H308" s="135">
        <v>0.04</v>
      </c>
      <c r="I308" s="48">
        <f t="shared" si="136"/>
        <v>1</v>
      </c>
      <c r="J308" s="135">
        <v>96</v>
      </c>
      <c r="K308" s="48">
        <f t="shared" si="137"/>
        <v>1</v>
      </c>
      <c r="L308" s="247">
        <f t="shared" si="138"/>
        <v>1</v>
      </c>
      <c r="P308" s="25" t="str">
        <f t="shared" ref="P308" si="148">LEFT(C308,12)</f>
        <v>STAG</v>
      </c>
      <c r="Q308" s="25">
        <f t="shared" si="81"/>
        <v>270</v>
      </c>
      <c r="R308" s="25">
        <f t="shared" si="82"/>
        <v>280</v>
      </c>
      <c r="S308" s="25">
        <f t="shared" si="83"/>
        <v>12</v>
      </c>
      <c r="T308" s="25">
        <f t="shared" si="84"/>
        <v>19.440000000000001</v>
      </c>
      <c r="U308" s="25">
        <f t="shared" si="85"/>
        <v>0</v>
      </c>
      <c r="V308" s="25">
        <f t="shared" si="86"/>
        <v>0.4</v>
      </c>
      <c r="W308">
        <v>80</v>
      </c>
      <c r="X308">
        <v>100</v>
      </c>
    </row>
    <row r="309" spans="1:24" x14ac:dyDescent="0.25">
      <c r="A309" s="283">
        <v>45797</v>
      </c>
      <c r="B309" s="34" t="s">
        <v>452</v>
      </c>
      <c r="C309" s="37" t="s">
        <v>30</v>
      </c>
      <c r="D309" s="135">
        <v>275</v>
      </c>
      <c r="E309" s="48">
        <f t="shared" si="123"/>
        <v>1</v>
      </c>
      <c r="F309" s="135">
        <v>16.86</v>
      </c>
      <c r="G309" s="48">
        <f t="shared" si="135"/>
        <v>1</v>
      </c>
      <c r="H309" s="135">
        <v>0.03</v>
      </c>
      <c r="I309" s="48">
        <f t="shared" si="136"/>
        <v>1</v>
      </c>
      <c r="J309" s="135">
        <v>94</v>
      </c>
      <c r="K309" s="48">
        <f t="shared" si="137"/>
        <v>1</v>
      </c>
      <c r="L309" s="247">
        <f t="shared" si="138"/>
        <v>1</v>
      </c>
      <c r="P309" s="25" t="str">
        <f t="shared" ref="P309:P310" si="149">LEFT(C309,12)</f>
        <v>STAG</v>
      </c>
      <c r="Q309" s="25">
        <f t="shared" si="81"/>
        <v>270</v>
      </c>
      <c r="R309" s="25">
        <f t="shared" si="82"/>
        <v>280</v>
      </c>
      <c r="S309" s="25">
        <f t="shared" si="83"/>
        <v>12</v>
      </c>
      <c r="T309" s="25">
        <f t="shared" si="84"/>
        <v>19.440000000000001</v>
      </c>
      <c r="U309" s="25">
        <f t="shared" si="85"/>
        <v>0</v>
      </c>
      <c r="V309" s="25">
        <f t="shared" si="86"/>
        <v>0.4</v>
      </c>
      <c r="W309">
        <v>80</v>
      </c>
      <c r="X309">
        <v>100</v>
      </c>
    </row>
    <row r="310" spans="1:24" x14ac:dyDescent="0.25">
      <c r="A310" s="283">
        <v>45797</v>
      </c>
      <c r="B310" s="34" t="s">
        <v>455</v>
      </c>
      <c r="C310" s="37" t="s">
        <v>31</v>
      </c>
      <c r="D310" s="135">
        <v>275</v>
      </c>
      <c r="E310" s="48">
        <f t="shared" si="123"/>
        <v>1</v>
      </c>
      <c r="F310" s="135">
        <v>13.95</v>
      </c>
      <c r="G310" s="48">
        <f t="shared" si="135"/>
        <v>1</v>
      </c>
      <c r="H310" s="135">
        <v>0.01</v>
      </c>
      <c r="I310" s="48">
        <f t="shared" si="136"/>
        <v>1</v>
      </c>
      <c r="J310" s="135">
        <v>94</v>
      </c>
      <c r="K310" s="48">
        <f t="shared" si="137"/>
        <v>1</v>
      </c>
      <c r="L310" s="247">
        <f t="shared" si="138"/>
        <v>1</v>
      </c>
      <c r="P310" s="25" t="str">
        <f t="shared" si="149"/>
        <v>CARIB</v>
      </c>
      <c r="Q310" s="25">
        <f t="shared" si="81"/>
        <v>270</v>
      </c>
      <c r="R310" s="25">
        <f t="shared" si="82"/>
        <v>280</v>
      </c>
      <c r="S310" s="25">
        <f t="shared" si="83"/>
        <v>12</v>
      </c>
      <c r="T310" s="25">
        <f t="shared" si="84"/>
        <v>19.440000000000001</v>
      </c>
      <c r="U310" s="25">
        <f t="shared" si="85"/>
        <v>0</v>
      </c>
      <c r="V310" s="25">
        <f t="shared" si="86"/>
        <v>0.4</v>
      </c>
      <c r="W310">
        <v>80</v>
      </c>
      <c r="X310">
        <v>100</v>
      </c>
    </row>
    <row r="311" spans="1:24" x14ac:dyDescent="0.25">
      <c r="A311" s="283">
        <v>45797</v>
      </c>
      <c r="B311" s="34" t="s">
        <v>434</v>
      </c>
      <c r="C311" s="37" t="s">
        <v>31</v>
      </c>
      <c r="D311" s="135">
        <v>275</v>
      </c>
      <c r="E311" s="48">
        <f t="shared" si="123"/>
        <v>1</v>
      </c>
      <c r="F311" s="135">
        <v>18.25</v>
      </c>
      <c r="G311" s="48">
        <f t="shared" si="135"/>
        <v>1</v>
      </c>
      <c r="H311" s="135">
        <v>0.02</v>
      </c>
      <c r="I311" s="48">
        <f t="shared" si="136"/>
        <v>1</v>
      </c>
      <c r="J311" s="128"/>
      <c r="K311" s="48"/>
      <c r="L311" s="247">
        <f t="shared" si="138"/>
        <v>1</v>
      </c>
      <c r="P311" s="25" t="str">
        <f t="shared" si="133"/>
        <v>CARIB</v>
      </c>
      <c r="Q311" s="25">
        <f t="shared" si="81"/>
        <v>270</v>
      </c>
      <c r="R311" s="25">
        <f t="shared" si="82"/>
        <v>280</v>
      </c>
      <c r="S311" s="25">
        <f t="shared" si="83"/>
        <v>12</v>
      </c>
      <c r="T311" s="25">
        <f t="shared" si="84"/>
        <v>19.440000000000001</v>
      </c>
      <c r="U311" s="25">
        <f t="shared" si="85"/>
        <v>0</v>
      </c>
      <c r="V311" s="25">
        <f t="shared" si="86"/>
        <v>0.4</v>
      </c>
      <c r="W311">
        <v>80</v>
      </c>
      <c r="X311">
        <v>100</v>
      </c>
    </row>
    <row r="312" spans="1:24" x14ac:dyDescent="0.25">
      <c r="A312" s="283">
        <v>45798</v>
      </c>
      <c r="B312" s="34" t="s">
        <v>435</v>
      </c>
      <c r="C312" s="37" t="s">
        <v>31</v>
      </c>
      <c r="D312" s="135">
        <v>275</v>
      </c>
      <c r="E312" s="48">
        <f t="shared" si="123"/>
        <v>1</v>
      </c>
      <c r="F312" s="135">
        <v>14.15</v>
      </c>
      <c r="G312" s="48">
        <f t="shared" si="135"/>
        <v>1</v>
      </c>
      <c r="H312" s="135">
        <v>0.04</v>
      </c>
      <c r="I312" s="48">
        <f t="shared" si="136"/>
        <v>1</v>
      </c>
      <c r="J312" s="135">
        <v>94</v>
      </c>
      <c r="K312" s="48">
        <f t="shared" si="137"/>
        <v>1</v>
      </c>
      <c r="L312" s="247">
        <f t="shared" si="138"/>
        <v>1</v>
      </c>
      <c r="P312" s="25" t="str">
        <f t="shared" ref="P312:P316" si="150">LEFT(C312,12)</f>
        <v>CARIB</v>
      </c>
      <c r="Q312" s="25">
        <f t="shared" si="81"/>
        <v>270</v>
      </c>
      <c r="R312" s="25">
        <f t="shared" si="82"/>
        <v>280</v>
      </c>
      <c r="S312" s="25">
        <f t="shared" si="83"/>
        <v>12</v>
      </c>
      <c r="T312" s="25">
        <f t="shared" si="84"/>
        <v>19.440000000000001</v>
      </c>
      <c r="U312" s="25">
        <f t="shared" si="85"/>
        <v>0</v>
      </c>
      <c r="V312" s="25">
        <f t="shared" si="86"/>
        <v>0.4</v>
      </c>
      <c r="W312">
        <v>80</v>
      </c>
      <c r="X312">
        <v>100</v>
      </c>
    </row>
    <row r="313" spans="1:24" x14ac:dyDescent="0.25">
      <c r="A313" s="283">
        <v>45798</v>
      </c>
      <c r="B313" s="34" t="s">
        <v>435</v>
      </c>
      <c r="C313" s="37" t="s">
        <v>30</v>
      </c>
      <c r="D313" s="135">
        <v>275</v>
      </c>
      <c r="E313" s="48">
        <f t="shared" si="123"/>
        <v>1</v>
      </c>
      <c r="F313" s="135">
        <v>16.97</v>
      </c>
      <c r="G313" s="48">
        <f t="shared" si="135"/>
        <v>1</v>
      </c>
      <c r="H313" s="135">
        <v>0.04</v>
      </c>
      <c r="I313" s="48">
        <f t="shared" si="136"/>
        <v>1</v>
      </c>
      <c r="J313" s="135">
        <v>100</v>
      </c>
      <c r="K313" s="48">
        <f t="shared" si="137"/>
        <v>1</v>
      </c>
      <c r="L313" s="247">
        <f t="shared" si="138"/>
        <v>1</v>
      </c>
      <c r="P313" s="25" t="str">
        <f t="shared" si="150"/>
        <v>STAG</v>
      </c>
      <c r="Q313" s="25">
        <f t="shared" si="81"/>
        <v>270</v>
      </c>
      <c r="R313" s="25">
        <f t="shared" si="82"/>
        <v>280</v>
      </c>
      <c r="S313" s="25">
        <f t="shared" si="83"/>
        <v>12</v>
      </c>
      <c r="T313" s="25">
        <f t="shared" si="84"/>
        <v>19.440000000000001</v>
      </c>
      <c r="U313" s="25">
        <f t="shared" si="85"/>
        <v>0</v>
      </c>
      <c r="V313" s="25">
        <f t="shared" si="86"/>
        <v>0.4</v>
      </c>
      <c r="W313">
        <v>80</v>
      </c>
      <c r="X313">
        <v>100</v>
      </c>
    </row>
    <row r="314" spans="1:24" x14ac:dyDescent="0.25">
      <c r="A314" s="283">
        <v>45798</v>
      </c>
      <c r="B314" s="34" t="s">
        <v>459</v>
      </c>
      <c r="C314" s="37" t="s">
        <v>30</v>
      </c>
      <c r="D314" s="135">
        <v>275</v>
      </c>
      <c r="E314" s="48">
        <f t="shared" si="123"/>
        <v>1</v>
      </c>
      <c r="F314" s="135">
        <v>16.329999999999998</v>
      </c>
      <c r="G314" s="48">
        <f t="shared" si="135"/>
        <v>1</v>
      </c>
      <c r="H314" s="135">
        <v>0.04</v>
      </c>
      <c r="I314" s="48">
        <f t="shared" si="136"/>
        <v>1</v>
      </c>
      <c r="J314" s="135">
        <v>98</v>
      </c>
      <c r="K314" s="48">
        <f t="shared" si="137"/>
        <v>1</v>
      </c>
      <c r="L314" s="247">
        <f t="shared" si="138"/>
        <v>1</v>
      </c>
      <c r="P314" s="25" t="str">
        <f t="shared" si="150"/>
        <v>STAG</v>
      </c>
      <c r="Q314" s="25">
        <f t="shared" si="81"/>
        <v>270</v>
      </c>
      <c r="R314" s="25">
        <f t="shared" si="82"/>
        <v>280</v>
      </c>
      <c r="S314" s="25">
        <f t="shared" si="83"/>
        <v>12</v>
      </c>
      <c r="T314" s="25">
        <f t="shared" si="84"/>
        <v>19.440000000000001</v>
      </c>
      <c r="U314" s="25">
        <f t="shared" si="85"/>
        <v>0</v>
      </c>
      <c r="V314" s="25">
        <f t="shared" si="86"/>
        <v>0.4</v>
      </c>
      <c r="W314">
        <v>80</v>
      </c>
      <c r="X314">
        <v>100</v>
      </c>
    </row>
    <row r="315" spans="1:24" x14ac:dyDescent="0.25">
      <c r="A315" s="283">
        <v>45798</v>
      </c>
      <c r="B315" s="34" t="s">
        <v>437</v>
      </c>
      <c r="C315" s="37" t="s">
        <v>30</v>
      </c>
      <c r="D315" s="135">
        <v>275</v>
      </c>
      <c r="E315" s="48">
        <f t="shared" si="123"/>
        <v>1</v>
      </c>
      <c r="F315" s="135">
        <v>16.95</v>
      </c>
      <c r="G315" s="48">
        <f t="shared" si="135"/>
        <v>1</v>
      </c>
      <c r="H315" s="135">
        <v>0.03</v>
      </c>
      <c r="I315" s="48">
        <f t="shared" si="136"/>
        <v>1</v>
      </c>
      <c r="J315" s="135">
        <v>91</v>
      </c>
      <c r="K315" s="48">
        <f t="shared" si="137"/>
        <v>1</v>
      </c>
      <c r="L315" s="247">
        <f t="shared" si="138"/>
        <v>1</v>
      </c>
      <c r="P315" s="25" t="str">
        <f t="shared" si="150"/>
        <v>STAG</v>
      </c>
      <c r="Q315" s="25">
        <f t="shared" si="81"/>
        <v>270</v>
      </c>
      <c r="R315" s="25">
        <f t="shared" si="82"/>
        <v>280</v>
      </c>
      <c r="S315" s="25">
        <f t="shared" si="83"/>
        <v>12</v>
      </c>
      <c r="T315" s="25">
        <f t="shared" si="84"/>
        <v>19.440000000000001</v>
      </c>
      <c r="U315" s="25">
        <f t="shared" si="85"/>
        <v>0</v>
      </c>
      <c r="V315" s="25">
        <f t="shared" si="86"/>
        <v>0.4</v>
      </c>
      <c r="W315">
        <v>80</v>
      </c>
      <c r="X315">
        <v>100</v>
      </c>
    </row>
    <row r="316" spans="1:24" x14ac:dyDescent="0.25">
      <c r="A316" s="283">
        <v>45798</v>
      </c>
      <c r="B316" s="34" t="s">
        <v>437</v>
      </c>
      <c r="C316" s="37" t="s">
        <v>625</v>
      </c>
      <c r="D316" s="135">
        <v>275</v>
      </c>
      <c r="E316" s="48">
        <f t="shared" si="123"/>
        <v>1</v>
      </c>
      <c r="F316" s="135">
        <v>115.3</v>
      </c>
      <c r="G316" s="48">
        <f t="shared" si="135"/>
        <v>1</v>
      </c>
      <c r="H316" s="135">
        <v>0.01</v>
      </c>
      <c r="I316" s="48">
        <f t="shared" si="136"/>
        <v>1</v>
      </c>
      <c r="J316" s="135">
        <v>98</v>
      </c>
      <c r="K316" s="48">
        <f t="shared" si="137"/>
        <v>1</v>
      </c>
      <c r="L316" s="247">
        <f t="shared" si="138"/>
        <v>1</v>
      </c>
      <c r="P316" s="25" t="str">
        <f t="shared" si="150"/>
        <v>PEARSECCO</v>
      </c>
      <c r="Q316" s="25">
        <f t="shared" si="81"/>
        <v>270</v>
      </c>
      <c r="R316" s="25">
        <f t="shared" si="82"/>
        <v>280.39999999999998</v>
      </c>
      <c r="S316" s="25">
        <f t="shared" si="83"/>
        <v>90</v>
      </c>
      <c r="T316" s="25">
        <f t="shared" si="84"/>
        <v>120</v>
      </c>
      <c r="U316" s="25">
        <f t="shared" si="85"/>
        <v>0</v>
      </c>
      <c r="V316" s="25">
        <f t="shared" si="86"/>
        <v>1</v>
      </c>
      <c r="W316">
        <v>80</v>
      </c>
      <c r="X316">
        <v>100</v>
      </c>
    </row>
    <row r="317" spans="1:24" x14ac:dyDescent="0.25">
      <c r="A317" s="283">
        <v>45799</v>
      </c>
      <c r="B317" s="34" t="s">
        <v>434</v>
      </c>
      <c r="C317" s="37" t="s">
        <v>135</v>
      </c>
      <c r="D317" s="135">
        <v>275</v>
      </c>
      <c r="E317" s="48">
        <f t="shared" si="123"/>
        <v>1</v>
      </c>
      <c r="F317" s="135">
        <v>114.75</v>
      </c>
      <c r="G317" s="48">
        <f t="shared" si="135"/>
        <v>1</v>
      </c>
      <c r="H317" s="135">
        <v>0.06</v>
      </c>
      <c r="I317" s="48">
        <f t="shared" si="136"/>
        <v>1</v>
      </c>
      <c r="J317" s="135">
        <v>96</v>
      </c>
      <c r="K317" s="48">
        <f t="shared" si="137"/>
        <v>1</v>
      </c>
      <c r="L317" s="247">
        <f t="shared" si="138"/>
        <v>1</v>
      </c>
      <c r="P317" s="25" t="str">
        <f t="shared" ref="P317:P325" si="151">LEFT(C317,12)</f>
        <v>CARIBE ROSE</v>
      </c>
      <c r="Q317" s="25">
        <f t="shared" si="81"/>
        <v>270</v>
      </c>
      <c r="R317" s="25">
        <f t="shared" si="82"/>
        <v>280.39999999999998</v>
      </c>
      <c r="S317" s="25">
        <f t="shared" si="83"/>
        <v>90</v>
      </c>
      <c r="T317" s="25">
        <f t="shared" si="84"/>
        <v>120.44</v>
      </c>
      <c r="U317" s="25">
        <f t="shared" si="85"/>
        <v>0</v>
      </c>
      <c r="V317" s="25">
        <f t="shared" si="86"/>
        <v>1</v>
      </c>
      <c r="W317">
        <v>80</v>
      </c>
      <c r="X317">
        <v>100</v>
      </c>
    </row>
    <row r="318" spans="1:24" x14ac:dyDescent="0.25">
      <c r="A318" s="283">
        <v>45799</v>
      </c>
      <c r="B318" s="34" t="s">
        <v>436</v>
      </c>
      <c r="C318" s="37" t="s">
        <v>135</v>
      </c>
      <c r="D318" s="135">
        <v>275</v>
      </c>
      <c r="E318" s="48">
        <f t="shared" si="123"/>
        <v>1</v>
      </c>
      <c r="F318" s="135">
        <v>116.7</v>
      </c>
      <c r="G318" s="48">
        <f t="shared" si="135"/>
        <v>1</v>
      </c>
      <c r="H318" s="135">
        <v>0</v>
      </c>
      <c r="I318" s="48">
        <f t="shared" si="136"/>
        <v>1</v>
      </c>
      <c r="J318" s="135">
        <v>94</v>
      </c>
      <c r="K318" s="48">
        <f t="shared" si="137"/>
        <v>1</v>
      </c>
      <c r="L318" s="247">
        <f t="shared" si="138"/>
        <v>1</v>
      </c>
      <c r="P318" s="25" t="str">
        <f t="shared" si="151"/>
        <v>CARIBE ROSE</v>
      </c>
      <c r="Q318" s="25">
        <f t="shared" si="81"/>
        <v>270</v>
      </c>
      <c r="R318" s="25">
        <f t="shared" si="82"/>
        <v>280.39999999999998</v>
      </c>
      <c r="S318" s="25">
        <f t="shared" si="83"/>
        <v>90</v>
      </c>
      <c r="T318" s="25">
        <f t="shared" si="84"/>
        <v>120.44</v>
      </c>
      <c r="U318" s="25">
        <f t="shared" si="85"/>
        <v>0</v>
      </c>
      <c r="V318" s="25">
        <f t="shared" si="86"/>
        <v>1</v>
      </c>
      <c r="W318">
        <v>80</v>
      </c>
      <c r="X318">
        <v>100</v>
      </c>
    </row>
    <row r="319" spans="1:24" x14ac:dyDescent="0.25">
      <c r="A319" s="283">
        <v>45803</v>
      </c>
      <c r="B319" s="34" t="s">
        <v>456</v>
      </c>
      <c r="C319" s="37" t="s">
        <v>31</v>
      </c>
      <c r="D319" s="135">
        <v>275</v>
      </c>
      <c r="E319" s="48">
        <f t="shared" si="123"/>
        <v>1</v>
      </c>
      <c r="F319" s="135">
        <v>17.8</v>
      </c>
      <c r="G319" s="48">
        <f t="shared" si="135"/>
        <v>1</v>
      </c>
      <c r="H319" s="135">
        <v>0.03</v>
      </c>
      <c r="I319" s="48">
        <f t="shared" si="136"/>
        <v>1</v>
      </c>
      <c r="J319" s="135">
        <v>98</v>
      </c>
      <c r="K319" s="48">
        <f t="shared" si="137"/>
        <v>1</v>
      </c>
      <c r="L319" s="247">
        <f t="shared" si="138"/>
        <v>1</v>
      </c>
      <c r="P319" s="25" t="str">
        <f t="shared" ref="P319:P321" si="152">LEFT(C319,12)</f>
        <v>CARIB</v>
      </c>
      <c r="Q319" s="25">
        <f t="shared" si="81"/>
        <v>270</v>
      </c>
      <c r="R319" s="25">
        <f t="shared" si="82"/>
        <v>280</v>
      </c>
      <c r="S319" s="25">
        <f t="shared" si="83"/>
        <v>12</v>
      </c>
      <c r="T319" s="25">
        <f t="shared" si="84"/>
        <v>19.440000000000001</v>
      </c>
      <c r="U319" s="25">
        <f t="shared" si="85"/>
        <v>0</v>
      </c>
      <c r="V319" s="25">
        <f t="shared" si="86"/>
        <v>0.4</v>
      </c>
      <c r="W319">
        <v>80</v>
      </c>
      <c r="X319">
        <v>100</v>
      </c>
    </row>
    <row r="320" spans="1:24" x14ac:dyDescent="0.25">
      <c r="A320" s="283">
        <v>45803</v>
      </c>
      <c r="B320" s="34" t="s">
        <v>457</v>
      </c>
      <c r="C320" s="37" t="s">
        <v>31</v>
      </c>
      <c r="D320" s="135">
        <v>275</v>
      </c>
      <c r="E320" s="48">
        <f t="shared" si="123"/>
        <v>1</v>
      </c>
      <c r="F320" s="135">
        <v>17.399999999999999</v>
      </c>
      <c r="G320" s="48">
        <f t="shared" si="135"/>
        <v>1</v>
      </c>
      <c r="H320" s="135">
        <v>0.03</v>
      </c>
      <c r="I320" s="48">
        <f t="shared" si="136"/>
        <v>1</v>
      </c>
      <c r="J320" s="135">
        <v>100</v>
      </c>
      <c r="K320" s="48">
        <f t="shared" si="137"/>
        <v>1</v>
      </c>
      <c r="L320" s="247">
        <f t="shared" si="138"/>
        <v>1</v>
      </c>
      <c r="P320" s="25" t="str">
        <f t="shared" si="152"/>
        <v>CARIB</v>
      </c>
      <c r="Q320" s="25">
        <f t="shared" si="81"/>
        <v>270</v>
      </c>
      <c r="R320" s="25">
        <f t="shared" si="82"/>
        <v>280</v>
      </c>
      <c r="S320" s="25">
        <f t="shared" si="83"/>
        <v>12</v>
      </c>
      <c r="T320" s="25">
        <f t="shared" si="84"/>
        <v>19.440000000000001</v>
      </c>
      <c r="U320" s="25">
        <f t="shared" si="85"/>
        <v>0</v>
      </c>
      <c r="V320" s="25">
        <f t="shared" si="86"/>
        <v>0.4</v>
      </c>
      <c r="W320">
        <v>80</v>
      </c>
      <c r="X320">
        <v>100</v>
      </c>
    </row>
    <row r="321" spans="1:24" x14ac:dyDescent="0.25">
      <c r="A321" s="283">
        <v>45804</v>
      </c>
      <c r="B321" s="34" t="s">
        <v>456</v>
      </c>
      <c r="C321" s="37" t="s">
        <v>31</v>
      </c>
      <c r="D321" s="135">
        <v>275</v>
      </c>
      <c r="E321" s="48">
        <f t="shared" si="123"/>
        <v>1</v>
      </c>
      <c r="F321" s="135">
        <v>14.77</v>
      </c>
      <c r="G321" s="48">
        <f t="shared" si="135"/>
        <v>1</v>
      </c>
      <c r="H321" s="135">
        <v>0.02</v>
      </c>
      <c r="I321" s="48">
        <f t="shared" si="136"/>
        <v>1</v>
      </c>
      <c r="J321" s="135">
        <v>100</v>
      </c>
      <c r="K321" s="48">
        <f t="shared" si="137"/>
        <v>1</v>
      </c>
      <c r="L321" s="247">
        <f t="shared" si="138"/>
        <v>1</v>
      </c>
      <c r="P321" s="25" t="str">
        <f t="shared" si="152"/>
        <v>CARIB</v>
      </c>
      <c r="Q321" s="25">
        <f t="shared" si="81"/>
        <v>270</v>
      </c>
      <c r="R321" s="25">
        <f t="shared" si="82"/>
        <v>280</v>
      </c>
      <c r="S321" s="25">
        <f t="shared" si="83"/>
        <v>12</v>
      </c>
      <c r="T321" s="25">
        <f t="shared" si="84"/>
        <v>19.440000000000001</v>
      </c>
      <c r="U321" s="25">
        <f t="shared" si="85"/>
        <v>0</v>
      </c>
      <c r="V321" s="25">
        <f t="shared" si="86"/>
        <v>0.4</v>
      </c>
      <c r="W321">
        <v>80</v>
      </c>
      <c r="X321">
        <v>100</v>
      </c>
    </row>
    <row r="322" spans="1:24" x14ac:dyDescent="0.25">
      <c r="A322" s="283">
        <v>46169</v>
      </c>
      <c r="B322" s="34" t="s">
        <v>457</v>
      </c>
      <c r="C322" s="37" t="s">
        <v>31</v>
      </c>
      <c r="D322" s="135">
        <v>275</v>
      </c>
      <c r="E322" s="48">
        <f t="shared" si="123"/>
        <v>1</v>
      </c>
      <c r="F322" s="135">
        <v>17.579999999999998</v>
      </c>
      <c r="G322" s="48">
        <f t="shared" si="135"/>
        <v>1</v>
      </c>
      <c r="H322" s="135">
        <v>0.04</v>
      </c>
      <c r="I322" s="48">
        <f t="shared" si="136"/>
        <v>1</v>
      </c>
      <c r="J322" s="135">
        <v>96</v>
      </c>
      <c r="K322" s="48">
        <f t="shared" si="137"/>
        <v>1</v>
      </c>
      <c r="L322" s="247">
        <f t="shared" si="138"/>
        <v>1</v>
      </c>
      <c r="P322" s="25" t="str">
        <f t="shared" si="151"/>
        <v>CARIB</v>
      </c>
      <c r="Q322" s="25">
        <f t="shared" si="81"/>
        <v>270</v>
      </c>
      <c r="R322" s="25">
        <f t="shared" si="82"/>
        <v>280</v>
      </c>
      <c r="S322" s="25">
        <f t="shared" si="83"/>
        <v>12</v>
      </c>
      <c r="T322" s="25">
        <f t="shared" si="84"/>
        <v>19.440000000000001</v>
      </c>
      <c r="U322" s="25">
        <f t="shared" si="85"/>
        <v>0</v>
      </c>
      <c r="V322" s="25">
        <f t="shared" si="86"/>
        <v>0.4</v>
      </c>
      <c r="W322">
        <v>80</v>
      </c>
      <c r="X322">
        <v>100</v>
      </c>
    </row>
    <row r="323" spans="1:24" x14ac:dyDescent="0.25">
      <c r="A323" s="283">
        <v>45804</v>
      </c>
      <c r="B323" s="34" t="s">
        <v>456</v>
      </c>
      <c r="C323" s="37" t="s">
        <v>34</v>
      </c>
      <c r="D323" s="135">
        <v>275</v>
      </c>
      <c r="E323" s="48">
        <f>IF(+(IF(D323&lt;Q323,0,IF(D323&gt;R323,0,1)))=1,1,0)</f>
        <v>1</v>
      </c>
      <c r="F323" s="135">
        <v>234.95</v>
      </c>
      <c r="G323" s="48">
        <f t="shared" si="135"/>
        <v>1</v>
      </c>
      <c r="H323" s="135">
        <v>0.08</v>
      </c>
      <c r="I323" s="48">
        <f t="shared" si="136"/>
        <v>1</v>
      </c>
      <c r="J323" s="135">
        <v>98</v>
      </c>
      <c r="K323" s="48">
        <f t="shared" si="137"/>
        <v>1</v>
      </c>
      <c r="L323" s="247">
        <f t="shared" si="138"/>
        <v>1</v>
      </c>
      <c r="P323" s="25" t="str">
        <f t="shared" si="151"/>
        <v>STARMALT</v>
      </c>
      <c r="Q323" s="25">
        <f t="shared" si="81"/>
        <v>270</v>
      </c>
      <c r="R323" s="25">
        <f t="shared" si="82"/>
        <v>280</v>
      </c>
      <c r="S323" s="25">
        <f t="shared" si="83"/>
        <v>230</v>
      </c>
      <c r="T323" s="25">
        <f t="shared" si="84"/>
        <v>250</v>
      </c>
      <c r="U323" s="25">
        <f t="shared" si="85"/>
        <v>0</v>
      </c>
      <c r="V323" s="25">
        <f t="shared" si="86"/>
        <v>0.3</v>
      </c>
      <c r="W323">
        <v>80</v>
      </c>
      <c r="X323">
        <v>100</v>
      </c>
    </row>
    <row r="324" spans="1:24" x14ac:dyDescent="0.25">
      <c r="A324" s="283"/>
      <c r="B324" s="34"/>
      <c r="C324" s="37"/>
      <c r="D324" s="135"/>
      <c r="E324" s="70"/>
      <c r="F324" s="135"/>
      <c r="G324" s="70"/>
      <c r="H324" s="135"/>
      <c r="I324" s="70"/>
      <c r="J324" s="135"/>
      <c r="K324" s="70"/>
      <c r="L324" s="247"/>
      <c r="P324" s="25" t="str">
        <f t="shared" si="151"/>
        <v/>
      </c>
      <c r="Q324" s="25" t="e">
        <f t="shared" si="81"/>
        <v>#N/A</v>
      </c>
      <c r="R324" s="25" t="e">
        <f t="shared" si="82"/>
        <v>#N/A</v>
      </c>
      <c r="S324" s="25" t="e">
        <f t="shared" si="83"/>
        <v>#N/A</v>
      </c>
      <c r="T324" s="25" t="e">
        <f t="shared" si="84"/>
        <v>#N/A</v>
      </c>
      <c r="U324" s="25" t="e">
        <f t="shared" si="85"/>
        <v>#N/A</v>
      </c>
      <c r="V324" s="25" t="e">
        <f t="shared" si="86"/>
        <v>#N/A</v>
      </c>
      <c r="W324">
        <v>80</v>
      </c>
      <c r="X324">
        <v>100</v>
      </c>
    </row>
    <row r="325" spans="1:24" x14ac:dyDescent="0.25">
      <c r="A325" s="283"/>
      <c r="B325" s="34"/>
      <c r="C325" s="37"/>
      <c r="D325" s="135"/>
      <c r="E325" s="70"/>
      <c r="F325" s="135"/>
      <c r="G325" s="70"/>
      <c r="H325" s="135"/>
      <c r="I325" s="70"/>
      <c r="J325" s="135"/>
      <c r="K325" s="70"/>
      <c r="L325" s="247"/>
      <c r="P325" s="25" t="str">
        <f t="shared" si="151"/>
        <v/>
      </c>
      <c r="Q325" s="25" t="e">
        <f t="shared" si="81"/>
        <v>#N/A</v>
      </c>
      <c r="R325" s="25" t="e">
        <f t="shared" si="82"/>
        <v>#N/A</v>
      </c>
      <c r="S325" s="25" t="e">
        <f t="shared" si="83"/>
        <v>#N/A</v>
      </c>
      <c r="T325" s="25" t="e">
        <f t="shared" si="84"/>
        <v>#N/A</v>
      </c>
      <c r="U325" s="25" t="e">
        <f t="shared" si="85"/>
        <v>#N/A</v>
      </c>
      <c r="V325" s="25" t="e">
        <f t="shared" si="86"/>
        <v>#N/A</v>
      </c>
      <c r="W325">
        <v>80</v>
      </c>
      <c r="X325">
        <v>100</v>
      </c>
    </row>
    <row r="326" spans="1:24" x14ac:dyDescent="0.25">
      <c r="C326">
        <f>COUNTA(C263:C325)</f>
        <v>61</v>
      </c>
      <c r="D326" s="439">
        <f>((COUNTA(D263:D325))-COUNTIF(E263:E325,"&lt;1"))/(COUNTA(D263:D325))</f>
        <v>1</v>
      </c>
      <c r="E326" s="1"/>
      <c r="F326" s="439">
        <f>((COUNTA(F263:F325))-COUNTIF(G263:G325,"&lt;1"))/(COUNTA(F263:F325))</f>
        <v>0.96721311475409832</v>
      </c>
      <c r="G326" s="1"/>
      <c r="H326" s="439">
        <f>((COUNTA(H263:H325))-COUNTIF(I263:I325,"&lt;1"))/(COUNTA(H263:H325))</f>
        <v>1</v>
      </c>
      <c r="I326" s="1"/>
      <c r="J326" s="439">
        <f>((COUNTA(J263:J325))-COUNTIF(K263:K325,"&lt;1"))/(COUNTA(J263:J325))</f>
        <v>1</v>
      </c>
      <c r="L326" s="438">
        <f>AVERAGE(L263:L325)</f>
        <v>0.98305084745762716</v>
      </c>
      <c r="P326" s="25" t="str">
        <f t="shared" si="87"/>
        <v>61</v>
      </c>
      <c r="Q326" s="25" t="e">
        <f t="shared" ref="Q326:Q328" si="153">VLOOKUP($P326,$P$3:$T$14,2,FALSE)</f>
        <v>#N/A</v>
      </c>
      <c r="R326" s="25" t="e">
        <f t="shared" ref="R326:R328" si="154">VLOOKUP($P326,$P$3:$T$14,3,FALSE)</f>
        <v>#N/A</v>
      </c>
      <c r="S326" s="25" t="e">
        <f t="shared" ref="S326:S328" si="155">VLOOKUP($P326,$P$3:$T$14,4,FALSE)</f>
        <v>#N/A</v>
      </c>
      <c r="T326" s="25" t="e">
        <f t="shared" ref="T326:T328" si="156">VLOOKUP($P326,$P$3:$T$14,5,FALSE)</f>
        <v>#N/A</v>
      </c>
      <c r="U326" s="25" t="e">
        <f t="shared" ref="U326:U328" si="157">VLOOKUP($P326,$P$3:$V$14,6,FALSE)</f>
        <v>#N/A</v>
      </c>
      <c r="V326" s="25" t="e">
        <f t="shared" ref="V326:V328" si="158">VLOOKUP($P326,$P$3:$V$14,7,FALSE)</f>
        <v>#N/A</v>
      </c>
      <c r="W326">
        <v>80</v>
      </c>
      <c r="X326">
        <v>100</v>
      </c>
    </row>
    <row r="327" spans="1:24" x14ac:dyDescent="0.25">
      <c r="E327" s="1"/>
      <c r="G327" s="1"/>
      <c r="I327" s="1"/>
      <c r="P327" s="25" t="str">
        <f t="shared" si="87"/>
        <v/>
      </c>
      <c r="Q327" s="25" t="e">
        <f t="shared" si="153"/>
        <v>#N/A</v>
      </c>
      <c r="R327" s="25" t="e">
        <f t="shared" si="154"/>
        <v>#N/A</v>
      </c>
      <c r="S327" s="25" t="e">
        <f t="shared" si="155"/>
        <v>#N/A</v>
      </c>
      <c r="T327" s="25" t="e">
        <f t="shared" si="156"/>
        <v>#N/A</v>
      </c>
      <c r="U327" s="25" t="e">
        <f t="shared" si="157"/>
        <v>#N/A</v>
      </c>
      <c r="V327" s="25" t="e">
        <f t="shared" si="158"/>
        <v>#N/A</v>
      </c>
      <c r="W327">
        <v>80</v>
      </c>
      <c r="X327">
        <v>100</v>
      </c>
    </row>
    <row r="328" spans="1:24" x14ac:dyDescent="0.25">
      <c r="E328" s="1"/>
      <c r="G328" s="1"/>
      <c r="I328" s="1"/>
      <c r="P328" s="25" t="str">
        <f t="shared" si="87"/>
        <v/>
      </c>
      <c r="Q328" s="25" t="e">
        <f t="shared" si="153"/>
        <v>#N/A</v>
      </c>
      <c r="R328" s="25" t="e">
        <f t="shared" si="154"/>
        <v>#N/A</v>
      </c>
      <c r="S328" s="25" t="e">
        <f t="shared" si="155"/>
        <v>#N/A</v>
      </c>
      <c r="T328" s="25" t="e">
        <f t="shared" si="156"/>
        <v>#N/A</v>
      </c>
      <c r="U328" s="25" t="e">
        <f t="shared" si="157"/>
        <v>#N/A</v>
      </c>
      <c r="V328" s="25" t="e">
        <f t="shared" si="158"/>
        <v>#N/A</v>
      </c>
      <c r="W328">
        <v>80</v>
      </c>
      <c r="X328">
        <v>100</v>
      </c>
    </row>
    <row r="329" spans="1:24" ht="30" x14ac:dyDescent="0.25">
      <c r="A329" s="286" t="s">
        <v>18</v>
      </c>
      <c r="B329" s="7" t="s">
        <v>19</v>
      </c>
      <c r="C329" s="7" t="s">
        <v>29</v>
      </c>
      <c r="D329" s="8" t="s">
        <v>2</v>
      </c>
      <c r="E329" s="70"/>
      <c r="F329" s="8" t="s">
        <v>0</v>
      </c>
      <c r="G329" s="70"/>
      <c r="H329" s="8" t="s">
        <v>1</v>
      </c>
      <c r="I329" s="70"/>
      <c r="J329" s="127" t="s">
        <v>3</v>
      </c>
      <c r="K329" s="70"/>
      <c r="L329" s="7" t="s">
        <v>20</v>
      </c>
      <c r="P329" s="25" t="str">
        <f t="shared" ref="P329:P428" si="159">LEFT(C329,12)</f>
        <v>Product</v>
      </c>
      <c r="Q329" s="25" t="e">
        <f t="shared" ref="Q329:Q428" si="160">VLOOKUP($P329,$P$3:$T$14,2,FALSE)</f>
        <v>#N/A</v>
      </c>
      <c r="R329" s="25" t="e">
        <f t="shared" ref="R329:R428" si="161">VLOOKUP($P329,$P$3:$T$14,3,FALSE)</f>
        <v>#N/A</v>
      </c>
      <c r="S329" s="25" t="e">
        <f t="shared" ref="S329:S428" si="162">VLOOKUP($P329,$P$3:$T$14,4,FALSE)</f>
        <v>#N/A</v>
      </c>
      <c r="T329" s="25" t="e">
        <f t="shared" ref="T329:T428" si="163">VLOOKUP($P329,$P$3:$T$14,5,FALSE)</f>
        <v>#N/A</v>
      </c>
      <c r="U329" s="25" t="e">
        <f t="shared" ref="U329:U428" si="164">VLOOKUP($P329,$P$3:$V$14,6,FALSE)</f>
        <v>#N/A</v>
      </c>
      <c r="V329" s="25" t="e">
        <f t="shared" ref="V329:V428" si="165">VLOOKUP($P329,$P$3:$V$14,7,FALSE)</f>
        <v>#N/A</v>
      </c>
      <c r="W329">
        <v>80</v>
      </c>
      <c r="X329">
        <v>100</v>
      </c>
    </row>
    <row r="330" spans="1:24" x14ac:dyDescent="0.25">
      <c r="A330" s="283">
        <v>46193</v>
      </c>
      <c r="B330" s="271" t="s">
        <v>455</v>
      </c>
      <c r="C330" s="33" t="s">
        <v>30</v>
      </c>
      <c r="D330" s="135">
        <v>275</v>
      </c>
      <c r="E330" s="48">
        <f t="shared" ref="E330:E353" si="166">IF(+(IF(D330&lt;Q330,0,IF(D330&gt;R330,0,1)))=1,1,0)</f>
        <v>1</v>
      </c>
      <c r="F330" s="393">
        <v>30.9</v>
      </c>
      <c r="G330" s="48">
        <f t="shared" ref="G330:G352" si="167">IF(+(IF(F330&lt;S330,0,IF(F330&gt;T330,0,1)))=1,1,0)</f>
        <v>0</v>
      </c>
      <c r="H330" s="135">
        <v>7.0000000000000007E-2</v>
      </c>
      <c r="I330" s="48">
        <f t="shared" ref="I330:I353" si="168">IF(+(IF(H330&lt;U330,0,IF(H330&gt;V330,0,1)))=1,1,0)</f>
        <v>1</v>
      </c>
      <c r="J330" s="135">
        <v>100</v>
      </c>
      <c r="K330" s="48">
        <f t="shared" ref="K330:K353" si="169">IF(+(IF(J330&lt;W330,0,IF(J330&gt;X330,0,1)))=1,1,0)</f>
        <v>1</v>
      </c>
      <c r="L330" s="247">
        <f t="shared" ref="L330:L353" si="170">IF(+(IF(D330&lt;Q330,0,IF(D330&gt;R330,0,1)))+(IF(F330&lt;S330,0,IF(F330&gt;T330,0,1)))=2,1,0)</f>
        <v>0</v>
      </c>
      <c r="P330" s="25" t="str">
        <f t="shared" si="159"/>
        <v>STAG</v>
      </c>
      <c r="Q330" s="25">
        <f t="shared" si="160"/>
        <v>270</v>
      </c>
      <c r="R330" s="25">
        <f t="shared" si="161"/>
        <v>280</v>
      </c>
      <c r="S330" s="25">
        <f t="shared" si="162"/>
        <v>12</v>
      </c>
      <c r="T330" s="25">
        <f t="shared" si="163"/>
        <v>19.440000000000001</v>
      </c>
      <c r="U330" s="25">
        <f t="shared" si="164"/>
        <v>0</v>
      </c>
      <c r="V330" s="25">
        <f t="shared" si="165"/>
        <v>0.4</v>
      </c>
      <c r="W330">
        <v>80</v>
      </c>
      <c r="X330">
        <v>100</v>
      </c>
    </row>
    <row r="331" spans="1:24" x14ac:dyDescent="0.25">
      <c r="A331" s="283">
        <v>46193</v>
      </c>
      <c r="B331" s="271" t="s">
        <v>435</v>
      </c>
      <c r="C331" s="33" t="s">
        <v>30</v>
      </c>
      <c r="D331" s="135">
        <v>275</v>
      </c>
      <c r="E331" s="48">
        <f t="shared" si="166"/>
        <v>1</v>
      </c>
      <c r="F331" s="393">
        <v>30</v>
      </c>
      <c r="G331" s="48">
        <f t="shared" si="167"/>
        <v>0</v>
      </c>
      <c r="H331" s="135">
        <v>0.04</v>
      </c>
      <c r="I331" s="48">
        <f t="shared" si="168"/>
        <v>1</v>
      </c>
      <c r="J331" s="135">
        <v>94</v>
      </c>
      <c r="K331" s="48">
        <f t="shared" si="169"/>
        <v>1</v>
      </c>
      <c r="L331" s="247">
        <f t="shared" si="170"/>
        <v>0</v>
      </c>
      <c r="P331" s="25" t="str">
        <f t="shared" si="159"/>
        <v>STAG</v>
      </c>
      <c r="Q331" s="25">
        <f t="shared" si="160"/>
        <v>270</v>
      </c>
      <c r="R331" s="25">
        <f t="shared" si="161"/>
        <v>280</v>
      </c>
      <c r="S331" s="25">
        <f t="shared" si="162"/>
        <v>12</v>
      </c>
      <c r="T331" s="25">
        <f t="shared" si="163"/>
        <v>19.440000000000001</v>
      </c>
      <c r="U331" s="25">
        <f t="shared" si="164"/>
        <v>0</v>
      </c>
      <c r="V331" s="25">
        <f t="shared" si="165"/>
        <v>0.4</v>
      </c>
      <c r="W331">
        <v>80</v>
      </c>
      <c r="X331">
        <v>100</v>
      </c>
    </row>
    <row r="332" spans="1:24" x14ac:dyDescent="0.25">
      <c r="A332" s="283">
        <v>46195</v>
      </c>
      <c r="B332" s="271" t="s">
        <v>436</v>
      </c>
      <c r="C332" s="33" t="s">
        <v>34</v>
      </c>
      <c r="D332" s="135">
        <v>275</v>
      </c>
      <c r="E332" s="48">
        <f t="shared" si="166"/>
        <v>1</v>
      </c>
      <c r="F332" s="393">
        <v>269.45</v>
      </c>
      <c r="G332" s="48">
        <f t="shared" si="167"/>
        <v>0</v>
      </c>
      <c r="H332" s="135">
        <v>0.04</v>
      </c>
      <c r="I332" s="48">
        <f t="shared" si="168"/>
        <v>1</v>
      </c>
      <c r="J332" s="135">
        <v>98</v>
      </c>
      <c r="K332" s="48">
        <f t="shared" si="169"/>
        <v>1</v>
      </c>
      <c r="L332" s="247">
        <f t="shared" si="170"/>
        <v>0</v>
      </c>
      <c r="P332" s="25" t="str">
        <f t="shared" si="159"/>
        <v>STARMALT</v>
      </c>
      <c r="Q332" s="25">
        <f t="shared" si="160"/>
        <v>270</v>
      </c>
      <c r="R332" s="25">
        <f t="shared" si="161"/>
        <v>280</v>
      </c>
      <c r="S332" s="25">
        <f t="shared" si="162"/>
        <v>230</v>
      </c>
      <c r="T332" s="25">
        <f t="shared" si="163"/>
        <v>250</v>
      </c>
      <c r="U332" s="25">
        <f t="shared" si="164"/>
        <v>0</v>
      </c>
      <c r="V332" s="25">
        <f t="shared" si="165"/>
        <v>0.3</v>
      </c>
      <c r="W332">
        <v>80</v>
      </c>
      <c r="X332">
        <v>100</v>
      </c>
    </row>
    <row r="333" spans="1:24" x14ac:dyDescent="0.25">
      <c r="A333" s="283">
        <v>46195</v>
      </c>
      <c r="B333" s="271" t="s">
        <v>435</v>
      </c>
      <c r="C333" s="33" t="s">
        <v>34</v>
      </c>
      <c r="D333" s="135">
        <v>275</v>
      </c>
      <c r="E333" s="48">
        <f t="shared" si="166"/>
        <v>1</v>
      </c>
      <c r="F333" s="393">
        <v>264.89999999999998</v>
      </c>
      <c r="G333" s="48">
        <f t="shared" si="167"/>
        <v>0</v>
      </c>
      <c r="H333" s="135">
        <v>0.11</v>
      </c>
      <c r="I333" s="48">
        <f t="shared" si="168"/>
        <v>1</v>
      </c>
      <c r="J333" s="135">
        <v>91</v>
      </c>
      <c r="K333" s="48">
        <f t="shared" si="169"/>
        <v>1</v>
      </c>
      <c r="L333" s="247">
        <f t="shared" si="170"/>
        <v>0</v>
      </c>
      <c r="P333" s="25" t="str">
        <f t="shared" si="159"/>
        <v>STARMALT</v>
      </c>
      <c r="Q333" s="25">
        <f t="shared" si="160"/>
        <v>270</v>
      </c>
      <c r="R333" s="25">
        <f t="shared" si="161"/>
        <v>280</v>
      </c>
      <c r="S333" s="25">
        <f t="shared" si="162"/>
        <v>230</v>
      </c>
      <c r="T333" s="25">
        <f t="shared" si="163"/>
        <v>250</v>
      </c>
      <c r="U333" s="25">
        <f t="shared" si="164"/>
        <v>0</v>
      </c>
      <c r="V333" s="25">
        <f t="shared" si="165"/>
        <v>0.3</v>
      </c>
      <c r="W333">
        <v>80</v>
      </c>
      <c r="X333">
        <v>100</v>
      </c>
    </row>
    <row r="334" spans="1:24" x14ac:dyDescent="0.25">
      <c r="A334" s="283">
        <v>46195</v>
      </c>
      <c r="B334" s="271" t="s">
        <v>458</v>
      </c>
      <c r="C334" s="33" t="s">
        <v>34</v>
      </c>
      <c r="D334" s="135">
        <v>275</v>
      </c>
      <c r="E334" s="48">
        <f t="shared" si="166"/>
        <v>1</v>
      </c>
      <c r="F334" s="393">
        <v>401.6</v>
      </c>
      <c r="G334" s="48">
        <f t="shared" si="167"/>
        <v>0</v>
      </c>
      <c r="H334" s="135">
        <v>0.21</v>
      </c>
      <c r="I334" s="48">
        <f t="shared" si="168"/>
        <v>1</v>
      </c>
      <c r="J334" s="135">
        <v>96</v>
      </c>
      <c r="K334" s="48">
        <f t="shared" si="169"/>
        <v>1</v>
      </c>
      <c r="L334" s="247">
        <f t="shared" si="170"/>
        <v>0</v>
      </c>
      <c r="P334" s="25" t="str">
        <f t="shared" si="159"/>
        <v>STARMALT</v>
      </c>
      <c r="Q334" s="25">
        <f t="shared" si="160"/>
        <v>270</v>
      </c>
      <c r="R334" s="25">
        <f t="shared" si="161"/>
        <v>280</v>
      </c>
      <c r="S334" s="25">
        <f t="shared" si="162"/>
        <v>230</v>
      </c>
      <c r="T334" s="25">
        <f t="shared" si="163"/>
        <v>250</v>
      </c>
      <c r="U334" s="25">
        <f t="shared" si="164"/>
        <v>0</v>
      </c>
      <c r="V334" s="25">
        <f t="shared" si="165"/>
        <v>0.3</v>
      </c>
      <c r="W334">
        <v>80</v>
      </c>
      <c r="X334">
        <v>100</v>
      </c>
    </row>
    <row r="335" spans="1:24" s="382" customFormat="1" ht="15.75" x14ac:dyDescent="0.25">
      <c r="A335" s="283">
        <v>46196</v>
      </c>
      <c r="B335" s="271" t="s">
        <v>455</v>
      </c>
      <c r="C335" s="33" t="s">
        <v>31</v>
      </c>
      <c r="D335" s="135">
        <v>275</v>
      </c>
      <c r="E335" s="48">
        <f t="shared" si="166"/>
        <v>1</v>
      </c>
      <c r="F335" s="393">
        <v>27.8</v>
      </c>
      <c r="G335" s="48">
        <f t="shared" si="167"/>
        <v>0</v>
      </c>
      <c r="H335" s="135">
        <v>0.08</v>
      </c>
      <c r="I335" s="48">
        <f t="shared" si="168"/>
        <v>1</v>
      </c>
      <c r="J335" s="135">
        <v>94</v>
      </c>
      <c r="K335" s="48">
        <f t="shared" si="169"/>
        <v>1</v>
      </c>
      <c r="L335" s="247">
        <f t="shared" si="170"/>
        <v>0</v>
      </c>
      <c r="P335" s="383" t="str">
        <f t="shared" si="159"/>
        <v>CARIB</v>
      </c>
      <c r="Q335" s="383">
        <f t="shared" si="160"/>
        <v>270</v>
      </c>
      <c r="R335" s="383">
        <f t="shared" si="161"/>
        <v>280</v>
      </c>
      <c r="S335" s="383">
        <f t="shared" si="162"/>
        <v>12</v>
      </c>
      <c r="T335" s="383">
        <f t="shared" si="163"/>
        <v>19.440000000000001</v>
      </c>
      <c r="U335" s="383">
        <f t="shared" si="164"/>
        <v>0</v>
      </c>
      <c r="V335" s="383">
        <f t="shared" si="165"/>
        <v>0.4</v>
      </c>
      <c r="W335" s="382">
        <v>80</v>
      </c>
      <c r="X335" s="382">
        <v>100</v>
      </c>
    </row>
    <row r="336" spans="1:24" s="382" customFormat="1" ht="15.75" x14ac:dyDescent="0.25">
      <c r="A336" s="283">
        <v>46196</v>
      </c>
      <c r="B336" s="271" t="s">
        <v>458</v>
      </c>
      <c r="C336" s="33" t="s">
        <v>31</v>
      </c>
      <c r="D336" s="135">
        <v>275</v>
      </c>
      <c r="E336" s="48">
        <f t="shared" si="166"/>
        <v>1</v>
      </c>
      <c r="F336" s="393">
        <v>32.6</v>
      </c>
      <c r="G336" s="48">
        <f t="shared" si="167"/>
        <v>0</v>
      </c>
      <c r="H336" s="135">
        <v>0.02</v>
      </c>
      <c r="I336" s="48">
        <f t="shared" si="168"/>
        <v>1</v>
      </c>
      <c r="J336" s="135">
        <v>96</v>
      </c>
      <c r="K336" s="48">
        <f t="shared" si="169"/>
        <v>1</v>
      </c>
      <c r="L336" s="247">
        <f t="shared" si="170"/>
        <v>0</v>
      </c>
      <c r="P336" s="383" t="str">
        <f t="shared" si="159"/>
        <v>CARIB</v>
      </c>
      <c r="Q336" s="383">
        <f t="shared" si="160"/>
        <v>270</v>
      </c>
      <c r="R336" s="383">
        <f t="shared" si="161"/>
        <v>280</v>
      </c>
      <c r="S336" s="383">
        <f t="shared" si="162"/>
        <v>12</v>
      </c>
      <c r="T336" s="383">
        <f t="shared" si="163"/>
        <v>19.440000000000001</v>
      </c>
      <c r="U336" s="383">
        <f t="shared" si="164"/>
        <v>0</v>
      </c>
      <c r="V336" s="383">
        <f t="shared" si="165"/>
        <v>0.4</v>
      </c>
      <c r="W336" s="382">
        <v>80</v>
      </c>
      <c r="X336" s="382">
        <v>100</v>
      </c>
    </row>
    <row r="337" spans="1:24" s="382" customFormat="1" ht="15.75" x14ac:dyDescent="0.25">
      <c r="A337" s="283">
        <v>46196</v>
      </c>
      <c r="B337" s="271" t="s">
        <v>458</v>
      </c>
      <c r="C337" s="33" t="s">
        <v>33</v>
      </c>
      <c r="D337" s="135">
        <v>275</v>
      </c>
      <c r="E337" s="48">
        <f t="shared" si="166"/>
        <v>1</v>
      </c>
      <c r="F337" s="393">
        <v>45.2</v>
      </c>
      <c r="G337" s="48">
        <f t="shared" si="167"/>
        <v>0</v>
      </c>
      <c r="H337" s="135">
        <v>0.02</v>
      </c>
      <c r="I337" s="48">
        <f t="shared" si="168"/>
        <v>1</v>
      </c>
      <c r="J337" s="135">
        <v>94</v>
      </c>
      <c r="K337" s="48">
        <f t="shared" si="169"/>
        <v>1</v>
      </c>
      <c r="L337" s="247">
        <f t="shared" si="170"/>
        <v>0</v>
      </c>
      <c r="P337" s="383" t="str">
        <f t="shared" si="159"/>
        <v>GUINNESS</v>
      </c>
      <c r="Q337" s="383">
        <f t="shared" si="160"/>
        <v>274</v>
      </c>
      <c r="R337" s="383">
        <f t="shared" si="161"/>
        <v>276</v>
      </c>
      <c r="S337" s="383">
        <f t="shared" si="162"/>
        <v>17</v>
      </c>
      <c r="T337" s="383">
        <f t="shared" si="163"/>
        <v>30.44</v>
      </c>
      <c r="U337" s="383">
        <f t="shared" si="164"/>
        <v>0</v>
      </c>
      <c r="V337" s="383">
        <f t="shared" si="165"/>
        <v>0.4</v>
      </c>
      <c r="W337" s="382">
        <v>80</v>
      </c>
      <c r="X337" s="382">
        <v>100</v>
      </c>
    </row>
    <row r="338" spans="1:24" s="382" customFormat="1" ht="15.75" x14ac:dyDescent="0.25">
      <c r="A338" s="283">
        <v>46196</v>
      </c>
      <c r="B338" s="271" t="s">
        <v>436</v>
      </c>
      <c r="C338" s="33" t="s">
        <v>33</v>
      </c>
      <c r="D338" s="135">
        <v>275</v>
      </c>
      <c r="E338" s="48">
        <f t="shared" si="166"/>
        <v>1</v>
      </c>
      <c r="F338" s="135">
        <v>57.4</v>
      </c>
      <c r="G338" s="48">
        <f t="shared" si="167"/>
        <v>0</v>
      </c>
      <c r="H338" s="135">
        <v>0.03</v>
      </c>
      <c r="I338" s="48">
        <f t="shared" si="168"/>
        <v>1</v>
      </c>
      <c r="J338" s="135">
        <v>94</v>
      </c>
      <c r="K338" s="48">
        <f t="shared" si="169"/>
        <v>1</v>
      </c>
      <c r="L338" s="247">
        <f t="shared" si="170"/>
        <v>0</v>
      </c>
      <c r="P338" s="383" t="str">
        <f t="shared" si="159"/>
        <v>GUINNESS</v>
      </c>
      <c r="Q338" s="383">
        <f t="shared" si="160"/>
        <v>274</v>
      </c>
      <c r="R338" s="383">
        <f t="shared" si="161"/>
        <v>276</v>
      </c>
      <c r="S338" s="383">
        <f t="shared" si="162"/>
        <v>17</v>
      </c>
      <c r="T338" s="383">
        <f t="shared" si="163"/>
        <v>30.44</v>
      </c>
      <c r="U338" s="383">
        <f t="shared" si="164"/>
        <v>0</v>
      </c>
      <c r="V338" s="383">
        <f t="shared" si="165"/>
        <v>0.4</v>
      </c>
      <c r="W338" s="382">
        <v>80</v>
      </c>
      <c r="X338" s="382">
        <v>100</v>
      </c>
    </row>
    <row r="339" spans="1:24" s="382" customFormat="1" ht="15.75" x14ac:dyDescent="0.25">
      <c r="A339" s="283">
        <v>46197</v>
      </c>
      <c r="B339" s="271" t="s">
        <v>434</v>
      </c>
      <c r="C339" s="33" t="s">
        <v>33</v>
      </c>
      <c r="D339" s="135">
        <v>275</v>
      </c>
      <c r="E339" s="48">
        <f t="shared" si="166"/>
        <v>1</v>
      </c>
      <c r="F339" s="135">
        <v>36.65</v>
      </c>
      <c r="G339" s="48">
        <f t="shared" si="167"/>
        <v>0</v>
      </c>
      <c r="H339" s="135">
        <v>0.03</v>
      </c>
      <c r="I339" s="48">
        <f t="shared" si="168"/>
        <v>1</v>
      </c>
      <c r="J339" s="135">
        <v>96</v>
      </c>
      <c r="K339" s="48">
        <f t="shared" si="169"/>
        <v>1</v>
      </c>
      <c r="L339" s="247">
        <f t="shared" si="170"/>
        <v>0</v>
      </c>
      <c r="P339" s="383" t="str">
        <f t="shared" si="159"/>
        <v>GUINNESS</v>
      </c>
      <c r="Q339" s="383">
        <f t="shared" si="160"/>
        <v>274</v>
      </c>
      <c r="R339" s="383">
        <f t="shared" si="161"/>
        <v>276</v>
      </c>
      <c r="S339" s="383">
        <f t="shared" si="162"/>
        <v>17</v>
      </c>
      <c r="T339" s="383">
        <f t="shared" si="163"/>
        <v>30.44</v>
      </c>
      <c r="U339" s="383">
        <f t="shared" si="164"/>
        <v>0</v>
      </c>
      <c r="V339" s="383">
        <f t="shared" si="165"/>
        <v>0.4</v>
      </c>
      <c r="W339" s="382">
        <v>80</v>
      </c>
      <c r="X339" s="382">
        <v>100</v>
      </c>
    </row>
    <row r="340" spans="1:24" s="382" customFormat="1" ht="15.75" x14ac:dyDescent="0.25">
      <c r="A340" s="283">
        <v>46197</v>
      </c>
      <c r="B340" s="271" t="s">
        <v>457</v>
      </c>
      <c r="C340" s="33" t="s">
        <v>31</v>
      </c>
      <c r="D340" s="135">
        <v>275</v>
      </c>
      <c r="E340" s="48">
        <f t="shared" si="166"/>
        <v>1</v>
      </c>
      <c r="F340" s="135">
        <v>25.95</v>
      </c>
      <c r="G340" s="48">
        <f t="shared" si="167"/>
        <v>0</v>
      </c>
      <c r="H340" s="135">
        <v>0.04</v>
      </c>
      <c r="I340" s="48">
        <f t="shared" si="168"/>
        <v>1</v>
      </c>
      <c r="J340" s="135">
        <v>91</v>
      </c>
      <c r="K340" s="48">
        <f t="shared" si="169"/>
        <v>1</v>
      </c>
      <c r="L340" s="247">
        <f t="shared" si="170"/>
        <v>0</v>
      </c>
      <c r="P340" s="383" t="str">
        <f t="shared" si="159"/>
        <v>CARIB</v>
      </c>
      <c r="Q340" s="383">
        <f t="shared" si="160"/>
        <v>270</v>
      </c>
      <c r="R340" s="383">
        <f t="shared" si="161"/>
        <v>280</v>
      </c>
      <c r="S340" s="383">
        <f t="shared" si="162"/>
        <v>12</v>
      </c>
      <c r="T340" s="383">
        <f t="shared" si="163"/>
        <v>19.440000000000001</v>
      </c>
      <c r="U340" s="383">
        <f t="shared" si="164"/>
        <v>0</v>
      </c>
      <c r="V340" s="383">
        <f t="shared" si="165"/>
        <v>0.4</v>
      </c>
      <c r="W340" s="382">
        <v>80</v>
      </c>
      <c r="X340" s="382">
        <v>100</v>
      </c>
    </row>
    <row r="341" spans="1:24" s="382" customFormat="1" ht="15.75" x14ac:dyDescent="0.25">
      <c r="A341" s="283">
        <v>46197</v>
      </c>
      <c r="B341" s="271" t="s">
        <v>456</v>
      </c>
      <c r="C341" s="33" t="s">
        <v>31</v>
      </c>
      <c r="D341" s="135">
        <v>275</v>
      </c>
      <c r="E341" s="48">
        <f t="shared" si="166"/>
        <v>1</v>
      </c>
      <c r="F341" s="135">
        <v>25.5</v>
      </c>
      <c r="G341" s="48">
        <f t="shared" si="167"/>
        <v>0</v>
      </c>
      <c r="H341" s="135"/>
      <c r="I341" s="48"/>
      <c r="J341" s="135">
        <v>91</v>
      </c>
      <c r="K341" s="48">
        <f t="shared" si="169"/>
        <v>1</v>
      </c>
      <c r="L341" s="247">
        <f t="shared" si="170"/>
        <v>0</v>
      </c>
      <c r="P341" s="383" t="str">
        <f t="shared" si="159"/>
        <v>CARIB</v>
      </c>
      <c r="Q341" s="383">
        <f t="shared" si="160"/>
        <v>270</v>
      </c>
      <c r="R341" s="383">
        <f t="shared" si="161"/>
        <v>280</v>
      </c>
      <c r="S341" s="383">
        <f t="shared" si="162"/>
        <v>12</v>
      </c>
      <c r="T341" s="383">
        <f t="shared" si="163"/>
        <v>19.440000000000001</v>
      </c>
      <c r="U341" s="383">
        <f t="shared" si="164"/>
        <v>0</v>
      </c>
      <c r="V341" s="383">
        <f t="shared" si="165"/>
        <v>0.4</v>
      </c>
      <c r="W341" s="382">
        <v>80</v>
      </c>
      <c r="X341" s="382">
        <v>100</v>
      </c>
    </row>
    <row r="342" spans="1:24" s="382" customFormat="1" ht="15.75" x14ac:dyDescent="0.25">
      <c r="A342" s="283">
        <v>46198</v>
      </c>
      <c r="B342" s="271" t="s">
        <v>436</v>
      </c>
      <c r="C342" s="33" t="s">
        <v>30</v>
      </c>
      <c r="D342" s="135">
        <v>275</v>
      </c>
      <c r="E342" s="48">
        <f t="shared" si="166"/>
        <v>1</v>
      </c>
      <c r="F342" s="135">
        <v>18.25</v>
      </c>
      <c r="G342" s="48">
        <f t="shared" si="167"/>
        <v>1</v>
      </c>
      <c r="H342" s="135">
        <v>0.02</v>
      </c>
      <c r="I342" s="48">
        <f t="shared" si="168"/>
        <v>1</v>
      </c>
      <c r="J342" s="135">
        <v>98</v>
      </c>
      <c r="K342" s="48">
        <f t="shared" si="169"/>
        <v>1</v>
      </c>
      <c r="L342" s="247">
        <f t="shared" si="170"/>
        <v>1</v>
      </c>
      <c r="P342" s="383" t="str">
        <f t="shared" si="159"/>
        <v>STAG</v>
      </c>
      <c r="Q342" s="383">
        <f t="shared" si="160"/>
        <v>270</v>
      </c>
      <c r="R342" s="383">
        <f t="shared" si="161"/>
        <v>280</v>
      </c>
      <c r="S342" s="383">
        <f t="shared" si="162"/>
        <v>12</v>
      </c>
      <c r="T342" s="383">
        <f t="shared" si="163"/>
        <v>19.440000000000001</v>
      </c>
      <c r="U342" s="383">
        <f t="shared" si="164"/>
        <v>0</v>
      </c>
      <c r="V342" s="383">
        <f t="shared" si="165"/>
        <v>0.4</v>
      </c>
      <c r="W342" s="382">
        <v>80</v>
      </c>
      <c r="X342" s="382">
        <v>100</v>
      </c>
    </row>
    <row r="343" spans="1:24" s="382" customFormat="1" ht="15.75" x14ac:dyDescent="0.25">
      <c r="A343" s="283">
        <v>46198</v>
      </c>
      <c r="B343" s="271" t="s">
        <v>434</v>
      </c>
      <c r="C343" s="33" t="s">
        <v>30</v>
      </c>
      <c r="D343" s="135">
        <v>275</v>
      </c>
      <c r="E343" s="48">
        <f t="shared" si="166"/>
        <v>1</v>
      </c>
      <c r="F343" s="135">
        <v>32.65</v>
      </c>
      <c r="G343" s="48">
        <f t="shared" si="167"/>
        <v>0</v>
      </c>
      <c r="H343" s="135">
        <v>0.02</v>
      </c>
      <c r="I343" s="48">
        <f t="shared" si="168"/>
        <v>1</v>
      </c>
      <c r="J343" s="135">
        <v>100</v>
      </c>
      <c r="K343" s="48">
        <f t="shared" si="169"/>
        <v>1</v>
      </c>
      <c r="L343" s="247">
        <f t="shared" si="170"/>
        <v>0</v>
      </c>
      <c r="P343" s="383" t="str">
        <f t="shared" si="159"/>
        <v>STAG</v>
      </c>
      <c r="Q343" s="383">
        <f t="shared" si="160"/>
        <v>270</v>
      </c>
      <c r="R343" s="383">
        <f t="shared" si="161"/>
        <v>280</v>
      </c>
      <c r="S343" s="383">
        <f t="shared" si="162"/>
        <v>12</v>
      </c>
      <c r="T343" s="383">
        <f t="shared" si="163"/>
        <v>19.440000000000001</v>
      </c>
      <c r="U343" s="383">
        <f t="shared" si="164"/>
        <v>0</v>
      </c>
      <c r="V343" s="383">
        <f t="shared" si="165"/>
        <v>0.4</v>
      </c>
      <c r="W343" s="382">
        <v>80</v>
      </c>
      <c r="X343" s="382">
        <v>100</v>
      </c>
    </row>
    <row r="344" spans="1:24" s="382" customFormat="1" ht="15.75" x14ac:dyDescent="0.25">
      <c r="A344" s="283">
        <v>46198</v>
      </c>
      <c r="B344" s="271" t="s">
        <v>437</v>
      </c>
      <c r="C344" s="33" t="s">
        <v>30</v>
      </c>
      <c r="D344" s="135">
        <v>275</v>
      </c>
      <c r="E344" s="48">
        <f t="shared" si="166"/>
        <v>1</v>
      </c>
      <c r="F344" s="135">
        <v>15.05</v>
      </c>
      <c r="G344" s="48">
        <f t="shared" si="167"/>
        <v>1</v>
      </c>
      <c r="H344" s="135">
        <v>0.03</v>
      </c>
      <c r="I344" s="48">
        <f t="shared" si="168"/>
        <v>1</v>
      </c>
      <c r="J344" s="128"/>
      <c r="K344" s="48"/>
      <c r="L344" s="247">
        <f t="shared" si="170"/>
        <v>1</v>
      </c>
      <c r="P344" s="383" t="str">
        <f t="shared" si="159"/>
        <v>STAG</v>
      </c>
      <c r="Q344" s="383">
        <f t="shared" si="160"/>
        <v>270</v>
      </c>
      <c r="R344" s="383">
        <f t="shared" si="161"/>
        <v>280</v>
      </c>
      <c r="S344" s="383">
        <f t="shared" si="162"/>
        <v>12</v>
      </c>
      <c r="T344" s="383">
        <f t="shared" si="163"/>
        <v>19.440000000000001</v>
      </c>
      <c r="U344" s="383">
        <f t="shared" si="164"/>
        <v>0</v>
      </c>
      <c r="V344" s="383">
        <f t="shared" si="165"/>
        <v>0.4</v>
      </c>
      <c r="W344" s="382">
        <v>80</v>
      </c>
      <c r="X344" s="382">
        <v>100</v>
      </c>
    </row>
    <row r="345" spans="1:24" s="382" customFormat="1" ht="15.75" x14ac:dyDescent="0.25">
      <c r="A345" s="283">
        <v>46198</v>
      </c>
      <c r="B345" s="271" t="s">
        <v>435</v>
      </c>
      <c r="C345" s="33" t="s">
        <v>30</v>
      </c>
      <c r="D345" s="135">
        <v>275</v>
      </c>
      <c r="E345" s="48">
        <f t="shared" si="166"/>
        <v>1</v>
      </c>
      <c r="F345" s="135">
        <v>32.25</v>
      </c>
      <c r="G345" s="48">
        <f t="shared" si="167"/>
        <v>0</v>
      </c>
      <c r="H345" s="135">
        <v>0.1</v>
      </c>
      <c r="I345" s="48">
        <f t="shared" si="168"/>
        <v>1</v>
      </c>
      <c r="J345" s="128"/>
      <c r="K345" s="48"/>
      <c r="L345" s="247">
        <f t="shared" si="170"/>
        <v>0</v>
      </c>
      <c r="P345" s="383" t="str">
        <f t="shared" si="159"/>
        <v>STAG</v>
      </c>
      <c r="Q345" s="383">
        <f t="shared" si="160"/>
        <v>270</v>
      </c>
      <c r="R345" s="383">
        <f t="shared" si="161"/>
        <v>280</v>
      </c>
      <c r="S345" s="383">
        <f t="shared" si="162"/>
        <v>12</v>
      </c>
      <c r="T345" s="383">
        <f t="shared" si="163"/>
        <v>19.440000000000001</v>
      </c>
      <c r="U345" s="383">
        <f t="shared" si="164"/>
        <v>0</v>
      </c>
      <c r="V345" s="383">
        <f t="shared" si="165"/>
        <v>0.4</v>
      </c>
      <c r="W345" s="382">
        <v>80</v>
      </c>
      <c r="X345" s="382">
        <v>100</v>
      </c>
    </row>
    <row r="346" spans="1:24" s="382" customFormat="1" ht="15.75" x14ac:dyDescent="0.25">
      <c r="A346" s="283">
        <v>46198</v>
      </c>
      <c r="B346" s="271" t="s">
        <v>455</v>
      </c>
      <c r="C346" s="33" t="s">
        <v>31</v>
      </c>
      <c r="D346" s="135">
        <v>275</v>
      </c>
      <c r="E346" s="48">
        <f t="shared" si="166"/>
        <v>1</v>
      </c>
      <c r="F346" s="135">
        <v>21.1</v>
      </c>
      <c r="G346" s="48">
        <f t="shared" si="167"/>
        <v>0</v>
      </c>
      <c r="H346" s="135">
        <v>0.04</v>
      </c>
      <c r="I346" s="48">
        <f t="shared" si="168"/>
        <v>1</v>
      </c>
      <c r="J346" s="135">
        <v>91</v>
      </c>
      <c r="K346" s="48">
        <f t="shared" si="169"/>
        <v>1</v>
      </c>
      <c r="L346" s="247">
        <f t="shared" si="170"/>
        <v>0</v>
      </c>
      <c r="P346" s="383" t="str">
        <f t="shared" si="159"/>
        <v>CARIB</v>
      </c>
      <c r="Q346" s="383">
        <f t="shared" si="160"/>
        <v>270</v>
      </c>
      <c r="R346" s="383">
        <f t="shared" si="161"/>
        <v>280</v>
      </c>
      <c r="S346" s="383">
        <f t="shared" si="162"/>
        <v>12</v>
      </c>
      <c r="T346" s="383">
        <f t="shared" si="163"/>
        <v>19.440000000000001</v>
      </c>
      <c r="U346" s="383">
        <f t="shared" si="164"/>
        <v>0</v>
      </c>
      <c r="V346" s="383">
        <f t="shared" si="165"/>
        <v>0.4</v>
      </c>
      <c r="W346" s="382">
        <v>80</v>
      </c>
      <c r="X346" s="382">
        <v>100</v>
      </c>
    </row>
    <row r="347" spans="1:24" s="382" customFormat="1" ht="15.75" x14ac:dyDescent="0.25">
      <c r="A347" s="283">
        <v>46199</v>
      </c>
      <c r="B347" s="271" t="s">
        <v>452</v>
      </c>
      <c r="C347" s="33" t="s">
        <v>31</v>
      </c>
      <c r="D347" s="135">
        <v>275</v>
      </c>
      <c r="E347" s="48">
        <f t="shared" si="166"/>
        <v>1</v>
      </c>
      <c r="F347" s="135">
        <v>25.75</v>
      </c>
      <c r="G347" s="48">
        <f t="shared" si="167"/>
        <v>0</v>
      </c>
      <c r="H347" s="135"/>
      <c r="I347" s="48"/>
      <c r="J347" s="128"/>
      <c r="K347" s="48"/>
      <c r="L347" s="247">
        <f t="shared" si="170"/>
        <v>0</v>
      </c>
      <c r="P347" s="383" t="str">
        <f t="shared" si="159"/>
        <v>CARIB</v>
      </c>
      <c r="Q347" s="383">
        <f t="shared" si="160"/>
        <v>270</v>
      </c>
      <c r="R347" s="383">
        <f t="shared" si="161"/>
        <v>280</v>
      </c>
      <c r="S347" s="383">
        <f t="shared" si="162"/>
        <v>12</v>
      </c>
      <c r="T347" s="383">
        <f t="shared" si="163"/>
        <v>19.440000000000001</v>
      </c>
      <c r="U347" s="383">
        <f t="shared" si="164"/>
        <v>0</v>
      </c>
      <c r="V347" s="383">
        <f t="shared" si="165"/>
        <v>0.4</v>
      </c>
      <c r="W347" s="382">
        <v>80</v>
      </c>
      <c r="X347" s="382">
        <v>100</v>
      </c>
    </row>
    <row r="348" spans="1:24" s="382" customFormat="1" ht="15.75" x14ac:dyDescent="0.25">
      <c r="A348" s="283">
        <v>46200</v>
      </c>
      <c r="B348" s="271" t="s">
        <v>452</v>
      </c>
      <c r="C348" s="33" t="s">
        <v>31</v>
      </c>
      <c r="D348" s="135">
        <v>275</v>
      </c>
      <c r="E348" s="48">
        <f t="shared" si="166"/>
        <v>1</v>
      </c>
      <c r="F348" s="135">
        <v>16.05</v>
      </c>
      <c r="G348" s="48">
        <f t="shared" si="167"/>
        <v>1</v>
      </c>
      <c r="H348" s="135">
        <v>0.03</v>
      </c>
      <c r="I348" s="48">
        <f t="shared" si="168"/>
        <v>1</v>
      </c>
      <c r="J348" s="135">
        <v>94</v>
      </c>
      <c r="K348" s="48">
        <f t="shared" si="169"/>
        <v>1</v>
      </c>
      <c r="L348" s="247">
        <f t="shared" si="170"/>
        <v>1</v>
      </c>
      <c r="P348" s="383" t="str">
        <f t="shared" si="159"/>
        <v>CARIB</v>
      </c>
      <c r="Q348" s="383">
        <f t="shared" si="160"/>
        <v>270</v>
      </c>
      <c r="R348" s="383">
        <f t="shared" si="161"/>
        <v>280</v>
      </c>
      <c r="S348" s="383">
        <f t="shared" si="162"/>
        <v>12</v>
      </c>
      <c r="T348" s="383">
        <f t="shared" si="163"/>
        <v>19.440000000000001</v>
      </c>
      <c r="U348" s="383">
        <f t="shared" si="164"/>
        <v>0</v>
      </c>
      <c r="V348" s="383">
        <f t="shared" si="165"/>
        <v>0.4</v>
      </c>
      <c r="W348" s="382">
        <v>80</v>
      </c>
      <c r="X348" s="382">
        <v>100</v>
      </c>
    </row>
    <row r="349" spans="1:24" s="382" customFormat="1" ht="15.75" x14ac:dyDescent="0.25">
      <c r="A349" s="283">
        <v>46200</v>
      </c>
      <c r="B349" s="271" t="s">
        <v>456</v>
      </c>
      <c r="C349" s="33" t="s">
        <v>30</v>
      </c>
      <c r="D349" s="135">
        <v>275</v>
      </c>
      <c r="E349" s="48">
        <f t="shared" si="166"/>
        <v>1</v>
      </c>
      <c r="F349" s="135">
        <v>16.5</v>
      </c>
      <c r="G349" s="48">
        <f t="shared" si="167"/>
        <v>1</v>
      </c>
      <c r="H349" s="135">
        <v>0.03</v>
      </c>
      <c r="I349" s="48">
        <f t="shared" si="168"/>
        <v>1</v>
      </c>
      <c r="J349" s="135">
        <v>89</v>
      </c>
      <c r="K349" s="48">
        <f t="shared" si="169"/>
        <v>1</v>
      </c>
      <c r="L349" s="247">
        <f t="shared" si="170"/>
        <v>1</v>
      </c>
      <c r="P349" s="383" t="str">
        <f t="shared" si="159"/>
        <v>STAG</v>
      </c>
      <c r="Q349" s="383">
        <f t="shared" si="160"/>
        <v>270</v>
      </c>
      <c r="R349" s="383">
        <f t="shared" si="161"/>
        <v>280</v>
      </c>
      <c r="S349" s="383">
        <f t="shared" si="162"/>
        <v>12</v>
      </c>
      <c r="T349" s="383">
        <f t="shared" si="163"/>
        <v>19.440000000000001</v>
      </c>
      <c r="U349" s="383">
        <f t="shared" si="164"/>
        <v>0</v>
      </c>
      <c r="V349" s="383">
        <f t="shared" si="165"/>
        <v>0.4</v>
      </c>
      <c r="W349" s="382">
        <v>80</v>
      </c>
      <c r="X349" s="382">
        <v>100</v>
      </c>
    </row>
    <row r="350" spans="1:24" s="382" customFormat="1" ht="15.75" x14ac:dyDescent="0.25">
      <c r="A350" s="283">
        <v>46202</v>
      </c>
      <c r="B350" s="271" t="s">
        <v>434</v>
      </c>
      <c r="C350" s="33" t="s">
        <v>30</v>
      </c>
      <c r="D350" s="135">
        <v>275</v>
      </c>
      <c r="E350" s="48">
        <f t="shared" si="166"/>
        <v>1</v>
      </c>
      <c r="F350" s="135">
        <v>23.95</v>
      </c>
      <c r="G350" s="48">
        <f t="shared" si="167"/>
        <v>0</v>
      </c>
      <c r="H350" s="135">
        <v>0.04</v>
      </c>
      <c r="I350" s="48">
        <f t="shared" si="168"/>
        <v>1</v>
      </c>
      <c r="J350" s="135">
        <v>94</v>
      </c>
      <c r="K350" s="48">
        <f t="shared" si="169"/>
        <v>1</v>
      </c>
      <c r="L350" s="247">
        <f t="shared" si="170"/>
        <v>0</v>
      </c>
      <c r="P350" s="383" t="str">
        <f t="shared" si="159"/>
        <v>STAG</v>
      </c>
      <c r="Q350" s="383">
        <f t="shared" si="160"/>
        <v>270</v>
      </c>
      <c r="R350" s="383">
        <f t="shared" si="161"/>
        <v>280</v>
      </c>
      <c r="S350" s="383">
        <f t="shared" si="162"/>
        <v>12</v>
      </c>
      <c r="T350" s="383">
        <f t="shared" si="163"/>
        <v>19.440000000000001</v>
      </c>
      <c r="U350" s="383">
        <f t="shared" si="164"/>
        <v>0</v>
      </c>
      <c r="V350" s="383">
        <f t="shared" si="165"/>
        <v>0.4</v>
      </c>
      <c r="W350" s="382">
        <v>80</v>
      </c>
      <c r="X350" s="382">
        <v>100</v>
      </c>
    </row>
    <row r="351" spans="1:24" s="382" customFormat="1" ht="15.75" x14ac:dyDescent="0.25">
      <c r="A351" s="283">
        <v>46202</v>
      </c>
      <c r="B351" s="271" t="s">
        <v>435</v>
      </c>
      <c r="C351" s="33" t="s">
        <v>30</v>
      </c>
      <c r="D351" s="135">
        <v>275</v>
      </c>
      <c r="E351" s="48">
        <f t="shared" si="166"/>
        <v>1</v>
      </c>
      <c r="F351" s="135">
        <v>25.9</v>
      </c>
      <c r="G351" s="48">
        <f t="shared" si="167"/>
        <v>0</v>
      </c>
      <c r="H351" s="135">
        <v>0.01</v>
      </c>
      <c r="I351" s="48">
        <f t="shared" si="168"/>
        <v>1</v>
      </c>
      <c r="J351" s="135">
        <v>91</v>
      </c>
      <c r="K351" s="48">
        <f t="shared" si="169"/>
        <v>1</v>
      </c>
      <c r="L351" s="247">
        <f t="shared" si="170"/>
        <v>0</v>
      </c>
      <c r="P351" s="383" t="str">
        <f t="shared" si="159"/>
        <v>STAG</v>
      </c>
      <c r="Q351" s="383">
        <f t="shared" si="160"/>
        <v>270</v>
      </c>
      <c r="R351" s="383">
        <f t="shared" si="161"/>
        <v>280</v>
      </c>
      <c r="S351" s="383">
        <f t="shared" si="162"/>
        <v>12</v>
      </c>
      <c r="T351" s="383">
        <f t="shared" si="163"/>
        <v>19.440000000000001</v>
      </c>
      <c r="U351" s="383">
        <f t="shared" si="164"/>
        <v>0</v>
      </c>
      <c r="V351" s="383">
        <f t="shared" si="165"/>
        <v>0.4</v>
      </c>
      <c r="W351" s="382">
        <v>80</v>
      </c>
      <c r="X351" s="382">
        <v>100</v>
      </c>
    </row>
    <row r="352" spans="1:24" s="382" customFormat="1" ht="15.75" x14ac:dyDescent="0.25">
      <c r="A352" s="283">
        <v>46203</v>
      </c>
      <c r="B352" s="271" t="s">
        <v>458</v>
      </c>
      <c r="C352" s="33" t="s">
        <v>31</v>
      </c>
      <c r="D352" s="135"/>
      <c r="E352" s="48">
        <f t="shared" si="166"/>
        <v>0</v>
      </c>
      <c r="F352" s="135">
        <v>21.5</v>
      </c>
      <c r="G352" s="48">
        <f t="shared" si="167"/>
        <v>0</v>
      </c>
      <c r="H352" s="135">
        <v>0.02</v>
      </c>
      <c r="I352" s="48">
        <f t="shared" si="168"/>
        <v>1</v>
      </c>
      <c r="J352" s="135">
        <v>98</v>
      </c>
      <c r="K352" s="48">
        <f t="shared" si="169"/>
        <v>1</v>
      </c>
      <c r="L352" s="247">
        <f t="shared" si="170"/>
        <v>0</v>
      </c>
      <c r="P352" s="383" t="str">
        <f t="shared" si="159"/>
        <v>CARIB</v>
      </c>
      <c r="Q352" s="383">
        <f t="shared" si="160"/>
        <v>270</v>
      </c>
      <c r="R352" s="383">
        <f t="shared" si="161"/>
        <v>280</v>
      </c>
      <c r="S352" s="383">
        <f t="shared" si="162"/>
        <v>12</v>
      </c>
      <c r="T352" s="383">
        <f t="shared" si="163"/>
        <v>19.440000000000001</v>
      </c>
      <c r="U352" s="383">
        <f t="shared" si="164"/>
        <v>0</v>
      </c>
      <c r="V352" s="383">
        <f t="shared" si="165"/>
        <v>0.4</v>
      </c>
      <c r="W352" s="382">
        <v>80</v>
      </c>
      <c r="X352" s="382">
        <v>100</v>
      </c>
    </row>
    <row r="353" spans="1:24" s="382" customFormat="1" ht="15.75" x14ac:dyDescent="0.25">
      <c r="A353" s="283">
        <v>46203</v>
      </c>
      <c r="B353" s="271" t="s">
        <v>459</v>
      </c>
      <c r="C353" s="33" t="s">
        <v>31</v>
      </c>
      <c r="D353" s="135">
        <v>275</v>
      </c>
      <c r="E353" s="48">
        <f t="shared" si="166"/>
        <v>1</v>
      </c>
      <c r="F353" s="135">
        <v>16.399999999999999</v>
      </c>
      <c r="G353" s="48" t="s">
        <v>1423</v>
      </c>
      <c r="H353" s="135">
        <v>0.04</v>
      </c>
      <c r="I353" s="48">
        <f t="shared" si="168"/>
        <v>1</v>
      </c>
      <c r="J353" s="135">
        <v>100</v>
      </c>
      <c r="K353" s="48">
        <f t="shared" si="169"/>
        <v>1</v>
      </c>
      <c r="L353" s="247">
        <f t="shared" si="170"/>
        <v>1</v>
      </c>
      <c r="P353" s="383" t="str">
        <f t="shared" ref="P353" si="171">LEFT(C353,12)</f>
        <v>CARIB</v>
      </c>
      <c r="Q353" s="383">
        <f t="shared" si="160"/>
        <v>270</v>
      </c>
      <c r="R353" s="383">
        <f t="shared" si="161"/>
        <v>280</v>
      </c>
      <c r="S353" s="383">
        <f t="shared" si="162"/>
        <v>12</v>
      </c>
      <c r="T353" s="383">
        <f t="shared" si="163"/>
        <v>19.440000000000001</v>
      </c>
      <c r="U353" s="383">
        <f t="shared" si="164"/>
        <v>0</v>
      </c>
      <c r="V353" s="383">
        <f t="shared" si="165"/>
        <v>0.4</v>
      </c>
      <c r="W353" s="382">
        <v>80</v>
      </c>
      <c r="X353" s="382">
        <v>100</v>
      </c>
    </row>
    <row r="354" spans="1:24" s="382" customFormat="1" ht="15.75" x14ac:dyDescent="0.25">
      <c r="A354" s="283"/>
      <c r="B354" s="271"/>
      <c r="C354" s="33"/>
      <c r="D354" s="135"/>
      <c r="E354" s="70"/>
      <c r="F354" s="135"/>
      <c r="G354" s="70"/>
      <c r="H354" s="135"/>
      <c r="I354" s="48"/>
      <c r="J354" s="135"/>
      <c r="K354" s="48"/>
      <c r="L354" s="247"/>
      <c r="P354" s="383" t="str">
        <f t="shared" ref="P354" si="172">LEFT(C354,12)</f>
        <v/>
      </c>
      <c r="Q354" s="383" t="e">
        <f t="shared" si="160"/>
        <v>#N/A</v>
      </c>
      <c r="R354" s="383" t="e">
        <f t="shared" si="161"/>
        <v>#N/A</v>
      </c>
      <c r="S354" s="383" t="e">
        <f t="shared" si="162"/>
        <v>#N/A</v>
      </c>
      <c r="T354" s="383" t="e">
        <f t="shared" si="163"/>
        <v>#N/A</v>
      </c>
      <c r="U354" s="383" t="e">
        <f t="shared" si="164"/>
        <v>#N/A</v>
      </c>
      <c r="V354" s="383" t="e">
        <f t="shared" si="165"/>
        <v>#N/A</v>
      </c>
      <c r="W354" s="382">
        <v>80</v>
      </c>
      <c r="X354" s="382">
        <v>100</v>
      </c>
    </row>
    <row r="355" spans="1:24" s="382" customFormat="1" ht="15.75" x14ac:dyDescent="0.25">
      <c r="A355" s="283"/>
      <c r="B355" s="271"/>
      <c r="C355" s="33"/>
      <c r="D355" s="135"/>
      <c r="E355" s="70"/>
      <c r="F355" s="135"/>
      <c r="G355" s="70"/>
      <c r="H355" s="135"/>
      <c r="I355" s="70"/>
      <c r="J355" s="135"/>
      <c r="K355" s="70"/>
      <c r="L355" s="247"/>
      <c r="P355" s="383" t="str">
        <f t="shared" ref="P355:P356" si="173">LEFT(C355,12)</f>
        <v/>
      </c>
      <c r="Q355" s="383" t="e">
        <f t="shared" si="160"/>
        <v>#N/A</v>
      </c>
      <c r="R355" s="383" t="e">
        <f t="shared" si="161"/>
        <v>#N/A</v>
      </c>
      <c r="S355" s="383" t="e">
        <f t="shared" si="162"/>
        <v>#N/A</v>
      </c>
      <c r="T355" s="383" t="e">
        <f t="shared" si="163"/>
        <v>#N/A</v>
      </c>
      <c r="U355" s="383" t="e">
        <f t="shared" si="164"/>
        <v>#N/A</v>
      </c>
      <c r="V355" s="383" t="e">
        <f t="shared" si="165"/>
        <v>#N/A</v>
      </c>
      <c r="W355" s="382">
        <v>80</v>
      </c>
      <c r="X355" s="382">
        <v>100</v>
      </c>
    </row>
    <row r="356" spans="1:24" s="382" customFormat="1" ht="15.75" x14ac:dyDescent="0.25">
      <c r="A356" s="283"/>
      <c r="B356" s="271"/>
      <c r="C356" s="33"/>
      <c r="D356" s="135"/>
      <c r="E356" s="70"/>
      <c r="F356" s="135"/>
      <c r="G356" s="70"/>
      <c r="H356" s="135"/>
      <c r="I356" s="70"/>
      <c r="J356" s="135"/>
      <c r="K356" s="70"/>
      <c r="L356" s="247"/>
      <c r="P356" s="383" t="str">
        <f t="shared" si="173"/>
        <v/>
      </c>
      <c r="Q356" s="383" t="e">
        <f t="shared" si="160"/>
        <v>#N/A</v>
      </c>
      <c r="R356" s="383" t="e">
        <f t="shared" si="161"/>
        <v>#N/A</v>
      </c>
      <c r="S356" s="383" t="e">
        <f t="shared" si="162"/>
        <v>#N/A</v>
      </c>
      <c r="T356" s="383" t="e">
        <f t="shared" si="163"/>
        <v>#N/A</v>
      </c>
      <c r="U356" s="383" t="e">
        <f t="shared" si="164"/>
        <v>#N/A</v>
      </c>
      <c r="V356" s="383" t="e">
        <f t="shared" si="165"/>
        <v>#N/A</v>
      </c>
      <c r="W356" s="382">
        <v>80</v>
      </c>
      <c r="X356" s="382">
        <v>100</v>
      </c>
    </row>
    <row r="357" spans="1:24" s="382" customFormat="1" ht="15.75" x14ac:dyDescent="0.25">
      <c r="A357" s="384"/>
      <c r="C357">
        <f>COUNTA(C329:C356)</f>
        <v>25</v>
      </c>
      <c r="D357" s="439">
        <f>((COUNTA(D330:D356))-COUNTIF(E330:E356,"&lt;1"))/(COUNTA(D330:D356))</f>
        <v>0.95652173913043481</v>
      </c>
      <c r="E357" s="1"/>
      <c r="F357" s="439">
        <f>((COUNTA(F330:F356))-COUNTIF(G330:G356,"&lt;1"))/(COUNTA(F330:F356))</f>
        <v>0.20833333333333334</v>
      </c>
      <c r="G357" s="1"/>
      <c r="H357" s="439">
        <f>((COUNTA(H330:H356))-COUNTIF(I330:I356,"&lt;1"))/(COUNTA(H330:H356))</f>
        <v>1</v>
      </c>
      <c r="I357" s="1"/>
      <c r="J357" s="439">
        <f>((COUNTA(J330:J356))-COUNTIF(K330:K356,"&lt;1"))/(COUNTA(J330:J356))</f>
        <v>1</v>
      </c>
      <c r="K357" s="1"/>
      <c r="L357" s="438">
        <f>AVERAGE(L330:L356)</f>
        <v>0.20833333333333334</v>
      </c>
      <c r="P357" s="383" t="str">
        <f t="shared" si="159"/>
        <v>25</v>
      </c>
      <c r="Q357" s="383" t="e">
        <f t="shared" si="160"/>
        <v>#N/A</v>
      </c>
      <c r="R357" s="383" t="e">
        <f t="shared" si="161"/>
        <v>#N/A</v>
      </c>
      <c r="S357" s="383" t="e">
        <f t="shared" si="162"/>
        <v>#N/A</v>
      </c>
      <c r="T357" s="383" t="e">
        <f t="shared" si="163"/>
        <v>#N/A</v>
      </c>
      <c r="U357" s="383" t="e">
        <f t="shared" si="164"/>
        <v>#N/A</v>
      </c>
      <c r="V357" s="383" t="e">
        <f t="shared" si="165"/>
        <v>#N/A</v>
      </c>
      <c r="W357" s="382">
        <v>80</v>
      </c>
      <c r="X357" s="382">
        <v>100</v>
      </c>
    </row>
    <row r="358" spans="1:24" x14ac:dyDescent="0.25">
      <c r="E358" s="1"/>
      <c r="G358" s="1"/>
      <c r="I358" s="1"/>
      <c r="P358" s="25" t="str">
        <f t="shared" si="159"/>
        <v/>
      </c>
      <c r="Q358" s="25" t="e">
        <f t="shared" si="160"/>
        <v>#N/A</v>
      </c>
      <c r="R358" s="25" t="e">
        <f t="shared" si="161"/>
        <v>#N/A</v>
      </c>
      <c r="S358" s="25" t="e">
        <f t="shared" si="162"/>
        <v>#N/A</v>
      </c>
      <c r="T358" s="25" t="e">
        <f t="shared" si="163"/>
        <v>#N/A</v>
      </c>
      <c r="U358" s="25" t="e">
        <f t="shared" si="164"/>
        <v>#N/A</v>
      </c>
      <c r="V358" s="25" t="e">
        <f t="shared" si="165"/>
        <v>#N/A</v>
      </c>
      <c r="W358">
        <v>80</v>
      </c>
      <c r="X358">
        <v>100</v>
      </c>
    </row>
    <row r="359" spans="1:24" ht="30" x14ac:dyDescent="0.25">
      <c r="A359" s="399" t="s">
        <v>18</v>
      </c>
      <c r="B359" s="400" t="s">
        <v>19</v>
      </c>
      <c r="C359" s="400" t="s">
        <v>29</v>
      </c>
      <c r="D359" s="48" t="s">
        <v>2</v>
      </c>
      <c r="E359" s="461"/>
      <c r="F359" s="8" t="s">
        <v>0</v>
      </c>
      <c r="G359" s="70"/>
      <c r="H359" s="8" t="s">
        <v>1</v>
      </c>
      <c r="I359" s="70"/>
      <c r="J359" s="127" t="s">
        <v>3</v>
      </c>
      <c r="K359" s="70"/>
      <c r="L359" s="9" t="s">
        <v>20</v>
      </c>
      <c r="P359" s="25" t="str">
        <f t="shared" si="159"/>
        <v>Product</v>
      </c>
      <c r="Q359" s="25" t="e">
        <f t="shared" si="160"/>
        <v>#N/A</v>
      </c>
      <c r="R359" s="25" t="e">
        <f t="shared" si="161"/>
        <v>#N/A</v>
      </c>
      <c r="S359" s="25" t="e">
        <f t="shared" si="162"/>
        <v>#N/A</v>
      </c>
      <c r="T359" s="25" t="e">
        <f t="shared" si="163"/>
        <v>#N/A</v>
      </c>
      <c r="U359" s="25" t="e">
        <f t="shared" si="164"/>
        <v>#N/A</v>
      </c>
      <c r="V359" s="25" t="e">
        <f t="shared" si="165"/>
        <v>#N/A</v>
      </c>
      <c r="W359">
        <v>80</v>
      </c>
      <c r="X359">
        <v>100</v>
      </c>
    </row>
    <row r="360" spans="1:24" x14ac:dyDescent="0.25">
      <c r="A360" s="279">
        <v>46204</v>
      </c>
      <c r="B360" s="34" t="s">
        <v>437</v>
      </c>
      <c r="C360" s="34" t="s">
        <v>31</v>
      </c>
      <c r="D360" s="135">
        <v>275</v>
      </c>
      <c r="E360" s="47">
        <f>IF(+(IF(D360&lt;Q360,0,IF(D360&gt;R360,0,1)))=1,1,0)</f>
        <v>1</v>
      </c>
      <c r="F360" s="135">
        <v>18.45</v>
      </c>
      <c r="G360" s="48">
        <f t="shared" ref="G360:G423" si="174">IF(+(IF(F360&lt;S360,0,IF(F360&gt;T360,0,1)))=1,1,0)</f>
        <v>1</v>
      </c>
      <c r="H360" s="135">
        <v>0.04</v>
      </c>
      <c r="I360" s="48">
        <f t="shared" ref="I360:I424" si="175">IF(+(IF(H360&lt;U360,0,IF(H360&gt;V360,0,1)))=1,1,0)</f>
        <v>1</v>
      </c>
      <c r="J360" s="135">
        <v>94</v>
      </c>
      <c r="K360" s="48">
        <f t="shared" ref="K360:K424" si="176">IF(+(IF(J360&lt;W360,0,IF(J360&gt;X360,0,1)))=1,1,0)</f>
        <v>1</v>
      </c>
      <c r="L360" s="247">
        <f>IF(+(IF(D360&lt;Q360,0,IF(D360&gt;R360,0,1)))+(IF(F360&lt;S360,0,IF(F360&gt;T360,0,1)))=2,1,0)</f>
        <v>1</v>
      </c>
      <c r="P360" s="25" t="str">
        <f t="shared" ref="P360:P365" si="177">LEFT(C360,12)</f>
        <v>CARIB</v>
      </c>
      <c r="Q360" s="25">
        <f t="shared" si="160"/>
        <v>270</v>
      </c>
      <c r="R360" s="25">
        <f t="shared" si="161"/>
        <v>280</v>
      </c>
      <c r="S360" s="25">
        <f t="shared" si="162"/>
        <v>12</v>
      </c>
      <c r="T360" s="25">
        <f t="shared" si="163"/>
        <v>19.440000000000001</v>
      </c>
      <c r="U360" s="25">
        <f t="shared" si="164"/>
        <v>0</v>
      </c>
      <c r="V360" s="25">
        <f t="shared" si="165"/>
        <v>0.4</v>
      </c>
      <c r="W360">
        <v>80</v>
      </c>
      <c r="X360">
        <v>100</v>
      </c>
    </row>
    <row r="361" spans="1:24" x14ac:dyDescent="0.25">
      <c r="A361" s="279">
        <v>46204</v>
      </c>
      <c r="B361" s="34" t="s">
        <v>435</v>
      </c>
      <c r="C361" s="34" t="s">
        <v>31</v>
      </c>
      <c r="D361" s="135">
        <v>275</v>
      </c>
      <c r="E361" s="47">
        <f>IF(+(IF(D361&lt;Q361,0,IF(D361&gt;R361,0,1)))=1,1,0)</f>
        <v>1</v>
      </c>
      <c r="F361" s="393">
        <v>24.3</v>
      </c>
      <c r="G361" s="48">
        <f t="shared" si="174"/>
        <v>0</v>
      </c>
      <c r="H361" s="135">
        <v>0.04</v>
      </c>
      <c r="I361" s="48">
        <f t="shared" si="175"/>
        <v>1</v>
      </c>
      <c r="J361" s="135">
        <v>89</v>
      </c>
      <c r="K361" s="48">
        <f t="shared" si="176"/>
        <v>1</v>
      </c>
      <c r="L361" s="247">
        <f t="shared" ref="L361:L424" si="178">IF(+(IF(D361&lt;Q361,0,IF(D361&gt;R361,0,1)))+(IF(F361&lt;S361,0,IF(F361&gt;T361,0,1)))=2,1,0)</f>
        <v>0</v>
      </c>
      <c r="P361" s="25" t="str">
        <f t="shared" si="177"/>
        <v>CARIB</v>
      </c>
      <c r="Q361" s="25">
        <f t="shared" si="160"/>
        <v>270</v>
      </c>
      <c r="R361" s="25">
        <f t="shared" si="161"/>
        <v>280</v>
      </c>
      <c r="S361" s="25">
        <f t="shared" si="162"/>
        <v>12</v>
      </c>
      <c r="T361" s="25">
        <f t="shared" si="163"/>
        <v>19.440000000000001</v>
      </c>
      <c r="U361" s="25">
        <f t="shared" si="164"/>
        <v>0</v>
      </c>
      <c r="V361" s="25">
        <f t="shared" si="165"/>
        <v>0.4</v>
      </c>
      <c r="W361">
        <v>80</v>
      </c>
      <c r="X361">
        <v>100</v>
      </c>
    </row>
    <row r="362" spans="1:24" x14ac:dyDescent="0.25">
      <c r="A362" s="279">
        <v>46204</v>
      </c>
      <c r="B362" s="34" t="s">
        <v>434</v>
      </c>
      <c r="C362" s="34" t="s">
        <v>31</v>
      </c>
      <c r="D362" s="135">
        <v>275</v>
      </c>
      <c r="E362" s="47">
        <f t="shared" ref="E362:E424" si="179">IF(+(IF(D362&lt;Q362,0,IF(D362&gt;R362,0,1)))=1,1,0)</f>
        <v>1</v>
      </c>
      <c r="G362" s="48"/>
      <c r="H362" s="135">
        <v>0.03</v>
      </c>
      <c r="I362" s="48">
        <f t="shared" si="175"/>
        <v>1</v>
      </c>
      <c r="J362" s="135">
        <v>91</v>
      </c>
      <c r="K362" s="48">
        <f t="shared" si="176"/>
        <v>1</v>
      </c>
      <c r="L362" s="247"/>
      <c r="P362" s="25" t="str">
        <f t="shared" si="177"/>
        <v>CARIB</v>
      </c>
      <c r="Q362" s="25">
        <f t="shared" si="160"/>
        <v>270</v>
      </c>
      <c r="R362" s="25">
        <f t="shared" si="161"/>
        <v>280</v>
      </c>
      <c r="S362" s="25">
        <f t="shared" si="162"/>
        <v>12</v>
      </c>
      <c r="T362" s="25">
        <f t="shared" si="163"/>
        <v>19.440000000000001</v>
      </c>
      <c r="U362" s="25">
        <f t="shared" si="164"/>
        <v>0</v>
      </c>
      <c r="V362" s="25">
        <f t="shared" si="165"/>
        <v>0.4</v>
      </c>
      <c r="W362">
        <v>80</v>
      </c>
      <c r="X362">
        <v>100</v>
      </c>
    </row>
    <row r="363" spans="1:24" x14ac:dyDescent="0.25">
      <c r="A363" s="279">
        <v>46204</v>
      </c>
      <c r="B363" s="34" t="s">
        <v>436</v>
      </c>
      <c r="C363" s="34" t="s">
        <v>31</v>
      </c>
      <c r="D363" s="135">
        <v>275</v>
      </c>
      <c r="E363" s="47">
        <f t="shared" si="179"/>
        <v>1</v>
      </c>
      <c r="F363" s="393">
        <v>24.1</v>
      </c>
      <c r="G363" s="48">
        <f t="shared" si="174"/>
        <v>0</v>
      </c>
      <c r="H363" s="135">
        <v>0.02</v>
      </c>
      <c r="I363" s="48">
        <f t="shared" si="175"/>
        <v>1</v>
      </c>
      <c r="J363" s="135">
        <v>96</v>
      </c>
      <c r="K363" s="48">
        <f t="shared" si="176"/>
        <v>1</v>
      </c>
      <c r="L363" s="247">
        <f t="shared" si="178"/>
        <v>0</v>
      </c>
      <c r="P363" s="25" t="str">
        <f t="shared" si="177"/>
        <v>CARIB</v>
      </c>
      <c r="Q363" s="25">
        <f t="shared" si="160"/>
        <v>270</v>
      </c>
      <c r="R363" s="25">
        <f t="shared" si="161"/>
        <v>280</v>
      </c>
      <c r="S363" s="25">
        <f t="shared" si="162"/>
        <v>12</v>
      </c>
      <c r="T363" s="25">
        <f t="shared" si="163"/>
        <v>19.440000000000001</v>
      </c>
      <c r="U363" s="25">
        <f t="shared" si="164"/>
        <v>0</v>
      </c>
      <c r="V363" s="25">
        <f t="shared" si="165"/>
        <v>0.4</v>
      </c>
      <c r="W363">
        <v>80</v>
      </c>
      <c r="X363">
        <v>100</v>
      </c>
    </row>
    <row r="364" spans="1:24" x14ac:dyDescent="0.25">
      <c r="A364" s="279">
        <v>46204</v>
      </c>
      <c r="B364" s="118" t="s">
        <v>437</v>
      </c>
      <c r="C364" s="34" t="s">
        <v>31</v>
      </c>
      <c r="D364" s="135">
        <v>274.5</v>
      </c>
      <c r="E364" s="47">
        <f t="shared" si="179"/>
        <v>1</v>
      </c>
      <c r="F364" s="135">
        <v>17.3</v>
      </c>
      <c r="G364" s="48">
        <f t="shared" si="174"/>
        <v>1</v>
      </c>
      <c r="H364" s="135">
        <v>0.02</v>
      </c>
      <c r="I364" s="48">
        <f t="shared" si="175"/>
        <v>1</v>
      </c>
      <c r="J364" s="135">
        <v>91</v>
      </c>
      <c r="K364" s="48">
        <f t="shared" si="176"/>
        <v>1</v>
      </c>
      <c r="L364" s="247">
        <f t="shared" si="178"/>
        <v>1</v>
      </c>
      <c r="P364" s="25" t="str">
        <f t="shared" si="177"/>
        <v>CARIB</v>
      </c>
      <c r="Q364" s="25">
        <f t="shared" si="160"/>
        <v>270</v>
      </c>
      <c r="R364" s="25">
        <f t="shared" si="161"/>
        <v>280</v>
      </c>
      <c r="S364" s="25">
        <f t="shared" si="162"/>
        <v>12</v>
      </c>
      <c r="T364" s="25">
        <f t="shared" si="163"/>
        <v>19.440000000000001</v>
      </c>
      <c r="U364" s="25">
        <f t="shared" si="164"/>
        <v>0</v>
      </c>
      <c r="V364" s="25">
        <f t="shared" si="165"/>
        <v>0.4</v>
      </c>
      <c r="W364">
        <v>80</v>
      </c>
      <c r="X364">
        <v>100</v>
      </c>
    </row>
    <row r="365" spans="1:24" x14ac:dyDescent="0.25">
      <c r="A365" s="279">
        <v>46204</v>
      </c>
      <c r="B365" s="34" t="s">
        <v>456</v>
      </c>
      <c r="C365" s="34" t="s">
        <v>35</v>
      </c>
      <c r="D365" s="135">
        <v>295</v>
      </c>
      <c r="E365" s="47">
        <f t="shared" si="179"/>
        <v>1</v>
      </c>
      <c r="F365" s="393">
        <v>264.23</v>
      </c>
      <c r="G365" s="48">
        <f t="shared" si="174"/>
        <v>0</v>
      </c>
      <c r="H365" s="135">
        <v>0.09</v>
      </c>
      <c r="I365" s="48">
        <f t="shared" si="175"/>
        <v>1</v>
      </c>
      <c r="J365" s="135">
        <v>91</v>
      </c>
      <c r="K365" s="48">
        <f t="shared" si="176"/>
        <v>1</v>
      </c>
      <c r="L365" s="247">
        <f t="shared" si="178"/>
        <v>0</v>
      </c>
      <c r="P365" s="25" t="str">
        <f t="shared" si="177"/>
        <v>VITAMALT</v>
      </c>
      <c r="Q365" s="25">
        <f t="shared" si="160"/>
        <v>295</v>
      </c>
      <c r="R365" s="25">
        <f t="shared" si="161"/>
        <v>297</v>
      </c>
      <c r="S365" s="25">
        <f t="shared" si="162"/>
        <v>100</v>
      </c>
      <c r="T365" s="25">
        <f t="shared" si="163"/>
        <v>200</v>
      </c>
      <c r="U365" s="25">
        <f t="shared" si="164"/>
        <v>0</v>
      </c>
      <c r="V365" s="25">
        <f t="shared" si="165"/>
        <v>1.4</v>
      </c>
      <c r="W365">
        <v>80</v>
      </c>
      <c r="X365">
        <v>100</v>
      </c>
    </row>
    <row r="366" spans="1:24" x14ac:dyDescent="0.25">
      <c r="A366" s="279">
        <v>46205</v>
      </c>
      <c r="B366" s="34" t="s">
        <v>436</v>
      </c>
      <c r="C366" s="34" t="s">
        <v>35</v>
      </c>
      <c r="D366" s="135">
        <v>295</v>
      </c>
      <c r="E366" s="47">
        <f t="shared" si="179"/>
        <v>1</v>
      </c>
      <c r="F366" s="393">
        <v>243.1</v>
      </c>
      <c r="G366" s="48">
        <f t="shared" si="174"/>
        <v>0</v>
      </c>
      <c r="H366" s="135">
        <v>0.06</v>
      </c>
      <c r="I366" s="48">
        <f t="shared" si="175"/>
        <v>1</v>
      </c>
      <c r="J366" s="135">
        <v>91</v>
      </c>
      <c r="K366" s="48">
        <f t="shared" si="176"/>
        <v>1</v>
      </c>
      <c r="L366" s="247">
        <f t="shared" si="178"/>
        <v>0</v>
      </c>
      <c r="P366" s="25" t="str">
        <f t="shared" si="159"/>
        <v>VITAMALT</v>
      </c>
      <c r="Q366" s="25">
        <f t="shared" si="160"/>
        <v>295</v>
      </c>
      <c r="R366" s="25">
        <f t="shared" si="161"/>
        <v>297</v>
      </c>
      <c r="S366" s="25">
        <f t="shared" si="162"/>
        <v>100</v>
      </c>
      <c r="T366" s="25">
        <f t="shared" si="163"/>
        <v>200</v>
      </c>
      <c r="U366" s="25">
        <f t="shared" si="164"/>
        <v>0</v>
      </c>
      <c r="V366" s="25">
        <f t="shared" si="165"/>
        <v>1.4</v>
      </c>
      <c r="W366">
        <v>80</v>
      </c>
      <c r="X366">
        <v>100</v>
      </c>
    </row>
    <row r="367" spans="1:24" x14ac:dyDescent="0.25">
      <c r="A367" s="279">
        <v>46205</v>
      </c>
      <c r="B367" s="34" t="s">
        <v>435</v>
      </c>
      <c r="C367" s="34" t="s">
        <v>35</v>
      </c>
      <c r="D367" s="135">
        <v>295</v>
      </c>
      <c r="E367" s="47">
        <f t="shared" si="179"/>
        <v>1</v>
      </c>
      <c r="F367" s="135"/>
      <c r="G367" s="48"/>
      <c r="H367" s="135">
        <v>0.06</v>
      </c>
      <c r="I367" s="48">
        <f t="shared" si="175"/>
        <v>1</v>
      </c>
      <c r="J367" s="135">
        <v>94</v>
      </c>
      <c r="K367" s="48">
        <f t="shared" si="176"/>
        <v>1</v>
      </c>
      <c r="L367" s="247">
        <f t="shared" si="178"/>
        <v>0</v>
      </c>
      <c r="P367" s="25" t="str">
        <f t="shared" si="159"/>
        <v>VITAMALT</v>
      </c>
      <c r="Q367" s="25">
        <f t="shared" si="160"/>
        <v>295</v>
      </c>
      <c r="R367" s="25">
        <f t="shared" si="161"/>
        <v>297</v>
      </c>
      <c r="S367" s="25">
        <f t="shared" si="162"/>
        <v>100</v>
      </c>
      <c r="T367" s="25">
        <f t="shared" si="163"/>
        <v>200</v>
      </c>
      <c r="U367" s="25">
        <f t="shared" si="164"/>
        <v>0</v>
      </c>
      <c r="V367" s="25">
        <f t="shared" si="165"/>
        <v>1.4</v>
      </c>
      <c r="W367">
        <v>80</v>
      </c>
      <c r="X367">
        <v>100</v>
      </c>
    </row>
    <row r="368" spans="1:24" x14ac:dyDescent="0.25">
      <c r="A368" s="279">
        <v>46205</v>
      </c>
      <c r="B368" s="34" t="s">
        <v>459</v>
      </c>
      <c r="C368" s="34" t="s">
        <v>31</v>
      </c>
      <c r="D368" s="135">
        <v>275</v>
      </c>
      <c r="E368" s="47">
        <f t="shared" si="179"/>
        <v>1</v>
      </c>
      <c r="F368" s="393">
        <v>19.18</v>
      </c>
      <c r="G368" s="48">
        <f t="shared" si="174"/>
        <v>1</v>
      </c>
      <c r="H368" s="135">
        <v>0.03</v>
      </c>
      <c r="I368" s="48">
        <f t="shared" si="175"/>
        <v>1</v>
      </c>
      <c r="J368" s="135">
        <v>98</v>
      </c>
      <c r="K368" s="48">
        <f t="shared" si="176"/>
        <v>1</v>
      </c>
      <c r="L368" s="247">
        <f t="shared" si="178"/>
        <v>1</v>
      </c>
      <c r="P368" s="25" t="str">
        <f t="shared" si="159"/>
        <v>CARIB</v>
      </c>
      <c r="Q368" s="25">
        <f t="shared" si="160"/>
        <v>270</v>
      </c>
      <c r="R368" s="25">
        <f t="shared" si="161"/>
        <v>280</v>
      </c>
      <c r="S368" s="25">
        <f t="shared" si="162"/>
        <v>12</v>
      </c>
      <c r="T368" s="25">
        <f t="shared" si="163"/>
        <v>19.440000000000001</v>
      </c>
      <c r="U368" s="25">
        <f t="shared" si="164"/>
        <v>0</v>
      </c>
      <c r="V368" s="25">
        <f t="shared" si="165"/>
        <v>0.4</v>
      </c>
      <c r="W368">
        <v>80</v>
      </c>
      <c r="X368">
        <v>100</v>
      </c>
    </row>
    <row r="369" spans="1:24" x14ac:dyDescent="0.25">
      <c r="A369" s="279">
        <v>46206</v>
      </c>
      <c r="B369" s="34" t="s">
        <v>458</v>
      </c>
      <c r="C369" s="34" t="s">
        <v>31</v>
      </c>
      <c r="D369" s="135">
        <v>275</v>
      </c>
      <c r="E369" s="47">
        <f t="shared" si="179"/>
        <v>1</v>
      </c>
      <c r="F369" s="393">
        <v>21.73</v>
      </c>
      <c r="G369" s="48">
        <f t="shared" si="174"/>
        <v>0</v>
      </c>
      <c r="H369" s="135">
        <v>0.04</v>
      </c>
      <c r="I369" s="48">
        <f t="shared" si="175"/>
        <v>1</v>
      </c>
      <c r="J369" s="135">
        <v>89</v>
      </c>
      <c r="K369" s="48">
        <f t="shared" si="176"/>
        <v>1</v>
      </c>
      <c r="L369" s="247">
        <f t="shared" si="178"/>
        <v>0</v>
      </c>
      <c r="P369" s="25" t="str">
        <f t="shared" si="159"/>
        <v>CARIB</v>
      </c>
      <c r="Q369" s="25">
        <f t="shared" si="160"/>
        <v>270</v>
      </c>
      <c r="R369" s="25">
        <f t="shared" si="161"/>
        <v>280</v>
      </c>
      <c r="S369" s="25">
        <f t="shared" si="162"/>
        <v>12</v>
      </c>
      <c r="T369" s="25">
        <f t="shared" si="163"/>
        <v>19.440000000000001</v>
      </c>
      <c r="U369" s="25">
        <f t="shared" si="164"/>
        <v>0</v>
      </c>
      <c r="V369" s="25">
        <f t="shared" si="165"/>
        <v>0.4</v>
      </c>
      <c r="W369">
        <v>80</v>
      </c>
      <c r="X369">
        <v>100</v>
      </c>
    </row>
    <row r="370" spans="1:24" x14ac:dyDescent="0.25">
      <c r="A370" s="279">
        <v>46206</v>
      </c>
      <c r="B370" s="34" t="s">
        <v>434</v>
      </c>
      <c r="C370" s="34" t="s">
        <v>31</v>
      </c>
      <c r="D370" s="135">
        <v>275</v>
      </c>
      <c r="E370" s="47">
        <f t="shared" si="179"/>
        <v>1</v>
      </c>
      <c r="F370" s="393">
        <v>20.100000000000001</v>
      </c>
      <c r="G370" s="48">
        <f t="shared" si="174"/>
        <v>0</v>
      </c>
      <c r="H370" s="135">
        <v>0.06</v>
      </c>
      <c r="I370" s="48">
        <f t="shared" si="175"/>
        <v>1</v>
      </c>
      <c r="J370" s="135">
        <v>91</v>
      </c>
      <c r="K370" s="48">
        <f t="shared" si="176"/>
        <v>1</v>
      </c>
      <c r="L370" s="247">
        <f t="shared" si="178"/>
        <v>0</v>
      </c>
      <c r="P370" s="25" t="str">
        <f t="shared" si="159"/>
        <v>CARIB</v>
      </c>
      <c r="Q370" s="25">
        <f t="shared" si="160"/>
        <v>270</v>
      </c>
      <c r="R370" s="25">
        <f t="shared" si="161"/>
        <v>280</v>
      </c>
      <c r="S370" s="25">
        <f t="shared" si="162"/>
        <v>12</v>
      </c>
      <c r="T370" s="25">
        <f t="shared" si="163"/>
        <v>19.440000000000001</v>
      </c>
      <c r="U370" s="25">
        <f t="shared" si="164"/>
        <v>0</v>
      </c>
      <c r="V370" s="25">
        <f t="shared" si="165"/>
        <v>0.4</v>
      </c>
      <c r="W370">
        <v>80</v>
      </c>
      <c r="X370">
        <v>100</v>
      </c>
    </row>
    <row r="371" spans="1:24" x14ac:dyDescent="0.25">
      <c r="A371" s="279">
        <v>46206</v>
      </c>
      <c r="B371" s="34" t="s">
        <v>458</v>
      </c>
      <c r="C371" s="34" t="s">
        <v>30</v>
      </c>
      <c r="D371" s="135">
        <v>275</v>
      </c>
      <c r="E371" s="47">
        <f t="shared" si="179"/>
        <v>1</v>
      </c>
      <c r="F371" s="135">
        <v>18.72</v>
      </c>
      <c r="G371" s="48">
        <f t="shared" si="174"/>
        <v>1</v>
      </c>
      <c r="H371" s="135">
        <v>0.06</v>
      </c>
      <c r="I371" s="48">
        <f t="shared" si="175"/>
        <v>1</v>
      </c>
      <c r="J371" s="135">
        <v>100</v>
      </c>
      <c r="K371" s="48">
        <f t="shared" si="176"/>
        <v>1</v>
      </c>
      <c r="L371" s="247">
        <f t="shared" si="178"/>
        <v>1</v>
      </c>
      <c r="P371" s="25" t="str">
        <f t="shared" si="159"/>
        <v>STAG</v>
      </c>
      <c r="Q371" s="25">
        <f t="shared" si="160"/>
        <v>270</v>
      </c>
      <c r="R371" s="25">
        <f t="shared" si="161"/>
        <v>280</v>
      </c>
      <c r="S371" s="25">
        <f t="shared" si="162"/>
        <v>12</v>
      </c>
      <c r="T371" s="25">
        <f t="shared" si="163"/>
        <v>19.440000000000001</v>
      </c>
      <c r="U371" s="25">
        <f t="shared" si="164"/>
        <v>0</v>
      </c>
      <c r="V371" s="25">
        <f t="shared" si="165"/>
        <v>0.4</v>
      </c>
      <c r="W371">
        <v>80</v>
      </c>
      <c r="X371">
        <v>100</v>
      </c>
    </row>
    <row r="372" spans="1:24" x14ac:dyDescent="0.25">
      <c r="A372" s="279">
        <v>46206</v>
      </c>
      <c r="B372" s="34" t="s">
        <v>459</v>
      </c>
      <c r="C372" s="34" t="s">
        <v>30</v>
      </c>
      <c r="D372" s="135">
        <v>275</v>
      </c>
      <c r="E372" s="47">
        <f t="shared" si="179"/>
        <v>1</v>
      </c>
      <c r="F372" s="393">
        <v>19.62</v>
      </c>
      <c r="G372" s="48">
        <f t="shared" si="174"/>
        <v>0</v>
      </c>
      <c r="H372" s="135">
        <v>0.04</v>
      </c>
      <c r="I372" s="48">
        <f t="shared" si="175"/>
        <v>1</v>
      </c>
      <c r="J372" s="135"/>
      <c r="K372" s="48"/>
      <c r="L372" s="247"/>
      <c r="P372" s="25" t="str">
        <f t="shared" si="159"/>
        <v>STAG</v>
      </c>
      <c r="Q372" s="25">
        <f t="shared" si="160"/>
        <v>270</v>
      </c>
      <c r="R372" s="25">
        <f t="shared" si="161"/>
        <v>280</v>
      </c>
      <c r="S372" s="25">
        <f t="shared" si="162"/>
        <v>12</v>
      </c>
      <c r="T372" s="25">
        <f t="shared" si="163"/>
        <v>19.440000000000001</v>
      </c>
      <c r="U372" s="25">
        <f t="shared" si="164"/>
        <v>0</v>
      </c>
      <c r="V372" s="25">
        <f t="shared" si="165"/>
        <v>0.4</v>
      </c>
      <c r="W372">
        <v>80</v>
      </c>
      <c r="X372">
        <v>100</v>
      </c>
    </row>
    <row r="373" spans="1:24" x14ac:dyDescent="0.25">
      <c r="A373" s="279">
        <v>46209</v>
      </c>
      <c r="B373" s="34" t="s">
        <v>458</v>
      </c>
      <c r="C373" s="34" t="s">
        <v>30</v>
      </c>
      <c r="D373" s="135">
        <v>275</v>
      </c>
      <c r="E373" s="47">
        <f t="shared" si="179"/>
        <v>1</v>
      </c>
      <c r="F373" s="135">
        <v>12.6</v>
      </c>
      <c r="G373" s="48">
        <f t="shared" si="174"/>
        <v>1</v>
      </c>
      <c r="H373" s="135">
        <v>0.04</v>
      </c>
      <c r="I373" s="48">
        <f t="shared" si="175"/>
        <v>1</v>
      </c>
      <c r="J373" s="135">
        <v>91</v>
      </c>
      <c r="K373" s="48">
        <f t="shared" si="176"/>
        <v>1</v>
      </c>
      <c r="L373" s="247">
        <f t="shared" si="178"/>
        <v>1</v>
      </c>
      <c r="P373" s="25" t="str">
        <f t="shared" si="159"/>
        <v>STAG</v>
      </c>
      <c r="Q373" s="25">
        <f t="shared" si="160"/>
        <v>270</v>
      </c>
      <c r="R373" s="25">
        <f t="shared" si="161"/>
        <v>280</v>
      </c>
      <c r="S373" s="25">
        <f t="shared" si="162"/>
        <v>12</v>
      </c>
      <c r="T373" s="25">
        <f t="shared" si="163"/>
        <v>19.440000000000001</v>
      </c>
      <c r="U373" s="25">
        <f t="shared" si="164"/>
        <v>0</v>
      </c>
      <c r="V373" s="25">
        <f t="shared" si="165"/>
        <v>0.4</v>
      </c>
      <c r="W373">
        <v>80</v>
      </c>
      <c r="X373">
        <v>100</v>
      </c>
    </row>
    <row r="374" spans="1:24" x14ac:dyDescent="0.25">
      <c r="A374" s="279">
        <v>46209</v>
      </c>
      <c r="B374" s="34" t="s">
        <v>459</v>
      </c>
      <c r="C374" s="34" t="s">
        <v>30</v>
      </c>
      <c r="D374" s="135">
        <v>275</v>
      </c>
      <c r="E374" s="47">
        <f t="shared" si="179"/>
        <v>1</v>
      </c>
      <c r="F374" s="393">
        <v>22.4</v>
      </c>
      <c r="G374" s="48">
        <f t="shared" si="174"/>
        <v>0</v>
      </c>
      <c r="H374" s="135">
        <v>0.02</v>
      </c>
      <c r="I374" s="48">
        <f t="shared" si="175"/>
        <v>1</v>
      </c>
      <c r="J374" s="135">
        <v>94</v>
      </c>
      <c r="K374" s="48">
        <f t="shared" si="176"/>
        <v>1</v>
      </c>
      <c r="L374" s="247">
        <f t="shared" si="178"/>
        <v>0</v>
      </c>
      <c r="P374" s="25" t="str">
        <f t="shared" si="159"/>
        <v>STAG</v>
      </c>
      <c r="Q374" s="25">
        <f t="shared" si="160"/>
        <v>270</v>
      </c>
      <c r="R374" s="25">
        <f t="shared" si="161"/>
        <v>280</v>
      </c>
      <c r="S374" s="25">
        <f t="shared" si="162"/>
        <v>12</v>
      </c>
      <c r="T374" s="25">
        <f t="shared" si="163"/>
        <v>19.440000000000001</v>
      </c>
      <c r="U374" s="25">
        <f t="shared" si="164"/>
        <v>0</v>
      </c>
      <c r="V374" s="25">
        <f t="shared" si="165"/>
        <v>0.4</v>
      </c>
      <c r="W374">
        <v>80</v>
      </c>
      <c r="X374">
        <v>100</v>
      </c>
    </row>
    <row r="375" spans="1:24" x14ac:dyDescent="0.25">
      <c r="A375" s="279">
        <v>46210</v>
      </c>
      <c r="B375" s="34" t="s">
        <v>458</v>
      </c>
      <c r="C375" s="34" t="s">
        <v>30</v>
      </c>
      <c r="D375" s="135">
        <v>274.83</v>
      </c>
      <c r="E375" s="47">
        <f t="shared" si="179"/>
        <v>1</v>
      </c>
      <c r="F375" s="393">
        <v>20.52</v>
      </c>
      <c r="G375" s="48">
        <f t="shared" si="174"/>
        <v>0</v>
      </c>
      <c r="H375" s="135">
        <v>0.03</v>
      </c>
      <c r="I375" s="48">
        <f t="shared" si="175"/>
        <v>1</v>
      </c>
      <c r="J375" s="135">
        <v>98</v>
      </c>
      <c r="K375" s="48">
        <f t="shared" si="176"/>
        <v>1</v>
      </c>
      <c r="L375" s="247">
        <f t="shared" si="178"/>
        <v>0</v>
      </c>
      <c r="P375" s="25" t="str">
        <f t="shared" si="159"/>
        <v>STAG</v>
      </c>
      <c r="Q375" s="25">
        <f t="shared" si="160"/>
        <v>270</v>
      </c>
      <c r="R375" s="25">
        <f t="shared" si="161"/>
        <v>280</v>
      </c>
      <c r="S375" s="25">
        <f t="shared" si="162"/>
        <v>12</v>
      </c>
      <c r="T375" s="25">
        <f t="shared" si="163"/>
        <v>19.440000000000001</v>
      </c>
      <c r="U375" s="25">
        <f t="shared" si="164"/>
        <v>0</v>
      </c>
      <c r="V375" s="25">
        <f t="shared" si="165"/>
        <v>0.4</v>
      </c>
      <c r="W375">
        <v>80</v>
      </c>
      <c r="X375">
        <v>100</v>
      </c>
    </row>
    <row r="376" spans="1:24" x14ac:dyDescent="0.25">
      <c r="A376" s="279">
        <v>46210</v>
      </c>
      <c r="B376" s="34" t="s">
        <v>457</v>
      </c>
      <c r="C376" s="34" t="s">
        <v>31</v>
      </c>
      <c r="D376" s="128"/>
      <c r="E376" s="47"/>
      <c r="F376" s="135">
        <v>192.85</v>
      </c>
      <c r="G376" s="48">
        <f t="shared" si="174"/>
        <v>0</v>
      </c>
      <c r="H376" s="128"/>
      <c r="I376" s="48"/>
      <c r="J376" s="128"/>
      <c r="K376" s="48"/>
      <c r="L376" s="247"/>
      <c r="P376" s="25" t="str">
        <f t="shared" si="159"/>
        <v>CARIB</v>
      </c>
      <c r="Q376" s="25">
        <f t="shared" si="160"/>
        <v>270</v>
      </c>
      <c r="R376" s="25">
        <f t="shared" si="161"/>
        <v>280</v>
      </c>
      <c r="S376" s="25">
        <f t="shared" si="162"/>
        <v>12</v>
      </c>
      <c r="T376" s="25">
        <f t="shared" si="163"/>
        <v>19.440000000000001</v>
      </c>
      <c r="U376" s="25">
        <f t="shared" si="164"/>
        <v>0</v>
      </c>
      <c r="V376" s="25">
        <f t="shared" si="165"/>
        <v>0.4</v>
      </c>
      <c r="W376">
        <v>80</v>
      </c>
      <c r="X376">
        <v>100</v>
      </c>
    </row>
    <row r="377" spans="1:24" x14ac:dyDescent="0.25">
      <c r="A377" s="279">
        <v>46211</v>
      </c>
      <c r="B377" s="34" t="s">
        <v>455</v>
      </c>
      <c r="C377" s="34" t="s">
        <v>31</v>
      </c>
      <c r="D377" s="135">
        <v>275</v>
      </c>
      <c r="E377" s="47">
        <f t="shared" si="179"/>
        <v>1</v>
      </c>
      <c r="F377" s="135">
        <v>15.89</v>
      </c>
      <c r="G377" s="48">
        <f t="shared" si="174"/>
        <v>1</v>
      </c>
      <c r="H377" s="135">
        <v>0.04</v>
      </c>
      <c r="I377" s="48">
        <f t="shared" si="175"/>
        <v>1</v>
      </c>
      <c r="J377" s="135">
        <v>94</v>
      </c>
      <c r="K377" s="48">
        <f t="shared" si="176"/>
        <v>1</v>
      </c>
      <c r="L377" s="247">
        <f t="shared" si="178"/>
        <v>1</v>
      </c>
      <c r="P377" s="25" t="str">
        <f t="shared" si="159"/>
        <v>CARIB</v>
      </c>
      <c r="Q377" s="25">
        <f t="shared" si="160"/>
        <v>270</v>
      </c>
      <c r="R377" s="25">
        <f t="shared" si="161"/>
        <v>280</v>
      </c>
      <c r="S377" s="25">
        <f t="shared" si="162"/>
        <v>12</v>
      </c>
      <c r="T377" s="25">
        <f t="shared" si="163"/>
        <v>19.440000000000001</v>
      </c>
      <c r="U377" s="25">
        <f t="shared" si="164"/>
        <v>0</v>
      </c>
      <c r="V377" s="25">
        <f t="shared" si="165"/>
        <v>0.4</v>
      </c>
      <c r="W377">
        <v>80</v>
      </c>
      <c r="X377">
        <v>100</v>
      </c>
    </row>
    <row r="378" spans="1:24" x14ac:dyDescent="0.25">
      <c r="A378" s="279">
        <v>46213</v>
      </c>
      <c r="B378" s="34" t="s">
        <v>457</v>
      </c>
      <c r="C378" s="34" t="s">
        <v>32</v>
      </c>
      <c r="D378" s="135">
        <v>275</v>
      </c>
      <c r="E378" s="47">
        <f t="shared" si="179"/>
        <v>1</v>
      </c>
      <c r="F378" s="135">
        <v>191.62</v>
      </c>
      <c r="G378" s="48">
        <f t="shared" si="174"/>
        <v>1</v>
      </c>
      <c r="H378" s="135">
        <v>0.08</v>
      </c>
      <c r="I378" s="48">
        <f t="shared" si="175"/>
        <v>0</v>
      </c>
      <c r="J378" s="135">
        <v>94</v>
      </c>
      <c r="K378" s="48">
        <f t="shared" si="176"/>
        <v>1</v>
      </c>
      <c r="L378" s="247">
        <f t="shared" si="178"/>
        <v>1</v>
      </c>
      <c r="P378" s="25" t="str">
        <f t="shared" si="159"/>
        <v>MACKESON</v>
      </c>
      <c r="Q378" s="25">
        <f t="shared" si="160"/>
        <v>270</v>
      </c>
      <c r="R378" s="25">
        <f t="shared" si="161"/>
        <v>280</v>
      </c>
      <c r="S378" s="25">
        <f t="shared" si="162"/>
        <v>130</v>
      </c>
      <c r="T378" s="25">
        <f t="shared" si="163"/>
        <v>230</v>
      </c>
      <c r="U378" s="25">
        <f t="shared" si="164"/>
        <v>0</v>
      </c>
      <c r="V378" s="25">
        <f t="shared" si="165"/>
        <v>0</v>
      </c>
      <c r="W378">
        <v>80</v>
      </c>
      <c r="X378">
        <v>100</v>
      </c>
    </row>
    <row r="379" spans="1:24" x14ac:dyDescent="0.25">
      <c r="A379" s="279">
        <v>46213</v>
      </c>
      <c r="B379" s="34" t="s">
        <v>458</v>
      </c>
      <c r="C379" s="34" t="s">
        <v>33</v>
      </c>
      <c r="D379" s="135">
        <v>275</v>
      </c>
      <c r="E379" s="47">
        <f t="shared" si="179"/>
        <v>1</v>
      </c>
      <c r="F379" s="393">
        <v>57.4</v>
      </c>
      <c r="G379" s="48">
        <f t="shared" si="174"/>
        <v>0</v>
      </c>
      <c r="H379" s="135">
        <v>0.02</v>
      </c>
      <c r="I379" s="48">
        <f t="shared" si="175"/>
        <v>1</v>
      </c>
      <c r="J379" s="135">
        <v>100</v>
      </c>
      <c r="K379" s="48">
        <f t="shared" si="176"/>
        <v>1</v>
      </c>
      <c r="L379" s="247">
        <f t="shared" si="178"/>
        <v>0</v>
      </c>
      <c r="P379" s="25" t="str">
        <f t="shared" si="159"/>
        <v>GUINNESS</v>
      </c>
      <c r="Q379" s="25">
        <f t="shared" si="160"/>
        <v>274</v>
      </c>
      <c r="R379" s="25">
        <f t="shared" si="161"/>
        <v>276</v>
      </c>
      <c r="S379" s="25">
        <f t="shared" si="162"/>
        <v>17</v>
      </c>
      <c r="T379" s="25">
        <f t="shared" si="163"/>
        <v>30.44</v>
      </c>
      <c r="U379" s="25">
        <f t="shared" si="164"/>
        <v>0</v>
      </c>
      <c r="V379" s="25">
        <f t="shared" si="165"/>
        <v>0.4</v>
      </c>
      <c r="W379">
        <v>80</v>
      </c>
      <c r="X379">
        <v>100</v>
      </c>
    </row>
    <row r="380" spans="1:24" x14ac:dyDescent="0.25">
      <c r="A380" s="279">
        <v>46216</v>
      </c>
      <c r="B380" s="34" t="s">
        <v>457</v>
      </c>
      <c r="C380" s="34" t="s">
        <v>33</v>
      </c>
      <c r="D380" s="135">
        <v>275</v>
      </c>
      <c r="E380" s="47">
        <f t="shared" si="179"/>
        <v>1</v>
      </c>
      <c r="F380" s="135">
        <v>23.81</v>
      </c>
      <c r="G380" s="48">
        <f t="shared" si="174"/>
        <v>1</v>
      </c>
      <c r="H380" s="135">
        <v>0.04</v>
      </c>
      <c r="I380" s="48">
        <f t="shared" si="175"/>
        <v>1</v>
      </c>
      <c r="J380" s="135">
        <v>98</v>
      </c>
      <c r="K380" s="48">
        <f t="shared" si="176"/>
        <v>1</v>
      </c>
      <c r="L380" s="247">
        <f t="shared" si="178"/>
        <v>1</v>
      </c>
      <c r="P380" s="25" t="str">
        <f t="shared" si="159"/>
        <v>GUINNESS</v>
      </c>
      <c r="Q380" s="25">
        <f t="shared" si="160"/>
        <v>274</v>
      </c>
      <c r="R380" s="25">
        <f t="shared" si="161"/>
        <v>276</v>
      </c>
      <c r="S380" s="25">
        <f t="shared" si="162"/>
        <v>17</v>
      </c>
      <c r="T380" s="25">
        <f t="shared" si="163"/>
        <v>30.44</v>
      </c>
      <c r="U380" s="25">
        <f t="shared" si="164"/>
        <v>0</v>
      </c>
      <c r="V380" s="25">
        <f t="shared" si="165"/>
        <v>0.4</v>
      </c>
      <c r="W380">
        <v>80</v>
      </c>
      <c r="X380">
        <v>100</v>
      </c>
    </row>
    <row r="381" spans="1:24" x14ac:dyDescent="0.25">
      <c r="A381" s="279">
        <v>46216</v>
      </c>
      <c r="B381" s="34" t="s">
        <v>437</v>
      </c>
      <c r="C381" s="34" t="s">
        <v>33</v>
      </c>
      <c r="D381" s="135">
        <v>275</v>
      </c>
      <c r="E381" s="47">
        <f t="shared" si="179"/>
        <v>1</v>
      </c>
      <c r="F381" s="135">
        <v>29.67</v>
      </c>
      <c r="G381" s="48">
        <f t="shared" si="174"/>
        <v>1</v>
      </c>
      <c r="H381" s="135">
        <v>0.04</v>
      </c>
      <c r="I381" s="48">
        <f t="shared" si="175"/>
        <v>1</v>
      </c>
      <c r="J381" s="135">
        <v>91</v>
      </c>
      <c r="K381" s="48">
        <f t="shared" si="176"/>
        <v>1</v>
      </c>
      <c r="L381" s="247">
        <f t="shared" si="178"/>
        <v>1</v>
      </c>
      <c r="P381" s="25" t="str">
        <f t="shared" si="159"/>
        <v>GUINNESS</v>
      </c>
      <c r="Q381" s="25">
        <f t="shared" si="160"/>
        <v>274</v>
      </c>
      <c r="R381" s="25">
        <f t="shared" si="161"/>
        <v>276</v>
      </c>
      <c r="S381" s="25">
        <f t="shared" si="162"/>
        <v>17</v>
      </c>
      <c r="T381" s="25">
        <f t="shared" si="163"/>
        <v>30.44</v>
      </c>
      <c r="U381" s="25">
        <f t="shared" si="164"/>
        <v>0</v>
      </c>
      <c r="V381" s="25">
        <f t="shared" si="165"/>
        <v>0.4</v>
      </c>
      <c r="W381">
        <v>80</v>
      </c>
      <c r="X381">
        <v>100</v>
      </c>
    </row>
    <row r="382" spans="1:24" x14ac:dyDescent="0.25">
      <c r="A382" s="279">
        <v>46216</v>
      </c>
      <c r="B382" s="34" t="s">
        <v>436</v>
      </c>
      <c r="C382" s="34" t="s">
        <v>30</v>
      </c>
      <c r="D382" s="135">
        <v>275</v>
      </c>
      <c r="E382" s="47">
        <f t="shared" si="179"/>
        <v>1</v>
      </c>
      <c r="F382" s="135">
        <v>15.95</v>
      </c>
      <c r="G382" s="48">
        <f t="shared" si="174"/>
        <v>1</v>
      </c>
      <c r="H382" s="135">
        <v>0.04</v>
      </c>
      <c r="I382" s="48">
        <f t="shared" si="175"/>
        <v>1</v>
      </c>
      <c r="J382" s="135">
        <v>91</v>
      </c>
      <c r="K382" s="48">
        <f t="shared" si="176"/>
        <v>1</v>
      </c>
      <c r="L382" s="247">
        <f t="shared" si="178"/>
        <v>1</v>
      </c>
      <c r="P382" s="25" t="str">
        <f t="shared" si="159"/>
        <v>STAG</v>
      </c>
      <c r="Q382" s="25">
        <f t="shared" si="160"/>
        <v>270</v>
      </c>
      <c r="R382" s="25">
        <f t="shared" si="161"/>
        <v>280</v>
      </c>
      <c r="S382" s="25">
        <f t="shared" si="162"/>
        <v>12</v>
      </c>
      <c r="T382" s="25">
        <f t="shared" si="163"/>
        <v>19.440000000000001</v>
      </c>
      <c r="U382" s="25">
        <f t="shared" si="164"/>
        <v>0</v>
      </c>
      <c r="V382" s="25">
        <f t="shared" si="165"/>
        <v>0.4</v>
      </c>
      <c r="W382">
        <v>80</v>
      </c>
      <c r="X382">
        <v>100</v>
      </c>
    </row>
    <row r="383" spans="1:24" x14ac:dyDescent="0.25">
      <c r="A383" s="279">
        <v>46217</v>
      </c>
      <c r="B383" s="34" t="s">
        <v>435</v>
      </c>
      <c r="C383" s="34" t="s">
        <v>30</v>
      </c>
      <c r="D383" s="135">
        <v>275</v>
      </c>
      <c r="E383" s="47">
        <f t="shared" si="179"/>
        <v>1</v>
      </c>
      <c r="F383" s="135">
        <v>16.8</v>
      </c>
      <c r="G383" s="48">
        <f t="shared" si="174"/>
        <v>1</v>
      </c>
      <c r="H383" s="135">
        <v>0.01</v>
      </c>
      <c r="I383" s="48">
        <f t="shared" si="175"/>
        <v>1</v>
      </c>
      <c r="J383" s="135">
        <v>98</v>
      </c>
      <c r="K383" s="48">
        <f t="shared" si="176"/>
        <v>1</v>
      </c>
      <c r="L383" s="247">
        <f t="shared" si="178"/>
        <v>1</v>
      </c>
      <c r="P383" s="25" t="str">
        <f t="shared" si="159"/>
        <v>STAG</v>
      </c>
      <c r="Q383" s="25">
        <f t="shared" si="160"/>
        <v>270</v>
      </c>
      <c r="R383" s="25">
        <f t="shared" si="161"/>
        <v>280</v>
      </c>
      <c r="S383" s="25">
        <f t="shared" si="162"/>
        <v>12</v>
      </c>
      <c r="T383" s="25">
        <f t="shared" si="163"/>
        <v>19.440000000000001</v>
      </c>
      <c r="U383" s="25">
        <f t="shared" si="164"/>
        <v>0</v>
      </c>
      <c r="V383" s="25">
        <f t="shared" si="165"/>
        <v>0.4</v>
      </c>
      <c r="W383">
        <v>80</v>
      </c>
      <c r="X383">
        <v>100</v>
      </c>
    </row>
    <row r="384" spans="1:24" x14ac:dyDescent="0.25">
      <c r="A384" s="279">
        <v>46217</v>
      </c>
      <c r="B384" s="34" t="s">
        <v>437</v>
      </c>
      <c r="C384" s="34" t="s">
        <v>30</v>
      </c>
      <c r="D384" s="135">
        <v>275</v>
      </c>
      <c r="E384" s="47">
        <f t="shared" si="179"/>
        <v>1</v>
      </c>
      <c r="F384" s="135">
        <v>15.4</v>
      </c>
      <c r="G384" s="48">
        <f t="shared" si="174"/>
        <v>1</v>
      </c>
      <c r="H384" s="135">
        <v>0.02</v>
      </c>
      <c r="I384" s="48">
        <f t="shared" si="175"/>
        <v>1</v>
      </c>
      <c r="J384" s="135">
        <v>98</v>
      </c>
      <c r="K384" s="48">
        <f t="shared" si="176"/>
        <v>1</v>
      </c>
      <c r="L384" s="247">
        <f t="shared" si="178"/>
        <v>1</v>
      </c>
      <c r="P384" s="25" t="str">
        <f t="shared" si="159"/>
        <v>STAG</v>
      </c>
      <c r="Q384" s="25">
        <f t="shared" si="160"/>
        <v>270</v>
      </c>
      <c r="R384" s="25">
        <f t="shared" si="161"/>
        <v>280</v>
      </c>
      <c r="S384" s="25">
        <f t="shared" si="162"/>
        <v>12</v>
      </c>
      <c r="T384" s="25">
        <f t="shared" si="163"/>
        <v>19.440000000000001</v>
      </c>
      <c r="U384" s="25">
        <f t="shared" si="164"/>
        <v>0</v>
      </c>
      <c r="V384" s="25">
        <f t="shared" si="165"/>
        <v>0.4</v>
      </c>
      <c r="W384">
        <v>80</v>
      </c>
      <c r="X384">
        <v>100</v>
      </c>
    </row>
    <row r="385" spans="1:24" x14ac:dyDescent="0.25">
      <c r="A385" s="279">
        <v>46217</v>
      </c>
      <c r="B385" s="34" t="s">
        <v>457</v>
      </c>
      <c r="C385" s="34" t="s">
        <v>30</v>
      </c>
      <c r="D385" s="135">
        <v>275</v>
      </c>
      <c r="E385" s="47">
        <f t="shared" si="179"/>
        <v>1</v>
      </c>
      <c r="F385" s="135">
        <v>17.3</v>
      </c>
      <c r="G385" s="48">
        <f t="shared" si="174"/>
        <v>1</v>
      </c>
      <c r="H385" s="135">
        <v>0.03</v>
      </c>
      <c r="I385" s="48">
        <f t="shared" si="175"/>
        <v>1</v>
      </c>
      <c r="J385" s="135">
        <v>96</v>
      </c>
      <c r="K385" s="48">
        <f t="shared" si="176"/>
        <v>1</v>
      </c>
      <c r="L385" s="247">
        <f t="shared" si="178"/>
        <v>1</v>
      </c>
      <c r="P385" s="25" t="str">
        <f t="shared" si="159"/>
        <v>STAG</v>
      </c>
      <c r="Q385" s="25">
        <f t="shared" si="160"/>
        <v>270</v>
      </c>
      <c r="R385" s="25">
        <f t="shared" si="161"/>
        <v>280</v>
      </c>
      <c r="S385" s="25">
        <f t="shared" si="162"/>
        <v>12</v>
      </c>
      <c r="T385" s="25">
        <f t="shared" si="163"/>
        <v>19.440000000000001</v>
      </c>
      <c r="U385" s="25">
        <f t="shared" si="164"/>
        <v>0</v>
      </c>
      <c r="V385" s="25">
        <f t="shared" si="165"/>
        <v>0.4</v>
      </c>
      <c r="W385">
        <v>80</v>
      </c>
      <c r="X385">
        <v>100</v>
      </c>
    </row>
    <row r="386" spans="1:24" x14ac:dyDescent="0.25">
      <c r="A386" s="279">
        <v>46217</v>
      </c>
      <c r="B386" s="34" t="s">
        <v>437</v>
      </c>
      <c r="C386" s="34" t="s">
        <v>30</v>
      </c>
      <c r="D386" s="135">
        <v>275</v>
      </c>
      <c r="E386" s="47">
        <f t="shared" si="179"/>
        <v>1</v>
      </c>
      <c r="F386" s="135">
        <v>13.95</v>
      </c>
      <c r="G386" s="48">
        <f t="shared" si="174"/>
        <v>1</v>
      </c>
      <c r="H386" s="135">
        <v>0.04</v>
      </c>
      <c r="I386" s="48">
        <f t="shared" si="175"/>
        <v>1</v>
      </c>
      <c r="J386" s="135">
        <v>96</v>
      </c>
      <c r="K386" s="48">
        <f t="shared" si="176"/>
        <v>1</v>
      </c>
      <c r="L386" s="247">
        <f t="shared" si="178"/>
        <v>1</v>
      </c>
      <c r="P386" s="25" t="str">
        <f t="shared" si="159"/>
        <v>STAG</v>
      </c>
      <c r="Q386" s="25">
        <f t="shared" si="160"/>
        <v>270</v>
      </c>
      <c r="R386" s="25">
        <f t="shared" si="161"/>
        <v>280</v>
      </c>
      <c r="S386" s="25">
        <f t="shared" si="162"/>
        <v>12</v>
      </c>
      <c r="T386" s="25">
        <f t="shared" si="163"/>
        <v>19.440000000000001</v>
      </c>
      <c r="U386" s="25">
        <f t="shared" si="164"/>
        <v>0</v>
      </c>
      <c r="V386" s="25">
        <f t="shared" si="165"/>
        <v>0.4</v>
      </c>
      <c r="W386">
        <v>80</v>
      </c>
      <c r="X386">
        <v>100</v>
      </c>
    </row>
    <row r="387" spans="1:24" x14ac:dyDescent="0.25">
      <c r="A387" s="279">
        <v>46217</v>
      </c>
      <c r="B387" s="34" t="s">
        <v>434</v>
      </c>
      <c r="C387" s="34" t="s">
        <v>30</v>
      </c>
      <c r="D387" s="135">
        <v>275</v>
      </c>
      <c r="E387" s="47">
        <f t="shared" si="179"/>
        <v>1</v>
      </c>
      <c r="F387" s="135">
        <v>15.53</v>
      </c>
      <c r="G387" s="48">
        <f t="shared" si="174"/>
        <v>1</v>
      </c>
      <c r="H387" s="135">
        <v>0.04</v>
      </c>
      <c r="I387" s="48">
        <f t="shared" si="175"/>
        <v>1</v>
      </c>
      <c r="J387" s="135">
        <v>96</v>
      </c>
      <c r="K387" s="48">
        <f t="shared" si="176"/>
        <v>1</v>
      </c>
      <c r="L387" s="247">
        <f t="shared" si="178"/>
        <v>1</v>
      </c>
      <c r="P387" s="25" t="str">
        <f t="shared" si="159"/>
        <v>STAG</v>
      </c>
      <c r="Q387" s="25">
        <f t="shared" si="160"/>
        <v>270</v>
      </c>
      <c r="R387" s="25">
        <f t="shared" si="161"/>
        <v>280</v>
      </c>
      <c r="S387" s="25">
        <f t="shared" si="162"/>
        <v>12</v>
      </c>
      <c r="T387" s="25">
        <f t="shared" si="163"/>
        <v>19.440000000000001</v>
      </c>
      <c r="U387" s="25">
        <f t="shared" si="164"/>
        <v>0</v>
      </c>
      <c r="V387" s="25">
        <f t="shared" si="165"/>
        <v>0.4</v>
      </c>
      <c r="W387">
        <v>80</v>
      </c>
      <c r="X387">
        <v>100</v>
      </c>
    </row>
    <row r="388" spans="1:24" x14ac:dyDescent="0.25">
      <c r="A388" s="279">
        <v>46217</v>
      </c>
      <c r="B388" s="34" t="s">
        <v>436</v>
      </c>
      <c r="C388" s="34" t="s">
        <v>30</v>
      </c>
      <c r="D388" s="135">
        <v>275</v>
      </c>
      <c r="E388" s="47">
        <f t="shared" si="179"/>
        <v>1</v>
      </c>
      <c r="F388" s="135">
        <v>15.73</v>
      </c>
      <c r="G388" s="48">
        <f t="shared" si="174"/>
        <v>1</v>
      </c>
      <c r="H388" s="135">
        <v>0.03</v>
      </c>
      <c r="I388" s="48">
        <f t="shared" si="175"/>
        <v>1</v>
      </c>
      <c r="J388" s="135">
        <v>96</v>
      </c>
      <c r="K388" s="48">
        <f t="shared" si="176"/>
        <v>1</v>
      </c>
      <c r="L388" s="247">
        <f t="shared" si="178"/>
        <v>1</v>
      </c>
      <c r="P388" s="25" t="str">
        <f t="shared" si="159"/>
        <v>STAG</v>
      </c>
      <c r="Q388" s="25">
        <f t="shared" si="160"/>
        <v>270</v>
      </c>
      <c r="R388" s="25">
        <f t="shared" si="161"/>
        <v>280</v>
      </c>
      <c r="S388" s="25">
        <f t="shared" si="162"/>
        <v>12</v>
      </c>
      <c r="T388" s="25">
        <f t="shared" si="163"/>
        <v>19.440000000000001</v>
      </c>
      <c r="U388" s="25">
        <f t="shared" si="164"/>
        <v>0</v>
      </c>
      <c r="V388" s="25">
        <f t="shared" si="165"/>
        <v>0.4</v>
      </c>
      <c r="W388">
        <v>80</v>
      </c>
      <c r="X388">
        <v>100</v>
      </c>
    </row>
    <row r="389" spans="1:24" x14ac:dyDescent="0.25">
      <c r="A389" s="279">
        <v>46218</v>
      </c>
      <c r="B389" s="34" t="s">
        <v>436</v>
      </c>
      <c r="C389" s="34" t="s">
        <v>31</v>
      </c>
      <c r="D389" s="135">
        <v>275</v>
      </c>
      <c r="E389" s="47">
        <f t="shared" si="179"/>
        <v>1</v>
      </c>
      <c r="F389" s="135">
        <v>18.73</v>
      </c>
      <c r="G389" s="48">
        <f t="shared" si="174"/>
        <v>1</v>
      </c>
      <c r="H389" s="135">
        <v>0.02</v>
      </c>
      <c r="I389" s="48">
        <f t="shared" si="175"/>
        <v>1</v>
      </c>
      <c r="J389" s="135">
        <v>98</v>
      </c>
      <c r="K389" s="48">
        <f t="shared" si="176"/>
        <v>1</v>
      </c>
      <c r="L389" s="247">
        <f t="shared" si="178"/>
        <v>1</v>
      </c>
      <c r="P389" s="25" t="str">
        <f t="shared" si="159"/>
        <v>CARIB</v>
      </c>
      <c r="Q389" s="25">
        <f t="shared" si="160"/>
        <v>270</v>
      </c>
      <c r="R389" s="25">
        <f t="shared" si="161"/>
        <v>280</v>
      </c>
      <c r="S389" s="25">
        <f t="shared" si="162"/>
        <v>12</v>
      </c>
      <c r="T389" s="25">
        <f t="shared" si="163"/>
        <v>19.440000000000001</v>
      </c>
      <c r="U389" s="25">
        <f t="shared" si="164"/>
        <v>0</v>
      </c>
      <c r="V389" s="25">
        <f t="shared" si="165"/>
        <v>0.4</v>
      </c>
      <c r="W389">
        <v>80</v>
      </c>
      <c r="X389">
        <v>100</v>
      </c>
    </row>
    <row r="390" spans="1:24" x14ac:dyDescent="0.25">
      <c r="A390" s="279">
        <v>46218</v>
      </c>
      <c r="B390" s="34" t="s">
        <v>434</v>
      </c>
      <c r="C390" s="34" t="s">
        <v>31</v>
      </c>
      <c r="D390" s="135">
        <v>275</v>
      </c>
      <c r="E390" s="47">
        <f t="shared" si="179"/>
        <v>1</v>
      </c>
      <c r="F390" s="393">
        <v>22.3</v>
      </c>
      <c r="G390" s="48">
        <f t="shared" si="174"/>
        <v>0</v>
      </c>
      <c r="H390" s="135">
        <v>0.02</v>
      </c>
      <c r="I390" s="48">
        <f t="shared" si="175"/>
        <v>1</v>
      </c>
      <c r="J390" s="135">
        <v>98</v>
      </c>
      <c r="K390" s="48">
        <f t="shared" si="176"/>
        <v>1</v>
      </c>
      <c r="L390" s="247">
        <f t="shared" si="178"/>
        <v>0</v>
      </c>
      <c r="P390" s="25" t="str">
        <f t="shared" si="159"/>
        <v>CARIB</v>
      </c>
      <c r="Q390" s="25">
        <f t="shared" si="160"/>
        <v>270</v>
      </c>
      <c r="R390" s="25">
        <f t="shared" si="161"/>
        <v>280</v>
      </c>
      <c r="S390" s="25">
        <f t="shared" si="162"/>
        <v>12</v>
      </c>
      <c r="T390" s="25">
        <f t="shared" si="163"/>
        <v>19.440000000000001</v>
      </c>
      <c r="U390" s="25">
        <f t="shared" si="164"/>
        <v>0</v>
      </c>
      <c r="V390" s="25">
        <f t="shared" si="165"/>
        <v>0.4</v>
      </c>
      <c r="W390">
        <v>80</v>
      </c>
      <c r="X390">
        <v>100</v>
      </c>
    </row>
    <row r="391" spans="1:24" x14ac:dyDescent="0.25">
      <c r="A391" s="279">
        <v>46218</v>
      </c>
      <c r="B391" s="34" t="s">
        <v>436</v>
      </c>
      <c r="C391" s="34" t="s">
        <v>31</v>
      </c>
      <c r="D391" s="135">
        <v>275</v>
      </c>
      <c r="E391" s="47">
        <f t="shared" si="179"/>
        <v>1</v>
      </c>
      <c r="F391" s="393">
        <v>24.3</v>
      </c>
      <c r="G391" s="48">
        <f t="shared" si="174"/>
        <v>0</v>
      </c>
      <c r="H391" s="135">
        <v>0.04</v>
      </c>
      <c r="I391" s="48">
        <f t="shared" si="175"/>
        <v>1</v>
      </c>
      <c r="J391" s="135">
        <v>100</v>
      </c>
      <c r="K391" s="48">
        <f t="shared" si="176"/>
        <v>1</v>
      </c>
      <c r="L391" s="247">
        <f t="shared" si="178"/>
        <v>0</v>
      </c>
      <c r="P391" s="25" t="str">
        <f t="shared" si="159"/>
        <v>CARIB</v>
      </c>
      <c r="Q391" s="25">
        <f t="shared" si="160"/>
        <v>270</v>
      </c>
      <c r="R391" s="25">
        <f t="shared" si="161"/>
        <v>280</v>
      </c>
      <c r="S391" s="25">
        <f t="shared" si="162"/>
        <v>12</v>
      </c>
      <c r="T391" s="25">
        <f t="shared" si="163"/>
        <v>19.440000000000001</v>
      </c>
      <c r="U391" s="25">
        <f t="shared" si="164"/>
        <v>0</v>
      </c>
      <c r="V391" s="25">
        <f t="shared" si="165"/>
        <v>0.4</v>
      </c>
      <c r="W391">
        <v>80</v>
      </c>
      <c r="X391">
        <v>100</v>
      </c>
    </row>
    <row r="392" spans="1:24" x14ac:dyDescent="0.25">
      <c r="A392" s="279">
        <v>46218</v>
      </c>
      <c r="B392" s="34" t="s">
        <v>455</v>
      </c>
      <c r="C392" s="34" t="s">
        <v>30</v>
      </c>
      <c r="D392" s="135">
        <v>275</v>
      </c>
      <c r="E392" s="47">
        <f t="shared" si="179"/>
        <v>1</v>
      </c>
      <c r="F392" s="135">
        <v>18.850000000000001</v>
      </c>
      <c r="G392" s="48">
        <f t="shared" si="174"/>
        <v>1</v>
      </c>
      <c r="H392" s="135">
        <v>0.04</v>
      </c>
      <c r="I392" s="48">
        <f t="shared" si="175"/>
        <v>1</v>
      </c>
      <c r="J392" s="135">
        <v>94</v>
      </c>
      <c r="K392" s="48">
        <f t="shared" si="176"/>
        <v>1</v>
      </c>
      <c r="L392" s="247">
        <f t="shared" si="178"/>
        <v>1</v>
      </c>
      <c r="P392" s="25" t="str">
        <f t="shared" si="159"/>
        <v>STAG</v>
      </c>
      <c r="Q392" s="25">
        <f t="shared" si="160"/>
        <v>270</v>
      </c>
      <c r="R392" s="25">
        <f t="shared" si="161"/>
        <v>280</v>
      </c>
      <c r="S392" s="25">
        <f t="shared" si="162"/>
        <v>12</v>
      </c>
      <c r="T392" s="25">
        <f t="shared" si="163"/>
        <v>19.440000000000001</v>
      </c>
      <c r="U392" s="25">
        <f t="shared" si="164"/>
        <v>0</v>
      </c>
      <c r="V392" s="25">
        <f t="shared" si="165"/>
        <v>0.4</v>
      </c>
      <c r="W392">
        <v>80</v>
      </c>
      <c r="X392">
        <v>100</v>
      </c>
    </row>
    <row r="393" spans="1:24" x14ac:dyDescent="0.25">
      <c r="A393" s="279">
        <v>46219</v>
      </c>
      <c r="B393" s="34" t="s">
        <v>434</v>
      </c>
      <c r="C393" s="34" t="s">
        <v>30</v>
      </c>
      <c r="D393" s="135">
        <v>275</v>
      </c>
      <c r="E393" s="47">
        <f t="shared" si="179"/>
        <v>1</v>
      </c>
      <c r="F393" s="135">
        <v>16.399999999999999</v>
      </c>
      <c r="G393" s="48">
        <f t="shared" si="174"/>
        <v>1</v>
      </c>
      <c r="H393" s="135">
        <v>0.02</v>
      </c>
      <c r="I393" s="48">
        <f t="shared" si="175"/>
        <v>1</v>
      </c>
      <c r="J393" s="135">
        <v>100</v>
      </c>
      <c r="K393" s="48">
        <f t="shared" si="176"/>
        <v>1</v>
      </c>
      <c r="L393" s="247">
        <f t="shared" si="178"/>
        <v>1</v>
      </c>
      <c r="P393" s="25" t="str">
        <f t="shared" si="159"/>
        <v>STAG</v>
      </c>
      <c r="Q393" s="25">
        <f t="shared" si="160"/>
        <v>270</v>
      </c>
      <c r="R393" s="25">
        <f t="shared" si="161"/>
        <v>280</v>
      </c>
      <c r="S393" s="25">
        <f t="shared" si="162"/>
        <v>12</v>
      </c>
      <c r="T393" s="25">
        <f t="shared" si="163"/>
        <v>19.440000000000001</v>
      </c>
      <c r="U393" s="25">
        <f t="shared" si="164"/>
        <v>0</v>
      </c>
      <c r="V393" s="25">
        <f t="shared" si="165"/>
        <v>0.4</v>
      </c>
      <c r="W393">
        <v>80</v>
      </c>
      <c r="X393">
        <v>100</v>
      </c>
    </row>
    <row r="394" spans="1:24" x14ac:dyDescent="0.25">
      <c r="A394" s="279">
        <v>46219</v>
      </c>
      <c r="B394" s="34" t="s">
        <v>455</v>
      </c>
      <c r="C394" s="34" t="s">
        <v>31</v>
      </c>
      <c r="D394" s="135">
        <v>275</v>
      </c>
      <c r="E394" s="47">
        <f t="shared" si="179"/>
        <v>1</v>
      </c>
      <c r="F394" s="135">
        <v>18.38</v>
      </c>
      <c r="G394" s="48">
        <f t="shared" si="174"/>
        <v>1</v>
      </c>
      <c r="H394" s="135">
        <v>0.02</v>
      </c>
      <c r="I394" s="48">
        <f t="shared" si="175"/>
        <v>1</v>
      </c>
      <c r="J394" s="135">
        <v>94</v>
      </c>
      <c r="K394" s="48">
        <f t="shared" si="176"/>
        <v>1</v>
      </c>
      <c r="L394" s="247">
        <f t="shared" si="178"/>
        <v>1</v>
      </c>
      <c r="P394" s="25" t="str">
        <f t="shared" si="159"/>
        <v>CARIB</v>
      </c>
      <c r="Q394" s="25">
        <f t="shared" si="160"/>
        <v>270</v>
      </c>
      <c r="R394" s="25">
        <f t="shared" si="161"/>
        <v>280</v>
      </c>
      <c r="S394" s="25">
        <f t="shared" si="162"/>
        <v>12</v>
      </c>
      <c r="T394" s="25">
        <f t="shared" si="163"/>
        <v>19.440000000000001</v>
      </c>
      <c r="U394" s="25">
        <f t="shared" si="164"/>
        <v>0</v>
      </c>
      <c r="V394" s="25">
        <f t="shared" si="165"/>
        <v>0.4</v>
      </c>
      <c r="W394">
        <v>80</v>
      </c>
      <c r="X394">
        <v>100</v>
      </c>
    </row>
    <row r="395" spans="1:24" x14ac:dyDescent="0.25">
      <c r="A395" s="279">
        <v>46219</v>
      </c>
      <c r="B395" s="34" t="s">
        <v>459</v>
      </c>
      <c r="C395" s="34" t="s">
        <v>31</v>
      </c>
      <c r="D395" s="135">
        <v>275</v>
      </c>
      <c r="E395" s="47">
        <f t="shared" si="179"/>
        <v>1</v>
      </c>
      <c r="F395" s="135">
        <v>18.53</v>
      </c>
      <c r="G395" s="48">
        <f t="shared" si="174"/>
        <v>1</v>
      </c>
      <c r="H395" s="128"/>
      <c r="I395" s="48">
        <f t="shared" si="175"/>
        <v>1</v>
      </c>
      <c r="J395" s="135">
        <v>91</v>
      </c>
      <c r="K395" s="48">
        <f t="shared" si="176"/>
        <v>1</v>
      </c>
      <c r="L395" s="247">
        <f t="shared" si="178"/>
        <v>1</v>
      </c>
      <c r="P395" s="25" t="str">
        <f t="shared" si="159"/>
        <v>CARIB</v>
      </c>
      <c r="Q395" s="25">
        <f t="shared" si="160"/>
        <v>270</v>
      </c>
      <c r="R395" s="25">
        <f t="shared" si="161"/>
        <v>280</v>
      </c>
      <c r="S395" s="25">
        <f t="shared" si="162"/>
        <v>12</v>
      </c>
      <c r="T395" s="25">
        <f t="shared" si="163"/>
        <v>19.440000000000001</v>
      </c>
      <c r="U395" s="25">
        <f t="shared" si="164"/>
        <v>0</v>
      </c>
      <c r="V395" s="25">
        <f t="shared" si="165"/>
        <v>0.4</v>
      </c>
      <c r="W395">
        <v>80</v>
      </c>
      <c r="X395">
        <v>100</v>
      </c>
    </row>
    <row r="396" spans="1:24" x14ac:dyDescent="0.25">
      <c r="A396" s="279">
        <v>46223</v>
      </c>
      <c r="B396" s="34" t="s">
        <v>459</v>
      </c>
      <c r="C396" s="34" t="s">
        <v>34</v>
      </c>
      <c r="D396" s="135">
        <v>275</v>
      </c>
      <c r="E396" s="47">
        <f t="shared" si="179"/>
        <v>1</v>
      </c>
      <c r="F396" s="128"/>
      <c r="G396" s="48"/>
      <c r="H396" s="135">
        <v>0.06</v>
      </c>
      <c r="I396" s="48">
        <f t="shared" si="175"/>
        <v>1</v>
      </c>
      <c r="J396" s="135">
        <v>91</v>
      </c>
      <c r="K396" s="48">
        <f t="shared" si="176"/>
        <v>1</v>
      </c>
      <c r="L396" s="247"/>
      <c r="P396" s="25" t="str">
        <f t="shared" si="159"/>
        <v>STARMALT</v>
      </c>
      <c r="Q396" s="25">
        <f t="shared" si="160"/>
        <v>270</v>
      </c>
      <c r="R396" s="25">
        <f t="shared" si="161"/>
        <v>280</v>
      </c>
      <c r="S396" s="25">
        <f t="shared" si="162"/>
        <v>230</v>
      </c>
      <c r="T396" s="25">
        <f t="shared" si="163"/>
        <v>250</v>
      </c>
      <c r="U396" s="25">
        <f t="shared" si="164"/>
        <v>0</v>
      </c>
      <c r="V396" s="25">
        <f t="shared" si="165"/>
        <v>0.3</v>
      </c>
      <c r="W396">
        <v>80</v>
      </c>
      <c r="X396">
        <v>100</v>
      </c>
    </row>
    <row r="397" spans="1:24" x14ac:dyDescent="0.25">
      <c r="A397" s="279">
        <v>46223</v>
      </c>
      <c r="B397" s="34" t="s">
        <v>437</v>
      </c>
      <c r="C397" s="34" t="s">
        <v>34</v>
      </c>
      <c r="D397" s="135">
        <v>275</v>
      </c>
      <c r="E397" s="47">
        <f t="shared" si="179"/>
        <v>1</v>
      </c>
      <c r="F397" s="128"/>
      <c r="G397" s="48"/>
      <c r="H397" s="135">
        <v>0</v>
      </c>
      <c r="I397" s="48">
        <f t="shared" si="175"/>
        <v>1</v>
      </c>
      <c r="J397" s="128"/>
      <c r="K397" s="48"/>
      <c r="L397" s="247"/>
      <c r="P397" s="25" t="str">
        <f t="shared" si="159"/>
        <v>STARMALT</v>
      </c>
      <c r="Q397" s="25">
        <f t="shared" si="160"/>
        <v>270</v>
      </c>
      <c r="R397" s="25">
        <f t="shared" si="161"/>
        <v>280</v>
      </c>
      <c r="S397" s="25">
        <f t="shared" si="162"/>
        <v>230</v>
      </c>
      <c r="T397" s="25">
        <f t="shared" si="163"/>
        <v>250</v>
      </c>
      <c r="U397" s="25">
        <f t="shared" si="164"/>
        <v>0</v>
      </c>
      <c r="V397" s="25">
        <f t="shared" si="165"/>
        <v>0.3</v>
      </c>
      <c r="W397">
        <v>80</v>
      </c>
      <c r="X397">
        <v>100</v>
      </c>
    </row>
    <row r="398" spans="1:24" x14ac:dyDescent="0.25">
      <c r="A398" s="279">
        <v>46223</v>
      </c>
      <c r="B398" s="34" t="s">
        <v>459</v>
      </c>
      <c r="C398" s="34" t="s">
        <v>34</v>
      </c>
      <c r="D398" s="135">
        <v>275</v>
      </c>
      <c r="E398" s="47">
        <f t="shared" si="179"/>
        <v>1</v>
      </c>
      <c r="F398" s="393">
        <v>272.26</v>
      </c>
      <c r="G398" s="48">
        <f t="shared" si="174"/>
        <v>0</v>
      </c>
      <c r="H398" s="135">
        <v>0.04</v>
      </c>
      <c r="I398" s="48">
        <f t="shared" si="175"/>
        <v>1</v>
      </c>
      <c r="J398" s="135">
        <v>98</v>
      </c>
      <c r="K398" s="48">
        <f t="shared" si="176"/>
        <v>1</v>
      </c>
      <c r="L398" s="247">
        <f t="shared" si="178"/>
        <v>0</v>
      </c>
      <c r="P398" s="25" t="str">
        <f t="shared" si="159"/>
        <v>STARMALT</v>
      </c>
      <c r="Q398" s="25">
        <f t="shared" si="160"/>
        <v>270</v>
      </c>
      <c r="R398" s="25">
        <f t="shared" si="161"/>
        <v>280</v>
      </c>
      <c r="S398" s="25">
        <f t="shared" si="162"/>
        <v>230</v>
      </c>
      <c r="T398" s="25">
        <f t="shared" si="163"/>
        <v>250</v>
      </c>
      <c r="U398" s="25">
        <f t="shared" si="164"/>
        <v>0</v>
      </c>
      <c r="V398" s="25">
        <f t="shared" si="165"/>
        <v>0.3</v>
      </c>
      <c r="W398">
        <v>80</v>
      </c>
      <c r="X398">
        <v>100</v>
      </c>
    </row>
    <row r="399" spans="1:24" x14ac:dyDescent="0.25">
      <c r="A399" s="279">
        <v>46224</v>
      </c>
      <c r="B399" s="34" t="s">
        <v>437</v>
      </c>
      <c r="C399" s="34" t="s">
        <v>31</v>
      </c>
      <c r="D399" s="135">
        <v>275</v>
      </c>
      <c r="E399" s="47">
        <f t="shared" si="179"/>
        <v>1</v>
      </c>
      <c r="F399" s="135">
        <v>14.03</v>
      </c>
      <c r="G399" s="48">
        <f t="shared" si="174"/>
        <v>1</v>
      </c>
      <c r="H399" s="135">
        <v>0.04</v>
      </c>
      <c r="I399" s="48">
        <f t="shared" si="175"/>
        <v>1</v>
      </c>
      <c r="J399" s="135">
        <v>91</v>
      </c>
      <c r="K399" s="48">
        <f t="shared" si="176"/>
        <v>1</v>
      </c>
      <c r="L399" s="247">
        <f t="shared" si="178"/>
        <v>1</v>
      </c>
      <c r="P399" s="25" t="str">
        <f t="shared" si="159"/>
        <v>CARIB</v>
      </c>
      <c r="Q399" s="25">
        <f t="shared" si="160"/>
        <v>270</v>
      </c>
      <c r="R399" s="25">
        <f t="shared" si="161"/>
        <v>280</v>
      </c>
      <c r="S399" s="25">
        <f t="shared" si="162"/>
        <v>12</v>
      </c>
      <c r="T399" s="25">
        <f t="shared" si="163"/>
        <v>19.440000000000001</v>
      </c>
      <c r="U399" s="25">
        <f t="shared" si="164"/>
        <v>0</v>
      </c>
      <c r="V399" s="25">
        <f t="shared" si="165"/>
        <v>0.4</v>
      </c>
      <c r="W399">
        <v>80</v>
      </c>
      <c r="X399">
        <v>100</v>
      </c>
    </row>
    <row r="400" spans="1:24" x14ac:dyDescent="0.25">
      <c r="A400" s="279">
        <v>46224</v>
      </c>
      <c r="B400" s="34" t="s">
        <v>434</v>
      </c>
      <c r="C400" s="34" t="s">
        <v>31</v>
      </c>
      <c r="D400" s="135">
        <v>275</v>
      </c>
      <c r="E400" s="47">
        <f t="shared" si="179"/>
        <v>1</v>
      </c>
      <c r="F400" s="135">
        <v>17.600000000000001</v>
      </c>
      <c r="G400" s="48">
        <f t="shared" si="174"/>
        <v>1</v>
      </c>
      <c r="H400" s="135">
        <v>0.04</v>
      </c>
      <c r="I400" s="48">
        <f t="shared" si="175"/>
        <v>1</v>
      </c>
      <c r="J400" s="135">
        <v>96</v>
      </c>
      <c r="K400" s="48">
        <f t="shared" si="176"/>
        <v>1</v>
      </c>
      <c r="L400" s="247">
        <f t="shared" si="178"/>
        <v>1</v>
      </c>
      <c r="P400" s="25" t="str">
        <f t="shared" si="159"/>
        <v>CARIB</v>
      </c>
      <c r="Q400" s="25">
        <f t="shared" si="160"/>
        <v>270</v>
      </c>
      <c r="R400" s="25">
        <f t="shared" si="161"/>
        <v>280</v>
      </c>
      <c r="S400" s="25">
        <f t="shared" si="162"/>
        <v>12</v>
      </c>
      <c r="T400" s="25">
        <f t="shared" si="163"/>
        <v>19.440000000000001</v>
      </c>
      <c r="U400" s="25">
        <f t="shared" si="164"/>
        <v>0</v>
      </c>
      <c r="V400" s="25">
        <f t="shared" si="165"/>
        <v>0.4</v>
      </c>
      <c r="W400">
        <v>80</v>
      </c>
      <c r="X400">
        <v>100</v>
      </c>
    </row>
    <row r="401" spans="1:24" x14ac:dyDescent="0.25">
      <c r="A401" s="279">
        <v>46224</v>
      </c>
      <c r="B401" s="34" t="s">
        <v>457</v>
      </c>
      <c r="C401" s="34" t="s">
        <v>31</v>
      </c>
      <c r="D401" s="135">
        <v>275</v>
      </c>
      <c r="E401" s="47">
        <f t="shared" si="179"/>
        <v>1</v>
      </c>
      <c r="F401" s="135">
        <v>14</v>
      </c>
      <c r="G401" s="48">
        <f t="shared" si="174"/>
        <v>1</v>
      </c>
      <c r="H401" s="135">
        <v>0.04</v>
      </c>
      <c r="I401" s="48">
        <f t="shared" si="175"/>
        <v>1</v>
      </c>
      <c r="J401" s="135">
        <v>98</v>
      </c>
      <c r="K401" s="48">
        <f t="shared" si="176"/>
        <v>1</v>
      </c>
      <c r="L401" s="247">
        <f t="shared" si="178"/>
        <v>1</v>
      </c>
      <c r="P401" s="25" t="str">
        <f t="shared" si="159"/>
        <v>CARIB</v>
      </c>
      <c r="Q401" s="25">
        <f t="shared" si="160"/>
        <v>270</v>
      </c>
      <c r="R401" s="25">
        <f t="shared" si="161"/>
        <v>280</v>
      </c>
      <c r="S401" s="25">
        <f t="shared" si="162"/>
        <v>12</v>
      </c>
      <c r="T401" s="25">
        <f t="shared" si="163"/>
        <v>19.440000000000001</v>
      </c>
      <c r="U401" s="25">
        <f t="shared" si="164"/>
        <v>0</v>
      </c>
      <c r="V401" s="25">
        <f t="shared" si="165"/>
        <v>0.4</v>
      </c>
      <c r="W401">
        <v>80</v>
      </c>
      <c r="X401">
        <v>100</v>
      </c>
    </row>
    <row r="402" spans="1:24" x14ac:dyDescent="0.25">
      <c r="A402" s="279">
        <v>46230</v>
      </c>
      <c r="B402" s="34" t="s">
        <v>456</v>
      </c>
      <c r="C402" s="34" t="s">
        <v>31</v>
      </c>
      <c r="D402" s="135">
        <v>275</v>
      </c>
      <c r="E402" s="47">
        <f t="shared" si="179"/>
        <v>1</v>
      </c>
      <c r="F402" s="135">
        <v>16.149999999999999</v>
      </c>
      <c r="G402" s="48">
        <f t="shared" si="174"/>
        <v>1</v>
      </c>
      <c r="H402" s="135">
        <v>0.02</v>
      </c>
      <c r="I402" s="48">
        <f t="shared" si="175"/>
        <v>1</v>
      </c>
      <c r="J402" s="135">
        <v>96</v>
      </c>
      <c r="K402" s="48">
        <f t="shared" si="176"/>
        <v>1</v>
      </c>
      <c r="L402" s="247">
        <f t="shared" si="178"/>
        <v>1</v>
      </c>
      <c r="P402" s="25" t="str">
        <f t="shared" si="159"/>
        <v>CARIB</v>
      </c>
      <c r="Q402" s="25">
        <f t="shared" si="160"/>
        <v>270</v>
      </c>
      <c r="R402" s="25">
        <f t="shared" si="161"/>
        <v>280</v>
      </c>
      <c r="S402" s="25">
        <f t="shared" si="162"/>
        <v>12</v>
      </c>
      <c r="T402" s="25">
        <f t="shared" si="163"/>
        <v>19.440000000000001</v>
      </c>
      <c r="U402" s="25">
        <f t="shared" si="164"/>
        <v>0</v>
      </c>
      <c r="V402" s="25">
        <f t="shared" si="165"/>
        <v>0.4</v>
      </c>
      <c r="W402">
        <v>80</v>
      </c>
      <c r="X402">
        <v>100</v>
      </c>
    </row>
    <row r="403" spans="1:24" x14ac:dyDescent="0.25">
      <c r="A403" s="279">
        <v>46230</v>
      </c>
      <c r="B403" s="34" t="s">
        <v>435</v>
      </c>
      <c r="C403" s="34" t="s">
        <v>31</v>
      </c>
      <c r="D403" s="135">
        <v>275</v>
      </c>
      <c r="E403" s="47">
        <f t="shared" si="179"/>
        <v>1</v>
      </c>
      <c r="F403" s="135">
        <v>14.5</v>
      </c>
      <c r="G403" s="48">
        <f t="shared" si="174"/>
        <v>1</v>
      </c>
      <c r="H403" s="135">
        <v>0.02</v>
      </c>
      <c r="I403" s="48">
        <f t="shared" si="175"/>
        <v>1</v>
      </c>
      <c r="J403" s="135">
        <v>100</v>
      </c>
      <c r="K403" s="48">
        <f t="shared" si="176"/>
        <v>1</v>
      </c>
      <c r="L403" s="247">
        <f t="shared" si="178"/>
        <v>1</v>
      </c>
      <c r="P403" s="25" t="str">
        <f t="shared" si="159"/>
        <v>CARIB</v>
      </c>
      <c r="Q403" s="25">
        <f t="shared" si="160"/>
        <v>270</v>
      </c>
      <c r="R403" s="25">
        <f t="shared" si="161"/>
        <v>280</v>
      </c>
      <c r="S403" s="25">
        <f t="shared" si="162"/>
        <v>12</v>
      </c>
      <c r="T403" s="25">
        <f t="shared" si="163"/>
        <v>19.440000000000001</v>
      </c>
      <c r="U403" s="25">
        <f t="shared" si="164"/>
        <v>0</v>
      </c>
      <c r="V403" s="25">
        <f t="shared" si="165"/>
        <v>0.4</v>
      </c>
      <c r="W403">
        <v>80</v>
      </c>
      <c r="X403">
        <v>100</v>
      </c>
    </row>
    <row r="404" spans="1:24" x14ac:dyDescent="0.25">
      <c r="A404" s="279">
        <v>46231</v>
      </c>
      <c r="B404" s="34" t="s">
        <v>456</v>
      </c>
      <c r="C404" s="34" t="s">
        <v>31</v>
      </c>
      <c r="D404" s="135">
        <v>275</v>
      </c>
      <c r="E404" s="47">
        <f t="shared" si="179"/>
        <v>1</v>
      </c>
      <c r="F404" s="135">
        <v>15.03</v>
      </c>
      <c r="G404" s="48">
        <f t="shared" si="174"/>
        <v>1</v>
      </c>
      <c r="H404" s="135">
        <v>0.03</v>
      </c>
      <c r="I404" s="48">
        <f t="shared" si="175"/>
        <v>1</v>
      </c>
      <c r="J404" s="135">
        <v>98</v>
      </c>
      <c r="K404" s="48">
        <f t="shared" si="176"/>
        <v>1</v>
      </c>
      <c r="L404" s="247">
        <f t="shared" si="178"/>
        <v>1</v>
      </c>
      <c r="P404" s="25" t="str">
        <f t="shared" si="159"/>
        <v>CARIB</v>
      </c>
      <c r="Q404" s="25">
        <f t="shared" si="160"/>
        <v>270</v>
      </c>
      <c r="R404" s="25">
        <f t="shared" si="161"/>
        <v>280</v>
      </c>
      <c r="S404" s="25">
        <f t="shared" si="162"/>
        <v>12</v>
      </c>
      <c r="T404" s="25">
        <f t="shared" si="163"/>
        <v>19.440000000000001</v>
      </c>
      <c r="U404" s="25">
        <f t="shared" si="164"/>
        <v>0</v>
      </c>
      <c r="V404" s="25">
        <f t="shared" si="165"/>
        <v>0.4</v>
      </c>
      <c r="W404">
        <v>80</v>
      </c>
      <c r="X404">
        <v>100</v>
      </c>
    </row>
    <row r="405" spans="1:24" x14ac:dyDescent="0.25">
      <c r="A405" s="279">
        <v>46231</v>
      </c>
      <c r="B405" s="34" t="s">
        <v>435</v>
      </c>
      <c r="C405" s="34" t="s">
        <v>31</v>
      </c>
      <c r="D405" s="135">
        <v>275</v>
      </c>
      <c r="E405" s="47">
        <f t="shared" si="179"/>
        <v>1</v>
      </c>
      <c r="F405" s="135">
        <v>19.2</v>
      </c>
      <c r="G405" s="48">
        <f t="shared" si="174"/>
        <v>1</v>
      </c>
      <c r="H405" s="135">
        <v>0.02</v>
      </c>
      <c r="I405" s="48">
        <f t="shared" si="175"/>
        <v>1</v>
      </c>
      <c r="J405" s="135">
        <v>98</v>
      </c>
      <c r="K405" s="48">
        <f t="shared" si="176"/>
        <v>1</v>
      </c>
      <c r="L405" s="247">
        <f t="shared" si="178"/>
        <v>1</v>
      </c>
      <c r="P405" s="25" t="str">
        <f t="shared" si="159"/>
        <v>CARIB</v>
      </c>
      <c r="Q405" s="25">
        <f t="shared" si="160"/>
        <v>270</v>
      </c>
      <c r="R405" s="25">
        <f t="shared" si="161"/>
        <v>280</v>
      </c>
      <c r="S405" s="25">
        <f t="shared" si="162"/>
        <v>12</v>
      </c>
      <c r="T405" s="25">
        <f t="shared" si="163"/>
        <v>19.440000000000001</v>
      </c>
      <c r="U405" s="25">
        <f t="shared" si="164"/>
        <v>0</v>
      </c>
      <c r="V405" s="25">
        <f t="shared" si="165"/>
        <v>0.4</v>
      </c>
      <c r="W405">
        <v>80</v>
      </c>
      <c r="X405">
        <v>100</v>
      </c>
    </row>
    <row r="406" spans="1:24" x14ac:dyDescent="0.25">
      <c r="A406" s="279">
        <v>46231</v>
      </c>
      <c r="B406" s="34" t="s">
        <v>436</v>
      </c>
      <c r="C406" s="34" t="s">
        <v>31</v>
      </c>
      <c r="D406" s="135">
        <v>275</v>
      </c>
      <c r="E406" s="47">
        <f t="shared" si="179"/>
        <v>1</v>
      </c>
      <c r="F406" s="135">
        <v>15.6</v>
      </c>
      <c r="G406" s="48">
        <f t="shared" si="174"/>
        <v>1</v>
      </c>
      <c r="H406" s="135">
        <v>0.04</v>
      </c>
      <c r="I406" s="48">
        <f t="shared" si="175"/>
        <v>1</v>
      </c>
      <c r="J406" s="135">
        <v>89</v>
      </c>
      <c r="K406" s="48">
        <f t="shared" si="176"/>
        <v>1</v>
      </c>
      <c r="L406" s="247">
        <f t="shared" si="178"/>
        <v>1</v>
      </c>
      <c r="P406" s="25" t="str">
        <f t="shared" si="159"/>
        <v>CARIB</v>
      </c>
      <c r="Q406" s="25">
        <f t="shared" si="160"/>
        <v>270</v>
      </c>
      <c r="R406" s="25">
        <f t="shared" si="161"/>
        <v>280</v>
      </c>
      <c r="S406" s="25">
        <f t="shared" si="162"/>
        <v>12</v>
      </c>
      <c r="T406" s="25">
        <f t="shared" si="163"/>
        <v>19.440000000000001</v>
      </c>
      <c r="U406" s="25">
        <f t="shared" si="164"/>
        <v>0</v>
      </c>
      <c r="V406" s="25">
        <f t="shared" si="165"/>
        <v>0.4</v>
      </c>
      <c r="W406">
        <v>80</v>
      </c>
      <c r="X406">
        <v>100</v>
      </c>
    </row>
    <row r="407" spans="1:24" x14ac:dyDescent="0.25">
      <c r="A407" s="279">
        <v>46231</v>
      </c>
      <c r="B407" s="34" t="s">
        <v>434</v>
      </c>
      <c r="C407" s="34" t="s">
        <v>31</v>
      </c>
      <c r="D407" s="135">
        <v>275</v>
      </c>
      <c r="E407" s="47">
        <f t="shared" ref="E407" si="180">IF(+(IF(D407&lt;Q407,0,IF(D407&gt;R407,0,1)))=1,1,0)</f>
        <v>1</v>
      </c>
      <c r="F407" s="135">
        <v>18.649999999999999</v>
      </c>
      <c r="G407" s="48">
        <f t="shared" si="174"/>
        <v>1</v>
      </c>
      <c r="H407" s="135">
        <v>0.02</v>
      </c>
      <c r="I407" s="48">
        <f t="shared" ref="I407" si="181">IF(+(IF(H407&lt;U407,0,IF(H407&gt;V407,0,1)))=1,1,0)</f>
        <v>1</v>
      </c>
      <c r="J407" s="135">
        <v>96</v>
      </c>
      <c r="K407" s="48">
        <f t="shared" ref="K407" si="182">IF(+(IF(J407&lt;W407,0,IF(J407&gt;X407,0,1)))=1,1,0)</f>
        <v>1</v>
      </c>
      <c r="L407" s="247">
        <f t="shared" ref="L407" si="183">IF(+(IF(D407&lt;Q407,0,IF(D407&gt;R407,0,1)))+(IF(F407&lt;S407,0,IF(F407&gt;T407,0,1)))=2,1,0)</f>
        <v>1</v>
      </c>
      <c r="P407" s="25" t="str">
        <f t="shared" ref="P407" si="184">LEFT(C407,12)</f>
        <v>CARIB</v>
      </c>
      <c r="Q407" s="25">
        <f t="shared" si="160"/>
        <v>270</v>
      </c>
      <c r="R407" s="25">
        <f t="shared" si="161"/>
        <v>280</v>
      </c>
      <c r="S407" s="25">
        <f t="shared" si="162"/>
        <v>12</v>
      </c>
      <c r="T407" s="25">
        <f t="shared" si="163"/>
        <v>19.440000000000001</v>
      </c>
      <c r="U407" s="25">
        <f t="shared" si="164"/>
        <v>0</v>
      </c>
      <c r="V407" s="25">
        <f t="shared" si="165"/>
        <v>0.4</v>
      </c>
      <c r="W407">
        <v>80</v>
      </c>
      <c r="X407">
        <v>100</v>
      </c>
    </row>
    <row r="408" spans="1:24" x14ac:dyDescent="0.25">
      <c r="A408" s="279">
        <v>46231</v>
      </c>
      <c r="B408" s="34" t="s">
        <v>437</v>
      </c>
      <c r="C408" s="34" t="s">
        <v>31</v>
      </c>
      <c r="D408" s="135">
        <v>275</v>
      </c>
      <c r="E408" s="47">
        <f t="shared" si="179"/>
        <v>1</v>
      </c>
      <c r="F408" s="135">
        <v>17.2</v>
      </c>
      <c r="G408" s="48">
        <f t="shared" si="174"/>
        <v>1</v>
      </c>
      <c r="H408" s="135">
        <v>0.03</v>
      </c>
      <c r="I408" s="48">
        <f t="shared" si="175"/>
        <v>1</v>
      </c>
      <c r="J408" s="135">
        <v>91</v>
      </c>
      <c r="K408" s="48">
        <f t="shared" si="176"/>
        <v>1</v>
      </c>
      <c r="L408" s="247">
        <f t="shared" si="178"/>
        <v>1</v>
      </c>
      <c r="P408" s="25" t="str">
        <f t="shared" si="159"/>
        <v>CARIB</v>
      </c>
      <c r="Q408" s="25">
        <f t="shared" si="160"/>
        <v>270</v>
      </c>
      <c r="R408" s="25">
        <f t="shared" si="161"/>
        <v>280</v>
      </c>
      <c r="S408" s="25">
        <f t="shared" si="162"/>
        <v>12</v>
      </c>
      <c r="T408" s="25">
        <f t="shared" si="163"/>
        <v>19.440000000000001</v>
      </c>
      <c r="U408" s="25">
        <f t="shared" si="164"/>
        <v>0</v>
      </c>
      <c r="V408" s="25">
        <f t="shared" si="165"/>
        <v>0.4</v>
      </c>
      <c r="W408">
        <v>80</v>
      </c>
      <c r="X408">
        <v>100</v>
      </c>
    </row>
    <row r="409" spans="1:24" x14ac:dyDescent="0.25">
      <c r="A409" s="279">
        <v>46231</v>
      </c>
      <c r="B409" s="34" t="s">
        <v>457</v>
      </c>
      <c r="C409" s="34" t="s">
        <v>31</v>
      </c>
      <c r="D409" s="135">
        <v>275</v>
      </c>
      <c r="E409" s="47">
        <f t="shared" si="179"/>
        <v>1</v>
      </c>
      <c r="F409" s="135">
        <v>16.7</v>
      </c>
      <c r="G409" s="48">
        <f t="shared" si="174"/>
        <v>1</v>
      </c>
      <c r="H409" s="135">
        <v>0.02</v>
      </c>
      <c r="I409" s="48">
        <f t="shared" si="175"/>
        <v>1</v>
      </c>
      <c r="J409" s="135">
        <v>100</v>
      </c>
      <c r="K409" s="48">
        <f t="shared" si="176"/>
        <v>1</v>
      </c>
      <c r="L409" s="247">
        <f t="shared" si="178"/>
        <v>1</v>
      </c>
      <c r="P409" s="25" t="str">
        <f t="shared" ref="P409:P424" si="185">LEFT(C409,12)</f>
        <v>CARIB</v>
      </c>
      <c r="Q409" s="25">
        <f t="shared" si="160"/>
        <v>270</v>
      </c>
      <c r="R409" s="25">
        <f t="shared" si="161"/>
        <v>280</v>
      </c>
      <c r="S409" s="25">
        <f t="shared" si="162"/>
        <v>12</v>
      </c>
      <c r="T409" s="25">
        <f t="shared" si="163"/>
        <v>19.440000000000001</v>
      </c>
      <c r="U409" s="25">
        <f t="shared" si="164"/>
        <v>0</v>
      </c>
      <c r="V409" s="25">
        <f t="shared" si="165"/>
        <v>0.4</v>
      </c>
      <c r="W409">
        <v>80</v>
      </c>
      <c r="X409">
        <v>100</v>
      </c>
    </row>
    <row r="410" spans="1:24" x14ac:dyDescent="0.25">
      <c r="A410" s="279">
        <v>46232</v>
      </c>
      <c r="B410" s="34" t="s">
        <v>437</v>
      </c>
      <c r="C410" s="34" t="s">
        <v>31</v>
      </c>
      <c r="D410" s="135">
        <v>275</v>
      </c>
      <c r="E410" s="47">
        <f t="shared" si="179"/>
        <v>1</v>
      </c>
      <c r="F410" s="135">
        <v>19.100000000000001</v>
      </c>
      <c r="G410" s="48">
        <f t="shared" si="174"/>
        <v>1</v>
      </c>
      <c r="H410" s="135">
        <v>0.03</v>
      </c>
      <c r="I410" s="48">
        <f t="shared" si="175"/>
        <v>1</v>
      </c>
      <c r="J410" s="135">
        <v>98</v>
      </c>
      <c r="K410" s="48">
        <f t="shared" si="176"/>
        <v>1</v>
      </c>
      <c r="L410" s="247">
        <f t="shared" si="178"/>
        <v>1</v>
      </c>
      <c r="P410" s="25" t="str">
        <f t="shared" si="185"/>
        <v>CARIB</v>
      </c>
      <c r="Q410" s="25">
        <f t="shared" si="160"/>
        <v>270</v>
      </c>
      <c r="R410" s="25">
        <f t="shared" si="161"/>
        <v>280</v>
      </c>
      <c r="S410" s="25">
        <f t="shared" si="162"/>
        <v>12</v>
      </c>
      <c r="T410" s="25">
        <f t="shared" si="163"/>
        <v>19.440000000000001</v>
      </c>
      <c r="U410" s="25">
        <f t="shared" si="164"/>
        <v>0</v>
      </c>
      <c r="V410" s="25">
        <f t="shared" si="165"/>
        <v>0.4</v>
      </c>
      <c r="W410">
        <v>80</v>
      </c>
      <c r="X410">
        <v>100</v>
      </c>
    </row>
    <row r="411" spans="1:24" x14ac:dyDescent="0.25">
      <c r="A411" s="279">
        <v>46232</v>
      </c>
      <c r="B411" s="34" t="s">
        <v>452</v>
      </c>
      <c r="C411" s="34" t="s">
        <v>35</v>
      </c>
      <c r="D411" s="135">
        <v>295</v>
      </c>
      <c r="E411" s="47">
        <f t="shared" si="179"/>
        <v>1</v>
      </c>
      <c r="F411" s="393">
        <v>238.23</v>
      </c>
      <c r="G411" s="48">
        <f t="shared" si="174"/>
        <v>0</v>
      </c>
      <c r="H411" s="135">
        <v>0</v>
      </c>
      <c r="I411" s="48">
        <f t="shared" si="175"/>
        <v>1</v>
      </c>
      <c r="J411" s="135">
        <v>94</v>
      </c>
      <c r="K411" s="48">
        <f t="shared" si="176"/>
        <v>1</v>
      </c>
      <c r="L411" s="247">
        <f t="shared" si="178"/>
        <v>0</v>
      </c>
      <c r="P411" s="25" t="str">
        <f t="shared" si="185"/>
        <v>VITAMALT</v>
      </c>
      <c r="Q411" s="25">
        <f t="shared" si="160"/>
        <v>295</v>
      </c>
      <c r="R411" s="25">
        <f t="shared" si="161"/>
        <v>297</v>
      </c>
      <c r="S411" s="25">
        <f t="shared" si="162"/>
        <v>100</v>
      </c>
      <c r="T411" s="25">
        <f t="shared" si="163"/>
        <v>200</v>
      </c>
      <c r="U411" s="25">
        <f t="shared" si="164"/>
        <v>0</v>
      </c>
      <c r="V411" s="25">
        <f t="shared" si="165"/>
        <v>1.4</v>
      </c>
      <c r="W411">
        <v>80</v>
      </c>
      <c r="X411">
        <v>100</v>
      </c>
    </row>
    <row r="412" spans="1:24" x14ac:dyDescent="0.25">
      <c r="A412" s="279">
        <v>46232</v>
      </c>
      <c r="B412" s="34" t="s">
        <v>455</v>
      </c>
      <c r="C412" s="34" t="s">
        <v>35</v>
      </c>
      <c r="D412" s="135">
        <v>295</v>
      </c>
      <c r="E412" s="47">
        <f t="shared" si="179"/>
        <v>1</v>
      </c>
      <c r="F412" s="393">
        <v>209.43</v>
      </c>
      <c r="G412" s="48">
        <f t="shared" si="174"/>
        <v>0</v>
      </c>
      <c r="H412" s="135">
        <v>0.08</v>
      </c>
      <c r="I412" s="48">
        <f t="shared" si="175"/>
        <v>1</v>
      </c>
      <c r="J412" s="135">
        <v>96</v>
      </c>
      <c r="K412" s="48">
        <f t="shared" si="176"/>
        <v>1</v>
      </c>
      <c r="L412" s="247">
        <f t="shared" si="178"/>
        <v>0</v>
      </c>
      <c r="P412" s="25" t="str">
        <f t="shared" ref="P412:P416" si="186">LEFT(C412,12)</f>
        <v>VITAMALT</v>
      </c>
      <c r="Q412" s="25">
        <f t="shared" si="160"/>
        <v>295</v>
      </c>
      <c r="R412" s="25">
        <f t="shared" si="161"/>
        <v>297</v>
      </c>
      <c r="S412" s="25">
        <f t="shared" si="162"/>
        <v>100</v>
      </c>
      <c r="T412" s="25">
        <f t="shared" si="163"/>
        <v>200</v>
      </c>
      <c r="U412" s="25">
        <f t="shared" si="164"/>
        <v>0</v>
      </c>
      <c r="V412" s="25">
        <f t="shared" si="165"/>
        <v>1.4</v>
      </c>
      <c r="W412">
        <v>80</v>
      </c>
      <c r="X412">
        <v>100</v>
      </c>
    </row>
    <row r="413" spans="1:24" x14ac:dyDescent="0.25">
      <c r="A413" s="279">
        <v>46233</v>
      </c>
      <c r="B413" s="34" t="s">
        <v>434</v>
      </c>
      <c r="C413" s="34" t="s">
        <v>30</v>
      </c>
      <c r="D413" s="135">
        <v>275</v>
      </c>
      <c r="E413" s="47">
        <f t="shared" si="179"/>
        <v>1</v>
      </c>
      <c r="F413" s="135">
        <v>15.8</v>
      </c>
      <c r="G413" s="48">
        <f t="shared" si="174"/>
        <v>1</v>
      </c>
      <c r="H413" s="135">
        <v>0.04</v>
      </c>
      <c r="I413" s="48">
        <f t="shared" si="175"/>
        <v>1</v>
      </c>
      <c r="J413" s="135">
        <v>91</v>
      </c>
      <c r="K413" s="48">
        <f t="shared" si="176"/>
        <v>1</v>
      </c>
      <c r="L413" s="247">
        <f t="shared" si="178"/>
        <v>1</v>
      </c>
      <c r="P413" s="25" t="str">
        <f t="shared" si="186"/>
        <v>STAG</v>
      </c>
      <c r="Q413" s="25">
        <f t="shared" si="160"/>
        <v>270</v>
      </c>
      <c r="R413" s="25">
        <f t="shared" si="161"/>
        <v>280</v>
      </c>
      <c r="S413" s="25">
        <f t="shared" si="162"/>
        <v>12</v>
      </c>
      <c r="T413" s="25">
        <f t="shared" si="163"/>
        <v>19.440000000000001</v>
      </c>
      <c r="U413" s="25">
        <f t="shared" si="164"/>
        <v>0</v>
      </c>
      <c r="V413" s="25">
        <f t="shared" si="165"/>
        <v>0.4</v>
      </c>
      <c r="W413">
        <v>80</v>
      </c>
      <c r="X413">
        <v>100</v>
      </c>
    </row>
    <row r="414" spans="1:24" x14ac:dyDescent="0.25">
      <c r="A414" s="279">
        <v>46233</v>
      </c>
      <c r="B414" s="34" t="s">
        <v>437</v>
      </c>
      <c r="C414" s="34" t="s">
        <v>30</v>
      </c>
      <c r="D414" s="135">
        <v>275</v>
      </c>
      <c r="E414" s="47">
        <f t="shared" si="179"/>
        <v>1</v>
      </c>
      <c r="F414" s="135">
        <v>18.350000000000001</v>
      </c>
      <c r="G414" s="48">
        <f t="shared" si="174"/>
        <v>1</v>
      </c>
      <c r="H414" s="135">
        <v>0.04</v>
      </c>
      <c r="I414" s="48">
        <f t="shared" si="175"/>
        <v>1</v>
      </c>
      <c r="J414" s="135">
        <v>87</v>
      </c>
      <c r="K414" s="48">
        <f t="shared" si="176"/>
        <v>1</v>
      </c>
      <c r="L414" s="247">
        <f t="shared" si="178"/>
        <v>1</v>
      </c>
      <c r="P414" s="25" t="str">
        <f t="shared" si="186"/>
        <v>STAG</v>
      </c>
      <c r="Q414" s="25">
        <f t="shared" si="160"/>
        <v>270</v>
      </c>
      <c r="R414" s="25">
        <f t="shared" si="161"/>
        <v>280</v>
      </c>
      <c r="S414" s="25">
        <f t="shared" si="162"/>
        <v>12</v>
      </c>
      <c r="T414" s="25">
        <f t="shared" si="163"/>
        <v>19.440000000000001</v>
      </c>
      <c r="U414" s="25">
        <f t="shared" si="164"/>
        <v>0</v>
      </c>
      <c r="V414" s="25">
        <f t="shared" si="165"/>
        <v>0.4</v>
      </c>
      <c r="W414">
        <v>80</v>
      </c>
      <c r="X414">
        <v>100</v>
      </c>
    </row>
    <row r="415" spans="1:24" x14ac:dyDescent="0.25">
      <c r="A415" s="279">
        <v>46233</v>
      </c>
      <c r="B415" s="34" t="s">
        <v>436</v>
      </c>
      <c r="C415" s="34" t="s">
        <v>30</v>
      </c>
      <c r="D415" s="135">
        <v>275</v>
      </c>
      <c r="E415" s="47">
        <f t="shared" si="179"/>
        <v>1</v>
      </c>
      <c r="F415" s="135">
        <v>17.5</v>
      </c>
      <c r="G415" s="48">
        <f t="shared" si="174"/>
        <v>1</v>
      </c>
      <c r="H415" s="135">
        <v>0.03</v>
      </c>
      <c r="I415" s="48">
        <f t="shared" si="175"/>
        <v>1</v>
      </c>
      <c r="J415" s="135">
        <v>94</v>
      </c>
      <c r="K415" s="48">
        <f t="shared" si="176"/>
        <v>1</v>
      </c>
      <c r="L415" s="247">
        <f t="shared" si="178"/>
        <v>1</v>
      </c>
      <c r="P415" s="25" t="str">
        <f t="shared" si="186"/>
        <v>STAG</v>
      </c>
      <c r="Q415" s="25">
        <f t="shared" si="160"/>
        <v>270</v>
      </c>
      <c r="R415" s="25">
        <f t="shared" si="161"/>
        <v>280</v>
      </c>
      <c r="S415" s="25">
        <f t="shared" si="162"/>
        <v>12</v>
      </c>
      <c r="T415" s="25">
        <f t="shared" si="163"/>
        <v>19.440000000000001</v>
      </c>
      <c r="U415" s="25">
        <f t="shared" si="164"/>
        <v>0</v>
      </c>
      <c r="V415" s="25">
        <f t="shared" si="165"/>
        <v>0.4</v>
      </c>
      <c r="W415">
        <v>80</v>
      </c>
      <c r="X415">
        <v>100</v>
      </c>
    </row>
    <row r="416" spans="1:24" x14ac:dyDescent="0.25">
      <c r="A416" s="279">
        <v>46233</v>
      </c>
      <c r="B416" s="34" t="s">
        <v>434</v>
      </c>
      <c r="C416" s="34" t="s">
        <v>30</v>
      </c>
      <c r="D416" s="135">
        <v>275</v>
      </c>
      <c r="E416" s="47">
        <f t="shared" si="179"/>
        <v>1</v>
      </c>
      <c r="F416" s="135">
        <v>14.7</v>
      </c>
      <c r="G416" s="48">
        <f t="shared" si="174"/>
        <v>1</v>
      </c>
      <c r="H416" s="135">
        <v>0.01</v>
      </c>
      <c r="I416" s="48">
        <f t="shared" si="175"/>
        <v>1</v>
      </c>
      <c r="J416" s="135">
        <v>96</v>
      </c>
      <c r="K416" s="48">
        <f t="shared" si="176"/>
        <v>1</v>
      </c>
      <c r="L416" s="247">
        <f t="shared" si="178"/>
        <v>1</v>
      </c>
      <c r="P416" s="25" t="str">
        <f t="shared" si="186"/>
        <v>STAG</v>
      </c>
      <c r="Q416" s="25">
        <f t="shared" si="160"/>
        <v>270</v>
      </c>
      <c r="R416" s="25">
        <f t="shared" si="161"/>
        <v>280</v>
      </c>
      <c r="S416" s="25">
        <f t="shared" si="162"/>
        <v>12</v>
      </c>
      <c r="T416" s="25">
        <f t="shared" si="163"/>
        <v>19.440000000000001</v>
      </c>
      <c r="U416" s="25">
        <f t="shared" si="164"/>
        <v>0</v>
      </c>
      <c r="V416" s="25">
        <f t="shared" si="165"/>
        <v>0.4</v>
      </c>
      <c r="W416">
        <v>80</v>
      </c>
      <c r="X416">
        <v>100</v>
      </c>
    </row>
    <row r="417" spans="1:24" x14ac:dyDescent="0.25">
      <c r="A417" s="279">
        <v>46233</v>
      </c>
      <c r="B417" s="34" t="s">
        <v>436</v>
      </c>
      <c r="C417" s="34" t="s">
        <v>30</v>
      </c>
      <c r="D417" s="135">
        <v>275</v>
      </c>
      <c r="E417" s="47">
        <f t="shared" si="179"/>
        <v>1</v>
      </c>
      <c r="F417" s="135">
        <v>13.7</v>
      </c>
      <c r="G417" s="48">
        <f t="shared" si="174"/>
        <v>1</v>
      </c>
      <c r="H417" s="135">
        <v>0.01</v>
      </c>
      <c r="I417" s="48">
        <f t="shared" si="175"/>
        <v>1</v>
      </c>
      <c r="J417" s="135">
        <v>94</v>
      </c>
      <c r="K417" s="48">
        <f t="shared" si="176"/>
        <v>1</v>
      </c>
      <c r="L417" s="247">
        <f t="shared" si="178"/>
        <v>1</v>
      </c>
      <c r="P417" s="25" t="str">
        <f t="shared" si="185"/>
        <v>STAG</v>
      </c>
      <c r="Q417" s="25">
        <f t="shared" si="160"/>
        <v>270</v>
      </c>
      <c r="R417" s="25">
        <f t="shared" si="161"/>
        <v>280</v>
      </c>
      <c r="S417" s="25">
        <f t="shared" si="162"/>
        <v>12</v>
      </c>
      <c r="T417" s="25">
        <f t="shared" si="163"/>
        <v>19.440000000000001</v>
      </c>
      <c r="U417" s="25">
        <f t="shared" si="164"/>
        <v>0</v>
      </c>
      <c r="V417" s="25">
        <f t="shared" si="165"/>
        <v>0.4</v>
      </c>
      <c r="W417">
        <v>80</v>
      </c>
      <c r="X417">
        <v>100</v>
      </c>
    </row>
    <row r="418" spans="1:24" x14ac:dyDescent="0.25">
      <c r="A418" s="279">
        <v>46233</v>
      </c>
      <c r="B418" s="34" t="s">
        <v>435</v>
      </c>
      <c r="C418" s="34" t="s">
        <v>31</v>
      </c>
      <c r="D418" s="135">
        <v>275</v>
      </c>
      <c r="E418" s="47">
        <f t="shared" ref="E418:E419" si="187">IF(+(IF(D418&lt;Q418,0,IF(D418&gt;R418,0,1)))=1,1,0)</f>
        <v>1</v>
      </c>
      <c r="F418" s="135">
        <v>14.05</v>
      </c>
      <c r="G418" s="48">
        <f t="shared" si="174"/>
        <v>1</v>
      </c>
      <c r="H418" s="135">
        <v>0.03</v>
      </c>
      <c r="I418" s="48">
        <f t="shared" ref="I418:I419" si="188">IF(+(IF(H418&lt;U418,0,IF(H418&gt;V418,0,1)))=1,1,0)</f>
        <v>1</v>
      </c>
      <c r="J418" s="135">
        <v>98</v>
      </c>
      <c r="K418" s="48">
        <f t="shared" si="176"/>
        <v>1</v>
      </c>
      <c r="L418" s="247">
        <f t="shared" ref="L418:L419" si="189">IF(+(IF(D418&lt;Q418,0,IF(D418&gt;R418,0,1)))+(IF(F418&lt;S418,0,IF(F418&gt;T418,0,1)))=2,1,0)</f>
        <v>1</v>
      </c>
      <c r="P418" s="25" t="str">
        <f t="shared" ref="P418:P419" si="190">LEFT(C418,12)</f>
        <v>CARIB</v>
      </c>
      <c r="Q418" s="25">
        <f t="shared" si="160"/>
        <v>270</v>
      </c>
      <c r="R418" s="25">
        <f t="shared" si="161"/>
        <v>280</v>
      </c>
      <c r="S418" s="25">
        <f t="shared" si="162"/>
        <v>12</v>
      </c>
      <c r="T418" s="25">
        <f t="shared" si="163"/>
        <v>19.440000000000001</v>
      </c>
      <c r="U418" s="25">
        <f t="shared" si="164"/>
        <v>0</v>
      </c>
      <c r="V418" s="25">
        <f t="shared" si="165"/>
        <v>0.4</v>
      </c>
      <c r="W418">
        <v>80</v>
      </c>
      <c r="X418">
        <v>100</v>
      </c>
    </row>
    <row r="419" spans="1:24" x14ac:dyDescent="0.25">
      <c r="A419" s="279">
        <v>46234</v>
      </c>
      <c r="B419" s="34" t="s">
        <v>434</v>
      </c>
      <c r="C419" s="34" t="s">
        <v>31</v>
      </c>
      <c r="D419" s="135">
        <v>275</v>
      </c>
      <c r="E419" s="47">
        <f t="shared" si="187"/>
        <v>1</v>
      </c>
      <c r="F419" s="135">
        <v>13.86</v>
      </c>
      <c r="G419" s="48">
        <f t="shared" si="174"/>
        <v>1</v>
      </c>
      <c r="H419" s="135">
        <v>0.03</v>
      </c>
      <c r="I419" s="48">
        <f t="shared" si="188"/>
        <v>1</v>
      </c>
      <c r="J419" s="135">
        <v>98</v>
      </c>
      <c r="K419" s="48">
        <f t="shared" si="176"/>
        <v>1</v>
      </c>
      <c r="L419" s="247">
        <f t="shared" si="189"/>
        <v>1</v>
      </c>
      <c r="P419" s="25" t="str">
        <f t="shared" si="190"/>
        <v>CARIB</v>
      </c>
      <c r="Q419" s="25">
        <f t="shared" si="160"/>
        <v>270</v>
      </c>
      <c r="R419" s="25">
        <f t="shared" si="161"/>
        <v>280</v>
      </c>
      <c r="S419" s="25">
        <f t="shared" si="162"/>
        <v>12</v>
      </c>
      <c r="T419" s="25">
        <f t="shared" si="163"/>
        <v>19.440000000000001</v>
      </c>
      <c r="U419" s="25">
        <f t="shared" si="164"/>
        <v>0</v>
      </c>
      <c r="V419" s="25">
        <f t="shared" si="165"/>
        <v>0.4</v>
      </c>
      <c r="W419">
        <v>80</v>
      </c>
      <c r="X419">
        <v>100</v>
      </c>
    </row>
    <row r="420" spans="1:24" x14ac:dyDescent="0.25">
      <c r="A420" s="279">
        <v>46234</v>
      </c>
      <c r="B420" s="34" t="s">
        <v>437</v>
      </c>
      <c r="C420" s="34" t="s">
        <v>31</v>
      </c>
      <c r="D420" s="135">
        <v>275</v>
      </c>
      <c r="E420" s="47">
        <f t="shared" si="179"/>
        <v>1</v>
      </c>
      <c r="F420" s="135">
        <v>14.65</v>
      </c>
      <c r="G420" s="48">
        <f t="shared" si="174"/>
        <v>1</v>
      </c>
      <c r="H420" s="135">
        <v>0.03</v>
      </c>
      <c r="I420" s="48">
        <f t="shared" si="175"/>
        <v>1</v>
      </c>
      <c r="J420" s="135">
        <v>91</v>
      </c>
      <c r="K420" s="48">
        <f t="shared" si="176"/>
        <v>1</v>
      </c>
      <c r="L420" s="247">
        <f t="shared" si="178"/>
        <v>1</v>
      </c>
      <c r="P420" s="25" t="str">
        <f t="shared" si="185"/>
        <v>CARIB</v>
      </c>
      <c r="Q420" s="25">
        <f t="shared" si="160"/>
        <v>270</v>
      </c>
      <c r="R420" s="25">
        <f t="shared" si="161"/>
        <v>280</v>
      </c>
      <c r="S420" s="25">
        <f t="shared" si="162"/>
        <v>12</v>
      </c>
      <c r="T420" s="25">
        <f t="shared" si="163"/>
        <v>19.440000000000001</v>
      </c>
      <c r="U420" s="25">
        <f t="shared" si="164"/>
        <v>0</v>
      </c>
      <c r="V420" s="25">
        <f t="shared" si="165"/>
        <v>0.4</v>
      </c>
      <c r="W420">
        <v>80</v>
      </c>
      <c r="X420">
        <v>100</v>
      </c>
    </row>
    <row r="421" spans="1:24" x14ac:dyDescent="0.25">
      <c r="A421" s="279">
        <v>46234</v>
      </c>
      <c r="B421" s="34" t="s">
        <v>436</v>
      </c>
      <c r="C421" s="34" t="s">
        <v>31</v>
      </c>
      <c r="D421" s="135">
        <v>275</v>
      </c>
      <c r="E421" s="47">
        <f t="shared" si="179"/>
        <v>1</v>
      </c>
      <c r="F421" s="135">
        <v>14.9</v>
      </c>
      <c r="G421" s="48">
        <f t="shared" si="174"/>
        <v>1</v>
      </c>
      <c r="H421" s="135">
        <v>0.03</v>
      </c>
      <c r="I421" s="48">
        <f t="shared" si="175"/>
        <v>1</v>
      </c>
      <c r="J421" s="135">
        <v>91</v>
      </c>
      <c r="K421" s="48">
        <f t="shared" si="176"/>
        <v>1</v>
      </c>
      <c r="L421" s="247">
        <f t="shared" si="178"/>
        <v>1</v>
      </c>
      <c r="P421" s="25" t="str">
        <f t="shared" si="185"/>
        <v>CARIB</v>
      </c>
      <c r="Q421" s="25">
        <f t="shared" si="160"/>
        <v>270</v>
      </c>
      <c r="R421" s="25">
        <f t="shared" si="161"/>
        <v>280</v>
      </c>
      <c r="S421" s="25">
        <f t="shared" si="162"/>
        <v>12</v>
      </c>
      <c r="T421" s="25">
        <f t="shared" si="163"/>
        <v>19.440000000000001</v>
      </c>
      <c r="U421" s="25">
        <f t="shared" si="164"/>
        <v>0</v>
      </c>
      <c r="V421" s="25">
        <f t="shared" si="165"/>
        <v>0.4</v>
      </c>
      <c r="W421">
        <v>80</v>
      </c>
      <c r="X421">
        <v>100</v>
      </c>
    </row>
    <row r="422" spans="1:24" x14ac:dyDescent="0.25">
      <c r="A422" s="279">
        <v>46234</v>
      </c>
      <c r="B422" s="34" t="s">
        <v>435</v>
      </c>
      <c r="C422" s="34" t="s">
        <v>31</v>
      </c>
      <c r="D422" s="135">
        <v>275</v>
      </c>
      <c r="E422" s="47">
        <f t="shared" si="179"/>
        <v>1</v>
      </c>
      <c r="F422" s="135">
        <v>15.35</v>
      </c>
      <c r="G422" s="48">
        <f t="shared" si="174"/>
        <v>1</v>
      </c>
      <c r="H422" s="135">
        <v>0.04</v>
      </c>
      <c r="I422" s="48">
        <f t="shared" si="175"/>
        <v>1</v>
      </c>
      <c r="J422" s="135">
        <v>94</v>
      </c>
      <c r="K422" s="48">
        <f t="shared" si="176"/>
        <v>1</v>
      </c>
      <c r="L422" s="247">
        <f t="shared" si="178"/>
        <v>1</v>
      </c>
      <c r="P422" s="25" t="str">
        <f t="shared" si="185"/>
        <v>CARIB</v>
      </c>
      <c r="Q422" s="25">
        <f t="shared" si="160"/>
        <v>270</v>
      </c>
      <c r="R422" s="25">
        <f t="shared" si="161"/>
        <v>280</v>
      </c>
      <c r="S422" s="25">
        <f t="shared" si="162"/>
        <v>12</v>
      </c>
      <c r="T422" s="25">
        <f t="shared" si="163"/>
        <v>19.440000000000001</v>
      </c>
      <c r="U422" s="25">
        <f t="shared" si="164"/>
        <v>0</v>
      </c>
      <c r="V422" s="25">
        <f t="shared" si="165"/>
        <v>0.4</v>
      </c>
      <c r="W422">
        <v>80</v>
      </c>
      <c r="X422">
        <v>100</v>
      </c>
    </row>
    <row r="423" spans="1:24" x14ac:dyDescent="0.25">
      <c r="A423" s="279">
        <v>46234</v>
      </c>
      <c r="B423" s="34" t="s">
        <v>437</v>
      </c>
      <c r="C423" s="34" t="s">
        <v>31</v>
      </c>
      <c r="D423" s="135">
        <v>275</v>
      </c>
      <c r="E423" s="47">
        <f t="shared" si="179"/>
        <v>1</v>
      </c>
      <c r="F423" s="135">
        <v>15.1</v>
      </c>
      <c r="G423" s="48">
        <f t="shared" si="174"/>
        <v>1</v>
      </c>
      <c r="H423" s="135">
        <v>0.02</v>
      </c>
      <c r="I423" s="48">
        <f t="shared" si="175"/>
        <v>1</v>
      </c>
      <c r="J423" s="135">
        <v>100</v>
      </c>
      <c r="K423" s="48">
        <f t="shared" si="176"/>
        <v>1</v>
      </c>
      <c r="L423" s="247">
        <f t="shared" si="178"/>
        <v>1</v>
      </c>
      <c r="P423" s="25" t="str">
        <f t="shared" si="185"/>
        <v>CARIB</v>
      </c>
      <c r="Q423" s="25">
        <f t="shared" si="160"/>
        <v>270</v>
      </c>
      <c r="R423" s="25">
        <f t="shared" si="161"/>
        <v>280</v>
      </c>
      <c r="S423" s="25">
        <f t="shared" si="162"/>
        <v>12</v>
      </c>
      <c r="T423" s="25">
        <f t="shared" si="163"/>
        <v>19.440000000000001</v>
      </c>
      <c r="U423" s="25">
        <f t="shared" si="164"/>
        <v>0</v>
      </c>
      <c r="V423" s="25">
        <f t="shared" si="165"/>
        <v>0.4</v>
      </c>
      <c r="W423">
        <v>80</v>
      </c>
      <c r="X423">
        <v>100</v>
      </c>
    </row>
    <row r="424" spans="1:24" x14ac:dyDescent="0.25">
      <c r="A424" s="279">
        <v>46234</v>
      </c>
      <c r="B424" s="34" t="s">
        <v>436</v>
      </c>
      <c r="C424" s="34" t="s">
        <v>31</v>
      </c>
      <c r="D424" s="135">
        <v>275</v>
      </c>
      <c r="E424" s="47">
        <f t="shared" si="179"/>
        <v>1</v>
      </c>
      <c r="F424" s="135">
        <v>16.7</v>
      </c>
      <c r="G424" s="48">
        <f t="shared" ref="G424" si="191">IF(+(IF(F424&lt;S424,0,IF(F424&gt;T424,0,1)))=1,1,0)</f>
        <v>1</v>
      </c>
      <c r="H424" s="135">
        <v>0.03</v>
      </c>
      <c r="I424" s="48">
        <f t="shared" si="175"/>
        <v>1</v>
      </c>
      <c r="J424" s="135">
        <v>100</v>
      </c>
      <c r="K424" s="48">
        <f t="shared" si="176"/>
        <v>1</v>
      </c>
      <c r="L424" s="247">
        <f t="shared" si="178"/>
        <v>1</v>
      </c>
      <c r="P424" s="25" t="str">
        <f t="shared" si="185"/>
        <v>CARIB</v>
      </c>
      <c r="Q424" s="25">
        <f t="shared" si="160"/>
        <v>270</v>
      </c>
      <c r="R424" s="25">
        <f t="shared" si="161"/>
        <v>280</v>
      </c>
      <c r="S424" s="25">
        <f t="shared" si="162"/>
        <v>12</v>
      </c>
      <c r="T424" s="25">
        <f t="shared" si="163"/>
        <v>19.440000000000001</v>
      </c>
      <c r="U424" s="25">
        <f t="shared" si="164"/>
        <v>0</v>
      </c>
      <c r="V424" s="25">
        <f t="shared" si="165"/>
        <v>0.4</v>
      </c>
      <c r="W424">
        <v>80</v>
      </c>
      <c r="X424">
        <v>100</v>
      </c>
    </row>
    <row r="425" spans="1:24" x14ac:dyDescent="0.25">
      <c r="A425" s="279"/>
      <c r="B425" s="34"/>
      <c r="C425" s="34"/>
      <c r="D425" s="135"/>
      <c r="E425" s="47"/>
      <c r="F425" s="135"/>
      <c r="G425" s="48"/>
      <c r="H425" s="135"/>
      <c r="I425" s="48"/>
      <c r="J425" s="135"/>
      <c r="K425" s="48"/>
      <c r="L425" s="247"/>
      <c r="P425" s="25" t="str">
        <f t="shared" si="159"/>
        <v/>
      </c>
      <c r="Q425" s="25" t="e">
        <f t="shared" si="160"/>
        <v>#N/A</v>
      </c>
      <c r="R425" s="25" t="e">
        <f t="shared" si="161"/>
        <v>#N/A</v>
      </c>
      <c r="S425" s="25" t="e">
        <f t="shared" si="162"/>
        <v>#N/A</v>
      </c>
      <c r="T425" s="25" t="e">
        <f t="shared" si="163"/>
        <v>#N/A</v>
      </c>
      <c r="U425" s="25" t="e">
        <f t="shared" si="164"/>
        <v>#N/A</v>
      </c>
      <c r="V425" s="25" t="e">
        <f t="shared" si="165"/>
        <v>#N/A</v>
      </c>
      <c r="W425">
        <v>80</v>
      </c>
      <c r="X425">
        <v>100</v>
      </c>
    </row>
    <row r="426" spans="1:24" x14ac:dyDescent="0.25">
      <c r="A426" s="279"/>
      <c r="B426" s="34"/>
      <c r="C426" s="34"/>
      <c r="D426" s="135"/>
      <c r="E426" s="47"/>
      <c r="F426" s="135" t="s">
        <v>1540</v>
      </c>
      <c r="G426" s="48"/>
      <c r="H426" s="135"/>
      <c r="I426" s="48"/>
      <c r="J426" s="135"/>
      <c r="K426" s="48"/>
      <c r="L426" s="247"/>
      <c r="P426" s="25" t="str">
        <f t="shared" si="159"/>
        <v/>
      </c>
      <c r="Q426" s="25" t="e">
        <f t="shared" si="160"/>
        <v>#N/A</v>
      </c>
      <c r="R426" s="25" t="e">
        <f t="shared" si="161"/>
        <v>#N/A</v>
      </c>
      <c r="S426" s="25" t="e">
        <f t="shared" si="162"/>
        <v>#N/A</v>
      </c>
      <c r="T426" s="25" t="e">
        <f t="shared" si="163"/>
        <v>#N/A</v>
      </c>
      <c r="U426" s="25" t="e">
        <f t="shared" si="164"/>
        <v>#N/A</v>
      </c>
      <c r="V426" s="25" t="e">
        <f t="shared" si="165"/>
        <v>#N/A</v>
      </c>
      <c r="W426">
        <v>80</v>
      </c>
      <c r="X426">
        <v>100</v>
      </c>
    </row>
    <row r="427" spans="1:24" hidden="1" x14ac:dyDescent="0.25">
      <c r="A427" s="279"/>
      <c r="B427" s="34"/>
      <c r="C427" s="34"/>
      <c r="D427" s="135"/>
      <c r="E427" s="47"/>
      <c r="F427" s="135"/>
      <c r="G427" s="48"/>
      <c r="H427" s="135"/>
      <c r="I427" s="48"/>
      <c r="J427" s="135"/>
      <c r="K427" s="48"/>
      <c r="L427" s="247"/>
      <c r="P427" s="25" t="str">
        <f t="shared" si="159"/>
        <v/>
      </c>
      <c r="Q427" s="25" t="e">
        <f t="shared" si="160"/>
        <v>#N/A</v>
      </c>
      <c r="R427" s="25" t="e">
        <f t="shared" si="161"/>
        <v>#N/A</v>
      </c>
      <c r="S427" s="25" t="e">
        <f t="shared" si="162"/>
        <v>#N/A</v>
      </c>
      <c r="T427" s="25" t="e">
        <f t="shared" si="163"/>
        <v>#N/A</v>
      </c>
      <c r="U427" s="25" t="e">
        <f t="shared" si="164"/>
        <v>#N/A</v>
      </c>
      <c r="V427" s="25" t="e">
        <f t="shared" si="165"/>
        <v>#N/A</v>
      </c>
      <c r="W427">
        <v>80</v>
      </c>
      <c r="X427">
        <v>100</v>
      </c>
    </row>
    <row r="428" spans="1:24" hidden="1" x14ac:dyDescent="0.25">
      <c r="A428" s="279"/>
      <c r="B428" s="34"/>
      <c r="C428" s="34"/>
      <c r="D428" s="135"/>
      <c r="E428" s="47"/>
      <c r="F428" s="135" t="s">
        <v>1541</v>
      </c>
      <c r="G428" s="48"/>
      <c r="H428" s="135"/>
      <c r="I428" s="48"/>
      <c r="J428" s="135"/>
      <c r="K428" s="48"/>
      <c r="L428" s="247"/>
      <c r="P428" s="25" t="str">
        <f t="shared" si="159"/>
        <v/>
      </c>
      <c r="Q428" s="25" t="e">
        <f t="shared" si="160"/>
        <v>#N/A</v>
      </c>
      <c r="R428" s="25" t="e">
        <f t="shared" si="161"/>
        <v>#N/A</v>
      </c>
      <c r="S428" s="25" t="e">
        <f t="shared" si="162"/>
        <v>#N/A</v>
      </c>
      <c r="T428" s="25" t="e">
        <f t="shared" si="163"/>
        <v>#N/A</v>
      </c>
      <c r="U428" s="25" t="e">
        <f t="shared" si="164"/>
        <v>#N/A</v>
      </c>
      <c r="V428" s="25" t="e">
        <f t="shared" si="165"/>
        <v>#N/A</v>
      </c>
      <c r="W428">
        <v>80</v>
      </c>
      <c r="X428">
        <v>100</v>
      </c>
    </row>
    <row r="429" spans="1:24" hidden="1" x14ac:dyDescent="0.25">
      <c r="A429" s="279"/>
      <c r="B429" s="34"/>
      <c r="C429" s="34"/>
      <c r="D429" s="135"/>
      <c r="E429" s="47"/>
      <c r="F429" s="135"/>
      <c r="G429" s="48"/>
      <c r="H429" s="135"/>
      <c r="I429" s="48"/>
      <c r="J429" s="135"/>
      <c r="K429" s="48"/>
      <c r="L429" s="247"/>
      <c r="P429" s="25"/>
      <c r="Q429" s="25"/>
      <c r="R429" s="25"/>
      <c r="S429" s="25"/>
      <c r="T429" s="25"/>
      <c r="U429" s="25"/>
      <c r="V429" s="25"/>
    </row>
    <row r="430" spans="1:24" ht="15.75" x14ac:dyDescent="0.25">
      <c r="A430" s="402"/>
      <c r="B430" s="401"/>
      <c r="C430" s="382">
        <f>COUNTA(C360:C429)</f>
        <v>65</v>
      </c>
      <c r="D430" s="439">
        <f>((COUNTA(D360:D429))-COUNTIF(E360:E429,"&lt;1"))/(COUNTA(D360:D429))</f>
        <v>1</v>
      </c>
      <c r="E430" s="1"/>
      <c r="F430" s="439">
        <f>((COUNTA(F360:F424))-COUNTIF(G360:G424,"&lt;1"))/(COUNTA(F360:F424))</f>
        <v>0.73770491803278693</v>
      </c>
      <c r="G430" s="1"/>
      <c r="H430" s="439">
        <f>((COUNTA(H360:H429))-COUNTIF(I360:I429,"&lt;1"))/(COUNTA(H360:H429))</f>
        <v>0.98412698412698407</v>
      </c>
      <c r="I430" s="1"/>
      <c r="J430" s="439">
        <f>((COUNTA(J360:J429))-COUNTIF(K360:K429,"&lt;1"))/(COUNTA(J360:J429))</f>
        <v>1</v>
      </c>
      <c r="L430" s="438">
        <f>AVERAGE(L360:L429)</f>
        <v>0.75</v>
      </c>
      <c r="P430" s="25" t="str">
        <f t="shared" ref="P430:P473" si="192">LEFT(C430,12)</f>
        <v>65</v>
      </c>
      <c r="Q430" s="25" t="e">
        <f t="shared" ref="Q430:Q484" si="193">VLOOKUP($P430,$P$3:$T$14,2,FALSE)</f>
        <v>#N/A</v>
      </c>
      <c r="R430" s="25" t="e">
        <f t="shared" ref="R430:R484" si="194">VLOOKUP($P430,$P$3:$T$14,3,FALSE)</f>
        <v>#N/A</v>
      </c>
      <c r="S430" s="25" t="e">
        <f t="shared" ref="S430:S484" si="195">VLOOKUP($P430,$P$3:$T$14,4,FALSE)</f>
        <v>#N/A</v>
      </c>
      <c r="T430" s="25" t="e">
        <f t="shared" ref="T430:T484" si="196">VLOOKUP($P430,$P$3:$T$14,5,FALSE)</f>
        <v>#N/A</v>
      </c>
      <c r="U430" s="25" t="e">
        <f t="shared" ref="U430:U484" si="197">VLOOKUP($P430,$P$3:$V$14,6,FALSE)</f>
        <v>#N/A</v>
      </c>
      <c r="V430" s="25" t="e">
        <f t="shared" ref="V430:V484" si="198">VLOOKUP($P430,$P$3:$V$14,7,FALSE)</f>
        <v>#N/A</v>
      </c>
      <c r="W430">
        <v>80</v>
      </c>
      <c r="X430">
        <v>100</v>
      </c>
    </row>
    <row r="431" spans="1:24" x14ac:dyDescent="0.25">
      <c r="A431" s="402"/>
      <c r="B431" s="401"/>
      <c r="C431" s="401"/>
      <c r="E431" s="1"/>
      <c r="G431" s="1"/>
      <c r="I431" s="1"/>
      <c r="P431" s="25"/>
      <c r="Q431" s="25"/>
      <c r="R431" s="25"/>
      <c r="S431" s="25"/>
      <c r="T431" s="25"/>
      <c r="U431" s="25"/>
      <c r="V431" s="25"/>
    </row>
    <row r="432" spans="1:24" x14ac:dyDescent="0.25">
      <c r="A432" s="402"/>
      <c r="B432" s="401"/>
      <c r="C432" s="401"/>
      <c r="E432" s="1"/>
      <c r="G432" s="1"/>
      <c r="I432" s="1"/>
      <c r="P432" s="25"/>
      <c r="Q432" s="25"/>
      <c r="R432" s="25"/>
      <c r="S432" s="25"/>
      <c r="T432" s="25"/>
      <c r="U432" s="25"/>
      <c r="V432" s="25"/>
    </row>
    <row r="433" spans="1:24" x14ac:dyDescent="0.25">
      <c r="A433" s="402"/>
      <c r="B433" s="401"/>
      <c r="C433" s="401"/>
      <c r="E433" s="1"/>
      <c r="G433" s="1"/>
      <c r="I433" s="1"/>
      <c r="P433" s="25"/>
      <c r="Q433" s="25"/>
      <c r="R433" s="25"/>
      <c r="S433" s="25"/>
      <c r="T433" s="25"/>
      <c r="U433" s="25"/>
      <c r="V433" s="25"/>
    </row>
    <row r="434" spans="1:24" ht="30" x14ac:dyDescent="0.25">
      <c r="A434" s="286" t="s">
        <v>18</v>
      </c>
      <c r="B434" s="7" t="s">
        <v>19</v>
      </c>
      <c r="C434" s="7" t="s">
        <v>29</v>
      </c>
      <c r="D434" s="48" t="s">
        <v>2</v>
      </c>
      <c r="E434" s="70"/>
      <c r="F434" s="8" t="s">
        <v>0</v>
      </c>
      <c r="G434" s="70"/>
      <c r="H434" s="8" t="s">
        <v>1</v>
      </c>
      <c r="I434" s="70"/>
      <c r="J434" s="127" t="s">
        <v>3</v>
      </c>
      <c r="K434" s="70"/>
      <c r="L434" s="9" t="s">
        <v>20</v>
      </c>
      <c r="P434" s="25" t="str">
        <f t="shared" si="192"/>
        <v>Product</v>
      </c>
      <c r="Q434" s="25" t="e">
        <f t="shared" si="193"/>
        <v>#N/A</v>
      </c>
      <c r="R434" s="25" t="e">
        <f t="shared" si="194"/>
        <v>#N/A</v>
      </c>
      <c r="S434" s="25" t="e">
        <f t="shared" si="195"/>
        <v>#N/A</v>
      </c>
      <c r="T434" s="25" t="e">
        <f t="shared" si="196"/>
        <v>#N/A</v>
      </c>
      <c r="U434" s="25" t="e">
        <f t="shared" si="197"/>
        <v>#N/A</v>
      </c>
      <c r="V434" s="25" t="e">
        <f t="shared" si="198"/>
        <v>#N/A</v>
      </c>
      <c r="W434">
        <v>80</v>
      </c>
      <c r="X434">
        <v>100</v>
      </c>
    </row>
    <row r="435" spans="1:24" x14ac:dyDescent="0.25">
      <c r="A435" s="283">
        <v>46237</v>
      </c>
      <c r="B435" s="34" t="s">
        <v>458</v>
      </c>
      <c r="C435" s="304" t="s">
        <v>33</v>
      </c>
      <c r="D435" s="135">
        <v>275</v>
      </c>
      <c r="E435" s="48">
        <f t="shared" ref="E435:E448" si="199">IF(+(IF(D435&lt;Q435,0,IF(D435&gt;R435,0,1)))=1,1,0)</f>
        <v>1</v>
      </c>
      <c r="F435" s="135">
        <v>23.5</v>
      </c>
      <c r="G435" s="48">
        <f t="shared" ref="G435:G483" si="200">IF(+(IF(F435&lt;S435,0,IF(F435&gt;T435,0,1)))=1,1,0)</f>
        <v>1</v>
      </c>
      <c r="H435" s="135">
        <v>0.03</v>
      </c>
      <c r="I435" s="48">
        <f t="shared" ref="I435:I484" si="201">IF(+(IF(H435&lt;U435,0,IF(H435&gt;V435,0,1)))=1,1,0)</f>
        <v>1</v>
      </c>
      <c r="J435" s="135">
        <v>98</v>
      </c>
      <c r="K435" s="48">
        <f t="shared" ref="K435:K484" si="202">IF(+(IF(J435&lt;W435,0,IF(J435&gt;X435,0,1)))=1,1,0)</f>
        <v>1</v>
      </c>
      <c r="L435" s="247">
        <f t="shared" ref="L435:L483" si="203">IF(+(IF(D435&lt;Q435,0,IF(D435&gt;R435,0,1)))+(IF(F435&lt;S435,0,IF(F435&gt;T435,0,1)))=2,1,0)</f>
        <v>1</v>
      </c>
      <c r="P435" s="25" t="str">
        <f t="shared" si="192"/>
        <v>GUINNESS</v>
      </c>
      <c r="Q435" s="25">
        <f t="shared" si="193"/>
        <v>274</v>
      </c>
      <c r="R435" s="25">
        <f t="shared" si="194"/>
        <v>276</v>
      </c>
      <c r="S435" s="25">
        <f t="shared" si="195"/>
        <v>17</v>
      </c>
      <c r="T435" s="25">
        <f t="shared" si="196"/>
        <v>30.44</v>
      </c>
      <c r="U435" s="25">
        <f t="shared" si="197"/>
        <v>0</v>
      </c>
      <c r="V435" s="25">
        <f t="shared" si="198"/>
        <v>0.4</v>
      </c>
      <c r="W435">
        <v>80</v>
      </c>
      <c r="X435">
        <v>100</v>
      </c>
    </row>
    <row r="436" spans="1:24" x14ac:dyDescent="0.25">
      <c r="A436" s="283">
        <v>46237</v>
      </c>
      <c r="B436" s="118" t="s">
        <v>459</v>
      </c>
      <c r="C436" s="304" t="s">
        <v>33</v>
      </c>
      <c r="D436" s="135">
        <v>275</v>
      </c>
      <c r="E436" s="48">
        <f t="shared" si="199"/>
        <v>1</v>
      </c>
      <c r="F436" s="411">
        <v>32.1</v>
      </c>
      <c r="G436" s="48">
        <f t="shared" si="200"/>
        <v>0</v>
      </c>
      <c r="H436" s="135">
        <v>0.04</v>
      </c>
      <c r="I436" s="48">
        <f t="shared" si="201"/>
        <v>1</v>
      </c>
      <c r="J436" s="135">
        <v>94</v>
      </c>
      <c r="K436" s="48">
        <f t="shared" si="202"/>
        <v>1</v>
      </c>
      <c r="L436" s="247">
        <f t="shared" si="203"/>
        <v>0</v>
      </c>
      <c r="P436" s="25" t="str">
        <f t="shared" si="192"/>
        <v>GUINNESS</v>
      </c>
      <c r="Q436" s="25">
        <f t="shared" si="193"/>
        <v>274</v>
      </c>
      <c r="R436" s="25">
        <f t="shared" si="194"/>
        <v>276</v>
      </c>
      <c r="S436" s="25">
        <f t="shared" si="195"/>
        <v>17</v>
      </c>
      <c r="T436" s="25">
        <f t="shared" si="196"/>
        <v>30.44</v>
      </c>
      <c r="U436" s="25">
        <f t="shared" si="197"/>
        <v>0</v>
      </c>
      <c r="V436" s="25">
        <f t="shared" si="198"/>
        <v>0.4</v>
      </c>
      <c r="W436">
        <v>80</v>
      </c>
      <c r="X436">
        <v>100</v>
      </c>
    </row>
    <row r="437" spans="1:24" x14ac:dyDescent="0.25">
      <c r="A437" s="283">
        <v>46238</v>
      </c>
      <c r="B437" s="118" t="s">
        <v>456</v>
      </c>
      <c r="C437" s="304" t="s">
        <v>31</v>
      </c>
      <c r="D437" s="135">
        <v>275</v>
      </c>
      <c r="E437" s="48">
        <f t="shared" si="199"/>
        <v>1</v>
      </c>
      <c r="F437" s="135">
        <v>17.3</v>
      </c>
      <c r="G437" s="48">
        <f t="shared" si="200"/>
        <v>1</v>
      </c>
      <c r="H437" s="135">
        <v>0.02</v>
      </c>
      <c r="I437" s="48">
        <f t="shared" si="201"/>
        <v>1</v>
      </c>
      <c r="J437" s="135">
        <v>100</v>
      </c>
      <c r="K437" s="48">
        <f t="shared" si="202"/>
        <v>1</v>
      </c>
      <c r="L437" s="247">
        <f t="shared" si="203"/>
        <v>1</v>
      </c>
      <c r="P437" s="25" t="str">
        <f t="shared" si="192"/>
        <v>CARIB</v>
      </c>
      <c r="Q437" s="25">
        <f t="shared" si="193"/>
        <v>270</v>
      </c>
      <c r="R437" s="25">
        <f t="shared" si="194"/>
        <v>280</v>
      </c>
      <c r="S437" s="25">
        <f t="shared" si="195"/>
        <v>12</v>
      </c>
      <c r="T437" s="25">
        <f t="shared" si="196"/>
        <v>19.440000000000001</v>
      </c>
      <c r="U437" s="25">
        <f t="shared" si="197"/>
        <v>0</v>
      </c>
      <c r="V437" s="25">
        <f t="shared" si="198"/>
        <v>0.4</v>
      </c>
      <c r="W437">
        <v>80</v>
      </c>
      <c r="X437">
        <v>100</v>
      </c>
    </row>
    <row r="438" spans="1:24" x14ac:dyDescent="0.25">
      <c r="A438" s="283">
        <v>46238</v>
      </c>
      <c r="B438" s="34" t="s">
        <v>434</v>
      </c>
      <c r="C438" s="304" t="s">
        <v>31</v>
      </c>
      <c r="D438" s="135">
        <v>275</v>
      </c>
      <c r="E438" s="48">
        <f t="shared" si="199"/>
        <v>1</v>
      </c>
      <c r="F438" s="135"/>
      <c r="G438" s="48"/>
      <c r="H438" s="135">
        <v>0.02</v>
      </c>
      <c r="I438" s="48">
        <f t="shared" si="201"/>
        <v>1</v>
      </c>
      <c r="J438" s="135">
        <v>98</v>
      </c>
      <c r="K438" s="48">
        <f t="shared" si="202"/>
        <v>1</v>
      </c>
      <c r="L438" s="247">
        <f t="shared" si="203"/>
        <v>0</v>
      </c>
      <c r="P438" s="25" t="str">
        <f t="shared" si="192"/>
        <v>CARIB</v>
      </c>
      <c r="Q438" s="25">
        <f t="shared" si="193"/>
        <v>270</v>
      </c>
      <c r="R438" s="25">
        <f t="shared" si="194"/>
        <v>280</v>
      </c>
      <c r="S438" s="25">
        <f t="shared" si="195"/>
        <v>12</v>
      </c>
      <c r="T438" s="25">
        <f t="shared" si="196"/>
        <v>19.440000000000001</v>
      </c>
      <c r="U438" s="25">
        <f t="shared" si="197"/>
        <v>0</v>
      </c>
      <c r="V438" s="25">
        <f t="shared" si="198"/>
        <v>0.4</v>
      </c>
      <c r="W438">
        <v>80</v>
      </c>
      <c r="X438">
        <v>100</v>
      </c>
    </row>
    <row r="439" spans="1:24" x14ac:dyDescent="0.25">
      <c r="A439" s="283">
        <v>46238</v>
      </c>
      <c r="B439" s="118" t="s">
        <v>436</v>
      </c>
      <c r="C439" s="304" t="s">
        <v>31</v>
      </c>
      <c r="D439" s="135">
        <v>275</v>
      </c>
      <c r="E439" s="48">
        <f t="shared" si="199"/>
        <v>1</v>
      </c>
      <c r="F439" s="135">
        <v>15.55</v>
      </c>
      <c r="G439" s="48">
        <f t="shared" si="200"/>
        <v>1</v>
      </c>
      <c r="H439" s="135">
        <v>0.04</v>
      </c>
      <c r="I439" s="48">
        <f t="shared" si="201"/>
        <v>1</v>
      </c>
      <c r="J439" s="135">
        <v>96</v>
      </c>
      <c r="K439" s="48">
        <f t="shared" si="202"/>
        <v>1</v>
      </c>
      <c r="L439" s="247">
        <f t="shared" si="203"/>
        <v>1</v>
      </c>
      <c r="P439" s="25" t="str">
        <f t="shared" si="192"/>
        <v>CARIB</v>
      </c>
      <c r="Q439" s="25">
        <f t="shared" si="193"/>
        <v>270</v>
      </c>
      <c r="R439" s="25">
        <f t="shared" si="194"/>
        <v>280</v>
      </c>
      <c r="S439" s="25">
        <f t="shared" si="195"/>
        <v>12</v>
      </c>
      <c r="T439" s="25">
        <f t="shared" si="196"/>
        <v>19.440000000000001</v>
      </c>
      <c r="U439" s="25">
        <f t="shared" si="197"/>
        <v>0</v>
      </c>
      <c r="V439" s="25">
        <f t="shared" si="198"/>
        <v>0.4</v>
      </c>
      <c r="W439">
        <v>80</v>
      </c>
      <c r="X439">
        <v>100</v>
      </c>
    </row>
    <row r="440" spans="1:24" x14ac:dyDescent="0.25">
      <c r="A440" s="283">
        <v>46238</v>
      </c>
      <c r="B440" s="34" t="s">
        <v>436</v>
      </c>
      <c r="C440" s="304" t="s">
        <v>31</v>
      </c>
      <c r="D440" s="135">
        <v>275</v>
      </c>
      <c r="E440" s="48">
        <f t="shared" si="199"/>
        <v>1</v>
      </c>
      <c r="F440" s="135">
        <v>16.7</v>
      </c>
      <c r="G440" s="48">
        <f t="shared" si="200"/>
        <v>1</v>
      </c>
      <c r="H440" s="135">
        <v>0</v>
      </c>
      <c r="I440" s="48">
        <f t="shared" si="201"/>
        <v>1</v>
      </c>
      <c r="J440" s="128"/>
      <c r="K440" s="128">
        <v>1</v>
      </c>
      <c r="L440" s="247">
        <f t="shared" si="203"/>
        <v>1</v>
      </c>
      <c r="P440" s="25" t="str">
        <f t="shared" si="192"/>
        <v>CARIB</v>
      </c>
      <c r="Q440" s="25">
        <f t="shared" si="193"/>
        <v>270</v>
      </c>
      <c r="R440" s="25">
        <f t="shared" si="194"/>
        <v>280</v>
      </c>
      <c r="S440" s="25">
        <f t="shared" si="195"/>
        <v>12</v>
      </c>
      <c r="T440" s="25">
        <f t="shared" si="196"/>
        <v>19.440000000000001</v>
      </c>
      <c r="U440" s="25">
        <f t="shared" si="197"/>
        <v>0</v>
      </c>
      <c r="V440" s="25">
        <f t="shared" si="198"/>
        <v>0.4</v>
      </c>
      <c r="W440">
        <v>80</v>
      </c>
      <c r="X440">
        <v>100</v>
      </c>
    </row>
    <row r="441" spans="1:24" x14ac:dyDescent="0.25">
      <c r="A441" s="283">
        <v>46238</v>
      </c>
      <c r="B441" s="34" t="s">
        <v>434</v>
      </c>
      <c r="C441" s="304" t="s">
        <v>31</v>
      </c>
      <c r="D441" s="135">
        <v>275</v>
      </c>
      <c r="E441" s="48">
        <f t="shared" si="199"/>
        <v>1</v>
      </c>
      <c r="F441" s="135">
        <v>19.149999999999999</v>
      </c>
      <c r="G441" s="48">
        <f t="shared" si="200"/>
        <v>1</v>
      </c>
      <c r="H441" s="135">
        <v>0.13</v>
      </c>
      <c r="I441" s="48">
        <f t="shared" si="201"/>
        <v>1</v>
      </c>
      <c r="J441" s="128"/>
      <c r="K441" s="128">
        <v>1</v>
      </c>
      <c r="L441" s="247">
        <f t="shared" si="203"/>
        <v>1</v>
      </c>
      <c r="P441" s="25" t="str">
        <f t="shared" si="192"/>
        <v>CARIB</v>
      </c>
      <c r="Q441" s="25">
        <f t="shared" si="193"/>
        <v>270</v>
      </c>
      <c r="R441" s="25">
        <f t="shared" si="194"/>
        <v>280</v>
      </c>
      <c r="S441" s="25">
        <f t="shared" si="195"/>
        <v>12</v>
      </c>
      <c r="T441" s="25">
        <f t="shared" si="196"/>
        <v>19.440000000000001</v>
      </c>
      <c r="U441" s="25">
        <f t="shared" si="197"/>
        <v>0</v>
      </c>
      <c r="V441" s="25">
        <f t="shared" si="198"/>
        <v>0.4</v>
      </c>
      <c r="W441">
        <v>80</v>
      </c>
      <c r="X441">
        <v>100</v>
      </c>
    </row>
    <row r="442" spans="1:24" x14ac:dyDescent="0.25">
      <c r="A442" s="283">
        <v>46238</v>
      </c>
      <c r="B442" s="34" t="s">
        <v>434</v>
      </c>
      <c r="C442" s="304" t="s">
        <v>31</v>
      </c>
      <c r="D442" s="135">
        <v>275</v>
      </c>
      <c r="E442" s="48">
        <f t="shared" si="199"/>
        <v>1</v>
      </c>
      <c r="F442" s="135">
        <v>15.4</v>
      </c>
      <c r="G442" s="48">
        <f t="shared" si="200"/>
        <v>1</v>
      </c>
      <c r="H442" s="135">
        <v>0</v>
      </c>
      <c r="I442" s="48">
        <f t="shared" si="201"/>
        <v>1</v>
      </c>
      <c r="J442" s="135">
        <v>87</v>
      </c>
      <c r="K442" s="48">
        <f t="shared" si="202"/>
        <v>1</v>
      </c>
      <c r="L442" s="247">
        <f t="shared" si="203"/>
        <v>1</v>
      </c>
      <c r="P442" s="25" t="str">
        <f t="shared" si="192"/>
        <v>CARIB</v>
      </c>
      <c r="Q442" s="25">
        <f t="shared" si="193"/>
        <v>270</v>
      </c>
      <c r="R442" s="25">
        <f t="shared" si="194"/>
        <v>280</v>
      </c>
      <c r="S442" s="25">
        <f t="shared" si="195"/>
        <v>12</v>
      </c>
      <c r="T442" s="25">
        <f t="shared" si="196"/>
        <v>19.440000000000001</v>
      </c>
      <c r="U442" s="25">
        <f t="shared" si="197"/>
        <v>0</v>
      </c>
      <c r="V442" s="25">
        <f t="shared" si="198"/>
        <v>0.4</v>
      </c>
      <c r="W442">
        <v>80</v>
      </c>
      <c r="X442">
        <v>100</v>
      </c>
    </row>
    <row r="443" spans="1:24" x14ac:dyDescent="0.25">
      <c r="A443" s="283">
        <v>46238</v>
      </c>
      <c r="B443" s="34" t="s">
        <v>437</v>
      </c>
      <c r="C443" s="304" t="s">
        <v>31</v>
      </c>
      <c r="D443" s="135">
        <v>275</v>
      </c>
      <c r="E443" s="48">
        <f t="shared" si="199"/>
        <v>1</v>
      </c>
      <c r="F443" s="135">
        <v>13.8</v>
      </c>
      <c r="G443" s="48">
        <f t="shared" si="200"/>
        <v>1</v>
      </c>
      <c r="H443" s="135">
        <v>0.19</v>
      </c>
      <c r="I443" s="48">
        <f t="shared" si="201"/>
        <v>1</v>
      </c>
      <c r="J443" s="135">
        <v>91</v>
      </c>
      <c r="K443" s="48">
        <f t="shared" si="202"/>
        <v>1</v>
      </c>
      <c r="L443" s="247">
        <f t="shared" si="203"/>
        <v>1</v>
      </c>
      <c r="P443" s="25" t="str">
        <f t="shared" si="192"/>
        <v>CARIB</v>
      </c>
      <c r="Q443" s="25">
        <f t="shared" si="193"/>
        <v>270</v>
      </c>
      <c r="R443" s="25">
        <f t="shared" si="194"/>
        <v>280</v>
      </c>
      <c r="S443" s="25">
        <f t="shared" si="195"/>
        <v>12</v>
      </c>
      <c r="T443" s="25">
        <f t="shared" si="196"/>
        <v>19.440000000000001</v>
      </c>
      <c r="U443" s="25">
        <f t="shared" si="197"/>
        <v>0</v>
      </c>
      <c r="V443" s="25">
        <f t="shared" si="198"/>
        <v>0.4</v>
      </c>
      <c r="W443">
        <v>80</v>
      </c>
      <c r="X443">
        <v>100</v>
      </c>
    </row>
    <row r="444" spans="1:24" x14ac:dyDescent="0.25">
      <c r="A444" s="283">
        <v>46238</v>
      </c>
      <c r="B444" s="34" t="s">
        <v>435</v>
      </c>
      <c r="C444" s="304" t="s">
        <v>31</v>
      </c>
      <c r="D444" s="135">
        <v>275</v>
      </c>
      <c r="E444" s="48">
        <f t="shared" si="199"/>
        <v>1</v>
      </c>
      <c r="F444" s="135">
        <v>15.8</v>
      </c>
      <c r="G444" s="48">
        <f t="shared" si="200"/>
        <v>1</v>
      </c>
      <c r="H444" s="135">
        <v>0.04</v>
      </c>
      <c r="I444" s="48">
        <f t="shared" si="201"/>
        <v>1</v>
      </c>
      <c r="J444" s="135">
        <v>96</v>
      </c>
      <c r="K444" s="48">
        <f t="shared" si="202"/>
        <v>1</v>
      </c>
      <c r="L444" s="247">
        <f t="shared" si="203"/>
        <v>1</v>
      </c>
      <c r="P444" s="25" t="str">
        <f t="shared" si="192"/>
        <v>CARIB</v>
      </c>
      <c r="Q444" s="25">
        <f t="shared" si="193"/>
        <v>270</v>
      </c>
      <c r="R444" s="25">
        <f t="shared" si="194"/>
        <v>280</v>
      </c>
      <c r="S444" s="25">
        <f t="shared" si="195"/>
        <v>12</v>
      </c>
      <c r="T444" s="25">
        <f t="shared" si="196"/>
        <v>19.440000000000001</v>
      </c>
      <c r="U444" s="25">
        <f t="shared" si="197"/>
        <v>0</v>
      </c>
      <c r="V444" s="25">
        <f t="shared" si="198"/>
        <v>0.4</v>
      </c>
      <c r="W444">
        <v>80</v>
      </c>
      <c r="X444">
        <v>100</v>
      </c>
    </row>
    <row r="445" spans="1:24" x14ac:dyDescent="0.25">
      <c r="A445" s="283">
        <v>46238</v>
      </c>
      <c r="B445" s="34" t="s">
        <v>436</v>
      </c>
      <c r="C445" s="304" t="s">
        <v>31</v>
      </c>
      <c r="D445" s="135">
        <v>275</v>
      </c>
      <c r="E445" s="48">
        <f t="shared" si="199"/>
        <v>1</v>
      </c>
      <c r="F445" s="135"/>
      <c r="G445" s="48"/>
      <c r="H445" s="135">
        <v>0.02</v>
      </c>
      <c r="I445" s="48">
        <f t="shared" si="201"/>
        <v>1</v>
      </c>
      <c r="J445" s="135">
        <v>89</v>
      </c>
      <c r="K445" s="48">
        <f t="shared" si="202"/>
        <v>1</v>
      </c>
      <c r="L445" s="247">
        <f t="shared" si="203"/>
        <v>0</v>
      </c>
      <c r="P445" s="25" t="str">
        <f t="shared" si="192"/>
        <v>CARIB</v>
      </c>
      <c r="Q445" s="25">
        <f t="shared" si="193"/>
        <v>270</v>
      </c>
      <c r="R445" s="25">
        <f t="shared" si="194"/>
        <v>280</v>
      </c>
      <c r="S445" s="25">
        <f t="shared" si="195"/>
        <v>12</v>
      </c>
      <c r="T445" s="25">
        <f t="shared" si="196"/>
        <v>19.440000000000001</v>
      </c>
      <c r="U445" s="25">
        <f t="shared" si="197"/>
        <v>0</v>
      </c>
      <c r="V445" s="25">
        <f t="shared" si="198"/>
        <v>0.4</v>
      </c>
      <c r="W445">
        <v>80</v>
      </c>
      <c r="X445">
        <v>100</v>
      </c>
    </row>
    <row r="446" spans="1:24" x14ac:dyDescent="0.25">
      <c r="A446" s="283">
        <v>46238</v>
      </c>
      <c r="B446" s="34" t="s">
        <v>437</v>
      </c>
      <c r="C446" s="304" t="s">
        <v>31</v>
      </c>
      <c r="D446" s="135">
        <v>275</v>
      </c>
      <c r="E446" s="48">
        <f t="shared" si="199"/>
        <v>1</v>
      </c>
      <c r="F446" s="135">
        <v>15.7</v>
      </c>
      <c r="G446" s="48">
        <f t="shared" si="200"/>
        <v>1</v>
      </c>
      <c r="H446" s="135">
        <v>0.06</v>
      </c>
      <c r="I446" s="48">
        <f t="shared" si="201"/>
        <v>1</v>
      </c>
      <c r="J446" s="135">
        <v>98</v>
      </c>
      <c r="K446" s="48">
        <f t="shared" si="202"/>
        <v>1</v>
      </c>
      <c r="L446" s="247">
        <f t="shared" si="203"/>
        <v>1</v>
      </c>
      <c r="P446" s="25" t="str">
        <f t="shared" si="192"/>
        <v>CARIB</v>
      </c>
      <c r="Q446" s="25">
        <f t="shared" si="193"/>
        <v>270</v>
      </c>
      <c r="R446" s="25">
        <f t="shared" si="194"/>
        <v>280</v>
      </c>
      <c r="S446" s="25">
        <f t="shared" si="195"/>
        <v>12</v>
      </c>
      <c r="T446" s="25">
        <f t="shared" si="196"/>
        <v>19.440000000000001</v>
      </c>
      <c r="U446" s="25">
        <f t="shared" si="197"/>
        <v>0</v>
      </c>
      <c r="V446" s="25">
        <f t="shared" si="198"/>
        <v>0.4</v>
      </c>
      <c r="W446">
        <v>80</v>
      </c>
      <c r="X446">
        <v>100</v>
      </c>
    </row>
    <row r="447" spans="1:24" x14ac:dyDescent="0.25">
      <c r="A447" s="283">
        <v>46239</v>
      </c>
      <c r="B447" s="34" t="s">
        <v>434</v>
      </c>
      <c r="C447" s="304" t="s">
        <v>30</v>
      </c>
      <c r="D447" s="135">
        <v>274.5</v>
      </c>
      <c r="E447" s="48">
        <f t="shared" si="199"/>
        <v>1</v>
      </c>
      <c r="F447" s="135">
        <v>15.3</v>
      </c>
      <c r="G447" s="48">
        <f t="shared" si="200"/>
        <v>1</v>
      </c>
      <c r="H447" s="135">
        <v>0.04</v>
      </c>
      <c r="I447" s="48">
        <f t="shared" si="201"/>
        <v>1</v>
      </c>
      <c r="J447" s="135">
        <v>91</v>
      </c>
      <c r="K447" s="48">
        <f t="shared" si="202"/>
        <v>1</v>
      </c>
      <c r="L447" s="247">
        <f t="shared" si="203"/>
        <v>1</v>
      </c>
      <c r="P447" s="25" t="str">
        <f t="shared" si="192"/>
        <v>STAG</v>
      </c>
      <c r="Q447" s="25">
        <f t="shared" si="193"/>
        <v>270</v>
      </c>
      <c r="R447" s="25">
        <f t="shared" si="194"/>
        <v>280</v>
      </c>
      <c r="S447" s="25">
        <f t="shared" si="195"/>
        <v>12</v>
      </c>
      <c r="T447" s="25">
        <f t="shared" si="196"/>
        <v>19.440000000000001</v>
      </c>
      <c r="U447" s="25">
        <f t="shared" si="197"/>
        <v>0</v>
      </c>
      <c r="V447" s="25">
        <f t="shared" si="198"/>
        <v>0.4</v>
      </c>
      <c r="W447">
        <v>80</v>
      </c>
      <c r="X447">
        <v>100</v>
      </c>
    </row>
    <row r="448" spans="1:24" x14ac:dyDescent="0.25">
      <c r="A448" s="283">
        <v>46239</v>
      </c>
      <c r="B448" s="34" t="s">
        <v>458</v>
      </c>
      <c r="C448" s="304" t="s">
        <v>30</v>
      </c>
      <c r="D448" s="135">
        <v>275</v>
      </c>
      <c r="E448" s="48">
        <f t="shared" si="199"/>
        <v>1</v>
      </c>
      <c r="F448" s="135">
        <v>18.079999999999998</v>
      </c>
      <c r="G448" s="48">
        <f t="shared" si="200"/>
        <v>1</v>
      </c>
      <c r="H448" s="135">
        <v>0.04</v>
      </c>
      <c r="I448" s="48">
        <f t="shared" si="201"/>
        <v>1</v>
      </c>
      <c r="J448" s="135">
        <v>89</v>
      </c>
      <c r="K448" s="48">
        <f t="shared" si="202"/>
        <v>1</v>
      </c>
      <c r="L448" s="247">
        <f t="shared" si="203"/>
        <v>1</v>
      </c>
      <c r="P448" s="25" t="str">
        <f t="shared" si="192"/>
        <v>STAG</v>
      </c>
      <c r="Q448" s="25">
        <f t="shared" si="193"/>
        <v>270</v>
      </c>
      <c r="R448" s="25">
        <f t="shared" si="194"/>
        <v>280</v>
      </c>
      <c r="S448" s="25">
        <f t="shared" si="195"/>
        <v>12</v>
      </c>
      <c r="T448" s="25">
        <f t="shared" si="196"/>
        <v>19.440000000000001</v>
      </c>
      <c r="U448" s="25">
        <f t="shared" si="197"/>
        <v>0</v>
      </c>
      <c r="V448" s="25">
        <f t="shared" si="198"/>
        <v>0.4</v>
      </c>
      <c r="W448">
        <v>80</v>
      </c>
      <c r="X448">
        <v>100</v>
      </c>
    </row>
    <row r="449" spans="1:24" x14ac:dyDescent="0.25">
      <c r="A449" s="283">
        <v>46240</v>
      </c>
      <c r="B449" s="34" t="s">
        <v>455</v>
      </c>
      <c r="C449" s="304" t="s">
        <v>31</v>
      </c>
      <c r="D449" s="135">
        <v>275</v>
      </c>
      <c r="E449" s="48">
        <f t="shared" ref="E449:E484" si="204">IF(+(IF(D449&lt;Q449,0,IF(D449&gt;R449,0,1)))=1,1,0)</f>
        <v>1</v>
      </c>
      <c r="F449" s="135">
        <v>19.36</v>
      </c>
      <c r="G449" s="48">
        <f t="shared" si="200"/>
        <v>1</v>
      </c>
      <c r="H449" s="135">
        <v>0.01</v>
      </c>
      <c r="I449" s="48">
        <f t="shared" si="201"/>
        <v>1</v>
      </c>
      <c r="J449" s="135">
        <v>100</v>
      </c>
      <c r="K449" s="48">
        <f t="shared" si="202"/>
        <v>1</v>
      </c>
      <c r="L449" s="247">
        <f t="shared" si="203"/>
        <v>1</v>
      </c>
      <c r="P449" s="25" t="str">
        <f t="shared" si="192"/>
        <v>CARIB</v>
      </c>
      <c r="Q449" s="25">
        <f t="shared" si="193"/>
        <v>270</v>
      </c>
      <c r="R449" s="25">
        <f t="shared" si="194"/>
        <v>280</v>
      </c>
      <c r="S449" s="25">
        <f t="shared" si="195"/>
        <v>12</v>
      </c>
      <c r="T449" s="25">
        <f t="shared" si="196"/>
        <v>19.440000000000001</v>
      </c>
      <c r="U449" s="25">
        <f t="shared" si="197"/>
        <v>0</v>
      </c>
      <c r="V449" s="25">
        <f t="shared" si="198"/>
        <v>0.4</v>
      </c>
      <c r="W449">
        <v>80</v>
      </c>
      <c r="X449">
        <v>100</v>
      </c>
    </row>
    <row r="450" spans="1:24" x14ac:dyDescent="0.25">
      <c r="A450" s="283">
        <v>46240</v>
      </c>
      <c r="B450" s="34" t="s">
        <v>452</v>
      </c>
      <c r="C450" s="304" t="s">
        <v>31</v>
      </c>
      <c r="D450" s="135">
        <v>275</v>
      </c>
      <c r="E450" s="48">
        <f t="shared" si="204"/>
        <v>1</v>
      </c>
      <c r="F450" s="135">
        <v>15.75</v>
      </c>
      <c r="G450" s="48">
        <f t="shared" si="200"/>
        <v>1</v>
      </c>
      <c r="H450" s="135">
        <v>0.02</v>
      </c>
      <c r="I450" s="48">
        <f t="shared" si="201"/>
        <v>1</v>
      </c>
      <c r="J450" s="135">
        <v>100</v>
      </c>
      <c r="K450" s="48">
        <f t="shared" si="202"/>
        <v>1</v>
      </c>
      <c r="L450" s="247">
        <f t="shared" si="203"/>
        <v>1</v>
      </c>
      <c r="P450" s="25" t="str">
        <f t="shared" si="192"/>
        <v>CARIB</v>
      </c>
      <c r="Q450" s="25">
        <f t="shared" si="193"/>
        <v>270</v>
      </c>
      <c r="R450" s="25">
        <f t="shared" si="194"/>
        <v>280</v>
      </c>
      <c r="S450" s="25">
        <f t="shared" si="195"/>
        <v>12</v>
      </c>
      <c r="T450" s="25">
        <f t="shared" si="196"/>
        <v>19.440000000000001</v>
      </c>
      <c r="U450" s="25">
        <f t="shared" si="197"/>
        <v>0</v>
      </c>
      <c r="V450" s="25">
        <f t="shared" si="198"/>
        <v>0.4</v>
      </c>
      <c r="W450">
        <v>80</v>
      </c>
      <c r="X450">
        <v>100</v>
      </c>
    </row>
    <row r="451" spans="1:24" x14ac:dyDescent="0.25">
      <c r="A451" s="283">
        <v>46240</v>
      </c>
      <c r="B451" s="34" t="s">
        <v>455</v>
      </c>
      <c r="C451" s="304" t="s">
        <v>31</v>
      </c>
      <c r="D451" s="135">
        <v>275</v>
      </c>
      <c r="E451" s="48">
        <f t="shared" si="204"/>
        <v>1</v>
      </c>
      <c r="F451" s="135">
        <v>16.84</v>
      </c>
      <c r="G451" s="48">
        <f t="shared" si="200"/>
        <v>1</v>
      </c>
      <c r="H451" s="135">
        <v>0.04</v>
      </c>
      <c r="I451" s="48">
        <f t="shared" si="201"/>
        <v>1</v>
      </c>
      <c r="J451" s="135">
        <v>89</v>
      </c>
      <c r="K451" s="48">
        <f t="shared" si="202"/>
        <v>1</v>
      </c>
      <c r="L451" s="247">
        <f t="shared" si="203"/>
        <v>1</v>
      </c>
      <c r="P451" s="25" t="str">
        <f t="shared" ref="P451" si="205">LEFT(C451,12)</f>
        <v>CARIB</v>
      </c>
      <c r="Q451" s="25">
        <f t="shared" si="193"/>
        <v>270</v>
      </c>
      <c r="R451" s="25">
        <f t="shared" si="194"/>
        <v>280</v>
      </c>
      <c r="S451" s="25">
        <f t="shared" si="195"/>
        <v>12</v>
      </c>
      <c r="T451" s="25">
        <f t="shared" si="196"/>
        <v>19.440000000000001</v>
      </c>
      <c r="U451" s="25">
        <f t="shared" si="197"/>
        <v>0</v>
      </c>
      <c r="V451" s="25">
        <f t="shared" si="198"/>
        <v>0.4</v>
      </c>
      <c r="W451">
        <v>80</v>
      </c>
      <c r="X451">
        <v>100</v>
      </c>
    </row>
    <row r="452" spans="1:24" x14ac:dyDescent="0.25">
      <c r="A452" s="283">
        <v>46246</v>
      </c>
      <c r="B452" s="34" t="s">
        <v>452</v>
      </c>
      <c r="C452" s="304" t="s">
        <v>31</v>
      </c>
      <c r="D452" s="135">
        <v>275</v>
      </c>
      <c r="E452" s="48">
        <f t="shared" si="204"/>
        <v>1</v>
      </c>
      <c r="F452" s="411">
        <v>19.829999999999998</v>
      </c>
      <c r="G452" s="48">
        <f t="shared" si="200"/>
        <v>0</v>
      </c>
      <c r="H452" s="135">
        <v>0.03</v>
      </c>
      <c r="I452" s="48">
        <f t="shared" si="201"/>
        <v>1</v>
      </c>
      <c r="J452" s="135">
        <v>100</v>
      </c>
      <c r="K452" s="48">
        <f t="shared" si="202"/>
        <v>1</v>
      </c>
      <c r="L452" s="247">
        <f t="shared" si="203"/>
        <v>0</v>
      </c>
      <c r="P452" s="25" t="str">
        <f t="shared" si="192"/>
        <v>CARIB</v>
      </c>
      <c r="Q452" s="25">
        <f t="shared" si="193"/>
        <v>270</v>
      </c>
      <c r="R452" s="25">
        <f t="shared" si="194"/>
        <v>280</v>
      </c>
      <c r="S452" s="25">
        <f t="shared" si="195"/>
        <v>12</v>
      </c>
      <c r="T452" s="25">
        <f t="shared" si="196"/>
        <v>19.440000000000001</v>
      </c>
      <c r="U452" s="25">
        <f t="shared" si="197"/>
        <v>0</v>
      </c>
      <c r="V452" s="25">
        <f t="shared" si="198"/>
        <v>0.4</v>
      </c>
      <c r="W452">
        <v>80</v>
      </c>
      <c r="X452">
        <v>100</v>
      </c>
    </row>
    <row r="453" spans="1:24" x14ac:dyDescent="0.25">
      <c r="A453" s="283">
        <v>46246</v>
      </c>
      <c r="B453" s="34" t="s">
        <v>437</v>
      </c>
      <c r="C453" s="304" t="s">
        <v>31</v>
      </c>
      <c r="D453" s="135">
        <v>275</v>
      </c>
      <c r="E453" s="48">
        <f t="shared" si="204"/>
        <v>1</v>
      </c>
      <c r="F453" s="135">
        <v>18.2</v>
      </c>
      <c r="G453" s="48">
        <f t="shared" si="200"/>
        <v>1</v>
      </c>
      <c r="H453" s="135">
        <v>0.03</v>
      </c>
      <c r="I453" s="48">
        <f t="shared" si="201"/>
        <v>1</v>
      </c>
      <c r="J453" s="135">
        <v>100</v>
      </c>
      <c r="K453" s="48">
        <f t="shared" si="202"/>
        <v>1</v>
      </c>
      <c r="L453" s="247">
        <f t="shared" si="203"/>
        <v>1</v>
      </c>
      <c r="P453" s="25" t="str">
        <f t="shared" si="192"/>
        <v>CARIB</v>
      </c>
      <c r="Q453" s="25">
        <f t="shared" si="193"/>
        <v>270</v>
      </c>
      <c r="R453" s="25">
        <f t="shared" si="194"/>
        <v>280</v>
      </c>
      <c r="S453" s="25">
        <f t="shared" si="195"/>
        <v>12</v>
      </c>
      <c r="T453" s="25">
        <f t="shared" si="196"/>
        <v>19.440000000000001</v>
      </c>
      <c r="U453" s="25">
        <f t="shared" si="197"/>
        <v>0</v>
      </c>
      <c r="V453" s="25">
        <f t="shared" si="198"/>
        <v>0.4</v>
      </c>
      <c r="W453">
        <v>80</v>
      </c>
      <c r="X453">
        <v>100</v>
      </c>
    </row>
    <row r="454" spans="1:24" x14ac:dyDescent="0.25">
      <c r="A454" s="283">
        <v>46246</v>
      </c>
      <c r="B454" s="34" t="s">
        <v>435</v>
      </c>
      <c r="C454" s="304" t="s">
        <v>31</v>
      </c>
      <c r="D454" s="135">
        <v>275</v>
      </c>
      <c r="E454" s="48">
        <f t="shared" si="204"/>
        <v>1</v>
      </c>
      <c r="F454" s="411">
        <v>19.649999999999999</v>
      </c>
      <c r="G454" s="48">
        <f t="shared" si="200"/>
        <v>0</v>
      </c>
      <c r="H454" s="135">
        <v>0.04</v>
      </c>
      <c r="I454" s="48">
        <f t="shared" si="201"/>
        <v>1</v>
      </c>
      <c r="J454" s="135">
        <v>96</v>
      </c>
      <c r="K454" s="48">
        <f t="shared" si="202"/>
        <v>1</v>
      </c>
      <c r="L454" s="247">
        <f t="shared" si="203"/>
        <v>0</v>
      </c>
      <c r="P454" s="25" t="str">
        <f t="shared" si="192"/>
        <v>CARIB</v>
      </c>
      <c r="Q454" s="25">
        <f t="shared" si="193"/>
        <v>270</v>
      </c>
      <c r="R454" s="25">
        <f t="shared" si="194"/>
        <v>280</v>
      </c>
      <c r="S454" s="25">
        <f t="shared" si="195"/>
        <v>12</v>
      </c>
      <c r="T454" s="25">
        <f t="shared" si="196"/>
        <v>19.440000000000001</v>
      </c>
      <c r="U454" s="25">
        <f t="shared" si="197"/>
        <v>0</v>
      </c>
      <c r="V454" s="25">
        <f t="shared" si="198"/>
        <v>0.4</v>
      </c>
      <c r="W454">
        <v>80</v>
      </c>
      <c r="X454">
        <v>100</v>
      </c>
    </row>
    <row r="455" spans="1:24" x14ac:dyDescent="0.25">
      <c r="A455" s="283">
        <v>46247</v>
      </c>
      <c r="B455" s="34" t="s">
        <v>459</v>
      </c>
      <c r="C455" s="304" t="s">
        <v>31</v>
      </c>
      <c r="D455" s="135">
        <v>275</v>
      </c>
      <c r="E455" s="48">
        <f t="shared" si="204"/>
        <v>1</v>
      </c>
      <c r="F455" s="223">
        <v>15.4</v>
      </c>
      <c r="G455" s="48">
        <f t="shared" si="200"/>
        <v>1</v>
      </c>
      <c r="H455" s="135">
        <v>0.01</v>
      </c>
      <c r="I455" s="48">
        <f t="shared" si="201"/>
        <v>1</v>
      </c>
      <c r="J455" s="135">
        <v>91</v>
      </c>
      <c r="K455" s="48">
        <f t="shared" si="202"/>
        <v>1</v>
      </c>
      <c r="L455" s="247">
        <f t="shared" si="203"/>
        <v>1</v>
      </c>
      <c r="P455" s="25" t="str">
        <f t="shared" si="192"/>
        <v>CARIB</v>
      </c>
      <c r="Q455" s="25">
        <f t="shared" si="193"/>
        <v>270</v>
      </c>
      <c r="R455" s="25">
        <f t="shared" si="194"/>
        <v>280</v>
      </c>
      <c r="S455" s="25">
        <f t="shared" si="195"/>
        <v>12</v>
      </c>
      <c r="T455" s="25">
        <f t="shared" si="196"/>
        <v>19.440000000000001</v>
      </c>
      <c r="U455" s="25">
        <f t="shared" si="197"/>
        <v>0</v>
      </c>
      <c r="V455" s="25">
        <f t="shared" si="198"/>
        <v>0.4</v>
      </c>
      <c r="W455">
        <v>80</v>
      </c>
      <c r="X455">
        <v>100</v>
      </c>
    </row>
    <row r="456" spans="1:24" x14ac:dyDescent="0.25">
      <c r="A456" s="283">
        <v>46247</v>
      </c>
      <c r="B456" s="34" t="s">
        <v>437</v>
      </c>
      <c r="C456" s="304" t="s">
        <v>31</v>
      </c>
      <c r="D456" s="135">
        <v>275</v>
      </c>
      <c r="E456" s="48">
        <f t="shared" si="204"/>
        <v>1</v>
      </c>
      <c r="F456" s="223">
        <v>16.05</v>
      </c>
      <c r="G456" s="48">
        <f t="shared" si="200"/>
        <v>1</v>
      </c>
      <c r="H456" s="135">
        <v>0.02</v>
      </c>
      <c r="I456" s="48">
        <f t="shared" si="201"/>
        <v>1</v>
      </c>
      <c r="J456" s="135">
        <v>100</v>
      </c>
      <c r="K456" s="48">
        <f t="shared" si="202"/>
        <v>1</v>
      </c>
      <c r="L456" s="247">
        <f t="shared" si="203"/>
        <v>1</v>
      </c>
      <c r="P456" s="25" t="str">
        <f t="shared" si="192"/>
        <v>CARIB</v>
      </c>
      <c r="Q456" s="25">
        <f t="shared" si="193"/>
        <v>270</v>
      </c>
      <c r="R456" s="25">
        <f t="shared" si="194"/>
        <v>280</v>
      </c>
      <c r="S456" s="25">
        <f t="shared" si="195"/>
        <v>12</v>
      </c>
      <c r="T456" s="25">
        <f t="shared" si="196"/>
        <v>19.440000000000001</v>
      </c>
      <c r="U456" s="25">
        <f t="shared" si="197"/>
        <v>0</v>
      </c>
      <c r="V456" s="25">
        <f t="shared" si="198"/>
        <v>0.4</v>
      </c>
      <c r="W456">
        <v>80</v>
      </c>
      <c r="X456">
        <v>100</v>
      </c>
    </row>
    <row r="457" spans="1:24" x14ac:dyDescent="0.25">
      <c r="A457" s="283">
        <v>46247</v>
      </c>
      <c r="B457" s="34" t="s">
        <v>457</v>
      </c>
      <c r="C457" s="304" t="s">
        <v>30</v>
      </c>
      <c r="D457" s="223">
        <v>274.83</v>
      </c>
      <c r="E457" s="48">
        <f t="shared" si="204"/>
        <v>1</v>
      </c>
      <c r="F457" s="223">
        <v>16.7</v>
      </c>
      <c r="G457" s="48">
        <f t="shared" si="200"/>
        <v>1</v>
      </c>
      <c r="H457" s="135">
        <v>0.03</v>
      </c>
      <c r="I457" s="48">
        <f t="shared" si="201"/>
        <v>1</v>
      </c>
      <c r="J457" s="128"/>
      <c r="K457" s="128">
        <v>1</v>
      </c>
      <c r="L457" s="247">
        <f t="shared" si="203"/>
        <v>1</v>
      </c>
      <c r="P457" s="25" t="str">
        <f t="shared" si="192"/>
        <v>STAG</v>
      </c>
      <c r="Q457" s="25">
        <f t="shared" si="193"/>
        <v>270</v>
      </c>
      <c r="R457" s="25">
        <f t="shared" si="194"/>
        <v>280</v>
      </c>
      <c r="S457" s="25">
        <f t="shared" si="195"/>
        <v>12</v>
      </c>
      <c r="T457" s="25">
        <f t="shared" si="196"/>
        <v>19.440000000000001</v>
      </c>
      <c r="U457" s="25">
        <f t="shared" si="197"/>
        <v>0</v>
      </c>
      <c r="V457" s="25">
        <f t="shared" si="198"/>
        <v>0.4</v>
      </c>
      <c r="W457">
        <v>80</v>
      </c>
      <c r="X457">
        <v>100</v>
      </c>
    </row>
    <row r="458" spans="1:24" x14ac:dyDescent="0.25">
      <c r="A458" s="283">
        <v>46248</v>
      </c>
      <c r="B458" s="34" t="s">
        <v>459</v>
      </c>
      <c r="C458" s="304" t="s">
        <v>30</v>
      </c>
      <c r="D458" s="135">
        <v>275</v>
      </c>
      <c r="E458" s="48">
        <f t="shared" si="204"/>
        <v>1</v>
      </c>
      <c r="F458" s="411">
        <v>21.73</v>
      </c>
      <c r="G458" s="48">
        <f t="shared" si="200"/>
        <v>0</v>
      </c>
      <c r="H458" s="135">
        <v>0.04</v>
      </c>
      <c r="I458" s="48">
        <f t="shared" si="201"/>
        <v>1</v>
      </c>
      <c r="J458" s="128"/>
      <c r="K458" s="128">
        <v>1</v>
      </c>
      <c r="L458" s="247">
        <f t="shared" si="203"/>
        <v>0</v>
      </c>
      <c r="P458" s="25" t="str">
        <f t="shared" si="192"/>
        <v>STAG</v>
      </c>
      <c r="Q458" s="25">
        <f t="shared" si="193"/>
        <v>270</v>
      </c>
      <c r="R458" s="25">
        <f t="shared" si="194"/>
        <v>280</v>
      </c>
      <c r="S458" s="25">
        <f t="shared" si="195"/>
        <v>12</v>
      </c>
      <c r="T458" s="25">
        <f t="shared" si="196"/>
        <v>19.440000000000001</v>
      </c>
      <c r="U458" s="25">
        <f t="shared" si="197"/>
        <v>0</v>
      </c>
      <c r="V458" s="25">
        <f t="shared" si="198"/>
        <v>0.4</v>
      </c>
      <c r="W458">
        <v>80</v>
      </c>
      <c r="X458">
        <v>100</v>
      </c>
    </row>
    <row r="459" spans="1:24" x14ac:dyDescent="0.25">
      <c r="A459" s="283">
        <v>46248</v>
      </c>
      <c r="B459" s="34" t="s">
        <v>457</v>
      </c>
      <c r="C459" s="304" t="s">
        <v>30</v>
      </c>
      <c r="D459" s="135">
        <v>275</v>
      </c>
      <c r="E459" s="48">
        <f t="shared" si="204"/>
        <v>1</v>
      </c>
      <c r="F459" s="223">
        <v>15.05</v>
      </c>
      <c r="G459" s="48">
        <f t="shared" si="200"/>
        <v>1</v>
      </c>
      <c r="H459" s="135">
        <v>0.02</v>
      </c>
      <c r="I459" s="48">
        <f t="shared" si="201"/>
        <v>1</v>
      </c>
      <c r="J459" s="135">
        <v>96</v>
      </c>
      <c r="K459" s="48">
        <f t="shared" si="202"/>
        <v>1</v>
      </c>
      <c r="L459" s="247">
        <f t="shared" si="203"/>
        <v>1</v>
      </c>
      <c r="P459" s="25" t="str">
        <f t="shared" si="192"/>
        <v>STAG</v>
      </c>
      <c r="Q459" s="25">
        <f t="shared" si="193"/>
        <v>270</v>
      </c>
      <c r="R459" s="25">
        <f t="shared" si="194"/>
        <v>280</v>
      </c>
      <c r="S459" s="25">
        <f t="shared" si="195"/>
        <v>12</v>
      </c>
      <c r="T459" s="25">
        <f t="shared" si="196"/>
        <v>19.440000000000001</v>
      </c>
      <c r="U459" s="25">
        <f t="shared" si="197"/>
        <v>0</v>
      </c>
      <c r="V459" s="25">
        <f t="shared" si="198"/>
        <v>0.4</v>
      </c>
      <c r="W459">
        <v>80</v>
      </c>
      <c r="X459">
        <v>100</v>
      </c>
    </row>
    <row r="460" spans="1:24" x14ac:dyDescent="0.25">
      <c r="A460" s="283">
        <v>46248</v>
      </c>
      <c r="B460" s="34" t="s">
        <v>437</v>
      </c>
      <c r="C460" s="304" t="s">
        <v>30</v>
      </c>
      <c r="D460" s="135">
        <v>275</v>
      </c>
      <c r="E460" s="48">
        <f t="shared" si="204"/>
        <v>1</v>
      </c>
      <c r="F460" s="223">
        <v>16.2</v>
      </c>
      <c r="G460" s="48">
        <f t="shared" si="200"/>
        <v>1</v>
      </c>
      <c r="H460" s="135">
        <v>0.03</v>
      </c>
      <c r="I460" s="48">
        <f t="shared" si="201"/>
        <v>1</v>
      </c>
      <c r="J460" s="135">
        <v>98</v>
      </c>
      <c r="K460" s="48">
        <f t="shared" si="202"/>
        <v>1</v>
      </c>
      <c r="L460" s="247">
        <f t="shared" si="203"/>
        <v>1</v>
      </c>
      <c r="P460" s="25" t="str">
        <f t="shared" si="192"/>
        <v>STAG</v>
      </c>
      <c r="Q460" s="25">
        <f t="shared" si="193"/>
        <v>270</v>
      </c>
      <c r="R460" s="25">
        <f t="shared" si="194"/>
        <v>280</v>
      </c>
      <c r="S460" s="25">
        <f t="shared" si="195"/>
        <v>12</v>
      </c>
      <c r="T460" s="25">
        <f t="shared" si="196"/>
        <v>19.440000000000001</v>
      </c>
      <c r="U460" s="25">
        <f t="shared" si="197"/>
        <v>0</v>
      </c>
      <c r="V460" s="25">
        <f t="shared" si="198"/>
        <v>0.4</v>
      </c>
      <c r="W460">
        <v>80</v>
      </c>
      <c r="X460">
        <v>100</v>
      </c>
    </row>
    <row r="461" spans="1:24" x14ac:dyDescent="0.25">
      <c r="A461" s="283">
        <v>46248</v>
      </c>
      <c r="B461" s="34" t="s">
        <v>459</v>
      </c>
      <c r="C461" s="304" t="s">
        <v>31</v>
      </c>
      <c r="D461" s="135">
        <v>275</v>
      </c>
      <c r="E461" s="48">
        <f t="shared" si="204"/>
        <v>1</v>
      </c>
      <c r="F461" s="223">
        <v>15.2</v>
      </c>
      <c r="G461" s="48">
        <f t="shared" si="200"/>
        <v>1</v>
      </c>
      <c r="H461" s="135">
        <v>0.03</v>
      </c>
      <c r="I461" s="48">
        <f t="shared" si="201"/>
        <v>1</v>
      </c>
      <c r="J461" s="135">
        <v>98</v>
      </c>
      <c r="K461" s="48">
        <f t="shared" si="202"/>
        <v>1</v>
      </c>
      <c r="L461" s="247">
        <f t="shared" si="203"/>
        <v>1</v>
      </c>
      <c r="P461" s="25" t="str">
        <f t="shared" si="192"/>
        <v>CARIB</v>
      </c>
      <c r="Q461" s="25">
        <f t="shared" si="193"/>
        <v>270</v>
      </c>
      <c r="R461" s="25">
        <f t="shared" si="194"/>
        <v>280</v>
      </c>
      <c r="S461" s="25">
        <f t="shared" si="195"/>
        <v>12</v>
      </c>
      <c r="T461" s="25">
        <f t="shared" si="196"/>
        <v>19.440000000000001</v>
      </c>
      <c r="U461" s="25">
        <f t="shared" si="197"/>
        <v>0</v>
      </c>
      <c r="V461" s="25">
        <f t="shared" si="198"/>
        <v>0.4</v>
      </c>
      <c r="W461">
        <v>80</v>
      </c>
      <c r="X461">
        <v>100</v>
      </c>
    </row>
    <row r="462" spans="1:24" x14ac:dyDescent="0.25">
      <c r="A462" s="283">
        <v>46251</v>
      </c>
      <c r="B462" s="34" t="s">
        <v>459</v>
      </c>
      <c r="C462" s="304" t="s">
        <v>31</v>
      </c>
      <c r="D462" s="135">
        <v>275</v>
      </c>
      <c r="E462" s="48">
        <f t="shared" si="204"/>
        <v>1</v>
      </c>
      <c r="F462" s="223">
        <v>15.4</v>
      </c>
      <c r="G462" s="48">
        <f t="shared" si="200"/>
        <v>1</v>
      </c>
      <c r="H462" s="135">
        <v>0.04</v>
      </c>
      <c r="I462" s="48">
        <f t="shared" si="201"/>
        <v>1</v>
      </c>
      <c r="J462" s="135">
        <v>100</v>
      </c>
      <c r="K462" s="48">
        <f t="shared" si="202"/>
        <v>1</v>
      </c>
      <c r="L462" s="247">
        <f t="shared" si="203"/>
        <v>1</v>
      </c>
      <c r="P462" s="25" t="str">
        <f t="shared" si="192"/>
        <v>CARIB</v>
      </c>
      <c r="Q462" s="25">
        <f t="shared" si="193"/>
        <v>270</v>
      </c>
      <c r="R462" s="25">
        <f t="shared" si="194"/>
        <v>280</v>
      </c>
      <c r="S462" s="25">
        <f t="shared" si="195"/>
        <v>12</v>
      </c>
      <c r="T462" s="25">
        <f t="shared" si="196"/>
        <v>19.440000000000001</v>
      </c>
      <c r="U462" s="25">
        <f t="shared" si="197"/>
        <v>0</v>
      </c>
      <c r="V462" s="25">
        <f t="shared" si="198"/>
        <v>0.4</v>
      </c>
      <c r="W462">
        <v>80</v>
      </c>
      <c r="X462">
        <v>100</v>
      </c>
    </row>
    <row r="463" spans="1:24" x14ac:dyDescent="0.25">
      <c r="A463" s="283">
        <v>46251</v>
      </c>
      <c r="B463" s="34" t="s">
        <v>458</v>
      </c>
      <c r="C463" s="304" t="s">
        <v>31</v>
      </c>
      <c r="D463" s="135">
        <v>275</v>
      </c>
      <c r="E463" s="48">
        <f t="shared" si="204"/>
        <v>1</v>
      </c>
      <c r="F463" s="223">
        <v>18.45</v>
      </c>
      <c r="G463" s="48">
        <f t="shared" si="200"/>
        <v>1</v>
      </c>
      <c r="H463" s="135">
        <v>0.02</v>
      </c>
      <c r="I463" s="48">
        <f t="shared" si="201"/>
        <v>1</v>
      </c>
      <c r="J463" s="135">
        <v>98</v>
      </c>
      <c r="K463" s="48">
        <f t="shared" si="202"/>
        <v>1</v>
      </c>
      <c r="L463" s="247">
        <f t="shared" si="203"/>
        <v>1</v>
      </c>
      <c r="P463" s="25" t="str">
        <f t="shared" si="192"/>
        <v>CARIB</v>
      </c>
      <c r="Q463" s="25">
        <f t="shared" si="193"/>
        <v>270</v>
      </c>
      <c r="R463" s="25">
        <f t="shared" si="194"/>
        <v>280</v>
      </c>
      <c r="S463" s="25">
        <f t="shared" si="195"/>
        <v>12</v>
      </c>
      <c r="T463" s="25">
        <f t="shared" si="196"/>
        <v>19.440000000000001</v>
      </c>
      <c r="U463" s="25">
        <f t="shared" si="197"/>
        <v>0</v>
      </c>
      <c r="V463" s="25">
        <f t="shared" si="198"/>
        <v>0.4</v>
      </c>
      <c r="W463">
        <v>80</v>
      </c>
      <c r="X463">
        <v>100</v>
      </c>
    </row>
    <row r="464" spans="1:24" x14ac:dyDescent="0.25">
      <c r="A464" s="283">
        <v>46252</v>
      </c>
      <c r="B464" s="34" t="s">
        <v>459</v>
      </c>
      <c r="C464" s="304" t="s">
        <v>31</v>
      </c>
      <c r="D464" s="135">
        <v>275</v>
      </c>
      <c r="E464" s="48">
        <f t="shared" si="204"/>
        <v>1</v>
      </c>
      <c r="F464" s="223">
        <v>16.23</v>
      </c>
      <c r="G464" s="48">
        <f t="shared" si="200"/>
        <v>1</v>
      </c>
      <c r="H464" s="135">
        <v>0.03</v>
      </c>
      <c r="I464" s="48">
        <f t="shared" si="201"/>
        <v>1</v>
      </c>
      <c r="J464" s="135">
        <v>100</v>
      </c>
      <c r="K464" s="48">
        <f t="shared" si="202"/>
        <v>1</v>
      </c>
      <c r="L464" s="247">
        <f t="shared" si="203"/>
        <v>1</v>
      </c>
      <c r="P464" s="25" t="str">
        <f t="shared" si="192"/>
        <v>CARIB</v>
      </c>
      <c r="Q464" s="25">
        <f t="shared" si="193"/>
        <v>270</v>
      </c>
      <c r="R464" s="25">
        <f t="shared" si="194"/>
        <v>280</v>
      </c>
      <c r="S464" s="25">
        <f t="shared" si="195"/>
        <v>12</v>
      </c>
      <c r="T464" s="25">
        <f t="shared" si="196"/>
        <v>19.440000000000001</v>
      </c>
      <c r="U464" s="25">
        <f t="shared" si="197"/>
        <v>0</v>
      </c>
      <c r="V464" s="25">
        <f t="shared" si="198"/>
        <v>0.4</v>
      </c>
      <c r="W464">
        <v>80</v>
      </c>
      <c r="X464">
        <v>100</v>
      </c>
    </row>
    <row r="465" spans="1:24" x14ac:dyDescent="0.25">
      <c r="A465" s="283">
        <v>46252</v>
      </c>
      <c r="B465" s="34" t="s">
        <v>458</v>
      </c>
      <c r="C465" s="304" t="s">
        <v>31</v>
      </c>
      <c r="D465" s="135">
        <v>275</v>
      </c>
      <c r="E465" s="48">
        <f t="shared" si="204"/>
        <v>1</v>
      </c>
      <c r="F465" s="135">
        <v>16.21</v>
      </c>
      <c r="G465" s="48">
        <f t="shared" si="200"/>
        <v>1</v>
      </c>
      <c r="H465" s="135">
        <v>0.03</v>
      </c>
      <c r="I465" s="48">
        <f t="shared" si="201"/>
        <v>1</v>
      </c>
      <c r="J465" s="135">
        <v>89</v>
      </c>
      <c r="K465" s="48">
        <f>IF(+(IF(J465&lt;W465,0,IF(J465&gt;X465,0,1)))=1,1,0)</f>
        <v>1</v>
      </c>
      <c r="L465" s="247">
        <f t="shared" si="203"/>
        <v>1</v>
      </c>
      <c r="P465" s="25" t="str">
        <f t="shared" si="192"/>
        <v>CARIB</v>
      </c>
      <c r="Q465" s="25">
        <f t="shared" si="193"/>
        <v>270</v>
      </c>
      <c r="R465" s="25">
        <f t="shared" si="194"/>
        <v>280</v>
      </c>
      <c r="S465" s="25">
        <f t="shared" si="195"/>
        <v>12</v>
      </c>
      <c r="T465" s="25">
        <f t="shared" si="196"/>
        <v>19.440000000000001</v>
      </c>
      <c r="U465" s="25">
        <f t="shared" si="197"/>
        <v>0</v>
      </c>
      <c r="V465" s="25">
        <f t="shared" si="198"/>
        <v>0.4</v>
      </c>
      <c r="W465">
        <v>80</v>
      </c>
      <c r="X465">
        <v>100</v>
      </c>
    </row>
    <row r="466" spans="1:24" x14ac:dyDescent="0.25">
      <c r="A466" s="283">
        <v>46252</v>
      </c>
      <c r="B466" s="34" t="s">
        <v>459</v>
      </c>
      <c r="C466" s="304" t="s">
        <v>31</v>
      </c>
      <c r="D466" s="135">
        <v>275</v>
      </c>
      <c r="E466" s="48">
        <f t="shared" si="204"/>
        <v>1</v>
      </c>
      <c r="F466" s="135">
        <v>15.53</v>
      </c>
      <c r="G466" s="48">
        <f t="shared" si="200"/>
        <v>1</v>
      </c>
      <c r="H466" s="135">
        <v>0.02</v>
      </c>
      <c r="I466" s="48">
        <f t="shared" si="201"/>
        <v>1</v>
      </c>
      <c r="J466" s="135">
        <v>98</v>
      </c>
      <c r="K466" s="48">
        <f>IF(+(IF(J466&lt;W466,0,IF(J466&gt;X466,0,1)))=1,1,0)</f>
        <v>1</v>
      </c>
      <c r="L466" s="247">
        <f t="shared" si="203"/>
        <v>1</v>
      </c>
      <c r="P466" s="25" t="str">
        <f t="shared" si="192"/>
        <v>CARIB</v>
      </c>
      <c r="Q466" s="25">
        <f t="shared" si="193"/>
        <v>270</v>
      </c>
      <c r="R466" s="25">
        <f t="shared" si="194"/>
        <v>280</v>
      </c>
      <c r="S466" s="25">
        <f t="shared" si="195"/>
        <v>12</v>
      </c>
      <c r="T466" s="25">
        <f t="shared" si="196"/>
        <v>19.440000000000001</v>
      </c>
      <c r="U466" s="25">
        <f t="shared" si="197"/>
        <v>0</v>
      </c>
      <c r="V466" s="25">
        <f t="shared" si="198"/>
        <v>0.4</v>
      </c>
      <c r="W466">
        <v>80</v>
      </c>
      <c r="X466">
        <v>100</v>
      </c>
    </row>
    <row r="467" spans="1:24" x14ac:dyDescent="0.25">
      <c r="A467" s="279">
        <v>46252</v>
      </c>
      <c r="B467" s="34" t="s">
        <v>458</v>
      </c>
      <c r="C467" s="304" t="s">
        <v>31</v>
      </c>
      <c r="D467" s="135">
        <v>275</v>
      </c>
      <c r="E467" s="48">
        <f t="shared" si="204"/>
        <v>1</v>
      </c>
      <c r="F467" s="135">
        <v>17.899999999999999</v>
      </c>
      <c r="G467" s="48">
        <f t="shared" si="200"/>
        <v>1</v>
      </c>
      <c r="H467" s="135">
        <v>0.03</v>
      </c>
      <c r="I467" s="48">
        <f t="shared" si="201"/>
        <v>1</v>
      </c>
      <c r="J467" s="135">
        <v>98</v>
      </c>
      <c r="K467" s="48">
        <f t="shared" si="202"/>
        <v>1</v>
      </c>
      <c r="L467" s="247">
        <f t="shared" si="203"/>
        <v>1</v>
      </c>
      <c r="P467" s="25" t="str">
        <f t="shared" si="192"/>
        <v>CARIB</v>
      </c>
      <c r="Q467" s="25">
        <f t="shared" si="193"/>
        <v>270</v>
      </c>
      <c r="R467" s="25">
        <f t="shared" si="194"/>
        <v>280</v>
      </c>
      <c r="S467" s="25">
        <f t="shared" si="195"/>
        <v>12</v>
      </c>
      <c r="T467" s="25">
        <f t="shared" si="196"/>
        <v>19.440000000000001</v>
      </c>
      <c r="U467" s="25">
        <f t="shared" si="197"/>
        <v>0</v>
      </c>
      <c r="V467" s="25">
        <f t="shared" si="198"/>
        <v>0.4</v>
      </c>
      <c r="W467">
        <v>80</v>
      </c>
      <c r="X467">
        <v>100</v>
      </c>
    </row>
    <row r="468" spans="1:24" x14ac:dyDescent="0.25">
      <c r="A468" s="283">
        <v>46253</v>
      </c>
      <c r="B468" s="34" t="s">
        <v>459</v>
      </c>
      <c r="C468" s="304" t="s">
        <v>31</v>
      </c>
      <c r="D468" s="135">
        <v>275</v>
      </c>
      <c r="E468" s="48">
        <f t="shared" si="204"/>
        <v>1</v>
      </c>
      <c r="F468" s="135">
        <v>17.84</v>
      </c>
      <c r="G468" s="48">
        <f t="shared" si="200"/>
        <v>1</v>
      </c>
      <c r="H468" s="135">
        <v>0.03</v>
      </c>
      <c r="I468" s="48">
        <f t="shared" si="201"/>
        <v>1</v>
      </c>
      <c r="J468" s="135">
        <v>94</v>
      </c>
      <c r="K468" s="48">
        <f t="shared" si="202"/>
        <v>1</v>
      </c>
      <c r="L468" s="247">
        <f t="shared" si="203"/>
        <v>1</v>
      </c>
      <c r="P468" s="25" t="str">
        <f t="shared" si="192"/>
        <v>CARIB</v>
      </c>
      <c r="Q468" s="25">
        <f t="shared" si="193"/>
        <v>270</v>
      </c>
      <c r="R468" s="25">
        <f t="shared" si="194"/>
        <v>280</v>
      </c>
      <c r="S468" s="25">
        <f t="shared" si="195"/>
        <v>12</v>
      </c>
      <c r="T468" s="25">
        <f t="shared" si="196"/>
        <v>19.440000000000001</v>
      </c>
      <c r="U468" s="25">
        <f t="shared" si="197"/>
        <v>0</v>
      </c>
      <c r="V468" s="25">
        <f t="shared" si="198"/>
        <v>0.4</v>
      </c>
      <c r="W468">
        <v>80</v>
      </c>
      <c r="X468">
        <v>100</v>
      </c>
    </row>
    <row r="469" spans="1:24" x14ac:dyDescent="0.25">
      <c r="A469" s="283">
        <v>46253</v>
      </c>
      <c r="B469" s="34" t="s">
        <v>458</v>
      </c>
      <c r="C469" s="304" t="s">
        <v>31</v>
      </c>
      <c r="D469" s="135">
        <v>275</v>
      </c>
      <c r="E469" s="48">
        <f t="shared" si="204"/>
        <v>1</v>
      </c>
      <c r="F469" s="411">
        <v>20.04</v>
      </c>
      <c r="G469" s="48">
        <f t="shared" si="200"/>
        <v>0</v>
      </c>
      <c r="H469" s="135">
        <v>0.03</v>
      </c>
      <c r="I469" s="48">
        <f t="shared" si="201"/>
        <v>1</v>
      </c>
      <c r="J469" s="135">
        <v>91</v>
      </c>
      <c r="K469" s="48">
        <f t="shared" si="202"/>
        <v>1</v>
      </c>
      <c r="L469" s="247">
        <f t="shared" si="203"/>
        <v>0</v>
      </c>
      <c r="P469" s="25" t="str">
        <f t="shared" si="192"/>
        <v>CARIB</v>
      </c>
      <c r="Q469" s="25">
        <f t="shared" si="193"/>
        <v>270</v>
      </c>
      <c r="R469" s="25">
        <f t="shared" si="194"/>
        <v>280</v>
      </c>
      <c r="S469" s="25">
        <f t="shared" si="195"/>
        <v>12</v>
      </c>
      <c r="T469" s="25">
        <f t="shared" si="196"/>
        <v>19.440000000000001</v>
      </c>
      <c r="U469" s="25">
        <f t="shared" si="197"/>
        <v>0</v>
      </c>
      <c r="V469" s="25">
        <f t="shared" si="198"/>
        <v>0.4</v>
      </c>
      <c r="W469">
        <v>80</v>
      </c>
      <c r="X469">
        <v>100</v>
      </c>
    </row>
    <row r="470" spans="1:24" x14ac:dyDescent="0.25">
      <c r="A470" s="279">
        <v>46254</v>
      </c>
      <c r="B470" s="34" t="s">
        <v>456</v>
      </c>
      <c r="C470" s="304" t="s">
        <v>30</v>
      </c>
      <c r="D470" s="135">
        <v>275</v>
      </c>
      <c r="E470" s="48">
        <f t="shared" si="204"/>
        <v>1</v>
      </c>
      <c r="F470" s="411">
        <v>20.14</v>
      </c>
      <c r="G470" s="48">
        <f t="shared" si="200"/>
        <v>0</v>
      </c>
      <c r="H470" s="135">
        <v>0.04</v>
      </c>
      <c r="I470" s="48">
        <f t="shared" si="201"/>
        <v>1</v>
      </c>
      <c r="J470" s="135">
        <v>94</v>
      </c>
      <c r="K470" s="48">
        <f t="shared" si="202"/>
        <v>1</v>
      </c>
      <c r="L470" s="247">
        <f t="shared" si="203"/>
        <v>0</v>
      </c>
      <c r="P470" s="25" t="str">
        <f t="shared" si="192"/>
        <v>STAG</v>
      </c>
      <c r="Q470" s="25">
        <f t="shared" si="193"/>
        <v>270</v>
      </c>
      <c r="R470" s="25">
        <f t="shared" si="194"/>
        <v>280</v>
      </c>
      <c r="S470" s="25">
        <f t="shared" si="195"/>
        <v>12</v>
      </c>
      <c r="T470" s="25">
        <f t="shared" si="196"/>
        <v>19.440000000000001</v>
      </c>
      <c r="U470" s="25">
        <f t="shared" si="197"/>
        <v>0</v>
      </c>
      <c r="V470" s="25">
        <f t="shared" si="198"/>
        <v>0.4</v>
      </c>
      <c r="W470">
        <v>80</v>
      </c>
      <c r="X470">
        <v>100</v>
      </c>
    </row>
    <row r="471" spans="1:24" x14ac:dyDescent="0.25">
      <c r="A471" s="283">
        <v>46254</v>
      </c>
      <c r="B471" s="34" t="s">
        <v>457</v>
      </c>
      <c r="C471" s="304" t="s">
        <v>30</v>
      </c>
      <c r="D471" s="135">
        <v>275</v>
      </c>
      <c r="E471" s="48">
        <f t="shared" si="204"/>
        <v>1</v>
      </c>
      <c r="F471" s="135">
        <v>15.7</v>
      </c>
      <c r="G471" s="48">
        <f t="shared" si="200"/>
        <v>1</v>
      </c>
      <c r="H471" s="135">
        <v>0.02</v>
      </c>
      <c r="I471" s="48">
        <f t="shared" si="201"/>
        <v>1</v>
      </c>
      <c r="J471" s="135">
        <v>89</v>
      </c>
      <c r="K471" s="48">
        <f t="shared" si="202"/>
        <v>1</v>
      </c>
      <c r="L471" s="247">
        <f t="shared" si="203"/>
        <v>1</v>
      </c>
      <c r="P471" s="25" t="str">
        <f t="shared" si="192"/>
        <v>STAG</v>
      </c>
      <c r="Q471" s="25">
        <f t="shared" si="193"/>
        <v>270</v>
      </c>
      <c r="R471" s="25">
        <f t="shared" si="194"/>
        <v>280</v>
      </c>
      <c r="S471" s="25">
        <f t="shared" si="195"/>
        <v>12</v>
      </c>
      <c r="T471" s="25">
        <f t="shared" si="196"/>
        <v>19.440000000000001</v>
      </c>
      <c r="U471" s="25">
        <f t="shared" si="197"/>
        <v>0</v>
      </c>
      <c r="V471" s="25">
        <f t="shared" si="198"/>
        <v>0.4</v>
      </c>
      <c r="W471">
        <v>80</v>
      </c>
      <c r="X471">
        <v>100</v>
      </c>
    </row>
    <row r="472" spans="1:24" x14ac:dyDescent="0.25">
      <c r="A472" s="283">
        <v>46254</v>
      </c>
      <c r="B472" s="34" t="s">
        <v>437</v>
      </c>
      <c r="C472" s="304" t="s">
        <v>30</v>
      </c>
      <c r="D472" s="135">
        <v>275</v>
      </c>
      <c r="E472" s="48">
        <f t="shared" si="204"/>
        <v>1</v>
      </c>
      <c r="F472" s="135">
        <v>18.5</v>
      </c>
      <c r="G472" s="48">
        <f t="shared" si="200"/>
        <v>1</v>
      </c>
      <c r="H472" s="135">
        <v>0.02</v>
      </c>
      <c r="I472" s="48">
        <f t="shared" si="201"/>
        <v>1</v>
      </c>
      <c r="J472" s="135">
        <v>98</v>
      </c>
      <c r="K472" s="48">
        <f t="shared" si="202"/>
        <v>1</v>
      </c>
      <c r="L472" s="247">
        <f t="shared" si="203"/>
        <v>1</v>
      </c>
      <c r="P472" s="25" t="str">
        <f t="shared" si="192"/>
        <v>STAG</v>
      </c>
      <c r="Q472" s="25">
        <f t="shared" si="193"/>
        <v>270</v>
      </c>
      <c r="R472" s="25">
        <f t="shared" si="194"/>
        <v>280</v>
      </c>
      <c r="S472" s="25">
        <f t="shared" si="195"/>
        <v>12</v>
      </c>
      <c r="T472" s="25">
        <f t="shared" si="196"/>
        <v>19.440000000000001</v>
      </c>
      <c r="U472" s="25">
        <f t="shared" si="197"/>
        <v>0</v>
      </c>
      <c r="V472" s="25">
        <f t="shared" si="198"/>
        <v>0.4</v>
      </c>
      <c r="W472">
        <v>80</v>
      </c>
      <c r="X472">
        <v>100</v>
      </c>
    </row>
    <row r="473" spans="1:24" x14ac:dyDescent="0.25">
      <c r="A473" s="283">
        <v>46258</v>
      </c>
      <c r="B473" s="34" t="s">
        <v>452</v>
      </c>
      <c r="C473" s="304" t="s">
        <v>31</v>
      </c>
      <c r="D473" s="135">
        <v>275</v>
      </c>
      <c r="E473" s="48">
        <f t="shared" si="204"/>
        <v>1</v>
      </c>
      <c r="F473" s="135">
        <v>18.3</v>
      </c>
      <c r="G473" s="48">
        <f t="shared" si="200"/>
        <v>1</v>
      </c>
      <c r="H473" s="135">
        <v>0.05</v>
      </c>
      <c r="I473" s="48">
        <f t="shared" si="201"/>
        <v>1</v>
      </c>
      <c r="J473" s="135">
        <v>98</v>
      </c>
      <c r="K473" s="48">
        <f t="shared" si="202"/>
        <v>1</v>
      </c>
      <c r="L473" s="247">
        <f t="shared" si="203"/>
        <v>1</v>
      </c>
      <c r="P473" s="25" t="str">
        <f t="shared" si="192"/>
        <v>CARIB</v>
      </c>
      <c r="Q473" s="25">
        <f t="shared" si="193"/>
        <v>270</v>
      </c>
      <c r="R473" s="25">
        <f t="shared" si="194"/>
        <v>280</v>
      </c>
      <c r="S473" s="25">
        <f t="shared" si="195"/>
        <v>12</v>
      </c>
      <c r="T473" s="25">
        <f t="shared" si="196"/>
        <v>19.440000000000001</v>
      </c>
      <c r="U473" s="25">
        <f t="shared" si="197"/>
        <v>0</v>
      </c>
      <c r="V473" s="25">
        <f t="shared" si="198"/>
        <v>0.4</v>
      </c>
      <c r="W473">
        <v>80</v>
      </c>
      <c r="X473">
        <v>100</v>
      </c>
    </row>
    <row r="474" spans="1:24" x14ac:dyDescent="0.25">
      <c r="A474" s="283">
        <v>46258</v>
      </c>
      <c r="B474" s="34" t="s">
        <v>459</v>
      </c>
      <c r="C474" s="304" t="s">
        <v>31</v>
      </c>
      <c r="D474" s="135">
        <v>275</v>
      </c>
      <c r="E474" s="48">
        <f t="shared" si="204"/>
        <v>1</v>
      </c>
      <c r="F474" s="135">
        <v>19.059999999999999</v>
      </c>
      <c r="G474" s="48">
        <f t="shared" si="200"/>
        <v>1</v>
      </c>
      <c r="H474" s="135">
        <v>0.04</v>
      </c>
      <c r="I474" s="48">
        <f t="shared" si="201"/>
        <v>1</v>
      </c>
      <c r="J474" s="135">
        <v>94</v>
      </c>
      <c r="K474" s="48">
        <f t="shared" si="202"/>
        <v>1</v>
      </c>
      <c r="L474" s="247">
        <f t="shared" si="203"/>
        <v>1</v>
      </c>
      <c r="P474" s="25" t="str">
        <f t="shared" ref="P474:P532" si="206">LEFT(C474,12)</f>
        <v>CARIB</v>
      </c>
      <c r="Q474" s="25">
        <f t="shared" si="193"/>
        <v>270</v>
      </c>
      <c r="R474" s="25">
        <f t="shared" si="194"/>
        <v>280</v>
      </c>
      <c r="S474" s="25">
        <f t="shared" si="195"/>
        <v>12</v>
      </c>
      <c r="T474" s="25">
        <f t="shared" si="196"/>
        <v>19.440000000000001</v>
      </c>
      <c r="U474" s="25">
        <f t="shared" si="197"/>
        <v>0</v>
      </c>
      <c r="V474" s="25">
        <f t="shared" si="198"/>
        <v>0.4</v>
      </c>
      <c r="W474">
        <v>80</v>
      </c>
      <c r="X474">
        <v>100</v>
      </c>
    </row>
    <row r="475" spans="1:24" x14ac:dyDescent="0.25">
      <c r="A475" s="283">
        <v>46258</v>
      </c>
      <c r="B475" s="34" t="s">
        <v>455</v>
      </c>
      <c r="C475" s="304" t="s">
        <v>34</v>
      </c>
      <c r="D475" s="135">
        <v>275</v>
      </c>
      <c r="E475" s="48">
        <f t="shared" si="204"/>
        <v>1</v>
      </c>
      <c r="F475" s="135">
        <v>226.55</v>
      </c>
      <c r="G475" s="48"/>
      <c r="H475" s="135">
        <v>0.15</v>
      </c>
      <c r="I475" s="48">
        <f t="shared" si="201"/>
        <v>1</v>
      </c>
      <c r="J475" s="135">
        <v>98</v>
      </c>
      <c r="K475" s="48">
        <f t="shared" si="202"/>
        <v>1</v>
      </c>
      <c r="L475" s="247"/>
      <c r="P475" s="25" t="str">
        <f t="shared" si="206"/>
        <v>STARMALT</v>
      </c>
      <c r="Q475" s="25">
        <f t="shared" si="193"/>
        <v>270</v>
      </c>
      <c r="R475" s="25">
        <f t="shared" si="194"/>
        <v>280</v>
      </c>
      <c r="S475" s="25">
        <f t="shared" si="195"/>
        <v>230</v>
      </c>
      <c r="T475" s="25">
        <f t="shared" si="196"/>
        <v>250</v>
      </c>
      <c r="U475" s="25">
        <f t="shared" si="197"/>
        <v>0</v>
      </c>
      <c r="V475" s="25">
        <f t="shared" si="198"/>
        <v>0.3</v>
      </c>
      <c r="W475">
        <v>80</v>
      </c>
      <c r="X475">
        <v>100</v>
      </c>
    </row>
    <row r="476" spans="1:24" x14ac:dyDescent="0.25">
      <c r="A476" s="283">
        <v>46259</v>
      </c>
      <c r="B476" s="34" t="s">
        <v>452</v>
      </c>
      <c r="C476" s="304" t="s">
        <v>34</v>
      </c>
      <c r="D476" s="135">
        <v>275</v>
      </c>
      <c r="E476" s="48">
        <f t="shared" si="204"/>
        <v>1</v>
      </c>
      <c r="F476" s="135">
        <v>263.27999999999997</v>
      </c>
      <c r="G476" s="48"/>
      <c r="H476" s="135">
        <v>0.13</v>
      </c>
      <c r="I476" s="48">
        <f t="shared" si="201"/>
        <v>1</v>
      </c>
      <c r="J476" s="135">
        <v>98</v>
      </c>
      <c r="K476" s="48">
        <f t="shared" si="202"/>
        <v>1</v>
      </c>
      <c r="L476" s="247"/>
      <c r="P476" s="25" t="str">
        <f t="shared" si="206"/>
        <v>STARMALT</v>
      </c>
      <c r="Q476" s="25">
        <f t="shared" si="193"/>
        <v>270</v>
      </c>
      <c r="R476" s="25">
        <f t="shared" si="194"/>
        <v>280</v>
      </c>
      <c r="S476" s="473">
        <f t="shared" si="195"/>
        <v>230</v>
      </c>
      <c r="T476" s="473">
        <f t="shared" si="196"/>
        <v>250</v>
      </c>
      <c r="U476" s="25">
        <f t="shared" si="197"/>
        <v>0</v>
      </c>
      <c r="V476" s="25">
        <f t="shared" si="198"/>
        <v>0.3</v>
      </c>
      <c r="W476">
        <v>80</v>
      </c>
      <c r="X476">
        <v>100</v>
      </c>
    </row>
    <row r="477" spans="1:24" x14ac:dyDescent="0.25">
      <c r="A477" s="283">
        <v>46259</v>
      </c>
      <c r="B477" s="34" t="s">
        <v>437</v>
      </c>
      <c r="C477" s="304" t="s">
        <v>34</v>
      </c>
      <c r="D477" s="135">
        <v>275</v>
      </c>
      <c r="E477" s="48">
        <f t="shared" si="204"/>
        <v>1</v>
      </c>
      <c r="F477" s="135">
        <v>295.55</v>
      </c>
      <c r="G477" s="48"/>
      <c r="H477" s="135">
        <v>0.06</v>
      </c>
      <c r="I477" s="48">
        <f t="shared" si="201"/>
        <v>1</v>
      </c>
      <c r="J477" s="135">
        <v>94</v>
      </c>
      <c r="K477" s="48">
        <f t="shared" si="202"/>
        <v>1</v>
      </c>
      <c r="L477" s="247"/>
      <c r="P477" s="25" t="str">
        <f t="shared" si="206"/>
        <v>STARMALT</v>
      </c>
      <c r="Q477" s="25">
        <f t="shared" si="193"/>
        <v>270</v>
      </c>
      <c r="R477" s="25">
        <f t="shared" si="194"/>
        <v>280</v>
      </c>
      <c r="S477" s="473">
        <f t="shared" si="195"/>
        <v>230</v>
      </c>
      <c r="T477" s="473">
        <f t="shared" si="196"/>
        <v>250</v>
      </c>
      <c r="U477" s="25">
        <f t="shared" si="197"/>
        <v>0</v>
      </c>
      <c r="V477" s="25">
        <f t="shared" si="198"/>
        <v>0.3</v>
      </c>
      <c r="W477">
        <v>80</v>
      </c>
      <c r="X477">
        <v>100</v>
      </c>
    </row>
    <row r="478" spans="1:24" x14ac:dyDescent="0.25">
      <c r="A478" s="283">
        <v>46260</v>
      </c>
      <c r="B478" s="34" t="s">
        <v>437</v>
      </c>
      <c r="C478" s="304" t="s">
        <v>33</v>
      </c>
      <c r="D478" s="135">
        <v>275</v>
      </c>
      <c r="E478" s="48">
        <f t="shared" si="204"/>
        <v>1</v>
      </c>
      <c r="F478" s="135">
        <v>28.9</v>
      </c>
      <c r="G478" s="48">
        <f t="shared" si="200"/>
        <v>1</v>
      </c>
      <c r="H478" s="135">
        <v>0.02</v>
      </c>
      <c r="I478" s="48">
        <f t="shared" si="201"/>
        <v>1</v>
      </c>
      <c r="J478" s="135">
        <v>96</v>
      </c>
      <c r="K478" s="48">
        <f t="shared" si="202"/>
        <v>1</v>
      </c>
      <c r="L478" s="247">
        <f t="shared" si="203"/>
        <v>1</v>
      </c>
      <c r="P478" s="25" t="str">
        <f t="shared" si="206"/>
        <v>GUINNESS</v>
      </c>
      <c r="Q478" s="25">
        <f t="shared" si="193"/>
        <v>274</v>
      </c>
      <c r="R478" s="25">
        <f t="shared" si="194"/>
        <v>276</v>
      </c>
      <c r="S478" s="25">
        <f t="shared" si="195"/>
        <v>17</v>
      </c>
      <c r="T478" s="25">
        <f t="shared" si="196"/>
        <v>30.44</v>
      </c>
      <c r="U478" s="25">
        <f t="shared" si="197"/>
        <v>0</v>
      </c>
      <c r="V478" s="25">
        <f t="shared" si="198"/>
        <v>0.4</v>
      </c>
      <c r="W478">
        <v>80</v>
      </c>
      <c r="X478">
        <v>100</v>
      </c>
    </row>
    <row r="479" spans="1:24" x14ac:dyDescent="0.25">
      <c r="A479" s="283">
        <v>46260</v>
      </c>
      <c r="B479" s="34" t="s">
        <v>435</v>
      </c>
      <c r="C479" s="304" t="s">
        <v>33</v>
      </c>
      <c r="D479" s="135">
        <v>275</v>
      </c>
      <c r="E479" s="48">
        <f t="shared" si="204"/>
        <v>1</v>
      </c>
      <c r="F479" s="135">
        <v>27</v>
      </c>
      <c r="G479" s="48">
        <f t="shared" si="200"/>
        <v>1</v>
      </c>
      <c r="H479" s="135">
        <v>0.03</v>
      </c>
      <c r="I479" s="48">
        <f t="shared" si="201"/>
        <v>1</v>
      </c>
      <c r="J479" s="128"/>
      <c r="K479" s="128"/>
      <c r="L479" s="247">
        <f t="shared" si="203"/>
        <v>1</v>
      </c>
      <c r="P479" s="25" t="str">
        <f t="shared" si="206"/>
        <v>GUINNESS</v>
      </c>
      <c r="Q479" s="25">
        <f t="shared" si="193"/>
        <v>274</v>
      </c>
      <c r="R479" s="25">
        <f t="shared" si="194"/>
        <v>276</v>
      </c>
      <c r="S479" s="25">
        <f t="shared" si="195"/>
        <v>17</v>
      </c>
      <c r="T479" s="25">
        <f t="shared" si="196"/>
        <v>30.44</v>
      </c>
      <c r="U479" s="25">
        <f t="shared" si="197"/>
        <v>0</v>
      </c>
      <c r="V479" s="25">
        <f t="shared" si="198"/>
        <v>0.4</v>
      </c>
      <c r="W479">
        <v>80</v>
      </c>
      <c r="X479">
        <v>100</v>
      </c>
    </row>
    <row r="480" spans="1:24" x14ac:dyDescent="0.25">
      <c r="A480" s="283">
        <v>46261</v>
      </c>
      <c r="B480" s="34" t="s">
        <v>459</v>
      </c>
      <c r="C480" s="304" t="s">
        <v>31</v>
      </c>
      <c r="D480" s="135">
        <v>275</v>
      </c>
      <c r="E480" s="48">
        <f t="shared" si="204"/>
        <v>1</v>
      </c>
      <c r="F480" s="411">
        <v>22.8</v>
      </c>
      <c r="G480" s="48">
        <f t="shared" si="200"/>
        <v>0</v>
      </c>
      <c r="H480" s="135">
        <v>0.03</v>
      </c>
      <c r="I480" s="48">
        <f t="shared" si="201"/>
        <v>1</v>
      </c>
      <c r="J480" s="135">
        <v>96</v>
      </c>
      <c r="K480" s="48">
        <f t="shared" si="202"/>
        <v>1</v>
      </c>
      <c r="L480" s="247">
        <f t="shared" si="203"/>
        <v>0</v>
      </c>
      <c r="P480" s="25" t="str">
        <f t="shared" si="206"/>
        <v>CARIB</v>
      </c>
      <c r="Q480" s="25">
        <f t="shared" si="193"/>
        <v>270</v>
      </c>
      <c r="R480" s="25">
        <f t="shared" si="194"/>
        <v>280</v>
      </c>
      <c r="S480" s="25">
        <f t="shared" si="195"/>
        <v>12</v>
      </c>
      <c r="T480" s="25">
        <f t="shared" si="196"/>
        <v>19.440000000000001</v>
      </c>
      <c r="U480" s="25">
        <f t="shared" si="197"/>
        <v>0</v>
      </c>
      <c r="V480" s="25">
        <f t="shared" si="198"/>
        <v>0.4</v>
      </c>
      <c r="W480">
        <v>80</v>
      </c>
      <c r="X480">
        <v>100</v>
      </c>
    </row>
    <row r="481" spans="1:24" x14ac:dyDescent="0.25">
      <c r="A481" s="283">
        <v>46261</v>
      </c>
      <c r="B481" s="34" t="s">
        <v>456</v>
      </c>
      <c r="C481" s="304" t="s">
        <v>31</v>
      </c>
      <c r="D481" s="135">
        <v>275</v>
      </c>
      <c r="E481" s="48">
        <f t="shared" si="204"/>
        <v>1</v>
      </c>
      <c r="F481" s="135">
        <v>19.07</v>
      </c>
      <c r="G481" s="48">
        <f t="shared" si="200"/>
        <v>1</v>
      </c>
      <c r="H481" s="135">
        <v>0.03</v>
      </c>
      <c r="I481" s="48">
        <f t="shared" si="201"/>
        <v>1</v>
      </c>
      <c r="J481" s="135">
        <v>100</v>
      </c>
      <c r="K481" s="48">
        <f t="shared" si="202"/>
        <v>1</v>
      </c>
      <c r="L481" s="247">
        <f t="shared" si="203"/>
        <v>1</v>
      </c>
      <c r="P481" s="25" t="str">
        <f t="shared" si="206"/>
        <v>CARIB</v>
      </c>
      <c r="Q481" s="25">
        <f t="shared" si="193"/>
        <v>270</v>
      </c>
      <c r="R481" s="25">
        <f t="shared" si="194"/>
        <v>280</v>
      </c>
      <c r="S481" s="25">
        <f t="shared" si="195"/>
        <v>12</v>
      </c>
      <c r="T481" s="25">
        <f t="shared" si="196"/>
        <v>19.440000000000001</v>
      </c>
      <c r="U481" s="25">
        <f t="shared" si="197"/>
        <v>0</v>
      </c>
      <c r="V481" s="25">
        <f t="shared" si="198"/>
        <v>0.4</v>
      </c>
      <c r="W481">
        <v>80</v>
      </c>
      <c r="X481">
        <v>100</v>
      </c>
    </row>
    <row r="482" spans="1:24" x14ac:dyDescent="0.25">
      <c r="A482" s="283">
        <v>46262</v>
      </c>
      <c r="B482" s="34" t="s">
        <v>456</v>
      </c>
      <c r="C482" s="304" t="s">
        <v>35</v>
      </c>
      <c r="D482" s="135">
        <v>295</v>
      </c>
      <c r="E482" s="48">
        <f t="shared" si="204"/>
        <v>1</v>
      </c>
      <c r="F482" s="135">
        <v>205.23</v>
      </c>
      <c r="G482" s="48"/>
      <c r="H482" s="135"/>
      <c r="I482" s="48">
        <f t="shared" si="201"/>
        <v>1</v>
      </c>
      <c r="J482" s="135">
        <v>91</v>
      </c>
      <c r="K482" s="48">
        <f t="shared" si="202"/>
        <v>1</v>
      </c>
      <c r="L482" s="247"/>
      <c r="P482" s="25" t="str">
        <f t="shared" ref="P482:P483" si="207">LEFT(C482,12)</f>
        <v>VITAMALT</v>
      </c>
      <c r="Q482" s="25">
        <f t="shared" si="193"/>
        <v>295</v>
      </c>
      <c r="R482" s="25">
        <f t="shared" si="194"/>
        <v>297</v>
      </c>
      <c r="S482" s="25">
        <f t="shared" si="195"/>
        <v>100</v>
      </c>
      <c r="T482" s="25">
        <f t="shared" si="196"/>
        <v>200</v>
      </c>
      <c r="U482" s="25">
        <f t="shared" si="197"/>
        <v>0</v>
      </c>
      <c r="V482" s="25">
        <f t="shared" si="198"/>
        <v>1.4</v>
      </c>
      <c r="W482">
        <v>80</v>
      </c>
      <c r="X482">
        <v>100</v>
      </c>
    </row>
    <row r="483" spans="1:24" x14ac:dyDescent="0.25">
      <c r="A483" s="283">
        <v>46265</v>
      </c>
      <c r="B483" s="34" t="s">
        <v>456</v>
      </c>
      <c r="C483" s="304" t="s">
        <v>35</v>
      </c>
      <c r="D483" s="135">
        <v>295</v>
      </c>
      <c r="E483" s="48">
        <f t="shared" si="204"/>
        <v>1</v>
      </c>
      <c r="F483" s="135">
        <v>189.95</v>
      </c>
      <c r="G483" s="48">
        <f t="shared" si="200"/>
        <v>1</v>
      </c>
      <c r="H483" s="135"/>
      <c r="I483" s="48">
        <f t="shared" si="201"/>
        <v>1</v>
      </c>
      <c r="J483" s="135">
        <v>98</v>
      </c>
      <c r="K483" s="48">
        <f t="shared" si="202"/>
        <v>1</v>
      </c>
      <c r="L483" s="247">
        <f t="shared" si="203"/>
        <v>1</v>
      </c>
      <c r="P483" s="25" t="str">
        <f t="shared" si="207"/>
        <v>VITAMALT</v>
      </c>
      <c r="Q483" s="25">
        <f t="shared" si="193"/>
        <v>295</v>
      </c>
      <c r="R483" s="25">
        <f t="shared" si="194"/>
        <v>297</v>
      </c>
      <c r="S483" s="25">
        <f t="shared" si="195"/>
        <v>100</v>
      </c>
      <c r="T483" s="25">
        <f t="shared" si="196"/>
        <v>200</v>
      </c>
      <c r="U483" s="25">
        <f t="shared" si="197"/>
        <v>0</v>
      </c>
      <c r="V483" s="25">
        <f t="shared" si="198"/>
        <v>1.4</v>
      </c>
      <c r="W483">
        <v>80</v>
      </c>
      <c r="X483">
        <v>100</v>
      </c>
    </row>
    <row r="484" spans="1:24" x14ac:dyDescent="0.25">
      <c r="A484" s="283">
        <v>46265</v>
      </c>
      <c r="B484" s="34" t="s">
        <v>457</v>
      </c>
      <c r="C484" s="304" t="s">
        <v>35</v>
      </c>
      <c r="D484" s="135">
        <v>295</v>
      </c>
      <c r="E484" s="48">
        <f t="shared" si="204"/>
        <v>1</v>
      </c>
      <c r="F484" s="135">
        <v>204.5</v>
      </c>
      <c r="G484" s="48"/>
      <c r="H484" s="135"/>
      <c r="I484" s="48">
        <f t="shared" si="201"/>
        <v>1</v>
      </c>
      <c r="J484" s="135">
        <v>96</v>
      </c>
      <c r="K484" s="48">
        <f t="shared" si="202"/>
        <v>1</v>
      </c>
      <c r="L484" s="247"/>
      <c r="P484" s="25" t="str">
        <f t="shared" ref="P484" si="208">LEFT(C484,12)</f>
        <v>VITAMALT</v>
      </c>
      <c r="Q484" s="25">
        <f t="shared" si="193"/>
        <v>295</v>
      </c>
      <c r="R484" s="25">
        <f t="shared" si="194"/>
        <v>297</v>
      </c>
      <c r="S484" s="25">
        <f t="shared" si="195"/>
        <v>100</v>
      </c>
      <c r="T484" s="25">
        <f t="shared" si="196"/>
        <v>200</v>
      </c>
      <c r="U484" s="25">
        <f t="shared" si="197"/>
        <v>0</v>
      </c>
      <c r="V484" s="25">
        <f t="shared" si="198"/>
        <v>1.4</v>
      </c>
      <c r="W484">
        <v>80</v>
      </c>
      <c r="X484">
        <v>100</v>
      </c>
    </row>
    <row r="485" spans="1:24" x14ac:dyDescent="0.25">
      <c r="A485" s="283"/>
      <c r="B485" s="35"/>
      <c r="C485" s="463"/>
      <c r="D485" s="135"/>
      <c r="E485" s="135"/>
      <c r="F485" s="135"/>
      <c r="G485" s="135"/>
      <c r="H485" s="135"/>
      <c r="I485" s="135"/>
      <c r="J485" s="135"/>
      <c r="K485" s="135"/>
      <c r="L485" s="247"/>
      <c r="P485" s="25" t="str">
        <f t="shared" si="206"/>
        <v/>
      </c>
      <c r="Q485" s="25" t="e">
        <f t="shared" ref="Q485:Q567" si="209">VLOOKUP($P485,$P$3:$T$14,2,FALSE)</f>
        <v>#N/A</v>
      </c>
      <c r="R485" s="25" t="e">
        <f t="shared" ref="R485:R567" si="210">VLOOKUP($P485,$P$3:$T$14,3,FALSE)</f>
        <v>#N/A</v>
      </c>
      <c r="S485" s="25" t="e">
        <f t="shared" ref="S485:S567" si="211">VLOOKUP($P485,$P$3:$T$14,4,FALSE)</f>
        <v>#N/A</v>
      </c>
      <c r="T485" s="25" t="e">
        <f t="shared" ref="T485:T567" si="212">VLOOKUP($P485,$P$3:$T$14,5,FALSE)</f>
        <v>#N/A</v>
      </c>
      <c r="U485" s="25" t="e">
        <f t="shared" ref="U485:U567" si="213">VLOOKUP($P485,$P$3:$V$14,6,FALSE)</f>
        <v>#N/A</v>
      </c>
      <c r="V485" s="25" t="e">
        <f t="shared" ref="V485:V567" si="214">VLOOKUP($P485,$P$3:$V$14,7,FALSE)</f>
        <v>#N/A</v>
      </c>
      <c r="W485">
        <v>80</v>
      </c>
      <c r="X485">
        <v>100</v>
      </c>
    </row>
    <row r="486" spans="1:24" x14ac:dyDescent="0.25">
      <c r="C486">
        <f>COUNTA(C435:C485)</f>
        <v>50</v>
      </c>
      <c r="D486" s="464">
        <f>((COUNTA(D435:D485))-COUNTIF(E435:E485,"&lt;1"))/(COUNTA(D435:D485))</f>
        <v>1</v>
      </c>
      <c r="E486" s="1"/>
      <c r="F486" s="464">
        <f>((COUNTA(F435:F477))-COUNTIF(G435:G477,"&lt;1"))/(COUNTA(F435:F477))</f>
        <v>0.85365853658536583</v>
      </c>
      <c r="G486" s="1"/>
      <c r="H486" s="464">
        <f>((COUNTA(H435:H485))-COUNTIF(I435:I485,"&lt;1"))/(COUNTA(H435:H485))</f>
        <v>1</v>
      </c>
      <c r="I486" s="1"/>
      <c r="J486" s="464">
        <f>((COUNTA(J435:J485))-COUNTIF(K435:K485,"&lt;1"))/(COUNTA(J435:J485))</f>
        <v>1</v>
      </c>
      <c r="L486" s="465">
        <f>AVERAGE(L435:L485)</f>
        <v>0.8</v>
      </c>
      <c r="P486" s="25" t="str">
        <f t="shared" si="206"/>
        <v>50</v>
      </c>
      <c r="Q486" s="25" t="e">
        <f t="shared" si="209"/>
        <v>#N/A</v>
      </c>
      <c r="R486" s="25" t="e">
        <f t="shared" si="210"/>
        <v>#N/A</v>
      </c>
      <c r="S486" s="25" t="e">
        <f t="shared" si="211"/>
        <v>#N/A</v>
      </c>
      <c r="T486" s="25" t="e">
        <f t="shared" si="212"/>
        <v>#N/A</v>
      </c>
      <c r="U486" s="25" t="e">
        <f t="shared" si="213"/>
        <v>#N/A</v>
      </c>
      <c r="V486" s="25" t="e">
        <f t="shared" si="214"/>
        <v>#N/A</v>
      </c>
      <c r="W486">
        <v>80</v>
      </c>
      <c r="X486">
        <v>100</v>
      </c>
    </row>
    <row r="487" spans="1:24" x14ac:dyDescent="0.25">
      <c r="E487" s="1"/>
      <c r="G487" s="1"/>
      <c r="I487" s="1"/>
      <c r="P487" s="25"/>
      <c r="Q487" s="25"/>
      <c r="R487" s="25"/>
      <c r="S487" s="25"/>
      <c r="T487" s="25"/>
      <c r="U487" s="25"/>
      <c r="V487" s="25"/>
    </row>
    <row r="488" spans="1:24" x14ac:dyDescent="0.25">
      <c r="E488" s="1"/>
      <c r="G488" s="1"/>
      <c r="I488" s="1"/>
      <c r="P488" s="25"/>
      <c r="Q488" s="25"/>
      <c r="R488" s="25"/>
      <c r="S488" s="25"/>
      <c r="T488" s="25"/>
      <c r="U488" s="25"/>
      <c r="V488" s="25"/>
    </row>
    <row r="489" spans="1:24" ht="30" x14ac:dyDescent="0.25">
      <c r="A489" s="286" t="s">
        <v>18</v>
      </c>
      <c r="B489" s="7" t="s">
        <v>19</v>
      </c>
      <c r="C489" s="99" t="s">
        <v>29</v>
      </c>
      <c r="D489" s="8" t="s">
        <v>2</v>
      </c>
      <c r="E489" s="70"/>
      <c r="F489" s="8" t="s">
        <v>0</v>
      </c>
      <c r="G489" s="70"/>
      <c r="H489" s="8" t="s">
        <v>1</v>
      </c>
      <c r="I489" s="70"/>
      <c r="J489" s="127" t="s">
        <v>3</v>
      </c>
      <c r="K489" s="70"/>
      <c r="L489" s="7" t="s">
        <v>20</v>
      </c>
      <c r="P489" s="25" t="str">
        <f t="shared" si="206"/>
        <v>Product</v>
      </c>
      <c r="Q489" s="25" t="e">
        <f t="shared" si="209"/>
        <v>#N/A</v>
      </c>
      <c r="R489" s="25" t="e">
        <f t="shared" si="210"/>
        <v>#N/A</v>
      </c>
      <c r="S489" s="25" t="e">
        <f t="shared" si="211"/>
        <v>#N/A</v>
      </c>
      <c r="T489" s="25" t="e">
        <f t="shared" si="212"/>
        <v>#N/A</v>
      </c>
      <c r="U489" s="25" t="e">
        <f t="shared" si="213"/>
        <v>#N/A</v>
      </c>
      <c r="V489" s="25" t="e">
        <f t="shared" si="214"/>
        <v>#N/A</v>
      </c>
      <c r="W489">
        <v>80</v>
      </c>
      <c r="X489">
        <v>100</v>
      </c>
    </row>
    <row r="490" spans="1:24" x14ac:dyDescent="0.25">
      <c r="A490" s="283">
        <v>46266</v>
      </c>
      <c r="B490" s="34" t="s">
        <v>457</v>
      </c>
      <c r="C490" s="304" t="s">
        <v>30</v>
      </c>
      <c r="D490" s="135">
        <v>275</v>
      </c>
      <c r="E490" s="48">
        <f t="shared" ref="E490:E536" si="215">IF(+(IF(D490&lt;Q490,0,IF(D490&gt;R490,0,1)))=1,1,0)</f>
        <v>1</v>
      </c>
      <c r="F490" s="135">
        <v>14.73</v>
      </c>
      <c r="G490" s="48">
        <f t="shared" ref="G490:G536" si="216">IF(+(IF(F490&lt;S490,0,IF(F490&gt;T490,0,1)))=1,1,0)</f>
        <v>1</v>
      </c>
      <c r="H490" s="135">
        <v>0.08</v>
      </c>
      <c r="I490" s="48">
        <f t="shared" ref="I490:I536" si="217">IF(+(IF(H490&lt;U490,0,IF(H490&gt;V490,0,1)))=1,1,0)</f>
        <v>1</v>
      </c>
      <c r="J490" s="135">
        <v>98</v>
      </c>
      <c r="K490" s="48">
        <f t="shared" ref="K490:K536" si="218">IF(+(IF(J490&lt;W490,0,IF(J490&gt;X490,0,1)))=1,1,0)</f>
        <v>1</v>
      </c>
      <c r="L490" s="247">
        <f t="shared" ref="L490:L535" si="219">IF(+(IF(D490&lt;Q490,0,IF(D490&gt;R490,0,1)))+(IF(F490&lt;S490,0,IF(F490&gt;T490,0,1)))=2,1,0)</f>
        <v>1</v>
      </c>
      <c r="P490" s="25" t="str">
        <f t="shared" ref="P490" si="220">LEFT(C490,12)</f>
        <v>STAG</v>
      </c>
      <c r="Q490" s="25">
        <f t="shared" si="209"/>
        <v>270</v>
      </c>
      <c r="R490" s="25">
        <f t="shared" si="210"/>
        <v>280</v>
      </c>
      <c r="S490" s="25">
        <f t="shared" si="211"/>
        <v>12</v>
      </c>
      <c r="T490" s="25">
        <f t="shared" si="212"/>
        <v>19.440000000000001</v>
      </c>
      <c r="U490" s="25">
        <f t="shared" si="213"/>
        <v>0</v>
      </c>
      <c r="V490" s="25">
        <f t="shared" si="214"/>
        <v>0.4</v>
      </c>
      <c r="W490">
        <v>80</v>
      </c>
      <c r="X490">
        <v>100</v>
      </c>
    </row>
    <row r="491" spans="1:24" x14ac:dyDescent="0.25">
      <c r="A491" s="283">
        <v>46266</v>
      </c>
      <c r="B491" s="34" t="s">
        <v>456</v>
      </c>
      <c r="C491" s="304" t="s">
        <v>30</v>
      </c>
      <c r="D491" s="135">
        <v>275</v>
      </c>
      <c r="E491" s="48">
        <f t="shared" si="215"/>
        <v>1</v>
      </c>
      <c r="F491" s="135">
        <v>13.6</v>
      </c>
      <c r="G491" s="48">
        <f t="shared" si="216"/>
        <v>1</v>
      </c>
      <c r="H491" s="135">
        <v>0.04</v>
      </c>
      <c r="I491" s="48">
        <f t="shared" si="217"/>
        <v>1</v>
      </c>
      <c r="J491" s="135">
        <v>96</v>
      </c>
      <c r="K491" s="48">
        <f t="shared" si="218"/>
        <v>1</v>
      </c>
      <c r="L491" s="247">
        <f t="shared" si="219"/>
        <v>1</v>
      </c>
      <c r="P491" s="25" t="str">
        <f t="shared" si="206"/>
        <v>STAG</v>
      </c>
      <c r="Q491" s="25">
        <f t="shared" si="209"/>
        <v>270</v>
      </c>
      <c r="R491" s="25">
        <f t="shared" si="210"/>
        <v>280</v>
      </c>
      <c r="S491" s="25">
        <f t="shared" si="211"/>
        <v>12</v>
      </c>
      <c r="T491" s="25">
        <f t="shared" si="212"/>
        <v>19.440000000000001</v>
      </c>
      <c r="U491" s="25">
        <f t="shared" si="213"/>
        <v>0</v>
      </c>
      <c r="V491" s="25">
        <f t="shared" si="214"/>
        <v>0.4</v>
      </c>
      <c r="W491">
        <v>80</v>
      </c>
      <c r="X491">
        <v>100</v>
      </c>
    </row>
    <row r="492" spans="1:24" x14ac:dyDescent="0.25">
      <c r="A492" s="283">
        <v>46266</v>
      </c>
      <c r="B492" s="34" t="s">
        <v>456</v>
      </c>
      <c r="C492" s="304" t="s">
        <v>31</v>
      </c>
      <c r="D492" s="135">
        <v>275</v>
      </c>
      <c r="E492" s="48">
        <f t="shared" si="215"/>
        <v>1</v>
      </c>
      <c r="F492" s="411">
        <v>20.2</v>
      </c>
      <c r="G492" s="48">
        <f t="shared" si="216"/>
        <v>0</v>
      </c>
      <c r="H492" s="135">
        <v>0.02</v>
      </c>
      <c r="I492" s="48">
        <f t="shared" si="217"/>
        <v>1</v>
      </c>
      <c r="J492" s="135">
        <v>96</v>
      </c>
      <c r="K492" s="48">
        <f t="shared" si="218"/>
        <v>1</v>
      </c>
      <c r="L492" s="247">
        <f t="shared" si="219"/>
        <v>0</v>
      </c>
      <c r="P492" s="25" t="str">
        <f t="shared" si="206"/>
        <v>CARIB</v>
      </c>
      <c r="Q492" s="25">
        <f t="shared" si="209"/>
        <v>270</v>
      </c>
      <c r="R492" s="25">
        <f t="shared" si="210"/>
        <v>280</v>
      </c>
      <c r="S492" s="25">
        <f t="shared" si="211"/>
        <v>12</v>
      </c>
      <c r="T492" s="25">
        <f t="shared" si="212"/>
        <v>19.440000000000001</v>
      </c>
      <c r="U492" s="25">
        <f t="shared" si="213"/>
        <v>0</v>
      </c>
      <c r="V492" s="25">
        <f t="shared" si="214"/>
        <v>0.4</v>
      </c>
      <c r="W492">
        <v>80</v>
      </c>
      <c r="X492">
        <v>100</v>
      </c>
    </row>
    <row r="493" spans="1:24" x14ac:dyDescent="0.25">
      <c r="A493" s="283">
        <v>46267</v>
      </c>
      <c r="B493" s="34" t="s">
        <v>459</v>
      </c>
      <c r="C493" s="304" t="s">
        <v>31</v>
      </c>
      <c r="D493" s="135">
        <v>275</v>
      </c>
      <c r="E493" s="48">
        <f t="shared" si="215"/>
        <v>1</v>
      </c>
      <c r="F493" s="135">
        <v>17.399999999999999</v>
      </c>
      <c r="G493" s="48">
        <f t="shared" si="216"/>
        <v>1</v>
      </c>
      <c r="H493" s="135">
        <v>0.02</v>
      </c>
      <c r="I493" s="48">
        <f t="shared" si="217"/>
        <v>1</v>
      </c>
      <c r="J493" s="135">
        <v>100</v>
      </c>
      <c r="K493" s="48">
        <f t="shared" si="218"/>
        <v>1</v>
      </c>
      <c r="L493" s="247">
        <f t="shared" si="219"/>
        <v>1</v>
      </c>
      <c r="P493" s="25" t="str">
        <f t="shared" si="206"/>
        <v>CARIB</v>
      </c>
      <c r="Q493" s="25">
        <f t="shared" si="209"/>
        <v>270</v>
      </c>
      <c r="R493" s="25">
        <f t="shared" si="210"/>
        <v>280</v>
      </c>
      <c r="S493" s="25">
        <f t="shared" si="211"/>
        <v>12</v>
      </c>
      <c r="T493" s="25">
        <f t="shared" si="212"/>
        <v>19.440000000000001</v>
      </c>
      <c r="U493" s="25">
        <f t="shared" si="213"/>
        <v>0</v>
      </c>
      <c r="V493" s="25">
        <f t="shared" si="214"/>
        <v>0.4</v>
      </c>
      <c r="W493">
        <v>80</v>
      </c>
      <c r="X493">
        <v>100</v>
      </c>
    </row>
    <row r="494" spans="1:24" x14ac:dyDescent="0.25">
      <c r="A494" s="283">
        <v>46267</v>
      </c>
      <c r="B494" s="34" t="s">
        <v>435</v>
      </c>
      <c r="C494" s="304" t="s">
        <v>31</v>
      </c>
      <c r="D494" s="135">
        <v>275</v>
      </c>
      <c r="E494" s="48">
        <f t="shared" ref="E494" si="221">IF(+(IF(D494&lt;Q494,0,IF(D494&gt;R494,0,1)))=1,1,0)</f>
        <v>1</v>
      </c>
      <c r="F494" s="128"/>
      <c r="G494" s="48"/>
      <c r="H494" s="135">
        <v>0.09</v>
      </c>
      <c r="I494" s="48">
        <f t="shared" ref="I494" si="222">IF(+(IF(H494&lt;U494,0,IF(H494&gt;V494,0,1)))=1,1,0)</f>
        <v>1</v>
      </c>
      <c r="J494" s="135">
        <v>96</v>
      </c>
      <c r="K494" s="48">
        <f t="shared" ref="K494" si="223">IF(+(IF(J494&lt;W494,0,IF(J494&gt;X494,0,1)))=1,1,0)</f>
        <v>1</v>
      </c>
      <c r="L494" s="247">
        <f t="shared" ref="L494" si="224">IF(+(IF(D494&lt;Q494,0,IF(D494&gt;R494,0,1)))+(IF(F494&lt;S494,0,IF(F494&gt;T494,0,1)))=2,1,0)</f>
        <v>0</v>
      </c>
      <c r="P494" s="25" t="str">
        <f t="shared" ref="P494" si="225">LEFT(C494,12)</f>
        <v>CARIB</v>
      </c>
      <c r="Q494" s="25">
        <f t="shared" si="209"/>
        <v>270</v>
      </c>
      <c r="R494" s="25">
        <f t="shared" si="210"/>
        <v>280</v>
      </c>
      <c r="S494" s="25">
        <f t="shared" si="211"/>
        <v>12</v>
      </c>
      <c r="T494" s="25">
        <f t="shared" si="212"/>
        <v>19.440000000000001</v>
      </c>
      <c r="U494" s="25">
        <f t="shared" si="213"/>
        <v>0</v>
      </c>
      <c r="V494" s="25">
        <f t="shared" si="214"/>
        <v>0.4</v>
      </c>
      <c r="W494">
        <v>80</v>
      </c>
      <c r="X494">
        <v>100</v>
      </c>
    </row>
    <row r="495" spans="1:24" x14ac:dyDescent="0.25">
      <c r="A495" s="283">
        <v>46267</v>
      </c>
      <c r="B495" s="34" t="s">
        <v>458</v>
      </c>
      <c r="C495" s="304" t="s">
        <v>31</v>
      </c>
      <c r="D495" s="135">
        <v>275</v>
      </c>
      <c r="E495" s="48">
        <f t="shared" si="215"/>
        <v>1</v>
      </c>
      <c r="F495" s="135">
        <v>17.36</v>
      </c>
      <c r="G495" s="48">
        <f t="shared" si="216"/>
        <v>1</v>
      </c>
      <c r="H495" s="135">
        <v>0.03</v>
      </c>
      <c r="I495" s="48">
        <f t="shared" si="217"/>
        <v>1</v>
      </c>
      <c r="J495" s="135">
        <v>98</v>
      </c>
      <c r="K495" s="48">
        <f t="shared" si="218"/>
        <v>1</v>
      </c>
      <c r="L495" s="247">
        <f t="shared" si="219"/>
        <v>1</v>
      </c>
      <c r="P495" s="25" t="str">
        <f t="shared" si="206"/>
        <v>CARIB</v>
      </c>
      <c r="Q495" s="25">
        <f t="shared" si="209"/>
        <v>270</v>
      </c>
      <c r="R495" s="25">
        <f t="shared" si="210"/>
        <v>280</v>
      </c>
      <c r="S495" s="25">
        <f t="shared" si="211"/>
        <v>12</v>
      </c>
      <c r="T495" s="25">
        <f t="shared" si="212"/>
        <v>19.440000000000001</v>
      </c>
      <c r="U495" s="25">
        <f t="shared" si="213"/>
        <v>0</v>
      </c>
      <c r="V495" s="25">
        <f t="shared" si="214"/>
        <v>0.4</v>
      </c>
      <c r="W495">
        <v>80</v>
      </c>
      <c r="X495">
        <v>100</v>
      </c>
    </row>
    <row r="496" spans="1:24" x14ac:dyDescent="0.25">
      <c r="A496" s="283">
        <v>46268</v>
      </c>
      <c r="B496" s="34" t="s">
        <v>434</v>
      </c>
      <c r="C496" s="304" t="s">
        <v>31</v>
      </c>
      <c r="D496" s="135">
        <v>275</v>
      </c>
      <c r="E496" s="48">
        <f t="shared" si="215"/>
        <v>1</v>
      </c>
      <c r="F496" s="135">
        <v>16.05</v>
      </c>
      <c r="G496" s="48">
        <f t="shared" si="216"/>
        <v>1</v>
      </c>
      <c r="H496" s="135">
        <v>0.04</v>
      </c>
      <c r="I496" s="48">
        <f t="shared" si="217"/>
        <v>1</v>
      </c>
      <c r="J496" s="135">
        <v>94</v>
      </c>
      <c r="K496" s="48">
        <f t="shared" si="218"/>
        <v>1</v>
      </c>
      <c r="L496" s="247">
        <f t="shared" si="219"/>
        <v>1</v>
      </c>
      <c r="P496" s="25" t="str">
        <f t="shared" si="206"/>
        <v>CARIB</v>
      </c>
      <c r="Q496" s="25">
        <f t="shared" si="209"/>
        <v>270</v>
      </c>
      <c r="R496" s="25">
        <f t="shared" si="210"/>
        <v>280</v>
      </c>
      <c r="S496" s="25">
        <f t="shared" si="211"/>
        <v>12</v>
      </c>
      <c r="T496" s="25">
        <f t="shared" si="212"/>
        <v>19.440000000000001</v>
      </c>
      <c r="U496" s="25">
        <f t="shared" si="213"/>
        <v>0</v>
      </c>
      <c r="V496" s="25">
        <f t="shared" si="214"/>
        <v>0.4</v>
      </c>
      <c r="W496">
        <v>80</v>
      </c>
      <c r="X496">
        <v>100</v>
      </c>
    </row>
    <row r="497" spans="1:24" x14ac:dyDescent="0.25">
      <c r="A497" s="283">
        <v>46268</v>
      </c>
      <c r="B497" s="271" t="s">
        <v>452</v>
      </c>
      <c r="C497" s="304" t="s">
        <v>30</v>
      </c>
      <c r="D497" s="135">
        <v>275</v>
      </c>
      <c r="E497" s="48">
        <f t="shared" si="215"/>
        <v>1</v>
      </c>
      <c r="F497" s="135">
        <v>16.45</v>
      </c>
      <c r="G497" s="48">
        <f t="shared" si="216"/>
        <v>1</v>
      </c>
      <c r="H497" s="135">
        <v>0.02</v>
      </c>
      <c r="I497" s="48">
        <f t="shared" si="217"/>
        <v>1</v>
      </c>
      <c r="J497" s="135">
        <v>91</v>
      </c>
      <c r="K497" s="48">
        <f t="shared" si="218"/>
        <v>1</v>
      </c>
      <c r="L497" s="247">
        <f t="shared" si="219"/>
        <v>1</v>
      </c>
      <c r="P497" s="25" t="str">
        <f t="shared" si="206"/>
        <v>STAG</v>
      </c>
      <c r="Q497" s="25">
        <f t="shared" si="209"/>
        <v>270</v>
      </c>
      <c r="R497" s="25">
        <f t="shared" si="210"/>
        <v>280</v>
      </c>
      <c r="S497" s="25">
        <f t="shared" si="211"/>
        <v>12</v>
      </c>
      <c r="T497" s="25">
        <f t="shared" si="212"/>
        <v>19.440000000000001</v>
      </c>
      <c r="U497" s="25">
        <f t="shared" si="213"/>
        <v>0</v>
      </c>
      <c r="V497" s="25">
        <f t="shared" si="214"/>
        <v>0.4</v>
      </c>
      <c r="W497">
        <v>80</v>
      </c>
      <c r="X497">
        <v>100</v>
      </c>
    </row>
    <row r="498" spans="1:24" x14ac:dyDescent="0.25">
      <c r="A498" s="283">
        <v>46268</v>
      </c>
      <c r="B498" s="271" t="s">
        <v>455</v>
      </c>
      <c r="C498" s="304" t="s">
        <v>30</v>
      </c>
      <c r="D498" s="135">
        <v>275</v>
      </c>
      <c r="E498" s="48">
        <f t="shared" si="215"/>
        <v>1</v>
      </c>
      <c r="F498" s="135">
        <v>17.100000000000001</v>
      </c>
      <c r="G498" s="48">
        <f t="shared" si="216"/>
        <v>1</v>
      </c>
      <c r="H498" s="135">
        <v>0.04</v>
      </c>
      <c r="I498" s="48">
        <f t="shared" si="217"/>
        <v>1</v>
      </c>
      <c r="J498" s="135">
        <v>94</v>
      </c>
      <c r="K498" s="48">
        <f t="shared" si="218"/>
        <v>1</v>
      </c>
      <c r="L498" s="247">
        <f t="shared" si="219"/>
        <v>1</v>
      </c>
      <c r="P498" s="25" t="str">
        <f t="shared" si="206"/>
        <v>STAG</v>
      </c>
      <c r="Q498" s="25">
        <f t="shared" si="209"/>
        <v>270</v>
      </c>
      <c r="R498" s="25">
        <f t="shared" si="210"/>
        <v>280</v>
      </c>
      <c r="S498" s="25">
        <f t="shared" si="211"/>
        <v>12</v>
      </c>
      <c r="T498" s="25">
        <f t="shared" si="212"/>
        <v>19.440000000000001</v>
      </c>
      <c r="U498" s="25">
        <f t="shared" si="213"/>
        <v>0</v>
      </c>
      <c r="V498" s="25">
        <f t="shared" si="214"/>
        <v>0.4</v>
      </c>
      <c r="W498">
        <v>80</v>
      </c>
      <c r="X498">
        <v>100</v>
      </c>
    </row>
    <row r="499" spans="1:24" x14ac:dyDescent="0.25">
      <c r="A499" s="283">
        <v>46273</v>
      </c>
      <c r="B499" s="271" t="s">
        <v>456</v>
      </c>
      <c r="C499" s="304" t="s">
        <v>31</v>
      </c>
      <c r="D499" s="135">
        <v>275</v>
      </c>
      <c r="E499" s="48">
        <f t="shared" si="215"/>
        <v>1</v>
      </c>
      <c r="F499" s="135">
        <v>18.399999999999999</v>
      </c>
      <c r="G499" s="48">
        <f t="shared" si="216"/>
        <v>1</v>
      </c>
      <c r="H499" s="135">
        <v>0.04</v>
      </c>
      <c r="I499" s="48">
        <f t="shared" si="217"/>
        <v>1</v>
      </c>
      <c r="J499" s="135">
        <v>91</v>
      </c>
      <c r="K499" s="48">
        <f t="shared" si="218"/>
        <v>1</v>
      </c>
      <c r="L499" s="247">
        <f t="shared" si="219"/>
        <v>1</v>
      </c>
      <c r="P499" s="25" t="str">
        <f t="shared" si="206"/>
        <v>CARIB</v>
      </c>
      <c r="Q499" s="25">
        <f t="shared" si="209"/>
        <v>270</v>
      </c>
      <c r="R499" s="25">
        <f t="shared" si="210"/>
        <v>280</v>
      </c>
      <c r="S499" s="25">
        <f t="shared" si="211"/>
        <v>12</v>
      </c>
      <c r="T499" s="25">
        <f t="shared" si="212"/>
        <v>19.440000000000001</v>
      </c>
      <c r="U499" s="25">
        <f t="shared" si="213"/>
        <v>0</v>
      </c>
      <c r="V499" s="25">
        <f t="shared" si="214"/>
        <v>0.4</v>
      </c>
      <c r="W499">
        <v>80</v>
      </c>
      <c r="X499">
        <v>100</v>
      </c>
    </row>
    <row r="500" spans="1:24" x14ac:dyDescent="0.25">
      <c r="A500" s="283">
        <v>46274</v>
      </c>
      <c r="B500" s="271" t="s">
        <v>457</v>
      </c>
      <c r="C500" s="304" t="s">
        <v>31</v>
      </c>
      <c r="D500" s="135">
        <v>275</v>
      </c>
      <c r="E500" s="48">
        <f t="shared" si="215"/>
        <v>1</v>
      </c>
      <c r="F500" s="135">
        <v>15.6</v>
      </c>
      <c r="G500" s="48">
        <f t="shared" si="216"/>
        <v>1</v>
      </c>
      <c r="H500" s="135">
        <v>0.04</v>
      </c>
      <c r="I500" s="48">
        <f t="shared" si="217"/>
        <v>1</v>
      </c>
      <c r="J500" s="135">
        <v>89</v>
      </c>
      <c r="K500" s="48">
        <f t="shared" si="218"/>
        <v>1</v>
      </c>
      <c r="L500" s="247">
        <f t="shared" si="219"/>
        <v>1</v>
      </c>
      <c r="P500" s="25" t="str">
        <f t="shared" si="206"/>
        <v>CARIB</v>
      </c>
      <c r="Q500" s="25">
        <f t="shared" si="209"/>
        <v>270</v>
      </c>
      <c r="R500" s="25">
        <f t="shared" si="210"/>
        <v>280</v>
      </c>
      <c r="S500" s="25">
        <f t="shared" si="211"/>
        <v>12</v>
      </c>
      <c r="T500" s="25">
        <f t="shared" si="212"/>
        <v>19.440000000000001</v>
      </c>
      <c r="U500" s="25">
        <f t="shared" si="213"/>
        <v>0</v>
      </c>
      <c r="V500" s="25">
        <f t="shared" si="214"/>
        <v>0.4</v>
      </c>
      <c r="W500">
        <v>80</v>
      </c>
      <c r="X500">
        <v>100</v>
      </c>
    </row>
    <row r="501" spans="1:24" x14ac:dyDescent="0.25">
      <c r="A501" s="283">
        <v>46274</v>
      </c>
      <c r="B501" s="34" t="s">
        <v>456</v>
      </c>
      <c r="C501" s="304" t="s">
        <v>31</v>
      </c>
      <c r="D501" s="135">
        <v>275</v>
      </c>
      <c r="E501" s="48">
        <f t="shared" si="215"/>
        <v>1</v>
      </c>
      <c r="F501" s="135">
        <v>17.37</v>
      </c>
      <c r="G501" s="48">
        <f t="shared" si="216"/>
        <v>1</v>
      </c>
      <c r="H501" s="135">
        <v>0.04</v>
      </c>
      <c r="I501" s="48">
        <f t="shared" si="217"/>
        <v>1</v>
      </c>
      <c r="J501" s="135">
        <v>91</v>
      </c>
      <c r="K501" s="48">
        <f t="shared" si="218"/>
        <v>1</v>
      </c>
      <c r="L501" s="247">
        <f t="shared" si="219"/>
        <v>1</v>
      </c>
      <c r="P501" s="25" t="str">
        <f t="shared" si="206"/>
        <v>CARIB</v>
      </c>
      <c r="Q501" s="25">
        <f t="shared" si="209"/>
        <v>270</v>
      </c>
      <c r="R501" s="25">
        <f t="shared" si="210"/>
        <v>280</v>
      </c>
      <c r="S501" s="25">
        <f t="shared" si="211"/>
        <v>12</v>
      </c>
      <c r="T501" s="25">
        <f t="shared" si="212"/>
        <v>19.440000000000001</v>
      </c>
      <c r="U501" s="25">
        <f t="shared" si="213"/>
        <v>0</v>
      </c>
      <c r="V501" s="25">
        <f t="shared" si="214"/>
        <v>0.4</v>
      </c>
      <c r="W501">
        <v>80</v>
      </c>
      <c r="X501">
        <v>100</v>
      </c>
    </row>
    <row r="502" spans="1:24" x14ac:dyDescent="0.25">
      <c r="A502" s="283">
        <v>46274</v>
      </c>
      <c r="B502" s="118" t="s">
        <v>457</v>
      </c>
      <c r="C502" s="304" t="s">
        <v>31</v>
      </c>
      <c r="D502" s="135">
        <v>275</v>
      </c>
      <c r="E502" s="48">
        <f t="shared" si="215"/>
        <v>1</v>
      </c>
      <c r="F502" s="135">
        <v>14.7</v>
      </c>
      <c r="G502" s="48">
        <f t="shared" si="216"/>
        <v>1</v>
      </c>
      <c r="H502" s="135">
        <v>0.04</v>
      </c>
      <c r="I502" s="48">
        <f t="shared" si="217"/>
        <v>1</v>
      </c>
      <c r="J502" s="128"/>
      <c r="K502" s="48"/>
      <c r="L502" s="247">
        <f t="shared" si="219"/>
        <v>1</v>
      </c>
      <c r="P502" s="25" t="str">
        <f t="shared" si="206"/>
        <v>CARIB</v>
      </c>
      <c r="Q502" s="25">
        <f t="shared" si="209"/>
        <v>270</v>
      </c>
      <c r="R502" s="25">
        <f t="shared" si="210"/>
        <v>280</v>
      </c>
      <c r="S502" s="25">
        <f t="shared" si="211"/>
        <v>12</v>
      </c>
      <c r="T502" s="25">
        <f t="shared" si="212"/>
        <v>19.440000000000001</v>
      </c>
      <c r="U502" s="25">
        <f t="shared" si="213"/>
        <v>0</v>
      </c>
      <c r="V502" s="25">
        <f t="shared" si="214"/>
        <v>0.4</v>
      </c>
      <c r="W502">
        <v>80</v>
      </c>
      <c r="X502">
        <v>100</v>
      </c>
    </row>
    <row r="503" spans="1:24" x14ac:dyDescent="0.25">
      <c r="A503" s="283">
        <v>46275</v>
      </c>
      <c r="B503" s="118" t="s">
        <v>457</v>
      </c>
      <c r="C503" s="304" t="s">
        <v>31</v>
      </c>
      <c r="D503" s="135">
        <v>275</v>
      </c>
      <c r="E503" s="48">
        <f t="shared" si="215"/>
        <v>1</v>
      </c>
      <c r="F503" s="135">
        <v>15.8</v>
      </c>
      <c r="G503" s="48">
        <f t="shared" si="216"/>
        <v>1</v>
      </c>
      <c r="H503" s="135">
        <v>0.04</v>
      </c>
      <c r="I503" s="48">
        <f t="shared" si="217"/>
        <v>1</v>
      </c>
      <c r="J503" s="135">
        <v>96</v>
      </c>
      <c r="K503" s="48">
        <f t="shared" si="218"/>
        <v>1</v>
      </c>
      <c r="L503" s="247">
        <f t="shared" si="219"/>
        <v>1</v>
      </c>
      <c r="P503" s="25" t="str">
        <f t="shared" si="206"/>
        <v>CARIB</v>
      </c>
      <c r="Q503" s="25">
        <f t="shared" si="209"/>
        <v>270</v>
      </c>
      <c r="R503" s="25">
        <f t="shared" si="210"/>
        <v>280</v>
      </c>
      <c r="S503" s="25">
        <f t="shared" si="211"/>
        <v>12</v>
      </c>
      <c r="T503" s="25">
        <f t="shared" si="212"/>
        <v>19.440000000000001</v>
      </c>
      <c r="U503" s="25">
        <f t="shared" si="213"/>
        <v>0</v>
      </c>
      <c r="V503" s="25">
        <f t="shared" si="214"/>
        <v>0.4</v>
      </c>
      <c r="W503">
        <v>80</v>
      </c>
      <c r="X503">
        <v>100</v>
      </c>
    </row>
    <row r="504" spans="1:24" x14ac:dyDescent="0.25">
      <c r="A504" s="283">
        <v>46275</v>
      </c>
      <c r="B504" s="118" t="s">
        <v>452</v>
      </c>
      <c r="C504" s="304" t="s">
        <v>31</v>
      </c>
      <c r="D504" s="135">
        <v>275</v>
      </c>
      <c r="E504" s="48">
        <f t="shared" si="215"/>
        <v>1</v>
      </c>
      <c r="F504" s="135">
        <v>14.43</v>
      </c>
      <c r="G504" s="48">
        <f t="shared" si="216"/>
        <v>1</v>
      </c>
      <c r="H504" s="135">
        <v>0.04</v>
      </c>
      <c r="I504" s="48">
        <f t="shared" si="217"/>
        <v>1</v>
      </c>
      <c r="J504" s="135">
        <v>91</v>
      </c>
      <c r="K504" s="48">
        <f t="shared" si="218"/>
        <v>1</v>
      </c>
      <c r="L504" s="247">
        <f t="shared" si="219"/>
        <v>1</v>
      </c>
      <c r="P504" s="25" t="str">
        <f t="shared" si="206"/>
        <v>CARIB</v>
      </c>
      <c r="Q504" s="25">
        <f t="shared" si="209"/>
        <v>270</v>
      </c>
      <c r="R504" s="25">
        <f t="shared" si="210"/>
        <v>280</v>
      </c>
      <c r="S504" s="25">
        <f t="shared" si="211"/>
        <v>12</v>
      </c>
      <c r="T504" s="25">
        <f t="shared" si="212"/>
        <v>19.440000000000001</v>
      </c>
      <c r="U504" s="25">
        <f t="shared" si="213"/>
        <v>0</v>
      </c>
      <c r="V504" s="25">
        <f t="shared" si="214"/>
        <v>0.4</v>
      </c>
      <c r="W504">
        <v>80</v>
      </c>
      <c r="X504">
        <v>100</v>
      </c>
    </row>
    <row r="505" spans="1:24" x14ac:dyDescent="0.25">
      <c r="A505" s="283">
        <v>46275</v>
      </c>
      <c r="B505" s="118" t="s">
        <v>455</v>
      </c>
      <c r="C505" s="304" t="s">
        <v>31</v>
      </c>
      <c r="D505" s="135">
        <v>275</v>
      </c>
      <c r="E505" s="48">
        <f t="shared" si="215"/>
        <v>1</v>
      </c>
      <c r="F505" s="135">
        <v>14.8</v>
      </c>
      <c r="G505" s="48">
        <f t="shared" si="216"/>
        <v>1</v>
      </c>
      <c r="H505" s="135">
        <v>0.03</v>
      </c>
      <c r="I505" s="48">
        <f t="shared" si="217"/>
        <v>1</v>
      </c>
      <c r="J505" s="135">
        <v>94</v>
      </c>
      <c r="K505" s="48">
        <f t="shared" si="218"/>
        <v>1</v>
      </c>
      <c r="L505" s="247">
        <f t="shared" si="219"/>
        <v>1</v>
      </c>
      <c r="P505" s="25" t="str">
        <f t="shared" si="206"/>
        <v>CARIB</v>
      </c>
      <c r="Q505" s="25">
        <f t="shared" si="209"/>
        <v>270</v>
      </c>
      <c r="R505" s="25">
        <f t="shared" si="210"/>
        <v>280</v>
      </c>
      <c r="S505" s="25">
        <f t="shared" si="211"/>
        <v>12</v>
      </c>
      <c r="T505" s="25">
        <f t="shared" si="212"/>
        <v>19.440000000000001</v>
      </c>
      <c r="U505" s="25">
        <f t="shared" si="213"/>
        <v>0</v>
      </c>
      <c r="V505" s="25">
        <f t="shared" si="214"/>
        <v>0.4</v>
      </c>
      <c r="W505">
        <v>80</v>
      </c>
      <c r="X505">
        <v>100</v>
      </c>
    </row>
    <row r="506" spans="1:24" x14ac:dyDescent="0.25">
      <c r="A506" s="283">
        <v>46276</v>
      </c>
      <c r="B506" s="34" t="s">
        <v>455</v>
      </c>
      <c r="C506" s="304" t="s">
        <v>31</v>
      </c>
      <c r="D506" s="135">
        <v>275</v>
      </c>
      <c r="E506" s="48">
        <f t="shared" si="215"/>
        <v>1</v>
      </c>
      <c r="F506" s="135"/>
      <c r="G506" s="48"/>
      <c r="H506" s="135"/>
      <c r="I506" s="48">
        <f t="shared" si="217"/>
        <v>1</v>
      </c>
      <c r="J506" s="135"/>
      <c r="K506" s="48"/>
      <c r="L506" s="247"/>
      <c r="P506" s="25" t="str">
        <f t="shared" si="206"/>
        <v>CARIB</v>
      </c>
      <c r="Q506" s="25">
        <f t="shared" si="209"/>
        <v>270</v>
      </c>
      <c r="R506" s="25">
        <f t="shared" si="210"/>
        <v>280</v>
      </c>
      <c r="S506" s="25">
        <f t="shared" si="211"/>
        <v>12</v>
      </c>
      <c r="T506" s="25">
        <f t="shared" si="212"/>
        <v>19.440000000000001</v>
      </c>
      <c r="U506" s="25">
        <f t="shared" si="213"/>
        <v>0</v>
      </c>
      <c r="V506" s="25">
        <f t="shared" si="214"/>
        <v>0.4</v>
      </c>
      <c r="W506">
        <v>80</v>
      </c>
      <c r="X506">
        <v>100</v>
      </c>
    </row>
    <row r="507" spans="1:24" x14ac:dyDescent="0.25">
      <c r="A507" s="283">
        <v>46276</v>
      </c>
      <c r="B507" s="34" t="s">
        <v>459</v>
      </c>
      <c r="C507" s="304" t="s">
        <v>32</v>
      </c>
      <c r="D507" s="135">
        <v>275</v>
      </c>
      <c r="E507" s="48">
        <f t="shared" si="215"/>
        <v>1</v>
      </c>
      <c r="F507" s="135">
        <v>177.95</v>
      </c>
      <c r="G507" s="48">
        <f t="shared" si="216"/>
        <v>1</v>
      </c>
      <c r="H507" s="135"/>
      <c r="I507" s="48">
        <f t="shared" si="217"/>
        <v>1</v>
      </c>
      <c r="J507" s="135">
        <v>91</v>
      </c>
      <c r="K507" s="48">
        <f t="shared" si="218"/>
        <v>1</v>
      </c>
      <c r="L507" s="247">
        <f t="shared" si="219"/>
        <v>1</v>
      </c>
      <c r="P507" s="25" t="str">
        <f t="shared" si="206"/>
        <v>MACKESON</v>
      </c>
      <c r="Q507" s="25">
        <f t="shared" si="209"/>
        <v>270</v>
      </c>
      <c r="R507" s="25">
        <f t="shared" si="210"/>
        <v>280</v>
      </c>
      <c r="S507" s="25">
        <f t="shared" si="211"/>
        <v>130</v>
      </c>
      <c r="T507" s="25">
        <f t="shared" si="212"/>
        <v>230</v>
      </c>
      <c r="U507" s="25">
        <f t="shared" si="213"/>
        <v>0</v>
      </c>
      <c r="V507" s="25">
        <f t="shared" si="214"/>
        <v>0</v>
      </c>
      <c r="W507">
        <v>80</v>
      </c>
      <c r="X507">
        <v>100</v>
      </c>
    </row>
    <row r="508" spans="1:24" x14ac:dyDescent="0.25">
      <c r="A508" s="283">
        <v>46279</v>
      </c>
      <c r="B508" s="34" t="s">
        <v>458</v>
      </c>
      <c r="C508" s="304" t="s">
        <v>32</v>
      </c>
      <c r="D508" s="135">
        <v>275</v>
      </c>
      <c r="E508" s="48">
        <f t="shared" si="215"/>
        <v>1</v>
      </c>
      <c r="F508" s="135">
        <v>169</v>
      </c>
      <c r="G508" s="48">
        <f t="shared" si="216"/>
        <v>1</v>
      </c>
      <c r="H508" s="135"/>
      <c r="I508" s="48">
        <f t="shared" si="217"/>
        <v>1</v>
      </c>
      <c r="J508" s="135">
        <v>94</v>
      </c>
      <c r="K508" s="48">
        <f t="shared" si="218"/>
        <v>1</v>
      </c>
      <c r="L508" s="247">
        <f t="shared" si="219"/>
        <v>1</v>
      </c>
      <c r="P508" s="25" t="str">
        <f t="shared" si="206"/>
        <v>MACKESON</v>
      </c>
      <c r="Q508" s="25">
        <f t="shared" si="209"/>
        <v>270</v>
      </c>
      <c r="R508" s="25">
        <f t="shared" si="210"/>
        <v>280</v>
      </c>
      <c r="S508" s="25">
        <f t="shared" si="211"/>
        <v>130</v>
      </c>
      <c r="T508" s="25">
        <f t="shared" si="212"/>
        <v>230</v>
      </c>
      <c r="U508" s="25">
        <f t="shared" si="213"/>
        <v>0</v>
      </c>
      <c r="V508" s="25">
        <f t="shared" si="214"/>
        <v>0</v>
      </c>
      <c r="W508">
        <v>80</v>
      </c>
      <c r="X508">
        <v>100</v>
      </c>
    </row>
    <row r="509" spans="1:24" x14ac:dyDescent="0.25">
      <c r="A509" s="283">
        <v>46279</v>
      </c>
      <c r="B509" s="34" t="s">
        <v>434</v>
      </c>
      <c r="C509" s="304" t="s">
        <v>30</v>
      </c>
      <c r="D509" s="135">
        <v>275</v>
      </c>
      <c r="E509" s="48">
        <f t="shared" si="215"/>
        <v>1</v>
      </c>
      <c r="F509" s="135">
        <v>17.600000000000001</v>
      </c>
      <c r="G509" s="48">
        <f t="shared" si="216"/>
        <v>1</v>
      </c>
      <c r="H509" s="135">
        <v>0.02</v>
      </c>
      <c r="I509" s="48">
        <f t="shared" si="217"/>
        <v>1</v>
      </c>
      <c r="J509" s="135">
        <v>96</v>
      </c>
      <c r="K509" s="48">
        <f t="shared" si="218"/>
        <v>1</v>
      </c>
      <c r="L509" s="247">
        <f t="shared" si="219"/>
        <v>1</v>
      </c>
      <c r="P509" s="25" t="str">
        <f t="shared" si="206"/>
        <v>STAG</v>
      </c>
      <c r="Q509" s="25">
        <f t="shared" si="209"/>
        <v>270</v>
      </c>
      <c r="R509" s="25">
        <f t="shared" si="210"/>
        <v>280</v>
      </c>
      <c r="S509" s="25">
        <f t="shared" si="211"/>
        <v>12</v>
      </c>
      <c r="T509" s="25">
        <f t="shared" si="212"/>
        <v>19.440000000000001</v>
      </c>
      <c r="U509" s="25">
        <f t="shared" si="213"/>
        <v>0</v>
      </c>
      <c r="V509" s="25">
        <f t="shared" si="214"/>
        <v>0.4</v>
      </c>
      <c r="W509">
        <v>80</v>
      </c>
      <c r="X509">
        <v>100</v>
      </c>
    </row>
    <row r="510" spans="1:24" x14ac:dyDescent="0.25">
      <c r="A510" s="283">
        <v>46279</v>
      </c>
      <c r="B510" s="34" t="s">
        <v>457</v>
      </c>
      <c r="C510" s="304" t="s">
        <v>30</v>
      </c>
      <c r="D510" s="135">
        <v>275</v>
      </c>
      <c r="E510" s="48">
        <f t="shared" si="215"/>
        <v>1</v>
      </c>
      <c r="F510" s="135">
        <v>14.4</v>
      </c>
      <c r="G510" s="48">
        <f t="shared" si="216"/>
        <v>1</v>
      </c>
      <c r="H510" s="135">
        <v>0.06</v>
      </c>
      <c r="I510" s="48">
        <f t="shared" si="217"/>
        <v>1</v>
      </c>
      <c r="J510" s="135">
        <v>96</v>
      </c>
      <c r="K510" s="48">
        <f t="shared" si="218"/>
        <v>1</v>
      </c>
      <c r="L510" s="247">
        <f t="shared" si="219"/>
        <v>1</v>
      </c>
      <c r="P510" s="25" t="str">
        <f t="shared" si="206"/>
        <v>STAG</v>
      </c>
      <c r="Q510" s="25">
        <f t="shared" si="209"/>
        <v>270</v>
      </c>
      <c r="R510" s="25">
        <f t="shared" si="210"/>
        <v>280</v>
      </c>
      <c r="S510" s="25">
        <f t="shared" si="211"/>
        <v>12</v>
      </c>
      <c r="T510" s="25">
        <f t="shared" si="212"/>
        <v>19.440000000000001</v>
      </c>
      <c r="U510" s="25">
        <f t="shared" si="213"/>
        <v>0</v>
      </c>
      <c r="V510" s="25">
        <f t="shared" si="214"/>
        <v>0.4</v>
      </c>
      <c r="W510">
        <v>80</v>
      </c>
      <c r="X510">
        <v>100</v>
      </c>
    </row>
    <row r="511" spans="1:24" x14ac:dyDescent="0.25">
      <c r="A511" s="283">
        <v>46279</v>
      </c>
      <c r="B511" s="34" t="s">
        <v>456</v>
      </c>
      <c r="C511" s="304" t="s">
        <v>30</v>
      </c>
      <c r="D511" s="135">
        <v>275</v>
      </c>
      <c r="E511" s="48">
        <f t="shared" si="215"/>
        <v>1</v>
      </c>
      <c r="F511" s="135">
        <v>15.1</v>
      </c>
      <c r="G511" s="48">
        <f t="shared" si="216"/>
        <v>1</v>
      </c>
      <c r="H511" s="135">
        <v>0.05</v>
      </c>
      <c r="I511" s="48">
        <f t="shared" si="217"/>
        <v>1</v>
      </c>
      <c r="J511" s="135">
        <v>91</v>
      </c>
      <c r="K511" s="48">
        <f t="shared" si="218"/>
        <v>1</v>
      </c>
      <c r="L511" s="247">
        <f t="shared" si="219"/>
        <v>1</v>
      </c>
      <c r="P511" s="25" t="str">
        <f t="shared" si="206"/>
        <v>STAG</v>
      </c>
      <c r="Q511" s="25">
        <f t="shared" si="209"/>
        <v>270</v>
      </c>
      <c r="R511" s="25">
        <f t="shared" si="210"/>
        <v>280</v>
      </c>
      <c r="S511" s="25">
        <f t="shared" si="211"/>
        <v>12</v>
      </c>
      <c r="T511" s="25">
        <f t="shared" si="212"/>
        <v>19.440000000000001</v>
      </c>
      <c r="U511" s="25">
        <f t="shared" si="213"/>
        <v>0</v>
      </c>
      <c r="V511" s="25">
        <f t="shared" si="214"/>
        <v>0.4</v>
      </c>
      <c r="W511">
        <v>80</v>
      </c>
      <c r="X511">
        <v>100</v>
      </c>
    </row>
    <row r="512" spans="1:24" x14ac:dyDescent="0.25">
      <c r="A512" s="283">
        <v>46280</v>
      </c>
      <c r="B512" s="34" t="s">
        <v>457</v>
      </c>
      <c r="C512" s="304" t="s">
        <v>31</v>
      </c>
      <c r="D512" s="135">
        <v>275</v>
      </c>
      <c r="E512" s="48">
        <f t="shared" si="215"/>
        <v>1</v>
      </c>
      <c r="F512" s="135">
        <v>16</v>
      </c>
      <c r="G512" s="48">
        <f t="shared" si="216"/>
        <v>1</v>
      </c>
      <c r="H512" s="135">
        <v>0.03</v>
      </c>
      <c r="I512" s="48">
        <f t="shared" si="217"/>
        <v>1</v>
      </c>
      <c r="J512" s="135">
        <v>96</v>
      </c>
      <c r="K512" s="48">
        <f t="shared" si="218"/>
        <v>1</v>
      </c>
      <c r="L512" s="247">
        <f t="shared" si="219"/>
        <v>1</v>
      </c>
      <c r="P512" s="25" t="str">
        <f t="shared" ref="P512" si="226">LEFT(C512,12)</f>
        <v>CARIB</v>
      </c>
      <c r="Q512" s="25">
        <f t="shared" si="209"/>
        <v>270</v>
      </c>
      <c r="R512" s="25">
        <f t="shared" si="210"/>
        <v>280</v>
      </c>
      <c r="S512" s="25">
        <f t="shared" si="211"/>
        <v>12</v>
      </c>
      <c r="T512" s="25">
        <f t="shared" si="212"/>
        <v>19.440000000000001</v>
      </c>
      <c r="U512" s="25">
        <f t="shared" si="213"/>
        <v>0</v>
      </c>
      <c r="V512" s="25">
        <f t="shared" si="214"/>
        <v>0.4</v>
      </c>
      <c r="W512">
        <v>80</v>
      </c>
      <c r="X512">
        <v>100</v>
      </c>
    </row>
    <row r="513" spans="1:24" x14ac:dyDescent="0.25">
      <c r="A513" s="283">
        <v>46280</v>
      </c>
      <c r="B513" s="34" t="s">
        <v>436</v>
      </c>
      <c r="C513" s="304" t="s">
        <v>31</v>
      </c>
      <c r="D513" s="135">
        <v>275</v>
      </c>
      <c r="E513" s="48">
        <f t="shared" si="215"/>
        <v>1</v>
      </c>
      <c r="F513" s="135">
        <v>15.8</v>
      </c>
      <c r="G513" s="48">
        <f t="shared" si="216"/>
        <v>1</v>
      </c>
      <c r="H513" s="135">
        <v>0.03</v>
      </c>
      <c r="I513" s="48">
        <f t="shared" si="217"/>
        <v>1</v>
      </c>
      <c r="J513" s="135">
        <v>98</v>
      </c>
      <c r="K513" s="48">
        <f t="shared" si="218"/>
        <v>1</v>
      </c>
      <c r="L513" s="247">
        <f t="shared" si="219"/>
        <v>1</v>
      </c>
      <c r="P513" s="25" t="str">
        <f t="shared" si="206"/>
        <v>CARIB</v>
      </c>
      <c r="Q513" s="25">
        <f t="shared" si="209"/>
        <v>270</v>
      </c>
      <c r="R513" s="25">
        <f t="shared" si="210"/>
        <v>280</v>
      </c>
      <c r="S513" s="25">
        <f t="shared" si="211"/>
        <v>12</v>
      </c>
      <c r="T513" s="25">
        <f t="shared" si="212"/>
        <v>19.440000000000001</v>
      </c>
      <c r="U513" s="25">
        <f t="shared" si="213"/>
        <v>0</v>
      </c>
      <c r="V513" s="25">
        <f t="shared" si="214"/>
        <v>0.4</v>
      </c>
      <c r="W513">
        <v>80</v>
      </c>
      <c r="X513">
        <v>100</v>
      </c>
    </row>
    <row r="514" spans="1:24" x14ac:dyDescent="0.25">
      <c r="A514" s="283">
        <v>46280</v>
      </c>
      <c r="B514" s="34" t="s">
        <v>434</v>
      </c>
      <c r="C514" s="304" t="s">
        <v>31</v>
      </c>
      <c r="D514" s="135">
        <v>275</v>
      </c>
      <c r="E514" s="48">
        <f t="shared" si="215"/>
        <v>1</v>
      </c>
      <c r="F514" s="135">
        <v>19.8</v>
      </c>
      <c r="G514" s="48">
        <f t="shared" si="216"/>
        <v>0</v>
      </c>
      <c r="H514" s="135">
        <v>0.03</v>
      </c>
      <c r="I514" s="48">
        <f t="shared" si="217"/>
        <v>1</v>
      </c>
      <c r="J514" s="135">
        <v>94</v>
      </c>
      <c r="K514" s="48">
        <f t="shared" si="218"/>
        <v>1</v>
      </c>
      <c r="L514" s="247">
        <f t="shared" si="219"/>
        <v>0</v>
      </c>
      <c r="P514" s="25" t="str">
        <f t="shared" si="206"/>
        <v>CARIB</v>
      </c>
      <c r="Q514" s="25">
        <f t="shared" si="209"/>
        <v>270</v>
      </c>
      <c r="R514" s="25">
        <f t="shared" si="210"/>
        <v>280</v>
      </c>
      <c r="S514" s="25">
        <f t="shared" si="211"/>
        <v>12</v>
      </c>
      <c r="T514" s="25">
        <f t="shared" si="212"/>
        <v>19.440000000000001</v>
      </c>
      <c r="U514" s="25">
        <f t="shared" si="213"/>
        <v>0</v>
      </c>
      <c r="V514" s="25">
        <f t="shared" si="214"/>
        <v>0.4</v>
      </c>
      <c r="W514">
        <v>80</v>
      </c>
      <c r="X514">
        <v>100</v>
      </c>
    </row>
    <row r="515" spans="1:24" x14ac:dyDescent="0.25">
      <c r="A515" s="283">
        <v>46280</v>
      </c>
      <c r="B515" s="34" t="s">
        <v>435</v>
      </c>
      <c r="C515" s="304" t="s">
        <v>31</v>
      </c>
      <c r="D515" s="135">
        <v>275</v>
      </c>
      <c r="E515" s="48">
        <f t="shared" si="215"/>
        <v>1</v>
      </c>
      <c r="F515" s="128"/>
      <c r="G515" s="48"/>
      <c r="H515" s="135">
        <v>0.02</v>
      </c>
      <c r="I515" s="48">
        <f t="shared" si="217"/>
        <v>1</v>
      </c>
      <c r="J515" s="135">
        <v>98</v>
      </c>
      <c r="K515" s="48">
        <f t="shared" si="218"/>
        <v>1</v>
      </c>
      <c r="L515" s="247"/>
      <c r="P515" s="25" t="str">
        <f t="shared" si="206"/>
        <v>CARIB</v>
      </c>
      <c r="Q515" s="25">
        <f t="shared" si="209"/>
        <v>270</v>
      </c>
      <c r="R515" s="25">
        <f t="shared" si="210"/>
        <v>280</v>
      </c>
      <c r="S515" s="25">
        <f t="shared" si="211"/>
        <v>12</v>
      </c>
      <c r="T515" s="25">
        <f t="shared" si="212"/>
        <v>19.440000000000001</v>
      </c>
      <c r="U515" s="25">
        <f t="shared" si="213"/>
        <v>0</v>
      </c>
      <c r="V515" s="25">
        <f t="shared" si="214"/>
        <v>0.4</v>
      </c>
      <c r="W515">
        <v>80</v>
      </c>
      <c r="X515">
        <v>100</v>
      </c>
    </row>
    <row r="516" spans="1:24" x14ac:dyDescent="0.25">
      <c r="A516" s="283">
        <v>46280</v>
      </c>
      <c r="B516" s="34" t="s">
        <v>434</v>
      </c>
      <c r="C516" s="304" t="s">
        <v>31</v>
      </c>
      <c r="D516" s="135">
        <v>275</v>
      </c>
      <c r="E516" s="48">
        <f t="shared" si="215"/>
        <v>1</v>
      </c>
      <c r="F516" s="135">
        <v>16.850000000000001</v>
      </c>
      <c r="G516" s="48">
        <f t="shared" si="216"/>
        <v>1</v>
      </c>
      <c r="H516" s="135">
        <v>0.03</v>
      </c>
      <c r="I516" s="48">
        <f t="shared" si="217"/>
        <v>1</v>
      </c>
      <c r="J516" s="135">
        <v>94</v>
      </c>
      <c r="K516" s="48">
        <f t="shared" si="218"/>
        <v>1</v>
      </c>
      <c r="L516" s="247">
        <f t="shared" si="219"/>
        <v>1</v>
      </c>
      <c r="P516" s="25" t="str">
        <f t="shared" si="206"/>
        <v>CARIB</v>
      </c>
      <c r="Q516" s="25">
        <f t="shared" si="209"/>
        <v>270</v>
      </c>
      <c r="R516" s="25">
        <f t="shared" si="210"/>
        <v>280</v>
      </c>
      <c r="S516" s="25">
        <f t="shared" si="211"/>
        <v>12</v>
      </c>
      <c r="T516" s="25">
        <f t="shared" si="212"/>
        <v>19.440000000000001</v>
      </c>
      <c r="U516" s="25">
        <f t="shared" si="213"/>
        <v>0</v>
      </c>
      <c r="V516" s="25">
        <f t="shared" si="214"/>
        <v>0.4</v>
      </c>
      <c r="W516">
        <v>80</v>
      </c>
      <c r="X516">
        <v>100</v>
      </c>
    </row>
    <row r="517" spans="1:24" x14ac:dyDescent="0.25">
      <c r="A517" s="283">
        <v>46281</v>
      </c>
      <c r="B517" s="34" t="s">
        <v>459</v>
      </c>
      <c r="C517" s="304" t="s">
        <v>31</v>
      </c>
      <c r="D517" s="135">
        <v>275</v>
      </c>
      <c r="E517" s="48">
        <f t="shared" si="215"/>
        <v>1</v>
      </c>
      <c r="F517" s="135">
        <v>16.149999999999999</v>
      </c>
      <c r="G517" s="48">
        <f t="shared" si="216"/>
        <v>1</v>
      </c>
      <c r="H517" s="135">
        <v>0.03</v>
      </c>
      <c r="I517" s="48">
        <f t="shared" si="217"/>
        <v>1</v>
      </c>
      <c r="J517" s="135">
        <v>91</v>
      </c>
      <c r="K517" s="48">
        <f t="shared" si="218"/>
        <v>1</v>
      </c>
      <c r="L517" s="247">
        <f t="shared" si="219"/>
        <v>1</v>
      </c>
      <c r="P517" s="25" t="str">
        <f t="shared" si="206"/>
        <v>CARIB</v>
      </c>
      <c r="Q517" s="25">
        <f t="shared" si="209"/>
        <v>270</v>
      </c>
      <c r="R517" s="25">
        <f t="shared" si="210"/>
        <v>280</v>
      </c>
      <c r="S517" s="25">
        <f t="shared" si="211"/>
        <v>12</v>
      </c>
      <c r="T517" s="25">
        <f t="shared" si="212"/>
        <v>19.440000000000001</v>
      </c>
      <c r="U517" s="25">
        <f t="shared" si="213"/>
        <v>0</v>
      </c>
      <c r="V517" s="25">
        <f t="shared" si="214"/>
        <v>0.4</v>
      </c>
      <c r="W517">
        <v>80</v>
      </c>
      <c r="X517">
        <v>100</v>
      </c>
    </row>
    <row r="518" spans="1:24" x14ac:dyDescent="0.25">
      <c r="A518" s="283">
        <v>46281</v>
      </c>
      <c r="B518" s="34" t="s">
        <v>435</v>
      </c>
      <c r="C518" s="304" t="s">
        <v>31</v>
      </c>
      <c r="D518" s="135">
        <v>275</v>
      </c>
      <c r="E518" s="48">
        <f t="shared" si="215"/>
        <v>1</v>
      </c>
      <c r="F518" s="135">
        <v>14.5</v>
      </c>
      <c r="G518" s="48">
        <f t="shared" si="216"/>
        <v>1</v>
      </c>
      <c r="H518" s="135">
        <v>0.04</v>
      </c>
      <c r="I518" s="48">
        <f t="shared" si="217"/>
        <v>1</v>
      </c>
      <c r="J518" s="135">
        <v>94</v>
      </c>
      <c r="K518" s="48">
        <f t="shared" si="218"/>
        <v>1</v>
      </c>
      <c r="L518" s="247">
        <f t="shared" si="219"/>
        <v>1</v>
      </c>
      <c r="P518" s="25" t="str">
        <f t="shared" si="206"/>
        <v>CARIB</v>
      </c>
      <c r="Q518" s="25">
        <f t="shared" si="209"/>
        <v>270</v>
      </c>
      <c r="R518" s="25">
        <f t="shared" si="210"/>
        <v>280</v>
      </c>
      <c r="S518" s="25">
        <f t="shared" si="211"/>
        <v>12</v>
      </c>
      <c r="T518" s="25">
        <f t="shared" si="212"/>
        <v>19.440000000000001</v>
      </c>
      <c r="U518" s="25">
        <f t="shared" si="213"/>
        <v>0</v>
      </c>
      <c r="V518" s="25">
        <f t="shared" si="214"/>
        <v>0.4</v>
      </c>
      <c r="W518">
        <v>80</v>
      </c>
      <c r="X518">
        <v>100</v>
      </c>
    </row>
    <row r="519" spans="1:24" x14ac:dyDescent="0.25">
      <c r="A519" s="283">
        <v>46283</v>
      </c>
      <c r="B519" s="34" t="s">
        <v>452</v>
      </c>
      <c r="C519" s="304" t="s">
        <v>31</v>
      </c>
      <c r="D519" s="135">
        <v>275</v>
      </c>
      <c r="E519" s="48">
        <f t="shared" si="215"/>
        <v>1</v>
      </c>
      <c r="F519" s="135">
        <v>18.62</v>
      </c>
      <c r="G519" s="48">
        <f t="shared" si="216"/>
        <v>1</v>
      </c>
      <c r="H519" s="135">
        <v>0.04</v>
      </c>
      <c r="I519" s="48">
        <f t="shared" si="217"/>
        <v>1</v>
      </c>
      <c r="J519" s="135">
        <v>94</v>
      </c>
      <c r="K519" s="48">
        <f t="shared" si="218"/>
        <v>1</v>
      </c>
      <c r="L519" s="247">
        <f t="shared" si="219"/>
        <v>1</v>
      </c>
      <c r="P519" s="25" t="str">
        <f t="shared" si="206"/>
        <v>CARIB</v>
      </c>
      <c r="Q519" s="25">
        <f t="shared" si="209"/>
        <v>270</v>
      </c>
      <c r="R519" s="25">
        <f t="shared" si="210"/>
        <v>280</v>
      </c>
      <c r="S519" s="25">
        <f t="shared" si="211"/>
        <v>12</v>
      </c>
      <c r="T519" s="25">
        <f t="shared" si="212"/>
        <v>19.440000000000001</v>
      </c>
      <c r="U519" s="25">
        <f t="shared" si="213"/>
        <v>0</v>
      </c>
      <c r="V519" s="25">
        <f t="shared" si="214"/>
        <v>0.4</v>
      </c>
      <c r="W519">
        <v>80</v>
      </c>
      <c r="X519">
        <v>100</v>
      </c>
    </row>
    <row r="520" spans="1:24" x14ac:dyDescent="0.25">
      <c r="A520" s="283">
        <v>46283</v>
      </c>
      <c r="B520" s="34" t="s">
        <v>455</v>
      </c>
      <c r="C520" s="304" t="s">
        <v>31</v>
      </c>
      <c r="D520" s="135">
        <v>275</v>
      </c>
      <c r="E520" s="48">
        <f t="shared" si="215"/>
        <v>1</v>
      </c>
      <c r="F520" s="393">
        <v>19.45</v>
      </c>
      <c r="G520" s="48">
        <f t="shared" si="216"/>
        <v>0</v>
      </c>
      <c r="H520" s="135">
        <v>0.03</v>
      </c>
      <c r="I520" s="48">
        <f t="shared" si="217"/>
        <v>1</v>
      </c>
      <c r="J520" s="135">
        <v>100</v>
      </c>
      <c r="K520" s="48">
        <f t="shared" si="218"/>
        <v>1</v>
      </c>
      <c r="L520" s="247">
        <f t="shared" si="219"/>
        <v>0</v>
      </c>
      <c r="P520" s="25" t="str">
        <f t="shared" si="206"/>
        <v>CARIB</v>
      </c>
      <c r="Q520" s="25">
        <f t="shared" si="209"/>
        <v>270</v>
      </c>
      <c r="R520" s="25">
        <f t="shared" si="210"/>
        <v>280</v>
      </c>
      <c r="S520" s="25">
        <f t="shared" si="211"/>
        <v>12</v>
      </c>
      <c r="T520" s="25">
        <f t="shared" si="212"/>
        <v>19.440000000000001</v>
      </c>
      <c r="U520" s="25">
        <f t="shared" si="213"/>
        <v>0</v>
      </c>
      <c r="V520" s="25">
        <f t="shared" si="214"/>
        <v>0.4</v>
      </c>
      <c r="W520">
        <v>80</v>
      </c>
      <c r="X520">
        <v>100</v>
      </c>
    </row>
    <row r="521" spans="1:24" x14ac:dyDescent="0.25">
      <c r="A521" s="283">
        <v>46287</v>
      </c>
      <c r="B521" s="34" t="s">
        <v>436</v>
      </c>
      <c r="C521" s="304" t="s">
        <v>30</v>
      </c>
      <c r="D521" s="135">
        <v>275</v>
      </c>
      <c r="E521" s="48">
        <f t="shared" si="215"/>
        <v>1</v>
      </c>
      <c r="F521" s="135">
        <v>15.75</v>
      </c>
      <c r="G521" s="48">
        <f t="shared" si="216"/>
        <v>1</v>
      </c>
      <c r="H521" s="135">
        <v>0.02</v>
      </c>
      <c r="I521" s="48">
        <f t="shared" si="217"/>
        <v>1</v>
      </c>
      <c r="J521" s="135">
        <v>98</v>
      </c>
      <c r="K521" s="48">
        <f t="shared" si="218"/>
        <v>1</v>
      </c>
      <c r="L521" s="247">
        <f t="shared" si="219"/>
        <v>1</v>
      </c>
      <c r="P521" s="25" t="str">
        <f t="shared" si="206"/>
        <v>STAG</v>
      </c>
      <c r="Q521" s="25">
        <f t="shared" si="209"/>
        <v>270</v>
      </c>
      <c r="R521" s="25">
        <f t="shared" si="210"/>
        <v>280</v>
      </c>
      <c r="S521" s="25">
        <f t="shared" si="211"/>
        <v>12</v>
      </c>
      <c r="T521" s="25">
        <f t="shared" si="212"/>
        <v>19.440000000000001</v>
      </c>
      <c r="U521" s="25">
        <f t="shared" si="213"/>
        <v>0</v>
      </c>
      <c r="V521" s="25">
        <f t="shared" si="214"/>
        <v>0.4</v>
      </c>
      <c r="W521">
        <v>80</v>
      </c>
      <c r="X521">
        <v>100</v>
      </c>
    </row>
    <row r="522" spans="1:24" x14ac:dyDescent="0.25">
      <c r="A522" s="283">
        <v>46287</v>
      </c>
      <c r="B522" s="34" t="s">
        <v>458</v>
      </c>
      <c r="C522" s="304" t="s">
        <v>30</v>
      </c>
      <c r="D522" s="135">
        <v>275</v>
      </c>
      <c r="E522" s="48">
        <f t="shared" si="215"/>
        <v>1</v>
      </c>
      <c r="F522" s="135">
        <v>16.3</v>
      </c>
      <c r="G522" s="48">
        <f t="shared" si="216"/>
        <v>1</v>
      </c>
      <c r="H522" s="135">
        <v>7.0000000000000007E-2</v>
      </c>
      <c r="I522" s="48">
        <f t="shared" si="217"/>
        <v>1</v>
      </c>
      <c r="J522" s="128"/>
      <c r="K522" s="48"/>
      <c r="L522" s="247">
        <f t="shared" si="219"/>
        <v>1</v>
      </c>
      <c r="P522" s="25" t="str">
        <f t="shared" si="206"/>
        <v>STAG</v>
      </c>
      <c r="Q522" s="25">
        <f t="shared" si="209"/>
        <v>270</v>
      </c>
      <c r="R522" s="25">
        <f t="shared" si="210"/>
        <v>280</v>
      </c>
      <c r="S522" s="25">
        <f t="shared" si="211"/>
        <v>12</v>
      </c>
      <c r="T522" s="25">
        <f t="shared" si="212"/>
        <v>19.440000000000001</v>
      </c>
      <c r="U522" s="25">
        <f t="shared" si="213"/>
        <v>0</v>
      </c>
      <c r="V522" s="25">
        <f t="shared" si="214"/>
        <v>0.4</v>
      </c>
      <c r="W522">
        <v>80</v>
      </c>
      <c r="X522">
        <v>100</v>
      </c>
    </row>
    <row r="523" spans="1:24" x14ac:dyDescent="0.25">
      <c r="A523" s="283">
        <v>46287</v>
      </c>
      <c r="B523" s="34" t="s">
        <v>437</v>
      </c>
      <c r="C523" s="304" t="s">
        <v>30</v>
      </c>
      <c r="D523" s="135">
        <v>275</v>
      </c>
      <c r="E523" s="48">
        <f t="shared" si="215"/>
        <v>1</v>
      </c>
      <c r="F523" s="135">
        <v>16.3</v>
      </c>
      <c r="G523" s="48">
        <f t="shared" si="216"/>
        <v>1</v>
      </c>
      <c r="H523" s="135">
        <v>0.02</v>
      </c>
      <c r="I523" s="48">
        <f t="shared" si="217"/>
        <v>1</v>
      </c>
      <c r="J523" s="135">
        <v>98</v>
      </c>
      <c r="K523" s="48">
        <f t="shared" si="218"/>
        <v>1</v>
      </c>
      <c r="L523" s="247">
        <f t="shared" si="219"/>
        <v>1</v>
      </c>
      <c r="P523" s="25" t="str">
        <f t="shared" si="206"/>
        <v>STAG</v>
      </c>
      <c r="Q523" s="25">
        <f t="shared" si="209"/>
        <v>270</v>
      </c>
      <c r="R523" s="25">
        <f t="shared" si="210"/>
        <v>280</v>
      </c>
      <c r="S523" s="25">
        <f t="shared" si="211"/>
        <v>12</v>
      </c>
      <c r="T523" s="25">
        <f t="shared" si="212"/>
        <v>19.440000000000001</v>
      </c>
      <c r="U523" s="25">
        <f t="shared" si="213"/>
        <v>0</v>
      </c>
      <c r="V523" s="25">
        <f t="shared" si="214"/>
        <v>0.4</v>
      </c>
      <c r="W523">
        <v>80</v>
      </c>
      <c r="X523">
        <v>100</v>
      </c>
    </row>
    <row r="524" spans="1:24" x14ac:dyDescent="0.25">
      <c r="A524" s="283">
        <v>46287</v>
      </c>
      <c r="B524" s="34" t="s">
        <v>435</v>
      </c>
      <c r="C524" s="304" t="s">
        <v>30</v>
      </c>
      <c r="D524" s="135">
        <v>275</v>
      </c>
      <c r="E524" s="48">
        <f t="shared" si="215"/>
        <v>1</v>
      </c>
      <c r="F524" s="128"/>
      <c r="G524" s="48"/>
      <c r="H524" s="135">
        <v>0.05</v>
      </c>
      <c r="I524" s="48">
        <f t="shared" si="217"/>
        <v>1</v>
      </c>
      <c r="J524" s="135">
        <v>100</v>
      </c>
      <c r="K524" s="48">
        <f t="shared" si="218"/>
        <v>1</v>
      </c>
      <c r="L524" s="247">
        <f t="shared" si="219"/>
        <v>0</v>
      </c>
      <c r="P524" s="25" t="str">
        <f t="shared" si="206"/>
        <v>STAG</v>
      </c>
      <c r="Q524" s="25">
        <f t="shared" si="209"/>
        <v>270</v>
      </c>
      <c r="R524" s="25">
        <f t="shared" si="210"/>
        <v>280</v>
      </c>
      <c r="S524" s="25">
        <f t="shared" si="211"/>
        <v>12</v>
      </c>
      <c r="T524" s="25">
        <f t="shared" si="212"/>
        <v>19.440000000000001</v>
      </c>
      <c r="U524" s="25">
        <f t="shared" si="213"/>
        <v>0</v>
      </c>
      <c r="V524" s="25">
        <f t="shared" si="214"/>
        <v>0.4</v>
      </c>
      <c r="W524">
        <v>80</v>
      </c>
      <c r="X524">
        <v>100</v>
      </c>
    </row>
    <row r="525" spans="1:24" x14ac:dyDescent="0.25">
      <c r="A525" s="283">
        <v>46288</v>
      </c>
      <c r="B525" s="34" t="s">
        <v>459</v>
      </c>
      <c r="C525" s="304" t="s">
        <v>31</v>
      </c>
      <c r="D525" s="135">
        <v>275</v>
      </c>
      <c r="E525" s="48">
        <f t="shared" si="215"/>
        <v>1</v>
      </c>
      <c r="F525" s="135">
        <v>18.36</v>
      </c>
      <c r="G525" s="48">
        <f t="shared" si="216"/>
        <v>1</v>
      </c>
      <c r="H525" s="135">
        <v>0.02</v>
      </c>
      <c r="I525" s="48">
        <f t="shared" si="217"/>
        <v>1</v>
      </c>
      <c r="J525" s="135">
        <v>100</v>
      </c>
      <c r="K525" s="48">
        <f t="shared" si="218"/>
        <v>1</v>
      </c>
      <c r="L525" s="247">
        <f t="shared" si="219"/>
        <v>1</v>
      </c>
      <c r="P525" s="25" t="str">
        <f t="shared" si="206"/>
        <v>CARIB</v>
      </c>
      <c r="Q525" s="25">
        <f t="shared" si="209"/>
        <v>270</v>
      </c>
      <c r="R525" s="25">
        <f t="shared" si="210"/>
        <v>280</v>
      </c>
      <c r="S525" s="25">
        <f t="shared" si="211"/>
        <v>12</v>
      </c>
      <c r="T525" s="25">
        <f t="shared" si="212"/>
        <v>19.440000000000001</v>
      </c>
      <c r="U525" s="25">
        <f t="shared" si="213"/>
        <v>0</v>
      </c>
      <c r="V525" s="25">
        <f t="shared" si="214"/>
        <v>0.4</v>
      </c>
      <c r="W525">
        <v>80</v>
      </c>
      <c r="X525">
        <v>100</v>
      </c>
    </row>
    <row r="526" spans="1:24" x14ac:dyDescent="0.25">
      <c r="A526" s="283">
        <v>46289</v>
      </c>
      <c r="B526" s="34" t="s">
        <v>458</v>
      </c>
      <c r="C526" s="304" t="s">
        <v>31</v>
      </c>
      <c r="D526" s="135">
        <v>275</v>
      </c>
      <c r="E526" s="48">
        <f t="shared" si="215"/>
        <v>1</v>
      </c>
      <c r="F526" s="135">
        <v>18.670000000000002</v>
      </c>
      <c r="G526" s="48">
        <f t="shared" si="216"/>
        <v>1</v>
      </c>
      <c r="H526" s="135">
        <v>0.05</v>
      </c>
      <c r="I526" s="48">
        <f t="shared" si="217"/>
        <v>1</v>
      </c>
      <c r="J526" s="135">
        <v>100</v>
      </c>
      <c r="K526" s="48">
        <f t="shared" si="218"/>
        <v>1</v>
      </c>
      <c r="L526" s="247">
        <f t="shared" si="219"/>
        <v>1</v>
      </c>
      <c r="P526" s="25" t="str">
        <f t="shared" si="206"/>
        <v>CARIB</v>
      </c>
      <c r="Q526" s="25">
        <f t="shared" si="209"/>
        <v>270</v>
      </c>
      <c r="R526" s="25">
        <f t="shared" si="210"/>
        <v>280</v>
      </c>
      <c r="S526" s="25">
        <f t="shared" si="211"/>
        <v>12</v>
      </c>
      <c r="T526" s="25">
        <f t="shared" si="212"/>
        <v>19.440000000000001</v>
      </c>
      <c r="U526" s="25">
        <f t="shared" si="213"/>
        <v>0</v>
      </c>
      <c r="V526" s="25">
        <f t="shared" si="214"/>
        <v>0.4</v>
      </c>
      <c r="W526">
        <v>80</v>
      </c>
      <c r="X526">
        <v>100</v>
      </c>
    </row>
    <row r="527" spans="1:24" x14ac:dyDescent="0.25">
      <c r="A527" s="283">
        <v>46289</v>
      </c>
      <c r="B527" s="118" t="s">
        <v>459</v>
      </c>
      <c r="C527" s="304" t="s">
        <v>31</v>
      </c>
      <c r="D527" s="135">
        <v>275</v>
      </c>
      <c r="E527" s="48">
        <f t="shared" si="215"/>
        <v>1</v>
      </c>
      <c r="F527" s="135">
        <v>16.2</v>
      </c>
      <c r="G527" s="48">
        <f t="shared" si="216"/>
        <v>1</v>
      </c>
      <c r="H527" s="135">
        <v>0.02</v>
      </c>
      <c r="I527" s="48">
        <f t="shared" si="217"/>
        <v>1</v>
      </c>
      <c r="J527" s="135">
        <v>100</v>
      </c>
      <c r="K527" s="48">
        <f t="shared" si="218"/>
        <v>1</v>
      </c>
      <c r="L527" s="247">
        <f t="shared" si="219"/>
        <v>1</v>
      </c>
      <c r="P527" s="25" t="str">
        <f t="shared" si="206"/>
        <v>CARIB</v>
      </c>
      <c r="Q527" s="25">
        <f t="shared" si="209"/>
        <v>270</v>
      </c>
      <c r="R527" s="25">
        <f t="shared" si="210"/>
        <v>280</v>
      </c>
      <c r="S527" s="25">
        <f t="shared" si="211"/>
        <v>12</v>
      </c>
      <c r="T527" s="25">
        <f t="shared" si="212"/>
        <v>19.440000000000001</v>
      </c>
      <c r="U527" s="25">
        <f t="shared" si="213"/>
        <v>0</v>
      </c>
      <c r="V527" s="25">
        <f t="shared" si="214"/>
        <v>0.4</v>
      </c>
      <c r="W527">
        <v>80</v>
      </c>
      <c r="X527">
        <v>100</v>
      </c>
    </row>
    <row r="528" spans="1:24" x14ac:dyDescent="0.25">
      <c r="A528" s="283">
        <v>46290</v>
      </c>
      <c r="B528" s="118" t="s">
        <v>459</v>
      </c>
      <c r="C528" s="304" t="s">
        <v>31</v>
      </c>
      <c r="D528" s="135">
        <v>275</v>
      </c>
      <c r="E528" s="48">
        <f t="shared" si="215"/>
        <v>1</v>
      </c>
      <c r="F528" s="135">
        <v>18.2</v>
      </c>
      <c r="G528" s="48">
        <f t="shared" si="216"/>
        <v>1</v>
      </c>
      <c r="H528" s="135">
        <v>0.02</v>
      </c>
      <c r="I528" s="48">
        <f t="shared" si="217"/>
        <v>1</v>
      </c>
      <c r="J528" s="135">
        <v>100</v>
      </c>
      <c r="K528" s="48">
        <f t="shared" si="218"/>
        <v>1</v>
      </c>
      <c r="L528" s="247">
        <f t="shared" si="219"/>
        <v>1</v>
      </c>
      <c r="P528" s="25" t="str">
        <f t="shared" si="206"/>
        <v>CARIB</v>
      </c>
      <c r="Q528" s="25">
        <f t="shared" si="209"/>
        <v>270</v>
      </c>
      <c r="R528" s="25">
        <f t="shared" si="210"/>
        <v>280</v>
      </c>
      <c r="S528" s="25">
        <f t="shared" si="211"/>
        <v>12</v>
      </c>
      <c r="T528" s="25">
        <f t="shared" si="212"/>
        <v>19.440000000000001</v>
      </c>
      <c r="U528" s="25">
        <f t="shared" si="213"/>
        <v>0</v>
      </c>
      <c r="V528" s="25">
        <f t="shared" si="214"/>
        <v>0.4</v>
      </c>
      <c r="W528">
        <v>80</v>
      </c>
      <c r="X528">
        <v>100</v>
      </c>
    </row>
    <row r="529" spans="1:24" x14ac:dyDescent="0.25">
      <c r="A529" s="283">
        <v>46290</v>
      </c>
      <c r="B529" s="118" t="s">
        <v>458</v>
      </c>
      <c r="C529" s="304" t="s">
        <v>31</v>
      </c>
      <c r="D529" s="135">
        <v>275</v>
      </c>
      <c r="E529" s="48">
        <f t="shared" si="215"/>
        <v>1</v>
      </c>
      <c r="F529" s="135">
        <v>17.16</v>
      </c>
      <c r="G529" s="48">
        <f t="shared" si="216"/>
        <v>1</v>
      </c>
      <c r="H529" s="135">
        <v>0.02</v>
      </c>
      <c r="I529" s="48">
        <f t="shared" si="217"/>
        <v>1</v>
      </c>
      <c r="J529" s="135">
        <v>100</v>
      </c>
      <c r="K529" s="48">
        <f t="shared" si="218"/>
        <v>1</v>
      </c>
      <c r="L529" s="247">
        <f t="shared" si="219"/>
        <v>1</v>
      </c>
      <c r="P529" s="25" t="str">
        <f t="shared" si="206"/>
        <v>CARIB</v>
      </c>
      <c r="Q529" s="25">
        <f t="shared" si="209"/>
        <v>270</v>
      </c>
      <c r="R529" s="25">
        <f t="shared" si="210"/>
        <v>280</v>
      </c>
      <c r="S529" s="25">
        <f t="shared" si="211"/>
        <v>12</v>
      </c>
      <c r="T529" s="25">
        <f t="shared" si="212"/>
        <v>19.440000000000001</v>
      </c>
      <c r="U529" s="25">
        <f t="shared" si="213"/>
        <v>0</v>
      </c>
      <c r="V529" s="25">
        <f t="shared" si="214"/>
        <v>0.4</v>
      </c>
      <c r="W529">
        <v>80</v>
      </c>
      <c r="X529">
        <v>100</v>
      </c>
    </row>
    <row r="530" spans="1:24" x14ac:dyDescent="0.25">
      <c r="A530" s="283">
        <v>46290</v>
      </c>
      <c r="B530" s="118" t="s">
        <v>436</v>
      </c>
      <c r="C530" s="304" t="s">
        <v>33</v>
      </c>
      <c r="D530" s="135">
        <v>275</v>
      </c>
      <c r="E530" s="48">
        <f t="shared" si="215"/>
        <v>1</v>
      </c>
      <c r="F530" s="135">
        <v>20.8</v>
      </c>
      <c r="G530" s="48">
        <f t="shared" si="216"/>
        <v>1</v>
      </c>
      <c r="H530" s="135">
        <v>0.02</v>
      </c>
      <c r="I530" s="48">
        <f t="shared" si="217"/>
        <v>1</v>
      </c>
      <c r="J530" s="135">
        <v>96</v>
      </c>
      <c r="K530" s="48">
        <f t="shared" si="218"/>
        <v>1</v>
      </c>
      <c r="L530" s="247">
        <f t="shared" si="219"/>
        <v>1</v>
      </c>
      <c r="P530" s="25" t="str">
        <f t="shared" si="206"/>
        <v>GUINNESS</v>
      </c>
      <c r="Q530" s="25">
        <f t="shared" si="209"/>
        <v>274</v>
      </c>
      <c r="R530" s="25">
        <f t="shared" si="210"/>
        <v>276</v>
      </c>
      <c r="S530" s="25">
        <f t="shared" si="211"/>
        <v>17</v>
      </c>
      <c r="T530" s="25">
        <f t="shared" si="212"/>
        <v>30.44</v>
      </c>
      <c r="U530" s="25">
        <f t="shared" si="213"/>
        <v>0</v>
      </c>
      <c r="V530" s="25">
        <f t="shared" si="214"/>
        <v>0.4</v>
      </c>
      <c r="W530">
        <v>80</v>
      </c>
      <c r="X530">
        <v>100</v>
      </c>
    </row>
    <row r="531" spans="1:24" x14ac:dyDescent="0.25">
      <c r="A531" s="283">
        <v>46293</v>
      </c>
      <c r="B531" s="118" t="s">
        <v>457</v>
      </c>
      <c r="C531" s="304" t="s">
        <v>33</v>
      </c>
      <c r="D531" s="135">
        <v>275</v>
      </c>
      <c r="E531" s="48">
        <f t="shared" si="215"/>
        <v>1</v>
      </c>
      <c r="F531" s="135">
        <v>22.4</v>
      </c>
      <c r="G531" s="48">
        <f t="shared" si="216"/>
        <v>1</v>
      </c>
      <c r="H531" s="135">
        <v>0.02</v>
      </c>
      <c r="I531" s="48">
        <f t="shared" si="217"/>
        <v>1</v>
      </c>
      <c r="J531" s="135">
        <v>96</v>
      </c>
      <c r="K531" s="48">
        <f t="shared" si="218"/>
        <v>1</v>
      </c>
      <c r="L531" s="247">
        <f t="shared" si="219"/>
        <v>1</v>
      </c>
      <c r="P531" s="25" t="str">
        <f t="shared" si="206"/>
        <v>GUINNESS</v>
      </c>
      <c r="Q531" s="25">
        <f t="shared" si="209"/>
        <v>274</v>
      </c>
      <c r="R531" s="25">
        <f t="shared" si="210"/>
        <v>276</v>
      </c>
      <c r="S531" s="25">
        <f t="shared" si="211"/>
        <v>17</v>
      </c>
      <c r="T531" s="25">
        <f t="shared" si="212"/>
        <v>30.44</v>
      </c>
      <c r="U531" s="25">
        <f t="shared" si="213"/>
        <v>0</v>
      </c>
      <c r="V531" s="25">
        <f t="shared" si="214"/>
        <v>0.4</v>
      </c>
      <c r="W531">
        <v>80</v>
      </c>
      <c r="X531">
        <v>100</v>
      </c>
    </row>
    <row r="532" spans="1:24" x14ac:dyDescent="0.25">
      <c r="A532" s="283">
        <v>46293</v>
      </c>
      <c r="B532" s="118" t="s">
        <v>456</v>
      </c>
      <c r="C532" s="304" t="s">
        <v>33</v>
      </c>
      <c r="D532" s="135">
        <v>275</v>
      </c>
      <c r="E532" s="48">
        <f t="shared" si="215"/>
        <v>1</v>
      </c>
      <c r="F532" s="135">
        <v>28.2</v>
      </c>
      <c r="G532" s="48">
        <f t="shared" si="216"/>
        <v>1</v>
      </c>
      <c r="H532" s="135">
        <v>0.02</v>
      </c>
      <c r="I532" s="48">
        <f t="shared" si="217"/>
        <v>1</v>
      </c>
      <c r="J532" s="135">
        <v>94</v>
      </c>
      <c r="K532" s="48">
        <f t="shared" si="218"/>
        <v>1</v>
      </c>
      <c r="L532" s="247">
        <f t="shared" si="219"/>
        <v>1</v>
      </c>
      <c r="P532" s="25" t="str">
        <f t="shared" si="206"/>
        <v>GUINNESS</v>
      </c>
      <c r="Q532" s="25">
        <f t="shared" si="209"/>
        <v>274</v>
      </c>
      <c r="R532" s="25">
        <f t="shared" si="210"/>
        <v>276</v>
      </c>
      <c r="S532" s="25">
        <f t="shared" si="211"/>
        <v>17</v>
      </c>
      <c r="T532" s="25">
        <f t="shared" si="212"/>
        <v>30.44</v>
      </c>
      <c r="U532" s="25">
        <f t="shared" si="213"/>
        <v>0</v>
      </c>
      <c r="V532" s="25">
        <f t="shared" si="214"/>
        <v>0.4</v>
      </c>
      <c r="W532">
        <v>80</v>
      </c>
      <c r="X532">
        <v>100</v>
      </c>
    </row>
    <row r="533" spans="1:24" x14ac:dyDescent="0.25">
      <c r="A533" s="283">
        <v>46294</v>
      </c>
      <c r="B533" s="118" t="s">
        <v>455</v>
      </c>
      <c r="C533" s="304" t="s">
        <v>31</v>
      </c>
      <c r="D533" s="135">
        <v>275</v>
      </c>
      <c r="E533" s="48">
        <f t="shared" si="215"/>
        <v>1</v>
      </c>
      <c r="F533" s="135">
        <v>13.9</v>
      </c>
      <c r="G533" s="48">
        <f t="shared" si="216"/>
        <v>1</v>
      </c>
      <c r="H533" s="135">
        <v>0.02</v>
      </c>
      <c r="I533" s="48">
        <f t="shared" si="217"/>
        <v>1</v>
      </c>
      <c r="J533" s="135">
        <v>96</v>
      </c>
      <c r="K533" s="48">
        <f t="shared" si="218"/>
        <v>1</v>
      </c>
      <c r="L533" s="247">
        <f t="shared" si="219"/>
        <v>1</v>
      </c>
      <c r="P533" s="25" t="str">
        <f t="shared" ref="P533:P557" si="227">LEFT(C533,12)</f>
        <v>CARIB</v>
      </c>
      <c r="Q533" s="25">
        <f t="shared" si="209"/>
        <v>270</v>
      </c>
      <c r="R533" s="25">
        <f t="shared" si="210"/>
        <v>280</v>
      </c>
      <c r="S533" s="25">
        <f t="shared" si="211"/>
        <v>12</v>
      </c>
      <c r="T533" s="25">
        <f t="shared" si="212"/>
        <v>19.440000000000001</v>
      </c>
      <c r="U533" s="25">
        <f t="shared" si="213"/>
        <v>0</v>
      </c>
      <c r="V533" s="25">
        <f t="shared" si="214"/>
        <v>0.4</v>
      </c>
      <c r="W533">
        <v>80</v>
      </c>
      <c r="X533">
        <v>100</v>
      </c>
    </row>
    <row r="534" spans="1:24" x14ac:dyDescent="0.25">
      <c r="A534" s="283">
        <v>46295</v>
      </c>
      <c r="B534" s="118" t="s">
        <v>455</v>
      </c>
      <c r="C534" s="304" t="s">
        <v>31</v>
      </c>
      <c r="D534" s="135">
        <v>275</v>
      </c>
      <c r="E534" s="48">
        <f t="shared" si="215"/>
        <v>1</v>
      </c>
      <c r="F534" s="135">
        <v>15.85</v>
      </c>
      <c r="G534" s="48">
        <f t="shared" si="216"/>
        <v>1</v>
      </c>
      <c r="H534" s="135">
        <v>0.01</v>
      </c>
      <c r="I534" s="48">
        <f t="shared" si="217"/>
        <v>1</v>
      </c>
      <c r="J534" s="135">
        <v>98</v>
      </c>
      <c r="K534" s="48">
        <f t="shared" si="218"/>
        <v>1</v>
      </c>
      <c r="L534" s="247">
        <f t="shared" si="219"/>
        <v>1</v>
      </c>
      <c r="P534" s="25" t="str">
        <f t="shared" si="227"/>
        <v>CARIB</v>
      </c>
      <c r="Q534" s="25">
        <f t="shared" si="209"/>
        <v>270</v>
      </c>
      <c r="R534" s="25">
        <f t="shared" si="210"/>
        <v>280</v>
      </c>
      <c r="S534" s="25">
        <f t="shared" si="211"/>
        <v>12</v>
      </c>
      <c r="T534" s="25">
        <f t="shared" si="212"/>
        <v>19.440000000000001</v>
      </c>
      <c r="U534" s="25">
        <f t="shared" si="213"/>
        <v>0</v>
      </c>
      <c r="V534" s="25">
        <f t="shared" si="214"/>
        <v>0.4</v>
      </c>
      <c r="W534">
        <v>80</v>
      </c>
      <c r="X534">
        <v>100</v>
      </c>
    </row>
    <row r="535" spans="1:24" x14ac:dyDescent="0.25">
      <c r="A535" s="283">
        <v>46295</v>
      </c>
      <c r="B535" s="118" t="s">
        <v>435</v>
      </c>
      <c r="C535" s="304" t="s">
        <v>31</v>
      </c>
      <c r="D535" s="135">
        <v>275</v>
      </c>
      <c r="E535" s="48">
        <f t="shared" si="215"/>
        <v>1</v>
      </c>
      <c r="F535" s="135">
        <v>13.1</v>
      </c>
      <c r="G535" s="48">
        <f t="shared" si="216"/>
        <v>1</v>
      </c>
      <c r="H535" s="135">
        <v>0.01</v>
      </c>
      <c r="I535" s="48">
        <f t="shared" si="217"/>
        <v>1</v>
      </c>
      <c r="J535" s="135">
        <v>97</v>
      </c>
      <c r="K535" s="48">
        <f t="shared" si="218"/>
        <v>1</v>
      </c>
      <c r="L535" s="247">
        <f t="shared" si="219"/>
        <v>1</v>
      </c>
      <c r="P535" s="25" t="str">
        <f t="shared" ref="P535:P546" si="228">LEFT(C535,12)</f>
        <v>CARIB</v>
      </c>
      <c r="Q535" s="25">
        <f t="shared" si="209"/>
        <v>270</v>
      </c>
      <c r="R535" s="25">
        <f t="shared" si="210"/>
        <v>280</v>
      </c>
      <c r="S535" s="25">
        <f t="shared" si="211"/>
        <v>12</v>
      </c>
      <c r="T535" s="25">
        <f t="shared" si="212"/>
        <v>19.440000000000001</v>
      </c>
      <c r="U535" s="25">
        <f t="shared" si="213"/>
        <v>0</v>
      </c>
      <c r="V535" s="25">
        <f t="shared" si="214"/>
        <v>0.4</v>
      </c>
      <c r="W535">
        <v>80</v>
      </c>
      <c r="X535">
        <v>100</v>
      </c>
    </row>
    <row r="536" spans="1:24" x14ac:dyDescent="0.25">
      <c r="A536" s="283">
        <v>46295</v>
      </c>
      <c r="B536" s="118" t="s">
        <v>452</v>
      </c>
      <c r="C536" s="304" t="s">
        <v>34</v>
      </c>
      <c r="D536" s="135">
        <v>275</v>
      </c>
      <c r="E536" s="48">
        <f t="shared" si="215"/>
        <v>1</v>
      </c>
      <c r="F536" s="135">
        <v>258.89999999999998</v>
      </c>
      <c r="G536" s="48">
        <f t="shared" si="216"/>
        <v>0</v>
      </c>
      <c r="H536" s="135">
        <v>0.06</v>
      </c>
      <c r="I536" s="48">
        <f t="shared" si="217"/>
        <v>1</v>
      </c>
      <c r="J536" s="135">
        <v>96</v>
      </c>
      <c r="K536" s="48">
        <f t="shared" si="218"/>
        <v>1</v>
      </c>
      <c r="L536" s="374">
        <v>1</v>
      </c>
      <c r="P536" s="25" t="str">
        <f t="shared" si="228"/>
        <v>STARMALT</v>
      </c>
      <c r="Q536" s="25">
        <f t="shared" si="209"/>
        <v>270</v>
      </c>
      <c r="R536" s="25">
        <f t="shared" si="210"/>
        <v>280</v>
      </c>
      <c r="S536" s="25">
        <f t="shared" si="211"/>
        <v>230</v>
      </c>
      <c r="T536" s="25">
        <f t="shared" si="212"/>
        <v>250</v>
      </c>
      <c r="U536" s="25">
        <f t="shared" si="213"/>
        <v>0</v>
      </c>
      <c r="V536" s="25">
        <f t="shared" si="214"/>
        <v>0.3</v>
      </c>
      <c r="W536">
        <v>80</v>
      </c>
      <c r="X536">
        <v>100</v>
      </c>
    </row>
    <row r="537" spans="1:24" hidden="1" x14ac:dyDescent="0.25">
      <c r="A537" s="283"/>
      <c r="B537" s="118"/>
      <c r="C537" s="304"/>
      <c r="D537" s="135"/>
      <c r="E537" s="48"/>
      <c r="F537" s="135"/>
      <c r="G537" s="48"/>
      <c r="H537" s="135"/>
      <c r="I537" s="48"/>
      <c r="J537" s="135"/>
      <c r="K537" s="48"/>
      <c r="L537" s="247"/>
      <c r="P537" s="25" t="str">
        <f t="shared" si="228"/>
        <v/>
      </c>
      <c r="Q537" s="25" t="e">
        <f t="shared" si="209"/>
        <v>#N/A</v>
      </c>
      <c r="R537" s="25" t="e">
        <f t="shared" si="210"/>
        <v>#N/A</v>
      </c>
      <c r="S537" s="25" t="e">
        <f t="shared" si="211"/>
        <v>#N/A</v>
      </c>
      <c r="T537" s="25" t="e">
        <f t="shared" si="212"/>
        <v>#N/A</v>
      </c>
      <c r="U537" s="25" t="e">
        <f t="shared" si="213"/>
        <v>#N/A</v>
      </c>
      <c r="V537" s="25" t="e">
        <f t="shared" si="214"/>
        <v>#N/A</v>
      </c>
      <c r="W537">
        <v>80</v>
      </c>
      <c r="X537">
        <v>100</v>
      </c>
    </row>
    <row r="538" spans="1:24" hidden="1" x14ac:dyDescent="0.25">
      <c r="A538" s="283"/>
      <c r="B538" s="118"/>
      <c r="C538" s="304"/>
      <c r="D538" s="135"/>
      <c r="E538" s="48"/>
      <c r="F538" s="135"/>
      <c r="G538" s="48"/>
      <c r="H538" s="135"/>
      <c r="I538" s="48"/>
      <c r="J538" s="135"/>
      <c r="K538" s="48"/>
      <c r="L538" s="247"/>
      <c r="P538" s="25" t="str">
        <f t="shared" si="228"/>
        <v/>
      </c>
      <c r="Q538" s="25" t="e">
        <f t="shared" si="209"/>
        <v>#N/A</v>
      </c>
      <c r="R538" s="25" t="e">
        <f t="shared" si="210"/>
        <v>#N/A</v>
      </c>
      <c r="S538" s="25" t="e">
        <f t="shared" si="211"/>
        <v>#N/A</v>
      </c>
      <c r="T538" s="25" t="e">
        <f t="shared" si="212"/>
        <v>#N/A</v>
      </c>
      <c r="U538" s="25" t="e">
        <f t="shared" si="213"/>
        <v>#N/A</v>
      </c>
      <c r="V538" s="25" t="e">
        <f t="shared" si="214"/>
        <v>#N/A</v>
      </c>
      <c r="W538">
        <v>80</v>
      </c>
      <c r="X538">
        <v>100</v>
      </c>
    </row>
    <row r="539" spans="1:24" hidden="1" x14ac:dyDescent="0.25">
      <c r="A539" s="283"/>
      <c r="B539" s="118"/>
      <c r="C539" s="304"/>
      <c r="D539" s="135"/>
      <c r="E539" s="48"/>
      <c r="F539" s="135"/>
      <c r="G539" s="48"/>
      <c r="H539" s="135"/>
      <c r="I539" s="48"/>
      <c r="J539" s="135"/>
      <c r="K539" s="48"/>
      <c r="L539" s="247"/>
      <c r="P539" s="25" t="str">
        <f t="shared" si="228"/>
        <v/>
      </c>
      <c r="Q539" s="25" t="e">
        <f t="shared" si="209"/>
        <v>#N/A</v>
      </c>
      <c r="R539" s="25" t="e">
        <f t="shared" si="210"/>
        <v>#N/A</v>
      </c>
      <c r="S539" s="25" t="e">
        <f t="shared" si="211"/>
        <v>#N/A</v>
      </c>
      <c r="T539" s="25" t="e">
        <f t="shared" si="212"/>
        <v>#N/A</v>
      </c>
      <c r="U539" s="25" t="e">
        <f t="shared" si="213"/>
        <v>#N/A</v>
      </c>
      <c r="V539" s="25" t="e">
        <f t="shared" si="214"/>
        <v>#N/A</v>
      </c>
      <c r="W539">
        <v>80</v>
      </c>
      <c r="X539">
        <v>100</v>
      </c>
    </row>
    <row r="540" spans="1:24" hidden="1" x14ac:dyDescent="0.25">
      <c r="A540" s="283"/>
      <c r="B540" s="118"/>
      <c r="C540" s="304"/>
      <c r="D540" s="135"/>
      <c r="E540" s="48"/>
      <c r="F540" s="135"/>
      <c r="G540" s="48"/>
      <c r="H540" s="135"/>
      <c r="I540" s="48"/>
      <c r="J540" s="135"/>
      <c r="K540" s="48"/>
      <c r="L540" s="247"/>
      <c r="P540" s="25" t="str">
        <f t="shared" si="228"/>
        <v/>
      </c>
      <c r="Q540" s="25" t="e">
        <f t="shared" si="209"/>
        <v>#N/A</v>
      </c>
      <c r="R540" s="25" t="e">
        <f t="shared" si="210"/>
        <v>#N/A</v>
      </c>
      <c r="S540" s="25" t="e">
        <f t="shared" si="211"/>
        <v>#N/A</v>
      </c>
      <c r="T540" s="25" t="e">
        <f t="shared" si="212"/>
        <v>#N/A</v>
      </c>
      <c r="U540" s="25" t="e">
        <f t="shared" si="213"/>
        <v>#N/A</v>
      </c>
      <c r="V540" s="25" t="e">
        <f t="shared" si="214"/>
        <v>#N/A</v>
      </c>
      <c r="W540">
        <v>80</v>
      </c>
      <c r="X540">
        <v>100</v>
      </c>
    </row>
    <row r="541" spans="1:24" hidden="1" x14ac:dyDescent="0.25">
      <c r="A541" s="283"/>
      <c r="B541" s="118"/>
      <c r="C541" s="304"/>
      <c r="D541" s="135"/>
      <c r="E541" s="48"/>
      <c r="F541" s="135"/>
      <c r="G541" s="48"/>
      <c r="H541" s="135"/>
      <c r="I541" s="48"/>
      <c r="J541" s="135"/>
      <c r="K541" s="48"/>
      <c r="L541" s="247"/>
      <c r="P541" s="25" t="str">
        <f t="shared" si="228"/>
        <v/>
      </c>
      <c r="Q541" s="25" t="e">
        <f t="shared" si="209"/>
        <v>#N/A</v>
      </c>
      <c r="R541" s="25" t="e">
        <f t="shared" si="210"/>
        <v>#N/A</v>
      </c>
      <c r="S541" s="25" t="e">
        <f t="shared" si="211"/>
        <v>#N/A</v>
      </c>
      <c r="T541" s="25" t="e">
        <f t="shared" si="212"/>
        <v>#N/A</v>
      </c>
      <c r="U541" s="25" t="e">
        <f t="shared" si="213"/>
        <v>#N/A</v>
      </c>
      <c r="V541" s="25" t="e">
        <f t="shared" si="214"/>
        <v>#N/A</v>
      </c>
      <c r="W541">
        <v>80</v>
      </c>
      <c r="X541">
        <v>100</v>
      </c>
    </row>
    <row r="542" spans="1:24" hidden="1" x14ac:dyDescent="0.25">
      <c r="A542" s="283"/>
      <c r="B542" s="118"/>
      <c r="C542" s="304"/>
      <c r="D542" s="135"/>
      <c r="E542" s="48"/>
      <c r="F542" s="135"/>
      <c r="G542" s="48"/>
      <c r="H542" s="135"/>
      <c r="I542" s="48"/>
      <c r="J542" s="135"/>
      <c r="K542" s="48"/>
      <c r="L542" s="247"/>
      <c r="P542" s="25" t="str">
        <f t="shared" si="228"/>
        <v/>
      </c>
      <c r="Q542" s="25" t="e">
        <f t="shared" si="209"/>
        <v>#N/A</v>
      </c>
      <c r="R542" s="25" t="e">
        <f t="shared" si="210"/>
        <v>#N/A</v>
      </c>
      <c r="S542" s="25" t="e">
        <f t="shared" si="211"/>
        <v>#N/A</v>
      </c>
      <c r="T542" s="25" t="e">
        <f t="shared" si="212"/>
        <v>#N/A</v>
      </c>
      <c r="U542" s="25" t="e">
        <f t="shared" si="213"/>
        <v>#N/A</v>
      </c>
      <c r="V542" s="25" t="e">
        <f t="shared" si="214"/>
        <v>#N/A</v>
      </c>
      <c r="W542">
        <v>80</v>
      </c>
      <c r="X542">
        <v>100</v>
      </c>
    </row>
    <row r="543" spans="1:24" hidden="1" x14ac:dyDescent="0.25">
      <c r="A543" s="283"/>
      <c r="B543" s="118"/>
      <c r="C543" s="304"/>
      <c r="D543" s="135"/>
      <c r="E543" s="48"/>
      <c r="F543" s="135"/>
      <c r="G543" s="48"/>
      <c r="H543" s="135"/>
      <c r="I543" s="48"/>
      <c r="J543" s="135"/>
      <c r="K543" s="48"/>
      <c r="L543" s="247"/>
      <c r="P543" s="25" t="str">
        <f t="shared" si="228"/>
        <v/>
      </c>
      <c r="Q543" s="25" t="e">
        <f t="shared" si="209"/>
        <v>#N/A</v>
      </c>
      <c r="R543" s="25" t="e">
        <f t="shared" si="210"/>
        <v>#N/A</v>
      </c>
      <c r="S543" s="25" t="e">
        <f t="shared" si="211"/>
        <v>#N/A</v>
      </c>
      <c r="T543" s="25" t="e">
        <f t="shared" si="212"/>
        <v>#N/A</v>
      </c>
      <c r="U543" s="25" t="e">
        <f t="shared" si="213"/>
        <v>#N/A</v>
      </c>
      <c r="V543" s="25" t="e">
        <f t="shared" si="214"/>
        <v>#N/A</v>
      </c>
      <c r="W543">
        <v>80</v>
      </c>
      <c r="X543">
        <v>100</v>
      </c>
    </row>
    <row r="544" spans="1:24" hidden="1" x14ac:dyDescent="0.25">
      <c r="A544" s="283"/>
      <c r="B544" s="118"/>
      <c r="C544" s="304"/>
      <c r="D544" s="135"/>
      <c r="E544" s="48"/>
      <c r="F544" s="135"/>
      <c r="G544" s="48"/>
      <c r="H544" s="135"/>
      <c r="I544" s="48"/>
      <c r="J544" s="135"/>
      <c r="K544" s="48"/>
      <c r="L544" s="247"/>
      <c r="P544" s="25" t="str">
        <f t="shared" si="228"/>
        <v/>
      </c>
      <c r="Q544" s="25" t="e">
        <f t="shared" si="209"/>
        <v>#N/A</v>
      </c>
      <c r="R544" s="25" t="e">
        <f t="shared" si="210"/>
        <v>#N/A</v>
      </c>
      <c r="S544" s="25" t="e">
        <f t="shared" si="211"/>
        <v>#N/A</v>
      </c>
      <c r="T544" s="25" t="e">
        <f t="shared" si="212"/>
        <v>#N/A</v>
      </c>
      <c r="U544" s="25" t="e">
        <f t="shared" si="213"/>
        <v>#N/A</v>
      </c>
      <c r="V544" s="25" t="e">
        <f t="shared" si="214"/>
        <v>#N/A</v>
      </c>
      <c r="W544">
        <v>80</v>
      </c>
      <c r="X544">
        <v>100</v>
      </c>
    </row>
    <row r="545" spans="1:24" hidden="1" x14ac:dyDescent="0.25">
      <c r="A545" s="283"/>
      <c r="B545" s="118"/>
      <c r="C545" s="304"/>
      <c r="D545" s="135"/>
      <c r="E545" s="48"/>
      <c r="F545" s="135"/>
      <c r="G545" s="48"/>
      <c r="H545" s="135"/>
      <c r="I545" s="48"/>
      <c r="J545" s="135"/>
      <c r="K545" s="48"/>
      <c r="L545" s="247"/>
      <c r="P545" s="25" t="str">
        <f t="shared" si="228"/>
        <v/>
      </c>
      <c r="Q545" s="25" t="e">
        <f t="shared" si="209"/>
        <v>#N/A</v>
      </c>
      <c r="R545" s="25" t="e">
        <f t="shared" si="210"/>
        <v>#N/A</v>
      </c>
      <c r="S545" s="25" t="e">
        <f t="shared" si="211"/>
        <v>#N/A</v>
      </c>
      <c r="T545" s="25" t="e">
        <f t="shared" si="212"/>
        <v>#N/A</v>
      </c>
      <c r="U545" s="25" t="e">
        <f t="shared" si="213"/>
        <v>#N/A</v>
      </c>
      <c r="V545" s="25" t="e">
        <f t="shared" si="214"/>
        <v>#N/A</v>
      </c>
      <c r="W545">
        <v>80</v>
      </c>
      <c r="X545">
        <v>100</v>
      </c>
    </row>
    <row r="546" spans="1:24" hidden="1" x14ac:dyDescent="0.25">
      <c r="A546" s="283"/>
      <c r="B546" s="118"/>
      <c r="C546" s="304"/>
      <c r="D546" s="135"/>
      <c r="E546" s="48"/>
      <c r="F546" s="135"/>
      <c r="G546" s="48"/>
      <c r="H546" s="135"/>
      <c r="I546" s="48"/>
      <c r="J546" s="135"/>
      <c r="K546" s="48"/>
      <c r="L546" s="247"/>
      <c r="P546" s="25" t="str">
        <f t="shared" si="228"/>
        <v/>
      </c>
      <c r="Q546" s="25" t="e">
        <f t="shared" si="209"/>
        <v>#N/A</v>
      </c>
      <c r="R546" s="25" t="e">
        <f t="shared" si="210"/>
        <v>#N/A</v>
      </c>
      <c r="S546" s="25" t="e">
        <f t="shared" si="211"/>
        <v>#N/A</v>
      </c>
      <c r="T546" s="25" t="e">
        <f t="shared" si="212"/>
        <v>#N/A</v>
      </c>
      <c r="U546" s="25" t="e">
        <f t="shared" si="213"/>
        <v>#N/A</v>
      </c>
      <c r="V546" s="25" t="e">
        <f t="shared" si="214"/>
        <v>#N/A</v>
      </c>
      <c r="W546">
        <v>80</v>
      </c>
      <c r="X546">
        <v>100</v>
      </c>
    </row>
    <row r="547" spans="1:24" hidden="1" x14ac:dyDescent="0.25">
      <c r="A547" s="283"/>
      <c r="B547" s="118"/>
      <c r="C547" s="304"/>
      <c r="D547" s="135"/>
      <c r="E547" s="48"/>
      <c r="F547" s="135"/>
      <c r="G547" s="48"/>
      <c r="H547" s="135"/>
      <c r="I547" s="48"/>
      <c r="J547" s="135"/>
      <c r="K547" s="48"/>
      <c r="L547" s="247"/>
      <c r="P547" s="25" t="str">
        <f t="shared" si="227"/>
        <v/>
      </c>
      <c r="Q547" s="25" t="e">
        <f t="shared" si="209"/>
        <v>#N/A</v>
      </c>
      <c r="R547" s="25" t="e">
        <f t="shared" si="210"/>
        <v>#N/A</v>
      </c>
      <c r="S547" s="25" t="e">
        <f t="shared" si="211"/>
        <v>#N/A</v>
      </c>
      <c r="T547" s="25" t="e">
        <f t="shared" si="212"/>
        <v>#N/A</v>
      </c>
      <c r="U547" s="25" t="e">
        <f t="shared" si="213"/>
        <v>#N/A</v>
      </c>
      <c r="V547" s="25" t="e">
        <f t="shared" si="214"/>
        <v>#N/A</v>
      </c>
      <c r="W547">
        <v>80</v>
      </c>
      <c r="X547">
        <v>100</v>
      </c>
    </row>
    <row r="548" spans="1:24" hidden="1" x14ac:dyDescent="0.25">
      <c r="A548" s="283"/>
      <c r="B548" s="118"/>
      <c r="C548" s="304"/>
      <c r="D548" s="135"/>
      <c r="E548" s="48"/>
      <c r="F548" s="135"/>
      <c r="G548" s="48"/>
      <c r="H548" s="135"/>
      <c r="I548" s="48"/>
      <c r="J548" s="135"/>
      <c r="K548" s="48"/>
      <c r="L548" s="247"/>
      <c r="P548" s="25" t="str">
        <f t="shared" ref="P548:P552" si="229">LEFT(C548,12)</f>
        <v/>
      </c>
      <c r="Q548" s="25" t="e">
        <f t="shared" si="209"/>
        <v>#N/A</v>
      </c>
      <c r="R548" s="25" t="e">
        <f t="shared" si="210"/>
        <v>#N/A</v>
      </c>
      <c r="S548" s="25" t="e">
        <f t="shared" si="211"/>
        <v>#N/A</v>
      </c>
      <c r="T548" s="25" t="e">
        <f t="shared" si="212"/>
        <v>#N/A</v>
      </c>
      <c r="U548" s="25" t="e">
        <f t="shared" si="213"/>
        <v>#N/A</v>
      </c>
      <c r="V548" s="25" t="e">
        <f t="shared" si="214"/>
        <v>#N/A</v>
      </c>
      <c r="W548">
        <v>80</v>
      </c>
      <c r="X548">
        <v>100</v>
      </c>
    </row>
    <row r="549" spans="1:24" hidden="1" x14ac:dyDescent="0.25">
      <c r="A549" s="283"/>
      <c r="B549" s="118"/>
      <c r="C549" s="304"/>
      <c r="D549" s="135"/>
      <c r="E549" s="48"/>
      <c r="F549" s="135"/>
      <c r="G549" s="48"/>
      <c r="H549" s="135"/>
      <c r="I549" s="48"/>
      <c r="J549" s="135"/>
      <c r="K549" s="48"/>
      <c r="L549" s="247"/>
      <c r="P549" s="25" t="str">
        <f t="shared" si="229"/>
        <v/>
      </c>
      <c r="Q549" s="25" t="e">
        <f t="shared" si="209"/>
        <v>#N/A</v>
      </c>
      <c r="R549" s="25" t="e">
        <f t="shared" si="210"/>
        <v>#N/A</v>
      </c>
      <c r="S549" s="25" t="e">
        <f t="shared" si="211"/>
        <v>#N/A</v>
      </c>
      <c r="T549" s="25" t="e">
        <f t="shared" si="212"/>
        <v>#N/A</v>
      </c>
      <c r="U549" s="25" t="e">
        <f t="shared" si="213"/>
        <v>#N/A</v>
      </c>
      <c r="V549" s="25" t="e">
        <f t="shared" si="214"/>
        <v>#N/A</v>
      </c>
      <c r="W549">
        <v>80</v>
      </c>
      <c r="X549">
        <v>100</v>
      </c>
    </row>
    <row r="550" spans="1:24" hidden="1" x14ac:dyDescent="0.25">
      <c r="A550" s="283"/>
      <c r="B550" s="118"/>
      <c r="C550" s="304"/>
      <c r="D550" s="135"/>
      <c r="E550" s="48"/>
      <c r="F550" s="135"/>
      <c r="G550" s="48"/>
      <c r="H550" s="135"/>
      <c r="I550" s="48"/>
      <c r="J550" s="135"/>
      <c r="K550" s="48"/>
      <c r="L550" s="247"/>
      <c r="P550" s="25" t="str">
        <f t="shared" si="229"/>
        <v/>
      </c>
      <c r="Q550" s="25" t="e">
        <f t="shared" si="209"/>
        <v>#N/A</v>
      </c>
      <c r="R550" s="25" t="e">
        <f t="shared" si="210"/>
        <v>#N/A</v>
      </c>
      <c r="S550" s="25" t="e">
        <f t="shared" si="211"/>
        <v>#N/A</v>
      </c>
      <c r="T550" s="25" t="e">
        <f t="shared" si="212"/>
        <v>#N/A</v>
      </c>
      <c r="U550" s="25" t="e">
        <f t="shared" si="213"/>
        <v>#N/A</v>
      </c>
      <c r="V550" s="25" t="e">
        <f t="shared" si="214"/>
        <v>#N/A</v>
      </c>
      <c r="W550">
        <v>80</v>
      </c>
      <c r="X550">
        <v>100</v>
      </c>
    </row>
    <row r="551" spans="1:24" hidden="1" x14ac:dyDescent="0.25">
      <c r="A551" s="283"/>
      <c r="B551" s="34"/>
      <c r="C551" s="304"/>
      <c r="D551" s="135"/>
      <c r="E551" s="48"/>
      <c r="F551" s="135"/>
      <c r="G551" s="48"/>
      <c r="H551" s="135"/>
      <c r="I551" s="48"/>
      <c r="J551" s="135"/>
      <c r="K551" s="48"/>
      <c r="L551" s="247"/>
      <c r="P551" s="25" t="str">
        <f t="shared" si="229"/>
        <v/>
      </c>
      <c r="Q551" s="25" t="e">
        <f t="shared" si="209"/>
        <v>#N/A</v>
      </c>
      <c r="R551" s="25" t="e">
        <f t="shared" si="210"/>
        <v>#N/A</v>
      </c>
      <c r="S551" s="25" t="e">
        <f t="shared" si="211"/>
        <v>#N/A</v>
      </c>
      <c r="T551" s="25" t="e">
        <f t="shared" si="212"/>
        <v>#N/A</v>
      </c>
      <c r="U551" s="25" t="e">
        <f t="shared" si="213"/>
        <v>#N/A</v>
      </c>
      <c r="V551" s="25" t="e">
        <f t="shared" si="214"/>
        <v>#N/A</v>
      </c>
      <c r="W551">
        <v>80</v>
      </c>
      <c r="X551">
        <v>100</v>
      </c>
    </row>
    <row r="552" spans="1:24" hidden="1" x14ac:dyDescent="0.25">
      <c r="A552" s="283"/>
      <c r="B552" s="35"/>
      <c r="C552" s="463"/>
      <c r="D552" s="135"/>
      <c r="E552" s="48"/>
      <c r="F552" s="135"/>
      <c r="G552" s="48"/>
      <c r="H552" s="135"/>
      <c r="I552" s="48"/>
      <c r="J552" s="135"/>
      <c r="K552" s="48"/>
      <c r="L552" s="247"/>
      <c r="P552" s="25" t="str">
        <f t="shared" si="229"/>
        <v/>
      </c>
      <c r="Q552" s="25" t="e">
        <f t="shared" si="209"/>
        <v>#N/A</v>
      </c>
      <c r="R552" s="25" t="e">
        <f t="shared" si="210"/>
        <v>#N/A</v>
      </c>
      <c r="S552" s="25" t="e">
        <f t="shared" si="211"/>
        <v>#N/A</v>
      </c>
      <c r="T552" s="25" t="e">
        <f t="shared" si="212"/>
        <v>#N/A</v>
      </c>
      <c r="U552" s="25" t="e">
        <f t="shared" si="213"/>
        <v>#N/A</v>
      </c>
      <c r="V552" s="25" t="e">
        <f t="shared" si="214"/>
        <v>#N/A</v>
      </c>
      <c r="W552">
        <v>80</v>
      </c>
      <c r="X552">
        <v>100</v>
      </c>
    </row>
    <row r="553" spans="1:24" hidden="1" x14ac:dyDescent="0.25">
      <c r="A553" s="283"/>
      <c r="B553" s="118"/>
      <c r="C553" s="304"/>
      <c r="D553" s="135"/>
      <c r="E553" s="48"/>
      <c r="F553" s="135"/>
      <c r="G553" s="48"/>
      <c r="H553" s="135"/>
      <c r="I553" s="48"/>
      <c r="J553" s="135"/>
      <c r="K553" s="48"/>
      <c r="L553" s="247"/>
      <c r="P553" s="25" t="str">
        <f t="shared" si="227"/>
        <v/>
      </c>
      <c r="Q553" s="25" t="e">
        <f t="shared" si="209"/>
        <v>#N/A</v>
      </c>
      <c r="R553" s="25" t="e">
        <f t="shared" si="210"/>
        <v>#N/A</v>
      </c>
      <c r="S553" s="25" t="e">
        <f t="shared" si="211"/>
        <v>#N/A</v>
      </c>
      <c r="T553" s="25" t="e">
        <f t="shared" si="212"/>
        <v>#N/A</v>
      </c>
      <c r="U553" s="25" t="e">
        <f t="shared" si="213"/>
        <v>#N/A</v>
      </c>
      <c r="V553" s="25" t="e">
        <f t="shared" si="214"/>
        <v>#N/A</v>
      </c>
      <c r="W553">
        <v>80</v>
      </c>
      <c r="X553">
        <v>100</v>
      </c>
    </row>
    <row r="554" spans="1:24" hidden="1" x14ac:dyDescent="0.25">
      <c r="A554" s="283"/>
      <c r="B554" s="118"/>
      <c r="C554" s="304"/>
      <c r="D554" s="135"/>
      <c r="E554" s="48"/>
      <c r="F554" s="135"/>
      <c r="G554" s="48"/>
      <c r="H554" s="135"/>
      <c r="I554" s="48"/>
      <c r="J554" s="135"/>
      <c r="K554" s="48"/>
      <c r="L554" s="247"/>
      <c r="P554" s="25" t="str">
        <f t="shared" si="227"/>
        <v/>
      </c>
      <c r="Q554" s="25" t="e">
        <f t="shared" si="209"/>
        <v>#N/A</v>
      </c>
      <c r="R554" s="25" t="e">
        <f t="shared" si="210"/>
        <v>#N/A</v>
      </c>
      <c r="S554" s="25" t="e">
        <f t="shared" si="211"/>
        <v>#N/A</v>
      </c>
      <c r="T554" s="25" t="e">
        <f t="shared" si="212"/>
        <v>#N/A</v>
      </c>
      <c r="U554" s="25" t="e">
        <f t="shared" si="213"/>
        <v>#N/A</v>
      </c>
      <c r="V554" s="25" t="e">
        <f t="shared" si="214"/>
        <v>#N/A</v>
      </c>
      <c r="W554">
        <v>80</v>
      </c>
      <c r="X554">
        <v>100</v>
      </c>
    </row>
    <row r="555" spans="1:24" hidden="1" x14ac:dyDescent="0.25">
      <c r="A555" s="283"/>
      <c r="B555" s="118"/>
      <c r="C555" s="304"/>
      <c r="D555" s="135"/>
      <c r="E555" s="48"/>
      <c r="F555" s="135"/>
      <c r="G555" s="48"/>
      <c r="H555" s="135"/>
      <c r="I555" s="48"/>
      <c r="J555" s="135"/>
      <c r="K555" s="48"/>
      <c r="L555" s="247"/>
      <c r="P555" s="25" t="str">
        <f t="shared" si="227"/>
        <v/>
      </c>
      <c r="Q555" s="25" t="e">
        <f t="shared" si="209"/>
        <v>#N/A</v>
      </c>
      <c r="R555" s="25" t="e">
        <f t="shared" si="210"/>
        <v>#N/A</v>
      </c>
      <c r="S555" s="25" t="e">
        <f t="shared" si="211"/>
        <v>#N/A</v>
      </c>
      <c r="T555" s="25" t="e">
        <f t="shared" si="212"/>
        <v>#N/A</v>
      </c>
      <c r="U555" s="25" t="e">
        <f t="shared" si="213"/>
        <v>#N/A</v>
      </c>
      <c r="V555" s="25" t="e">
        <f t="shared" si="214"/>
        <v>#N/A</v>
      </c>
      <c r="W555">
        <v>80</v>
      </c>
      <c r="X555">
        <v>100</v>
      </c>
    </row>
    <row r="556" spans="1:24" hidden="1" x14ac:dyDescent="0.25">
      <c r="A556" s="283"/>
      <c r="B556" s="34"/>
      <c r="C556" s="304"/>
      <c r="D556" s="135"/>
      <c r="E556" s="48"/>
      <c r="F556" s="135"/>
      <c r="G556" s="48"/>
      <c r="H556" s="135"/>
      <c r="I556" s="48"/>
      <c r="J556" s="135"/>
      <c r="K556" s="48"/>
      <c r="L556" s="247"/>
      <c r="P556" s="25" t="str">
        <f t="shared" si="227"/>
        <v/>
      </c>
      <c r="Q556" s="25" t="e">
        <f t="shared" si="209"/>
        <v>#N/A</v>
      </c>
      <c r="R556" s="25" t="e">
        <f t="shared" si="210"/>
        <v>#N/A</v>
      </c>
      <c r="S556" s="25" t="e">
        <f t="shared" si="211"/>
        <v>#N/A</v>
      </c>
      <c r="T556" s="25" t="e">
        <f t="shared" si="212"/>
        <v>#N/A</v>
      </c>
      <c r="U556" s="25" t="e">
        <f t="shared" si="213"/>
        <v>#N/A</v>
      </c>
      <c r="V556" s="25" t="e">
        <f t="shared" si="214"/>
        <v>#N/A</v>
      </c>
      <c r="W556">
        <v>80</v>
      </c>
      <c r="X556">
        <v>100</v>
      </c>
    </row>
    <row r="557" spans="1:24" x14ac:dyDescent="0.25">
      <c r="A557" s="283"/>
      <c r="B557" s="35"/>
      <c r="C557" s="463"/>
      <c r="D557" s="135"/>
      <c r="E557" s="48"/>
      <c r="F557" s="135"/>
      <c r="G557" s="48"/>
      <c r="H557" s="135"/>
      <c r="I557" s="48"/>
      <c r="J557" s="135"/>
      <c r="K557" s="48"/>
      <c r="L557" s="247"/>
      <c r="P557" s="25" t="str">
        <f t="shared" si="227"/>
        <v/>
      </c>
      <c r="Q557" s="25" t="e">
        <f t="shared" si="209"/>
        <v>#N/A</v>
      </c>
      <c r="R557" s="25" t="e">
        <f t="shared" si="210"/>
        <v>#N/A</v>
      </c>
      <c r="S557" s="25" t="e">
        <f t="shared" si="211"/>
        <v>#N/A</v>
      </c>
      <c r="T557" s="25" t="e">
        <f t="shared" si="212"/>
        <v>#N/A</v>
      </c>
      <c r="U557" s="25" t="e">
        <f t="shared" si="213"/>
        <v>#N/A</v>
      </c>
      <c r="V557" s="25" t="e">
        <f t="shared" si="214"/>
        <v>#N/A</v>
      </c>
      <c r="W557">
        <v>80</v>
      </c>
      <c r="X557">
        <v>100</v>
      </c>
    </row>
    <row r="558" spans="1:24" x14ac:dyDescent="0.25">
      <c r="C558">
        <f>COUNTA(C490:C557)</f>
        <v>47</v>
      </c>
      <c r="D558" s="439">
        <f>((COUNTA(D490:D557))-COUNTIF(E490:E557,"&lt;1"))/(COUNTA(D490:D557))</f>
        <v>1</v>
      </c>
      <c r="E558" s="1"/>
      <c r="F558" s="439">
        <f>((COUNTA(F490:F557))-COUNTIF(G490:G557,"&lt;1"))/(COUNTA(F490:F557))</f>
        <v>0.90697674418604646</v>
      </c>
      <c r="G558" s="1"/>
      <c r="H558" s="439">
        <f>((COUNTA(H490:H557))-COUNTIF(I490:I557,"&lt;1"))/(COUNTA(H490:H557))</f>
        <v>1</v>
      </c>
      <c r="I558" s="1"/>
      <c r="J558" s="439">
        <f>((COUNTA(J490:J557))-COUNTIF(K490:K557,"&lt;1"))/(COUNTA(J490:J557))</f>
        <v>1</v>
      </c>
      <c r="L558" s="438">
        <f>AVERAGE(L490:L557)</f>
        <v>0.88888888888888884</v>
      </c>
      <c r="P558" s="25" t="str">
        <f t="shared" ref="P558:P632" si="230">LEFT(C558,12)</f>
        <v>47</v>
      </c>
      <c r="Q558" s="25" t="e">
        <f t="shared" si="209"/>
        <v>#N/A</v>
      </c>
      <c r="R558" s="25" t="e">
        <f t="shared" si="210"/>
        <v>#N/A</v>
      </c>
      <c r="S558" s="25" t="e">
        <f t="shared" si="211"/>
        <v>#N/A</v>
      </c>
      <c r="T558" s="25" t="e">
        <f t="shared" si="212"/>
        <v>#N/A</v>
      </c>
      <c r="U558" s="25" t="e">
        <f t="shared" si="213"/>
        <v>#N/A</v>
      </c>
      <c r="V558" s="25" t="e">
        <f t="shared" si="214"/>
        <v>#N/A</v>
      </c>
      <c r="W558">
        <v>80</v>
      </c>
      <c r="X558">
        <v>100</v>
      </c>
    </row>
    <row r="559" spans="1:24" x14ac:dyDescent="0.25">
      <c r="E559" s="1"/>
      <c r="G559" s="1"/>
      <c r="I559" s="1"/>
      <c r="P559" s="25"/>
      <c r="Q559" s="25"/>
      <c r="R559" s="25"/>
      <c r="S559" s="25"/>
      <c r="T559" s="25"/>
      <c r="U559" s="25"/>
      <c r="V559" s="25"/>
    </row>
    <row r="560" spans="1:24" x14ac:dyDescent="0.25">
      <c r="E560" s="1"/>
      <c r="G560" s="1"/>
      <c r="I560" s="1"/>
      <c r="P560" s="25"/>
      <c r="Q560" s="25"/>
      <c r="R560" s="25"/>
      <c r="S560" s="25"/>
      <c r="T560" s="25"/>
      <c r="U560" s="25"/>
      <c r="V560" s="25"/>
    </row>
    <row r="561" spans="1:24" ht="30" x14ac:dyDescent="0.25">
      <c r="A561" s="286" t="s">
        <v>18</v>
      </c>
      <c r="B561" s="7" t="s">
        <v>19</v>
      </c>
      <c r="C561" s="7" t="s">
        <v>29</v>
      </c>
      <c r="D561" s="8" t="s">
        <v>2</v>
      </c>
      <c r="E561" s="70"/>
      <c r="F561" s="8" t="s">
        <v>0</v>
      </c>
      <c r="G561" s="70"/>
      <c r="H561" s="8" t="s">
        <v>1</v>
      </c>
      <c r="I561" s="70"/>
      <c r="J561" s="127" t="s">
        <v>3</v>
      </c>
      <c r="K561" s="70"/>
      <c r="L561" s="7" t="s">
        <v>20</v>
      </c>
      <c r="P561" s="25" t="str">
        <f t="shared" si="230"/>
        <v>Product</v>
      </c>
      <c r="Q561" s="25" t="e">
        <f t="shared" si="209"/>
        <v>#N/A</v>
      </c>
      <c r="R561" s="25" t="e">
        <f t="shared" si="210"/>
        <v>#N/A</v>
      </c>
      <c r="S561" s="25" t="e">
        <f t="shared" si="211"/>
        <v>#N/A</v>
      </c>
      <c r="T561" s="25" t="e">
        <f t="shared" si="212"/>
        <v>#N/A</v>
      </c>
      <c r="U561" s="25" t="e">
        <f t="shared" si="213"/>
        <v>#N/A</v>
      </c>
      <c r="V561" s="25" t="e">
        <f t="shared" si="214"/>
        <v>#N/A</v>
      </c>
      <c r="W561">
        <v>80</v>
      </c>
      <c r="X561">
        <v>100</v>
      </c>
    </row>
    <row r="562" spans="1:24" x14ac:dyDescent="0.25">
      <c r="A562" s="283">
        <v>45932</v>
      </c>
      <c r="B562" s="118" t="s">
        <v>452</v>
      </c>
      <c r="C562" s="34" t="s">
        <v>34</v>
      </c>
      <c r="D562" s="135">
        <v>275</v>
      </c>
      <c r="E562" s="48">
        <f t="shared" ref="E562:E563" si="231">IF(+(IF(D562&lt;Q562,0,IF(D562&gt;R562,0,1)))=1,1,0)</f>
        <v>1</v>
      </c>
      <c r="F562" s="135">
        <v>243.45</v>
      </c>
      <c r="G562" s="48">
        <f t="shared" ref="G562:G563" si="232">IF(+(IF(F562&lt;S562,0,IF(F562&gt;T562,0,1)))=1,1,0)</f>
        <v>1</v>
      </c>
      <c r="H562" s="135">
        <v>0.13</v>
      </c>
      <c r="I562" s="48">
        <f t="shared" ref="I562:I563" si="233">IF(+(IF(H562&lt;U562,0,IF(H562&gt;V562,0,1)))=1,1,0)</f>
        <v>1</v>
      </c>
      <c r="J562" s="135">
        <v>96</v>
      </c>
      <c r="K562" s="48">
        <f t="shared" ref="K562:K563" si="234">IF(+(IF(J562&lt;W562,0,IF(J562&gt;X562,0,1)))=1,1,0)</f>
        <v>1</v>
      </c>
      <c r="L562" s="247">
        <f t="shared" ref="L562:L563" si="235">IF(+(IF(D562&lt;Q562,0,IF(D562&gt;R562,0,1)))+(IF(F562&lt;S562,0,IF(F562&gt;T562,0,1)))=2,1,0)</f>
        <v>1</v>
      </c>
      <c r="P562" s="25" t="str">
        <f t="shared" ref="P562:P563" si="236">LEFT(C562,12)</f>
        <v>STARMALT</v>
      </c>
      <c r="Q562" s="25">
        <f t="shared" si="209"/>
        <v>270</v>
      </c>
      <c r="R562" s="25">
        <f t="shared" si="210"/>
        <v>280</v>
      </c>
      <c r="S562" s="25">
        <f t="shared" si="211"/>
        <v>230</v>
      </c>
      <c r="T562" s="25">
        <f t="shared" si="212"/>
        <v>250</v>
      </c>
      <c r="U562" s="25">
        <f t="shared" si="213"/>
        <v>0</v>
      </c>
      <c r="V562" s="25">
        <f t="shared" si="214"/>
        <v>0.3</v>
      </c>
      <c r="W562">
        <v>80</v>
      </c>
      <c r="X562">
        <v>100</v>
      </c>
    </row>
    <row r="563" spans="1:24" x14ac:dyDescent="0.25">
      <c r="A563" s="283">
        <v>45932</v>
      </c>
      <c r="B563" s="118" t="s">
        <v>455</v>
      </c>
      <c r="C563" s="34" t="s">
        <v>34</v>
      </c>
      <c r="D563" s="135">
        <v>275</v>
      </c>
      <c r="E563" s="48">
        <f t="shared" si="231"/>
        <v>1</v>
      </c>
      <c r="F563" s="135">
        <v>248.03</v>
      </c>
      <c r="G563" s="48">
        <f t="shared" si="232"/>
        <v>1</v>
      </c>
      <c r="H563" s="135">
        <v>0.13</v>
      </c>
      <c r="I563" s="48">
        <f t="shared" si="233"/>
        <v>1</v>
      </c>
      <c r="J563" s="135">
        <v>94</v>
      </c>
      <c r="K563" s="48">
        <f t="shared" si="234"/>
        <v>1</v>
      </c>
      <c r="L563" s="247">
        <f t="shared" si="235"/>
        <v>1</v>
      </c>
      <c r="P563" s="25" t="str">
        <f t="shared" si="236"/>
        <v>STARMALT</v>
      </c>
      <c r="Q563" s="25">
        <f t="shared" si="209"/>
        <v>270</v>
      </c>
      <c r="R563" s="25">
        <f t="shared" si="210"/>
        <v>280</v>
      </c>
      <c r="S563" s="25">
        <f t="shared" si="211"/>
        <v>230</v>
      </c>
      <c r="T563" s="25">
        <f t="shared" si="212"/>
        <v>250</v>
      </c>
      <c r="U563" s="25">
        <f t="shared" si="213"/>
        <v>0</v>
      </c>
      <c r="V563" s="25">
        <f t="shared" si="214"/>
        <v>0.3</v>
      </c>
      <c r="W563">
        <v>80</v>
      </c>
      <c r="X563">
        <v>100</v>
      </c>
    </row>
    <row r="564" spans="1:24" x14ac:dyDescent="0.25">
      <c r="A564" s="283">
        <v>45931</v>
      </c>
      <c r="B564" s="118" t="s">
        <v>458</v>
      </c>
      <c r="C564" s="34" t="s">
        <v>35</v>
      </c>
      <c r="D564" s="135">
        <v>295</v>
      </c>
      <c r="E564" s="48">
        <f t="shared" ref="E564:E570" si="237">IF(+(IF(D564&lt;Q564,0,IF(D564&gt;R564,0,1)))=1,1,0)</f>
        <v>1</v>
      </c>
      <c r="F564" s="135">
        <v>152.05000000000001</v>
      </c>
      <c r="G564" s="48">
        <f t="shared" ref="G564:G570" si="238">IF(+(IF(F564&lt;S564,0,IF(F564&gt;T564,0,1)))=1,1,0)</f>
        <v>1</v>
      </c>
      <c r="H564" s="135"/>
      <c r="I564" s="48">
        <f t="shared" ref="I564:I570" si="239">IF(+(IF(H564&lt;U564,0,IF(H564&gt;V564,0,1)))=1,1,0)</f>
        <v>1</v>
      </c>
      <c r="J564" s="135">
        <v>98</v>
      </c>
      <c r="K564" s="48">
        <f t="shared" ref="K564:K570" si="240">IF(+(IF(J564&lt;W564,0,IF(J564&gt;X564,0,1)))=1,1,0)</f>
        <v>1</v>
      </c>
      <c r="L564" s="247">
        <f t="shared" ref="L564:L570" si="241">IF(+(IF(D564&lt;Q564,0,IF(D564&gt;R564,0,1)))+(IF(F564&lt;S564,0,IF(F564&gt;T564,0,1)))=2,1,0)</f>
        <v>1</v>
      </c>
      <c r="P564" s="25" t="str">
        <f t="shared" si="230"/>
        <v>VITAMALT</v>
      </c>
      <c r="Q564" s="25">
        <f t="shared" si="209"/>
        <v>295</v>
      </c>
      <c r="R564" s="25">
        <f t="shared" si="210"/>
        <v>297</v>
      </c>
      <c r="S564" s="25">
        <f t="shared" si="211"/>
        <v>100</v>
      </c>
      <c r="T564" s="25">
        <f t="shared" si="212"/>
        <v>200</v>
      </c>
      <c r="U564" s="25">
        <f t="shared" si="213"/>
        <v>0</v>
      </c>
      <c r="V564" s="25">
        <f t="shared" si="214"/>
        <v>1.4</v>
      </c>
      <c r="W564">
        <v>80</v>
      </c>
      <c r="X564">
        <v>100</v>
      </c>
    </row>
    <row r="565" spans="1:24" x14ac:dyDescent="0.25">
      <c r="A565" s="283">
        <v>45932</v>
      </c>
      <c r="B565" s="118" t="s">
        <v>458</v>
      </c>
      <c r="C565" s="34" t="s">
        <v>35</v>
      </c>
      <c r="D565" s="135">
        <v>295</v>
      </c>
      <c r="E565" s="48">
        <f t="shared" si="237"/>
        <v>1</v>
      </c>
      <c r="F565" s="135">
        <v>196.25</v>
      </c>
      <c r="G565" s="48">
        <f t="shared" si="238"/>
        <v>1</v>
      </c>
      <c r="H565" s="135"/>
      <c r="I565" s="48">
        <f t="shared" si="239"/>
        <v>1</v>
      </c>
      <c r="J565" s="135">
        <v>98</v>
      </c>
      <c r="K565" s="48">
        <f t="shared" si="240"/>
        <v>1</v>
      </c>
      <c r="L565" s="247">
        <f t="shared" si="241"/>
        <v>1</v>
      </c>
      <c r="P565" s="25" t="str">
        <f t="shared" si="230"/>
        <v>VITAMALT</v>
      </c>
      <c r="Q565" s="25">
        <f t="shared" si="209"/>
        <v>295</v>
      </c>
      <c r="R565" s="25">
        <f t="shared" si="210"/>
        <v>297</v>
      </c>
      <c r="S565" s="25">
        <f t="shared" si="211"/>
        <v>100</v>
      </c>
      <c r="T565" s="25">
        <f t="shared" si="212"/>
        <v>200</v>
      </c>
      <c r="U565" s="25">
        <f t="shared" si="213"/>
        <v>0</v>
      </c>
      <c r="V565" s="25">
        <f t="shared" si="214"/>
        <v>1.4</v>
      </c>
      <c r="W565">
        <v>80</v>
      </c>
      <c r="X565">
        <v>100</v>
      </c>
    </row>
    <row r="566" spans="1:24" x14ac:dyDescent="0.25">
      <c r="A566" s="283">
        <v>45932</v>
      </c>
      <c r="B566" s="118" t="s">
        <v>434</v>
      </c>
      <c r="C566" s="34" t="s">
        <v>35</v>
      </c>
      <c r="D566" s="135">
        <v>295</v>
      </c>
      <c r="E566" s="48">
        <f t="shared" si="237"/>
        <v>1</v>
      </c>
      <c r="F566" s="135">
        <v>199.8</v>
      </c>
      <c r="G566" s="48">
        <f t="shared" si="238"/>
        <v>1</v>
      </c>
      <c r="H566" s="135"/>
      <c r="I566" s="48">
        <f t="shared" si="239"/>
        <v>1</v>
      </c>
      <c r="J566" s="135">
        <v>96</v>
      </c>
      <c r="K566" s="48">
        <f t="shared" si="240"/>
        <v>1</v>
      </c>
      <c r="L566" s="247">
        <f t="shared" si="241"/>
        <v>1</v>
      </c>
      <c r="P566" s="25" t="str">
        <f t="shared" si="230"/>
        <v>VITAMALT</v>
      </c>
      <c r="Q566" s="25">
        <f t="shared" si="209"/>
        <v>295</v>
      </c>
      <c r="R566" s="25">
        <f t="shared" si="210"/>
        <v>297</v>
      </c>
      <c r="S566" s="25">
        <f t="shared" si="211"/>
        <v>100</v>
      </c>
      <c r="T566" s="25">
        <f t="shared" si="212"/>
        <v>200</v>
      </c>
      <c r="U566" s="25">
        <f t="shared" si="213"/>
        <v>0</v>
      </c>
      <c r="V566" s="25">
        <f t="shared" si="214"/>
        <v>1.4</v>
      </c>
      <c r="W566">
        <v>80</v>
      </c>
      <c r="X566">
        <v>100</v>
      </c>
    </row>
    <row r="567" spans="1:24" x14ac:dyDescent="0.25">
      <c r="A567" s="283">
        <v>45932</v>
      </c>
      <c r="B567" s="118" t="s">
        <v>436</v>
      </c>
      <c r="C567" s="34" t="s">
        <v>35</v>
      </c>
      <c r="D567" s="135">
        <v>295</v>
      </c>
      <c r="E567" s="48">
        <f t="shared" si="237"/>
        <v>1</v>
      </c>
      <c r="F567" s="135">
        <v>233</v>
      </c>
      <c r="G567" s="48">
        <f t="shared" si="238"/>
        <v>0</v>
      </c>
      <c r="H567" s="135">
        <v>0.06</v>
      </c>
      <c r="I567" s="48">
        <f t="shared" si="239"/>
        <v>1</v>
      </c>
      <c r="J567" s="135">
        <v>94</v>
      </c>
      <c r="K567" s="48">
        <f t="shared" si="240"/>
        <v>1</v>
      </c>
      <c r="L567" s="247">
        <f t="shared" si="241"/>
        <v>0</v>
      </c>
      <c r="P567" s="25" t="str">
        <f t="shared" si="230"/>
        <v>VITAMALT</v>
      </c>
      <c r="Q567" s="25">
        <f t="shared" si="209"/>
        <v>295</v>
      </c>
      <c r="R567" s="25">
        <f t="shared" si="210"/>
        <v>297</v>
      </c>
      <c r="S567" s="25">
        <f t="shared" si="211"/>
        <v>100</v>
      </c>
      <c r="T567" s="25">
        <f t="shared" si="212"/>
        <v>200</v>
      </c>
      <c r="U567" s="25">
        <f t="shared" si="213"/>
        <v>0</v>
      </c>
      <c r="V567" s="25">
        <f t="shared" si="214"/>
        <v>1.4</v>
      </c>
      <c r="W567">
        <v>80</v>
      </c>
      <c r="X567">
        <v>100</v>
      </c>
    </row>
    <row r="568" spans="1:24" x14ac:dyDescent="0.25">
      <c r="A568" s="283">
        <v>45935</v>
      </c>
      <c r="B568" s="118" t="s">
        <v>435</v>
      </c>
      <c r="C568" s="34" t="s">
        <v>31</v>
      </c>
      <c r="D568" s="135">
        <v>275</v>
      </c>
      <c r="E568" s="48">
        <f t="shared" si="237"/>
        <v>1</v>
      </c>
      <c r="F568" s="135">
        <v>16.100000000000001</v>
      </c>
      <c r="G568" s="48">
        <f t="shared" si="238"/>
        <v>1</v>
      </c>
      <c r="H568" s="135"/>
      <c r="I568" s="48">
        <f t="shared" si="239"/>
        <v>1</v>
      </c>
      <c r="J568" s="135">
        <v>91</v>
      </c>
      <c r="K568" s="48">
        <f t="shared" si="240"/>
        <v>1</v>
      </c>
      <c r="L568" s="247">
        <f t="shared" si="241"/>
        <v>1</v>
      </c>
      <c r="P568" s="25" t="str">
        <f t="shared" si="230"/>
        <v>CARIB</v>
      </c>
      <c r="Q568" s="25">
        <f t="shared" ref="Q568:Q640" si="242">VLOOKUP($P568,$P$3:$T$14,2,FALSE)</f>
        <v>270</v>
      </c>
      <c r="R568" s="25">
        <f t="shared" ref="R568:R640" si="243">VLOOKUP($P568,$P$3:$T$14,3,FALSE)</f>
        <v>280</v>
      </c>
      <c r="S568" s="25">
        <f t="shared" ref="S568:S640" si="244">VLOOKUP($P568,$P$3:$T$14,4,FALSE)</f>
        <v>12</v>
      </c>
      <c r="T568" s="25">
        <f t="shared" ref="T568:T640" si="245">VLOOKUP($P568,$P$3:$T$14,5,FALSE)</f>
        <v>19.440000000000001</v>
      </c>
      <c r="U568" s="25">
        <f t="shared" ref="U568:U640" si="246">VLOOKUP($P568,$P$3:$V$14,6,FALSE)</f>
        <v>0</v>
      </c>
      <c r="V568" s="25">
        <f t="shared" ref="V568:V640" si="247">VLOOKUP($P568,$P$3:$V$14,7,FALSE)</f>
        <v>0.4</v>
      </c>
      <c r="W568">
        <v>80</v>
      </c>
      <c r="X568">
        <v>100</v>
      </c>
    </row>
    <row r="569" spans="1:24" x14ac:dyDescent="0.25">
      <c r="A569" s="283">
        <v>45935</v>
      </c>
      <c r="B569" s="34" t="s">
        <v>459</v>
      </c>
      <c r="C569" s="34" t="s">
        <v>31</v>
      </c>
      <c r="D569" s="135">
        <v>275</v>
      </c>
      <c r="E569" s="48">
        <f t="shared" si="237"/>
        <v>1</v>
      </c>
      <c r="F569" s="135">
        <v>17.63</v>
      </c>
      <c r="G569" s="48">
        <f t="shared" si="238"/>
        <v>1</v>
      </c>
      <c r="H569" s="135">
        <v>0.02</v>
      </c>
      <c r="I569" s="48">
        <f t="shared" si="239"/>
        <v>1</v>
      </c>
      <c r="J569" s="135">
        <v>98</v>
      </c>
      <c r="K569" s="48">
        <f t="shared" si="240"/>
        <v>1</v>
      </c>
      <c r="L569" s="247">
        <f t="shared" si="241"/>
        <v>1</v>
      </c>
      <c r="P569" s="25" t="str">
        <f t="shared" si="230"/>
        <v>CARIB</v>
      </c>
      <c r="Q569" s="25">
        <f t="shared" si="242"/>
        <v>270</v>
      </c>
      <c r="R569" s="25">
        <f t="shared" si="243"/>
        <v>280</v>
      </c>
      <c r="S569" s="25">
        <f t="shared" si="244"/>
        <v>12</v>
      </c>
      <c r="T569" s="25">
        <f t="shared" si="245"/>
        <v>19.440000000000001</v>
      </c>
      <c r="U569" s="25">
        <f t="shared" si="246"/>
        <v>0</v>
      </c>
      <c r="V569" s="25">
        <f t="shared" si="247"/>
        <v>0.4</v>
      </c>
      <c r="W569">
        <v>80</v>
      </c>
      <c r="X569">
        <v>100</v>
      </c>
    </row>
    <row r="570" spans="1:24" x14ac:dyDescent="0.25">
      <c r="A570" s="283">
        <v>45935</v>
      </c>
      <c r="B570" s="34" t="s">
        <v>458</v>
      </c>
      <c r="C570" s="34" t="s">
        <v>31</v>
      </c>
      <c r="D570" s="135">
        <v>275</v>
      </c>
      <c r="E570" s="48">
        <f t="shared" si="237"/>
        <v>1</v>
      </c>
      <c r="F570" s="135">
        <v>18.2</v>
      </c>
      <c r="G570" s="48">
        <f t="shared" si="238"/>
        <v>1</v>
      </c>
      <c r="H570" s="135">
        <v>0.03</v>
      </c>
      <c r="I570" s="48">
        <f t="shared" si="239"/>
        <v>1</v>
      </c>
      <c r="J570" s="135">
        <v>98</v>
      </c>
      <c r="K570" s="48">
        <f t="shared" si="240"/>
        <v>1</v>
      </c>
      <c r="L570" s="247">
        <f t="shared" si="241"/>
        <v>1</v>
      </c>
      <c r="P570" s="25" t="str">
        <f t="shared" si="230"/>
        <v>CARIB</v>
      </c>
      <c r="Q570" s="25">
        <f t="shared" si="242"/>
        <v>270</v>
      </c>
      <c r="R570" s="25">
        <f t="shared" si="243"/>
        <v>280</v>
      </c>
      <c r="S570" s="25">
        <f t="shared" si="244"/>
        <v>12</v>
      </c>
      <c r="T570" s="25">
        <f t="shared" si="245"/>
        <v>19.440000000000001</v>
      </c>
      <c r="U570" s="25">
        <f t="shared" si="246"/>
        <v>0</v>
      </c>
      <c r="V570" s="25">
        <f t="shared" si="247"/>
        <v>0.4</v>
      </c>
      <c r="W570">
        <v>80</v>
      </c>
      <c r="X570">
        <v>100</v>
      </c>
    </row>
    <row r="571" spans="1:24" hidden="1" x14ac:dyDescent="0.25">
      <c r="A571" s="283"/>
      <c r="B571" s="34"/>
      <c r="C571" s="34"/>
      <c r="D571" s="135"/>
      <c r="E571" s="48"/>
      <c r="F571" s="135"/>
      <c r="G571" s="48"/>
      <c r="H571" s="135"/>
      <c r="I571" s="48"/>
      <c r="J571" s="135"/>
      <c r="K571" s="48"/>
      <c r="L571" s="247"/>
      <c r="P571" s="25" t="str">
        <f t="shared" si="230"/>
        <v/>
      </c>
      <c r="Q571" s="25" t="e">
        <f t="shared" si="242"/>
        <v>#N/A</v>
      </c>
      <c r="R571" s="25" t="e">
        <f t="shared" si="243"/>
        <v>#N/A</v>
      </c>
      <c r="S571" s="25" t="e">
        <f t="shared" si="244"/>
        <v>#N/A</v>
      </c>
      <c r="T571" s="25" t="e">
        <f t="shared" si="245"/>
        <v>#N/A</v>
      </c>
      <c r="U571" s="25" t="e">
        <f t="shared" si="246"/>
        <v>#N/A</v>
      </c>
      <c r="V571" s="25" t="e">
        <f t="shared" si="247"/>
        <v>#N/A</v>
      </c>
      <c r="W571">
        <v>80</v>
      </c>
      <c r="X571">
        <v>100</v>
      </c>
    </row>
    <row r="572" spans="1:24" hidden="1" x14ac:dyDescent="0.25">
      <c r="A572" s="283"/>
      <c r="B572" s="34"/>
      <c r="C572" s="34"/>
      <c r="D572" s="135"/>
      <c r="E572" s="48"/>
      <c r="F572" s="135"/>
      <c r="G572" s="48"/>
      <c r="H572" s="135"/>
      <c r="I572" s="48"/>
      <c r="J572" s="135"/>
      <c r="K572" s="48"/>
      <c r="L572" s="247"/>
      <c r="P572" s="25" t="str">
        <f t="shared" si="230"/>
        <v/>
      </c>
      <c r="Q572" s="25" t="e">
        <f t="shared" si="242"/>
        <v>#N/A</v>
      </c>
      <c r="R572" s="25" t="e">
        <f t="shared" si="243"/>
        <v>#N/A</v>
      </c>
      <c r="S572" s="25" t="e">
        <f t="shared" si="244"/>
        <v>#N/A</v>
      </c>
      <c r="T572" s="25" t="e">
        <f t="shared" si="245"/>
        <v>#N/A</v>
      </c>
      <c r="U572" s="25" t="e">
        <f t="shared" si="246"/>
        <v>#N/A</v>
      </c>
      <c r="V572" s="25" t="e">
        <f t="shared" si="247"/>
        <v>#N/A</v>
      </c>
      <c r="W572">
        <v>80</v>
      </c>
      <c r="X572">
        <v>100</v>
      </c>
    </row>
    <row r="573" spans="1:24" hidden="1" x14ac:dyDescent="0.25">
      <c r="A573" s="283"/>
      <c r="B573" s="34"/>
      <c r="C573" s="34"/>
      <c r="D573" s="135"/>
      <c r="E573" s="48"/>
      <c r="F573" s="135"/>
      <c r="G573" s="48"/>
      <c r="H573" s="135"/>
      <c r="I573" s="48"/>
      <c r="J573" s="135"/>
      <c r="K573" s="48"/>
      <c r="L573" s="247"/>
      <c r="P573" s="25" t="str">
        <f t="shared" si="230"/>
        <v/>
      </c>
      <c r="Q573" s="25" t="e">
        <f t="shared" si="242"/>
        <v>#N/A</v>
      </c>
      <c r="R573" s="25" t="e">
        <f t="shared" si="243"/>
        <v>#N/A</v>
      </c>
      <c r="S573" s="25" t="e">
        <f t="shared" si="244"/>
        <v>#N/A</v>
      </c>
      <c r="T573" s="25" t="e">
        <f t="shared" si="245"/>
        <v>#N/A</v>
      </c>
      <c r="U573" s="25" t="e">
        <f t="shared" si="246"/>
        <v>#N/A</v>
      </c>
      <c r="V573" s="25" t="e">
        <f t="shared" si="247"/>
        <v>#N/A</v>
      </c>
      <c r="W573">
        <v>80</v>
      </c>
      <c r="X573">
        <v>100</v>
      </c>
    </row>
    <row r="574" spans="1:24" hidden="1" x14ac:dyDescent="0.25">
      <c r="A574" s="283"/>
      <c r="B574" s="34"/>
      <c r="C574" s="34"/>
      <c r="D574" s="135"/>
      <c r="E574" s="48"/>
      <c r="F574" s="135"/>
      <c r="G574" s="48"/>
      <c r="H574" s="135"/>
      <c r="I574" s="48"/>
      <c r="J574" s="135"/>
      <c r="K574" s="48"/>
      <c r="L574" s="247"/>
      <c r="P574" s="25" t="str">
        <f t="shared" si="230"/>
        <v/>
      </c>
      <c r="Q574" s="25" t="e">
        <f t="shared" si="242"/>
        <v>#N/A</v>
      </c>
      <c r="R574" s="25" t="e">
        <f t="shared" si="243"/>
        <v>#N/A</v>
      </c>
      <c r="S574" s="25" t="e">
        <f t="shared" si="244"/>
        <v>#N/A</v>
      </c>
      <c r="T574" s="25" t="e">
        <f t="shared" si="245"/>
        <v>#N/A</v>
      </c>
      <c r="U574" s="25" t="e">
        <f t="shared" si="246"/>
        <v>#N/A</v>
      </c>
      <c r="V574" s="25" t="e">
        <f t="shared" si="247"/>
        <v>#N/A</v>
      </c>
      <c r="W574">
        <v>80</v>
      </c>
      <c r="X574">
        <v>100</v>
      </c>
    </row>
    <row r="575" spans="1:24" hidden="1" x14ac:dyDescent="0.25">
      <c r="A575" s="283"/>
      <c r="B575" s="118"/>
      <c r="C575" s="34"/>
      <c r="D575" s="135"/>
      <c r="E575" s="48"/>
      <c r="F575" s="135"/>
      <c r="G575" s="48"/>
      <c r="H575" s="135"/>
      <c r="I575" s="48"/>
      <c r="J575" s="135"/>
      <c r="K575" s="48"/>
      <c r="L575" s="247"/>
      <c r="P575" s="25" t="str">
        <f t="shared" si="230"/>
        <v/>
      </c>
      <c r="Q575" s="25" t="e">
        <f t="shared" si="242"/>
        <v>#N/A</v>
      </c>
      <c r="R575" s="25" t="e">
        <f t="shared" si="243"/>
        <v>#N/A</v>
      </c>
      <c r="S575" s="25" t="e">
        <f t="shared" si="244"/>
        <v>#N/A</v>
      </c>
      <c r="T575" s="25" t="e">
        <f t="shared" si="245"/>
        <v>#N/A</v>
      </c>
      <c r="U575" s="25" t="e">
        <f t="shared" si="246"/>
        <v>#N/A</v>
      </c>
      <c r="V575" s="25" t="e">
        <f t="shared" si="247"/>
        <v>#N/A</v>
      </c>
      <c r="W575">
        <v>80</v>
      </c>
      <c r="X575">
        <v>100</v>
      </c>
    </row>
    <row r="576" spans="1:24" hidden="1" x14ac:dyDescent="0.25">
      <c r="A576" s="283"/>
      <c r="B576" s="118"/>
      <c r="C576" s="34"/>
      <c r="D576" s="135"/>
      <c r="E576" s="48"/>
      <c r="F576" s="135"/>
      <c r="G576" s="48"/>
      <c r="H576" s="135"/>
      <c r="I576" s="48"/>
      <c r="J576" s="135"/>
      <c r="K576" s="48"/>
      <c r="L576" s="247"/>
      <c r="P576" s="25" t="str">
        <f t="shared" si="230"/>
        <v/>
      </c>
      <c r="Q576" s="25" t="e">
        <f t="shared" si="242"/>
        <v>#N/A</v>
      </c>
      <c r="R576" s="25" t="e">
        <f t="shared" si="243"/>
        <v>#N/A</v>
      </c>
      <c r="S576" s="25" t="e">
        <f t="shared" si="244"/>
        <v>#N/A</v>
      </c>
      <c r="T576" s="25" t="e">
        <f t="shared" si="245"/>
        <v>#N/A</v>
      </c>
      <c r="U576" s="25" t="e">
        <f t="shared" si="246"/>
        <v>#N/A</v>
      </c>
      <c r="V576" s="25" t="e">
        <f t="shared" si="247"/>
        <v>#N/A</v>
      </c>
      <c r="W576">
        <v>80</v>
      </c>
      <c r="X576">
        <v>100</v>
      </c>
    </row>
    <row r="577" spans="1:24" hidden="1" x14ac:dyDescent="0.25">
      <c r="A577" s="283"/>
      <c r="B577" s="34"/>
      <c r="C577" s="34"/>
      <c r="D577" s="135"/>
      <c r="E577" s="48"/>
      <c r="F577" s="135"/>
      <c r="G577" s="48"/>
      <c r="H577" s="135"/>
      <c r="I577" s="48"/>
      <c r="J577" s="135"/>
      <c r="K577" s="48"/>
      <c r="L577" s="247"/>
      <c r="P577" s="25" t="str">
        <f t="shared" si="230"/>
        <v/>
      </c>
      <c r="Q577" s="25" t="e">
        <f t="shared" si="242"/>
        <v>#N/A</v>
      </c>
      <c r="R577" s="25" t="e">
        <f t="shared" si="243"/>
        <v>#N/A</v>
      </c>
      <c r="S577" s="25" t="e">
        <f t="shared" si="244"/>
        <v>#N/A</v>
      </c>
      <c r="T577" s="25" t="e">
        <f t="shared" si="245"/>
        <v>#N/A</v>
      </c>
      <c r="U577" s="25" t="e">
        <f t="shared" si="246"/>
        <v>#N/A</v>
      </c>
      <c r="V577" s="25" t="e">
        <f t="shared" si="247"/>
        <v>#N/A</v>
      </c>
      <c r="W577">
        <v>80</v>
      </c>
      <c r="X577">
        <v>100</v>
      </c>
    </row>
    <row r="578" spans="1:24" hidden="1" x14ac:dyDescent="0.25">
      <c r="A578" s="283"/>
      <c r="B578" s="34"/>
      <c r="C578" s="34"/>
      <c r="D578" s="135"/>
      <c r="E578" s="48"/>
      <c r="F578" s="135"/>
      <c r="G578" s="48"/>
      <c r="H578" s="135"/>
      <c r="I578" s="48"/>
      <c r="J578" s="135"/>
      <c r="K578" s="48"/>
      <c r="L578" s="247"/>
      <c r="P578" s="25" t="str">
        <f t="shared" si="230"/>
        <v/>
      </c>
      <c r="Q578" s="25" t="e">
        <f t="shared" si="242"/>
        <v>#N/A</v>
      </c>
      <c r="R578" s="25" t="e">
        <f t="shared" si="243"/>
        <v>#N/A</v>
      </c>
      <c r="S578" s="25" t="e">
        <f t="shared" si="244"/>
        <v>#N/A</v>
      </c>
      <c r="T578" s="25" t="e">
        <f t="shared" si="245"/>
        <v>#N/A</v>
      </c>
      <c r="U578" s="25" t="e">
        <f t="shared" si="246"/>
        <v>#N/A</v>
      </c>
      <c r="V578" s="25" t="e">
        <f t="shared" si="247"/>
        <v>#N/A</v>
      </c>
      <c r="W578">
        <v>80</v>
      </c>
      <c r="X578">
        <v>100</v>
      </c>
    </row>
    <row r="579" spans="1:24" hidden="1" x14ac:dyDescent="0.25">
      <c r="A579" s="283"/>
      <c r="B579" s="34"/>
      <c r="C579" s="34"/>
      <c r="D579" s="135"/>
      <c r="E579" s="48"/>
      <c r="F579" s="135"/>
      <c r="G579" s="48"/>
      <c r="H579" s="135"/>
      <c r="I579" s="48"/>
      <c r="J579" s="135"/>
      <c r="K579" s="48"/>
      <c r="L579" s="247"/>
      <c r="P579" s="25" t="str">
        <f t="shared" si="230"/>
        <v/>
      </c>
      <c r="Q579" s="25" t="e">
        <f t="shared" si="242"/>
        <v>#N/A</v>
      </c>
      <c r="R579" s="25" t="e">
        <f t="shared" si="243"/>
        <v>#N/A</v>
      </c>
      <c r="S579" s="25" t="e">
        <f t="shared" si="244"/>
        <v>#N/A</v>
      </c>
      <c r="T579" s="25" t="e">
        <f t="shared" si="245"/>
        <v>#N/A</v>
      </c>
      <c r="U579" s="25" t="e">
        <f t="shared" si="246"/>
        <v>#N/A</v>
      </c>
      <c r="V579" s="25" t="e">
        <f t="shared" si="247"/>
        <v>#N/A</v>
      </c>
      <c r="W579">
        <v>80</v>
      </c>
      <c r="X579">
        <v>100</v>
      </c>
    </row>
    <row r="580" spans="1:24" hidden="1" x14ac:dyDescent="0.25">
      <c r="A580" s="283"/>
      <c r="B580" s="34"/>
      <c r="C580" s="34"/>
      <c r="D580" s="135"/>
      <c r="E580" s="48"/>
      <c r="F580" s="135"/>
      <c r="G580" s="48"/>
      <c r="H580" s="135"/>
      <c r="I580" s="48"/>
      <c r="J580" s="135"/>
      <c r="K580" s="48"/>
      <c r="L580" s="247"/>
      <c r="P580" s="25" t="str">
        <f t="shared" si="230"/>
        <v/>
      </c>
      <c r="Q580" s="25" t="e">
        <f t="shared" si="242"/>
        <v>#N/A</v>
      </c>
      <c r="R580" s="25" t="e">
        <f t="shared" si="243"/>
        <v>#N/A</v>
      </c>
      <c r="S580" s="25" t="e">
        <f t="shared" si="244"/>
        <v>#N/A</v>
      </c>
      <c r="T580" s="25" t="e">
        <f t="shared" si="245"/>
        <v>#N/A</v>
      </c>
      <c r="U580" s="25" t="e">
        <f t="shared" si="246"/>
        <v>#N/A</v>
      </c>
      <c r="V580" s="25" t="e">
        <f t="shared" si="247"/>
        <v>#N/A</v>
      </c>
      <c r="W580">
        <v>80</v>
      </c>
      <c r="X580">
        <v>100</v>
      </c>
    </row>
    <row r="581" spans="1:24" hidden="1" x14ac:dyDescent="0.25">
      <c r="A581" s="283"/>
      <c r="B581" s="34"/>
      <c r="C581" s="34"/>
      <c r="D581" s="135"/>
      <c r="E581" s="48"/>
      <c r="F581" s="135"/>
      <c r="G581" s="48"/>
      <c r="H581" s="135"/>
      <c r="I581" s="48"/>
      <c r="J581" s="135"/>
      <c r="K581" s="48"/>
      <c r="L581" s="247"/>
      <c r="P581" s="25" t="str">
        <f t="shared" si="230"/>
        <v/>
      </c>
      <c r="Q581" s="25" t="e">
        <f t="shared" si="242"/>
        <v>#N/A</v>
      </c>
      <c r="R581" s="25" t="e">
        <f t="shared" si="243"/>
        <v>#N/A</v>
      </c>
      <c r="S581" s="25" t="e">
        <f t="shared" si="244"/>
        <v>#N/A</v>
      </c>
      <c r="T581" s="25" t="e">
        <f t="shared" si="245"/>
        <v>#N/A</v>
      </c>
      <c r="U581" s="25" t="e">
        <f t="shared" si="246"/>
        <v>#N/A</v>
      </c>
      <c r="V581" s="25" t="e">
        <f t="shared" si="247"/>
        <v>#N/A</v>
      </c>
      <c r="W581">
        <v>80</v>
      </c>
      <c r="X581">
        <v>100</v>
      </c>
    </row>
    <row r="582" spans="1:24" hidden="1" x14ac:dyDescent="0.25">
      <c r="A582" s="283"/>
      <c r="B582" s="34"/>
      <c r="C582" s="34"/>
      <c r="D582" s="135"/>
      <c r="E582" s="48"/>
      <c r="F582" s="135"/>
      <c r="G582" s="48"/>
      <c r="H582" s="135"/>
      <c r="I582" s="48"/>
      <c r="J582" s="135"/>
      <c r="K582" s="48"/>
      <c r="L582" s="247"/>
      <c r="P582" s="25" t="str">
        <f t="shared" si="230"/>
        <v/>
      </c>
      <c r="Q582" s="25" t="e">
        <f t="shared" si="242"/>
        <v>#N/A</v>
      </c>
      <c r="R582" s="25" t="e">
        <f t="shared" si="243"/>
        <v>#N/A</v>
      </c>
      <c r="S582" s="25" t="e">
        <f t="shared" si="244"/>
        <v>#N/A</v>
      </c>
      <c r="T582" s="25" t="e">
        <f t="shared" si="245"/>
        <v>#N/A</v>
      </c>
      <c r="U582" s="25" t="e">
        <f t="shared" si="246"/>
        <v>#N/A</v>
      </c>
      <c r="V582" s="25" t="e">
        <f t="shared" si="247"/>
        <v>#N/A</v>
      </c>
      <c r="W582">
        <v>80</v>
      </c>
      <c r="X582">
        <v>100</v>
      </c>
    </row>
    <row r="583" spans="1:24" hidden="1" x14ac:dyDescent="0.25">
      <c r="A583" s="283"/>
      <c r="B583" s="34"/>
      <c r="C583" s="34"/>
      <c r="D583" s="135"/>
      <c r="E583" s="48"/>
      <c r="F583" s="135"/>
      <c r="G583" s="48"/>
      <c r="H583" s="135"/>
      <c r="I583" s="48"/>
      <c r="J583" s="135"/>
      <c r="K583" s="48"/>
      <c r="L583" s="247"/>
      <c r="P583" s="25" t="str">
        <f t="shared" si="230"/>
        <v/>
      </c>
      <c r="Q583" s="25" t="e">
        <f t="shared" si="242"/>
        <v>#N/A</v>
      </c>
      <c r="R583" s="25" t="e">
        <f t="shared" si="243"/>
        <v>#N/A</v>
      </c>
      <c r="S583" s="25" t="e">
        <f t="shared" si="244"/>
        <v>#N/A</v>
      </c>
      <c r="T583" s="25" t="e">
        <f t="shared" si="245"/>
        <v>#N/A</v>
      </c>
      <c r="U583" s="25" t="e">
        <f t="shared" si="246"/>
        <v>#N/A</v>
      </c>
      <c r="V583" s="25" t="e">
        <f t="shared" si="247"/>
        <v>#N/A</v>
      </c>
      <c r="W583">
        <v>80</v>
      </c>
      <c r="X583">
        <v>100</v>
      </c>
    </row>
    <row r="584" spans="1:24" hidden="1" x14ac:dyDescent="0.25">
      <c r="A584" s="283"/>
      <c r="B584" s="34"/>
      <c r="C584" s="34"/>
      <c r="D584" s="135"/>
      <c r="E584" s="48"/>
      <c r="F584" s="135"/>
      <c r="G584" s="48"/>
      <c r="H584" s="135"/>
      <c r="I584" s="48"/>
      <c r="J584" s="135"/>
      <c r="K584" s="48"/>
      <c r="L584" s="247"/>
      <c r="P584" s="25" t="str">
        <f t="shared" si="230"/>
        <v/>
      </c>
      <c r="Q584" s="25" t="e">
        <f t="shared" si="242"/>
        <v>#N/A</v>
      </c>
      <c r="R584" s="25" t="e">
        <f t="shared" si="243"/>
        <v>#N/A</v>
      </c>
      <c r="S584" s="25" t="e">
        <f t="shared" si="244"/>
        <v>#N/A</v>
      </c>
      <c r="T584" s="25" t="e">
        <f t="shared" si="245"/>
        <v>#N/A</v>
      </c>
      <c r="U584" s="25" t="e">
        <f t="shared" si="246"/>
        <v>#N/A</v>
      </c>
      <c r="V584" s="25" t="e">
        <f t="shared" si="247"/>
        <v>#N/A</v>
      </c>
      <c r="W584">
        <v>80</v>
      </c>
      <c r="X584">
        <v>100</v>
      </c>
    </row>
    <row r="585" spans="1:24" hidden="1" x14ac:dyDescent="0.25">
      <c r="A585" s="283"/>
      <c r="B585" s="34"/>
      <c r="C585" s="34"/>
      <c r="D585" s="135"/>
      <c r="E585" s="48"/>
      <c r="F585" s="135"/>
      <c r="G585" s="48"/>
      <c r="H585" s="135"/>
      <c r="I585" s="48"/>
      <c r="J585" s="135"/>
      <c r="K585" s="48"/>
      <c r="L585" s="247"/>
      <c r="P585" s="25" t="str">
        <f t="shared" si="230"/>
        <v/>
      </c>
      <c r="Q585" s="25" t="e">
        <f t="shared" si="242"/>
        <v>#N/A</v>
      </c>
      <c r="R585" s="25" t="e">
        <f t="shared" si="243"/>
        <v>#N/A</v>
      </c>
      <c r="S585" s="25" t="e">
        <f t="shared" si="244"/>
        <v>#N/A</v>
      </c>
      <c r="T585" s="25" t="e">
        <f t="shared" si="245"/>
        <v>#N/A</v>
      </c>
      <c r="U585" s="25" t="e">
        <f t="shared" si="246"/>
        <v>#N/A</v>
      </c>
      <c r="V585" s="25" t="e">
        <f t="shared" si="247"/>
        <v>#N/A</v>
      </c>
      <c r="W585">
        <v>80</v>
      </c>
      <c r="X585">
        <v>100</v>
      </c>
    </row>
    <row r="586" spans="1:24" hidden="1" x14ac:dyDescent="0.25">
      <c r="A586" s="283"/>
      <c r="B586" s="34"/>
      <c r="C586" s="34"/>
      <c r="D586" s="135"/>
      <c r="E586" s="48"/>
      <c r="F586" s="135"/>
      <c r="G586" s="48"/>
      <c r="H586" s="135"/>
      <c r="I586" s="48"/>
      <c r="J586" s="135"/>
      <c r="K586" s="48"/>
      <c r="L586" s="247"/>
      <c r="P586" s="25" t="str">
        <f t="shared" ref="P586:P588" si="248">LEFT(C586,12)</f>
        <v/>
      </c>
      <c r="Q586" s="25" t="e">
        <f t="shared" si="242"/>
        <v>#N/A</v>
      </c>
      <c r="R586" s="25" t="e">
        <f t="shared" si="243"/>
        <v>#N/A</v>
      </c>
      <c r="S586" s="25" t="e">
        <f t="shared" si="244"/>
        <v>#N/A</v>
      </c>
      <c r="T586" s="25" t="e">
        <f t="shared" si="245"/>
        <v>#N/A</v>
      </c>
      <c r="U586" s="25" t="e">
        <f t="shared" si="246"/>
        <v>#N/A</v>
      </c>
      <c r="V586" s="25" t="e">
        <f t="shared" si="247"/>
        <v>#N/A</v>
      </c>
      <c r="W586">
        <v>80</v>
      </c>
      <c r="X586">
        <v>100</v>
      </c>
    </row>
    <row r="587" spans="1:24" hidden="1" x14ac:dyDescent="0.25">
      <c r="A587" s="283"/>
      <c r="B587" s="34"/>
      <c r="C587" s="34"/>
      <c r="D587" s="135"/>
      <c r="E587" s="48"/>
      <c r="F587" s="135"/>
      <c r="G587" s="48"/>
      <c r="H587" s="135"/>
      <c r="I587" s="48"/>
      <c r="J587" s="135"/>
      <c r="K587" s="48"/>
      <c r="L587" s="247"/>
      <c r="P587" s="25" t="str">
        <f t="shared" si="248"/>
        <v/>
      </c>
      <c r="Q587" s="25" t="e">
        <f t="shared" si="242"/>
        <v>#N/A</v>
      </c>
      <c r="R587" s="25" t="e">
        <f t="shared" si="243"/>
        <v>#N/A</v>
      </c>
      <c r="S587" s="25" t="e">
        <f t="shared" si="244"/>
        <v>#N/A</v>
      </c>
      <c r="T587" s="25" t="e">
        <f t="shared" si="245"/>
        <v>#N/A</v>
      </c>
      <c r="U587" s="25" t="e">
        <f t="shared" si="246"/>
        <v>#N/A</v>
      </c>
      <c r="V587" s="25" t="e">
        <f t="shared" si="247"/>
        <v>#N/A</v>
      </c>
      <c r="W587">
        <v>80</v>
      </c>
      <c r="X587">
        <v>100</v>
      </c>
    </row>
    <row r="588" spans="1:24" hidden="1" x14ac:dyDescent="0.25">
      <c r="A588" s="283"/>
      <c r="B588" s="34"/>
      <c r="C588" s="34"/>
      <c r="D588" s="135"/>
      <c r="E588" s="48"/>
      <c r="F588" s="135"/>
      <c r="G588" s="48"/>
      <c r="H588" s="135"/>
      <c r="I588" s="48"/>
      <c r="J588" s="135"/>
      <c r="K588" s="48"/>
      <c r="L588" s="247"/>
      <c r="P588" s="25" t="str">
        <f t="shared" si="248"/>
        <v/>
      </c>
      <c r="Q588" s="25" t="e">
        <f t="shared" si="242"/>
        <v>#N/A</v>
      </c>
      <c r="R588" s="25" t="e">
        <f t="shared" si="243"/>
        <v>#N/A</v>
      </c>
      <c r="S588" s="25" t="e">
        <f t="shared" si="244"/>
        <v>#N/A</v>
      </c>
      <c r="T588" s="25" t="e">
        <f t="shared" si="245"/>
        <v>#N/A</v>
      </c>
      <c r="U588" s="25" t="e">
        <f t="shared" si="246"/>
        <v>#N/A</v>
      </c>
      <c r="V588" s="25" t="e">
        <f t="shared" si="247"/>
        <v>#N/A</v>
      </c>
      <c r="W588">
        <v>80</v>
      </c>
      <c r="X588">
        <v>100</v>
      </c>
    </row>
    <row r="589" spans="1:24" hidden="1" x14ac:dyDescent="0.25">
      <c r="A589" s="283"/>
      <c r="B589" s="34"/>
      <c r="C589" s="34"/>
      <c r="D589" s="135"/>
      <c r="E589" s="48"/>
      <c r="F589" s="135"/>
      <c r="G589" s="48"/>
      <c r="H589" s="135"/>
      <c r="I589" s="48"/>
      <c r="J589" s="135"/>
      <c r="K589" s="48"/>
      <c r="L589" s="247"/>
      <c r="P589" s="25" t="str">
        <f t="shared" ref="P589:P596" si="249">LEFT(C589,12)</f>
        <v/>
      </c>
      <c r="Q589" s="25" t="e">
        <f t="shared" si="242"/>
        <v>#N/A</v>
      </c>
      <c r="R589" s="25" t="e">
        <f t="shared" si="243"/>
        <v>#N/A</v>
      </c>
      <c r="S589" s="25" t="e">
        <f t="shared" si="244"/>
        <v>#N/A</v>
      </c>
      <c r="T589" s="25" t="e">
        <f t="shared" si="245"/>
        <v>#N/A</v>
      </c>
      <c r="U589" s="25" t="e">
        <f t="shared" si="246"/>
        <v>#N/A</v>
      </c>
      <c r="V589" s="25" t="e">
        <f t="shared" si="247"/>
        <v>#N/A</v>
      </c>
      <c r="W589">
        <v>80</v>
      </c>
      <c r="X589">
        <v>100</v>
      </c>
    </row>
    <row r="590" spans="1:24" hidden="1" x14ac:dyDescent="0.25">
      <c r="A590" s="283"/>
      <c r="B590" s="34"/>
      <c r="C590" s="34"/>
      <c r="D590" s="135"/>
      <c r="E590" s="48"/>
      <c r="F590" s="135"/>
      <c r="G590" s="48"/>
      <c r="H590" s="135"/>
      <c r="I590" s="48"/>
      <c r="J590" s="135"/>
      <c r="K590" s="48"/>
      <c r="L590" s="247"/>
      <c r="P590" s="25" t="str">
        <f t="shared" si="249"/>
        <v/>
      </c>
      <c r="Q590" s="25" t="e">
        <f t="shared" si="242"/>
        <v>#N/A</v>
      </c>
      <c r="R590" s="25" t="e">
        <f t="shared" si="243"/>
        <v>#N/A</v>
      </c>
      <c r="S590" s="25" t="e">
        <f t="shared" si="244"/>
        <v>#N/A</v>
      </c>
      <c r="T590" s="25" t="e">
        <f t="shared" si="245"/>
        <v>#N/A</v>
      </c>
      <c r="U590" s="25" t="e">
        <f t="shared" si="246"/>
        <v>#N/A</v>
      </c>
      <c r="V590" s="25" t="e">
        <f t="shared" si="247"/>
        <v>#N/A</v>
      </c>
      <c r="W590">
        <v>80</v>
      </c>
      <c r="X590">
        <v>100</v>
      </c>
    </row>
    <row r="591" spans="1:24" hidden="1" x14ac:dyDescent="0.25">
      <c r="A591" s="283"/>
      <c r="B591" s="34"/>
      <c r="C591" s="34"/>
      <c r="D591" s="135"/>
      <c r="E591" s="48"/>
      <c r="F591" s="135"/>
      <c r="G591" s="48"/>
      <c r="H591" s="135"/>
      <c r="I591" s="48"/>
      <c r="J591" s="135"/>
      <c r="K591" s="48"/>
      <c r="L591" s="247"/>
      <c r="P591" s="25" t="str">
        <f t="shared" si="249"/>
        <v/>
      </c>
      <c r="Q591" s="25" t="e">
        <f t="shared" si="242"/>
        <v>#N/A</v>
      </c>
      <c r="R591" s="25" t="e">
        <f t="shared" si="243"/>
        <v>#N/A</v>
      </c>
      <c r="S591" s="25" t="e">
        <f t="shared" si="244"/>
        <v>#N/A</v>
      </c>
      <c r="T591" s="25" t="e">
        <f t="shared" si="245"/>
        <v>#N/A</v>
      </c>
      <c r="U591" s="25" t="e">
        <f t="shared" si="246"/>
        <v>#N/A</v>
      </c>
      <c r="V591" s="25" t="e">
        <f t="shared" si="247"/>
        <v>#N/A</v>
      </c>
      <c r="W591">
        <v>80</v>
      </c>
      <c r="X591">
        <v>100</v>
      </c>
    </row>
    <row r="592" spans="1:24" hidden="1" x14ac:dyDescent="0.25">
      <c r="A592" s="283"/>
      <c r="B592" s="34"/>
      <c r="C592" s="34"/>
      <c r="D592" s="135"/>
      <c r="E592" s="48"/>
      <c r="F592" s="135"/>
      <c r="G592" s="48"/>
      <c r="H592" s="135"/>
      <c r="I592" s="48"/>
      <c r="J592" s="135"/>
      <c r="K592" s="48"/>
      <c r="L592" s="247"/>
      <c r="P592" s="25" t="str">
        <f t="shared" si="249"/>
        <v/>
      </c>
      <c r="Q592" s="25" t="e">
        <f t="shared" si="242"/>
        <v>#N/A</v>
      </c>
      <c r="R592" s="25" t="e">
        <f t="shared" si="243"/>
        <v>#N/A</v>
      </c>
      <c r="S592" s="25" t="e">
        <f t="shared" si="244"/>
        <v>#N/A</v>
      </c>
      <c r="T592" s="25" t="e">
        <f t="shared" si="245"/>
        <v>#N/A</v>
      </c>
      <c r="U592" s="25" t="e">
        <f t="shared" si="246"/>
        <v>#N/A</v>
      </c>
      <c r="V592" s="25" t="e">
        <f t="shared" si="247"/>
        <v>#N/A</v>
      </c>
      <c r="W592">
        <v>80</v>
      </c>
      <c r="X592">
        <v>100</v>
      </c>
    </row>
    <row r="593" spans="1:24" hidden="1" x14ac:dyDescent="0.25">
      <c r="A593" s="283"/>
      <c r="B593" s="34"/>
      <c r="C593" s="34"/>
      <c r="D593" s="135"/>
      <c r="E593" s="48"/>
      <c r="F593" s="135"/>
      <c r="G593" s="48"/>
      <c r="H593" s="135"/>
      <c r="I593" s="48"/>
      <c r="J593" s="135"/>
      <c r="K593" s="48"/>
      <c r="L593" s="247"/>
      <c r="P593" s="25" t="str">
        <f t="shared" si="249"/>
        <v/>
      </c>
      <c r="Q593" s="25" t="e">
        <f t="shared" si="242"/>
        <v>#N/A</v>
      </c>
      <c r="R593" s="25" t="e">
        <f t="shared" si="243"/>
        <v>#N/A</v>
      </c>
      <c r="S593" s="25" t="e">
        <f t="shared" si="244"/>
        <v>#N/A</v>
      </c>
      <c r="T593" s="25" t="e">
        <f t="shared" si="245"/>
        <v>#N/A</v>
      </c>
      <c r="U593" s="25" t="e">
        <f t="shared" si="246"/>
        <v>#N/A</v>
      </c>
      <c r="V593" s="25" t="e">
        <f t="shared" si="247"/>
        <v>#N/A</v>
      </c>
      <c r="W593">
        <v>80</v>
      </c>
      <c r="X593">
        <v>100</v>
      </c>
    </row>
    <row r="594" spans="1:24" hidden="1" x14ac:dyDescent="0.25">
      <c r="A594" s="283"/>
      <c r="B594" s="34"/>
      <c r="C594" s="34"/>
      <c r="D594" s="135"/>
      <c r="E594" s="48"/>
      <c r="F594" s="135"/>
      <c r="G594" s="48"/>
      <c r="H594" s="135"/>
      <c r="I594" s="48"/>
      <c r="J594" s="135"/>
      <c r="K594" s="48"/>
      <c r="L594" s="247"/>
      <c r="P594" s="25" t="str">
        <f t="shared" si="249"/>
        <v/>
      </c>
      <c r="Q594" s="25" t="e">
        <f t="shared" si="242"/>
        <v>#N/A</v>
      </c>
      <c r="R594" s="25" t="e">
        <f t="shared" si="243"/>
        <v>#N/A</v>
      </c>
      <c r="S594" s="25" t="e">
        <f t="shared" si="244"/>
        <v>#N/A</v>
      </c>
      <c r="T594" s="25" t="e">
        <f t="shared" si="245"/>
        <v>#N/A</v>
      </c>
      <c r="U594" s="25" t="e">
        <f t="shared" si="246"/>
        <v>#N/A</v>
      </c>
      <c r="V594" s="25" t="e">
        <f t="shared" si="247"/>
        <v>#N/A</v>
      </c>
      <c r="W594">
        <v>80</v>
      </c>
      <c r="X594">
        <v>100</v>
      </c>
    </row>
    <row r="595" spans="1:24" hidden="1" x14ac:dyDescent="0.25">
      <c r="A595" s="283"/>
      <c r="B595" s="34"/>
      <c r="C595" s="34"/>
      <c r="D595" s="135"/>
      <c r="E595" s="48"/>
      <c r="F595" s="135"/>
      <c r="G595" s="48"/>
      <c r="H595" s="135"/>
      <c r="I595" s="48"/>
      <c r="J595" s="135"/>
      <c r="K595" s="48"/>
      <c r="L595" s="247"/>
      <c r="P595" s="25" t="str">
        <f t="shared" si="249"/>
        <v/>
      </c>
      <c r="Q595" s="25" t="e">
        <f t="shared" si="242"/>
        <v>#N/A</v>
      </c>
      <c r="R595" s="25" t="e">
        <f t="shared" si="243"/>
        <v>#N/A</v>
      </c>
      <c r="S595" s="25" t="e">
        <f t="shared" si="244"/>
        <v>#N/A</v>
      </c>
      <c r="T595" s="25" t="e">
        <f t="shared" si="245"/>
        <v>#N/A</v>
      </c>
      <c r="U595" s="25" t="e">
        <f t="shared" si="246"/>
        <v>#N/A</v>
      </c>
      <c r="V595" s="25" t="e">
        <f t="shared" si="247"/>
        <v>#N/A</v>
      </c>
      <c r="W595">
        <v>80</v>
      </c>
      <c r="X595">
        <v>100</v>
      </c>
    </row>
    <row r="596" spans="1:24" hidden="1" x14ac:dyDescent="0.25">
      <c r="A596" s="283"/>
      <c r="B596" s="34"/>
      <c r="C596" s="34"/>
      <c r="D596" s="135"/>
      <c r="E596" s="48"/>
      <c r="F596" s="135"/>
      <c r="G596" s="48"/>
      <c r="H596" s="135"/>
      <c r="I596" s="48"/>
      <c r="J596" s="135"/>
      <c r="K596" s="48"/>
      <c r="L596" s="247"/>
      <c r="P596" s="25" t="str">
        <f t="shared" si="249"/>
        <v/>
      </c>
      <c r="Q596" s="25" t="e">
        <f t="shared" si="242"/>
        <v>#N/A</v>
      </c>
      <c r="R596" s="25" t="e">
        <f t="shared" si="243"/>
        <v>#N/A</v>
      </c>
      <c r="S596" s="25" t="e">
        <f t="shared" si="244"/>
        <v>#N/A</v>
      </c>
      <c r="T596" s="25" t="e">
        <f t="shared" si="245"/>
        <v>#N/A</v>
      </c>
      <c r="U596" s="25" t="e">
        <f t="shared" si="246"/>
        <v>#N/A</v>
      </c>
      <c r="V596" s="25" t="e">
        <f t="shared" si="247"/>
        <v>#N/A</v>
      </c>
      <c r="W596">
        <v>80</v>
      </c>
      <c r="X596">
        <v>100</v>
      </c>
    </row>
    <row r="597" spans="1:24" hidden="1" x14ac:dyDescent="0.25">
      <c r="A597" s="283"/>
      <c r="B597" s="118"/>
      <c r="C597" s="34"/>
      <c r="D597" s="135"/>
      <c r="E597" s="48"/>
      <c r="F597" s="135"/>
      <c r="G597" s="48"/>
      <c r="H597" s="135"/>
      <c r="I597" s="48"/>
      <c r="J597" s="135"/>
      <c r="K597" s="48"/>
      <c r="L597" s="247"/>
      <c r="P597" s="25" t="str">
        <f t="shared" si="230"/>
        <v/>
      </c>
      <c r="Q597" s="25" t="e">
        <f t="shared" si="242"/>
        <v>#N/A</v>
      </c>
      <c r="R597" s="25" t="e">
        <f t="shared" si="243"/>
        <v>#N/A</v>
      </c>
      <c r="S597" s="25" t="e">
        <f t="shared" si="244"/>
        <v>#N/A</v>
      </c>
      <c r="T597" s="25" t="e">
        <f t="shared" si="245"/>
        <v>#N/A</v>
      </c>
      <c r="U597" s="25" t="e">
        <f t="shared" si="246"/>
        <v>#N/A</v>
      </c>
      <c r="V597" s="25" t="e">
        <f t="shared" si="247"/>
        <v>#N/A</v>
      </c>
      <c r="W597">
        <v>80</v>
      </c>
      <c r="X597">
        <v>100</v>
      </c>
    </row>
    <row r="598" spans="1:24" hidden="1" x14ac:dyDescent="0.25">
      <c r="A598" s="283"/>
      <c r="B598" s="118"/>
      <c r="C598" s="34"/>
      <c r="D598" s="135"/>
      <c r="E598" s="48"/>
      <c r="F598" s="135"/>
      <c r="G598" s="48"/>
      <c r="H598" s="135"/>
      <c r="I598" s="48"/>
      <c r="J598" s="135"/>
      <c r="K598" s="48"/>
      <c r="L598" s="247"/>
      <c r="P598" s="25" t="str">
        <f t="shared" si="230"/>
        <v/>
      </c>
      <c r="Q598" s="25" t="e">
        <f t="shared" si="242"/>
        <v>#N/A</v>
      </c>
      <c r="R598" s="25" t="e">
        <f t="shared" si="243"/>
        <v>#N/A</v>
      </c>
      <c r="S598" s="25" t="e">
        <f t="shared" si="244"/>
        <v>#N/A</v>
      </c>
      <c r="T598" s="25" t="e">
        <f t="shared" si="245"/>
        <v>#N/A</v>
      </c>
      <c r="U598" s="25" t="e">
        <f t="shared" si="246"/>
        <v>#N/A</v>
      </c>
      <c r="V598" s="25" t="e">
        <f t="shared" si="247"/>
        <v>#N/A</v>
      </c>
      <c r="W598">
        <v>80</v>
      </c>
      <c r="X598">
        <v>100</v>
      </c>
    </row>
    <row r="599" spans="1:24" hidden="1" x14ac:dyDescent="0.25">
      <c r="A599" s="283"/>
      <c r="B599" s="34"/>
      <c r="C599" s="34"/>
      <c r="D599" s="135"/>
      <c r="E599" s="48"/>
      <c r="F599" s="135"/>
      <c r="G599" s="48"/>
      <c r="H599" s="135"/>
      <c r="I599" s="48"/>
      <c r="J599" s="135"/>
      <c r="K599" s="48"/>
      <c r="L599" s="247"/>
      <c r="P599" s="25" t="str">
        <f t="shared" si="230"/>
        <v/>
      </c>
      <c r="Q599" s="25" t="e">
        <f t="shared" si="242"/>
        <v>#N/A</v>
      </c>
      <c r="R599" s="25" t="e">
        <f t="shared" si="243"/>
        <v>#N/A</v>
      </c>
      <c r="S599" s="25" t="e">
        <f t="shared" si="244"/>
        <v>#N/A</v>
      </c>
      <c r="T599" s="25" t="e">
        <f t="shared" si="245"/>
        <v>#N/A</v>
      </c>
      <c r="U599" s="25" t="e">
        <f t="shared" si="246"/>
        <v>#N/A</v>
      </c>
      <c r="V599" s="25" t="e">
        <f t="shared" si="247"/>
        <v>#N/A</v>
      </c>
      <c r="W599">
        <v>80</v>
      </c>
      <c r="X599">
        <v>100</v>
      </c>
    </row>
    <row r="600" spans="1:24" hidden="1" x14ac:dyDescent="0.25">
      <c r="A600" s="283"/>
      <c r="B600" s="34"/>
      <c r="C600" s="34"/>
      <c r="D600" s="135"/>
      <c r="E600" s="48"/>
      <c r="F600" s="135"/>
      <c r="G600" s="48"/>
      <c r="H600" s="135"/>
      <c r="I600" s="48"/>
      <c r="J600" s="135"/>
      <c r="K600" s="48"/>
      <c r="L600" s="247"/>
      <c r="P600" s="25" t="str">
        <f t="shared" si="230"/>
        <v/>
      </c>
      <c r="Q600" s="25" t="e">
        <f t="shared" si="242"/>
        <v>#N/A</v>
      </c>
      <c r="R600" s="25" t="e">
        <f t="shared" si="243"/>
        <v>#N/A</v>
      </c>
      <c r="S600" s="25" t="e">
        <f t="shared" si="244"/>
        <v>#N/A</v>
      </c>
      <c r="T600" s="25" t="e">
        <f t="shared" si="245"/>
        <v>#N/A</v>
      </c>
      <c r="U600" s="25" t="e">
        <f t="shared" si="246"/>
        <v>#N/A</v>
      </c>
      <c r="V600" s="25" t="e">
        <f t="shared" si="247"/>
        <v>#N/A</v>
      </c>
      <c r="W600">
        <v>80</v>
      </c>
      <c r="X600">
        <v>100</v>
      </c>
    </row>
    <row r="601" spans="1:24" hidden="1" x14ac:dyDescent="0.25">
      <c r="A601" s="283"/>
      <c r="B601" s="34"/>
      <c r="C601" s="34"/>
      <c r="D601" s="135"/>
      <c r="E601" s="48"/>
      <c r="F601" s="135"/>
      <c r="G601" s="48"/>
      <c r="H601" s="135"/>
      <c r="I601" s="48"/>
      <c r="J601" s="135"/>
      <c r="K601" s="48"/>
      <c r="L601" s="247"/>
      <c r="P601" s="25" t="str">
        <f t="shared" si="230"/>
        <v/>
      </c>
      <c r="Q601" s="25" t="e">
        <f t="shared" si="242"/>
        <v>#N/A</v>
      </c>
      <c r="R601" s="25" t="e">
        <f t="shared" si="243"/>
        <v>#N/A</v>
      </c>
      <c r="S601" s="25" t="e">
        <f t="shared" si="244"/>
        <v>#N/A</v>
      </c>
      <c r="T601" s="25" t="e">
        <f t="shared" si="245"/>
        <v>#N/A</v>
      </c>
      <c r="U601" s="25" t="e">
        <f t="shared" si="246"/>
        <v>#N/A</v>
      </c>
      <c r="V601" s="25" t="e">
        <f t="shared" si="247"/>
        <v>#N/A</v>
      </c>
      <c r="W601">
        <v>80</v>
      </c>
      <c r="X601">
        <v>100</v>
      </c>
    </row>
    <row r="602" spans="1:24" hidden="1" x14ac:dyDescent="0.25">
      <c r="A602" s="283"/>
      <c r="B602" s="34"/>
      <c r="C602" s="34"/>
      <c r="D602" s="135"/>
      <c r="E602" s="48"/>
      <c r="F602" s="135"/>
      <c r="G602" s="48"/>
      <c r="H602" s="135"/>
      <c r="I602" s="48"/>
      <c r="J602" s="135"/>
      <c r="K602" s="48"/>
      <c r="L602" s="247"/>
      <c r="P602" s="25" t="str">
        <f t="shared" si="230"/>
        <v/>
      </c>
      <c r="Q602" s="25" t="e">
        <f t="shared" si="242"/>
        <v>#N/A</v>
      </c>
      <c r="R602" s="25" t="e">
        <f t="shared" si="243"/>
        <v>#N/A</v>
      </c>
      <c r="S602" s="25" t="e">
        <f t="shared" si="244"/>
        <v>#N/A</v>
      </c>
      <c r="T602" s="25" t="e">
        <f t="shared" si="245"/>
        <v>#N/A</v>
      </c>
      <c r="U602" s="25" t="e">
        <f t="shared" si="246"/>
        <v>#N/A</v>
      </c>
      <c r="V602" s="25" t="e">
        <f t="shared" si="247"/>
        <v>#N/A</v>
      </c>
      <c r="W602">
        <v>80</v>
      </c>
      <c r="X602">
        <v>100</v>
      </c>
    </row>
    <row r="603" spans="1:24" hidden="1" x14ac:dyDescent="0.25">
      <c r="A603" s="283"/>
      <c r="B603" s="34"/>
      <c r="C603" s="34"/>
      <c r="D603" s="135"/>
      <c r="E603" s="48"/>
      <c r="F603" s="135"/>
      <c r="G603" s="48"/>
      <c r="H603" s="135"/>
      <c r="I603" s="48"/>
      <c r="J603" s="135"/>
      <c r="K603" s="48"/>
      <c r="L603" s="247"/>
      <c r="P603" s="25" t="str">
        <f t="shared" si="230"/>
        <v/>
      </c>
      <c r="Q603" s="25" t="e">
        <f t="shared" si="242"/>
        <v>#N/A</v>
      </c>
      <c r="R603" s="25" t="e">
        <f t="shared" si="243"/>
        <v>#N/A</v>
      </c>
      <c r="S603" s="25" t="e">
        <f t="shared" si="244"/>
        <v>#N/A</v>
      </c>
      <c r="T603" s="25" t="e">
        <f t="shared" si="245"/>
        <v>#N/A</v>
      </c>
      <c r="U603" s="25" t="e">
        <f t="shared" si="246"/>
        <v>#N/A</v>
      </c>
      <c r="V603" s="25" t="e">
        <f t="shared" si="247"/>
        <v>#N/A</v>
      </c>
      <c r="W603">
        <v>80</v>
      </c>
      <c r="X603">
        <v>100</v>
      </c>
    </row>
    <row r="604" spans="1:24" hidden="1" x14ac:dyDescent="0.25">
      <c r="A604" s="283"/>
      <c r="B604" s="34"/>
      <c r="C604" s="34"/>
      <c r="D604" s="135"/>
      <c r="E604" s="48"/>
      <c r="F604" s="135"/>
      <c r="G604" s="48"/>
      <c r="H604" s="135"/>
      <c r="I604" s="48"/>
      <c r="J604" s="135"/>
      <c r="K604" s="48"/>
      <c r="L604" s="247"/>
      <c r="P604" s="25" t="str">
        <f t="shared" si="230"/>
        <v/>
      </c>
      <c r="Q604" s="25" t="e">
        <f t="shared" si="242"/>
        <v>#N/A</v>
      </c>
      <c r="R604" s="25" t="e">
        <f t="shared" si="243"/>
        <v>#N/A</v>
      </c>
      <c r="S604" s="25" t="e">
        <f t="shared" si="244"/>
        <v>#N/A</v>
      </c>
      <c r="T604" s="25" t="e">
        <f t="shared" si="245"/>
        <v>#N/A</v>
      </c>
      <c r="U604" s="25" t="e">
        <f t="shared" si="246"/>
        <v>#N/A</v>
      </c>
      <c r="V604" s="25" t="e">
        <f t="shared" si="247"/>
        <v>#N/A</v>
      </c>
      <c r="W604">
        <v>80</v>
      </c>
      <c r="X604">
        <v>100</v>
      </c>
    </row>
    <row r="605" spans="1:24" hidden="1" x14ac:dyDescent="0.25">
      <c r="A605" s="283"/>
      <c r="B605" s="34"/>
      <c r="C605" s="34"/>
      <c r="D605" s="135"/>
      <c r="E605" s="48"/>
      <c r="F605" s="135"/>
      <c r="G605" s="48"/>
      <c r="H605" s="135"/>
      <c r="I605" s="48"/>
      <c r="J605" s="135"/>
      <c r="K605" s="48"/>
      <c r="L605" s="247"/>
      <c r="P605" s="25" t="str">
        <f t="shared" si="230"/>
        <v/>
      </c>
      <c r="Q605" s="25" t="e">
        <f t="shared" si="242"/>
        <v>#N/A</v>
      </c>
      <c r="R605" s="25" t="e">
        <f t="shared" si="243"/>
        <v>#N/A</v>
      </c>
      <c r="S605" s="25" t="e">
        <f t="shared" si="244"/>
        <v>#N/A</v>
      </c>
      <c r="T605" s="25" t="e">
        <f t="shared" si="245"/>
        <v>#N/A</v>
      </c>
      <c r="U605" s="25" t="e">
        <f t="shared" si="246"/>
        <v>#N/A</v>
      </c>
      <c r="V605" s="25" t="e">
        <f t="shared" si="247"/>
        <v>#N/A</v>
      </c>
      <c r="W605">
        <v>80</v>
      </c>
      <c r="X605">
        <v>100</v>
      </c>
    </row>
    <row r="606" spans="1:24" hidden="1" x14ac:dyDescent="0.25">
      <c r="A606" s="283"/>
      <c r="B606" s="34"/>
      <c r="C606" s="34"/>
      <c r="D606" s="135"/>
      <c r="E606" s="48"/>
      <c r="F606" s="135"/>
      <c r="G606" s="48"/>
      <c r="H606" s="135"/>
      <c r="I606" s="48"/>
      <c r="J606" s="135"/>
      <c r="K606" s="48"/>
      <c r="L606" s="247"/>
      <c r="P606" s="25" t="str">
        <f t="shared" si="230"/>
        <v/>
      </c>
      <c r="Q606" s="25" t="e">
        <f t="shared" si="242"/>
        <v>#N/A</v>
      </c>
      <c r="R606" s="25" t="e">
        <f t="shared" si="243"/>
        <v>#N/A</v>
      </c>
      <c r="S606" s="25" t="e">
        <f t="shared" si="244"/>
        <v>#N/A</v>
      </c>
      <c r="T606" s="25" t="e">
        <f t="shared" si="245"/>
        <v>#N/A</v>
      </c>
      <c r="U606" s="25" t="e">
        <f t="shared" si="246"/>
        <v>#N/A</v>
      </c>
      <c r="V606" s="25" t="e">
        <f t="shared" si="247"/>
        <v>#N/A</v>
      </c>
      <c r="W606">
        <v>80</v>
      </c>
      <c r="X606">
        <v>100</v>
      </c>
    </row>
    <row r="607" spans="1:24" hidden="1" x14ac:dyDescent="0.25">
      <c r="A607" s="283"/>
      <c r="B607" s="34"/>
      <c r="C607" s="34"/>
      <c r="D607" s="135"/>
      <c r="E607" s="48"/>
      <c r="F607" s="135"/>
      <c r="G607" s="48"/>
      <c r="H607" s="135"/>
      <c r="I607" s="48"/>
      <c r="J607" s="135"/>
      <c r="K607" s="48"/>
      <c r="L607" s="247"/>
      <c r="P607" s="25" t="str">
        <f t="shared" si="230"/>
        <v/>
      </c>
      <c r="Q607" s="25" t="e">
        <f t="shared" si="242"/>
        <v>#N/A</v>
      </c>
      <c r="R607" s="25" t="e">
        <f t="shared" si="243"/>
        <v>#N/A</v>
      </c>
      <c r="S607" s="25" t="e">
        <f t="shared" si="244"/>
        <v>#N/A</v>
      </c>
      <c r="T607" s="25" t="e">
        <f t="shared" si="245"/>
        <v>#N/A</v>
      </c>
      <c r="U607" s="25" t="e">
        <f t="shared" si="246"/>
        <v>#N/A</v>
      </c>
      <c r="V607" s="25" t="e">
        <f t="shared" si="247"/>
        <v>#N/A</v>
      </c>
      <c r="W607">
        <v>80</v>
      </c>
      <c r="X607">
        <v>100</v>
      </c>
    </row>
    <row r="608" spans="1:24" hidden="1" x14ac:dyDescent="0.25">
      <c r="A608" s="283"/>
      <c r="B608" s="34"/>
      <c r="C608" s="34"/>
      <c r="D608" s="135"/>
      <c r="E608" s="48"/>
      <c r="F608" s="135"/>
      <c r="G608" s="48"/>
      <c r="H608" s="135"/>
      <c r="I608" s="48"/>
      <c r="J608" s="135"/>
      <c r="K608" s="48"/>
      <c r="L608" s="247"/>
      <c r="P608" s="25" t="str">
        <f t="shared" si="230"/>
        <v/>
      </c>
      <c r="Q608" s="25" t="e">
        <f t="shared" si="242"/>
        <v>#N/A</v>
      </c>
      <c r="R608" s="25" t="e">
        <f t="shared" si="243"/>
        <v>#N/A</v>
      </c>
      <c r="S608" s="25" t="e">
        <f t="shared" si="244"/>
        <v>#N/A</v>
      </c>
      <c r="T608" s="25" t="e">
        <f t="shared" si="245"/>
        <v>#N/A</v>
      </c>
      <c r="U608" s="25" t="e">
        <f t="shared" si="246"/>
        <v>#N/A</v>
      </c>
      <c r="V608" s="25" t="e">
        <f t="shared" si="247"/>
        <v>#N/A</v>
      </c>
      <c r="W608">
        <v>80</v>
      </c>
      <c r="X608">
        <v>100</v>
      </c>
    </row>
    <row r="609" spans="1:24" hidden="1" x14ac:dyDescent="0.25">
      <c r="A609" s="283"/>
      <c r="B609" s="34"/>
      <c r="C609" s="34"/>
      <c r="D609" s="135"/>
      <c r="E609" s="48"/>
      <c r="F609" s="135"/>
      <c r="G609" s="48"/>
      <c r="H609" s="135"/>
      <c r="I609" s="48"/>
      <c r="J609" s="135"/>
      <c r="K609" s="48"/>
      <c r="L609" s="247"/>
      <c r="P609" s="25" t="str">
        <f t="shared" si="230"/>
        <v/>
      </c>
      <c r="Q609" s="25" t="e">
        <f t="shared" si="242"/>
        <v>#N/A</v>
      </c>
      <c r="R609" s="25" t="e">
        <f t="shared" si="243"/>
        <v>#N/A</v>
      </c>
      <c r="S609" s="25" t="e">
        <f t="shared" si="244"/>
        <v>#N/A</v>
      </c>
      <c r="T609" s="25" t="e">
        <f t="shared" si="245"/>
        <v>#N/A</v>
      </c>
      <c r="U609" s="25" t="e">
        <f t="shared" si="246"/>
        <v>#N/A</v>
      </c>
      <c r="V609" s="25" t="e">
        <f t="shared" si="247"/>
        <v>#N/A</v>
      </c>
      <c r="W609">
        <v>80</v>
      </c>
      <c r="X609">
        <v>100</v>
      </c>
    </row>
    <row r="610" spans="1:24" hidden="1" x14ac:dyDescent="0.25">
      <c r="A610" s="283"/>
      <c r="B610" s="34"/>
      <c r="C610" s="34"/>
      <c r="D610" s="135"/>
      <c r="E610" s="48"/>
      <c r="F610" s="135"/>
      <c r="G610" s="48"/>
      <c r="H610" s="135"/>
      <c r="I610" s="48"/>
      <c r="J610" s="135"/>
      <c r="K610" s="48"/>
      <c r="L610" s="247"/>
      <c r="P610" s="25" t="str">
        <f t="shared" si="230"/>
        <v/>
      </c>
      <c r="Q610" s="25" t="e">
        <f t="shared" si="242"/>
        <v>#N/A</v>
      </c>
      <c r="R610" s="25" t="e">
        <f t="shared" si="243"/>
        <v>#N/A</v>
      </c>
      <c r="S610" s="25" t="e">
        <f t="shared" si="244"/>
        <v>#N/A</v>
      </c>
      <c r="T610" s="25" t="e">
        <f t="shared" si="245"/>
        <v>#N/A</v>
      </c>
      <c r="U610" s="25" t="e">
        <f t="shared" si="246"/>
        <v>#N/A</v>
      </c>
      <c r="V610" s="25" t="e">
        <f t="shared" si="247"/>
        <v>#N/A</v>
      </c>
      <c r="W610">
        <v>80</v>
      </c>
      <c r="X610">
        <v>100</v>
      </c>
    </row>
    <row r="611" spans="1:24" hidden="1" x14ac:dyDescent="0.25">
      <c r="A611" s="283"/>
      <c r="B611" s="34"/>
      <c r="C611" s="34"/>
      <c r="D611" s="135"/>
      <c r="E611" s="48"/>
      <c r="F611" s="135"/>
      <c r="G611" s="48"/>
      <c r="H611" s="135"/>
      <c r="I611" s="48"/>
      <c r="J611" s="135"/>
      <c r="K611" s="48"/>
      <c r="L611" s="247"/>
      <c r="P611" s="25" t="str">
        <f t="shared" si="230"/>
        <v/>
      </c>
      <c r="Q611" s="25" t="e">
        <f t="shared" si="242"/>
        <v>#N/A</v>
      </c>
      <c r="R611" s="25" t="e">
        <f t="shared" si="243"/>
        <v>#N/A</v>
      </c>
      <c r="S611" s="25" t="e">
        <f t="shared" si="244"/>
        <v>#N/A</v>
      </c>
      <c r="T611" s="25" t="e">
        <f t="shared" si="245"/>
        <v>#N/A</v>
      </c>
      <c r="U611" s="25" t="e">
        <f t="shared" si="246"/>
        <v>#N/A</v>
      </c>
      <c r="V611" s="25" t="e">
        <f t="shared" si="247"/>
        <v>#N/A</v>
      </c>
      <c r="W611">
        <v>80</v>
      </c>
      <c r="X611">
        <v>100</v>
      </c>
    </row>
    <row r="612" spans="1:24" hidden="1" x14ac:dyDescent="0.25">
      <c r="A612" s="283"/>
      <c r="B612" s="34"/>
      <c r="C612" s="34"/>
      <c r="D612" s="135"/>
      <c r="E612" s="48"/>
      <c r="F612" s="135"/>
      <c r="G612" s="48"/>
      <c r="H612" s="135"/>
      <c r="I612" s="48"/>
      <c r="J612" s="135"/>
      <c r="K612" s="48"/>
      <c r="L612" s="247"/>
      <c r="P612" s="25" t="str">
        <f t="shared" si="230"/>
        <v/>
      </c>
      <c r="Q612" s="25" t="e">
        <f t="shared" si="242"/>
        <v>#N/A</v>
      </c>
      <c r="R612" s="25" t="e">
        <f t="shared" si="243"/>
        <v>#N/A</v>
      </c>
      <c r="S612" s="25" t="e">
        <f t="shared" si="244"/>
        <v>#N/A</v>
      </c>
      <c r="T612" s="25" t="e">
        <f t="shared" si="245"/>
        <v>#N/A</v>
      </c>
      <c r="U612" s="25" t="e">
        <f t="shared" si="246"/>
        <v>#N/A</v>
      </c>
      <c r="V612" s="25" t="e">
        <f t="shared" si="247"/>
        <v>#N/A</v>
      </c>
      <c r="W612">
        <v>80</v>
      </c>
      <c r="X612">
        <v>100</v>
      </c>
    </row>
    <row r="613" spans="1:24" hidden="1" x14ac:dyDescent="0.25">
      <c r="A613" s="283"/>
      <c r="B613" s="34"/>
      <c r="C613" s="34"/>
      <c r="D613" s="135"/>
      <c r="E613" s="48"/>
      <c r="F613" s="135"/>
      <c r="G613" s="48"/>
      <c r="H613" s="135"/>
      <c r="I613" s="48"/>
      <c r="J613" s="135"/>
      <c r="K613" s="48"/>
      <c r="L613" s="247"/>
      <c r="P613" s="25" t="str">
        <f t="shared" si="230"/>
        <v/>
      </c>
      <c r="Q613" s="25" t="e">
        <f t="shared" si="242"/>
        <v>#N/A</v>
      </c>
      <c r="R613" s="25" t="e">
        <f t="shared" si="243"/>
        <v>#N/A</v>
      </c>
      <c r="S613" s="25" t="e">
        <f t="shared" si="244"/>
        <v>#N/A</v>
      </c>
      <c r="T613" s="25" t="e">
        <f t="shared" si="245"/>
        <v>#N/A</v>
      </c>
      <c r="U613" s="25" t="e">
        <f t="shared" si="246"/>
        <v>#N/A</v>
      </c>
      <c r="V613" s="25" t="e">
        <f t="shared" si="247"/>
        <v>#N/A</v>
      </c>
      <c r="W613">
        <v>80</v>
      </c>
      <c r="X613">
        <v>100</v>
      </c>
    </row>
    <row r="614" spans="1:24" hidden="1" x14ac:dyDescent="0.25">
      <c r="A614" s="283"/>
      <c r="B614" s="118"/>
      <c r="C614" s="34"/>
      <c r="D614" s="135"/>
      <c r="E614" s="48"/>
      <c r="F614" s="135"/>
      <c r="G614" s="48"/>
      <c r="H614" s="135"/>
      <c r="I614" s="48"/>
      <c r="J614" s="135"/>
      <c r="K614" s="48"/>
      <c r="L614" s="247"/>
      <c r="P614" s="25" t="str">
        <f t="shared" si="230"/>
        <v/>
      </c>
      <c r="Q614" s="25" t="e">
        <f t="shared" si="242"/>
        <v>#N/A</v>
      </c>
      <c r="R614" s="25" t="e">
        <f t="shared" si="243"/>
        <v>#N/A</v>
      </c>
      <c r="S614" s="25" t="e">
        <f t="shared" si="244"/>
        <v>#N/A</v>
      </c>
      <c r="T614" s="25" t="e">
        <f t="shared" si="245"/>
        <v>#N/A</v>
      </c>
      <c r="U614" s="25" t="e">
        <f t="shared" si="246"/>
        <v>#N/A</v>
      </c>
      <c r="V614" s="25" t="e">
        <f t="shared" si="247"/>
        <v>#N/A</v>
      </c>
      <c r="W614">
        <v>80</v>
      </c>
      <c r="X614">
        <v>100</v>
      </c>
    </row>
    <row r="615" spans="1:24" hidden="1" x14ac:dyDescent="0.25">
      <c r="A615" s="283"/>
      <c r="B615" s="34"/>
      <c r="C615" s="34"/>
      <c r="D615" s="135"/>
      <c r="E615" s="48"/>
      <c r="F615" s="135"/>
      <c r="G615" s="48"/>
      <c r="H615" s="135"/>
      <c r="I615" s="48"/>
      <c r="J615" s="135"/>
      <c r="K615" s="48"/>
      <c r="L615" s="247"/>
      <c r="P615" s="25" t="str">
        <f t="shared" si="230"/>
        <v/>
      </c>
      <c r="Q615" s="25" t="e">
        <f t="shared" si="242"/>
        <v>#N/A</v>
      </c>
      <c r="R615" s="25" t="e">
        <f t="shared" si="243"/>
        <v>#N/A</v>
      </c>
      <c r="S615" s="25" t="e">
        <f t="shared" si="244"/>
        <v>#N/A</v>
      </c>
      <c r="T615" s="25" t="e">
        <f t="shared" si="245"/>
        <v>#N/A</v>
      </c>
      <c r="U615" s="25" t="e">
        <f t="shared" si="246"/>
        <v>#N/A</v>
      </c>
      <c r="V615" s="25" t="e">
        <f t="shared" si="247"/>
        <v>#N/A</v>
      </c>
      <c r="W615">
        <v>80</v>
      </c>
      <c r="X615">
        <v>100</v>
      </c>
    </row>
    <row r="616" spans="1:24" hidden="1" x14ac:dyDescent="0.25">
      <c r="A616" s="283"/>
      <c r="B616" s="118"/>
      <c r="C616" s="34"/>
      <c r="D616" s="135"/>
      <c r="E616" s="48"/>
      <c r="F616" s="135"/>
      <c r="G616" s="48"/>
      <c r="H616" s="135"/>
      <c r="I616" s="48"/>
      <c r="J616" s="135"/>
      <c r="K616" s="48"/>
      <c r="L616" s="247"/>
      <c r="P616" s="25" t="str">
        <f t="shared" si="230"/>
        <v/>
      </c>
      <c r="Q616" s="25" t="e">
        <f t="shared" si="242"/>
        <v>#N/A</v>
      </c>
      <c r="R616" s="25" t="e">
        <f t="shared" si="243"/>
        <v>#N/A</v>
      </c>
      <c r="S616" s="25" t="e">
        <f t="shared" si="244"/>
        <v>#N/A</v>
      </c>
      <c r="T616" s="25" t="e">
        <f t="shared" si="245"/>
        <v>#N/A</v>
      </c>
      <c r="U616" s="25" t="e">
        <f t="shared" si="246"/>
        <v>#N/A</v>
      </c>
      <c r="V616" s="25" t="e">
        <f t="shared" si="247"/>
        <v>#N/A</v>
      </c>
      <c r="W616">
        <v>80</v>
      </c>
      <c r="X616">
        <v>100</v>
      </c>
    </row>
    <row r="617" spans="1:24" hidden="1" x14ac:dyDescent="0.25">
      <c r="A617" s="279"/>
      <c r="B617" s="118"/>
      <c r="C617" s="34"/>
      <c r="D617" s="135"/>
      <c r="E617" s="48"/>
      <c r="F617" s="135"/>
      <c r="G617" s="48"/>
      <c r="H617" s="135"/>
      <c r="I617" s="48"/>
      <c r="J617" s="135"/>
      <c r="K617" s="48"/>
      <c r="L617" s="247"/>
      <c r="P617" s="25" t="str">
        <f t="shared" si="230"/>
        <v/>
      </c>
      <c r="Q617" s="25" t="e">
        <f t="shared" si="242"/>
        <v>#N/A</v>
      </c>
      <c r="R617" s="25" t="e">
        <f t="shared" si="243"/>
        <v>#N/A</v>
      </c>
      <c r="S617" s="25" t="e">
        <f t="shared" si="244"/>
        <v>#N/A</v>
      </c>
      <c r="T617" s="25" t="e">
        <f t="shared" si="245"/>
        <v>#N/A</v>
      </c>
      <c r="U617" s="25" t="e">
        <f t="shared" si="246"/>
        <v>#N/A</v>
      </c>
      <c r="V617" s="25" t="e">
        <f t="shared" si="247"/>
        <v>#N/A</v>
      </c>
      <c r="W617">
        <v>80</v>
      </c>
      <c r="X617">
        <v>100</v>
      </c>
    </row>
    <row r="618" spans="1:24" hidden="1" x14ac:dyDescent="0.25">
      <c r="B618" s="34"/>
      <c r="C618" s="34"/>
      <c r="D618" s="135"/>
      <c r="E618" s="48"/>
      <c r="F618" s="135"/>
      <c r="G618" s="48"/>
      <c r="H618" s="135"/>
      <c r="I618" s="48"/>
      <c r="J618" s="135"/>
      <c r="K618" s="48"/>
      <c r="L618" s="247"/>
      <c r="P618" s="25" t="str">
        <f t="shared" si="230"/>
        <v/>
      </c>
      <c r="Q618" s="25" t="e">
        <f t="shared" si="242"/>
        <v>#N/A</v>
      </c>
      <c r="R618" s="25" t="e">
        <f t="shared" si="243"/>
        <v>#N/A</v>
      </c>
      <c r="S618" s="25" t="e">
        <f t="shared" si="244"/>
        <v>#N/A</v>
      </c>
      <c r="T618" s="25" t="e">
        <f t="shared" si="245"/>
        <v>#N/A</v>
      </c>
      <c r="U618" s="25" t="e">
        <f t="shared" si="246"/>
        <v>#N/A</v>
      </c>
      <c r="V618" s="25" t="e">
        <f t="shared" si="247"/>
        <v>#N/A</v>
      </c>
      <c r="W618">
        <v>80</v>
      </c>
      <c r="X618">
        <v>100</v>
      </c>
    </row>
    <row r="619" spans="1:24" hidden="1" x14ac:dyDescent="0.25">
      <c r="A619" s="279"/>
      <c r="B619" s="118"/>
      <c r="C619" s="34"/>
      <c r="D619" s="135"/>
      <c r="E619" s="48"/>
      <c r="F619" s="135"/>
      <c r="G619" s="48"/>
      <c r="H619" s="135"/>
      <c r="I619" s="48"/>
      <c r="J619" s="135"/>
      <c r="K619" s="48"/>
      <c r="L619" s="247"/>
      <c r="P619" s="25" t="str">
        <f t="shared" si="230"/>
        <v/>
      </c>
      <c r="Q619" s="25" t="e">
        <f t="shared" si="242"/>
        <v>#N/A</v>
      </c>
      <c r="R619" s="25" t="e">
        <f t="shared" si="243"/>
        <v>#N/A</v>
      </c>
      <c r="S619" s="25" t="e">
        <f t="shared" si="244"/>
        <v>#N/A</v>
      </c>
      <c r="T619" s="25" t="e">
        <f t="shared" si="245"/>
        <v>#N/A</v>
      </c>
      <c r="U619" s="25" t="e">
        <f t="shared" si="246"/>
        <v>#N/A</v>
      </c>
      <c r="V619" s="25" t="e">
        <f t="shared" si="247"/>
        <v>#N/A</v>
      </c>
      <c r="W619">
        <v>80</v>
      </c>
      <c r="X619">
        <v>100</v>
      </c>
    </row>
    <row r="620" spans="1:24" hidden="1" x14ac:dyDescent="0.25">
      <c r="A620" s="283"/>
      <c r="B620" s="118"/>
      <c r="C620" s="34"/>
      <c r="D620" s="135"/>
      <c r="E620" s="48"/>
      <c r="F620" s="135"/>
      <c r="G620" s="48"/>
      <c r="H620" s="135"/>
      <c r="I620" s="48"/>
      <c r="J620" s="135"/>
      <c r="K620" s="48"/>
      <c r="L620" s="247"/>
      <c r="P620" s="25" t="str">
        <f t="shared" si="230"/>
        <v/>
      </c>
      <c r="Q620" s="25" t="e">
        <f t="shared" si="242"/>
        <v>#N/A</v>
      </c>
      <c r="R620" s="25" t="e">
        <f t="shared" si="243"/>
        <v>#N/A</v>
      </c>
      <c r="S620" s="25" t="e">
        <f t="shared" si="244"/>
        <v>#N/A</v>
      </c>
      <c r="T620" s="25" t="e">
        <f t="shared" si="245"/>
        <v>#N/A</v>
      </c>
      <c r="U620" s="25" t="e">
        <f t="shared" si="246"/>
        <v>#N/A</v>
      </c>
      <c r="V620" s="25" t="e">
        <f t="shared" si="247"/>
        <v>#N/A</v>
      </c>
      <c r="W620">
        <v>80</v>
      </c>
      <c r="X620">
        <v>100</v>
      </c>
    </row>
    <row r="621" spans="1:24" hidden="1" x14ac:dyDescent="0.25">
      <c r="A621" s="283"/>
      <c r="B621" s="118"/>
      <c r="C621" s="34"/>
      <c r="D621" s="135"/>
      <c r="E621" s="48"/>
      <c r="F621" s="135"/>
      <c r="G621" s="48"/>
      <c r="H621" s="135"/>
      <c r="I621" s="48"/>
      <c r="J621" s="135"/>
      <c r="K621" s="48"/>
      <c r="L621" s="247"/>
      <c r="P621" s="25" t="str">
        <f t="shared" si="230"/>
        <v/>
      </c>
      <c r="Q621" s="25" t="e">
        <f t="shared" si="242"/>
        <v>#N/A</v>
      </c>
      <c r="R621" s="25" t="e">
        <f t="shared" si="243"/>
        <v>#N/A</v>
      </c>
      <c r="S621" s="25" t="e">
        <f t="shared" si="244"/>
        <v>#N/A</v>
      </c>
      <c r="T621" s="25" t="e">
        <f t="shared" si="245"/>
        <v>#N/A</v>
      </c>
      <c r="U621" s="25" t="e">
        <f t="shared" si="246"/>
        <v>#N/A</v>
      </c>
      <c r="V621" s="25" t="e">
        <f t="shared" si="247"/>
        <v>#N/A</v>
      </c>
      <c r="W621">
        <v>80</v>
      </c>
      <c r="X621">
        <v>100</v>
      </c>
    </row>
    <row r="622" spans="1:24" hidden="1" x14ac:dyDescent="0.25">
      <c r="A622" s="283"/>
      <c r="B622" s="118"/>
      <c r="C622" s="34"/>
      <c r="D622" s="135"/>
      <c r="E622" s="48"/>
      <c r="F622" s="135"/>
      <c r="G622" s="48"/>
      <c r="H622" s="135"/>
      <c r="I622" s="48"/>
      <c r="J622" s="135"/>
      <c r="K622" s="48"/>
      <c r="L622" s="247"/>
      <c r="P622" s="25" t="str">
        <f t="shared" ref="P622:P623" si="250">LEFT(C622,12)</f>
        <v/>
      </c>
      <c r="Q622" s="25" t="e">
        <f t="shared" si="242"/>
        <v>#N/A</v>
      </c>
      <c r="R622" s="25" t="e">
        <f t="shared" si="243"/>
        <v>#N/A</v>
      </c>
      <c r="S622" s="25" t="e">
        <f t="shared" si="244"/>
        <v>#N/A</v>
      </c>
      <c r="T622" s="25" t="e">
        <f t="shared" si="245"/>
        <v>#N/A</v>
      </c>
      <c r="U622" s="25" t="e">
        <f t="shared" si="246"/>
        <v>#N/A</v>
      </c>
      <c r="V622" s="25" t="e">
        <f t="shared" si="247"/>
        <v>#N/A</v>
      </c>
      <c r="W622">
        <v>80</v>
      </c>
      <c r="X622">
        <v>100</v>
      </c>
    </row>
    <row r="623" spans="1:24" hidden="1" x14ac:dyDescent="0.25">
      <c r="A623" s="283"/>
      <c r="B623" s="118"/>
      <c r="C623" s="34"/>
      <c r="D623" s="135"/>
      <c r="E623" s="48"/>
      <c r="F623" s="135"/>
      <c r="G623" s="48"/>
      <c r="H623" s="135"/>
      <c r="I623" s="48"/>
      <c r="J623" s="135"/>
      <c r="K623" s="48"/>
      <c r="L623" s="247"/>
      <c r="P623" s="25" t="str">
        <f t="shared" si="250"/>
        <v/>
      </c>
      <c r="Q623" s="25" t="e">
        <f t="shared" si="242"/>
        <v>#N/A</v>
      </c>
      <c r="R623" s="25" t="e">
        <f t="shared" si="243"/>
        <v>#N/A</v>
      </c>
      <c r="S623" s="25" t="e">
        <f t="shared" si="244"/>
        <v>#N/A</v>
      </c>
      <c r="T623" s="25" t="e">
        <f t="shared" si="245"/>
        <v>#N/A</v>
      </c>
      <c r="U623" s="25" t="e">
        <f t="shared" si="246"/>
        <v>#N/A</v>
      </c>
      <c r="V623" s="25" t="e">
        <f t="shared" si="247"/>
        <v>#N/A</v>
      </c>
      <c r="W623">
        <v>80</v>
      </c>
      <c r="X623">
        <v>100</v>
      </c>
    </row>
    <row r="624" spans="1:24" hidden="1" x14ac:dyDescent="0.25">
      <c r="A624" s="283"/>
      <c r="B624" s="118"/>
      <c r="C624" s="34"/>
      <c r="D624" s="135"/>
      <c r="E624" s="48"/>
      <c r="F624" s="135"/>
      <c r="G624" s="48"/>
      <c r="H624" s="135"/>
      <c r="I624" s="48"/>
      <c r="J624" s="135"/>
      <c r="K624" s="48"/>
      <c r="L624" s="247"/>
      <c r="P624" s="25" t="str">
        <f t="shared" si="230"/>
        <v/>
      </c>
      <c r="Q624" s="25" t="e">
        <f t="shared" si="242"/>
        <v>#N/A</v>
      </c>
      <c r="R624" s="25" t="e">
        <f t="shared" si="243"/>
        <v>#N/A</v>
      </c>
      <c r="S624" s="25" t="e">
        <f t="shared" si="244"/>
        <v>#N/A</v>
      </c>
      <c r="T624" s="25" t="e">
        <f t="shared" si="245"/>
        <v>#N/A</v>
      </c>
      <c r="U624" s="25" t="e">
        <f t="shared" si="246"/>
        <v>#N/A</v>
      </c>
      <c r="V624" s="25" t="e">
        <f t="shared" si="247"/>
        <v>#N/A</v>
      </c>
      <c r="W624">
        <v>80</v>
      </c>
      <c r="X624">
        <v>100</v>
      </c>
    </row>
    <row r="625" spans="1:24" hidden="1" x14ac:dyDescent="0.25">
      <c r="A625" s="283"/>
      <c r="B625" s="118"/>
      <c r="C625" s="34"/>
      <c r="D625" s="135"/>
      <c r="E625" s="48"/>
      <c r="F625" s="135"/>
      <c r="G625" s="48"/>
      <c r="H625" s="135"/>
      <c r="I625" s="48"/>
      <c r="J625" s="135"/>
      <c r="K625" s="48"/>
      <c r="L625" s="247"/>
      <c r="P625" s="25" t="str">
        <f t="shared" si="230"/>
        <v/>
      </c>
      <c r="Q625" s="25" t="e">
        <f t="shared" si="242"/>
        <v>#N/A</v>
      </c>
      <c r="R625" s="25" t="e">
        <f t="shared" si="243"/>
        <v>#N/A</v>
      </c>
      <c r="S625" s="25" t="e">
        <f t="shared" si="244"/>
        <v>#N/A</v>
      </c>
      <c r="T625" s="25" t="e">
        <f t="shared" si="245"/>
        <v>#N/A</v>
      </c>
      <c r="U625" s="25" t="e">
        <f t="shared" si="246"/>
        <v>#N/A</v>
      </c>
      <c r="V625" s="25" t="e">
        <f t="shared" si="247"/>
        <v>#N/A</v>
      </c>
      <c r="W625">
        <v>80</v>
      </c>
      <c r="X625">
        <v>100</v>
      </c>
    </row>
    <row r="626" spans="1:24" hidden="1" x14ac:dyDescent="0.25">
      <c r="A626" s="283"/>
      <c r="B626" s="118"/>
      <c r="C626" s="34"/>
      <c r="D626" s="135"/>
      <c r="E626" s="48"/>
      <c r="F626" s="135"/>
      <c r="G626" s="48"/>
      <c r="H626" s="135"/>
      <c r="I626" s="48"/>
      <c r="J626" s="135"/>
      <c r="K626" s="48"/>
      <c r="L626" s="247"/>
      <c r="P626" s="25" t="str">
        <f t="shared" si="230"/>
        <v/>
      </c>
      <c r="Q626" s="25" t="e">
        <f t="shared" si="242"/>
        <v>#N/A</v>
      </c>
      <c r="R626" s="25" t="e">
        <f t="shared" si="243"/>
        <v>#N/A</v>
      </c>
      <c r="S626" s="25" t="e">
        <f t="shared" si="244"/>
        <v>#N/A</v>
      </c>
      <c r="T626" s="25" t="e">
        <f t="shared" si="245"/>
        <v>#N/A</v>
      </c>
      <c r="U626" s="25" t="e">
        <f t="shared" si="246"/>
        <v>#N/A</v>
      </c>
      <c r="V626" s="25" t="e">
        <f t="shared" si="247"/>
        <v>#N/A</v>
      </c>
      <c r="W626">
        <v>80</v>
      </c>
      <c r="X626">
        <v>100</v>
      </c>
    </row>
    <row r="627" spans="1:24" hidden="1" x14ac:dyDescent="0.25">
      <c r="A627" s="283"/>
      <c r="B627" s="118"/>
      <c r="C627" s="34"/>
      <c r="D627" s="135"/>
      <c r="E627" s="48"/>
      <c r="F627" s="135"/>
      <c r="G627" s="48"/>
      <c r="H627" s="135"/>
      <c r="I627" s="48"/>
      <c r="J627" s="135"/>
      <c r="K627" s="48"/>
      <c r="L627" s="247"/>
      <c r="P627" s="25" t="str">
        <f t="shared" si="230"/>
        <v/>
      </c>
      <c r="Q627" s="25" t="e">
        <f t="shared" si="242"/>
        <v>#N/A</v>
      </c>
      <c r="R627" s="25" t="e">
        <f t="shared" si="243"/>
        <v>#N/A</v>
      </c>
      <c r="S627" s="25" t="e">
        <f t="shared" si="244"/>
        <v>#N/A</v>
      </c>
      <c r="T627" s="25" t="e">
        <f t="shared" si="245"/>
        <v>#N/A</v>
      </c>
      <c r="U627" s="25" t="e">
        <f t="shared" si="246"/>
        <v>#N/A</v>
      </c>
      <c r="V627" s="25" t="e">
        <f t="shared" si="247"/>
        <v>#N/A</v>
      </c>
      <c r="W627">
        <v>80</v>
      </c>
      <c r="X627">
        <v>100</v>
      </c>
    </row>
    <row r="628" spans="1:24" hidden="1" x14ac:dyDescent="0.25">
      <c r="A628" s="283"/>
      <c r="B628" s="118"/>
      <c r="C628" s="34"/>
      <c r="D628" s="135"/>
      <c r="E628" s="48"/>
      <c r="F628" s="135"/>
      <c r="G628" s="48"/>
      <c r="H628" s="135"/>
      <c r="I628" s="48"/>
      <c r="J628" s="135"/>
      <c r="K628" s="48"/>
      <c r="L628" s="247"/>
      <c r="P628" s="25" t="str">
        <f t="shared" si="230"/>
        <v/>
      </c>
      <c r="Q628" s="25" t="e">
        <f t="shared" si="242"/>
        <v>#N/A</v>
      </c>
      <c r="R628" s="25" t="e">
        <f t="shared" si="243"/>
        <v>#N/A</v>
      </c>
      <c r="S628" s="25" t="e">
        <f t="shared" si="244"/>
        <v>#N/A</v>
      </c>
      <c r="T628" s="25" t="e">
        <f t="shared" si="245"/>
        <v>#N/A</v>
      </c>
      <c r="U628" s="25" t="e">
        <f t="shared" si="246"/>
        <v>#N/A</v>
      </c>
      <c r="V628" s="25" t="e">
        <f t="shared" si="247"/>
        <v>#N/A</v>
      </c>
      <c r="W628">
        <v>80</v>
      </c>
      <c r="X628">
        <v>100</v>
      </c>
    </row>
    <row r="629" spans="1:24" hidden="1" x14ac:dyDescent="0.25">
      <c r="A629" s="283"/>
      <c r="B629" s="34"/>
      <c r="C629" s="34"/>
      <c r="D629" s="135"/>
      <c r="E629" s="48"/>
      <c r="F629" s="135"/>
      <c r="G629" s="48"/>
      <c r="H629" s="135"/>
      <c r="I629" s="48"/>
      <c r="J629" s="135"/>
      <c r="K629" s="48"/>
      <c r="L629" s="247"/>
      <c r="P629" s="25" t="str">
        <f t="shared" ref="P629:P630" si="251">LEFT(C629,12)</f>
        <v/>
      </c>
      <c r="Q629" s="25" t="e">
        <f t="shared" si="242"/>
        <v>#N/A</v>
      </c>
      <c r="R629" s="25" t="e">
        <f t="shared" si="243"/>
        <v>#N/A</v>
      </c>
      <c r="S629" s="25" t="e">
        <f t="shared" si="244"/>
        <v>#N/A</v>
      </c>
      <c r="T629" s="25" t="e">
        <f t="shared" si="245"/>
        <v>#N/A</v>
      </c>
      <c r="U629" s="25" t="e">
        <f t="shared" si="246"/>
        <v>#N/A</v>
      </c>
      <c r="V629" s="25" t="e">
        <f t="shared" si="247"/>
        <v>#N/A</v>
      </c>
      <c r="W629">
        <v>80</v>
      </c>
      <c r="X629">
        <v>100</v>
      </c>
    </row>
    <row r="630" spans="1:24" x14ac:dyDescent="0.25">
      <c r="A630" s="283"/>
      <c r="B630" s="34"/>
      <c r="C630" s="34"/>
      <c r="D630" s="135"/>
      <c r="E630" s="48"/>
      <c r="F630" s="135"/>
      <c r="G630" s="48"/>
      <c r="H630" s="135"/>
      <c r="I630" s="48"/>
      <c r="J630" s="135"/>
      <c r="K630" s="48"/>
      <c r="L630" s="247"/>
      <c r="P630" s="25" t="str">
        <f t="shared" si="251"/>
        <v/>
      </c>
      <c r="Q630" s="25" t="e">
        <f t="shared" si="242"/>
        <v>#N/A</v>
      </c>
      <c r="R630" s="25" t="e">
        <f t="shared" si="243"/>
        <v>#N/A</v>
      </c>
      <c r="S630" s="25" t="e">
        <f t="shared" si="244"/>
        <v>#N/A</v>
      </c>
      <c r="T630" s="25" t="e">
        <f t="shared" si="245"/>
        <v>#N/A</v>
      </c>
      <c r="U630" s="25" t="e">
        <f t="shared" si="246"/>
        <v>#N/A</v>
      </c>
      <c r="V630" s="25" t="e">
        <f t="shared" si="247"/>
        <v>#N/A</v>
      </c>
      <c r="W630">
        <v>80</v>
      </c>
      <c r="X630">
        <v>100</v>
      </c>
    </row>
    <row r="631" spans="1:24" x14ac:dyDescent="0.25">
      <c r="C631">
        <f>COUNTA(C564:C630)</f>
        <v>7</v>
      </c>
      <c r="D631" s="439">
        <f>((COUNTA(D564:D630))-COUNTIF(E564:E630,"&lt;1"))/(COUNTA(D564:D630))</f>
        <v>1</v>
      </c>
      <c r="E631" s="1"/>
      <c r="F631" s="439">
        <f>((COUNTA(F564:F630))-COUNTIF(G564:G630,"&lt;1"))/(COUNTA(F564:F630))</f>
        <v>0.8571428571428571</v>
      </c>
      <c r="G631" s="1"/>
      <c r="H631" s="439">
        <f>((COUNTA(H564:H630))-COUNTIF(I564:I630,"&lt;1"))/(COUNTA(H564:H630))</f>
        <v>1</v>
      </c>
      <c r="I631" s="1"/>
      <c r="J631" s="439">
        <f>((COUNTA(J564:J630))-COUNTIF(K564:K630,"&lt;1"))/(COUNTA(J564:J630))</f>
        <v>1</v>
      </c>
      <c r="L631" s="438">
        <f>AVERAGE(L564:L630)</f>
        <v>0.8571428571428571</v>
      </c>
      <c r="P631" s="25" t="str">
        <f t="shared" si="230"/>
        <v>7</v>
      </c>
      <c r="Q631" s="25" t="e">
        <f t="shared" si="242"/>
        <v>#N/A</v>
      </c>
      <c r="R631" s="25" t="e">
        <f t="shared" si="243"/>
        <v>#N/A</v>
      </c>
      <c r="S631" s="25" t="e">
        <f t="shared" si="244"/>
        <v>#N/A</v>
      </c>
      <c r="T631" s="25" t="e">
        <f t="shared" si="245"/>
        <v>#N/A</v>
      </c>
      <c r="U631" s="25" t="e">
        <f t="shared" si="246"/>
        <v>#N/A</v>
      </c>
      <c r="V631" s="25" t="e">
        <f t="shared" si="247"/>
        <v>#N/A</v>
      </c>
      <c r="W631">
        <v>80</v>
      </c>
      <c r="X631">
        <v>100</v>
      </c>
    </row>
    <row r="632" spans="1:24" x14ac:dyDescent="0.25">
      <c r="E632" s="1"/>
      <c r="G632" s="1"/>
      <c r="I632" s="1"/>
      <c r="P632" s="25" t="str">
        <f t="shared" si="230"/>
        <v/>
      </c>
      <c r="Q632" s="25" t="e">
        <f t="shared" si="242"/>
        <v>#N/A</v>
      </c>
      <c r="R632" s="25" t="e">
        <f t="shared" si="243"/>
        <v>#N/A</v>
      </c>
      <c r="S632" s="25" t="e">
        <f t="shared" si="244"/>
        <v>#N/A</v>
      </c>
      <c r="T632" s="25" t="e">
        <f t="shared" si="245"/>
        <v>#N/A</v>
      </c>
      <c r="U632" s="25" t="e">
        <f t="shared" si="246"/>
        <v>#N/A</v>
      </c>
      <c r="V632" s="25" t="e">
        <f t="shared" si="247"/>
        <v>#N/A</v>
      </c>
      <c r="W632">
        <v>80</v>
      </c>
      <c r="X632">
        <v>100</v>
      </c>
    </row>
    <row r="633" spans="1:24" x14ac:dyDescent="0.25">
      <c r="E633" s="1"/>
      <c r="G633" s="1"/>
      <c r="I633" s="1"/>
      <c r="P633" s="25" t="str">
        <f t="shared" ref="P633:P715" si="252">LEFT(C633,12)</f>
        <v/>
      </c>
      <c r="Q633" s="25" t="e">
        <f t="shared" si="242"/>
        <v>#N/A</v>
      </c>
      <c r="R633" s="25" t="e">
        <f t="shared" si="243"/>
        <v>#N/A</v>
      </c>
      <c r="S633" s="25" t="e">
        <f t="shared" si="244"/>
        <v>#N/A</v>
      </c>
      <c r="T633" s="25" t="e">
        <f t="shared" si="245"/>
        <v>#N/A</v>
      </c>
      <c r="U633" s="25" t="e">
        <f t="shared" si="246"/>
        <v>#N/A</v>
      </c>
      <c r="V633" s="25" t="e">
        <f t="shared" si="247"/>
        <v>#N/A</v>
      </c>
      <c r="W633">
        <v>80</v>
      </c>
      <c r="X633">
        <v>100</v>
      </c>
    </row>
    <row r="634" spans="1:24" hidden="1" x14ac:dyDescent="0.25">
      <c r="A634" s="286" t="s">
        <v>18</v>
      </c>
      <c r="B634" s="7" t="s">
        <v>19</v>
      </c>
      <c r="C634" s="7" t="s">
        <v>29</v>
      </c>
      <c r="E634" s="1"/>
      <c r="G634" s="1"/>
      <c r="I634" s="1"/>
      <c r="P634" s="25" t="str">
        <f t="shared" si="252"/>
        <v>Product</v>
      </c>
      <c r="Q634" s="25" t="e">
        <f t="shared" si="242"/>
        <v>#N/A</v>
      </c>
      <c r="R634" s="25" t="e">
        <f t="shared" si="243"/>
        <v>#N/A</v>
      </c>
      <c r="S634" s="25" t="e">
        <f t="shared" si="244"/>
        <v>#N/A</v>
      </c>
      <c r="T634" s="25" t="e">
        <f t="shared" si="245"/>
        <v>#N/A</v>
      </c>
      <c r="U634" s="25" t="e">
        <f t="shared" si="246"/>
        <v>#N/A</v>
      </c>
      <c r="V634" s="25" t="e">
        <f t="shared" si="247"/>
        <v>#N/A</v>
      </c>
      <c r="W634">
        <v>80</v>
      </c>
      <c r="X634">
        <v>100</v>
      </c>
    </row>
    <row r="635" spans="1:24" hidden="1" x14ac:dyDescent="0.25">
      <c r="A635" s="283">
        <v>45964</v>
      </c>
      <c r="B635" s="118" t="s">
        <v>437</v>
      </c>
      <c r="C635" s="118" t="s">
        <v>31</v>
      </c>
      <c r="E635" s="1"/>
      <c r="G635" s="1"/>
      <c r="I635" s="1"/>
      <c r="P635" s="25" t="str">
        <f t="shared" si="252"/>
        <v>CARIB</v>
      </c>
      <c r="Q635" s="25">
        <f t="shared" si="242"/>
        <v>270</v>
      </c>
      <c r="R635" s="25">
        <f t="shared" si="243"/>
        <v>280</v>
      </c>
      <c r="S635" s="25">
        <f t="shared" si="244"/>
        <v>12</v>
      </c>
      <c r="T635" s="25">
        <f t="shared" si="245"/>
        <v>19.440000000000001</v>
      </c>
      <c r="U635" s="25">
        <f t="shared" si="246"/>
        <v>0</v>
      </c>
      <c r="V635" s="25">
        <f t="shared" si="247"/>
        <v>0.4</v>
      </c>
      <c r="W635">
        <v>80</v>
      </c>
      <c r="X635">
        <v>100</v>
      </c>
    </row>
    <row r="636" spans="1:24" hidden="1" x14ac:dyDescent="0.25">
      <c r="A636" s="283">
        <v>45600</v>
      </c>
      <c r="B636" s="118" t="s">
        <v>459</v>
      </c>
      <c r="C636" s="118" t="s">
        <v>31</v>
      </c>
      <c r="E636" s="1"/>
      <c r="G636" s="1"/>
      <c r="I636" s="1"/>
      <c r="P636" s="25" t="str">
        <f t="shared" si="252"/>
        <v>CARIB</v>
      </c>
      <c r="Q636" s="25">
        <f t="shared" si="242"/>
        <v>270</v>
      </c>
      <c r="R636" s="25">
        <f t="shared" si="243"/>
        <v>280</v>
      </c>
      <c r="S636" s="25">
        <f t="shared" si="244"/>
        <v>12</v>
      </c>
      <c r="T636" s="25">
        <f t="shared" si="245"/>
        <v>19.440000000000001</v>
      </c>
      <c r="U636" s="25">
        <f t="shared" si="246"/>
        <v>0</v>
      </c>
      <c r="V636" s="25">
        <f t="shared" si="247"/>
        <v>0.4</v>
      </c>
      <c r="W636">
        <v>80</v>
      </c>
      <c r="X636">
        <v>100</v>
      </c>
    </row>
    <row r="637" spans="1:24" hidden="1" x14ac:dyDescent="0.25">
      <c r="A637" s="283">
        <v>45600</v>
      </c>
      <c r="B637" s="118" t="s">
        <v>452</v>
      </c>
      <c r="C637" s="118" t="s">
        <v>31</v>
      </c>
      <c r="E637" s="1"/>
      <c r="G637" s="1"/>
      <c r="I637" s="1"/>
      <c r="P637" s="25" t="str">
        <f t="shared" si="252"/>
        <v>CARIB</v>
      </c>
      <c r="Q637" s="25">
        <f t="shared" si="242"/>
        <v>270</v>
      </c>
      <c r="R637" s="25">
        <f t="shared" si="243"/>
        <v>280</v>
      </c>
      <c r="S637" s="25">
        <f t="shared" si="244"/>
        <v>12</v>
      </c>
      <c r="T637" s="25">
        <f t="shared" si="245"/>
        <v>19.440000000000001</v>
      </c>
      <c r="U637" s="25">
        <f t="shared" si="246"/>
        <v>0</v>
      </c>
      <c r="V637" s="25">
        <f t="shared" si="247"/>
        <v>0.4</v>
      </c>
      <c r="W637">
        <v>80</v>
      </c>
      <c r="X637">
        <v>100</v>
      </c>
    </row>
    <row r="638" spans="1:24" hidden="1" x14ac:dyDescent="0.25">
      <c r="A638" s="283">
        <v>45600</v>
      </c>
      <c r="B638" s="118" t="s">
        <v>437</v>
      </c>
      <c r="C638" s="118" t="s">
        <v>31</v>
      </c>
      <c r="E638" s="1"/>
      <c r="G638" s="1"/>
      <c r="I638" s="1"/>
      <c r="P638" s="25" t="str">
        <f t="shared" si="252"/>
        <v>CARIB</v>
      </c>
      <c r="Q638" s="25">
        <f t="shared" si="242"/>
        <v>270</v>
      </c>
      <c r="R638" s="25">
        <f t="shared" si="243"/>
        <v>280</v>
      </c>
      <c r="S638" s="25">
        <f t="shared" si="244"/>
        <v>12</v>
      </c>
      <c r="T638" s="25">
        <f t="shared" si="245"/>
        <v>19.440000000000001</v>
      </c>
      <c r="U638" s="25">
        <f t="shared" si="246"/>
        <v>0</v>
      </c>
      <c r="V638" s="25">
        <f t="shared" si="247"/>
        <v>0.4</v>
      </c>
      <c r="W638">
        <v>80</v>
      </c>
      <c r="X638">
        <v>100</v>
      </c>
    </row>
    <row r="639" spans="1:24" hidden="1" x14ac:dyDescent="0.25">
      <c r="A639" s="283">
        <v>45600</v>
      </c>
      <c r="B639" s="118" t="s">
        <v>436</v>
      </c>
      <c r="C639" s="118" t="s">
        <v>31</v>
      </c>
      <c r="E639" s="1"/>
      <c r="G639" s="1"/>
      <c r="I639" s="1"/>
      <c r="P639" s="25" t="str">
        <f t="shared" si="252"/>
        <v>CARIB</v>
      </c>
      <c r="Q639" s="25">
        <f t="shared" si="242"/>
        <v>270</v>
      </c>
      <c r="R639" s="25">
        <f t="shared" si="243"/>
        <v>280</v>
      </c>
      <c r="S639" s="25">
        <f t="shared" si="244"/>
        <v>12</v>
      </c>
      <c r="T639" s="25">
        <f t="shared" si="245"/>
        <v>19.440000000000001</v>
      </c>
      <c r="U639" s="25">
        <f t="shared" si="246"/>
        <v>0</v>
      </c>
      <c r="V639" s="25">
        <f t="shared" si="247"/>
        <v>0.4</v>
      </c>
      <c r="W639">
        <v>80</v>
      </c>
      <c r="X639">
        <v>100</v>
      </c>
    </row>
    <row r="640" spans="1:24" hidden="1" x14ac:dyDescent="0.25">
      <c r="A640" s="283">
        <v>45600</v>
      </c>
      <c r="B640" s="118" t="s">
        <v>456</v>
      </c>
      <c r="C640" s="118" t="s">
        <v>31</v>
      </c>
      <c r="E640" s="1"/>
      <c r="G640" s="1"/>
      <c r="I640" s="1"/>
      <c r="P640" s="25" t="str">
        <f t="shared" si="252"/>
        <v>CARIB</v>
      </c>
      <c r="Q640" s="25">
        <f t="shared" si="242"/>
        <v>270</v>
      </c>
      <c r="R640" s="25">
        <f t="shared" si="243"/>
        <v>280</v>
      </c>
      <c r="S640" s="25">
        <f t="shared" si="244"/>
        <v>12</v>
      </c>
      <c r="T640" s="25">
        <f t="shared" si="245"/>
        <v>19.440000000000001</v>
      </c>
      <c r="U640" s="25">
        <f t="shared" si="246"/>
        <v>0</v>
      </c>
      <c r="V640" s="25">
        <f t="shared" si="247"/>
        <v>0.4</v>
      </c>
      <c r="W640">
        <v>80</v>
      </c>
      <c r="X640">
        <v>100</v>
      </c>
    </row>
    <row r="641" spans="1:24" hidden="1" x14ac:dyDescent="0.25">
      <c r="A641" s="283">
        <v>45601</v>
      </c>
      <c r="B641" s="118" t="s">
        <v>459</v>
      </c>
      <c r="C641" s="34" t="s">
        <v>34</v>
      </c>
      <c r="E641" s="1"/>
      <c r="G641" s="1"/>
      <c r="I641" s="1"/>
      <c r="P641" s="25" t="str">
        <f t="shared" si="252"/>
        <v>STARMALT</v>
      </c>
      <c r="Q641" s="25">
        <f t="shared" ref="Q641:Q723" si="253">VLOOKUP($P641,$P$3:$T$14,2,FALSE)</f>
        <v>270</v>
      </c>
      <c r="R641" s="25">
        <f t="shared" ref="R641:R723" si="254">VLOOKUP($P641,$P$3:$T$14,3,FALSE)</f>
        <v>280</v>
      </c>
      <c r="S641" s="25">
        <f t="shared" ref="S641:S723" si="255">VLOOKUP($P641,$P$3:$T$14,4,FALSE)</f>
        <v>230</v>
      </c>
      <c r="T641" s="25">
        <f t="shared" ref="T641:T723" si="256">VLOOKUP($P641,$P$3:$T$14,5,FALSE)</f>
        <v>250</v>
      </c>
      <c r="U641" s="25">
        <f t="shared" ref="U641:U723" si="257">VLOOKUP($P641,$P$3:$V$14,6,FALSE)</f>
        <v>0</v>
      </c>
      <c r="V641" s="25">
        <f t="shared" ref="V641:V723" si="258">VLOOKUP($P641,$P$3:$V$14,7,FALSE)</f>
        <v>0.3</v>
      </c>
      <c r="W641">
        <v>80</v>
      </c>
      <c r="X641">
        <v>100</v>
      </c>
    </row>
    <row r="642" spans="1:24" hidden="1" x14ac:dyDescent="0.25">
      <c r="A642" s="283">
        <v>45966</v>
      </c>
      <c r="B642" s="118" t="s">
        <v>437</v>
      </c>
      <c r="C642" s="34" t="s">
        <v>30</v>
      </c>
      <c r="E642" s="1"/>
      <c r="G642" s="1"/>
      <c r="I642" s="1"/>
      <c r="P642" s="25" t="str">
        <f t="shared" si="252"/>
        <v>STAG</v>
      </c>
      <c r="Q642" s="25">
        <f t="shared" si="253"/>
        <v>270</v>
      </c>
      <c r="R642" s="25">
        <f t="shared" si="254"/>
        <v>280</v>
      </c>
      <c r="S642" s="25">
        <f t="shared" si="255"/>
        <v>12</v>
      </c>
      <c r="T642" s="25">
        <f t="shared" si="256"/>
        <v>19.440000000000001</v>
      </c>
      <c r="U642" s="25">
        <f t="shared" si="257"/>
        <v>0</v>
      </c>
      <c r="V642" s="25">
        <f t="shared" si="258"/>
        <v>0.4</v>
      </c>
      <c r="W642">
        <v>80</v>
      </c>
      <c r="X642">
        <v>100</v>
      </c>
    </row>
    <row r="643" spans="1:24" hidden="1" x14ac:dyDescent="0.25">
      <c r="A643" s="283">
        <v>45601</v>
      </c>
      <c r="B643" s="118" t="s">
        <v>452</v>
      </c>
      <c r="C643" s="34" t="s">
        <v>30</v>
      </c>
      <c r="E643" s="1"/>
      <c r="G643" s="1"/>
      <c r="I643" s="1"/>
      <c r="P643" s="25" t="str">
        <f t="shared" si="252"/>
        <v>STAG</v>
      </c>
      <c r="Q643" s="25">
        <f t="shared" si="253"/>
        <v>270</v>
      </c>
      <c r="R643" s="25">
        <f t="shared" si="254"/>
        <v>280</v>
      </c>
      <c r="S643" s="25">
        <f t="shared" si="255"/>
        <v>12</v>
      </c>
      <c r="T643" s="25">
        <f t="shared" si="256"/>
        <v>19.440000000000001</v>
      </c>
      <c r="U643" s="25">
        <f t="shared" si="257"/>
        <v>0</v>
      </c>
      <c r="V643" s="25">
        <f t="shared" si="258"/>
        <v>0.4</v>
      </c>
      <c r="W643">
        <v>80</v>
      </c>
      <c r="X643">
        <v>100</v>
      </c>
    </row>
    <row r="644" spans="1:24" hidden="1" x14ac:dyDescent="0.25">
      <c r="A644" s="283">
        <v>45602</v>
      </c>
      <c r="B644" s="118" t="s">
        <v>436</v>
      </c>
      <c r="C644" s="34" t="s">
        <v>30</v>
      </c>
      <c r="E644" s="1"/>
      <c r="G644" s="1"/>
      <c r="I644" s="1"/>
      <c r="P644" s="25" t="str">
        <f t="shared" si="252"/>
        <v>STAG</v>
      </c>
      <c r="Q644" s="25">
        <f t="shared" si="253"/>
        <v>270</v>
      </c>
      <c r="R644" s="25">
        <f t="shared" si="254"/>
        <v>280</v>
      </c>
      <c r="S644" s="25">
        <f t="shared" si="255"/>
        <v>12</v>
      </c>
      <c r="T644" s="25">
        <f t="shared" si="256"/>
        <v>19.440000000000001</v>
      </c>
      <c r="U644" s="25">
        <f t="shared" si="257"/>
        <v>0</v>
      </c>
      <c r="V644" s="25">
        <f t="shared" si="258"/>
        <v>0.4</v>
      </c>
      <c r="W644">
        <v>80</v>
      </c>
      <c r="X644">
        <v>100</v>
      </c>
    </row>
    <row r="645" spans="1:24" hidden="1" x14ac:dyDescent="0.25">
      <c r="A645" s="283">
        <v>45602</v>
      </c>
      <c r="B645" s="118" t="s">
        <v>458</v>
      </c>
      <c r="C645" s="34" t="s">
        <v>30</v>
      </c>
      <c r="E645" s="1"/>
      <c r="G645" s="1"/>
      <c r="I645" s="1"/>
      <c r="P645" s="25" t="str">
        <f t="shared" si="252"/>
        <v>STAG</v>
      </c>
      <c r="Q645" s="25">
        <f t="shared" si="253"/>
        <v>270</v>
      </c>
      <c r="R645" s="25">
        <f t="shared" si="254"/>
        <v>280</v>
      </c>
      <c r="S645" s="25">
        <f t="shared" si="255"/>
        <v>12</v>
      </c>
      <c r="T645" s="25">
        <f t="shared" si="256"/>
        <v>19.440000000000001</v>
      </c>
      <c r="U645" s="25">
        <f t="shared" si="257"/>
        <v>0</v>
      </c>
      <c r="V645" s="25">
        <f t="shared" si="258"/>
        <v>0.4</v>
      </c>
      <c r="W645">
        <v>80</v>
      </c>
      <c r="X645">
        <v>100</v>
      </c>
    </row>
    <row r="646" spans="1:24" hidden="1" x14ac:dyDescent="0.25">
      <c r="A646" s="283">
        <v>45602</v>
      </c>
      <c r="B646" s="118" t="s">
        <v>459</v>
      </c>
      <c r="C646" s="34" t="s">
        <v>35</v>
      </c>
      <c r="E646" s="1"/>
      <c r="G646" s="1"/>
      <c r="I646" s="1"/>
      <c r="P646" s="25" t="str">
        <f t="shared" si="252"/>
        <v>VITAMALT</v>
      </c>
      <c r="Q646" s="25">
        <f t="shared" si="253"/>
        <v>295</v>
      </c>
      <c r="R646" s="25">
        <f t="shared" si="254"/>
        <v>297</v>
      </c>
      <c r="S646" s="25">
        <f t="shared" si="255"/>
        <v>100</v>
      </c>
      <c r="T646" s="25">
        <f t="shared" si="256"/>
        <v>200</v>
      </c>
      <c r="U646" s="25">
        <f t="shared" si="257"/>
        <v>0</v>
      </c>
      <c r="V646" s="25">
        <f t="shared" si="258"/>
        <v>1.4</v>
      </c>
      <c r="W646">
        <v>80</v>
      </c>
      <c r="X646">
        <v>100</v>
      </c>
    </row>
    <row r="647" spans="1:24" hidden="1" x14ac:dyDescent="0.25">
      <c r="A647" s="283">
        <v>45603</v>
      </c>
      <c r="B647" s="118" t="s">
        <v>458</v>
      </c>
      <c r="C647" s="34" t="s">
        <v>35</v>
      </c>
      <c r="E647" s="1"/>
      <c r="G647" s="1"/>
      <c r="I647" s="1"/>
      <c r="P647" s="25" t="str">
        <f t="shared" si="252"/>
        <v>VITAMALT</v>
      </c>
      <c r="Q647" s="25">
        <f t="shared" si="253"/>
        <v>295</v>
      </c>
      <c r="R647" s="25">
        <f t="shared" si="254"/>
        <v>297</v>
      </c>
      <c r="S647" s="25">
        <f t="shared" si="255"/>
        <v>100</v>
      </c>
      <c r="T647" s="25">
        <f t="shared" si="256"/>
        <v>200</v>
      </c>
      <c r="U647" s="25">
        <f t="shared" si="257"/>
        <v>0</v>
      </c>
      <c r="V647" s="25">
        <f t="shared" si="258"/>
        <v>1.4</v>
      </c>
      <c r="W647">
        <v>80</v>
      </c>
      <c r="X647">
        <v>100</v>
      </c>
    </row>
    <row r="648" spans="1:24" hidden="1" x14ac:dyDescent="0.25">
      <c r="A648" s="283">
        <v>45606</v>
      </c>
      <c r="B648" s="118" t="s">
        <v>457</v>
      </c>
      <c r="C648" s="34" t="s">
        <v>33</v>
      </c>
      <c r="E648" s="1"/>
      <c r="G648" s="1"/>
      <c r="I648" s="1"/>
      <c r="P648" s="25" t="str">
        <f t="shared" si="252"/>
        <v>GUINNESS</v>
      </c>
      <c r="Q648" s="25">
        <f t="shared" si="253"/>
        <v>274</v>
      </c>
      <c r="R648" s="25">
        <f t="shared" si="254"/>
        <v>276</v>
      </c>
      <c r="S648" s="25">
        <f t="shared" si="255"/>
        <v>17</v>
      </c>
      <c r="T648" s="25">
        <f t="shared" si="256"/>
        <v>30.44</v>
      </c>
      <c r="U648" s="25">
        <f t="shared" si="257"/>
        <v>0</v>
      </c>
      <c r="V648" s="25">
        <f t="shared" si="258"/>
        <v>0.4</v>
      </c>
      <c r="W648">
        <v>80</v>
      </c>
      <c r="X648">
        <v>100</v>
      </c>
    </row>
    <row r="649" spans="1:24" hidden="1" x14ac:dyDescent="0.25">
      <c r="A649" s="283">
        <v>45607</v>
      </c>
      <c r="B649" s="118" t="s">
        <v>455</v>
      </c>
      <c r="C649" s="34" t="s">
        <v>31</v>
      </c>
      <c r="E649" s="1"/>
      <c r="G649" s="1"/>
      <c r="I649" s="1"/>
      <c r="P649" s="25" t="str">
        <f t="shared" si="252"/>
        <v>CARIB</v>
      </c>
      <c r="Q649" s="25">
        <f t="shared" si="253"/>
        <v>270</v>
      </c>
      <c r="R649" s="25">
        <f t="shared" si="254"/>
        <v>280</v>
      </c>
      <c r="S649" s="25">
        <f t="shared" si="255"/>
        <v>12</v>
      </c>
      <c r="T649" s="25">
        <f t="shared" si="256"/>
        <v>19.440000000000001</v>
      </c>
      <c r="U649" s="25">
        <f t="shared" si="257"/>
        <v>0</v>
      </c>
      <c r="V649" s="25">
        <f t="shared" si="258"/>
        <v>0.4</v>
      </c>
      <c r="W649">
        <v>80</v>
      </c>
      <c r="X649">
        <v>100</v>
      </c>
    </row>
    <row r="650" spans="1:24" hidden="1" x14ac:dyDescent="0.25">
      <c r="A650" s="283">
        <v>45607</v>
      </c>
      <c r="B650" s="118" t="s">
        <v>452</v>
      </c>
      <c r="C650" s="34" t="s">
        <v>31</v>
      </c>
      <c r="E650" s="1"/>
      <c r="G650" s="1"/>
      <c r="I650" s="1"/>
      <c r="P650" s="25" t="str">
        <f t="shared" ref="P650:P653" si="259">LEFT(C650,12)</f>
        <v>CARIB</v>
      </c>
      <c r="Q650" s="25">
        <f t="shared" si="253"/>
        <v>270</v>
      </c>
      <c r="R650" s="25">
        <f t="shared" si="254"/>
        <v>280</v>
      </c>
      <c r="S650" s="25">
        <f t="shared" si="255"/>
        <v>12</v>
      </c>
      <c r="T650" s="25">
        <f t="shared" si="256"/>
        <v>19.440000000000001</v>
      </c>
      <c r="U650" s="25">
        <f t="shared" si="257"/>
        <v>0</v>
      </c>
      <c r="V650" s="25">
        <f t="shared" si="258"/>
        <v>0.4</v>
      </c>
      <c r="W650">
        <v>80</v>
      </c>
      <c r="X650">
        <v>100</v>
      </c>
    </row>
    <row r="651" spans="1:24" hidden="1" x14ac:dyDescent="0.25">
      <c r="A651" s="283">
        <v>45608</v>
      </c>
      <c r="B651" s="118" t="s">
        <v>452</v>
      </c>
      <c r="C651" s="34" t="s">
        <v>31</v>
      </c>
      <c r="E651" s="1"/>
      <c r="G651" s="1"/>
      <c r="I651" s="1"/>
      <c r="P651" s="25" t="str">
        <f t="shared" si="259"/>
        <v>CARIB</v>
      </c>
      <c r="Q651" s="25">
        <f t="shared" si="253"/>
        <v>270</v>
      </c>
      <c r="R651" s="25">
        <f t="shared" si="254"/>
        <v>280</v>
      </c>
      <c r="S651" s="25">
        <f t="shared" si="255"/>
        <v>12</v>
      </c>
      <c r="T651" s="25">
        <f t="shared" si="256"/>
        <v>19.440000000000001</v>
      </c>
      <c r="U651" s="25">
        <f t="shared" si="257"/>
        <v>0</v>
      </c>
      <c r="V651" s="25">
        <f t="shared" si="258"/>
        <v>0.4</v>
      </c>
      <c r="W651">
        <v>80</v>
      </c>
      <c r="X651">
        <v>100</v>
      </c>
    </row>
    <row r="652" spans="1:24" hidden="1" x14ac:dyDescent="0.25">
      <c r="A652" s="283">
        <v>45608</v>
      </c>
      <c r="B652" s="118" t="s">
        <v>455</v>
      </c>
      <c r="C652" s="34" t="s">
        <v>31</v>
      </c>
      <c r="E652" s="1"/>
      <c r="G652" s="1"/>
      <c r="I652" s="1"/>
      <c r="P652" s="25" t="str">
        <f t="shared" si="259"/>
        <v>CARIB</v>
      </c>
      <c r="Q652" s="25">
        <f t="shared" si="253"/>
        <v>270</v>
      </c>
      <c r="R652" s="25">
        <f t="shared" si="254"/>
        <v>280</v>
      </c>
      <c r="S652" s="25">
        <f t="shared" si="255"/>
        <v>12</v>
      </c>
      <c r="T652" s="25">
        <f t="shared" si="256"/>
        <v>19.440000000000001</v>
      </c>
      <c r="U652" s="25">
        <f t="shared" si="257"/>
        <v>0</v>
      </c>
      <c r="V652" s="25">
        <f t="shared" si="258"/>
        <v>0.4</v>
      </c>
      <c r="W652">
        <v>80</v>
      </c>
      <c r="X652">
        <v>100</v>
      </c>
    </row>
    <row r="653" spans="1:24" hidden="1" x14ac:dyDescent="0.25">
      <c r="A653" s="283">
        <v>45609</v>
      </c>
      <c r="B653" s="118" t="s">
        <v>455</v>
      </c>
      <c r="C653" s="34" t="s">
        <v>31</v>
      </c>
      <c r="E653" s="1"/>
      <c r="G653" s="1"/>
      <c r="I653" s="1"/>
      <c r="P653" s="25" t="str">
        <f t="shared" si="259"/>
        <v>CARIB</v>
      </c>
      <c r="Q653" s="25">
        <f t="shared" si="253"/>
        <v>270</v>
      </c>
      <c r="R653" s="25">
        <f t="shared" si="254"/>
        <v>280</v>
      </c>
      <c r="S653" s="25">
        <f t="shared" si="255"/>
        <v>12</v>
      </c>
      <c r="T653" s="25">
        <f t="shared" si="256"/>
        <v>19.440000000000001</v>
      </c>
      <c r="U653" s="25">
        <f t="shared" si="257"/>
        <v>0</v>
      </c>
      <c r="V653" s="25">
        <f t="shared" si="258"/>
        <v>0.4</v>
      </c>
      <c r="W653">
        <v>80</v>
      </c>
      <c r="X653">
        <v>100</v>
      </c>
    </row>
    <row r="654" spans="1:24" hidden="1" x14ac:dyDescent="0.25">
      <c r="A654" s="283">
        <v>45609</v>
      </c>
      <c r="B654" s="118" t="s">
        <v>452</v>
      </c>
      <c r="C654" s="34" t="s">
        <v>31</v>
      </c>
      <c r="E654" s="1"/>
      <c r="G654" s="1"/>
      <c r="I654" s="1"/>
      <c r="P654" s="25" t="str">
        <f t="shared" ref="P654:P660" si="260">LEFT(C654,12)</f>
        <v>CARIB</v>
      </c>
      <c r="Q654" s="25">
        <f t="shared" si="253"/>
        <v>270</v>
      </c>
      <c r="R654" s="25">
        <f t="shared" si="254"/>
        <v>280</v>
      </c>
      <c r="S654" s="25">
        <f t="shared" si="255"/>
        <v>12</v>
      </c>
      <c r="T654" s="25">
        <f t="shared" si="256"/>
        <v>19.440000000000001</v>
      </c>
      <c r="U654" s="25">
        <f t="shared" si="257"/>
        <v>0</v>
      </c>
      <c r="V654" s="25">
        <f t="shared" si="258"/>
        <v>0.4</v>
      </c>
      <c r="W654">
        <v>80</v>
      </c>
      <c r="X654">
        <v>100</v>
      </c>
    </row>
    <row r="655" spans="1:24" hidden="1" x14ac:dyDescent="0.25">
      <c r="A655" s="283">
        <v>45610</v>
      </c>
      <c r="B655" s="118" t="s">
        <v>452</v>
      </c>
      <c r="C655" s="34" t="s">
        <v>31</v>
      </c>
      <c r="E655" s="1"/>
      <c r="G655" s="1"/>
      <c r="I655" s="1"/>
      <c r="P655" s="25" t="str">
        <f t="shared" si="260"/>
        <v>CARIB</v>
      </c>
      <c r="Q655" s="25">
        <f t="shared" si="253"/>
        <v>270</v>
      </c>
      <c r="R655" s="25">
        <f t="shared" si="254"/>
        <v>280</v>
      </c>
      <c r="S655" s="25">
        <f t="shared" si="255"/>
        <v>12</v>
      </c>
      <c r="T655" s="25">
        <f t="shared" si="256"/>
        <v>19.440000000000001</v>
      </c>
      <c r="U655" s="25">
        <f t="shared" si="257"/>
        <v>0</v>
      </c>
      <c r="V655" s="25">
        <f t="shared" si="258"/>
        <v>0.4</v>
      </c>
      <c r="W655">
        <v>80</v>
      </c>
      <c r="X655">
        <v>100</v>
      </c>
    </row>
    <row r="656" spans="1:24" hidden="1" x14ac:dyDescent="0.25">
      <c r="A656" s="283">
        <v>45610</v>
      </c>
      <c r="B656" s="118" t="s">
        <v>455</v>
      </c>
      <c r="C656" s="34" t="s">
        <v>31</v>
      </c>
      <c r="E656" s="1"/>
      <c r="G656" s="1"/>
      <c r="I656" s="1"/>
      <c r="P656" s="25" t="str">
        <f t="shared" si="260"/>
        <v>CARIB</v>
      </c>
      <c r="Q656" s="25">
        <f t="shared" si="253"/>
        <v>270</v>
      </c>
      <c r="R656" s="25">
        <f t="shared" si="254"/>
        <v>280</v>
      </c>
      <c r="S656" s="25">
        <f t="shared" si="255"/>
        <v>12</v>
      </c>
      <c r="T656" s="25">
        <f t="shared" si="256"/>
        <v>19.440000000000001</v>
      </c>
      <c r="U656" s="25">
        <f t="shared" si="257"/>
        <v>0</v>
      </c>
      <c r="V656" s="25">
        <f t="shared" si="258"/>
        <v>0.4</v>
      </c>
      <c r="W656">
        <v>80</v>
      </c>
      <c r="X656">
        <v>100</v>
      </c>
    </row>
    <row r="657" spans="1:24" hidden="1" x14ac:dyDescent="0.25">
      <c r="A657" s="283">
        <v>45613</v>
      </c>
      <c r="B657" s="118" t="s">
        <v>457</v>
      </c>
      <c r="C657" s="34" t="s">
        <v>31</v>
      </c>
      <c r="E657" s="1"/>
      <c r="G657" s="1"/>
      <c r="I657" s="1"/>
      <c r="P657" s="25" t="str">
        <f t="shared" si="260"/>
        <v>CARIB</v>
      </c>
      <c r="Q657" s="25">
        <f t="shared" si="253"/>
        <v>270</v>
      </c>
      <c r="R657" s="25">
        <f t="shared" si="254"/>
        <v>280</v>
      </c>
      <c r="S657" s="25">
        <f t="shared" si="255"/>
        <v>12</v>
      </c>
      <c r="T657" s="25">
        <f t="shared" si="256"/>
        <v>19.440000000000001</v>
      </c>
      <c r="U657" s="25">
        <f t="shared" si="257"/>
        <v>0</v>
      </c>
      <c r="V657" s="25">
        <f t="shared" si="258"/>
        <v>0.4</v>
      </c>
      <c r="W657">
        <v>80</v>
      </c>
      <c r="X657">
        <v>100</v>
      </c>
    </row>
    <row r="658" spans="1:24" hidden="1" x14ac:dyDescent="0.25">
      <c r="A658" s="283">
        <v>45613</v>
      </c>
      <c r="B658" s="118" t="s">
        <v>456</v>
      </c>
      <c r="C658" s="34" t="s">
        <v>31</v>
      </c>
      <c r="E658" s="1"/>
      <c r="G658" s="1"/>
      <c r="I658" s="1"/>
      <c r="P658" s="25" t="str">
        <f t="shared" ref="P658:P659" si="261">LEFT(C658,12)</f>
        <v>CARIB</v>
      </c>
      <c r="Q658" s="25">
        <f t="shared" si="253"/>
        <v>270</v>
      </c>
      <c r="R658" s="25">
        <f t="shared" si="254"/>
        <v>280</v>
      </c>
      <c r="S658" s="25">
        <f t="shared" si="255"/>
        <v>12</v>
      </c>
      <c r="T658" s="25">
        <f t="shared" si="256"/>
        <v>19.440000000000001</v>
      </c>
      <c r="U658" s="25">
        <f t="shared" si="257"/>
        <v>0</v>
      </c>
      <c r="V658" s="25">
        <f t="shared" si="258"/>
        <v>0.4</v>
      </c>
      <c r="W658">
        <v>80</v>
      </c>
      <c r="X658">
        <v>100</v>
      </c>
    </row>
    <row r="659" spans="1:24" hidden="1" x14ac:dyDescent="0.25">
      <c r="A659" s="283">
        <v>45614</v>
      </c>
      <c r="B659" s="118" t="s">
        <v>456</v>
      </c>
      <c r="C659" s="34" t="s">
        <v>31</v>
      </c>
      <c r="E659" s="1"/>
      <c r="G659" s="1"/>
      <c r="I659" s="1"/>
      <c r="P659" s="25" t="str">
        <f t="shared" si="261"/>
        <v>CARIB</v>
      </c>
      <c r="Q659" s="25">
        <f t="shared" si="253"/>
        <v>270</v>
      </c>
      <c r="R659" s="25">
        <f t="shared" si="254"/>
        <v>280</v>
      </c>
      <c r="S659" s="25">
        <f t="shared" si="255"/>
        <v>12</v>
      </c>
      <c r="T659" s="25">
        <f t="shared" si="256"/>
        <v>19.440000000000001</v>
      </c>
      <c r="U659" s="25">
        <f t="shared" si="257"/>
        <v>0</v>
      </c>
      <c r="V659" s="25">
        <f t="shared" si="258"/>
        <v>0.4</v>
      </c>
      <c r="W659">
        <v>80</v>
      </c>
      <c r="X659">
        <v>100</v>
      </c>
    </row>
    <row r="660" spans="1:24" hidden="1" x14ac:dyDescent="0.25">
      <c r="A660" s="283">
        <v>45614</v>
      </c>
      <c r="B660" s="118" t="s">
        <v>457</v>
      </c>
      <c r="C660" s="34" t="s">
        <v>30</v>
      </c>
      <c r="E660" s="1"/>
      <c r="G660" s="1"/>
      <c r="I660" s="1"/>
      <c r="P660" s="25" t="str">
        <f t="shared" si="260"/>
        <v>STAG</v>
      </c>
      <c r="Q660" s="25">
        <f t="shared" si="253"/>
        <v>270</v>
      </c>
      <c r="R660" s="25">
        <f t="shared" si="254"/>
        <v>280</v>
      </c>
      <c r="S660" s="25">
        <f t="shared" si="255"/>
        <v>12</v>
      </c>
      <c r="T660" s="25">
        <f t="shared" si="256"/>
        <v>19.440000000000001</v>
      </c>
      <c r="U660" s="25">
        <f t="shared" si="257"/>
        <v>0</v>
      </c>
      <c r="V660" s="25">
        <f t="shared" si="258"/>
        <v>0.4</v>
      </c>
      <c r="W660">
        <v>80</v>
      </c>
      <c r="X660">
        <v>100</v>
      </c>
    </row>
    <row r="661" spans="1:24" hidden="1" x14ac:dyDescent="0.25">
      <c r="A661" s="283">
        <v>45614</v>
      </c>
      <c r="B661" s="118" t="s">
        <v>452</v>
      </c>
      <c r="C661" s="34" t="s">
        <v>30</v>
      </c>
      <c r="E661" s="1"/>
      <c r="G661" s="1"/>
      <c r="I661" s="1"/>
      <c r="P661" s="25" t="str">
        <f t="shared" si="252"/>
        <v>STAG</v>
      </c>
      <c r="Q661" s="25">
        <f t="shared" si="253"/>
        <v>270</v>
      </c>
      <c r="R661" s="25">
        <f t="shared" si="254"/>
        <v>280</v>
      </c>
      <c r="S661" s="25">
        <f t="shared" si="255"/>
        <v>12</v>
      </c>
      <c r="T661" s="25">
        <f t="shared" si="256"/>
        <v>19.440000000000001</v>
      </c>
      <c r="U661" s="25">
        <f t="shared" si="257"/>
        <v>0</v>
      </c>
      <c r="V661" s="25">
        <f t="shared" si="258"/>
        <v>0.4</v>
      </c>
      <c r="W661">
        <v>80</v>
      </c>
      <c r="X661">
        <v>100</v>
      </c>
    </row>
    <row r="662" spans="1:24" hidden="1" x14ac:dyDescent="0.25">
      <c r="A662" s="283">
        <v>45615</v>
      </c>
      <c r="B662" s="118" t="s">
        <v>457</v>
      </c>
      <c r="C662" s="34" t="s">
        <v>30</v>
      </c>
      <c r="E662" s="1"/>
      <c r="G662" s="1"/>
      <c r="I662" s="1"/>
      <c r="P662" s="25" t="str">
        <f t="shared" si="252"/>
        <v>STAG</v>
      </c>
      <c r="Q662" s="25">
        <f t="shared" si="253"/>
        <v>270</v>
      </c>
      <c r="R662" s="25">
        <f t="shared" si="254"/>
        <v>280</v>
      </c>
      <c r="S662" s="25">
        <f t="shared" si="255"/>
        <v>12</v>
      </c>
      <c r="T662" s="25">
        <f t="shared" si="256"/>
        <v>19.440000000000001</v>
      </c>
      <c r="U662" s="25">
        <f t="shared" si="257"/>
        <v>0</v>
      </c>
      <c r="V662" s="25">
        <f t="shared" si="258"/>
        <v>0.4</v>
      </c>
      <c r="W662">
        <v>80</v>
      </c>
      <c r="X662">
        <v>100</v>
      </c>
    </row>
    <row r="663" spans="1:24" hidden="1" x14ac:dyDescent="0.25">
      <c r="A663" s="283">
        <v>45980</v>
      </c>
      <c r="B663" s="118" t="s">
        <v>436</v>
      </c>
      <c r="C663" s="34" t="s">
        <v>135</v>
      </c>
      <c r="E663" s="1"/>
      <c r="G663" s="1"/>
      <c r="I663" s="1"/>
      <c r="P663" s="25" t="str">
        <f t="shared" si="252"/>
        <v>CARIBE ROSE</v>
      </c>
      <c r="Q663" s="25">
        <f t="shared" si="253"/>
        <v>270</v>
      </c>
      <c r="R663" s="25">
        <f t="shared" si="254"/>
        <v>280.39999999999998</v>
      </c>
      <c r="S663" s="25">
        <f t="shared" si="255"/>
        <v>90</v>
      </c>
      <c r="T663" s="25">
        <f t="shared" si="256"/>
        <v>120.44</v>
      </c>
      <c r="U663" s="25">
        <f t="shared" si="257"/>
        <v>0</v>
      </c>
      <c r="V663" s="25">
        <f t="shared" si="258"/>
        <v>1</v>
      </c>
      <c r="W663">
        <v>80</v>
      </c>
      <c r="X663">
        <v>100</v>
      </c>
    </row>
    <row r="664" spans="1:24" hidden="1" x14ac:dyDescent="0.25">
      <c r="A664" s="283">
        <v>45980</v>
      </c>
      <c r="B664" s="118" t="s">
        <v>456</v>
      </c>
      <c r="C664" s="34" t="s">
        <v>135</v>
      </c>
      <c r="E664" s="1"/>
      <c r="G664" s="1"/>
      <c r="I664" s="1"/>
      <c r="P664" s="25" t="str">
        <f t="shared" si="252"/>
        <v>CARIBE ROSE</v>
      </c>
      <c r="Q664" s="25">
        <f t="shared" si="253"/>
        <v>270</v>
      </c>
      <c r="R664" s="25">
        <f t="shared" si="254"/>
        <v>280.39999999999998</v>
      </c>
      <c r="S664" s="25">
        <f t="shared" si="255"/>
        <v>90</v>
      </c>
      <c r="T664" s="25">
        <f t="shared" si="256"/>
        <v>120.44</v>
      </c>
      <c r="U664" s="25">
        <f t="shared" si="257"/>
        <v>0</v>
      </c>
      <c r="V664" s="25">
        <f t="shared" si="258"/>
        <v>1</v>
      </c>
      <c r="W664">
        <v>80</v>
      </c>
      <c r="X664">
        <v>100</v>
      </c>
    </row>
    <row r="665" spans="1:24" hidden="1" x14ac:dyDescent="0.25">
      <c r="A665" s="283">
        <v>45981</v>
      </c>
      <c r="B665" s="118" t="s">
        <v>435</v>
      </c>
      <c r="C665" s="34" t="s">
        <v>135</v>
      </c>
      <c r="E665" s="1"/>
      <c r="G665" s="1"/>
      <c r="I665" s="1"/>
      <c r="P665" s="25" t="str">
        <f t="shared" ref="P665" si="262">LEFT(C665,12)</f>
        <v>CARIBE ROSE</v>
      </c>
      <c r="Q665" s="25">
        <f t="shared" si="253"/>
        <v>270</v>
      </c>
      <c r="R665" s="25">
        <f t="shared" si="254"/>
        <v>280.39999999999998</v>
      </c>
      <c r="S665" s="25">
        <f t="shared" si="255"/>
        <v>90</v>
      </c>
      <c r="T665" s="25">
        <f t="shared" si="256"/>
        <v>120.44</v>
      </c>
      <c r="U665" s="25">
        <f t="shared" si="257"/>
        <v>0</v>
      </c>
      <c r="V665" s="25">
        <f t="shared" si="258"/>
        <v>1</v>
      </c>
      <c r="W665">
        <v>80</v>
      </c>
      <c r="X665">
        <v>100</v>
      </c>
    </row>
    <row r="666" spans="1:24" hidden="1" x14ac:dyDescent="0.25">
      <c r="A666" s="283">
        <v>45981</v>
      </c>
      <c r="B666" s="118" t="s">
        <v>437</v>
      </c>
      <c r="C666" s="34" t="s">
        <v>33</v>
      </c>
      <c r="E666" s="1"/>
      <c r="G666" s="1"/>
      <c r="I666" s="1"/>
      <c r="P666" s="25" t="str">
        <f t="shared" ref="P666:P667" si="263">LEFT(C666,12)</f>
        <v>GUINNESS</v>
      </c>
      <c r="Q666" s="25">
        <f t="shared" si="253"/>
        <v>274</v>
      </c>
      <c r="R666" s="25">
        <f t="shared" si="254"/>
        <v>276</v>
      </c>
      <c r="S666" s="25">
        <f t="shared" si="255"/>
        <v>17</v>
      </c>
      <c r="T666" s="25">
        <f t="shared" si="256"/>
        <v>30.44</v>
      </c>
      <c r="U666" s="25">
        <f t="shared" si="257"/>
        <v>0</v>
      </c>
      <c r="V666" s="25">
        <f t="shared" si="258"/>
        <v>0.4</v>
      </c>
      <c r="W666">
        <v>80</v>
      </c>
      <c r="X666">
        <v>100</v>
      </c>
    </row>
    <row r="667" spans="1:24" hidden="1" x14ac:dyDescent="0.25">
      <c r="A667" s="283">
        <v>45981</v>
      </c>
      <c r="B667" s="118" t="s">
        <v>434</v>
      </c>
      <c r="C667" s="34" t="s">
        <v>33</v>
      </c>
      <c r="E667" s="1"/>
      <c r="G667" s="1"/>
      <c r="I667" s="1"/>
      <c r="P667" s="25" t="str">
        <f t="shared" si="263"/>
        <v>GUINNESS</v>
      </c>
      <c r="Q667" s="25">
        <f t="shared" si="253"/>
        <v>274</v>
      </c>
      <c r="R667" s="25">
        <f t="shared" si="254"/>
        <v>276</v>
      </c>
      <c r="S667" s="25">
        <f t="shared" si="255"/>
        <v>17</v>
      </c>
      <c r="T667" s="25">
        <f t="shared" si="256"/>
        <v>30.44</v>
      </c>
      <c r="U667" s="25">
        <f t="shared" si="257"/>
        <v>0</v>
      </c>
      <c r="V667" s="25">
        <f t="shared" si="258"/>
        <v>0.4</v>
      </c>
      <c r="W667">
        <v>80</v>
      </c>
      <c r="X667">
        <v>100</v>
      </c>
    </row>
    <row r="668" spans="1:24" hidden="1" x14ac:dyDescent="0.25">
      <c r="A668" s="283">
        <v>45982</v>
      </c>
      <c r="B668" s="118" t="s">
        <v>436</v>
      </c>
      <c r="C668" s="34" t="s">
        <v>31</v>
      </c>
      <c r="E668" s="1"/>
      <c r="G668" s="1"/>
      <c r="I668" s="1"/>
      <c r="P668" s="25" t="str">
        <f t="shared" si="252"/>
        <v>CARIB</v>
      </c>
      <c r="Q668" s="25">
        <f t="shared" si="253"/>
        <v>270</v>
      </c>
      <c r="R668" s="25">
        <f t="shared" si="254"/>
        <v>280</v>
      </c>
      <c r="S668" s="25">
        <f t="shared" si="255"/>
        <v>12</v>
      </c>
      <c r="T668" s="25">
        <f t="shared" si="256"/>
        <v>19.440000000000001</v>
      </c>
      <c r="U668" s="25">
        <f t="shared" si="257"/>
        <v>0</v>
      </c>
      <c r="V668" s="25">
        <f t="shared" si="258"/>
        <v>0.4</v>
      </c>
      <c r="W668">
        <v>80</v>
      </c>
      <c r="X668">
        <v>100</v>
      </c>
    </row>
    <row r="669" spans="1:24" hidden="1" x14ac:dyDescent="0.25">
      <c r="A669" s="283">
        <v>45617</v>
      </c>
      <c r="B669" s="118" t="s">
        <v>435</v>
      </c>
      <c r="C669" s="34" t="s">
        <v>31</v>
      </c>
      <c r="E669" s="1"/>
      <c r="G669" s="1"/>
      <c r="I669" s="1"/>
      <c r="P669" s="25" t="str">
        <f t="shared" si="252"/>
        <v>CARIB</v>
      </c>
      <c r="Q669" s="25">
        <f t="shared" si="253"/>
        <v>270</v>
      </c>
      <c r="R669" s="25">
        <f t="shared" si="254"/>
        <v>280</v>
      </c>
      <c r="S669" s="25">
        <f t="shared" si="255"/>
        <v>12</v>
      </c>
      <c r="T669" s="25">
        <f t="shared" si="256"/>
        <v>19.440000000000001</v>
      </c>
      <c r="U669" s="25">
        <f t="shared" si="257"/>
        <v>0</v>
      </c>
      <c r="V669" s="25">
        <f t="shared" si="258"/>
        <v>0.4</v>
      </c>
      <c r="W669">
        <v>80</v>
      </c>
      <c r="X669">
        <v>100</v>
      </c>
    </row>
    <row r="670" spans="1:24" hidden="1" x14ac:dyDescent="0.25">
      <c r="A670" s="283">
        <v>45617</v>
      </c>
      <c r="B670" s="118" t="s">
        <v>804</v>
      </c>
      <c r="C670" s="34" t="s">
        <v>31</v>
      </c>
      <c r="E670" s="1"/>
      <c r="G670" s="1"/>
      <c r="I670" s="1"/>
      <c r="P670" s="25" t="str">
        <f t="shared" si="252"/>
        <v>CARIB</v>
      </c>
      <c r="Q670" s="25">
        <f t="shared" si="253"/>
        <v>270</v>
      </c>
      <c r="R670" s="25">
        <f t="shared" si="254"/>
        <v>280</v>
      </c>
      <c r="S670" s="25">
        <f t="shared" si="255"/>
        <v>12</v>
      </c>
      <c r="T670" s="25">
        <f t="shared" si="256"/>
        <v>19.440000000000001</v>
      </c>
      <c r="U670" s="25">
        <f t="shared" si="257"/>
        <v>0</v>
      </c>
      <c r="V670" s="25">
        <f t="shared" si="258"/>
        <v>0.4</v>
      </c>
      <c r="W670">
        <v>80</v>
      </c>
      <c r="X670">
        <v>100</v>
      </c>
    </row>
    <row r="671" spans="1:24" hidden="1" x14ac:dyDescent="0.25">
      <c r="A671" s="283">
        <v>45617</v>
      </c>
      <c r="B671" s="118" t="s">
        <v>437</v>
      </c>
      <c r="C671" s="34" t="s">
        <v>31</v>
      </c>
      <c r="E671" s="1"/>
      <c r="G671" s="1"/>
      <c r="I671" s="1"/>
      <c r="P671" s="25" t="str">
        <f t="shared" si="252"/>
        <v>CARIB</v>
      </c>
      <c r="Q671" s="25">
        <f t="shared" si="253"/>
        <v>270</v>
      </c>
      <c r="R671" s="25">
        <f t="shared" si="254"/>
        <v>280</v>
      </c>
      <c r="S671" s="25">
        <f t="shared" si="255"/>
        <v>12</v>
      </c>
      <c r="T671" s="25">
        <f t="shared" si="256"/>
        <v>19.440000000000001</v>
      </c>
      <c r="U671" s="25">
        <f t="shared" si="257"/>
        <v>0</v>
      </c>
      <c r="V671" s="25">
        <f t="shared" si="258"/>
        <v>0.4</v>
      </c>
      <c r="W671">
        <v>80</v>
      </c>
      <c r="X671">
        <v>100</v>
      </c>
    </row>
    <row r="672" spans="1:24" hidden="1" x14ac:dyDescent="0.25">
      <c r="A672" s="283">
        <v>45617</v>
      </c>
      <c r="B672" s="118" t="s">
        <v>435</v>
      </c>
      <c r="C672" s="34" t="s">
        <v>31</v>
      </c>
      <c r="E672" s="1"/>
      <c r="G672" s="1"/>
      <c r="I672" s="1"/>
      <c r="P672" s="25" t="str">
        <f t="shared" si="252"/>
        <v>CARIB</v>
      </c>
      <c r="Q672" s="25">
        <f t="shared" si="253"/>
        <v>270</v>
      </c>
      <c r="R672" s="25">
        <f t="shared" si="254"/>
        <v>280</v>
      </c>
      <c r="S672" s="25">
        <f t="shared" si="255"/>
        <v>12</v>
      </c>
      <c r="T672" s="25">
        <f t="shared" si="256"/>
        <v>19.440000000000001</v>
      </c>
      <c r="U672" s="25">
        <f t="shared" si="257"/>
        <v>0</v>
      </c>
      <c r="V672" s="25">
        <f t="shared" si="258"/>
        <v>0.4</v>
      </c>
      <c r="W672">
        <v>80</v>
      </c>
      <c r="X672">
        <v>100</v>
      </c>
    </row>
    <row r="673" spans="1:24" hidden="1" x14ac:dyDescent="0.25">
      <c r="A673" s="283">
        <v>45617</v>
      </c>
      <c r="B673" s="118" t="s">
        <v>434</v>
      </c>
      <c r="C673" s="34" t="s">
        <v>31</v>
      </c>
      <c r="E673" s="1"/>
      <c r="G673" s="1"/>
      <c r="I673" s="1"/>
      <c r="P673" s="25" t="str">
        <f t="shared" si="252"/>
        <v>CARIB</v>
      </c>
      <c r="Q673" s="25">
        <f t="shared" si="253"/>
        <v>270</v>
      </c>
      <c r="R673" s="25">
        <f t="shared" si="254"/>
        <v>280</v>
      </c>
      <c r="S673" s="25">
        <f t="shared" si="255"/>
        <v>12</v>
      </c>
      <c r="T673" s="25">
        <f t="shared" si="256"/>
        <v>19.440000000000001</v>
      </c>
      <c r="U673" s="25">
        <f t="shared" si="257"/>
        <v>0</v>
      </c>
      <c r="V673" s="25">
        <f t="shared" si="258"/>
        <v>0.4</v>
      </c>
      <c r="W673">
        <v>80</v>
      </c>
      <c r="X673">
        <v>100</v>
      </c>
    </row>
    <row r="674" spans="1:24" hidden="1" x14ac:dyDescent="0.25">
      <c r="A674" s="283">
        <v>45983</v>
      </c>
      <c r="B674" s="118" t="s">
        <v>455</v>
      </c>
      <c r="C674" s="34" t="s">
        <v>31</v>
      </c>
      <c r="E674" s="1"/>
      <c r="G674" s="1"/>
      <c r="I674" s="1"/>
      <c r="P674" s="25" t="str">
        <f t="shared" si="252"/>
        <v>CARIB</v>
      </c>
      <c r="Q674" s="25">
        <f t="shared" si="253"/>
        <v>270</v>
      </c>
      <c r="R674" s="25">
        <f t="shared" si="254"/>
        <v>280</v>
      </c>
      <c r="S674" s="25">
        <f t="shared" si="255"/>
        <v>12</v>
      </c>
      <c r="T674" s="25">
        <f t="shared" si="256"/>
        <v>19.440000000000001</v>
      </c>
      <c r="U674" s="25">
        <f t="shared" si="257"/>
        <v>0</v>
      </c>
      <c r="V674" s="25">
        <f t="shared" si="258"/>
        <v>0.4</v>
      </c>
      <c r="W674">
        <v>80</v>
      </c>
      <c r="X674">
        <v>100</v>
      </c>
    </row>
    <row r="675" spans="1:24" hidden="1" x14ac:dyDescent="0.25">
      <c r="A675" s="283">
        <v>45983</v>
      </c>
      <c r="B675" s="118" t="s">
        <v>452</v>
      </c>
      <c r="C675" s="34" t="s">
        <v>31</v>
      </c>
      <c r="E675" s="1"/>
      <c r="G675" s="1"/>
      <c r="I675" s="1"/>
      <c r="P675" s="25" t="str">
        <f t="shared" si="252"/>
        <v>CARIB</v>
      </c>
      <c r="Q675" s="25">
        <f t="shared" si="253"/>
        <v>270</v>
      </c>
      <c r="R675" s="25">
        <f t="shared" si="254"/>
        <v>280</v>
      </c>
      <c r="S675" s="25">
        <f t="shared" si="255"/>
        <v>12</v>
      </c>
      <c r="T675" s="25">
        <f t="shared" si="256"/>
        <v>19.440000000000001</v>
      </c>
      <c r="U675" s="25">
        <f t="shared" si="257"/>
        <v>0</v>
      </c>
      <c r="V675" s="25">
        <f t="shared" si="258"/>
        <v>0.4</v>
      </c>
      <c r="W675">
        <v>80</v>
      </c>
      <c r="X675">
        <v>100</v>
      </c>
    </row>
    <row r="676" spans="1:24" hidden="1" x14ac:dyDescent="0.25">
      <c r="A676" s="283">
        <v>45984</v>
      </c>
      <c r="B676" s="118" t="s">
        <v>452</v>
      </c>
      <c r="C676" s="34" t="s">
        <v>31</v>
      </c>
      <c r="E676" s="1"/>
      <c r="G676" s="1"/>
      <c r="I676" s="1"/>
      <c r="P676" s="25" t="str">
        <f t="shared" si="252"/>
        <v>CARIB</v>
      </c>
      <c r="Q676" s="25">
        <f t="shared" si="253"/>
        <v>270</v>
      </c>
      <c r="R676" s="25">
        <f t="shared" si="254"/>
        <v>280</v>
      </c>
      <c r="S676" s="25">
        <f t="shared" si="255"/>
        <v>12</v>
      </c>
      <c r="T676" s="25">
        <f t="shared" si="256"/>
        <v>19.440000000000001</v>
      </c>
      <c r="U676" s="25">
        <f t="shared" si="257"/>
        <v>0</v>
      </c>
      <c r="V676" s="25">
        <f t="shared" si="258"/>
        <v>0.4</v>
      </c>
      <c r="W676">
        <v>80</v>
      </c>
      <c r="X676">
        <v>100</v>
      </c>
    </row>
    <row r="677" spans="1:24" hidden="1" x14ac:dyDescent="0.25">
      <c r="A677" s="283">
        <v>45984</v>
      </c>
      <c r="B677" s="118" t="s">
        <v>455</v>
      </c>
      <c r="C677" s="34" t="s">
        <v>31</v>
      </c>
      <c r="E677" s="1"/>
      <c r="G677" s="1"/>
      <c r="I677" s="1"/>
      <c r="P677" s="25" t="str">
        <f t="shared" si="252"/>
        <v>CARIB</v>
      </c>
      <c r="Q677" s="25">
        <f t="shared" si="253"/>
        <v>270</v>
      </c>
      <c r="R677" s="25">
        <f t="shared" si="254"/>
        <v>280</v>
      </c>
      <c r="S677" s="25">
        <f t="shared" si="255"/>
        <v>12</v>
      </c>
      <c r="T677" s="25">
        <f t="shared" si="256"/>
        <v>19.440000000000001</v>
      </c>
      <c r="U677" s="25">
        <f t="shared" si="257"/>
        <v>0</v>
      </c>
      <c r="V677" s="25">
        <f t="shared" si="258"/>
        <v>0.4</v>
      </c>
      <c r="W677">
        <v>80</v>
      </c>
      <c r="X677">
        <v>100</v>
      </c>
    </row>
    <row r="678" spans="1:24" hidden="1" x14ac:dyDescent="0.25">
      <c r="A678" s="283">
        <v>45986</v>
      </c>
      <c r="B678" s="118" t="s">
        <v>452</v>
      </c>
      <c r="C678" s="34" t="s">
        <v>31</v>
      </c>
      <c r="E678" s="1"/>
      <c r="G678" s="1"/>
      <c r="I678" s="1"/>
      <c r="P678" s="25" t="str">
        <f t="shared" si="252"/>
        <v>CARIB</v>
      </c>
      <c r="Q678" s="25">
        <f t="shared" si="253"/>
        <v>270</v>
      </c>
      <c r="R678" s="25">
        <f t="shared" si="254"/>
        <v>280</v>
      </c>
      <c r="S678" s="25">
        <f t="shared" si="255"/>
        <v>12</v>
      </c>
      <c r="T678" s="25">
        <f t="shared" si="256"/>
        <v>19.440000000000001</v>
      </c>
      <c r="U678" s="25">
        <f t="shared" si="257"/>
        <v>0</v>
      </c>
      <c r="V678" s="25">
        <f t="shared" si="258"/>
        <v>0.4</v>
      </c>
      <c r="W678">
        <v>80</v>
      </c>
      <c r="X678">
        <v>100</v>
      </c>
    </row>
    <row r="679" spans="1:24" hidden="1" x14ac:dyDescent="0.25">
      <c r="A679" s="283">
        <v>45986</v>
      </c>
      <c r="B679" s="118" t="s">
        <v>455</v>
      </c>
      <c r="C679" s="34" t="s">
        <v>31</v>
      </c>
      <c r="E679" s="1"/>
      <c r="G679" s="1"/>
      <c r="I679" s="1"/>
      <c r="P679" s="25" t="str">
        <f t="shared" si="252"/>
        <v>CARIB</v>
      </c>
      <c r="Q679" s="25">
        <f t="shared" si="253"/>
        <v>270</v>
      </c>
      <c r="R679" s="25">
        <f t="shared" si="254"/>
        <v>280</v>
      </c>
      <c r="S679" s="25">
        <f t="shared" si="255"/>
        <v>12</v>
      </c>
      <c r="T679" s="25">
        <f t="shared" si="256"/>
        <v>19.440000000000001</v>
      </c>
      <c r="U679" s="25">
        <f t="shared" si="257"/>
        <v>0</v>
      </c>
      <c r="V679" s="25">
        <f t="shared" si="258"/>
        <v>0.4</v>
      </c>
      <c r="W679">
        <v>80</v>
      </c>
      <c r="X679">
        <v>100</v>
      </c>
    </row>
    <row r="680" spans="1:24" hidden="1" x14ac:dyDescent="0.25">
      <c r="A680" s="283">
        <v>45987</v>
      </c>
      <c r="B680" s="118" t="s">
        <v>458</v>
      </c>
      <c r="C680" s="34" t="s">
        <v>484</v>
      </c>
      <c r="E680" s="1"/>
      <c r="G680" s="1"/>
      <c r="I680" s="1"/>
      <c r="P680" s="25" t="str">
        <f t="shared" si="252"/>
        <v>CARIBE PEARS</v>
      </c>
      <c r="Q680" s="25" t="e">
        <f t="shared" si="253"/>
        <v>#N/A</v>
      </c>
      <c r="R680" s="25" t="e">
        <f t="shared" si="254"/>
        <v>#N/A</v>
      </c>
      <c r="S680" s="25" t="e">
        <f t="shared" si="255"/>
        <v>#N/A</v>
      </c>
      <c r="T680" s="25" t="e">
        <f t="shared" si="256"/>
        <v>#N/A</v>
      </c>
      <c r="U680" s="25" t="e">
        <f t="shared" si="257"/>
        <v>#N/A</v>
      </c>
      <c r="V680" s="25" t="e">
        <f t="shared" si="258"/>
        <v>#N/A</v>
      </c>
      <c r="W680">
        <v>80</v>
      </c>
      <c r="X680">
        <v>100</v>
      </c>
    </row>
    <row r="681" spans="1:24" hidden="1" x14ac:dyDescent="0.25">
      <c r="A681" s="283">
        <v>45987</v>
      </c>
      <c r="B681" s="118" t="s">
        <v>434</v>
      </c>
      <c r="C681" s="34" t="s">
        <v>484</v>
      </c>
      <c r="E681" s="1"/>
      <c r="G681" s="1"/>
      <c r="I681" s="1"/>
      <c r="P681" s="25" t="str">
        <f t="shared" si="252"/>
        <v>CARIBE PEARS</v>
      </c>
      <c r="Q681" s="25" t="e">
        <f t="shared" si="253"/>
        <v>#N/A</v>
      </c>
      <c r="R681" s="25" t="e">
        <f t="shared" si="254"/>
        <v>#N/A</v>
      </c>
      <c r="S681" s="25" t="e">
        <f t="shared" si="255"/>
        <v>#N/A</v>
      </c>
      <c r="T681" s="25" t="e">
        <f t="shared" si="256"/>
        <v>#N/A</v>
      </c>
      <c r="U681" s="25" t="e">
        <f t="shared" si="257"/>
        <v>#N/A</v>
      </c>
      <c r="V681" s="25" t="e">
        <f t="shared" si="258"/>
        <v>#N/A</v>
      </c>
      <c r="W681">
        <v>80</v>
      </c>
      <c r="X681">
        <v>100</v>
      </c>
    </row>
    <row r="682" spans="1:24" hidden="1" x14ac:dyDescent="0.25">
      <c r="A682" s="283">
        <v>45987</v>
      </c>
      <c r="B682" s="118" t="s">
        <v>436</v>
      </c>
      <c r="C682" s="34" t="s">
        <v>484</v>
      </c>
      <c r="E682" s="1"/>
      <c r="G682" s="1"/>
      <c r="I682" s="1"/>
      <c r="P682" s="25" t="str">
        <f t="shared" si="252"/>
        <v>CARIBE PEARS</v>
      </c>
      <c r="Q682" s="25" t="e">
        <f t="shared" si="253"/>
        <v>#N/A</v>
      </c>
      <c r="R682" s="25" t="e">
        <f t="shared" si="254"/>
        <v>#N/A</v>
      </c>
      <c r="S682" s="25" t="e">
        <f t="shared" si="255"/>
        <v>#N/A</v>
      </c>
      <c r="T682" s="25" t="e">
        <f t="shared" si="256"/>
        <v>#N/A</v>
      </c>
      <c r="U682" s="25" t="e">
        <f t="shared" si="257"/>
        <v>#N/A</v>
      </c>
      <c r="V682" s="25" t="e">
        <f t="shared" si="258"/>
        <v>#N/A</v>
      </c>
      <c r="W682">
        <v>80</v>
      </c>
      <c r="X682">
        <v>100</v>
      </c>
    </row>
    <row r="683" spans="1:24" hidden="1" x14ac:dyDescent="0.25">
      <c r="A683" s="283">
        <v>45988</v>
      </c>
      <c r="B683" s="118" t="s">
        <v>437</v>
      </c>
      <c r="C683" s="34" t="s">
        <v>484</v>
      </c>
      <c r="E683" s="1"/>
      <c r="G683" s="1"/>
      <c r="I683" s="1"/>
      <c r="P683" s="25" t="str">
        <f t="shared" si="252"/>
        <v>CARIBE PEARS</v>
      </c>
      <c r="Q683" s="25" t="e">
        <f t="shared" si="253"/>
        <v>#N/A</v>
      </c>
      <c r="R683" s="25" t="e">
        <f t="shared" si="254"/>
        <v>#N/A</v>
      </c>
      <c r="S683" s="25" t="e">
        <f t="shared" si="255"/>
        <v>#N/A</v>
      </c>
      <c r="T683" s="25" t="e">
        <f t="shared" si="256"/>
        <v>#N/A</v>
      </c>
      <c r="U683" s="25" t="e">
        <f t="shared" si="257"/>
        <v>#N/A</v>
      </c>
      <c r="V683" s="25" t="e">
        <f t="shared" si="258"/>
        <v>#N/A</v>
      </c>
      <c r="W683">
        <v>80</v>
      </c>
      <c r="X683">
        <v>100</v>
      </c>
    </row>
    <row r="684" spans="1:24" hidden="1" x14ac:dyDescent="0.25">
      <c r="A684" s="283">
        <v>45988</v>
      </c>
      <c r="B684" s="118" t="s">
        <v>435</v>
      </c>
      <c r="C684" s="34" t="s">
        <v>484</v>
      </c>
      <c r="E684" s="1"/>
      <c r="G684" s="1"/>
      <c r="I684" s="1"/>
      <c r="P684" s="25" t="str">
        <f t="shared" si="252"/>
        <v>CARIBE PEARS</v>
      </c>
      <c r="Q684" s="25" t="e">
        <f t="shared" si="253"/>
        <v>#N/A</v>
      </c>
      <c r="R684" s="25" t="e">
        <f t="shared" si="254"/>
        <v>#N/A</v>
      </c>
      <c r="S684" s="25" t="e">
        <f t="shared" si="255"/>
        <v>#N/A</v>
      </c>
      <c r="T684" s="25" t="e">
        <f t="shared" si="256"/>
        <v>#N/A</v>
      </c>
      <c r="U684" s="25" t="e">
        <f t="shared" si="257"/>
        <v>#N/A</v>
      </c>
      <c r="V684" s="25" t="e">
        <f t="shared" si="258"/>
        <v>#N/A</v>
      </c>
      <c r="W684">
        <v>80</v>
      </c>
      <c r="X684">
        <v>100</v>
      </c>
    </row>
    <row r="685" spans="1:24" hidden="1" x14ac:dyDescent="0.25">
      <c r="A685" s="283">
        <v>45989</v>
      </c>
      <c r="B685" s="118" t="s">
        <v>847</v>
      </c>
      <c r="C685" s="34" t="s">
        <v>135</v>
      </c>
      <c r="E685" s="1"/>
      <c r="G685" s="1"/>
      <c r="I685" s="1"/>
      <c r="P685" s="25" t="str">
        <f t="shared" si="252"/>
        <v>CARIBE ROSE</v>
      </c>
      <c r="Q685" s="25">
        <f t="shared" si="253"/>
        <v>270</v>
      </c>
      <c r="R685" s="25">
        <f t="shared" si="254"/>
        <v>280.39999999999998</v>
      </c>
      <c r="S685" s="25">
        <f t="shared" si="255"/>
        <v>90</v>
      </c>
      <c r="T685" s="25">
        <f t="shared" si="256"/>
        <v>120.44</v>
      </c>
      <c r="U685" s="25">
        <f t="shared" si="257"/>
        <v>0</v>
      </c>
      <c r="V685" s="25">
        <f t="shared" si="258"/>
        <v>1</v>
      </c>
      <c r="W685">
        <v>80</v>
      </c>
      <c r="X685">
        <v>100</v>
      </c>
    </row>
    <row r="686" spans="1:24" hidden="1" x14ac:dyDescent="0.25">
      <c r="A686" s="283">
        <v>45989</v>
      </c>
      <c r="B686" s="118" t="s">
        <v>848</v>
      </c>
      <c r="C686" s="34" t="s">
        <v>30</v>
      </c>
      <c r="E686" s="1"/>
      <c r="G686" s="1"/>
      <c r="I686" s="1"/>
      <c r="P686" s="25" t="str">
        <f t="shared" si="252"/>
        <v>STAG</v>
      </c>
      <c r="Q686" s="25">
        <f t="shared" si="253"/>
        <v>270</v>
      </c>
      <c r="R686" s="25">
        <f t="shared" si="254"/>
        <v>280</v>
      </c>
      <c r="S686" s="25">
        <f t="shared" si="255"/>
        <v>12</v>
      </c>
      <c r="T686" s="25">
        <f t="shared" si="256"/>
        <v>19.440000000000001</v>
      </c>
      <c r="U686" s="25">
        <f t="shared" si="257"/>
        <v>0</v>
      </c>
      <c r="V686" s="25">
        <f t="shared" si="258"/>
        <v>0.4</v>
      </c>
      <c r="W686">
        <v>80</v>
      </c>
      <c r="X686">
        <v>100</v>
      </c>
    </row>
    <row r="687" spans="1:24" hidden="1" x14ac:dyDescent="0.25">
      <c r="A687" s="283">
        <v>45989</v>
      </c>
      <c r="B687" s="118" t="s">
        <v>847</v>
      </c>
      <c r="C687" s="34" t="s">
        <v>30</v>
      </c>
      <c r="E687" s="1"/>
      <c r="G687" s="1"/>
      <c r="I687" s="1"/>
      <c r="P687" s="25" t="str">
        <f t="shared" si="252"/>
        <v>STAG</v>
      </c>
      <c r="Q687" s="25">
        <f t="shared" si="253"/>
        <v>270</v>
      </c>
      <c r="R687" s="25">
        <f t="shared" si="254"/>
        <v>280</v>
      </c>
      <c r="S687" s="25">
        <f t="shared" si="255"/>
        <v>12</v>
      </c>
      <c r="T687" s="25">
        <f t="shared" si="256"/>
        <v>19.440000000000001</v>
      </c>
      <c r="U687" s="25">
        <f t="shared" si="257"/>
        <v>0</v>
      </c>
      <c r="V687" s="25">
        <f t="shared" si="258"/>
        <v>0.4</v>
      </c>
      <c r="W687">
        <v>80</v>
      </c>
      <c r="X687">
        <v>100</v>
      </c>
    </row>
    <row r="688" spans="1:24" hidden="1" x14ac:dyDescent="0.25">
      <c r="A688" s="283"/>
      <c r="B688" s="118"/>
      <c r="C688" s="34"/>
      <c r="E688" s="1"/>
      <c r="G688" s="1"/>
      <c r="I688" s="1"/>
      <c r="P688" s="25" t="str">
        <f t="shared" si="252"/>
        <v/>
      </c>
      <c r="Q688" s="25" t="e">
        <f t="shared" si="253"/>
        <v>#N/A</v>
      </c>
      <c r="R688" s="25" t="e">
        <f t="shared" si="254"/>
        <v>#N/A</v>
      </c>
      <c r="S688" s="25" t="e">
        <f t="shared" si="255"/>
        <v>#N/A</v>
      </c>
      <c r="T688" s="25" t="e">
        <f t="shared" si="256"/>
        <v>#N/A</v>
      </c>
      <c r="U688" s="25" t="e">
        <f t="shared" si="257"/>
        <v>#N/A</v>
      </c>
      <c r="V688" s="25" t="e">
        <f t="shared" si="258"/>
        <v>#N/A</v>
      </c>
      <c r="W688">
        <v>80</v>
      </c>
      <c r="X688">
        <v>100</v>
      </c>
    </row>
    <row r="689" spans="1:24" hidden="1" x14ac:dyDescent="0.25">
      <c r="A689" s="283"/>
      <c r="B689" s="118"/>
      <c r="C689" s="34"/>
      <c r="E689" s="1"/>
      <c r="G689" s="1"/>
      <c r="I689" s="1"/>
      <c r="P689" s="25" t="str">
        <f t="shared" si="252"/>
        <v/>
      </c>
      <c r="Q689" s="25" t="e">
        <f t="shared" si="253"/>
        <v>#N/A</v>
      </c>
      <c r="R689" s="25" t="e">
        <f t="shared" si="254"/>
        <v>#N/A</v>
      </c>
      <c r="S689" s="25" t="e">
        <f t="shared" si="255"/>
        <v>#N/A</v>
      </c>
      <c r="T689" s="25" t="e">
        <f t="shared" si="256"/>
        <v>#N/A</v>
      </c>
      <c r="U689" s="25" t="e">
        <f t="shared" si="257"/>
        <v>#N/A</v>
      </c>
      <c r="V689" s="25" t="e">
        <f t="shared" si="258"/>
        <v>#N/A</v>
      </c>
      <c r="W689">
        <v>80</v>
      </c>
      <c r="X689">
        <v>100</v>
      </c>
    </row>
    <row r="690" spans="1:24" hidden="1" x14ac:dyDescent="0.25">
      <c r="A690" s="283"/>
      <c r="B690" s="118"/>
      <c r="C690" s="34"/>
      <c r="E690" s="1"/>
      <c r="G690" s="1"/>
      <c r="I690" s="1"/>
      <c r="P690" s="25" t="str">
        <f t="shared" si="252"/>
        <v/>
      </c>
      <c r="Q690" s="25" t="e">
        <f t="shared" si="253"/>
        <v>#N/A</v>
      </c>
      <c r="R690" s="25" t="e">
        <f t="shared" si="254"/>
        <v>#N/A</v>
      </c>
      <c r="S690" s="25" t="e">
        <f t="shared" si="255"/>
        <v>#N/A</v>
      </c>
      <c r="T690" s="25" t="e">
        <f t="shared" si="256"/>
        <v>#N/A</v>
      </c>
      <c r="U690" s="25" t="e">
        <f t="shared" si="257"/>
        <v>#N/A</v>
      </c>
      <c r="V690" s="25" t="e">
        <f t="shared" si="258"/>
        <v>#N/A</v>
      </c>
      <c r="W690">
        <v>80</v>
      </c>
      <c r="X690">
        <v>100</v>
      </c>
    </row>
    <row r="691" spans="1:24" hidden="1" x14ac:dyDescent="0.25">
      <c r="A691" s="283"/>
      <c r="B691" s="118"/>
      <c r="C691" s="34"/>
      <c r="E691" s="1"/>
      <c r="G691" s="1"/>
      <c r="I691" s="1"/>
      <c r="P691" s="25" t="str">
        <f t="shared" si="252"/>
        <v/>
      </c>
      <c r="Q691" s="25" t="e">
        <f t="shared" si="253"/>
        <v>#N/A</v>
      </c>
      <c r="R691" s="25" t="e">
        <f t="shared" si="254"/>
        <v>#N/A</v>
      </c>
      <c r="S691" s="25" t="e">
        <f t="shared" si="255"/>
        <v>#N/A</v>
      </c>
      <c r="T691" s="25" t="e">
        <f t="shared" si="256"/>
        <v>#N/A</v>
      </c>
      <c r="U691" s="25" t="e">
        <f t="shared" si="257"/>
        <v>#N/A</v>
      </c>
      <c r="V691" s="25" t="e">
        <f t="shared" si="258"/>
        <v>#N/A</v>
      </c>
      <c r="W691">
        <v>80</v>
      </c>
      <c r="X691">
        <v>100</v>
      </c>
    </row>
    <row r="692" spans="1:24" hidden="1" x14ac:dyDescent="0.25">
      <c r="A692" s="283"/>
      <c r="B692" s="118"/>
      <c r="C692" s="34"/>
      <c r="E692" s="1"/>
      <c r="G692" s="1"/>
      <c r="I692" s="1"/>
      <c r="P692" s="25" t="str">
        <f t="shared" si="252"/>
        <v/>
      </c>
      <c r="Q692" s="25" t="e">
        <f t="shared" si="253"/>
        <v>#N/A</v>
      </c>
      <c r="R692" s="25" t="e">
        <f t="shared" si="254"/>
        <v>#N/A</v>
      </c>
      <c r="S692" s="25" t="e">
        <f t="shared" si="255"/>
        <v>#N/A</v>
      </c>
      <c r="T692" s="25" t="e">
        <f t="shared" si="256"/>
        <v>#N/A</v>
      </c>
      <c r="U692" s="25" t="e">
        <f t="shared" si="257"/>
        <v>#N/A</v>
      </c>
      <c r="V692" s="25" t="e">
        <f t="shared" si="258"/>
        <v>#N/A</v>
      </c>
      <c r="W692">
        <v>80</v>
      </c>
      <c r="X692">
        <v>100</v>
      </c>
    </row>
    <row r="693" spans="1:24" hidden="1" x14ac:dyDescent="0.25">
      <c r="A693" s="283"/>
      <c r="B693" s="118"/>
      <c r="C693" s="34"/>
      <c r="E693" s="1"/>
      <c r="G693" s="1"/>
      <c r="I693" s="1"/>
      <c r="P693" s="25" t="str">
        <f t="shared" si="252"/>
        <v/>
      </c>
      <c r="Q693" s="25" t="e">
        <f t="shared" si="253"/>
        <v>#N/A</v>
      </c>
      <c r="R693" s="25" t="e">
        <f t="shared" si="254"/>
        <v>#N/A</v>
      </c>
      <c r="S693" s="25" t="e">
        <f t="shared" si="255"/>
        <v>#N/A</v>
      </c>
      <c r="T693" s="25" t="e">
        <f t="shared" si="256"/>
        <v>#N/A</v>
      </c>
      <c r="U693" s="25" t="e">
        <f t="shared" si="257"/>
        <v>#N/A</v>
      </c>
      <c r="V693" s="25" t="e">
        <f t="shared" si="258"/>
        <v>#N/A</v>
      </c>
      <c r="W693">
        <v>80</v>
      </c>
      <c r="X693">
        <v>100</v>
      </c>
    </row>
    <row r="694" spans="1:24" hidden="1" x14ac:dyDescent="0.25">
      <c r="A694" s="283"/>
      <c r="B694" s="330"/>
      <c r="C694" s="34"/>
      <c r="E694" s="1"/>
      <c r="G694" s="1"/>
      <c r="I694" s="1"/>
      <c r="P694" s="25" t="str">
        <f t="shared" si="252"/>
        <v/>
      </c>
      <c r="Q694" s="25" t="e">
        <f t="shared" si="253"/>
        <v>#N/A</v>
      </c>
      <c r="R694" s="25" t="e">
        <f t="shared" si="254"/>
        <v>#N/A</v>
      </c>
      <c r="S694" s="25" t="e">
        <f t="shared" si="255"/>
        <v>#N/A</v>
      </c>
      <c r="T694" s="25" t="e">
        <f t="shared" si="256"/>
        <v>#N/A</v>
      </c>
      <c r="U694" s="25" t="e">
        <f t="shared" si="257"/>
        <v>#N/A</v>
      </c>
      <c r="V694" s="25" t="e">
        <f t="shared" si="258"/>
        <v>#N/A</v>
      </c>
      <c r="W694">
        <v>80</v>
      </c>
      <c r="X694">
        <v>100</v>
      </c>
    </row>
    <row r="695" spans="1:24" hidden="1" x14ac:dyDescent="0.25">
      <c r="A695" s="283"/>
      <c r="B695" s="118"/>
      <c r="C695" s="34"/>
      <c r="E695" s="1"/>
      <c r="G695" s="1"/>
      <c r="I695" s="1"/>
      <c r="P695" s="25" t="str">
        <f t="shared" si="252"/>
        <v/>
      </c>
      <c r="Q695" s="25" t="e">
        <f t="shared" si="253"/>
        <v>#N/A</v>
      </c>
      <c r="R695" s="25" t="e">
        <f t="shared" si="254"/>
        <v>#N/A</v>
      </c>
      <c r="S695" s="25" t="e">
        <f t="shared" si="255"/>
        <v>#N/A</v>
      </c>
      <c r="T695" s="25" t="e">
        <f t="shared" si="256"/>
        <v>#N/A</v>
      </c>
      <c r="U695" s="25" t="e">
        <f t="shared" si="257"/>
        <v>#N/A</v>
      </c>
      <c r="V695" s="25" t="e">
        <f t="shared" si="258"/>
        <v>#N/A</v>
      </c>
      <c r="W695">
        <v>80</v>
      </c>
      <c r="X695">
        <v>100</v>
      </c>
    </row>
    <row r="696" spans="1:24" hidden="1" x14ac:dyDescent="0.25">
      <c r="A696" s="283"/>
      <c r="B696" s="118"/>
      <c r="C696" s="34"/>
      <c r="E696" s="1"/>
      <c r="G696" s="1"/>
      <c r="I696" s="1"/>
      <c r="P696" s="25" t="str">
        <f t="shared" si="252"/>
        <v/>
      </c>
      <c r="Q696" s="25" t="e">
        <f t="shared" si="253"/>
        <v>#N/A</v>
      </c>
      <c r="R696" s="25" t="e">
        <f t="shared" si="254"/>
        <v>#N/A</v>
      </c>
      <c r="S696" s="25" t="e">
        <f t="shared" si="255"/>
        <v>#N/A</v>
      </c>
      <c r="T696" s="25" t="e">
        <f t="shared" si="256"/>
        <v>#N/A</v>
      </c>
      <c r="U696" s="25" t="e">
        <f t="shared" si="257"/>
        <v>#N/A</v>
      </c>
      <c r="V696" s="25" t="e">
        <f t="shared" si="258"/>
        <v>#N/A</v>
      </c>
      <c r="W696">
        <v>80</v>
      </c>
      <c r="X696">
        <v>100</v>
      </c>
    </row>
    <row r="697" spans="1:24" hidden="1" x14ac:dyDescent="0.25">
      <c r="A697" s="283"/>
      <c r="B697" s="118"/>
      <c r="C697" s="34"/>
      <c r="E697" s="1"/>
      <c r="G697" s="1"/>
      <c r="I697" s="1"/>
      <c r="P697" s="25" t="str">
        <f t="shared" si="252"/>
        <v/>
      </c>
      <c r="Q697" s="25" t="e">
        <f t="shared" si="253"/>
        <v>#N/A</v>
      </c>
      <c r="R697" s="25" t="e">
        <f t="shared" si="254"/>
        <v>#N/A</v>
      </c>
      <c r="S697" s="25" t="e">
        <f t="shared" si="255"/>
        <v>#N/A</v>
      </c>
      <c r="T697" s="25" t="e">
        <f t="shared" si="256"/>
        <v>#N/A</v>
      </c>
      <c r="U697" s="25" t="e">
        <f t="shared" si="257"/>
        <v>#N/A</v>
      </c>
      <c r="V697" s="25" t="e">
        <f t="shared" si="258"/>
        <v>#N/A</v>
      </c>
      <c r="W697">
        <v>80</v>
      </c>
      <c r="X697">
        <v>100</v>
      </c>
    </row>
    <row r="698" spans="1:24" hidden="1" x14ac:dyDescent="0.25">
      <c r="A698" s="283"/>
      <c r="B698" s="331"/>
      <c r="C698" s="34"/>
      <c r="E698" s="1"/>
      <c r="G698" s="1"/>
      <c r="I698" s="1"/>
      <c r="P698" s="25" t="str">
        <f t="shared" si="252"/>
        <v/>
      </c>
      <c r="Q698" s="25" t="e">
        <f t="shared" si="253"/>
        <v>#N/A</v>
      </c>
      <c r="R698" s="25" t="e">
        <f t="shared" si="254"/>
        <v>#N/A</v>
      </c>
      <c r="S698" s="25" t="e">
        <f t="shared" si="255"/>
        <v>#N/A</v>
      </c>
      <c r="T698" s="25" t="e">
        <f t="shared" si="256"/>
        <v>#N/A</v>
      </c>
      <c r="U698" s="25" t="e">
        <f t="shared" si="257"/>
        <v>#N/A</v>
      </c>
      <c r="V698" s="25" t="e">
        <f t="shared" si="258"/>
        <v>#N/A</v>
      </c>
      <c r="W698">
        <v>80</v>
      </c>
      <c r="X698">
        <v>100</v>
      </c>
    </row>
    <row r="699" spans="1:24" hidden="1" x14ac:dyDescent="0.25">
      <c r="A699" s="283"/>
      <c r="B699" s="118"/>
      <c r="C699" s="34"/>
      <c r="E699" s="1"/>
      <c r="G699" s="1"/>
      <c r="I699" s="1"/>
      <c r="P699" s="25" t="str">
        <f t="shared" si="252"/>
        <v/>
      </c>
      <c r="Q699" s="25" t="e">
        <f t="shared" si="253"/>
        <v>#N/A</v>
      </c>
      <c r="R699" s="25" t="e">
        <f t="shared" si="254"/>
        <v>#N/A</v>
      </c>
      <c r="S699" s="25" t="e">
        <f t="shared" si="255"/>
        <v>#N/A</v>
      </c>
      <c r="T699" s="25" t="e">
        <f t="shared" si="256"/>
        <v>#N/A</v>
      </c>
      <c r="U699" s="25" t="e">
        <f t="shared" si="257"/>
        <v>#N/A</v>
      </c>
      <c r="V699" s="25" t="e">
        <f t="shared" si="258"/>
        <v>#N/A</v>
      </c>
      <c r="W699">
        <v>80</v>
      </c>
      <c r="X699">
        <v>100</v>
      </c>
    </row>
    <row r="700" spans="1:24" hidden="1" x14ac:dyDescent="0.25">
      <c r="A700" s="283"/>
      <c r="B700" s="118"/>
      <c r="C700" s="34"/>
      <c r="E700" s="1"/>
      <c r="G700" s="1"/>
      <c r="I700" s="1"/>
      <c r="P700" s="25" t="str">
        <f t="shared" si="252"/>
        <v/>
      </c>
      <c r="Q700" s="25" t="e">
        <f t="shared" si="253"/>
        <v>#N/A</v>
      </c>
      <c r="R700" s="25" t="e">
        <f t="shared" si="254"/>
        <v>#N/A</v>
      </c>
      <c r="S700" s="25" t="e">
        <f t="shared" si="255"/>
        <v>#N/A</v>
      </c>
      <c r="T700" s="25" t="e">
        <f t="shared" si="256"/>
        <v>#N/A</v>
      </c>
      <c r="U700" s="25" t="e">
        <f t="shared" si="257"/>
        <v>#N/A</v>
      </c>
      <c r="V700" s="25" t="e">
        <f t="shared" si="258"/>
        <v>#N/A</v>
      </c>
      <c r="W700">
        <v>80</v>
      </c>
      <c r="X700">
        <v>100</v>
      </c>
    </row>
    <row r="701" spans="1:24" hidden="1" x14ac:dyDescent="0.25">
      <c r="A701" s="283"/>
      <c r="B701" s="118"/>
      <c r="C701" s="34"/>
      <c r="E701" s="1"/>
      <c r="G701" s="1"/>
      <c r="I701" s="1"/>
      <c r="P701" s="25" t="str">
        <f t="shared" si="252"/>
        <v/>
      </c>
      <c r="Q701" s="25" t="e">
        <f t="shared" si="253"/>
        <v>#N/A</v>
      </c>
      <c r="R701" s="25" t="e">
        <f t="shared" si="254"/>
        <v>#N/A</v>
      </c>
      <c r="S701" s="25" t="e">
        <f t="shared" si="255"/>
        <v>#N/A</v>
      </c>
      <c r="T701" s="25" t="e">
        <f t="shared" si="256"/>
        <v>#N/A</v>
      </c>
      <c r="U701" s="25" t="e">
        <f t="shared" si="257"/>
        <v>#N/A</v>
      </c>
      <c r="V701" s="25" t="e">
        <f t="shared" si="258"/>
        <v>#N/A</v>
      </c>
      <c r="W701">
        <v>80</v>
      </c>
      <c r="X701">
        <v>100</v>
      </c>
    </row>
    <row r="702" spans="1:24" hidden="1" x14ac:dyDescent="0.25">
      <c r="A702" s="283"/>
      <c r="B702" s="118"/>
      <c r="C702" s="34"/>
      <c r="E702" s="1"/>
      <c r="G702" s="1"/>
      <c r="I702" s="1"/>
      <c r="P702" s="25" t="str">
        <f t="shared" si="252"/>
        <v/>
      </c>
      <c r="Q702" s="25" t="e">
        <f t="shared" si="253"/>
        <v>#N/A</v>
      </c>
      <c r="R702" s="25" t="e">
        <f t="shared" si="254"/>
        <v>#N/A</v>
      </c>
      <c r="S702" s="25" t="e">
        <f t="shared" si="255"/>
        <v>#N/A</v>
      </c>
      <c r="T702" s="25" t="e">
        <f t="shared" si="256"/>
        <v>#N/A</v>
      </c>
      <c r="U702" s="25" t="e">
        <f t="shared" si="257"/>
        <v>#N/A</v>
      </c>
      <c r="V702" s="25" t="e">
        <f t="shared" si="258"/>
        <v>#N/A</v>
      </c>
      <c r="W702">
        <v>80</v>
      </c>
      <c r="X702">
        <v>100</v>
      </c>
    </row>
    <row r="703" spans="1:24" hidden="1" x14ac:dyDescent="0.25">
      <c r="A703" s="283"/>
      <c r="B703" s="118"/>
      <c r="C703" s="34"/>
      <c r="E703" s="1"/>
      <c r="G703" s="1"/>
      <c r="I703" s="1"/>
      <c r="P703" s="25" t="str">
        <f t="shared" si="252"/>
        <v/>
      </c>
      <c r="Q703" s="25" t="e">
        <f t="shared" si="253"/>
        <v>#N/A</v>
      </c>
      <c r="R703" s="25" t="e">
        <f t="shared" si="254"/>
        <v>#N/A</v>
      </c>
      <c r="S703" s="25" t="e">
        <f t="shared" si="255"/>
        <v>#N/A</v>
      </c>
      <c r="T703" s="25" t="e">
        <f t="shared" si="256"/>
        <v>#N/A</v>
      </c>
      <c r="U703" s="25" t="e">
        <f t="shared" si="257"/>
        <v>#N/A</v>
      </c>
      <c r="V703" s="25" t="e">
        <f t="shared" si="258"/>
        <v>#N/A</v>
      </c>
      <c r="W703">
        <v>80</v>
      </c>
      <c r="X703">
        <v>100</v>
      </c>
    </row>
    <row r="704" spans="1:24" hidden="1" x14ac:dyDescent="0.25">
      <c r="A704" s="283"/>
      <c r="B704" s="118"/>
      <c r="C704" s="34"/>
      <c r="E704" s="1"/>
      <c r="G704" s="1"/>
      <c r="I704" s="1"/>
      <c r="P704" s="25" t="str">
        <f t="shared" si="252"/>
        <v/>
      </c>
      <c r="Q704" s="25" t="e">
        <f t="shared" si="253"/>
        <v>#N/A</v>
      </c>
      <c r="R704" s="25" t="e">
        <f t="shared" si="254"/>
        <v>#N/A</v>
      </c>
      <c r="S704" s="25" t="e">
        <f t="shared" si="255"/>
        <v>#N/A</v>
      </c>
      <c r="T704" s="25" t="e">
        <f t="shared" si="256"/>
        <v>#N/A</v>
      </c>
      <c r="U704" s="25" t="e">
        <f t="shared" si="257"/>
        <v>#N/A</v>
      </c>
      <c r="V704" s="25" t="e">
        <f t="shared" si="258"/>
        <v>#N/A</v>
      </c>
      <c r="W704">
        <v>80</v>
      </c>
      <c r="X704">
        <v>100</v>
      </c>
    </row>
    <row r="705" spans="1:24" hidden="1" x14ac:dyDescent="0.25">
      <c r="C705">
        <f>COUNTA(C635:C704)</f>
        <v>53</v>
      </c>
      <c r="E705" s="1"/>
      <c r="G705" s="1"/>
      <c r="I705" s="1"/>
      <c r="P705" s="25" t="str">
        <f t="shared" si="252"/>
        <v>53</v>
      </c>
      <c r="Q705" s="25" t="e">
        <f t="shared" si="253"/>
        <v>#N/A</v>
      </c>
      <c r="R705" s="25" t="e">
        <f t="shared" si="254"/>
        <v>#N/A</v>
      </c>
      <c r="S705" s="25" t="e">
        <f t="shared" si="255"/>
        <v>#N/A</v>
      </c>
      <c r="T705" s="25" t="e">
        <f t="shared" si="256"/>
        <v>#N/A</v>
      </c>
      <c r="U705" s="25" t="e">
        <f t="shared" si="257"/>
        <v>#N/A</v>
      </c>
      <c r="V705" s="25" t="e">
        <f t="shared" si="258"/>
        <v>#N/A</v>
      </c>
      <c r="W705">
        <v>80</v>
      </c>
      <c r="X705">
        <v>100</v>
      </c>
    </row>
    <row r="706" spans="1:24" x14ac:dyDescent="0.25">
      <c r="E706" s="1"/>
      <c r="G706" s="1"/>
      <c r="I706" s="1"/>
      <c r="P706" s="25" t="str">
        <f t="shared" si="252"/>
        <v/>
      </c>
      <c r="Q706" s="25" t="e">
        <f t="shared" si="253"/>
        <v>#N/A</v>
      </c>
      <c r="R706" s="25" t="e">
        <f t="shared" si="254"/>
        <v>#N/A</v>
      </c>
      <c r="S706" s="25" t="e">
        <f t="shared" si="255"/>
        <v>#N/A</v>
      </c>
      <c r="T706" s="25" t="e">
        <f t="shared" si="256"/>
        <v>#N/A</v>
      </c>
      <c r="U706" s="25" t="e">
        <f t="shared" si="257"/>
        <v>#N/A</v>
      </c>
      <c r="V706" s="25" t="e">
        <f t="shared" si="258"/>
        <v>#N/A</v>
      </c>
      <c r="W706">
        <v>80</v>
      </c>
      <c r="X706">
        <v>100</v>
      </c>
    </row>
    <row r="707" spans="1:24" x14ac:dyDescent="0.25">
      <c r="E707" s="1"/>
      <c r="G707" s="1"/>
      <c r="I707" s="1"/>
      <c r="P707" s="25" t="str">
        <f t="shared" si="252"/>
        <v/>
      </c>
      <c r="Q707" s="25" t="e">
        <f t="shared" si="253"/>
        <v>#N/A</v>
      </c>
      <c r="R707" s="25" t="e">
        <f t="shared" si="254"/>
        <v>#N/A</v>
      </c>
      <c r="S707" s="25" t="e">
        <f t="shared" si="255"/>
        <v>#N/A</v>
      </c>
      <c r="T707" s="25" t="e">
        <f t="shared" si="256"/>
        <v>#N/A</v>
      </c>
      <c r="U707" s="25" t="e">
        <f t="shared" si="257"/>
        <v>#N/A</v>
      </c>
      <c r="V707" s="25" t="e">
        <f t="shared" si="258"/>
        <v>#N/A</v>
      </c>
      <c r="W707">
        <v>80</v>
      </c>
      <c r="X707">
        <v>100</v>
      </c>
    </row>
    <row r="708" spans="1:24" x14ac:dyDescent="0.25">
      <c r="E708" s="1"/>
      <c r="G708" s="1"/>
      <c r="I708" s="1"/>
      <c r="P708" s="25" t="str">
        <f t="shared" si="252"/>
        <v/>
      </c>
      <c r="Q708" s="25" t="e">
        <f t="shared" si="253"/>
        <v>#N/A</v>
      </c>
      <c r="R708" s="25" t="e">
        <f t="shared" si="254"/>
        <v>#N/A</v>
      </c>
      <c r="S708" s="25" t="e">
        <f t="shared" si="255"/>
        <v>#N/A</v>
      </c>
      <c r="T708" s="25" t="e">
        <f t="shared" si="256"/>
        <v>#N/A</v>
      </c>
      <c r="U708" s="25" t="e">
        <f t="shared" si="257"/>
        <v>#N/A</v>
      </c>
      <c r="V708" s="25" t="e">
        <f t="shared" si="258"/>
        <v>#N/A</v>
      </c>
      <c r="W708">
        <v>80</v>
      </c>
      <c r="X708">
        <v>100</v>
      </c>
    </row>
    <row r="709" spans="1:24" hidden="1" x14ac:dyDescent="0.25">
      <c r="A709" s="286" t="s">
        <v>18</v>
      </c>
      <c r="B709" s="7" t="s">
        <v>19</v>
      </c>
      <c r="C709" s="7" t="s">
        <v>29</v>
      </c>
      <c r="E709" s="1"/>
      <c r="G709" s="1"/>
      <c r="I709" s="1"/>
      <c r="P709" s="25" t="str">
        <f t="shared" si="252"/>
        <v>Product</v>
      </c>
      <c r="Q709" s="25" t="e">
        <f t="shared" si="253"/>
        <v>#N/A</v>
      </c>
      <c r="R709" s="25" t="e">
        <f t="shared" si="254"/>
        <v>#N/A</v>
      </c>
      <c r="S709" s="25" t="e">
        <f t="shared" si="255"/>
        <v>#N/A</v>
      </c>
      <c r="T709" s="25" t="e">
        <f t="shared" si="256"/>
        <v>#N/A</v>
      </c>
      <c r="U709" s="25" t="e">
        <f t="shared" si="257"/>
        <v>#N/A</v>
      </c>
      <c r="V709" s="25" t="e">
        <f t="shared" si="258"/>
        <v>#N/A</v>
      </c>
      <c r="W709">
        <v>80</v>
      </c>
      <c r="X709">
        <v>100</v>
      </c>
    </row>
    <row r="710" spans="1:24" hidden="1" x14ac:dyDescent="0.25">
      <c r="A710" s="283">
        <v>45992</v>
      </c>
      <c r="B710" s="34" t="s">
        <v>459</v>
      </c>
      <c r="C710" s="34" t="s">
        <v>30</v>
      </c>
      <c r="E710" s="1"/>
      <c r="G710" s="1"/>
      <c r="I710" s="1"/>
      <c r="P710" s="25" t="str">
        <f t="shared" si="252"/>
        <v>STAG</v>
      </c>
      <c r="Q710" s="25">
        <f t="shared" si="253"/>
        <v>270</v>
      </c>
      <c r="R710" s="25">
        <f t="shared" si="254"/>
        <v>280</v>
      </c>
      <c r="S710" s="25">
        <f t="shared" si="255"/>
        <v>12</v>
      </c>
      <c r="T710" s="25">
        <f t="shared" si="256"/>
        <v>19.440000000000001</v>
      </c>
      <c r="U710" s="25">
        <f t="shared" si="257"/>
        <v>0</v>
      </c>
      <c r="V710" s="25">
        <f t="shared" si="258"/>
        <v>0.4</v>
      </c>
      <c r="W710">
        <v>80</v>
      </c>
      <c r="X710">
        <v>100</v>
      </c>
    </row>
    <row r="711" spans="1:24" hidden="1" x14ac:dyDescent="0.25">
      <c r="A711" s="283">
        <v>45992</v>
      </c>
      <c r="B711" s="34" t="s">
        <v>458</v>
      </c>
      <c r="C711" s="34" t="s">
        <v>30</v>
      </c>
      <c r="E711" s="1"/>
      <c r="G711" s="1"/>
      <c r="I711" s="1"/>
      <c r="P711" s="25" t="str">
        <f t="shared" si="252"/>
        <v>STAG</v>
      </c>
      <c r="Q711" s="25">
        <f t="shared" si="253"/>
        <v>270</v>
      </c>
      <c r="R711" s="25">
        <f t="shared" si="254"/>
        <v>280</v>
      </c>
      <c r="S711" s="25">
        <f t="shared" si="255"/>
        <v>12</v>
      </c>
      <c r="T711" s="25">
        <f t="shared" si="256"/>
        <v>19.440000000000001</v>
      </c>
      <c r="U711" s="25">
        <f t="shared" si="257"/>
        <v>0</v>
      </c>
      <c r="V711" s="25">
        <f t="shared" si="258"/>
        <v>0.4</v>
      </c>
      <c r="W711">
        <v>80</v>
      </c>
      <c r="X711">
        <v>100</v>
      </c>
    </row>
    <row r="712" spans="1:24" hidden="1" x14ac:dyDescent="0.25">
      <c r="A712" s="283">
        <v>45992</v>
      </c>
      <c r="B712" s="34" t="s">
        <v>459</v>
      </c>
      <c r="C712" s="34" t="s">
        <v>31</v>
      </c>
      <c r="E712" s="1"/>
      <c r="G712" s="1"/>
      <c r="I712" s="1"/>
      <c r="P712" s="25" t="str">
        <f t="shared" si="252"/>
        <v>CARIB</v>
      </c>
      <c r="Q712" s="25">
        <f t="shared" si="253"/>
        <v>270</v>
      </c>
      <c r="R712" s="25">
        <f t="shared" si="254"/>
        <v>280</v>
      </c>
      <c r="S712" s="25">
        <f t="shared" si="255"/>
        <v>12</v>
      </c>
      <c r="T712" s="25">
        <f t="shared" si="256"/>
        <v>19.440000000000001</v>
      </c>
      <c r="U712" s="25">
        <f t="shared" si="257"/>
        <v>0</v>
      </c>
      <c r="V712" s="25">
        <f t="shared" si="258"/>
        <v>0.4</v>
      </c>
      <c r="W712">
        <v>80</v>
      </c>
      <c r="X712">
        <v>100</v>
      </c>
    </row>
    <row r="713" spans="1:24" hidden="1" x14ac:dyDescent="0.25">
      <c r="A713" s="283">
        <v>45993</v>
      </c>
      <c r="B713" s="34" t="s">
        <v>458</v>
      </c>
      <c r="C713" s="34" t="s">
        <v>31</v>
      </c>
      <c r="E713" s="1"/>
      <c r="G713" s="1"/>
      <c r="I713" s="1"/>
      <c r="P713" s="25" t="str">
        <f t="shared" si="252"/>
        <v>CARIB</v>
      </c>
      <c r="Q713" s="25">
        <f t="shared" si="253"/>
        <v>270</v>
      </c>
      <c r="R713" s="25">
        <f t="shared" si="254"/>
        <v>280</v>
      </c>
      <c r="S713" s="25">
        <f t="shared" si="255"/>
        <v>12</v>
      </c>
      <c r="T713" s="25">
        <f t="shared" si="256"/>
        <v>19.440000000000001</v>
      </c>
      <c r="U713" s="25">
        <f t="shared" si="257"/>
        <v>0</v>
      </c>
      <c r="V713" s="25">
        <f t="shared" si="258"/>
        <v>0.4</v>
      </c>
      <c r="W713">
        <v>80</v>
      </c>
      <c r="X713">
        <v>100</v>
      </c>
    </row>
    <row r="714" spans="1:24" hidden="1" x14ac:dyDescent="0.25">
      <c r="A714" s="283">
        <v>45994</v>
      </c>
      <c r="B714" s="34" t="s">
        <v>459</v>
      </c>
      <c r="C714" s="34" t="s">
        <v>31</v>
      </c>
      <c r="E714" s="1"/>
      <c r="G714" s="1"/>
      <c r="I714" s="1"/>
      <c r="P714" s="25" t="str">
        <f t="shared" si="252"/>
        <v>CARIB</v>
      </c>
      <c r="Q714" s="25">
        <f t="shared" si="253"/>
        <v>270</v>
      </c>
      <c r="R714" s="25">
        <f t="shared" si="254"/>
        <v>280</v>
      </c>
      <c r="S714" s="25">
        <f t="shared" si="255"/>
        <v>12</v>
      </c>
      <c r="T714" s="25">
        <f t="shared" si="256"/>
        <v>19.440000000000001</v>
      </c>
      <c r="U714" s="25">
        <f t="shared" si="257"/>
        <v>0</v>
      </c>
      <c r="V714" s="25">
        <f t="shared" si="258"/>
        <v>0.4</v>
      </c>
      <c r="W714">
        <v>80</v>
      </c>
      <c r="X714">
        <v>100</v>
      </c>
    </row>
    <row r="715" spans="1:24" hidden="1" x14ac:dyDescent="0.25">
      <c r="A715" s="283">
        <v>45994</v>
      </c>
      <c r="B715" s="34" t="s">
        <v>458</v>
      </c>
      <c r="C715" s="34" t="s">
        <v>31</v>
      </c>
      <c r="E715" s="1"/>
      <c r="G715" s="1"/>
      <c r="I715" s="1"/>
      <c r="P715" s="25" t="str">
        <f t="shared" si="252"/>
        <v>CARIB</v>
      </c>
      <c r="Q715" s="25">
        <f t="shared" si="253"/>
        <v>270</v>
      </c>
      <c r="R715" s="25">
        <f t="shared" si="254"/>
        <v>280</v>
      </c>
      <c r="S715" s="25">
        <f t="shared" si="255"/>
        <v>12</v>
      </c>
      <c r="T715" s="25">
        <f t="shared" si="256"/>
        <v>19.440000000000001</v>
      </c>
      <c r="U715" s="25">
        <f t="shared" si="257"/>
        <v>0</v>
      </c>
      <c r="V715" s="25">
        <f t="shared" si="258"/>
        <v>0.4</v>
      </c>
      <c r="W715">
        <v>80</v>
      </c>
      <c r="X715">
        <v>100</v>
      </c>
    </row>
    <row r="716" spans="1:24" hidden="1" x14ac:dyDescent="0.25">
      <c r="A716" s="283">
        <v>45994</v>
      </c>
      <c r="B716" s="34" t="s">
        <v>434</v>
      </c>
      <c r="C716" s="34" t="s">
        <v>31</v>
      </c>
      <c r="E716" s="1"/>
      <c r="G716" s="1"/>
      <c r="I716" s="1"/>
      <c r="P716" s="25" t="str">
        <f t="shared" ref="P716:P797" si="264">LEFT(C716,12)</f>
        <v>CARIB</v>
      </c>
      <c r="Q716" s="25">
        <f t="shared" si="253"/>
        <v>270</v>
      </c>
      <c r="R716" s="25">
        <f t="shared" si="254"/>
        <v>280</v>
      </c>
      <c r="S716" s="25">
        <f t="shared" si="255"/>
        <v>12</v>
      </c>
      <c r="T716" s="25">
        <f t="shared" si="256"/>
        <v>19.440000000000001</v>
      </c>
      <c r="U716" s="25">
        <f t="shared" si="257"/>
        <v>0</v>
      </c>
      <c r="V716" s="25">
        <f t="shared" si="258"/>
        <v>0.4</v>
      </c>
      <c r="W716">
        <v>80</v>
      </c>
      <c r="X716">
        <v>100</v>
      </c>
    </row>
    <row r="717" spans="1:24" hidden="1" x14ac:dyDescent="0.25">
      <c r="A717" s="283">
        <v>45995</v>
      </c>
      <c r="B717" s="34" t="s">
        <v>459</v>
      </c>
      <c r="C717" s="34" t="s">
        <v>135</v>
      </c>
      <c r="E717" s="1"/>
      <c r="G717" s="1"/>
      <c r="I717" s="1"/>
      <c r="P717" s="25" t="str">
        <f t="shared" si="264"/>
        <v>CARIBE ROSE</v>
      </c>
      <c r="Q717" s="25">
        <f t="shared" si="253"/>
        <v>270</v>
      </c>
      <c r="R717" s="25">
        <f t="shared" si="254"/>
        <v>280.39999999999998</v>
      </c>
      <c r="S717" s="25">
        <f t="shared" si="255"/>
        <v>90</v>
      </c>
      <c r="T717" s="25">
        <f t="shared" si="256"/>
        <v>120.44</v>
      </c>
      <c r="U717" s="25">
        <f t="shared" si="257"/>
        <v>0</v>
      </c>
      <c r="V717" s="25">
        <f t="shared" si="258"/>
        <v>1</v>
      </c>
      <c r="W717">
        <v>80</v>
      </c>
      <c r="X717">
        <v>100</v>
      </c>
    </row>
    <row r="718" spans="1:24" hidden="1" x14ac:dyDescent="0.25">
      <c r="A718" s="283">
        <v>45996</v>
      </c>
      <c r="B718" s="34" t="s">
        <v>435</v>
      </c>
      <c r="C718" s="34" t="s">
        <v>135</v>
      </c>
      <c r="E718" s="1"/>
      <c r="G718" s="1"/>
      <c r="I718" s="1"/>
      <c r="P718" s="25" t="str">
        <f t="shared" si="264"/>
        <v>CARIBE ROSE</v>
      </c>
      <c r="Q718" s="25">
        <f t="shared" si="253"/>
        <v>270</v>
      </c>
      <c r="R718" s="25">
        <f t="shared" si="254"/>
        <v>280.39999999999998</v>
      </c>
      <c r="S718" s="25">
        <f t="shared" si="255"/>
        <v>90</v>
      </c>
      <c r="T718" s="25">
        <f t="shared" si="256"/>
        <v>120.44</v>
      </c>
      <c r="U718" s="25">
        <f t="shared" si="257"/>
        <v>0</v>
      </c>
      <c r="V718" s="25">
        <f t="shared" si="258"/>
        <v>1</v>
      </c>
      <c r="W718">
        <v>80</v>
      </c>
      <c r="X718">
        <v>100</v>
      </c>
    </row>
    <row r="719" spans="1:24" hidden="1" x14ac:dyDescent="0.25">
      <c r="A719" s="283">
        <v>45996</v>
      </c>
      <c r="B719" s="34" t="s">
        <v>452</v>
      </c>
      <c r="C719" s="34" t="s">
        <v>30</v>
      </c>
      <c r="E719" s="1"/>
      <c r="G719" s="1"/>
      <c r="I719" s="1"/>
      <c r="P719" s="25" t="str">
        <f t="shared" si="264"/>
        <v>STAG</v>
      </c>
      <c r="Q719" s="25">
        <f t="shared" si="253"/>
        <v>270</v>
      </c>
      <c r="R719" s="25">
        <f t="shared" si="254"/>
        <v>280</v>
      </c>
      <c r="S719" s="25">
        <f t="shared" si="255"/>
        <v>12</v>
      </c>
      <c r="T719" s="25">
        <f t="shared" si="256"/>
        <v>19.440000000000001</v>
      </c>
      <c r="U719" s="25">
        <f t="shared" si="257"/>
        <v>0</v>
      </c>
      <c r="V719" s="25">
        <f t="shared" si="258"/>
        <v>0.4</v>
      </c>
      <c r="W719">
        <v>80</v>
      </c>
      <c r="X719">
        <v>100</v>
      </c>
    </row>
    <row r="720" spans="1:24" hidden="1" x14ac:dyDescent="0.25">
      <c r="A720" s="283">
        <v>45997</v>
      </c>
      <c r="B720" s="34" t="s">
        <v>455</v>
      </c>
      <c r="C720" s="34" t="s">
        <v>30</v>
      </c>
      <c r="E720" s="1"/>
      <c r="G720" s="1"/>
      <c r="I720" s="1"/>
      <c r="P720" s="25" t="str">
        <f t="shared" si="264"/>
        <v>STAG</v>
      </c>
      <c r="Q720" s="25">
        <f t="shared" si="253"/>
        <v>270</v>
      </c>
      <c r="R720" s="25">
        <f t="shared" si="254"/>
        <v>280</v>
      </c>
      <c r="S720" s="25">
        <f t="shared" si="255"/>
        <v>12</v>
      </c>
      <c r="T720" s="25">
        <f t="shared" si="256"/>
        <v>19.440000000000001</v>
      </c>
      <c r="U720" s="25">
        <f t="shared" si="257"/>
        <v>0</v>
      </c>
      <c r="V720" s="25">
        <f t="shared" si="258"/>
        <v>0.4</v>
      </c>
      <c r="W720">
        <v>80</v>
      </c>
      <c r="X720">
        <v>100</v>
      </c>
    </row>
    <row r="721" spans="1:24" hidden="1" x14ac:dyDescent="0.25">
      <c r="A721" s="283">
        <v>45998</v>
      </c>
      <c r="B721" s="34" t="s">
        <v>455</v>
      </c>
      <c r="C721" s="34" t="s">
        <v>35</v>
      </c>
      <c r="E721" s="1"/>
      <c r="G721" s="1"/>
      <c r="I721" s="1"/>
      <c r="P721" s="25" t="str">
        <f t="shared" si="264"/>
        <v>VITAMALT</v>
      </c>
      <c r="Q721" s="25">
        <f t="shared" si="253"/>
        <v>295</v>
      </c>
      <c r="R721" s="25">
        <f t="shared" si="254"/>
        <v>297</v>
      </c>
      <c r="S721" s="25">
        <f t="shared" si="255"/>
        <v>100</v>
      </c>
      <c r="T721" s="25">
        <f t="shared" si="256"/>
        <v>200</v>
      </c>
      <c r="U721" s="25">
        <f t="shared" si="257"/>
        <v>0</v>
      </c>
      <c r="V721" s="25">
        <f t="shared" si="258"/>
        <v>1.4</v>
      </c>
      <c r="W721">
        <v>80</v>
      </c>
      <c r="X721">
        <v>100</v>
      </c>
    </row>
    <row r="722" spans="1:24" hidden="1" x14ac:dyDescent="0.25">
      <c r="A722" s="283">
        <v>45998</v>
      </c>
      <c r="B722" s="34" t="s">
        <v>452</v>
      </c>
      <c r="C722" s="34" t="s">
        <v>35</v>
      </c>
      <c r="E722" s="1"/>
      <c r="G722" s="1"/>
      <c r="I722" s="1"/>
      <c r="P722" s="25" t="str">
        <f t="shared" si="264"/>
        <v>VITAMALT</v>
      </c>
      <c r="Q722" s="25">
        <f t="shared" si="253"/>
        <v>295</v>
      </c>
      <c r="R722" s="25">
        <f t="shared" si="254"/>
        <v>297</v>
      </c>
      <c r="S722" s="25">
        <f t="shared" si="255"/>
        <v>100</v>
      </c>
      <c r="T722" s="25">
        <f t="shared" si="256"/>
        <v>200</v>
      </c>
      <c r="U722" s="25">
        <f t="shared" si="257"/>
        <v>0</v>
      </c>
      <c r="V722" s="25">
        <f t="shared" si="258"/>
        <v>1.4</v>
      </c>
      <c r="W722">
        <v>80</v>
      </c>
      <c r="X722">
        <v>100</v>
      </c>
    </row>
    <row r="723" spans="1:24" hidden="1" x14ac:dyDescent="0.25">
      <c r="A723" s="283">
        <v>45998</v>
      </c>
      <c r="B723" s="34" t="s">
        <v>437</v>
      </c>
      <c r="C723" s="34" t="s">
        <v>35</v>
      </c>
      <c r="E723" s="1"/>
      <c r="G723" s="1"/>
      <c r="I723" s="1"/>
      <c r="P723" s="25" t="str">
        <f t="shared" si="264"/>
        <v>VITAMALT</v>
      </c>
      <c r="Q723" s="25">
        <f t="shared" si="253"/>
        <v>295</v>
      </c>
      <c r="R723" s="25">
        <f t="shared" si="254"/>
        <v>297</v>
      </c>
      <c r="S723" s="25">
        <f t="shared" si="255"/>
        <v>100</v>
      </c>
      <c r="T723" s="25">
        <f t="shared" si="256"/>
        <v>200</v>
      </c>
      <c r="U723" s="25">
        <f t="shared" si="257"/>
        <v>0</v>
      </c>
      <c r="V723" s="25">
        <f t="shared" si="258"/>
        <v>1.4</v>
      </c>
      <c r="W723">
        <v>80</v>
      </c>
      <c r="X723">
        <v>100</v>
      </c>
    </row>
    <row r="724" spans="1:24" hidden="1" x14ac:dyDescent="0.25">
      <c r="A724" s="283">
        <v>45999</v>
      </c>
      <c r="B724" s="34" t="s">
        <v>459</v>
      </c>
      <c r="C724" s="34" t="s">
        <v>33</v>
      </c>
      <c r="E724" s="1"/>
      <c r="G724" s="1"/>
      <c r="I724" s="1"/>
      <c r="P724" s="25" t="str">
        <f t="shared" si="264"/>
        <v>GUINNESS</v>
      </c>
      <c r="Q724" s="25">
        <f t="shared" ref="Q724:Q805" si="265">VLOOKUP($P724,$P$3:$T$14,2,FALSE)</f>
        <v>274</v>
      </c>
      <c r="R724" s="25">
        <f t="shared" ref="R724:R805" si="266">VLOOKUP($P724,$P$3:$T$14,3,FALSE)</f>
        <v>276</v>
      </c>
      <c r="S724" s="25">
        <f t="shared" ref="S724:S805" si="267">VLOOKUP($P724,$P$3:$T$14,4,FALSE)</f>
        <v>17</v>
      </c>
      <c r="T724" s="25">
        <f t="shared" ref="T724:T805" si="268">VLOOKUP($P724,$P$3:$T$14,5,FALSE)</f>
        <v>30.44</v>
      </c>
      <c r="U724" s="25">
        <f t="shared" ref="U724:U805" si="269">VLOOKUP($P724,$P$3:$V$14,6,FALSE)</f>
        <v>0</v>
      </c>
      <c r="V724" s="25">
        <f t="shared" ref="V724:V805" si="270">VLOOKUP($P724,$P$3:$V$14,7,FALSE)</f>
        <v>0.4</v>
      </c>
      <c r="W724">
        <v>80</v>
      </c>
      <c r="X724">
        <v>100</v>
      </c>
    </row>
    <row r="725" spans="1:24" hidden="1" x14ac:dyDescent="0.25">
      <c r="A725" s="283">
        <v>45999</v>
      </c>
      <c r="B725" s="34" t="s">
        <v>458</v>
      </c>
      <c r="C725" s="34" t="s">
        <v>33</v>
      </c>
      <c r="E725" s="1"/>
      <c r="G725" s="1"/>
      <c r="I725" s="1"/>
      <c r="P725" s="25" t="str">
        <f t="shared" si="264"/>
        <v>GUINNESS</v>
      </c>
      <c r="Q725" s="25">
        <f t="shared" si="265"/>
        <v>274</v>
      </c>
      <c r="R725" s="25">
        <f t="shared" si="266"/>
        <v>276</v>
      </c>
      <c r="S725" s="25">
        <f t="shared" si="267"/>
        <v>17</v>
      </c>
      <c r="T725" s="25">
        <f t="shared" si="268"/>
        <v>30.44</v>
      </c>
      <c r="U725" s="25">
        <f t="shared" si="269"/>
        <v>0</v>
      </c>
      <c r="V725" s="25">
        <f t="shared" si="270"/>
        <v>0.4</v>
      </c>
      <c r="W725">
        <v>80</v>
      </c>
      <c r="X725">
        <v>100</v>
      </c>
    </row>
    <row r="726" spans="1:24" hidden="1" x14ac:dyDescent="0.25">
      <c r="A726" s="283">
        <v>45999</v>
      </c>
      <c r="B726" s="34" t="s">
        <v>455</v>
      </c>
      <c r="C726" s="34" t="s">
        <v>33</v>
      </c>
      <c r="E726" s="1"/>
      <c r="G726" s="1"/>
      <c r="I726" s="1"/>
      <c r="P726" s="25" t="str">
        <f t="shared" si="264"/>
        <v>GUINNESS</v>
      </c>
      <c r="Q726" s="25">
        <f t="shared" si="265"/>
        <v>274</v>
      </c>
      <c r="R726" s="25">
        <f t="shared" si="266"/>
        <v>276</v>
      </c>
      <c r="S726" s="25">
        <f t="shared" si="267"/>
        <v>17</v>
      </c>
      <c r="T726" s="25">
        <f t="shared" si="268"/>
        <v>30.44</v>
      </c>
      <c r="U726" s="25">
        <f t="shared" si="269"/>
        <v>0</v>
      </c>
      <c r="V726" s="25">
        <f t="shared" si="270"/>
        <v>0.4</v>
      </c>
      <c r="W726">
        <v>80</v>
      </c>
      <c r="X726">
        <v>100</v>
      </c>
    </row>
    <row r="727" spans="1:24" hidden="1" x14ac:dyDescent="0.25">
      <c r="A727" s="283">
        <v>46000</v>
      </c>
      <c r="B727" s="34" t="s">
        <v>456</v>
      </c>
      <c r="C727" s="34" t="s">
        <v>31</v>
      </c>
      <c r="E727" s="1"/>
      <c r="G727" s="1"/>
      <c r="I727" s="1"/>
      <c r="P727" s="25" t="str">
        <f t="shared" si="264"/>
        <v>CARIB</v>
      </c>
      <c r="Q727" s="25">
        <f t="shared" si="265"/>
        <v>270</v>
      </c>
      <c r="R727" s="25">
        <f t="shared" si="266"/>
        <v>280</v>
      </c>
      <c r="S727" s="25">
        <f t="shared" si="267"/>
        <v>12</v>
      </c>
      <c r="T727" s="25">
        <f t="shared" si="268"/>
        <v>19.440000000000001</v>
      </c>
      <c r="U727" s="25">
        <f t="shared" si="269"/>
        <v>0</v>
      </c>
      <c r="V727" s="25">
        <f t="shared" si="270"/>
        <v>0.4</v>
      </c>
      <c r="W727">
        <v>80</v>
      </c>
      <c r="X727">
        <v>100</v>
      </c>
    </row>
    <row r="728" spans="1:24" hidden="1" x14ac:dyDescent="0.25">
      <c r="A728" s="283">
        <v>46001</v>
      </c>
      <c r="B728" s="34" t="s">
        <v>457</v>
      </c>
      <c r="C728" s="34" t="s">
        <v>31</v>
      </c>
      <c r="E728" s="1"/>
      <c r="G728" s="1"/>
      <c r="I728" s="1"/>
      <c r="P728" s="25" t="str">
        <f t="shared" si="264"/>
        <v>CARIB</v>
      </c>
      <c r="Q728" s="25">
        <f t="shared" si="265"/>
        <v>270</v>
      </c>
      <c r="R728" s="25">
        <f t="shared" si="266"/>
        <v>280</v>
      </c>
      <c r="S728" s="25">
        <f t="shared" si="267"/>
        <v>12</v>
      </c>
      <c r="T728" s="25">
        <f t="shared" si="268"/>
        <v>19.440000000000001</v>
      </c>
      <c r="U728" s="25">
        <f t="shared" si="269"/>
        <v>0</v>
      </c>
      <c r="V728" s="25">
        <f t="shared" si="270"/>
        <v>0.4</v>
      </c>
      <c r="W728">
        <v>80</v>
      </c>
      <c r="X728">
        <v>100</v>
      </c>
    </row>
    <row r="729" spans="1:24" hidden="1" x14ac:dyDescent="0.25">
      <c r="A729" s="283">
        <v>46001</v>
      </c>
      <c r="B729" s="34" t="s">
        <v>456</v>
      </c>
      <c r="C729" s="34" t="s">
        <v>31</v>
      </c>
      <c r="E729" s="1"/>
      <c r="G729" s="1"/>
      <c r="I729" s="1"/>
      <c r="P729" s="25" t="str">
        <f t="shared" si="264"/>
        <v>CARIB</v>
      </c>
      <c r="Q729" s="25">
        <f t="shared" si="265"/>
        <v>270</v>
      </c>
      <c r="R729" s="25">
        <f t="shared" si="266"/>
        <v>280</v>
      </c>
      <c r="S729" s="25">
        <f t="shared" si="267"/>
        <v>12</v>
      </c>
      <c r="T729" s="25">
        <f t="shared" si="268"/>
        <v>19.440000000000001</v>
      </c>
      <c r="U729" s="25">
        <f t="shared" si="269"/>
        <v>0</v>
      </c>
      <c r="V729" s="25">
        <f t="shared" si="270"/>
        <v>0.4</v>
      </c>
      <c r="W729">
        <v>80</v>
      </c>
      <c r="X729">
        <v>100</v>
      </c>
    </row>
    <row r="730" spans="1:24" hidden="1" x14ac:dyDescent="0.25">
      <c r="A730" s="283">
        <v>46001</v>
      </c>
      <c r="B730" s="34" t="s">
        <v>457</v>
      </c>
      <c r="C730" s="34" t="s">
        <v>135</v>
      </c>
      <c r="E730" s="1"/>
      <c r="G730" s="1"/>
      <c r="I730" s="1"/>
      <c r="P730" s="25" t="str">
        <f t="shared" si="264"/>
        <v>CARIBE ROSE</v>
      </c>
      <c r="Q730" s="25">
        <f t="shared" si="265"/>
        <v>270</v>
      </c>
      <c r="R730" s="25">
        <f t="shared" si="266"/>
        <v>280.39999999999998</v>
      </c>
      <c r="S730" s="25">
        <f t="shared" si="267"/>
        <v>90</v>
      </c>
      <c r="T730" s="25">
        <f t="shared" si="268"/>
        <v>120.44</v>
      </c>
      <c r="U730" s="25">
        <f t="shared" si="269"/>
        <v>0</v>
      </c>
      <c r="V730" s="25">
        <f t="shared" si="270"/>
        <v>1</v>
      </c>
      <c r="W730">
        <v>80</v>
      </c>
      <c r="X730">
        <v>100</v>
      </c>
    </row>
    <row r="731" spans="1:24" hidden="1" x14ac:dyDescent="0.25">
      <c r="A731" s="283">
        <v>46002</v>
      </c>
      <c r="B731" s="34" t="s">
        <v>458</v>
      </c>
      <c r="C731" s="34" t="s">
        <v>135</v>
      </c>
      <c r="E731" s="1"/>
      <c r="G731" s="1"/>
      <c r="I731" s="1"/>
      <c r="P731" s="25" t="str">
        <f t="shared" si="264"/>
        <v>CARIBE ROSE</v>
      </c>
      <c r="Q731" s="25">
        <f t="shared" si="265"/>
        <v>270</v>
      </c>
      <c r="R731" s="25">
        <f t="shared" si="266"/>
        <v>280.39999999999998</v>
      </c>
      <c r="S731" s="25">
        <f t="shared" si="267"/>
        <v>90</v>
      </c>
      <c r="T731" s="25">
        <f t="shared" si="268"/>
        <v>120.44</v>
      </c>
      <c r="U731" s="25">
        <f t="shared" si="269"/>
        <v>0</v>
      </c>
      <c r="V731" s="25">
        <f t="shared" si="270"/>
        <v>1</v>
      </c>
      <c r="W731">
        <v>80</v>
      </c>
      <c r="X731">
        <v>100</v>
      </c>
    </row>
    <row r="732" spans="1:24" hidden="1" x14ac:dyDescent="0.25">
      <c r="A732" s="283">
        <v>46002</v>
      </c>
      <c r="B732" s="34" t="s">
        <v>457</v>
      </c>
      <c r="C732" s="34" t="s">
        <v>135</v>
      </c>
      <c r="E732" s="1"/>
      <c r="G732" s="1"/>
      <c r="I732" s="1"/>
      <c r="P732" s="25" t="str">
        <f t="shared" si="264"/>
        <v>CARIBE ROSE</v>
      </c>
      <c r="Q732" s="25">
        <f t="shared" si="265"/>
        <v>270</v>
      </c>
      <c r="R732" s="25">
        <f t="shared" si="266"/>
        <v>280.39999999999998</v>
      </c>
      <c r="S732" s="25">
        <f t="shared" si="267"/>
        <v>90</v>
      </c>
      <c r="T732" s="25">
        <f t="shared" si="268"/>
        <v>120.44</v>
      </c>
      <c r="U732" s="25">
        <f t="shared" si="269"/>
        <v>0</v>
      </c>
      <c r="V732" s="25">
        <f t="shared" si="270"/>
        <v>1</v>
      </c>
      <c r="W732">
        <v>80</v>
      </c>
      <c r="X732">
        <v>100</v>
      </c>
    </row>
    <row r="733" spans="1:24" hidden="1" x14ac:dyDescent="0.25">
      <c r="A733" s="283">
        <v>46003</v>
      </c>
      <c r="B733" s="34" t="s">
        <v>434</v>
      </c>
      <c r="C733" s="34" t="s">
        <v>484</v>
      </c>
      <c r="E733" s="1"/>
      <c r="G733" s="1"/>
      <c r="I733" s="1"/>
      <c r="P733" s="25" t="str">
        <f t="shared" si="264"/>
        <v>CARIBE PEARS</v>
      </c>
      <c r="Q733" s="25" t="e">
        <f t="shared" si="265"/>
        <v>#N/A</v>
      </c>
      <c r="R733" s="25" t="e">
        <f t="shared" si="266"/>
        <v>#N/A</v>
      </c>
      <c r="S733" s="25" t="e">
        <f t="shared" si="267"/>
        <v>#N/A</v>
      </c>
      <c r="T733" s="25" t="e">
        <f t="shared" si="268"/>
        <v>#N/A</v>
      </c>
      <c r="U733" s="25" t="e">
        <f t="shared" si="269"/>
        <v>#N/A</v>
      </c>
      <c r="V733" s="25" t="e">
        <f t="shared" si="270"/>
        <v>#N/A</v>
      </c>
      <c r="W733">
        <v>80</v>
      </c>
      <c r="X733">
        <v>100</v>
      </c>
    </row>
    <row r="734" spans="1:24" hidden="1" x14ac:dyDescent="0.25">
      <c r="A734" s="283">
        <v>46003</v>
      </c>
      <c r="B734" s="34" t="s">
        <v>436</v>
      </c>
      <c r="C734" s="34" t="s">
        <v>34</v>
      </c>
      <c r="E734" s="1"/>
      <c r="G734" s="1"/>
      <c r="I734" s="1"/>
      <c r="P734" s="25" t="str">
        <f t="shared" si="264"/>
        <v>STARMALT</v>
      </c>
      <c r="Q734" s="25">
        <f t="shared" si="265"/>
        <v>270</v>
      </c>
      <c r="R734" s="25">
        <f t="shared" si="266"/>
        <v>280</v>
      </c>
      <c r="S734" s="25">
        <f t="shared" si="267"/>
        <v>230</v>
      </c>
      <c r="T734" s="25">
        <f t="shared" si="268"/>
        <v>250</v>
      </c>
      <c r="U734" s="25">
        <f t="shared" si="269"/>
        <v>0</v>
      </c>
      <c r="V734" s="25">
        <f t="shared" si="270"/>
        <v>0.3</v>
      </c>
      <c r="W734">
        <v>80</v>
      </c>
      <c r="X734">
        <v>100</v>
      </c>
    </row>
    <row r="735" spans="1:24" hidden="1" x14ac:dyDescent="0.25">
      <c r="A735" s="283">
        <v>46003</v>
      </c>
      <c r="B735" s="34" t="s">
        <v>435</v>
      </c>
      <c r="C735" s="34" t="s">
        <v>34</v>
      </c>
      <c r="E735" s="1"/>
      <c r="G735" s="1"/>
      <c r="I735" s="1"/>
      <c r="P735" s="25" t="str">
        <f t="shared" si="264"/>
        <v>STARMALT</v>
      </c>
      <c r="Q735" s="25">
        <f t="shared" si="265"/>
        <v>270</v>
      </c>
      <c r="R735" s="25">
        <f t="shared" si="266"/>
        <v>280</v>
      </c>
      <c r="S735" s="25">
        <f t="shared" si="267"/>
        <v>230</v>
      </c>
      <c r="T735" s="25">
        <f t="shared" si="268"/>
        <v>250</v>
      </c>
      <c r="U735" s="25">
        <f t="shared" si="269"/>
        <v>0</v>
      </c>
      <c r="V735" s="25">
        <f t="shared" si="270"/>
        <v>0.3</v>
      </c>
      <c r="W735">
        <v>80</v>
      </c>
      <c r="X735">
        <v>100</v>
      </c>
    </row>
    <row r="736" spans="1:24" hidden="1" x14ac:dyDescent="0.25">
      <c r="A736" s="283">
        <v>46004</v>
      </c>
      <c r="B736" s="34" t="s">
        <v>435</v>
      </c>
      <c r="C736" s="34" t="s">
        <v>34</v>
      </c>
      <c r="E736" s="1"/>
      <c r="G736" s="1"/>
      <c r="I736" s="1"/>
      <c r="P736" s="25" t="str">
        <f t="shared" si="264"/>
        <v>STARMALT</v>
      </c>
      <c r="Q736" s="25">
        <f t="shared" si="265"/>
        <v>270</v>
      </c>
      <c r="R736" s="25">
        <f t="shared" si="266"/>
        <v>280</v>
      </c>
      <c r="S736" s="25">
        <f t="shared" si="267"/>
        <v>230</v>
      </c>
      <c r="T736" s="25">
        <f t="shared" si="268"/>
        <v>250</v>
      </c>
      <c r="U736" s="25">
        <f t="shared" si="269"/>
        <v>0</v>
      </c>
      <c r="V736" s="25">
        <f t="shared" si="270"/>
        <v>0.3</v>
      </c>
      <c r="W736">
        <v>80</v>
      </c>
      <c r="X736">
        <v>100</v>
      </c>
    </row>
    <row r="737" spans="1:24" hidden="1" x14ac:dyDescent="0.25">
      <c r="A737" s="283">
        <v>46004</v>
      </c>
      <c r="B737" s="34" t="s">
        <v>455</v>
      </c>
      <c r="C737" s="34" t="s">
        <v>34</v>
      </c>
      <c r="E737" s="1"/>
      <c r="G737" s="1"/>
      <c r="I737" s="1"/>
      <c r="P737" s="25" t="str">
        <f t="shared" si="264"/>
        <v>STARMALT</v>
      </c>
      <c r="Q737" s="25">
        <f t="shared" si="265"/>
        <v>270</v>
      </c>
      <c r="R737" s="25">
        <f t="shared" si="266"/>
        <v>280</v>
      </c>
      <c r="S737" s="25">
        <f t="shared" si="267"/>
        <v>230</v>
      </c>
      <c r="T737" s="25">
        <f t="shared" si="268"/>
        <v>250</v>
      </c>
      <c r="U737" s="25">
        <f t="shared" si="269"/>
        <v>0</v>
      </c>
      <c r="V737" s="25">
        <f t="shared" si="270"/>
        <v>0.3</v>
      </c>
      <c r="W737">
        <v>80</v>
      </c>
      <c r="X737">
        <v>100</v>
      </c>
    </row>
    <row r="738" spans="1:24" hidden="1" x14ac:dyDescent="0.25">
      <c r="A738" s="283">
        <v>46005</v>
      </c>
      <c r="B738" s="34" t="s">
        <v>434</v>
      </c>
      <c r="C738" s="34" t="s">
        <v>34</v>
      </c>
      <c r="E738" s="1"/>
      <c r="G738" s="1"/>
      <c r="I738" s="1"/>
      <c r="P738" s="25" t="str">
        <f t="shared" si="264"/>
        <v>STARMALT</v>
      </c>
      <c r="Q738" s="25">
        <f t="shared" si="265"/>
        <v>270</v>
      </c>
      <c r="R738" s="25">
        <f t="shared" si="266"/>
        <v>280</v>
      </c>
      <c r="S738" s="25">
        <f t="shared" si="267"/>
        <v>230</v>
      </c>
      <c r="T738" s="25">
        <f t="shared" si="268"/>
        <v>250</v>
      </c>
      <c r="U738" s="25">
        <f t="shared" si="269"/>
        <v>0</v>
      </c>
      <c r="V738" s="25">
        <f t="shared" si="270"/>
        <v>0.3</v>
      </c>
      <c r="W738">
        <v>80</v>
      </c>
      <c r="X738">
        <v>100</v>
      </c>
    </row>
    <row r="739" spans="1:24" hidden="1" x14ac:dyDescent="0.25">
      <c r="A739" s="283">
        <v>46005</v>
      </c>
      <c r="B739" s="34" t="s">
        <v>457</v>
      </c>
      <c r="C739" s="34" t="s">
        <v>35</v>
      </c>
      <c r="E739" s="1"/>
      <c r="G739" s="1"/>
      <c r="I739" s="1"/>
      <c r="P739" s="25" t="str">
        <f t="shared" si="264"/>
        <v>VITAMALT</v>
      </c>
      <c r="Q739" s="25">
        <f t="shared" si="265"/>
        <v>295</v>
      </c>
      <c r="R739" s="25">
        <f t="shared" si="266"/>
        <v>297</v>
      </c>
      <c r="S739" s="25">
        <f t="shared" si="267"/>
        <v>100</v>
      </c>
      <c r="T739" s="25">
        <f t="shared" si="268"/>
        <v>200</v>
      </c>
      <c r="U739" s="25">
        <f t="shared" si="269"/>
        <v>0</v>
      </c>
      <c r="V739" s="25">
        <f t="shared" si="270"/>
        <v>1.4</v>
      </c>
      <c r="W739">
        <v>80</v>
      </c>
      <c r="X739">
        <v>100</v>
      </c>
    </row>
    <row r="740" spans="1:24" hidden="1" x14ac:dyDescent="0.25">
      <c r="A740" s="283">
        <v>46005</v>
      </c>
      <c r="B740" s="34" t="s">
        <v>437</v>
      </c>
      <c r="C740" s="34" t="s">
        <v>35</v>
      </c>
      <c r="E740" s="1"/>
      <c r="G740" s="1"/>
      <c r="I740" s="1"/>
      <c r="P740" s="25" t="str">
        <f t="shared" si="264"/>
        <v>VITAMALT</v>
      </c>
      <c r="Q740" s="25">
        <f t="shared" si="265"/>
        <v>295</v>
      </c>
      <c r="R740" s="25">
        <f t="shared" si="266"/>
        <v>297</v>
      </c>
      <c r="S740" s="25">
        <f t="shared" si="267"/>
        <v>100</v>
      </c>
      <c r="T740" s="25">
        <f t="shared" si="268"/>
        <v>200</v>
      </c>
      <c r="U740" s="25">
        <f t="shared" si="269"/>
        <v>0</v>
      </c>
      <c r="V740" s="25">
        <f t="shared" si="270"/>
        <v>1.4</v>
      </c>
      <c r="W740">
        <v>80</v>
      </c>
      <c r="X740">
        <v>100</v>
      </c>
    </row>
    <row r="741" spans="1:24" hidden="1" x14ac:dyDescent="0.25">
      <c r="A741" s="283">
        <v>46006</v>
      </c>
      <c r="B741" s="34" t="s">
        <v>459</v>
      </c>
      <c r="C741" s="37" t="s">
        <v>30</v>
      </c>
      <c r="E741" s="1"/>
      <c r="G741" s="1"/>
      <c r="I741" s="1"/>
      <c r="P741" s="25" t="str">
        <f t="shared" si="264"/>
        <v>STAG</v>
      </c>
      <c r="Q741" s="25">
        <f t="shared" si="265"/>
        <v>270</v>
      </c>
      <c r="R741" s="25">
        <f t="shared" si="266"/>
        <v>280</v>
      </c>
      <c r="S741" s="25">
        <f t="shared" si="267"/>
        <v>12</v>
      </c>
      <c r="T741" s="25">
        <f t="shared" si="268"/>
        <v>19.440000000000001</v>
      </c>
      <c r="U741" s="25">
        <f t="shared" si="269"/>
        <v>0</v>
      </c>
      <c r="V741" s="25">
        <f t="shared" si="270"/>
        <v>0.4</v>
      </c>
      <c r="W741">
        <v>80</v>
      </c>
      <c r="X741">
        <v>100</v>
      </c>
    </row>
    <row r="742" spans="1:24" hidden="1" x14ac:dyDescent="0.25">
      <c r="A742" s="283">
        <v>46006</v>
      </c>
      <c r="B742" s="34" t="s">
        <v>435</v>
      </c>
      <c r="C742" s="37" t="s">
        <v>30</v>
      </c>
      <c r="E742" s="1"/>
      <c r="G742" s="1"/>
      <c r="I742" s="1"/>
      <c r="P742" s="25" t="str">
        <f t="shared" si="264"/>
        <v>STAG</v>
      </c>
      <c r="Q742" s="25">
        <f t="shared" si="265"/>
        <v>270</v>
      </c>
      <c r="R742" s="25">
        <f t="shared" si="266"/>
        <v>280</v>
      </c>
      <c r="S742" s="25">
        <f t="shared" si="267"/>
        <v>12</v>
      </c>
      <c r="T742" s="25">
        <f t="shared" si="268"/>
        <v>19.440000000000001</v>
      </c>
      <c r="U742" s="25">
        <f t="shared" si="269"/>
        <v>0</v>
      </c>
      <c r="V742" s="25">
        <f t="shared" si="270"/>
        <v>0.4</v>
      </c>
      <c r="W742">
        <v>80</v>
      </c>
      <c r="X742">
        <v>100</v>
      </c>
    </row>
    <row r="743" spans="1:24" hidden="1" x14ac:dyDescent="0.25">
      <c r="A743" s="283">
        <v>46006</v>
      </c>
      <c r="B743" s="34" t="s">
        <v>437</v>
      </c>
      <c r="C743" s="37" t="s">
        <v>30</v>
      </c>
      <c r="E743" s="1"/>
      <c r="G743" s="1"/>
      <c r="I743" s="1"/>
      <c r="P743" s="25" t="str">
        <f t="shared" si="264"/>
        <v>STAG</v>
      </c>
      <c r="Q743" s="25">
        <f t="shared" si="265"/>
        <v>270</v>
      </c>
      <c r="R743" s="25">
        <f t="shared" si="266"/>
        <v>280</v>
      </c>
      <c r="S743" s="25">
        <f t="shared" si="267"/>
        <v>12</v>
      </c>
      <c r="T743" s="25">
        <f t="shared" si="268"/>
        <v>19.440000000000001</v>
      </c>
      <c r="U743" s="25">
        <f t="shared" si="269"/>
        <v>0</v>
      </c>
      <c r="V743" s="25">
        <f t="shared" si="270"/>
        <v>0.4</v>
      </c>
      <c r="W743">
        <v>80</v>
      </c>
      <c r="X743">
        <v>100</v>
      </c>
    </row>
    <row r="744" spans="1:24" hidden="1" x14ac:dyDescent="0.25">
      <c r="A744" s="283">
        <v>46007</v>
      </c>
      <c r="B744" s="34" t="s">
        <v>452</v>
      </c>
      <c r="C744" s="37" t="s">
        <v>31</v>
      </c>
      <c r="E744" s="1"/>
      <c r="G744" s="1"/>
      <c r="I744" s="1"/>
      <c r="P744" s="25" t="str">
        <f t="shared" si="264"/>
        <v>CARIB</v>
      </c>
      <c r="Q744" s="25">
        <f t="shared" si="265"/>
        <v>270</v>
      </c>
      <c r="R744" s="25">
        <f t="shared" si="266"/>
        <v>280</v>
      </c>
      <c r="S744" s="25">
        <f t="shared" si="267"/>
        <v>12</v>
      </c>
      <c r="T744" s="25">
        <f t="shared" si="268"/>
        <v>19.440000000000001</v>
      </c>
      <c r="U744" s="25">
        <f t="shared" si="269"/>
        <v>0</v>
      </c>
      <c r="V744" s="25">
        <f t="shared" si="270"/>
        <v>0.4</v>
      </c>
      <c r="W744">
        <v>80</v>
      </c>
      <c r="X744">
        <v>100</v>
      </c>
    </row>
    <row r="745" spans="1:24" hidden="1" x14ac:dyDescent="0.25">
      <c r="A745" s="283">
        <v>46007</v>
      </c>
      <c r="B745" s="34" t="s">
        <v>455</v>
      </c>
      <c r="C745" s="37" t="s">
        <v>31</v>
      </c>
      <c r="E745" s="1"/>
      <c r="G745" s="1"/>
      <c r="I745" s="1"/>
      <c r="P745" s="25" t="str">
        <f t="shared" si="264"/>
        <v>CARIB</v>
      </c>
      <c r="Q745" s="25">
        <f t="shared" si="265"/>
        <v>270</v>
      </c>
      <c r="R745" s="25">
        <f t="shared" si="266"/>
        <v>280</v>
      </c>
      <c r="S745" s="25">
        <f t="shared" si="267"/>
        <v>12</v>
      </c>
      <c r="T745" s="25">
        <f t="shared" si="268"/>
        <v>19.440000000000001</v>
      </c>
      <c r="U745" s="25">
        <f t="shared" si="269"/>
        <v>0</v>
      </c>
      <c r="V745" s="25">
        <f t="shared" si="270"/>
        <v>0.4</v>
      </c>
      <c r="W745">
        <v>80</v>
      </c>
      <c r="X745">
        <v>100</v>
      </c>
    </row>
    <row r="746" spans="1:24" hidden="1" x14ac:dyDescent="0.25">
      <c r="A746" s="283">
        <v>46008</v>
      </c>
      <c r="B746" s="34" t="s">
        <v>455</v>
      </c>
      <c r="C746" s="37" t="s">
        <v>31</v>
      </c>
      <c r="E746" s="1"/>
      <c r="G746" s="1"/>
      <c r="I746" s="1"/>
      <c r="P746" s="25" t="str">
        <f t="shared" si="264"/>
        <v>CARIB</v>
      </c>
      <c r="Q746" s="25">
        <f t="shared" si="265"/>
        <v>270</v>
      </c>
      <c r="R746" s="25">
        <f t="shared" si="266"/>
        <v>280</v>
      </c>
      <c r="S746" s="25">
        <f t="shared" si="267"/>
        <v>12</v>
      </c>
      <c r="T746" s="25">
        <f t="shared" si="268"/>
        <v>19.440000000000001</v>
      </c>
      <c r="U746" s="25">
        <f t="shared" si="269"/>
        <v>0</v>
      </c>
      <c r="V746" s="25">
        <f t="shared" si="270"/>
        <v>0.4</v>
      </c>
      <c r="W746">
        <v>80</v>
      </c>
      <c r="X746">
        <v>100</v>
      </c>
    </row>
    <row r="747" spans="1:24" hidden="1" x14ac:dyDescent="0.25">
      <c r="A747" s="283">
        <v>46008</v>
      </c>
      <c r="B747" s="34" t="s">
        <v>452</v>
      </c>
      <c r="C747" s="37" t="s">
        <v>31</v>
      </c>
      <c r="E747" s="1"/>
      <c r="G747" s="1"/>
      <c r="I747" s="1"/>
      <c r="P747" s="25" t="str">
        <f t="shared" si="264"/>
        <v>CARIB</v>
      </c>
      <c r="Q747" s="25">
        <f t="shared" si="265"/>
        <v>270</v>
      </c>
      <c r="R747" s="25">
        <f t="shared" si="266"/>
        <v>280</v>
      </c>
      <c r="S747" s="25">
        <f t="shared" si="267"/>
        <v>12</v>
      </c>
      <c r="T747" s="25">
        <f t="shared" si="268"/>
        <v>19.440000000000001</v>
      </c>
      <c r="U747" s="25">
        <f t="shared" si="269"/>
        <v>0</v>
      </c>
      <c r="V747" s="25">
        <f t="shared" si="270"/>
        <v>0.4</v>
      </c>
      <c r="W747">
        <v>80</v>
      </c>
      <c r="X747">
        <v>100</v>
      </c>
    </row>
    <row r="748" spans="1:24" hidden="1" x14ac:dyDescent="0.25">
      <c r="A748" s="283">
        <v>46008</v>
      </c>
      <c r="B748" s="34" t="s">
        <v>452</v>
      </c>
      <c r="C748" s="37" t="s">
        <v>31</v>
      </c>
      <c r="E748" s="1"/>
      <c r="G748" s="1"/>
      <c r="I748" s="1"/>
      <c r="P748" s="25" t="str">
        <f t="shared" ref="P748:P752" si="271">LEFT(C748,12)</f>
        <v>CARIB</v>
      </c>
      <c r="Q748" s="25">
        <f t="shared" si="265"/>
        <v>270</v>
      </c>
      <c r="R748" s="25">
        <f t="shared" si="266"/>
        <v>280</v>
      </c>
      <c r="S748" s="25">
        <f t="shared" si="267"/>
        <v>12</v>
      </c>
      <c r="T748" s="25">
        <f t="shared" si="268"/>
        <v>19.440000000000001</v>
      </c>
      <c r="U748" s="25">
        <f t="shared" si="269"/>
        <v>0</v>
      </c>
      <c r="V748" s="25">
        <f t="shared" si="270"/>
        <v>0.4</v>
      </c>
      <c r="W748">
        <v>80</v>
      </c>
      <c r="X748">
        <v>100</v>
      </c>
    </row>
    <row r="749" spans="1:24" hidden="1" x14ac:dyDescent="0.25">
      <c r="A749" s="283">
        <v>46009</v>
      </c>
      <c r="B749" s="34" t="s">
        <v>452</v>
      </c>
      <c r="C749" s="34" t="s">
        <v>30</v>
      </c>
      <c r="E749" s="1"/>
      <c r="G749" s="1"/>
      <c r="I749" s="1"/>
      <c r="P749" s="25" t="str">
        <f t="shared" si="271"/>
        <v>STAG</v>
      </c>
      <c r="Q749" s="25">
        <f t="shared" si="265"/>
        <v>270</v>
      </c>
      <c r="R749" s="25">
        <f t="shared" si="266"/>
        <v>280</v>
      </c>
      <c r="S749" s="25">
        <f t="shared" si="267"/>
        <v>12</v>
      </c>
      <c r="T749" s="25">
        <f t="shared" si="268"/>
        <v>19.440000000000001</v>
      </c>
      <c r="U749" s="25">
        <f t="shared" si="269"/>
        <v>0</v>
      </c>
      <c r="V749" s="25">
        <f t="shared" si="270"/>
        <v>0.4</v>
      </c>
      <c r="W749">
        <v>80</v>
      </c>
      <c r="X749">
        <v>100</v>
      </c>
    </row>
    <row r="750" spans="1:24" hidden="1" x14ac:dyDescent="0.25">
      <c r="A750" s="283">
        <v>46010</v>
      </c>
      <c r="B750" s="34" t="s">
        <v>458</v>
      </c>
      <c r="C750" s="34" t="s">
        <v>31</v>
      </c>
      <c r="E750" s="1"/>
      <c r="G750" s="1"/>
      <c r="I750" s="1"/>
      <c r="P750" s="25" t="str">
        <f t="shared" si="271"/>
        <v>CARIB</v>
      </c>
      <c r="Q750" s="25">
        <f t="shared" si="265"/>
        <v>270</v>
      </c>
      <c r="R750" s="25">
        <f t="shared" si="266"/>
        <v>280</v>
      </c>
      <c r="S750" s="25">
        <f t="shared" si="267"/>
        <v>12</v>
      </c>
      <c r="T750" s="25">
        <f t="shared" si="268"/>
        <v>19.440000000000001</v>
      </c>
      <c r="U750" s="25">
        <f t="shared" si="269"/>
        <v>0</v>
      </c>
      <c r="V750" s="25">
        <f t="shared" si="270"/>
        <v>0.4</v>
      </c>
      <c r="W750">
        <v>80</v>
      </c>
      <c r="X750">
        <v>100</v>
      </c>
    </row>
    <row r="751" spans="1:24" hidden="1" x14ac:dyDescent="0.25">
      <c r="A751" s="283">
        <v>46010</v>
      </c>
      <c r="B751" s="34" t="s">
        <v>434</v>
      </c>
      <c r="C751" s="34" t="s">
        <v>34</v>
      </c>
      <c r="E751" s="1"/>
      <c r="G751" s="1"/>
      <c r="I751" s="1"/>
      <c r="P751" s="25" t="str">
        <f t="shared" si="271"/>
        <v>STARMALT</v>
      </c>
      <c r="Q751" s="25">
        <f t="shared" si="265"/>
        <v>270</v>
      </c>
      <c r="R751" s="25">
        <f t="shared" si="266"/>
        <v>280</v>
      </c>
      <c r="S751" s="25">
        <f t="shared" si="267"/>
        <v>230</v>
      </c>
      <c r="T751" s="25">
        <f t="shared" si="268"/>
        <v>250</v>
      </c>
      <c r="U751" s="25">
        <f t="shared" si="269"/>
        <v>0</v>
      </c>
      <c r="V751" s="25">
        <f t="shared" si="270"/>
        <v>0.3</v>
      </c>
      <c r="W751">
        <v>80</v>
      </c>
      <c r="X751">
        <v>100</v>
      </c>
    </row>
    <row r="752" spans="1:24" hidden="1" x14ac:dyDescent="0.25">
      <c r="A752" s="283">
        <v>46010</v>
      </c>
      <c r="B752" s="34" t="s">
        <v>436</v>
      </c>
      <c r="C752" s="34" t="s">
        <v>34</v>
      </c>
      <c r="E752" s="1"/>
      <c r="G752" s="1"/>
      <c r="I752" s="1"/>
      <c r="P752" s="25" t="str">
        <f t="shared" si="271"/>
        <v>STARMALT</v>
      </c>
      <c r="Q752" s="25">
        <f t="shared" si="265"/>
        <v>270</v>
      </c>
      <c r="R752" s="25">
        <f t="shared" si="266"/>
        <v>280</v>
      </c>
      <c r="S752" s="25">
        <f t="shared" si="267"/>
        <v>230</v>
      </c>
      <c r="T752" s="25">
        <f t="shared" si="268"/>
        <v>250</v>
      </c>
      <c r="U752" s="25">
        <f t="shared" si="269"/>
        <v>0</v>
      </c>
      <c r="V752" s="25">
        <f t="shared" si="270"/>
        <v>0.3</v>
      </c>
      <c r="W752">
        <v>80</v>
      </c>
      <c r="X752">
        <v>100</v>
      </c>
    </row>
    <row r="753" spans="1:24" hidden="1" x14ac:dyDescent="0.25">
      <c r="A753" s="283">
        <v>46010</v>
      </c>
      <c r="B753" s="34" t="s">
        <v>437</v>
      </c>
      <c r="C753" s="34" t="s">
        <v>34</v>
      </c>
      <c r="E753" s="1"/>
      <c r="G753" s="1"/>
      <c r="I753" s="1"/>
      <c r="P753" s="25" t="str">
        <f t="shared" si="264"/>
        <v>STARMALT</v>
      </c>
      <c r="Q753" s="25">
        <f t="shared" si="265"/>
        <v>270</v>
      </c>
      <c r="R753" s="25">
        <f t="shared" si="266"/>
        <v>280</v>
      </c>
      <c r="S753" s="25">
        <f t="shared" si="267"/>
        <v>230</v>
      </c>
      <c r="T753" s="25">
        <f t="shared" si="268"/>
        <v>250</v>
      </c>
      <c r="U753" s="25">
        <f t="shared" si="269"/>
        <v>0</v>
      </c>
      <c r="V753" s="25">
        <f t="shared" si="270"/>
        <v>0.3</v>
      </c>
      <c r="W753">
        <v>80</v>
      </c>
      <c r="X753">
        <v>100</v>
      </c>
    </row>
    <row r="754" spans="1:24" hidden="1" x14ac:dyDescent="0.25">
      <c r="A754" s="283">
        <v>46010</v>
      </c>
      <c r="B754" s="34" t="s">
        <v>435</v>
      </c>
      <c r="C754" s="34" t="s">
        <v>34</v>
      </c>
      <c r="E754" s="1"/>
      <c r="G754" s="1"/>
      <c r="I754" s="1"/>
      <c r="P754" s="25" t="str">
        <f t="shared" si="264"/>
        <v>STARMALT</v>
      </c>
      <c r="Q754" s="25">
        <f t="shared" si="265"/>
        <v>270</v>
      </c>
      <c r="R754" s="25">
        <f t="shared" si="266"/>
        <v>280</v>
      </c>
      <c r="S754" s="25">
        <f t="shared" si="267"/>
        <v>230</v>
      </c>
      <c r="T754" s="25">
        <f t="shared" si="268"/>
        <v>250</v>
      </c>
      <c r="U754" s="25">
        <f t="shared" si="269"/>
        <v>0</v>
      </c>
      <c r="V754" s="25">
        <f t="shared" si="270"/>
        <v>0.3</v>
      </c>
      <c r="W754">
        <v>80</v>
      </c>
      <c r="X754">
        <v>100</v>
      </c>
    </row>
    <row r="755" spans="1:24" hidden="1" x14ac:dyDescent="0.25">
      <c r="A755" s="283">
        <v>46013</v>
      </c>
      <c r="B755" s="34" t="s">
        <v>434</v>
      </c>
      <c r="C755" s="34" t="s">
        <v>31</v>
      </c>
      <c r="E755" s="1"/>
      <c r="G755" s="1"/>
      <c r="I755" s="1"/>
      <c r="P755" s="25" t="str">
        <f t="shared" si="264"/>
        <v>CARIB</v>
      </c>
      <c r="Q755" s="25">
        <f t="shared" si="265"/>
        <v>270</v>
      </c>
      <c r="R755" s="25">
        <f t="shared" si="266"/>
        <v>280</v>
      </c>
      <c r="S755" s="25">
        <f t="shared" si="267"/>
        <v>12</v>
      </c>
      <c r="T755" s="25">
        <f t="shared" si="268"/>
        <v>19.440000000000001</v>
      </c>
      <c r="U755" s="25">
        <f t="shared" si="269"/>
        <v>0</v>
      </c>
      <c r="V755" s="25">
        <f t="shared" si="270"/>
        <v>0.4</v>
      </c>
      <c r="W755">
        <v>80</v>
      </c>
      <c r="X755">
        <v>100</v>
      </c>
    </row>
    <row r="756" spans="1:24" hidden="1" x14ac:dyDescent="0.25">
      <c r="A756" s="283">
        <v>46013</v>
      </c>
      <c r="B756" s="34" t="s">
        <v>437</v>
      </c>
      <c r="C756" s="34" t="s">
        <v>31</v>
      </c>
      <c r="E756" s="1"/>
      <c r="G756" s="1"/>
      <c r="I756" s="1"/>
      <c r="P756" s="25" t="str">
        <f t="shared" si="264"/>
        <v>CARIB</v>
      </c>
      <c r="Q756" s="25">
        <f t="shared" si="265"/>
        <v>270</v>
      </c>
      <c r="R756" s="25">
        <f t="shared" si="266"/>
        <v>280</v>
      </c>
      <c r="S756" s="25">
        <f t="shared" si="267"/>
        <v>12</v>
      </c>
      <c r="T756" s="25">
        <f t="shared" si="268"/>
        <v>19.440000000000001</v>
      </c>
      <c r="U756" s="25">
        <f t="shared" si="269"/>
        <v>0</v>
      </c>
      <c r="V756" s="25">
        <f t="shared" si="270"/>
        <v>0.4</v>
      </c>
      <c r="W756">
        <v>80</v>
      </c>
      <c r="X756">
        <v>100</v>
      </c>
    </row>
    <row r="757" spans="1:24" hidden="1" x14ac:dyDescent="0.25">
      <c r="A757" s="283">
        <v>46013</v>
      </c>
      <c r="B757" s="34" t="s">
        <v>436</v>
      </c>
      <c r="C757" s="34" t="s">
        <v>31</v>
      </c>
      <c r="E757" s="1"/>
      <c r="G757" s="1"/>
      <c r="I757" s="1"/>
      <c r="P757" s="25" t="str">
        <f t="shared" si="264"/>
        <v>CARIB</v>
      </c>
      <c r="Q757" s="25">
        <f t="shared" si="265"/>
        <v>270</v>
      </c>
      <c r="R757" s="25">
        <f t="shared" si="266"/>
        <v>280</v>
      </c>
      <c r="S757" s="25">
        <f t="shared" si="267"/>
        <v>12</v>
      </c>
      <c r="T757" s="25">
        <f t="shared" si="268"/>
        <v>19.440000000000001</v>
      </c>
      <c r="U757" s="25">
        <f t="shared" si="269"/>
        <v>0</v>
      </c>
      <c r="V757" s="25">
        <f t="shared" si="270"/>
        <v>0.4</v>
      </c>
      <c r="W757">
        <v>80</v>
      </c>
      <c r="X757">
        <v>100</v>
      </c>
    </row>
    <row r="758" spans="1:24" hidden="1" x14ac:dyDescent="0.25">
      <c r="A758" s="283">
        <v>46013</v>
      </c>
      <c r="B758" s="34" t="s">
        <v>434</v>
      </c>
      <c r="C758" s="34" t="s">
        <v>31</v>
      </c>
      <c r="E758" s="1"/>
      <c r="G758" s="1"/>
      <c r="I758" s="1"/>
      <c r="P758" s="25" t="str">
        <f t="shared" si="264"/>
        <v>CARIB</v>
      </c>
      <c r="Q758" s="25">
        <f t="shared" si="265"/>
        <v>270</v>
      </c>
      <c r="R758" s="25">
        <f t="shared" si="266"/>
        <v>280</v>
      </c>
      <c r="S758" s="25">
        <f t="shared" si="267"/>
        <v>12</v>
      </c>
      <c r="T758" s="25">
        <f t="shared" si="268"/>
        <v>19.440000000000001</v>
      </c>
      <c r="U758" s="25">
        <f t="shared" si="269"/>
        <v>0</v>
      </c>
      <c r="V758" s="25">
        <f t="shared" si="270"/>
        <v>0.4</v>
      </c>
      <c r="W758">
        <v>80</v>
      </c>
      <c r="X758">
        <v>100</v>
      </c>
    </row>
    <row r="759" spans="1:24" hidden="1" x14ac:dyDescent="0.25">
      <c r="A759" s="283">
        <v>46013</v>
      </c>
      <c r="B759" s="34" t="s">
        <v>435</v>
      </c>
      <c r="C759" s="34" t="s">
        <v>31</v>
      </c>
      <c r="E759" s="1"/>
      <c r="G759" s="1"/>
      <c r="I759" s="1"/>
      <c r="P759" s="25" t="str">
        <f t="shared" si="264"/>
        <v>CARIB</v>
      </c>
      <c r="Q759" s="25">
        <f t="shared" si="265"/>
        <v>270</v>
      </c>
      <c r="R759" s="25">
        <f t="shared" si="266"/>
        <v>280</v>
      </c>
      <c r="S759" s="25">
        <f t="shared" si="267"/>
        <v>12</v>
      </c>
      <c r="T759" s="25">
        <f t="shared" si="268"/>
        <v>19.440000000000001</v>
      </c>
      <c r="U759" s="25">
        <f t="shared" si="269"/>
        <v>0</v>
      </c>
      <c r="V759" s="25">
        <f t="shared" si="270"/>
        <v>0.4</v>
      </c>
      <c r="W759">
        <v>80</v>
      </c>
      <c r="X759">
        <v>100</v>
      </c>
    </row>
    <row r="760" spans="1:24" hidden="1" x14ac:dyDescent="0.25">
      <c r="A760" s="283">
        <v>46013</v>
      </c>
      <c r="B760" s="34" t="s">
        <v>437</v>
      </c>
      <c r="C760" s="34" t="s">
        <v>31</v>
      </c>
      <c r="E760" s="1"/>
      <c r="G760" s="1"/>
      <c r="I760" s="1"/>
      <c r="P760" s="25" t="str">
        <f t="shared" si="264"/>
        <v>CARIB</v>
      </c>
      <c r="Q760" s="25">
        <f t="shared" si="265"/>
        <v>270</v>
      </c>
      <c r="R760" s="25">
        <f t="shared" si="266"/>
        <v>280</v>
      </c>
      <c r="S760" s="25">
        <f t="shared" si="267"/>
        <v>12</v>
      </c>
      <c r="T760" s="25">
        <f t="shared" si="268"/>
        <v>19.440000000000001</v>
      </c>
      <c r="U760" s="25">
        <f t="shared" si="269"/>
        <v>0</v>
      </c>
      <c r="V760" s="25">
        <f t="shared" si="270"/>
        <v>0.4</v>
      </c>
      <c r="W760">
        <v>80</v>
      </c>
      <c r="X760">
        <v>100</v>
      </c>
    </row>
    <row r="761" spans="1:24" hidden="1" x14ac:dyDescent="0.25">
      <c r="A761" s="283">
        <v>46014</v>
      </c>
      <c r="B761" s="34" t="s">
        <v>436</v>
      </c>
      <c r="C761" s="34" t="s">
        <v>30</v>
      </c>
      <c r="E761" s="1"/>
      <c r="G761" s="1"/>
      <c r="I761" s="1"/>
      <c r="P761" s="25" t="str">
        <f t="shared" si="264"/>
        <v>STAG</v>
      </c>
      <c r="Q761" s="25">
        <f t="shared" si="265"/>
        <v>270</v>
      </c>
      <c r="R761" s="25">
        <f t="shared" si="266"/>
        <v>280</v>
      </c>
      <c r="S761" s="25">
        <f t="shared" si="267"/>
        <v>12</v>
      </c>
      <c r="T761" s="25">
        <f t="shared" si="268"/>
        <v>19.440000000000001</v>
      </c>
      <c r="U761" s="25">
        <f t="shared" si="269"/>
        <v>0</v>
      </c>
      <c r="V761" s="25">
        <f t="shared" si="270"/>
        <v>0.4</v>
      </c>
      <c r="W761">
        <v>80</v>
      </c>
      <c r="X761">
        <v>100</v>
      </c>
    </row>
    <row r="762" spans="1:24" hidden="1" x14ac:dyDescent="0.25">
      <c r="A762" s="283">
        <v>46014</v>
      </c>
      <c r="B762" s="34" t="s">
        <v>456</v>
      </c>
      <c r="C762" s="34" t="s">
        <v>30</v>
      </c>
      <c r="E762" s="1"/>
      <c r="G762" s="1"/>
      <c r="I762" s="1"/>
      <c r="P762" s="25" t="str">
        <f t="shared" si="264"/>
        <v>STAG</v>
      </c>
      <c r="Q762" s="25">
        <f t="shared" si="265"/>
        <v>270</v>
      </c>
      <c r="R762" s="25">
        <f t="shared" si="266"/>
        <v>280</v>
      </c>
      <c r="S762" s="25">
        <f t="shared" si="267"/>
        <v>12</v>
      </c>
      <c r="T762" s="25">
        <f t="shared" si="268"/>
        <v>19.440000000000001</v>
      </c>
      <c r="U762" s="25">
        <f t="shared" si="269"/>
        <v>0</v>
      </c>
      <c r="V762" s="25">
        <f t="shared" si="270"/>
        <v>0.4</v>
      </c>
      <c r="W762">
        <v>80</v>
      </c>
      <c r="X762">
        <v>100</v>
      </c>
    </row>
    <row r="763" spans="1:24" hidden="1" x14ac:dyDescent="0.25">
      <c r="A763" s="283">
        <v>46014</v>
      </c>
      <c r="B763" s="34" t="s">
        <v>457</v>
      </c>
      <c r="C763" s="34" t="s">
        <v>30</v>
      </c>
      <c r="E763" s="1"/>
      <c r="G763" s="1"/>
      <c r="I763" s="1"/>
      <c r="P763" s="25" t="str">
        <f t="shared" si="264"/>
        <v>STAG</v>
      </c>
      <c r="Q763" s="25">
        <f t="shared" si="265"/>
        <v>270</v>
      </c>
      <c r="R763" s="25">
        <f t="shared" si="266"/>
        <v>280</v>
      </c>
      <c r="S763" s="25">
        <f t="shared" si="267"/>
        <v>12</v>
      </c>
      <c r="T763" s="25">
        <f t="shared" si="268"/>
        <v>19.440000000000001</v>
      </c>
      <c r="U763" s="25">
        <f t="shared" si="269"/>
        <v>0</v>
      </c>
      <c r="V763" s="25">
        <f t="shared" si="270"/>
        <v>0.4</v>
      </c>
      <c r="W763">
        <v>80</v>
      </c>
      <c r="X763">
        <v>100</v>
      </c>
    </row>
    <row r="764" spans="1:24" hidden="1" x14ac:dyDescent="0.25">
      <c r="A764" s="283">
        <v>46015</v>
      </c>
      <c r="B764" s="34" t="s">
        <v>456</v>
      </c>
      <c r="C764" s="34" t="s">
        <v>33</v>
      </c>
      <c r="E764" s="1"/>
      <c r="G764" s="1"/>
      <c r="I764" s="1"/>
      <c r="P764" s="25" t="str">
        <f t="shared" si="264"/>
        <v>GUINNESS</v>
      </c>
      <c r="Q764" s="25">
        <f t="shared" si="265"/>
        <v>274</v>
      </c>
      <c r="R764" s="25">
        <f t="shared" si="266"/>
        <v>276</v>
      </c>
      <c r="S764" s="25">
        <f t="shared" si="267"/>
        <v>17</v>
      </c>
      <c r="T764" s="25">
        <f t="shared" si="268"/>
        <v>30.44</v>
      </c>
      <c r="U764" s="25">
        <f t="shared" si="269"/>
        <v>0</v>
      </c>
      <c r="V764" s="25">
        <f t="shared" si="270"/>
        <v>0.4</v>
      </c>
      <c r="W764">
        <v>80</v>
      </c>
      <c r="X764">
        <v>100</v>
      </c>
    </row>
    <row r="765" spans="1:24" hidden="1" x14ac:dyDescent="0.25">
      <c r="A765" s="283">
        <v>46015</v>
      </c>
      <c r="B765" s="34" t="s">
        <v>457</v>
      </c>
      <c r="C765" s="34" t="s">
        <v>33</v>
      </c>
      <c r="E765" s="1"/>
      <c r="G765" s="1"/>
      <c r="I765" s="1"/>
      <c r="P765" s="25" t="str">
        <f t="shared" si="264"/>
        <v>GUINNESS</v>
      </c>
      <c r="Q765" s="25">
        <f t="shared" si="265"/>
        <v>274</v>
      </c>
      <c r="R765" s="25">
        <f t="shared" si="266"/>
        <v>276</v>
      </c>
      <c r="S765" s="25">
        <f t="shared" si="267"/>
        <v>17</v>
      </c>
      <c r="T765" s="25">
        <f t="shared" si="268"/>
        <v>30.44</v>
      </c>
      <c r="U765" s="25">
        <f t="shared" si="269"/>
        <v>0</v>
      </c>
      <c r="V765" s="25">
        <f t="shared" si="270"/>
        <v>0.4</v>
      </c>
      <c r="W765">
        <v>80</v>
      </c>
      <c r="X765">
        <v>100</v>
      </c>
    </row>
    <row r="766" spans="1:24" hidden="1" x14ac:dyDescent="0.25">
      <c r="A766" s="283">
        <v>46020</v>
      </c>
      <c r="B766" s="34" t="s">
        <v>457</v>
      </c>
      <c r="C766" s="34" t="s">
        <v>33</v>
      </c>
      <c r="E766" s="1"/>
      <c r="G766" s="1"/>
      <c r="I766" s="1"/>
      <c r="P766" s="25" t="str">
        <f t="shared" si="264"/>
        <v>GUINNESS</v>
      </c>
      <c r="Q766" s="25">
        <f t="shared" si="265"/>
        <v>274</v>
      </c>
      <c r="R766" s="25">
        <f t="shared" si="266"/>
        <v>276</v>
      </c>
      <c r="S766" s="25">
        <f t="shared" si="267"/>
        <v>17</v>
      </c>
      <c r="T766" s="25">
        <f t="shared" si="268"/>
        <v>30.44</v>
      </c>
      <c r="U766" s="25">
        <f t="shared" si="269"/>
        <v>0</v>
      </c>
      <c r="V766" s="25">
        <f t="shared" si="270"/>
        <v>0.4</v>
      </c>
      <c r="W766">
        <v>80</v>
      </c>
      <c r="X766">
        <v>100</v>
      </c>
    </row>
    <row r="767" spans="1:24" hidden="1" x14ac:dyDescent="0.25">
      <c r="A767" s="283">
        <v>46020</v>
      </c>
      <c r="B767" s="34" t="s">
        <v>458</v>
      </c>
      <c r="C767" s="34" t="s">
        <v>31</v>
      </c>
      <c r="E767" s="1"/>
      <c r="G767" s="1"/>
      <c r="I767" s="1"/>
      <c r="P767" s="25" t="str">
        <f t="shared" si="264"/>
        <v>CARIB</v>
      </c>
      <c r="Q767" s="25">
        <f t="shared" si="265"/>
        <v>270</v>
      </c>
      <c r="R767" s="25">
        <f t="shared" si="266"/>
        <v>280</v>
      </c>
      <c r="S767" s="25">
        <f t="shared" si="267"/>
        <v>12</v>
      </c>
      <c r="T767" s="25">
        <f t="shared" si="268"/>
        <v>19.440000000000001</v>
      </c>
      <c r="U767" s="25">
        <f t="shared" si="269"/>
        <v>0</v>
      </c>
      <c r="V767" s="25">
        <f t="shared" si="270"/>
        <v>0.4</v>
      </c>
      <c r="W767">
        <v>80</v>
      </c>
      <c r="X767">
        <v>100</v>
      </c>
    </row>
    <row r="768" spans="1:24" hidden="1" x14ac:dyDescent="0.25">
      <c r="A768" s="283">
        <v>46020</v>
      </c>
      <c r="B768" s="34" t="s">
        <v>459</v>
      </c>
      <c r="C768" s="34" t="s">
        <v>31</v>
      </c>
      <c r="E768" s="1"/>
      <c r="G768" s="1"/>
      <c r="I768" s="1"/>
      <c r="P768" s="25" t="str">
        <f t="shared" si="264"/>
        <v>CARIB</v>
      </c>
      <c r="Q768" s="25">
        <f t="shared" si="265"/>
        <v>270</v>
      </c>
      <c r="R768" s="25">
        <f t="shared" si="266"/>
        <v>280</v>
      </c>
      <c r="S768" s="25">
        <f t="shared" si="267"/>
        <v>12</v>
      </c>
      <c r="T768" s="25">
        <f t="shared" si="268"/>
        <v>19.440000000000001</v>
      </c>
      <c r="U768" s="25">
        <f t="shared" si="269"/>
        <v>0</v>
      </c>
      <c r="V768" s="25">
        <f t="shared" si="270"/>
        <v>0.4</v>
      </c>
      <c r="W768">
        <v>80</v>
      </c>
      <c r="X768">
        <v>100</v>
      </c>
    </row>
    <row r="769" spans="1:24" hidden="1" x14ac:dyDescent="0.25">
      <c r="A769" s="283">
        <v>46021</v>
      </c>
      <c r="B769" s="271" t="s">
        <v>458</v>
      </c>
      <c r="C769" s="34" t="s">
        <v>31</v>
      </c>
      <c r="E769" s="1"/>
      <c r="G769" s="1"/>
      <c r="I769" s="1"/>
      <c r="P769" s="25" t="str">
        <f t="shared" si="264"/>
        <v>CARIB</v>
      </c>
      <c r="Q769" s="25">
        <f t="shared" si="265"/>
        <v>270</v>
      </c>
      <c r="R769" s="25">
        <f t="shared" si="266"/>
        <v>280</v>
      </c>
      <c r="S769" s="25">
        <f t="shared" si="267"/>
        <v>12</v>
      </c>
      <c r="T769" s="25">
        <f t="shared" si="268"/>
        <v>19.440000000000001</v>
      </c>
      <c r="U769" s="25">
        <f t="shared" si="269"/>
        <v>0</v>
      </c>
      <c r="V769" s="25">
        <f t="shared" si="270"/>
        <v>0.4</v>
      </c>
      <c r="W769">
        <v>80</v>
      </c>
      <c r="X769">
        <v>100</v>
      </c>
    </row>
    <row r="770" spans="1:24" hidden="1" x14ac:dyDescent="0.25">
      <c r="A770" s="283">
        <v>46021</v>
      </c>
      <c r="B770" s="34" t="s">
        <v>434</v>
      </c>
      <c r="C770" s="34" t="s">
        <v>30</v>
      </c>
      <c r="E770" s="1"/>
      <c r="G770" s="1"/>
      <c r="I770" s="1"/>
      <c r="P770" s="25" t="str">
        <f t="shared" si="264"/>
        <v>STAG</v>
      </c>
      <c r="Q770" s="25">
        <f t="shared" si="265"/>
        <v>270</v>
      </c>
      <c r="R770" s="25">
        <f t="shared" si="266"/>
        <v>280</v>
      </c>
      <c r="S770" s="25">
        <f t="shared" si="267"/>
        <v>12</v>
      </c>
      <c r="T770" s="25">
        <f t="shared" si="268"/>
        <v>19.440000000000001</v>
      </c>
      <c r="U770" s="25">
        <f t="shared" si="269"/>
        <v>0</v>
      </c>
      <c r="V770" s="25">
        <f t="shared" si="270"/>
        <v>0.4</v>
      </c>
      <c r="W770">
        <v>80</v>
      </c>
      <c r="X770">
        <v>100</v>
      </c>
    </row>
    <row r="771" spans="1:24" hidden="1" x14ac:dyDescent="0.25">
      <c r="A771" s="283">
        <v>46021</v>
      </c>
      <c r="B771" s="34" t="s">
        <v>436</v>
      </c>
      <c r="C771" s="34" t="s">
        <v>30</v>
      </c>
      <c r="E771" s="1"/>
      <c r="G771" s="1"/>
      <c r="I771" s="1"/>
      <c r="P771" s="25" t="str">
        <f t="shared" si="264"/>
        <v>STAG</v>
      </c>
      <c r="Q771" s="25">
        <f t="shared" si="265"/>
        <v>270</v>
      </c>
      <c r="R771" s="25">
        <f t="shared" si="266"/>
        <v>280</v>
      </c>
      <c r="S771" s="25">
        <f t="shared" si="267"/>
        <v>12</v>
      </c>
      <c r="T771" s="25">
        <f t="shared" si="268"/>
        <v>19.440000000000001</v>
      </c>
      <c r="U771" s="25">
        <f t="shared" si="269"/>
        <v>0</v>
      </c>
      <c r="V771" s="25">
        <f t="shared" si="270"/>
        <v>0.4</v>
      </c>
      <c r="W771">
        <v>80</v>
      </c>
      <c r="X771">
        <v>100</v>
      </c>
    </row>
    <row r="772" spans="1:24" hidden="1" x14ac:dyDescent="0.25">
      <c r="A772" s="283">
        <v>46022</v>
      </c>
      <c r="B772" s="34" t="s">
        <v>458</v>
      </c>
      <c r="C772" s="34" t="s">
        <v>30</v>
      </c>
      <c r="E772" s="1"/>
      <c r="G772" s="1"/>
      <c r="I772" s="1"/>
      <c r="P772" s="25" t="str">
        <f t="shared" si="264"/>
        <v>STAG</v>
      </c>
      <c r="Q772" s="25">
        <f t="shared" si="265"/>
        <v>270</v>
      </c>
      <c r="R772" s="25">
        <f t="shared" si="266"/>
        <v>280</v>
      </c>
      <c r="S772" s="25">
        <f t="shared" si="267"/>
        <v>12</v>
      </c>
      <c r="T772" s="25">
        <f t="shared" si="268"/>
        <v>19.440000000000001</v>
      </c>
      <c r="U772" s="25">
        <f t="shared" si="269"/>
        <v>0</v>
      </c>
      <c r="V772" s="25">
        <f t="shared" si="270"/>
        <v>0.4</v>
      </c>
      <c r="W772">
        <v>80</v>
      </c>
      <c r="X772">
        <v>100</v>
      </c>
    </row>
    <row r="773" spans="1:24" hidden="1" x14ac:dyDescent="0.25">
      <c r="A773" s="283">
        <v>46022</v>
      </c>
      <c r="B773" s="34" t="s">
        <v>459</v>
      </c>
      <c r="C773" s="34" t="s">
        <v>30</v>
      </c>
      <c r="E773" s="1"/>
      <c r="G773" s="1"/>
      <c r="I773" s="1"/>
      <c r="P773" s="25" t="str">
        <f t="shared" si="264"/>
        <v>STAG</v>
      </c>
      <c r="Q773" s="25">
        <f t="shared" si="265"/>
        <v>270</v>
      </c>
      <c r="R773" s="25">
        <f t="shared" si="266"/>
        <v>280</v>
      </c>
      <c r="S773" s="25">
        <f t="shared" si="267"/>
        <v>12</v>
      </c>
      <c r="T773" s="25">
        <f t="shared" si="268"/>
        <v>19.440000000000001</v>
      </c>
      <c r="U773" s="25">
        <f t="shared" si="269"/>
        <v>0</v>
      </c>
      <c r="V773" s="25">
        <f t="shared" si="270"/>
        <v>0.4</v>
      </c>
      <c r="W773">
        <v>80</v>
      </c>
      <c r="X773">
        <v>100</v>
      </c>
    </row>
    <row r="774" spans="1:24" hidden="1" x14ac:dyDescent="0.25">
      <c r="A774" s="283">
        <v>46022</v>
      </c>
      <c r="B774" s="34" t="s">
        <v>437</v>
      </c>
      <c r="C774" s="34" t="s">
        <v>962</v>
      </c>
      <c r="E774" s="1"/>
      <c r="G774" s="1"/>
      <c r="I774" s="1"/>
      <c r="P774" s="25" t="str">
        <f t="shared" ref="P774:P775" si="272">LEFT(C774,12)</f>
        <v>CARB</v>
      </c>
      <c r="Q774" s="25" t="e">
        <f t="shared" si="265"/>
        <v>#N/A</v>
      </c>
      <c r="R774" s="25" t="e">
        <f t="shared" si="266"/>
        <v>#N/A</v>
      </c>
      <c r="S774" s="25" t="e">
        <f t="shared" si="267"/>
        <v>#N/A</v>
      </c>
      <c r="T774" s="25" t="e">
        <f t="shared" si="268"/>
        <v>#N/A</v>
      </c>
      <c r="U774" s="25" t="e">
        <f t="shared" si="269"/>
        <v>#N/A</v>
      </c>
      <c r="V774" s="25" t="e">
        <f t="shared" si="270"/>
        <v>#N/A</v>
      </c>
      <c r="W774">
        <v>80</v>
      </c>
      <c r="X774">
        <v>100</v>
      </c>
    </row>
    <row r="775" spans="1:24" hidden="1" x14ac:dyDescent="0.25">
      <c r="A775" s="283"/>
      <c r="B775" s="271"/>
      <c r="C775" s="34"/>
      <c r="E775" s="1"/>
      <c r="G775" s="1"/>
      <c r="I775" s="1"/>
      <c r="P775" s="25" t="str">
        <f t="shared" si="272"/>
        <v/>
      </c>
      <c r="Q775" s="25" t="e">
        <f t="shared" si="265"/>
        <v>#N/A</v>
      </c>
      <c r="R775" s="25" t="e">
        <f t="shared" si="266"/>
        <v>#N/A</v>
      </c>
      <c r="S775" s="25" t="e">
        <f t="shared" si="267"/>
        <v>#N/A</v>
      </c>
      <c r="T775" s="25" t="e">
        <f t="shared" si="268"/>
        <v>#N/A</v>
      </c>
      <c r="U775" s="25" t="e">
        <f t="shared" si="269"/>
        <v>#N/A</v>
      </c>
      <c r="V775" s="25" t="e">
        <f t="shared" si="270"/>
        <v>#N/A</v>
      </c>
      <c r="W775">
        <v>80</v>
      </c>
      <c r="X775">
        <v>100</v>
      </c>
    </row>
    <row r="776" spans="1:24" hidden="1" x14ac:dyDescent="0.25">
      <c r="A776" s="283"/>
      <c r="B776" s="271"/>
      <c r="C776" s="34"/>
      <c r="E776" s="1"/>
      <c r="G776" s="1"/>
      <c r="I776" s="1"/>
      <c r="P776" s="25" t="str">
        <f t="shared" ref="P776:P779" si="273">LEFT(C776,12)</f>
        <v/>
      </c>
      <c r="Q776" s="25" t="e">
        <f t="shared" si="265"/>
        <v>#N/A</v>
      </c>
      <c r="R776" s="25" t="e">
        <f t="shared" si="266"/>
        <v>#N/A</v>
      </c>
      <c r="S776" s="25" t="e">
        <f t="shared" si="267"/>
        <v>#N/A</v>
      </c>
      <c r="T776" s="25" t="e">
        <f t="shared" si="268"/>
        <v>#N/A</v>
      </c>
      <c r="U776" s="25" t="e">
        <f t="shared" si="269"/>
        <v>#N/A</v>
      </c>
      <c r="V776" s="25" t="e">
        <f t="shared" si="270"/>
        <v>#N/A</v>
      </c>
      <c r="W776">
        <v>80</v>
      </c>
      <c r="X776">
        <v>100</v>
      </c>
    </row>
    <row r="777" spans="1:24" hidden="1" x14ac:dyDescent="0.25">
      <c r="A777" s="283"/>
      <c r="B777" s="271"/>
      <c r="C777" s="34"/>
      <c r="E777" s="1"/>
      <c r="G777" s="1"/>
      <c r="I777" s="1"/>
      <c r="P777" s="25" t="str">
        <f t="shared" si="273"/>
        <v/>
      </c>
      <c r="Q777" s="25" t="e">
        <f t="shared" si="265"/>
        <v>#N/A</v>
      </c>
      <c r="R777" s="25" t="e">
        <f t="shared" si="266"/>
        <v>#N/A</v>
      </c>
      <c r="S777" s="25" t="e">
        <f t="shared" si="267"/>
        <v>#N/A</v>
      </c>
      <c r="T777" s="25" t="e">
        <f t="shared" si="268"/>
        <v>#N/A</v>
      </c>
      <c r="U777" s="25" t="e">
        <f t="shared" si="269"/>
        <v>#N/A</v>
      </c>
      <c r="V777" s="25" t="e">
        <f t="shared" si="270"/>
        <v>#N/A</v>
      </c>
      <c r="W777">
        <v>80</v>
      </c>
      <c r="X777">
        <v>100</v>
      </c>
    </row>
    <row r="778" spans="1:24" hidden="1" x14ac:dyDescent="0.25">
      <c r="A778" s="283"/>
      <c r="B778" s="271"/>
      <c r="C778" s="34"/>
      <c r="E778" s="1"/>
      <c r="G778" s="1"/>
      <c r="I778" s="1"/>
      <c r="P778" s="25" t="str">
        <f t="shared" si="273"/>
        <v/>
      </c>
      <c r="Q778" s="25" t="e">
        <f t="shared" si="265"/>
        <v>#N/A</v>
      </c>
      <c r="R778" s="25" t="e">
        <f t="shared" si="266"/>
        <v>#N/A</v>
      </c>
      <c r="S778" s="25" t="e">
        <f t="shared" si="267"/>
        <v>#N/A</v>
      </c>
      <c r="T778" s="25" t="e">
        <f t="shared" si="268"/>
        <v>#N/A</v>
      </c>
      <c r="U778" s="25" t="e">
        <f t="shared" si="269"/>
        <v>#N/A</v>
      </c>
      <c r="V778" s="25" t="e">
        <f t="shared" si="270"/>
        <v>#N/A</v>
      </c>
      <c r="W778">
        <v>80</v>
      </c>
      <c r="X778">
        <v>100</v>
      </c>
    </row>
    <row r="779" spans="1:24" hidden="1" x14ac:dyDescent="0.25">
      <c r="A779" s="283"/>
      <c r="B779" s="271"/>
      <c r="C779" s="34"/>
      <c r="E779" s="1"/>
      <c r="G779" s="1"/>
      <c r="I779" s="1"/>
      <c r="P779" s="25" t="str">
        <f t="shared" si="273"/>
        <v/>
      </c>
      <c r="Q779" s="25" t="e">
        <f t="shared" si="265"/>
        <v>#N/A</v>
      </c>
      <c r="R779" s="25" t="e">
        <f t="shared" si="266"/>
        <v>#N/A</v>
      </c>
      <c r="S779" s="25" t="e">
        <f t="shared" si="267"/>
        <v>#N/A</v>
      </c>
      <c r="T779" s="25" t="e">
        <f t="shared" si="268"/>
        <v>#N/A</v>
      </c>
      <c r="U779" s="25" t="e">
        <f t="shared" si="269"/>
        <v>#N/A</v>
      </c>
      <c r="V779" s="25" t="e">
        <f t="shared" si="270"/>
        <v>#N/A</v>
      </c>
      <c r="W779">
        <v>80</v>
      </c>
      <c r="X779">
        <v>100</v>
      </c>
    </row>
    <row r="780" spans="1:24" hidden="1" x14ac:dyDescent="0.25">
      <c r="A780" s="283"/>
      <c r="B780" s="271"/>
      <c r="C780" s="34"/>
      <c r="E780" s="1"/>
      <c r="G780" s="1"/>
      <c r="I780" s="1"/>
      <c r="P780" s="25" t="str">
        <f t="shared" si="264"/>
        <v/>
      </c>
      <c r="Q780" s="25" t="e">
        <f t="shared" si="265"/>
        <v>#N/A</v>
      </c>
      <c r="R780" s="25" t="e">
        <f t="shared" si="266"/>
        <v>#N/A</v>
      </c>
      <c r="S780" s="25" t="e">
        <f t="shared" si="267"/>
        <v>#N/A</v>
      </c>
      <c r="T780" s="25" t="e">
        <f t="shared" si="268"/>
        <v>#N/A</v>
      </c>
      <c r="U780" s="25" t="e">
        <f t="shared" si="269"/>
        <v>#N/A</v>
      </c>
      <c r="V780" s="25" t="e">
        <f t="shared" si="270"/>
        <v>#N/A</v>
      </c>
      <c r="W780">
        <v>80</v>
      </c>
      <c r="X780">
        <v>100</v>
      </c>
    </row>
    <row r="781" spans="1:24" hidden="1" x14ac:dyDescent="0.25">
      <c r="A781" s="283"/>
      <c r="B781" s="271"/>
      <c r="C781" s="34"/>
      <c r="E781" s="1"/>
      <c r="G781" s="1"/>
      <c r="I781" s="1"/>
      <c r="P781" s="25" t="str">
        <f t="shared" ref="P781" si="274">LEFT(C781,12)</f>
        <v/>
      </c>
      <c r="Q781" s="25" t="e">
        <f t="shared" si="265"/>
        <v>#N/A</v>
      </c>
      <c r="R781" s="25" t="e">
        <f t="shared" si="266"/>
        <v>#N/A</v>
      </c>
      <c r="S781" s="25" t="e">
        <f t="shared" si="267"/>
        <v>#N/A</v>
      </c>
      <c r="T781" s="25" t="e">
        <f t="shared" si="268"/>
        <v>#N/A</v>
      </c>
      <c r="U781" s="25" t="e">
        <f t="shared" si="269"/>
        <v>#N/A</v>
      </c>
      <c r="V781" s="25" t="e">
        <f t="shared" si="270"/>
        <v>#N/A</v>
      </c>
      <c r="W781">
        <v>80</v>
      </c>
      <c r="X781">
        <v>100</v>
      </c>
    </row>
    <row r="782" spans="1:24" hidden="1" x14ac:dyDescent="0.25">
      <c r="A782" s="283"/>
      <c r="B782" s="271"/>
      <c r="C782" s="34"/>
      <c r="E782" s="1"/>
      <c r="G782" s="1"/>
      <c r="I782" s="1"/>
      <c r="P782" s="25" t="str">
        <f t="shared" ref="P782" si="275">LEFT(C782,12)</f>
        <v/>
      </c>
      <c r="Q782" s="25" t="e">
        <f t="shared" si="265"/>
        <v>#N/A</v>
      </c>
      <c r="R782" s="25" t="e">
        <f t="shared" si="266"/>
        <v>#N/A</v>
      </c>
      <c r="S782" s="25" t="e">
        <f t="shared" si="267"/>
        <v>#N/A</v>
      </c>
      <c r="T782" s="25" t="e">
        <f t="shared" si="268"/>
        <v>#N/A</v>
      </c>
      <c r="U782" s="25" t="e">
        <f t="shared" si="269"/>
        <v>#N/A</v>
      </c>
      <c r="V782" s="25" t="e">
        <f t="shared" si="270"/>
        <v>#N/A</v>
      </c>
      <c r="W782">
        <v>80</v>
      </c>
      <c r="X782">
        <v>100</v>
      </c>
    </row>
    <row r="783" spans="1:24" hidden="1" x14ac:dyDescent="0.25">
      <c r="A783" s="283"/>
      <c r="B783" s="271"/>
      <c r="C783" s="34"/>
      <c r="E783" s="1"/>
      <c r="G783" s="1"/>
      <c r="I783" s="1"/>
      <c r="P783" s="25" t="str">
        <f t="shared" si="264"/>
        <v/>
      </c>
      <c r="Q783" s="25" t="e">
        <f t="shared" si="265"/>
        <v>#N/A</v>
      </c>
      <c r="R783" s="25" t="e">
        <f t="shared" si="266"/>
        <v>#N/A</v>
      </c>
      <c r="S783" s="25" t="e">
        <f t="shared" si="267"/>
        <v>#N/A</v>
      </c>
      <c r="T783" s="25" t="e">
        <f t="shared" si="268"/>
        <v>#N/A</v>
      </c>
      <c r="U783" s="25" t="e">
        <f t="shared" si="269"/>
        <v>#N/A</v>
      </c>
      <c r="V783" s="25" t="e">
        <f t="shared" si="270"/>
        <v>#N/A</v>
      </c>
      <c r="W783">
        <v>80</v>
      </c>
      <c r="X783">
        <v>100</v>
      </c>
    </row>
    <row r="784" spans="1:24" hidden="1" x14ac:dyDescent="0.25">
      <c r="A784" s="283"/>
      <c r="B784" s="271"/>
      <c r="C784" s="34"/>
      <c r="E784" s="1"/>
      <c r="G784" s="1"/>
      <c r="I784" s="1"/>
      <c r="P784" s="25" t="str">
        <f t="shared" si="264"/>
        <v/>
      </c>
      <c r="Q784" s="25" t="e">
        <f t="shared" si="265"/>
        <v>#N/A</v>
      </c>
      <c r="R784" s="25" t="e">
        <f t="shared" si="266"/>
        <v>#N/A</v>
      </c>
      <c r="S784" s="25" t="e">
        <f t="shared" si="267"/>
        <v>#N/A</v>
      </c>
      <c r="T784" s="25" t="e">
        <f t="shared" si="268"/>
        <v>#N/A</v>
      </c>
      <c r="U784" s="25" t="e">
        <f t="shared" si="269"/>
        <v>#N/A</v>
      </c>
      <c r="V784" s="25" t="e">
        <f t="shared" si="270"/>
        <v>#N/A</v>
      </c>
      <c r="W784">
        <v>80</v>
      </c>
      <c r="X784">
        <v>100</v>
      </c>
    </row>
    <row r="785" spans="1:24" hidden="1" x14ac:dyDescent="0.25">
      <c r="A785" s="283"/>
      <c r="B785" s="271"/>
      <c r="C785" s="34"/>
      <c r="E785" s="1"/>
      <c r="G785" s="1"/>
      <c r="I785" s="1"/>
      <c r="P785" s="25" t="str">
        <f t="shared" si="264"/>
        <v/>
      </c>
      <c r="Q785" s="25" t="e">
        <f t="shared" si="265"/>
        <v>#N/A</v>
      </c>
      <c r="R785" s="25" t="e">
        <f t="shared" si="266"/>
        <v>#N/A</v>
      </c>
      <c r="S785" s="25" t="e">
        <f t="shared" si="267"/>
        <v>#N/A</v>
      </c>
      <c r="T785" s="25" t="e">
        <f t="shared" si="268"/>
        <v>#N/A</v>
      </c>
      <c r="U785" s="25" t="e">
        <f t="shared" si="269"/>
        <v>#N/A</v>
      </c>
      <c r="V785" s="25" t="e">
        <f t="shared" si="270"/>
        <v>#N/A</v>
      </c>
      <c r="W785">
        <v>80</v>
      </c>
      <c r="X785">
        <v>100</v>
      </c>
    </row>
    <row r="786" spans="1:24" hidden="1" x14ac:dyDescent="0.25">
      <c r="A786" s="283"/>
      <c r="B786" s="271"/>
      <c r="C786" s="34"/>
      <c r="E786" s="1"/>
      <c r="G786" s="1"/>
      <c r="I786" s="1"/>
      <c r="P786" s="25" t="str">
        <f t="shared" si="264"/>
        <v/>
      </c>
      <c r="Q786" s="25" t="e">
        <f t="shared" si="265"/>
        <v>#N/A</v>
      </c>
      <c r="R786" s="25" t="e">
        <f t="shared" si="266"/>
        <v>#N/A</v>
      </c>
      <c r="S786" s="25" t="e">
        <f t="shared" si="267"/>
        <v>#N/A</v>
      </c>
      <c r="T786" s="25" t="e">
        <f t="shared" si="268"/>
        <v>#N/A</v>
      </c>
      <c r="U786" s="25" t="e">
        <f t="shared" si="269"/>
        <v>#N/A</v>
      </c>
      <c r="V786" s="25" t="e">
        <f t="shared" si="270"/>
        <v>#N/A</v>
      </c>
      <c r="W786">
        <v>80</v>
      </c>
      <c r="X786">
        <v>100</v>
      </c>
    </row>
    <row r="787" spans="1:24" hidden="1" x14ac:dyDescent="0.25">
      <c r="A787" s="283"/>
      <c r="B787" s="271"/>
      <c r="C787" s="34"/>
      <c r="E787" s="1"/>
      <c r="G787" s="1"/>
      <c r="I787" s="1"/>
      <c r="P787" s="25" t="str">
        <f t="shared" si="264"/>
        <v/>
      </c>
      <c r="Q787" s="25" t="e">
        <f t="shared" si="265"/>
        <v>#N/A</v>
      </c>
      <c r="R787" s="25" t="e">
        <f t="shared" si="266"/>
        <v>#N/A</v>
      </c>
      <c r="S787" s="25" t="e">
        <f t="shared" si="267"/>
        <v>#N/A</v>
      </c>
      <c r="T787" s="25" t="e">
        <f t="shared" si="268"/>
        <v>#N/A</v>
      </c>
      <c r="U787" s="25" t="e">
        <f t="shared" si="269"/>
        <v>#N/A</v>
      </c>
      <c r="V787" s="25" t="e">
        <f t="shared" si="270"/>
        <v>#N/A</v>
      </c>
      <c r="W787">
        <v>80</v>
      </c>
      <c r="X787">
        <v>100</v>
      </c>
    </row>
    <row r="788" spans="1:24" hidden="1" x14ac:dyDescent="0.25">
      <c r="A788" s="283"/>
      <c r="B788" s="271"/>
      <c r="C788" s="34"/>
      <c r="E788" s="1"/>
      <c r="G788" s="1"/>
      <c r="I788" s="1"/>
      <c r="P788" s="25" t="str">
        <f t="shared" si="264"/>
        <v/>
      </c>
      <c r="Q788" s="25" t="e">
        <f t="shared" si="265"/>
        <v>#N/A</v>
      </c>
      <c r="R788" s="25" t="e">
        <f t="shared" si="266"/>
        <v>#N/A</v>
      </c>
      <c r="S788" s="25" t="e">
        <f t="shared" si="267"/>
        <v>#N/A</v>
      </c>
      <c r="T788" s="25" t="e">
        <f t="shared" si="268"/>
        <v>#N/A</v>
      </c>
      <c r="U788" s="25" t="e">
        <f t="shared" si="269"/>
        <v>#N/A</v>
      </c>
      <c r="V788" s="25" t="e">
        <f t="shared" si="270"/>
        <v>#N/A</v>
      </c>
      <c r="W788">
        <v>80</v>
      </c>
      <c r="X788">
        <v>100</v>
      </c>
    </row>
    <row r="789" spans="1:24" hidden="1" x14ac:dyDescent="0.25">
      <c r="A789" s="283"/>
      <c r="B789" s="271"/>
      <c r="C789" s="34"/>
      <c r="E789" s="1"/>
      <c r="G789" s="1"/>
      <c r="I789" s="1"/>
      <c r="P789" s="25" t="str">
        <f t="shared" si="264"/>
        <v/>
      </c>
      <c r="Q789" s="25" t="e">
        <f t="shared" si="265"/>
        <v>#N/A</v>
      </c>
      <c r="R789" s="25" t="e">
        <f t="shared" si="266"/>
        <v>#N/A</v>
      </c>
      <c r="S789" s="25" t="e">
        <f t="shared" si="267"/>
        <v>#N/A</v>
      </c>
      <c r="T789" s="25" t="e">
        <f t="shared" si="268"/>
        <v>#N/A</v>
      </c>
      <c r="U789" s="25" t="e">
        <f t="shared" si="269"/>
        <v>#N/A</v>
      </c>
      <c r="V789" s="25" t="e">
        <f t="shared" si="270"/>
        <v>#N/A</v>
      </c>
      <c r="W789">
        <v>80</v>
      </c>
      <c r="X789">
        <v>100</v>
      </c>
    </row>
    <row r="790" spans="1:24" hidden="1" x14ac:dyDescent="0.25">
      <c r="A790" s="283"/>
      <c r="B790" s="271"/>
      <c r="C790" s="34"/>
      <c r="E790" s="1"/>
      <c r="G790" s="1"/>
      <c r="I790" s="1"/>
      <c r="P790" s="25" t="str">
        <f t="shared" si="264"/>
        <v/>
      </c>
      <c r="Q790" s="25" t="e">
        <f t="shared" si="265"/>
        <v>#N/A</v>
      </c>
      <c r="R790" s="25" t="e">
        <f t="shared" si="266"/>
        <v>#N/A</v>
      </c>
      <c r="S790" s="25" t="e">
        <f t="shared" si="267"/>
        <v>#N/A</v>
      </c>
      <c r="T790" s="25" t="e">
        <f t="shared" si="268"/>
        <v>#N/A</v>
      </c>
      <c r="U790" s="25" t="e">
        <f t="shared" si="269"/>
        <v>#N/A</v>
      </c>
      <c r="V790" s="25" t="e">
        <f t="shared" si="270"/>
        <v>#N/A</v>
      </c>
      <c r="W790">
        <v>80</v>
      </c>
      <c r="X790">
        <v>100</v>
      </c>
    </row>
    <row r="791" spans="1:24" hidden="1" x14ac:dyDescent="0.25">
      <c r="A791" s="283"/>
      <c r="B791" s="271"/>
      <c r="C791" s="34"/>
      <c r="E791" s="1"/>
      <c r="G791" s="1"/>
      <c r="I791" s="1"/>
      <c r="P791" s="25" t="str">
        <f t="shared" si="264"/>
        <v/>
      </c>
      <c r="Q791" s="25" t="e">
        <f t="shared" si="265"/>
        <v>#N/A</v>
      </c>
      <c r="R791" s="25" t="e">
        <f t="shared" si="266"/>
        <v>#N/A</v>
      </c>
      <c r="S791" s="25" t="e">
        <f t="shared" si="267"/>
        <v>#N/A</v>
      </c>
      <c r="T791" s="25" t="e">
        <f t="shared" si="268"/>
        <v>#N/A</v>
      </c>
      <c r="U791" s="25" t="e">
        <f t="shared" si="269"/>
        <v>#N/A</v>
      </c>
      <c r="V791" s="25" t="e">
        <f t="shared" si="270"/>
        <v>#N/A</v>
      </c>
      <c r="W791">
        <v>80</v>
      </c>
      <c r="X791">
        <v>100</v>
      </c>
    </row>
    <row r="792" spans="1:24" hidden="1" x14ac:dyDescent="0.25">
      <c r="A792" s="283"/>
      <c r="B792" s="271"/>
      <c r="C792" s="34"/>
      <c r="E792" s="1"/>
      <c r="G792" s="1"/>
      <c r="I792" s="1"/>
      <c r="P792" s="25" t="str">
        <f t="shared" si="264"/>
        <v/>
      </c>
      <c r="Q792" s="25" t="e">
        <f t="shared" si="265"/>
        <v>#N/A</v>
      </c>
      <c r="R792" s="25" t="e">
        <f t="shared" si="266"/>
        <v>#N/A</v>
      </c>
      <c r="S792" s="25" t="e">
        <f t="shared" si="267"/>
        <v>#N/A</v>
      </c>
      <c r="T792" s="25" t="e">
        <f t="shared" si="268"/>
        <v>#N/A</v>
      </c>
      <c r="U792" s="25" t="e">
        <f t="shared" si="269"/>
        <v>#N/A</v>
      </c>
      <c r="V792" s="25" t="e">
        <f t="shared" si="270"/>
        <v>#N/A</v>
      </c>
      <c r="W792">
        <v>80</v>
      </c>
      <c r="X792">
        <v>100</v>
      </c>
    </row>
    <row r="793" spans="1:24" hidden="1" x14ac:dyDescent="0.25">
      <c r="A793" s="283"/>
      <c r="B793" s="271"/>
      <c r="C793" s="34"/>
      <c r="E793" s="1"/>
      <c r="G793" s="1"/>
      <c r="I793" s="1"/>
      <c r="P793" s="25" t="str">
        <f t="shared" si="264"/>
        <v/>
      </c>
      <c r="Q793" s="25" t="e">
        <f t="shared" si="265"/>
        <v>#N/A</v>
      </c>
      <c r="R793" s="25" t="e">
        <f t="shared" si="266"/>
        <v>#N/A</v>
      </c>
      <c r="S793" s="25" t="e">
        <f t="shared" si="267"/>
        <v>#N/A</v>
      </c>
      <c r="T793" s="25" t="e">
        <f t="shared" si="268"/>
        <v>#N/A</v>
      </c>
      <c r="U793" s="25" t="e">
        <f t="shared" si="269"/>
        <v>#N/A</v>
      </c>
      <c r="V793" s="25" t="e">
        <f t="shared" si="270"/>
        <v>#N/A</v>
      </c>
      <c r="W793">
        <v>80</v>
      </c>
      <c r="X793">
        <v>100</v>
      </c>
    </row>
    <row r="794" spans="1:24" hidden="1" x14ac:dyDescent="0.25">
      <c r="A794" s="283"/>
      <c r="B794" s="271"/>
      <c r="C794" s="34"/>
      <c r="E794" s="1"/>
      <c r="G794" s="1"/>
      <c r="I794" s="1"/>
      <c r="P794" s="25" t="str">
        <f t="shared" si="264"/>
        <v/>
      </c>
      <c r="Q794" s="25" t="e">
        <f t="shared" si="265"/>
        <v>#N/A</v>
      </c>
      <c r="R794" s="25" t="e">
        <f t="shared" si="266"/>
        <v>#N/A</v>
      </c>
      <c r="S794" s="25" t="e">
        <f t="shared" si="267"/>
        <v>#N/A</v>
      </c>
      <c r="T794" s="25" t="e">
        <f t="shared" si="268"/>
        <v>#N/A</v>
      </c>
      <c r="U794" s="25" t="e">
        <f t="shared" si="269"/>
        <v>#N/A</v>
      </c>
      <c r="V794" s="25" t="e">
        <f t="shared" si="270"/>
        <v>#N/A</v>
      </c>
      <c r="W794">
        <v>80</v>
      </c>
      <c r="X794">
        <v>100</v>
      </c>
    </row>
    <row r="795" spans="1:24" hidden="1" x14ac:dyDescent="0.25">
      <c r="A795" s="283"/>
      <c r="B795" s="271"/>
      <c r="C795" s="34"/>
      <c r="E795" s="1"/>
      <c r="G795" s="1"/>
      <c r="I795" s="1"/>
      <c r="P795" s="25" t="str">
        <f t="shared" si="264"/>
        <v/>
      </c>
      <c r="Q795" s="25" t="e">
        <f t="shared" si="265"/>
        <v>#N/A</v>
      </c>
      <c r="R795" s="25" t="e">
        <f t="shared" si="266"/>
        <v>#N/A</v>
      </c>
      <c r="S795" s="25" t="e">
        <f t="shared" si="267"/>
        <v>#N/A</v>
      </c>
      <c r="T795" s="25" t="e">
        <f t="shared" si="268"/>
        <v>#N/A</v>
      </c>
      <c r="U795" s="25" t="e">
        <f t="shared" si="269"/>
        <v>#N/A</v>
      </c>
      <c r="V795" s="25" t="e">
        <f t="shared" si="270"/>
        <v>#N/A</v>
      </c>
      <c r="W795">
        <v>80</v>
      </c>
      <c r="X795">
        <v>100</v>
      </c>
    </row>
    <row r="796" spans="1:24" hidden="1" x14ac:dyDescent="0.25">
      <c r="A796" s="283"/>
      <c r="B796" s="271"/>
      <c r="C796" s="34"/>
      <c r="E796" s="1"/>
      <c r="G796" s="1"/>
      <c r="I796" s="1"/>
      <c r="P796" s="25" t="str">
        <f t="shared" si="264"/>
        <v/>
      </c>
      <c r="Q796" s="25" t="e">
        <f t="shared" si="265"/>
        <v>#N/A</v>
      </c>
      <c r="R796" s="25" t="e">
        <f t="shared" si="266"/>
        <v>#N/A</v>
      </c>
      <c r="S796" s="25" t="e">
        <f t="shared" si="267"/>
        <v>#N/A</v>
      </c>
      <c r="T796" s="25" t="e">
        <f t="shared" si="268"/>
        <v>#N/A</v>
      </c>
      <c r="U796" s="25" t="e">
        <f t="shared" si="269"/>
        <v>#N/A</v>
      </c>
      <c r="V796" s="25" t="e">
        <f t="shared" si="270"/>
        <v>#N/A</v>
      </c>
      <c r="W796">
        <v>80</v>
      </c>
      <c r="X796">
        <v>100</v>
      </c>
    </row>
    <row r="797" spans="1:24" hidden="1" x14ac:dyDescent="0.25">
      <c r="A797" s="283"/>
      <c r="B797" s="34"/>
      <c r="C797" s="34"/>
      <c r="E797" s="1"/>
      <c r="G797" s="1"/>
      <c r="I797" s="1"/>
      <c r="P797" s="25" t="str">
        <f t="shared" si="264"/>
        <v/>
      </c>
      <c r="Q797" s="25" t="e">
        <f t="shared" si="265"/>
        <v>#N/A</v>
      </c>
      <c r="R797" s="25" t="e">
        <f t="shared" si="266"/>
        <v>#N/A</v>
      </c>
      <c r="S797" s="25" t="e">
        <f t="shared" si="267"/>
        <v>#N/A</v>
      </c>
      <c r="T797" s="25" t="e">
        <f t="shared" si="268"/>
        <v>#N/A</v>
      </c>
      <c r="U797" s="25" t="e">
        <f t="shared" si="269"/>
        <v>#N/A</v>
      </c>
      <c r="V797" s="25" t="e">
        <f t="shared" si="270"/>
        <v>#N/A</v>
      </c>
      <c r="W797">
        <v>80</v>
      </c>
      <c r="X797">
        <v>100</v>
      </c>
    </row>
    <row r="798" spans="1:24" hidden="1" x14ac:dyDescent="0.25">
      <c r="A798" s="283"/>
      <c r="B798" s="34"/>
      <c r="C798" s="34"/>
      <c r="E798" s="1"/>
      <c r="G798" s="1"/>
      <c r="I798" s="1"/>
      <c r="P798" s="25" t="str">
        <f t="shared" ref="P798:P812" si="276">LEFT(C798,12)</f>
        <v/>
      </c>
      <c r="Q798" s="25" t="e">
        <f t="shared" si="265"/>
        <v>#N/A</v>
      </c>
      <c r="R798" s="25" t="e">
        <f t="shared" si="266"/>
        <v>#N/A</v>
      </c>
      <c r="S798" s="25" t="e">
        <f t="shared" si="267"/>
        <v>#N/A</v>
      </c>
      <c r="T798" s="25" t="e">
        <f t="shared" si="268"/>
        <v>#N/A</v>
      </c>
      <c r="U798" s="25" t="e">
        <f t="shared" si="269"/>
        <v>#N/A</v>
      </c>
      <c r="V798" s="25" t="e">
        <f t="shared" si="270"/>
        <v>#N/A</v>
      </c>
      <c r="W798">
        <v>80</v>
      </c>
      <c r="X798">
        <v>100</v>
      </c>
    </row>
    <row r="799" spans="1:24" hidden="1" x14ac:dyDescent="0.25">
      <c r="A799" s="283"/>
      <c r="B799" s="271"/>
      <c r="C799" s="281"/>
      <c r="E799" s="1"/>
      <c r="G799" s="1"/>
      <c r="I799" s="1"/>
      <c r="P799" s="25" t="str">
        <f t="shared" si="276"/>
        <v/>
      </c>
      <c r="Q799" s="25" t="e">
        <f t="shared" si="265"/>
        <v>#N/A</v>
      </c>
      <c r="R799" s="25" t="e">
        <f t="shared" si="266"/>
        <v>#N/A</v>
      </c>
      <c r="S799" s="25" t="e">
        <f t="shared" si="267"/>
        <v>#N/A</v>
      </c>
      <c r="T799" s="25" t="e">
        <f t="shared" si="268"/>
        <v>#N/A</v>
      </c>
      <c r="U799" s="25" t="e">
        <f t="shared" si="269"/>
        <v>#N/A</v>
      </c>
      <c r="V799" s="25" t="e">
        <f t="shared" si="270"/>
        <v>#N/A</v>
      </c>
      <c r="W799">
        <v>80</v>
      </c>
      <c r="X799">
        <v>100</v>
      </c>
    </row>
    <row r="800" spans="1:24" hidden="1" x14ac:dyDescent="0.25">
      <c r="A800" s="279"/>
      <c r="B800" s="34"/>
      <c r="C800" s="304"/>
      <c r="E800" s="1"/>
      <c r="G800" s="1"/>
      <c r="I800" s="1"/>
      <c r="P800" s="25" t="str">
        <f t="shared" si="276"/>
        <v/>
      </c>
      <c r="Q800" s="25" t="e">
        <f t="shared" si="265"/>
        <v>#N/A</v>
      </c>
      <c r="R800" s="25" t="e">
        <f t="shared" si="266"/>
        <v>#N/A</v>
      </c>
      <c r="S800" s="25" t="e">
        <f t="shared" si="267"/>
        <v>#N/A</v>
      </c>
      <c r="T800" s="25" t="e">
        <f t="shared" si="268"/>
        <v>#N/A</v>
      </c>
      <c r="U800" s="25" t="e">
        <f t="shared" si="269"/>
        <v>#N/A</v>
      </c>
      <c r="V800" s="25" t="e">
        <f t="shared" si="270"/>
        <v>#N/A</v>
      </c>
      <c r="W800">
        <v>80</v>
      </c>
      <c r="X800">
        <v>100</v>
      </c>
    </row>
    <row r="801" spans="1:24" hidden="1" x14ac:dyDescent="0.25">
      <c r="A801" s="279"/>
      <c r="B801" s="34"/>
      <c r="C801" s="304"/>
      <c r="E801" s="1"/>
      <c r="G801" s="1"/>
      <c r="I801" s="1"/>
      <c r="P801" s="25" t="str">
        <f t="shared" si="276"/>
        <v/>
      </c>
      <c r="Q801" s="25" t="e">
        <f t="shared" si="265"/>
        <v>#N/A</v>
      </c>
      <c r="R801" s="25" t="e">
        <f t="shared" si="266"/>
        <v>#N/A</v>
      </c>
      <c r="S801" s="25" t="e">
        <f t="shared" si="267"/>
        <v>#N/A</v>
      </c>
      <c r="T801" s="25" t="e">
        <f t="shared" si="268"/>
        <v>#N/A</v>
      </c>
      <c r="U801" s="25" t="e">
        <f t="shared" si="269"/>
        <v>#N/A</v>
      </c>
      <c r="V801" s="25" t="e">
        <f t="shared" si="270"/>
        <v>#N/A</v>
      </c>
      <c r="W801">
        <v>80</v>
      </c>
      <c r="X801">
        <v>100</v>
      </c>
    </row>
    <row r="802" spans="1:24" hidden="1" x14ac:dyDescent="0.25">
      <c r="A802" s="283"/>
      <c r="B802" s="34"/>
      <c r="C802" s="34"/>
      <c r="E802" s="1"/>
      <c r="G802" s="1"/>
      <c r="I802" s="1"/>
      <c r="P802" s="25" t="str">
        <f t="shared" si="276"/>
        <v/>
      </c>
      <c r="Q802" s="25" t="e">
        <f t="shared" si="265"/>
        <v>#N/A</v>
      </c>
      <c r="R802" s="25" t="e">
        <f t="shared" si="266"/>
        <v>#N/A</v>
      </c>
      <c r="S802" s="25" t="e">
        <f t="shared" si="267"/>
        <v>#N/A</v>
      </c>
      <c r="T802" s="25" t="e">
        <f t="shared" si="268"/>
        <v>#N/A</v>
      </c>
      <c r="U802" s="25" t="e">
        <f t="shared" si="269"/>
        <v>#N/A</v>
      </c>
      <c r="V802" s="25" t="e">
        <f t="shared" si="270"/>
        <v>#N/A</v>
      </c>
      <c r="W802">
        <v>80</v>
      </c>
      <c r="X802">
        <v>100</v>
      </c>
    </row>
    <row r="803" spans="1:24" hidden="1" x14ac:dyDescent="0.25">
      <c r="A803" s="283"/>
      <c r="B803" s="35"/>
      <c r="C803" s="35"/>
      <c r="E803" s="1"/>
      <c r="G803" s="1"/>
      <c r="I803" s="1"/>
      <c r="P803" s="25" t="str">
        <f t="shared" si="276"/>
        <v/>
      </c>
      <c r="Q803" s="25" t="e">
        <f t="shared" si="265"/>
        <v>#N/A</v>
      </c>
      <c r="R803" s="25" t="e">
        <f t="shared" si="266"/>
        <v>#N/A</v>
      </c>
      <c r="S803" s="25" t="e">
        <f t="shared" si="267"/>
        <v>#N/A</v>
      </c>
      <c r="T803" s="25" t="e">
        <f t="shared" si="268"/>
        <v>#N/A</v>
      </c>
      <c r="U803" s="25" t="e">
        <f t="shared" si="269"/>
        <v>#N/A</v>
      </c>
      <c r="V803" s="25" t="e">
        <f t="shared" si="270"/>
        <v>#N/A</v>
      </c>
      <c r="W803">
        <v>80</v>
      </c>
      <c r="X803">
        <v>100</v>
      </c>
    </row>
    <row r="804" spans="1:24" hidden="1" x14ac:dyDescent="0.25">
      <c r="C804">
        <f>COUNTA(C710:C803)</f>
        <v>65</v>
      </c>
      <c r="E804" s="1"/>
      <c r="G804" s="1"/>
      <c r="I804" s="1"/>
      <c r="P804" s="25" t="str">
        <f t="shared" si="276"/>
        <v>65</v>
      </c>
      <c r="Q804" s="25" t="e">
        <f t="shared" si="265"/>
        <v>#N/A</v>
      </c>
      <c r="R804" s="25" t="e">
        <f t="shared" si="266"/>
        <v>#N/A</v>
      </c>
      <c r="S804" s="25" t="e">
        <f t="shared" si="267"/>
        <v>#N/A</v>
      </c>
      <c r="T804" s="25" t="e">
        <f t="shared" si="268"/>
        <v>#N/A</v>
      </c>
      <c r="U804" s="25" t="e">
        <f t="shared" si="269"/>
        <v>#N/A</v>
      </c>
      <c r="V804" s="25" t="e">
        <f t="shared" si="270"/>
        <v>#N/A</v>
      </c>
      <c r="W804">
        <v>80</v>
      </c>
      <c r="X804">
        <v>100</v>
      </c>
    </row>
    <row r="805" spans="1:24" x14ac:dyDescent="0.25">
      <c r="E805" s="1"/>
      <c r="G805" s="1"/>
      <c r="I805" s="1"/>
      <c r="P805" s="25" t="str">
        <f t="shared" si="276"/>
        <v/>
      </c>
      <c r="Q805" s="25" t="e">
        <f t="shared" si="265"/>
        <v>#N/A</v>
      </c>
      <c r="R805" s="25" t="e">
        <f t="shared" si="266"/>
        <v>#N/A</v>
      </c>
      <c r="S805" s="25" t="e">
        <f t="shared" si="267"/>
        <v>#N/A</v>
      </c>
      <c r="T805" s="25" t="e">
        <f t="shared" si="268"/>
        <v>#N/A</v>
      </c>
      <c r="U805" s="25" t="e">
        <f t="shared" si="269"/>
        <v>#N/A</v>
      </c>
      <c r="V805" s="25" t="e">
        <f t="shared" si="270"/>
        <v>#N/A</v>
      </c>
      <c r="W805">
        <v>80</v>
      </c>
      <c r="X805">
        <v>100</v>
      </c>
    </row>
    <row r="806" spans="1:24" x14ac:dyDescent="0.25">
      <c r="E806" s="1"/>
      <c r="G806" s="1"/>
      <c r="I806" s="1"/>
      <c r="P806" s="25" t="str">
        <f t="shared" si="276"/>
        <v/>
      </c>
      <c r="Q806" s="25" t="e">
        <f t="shared" ref="Q806:Q812" si="277">VLOOKUP($P806,$P$3:$T$14,2,FALSE)</f>
        <v>#N/A</v>
      </c>
      <c r="R806" s="25" t="e">
        <f t="shared" ref="R806:R812" si="278">VLOOKUP($P806,$P$3:$T$14,3,FALSE)</f>
        <v>#N/A</v>
      </c>
      <c r="S806" s="25" t="e">
        <f t="shared" ref="S806:S812" si="279">VLOOKUP($P806,$P$3:$T$14,4,FALSE)</f>
        <v>#N/A</v>
      </c>
      <c r="T806" s="25" t="e">
        <f t="shared" ref="T806:T812" si="280">VLOOKUP($P806,$P$3:$T$14,5,FALSE)</f>
        <v>#N/A</v>
      </c>
      <c r="U806" s="25" t="e">
        <f t="shared" ref="U806:U812" si="281">VLOOKUP($P806,$P$3:$V$14,6,FALSE)</f>
        <v>#N/A</v>
      </c>
      <c r="V806" s="25" t="e">
        <f t="shared" ref="V806:V812" si="282">VLOOKUP($P806,$P$3:$V$14,7,FALSE)</f>
        <v>#N/A</v>
      </c>
      <c r="W806">
        <v>80</v>
      </c>
      <c r="X806">
        <v>100</v>
      </c>
    </row>
    <row r="807" spans="1:24" x14ac:dyDescent="0.25">
      <c r="E807" s="1"/>
      <c r="G807" s="1"/>
      <c r="I807" s="1"/>
      <c r="P807" s="25" t="str">
        <f t="shared" si="276"/>
        <v/>
      </c>
      <c r="Q807" s="25" t="e">
        <f t="shared" si="277"/>
        <v>#N/A</v>
      </c>
      <c r="R807" s="25" t="e">
        <f t="shared" si="278"/>
        <v>#N/A</v>
      </c>
      <c r="S807" s="25" t="e">
        <f t="shared" si="279"/>
        <v>#N/A</v>
      </c>
      <c r="T807" s="25" t="e">
        <f t="shared" si="280"/>
        <v>#N/A</v>
      </c>
      <c r="U807" s="25" t="e">
        <f t="shared" si="281"/>
        <v>#N/A</v>
      </c>
      <c r="V807" s="25" t="e">
        <f t="shared" si="282"/>
        <v>#N/A</v>
      </c>
      <c r="W807">
        <v>80</v>
      </c>
      <c r="X807">
        <v>100</v>
      </c>
    </row>
    <row r="808" spans="1:24" x14ac:dyDescent="0.25">
      <c r="E808" s="1"/>
      <c r="G808" s="1"/>
      <c r="I808" s="1"/>
      <c r="P808" s="25" t="str">
        <f t="shared" si="276"/>
        <v/>
      </c>
      <c r="Q808" s="25" t="e">
        <f t="shared" si="277"/>
        <v>#N/A</v>
      </c>
      <c r="R808" s="25" t="e">
        <f t="shared" si="278"/>
        <v>#N/A</v>
      </c>
      <c r="S808" s="25" t="e">
        <f t="shared" si="279"/>
        <v>#N/A</v>
      </c>
      <c r="T808" s="25" t="e">
        <f t="shared" si="280"/>
        <v>#N/A</v>
      </c>
      <c r="U808" s="25" t="e">
        <f t="shared" si="281"/>
        <v>#N/A</v>
      </c>
      <c r="V808" s="25" t="e">
        <f t="shared" si="282"/>
        <v>#N/A</v>
      </c>
      <c r="W808">
        <v>80</v>
      </c>
      <c r="X808">
        <v>100</v>
      </c>
    </row>
    <row r="809" spans="1:24" x14ac:dyDescent="0.25">
      <c r="E809" s="1"/>
      <c r="G809" s="1"/>
      <c r="I809" s="1"/>
      <c r="P809" s="25" t="str">
        <f t="shared" si="276"/>
        <v/>
      </c>
      <c r="Q809" s="25" t="e">
        <f t="shared" si="277"/>
        <v>#N/A</v>
      </c>
      <c r="R809" s="25" t="e">
        <f t="shared" si="278"/>
        <v>#N/A</v>
      </c>
      <c r="S809" s="25" t="e">
        <f t="shared" si="279"/>
        <v>#N/A</v>
      </c>
      <c r="T809" s="25" t="e">
        <f t="shared" si="280"/>
        <v>#N/A</v>
      </c>
      <c r="U809" s="25" t="e">
        <f t="shared" si="281"/>
        <v>#N/A</v>
      </c>
      <c r="V809" s="25" t="e">
        <f t="shared" si="282"/>
        <v>#N/A</v>
      </c>
      <c r="W809">
        <v>80</v>
      </c>
      <c r="X809">
        <v>100</v>
      </c>
    </row>
    <row r="810" spans="1:24" x14ac:dyDescent="0.25">
      <c r="E810" s="1"/>
      <c r="G810" s="1"/>
      <c r="I810" s="1"/>
      <c r="P810" s="25" t="str">
        <f t="shared" si="276"/>
        <v/>
      </c>
      <c r="Q810" s="25" t="e">
        <f t="shared" si="277"/>
        <v>#N/A</v>
      </c>
      <c r="R810" s="25" t="e">
        <f t="shared" si="278"/>
        <v>#N/A</v>
      </c>
      <c r="S810" s="25" t="e">
        <f t="shared" si="279"/>
        <v>#N/A</v>
      </c>
      <c r="T810" s="25" t="e">
        <f t="shared" si="280"/>
        <v>#N/A</v>
      </c>
      <c r="U810" s="25" t="e">
        <f t="shared" si="281"/>
        <v>#N/A</v>
      </c>
      <c r="V810" s="25" t="e">
        <f t="shared" si="282"/>
        <v>#N/A</v>
      </c>
      <c r="W810">
        <v>80</v>
      </c>
      <c r="X810">
        <v>100</v>
      </c>
    </row>
    <row r="811" spans="1:24" x14ac:dyDescent="0.25">
      <c r="E811" s="1"/>
      <c r="G811" s="1"/>
      <c r="I811" s="1"/>
      <c r="P811" s="25" t="str">
        <f t="shared" si="276"/>
        <v/>
      </c>
      <c r="Q811" s="25" t="e">
        <f t="shared" si="277"/>
        <v>#N/A</v>
      </c>
      <c r="R811" s="25" t="e">
        <f t="shared" si="278"/>
        <v>#N/A</v>
      </c>
      <c r="S811" s="25" t="e">
        <f t="shared" si="279"/>
        <v>#N/A</v>
      </c>
      <c r="T811" s="25" t="e">
        <f t="shared" si="280"/>
        <v>#N/A</v>
      </c>
      <c r="U811" s="25" t="e">
        <f t="shared" si="281"/>
        <v>#N/A</v>
      </c>
      <c r="V811" s="25" t="e">
        <f t="shared" si="282"/>
        <v>#N/A</v>
      </c>
      <c r="W811">
        <v>80</v>
      </c>
      <c r="X811">
        <v>100</v>
      </c>
    </row>
    <row r="812" spans="1:24" x14ac:dyDescent="0.25">
      <c r="E812" s="1"/>
      <c r="G812" s="1"/>
      <c r="I812" s="1"/>
      <c r="P812" s="25" t="str">
        <f t="shared" si="276"/>
        <v/>
      </c>
      <c r="Q812" s="25" t="e">
        <f t="shared" si="277"/>
        <v>#N/A</v>
      </c>
      <c r="R812" s="25" t="e">
        <f t="shared" si="278"/>
        <v>#N/A</v>
      </c>
      <c r="S812" s="25" t="e">
        <f t="shared" si="279"/>
        <v>#N/A</v>
      </c>
      <c r="T812" s="25" t="e">
        <f t="shared" si="280"/>
        <v>#N/A</v>
      </c>
      <c r="U812" s="25" t="e">
        <f t="shared" si="281"/>
        <v>#N/A</v>
      </c>
      <c r="V812" s="25" t="e">
        <f t="shared" si="282"/>
        <v>#N/A</v>
      </c>
      <c r="W812">
        <v>80</v>
      </c>
      <c r="X812">
        <v>100</v>
      </c>
    </row>
    <row r="813" spans="1:24" x14ac:dyDescent="0.25">
      <c r="E813" s="1"/>
      <c r="G813" s="1"/>
      <c r="I813" s="1"/>
      <c r="P813" s="25" t="str">
        <f t="shared" ref="P813:P821" si="283">LEFT(C813,12)</f>
        <v/>
      </c>
      <c r="Q813" s="25" t="e">
        <f t="shared" ref="Q813:Q821" si="284">VLOOKUP($P813,$P$3:$T$14,2,FALSE)</f>
        <v>#N/A</v>
      </c>
      <c r="R813" s="25" t="e">
        <f t="shared" ref="R813:R821" si="285">VLOOKUP($P813,$P$3:$T$14,3,FALSE)</f>
        <v>#N/A</v>
      </c>
      <c r="S813" s="25" t="e">
        <f t="shared" ref="S813:S821" si="286">VLOOKUP($P813,$P$3:$T$14,4,FALSE)</f>
        <v>#N/A</v>
      </c>
      <c r="T813" s="25" t="e">
        <f t="shared" ref="T813:T821" si="287">VLOOKUP($P813,$P$3:$T$14,5,FALSE)</f>
        <v>#N/A</v>
      </c>
      <c r="U813" s="25" t="e">
        <f t="shared" ref="U813:U821" si="288">VLOOKUP($P813,$P$3:$V$14,6,FALSE)</f>
        <v>#N/A</v>
      </c>
      <c r="V813" s="25" t="e">
        <f t="shared" ref="V813:V821" si="289">VLOOKUP($P813,$P$3:$V$14,7,FALSE)</f>
        <v>#N/A</v>
      </c>
      <c r="W813">
        <v>80</v>
      </c>
      <c r="X813">
        <v>100</v>
      </c>
    </row>
    <row r="814" spans="1:24" x14ac:dyDescent="0.25">
      <c r="E814" s="1"/>
      <c r="G814" s="1"/>
      <c r="I814" s="1"/>
      <c r="P814" s="25" t="str">
        <f t="shared" si="283"/>
        <v/>
      </c>
      <c r="Q814" s="25" t="e">
        <f t="shared" si="284"/>
        <v>#N/A</v>
      </c>
      <c r="R814" s="25" t="e">
        <f t="shared" si="285"/>
        <v>#N/A</v>
      </c>
      <c r="S814" s="25" t="e">
        <f t="shared" si="286"/>
        <v>#N/A</v>
      </c>
      <c r="T814" s="25" t="e">
        <f t="shared" si="287"/>
        <v>#N/A</v>
      </c>
      <c r="U814" s="25" t="e">
        <f t="shared" si="288"/>
        <v>#N/A</v>
      </c>
      <c r="V814" s="25" t="e">
        <f t="shared" si="289"/>
        <v>#N/A</v>
      </c>
      <c r="W814">
        <v>80</v>
      </c>
      <c r="X814">
        <v>100</v>
      </c>
    </row>
    <row r="815" spans="1:24" x14ac:dyDescent="0.25">
      <c r="E815" s="1"/>
      <c r="G815" s="1"/>
      <c r="I815" s="1"/>
      <c r="P815" s="25" t="str">
        <f t="shared" si="283"/>
        <v/>
      </c>
      <c r="Q815" s="25" t="e">
        <f t="shared" si="284"/>
        <v>#N/A</v>
      </c>
      <c r="R815" s="25" t="e">
        <f t="shared" si="285"/>
        <v>#N/A</v>
      </c>
      <c r="S815" s="25" t="e">
        <f t="shared" si="286"/>
        <v>#N/A</v>
      </c>
      <c r="T815" s="25" t="e">
        <f t="shared" si="287"/>
        <v>#N/A</v>
      </c>
      <c r="U815" s="25" t="e">
        <f t="shared" si="288"/>
        <v>#N/A</v>
      </c>
      <c r="V815" s="25" t="e">
        <f t="shared" si="289"/>
        <v>#N/A</v>
      </c>
      <c r="W815">
        <v>80</v>
      </c>
      <c r="X815">
        <v>100</v>
      </c>
    </row>
    <row r="816" spans="1:24" x14ac:dyDescent="0.25">
      <c r="E816" s="1"/>
      <c r="G816" s="1"/>
      <c r="I816" s="1"/>
      <c r="P816" s="25" t="str">
        <f t="shared" si="283"/>
        <v/>
      </c>
      <c r="Q816" s="25" t="e">
        <f t="shared" si="284"/>
        <v>#N/A</v>
      </c>
      <c r="R816" s="25" t="e">
        <f t="shared" si="285"/>
        <v>#N/A</v>
      </c>
      <c r="S816" s="25" t="e">
        <f t="shared" si="286"/>
        <v>#N/A</v>
      </c>
      <c r="T816" s="25" t="e">
        <f t="shared" si="287"/>
        <v>#N/A</v>
      </c>
      <c r="U816" s="25" t="e">
        <f t="shared" si="288"/>
        <v>#N/A</v>
      </c>
      <c r="V816" s="25" t="e">
        <f t="shared" si="289"/>
        <v>#N/A</v>
      </c>
      <c r="W816">
        <v>80</v>
      </c>
      <c r="X816">
        <v>100</v>
      </c>
    </row>
    <row r="817" spans="5:24" x14ac:dyDescent="0.25">
      <c r="E817" s="1"/>
      <c r="G817" s="1"/>
      <c r="I817" s="1"/>
      <c r="P817" s="25" t="str">
        <f t="shared" si="283"/>
        <v/>
      </c>
      <c r="Q817" s="25" t="e">
        <f t="shared" si="284"/>
        <v>#N/A</v>
      </c>
      <c r="R817" s="25" t="e">
        <f t="shared" si="285"/>
        <v>#N/A</v>
      </c>
      <c r="S817" s="25" t="e">
        <f t="shared" si="286"/>
        <v>#N/A</v>
      </c>
      <c r="T817" s="25" t="e">
        <f t="shared" si="287"/>
        <v>#N/A</v>
      </c>
      <c r="U817" s="25" t="e">
        <f t="shared" si="288"/>
        <v>#N/A</v>
      </c>
      <c r="V817" s="25" t="e">
        <f t="shared" si="289"/>
        <v>#N/A</v>
      </c>
      <c r="W817">
        <v>80</v>
      </c>
      <c r="X817">
        <v>100</v>
      </c>
    </row>
    <row r="818" spans="5:24" x14ac:dyDescent="0.25">
      <c r="E818" s="1"/>
      <c r="G818" s="1"/>
      <c r="I818" s="1"/>
      <c r="P818" s="25" t="str">
        <f t="shared" si="283"/>
        <v/>
      </c>
      <c r="Q818" s="25" t="e">
        <f t="shared" si="284"/>
        <v>#N/A</v>
      </c>
      <c r="R818" s="25" t="e">
        <f t="shared" si="285"/>
        <v>#N/A</v>
      </c>
      <c r="S818" s="25" t="e">
        <f t="shared" si="286"/>
        <v>#N/A</v>
      </c>
      <c r="T818" s="25" t="e">
        <f t="shared" si="287"/>
        <v>#N/A</v>
      </c>
      <c r="U818" s="25" t="e">
        <f t="shared" si="288"/>
        <v>#N/A</v>
      </c>
      <c r="V818" s="25" t="e">
        <f t="shared" si="289"/>
        <v>#N/A</v>
      </c>
      <c r="W818">
        <v>80</v>
      </c>
      <c r="X818">
        <v>100</v>
      </c>
    </row>
    <row r="819" spans="5:24" x14ac:dyDescent="0.25">
      <c r="E819" s="1"/>
      <c r="G819" s="1"/>
      <c r="I819" s="1"/>
      <c r="P819" s="25" t="str">
        <f t="shared" si="283"/>
        <v/>
      </c>
      <c r="Q819" s="25" t="e">
        <f t="shared" si="284"/>
        <v>#N/A</v>
      </c>
      <c r="R819" s="25" t="e">
        <f t="shared" si="285"/>
        <v>#N/A</v>
      </c>
      <c r="S819" s="25" t="e">
        <f t="shared" si="286"/>
        <v>#N/A</v>
      </c>
      <c r="T819" s="25" t="e">
        <f t="shared" si="287"/>
        <v>#N/A</v>
      </c>
      <c r="U819" s="25" t="e">
        <f t="shared" si="288"/>
        <v>#N/A</v>
      </c>
      <c r="V819" s="25" t="e">
        <f t="shared" si="289"/>
        <v>#N/A</v>
      </c>
      <c r="W819">
        <v>80</v>
      </c>
      <c r="X819">
        <v>100</v>
      </c>
    </row>
    <row r="820" spans="5:24" x14ac:dyDescent="0.25">
      <c r="E820" s="1"/>
      <c r="G820" s="1"/>
      <c r="I820" s="1"/>
      <c r="P820" s="25" t="str">
        <f t="shared" si="283"/>
        <v/>
      </c>
      <c r="Q820" s="25" t="e">
        <f t="shared" si="284"/>
        <v>#N/A</v>
      </c>
      <c r="R820" s="25" t="e">
        <f t="shared" si="285"/>
        <v>#N/A</v>
      </c>
      <c r="S820" s="25" t="e">
        <f t="shared" si="286"/>
        <v>#N/A</v>
      </c>
      <c r="T820" s="25" t="e">
        <f t="shared" si="287"/>
        <v>#N/A</v>
      </c>
      <c r="U820" s="25" t="e">
        <f t="shared" si="288"/>
        <v>#N/A</v>
      </c>
      <c r="V820" s="25" t="e">
        <f t="shared" si="289"/>
        <v>#N/A</v>
      </c>
      <c r="W820">
        <v>80</v>
      </c>
      <c r="X820">
        <v>100</v>
      </c>
    </row>
    <row r="821" spans="5:24" x14ac:dyDescent="0.25">
      <c r="E821" s="1"/>
      <c r="G821" s="1"/>
      <c r="I821" s="1"/>
      <c r="P821" s="25" t="str">
        <f t="shared" si="283"/>
        <v/>
      </c>
      <c r="Q821" s="25" t="e">
        <f t="shared" si="284"/>
        <v>#N/A</v>
      </c>
      <c r="R821" s="25" t="e">
        <f t="shared" si="285"/>
        <v>#N/A</v>
      </c>
      <c r="S821" s="25" t="e">
        <f t="shared" si="286"/>
        <v>#N/A</v>
      </c>
      <c r="T821" s="25" t="e">
        <f t="shared" si="287"/>
        <v>#N/A</v>
      </c>
      <c r="U821" s="25" t="e">
        <f t="shared" si="288"/>
        <v>#N/A</v>
      </c>
      <c r="V821" s="25" t="e">
        <f t="shared" si="289"/>
        <v>#N/A</v>
      </c>
      <c r="W821">
        <v>80</v>
      </c>
      <c r="X821">
        <v>100</v>
      </c>
    </row>
    <row r="822" spans="5:24" x14ac:dyDescent="0.25">
      <c r="E822" s="1"/>
      <c r="G822" s="1"/>
      <c r="I822" s="1"/>
    </row>
    <row r="823" spans="5:24" x14ac:dyDescent="0.25">
      <c r="E823" s="1"/>
      <c r="G823" s="1"/>
      <c r="I823" s="1"/>
    </row>
    <row r="824" spans="5:24" x14ac:dyDescent="0.25">
      <c r="E824" s="1"/>
      <c r="G824" s="1"/>
      <c r="I824" s="1"/>
    </row>
    <row r="825" spans="5:24" x14ac:dyDescent="0.25">
      <c r="E825" s="1"/>
      <c r="G825" s="1"/>
      <c r="I825" s="1"/>
    </row>
    <row r="826" spans="5:24" x14ac:dyDescent="0.25">
      <c r="E826" s="1"/>
      <c r="G826" s="1"/>
      <c r="I826" s="1"/>
    </row>
    <row r="827" spans="5:24" x14ac:dyDescent="0.25">
      <c r="E827" s="1"/>
      <c r="G827" s="1"/>
      <c r="I827" s="1"/>
    </row>
    <row r="828" spans="5:24" x14ac:dyDescent="0.25">
      <c r="E828" s="1"/>
      <c r="G828" s="1"/>
      <c r="I828" s="1"/>
    </row>
    <row r="829" spans="5:24" x14ac:dyDescent="0.25">
      <c r="E829" s="1"/>
      <c r="G829" s="1"/>
      <c r="I829" s="1"/>
    </row>
    <row r="830" spans="5:24" x14ac:dyDescent="0.25">
      <c r="E830" s="1"/>
      <c r="G830" s="1"/>
      <c r="I830" s="1"/>
    </row>
    <row r="831" spans="5:24" x14ac:dyDescent="0.25">
      <c r="E831" s="1"/>
      <c r="G831" s="1"/>
      <c r="I831" s="1"/>
    </row>
    <row r="832" spans="5:24" x14ac:dyDescent="0.25">
      <c r="E832" s="1"/>
      <c r="G832" s="1"/>
      <c r="I832" s="1"/>
    </row>
    <row r="833" spans="5:9" x14ac:dyDescent="0.25">
      <c r="E833" s="1"/>
      <c r="G833" s="1"/>
      <c r="I833" s="1"/>
    </row>
    <row r="834" spans="5:9" x14ac:dyDescent="0.25">
      <c r="E834" s="1"/>
      <c r="G834" s="1"/>
      <c r="I834" s="1"/>
    </row>
    <row r="835" spans="5:9" x14ac:dyDescent="0.25">
      <c r="E835" s="1"/>
      <c r="G835" s="1"/>
      <c r="I835" s="1"/>
    </row>
    <row r="836" spans="5:9" x14ac:dyDescent="0.25">
      <c r="E836" s="1"/>
      <c r="G836" s="1"/>
      <c r="I836" s="1"/>
    </row>
    <row r="837" spans="5:9" x14ac:dyDescent="0.25">
      <c r="E837" s="1"/>
      <c r="G837" s="1"/>
      <c r="I837" s="1"/>
    </row>
    <row r="838" spans="5:9" x14ac:dyDescent="0.25">
      <c r="E838" s="1"/>
      <c r="G838" s="1"/>
      <c r="I838" s="1"/>
    </row>
    <row r="839" spans="5:9" x14ac:dyDescent="0.25">
      <c r="E839" s="1"/>
      <c r="G839" s="1"/>
      <c r="I839" s="1"/>
    </row>
    <row r="840" spans="5:9" x14ac:dyDescent="0.25">
      <c r="E840" s="1"/>
      <c r="G840" s="1"/>
      <c r="I840" s="1"/>
    </row>
    <row r="841" spans="5:9" x14ac:dyDescent="0.25">
      <c r="E841" s="1"/>
      <c r="G841" s="1"/>
      <c r="I841" s="1"/>
    </row>
    <row r="842" spans="5:9" x14ac:dyDescent="0.25">
      <c r="E842" s="1"/>
      <c r="G842" s="1"/>
      <c r="I842" s="1"/>
    </row>
    <row r="843" spans="5:9" x14ac:dyDescent="0.25">
      <c r="E843" s="1"/>
      <c r="G843" s="1"/>
      <c r="I843" s="1"/>
    </row>
    <row r="844" spans="5:9" x14ac:dyDescent="0.25">
      <c r="E844" s="1"/>
      <c r="G844" s="1"/>
      <c r="I844" s="1"/>
    </row>
    <row r="845" spans="5:9" x14ac:dyDescent="0.25">
      <c r="E845" s="1"/>
      <c r="G845" s="1"/>
      <c r="I845" s="1"/>
    </row>
    <row r="846" spans="5:9" x14ac:dyDescent="0.25">
      <c r="E846" s="1"/>
      <c r="G846" s="1"/>
      <c r="I846" s="1"/>
    </row>
    <row r="847" spans="5:9" x14ac:dyDescent="0.25">
      <c r="E847" s="1"/>
      <c r="G847" s="1"/>
      <c r="I847" s="1"/>
    </row>
    <row r="848" spans="5:9" x14ac:dyDescent="0.25">
      <c r="E848" s="1"/>
      <c r="G848" s="1"/>
      <c r="I848" s="1"/>
    </row>
    <row r="849" spans="5:9" x14ac:dyDescent="0.25">
      <c r="E849" s="1"/>
      <c r="G849" s="1"/>
      <c r="I849" s="1"/>
    </row>
    <row r="850" spans="5:9" x14ac:dyDescent="0.25">
      <c r="E850" s="1"/>
      <c r="G850" s="1"/>
      <c r="I850" s="1"/>
    </row>
    <row r="851" spans="5:9" x14ac:dyDescent="0.25">
      <c r="E851" s="1"/>
      <c r="G851" s="1"/>
      <c r="I851" s="1"/>
    </row>
    <row r="852" spans="5:9" x14ac:dyDescent="0.25">
      <c r="E852" s="1"/>
      <c r="G852" s="1"/>
      <c r="I852" s="1"/>
    </row>
    <row r="853" spans="5:9" x14ac:dyDescent="0.25">
      <c r="E853" s="1"/>
      <c r="G853" s="1"/>
      <c r="I853" s="1"/>
    </row>
    <row r="854" spans="5:9" x14ac:dyDescent="0.25">
      <c r="E854" s="1"/>
      <c r="G854" s="1"/>
      <c r="I854" s="1"/>
    </row>
    <row r="855" spans="5:9" x14ac:dyDescent="0.25">
      <c r="E855" s="1"/>
      <c r="G855" s="1"/>
      <c r="I855" s="1"/>
    </row>
    <row r="856" spans="5:9" x14ac:dyDescent="0.25">
      <c r="E856" s="1"/>
      <c r="G856" s="1"/>
      <c r="I856" s="1"/>
    </row>
    <row r="857" spans="5:9" x14ac:dyDescent="0.25">
      <c r="E857" s="1"/>
      <c r="G857" s="1"/>
      <c r="I857" s="1"/>
    </row>
    <row r="858" spans="5:9" x14ac:dyDescent="0.25">
      <c r="E858" s="1"/>
      <c r="G858" s="1"/>
      <c r="I858" s="1"/>
    </row>
    <row r="859" spans="5:9" x14ac:dyDescent="0.25">
      <c r="E859" s="1"/>
      <c r="G859" s="1"/>
      <c r="I859" s="1"/>
    </row>
    <row r="860" spans="5:9" x14ac:dyDescent="0.25">
      <c r="E860" s="1"/>
      <c r="G860" s="1"/>
      <c r="I860" s="1"/>
    </row>
    <row r="861" spans="5:9" x14ac:dyDescent="0.25">
      <c r="E861" s="1"/>
      <c r="G861" s="1"/>
      <c r="I861" s="1"/>
    </row>
    <row r="862" spans="5:9" x14ac:dyDescent="0.25">
      <c r="E862" s="1"/>
      <c r="G862" s="1"/>
      <c r="I862" s="1"/>
    </row>
    <row r="863" spans="5:9" x14ac:dyDescent="0.25">
      <c r="E863" s="1"/>
      <c r="G863" s="1"/>
      <c r="I863" s="1"/>
    </row>
    <row r="864" spans="5:9" x14ac:dyDescent="0.25">
      <c r="E864" s="1"/>
      <c r="G864" s="1"/>
      <c r="I864" s="1"/>
    </row>
    <row r="865" spans="5:9" x14ac:dyDescent="0.25">
      <c r="E865" s="1"/>
      <c r="G865" s="1"/>
      <c r="I865" s="1"/>
    </row>
    <row r="866" spans="5:9" x14ac:dyDescent="0.25">
      <c r="E866" s="1"/>
      <c r="G866" s="1"/>
      <c r="I866" s="1"/>
    </row>
    <row r="867" spans="5:9" x14ac:dyDescent="0.25">
      <c r="E867" s="1"/>
      <c r="G867" s="1"/>
      <c r="I867" s="1"/>
    </row>
    <row r="868" spans="5:9" x14ac:dyDescent="0.25">
      <c r="E868" s="1"/>
      <c r="G868" s="1"/>
      <c r="I868" s="1"/>
    </row>
    <row r="869" spans="5:9" x14ac:dyDescent="0.25">
      <c r="E869" s="1"/>
      <c r="G869" s="1"/>
      <c r="I869" s="1"/>
    </row>
    <row r="870" spans="5:9" x14ac:dyDescent="0.25">
      <c r="E870" s="1"/>
      <c r="G870" s="1"/>
      <c r="I870" s="1"/>
    </row>
    <row r="871" spans="5:9" x14ac:dyDescent="0.25">
      <c r="E871" s="1"/>
      <c r="G871" s="1"/>
      <c r="I871" s="1"/>
    </row>
    <row r="872" spans="5:9" x14ac:dyDescent="0.25">
      <c r="E872" s="1"/>
      <c r="G872" s="1"/>
      <c r="I872" s="1"/>
    </row>
    <row r="873" spans="5:9" x14ac:dyDescent="0.25">
      <c r="E873" s="1"/>
      <c r="G873" s="1"/>
      <c r="I873" s="1"/>
    </row>
    <row r="874" spans="5:9" x14ac:dyDescent="0.25">
      <c r="E874" s="1"/>
      <c r="G874" s="1"/>
      <c r="I874" s="1"/>
    </row>
    <row r="875" spans="5:9" x14ac:dyDescent="0.25">
      <c r="E875" s="1"/>
      <c r="G875" s="1"/>
      <c r="I875" s="1"/>
    </row>
    <row r="876" spans="5:9" x14ac:dyDescent="0.25">
      <c r="E876" s="1"/>
      <c r="G876" s="1"/>
      <c r="I876" s="1"/>
    </row>
    <row r="877" spans="5:9" x14ac:dyDescent="0.25">
      <c r="E877" s="1"/>
      <c r="G877" s="1"/>
      <c r="I877" s="1"/>
    </row>
    <row r="878" spans="5:9" x14ac:dyDescent="0.25">
      <c r="E878" s="1"/>
      <c r="G878" s="1"/>
      <c r="I878" s="1"/>
    </row>
    <row r="879" spans="5:9" x14ac:dyDescent="0.25">
      <c r="E879" s="1"/>
      <c r="G879" s="1"/>
      <c r="I879" s="1"/>
    </row>
    <row r="880" spans="5:9" x14ac:dyDescent="0.25">
      <c r="E880" s="1"/>
      <c r="G880" s="1"/>
      <c r="I880" s="1"/>
    </row>
    <row r="881" spans="5:9" x14ac:dyDescent="0.25">
      <c r="E881" s="1"/>
      <c r="G881" s="1"/>
      <c r="I881" s="1"/>
    </row>
    <row r="882" spans="5:9" x14ac:dyDescent="0.25">
      <c r="E882" s="1"/>
      <c r="G882" s="1"/>
      <c r="I882" s="1"/>
    </row>
    <row r="883" spans="5:9" x14ac:dyDescent="0.25">
      <c r="E883" s="1"/>
      <c r="G883" s="1"/>
      <c r="I883" s="1"/>
    </row>
    <row r="884" spans="5:9" x14ac:dyDescent="0.25">
      <c r="E884" s="1"/>
      <c r="G884" s="1"/>
      <c r="I884" s="1"/>
    </row>
    <row r="885" spans="5:9" x14ac:dyDescent="0.25">
      <c r="E885" s="1"/>
      <c r="G885" s="1"/>
      <c r="I885" s="1"/>
    </row>
    <row r="886" spans="5:9" x14ac:dyDescent="0.25">
      <c r="E886" s="1"/>
      <c r="G886" s="1"/>
      <c r="I886" s="1"/>
    </row>
    <row r="887" spans="5:9" x14ac:dyDescent="0.25">
      <c r="E887" s="1"/>
      <c r="G887" s="1"/>
      <c r="I887" s="1"/>
    </row>
    <row r="888" spans="5:9" x14ac:dyDescent="0.25">
      <c r="E888" s="1"/>
      <c r="G888" s="1"/>
      <c r="I888" s="1"/>
    </row>
    <row r="889" spans="5:9" x14ac:dyDescent="0.25">
      <c r="E889" s="1"/>
      <c r="G889" s="1"/>
      <c r="I889" s="1"/>
    </row>
    <row r="890" spans="5:9" x14ac:dyDescent="0.25">
      <c r="E890" s="1"/>
      <c r="G890" s="1"/>
      <c r="I890" s="1"/>
    </row>
    <row r="891" spans="5:9" x14ac:dyDescent="0.25">
      <c r="E891" s="1"/>
      <c r="G891" s="1"/>
      <c r="I891" s="1"/>
    </row>
    <row r="892" spans="5:9" x14ac:dyDescent="0.25">
      <c r="E892" s="1"/>
      <c r="G892" s="1"/>
      <c r="I892" s="1"/>
    </row>
    <row r="893" spans="5:9" x14ac:dyDescent="0.25">
      <c r="E893" s="1"/>
      <c r="G893" s="1"/>
      <c r="I893" s="1"/>
    </row>
    <row r="894" spans="5:9" x14ac:dyDescent="0.25">
      <c r="E894" s="1"/>
      <c r="G894" s="1"/>
      <c r="I894" s="1"/>
    </row>
    <row r="895" spans="5:9" x14ac:dyDescent="0.25">
      <c r="E895" s="1"/>
      <c r="G895" s="1"/>
      <c r="I895" s="1"/>
    </row>
    <row r="896" spans="5:9" x14ac:dyDescent="0.25">
      <c r="E896" s="1"/>
      <c r="G896" s="1"/>
      <c r="I896" s="1"/>
    </row>
    <row r="897" spans="5:9" x14ac:dyDescent="0.25">
      <c r="E897" s="1"/>
      <c r="G897" s="1"/>
      <c r="I897" s="1"/>
    </row>
    <row r="898" spans="5:9" x14ac:dyDescent="0.25">
      <c r="E898" s="1"/>
      <c r="G898" s="1"/>
      <c r="I898" s="1"/>
    </row>
    <row r="899" spans="5:9" x14ac:dyDescent="0.25">
      <c r="E899" s="1"/>
      <c r="G899" s="1"/>
      <c r="I899" s="1"/>
    </row>
    <row r="900" spans="5:9" x14ac:dyDescent="0.25">
      <c r="E900" s="1"/>
      <c r="G900" s="1"/>
      <c r="I900" s="1"/>
    </row>
    <row r="901" spans="5:9" x14ac:dyDescent="0.25">
      <c r="E901" s="1"/>
      <c r="G901" s="1"/>
      <c r="I901" s="1"/>
    </row>
    <row r="902" spans="5:9" x14ac:dyDescent="0.25">
      <c r="E902" s="1"/>
      <c r="G902" s="1"/>
      <c r="I902" s="1"/>
    </row>
    <row r="903" spans="5:9" x14ac:dyDescent="0.25">
      <c r="E903" s="1"/>
      <c r="G903" s="1"/>
      <c r="I903" s="1"/>
    </row>
    <row r="904" spans="5:9" x14ac:dyDescent="0.25">
      <c r="E904" s="1"/>
      <c r="G904" s="1"/>
      <c r="I904" s="1"/>
    </row>
    <row r="905" spans="5:9" x14ac:dyDescent="0.25">
      <c r="E905" s="1"/>
      <c r="G905" s="1"/>
      <c r="I905" s="1"/>
    </row>
    <row r="906" spans="5:9" x14ac:dyDescent="0.25">
      <c r="E906" s="1"/>
      <c r="G906" s="1"/>
      <c r="I906" s="1"/>
    </row>
    <row r="907" spans="5:9" x14ac:dyDescent="0.25">
      <c r="E907" s="1"/>
      <c r="G907" s="1"/>
      <c r="I907" s="1"/>
    </row>
    <row r="908" spans="5:9" x14ac:dyDescent="0.25">
      <c r="E908" s="1"/>
      <c r="G908" s="1"/>
      <c r="I908" s="1"/>
    </row>
    <row r="909" spans="5:9" x14ac:dyDescent="0.25">
      <c r="E909" s="1"/>
      <c r="G909" s="1"/>
      <c r="I909" s="1"/>
    </row>
    <row r="910" spans="5:9" x14ac:dyDescent="0.25">
      <c r="E910" s="1"/>
      <c r="G910" s="1"/>
      <c r="I910" s="1"/>
    </row>
    <row r="911" spans="5:9" x14ac:dyDescent="0.25">
      <c r="E911" s="1"/>
      <c r="G911" s="1"/>
      <c r="I911" s="1"/>
    </row>
    <row r="912" spans="5:9" x14ac:dyDescent="0.25">
      <c r="E912" s="1"/>
      <c r="G912" s="1"/>
      <c r="I912" s="1"/>
    </row>
    <row r="913" spans="5:9" x14ac:dyDescent="0.25">
      <c r="E913" s="1"/>
      <c r="G913" s="1"/>
      <c r="I913" s="1"/>
    </row>
    <row r="914" spans="5:9" x14ac:dyDescent="0.25">
      <c r="E914" s="1"/>
      <c r="G914" s="1"/>
      <c r="I914" s="1"/>
    </row>
    <row r="915" spans="5:9" x14ac:dyDescent="0.25">
      <c r="E915" s="1"/>
      <c r="G915" s="1"/>
      <c r="I915" s="1"/>
    </row>
    <row r="916" spans="5:9" x14ac:dyDescent="0.25">
      <c r="E916" s="1"/>
      <c r="G916" s="1"/>
      <c r="I916" s="1"/>
    </row>
    <row r="917" spans="5:9" x14ac:dyDescent="0.25">
      <c r="E917" s="1"/>
      <c r="G917" s="1"/>
      <c r="I917" s="1"/>
    </row>
    <row r="918" spans="5:9" x14ac:dyDescent="0.25">
      <c r="E918" s="1"/>
      <c r="G918" s="1"/>
      <c r="I918" s="1"/>
    </row>
    <row r="919" spans="5:9" x14ac:dyDescent="0.25">
      <c r="E919" s="1"/>
      <c r="G919" s="1"/>
      <c r="I919" s="1"/>
    </row>
    <row r="920" spans="5:9" x14ac:dyDescent="0.25">
      <c r="E920" s="1"/>
      <c r="G920" s="1"/>
      <c r="I920" s="1"/>
    </row>
    <row r="921" spans="5:9" x14ac:dyDescent="0.25">
      <c r="E921" s="1"/>
      <c r="G921" s="1"/>
      <c r="I921" s="1"/>
    </row>
    <row r="922" spans="5:9" x14ac:dyDescent="0.25">
      <c r="E922" s="1"/>
      <c r="G922" s="1"/>
      <c r="I922" s="1"/>
    </row>
    <row r="923" spans="5:9" x14ac:dyDescent="0.25">
      <c r="E923" s="1"/>
      <c r="G923" s="1"/>
      <c r="I923" s="1"/>
    </row>
    <row r="924" spans="5:9" x14ac:dyDescent="0.25">
      <c r="E924" s="1"/>
      <c r="G924" s="1"/>
      <c r="I924" s="1"/>
    </row>
    <row r="925" spans="5:9" x14ac:dyDescent="0.25">
      <c r="E925" s="1"/>
      <c r="G925" s="1"/>
      <c r="I925" s="1"/>
    </row>
    <row r="926" spans="5:9" x14ac:dyDescent="0.25">
      <c r="E926" s="1"/>
      <c r="G926" s="1"/>
      <c r="I926" s="1"/>
    </row>
    <row r="927" spans="5:9" x14ac:dyDescent="0.25">
      <c r="E927" s="1"/>
      <c r="G927" s="1"/>
      <c r="I927" s="1"/>
    </row>
    <row r="928" spans="5:9" x14ac:dyDescent="0.25">
      <c r="E928" s="1"/>
      <c r="G928" s="1"/>
      <c r="I928" s="1"/>
    </row>
    <row r="929" spans="5:9" x14ac:dyDescent="0.25">
      <c r="E929" s="1"/>
      <c r="G929" s="1"/>
      <c r="I929" s="1"/>
    </row>
    <row r="930" spans="5:9" x14ac:dyDescent="0.25">
      <c r="E930" s="1"/>
      <c r="G930" s="1"/>
      <c r="I930" s="1"/>
    </row>
    <row r="931" spans="5:9" x14ac:dyDescent="0.25">
      <c r="E931" s="1"/>
      <c r="G931" s="1"/>
      <c r="I931" s="1"/>
    </row>
    <row r="932" spans="5:9" x14ac:dyDescent="0.25">
      <c r="E932" s="1"/>
      <c r="G932" s="1"/>
      <c r="I932" s="1"/>
    </row>
    <row r="933" spans="5:9" x14ac:dyDescent="0.25">
      <c r="E933" s="1"/>
      <c r="G933" s="1"/>
      <c r="I933" s="1"/>
    </row>
    <row r="934" spans="5:9" x14ac:dyDescent="0.25">
      <c r="E934" s="1"/>
      <c r="G934" s="1"/>
      <c r="I934" s="1"/>
    </row>
    <row r="935" spans="5:9" x14ac:dyDescent="0.25">
      <c r="E935" s="1"/>
      <c r="G935" s="1"/>
      <c r="I935" s="1"/>
    </row>
    <row r="936" spans="5:9" x14ac:dyDescent="0.25">
      <c r="E936" s="1"/>
      <c r="G936" s="1"/>
      <c r="I936" s="1"/>
    </row>
    <row r="937" spans="5:9" x14ac:dyDescent="0.25">
      <c r="E937" s="1"/>
      <c r="G937" s="1"/>
      <c r="I937" s="1"/>
    </row>
    <row r="938" spans="5:9" x14ac:dyDescent="0.25">
      <c r="E938" s="1"/>
      <c r="G938" s="1"/>
      <c r="I938" s="1"/>
    </row>
    <row r="939" spans="5:9" x14ac:dyDescent="0.25">
      <c r="E939" s="1"/>
      <c r="G939" s="1"/>
      <c r="I939" s="1"/>
    </row>
    <row r="940" spans="5:9" x14ac:dyDescent="0.25">
      <c r="E940" s="1"/>
      <c r="G940" s="1"/>
      <c r="I940" s="1"/>
    </row>
    <row r="941" spans="5:9" x14ac:dyDescent="0.25">
      <c r="E941" s="1"/>
      <c r="G941" s="1"/>
      <c r="I941" s="1"/>
    </row>
    <row r="942" spans="5:9" x14ac:dyDescent="0.25">
      <c r="E942" s="1"/>
      <c r="G942" s="1"/>
      <c r="I942" s="1"/>
    </row>
    <row r="943" spans="5:9" x14ac:dyDescent="0.25">
      <c r="E943" s="1"/>
      <c r="G943" s="1"/>
      <c r="I943" s="1"/>
    </row>
    <row r="944" spans="5:9" x14ac:dyDescent="0.25">
      <c r="E944" s="1"/>
      <c r="G944" s="1"/>
      <c r="I944" s="1"/>
    </row>
    <row r="945" spans="5:9" x14ac:dyDescent="0.25">
      <c r="E945" s="1"/>
      <c r="G945" s="1"/>
      <c r="I945" s="1"/>
    </row>
    <row r="946" spans="5:9" x14ac:dyDescent="0.25">
      <c r="E946" s="1"/>
      <c r="G946" s="1"/>
      <c r="I946" s="1"/>
    </row>
    <row r="947" spans="5:9" x14ac:dyDescent="0.25">
      <c r="E947" s="1"/>
      <c r="G947" s="1"/>
      <c r="I947" s="1"/>
    </row>
    <row r="948" spans="5:9" x14ac:dyDescent="0.25">
      <c r="E948" s="1"/>
      <c r="G948" s="1"/>
      <c r="I948" s="1"/>
    </row>
    <row r="949" spans="5:9" x14ac:dyDescent="0.25">
      <c r="E949" s="1"/>
      <c r="G949" s="1"/>
      <c r="I949" s="1"/>
    </row>
    <row r="950" spans="5:9" x14ac:dyDescent="0.25">
      <c r="E950" s="1"/>
      <c r="G950" s="1"/>
      <c r="I950" s="1"/>
    </row>
    <row r="951" spans="5:9" x14ac:dyDescent="0.25">
      <c r="E951" s="1"/>
      <c r="G951" s="1"/>
      <c r="I951" s="1"/>
    </row>
    <row r="952" spans="5:9" x14ac:dyDescent="0.25">
      <c r="E952" s="1"/>
      <c r="G952" s="1"/>
      <c r="I952" s="1"/>
    </row>
    <row r="953" spans="5:9" x14ac:dyDescent="0.25">
      <c r="E953" s="1"/>
      <c r="G953" s="1"/>
      <c r="I953" s="1"/>
    </row>
    <row r="954" spans="5:9" x14ac:dyDescent="0.25">
      <c r="E954" s="1"/>
      <c r="G954" s="1"/>
      <c r="I954" s="1"/>
    </row>
    <row r="955" spans="5:9" x14ac:dyDescent="0.25">
      <c r="E955" s="1"/>
      <c r="G955" s="1"/>
      <c r="I955" s="1"/>
    </row>
    <row r="956" spans="5:9" x14ac:dyDescent="0.25">
      <c r="E956" s="1"/>
      <c r="G956" s="1"/>
      <c r="I956" s="1"/>
    </row>
    <row r="957" spans="5:9" x14ac:dyDescent="0.25">
      <c r="E957" s="1"/>
      <c r="G957" s="1"/>
      <c r="I957" s="1"/>
    </row>
    <row r="958" spans="5:9" x14ac:dyDescent="0.25">
      <c r="E958" s="1"/>
      <c r="G958" s="1"/>
      <c r="I958" s="1"/>
    </row>
    <row r="959" spans="5:9" x14ac:dyDescent="0.25">
      <c r="E959" s="1"/>
      <c r="G959" s="1"/>
      <c r="I959" s="1"/>
    </row>
    <row r="960" spans="5:9" x14ac:dyDescent="0.25">
      <c r="E960" s="1"/>
      <c r="G960" s="1"/>
      <c r="I960" s="1"/>
    </row>
    <row r="961" spans="5:9" x14ac:dyDescent="0.25">
      <c r="E961" s="1"/>
      <c r="G961" s="1"/>
      <c r="I961" s="1"/>
    </row>
    <row r="962" spans="5:9" x14ac:dyDescent="0.25">
      <c r="E962" s="1"/>
      <c r="G962" s="1"/>
      <c r="I962" s="1"/>
    </row>
    <row r="963" spans="5:9" x14ac:dyDescent="0.25">
      <c r="E963" s="1"/>
      <c r="G963" s="1"/>
      <c r="I963" s="1"/>
    </row>
    <row r="964" spans="5:9" x14ac:dyDescent="0.25">
      <c r="E964" s="1"/>
      <c r="G964" s="1"/>
      <c r="I964" s="1"/>
    </row>
    <row r="965" spans="5:9" x14ac:dyDescent="0.25">
      <c r="E965" s="1"/>
      <c r="G965" s="1"/>
      <c r="I965" s="1"/>
    </row>
    <row r="966" spans="5:9" x14ac:dyDescent="0.25">
      <c r="E966" s="1"/>
      <c r="G966" s="1"/>
      <c r="I966" s="1"/>
    </row>
    <row r="967" spans="5:9" x14ac:dyDescent="0.25">
      <c r="E967" s="1"/>
      <c r="G967" s="1"/>
      <c r="I967" s="1"/>
    </row>
    <row r="968" spans="5:9" x14ac:dyDescent="0.25">
      <c r="E968" s="1"/>
      <c r="G968" s="1"/>
      <c r="I968" s="1"/>
    </row>
    <row r="969" spans="5:9" x14ac:dyDescent="0.25">
      <c r="E969" s="1"/>
      <c r="G969" s="1"/>
      <c r="I969" s="1"/>
    </row>
    <row r="970" spans="5:9" x14ac:dyDescent="0.25">
      <c r="E970" s="1"/>
      <c r="G970" s="1"/>
      <c r="I970" s="1"/>
    </row>
    <row r="971" spans="5:9" x14ac:dyDescent="0.25">
      <c r="E971" s="1"/>
      <c r="G971" s="1"/>
      <c r="I971" s="1"/>
    </row>
    <row r="972" spans="5:9" x14ac:dyDescent="0.25">
      <c r="E972" s="1"/>
      <c r="G972" s="1"/>
      <c r="I972" s="1"/>
    </row>
    <row r="973" spans="5:9" x14ac:dyDescent="0.25">
      <c r="E973" s="1"/>
      <c r="G973" s="1"/>
      <c r="I973" s="1"/>
    </row>
    <row r="974" spans="5:9" x14ac:dyDescent="0.25">
      <c r="E974" s="1"/>
      <c r="G974" s="1"/>
      <c r="I974" s="1"/>
    </row>
    <row r="975" spans="5:9" x14ac:dyDescent="0.25">
      <c r="E975" s="1"/>
      <c r="G975" s="1"/>
      <c r="I975" s="1"/>
    </row>
    <row r="976" spans="5:9" x14ac:dyDescent="0.25">
      <c r="E976" s="1"/>
      <c r="G976" s="1"/>
      <c r="I976" s="1"/>
    </row>
    <row r="977" spans="5:9" x14ac:dyDescent="0.25">
      <c r="E977" s="1"/>
      <c r="G977" s="1"/>
      <c r="I977" s="1"/>
    </row>
    <row r="978" spans="5:9" x14ac:dyDescent="0.25">
      <c r="E978" s="1"/>
      <c r="G978" s="1"/>
      <c r="I978" s="1"/>
    </row>
    <row r="979" spans="5:9" x14ac:dyDescent="0.25">
      <c r="E979" s="1"/>
      <c r="G979" s="1"/>
      <c r="I979" s="1"/>
    </row>
    <row r="980" spans="5:9" x14ac:dyDescent="0.25">
      <c r="E980" s="1"/>
      <c r="G980" s="1"/>
      <c r="I980" s="1"/>
    </row>
    <row r="981" spans="5:9" x14ac:dyDescent="0.25">
      <c r="E981" s="1"/>
      <c r="G981" s="1"/>
      <c r="I981" s="1"/>
    </row>
    <row r="982" spans="5:9" x14ac:dyDescent="0.25">
      <c r="E982" s="1"/>
      <c r="G982" s="1"/>
      <c r="I982" s="1"/>
    </row>
    <row r="983" spans="5:9" x14ac:dyDescent="0.25">
      <c r="E983" s="1"/>
      <c r="G983" s="1"/>
      <c r="I983" s="1"/>
    </row>
    <row r="984" spans="5:9" x14ac:dyDescent="0.25">
      <c r="E984" s="1"/>
      <c r="G984" s="1"/>
      <c r="I984" s="1"/>
    </row>
    <row r="985" spans="5:9" x14ac:dyDescent="0.25">
      <c r="E985" s="1"/>
      <c r="G985" s="1"/>
      <c r="I985" s="1"/>
    </row>
    <row r="986" spans="5:9" x14ac:dyDescent="0.25">
      <c r="E986" s="1"/>
      <c r="G986" s="1"/>
      <c r="I986" s="1"/>
    </row>
    <row r="987" spans="5:9" x14ac:dyDescent="0.25">
      <c r="E987" s="1"/>
      <c r="G987" s="1"/>
      <c r="I987" s="1"/>
    </row>
    <row r="988" spans="5:9" x14ac:dyDescent="0.25">
      <c r="E988" s="1"/>
      <c r="G988" s="1"/>
      <c r="I988" s="1"/>
    </row>
    <row r="989" spans="5:9" x14ac:dyDescent="0.25">
      <c r="E989" s="1"/>
      <c r="G989" s="1"/>
      <c r="I989" s="1"/>
    </row>
    <row r="990" spans="5:9" x14ac:dyDescent="0.25">
      <c r="E990" s="1"/>
      <c r="G990" s="1"/>
      <c r="I990" s="1"/>
    </row>
    <row r="991" spans="5:9" x14ac:dyDescent="0.25">
      <c r="E991" s="1"/>
      <c r="G991" s="1"/>
      <c r="I991" s="1"/>
    </row>
    <row r="992" spans="5:9" x14ac:dyDescent="0.25">
      <c r="E992" s="1"/>
      <c r="G992" s="1"/>
      <c r="I992" s="1"/>
    </row>
    <row r="993" spans="5:9" x14ac:dyDescent="0.25">
      <c r="E993" s="1"/>
      <c r="G993" s="1"/>
      <c r="I993" s="1"/>
    </row>
    <row r="994" spans="5:9" x14ac:dyDescent="0.25">
      <c r="E994" s="1"/>
      <c r="G994" s="1"/>
      <c r="I994" s="1"/>
    </row>
    <row r="995" spans="5:9" x14ac:dyDescent="0.25">
      <c r="E995" s="1"/>
      <c r="G995" s="1"/>
      <c r="I995" s="1"/>
    </row>
    <row r="996" spans="5:9" x14ac:dyDescent="0.25">
      <c r="E996" s="1"/>
      <c r="G996" s="1"/>
      <c r="I996" s="1"/>
    </row>
    <row r="997" spans="5:9" x14ac:dyDescent="0.25">
      <c r="E997" s="1"/>
      <c r="G997" s="1"/>
      <c r="I997" s="1"/>
    </row>
    <row r="998" spans="5:9" x14ac:dyDescent="0.25">
      <c r="E998" s="1"/>
      <c r="G998" s="1"/>
      <c r="I998" s="1"/>
    </row>
    <row r="999" spans="5:9" x14ac:dyDescent="0.25">
      <c r="E999" s="1"/>
      <c r="G999" s="1"/>
      <c r="I999" s="1"/>
    </row>
    <row r="1000" spans="5:9" x14ac:dyDescent="0.25">
      <c r="E1000" s="1"/>
      <c r="G1000" s="1"/>
      <c r="I1000" s="1"/>
    </row>
    <row r="1001" spans="5:9" x14ac:dyDescent="0.25">
      <c r="E1001" s="1"/>
      <c r="G1001" s="1"/>
      <c r="I1001" s="1"/>
    </row>
    <row r="1002" spans="5:9" x14ac:dyDescent="0.25">
      <c r="E1002" s="1"/>
      <c r="G1002" s="1"/>
      <c r="I1002" s="1"/>
    </row>
    <row r="1003" spans="5:9" x14ac:dyDescent="0.25">
      <c r="E1003" s="1"/>
      <c r="G1003" s="1"/>
      <c r="I1003" s="1"/>
    </row>
    <row r="1004" spans="5:9" x14ac:dyDescent="0.25">
      <c r="E1004" s="1"/>
      <c r="G1004" s="1"/>
      <c r="I1004" s="1"/>
    </row>
    <row r="1005" spans="5:9" x14ac:dyDescent="0.25">
      <c r="E1005" s="1"/>
      <c r="G1005" s="1"/>
      <c r="I1005" s="1"/>
    </row>
    <row r="1006" spans="5:9" x14ac:dyDescent="0.25">
      <c r="E1006" s="1"/>
      <c r="G1006" s="1"/>
      <c r="I1006" s="1"/>
    </row>
    <row r="1007" spans="5:9" x14ac:dyDescent="0.25">
      <c r="E1007" s="1"/>
      <c r="G1007" s="1"/>
      <c r="I1007" s="1"/>
    </row>
    <row r="1008" spans="5:9" x14ac:dyDescent="0.25">
      <c r="E1008" s="1"/>
      <c r="G1008" s="1"/>
      <c r="I1008" s="1"/>
    </row>
    <row r="1009" spans="5:9" x14ac:dyDescent="0.25">
      <c r="E1009" s="1"/>
      <c r="G1009" s="1"/>
      <c r="I1009" s="1"/>
    </row>
    <row r="1010" spans="5:9" x14ac:dyDescent="0.25">
      <c r="E1010" s="1"/>
      <c r="G1010" s="1"/>
      <c r="I1010" s="1"/>
    </row>
    <row r="1011" spans="5:9" x14ac:dyDescent="0.25">
      <c r="E1011" s="1"/>
      <c r="G1011" s="1"/>
      <c r="I1011" s="1"/>
    </row>
    <row r="1012" spans="5:9" x14ac:dyDescent="0.25">
      <c r="E1012" s="1"/>
      <c r="G1012" s="1"/>
      <c r="I1012" s="1"/>
    </row>
    <row r="1013" spans="5:9" x14ac:dyDescent="0.25">
      <c r="E1013" s="1"/>
      <c r="G1013" s="1"/>
      <c r="I1013" s="1"/>
    </row>
    <row r="1014" spans="5:9" x14ac:dyDescent="0.25">
      <c r="E1014" s="1"/>
      <c r="G1014" s="1"/>
      <c r="I1014" s="1"/>
    </row>
    <row r="1015" spans="5:9" x14ac:dyDescent="0.25">
      <c r="E1015" s="1"/>
      <c r="G1015" s="1"/>
      <c r="I1015" s="1"/>
    </row>
    <row r="1016" spans="5:9" x14ac:dyDescent="0.25">
      <c r="E1016" s="1"/>
      <c r="G1016" s="1"/>
      <c r="I1016" s="1"/>
    </row>
    <row r="1017" spans="5:9" x14ac:dyDescent="0.25">
      <c r="E1017" s="1"/>
      <c r="G1017" s="1"/>
      <c r="I1017" s="1"/>
    </row>
    <row r="1018" spans="5:9" x14ac:dyDescent="0.25">
      <c r="E1018" s="1"/>
      <c r="G1018" s="1"/>
      <c r="I1018" s="1"/>
    </row>
    <row r="1019" spans="5:9" x14ac:dyDescent="0.25">
      <c r="E1019" s="1"/>
      <c r="G1019" s="1"/>
      <c r="I1019" s="1"/>
    </row>
    <row r="1020" spans="5:9" x14ac:dyDescent="0.25">
      <c r="E1020" s="1"/>
      <c r="G1020" s="1"/>
      <c r="I1020" s="1"/>
    </row>
    <row r="1021" spans="5:9" x14ac:dyDescent="0.25">
      <c r="E1021" s="1"/>
      <c r="G1021" s="1"/>
      <c r="I1021" s="1"/>
    </row>
    <row r="1022" spans="5:9" x14ac:dyDescent="0.25">
      <c r="E1022" s="1"/>
      <c r="G1022" s="1"/>
      <c r="I1022" s="1"/>
    </row>
    <row r="1023" spans="5:9" x14ac:dyDescent="0.25">
      <c r="E1023" s="1"/>
      <c r="G1023" s="1"/>
      <c r="I1023" s="1"/>
    </row>
    <row r="1024" spans="5:9" x14ac:dyDescent="0.25">
      <c r="E1024" s="1"/>
      <c r="G1024" s="1"/>
      <c r="I1024" s="1"/>
    </row>
    <row r="1025" spans="5:9" x14ac:dyDescent="0.25">
      <c r="E1025" s="1"/>
      <c r="G1025" s="1"/>
      <c r="I1025" s="1"/>
    </row>
    <row r="1026" spans="5:9" x14ac:dyDescent="0.25">
      <c r="E1026" s="1"/>
      <c r="G1026" s="1"/>
      <c r="I1026" s="1"/>
    </row>
    <row r="1027" spans="5:9" x14ac:dyDescent="0.25">
      <c r="E1027" s="1"/>
      <c r="G1027" s="1"/>
      <c r="I1027" s="1"/>
    </row>
    <row r="1028" spans="5:9" x14ac:dyDescent="0.25">
      <c r="E1028" s="1"/>
      <c r="G1028" s="1"/>
      <c r="I1028" s="1"/>
    </row>
    <row r="1029" spans="5:9" x14ac:dyDescent="0.25">
      <c r="E1029" s="1"/>
      <c r="G1029" s="1"/>
      <c r="I1029" s="1"/>
    </row>
    <row r="1030" spans="5:9" x14ac:dyDescent="0.25">
      <c r="E1030" s="1"/>
      <c r="G1030" s="1"/>
      <c r="I1030" s="1"/>
    </row>
    <row r="1031" spans="5:9" x14ac:dyDescent="0.25">
      <c r="E1031" s="1"/>
      <c r="G1031" s="1"/>
      <c r="I1031" s="1"/>
    </row>
    <row r="1032" spans="5:9" x14ac:dyDescent="0.25">
      <c r="E1032" s="1"/>
      <c r="G1032" s="1"/>
      <c r="I1032" s="1"/>
    </row>
    <row r="1033" spans="5:9" x14ac:dyDescent="0.25">
      <c r="E1033" s="1"/>
      <c r="G1033" s="1"/>
      <c r="I1033" s="1"/>
    </row>
    <row r="1034" spans="5:9" x14ac:dyDescent="0.25">
      <c r="E1034" s="1"/>
      <c r="G1034" s="1"/>
      <c r="I1034" s="1"/>
    </row>
    <row r="1035" spans="5:9" x14ac:dyDescent="0.25">
      <c r="E1035" s="1"/>
      <c r="G1035" s="1"/>
      <c r="I1035" s="1"/>
    </row>
    <row r="1036" spans="5:9" x14ac:dyDescent="0.25">
      <c r="E1036" s="1"/>
      <c r="G1036" s="1"/>
      <c r="I1036" s="1"/>
    </row>
    <row r="1037" spans="5:9" x14ac:dyDescent="0.25">
      <c r="E1037" s="1"/>
      <c r="G1037" s="1"/>
      <c r="I1037" s="1"/>
    </row>
    <row r="1038" spans="5:9" x14ac:dyDescent="0.25">
      <c r="E1038" s="1"/>
      <c r="G1038" s="1"/>
      <c r="I1038" s="1"/>
    </row>
    <row r="1039" spans="5:9" x14ac:dyDescent="0.25">
      <c r="E1039" s="1"/>
      <c r="G1039" s="1"/>
      <c r="I1039" s="1"/>
    </row>
    <row r="1040" spans="5:9" x14ac:dyDescent="0.25">
      <c r="E1040" s="1"/>
      <c r="G1040" s="1"/>
      <c r="I1040" s="1"/>
    </row>
    <row r="1041" spans="5:9" x14ac:dyDescent="0.25">
      <c r="E1041" s="1"/>
      <c r="G1041" s="1"/>
      <c r="I1041" s="1"/>
    </row>
    <row r="1042" spans="5:9" x14ac:dyDescent="0.25">
      <c r="E1042" s="1"/>
      <c r="G1042" s="1"/>
      <c r="I1042" s="1"/>
    </row>
    <row r="1043" spans="5:9" x14ac:dyDescent="0.25">
      <c r="E1043" s="1"/>
      <c r="G1043" s="1"/>
      <c r="I1043" s="1"/>
    </row>
    <row r="1044" spans="5:9" x14ac:dyDescent="0.25">
      <c r="E1044" s="1"/>
      <c r="G1044" s="1"/>
      <c r="I1044" s="1"/>
    </row>
    <row r="1045" spans="5:9" x14ac:dyDescent="0.25">
      <c r="E1045" s="1"/>
      <c r="G1045" s="1"/>
      <c r="I1045" s="1"/>
    </row>
    <row r="1046" spans="5:9" x14ac:dyDescent="0.25">
      <c r="E1046" s="1"/>
      <c r="G1046" s="1"/>
      <c r="I1046" s="1"/>
    </row>
    <row r="1047" spans="5:9" x14ac:dyDescent="0.25">
      <c r="E1047" s="1"/>
      <c r="G1047" s="1"/>
      <c r="I1047" s="1"/>
    </row>
    <row r="1048" spans="5:9" x14ac:dyDescent="0.25">
      <c r="E1048" s="1"/>
      <c r="G1048" s="1"/>
      <c r="I1048" s="1"/>
    </row>
    <row r="1049" spans="5:9" x14ac:dyDescent="0.25">
      <c r="E1049" s="1"/>
      <c r="G1049" s="1"/>
      <c r="I1049" s="1"/>
    </row>
    <row r="1050" spans="5:9" x14ac:dyDescent="0.25">
      <c r="E1050" s="1"/>
      <c r="G1050" s="1"/>
      <c r="I1050" s="1"/>
    </row>
    <row r="1051" spans="5:9" x14ac:dyDescent="0.25">
      <c r="E1051" s="1"/>
      <c r="G1051" s="1"/>
      <c r="I1051" s="1"/>
    </row>
    <row r="1052" spans="5:9" x14ac:dyDescent="0.25">
      <c r="E1052" s="1"/>
      <c r="G1052" s="1"/>
      <c r="I1052" s="1"/>
    </row>
    <row r="1053" spans="5:9" x14ac:dyDescent="0.25">
      <c r="E1053" s="1"/>
      <c r="G1053" s="1"/>
      <c r="I1053" s="1"/>
    </row>
    <row r="1054" spans="5:9" x14ac:dyDescent="0.25">
      <c r="E1054" s="1"/>
      <c r="G1054" s="1"/>
      <c r="I1054" s="1"/>
    </row>
    <row r="1055" spans="5:9" x14ac:dyDescent="0.25">
      <c r="E1055" s="1"/>
      <c r="G1055" s="1"/>
      <c r="I1055" s="1"/>
    </row>
    <row r="1056" spans="5:9" x14ac:dyDescent="0.25">
      <c r="E1056" s="1"/>
      <c r="G1056" s="1"/>
      <c r="I1056" s="1"/>
    </row>
    <row r="1057" spans="5:9" x14ac:dyDescent="0.25">
      <c r="E1057" s="1"/>
      <c r="G1057" s="1"/>
      <c r="I1057" s="1"/>
    </row>
    <row r="1058" spans="5:9" x14ac:dyDescent="0.25">
      <c r="E1058" s="1"/>
      <c r="G1058" s="1"/>
      <c r="I1058" s="1"/>
    </row>
    <row r="1059" spans="5:9" x14ac:dyDescent="0.25">
      <c r="E1059" s="1"/>
      <c r="G1059" s="1"/>
      <c r="I1059" s="1"/>
    </row>
    <row r="1060" spans="5:9" x14ac:dyDescent="0.25">
      <c r="E1060" s="1"/>
      <c r="G1060" s="1"/>
      <c r="I1060" s="1"/>
    </row>
    <row r="1061" spans="5:9" x14ac:dyDescent="0.25">
      <c r="E1061" s="1"/>
      <c r="G1061" s="1"/>
      <c r="I1061" s="1"/>
    </row>
    <row r="1062" spans="5:9" x14ac:dyDescent="0.25">
      <c r="E1062" s="1"/>
      <c r="G1062" s="1"/>
      <c r="I1062" s="1"/>
    </row>
    <row r="1063" spans="5:9" x14ac:dyDescent="0.25">
      <c r="E1063" s="1"/>
      <c r="G1063" s="1"/>
      <c r="I1063" s="1"/>
    </row>
    <row r="1064" spans="5:9" x14ac:dyDescent="0.25">
      <c r="E1064" s="1"/>
      <c r="G1064" s="1"/>
      <c r="I1064" s="1"/>
    </row>
    <row r="1065" spans="5:9" x14ac:dyDescent="0.25">
      <c r="E1065" s="1"/>
      <c r="G1065" s="1"/>
      <c r="I1065" s="1"/>
    </row>
    <row r="1066" spans="5:9" x14ac:dyDescent="0.25">
      <c r="E1066" s="1"/>
      <c r="G1066" s="1"/>
      <c r="I1066" s="1"/>
    </row>
    <row r="1067" spans="5:9" x14ac:dyDescent="0.25">
      <c r="E1067" s="1"/>
      <c r="G1067" s="1"/>
      <c r="I1067" s="1"/>
    </row>
    <row r="1068" spans="5:9" x14ac:dyDescent="0.25">
      <c r="E1068" s="1"/>
      <c r="G1068" s="1"/>
      <c r="I1068" s="1"/>
    </row>
    <row r="1069" spans="5:9" x14ac:dyDescent="0.25">
      <c r="E1069" s="1"/>
      <c r="G1069" s="1"/>
      <c r="I1069" s="1"/>
    </row>
    <row r="1070" spans="5:9" x14ac:dyDescent="0.25">
      <c r="E1070" s="1"/>
      <c r="G1070" s="1"/>
      <c r="I1070" s="1"/>
    </row>
    <row r="1071" spans="5:9" x14ac:dyDescent="0.25">
      <c r="E1071" s="1"/>
      <c r="G1071" s="1"/>
      <c r="I1071" s="1"/>
    </row>
    <row r="1072" spans="5:9" x14ac:dyDescent="0.25">
      <c r="E1072" s="1"/>
      <c r="G1072" s="1"/>
      <c r="I1072" s="1"/>
    </row>
    <row r="1073" spans="5:9" x14ac:dyDescent="0.25">
      <c r="E1073" s="1"/>
      <c r="G1073" s="1"/>
      <c r="I1073" s="1"/>
    </row>
    <row r="1074" spans="5:9" x14ac:dyDescent="0.25">
      <c r="E1074" s="1"/>
      <c r="G1074" s="1"/>
      <c r="I1074" s="1"/>
    </row>
    <row r="1075" spans="5:9" x14ac:dyDescent="0.25">
      <c r="E1075" s="1"/>
      <c r="G1075" s="1"/>
      <c r="I1075" s="1"/>
    </row>
    <row r="1076" spans="5:9" x14ac:dyDescent="0.25">
      <c r="E1076" s="1"/>
      <c r="G1076" s="1"/>
      <c r="I1076" s="1"/>
    </row>
    <row r="1077" spans="5:9" x14ac:dyDescent="0.25">
      <c r="E1077" s="1"/>
      <c r="G1077" s="1"/>
      <c r="I1077" s="1"/>
    </row>
    <row r="1078" spans="5:9" x14ac:dyDescent="0.25">
      <c r="E1078" s="1"/>
      <c r="G1078" s="1"/>
      <c r="I1078" s="1"/>
    </row>
    <row r="1079" spans="5:9" x14ac:dyDescent="0.25">
      <c r="E1079" s="1"/>
      <c r="G1079" s="1"/>
      <c r="I1079" s="1"/>
    </row>
    <row r="1080" spans="5:9" x14ac:dyDescent="0.25">
      <c r="E1080" s="1"/>
      <c r="G1080" s="1"/>
      <c r="I1080" s="1"/>
    </row>
    <row r="1081" spans="5:9" x14ac:dyDescent="0.25">
      <c r="E1081" s="1"/>
      <c r="G1081" s="1"/>
      <c r="I1081" s="1"/>
    </row>
    <row r="1082" spans="5:9" x14ac:dyDescent="0.25">
      <c r="E1082" s="1"/>
      <c r="G1082" s="1"/>
      <c r="I1082" s="1"/>
    </row>
    <row r="1083" spans="5:9" x14ac:dyDescent="0.25">
      <c r="E1083" s="1"/>
      <c r="G1083" s="1"/>
      <c r="I1083" s="1"/>
    </row>
    <row r="1084" spans="5:9" x14ac:dyDescent="0.25">
      <c r="E1084" s="1"/>
      <c r="G1084" s="1"/>
      <c r="I1084" s="1"/>
    </row>
    <row r="1085" spans="5:9" x14ac:dyDescent="0.25">
      <c r="E1085" s="1"/>
      <c r="G1085" s="1"/>
      <c r="I1085" s="1"/>
    </row>
    <row r="1086" spans="5:9" x14ac:dyDescent="0.25">
      <c r="E1086" s="1"/>
      <c r="G1086" s="1"/>
      <c r="I1086" s="1"/>
    </row>
    <row r="1087" spans="5:9" x14ac:dyDescent="0.25">
      <c r="E1087" s="1"/>
      <c r="G1087" s="1"/>
      <c r="I1087" s="1"/>
    </row>
    <row r="1088" spans="5:9" x14ac:dyDescent="0.25">
      <c r="E1088" s="1"/>
      <c r="G1088" s="1"/>
      <c r="I1088" s="1"/>
    </row>
    <row r="1089" spans="5:9" x14ac:dyDescent="0.25">
      <c r="E1089" s="1"/>
      <c r="G1089" s="1"/>
      <c r="I1089" s="1"/>
    </row>
    <row r="1090" spans="5:9" x14ac:dyDescent="0.25">
      <c r="E1090" s="1"/>
      <c r="G1090" s="1"/>
      <c r="I1090" s="1"/>
    </row>
    <row r="1091" spans="5:9" x14ac:dyDescent="0.25">
      <c r="E1091" s="1"/>
      <c r="G1091" s="1"/>
      <c r="I1091" s="1"/>
    </row>
    <row r="1092" spans="5:9" x14ac:dyDescent="0.25">
      <c r="E1092" s="1"/>
      <c r="G1092" s="1"/>
      <c r="I1092" s="1"/>
    </row>
    <row r="1093" spans="5:9" x14ac:dyDescent="0.25">
      <c r="E1093" s="1"/>
      <c r="G1093" s="1"/>
      <c r="I1093" s="1"/>
    </row>
    <row r="1094" spans="5:9" x14ac:dyDescent="0.25">
      <c r="E1094" s="1"/>
      <c r="G1094" s="1"/>
      <c r="I1094" s="1"/>
    </row>
    <row r="1095" spans="5:9" x14ac:dyDescent="0.25">
      <c r="E1095" s="1"/>
      <c r="G1095" s="1"/>
      <c r="I1095" s="1"/>
    </row>
    <row r="1096" spans="5:9" x14ac:dyDescent="0.25">
      <c r="E1096" s="1"/>
      <c r="G1096" s="1"/>
      <c r="I1096" s="1"/>
    </row>
    <row r="1097" spans="5:9" x14ac:dyDescent="0.25">
      <c r="E1097" s="1"/>
      <c r="G1097" s="1"/>
      <c r="I1097" s="1"/>
    </row>
    <row r="1098" spans="5:9" x14ac:dyDescent="0.25">
      <c r="E1098" s="1"/>
      <c r="G1098" s="1"/>
      <c r="I1098" s="1"/>
    </row>
    <row r="1099" spans="5:9" x14ac:dyDescent="0.25">
      <c r="E1099" s="1"/>
      <c r="G1099" s="1"/>
      <c r="I1099" s="1"/>
    </row>
    <row r="1100" spans="5:9" x14ac:dyDescent="0.25">
      <c r="E1100" s="1"/>
      <c r="G1100" s="1"/>
      <c r="I1100" s="1"/>
    </row>
    <row r="1101" spans="5:9" x14ac:dyDescent="0.25">
      <c r="E1101" s="1"/>
      <c r="G1101" s="1"/>
      <c r="I1101" s="1"/>
    </row>
    <row r="1102" spans="5:9" x14ac:dyDescent="0.25">
      <c r="E1102" s="1"/>
      <c r="G1102" s="1"/>
      <c r="I1102" s="1"/>
    </row>
    <row r="1103" spans="5:9" x14ac:dyDescent="0.25">
      <c r="E1103" s="1"/>
      <c r="G1103" s="1"/>
      <c r="I1103" s="1"/>
    </row>
    <row r="1104" spans="5:9" x14ac:dyDescent="0.25">
      <c r="E1104" s="1"/>
      <c r="G1104" s="1"/>
      <c r="I1104" s="1"/>
    </row>
    <row r="1105" spans="5:9" x14ac:dyDescent="0.25">
      <c r="E1105" s="1"/>
      <c r="G1105" s="1"/>
      <c r="I1105" s="1"/>
    </row>
    <row r="1106" spans="5:9" x14ac:dyDescent="0.25">
      <c r="E1106" s="1"/>
      <c r="G1106" s="1"/>
      <c r="I1106" s="1"/>
    </row>
    <row r="1107" spans="5:9" x14ac:dyDescent="0.25">
      <c r="E1107" s="1"/>
      <c r="G1107" s="1"/>
      <c r="I1107" s="1"/>
    </row>
    <row r="1108" spans="5:9" x14ac:dyDescent="0.25">
      <c r="E1108" s="1"/>
      <c r="G1108" s="1"/>
      <c r="I1108" s="1"/>
    </row>
    <row r="1109" spans="5:9" x14ac:dyDescent="0.25">
      <c r="E1109" s="1"/>
      <c r="G1109" s="1"/>
      <c r="I1109" s="1"/>
    </row>
    <row r="1110" spans="5:9" x14ac:dyDescent="0.25">
      <c r="E1110" s="1"/>
      <c r="G1110" s="1"/>
      <c r="I1110" s="1"/>
    </row>
    <row r="1111" spans="5:9" x14ac:dyDescent="0.25">
      <c r="E1111" s="1"/>
      <c r="G1111" s="1"/>
      <c r="I1111" s="1"/>
    </row>
    <row r="1112" spans="5:9" x14ac:dyDescent="0.25">
      <c r="E1112" s="1"/>
      <c r="G1112" s="1"/>
      <c r="I1112" s="1"/>
    </row>
    <row r="1113" spans="5:9" x14ac:dyDescent="0.25">
      <c r="E1113" s="1"/>
      <c r="G1113" s="1"/>
      <c r="I1113" s="1"/>
    </row>
    <row r="1114" spans="5:9" x14ac:dyDescent="0.25">
      <c r="E1114" s="1"/>
      <c r="G1114" s="1"/>
      <c r="I1114" s="1"/>
    </row>
    <row r="1115" spans="5:9" x14ac:dyDescent="0.25">
      <c r="E1115" s="1"/>
      <c r="G1115" s="1"/>
      <c r="I1115" s="1"/>
    </row>
    <row r="1116" spans="5:9" x14ac:dyDescent="0.25">
      <c r="E1116" s="1"/>
      <c r="G1116" s="1"/>
      <c r="I1116" s="1"/>
    </row>
    <row r="1117" spans="5:9" x14ac:dyDescent="0.25">
      <c r="E1117" s="1"/>
      <c r="G1117" s="1"/>
      <c r="I1117" s="1"/>
    </row>
    <row r="1118" spans="5:9" x14ac:dyDescent="0.25">
      <c r="E1118" s="1"/>
      <c r="G1118" s="1"/>
      <c r="I1118" s="1"/>
    </row>
    <row r="1119" spans="5:9" x14ac:dyDescent="0.25">
      <c r="E1119" s="1"/>
      <c r="G1119" s="1"/>
      <c r="I1119" s="1"/>
    </row>
    <row r="1120" spans="5:9" x14ac:dyDescent="0.25">
      <c r="E1120" s="1"/>
      <c r="G1120" s="1"/>
      <c r="I1120" s="1"/>
    </row>
    <row r="1121" spans="5:9" x14ac:dyDescent="0.25">
      <c r="E1121" s="1"/>
      <c r="G1121" s="1"/>
      <c r="I1121" s="1"/>
    </row>
    <row r="1122" spans="5:9" x14ac:dyDescent="0.25">
      <c r="E1122" s="1"/>
      <c r="G1122" s="1"/>
      <c r="I1122" s="1"/>
    </row>
    <row r="1123" spans="5:9" x14ac:dyDescent="0.25">
      <c r="E1123" s="1"/>
      <c r="G1123" s="1"/>
      <c r="I1123" s="1"/>
    </row>
    <row r="1124" spans="5:9" x14ac:dyDescent="0.25">
      <c r="E1124" s="1"/>
      <c r="G1124" s="1"/>
      <c r="I1124" s="1"/>
    </row>
    <row r="1125" spans="5:9" x14ac:dyDescent="0.25">
      <c r="E1125" s="1"/>
      <c r="G1125" s="1"/>
      <c r="I1125" s="1"/>
    </row>
    <row r="1126" spans="5:9" x14ac:dyDescent="0.25">
      <c r="E1126" s="1"/>
      <c r="G1126" s="1"/>
      <c r="I1126" s="1"/>
    </row>
    <row r="1127" spans="5:9" x14ac:dyDescent="0.25">
      <c r="E1127" s="1"/>
      <c r="G1127" s="1"/>
      <c r="I1127" s="1"/>
    </row>
    <row r="1128" spans="5:9" x14ac:dyDescent="0.25">
      <c r="E1128" s="1"/>
      <c r="G1128" s="1"/>
      <c r="I1128" s="1"/>
    </row>
    <row r="1129" spans="5:9" x14ac:dyDescent="0.25">
      <c r="E1129" s="1"/>
      <c r="G1129" s="1"/>
      <c r="I1129" s="1"/>
    </row>
    <row r="1130" spans="5:9" x14ac:dyDescent="0.25">
      <c r="E1130" s="1"/>
      <c r="G1130" s="1"/>
      <c r="I1130" s="1"/>
    </row>
    <row r="1131" spans="5:9" x14ac:dyDescent="0.25">
      <c r="E1131" s="1"/>
      <c r="G1131" s="1"/>
      <c r="I1131" s="1"/>
    </row>
    <row r="1132" spans="5:9" x14ac:dyDescent="0.25">
      <c r="E1132" s="1"/>
      <c r="G1132" s="1"/>
      <c r="I1132" s="1"/>
    </row>
    <row r="1133" spans="5:9" x14ac:dyDescent="0.25">
      <c r="E1133" s="1"/>
      <c r="G1133" s="1"/>
      <c r="I1133" s="1"/>
    </row>
    <row r="1134" spans="5:9" x14ac:dyDescent="0.25">
      <c r="E1134" s="1"/>
      <c r="G1134" s="1"/>
      <c r="I1134" s="1"/>
    </row>
    <row r="1135" spans="5:9" x14ac:dyDescent="0.25">
      <c r="E1135" s="1"/>
      <c r="G1135" s="1"/>
      <c r="I1135" s="1"/>
    </row>
    <row r="1136" spans="5:9" x14ac:dyDescent="0.25">
      <c r="E1136" s="1"/>
      <c r="G1136" s="1"/>
      <c r="I1136" s="1"/>
    </row>
    <row r="1137" spans="5:9" x14ac:dyDescent="0.25">
      <c r="E1137" s="1"/>
      <c r="G1137" s="1"/>
      <c r="I1137" s="1"/>
    </row>
    <row r="1138" spans="5:9" x14ac:dyDescent="0.25">
      <c r="E1138" s="1"/>
      <c r="G1138" s="1"/>
      <c r="I1138" s="1"/>
    </row>
    <row r="1139" spans="5:9" x14ac:dyDescent="0.25">
      <c r="E1139" s="1"/>
      <c r="G1139" s="1"/>
      <c r="I1139" s="1"/>
    </row>
    <row r="1140" spans="5:9" x14ac:dyDescent="0.25">
      <c r="E1140" s="1"/>
      <c r="G1140" s="1"/>
      <c r="I1140" s="1"/>
    </row>
    <row r="1141" spans="5:9" x14ac:dyDescent="0.25">
      <c r="E1141" s="1"/>
      <c r="G1141" s="1"/>
      <c r="I1141" s="1"/>
    </row>
    <row r="1142" spans="5:9" x14ac:dyDescent="0.25">
      <c r="E1142" s="1"/>
      <c r="G1142" s="1"/>
      <c r="I1142" s="1"/>
    </row>
    <row r="1143" spans="5:9" x14ac:dyDescent="0.25">
      <c r="E1143" s="1"/>
      <c r="G1143" s="1"/>
      <c r="I1143" s="1"/>
    </row>
    <row r="1144" spans="5:9" x14ac:dyDescent="0.25">
      <c r="E1144" s="1"/>
      <c r="G1144" s="1"/>
      <c r="I1144" s="1"/>
    </row>
    <row r="1145" spans="5:9" x14ac:dyDescent="0.25">
      <c r="E1145" s="1"/>
      <c r="G1145" s="1"/>
      <c r="I1145" s="1"/>
    </row>
    <row r="1146" spans="5:9" x14ac:dyDescent="0.25">
      <c r="E1146" s="1"/>
      <c r="G1146" s="1"/>
      <c r="I1146" s="1"/>
    </row>
    <row r="1147" spans="5:9" x14ac:dyDescent="0.25">
      <c r="E1147" s="1"/>
      <c r="G1147" s="1"/>
      <c r="I1147" s="1"/>
    </row>
    <row r="1148" spans="5:9" x14ac:dyDescent="0.25">
      <c r="E1148" s="1"/>
      <c r="G1148" s="1"/>
      <c r="I1148" s="1"/>
    </row>
    <row r="1149" spans="5:9" x14ac:dyDescent="0.25">
      <c r="E1149" s="1"/>
      <c r="G1149" s="1"/>
      <c r="I1149" s="1"/>
    </row>
    <row r="1150" spans="5:9" x14ac:dyDescent="0.25">
      <c r="E1150" s="1"/>
      <c r="G1150" s="1"/>
      <c r="I1150" s="1"/>
    </row>
    <row r="1151" spans="5:9" x14ac:dyDescent="0.25">
      <c r="E1151" s="1"/>
      <c r="G1151" s="1"/>
      <c r="I1151" s="1"/>
    </row>
    <row r="1152" spans="5:9" x14ac:dyDescent="0.25">
      <c r="E1152" s="1"/>
      <c r="G1152" s="1"/>
      <c r="I1152" s="1"/>
    </row>
    <row r="1153" spans="5:9" x14ac:dyDescent="0.25">
      <c r="E1153" s="1"/>
      <c r="G1153" s="1"/>
      <c r="I1153" s="1"/>
    </row>
    <row r="1154" spans="5:9" x14ac:dyDescent="0.25">
      <c r="E1154" s="1"/>
      <c r="G1154" s="1"/>
      <c r="I1154" s="1"/>
    </row>
    <row r="1155" spans="5:9" x14ac:dyDescent="0.25">
      <c r="E1155" s="1"/>
      <c r="G1155" s="1"/>
      <c r="I1155" s="1"/>
    </row>
    <row r="1156" spans="5:9" x14ac:dyDescent="0.25">
      <c r="E1156" s="1"/>
      <c r="G1156" s="1"/>
      <c r="I1156" s="1"/>
    </row>
    <row r="1157" spans="5:9" x14ac:dyDescent="0.25">
      <c r="E1157" s="1"/>
      <c r="G1157" s="1"/>
      <c r="I1157" s="1"/>
    </row>
    <row r="1158" spans="5:9" x14ac:dyDescent="0.25">
      <c r="E1158" s="1"/>
      <c r="G1158" s="1"/>
      <c r="I1158" s="1"/>
    </row>
    <row r="1159" spans="5:9" x14ac:dyDescent="0.25">
      <c r="E1159" s="1"/>
      <c r="G1159" s="1"/>
      <c r="I1159" s="1"/>
    </row>
    <row r="1160" spans="5:9" x14ac:dyDescent="0.25">
      <c r="E1160" s="1"/>
      <c r="G1160" s="1"/>
      <c r="I1160" s="1"/>
    </row>
    <row r="1161" spans="5:9" x14ac:dyDescent="0.25">
      <c r="E1161" s="1"/>
      <c r="G1161" s="1"/>
      <c r="I1161" s="1"/>
    </row>
    <row r="1162" spans="5:9" x14ac:dyDescent="0.25">
      <c r="E1162" s="1"/>
      <c r="G1162" s="1"/>
      <c r="I1162" s="1"/>
    </row>
    <row r="1163" spans="5:9" x14ac:dyDescent="0.25">
      <c r="E1163" s="1"/>
      <c r="G1163" s="1"/>
      <c r="I1163" s="1"/>
    </row>
    <row r="1164" spans="5:9" x14ac:dyDescent="0.25">
      <c r="E1164" s="1"/>
      <c r="G1164" s="1"/>
      <c r="I1164" s="1"/>
    </row>
    <row r="1165" spans="5:9" x14ac:dyDescent="0.25">
      <c r="E1165" s="1"/>
      <c r="G1165" s="1"/>
      <c r="I1165" s="1"/>
    </row>
    <row r="1166" spans="5:9" x14ac:dyDescent="0.25">
      <c r="E1166" s="1"/>
      <c r="G1166" s="1"/>
      <c r="I1166" s="1"/>
    </row>
    <row r="1167" spans="5:9" x14ac:dyDescent="0.25">
      <c r="E1167" s="1"/>
      <c r="G1167" s="1"/>
      <c r="I1167" s="1"/>
    </row>
    <row r="1168" spans="5:9" x14ac:dyDescent="0.25">
      <c r="E1168" s="1"/>
      <c r="G1168" s="1"/>
      <c r="I1168" s="1"/>
    </row>
    <row r="1169" spans="5:9" x14ac:dyDescent="0.25">
      <c r="E1169" s="1"/>
      <c r="G1169" s="1"/>
      <c r="I1169" s="1"/>
    </row>
    <row r="1170" spans="5:9" x14ac:dyDescent="0.25">
      <c r="E1170" s="1"/>
      <c r="G1170" s="1"/>
      <c r="I1170" s="1"/>
    </row>
    <row r="1171" spans="5:9" x14ac:dyDescent="0.25">
      <c r="E1171" s="1"/>
      <c r="G1171" s="1"/>
      <c r="I1171" s="1"/>
    </row>
    <row r="1172" spans="5:9" x14ac:dyDescent="0.25">
      <c r="E1172" s="1"/>
      <c r="G1172" s="1"/>
      <c r="I1172" s="1"/>
    </row>
    <row r="1173" spans="5:9" x14ac:dyDescent="0.25">
      <c r="E1173" s="1"/>
      <c r="G1173" s="1"/>
      <c r="I1173" s="1"/>
    </row>
    <row r="1174" spans="5:9" x14ac:dyDescent="0.25">
      <c r="E1174" s="1"/>
      <c r="G1174" s="1"/>
      <c r="I1174" s="1"/>
    </row>
    <row r="1175" spans="5:9" x14ac:dyDescent="0.25">
      <c r="E1175" s="1"/>
      <c r="G1175" s="1"/>
      <c r="I1175" s="1"/>
    </row>
    <row r="1176" spans="5:9" x14ac:dyDescent="0.25">
      <c r="E1176" s="1"/>
      <c r="G1176" s="1"/>
      <c r="I1176" s="1"/>
    </row>
    <row r="1177" spans="5:9" x14ac:dyDescent="0.25">
      <c r="E1177" s="1"/>
      <c r="G1177" s="1"/>
      <c r="I1177" s="1"/>
    </row>
    <row r="1178" spans="5:9" x14ac:dyDescent="0.25">
      <c r="E1178" s="1"/>
      <c r="G1178" s="1"/>
      <c r="I1178" s="1"/>
    </row>
    <row r="1179" spans="5:9" x14ac:dyDescent="0.25">
      <c r="E1179" s="1"/>
      <c r="G1179" s="1"/>
      <c r="I1179" s="1"/>
    </row>
    <row r="1180" spans="5:9" x14ac:dyDescent="0.25">
      <c r="E1180" s="1"/>
      <c r="G1180" s="1"/>
      <c r="I1180" s="1"/>
    </row>
    <row r="1181" spans="5:9" x14ac:dyDescent="0.25">
      <c r="E1181" s="1"/>
      <c r="G1181" s="1"/>
      <c r="I1181" s="1"/>
    </row>
    <row r="1182" spans="5:9" x14ac:dyDescent="0.25">
      <c r="E1182" s="1"/>
      <c r="G1182" s="1"/>
      <c r="I1182" s="1"/>
    </row>
    <row r="1183" spans="5:9" x14ac:dyDescent="0.25">
      <c r="E1183" s="1"/>
      <c r="G1183" s="1"/>
      <c r="I1183" s="1"/>
    </row>
    <row r="1184" spans="5:9" x14ac:dyDescent="0.25">
      <c r="E1184" s="1"/>
      <c r="G1184" s="1"/>
      <c r="I1184" s="1"/>
    </row>
    <row r="1185" spans="5:9" x14ac:dyDescent="0.25">
      <c r="E1185" s="1"/>
      <c r="G1185" s="1"/>
      <c r="I1185" s="1"/>
    </row>
    <row r="1186" spans="5:9" x14ac:dyDescent="0.25">
      <c r="E1186" s="1"/>
      <c r="G1186" s="1"/>
      <c r="I1186" s="1"/>
    </row>
    <row r="1187" spans="5:9" x14ac:dyDescent="0.25">
      <c r="E1187" s="1"/>
      <c r="G1187" s="1"/>
      <c r="I1187" s="1"/>
    </row>
    <row r="1188" spans="5:9" x14ac:dyDescent="0.25">
      <c r="E1188" s="1"/>
      <c r="G1188" s="1"/>
      <c r="I1188" s="1"/>
    </row>
    <row r="1189" spans="5:9" x14ac:dyDescent="0.25">
      <c r="E1189" s="1"/>
      <c r="G1189" s="1"/>
      <c r="I1189" s="1"/>
    </row>
    <row r="1190" spans="5:9" x14ac:dyDescent="0.25">
      <c r="E1190" s="1"/>
      <c r="G1190" s="1"/>
      <c r="I1190" s="1"/>
    </row>
    <row r="1191" spans="5:9" x14ac:dyDescent="0.25">
      <c r="E1191" s="1"/>
      <c r="G1191" s="1"/>
      <c r="I1191" s="1"/>
    </row>
    <row r="1192" spans="5:9" x14ac:dyDescent="0.25">
      <c r="E1192" s="1"/>
      <c r="G1192" s="1"/>
      <c r="I1192" s="1"/>
    </row>
    <row r="1193" spans="5:9" x14ac:dyDescent="0.25">
      <c r="E1193" s="1"/>
      <c r="G1193" s="1"/>
      <c r="I1193" s="1"/>
    </row>
    <row r="1194" spans="5:9" x14ac:dyDescent="0.25">
      <c r="E1194" s="1"/>
      <c r="G1194" s="1"/>
      <c r="I1194" s="1"/>
    </row>
    <row r="1195" spans="5:9" x14ac:dyDescent="0.25">
      <c r="E1195" s="1"/>
      <c r="G1195" s="1"/>
      <c r="I1195" s="1"/>
    </row>
    <row r="1196" spans="5:9" x14ac:dyDescent="0.25">
      <c r="E1196" s="1"/>
      <c r="G1196" s="1"/>
      <c r="I1196" s="1"/>
    </row>
    <row r="1197" spans="5:9" x14ac:dyDescent="0.25">
      <c r="E1197" s="1"/>
      <c r="G1197" s="1"/>
      <c r="I1197" s="1"/>
    </row>
    <row r="1198" spans="5:9" x14ac:dyDescent="0.25">
      <c r="E1198" s="1"/>
      <c r="G1198" s="1"/>
      <c r="I1198" s="1"/>
    </row>
    <row r="1199" spans="5:9" x14ac:dyDescent="0.25">
      <c r="E1199" s="1"/>
      <c r="G1199" s="1"/>
      <c r="I1199" s="1"/>
    </row>
    <row r="1200" spans="5:9" x14ac:dyDescent="0.25">
      <c r="E1200" s="1"/>
      <c r="G1200" s="1"/>
      <c r="I1200" s="1"/>
    </row>
    <row r="1201" spans="5:9" x14ac:dyDescent="0.25">
      <c r="E1201" s="1"/>
      <c r="G1201" s="1"/>
      <c r="I1201" s="1"/>
    </row>
    <row r="1202" spans="5:9" x14ac:dyDescent="0.25">
      <c r="E1202" s="1"/>
      <c r="G1202" s="1"/>
      <c r="I1202" s="1"/>
    </row>
    <row r="1203" spans="5:9" x14ac:dyDescent="0.25">
      <c r="E1203" s="1"/>
      <c r="G1203" s="1"/>
      <c r="I1203" s="1"/>
    </row>
    <row r="1204" spans="5:9" x14ac:dyDescent="0.25">
      <c r="E1204" s="1"/>
      <c r="G1204" s="1"/>
      <c r="I1204" s="1"/>
    </row>
    <row r="1205" spans="5:9" x14ac:dyDescent="0.25">
      <c r="E1205" s="1"/>
      <c r="G1205" s="1"/>
      <c r="I1205" s="1"/>
    </row>
    <row r="1206" spans="5:9" x14ac:dyDescent="0.25">
      <c r="E1206" s="1"/>
      <c r="G1206" s="1"/>
      <c r="I1206" s="1"/>
    </row>
    <row r="1207" spans="5:9" x14ac:dyDescent="0.25">
      <c r="E1207" s="1"/>
      <c r="G1207" s="1"/>
      <c r="I1207" s="1"/>
    </row>
    <row r="1208" spans="5:9" x14ac:dyDescent="0.25">
      <c r="E1208" s="1"/>
      <c r="G1208" s="1"/>
      <c r="I1208" s="1"/>
    </row>
    <row r="1209" spans="5:9" x14ac:dyDescent="0.25">
      <c r="E1209" s="1"/>
      <c r="G1209" s="1"/>
      <c r="I1209" s="1"/>
    </row>
    <row r="1210" spans="5:9" x14ac:dyDescent="0.25">
      <c r="E1210" s="1"/>
      <c r="G1210" s="1"/>
      <c r="I1210" s="1"/>
    </row>
    <row r="1211" spans="5:9" x14ac:dyDescent="0.25">
      <c r="E1211" s="1"/>
      <c r="G1211" s="1"/>
      <c r="I1211" s="1"/>
    </row>
    <row r="1212" spans="5:9" x14ac:dyDescent="0.25">
      <c r="E1212" s="1"/>
      <c r="G1212" s="1"/>
      <c r="I1212" s="1"/>
    </row>
    <row r="1213" spans="5:9" x14ac:dyDescent="0.25">
      <c r="E1213" s="1"/>
      <c r="G1213" s="1"/>
      <c r="I1213" s="1"/>
    </row>
    <row r="1214" spans="5:9" x14ac:dyDescent="0.25">
      <c r="E1214" s="1"/>
      <c r="G1214" s="1"/>
      <c r="I1214" s="1"/>
    </row>
    <row r="1215" spans="5:9" x14ac:dyDescent="0.25">
      <c r="E1215" s="1"/>
      <c r="G1215" s="1"/>
      <c r="I1215" s="1"/>
    </row>
    <row r="1216" spans="5:9" x14ac:dyDescent="0.25">
      <c r="E1216" s="1"/>
      <c r="G1216" s="1"/>
      <c r="I1216" s="1"/>
    </row>
    <row r="1217" spans="5:9" x14ac:dyDescent="0.25">
      <c r="E1217" s="1"/>
      <c r="G1217" s="1"/>
      <c r="I1217" s="1"/>
    </row>
    <row r="1218" spans="5:9" x14ac:dyDescent="0.25">
      <c r="E1218" s="1"/>
      <c r="G1218" s="1"/>
      <c r="I1218" s="1"/>
    </row>
    <row r="1219" spans="5:9" x14ac:dyDescent="0.25">
      <c r="E1219" s="1"/>
      <c r="G1219" s="1"/>
      <c r="I1219" s="1"/>
    </row>
    <row r="1220" spans="5:9" x14ac:dyDescent="0.25">
      <c r="E1220" s="1"/>
      <c r="G1220" s="1"/>
      <c r="I1220" s="1"/>
    </row>
    <row r="1221" spans="5:9" x14ac:dyDescent="0.25">
      <c r="E1221" s="1"/>
      <c r="G1221" s="1"/>
      <c r="I1221" s="1"/>
    </row>
    <row r="1222" spans="5:9" x14ac:dyDescent="0.25">
      <c r="E1222" s="1"/>
      <c r="G1222" s="1"/>
      <c r="I1222" s="1"/>
    </row>
    <row r="1223" spans="5:9" x14ac:dyDescent="0.25">
      <c r="E1223" s="1"/>
      <c r="G1223" s="1"/>
      <c r="I1223" s="1"/>
    </row>
    <row r="1224" spans="5:9" x14ac:dyDescent="0.25">
      <c r="E1224" s="1"/>
      <c r="G1224" s="1"/>
      <c r="I1224" s="1"/>
    </row>
    <row r="1225" spans="5:9" x14ac:dyDescent="0.25">
      <c r="E1225" s="1"/>
      <c r="G1225" s="1"/>
      <c r="I1225" s="1"/>
    </row>
    <row r="1226" spans="5:9" x14ac:dyDescent="0.25">
      <c r="E1226" s="1"/>
      <c r="G1226" s="1"/>
      <c r="I1226" s="1"/>
    </row>
    <row r="1227" spans="5:9" x14ac:dyDescent="0.25">
      <c r="E1227" s="1"/>
      <c r="G1227" s="1"/>
      <c r="I1227" s="1"/>
    </row>
    <row r="1228" spans="5:9" x14ac:dyDescent="0.25">
      <c r="E1228" s="1"/>
      <c r="G1228" s="1"/>
      <c r="I1228" s="1"/>
    </row>
    <row r="1229" spans="5:9" x14ac:dyDescent="0.25">
      <c r="E1229" s="1"/>
      <c r="G1229" s="1"/>
      <c r="I1229" s="1"/>
    </row>
    <row r="1230" spans="5:9" x14ac:dyDescent="0.25">
      <c r="E1230" s="1"/>
      <c r="G1230" s="1"/>
      <c r="I1230" s="1"/>
    </row>
    <row r="1231" spans="5:9" x14ac:dyDescent="0.25">
      <c r="E1231" s="1"/>
      <c r="G1231" s="1"/>
      <c r="I1231" s="1"/>
    </row>
    <row r="1232" spans="5:9" x14ac:dyDescent="0.25">
      <c r="E1232" s="1"/>
      <c r="G1232" s="1"/>
      <c r="I1232" s="1"/>
    </row>
    <row r="1233" spans="5:9" x14ac:dyDescent="0.25">
      <c r="E1233" s="1"/>
      <c r="G1233" s="1"/>
      <c r="I1233" s="1"/>
    </row>
    <row r="1234" spans="5:9" x14ac:dyDescent="0.25">
      <c r="E1234" s="1"/>
      <c r="G1234" s="1"/>
      <c r="I1234" s="1"/>
    </row>
    <row r="1235" spans="5:9" x14ac:dyDescent="0.25">
      <c r="E1235" s="1"/>
      <c r="G1235" s="1"/>
      <c r="I1235" s="1"/>
    </row>
    <row r="1236" spans="5:9" x14ac:dyDescent="0.25">
      <c r="E1236" s="1"/>
      <c r="G1236" s="1"/>
      <c r="I1236" s="1"/>
    </row>
    <row r="1237" spans="5:9" x14ac:dyDescent="0.25">
      <c r="E1237" s="1"/>
      <c r="G1237" s="1"/>
      <c r="I1237" s="1"/>
    </row>
    <row r="1238" spans="5:9" x14ac:dyDescent="0.25">
      <c r="E1238" s="1"/>
      <c r="G1238" s="1"/>
      <c r="I1238" s="1"/>
    </row>
    <row r="1239" spans="5:9" x14ac:dyDescent="0.25">
      <c r="E1239" s="1"/>
      <c r="G1239" s="1"/>
      <c r="I1239" s="1"/>
    </row>
    <row r="1240" spans="5:9" x14ac:dyDescent="0.25">
      <c r="E1240" s="1"/>
      <c r="G1240" s="1"/>
      <c r="I1240" s="1"/>
    </row>
    <row r="1241" spans="5:9" x14ac:dyDescent="0.25">
      <c r="E1241" s="1"/>
      <c r="G1241" s="1"/>
      <c r="I1241" s="1"/>
    </row>
    <row r="1242" spans="5:9" x14ac:dyDescent="0.25">
      <c r="E1242" s="1"/>
      <c r="G1242" s="1"/>
      <c r="I1242" s="1"/>
    </row>
    <row r="1243" spans="5:9" x14ac:dyDescent="0.25">
      <c r="E1243" s="1"/>
      <c r="G1243" s="1"/>
      <c r="I1243" s="1"/>
    </row>
    <row r="1244" spans="5:9" x14ac:dyDescent="0.25">
      <c r="E1244" s="1"/>
      <c r="G1244" s="1"/>
      <c r="I1244" s="1"/>
    </row>
    <row r="1245" spans="5:9" x14ac:dyDescent="0.25">
      <c r="E1245" s="1"/>
      <c r="G1245" s="1"/>
      <c r="I1245" s="1"/>
    </row>
    <row r="1246" spans="5:9" x14ac:dyDescent="0.25">
      <c r="E1246" s="1"/>
      <c r="G1246" s="1"/>
      <c r="I1246" s="1"/>
    </row>
    <row r="1247" spans="5:9" x14ac:dyDescent="0.25">
      <c r="E1247" s="1"/>
      <c r="G1247" s="1"/>
      <c r="I1247" s="1"/>
    </row>
    <row r="1248" spans="5:9" x14ac:dyDescent="0.25">
      <c r="E1248" s="1"/>
      <c r="G1248" s="1"/>
      <c r="I1248" s="1"/>
    </row>
    <row r="1249" spans="5:9" x14ac:dyDescent="0.25">
      <c r="E1249" s="1"/>
      <c r="G1249" s="1"/>
      <c r="I1249" s="1"/>
    </row>
    <row r="1250" spans="5:9" x14ac:dyDescent="0.25">
      <c r="E1250" s="1"/>
      <c r="G1250" s="1"/>
      <c r="I1250" s="1"/>
    </row>
    <row r="1251" spans="5:9" x14ac:dyDescent="0.25">
      <c r="E1251" s="1"/>
      <c r="G1251" s="1"/>
      <c r="I1251" s="1"/>
    </row>
    <row r="1252" spans="5:9" x14ac:dyDescent="0.25">
      <c r="E1252" s="1"/>
      <c r="G1252" s="1"/>
      <c r="I1252" s="1"/>
    </row>
    <row r="1253" spans="5:9" x14ac:dyDescent="0.25">
      <c r="E1253" s="1"/>
      <c r="G1253" s="1"/>
      <c r="I1253" s="1"/>
    </row>
    <row r="1254" spans="5:9" x14ac:dyDescent="0.25">
      <c r="E1254" s="1"/>
      <c r="G1254" s="1"/>
      <c r="I1254" s="1"/>
    </row>
    <row r="1255" spans="5:9" x14ac:dyDescent="0.25">
      <c r="E1255" s="1"/>
      <c r="G1255" s="1"/>
      <c r="I1255" s="1"/>
    </row>
    <row r="1256" spans="5:9" x14ac:dyDescent="0.25">
      <c r="E1256" s="1"/>
      <c r="G1256" s="1"/>
      <c r="I1256" s="1"/>
    </row>
    <row r="1257" spans="5:9" x14ac:dyDescent="0.25">
      <c r="E1257" s="1"/>
      <c r="G1257" s="1"/>
      <c r="I1257" s="1"/>
    </row>
    <row r="1258" spans="5:9" x14ac:dyDescent="0.25">
      <c r="E1258" s="1"/>
      <c r="G1258" s="1"/>
      <c r="I1258" s="1"/>
    </row>
    <row r="1259" spans="5:9" x14ac:dyDescent="0.25">
      <c r="E1259" s="1"/>
      <c r="G1259" s="1"/>
      <c r="I1259" s="1"/>
    </row>
    <row r="1260" spans="5:9" x14ac:dyDescent="0.25">
      <c r="E1260" s="1"/>
      <c r="G1260" s="1"/>
      <c r="I1260" s="1"/>
    </row>
    <row r="1261" spans="5:9" x14ac:dyDescent="0.25">
      <c r="E1261" s="1"/>
      <c r="G1261" s="1"/>
      <c r="I1261" s="1"/>
    </row>
    <row r="1262" spans="5:9" x14ac:dyDescent="0.25">
      <c r="E1262" s="1"/>
      <c r="G1262" s="1"/>
      <c r="I1262" s="1"/>
    </row>
    <row r="1263" spans="5:9" x14ac:dyDescent="0.25">
      <c r="E1263" s="1"/>
      <c r="G1263" s="1"/>
      <c r="I1263" s="1"/>
    </row>
    <row r="1264" spans="5:9" x14ac:dyDescent="0.25">
      <c r="E1264" s="1"/>
      <c r="G1264" s="1"/>
      <c r="I1264" s="1"/>
    </row>
    <row r="1265" spans="5:9" x14ac:dyDescent="0.25">
      <c r="E1265" s="1"/>
      <c r="G1265" s="1"/>
      <c r="I1265" s="1"/>
    </row>
    <row r="1266" spans="5:9" x14ac:dyDescent="0.25">
      <c r="E1266" s="1"/>
      <c r="G1266" s="1"/>
      <c r="I1266" s="1"/>
    </row>
    <row r="1267" spans="5:9" x14ac:dyDescent="0.25">
      <c r="E1267" s="1"/>
      <c r="G1267" s="1"/>
      <c r="I1267" s="1"/>
    </row>
    <row r="1268" spans="5:9" x14ac:dyDescent="0.25">
      <c r="E1268" s="1"/>
      <c r="G1268" s="1"/>
      <c r="I1268" s="1"/>
    </row>
    <row r="1269" spans="5:9" x14ac:dyDescent="0.25">
      <c r="E1269" s="1"/>
      <c r="G1269" s="1"/>
      <c r="I1269" s="1"/>
    </row>
    <row r="1270" spans="5:9" x14ac:dyDescent="0.25">
      <c r="E1270" s="1"/>
      <c r="G1270" s="1"/>
      <c r="I1270" s="1"/>
    </row>
    <row r="1271" spans="5:9" x14ac:dyDescent="0.25">
      <c r="E1271" s="1"/>
      <c r="G1271" s="1"/>
      <c r="I1271" s="1"/>
    </row>
    <row r="1272" spans="5:9" x14ac:dyDescent="0.25">
      <c r="E1272" s="1"/>
      <c r="G1272" s="1"/>
      <c r="I1272" s="1"/>
    </row>
    <row r="1273" spans="5:9" x14ac:dyDescent="0.25">
      <c r="E1273" s="1"/>
      <c r="G1273" s="1"/>
      <c r="I1273" s="1"/>
    </row>
    <row r="1274" spans="5:9" x14ac:dyDescent="0.25">
      <c r="E1274" s="1"/>
      <c r="G1274" s="1"/>
      <c r="I1274" s="1"/>
    </row>
    <row r="1275" spans="5:9" x14ac:dyDescent="0.25">
      <c r="E1275" s="1"/>
      <c r="G1275" s="1"/>
      <c r="I1275" s="1"/>
    </row>
    <row r="1276" spans="5:9" x14ac:dyDescent="0.25">
      <c r="E1276" s="1"/>
      <c r="G1276" s="1"/>
      <c r="I1276" s="1"/>
    </row>
    <row r="1277" spans="5:9" x14ac:dyDescent="0.25">
      <c r="E1277" s="1"/>
      <c r="G1277" s="1"/>
      <c r="I1277" s="1"/>
    </row>
    <row r="1278" spans="5:9" x14ac:dyDescent="0.25">
      <c r="E1278" s="1"/>
      <c r="G1278" s="1"/>
      <c r="I1278" s="1"/>
    </row>
    <row r="1279" spans="5:9" x14ac:dyDescent="0.25">
      <c r="E1279" s="1"/>
      <c r="G1279" s="1"/>
      <c r="I1279" s="1"/>
    </row>
    <row r="1280" spans="5:9" x14ac:dyDescent="0.25">
      <c r="E1280" s="1"/>
      <c r="G1280" s="1"/>
      <c r="I1280" s="1"/>
    </row>
    <row r="1281" spans="5:9" x14ac:dyDescent="0.25">
      <c r="E1281" s="1"/>
      <c r="G1281" s="1"/>
      <c r="I1281" s="1"/>
    </row>
    <row r="1282" spans="5:9" x14ac:dyDescent="0.25">
      <c r="E1282" s="1"/>
      <c r="G1282" s="1"/>
      <c r="I1282" s="1"/>
    </row>
    <row r="1283" spans="5:9" x14ac:dyDescent="0.25">
      <c r="E1283" s="1"/>
      <c r="G1283" s="1"/>
      <c r="I1283" s="1"/>
    </row>
    <row r="1284" spans="5:9" x14ac:dyDescent="0.25">
      <c r="E1284" s="1"/>
      <c r="G1284" s="1"/>
      <c r="I1284" s="1"/>
    </row>
    <row r="1285" spans="5:9" x14ac:dyDescent="0.25">
      <c r="E1285" s="1"/>
      <c r="G1285" s="1"/>
      <c r="I1285" s="1"/>
    </row>
    <row r="1286" spans="5:9" x14ac:dyDescent="0.25">
      <c r="E1286" s="1"/>
      <c r="G1286" s="1"/>
      <c r="I1286" s="1"/>
    </row>
    <row r="1287" spans="5:9" x14ac:dyDescent="0.25">
      <c r="E1287" s="1"/>
      <c r="G1287" s="1"/>
      <c r="I1287" s="1"/>
    </row>
    <row r="1288" spans="5:9" x14ac:dyDescent="0.25">
      <c r="E1288" s="1"/>
      <c r="G1288" s="1"/>
      <c r="I1288" s="1"/>
    </row>
    <row r="1289" spans="5:9" x14ac:dyDescent="0.25">
      <c r="E1289" s="1"/>
      <c r="G1289" s="1"/>
      <c r="I1289" s="1"/>
    </row>
    <row r="1290" spans="5:9" x14ac:dyDescent="0.25">
      <c r="E1290" s="1"/>
      <c r="G1290" s="1"/>
      <c r="I1290" s="1"/>
    </row>
    <row r="1291" spans="5:9" x14ac:dyDescent="0.25">
      <c r="E1291" s="1"/>
      <c r="G1291" s="1"/>
      <c r="I1291" s="1"/>
    </row>
    <row r="1292" spans="5:9" x14ac:dyDescent="0.25">
      <c r="E1292" s="1"/>
      <c r="G1292" s="1"/>
      <c r="I1292" s="1"/>
    </row>
    <row r="1293" spans="5:9" x14ac:dyDescent="0.25">
      <c r="E1293" s="1"/>
      <c r="G1293" s="1"/>
      <c r="I1293" s="1"/>
    </row>
    <row r="1294" spans="5:9" x14ac:dyDescent="0.25">
      <c r="E1294" s="1"/>
      <c r="G1294" s="1"/>
      <c r="I1294" s="1"/>
    </row>
    <row r="1295" spans="5:9" x14ac:dyDescent="0.25">
      <c r="E1295" s="1"/>
      <c r="G1295" s="1"/>
      <c r="I1295" s="1"/>
    </row>
    <row r="1296" spans="5:9" x14ac:dyDescent="0.25">
      <c r="E1296" s="1"/>
      <c r="G1296" s="1"/>
      <c r="I1296" s="1"/>
    </row>
    <row r="1297" spans="5:9" x14ac:dyDescent="0.25">
      <c r="E1297" s="1"/>
      <c r="G1297" s="1"/>
      <c r="I1297" s="1"/>
    </row>
    <row r="1298" spans="5:9" x14ac:dyDescent="0.25">
      <c r="E1298" s="1"/>
      <c r="G1298" s="1"/>
      <c r="I1298" s="1"/>
    </row>
    <row r="1299" spans="5:9" x14ac:dyDescent="0.25">
      <c r="E1299" s="1"/>
      <c r="G1299" s="1"/>
      <c r="I1299" s="1"/>
    </row>
    <row r="1300" spans="5:9" x14ac:dyDescent="0.25">
      <c r="E1300" s="1"/>
      <c r="G1300" s="1"/>
      <c r="I1300" s="1"/>
    </row>
    <row r="1301" spans="5:9" x14ac:dyDescent="0.25">
      <c r="E1301" s="1"/>
      <c r="G1301" s="1"/>
      <c r="I1301" s="1"/>
    </row>
    <row r="1302" spans="5:9" x14ac:dyDescent="0.25">
      <c r="E1302" s="1"/>
      <c r="G1302" s="1"/>
      <c r="I1302" s="1"/>
    </row>
    <row r="1303" spans="5:9" x14ac:dyDescent="0.25">
      <c r="E1303" s="1"/>
      <c r="G1303" s="1"/>
      <c r="I1303" s="1"/>
    </row>
    <row r="1304" spans="5:9" x14ac:dyDescent="0.25">
      <c r="E1304" s="1"/>
      <c r="G1304" s="1"/>
      <c r="I1304" s="1"/>
    </row>
    <row r="1305" spans="5:9" x14ac:dyDescent="0.25">
      <c r="E1305" s="1"/>
      <c r="G1305" s="1"/>
      <c r="I1305" s="1"/>
    </row>
    <row r="1306" spans="5:9" x14ac:dyDescent="0.25">
      <c r="E1306" s="1"/>
      <c r="G1306" s="1"/>
      <c r="I1306" s="1"/>
    </row>
    <row r="1307" spans="5:9" x14ac:dyDescent="0.25">
      <c r="E1307" s="1"/>
      <c r="G1307" s="1"/>
      <c r="I1307" s="1"/>
    </row>
    <row r="1308" spans="5:9" x14ac:dyDescent="0.25">
      <c r="E1308" s="1"/>
      <c r="G1308" s="1"/>
      <c r="I1308" s="1"/>
    </row>
    <row r="1309" spans="5:9" x14ac:dyDescent="0.25">
      <c r="E1309" s="1"/>
      <c r="G1309" s="1"/>
      <c r="I1309" s="1"/>
    </row>
    <row r="1310" spans="5:9" x14ac:dyDescent="0.25">
      <c r="E1310" s="1"/>
      <c r="G1310" s="1"/>
      <c r="I1310" s="1"/>
    </row>
    <row r="1311" spans="5:9" x14ac:dyDescent="0.25">
      <c r="E1311" s="1"/>
      <c r="G1311" s="1"/>
      <c r="I1311" s="1"/>
    </row>
    <row r="1312" spans="5:9" x14ac:dyDescent="0.25">
      <c r="E1312" s="1"/>
      <c r="G1312" s="1"/>
      <c r="I1312" s="1"/>
    </row>
    <row r="1313" spans="5:9" x14ac:dyDescent="0.25">
      <c r="E1313" s="1"/>
      <c r="G1313" s="1"/>
      <c r="I1313" s="1"/>
    </row>
    <row r="1314" spans="5:9" x14ac:dyDescent="0.25">
      <c r="E1314" s="1"/>
      <c r="G1314" s="1"/>
      <c r="I1314" s="1"/>
    </row>
    <row r="1315" spans="5:9" x14ac:dyDescent="0.25">
      <c r="E1315" s="1"/>
      <c r="G1315" s="1"/>
      <c r="I1315" s="1"/>
    </row>
    <row r="1316" spans="5:9" x14ac:dyDescent="0.25">
      <c r="E1316" s="1"/>
      <c r="G1316" s="1"/>
      <c r="I1316" s="1"/>
    </row>
    <row r="1317" spans="5:9" x14ac:dyDescent="0.25">
      <c r="E1317" s="1"/>
      <c r="G1317" s="1"/>
      <c r="I1317" s="1"/>
    </row>
    <row r="1318" spans="5:9" x14ac:dyDescent="0.25">
      <c r="E1318" s="1"/>
      <c r="G1318" s="1"/>
      <c r="I1318" s="1"/>
    </row>
    <row r="1319" spans="5:9" x14ac:dyDescent="0.25">
      <c r="E1319" s="1"/>
      <c r="G1319" s="1"/>
      <c r="I1319" s="1"/>
    </row>
    <row r="1320" spans="5:9" x14ac:dyDescent="0.25">
      <c r="E1320" s="1"/>
      <c r="G1320" s="1"/>
      <c r="I1320" s="1"/>
    </row>
    <row r="1321" spans="5:9" x14ac:dyDescent="0.25">
      <c r="E1321" s="1"/>
      <c r="G1321" s="1"/>
      <c r="I1321" s="1"/>
    </row>
    <row r="1322" spans="5:9" x14ac:dyDescent="0.25">
      <c r="E1322" s="1"/>
      <c r="G1322" s="1"/>
      <c r="I1322" s="1"/>
    </row>
    <row r="1323" spans="5:9" x14ac:dyDescent="0.25">
      <c r="E1323" s="1"/>
      <c r="G1323" s="1"/>
      <c r="I1323" s="1"/>
    </row>
    <row r="1324" spans="5:9" x14ac:dyDescent="0.25">
      <c r="E1324" s="1"/>
      <c r="G1324" s="1"/>
      <c r="I1324" s="1"/>
    </row>
    <row r="1325" spans="5:9" x14ac:dyDescent="0.25">
      <c r="E1325" s="1"/>
      <c r="G1325" s="1"/>
      <c r="I1325" s="1"/>
    </row>
    <row r="1326" spans="5:9" x14ac:dyDescent="0.25">
      <c r="E1326" s="1"/>
      <c r="G1326" s="1"/>
      <c r="I1326" s="1"/>
    </row>
    <row r="1327" spans="5:9" x14ac:dyDescent="0.25">
      <c r="E1327" s="1"/>
      <c r="G1327" s="1"/>
      <c r="I1327" s="1"/>
    </row>
    <row r="1328" spans="5:9" x14ac:dyDescent="0.25">
      <c r="E1328" s="1"/>
      <c r="G1328" s="1"/>
      <c r="I1328" s="1"/>
    </row>
    <row r="1329" spans="5:9" x14ac:dyDescent="0.25">
      <c r="E1329" s="1"/>
      <c r="G1329" s="1"/>
      <c r="I1329" s="1"/>
    </row>
    <row r="1330" spans="5:9" x14ac:dyDescent="0.25">
      <c r="E1330" s="1"/>
      <c r="G1330" s="1"/>
      <c r="I1330" s="1"/>
    </row>
    <row r="1331" spans="5:9" x14ac:dyDescent="0.25">
      <c r="E1331" s="1"/>
      <c r="G1331" s="1"/>
      <c r="I1331" s="1"/>
    </row>
    <row r="1332" spans="5:9" x14ac:dyDescent="0.25">
      <c r="E1332" s="1"/>
      <c r="G1332" s="1"/>
      <c r="I1332" s="1"/>
    </row>
    <row r="1333" spans="5:9" x14ac:dyDescent="0.25">
      <c r="E1333" s="1"/>
      <c r="G1333" s="1"/>
      <c r="I1333" s="1"/>
    </row>
    <row r="1334" spans="5:9" x14ac:dyDescent="0.25">
      <c r="E1334" s="1"/>
      <c r="G1334" s="1"/>
      <c r="I1334" s="1"/>
    </row>
    <row r="1335" spans="5:9" x14ac:dyDescent="0.25">
      <c r="E1335" s="1"/>
      <c r="G1335" s="1"/>
      <c r="I1335" s="1"/>
    </row>
    <row r="1336" spans="5:9" x14ac:dyDescent="0.25">
      <c r="E1336" s="1"/>
      <c r="G1336" s="1"/>
      <c r="I1336" s="1"/>
    </row>
    <row r="1337" spans="5:9" x14ac:dyDescent="0.25">
      <c r="E1337" s="1"/>
      <c r="G1337" s="1"/>
      <c r="I1337" s="1"/>
    </row>
    <row r="1338" spans="5:9" x14ac:dyDescent="0.25">
      <c r="E1338" s="1"/>
      <c r="G1338" s="1"/>
      <c r="I1338" s="1"/>
    </row>
    <row r="1339" spans="5:9" x14ac:dyDescent="0.25">
      <c r="E1339" s="1"/>
      <c r="G1339" s="1"/>
      <c r="I1339" s="1"/>
    </row>
    <row r="1340" spans="5:9" x14ac:dyDescent="0.25">
      <c r="E1340" s="1"/>
      <c r="G1340" s="1"/>
      <c r="I1340" s="1"/>
    </row>
    <row r="1341" spans="5:9" x14ac:dyDescent="0.25">
      <c r="E1341" s="1"/>
      <c r="G1341" s="1"/>
      <c r="I1341" s="1"/>
    </row>
    <row r="1342" spans="5:9" x14ac:dyDescent="0.25">
      <c r="E1342" s="1"/>
      <c r="G1342" s="1"/>
      <c r="I1342" s="1"/>
    </row>
    <row r="1343" spans="5:9" x14ac:dyDescent="0.25">
      <c r="E1343" s="1"/>
      <c r="G1343" s="1"/>
      <c r="I1343" s="1"/>
    </row>
    <row r="1344" spans="5:9" x14ac:dyDescent="0.25">
      <c r="E1344" s="1"/>
      <c r="G1344" s="1"/>
      <c r="I1344" s="1"/>
    </row>
    <row r="1345" spans="5:9" x14ac:dyDescent="0.25">
      <c r="E1345" s="1"/>
      <c r="G1345" s="1"/>
      <c r="I1345" s="1"/>
    </row>
    <row r="1346" spans="5:9" x14ac:dyDescent="0.25">
      <c r="E1346" s="1"/>
      <c r="G1346" s="1"/>
      <c r="I1346" s="1"/>
    </row>
    <row r="1347" spans="5:9" x14ac:dyDescent="0.25">
      <c r="E1347" s="1"/>
      <c r="G1347" s="1"/>
      <c r="I1347" s="1"/>
    </row>
    <row r="1348" spans="5:9" x14ac:dyDescent="0.25">
      <c r="E1348" s="1"/>
      <c r="G1348" s="1"/>
      <c r="I1348" s="1"/>
    </row>
    <row r="1349" spans="5:9" x14ac:dyDescent="0.25">
      <c r="E1349" s="1"/>
      <c r="G1349" s="1"/>
      <c r="I1349" s="1"/>
    </row>
    <row r="1350" spans="5:9" x14ac:dyDescent="0.25">
      <c r="E1350" s="1"/>
      <c r="G1350" s="1"/>
      <c r="I1350" s="1"/>
    </row>
    <row r="1351" spans="5:9" x14ac:dyDescent="0.25">
      <c r="E1351" s="1"/>
      <c r="G1351" s="1"/>
      <c r="I1351" s="1"/>
    </row>
    <row r="1352" spans="5:9" x14ac:dyDescent="0.25">
      <c r="E1352" s="1"/>
      <c r="G1352" s="1"/>
      <c r="I1352" s="1"/>
    </row>
    <row r="1353" spans="5:9" x14ac:dyDescent="0.25">
      <c r="E1353" s="1"/>
      <c r="G1353" s="1"/>
      <c r="I1353" s="1"/>
    </row>
    <row r="1354" spans="5:9" x14ac:dyDescent="0.25">
      <c r="E1354" s="1"/>
      <c r="G1354" s="1"/>
      <c r="I1354" s="1"/>
    </row>
    <row r="1355" spans="5:9" x14ac:dyDescent="0.25">
      <c r="E1355" s="1"/>
      <c r="G1355" s="1"/>
      <c r="I1355" s="1"/>
    </row>
    <row r="1356" spans="5:9" x14ac:dyDescent="0.25">
      <c r="E1356" s="1"/>
      <c r="G1356" s="1"/>
      <c r="I1356" s="1"/>
    </row>
    <row r="1357" spans="5:9" x14ac:dyDescent="0.25">
      <c r="E1357" s="1"/>
      <c r="G1357" s="1"/>
      <c r="I1357" s="1"/>
    </row>
    <row r="1358" spans="5:9" x14ac:dyDescent="0.25">
      <c r="E1358" s="1"/>
      <c r="G1358" s="1"/>
      <c r="I1358" s="1"/>
    </row>
    <row r="1359" spans="5:9" x14ac:dyDescent="0.25">
      <c r="E1359" s="1"/>
      <c r="G1359" s="1"/>
      <c r="I1359" s="1"/>
    </row>
    <row r="1360" spans="5:9" x14ac:dyDescent="0.25">
      <c r="E1360" s="1"/>
      <c r="G1360" s="1"/>
      <c r="I1360" s="1"/>
    </row>
    <row r="1361" spans="5:9" x14ac:dyDescent="0.25">
      <c r="E1361" s="1"/>
      <c r="G1361" s="1"/>
      <c r="I1361" s="1"/>
    </row>
    <row r="1362" spans="5:9" x14ac:dyDescent="0.25">
      <c r="E1362" s="1"/>
      <c r="G1362" s="1"/>
      <c r="I1362" s="1"/>
    </row>
    <row r="1363" spans="5:9" x14ac:dyDescent="0.25">
      <c r="E1363" s="1"/>
      <c r="G1363" s="1"/>
      <c r="I1363" s="1"/>
    </row>
    <row r="1364" spans="5:9" x14ac:dyDescent="0.25">
      <c r="E1364" s="1"/>
      <c r="G1364" s="1"/>
      <c r="I1364" s="1"/>
    </row>
    <row r="1365" spans="5:9" x14ac:dyDescent="0.25">
      <c r="E1365" s="1"/>
      <c r="G1365" s="1"/>
      <c r="I1365" s="1"/>
    </row>
    <row r="1366" spans="5:9" x14ac:dyDescent="0.25">
      <c r="E1366" s="1"/>
      <c r="G1366" s="1"/>
      <c r="I1366" s="1"/>
    </row>
    <row r="1367" spans="5:9" x14ac:dyDescent="0.25">
      <c r="E1367" s="1"/>
      <c r="G1367" s="1"/>
      <c r="I1367" s="1"/>
    </row>
    <row r="1368" spans="5:9" x14ac:dyDescent="0.25">
      <c r="E1368" s="1"/>
      <c r="G1368" s="1"/>
      <c r="I1368" s="1"/>
    </row>
    <row r="1369" spans="5:9" x14ac:dyDescent="0.25">
      <c r="E1369" s="1"/>
      <c r="G1369" s="1"/>
      <c r="I1369" s="1"/>
    </row>
    <row r="1370" spans="5:9" x14ac:dyDescent="0.25">
      <c r="E1370" s="1"/>
      <c r="G1370" s="1"/>
      <c r="I1370" s="1"/>
    </row>
    <row r="1371" spans="5:9" x14ac:dyDescent="0.25">
      <c r="E1371" s="1"/>
      <c r="G1371" s="1"/>
      <c r="I1371" s="1"/>
    </row>
    <row r="1372" spans="5:9" x14ac:dyDescent="0.25">
      <c r="E1372" s="1"/>
      <c r="G1372" s="1"/>
      <c r="I1372" s="1"/>
    </row>
    <row r="1373" spans="5:9" x14ac:dyDescent="0.25">
      <c r="E1373" s="1"/>
      <c r="G1373" s="1"/>
      <c r="I1373" s="1"/>
    </row>
    <row r="1374" spans="5:9" x14ac:dyDescent="0.25">
      <c r="E1374" s="1"/>
      <c r="G1374" s="1"/>
      <c r="I1374" s="1"/>
    </row>
    <row r="1375" spans="5:9" x14ac:dyDescent="0.25">
      <c r="E1375" s="1"/>
      <c r="G1375" s="1"/>
      <c r="I1375" s="1"/>
    </row>
    <row r="1376" spans="5:9" x14ac:dyDescent="0.25">
      <c r="E1376" s="1"/>
      <c r="G1376" s="1"/>
      <c r="I1376" s="1"/>
    </row>
    <row r="1377" spans="5:9" x14ac:dyDescent="0.25">
      <c r="E1377" s="1"/>
      <c r="G1377" s="1"/>
      <c r="I1377" s="1"/>
    </row>
    <row r="1378" spans="5:9" x14ac:dyDescent="0.25">
      <c r="E1378" s="1"/>
      <c r="G1378" s="1"/>
      <c r="I1378" s="1"/>
    </row>
    <row r="1379" spans="5:9" x14ac:dyDescent="0.25">
      <c r="E1379" s="1"/>
      <c r="G1379" s="1"/>
      <c r="I1379" s="1"/>
    </row>
    <row r="1380" spans="5:9" x14ac:dyDescent="0.25">
      <c r="E1380" s="1"/>
      <c r="G1380" s="1"/>
      <c r="I1380" s="1"/>
    </row>
    <row r="1381" spans="5:9" x14ac:dyDescent="0.25">
      <c r="E1381" s="1"/>
      <c r="G1381" s="1"/>
      <c r="I1381" s="1"/>
    </row>
    <row r="1382" spans="5:9" x14ac:dyDescent="0.25">
      <c r="E1382" s="1"/>
      <c r="G1382" s="1"/>
      <c r="I1382" s="1"/>
    </row>
    <row r="1383" spans="5:9" x14ac:dyDescent="0.25">
      <c r="E1383" s="1"/>
      <c r="G1383" s="1"/>
      <c r="I1383" s="1"/>
    </row>
    <row r="1384" spans="5:9" x14ac:dyDescent="0.25">
      <c r="E1384" s="1"/>
      <c r="G1384" s="1"/>
      <c r="I1384" s="1"/>
    </row>
    <row r="1385" spans="5:9" x14ac:dyDescent="0.25">
      <c r="E1385" s="1"/>
      <c r="G1385" s="1"/>
      <c r="I1385" s="1"/>
    </row>
    <row r="1386" spans="5:9" x14ac:dyDescent="0.25">
      <c r="E1386" s="1"/>
      <c r="G1386" s="1"/>
      <c r="I1386" s="1"/>
    </row>
    <row r="1387" spans="5:9" x14ac:dyDescent="0.25">
      <c r="E1387" s="1"/>
      <c r="G1387" s="1"/>
      <c r="I1387" s="1"/>
    </row>
    <row r="1388" spans="5:9" x14ac:dyDescent="0.25">
      <c r="E1388" s="1"/>
      <c r="G1388" s="1"/>
      <c r="I1388" s="1"/>
    </row>
    <row r="1389" spans="5:9" x14ac:dyDescent="0.25">
      <c r="E1389" s="1"/>
      <c r="G1389" s="1"/>
      <c r="I1389" s="1"/>
    </row>
    <row r="1390" spans="5:9" x14ac:dyDescent="0.25">
      <c r="E1390" s="1"/>
      <c r="G1390" s="1"/>
      <c r="I1390" s="1"/>
    </row>
    <row r="1391" spans="5:9" x14ac:dyDescent="0.25">
      <c r="E1391" s="1"/>
      <c r="G1391" s="1"/>
      <c r="I1391" s="1"/>
    </row>
    <row r="1392" spans="5:9" x14ac:dyDescent="0.25">
      <c r="E1392" s="1"/>
      <c r="G1392" s="1"/>
      <c r="I1392" s="1"/>
    </row>
    <row r="1393" spans="5:9" x14ac:dyDescent="0.25">
      <c r="E1393" s="1"/>
      <c r="G1393" s="1"/>
      <c r="I1393" s="1"/>
    </row>
    <row r="1394" spans="5:9" x14ac:dyDescent="0.25">
      <c r="E1394" s="1"/>
      <c r="G1394" s="1"/>
      <c r="I1394" s="1"/>
    </row>
    <row r="1395" spans="5:9" x14ac:dyDescent="0.25">
      <c r="E1395" s="1"/>
      <c r="G1395" s="1"/>
      <c r="I1395" s="1"/>
    </row>
    <row r="1396" spans="5:9" x14ac:dyDescent="0.25">
      <c r="E1396" s="1"/>
      <c r="G1396" s="1"/>
      <c r="I1396" s="1"/>
    </row>
    <row r="1397" spans="5:9" x14ac:dyDescent="0.25">
      <c r="E1397" s="1"/>
      <c r="G1397" s="1"/>
      <c r="I1397" s="1"/>
    </row>
    <row r="1398" spans="5:9" x14ac:dyDescent="0.25">
      <c r="E1398" s="1"/>
      <c r="G1398" s="1"/>
      <c r="I1398" s="1"/>
    </row>
    <row r="1399" spans="5:9" x14ac:dyDescent="0.25">
      <c r="E1399" s="1"/>
      <c r="G1399" s="1"/>
      <c r="I1399" s="1"/>
    </row>
    <row r="1400" spans="5:9" x14ac:dyDescent="0.25">
      <c r="E1400" s="1"/>
      <c r="G1400" s="1"/>
      <c r="I1400" s="1"/>
    </row>
    <row r="1401" spans="5:9" x14ac:dyDescent="0.25">
      <c r="E1401" s="1"/>
      <c r="G1401" s="1"/>
      <c r="I1401" s="1"/>
    </row>
    <row r="1402" spans="5:9" x14ac:dyDescent="0.25">
      <c r="E1402" s="1"/>
      <c r="G1402" s="1"/>
      <c r="I1402" s="1"/>
    </row>
    <row r="1403" spans="5:9" x14ac:dyDescent="0.25">
      <c r="E1403" s="1"/>
      <c r="G1403" s="1"/>
      <c r="I1403" s="1"/>
    </row>
    <row r="1404" spans="5:9" x14ac:dyDescent="0.25">
      <c r="E1404" s="1"/>
      <c r="G1404" s="1"/>
      <c r="I1404" s="1"/>
    </row>
    <row r="1405" spans="5:9" x14ac:dyDescent="0.25">
      <c r="E1405" s="1"/>
      <c r="G1405" s="1"/>
      <c r="I1405" s="1"/>
    </row>
    <row r="1406" spans="5:9" x14ac:dyDescent="0.25">
      <c r="E1406" s="1"/>
      <c r="G1406" s="1"/>
      <c r="I1406" s="1"/>
    </row>
    <row r="1407" spans="5:9" x14ac:dyDescent="0.25">
      <c r="E1407" s="1"/>
      <c r="G1407" s="1"/>
      <c r="I1407" s="1"/>
    </row>
    <row r="1408" spans="5:9" x14ac:dyDescent="0.25">
      <c r="E1408" s="1"/>
      <c r="G1408" s="1"/>
      <c r="I1408" s="1"/>
    </row>
    <row r="1409" spans="5:9" x14ac:dyDescent="0.25">
      <c r="E1409" s="1"/>
      <c r="G1409" s="1"/>
      <c r="I1409" s="1"/>
    </row>
    <row r="1410" spans="5:9" x14ac:dyDescent="0.25">
      <c r="E1410" s="1"/>
      <c r="G1410" s="1"/>
      <c r="I1410" s="1"/>
    </row>
    <row r="1411" spans="5:9" x14ac:dyDescent="0.25">
      <c r="E1411" s="1"/>
      <c r="G1411" s="1"/>
      <c r="I1411" s="1"/>
    </row>
    <row r="1412" spans="5:9" x14ac:dyDescent="0.25">
      <c r="E1412" s="1"/>
      <c r="G1412" s="1"/>
      <c r="I1412" s="1"/>
    </row>
    <row r="1413" spans="5:9" x14ac:dyDescent="0.25">
      <c r="E1413" s="1"/>
      <c r="G1413" s="1"/>
      <c r="I1413" s="1"/>
    </row>
    <row r="1414" spans="5:9" x14ac:dyDescent="0.25">
      <c r="E1414" s="1"/>
      <c r="G1414" s="1"/>
      <c r="I1414" s="1"/>
    </row>
    <row r="1415" spans="5:9" x14ac:dyDescent="0.25">
      <c r="E1415" s="1"/>
      <c r="G1415" s="1"/>
      <c r="I1415" s="1"/>
    </row>
    <row r="1416" spans="5:9" x14ac:dyDescent="0.25">
      <c r="E1416" s="1"/>
      <c r="G1416" s="1"/>
      <c r="I1416" s="1"/>
    </row>
    <row r="1417" spans="5:9" x14ac:dyDescent="0.25">
      <c r="E1417" s="1"/>
      <c r="G1417" s="1"/>
      <c r="I1417" s="1"/>
    </row>
    <row r="1418" spans="5:9" x14ac:dyDescent="0.25">
      <c r="E1418" s="1"/>
      <c r="G1418" s="1"/>
      <c r="I1418" s="1"/>
    </row>
    <row r="1419" spans="5:9" x14ac:dyDescent="0.25">
      <c r="E1419" s="1"/>
      <c r="G1419" s="1"/>
      <c r="I1419" s="1"/>
    </row>
    <row r="1420" spans="5:9" x14ac:dyDescent="0.25">
      <c r="E1420" s="1"/>
      <c r="G1420" s="1"/>
      <c r="I1420" s="1"/>
    </row>
    <row r="1421" spans="5:9" x14ac:dyDescent="0.25">
      <c r="E1421" s="1"/>
      <c r="G1421" s="1"/>
      <c r="I1421" s="1"/>
    </row>
    <row r="1422" spans="5:9" x14ac:dyDescent="0.25">
      <c r="E1422" s="1"/>
      <c r="G1422" s="1"/>
      <c r="I1422" s="1"/>
    </row>
    <row r="1423" spans="5:9" x14ac:dyDescent="0.25">
      <c r="E1423" s="1"/>
      <c r="G1423" s="1"/>
      <c r="I1423" s="1"/>
    </row>
    <row r="1424" spans="5:9" x14ac:dyDescent="0.25">
      <c r="E1424" s="1"/>
      <c r="G1424" s="1"/>
      <c r="I1424" s="1"/>
    </row>
    <row r="1425" spans="5:9" x14ac:dyDescent="0.25">
      <c r="E1425" s="1"/>
      <c r="G1425" s="1"/>
      <c r="I1425" s="1"/>
    </row>
    <row r="1426" spans="5:9" x14ac:dyDescent="0.25">
      <c r="E1426" s="1"/>
      <c r="G1426" s="1"/>
      <c r="I1426" s="1"/>
    </row>
    <row r="1427" spans="5:9" x14ac:dyDescent="0.25">
      <c r="E1427" s="1"/>
      <c r="G1427" s="1"/>
      <c r="I1427" s="1"/>
    </row>
    <row r="1428" spans="5:9" x14ac:dyDescent="0.25">
      <c r="E1428" s="1"/>
      <c r="G1428" s="1"/>
      <c r="I1428" s="1"/>
    </row>
    <row r="1429" spans="5:9" x14ac:dyDescent="0.25">
      <c r="E1429" s="1"/>
      <c r="G1429" s="1"/>
      <c r="I1429" s="1"/>
    </row>
    <row r="1430" spans="5:9" x14ac:dyDescent="0.25">
      <c r="E1430" s="1"/>
      <c r="G1430" s="1"/>
      <c r="I1430" s="1"/>
    </row>
    <row r="1431" spans="5:9" x14ac:dyDescent="0.25">
      <c r="E1431" s="1"/>
      <c r="G1431" s="1"/>
      <c r="I1431" s="1"/>
    </row>
    <row r="1432" spans="5:9" x14ac:dyDescent="0.25">
      <c r="E1432" s="1"/>
      <c r="G1432" s="1"/>
      <c r="I1432" s="1"/>
    </row>
    <row r="1433" spans="5:9" x14ac:dyDescent="0.25">
      <c r="E1433" s="1"/>
      <c r="G1433" s="1"/>
      <c r="I1433" s="1"/>
    </row>
    <row r="1434" spans="5:9" x14ac:dyDescent="0.25">
      <c r="E1434" s="1"/>
      <c r="G1434" s="1"/>
      <c r="I1434" s="1"/>
    </row>
    <row r="1435" spans="5:9" x14ac:dyDescent="0.25">
      <c r="E1435" s="1"/>
      <c r="G1435" s="1"/>
      <c r="I1435" s="1"/>
    </row>
    <row r="1436" spans="5:9" x14ac:dyDescent="0.25">
      <c r="E1436" s="1"/>
      <c r="G1436" s="1"/>
      <c r="I1436" s="1"/>
    </row>
    <row r="1437" spans="5:9" x14ac:dyDescent="0.25">
      <c r="E1437" s="1"/>
      <c r="G1437" s="1"/>
      <c r="I1437" s="1"/>
    </row>
    <row r="1438" spans="5:9" x14ac:dyDescent="0.25">
      <c r="E1438" s="1"/>
      <c r="G1438" s="1"/>
      <c r="I1438" s="1"/>
    </row>
    <row r="1439" spans="5:9" x14ac:dyDescent="0.25">
      <c r="E1439" s="1"/>
      <c r="G1439" s="1"/>
      <c r="I1439" s="1"/>
    </row>
    <row r="1440" spans="5:9" x14ac:dyDescent="0.25">
      <c r="E1440" s="1"/>
      <c r="G1440" s="1"/>
      <c r="I1440" s="1"/>
    </row>
    <row r="1441" spans="5:9" x14ac:dyDescent="0.25">
      <c r="E1441" s="1"/>
      <c r="G1441" s="1"/>
      <c r="I1441" s="1"/>
    </row>
    <row r="1442" spans="5:9" x14ac:dyDescent="0.25">
      <c r="E1442" s="1"/>
      <c r="G1442" s="1"/>
      <c r="I1442" s="1"/>
    </row>
    <row r="1443" spans="5:9" x14ac:dyDescent="0.25">
      <c r="E1443" s="1"/>
      <c r="G1443" s="1"/>
      <c r="I1443" s="1"/>
    </row>
    <row r="1444" spans="5:9" x14ac:dyDescent="0.25">
      <c r="E1444" s="1"/>
      <c r="G1444" s="1"/>
      <c r="I1444" s="1"/>
    </row>
    <row r="1445" spans="5:9" x14ac:dyDescent="0.25">
      <c r="E1445" s="1"/>
      <c r="G1445" s="1"/>
      <c r="I1445" s="1"/>
    </row>
    <row r="1446" spans="5:9" x14ac:dyDescent="0.25">
      <c r="E1446" s="1"/>
      <c r="G1446" s="1"/>
      <c r="I1446" s="1"/>
    </row>
    <row r="1447" spans="5:9" x14ac:dyDescent="0.25">
      <c r="E1447" s="1"/>
      <c r="G1447" s="1"/>
      <c r="I1447" s="1"/>
    </row>
    <row r="1448" spans="5:9" x14ac:dyDescent="0.25">
      <c r="E1448" s="1"/>
      <c r="G1448" s="1"/>
      <c r="I1448" s="1"/>
    </row>
    <row r="1449" spans="5:9" x14ac:dyDescent="0.25">
      <c r="E1449" s="1"/>
      <c r="G1449" s="1"/>
      <c r="I1449" s="1"/>
    </row>
    <row r="1450" spans="5:9" x14ac:dyDescent="0.25">
      <c r="E1450" s="1"/>
      <c r="G1450" s="1"/>
      <c r="I1450" s="1"/>
    </row>
    <row r="1451" spans="5:9" x14ac:dyDescent="0.25">
      <c r="E1451" s="1"/>
      <c r="G1451" s="1"/>
      <c r="I1451" s="1"/>
    </row>
    <row r="1452" spans="5:9" x14ac:dyDescent="0.25">
      <c r="E1452" s="1"/>
      <c r="G1452" s="1"/>
      <c r="I1452" s="1"/>
    </row>
    <row r="1453" spans="5:9" x14ac:dyDescent="0.25">
      <c r="E1453" s="1"/>
      <c r="G1453" s="1"/>
      <c r="I1453" s="1"/>
    </row>
    <row r="1454" spans="5:9" x14ac:dyDescent="0.25">
      <c r="E1454" s="1"/>
      <c r="G1454" s="1"/>
      <c r="I1454" s="1"/>
    </row>
    <row r="1455" spans="5:9" x14ac:dyDescent="0.25">
      <c r="E1455" s="1"/>
      <c r="G1455" s="1"/>
      <c r="I1455" s="1"/>
    </row>
    <row r="1456" spans="5:9" x14ac:dyDescent="0.25">
      <c r="E1456" s="1"/>
      <c r="G1456" s="1"/>
      <c r="I1456" s="1"/>
    </row>
    <row r="1457" spans="5:9" x14ac:dyDescent="0.25">
      <c r="E1457" s="1"/>
      <c r="G1457" s="1"/>
      <c r="I1457" s="1"/>
    </row>
    <row r="1458" spans="5:9" x14ac:dyDescent="0.25">
      <c r="E1458" s="1"/>
      <c r="G1458" s="1"/>
      <c r="I1458" s="1"/>
    </row>
    <row r="1459" spans="5:9" x14ac:dyDescent="0.25">
      <c r="E1459" s="1"/>
      <c r="G1459" s="1"/>
      <c r="I1459" s="1"/>
    </row>
    <row r="1460" spans="5:9" x14ac:dyDescent="0.25">
      <c r="E1460" s="1"/>
      <c r="G1460" s="1"/>
      <c r="I1460" s="1"/>
    </row>
    <row r="1461" spans="5:9" x14ac:dyDescent="0.25">
      <c r="E1461" s="1"/>
      <c r="G1461" s="1"/>
      <c r="I1461" s="1"/>
    </row>
    <row r="1462" spans="5:9" x14ac:dyDescent="0.25">
      <c r="E1462" s="1"/>
      <c r="G1462" s="1"/>
      <c r="I1462" s="1"/>
    </row>
    <row r="1463" spans="5:9" x14ac:dyDescent="0.25">
      <c r="E1463" s="1"/>
      <c r="G1463" s="1"/>
      <c r="I1463" s="1"/>
    </row>
    <row r="1464" spans="5:9" x14ac:dyDescent="0.25">
      <c r="E1464" s="1"/>
      <c r="G1464" s="1"/>
      <c r="I1464" s="1"/>
    </row>
    <row r="1465" spans="5:9" x14ac:dyDescent="0.25">
      <c r="E1465" s="1"/>
      <c r="G1465" s="1"/>
      <c r="I1465" s="1"/>
    </row>
    <row r="1466" spans="5:9" x14ac:dyDescent="0.25">
      <c r="E1466" s="1"/>
      <c r="G1466" s="1"/>
      <c r="I1466" s="1"/>
    </row>
    <row r="1467" spans="5:9" x14ac:dyDescent="0.25">
      <c r="E1467" s="1"/>
      <c r="G1467" s="1"/>
      <c r="I1467" s="1"/>
    </row>
    <row r="1468" spans="5:9" x14ac:dyDescent="0.25">
      <c r="E1468" s="1"/>
      <c r="G1468" s="1"/>
      <c r="I1468" s="1"/>
    </row>
    <row r="1469" spans="5:9" x14ac:dyDescent="0.25">
      <c r="E1469" s="1"/>
      <c r="G1469" s="1"/>
      <c r="I1469" s="1"/>
    </row>
    <row r="1470" spans="5:9" x14ac:dyDescent="0.25">
      <c r="E1470" s="1"/>
      <c r="G1470" s="1"/>
      <c r="I1470" s="1"/>
    </row>
    <row r="1471" spans="5:9" x14ac:dyDescent="0.25">
      <c r="E1471" s="1"/>
      <c r="G1471" s="1"/>
      <c r="I1471" s="1"/>
    </row>
    <row r="1472" spans="5:9" x14ac:dyDescent="0.25">
      <c r="E1472" s="1"/>
      <c r="G1472" s="1"/>
      <c r="I1472" s="1"/>
    </row>
    <row r="1473" spans="5:9" x14ac:dyDescent="0.25">
      <c r="E1473" s="1"/>
      <c r="G1473" s="1"/>
      <c r="I1473" s="1"/>
    </row>
    <row r="1474" spans="5:9" x14ac:dyDescent="0.25">
      <c r="E1474" s="1"/>
      <c r="G1474" s="1"/>
      <c r="I1474" s="1"/>
    </row>
    <row r="1475" spans="5:9" x14ac:dyDescent="0.25">
      <c r="E1475" s="1"/>
      <c r="G1475" s="1"/>
      <c r="I1475" s="1"/>
    </row>
    <row r="1476" spans="5:9" x14ac:dyDescent="0.25">
      <c r="E1476" s="1"/>
      <c r="G1476" s="1"/>
      <c r="I1476" s="1"/>
    </row>
    <row r="1477" spans="5:9" x14ac:dyDescent="0.25">
      <c r="E1477" s="1"/>
      <c r="G1477" s="1"/>
      <c r="I1477" s="1"/>
    </row>
    <row r="1478" spans="5:9" x14ac:dyDescent="0.25">
      <c r="E1478" s="1"/>
      <c r="G1478" s="1"/>
      <c r="I1478" s="1"/>
    </row>
    <row r="1479" spans="5:9" x14ac:dyDescent="0.25">
      <c r="E1479" s="1"/>
      <c r="G1479" s="1"/>
      <c r="I1479" s="1"/>
    </row>
    <row r="1480" spans="5:9" x14ac:dyDescent="0.25">
      <c r="E1480" s="1"/>
      <c r="G1480" s="1"/>
      <c r="I1480" s="1"/>
    </row>
    <row r="1481" spans="5:9" x14ac:dyDescent="0.25">
      <c r="E1481" s="1"/>
      <c r="G1481" s="1"/>
      <c r="I1481" s="1"/>
    </row>
    <row r="1482" spans="5:9" x14ac:dyDescent="0.25">
      <c r="E1482" s="1"/>
      <c r="G1482" s="1"/>
      <c r="I1482" s="1"/>
    </row>
    <row r="1483" spans="5:9" x14ac:dyDescent="0.25">
      <c r="E1483" s="1"/>
      <c r="G1483" s="1"/>
      <c r="I1483" s="1"/>
    </row>
    <row r="1484" spans="5:9" x14ac:dyDescent="0.25">
      <c r="E1484" s="1"/>
      <c r="G1484" s="1"/>
      <c r="I1484" s="1"/>
    </row>
    <row r="1485" spans="5:9" x14ac:dyDescent="0.25">
      <c r="E1485" s="1"/>
      <c r="G1485" s="1"/>
      <c r="I1485" s="1"/>
    </row>
    <row r="1486" spans="5:9" x14ac:dyDescent="0.25">
      <c r="E1486" s="1"/>
      <c r="G1486" s="1"/>
      <c r="I1486" s="1"/>
    </row>
    <row r="1487" spans="5:9" x14ac:dyDescent="0.25">
      <c r="E1487" s="1"/>
      <c r="G1487" s="1"/>
      <c r="I1487" s="1"/>
    </row>
    <row r="1488" spans="5:9" x14ac:dyDescent="0.25">
      <c r="E1488" s="1"/>
      <c r="G1488" s="1"/>
      <c r="I1488" s="1"/>
    </row>
    <row r="1489" spans="5:9" x14ac:dyDescent="0.25">
      <c r="E1489" s="1"/>
      <c r="G1489" s="1"/>
      <c r="I1489" s="1"/>
    </row>
    <row r="1490" spans="5:9" x14ac:dyDescent="0.25">
      <c r="E1490" s="1"/>
      <c r="G1490" s="1"/>
      <c r="I1490" s="1"/>
    </row>
    <row r="1491" spans="5:9" x14ac:dyDescent="0.25">
      <c r="E1491" s="1"/>
      <c r="G1491" s="1"/>
      <c r="I1491" s="1"/>
    </row>
    <row r="1492" spans="5:9" x14ac:dyDescent="0.25">
      <c r="E1492" s="1"/>
      <c r="G1492" s="1"/>
      <c r="I1492" s="1"/>
    </row>
    <row r="1493" spans="5:9" x14ac:dyDescent="0.25">
      <c r="E1493" s="1"/>
      <c r="G1493" s="1"/>
      <c r="I1493" s="1"/>
    </row>
    <row r="1494" spans="5:9" x14ac:dyDescent="0.25">
      <c r="E1494" s="1"/>
      <c r="G1494" s="1"/>
      <c r="I1494" s="1"/>
    </row>
    <row r="1495" spans="5:9" x14ac:dyDescent="0.25">
      <c r="E1495" s="1"/>
      <c r="G1495" s="1"/>
      <c r="I1495" s="1"/>
    </row>
    <row r="1496" spans="5:9" x14ac:dyDescent="0.25">
      <c r="E1496" s="1"/>
      <c r="G1496" s="1"/>
      <c r="I1496" s="1"/>
    </row>
    <row r="1497" spans="5:9" x14ac:dyDescent="0.25">
      <c r="E1497" s="1"/>
      <c r="G1497" s="1"/>
      <c r="I1497" s="1"/>
    </row>
    <row r="1498" spans="5:9" x14ac:dyDescent="0.25">
      <c r="E1498" s="1"/>
      <c r="G1498" s="1"/>
      <c r="I1498" s="1"/>
    </row>
    <row r="1499" spans="5:9" x14ac:dyDescent="0.25">
      <c r="E1499" s="1"/>
      <c r="G1499" s="1"/>
      <c r="I1499" s="1"/>
    </row>
    <row r="1500" spans="5:9" x14ac:dyDescent="0.25">
      <c r="E1500" s="1"/>
      <c r="G1500" s="1"/>
      <c r="I1500" s="1"/>
    </row>
    <row r="1501" spans="5:9" x14ac:dyDescent="0.25">
      <c r="E1501" s="1"/>
      <c r="G1501" s="1"/>
      <c r="I1501" s="1"/>
    </row>
    <row r="1502" spans="5:9" x14ac:dyDescent="0.25">
      <c r="E1502" s="1"/>
      <c r="G1502" s="1"/>
      <c r="I1502" s="1"/>
    </row>
    <row r="1503" spans="5:9" x14ac:dyDescent="0.25">
      <c r="E1503" s="1"/>
      <c r="G1503" s="1"/>
      <c r="I1503" s="1"/>
    </row>
    <row r="1504" spans="5:9" x14ac:dyDescent="0.25">
      <c r="E1504" s="1"/>
      <c r="G1504" s="1"/>
      <c r="I1504" s="1"/>
    </row>
    <row r="1505" spans="5:9" x14ac:dyDescent="0.25">
      <c r="E1505" s="1"/>
      <c r="G1505" s="1"/>
      <c r="I1505" s="1"/>
    </row>
    <row r="1506" spans="5:9" x14ac:dyDescent="0.25">
      <c r="E1506" s="1"/>
      <c r="G1506" s="1"/>
      <c r="I1506" s="1"/>
    </row>
    <row r="1507" spans="5:9" x14ac:dyDescent="0.25">
      <c r="E1507" s="1"/>
      <c r="G1507" s="1"/>
      <c r="I1507" s="1"/>
    </row>
    <row r="1508" spans="5:9" x14ac:dyDescent="0.25">
      <c r="E1508" s="1"/>
      <c r="G1508" s="1"/>
      <c r="I1508" s="1"/>
    </row>
    <row r="1509" spans="5:9" x14ac:dyDescent="0.25">
      <c r="E1509" s="1"/>
      <c r="G1509" s="1"/>
      <c r="I1509" s="1"/>
    </row>
    <row r="1510" spans="5:9" x14ac:dyDescent="0.25">
      <c r="E1510" s="1"/>
      <c r="G1510" s="1"/>
      <c r="I1510" s="1"/>
    </row>
    <row r="1511" spans="5:9" x14ac:dyDescent="0.25">
      <c r="E1511" s="1"/>
      <c r="G1511" s="1"/>
      <c r="I1511" s="1"/>
    </row>
    <row r="1512" spans="5:9" x14ac:dyDescent="0.25">
      <c r="E1512" s="1"/>
      <c r="G1512" s="1"/>
      <c r="I1512" s="1"/>
    </row>
    <row r="1513" spans="5:9" x14ac:dyDescent="0.25">
      <c r="E1513" s="1"/>
      <c r="G1513" s="1"/>
      <c r="I1513" s="1"/>
    </row>
    <row r="1514" spans="5:9" x14ac:dyDescent="0.25">
      <c r="E1514" s="1"/>
      <c r="G1514" s="1"/>
      <c r="I1514" s="1"/>
    </row>
    <row r="1515" spans="5:9" x14ac:dyDescent="0.25">
      <c r="E1515" s="1"/>
      <c r="G1515" s="1"/>
      <c r="I1515" s="1"/>
    </row>
    <row r="1516" spans="5:9" x14ac:dyDescent="0.25">
      <c r="E1516" s="1"/>
      <c r="G1516" s="1"/>
      <c r="I1516" s="1"/>
    </row>
    <row r="1517" spans="5:9" x14ac:dyDescent="0.25">
      <c r="E1517" s="1"/>
      <c r="G1517" s="1"/>
      <c r="I1517" s="1"/>
    </row>
    <row r="1518" spans="5:9" x14ac:dyDescent="0.25">
      <c r="E1518" s="1"/>
      <c r="G1518" s="1"/>
      <c r="I1518" s="1"/>
    </row>
    <row r="1519" spans="5:9" x14ac:dyDescent="0.25">
      <c r="E1519" s="1"/>
      <c r="G1519" s="1"/>
      <c r="I1519" s="1"/>
    </row>
    <row r="1520" spans="5:9" x14ac:dyDescent="0.25">
      <c r="E1520" s="1"/>
      <c r="G1520" s="1"/>
      <c r="I1520" s="1"/>
    </row>
    <row r="1521" spans="5:9" x14ac:dyDescent="0.25">
      <c r="E1521" s="1"/>
      <c r="G1521" s="1"/>
      <c r="I1521" s="1"/>
    </row>
    <row r="1522" spans="5:9" x14ac:dyDescent="0.25">
      <c r="E1522" s="1"/>
      <c r="G1522" s="1"/>
      <c r="I1522" s="1"/>
    </row>
    <row r="1523" spans="5:9" x14ac:dyDescent="0.25">
      <c r="E1523" s="1"/>
      <c r="G1523" s="1"/>
      <c r="I1523" s="1"/>
    </row>
    <row r="1524" spans="5:9" x14ac:dyDescent="0.25">
      <c r="E1524" s="1"/>
      <c r="G1524" s="1"/>
      <c r="I1524" s="1"/>
    </row>
    <row r="1525" spans="5:9" x14ac:dyDescent="0.25">
      <c r="E1525" s="1"/>
      <c r="G1525" s="1"/>
      <c r="I1525" s="1"/>
    </row>
    <row r="1526" spans="5:9" x14ac:dyDescent="0.25">
      <c r="E1526" s="1"/>
      <c r="G1526" s="1"/>
      <c r="I1526" s="1"/>
    </row>
    <row r="1527" spans="5:9" x14ac:dyDescent="0.25">
      <c r="E1527" s="1"/>
      <c r="G1527" s="1"/>
      <c r="I1527" s="1"/>
    </row>
    <row r="1528" spans="5:9" x14ac:dyDescent="0.25">
      <c r="E1528" s="1"/>
      <c r="G1528" s="1"/>
      <c r="I1528" s="1"/>
    </row>
    <row r="1529" spans="5:9" x14ac:dyDescent="0.25">
      <c r="E1529" s="1"/>
      <c r="G1529" s="1"/>
      <c r="I1529" s="1"/>
    </row>
    <row r="1530" spans="5:9" x14ac:dyDescent="0.25">
      <c r="E1530" s="1"/>
      <c r="G1530" s="1"/>
      <c r="I1530" s="1"/>
    </row>
    <row r="1531" spans="5:9" x14ac:dyDescent="0.25">
      <c r="E1531" s="1"/>
      <c r="G1531" s="1"/>
      <c r="I1531" s="1"/>
    </row>
    <row r="1532" spans="5:9" x14ac:dyDescent="0.25">
      <c r="E1532" s="1"/>
      <c r="G1532" s="1"/>
      <c r="I1532" s="1"/>
    </row>
    <row r="1533" spans="5:9" x14ac:dyDescent="0.25">
      <c r="E1533" s="1"/>
      <c r="G1533" s="1"/>
      <c r="I1533" s="1"/>
    </row>
    <row r="1534" spans="5:9" x14ac:dyDescent="0.25">
      <c r="E1534" s="1"/>
      <c r="G1534" s="1"/>
      <c r="I1534" s="1"/>
    </row>
    <row r="1535" spans="5:9" x14ac:dyDescent="0.25">
      <c r="E1535" s="1"/>
      <c r="G1535" s="1"/>
      <c r="I1535" s="1"/>
    </row>
    <row r="1536" spans="5:9" x14ac:dyDescent="0.25">
      <c r="E1536" s="1"/>
      <c r="G1536" s="1"/>
      <c r="I1536" s="1"/>
    </row>
    <row r="1537" spans="5:9" x14ac:dyDescent="0.25">
      <c r="E1537" s="1"/>
      <c r="G1537" s="1"/>
      <c r="I1537" s="1"/>
    </row>
    <row r="1538" spans="5:9" x14ac:dyDescent="0.25">
      <c r="E1538" s="1"/>
      <c r="G1538" s="1"/>
      <c r="I1538" s="1"/>
    </row>
    <row r="1539" spans="5:9" x14ac:dyDescent="0.25">
      <c r="E1539" s="1"/>
      <c r="G1539" s="1"/>
      <c r="I1539" s="1"/>
    </row>
    <row r="1540" spans="5:9" x14ac:dyDescent="0.25">
      <c r="E1540" s="1"/>
      <c r="G1540" s="1"/>
      <c r="I1540" s="1"/>
    </row>
    <row r="1541" spans="5:9" x14ac:dyDescent="0.25">
      <c r="E1541" s="1"/>
      <c r="G1541" s="1"/>
      <c r="I1541" s="1"/>
    </row>
    <row r="1542" spans="5:9" x14ac:dyDescent="0.25">
      <c r="E1542" s="1"/>
      <c r="G1542" s="1"/>
      <c r="I1542" s="1"/>
    </row>
    <row r="1543" spans="5:9" x14ac:dyDescent="0.25">
      <c r="E1543" s="1"/>
      <c r="G1543" s="1"/>
      <c r="I1543" s="1"/>
    </row>
    <row r="1544" spans="5:9" x14ac:dyDescent="0.25">
      <c r="E1544" s="1"/>
      <c r="G1544" s="1"/>
      <c r="I1544" s="1"/>
    </row>
    <row r="1545" spans="5:9" x14ac:dyDescent="0.25">
      <c r="E1545" s="1"/>
      <c r="G1545" s="1"/>
      <c r="I1545" s="1"/>
    </row>
    <row r="1546" spans="5:9" x14ac:dyDescent="0.25">
      <c r="E1546" s="1"/>
      <c r="G1546" s="1"/>
      <c r="I1546" s="1"/>
    </row>
    <row r="1547" spans="5:9" x14ac:dyDescent="0.25">
      <c r="E1547" s="1"/>
      <c r="G1547" s="1"/>
      <c r="I1547" s="1"/>
    </row>
    <row r="1548" spans="5:9" x14ac:dyDescent="0.25">
      <c r="E1548" s="1"/>
      <c r="G1548" s="1"/>
      <c r="I1548" s="1"/>
    </row>
    <row r="1549" spans="5:9" x14ac:dyDescent="0.25">
      <c r="E1549" s="1"/>
      <c r="G1549" s="1"/>
      <c r="I1549" s="1"/>
    </row>
    <row r="1550" spans="5:9" x14ac:dyDescent="0.25">
      <c r="E1550" s="1"/>
      <c r="G1550" s="1"/>
      <c r="I1550" s="1"/>
    </row>
    <row r="1551" spans="5:9" x14ac:dyDescent="0.25">
      <c r="E1551" s="1"/>
      <c r="G1551" s="1"/>
      <c r="I1551" s="1"/>
    </row>
    <row r="1552" spans="5:9" x14ac:dyDescent="0.25">
      <c r="E1552" s="1"/>
      <c r="G1552" s="1"/>
      <c r="I1552" s="1"/>
    </row>
    <row r="1553" spans="5:9" x14ac:dyDescent="0.25">
      <c r="E1553" s="1"/>
      <c r="G1553" s="1"/>
      <c r="I1553" s="1"/>
    </row>
    <row r="1554" spans="5:9" x14ac:dyDescent="0.25">
      <c r="E1554" s="1"/>
      <c r="G1554" s="1"/>
      <c r="I1554" s="1"/>
    </row>
    <row r="1555" spans="5:9" x14ac:dyDescent="0.25">
      <c r="E1555" s="1"/>
      <c r="G1555" s="1"/>
      <c r="I1555" s="1"/>
    </row>
    <row r="1556" spans="5:9" x14ac:dyDescent="0.25">
      <c r="E1556" s="1"/>
      <c r="G1556" s="1"/>
      <c r="I1556" s="1"/>
    </row>
    <row r="1557" spans="5:9" x14ac:dyDescent="0.25">
      <c r="E1557" s="1"/>
      <c r="G1557" s="1"/>
      <c r="I1557" s="1"/>
    </row>
    <row r="1558" spans="5:9" x14ac:dyDescent="0.25">
      <c r="E1558" s="1"/>
      <c r="G1558" s="1"/>
      <c r="I1558" s="1"/>
    </row>
    <row r="1559" spans="5:9" x14ac:dyDescent="0.25">
      <c r="E1559" s="1"/>
      <c r="G1559" s="1"/>
      <c r="I1559" s="1"/>
    </row>
    <row r="1560" spans="5:9" x14ac:dyDescent="0.25">
      <c r="E1560" s="1"/>
      <c r="G1560" s="1"/>
      <c r="I1560" s="1"/>
    </row>
    <row r="1561" spans="5:9" x14ac:dyDescent="0.25">
      <c r="E1561" s="1"/>
      <c r="G1561" s="1"/>
      <c r="I1561" s="1"/>
    </row>
    <row r="1562" spans="5:9" x14ac:dyDescent="0.25">
      <c r="E1562" s="1"/>
      <c r="G1562" s="1"/>
      <c r="I1562" s="1"/>
    </row>
    <row r="1563" spans="5:9" x14ac:dyDescent="0.25">
      <c r="E1563" s="1"/>
      <c r="G1563" s="1"/>
      <c r="I1563" s="1"/>
    </row>
    <row r="1564" spans="5:9" x14ac:dyDescent="0.25">
      <c r="E1564" s="1"/>
      <c r="G1564" s="1"/>
      <c r="I1564" s="1"/>
    </row>
    <row r="1565" spans="5:9" x14ac:dyDescent="0.25">
      <c r="E1565" s="1"/>
      <c r="G1565" s="1"/>
      <c r="I1565" s="1"/>
    </row>
    <row r="1566" spans="5:9" x14ac:dyDescent="0.25">
      <c r="E1566" s="1"/>
      <c r="G1566" s="1"/>
      <c r="I1566" s="1"/>
    </row>
    <row r="1567" spans="5:9" x14ac:dyDescent="0.25">
      <c r="E1567" s="1"/>
      <c r="G1567" s="1"/>
      <c r="I1567" s="1"/>
    </row>
    <row r="1568" spans="5:9" x14ac:dyDescent="0.25">
      <c r="E1568" s="1"/>
      <c r="G1568" s="1"/>
      <c r="I1568" s="1"/>
    </row>
    <row r="1569" spans="5:9" x14ac:dyDescent="0.25">
      <c r="E1569" s="1"/>
      <c r="G1569" s="1"/>
      <c r="I1569" s="1"/>
    </row>
    <row r="1570" spans="5:9" x14ac:dyDescent="0.25">
      <c r="E1570" s="1"/>
      <c r="G1570" s="1"/>
      <c r="I1570" s="1"/>
    </row>
    <row r="1571" spans="5:9" x14ac:dyDescent="0.25">
      <c r="E1571" s="1"/>
      <c r="G1571" s="1"/>
      <c r="I1571" s="1"/>
    </row>
    <row r="1572" spans="5:9" x14ac:dyDescent="0.25">
      <c r="E1572" s="1"/>
      <c r="G1572" s="1"/>
      <c r="I1572" s="1"/>
    </row>
    <row r="1573" spans="5:9" x14ac:dyDescent="0.25">
      <c r="E1573" s="1"/>
      <c r="G1573" s="1"/>
      <c r="I1573" s="1"/>
    </row>
    <row r="1574" spans="5:9" x14ac:dyDescent="0.25">
      <c r="E1574" s="1"/>
      <c r="G1574" s="1"/>
      <c r="I1574" s="1"/>
    </row>
    <row r="1575" spans="5:9" x14ac:dyDescent="0.25">
      <c r="E1575" s="1"/>
      <c r="G1575" s="1"/>
      <c r="I1575" s="1"/>
    </row>
    <row r="1576" spans="5:9" x14ac:dyDescent="0.25">
      <c r="E1576" s="1"/>
      <c r="G1576" s="1"/>
      <c r="I1576" s="1"/>
    </row>
    <row r="1577" spans="5:9" x14ac:dyDescent="0.25">
      <c r="E1577" s="1"/>
      <c r="G1577" s="1"/>
      <c r="I1577" s="1"/>
    </row>
    <row r="1578" spans="5:9" x14ac:dyDescent="0.25">
      <c r="E1578" s="1"/>
      <c r="G1578" s="1"/>
      <c r="I1578" s="1"/>
    </row>
    <row r="1579" spans="5:9" x14ac:dyDescent="0.25">
      <c r="E1579" s="1"/>
      <c r="G1579" s="1"/>
      <c r="I1579" s="1"/>
    </row>
    <row r="1580" spans="5:9" x14ac:dyDescent="0.25">
      <c r="E1580" s="1"/>
      <c r="G1580" s="1"/>
      <c r="I1580" s="1"/>
    </row>
    <row r="1581" spans="5:9" x14ac:dyDescent="0.25">
      <c r="E1581" s="1"/>
      <c r="G1581" s="1"/>
      <c r="I1581" s="1"/>
    </row>
    <row r="1582" spans="5:9" x14ac:dyDescent="0.25">
      <c r="E1582" s="1"/>
      <c r="G1582" s="1"/>
      <c r="I1582" s="1"/>
    </row>
    <row r="1583" spans="5:9" x14ac:dyDescent="0.25">
      <c r="E1583" s="1"/>
      <c r="G1583" s="1"/>
      <c r="I1583" s="1"/>
    </row>
    <row r="1584" spans="5:9" x14ac:dyDescent="0.25">
      <c r="E1584" s="1"/>
      <c r="G1584" s="1"/>
      <c r="I1584" s="1"/>
    </row>
    <row r="1585" spans="5:9" x14ac:dyDescent="0.25">
      <c r="E1585" s="1"/>
      <c r="G1585" s="1"/>
      <c r="I1585" s="1"/>
    </row>
    <row r="1586" spans="5:9" x14ac:dyDescent="0.25">
      <c r="E1586" s="1"/>
      <c r="G1586" s="1"/>
      <c r="I1586" s="1"/>
    </row>
    <row r="1587" spans="5:9" x14ac:dyDescent="0.25">
      <c r="E1587" s="1"/>
      <c r="G1587" s="1"/>
      <c r="I1587" s="1"/>
    </row>
    <row r="1588" spans="5:9" x14ac:dyDescent="0.25">
      <c r="E1588" s="1"/>
      <c r="G1588" s="1"/>
      <c r="I1588" s="1"/>
    </row>
    <row r="1589" spans="5:9" x14ac:dyDescent="0.25">
      <c r="E1589" s="1"/>
      <c r="G1589" s="1"/>
      <c r="I1589" s="1"/>
    </row>
    <row r="1590" spans="5:9" x14ac:dyDescent="0.25">
      <c r="E1590" s="1"/>
      <c r="G1590" s="1"/>
      <c r="I1590" s="1"/>
    </row>
    <row r="1591" spans="5:9" x14ac:dyDescent="0.25">
      <c r="E1591" s="1"/>
      <c r="G1591" s="1"/>
      <c r="I1591" s="1"/>
    </row>
    <row r="1592" spans="5:9" x14ac:dyDescent="0.25">
      <c r="E1592" s="1"/>
      <c r="G1592" s="1"/>
      <c r="I1592" s="1"/>
    </row>
    <row r="1593" spans="5:9" x14ac:dyDescent="0.25">
      <c r="E1593" s="1"/>
      <c r="G1593" s="1"/>
      <c r="I1593" s="1"/>
    </row>
    <row r="1594" spans="5:9" x14ac:dyDescent="0.25">
      <c r="E1594" s="1"/>
      <c r="G1594" s="1"/>
      <c r="I1594" s="1"/>
    </row>
    <row r="1595" spans="5:9" x14ac:dyDescent="0.25">
      <c r="E1595" s="1"/>
      <c r="G1595" s="1"/>
      <c r="I1595" s="1"/>
    </row>
    <row r="1596" spans="5:9" x14ac:dyDescent="0.25">
      <c r="E1596" s="1"/>
      <c r="G1596" s="1"/>
      <c r="I1596" s="1"/>
    </row>
    <row r="1597" spans="5:9" x14ac:dyDescent="0.25">
      <c r="E1597" s="1"/>
      <c r="G1597" s="1"/>
      <c r="I1597" s="1"/>
    </row>
    <row r="1598" spans="5:9" x14ac:dyDescent="0.25">
      <c r="E1598" s="1"/>
      <c r="G1598" s="1"/>
      <c r="I1598" s="1"/>
    </row>
    <row r="1599" spans="5:9" x14ac:dyDescent="0.25">
      <c r="E1599" s="1"/>
      <c r="G1599" s="1"/>
      <c r="I1599" s="1"/>
    </row>
    <row r="1600" spans="5:9" x14ac:dyDescent="0.25">
      <c r="E1600" s="1"/>
      <c r="G1600" s="1"/>
      <c r="I1600" s="1"/>
    </row>
    <row r="1601" spans="5:9" x14ac:dyDescent="0.25">
      <c r="E1601" s="1"/>
      <c r="G1601" s="1"/>
      <c r="I1601" s="1"/>
    </row>
    <row r="1602" spans="5:9" x14ac:dyDescent="0.25">
      <c r="E1602" s="1"/>
      <c r="G1602" s="1"/>
      <c r="I1602" s="1"/>
    </row>
    <row r="1603" spans="5:9" x14ac:dyDescent="0.25">
      <c r="E1603" s="1"/>
      <c r="G1603" s="1"/>
      <c r="I1603" s="1"/>
    </row>
    <row r="1604" spans="5:9" x14ac:dyDescent="0.25">
      <c r="E1604" s="1"/>
      <c r="G1604" s="1"/>
      <c r="I1604" s="1"/>
    </row>
    <row r="1605" spans="5:9" x14ac:dyDescent="0.25">
      <c r="E1605" s="1"/>
      <c r="G1605" s="1"/>
      <c r="I1605" s="1"/>
    </row>
    <row r="1606" spans="5:9" x14ac:dyDescent="0.25">
      <c r="E1606" s="1"/>
      <c r="G1606" s="1"/>
      <c r="I1606" s="1"/>
    </row>
    <row r="1607" spans="5:9" x14ac:dyDescent="0.25">
      <c r="E1607" s="1"/>
      <c r="G1607" s="1"/>
      <c r="I1607" s="1"/>
    </row>
    <row r="1608" spans="5:9" x14ac:dyDescent="0.25">
      <c r="E1608" s="1"/>
      <c r="G1608" s="1"/>
      <c r="I1608" s="1"/>
    </row>
    <row r="1609" spans="5:9" x14ac:dyDescent="0.25">
      <c r="E1609" s="1"/>
      <c r="G1609" s="1"/>
      <c r="I1609" s="1"/>
    </row>
    <row r="1610" spans="5:9" x14ac:dyDescent="0.25">
      <c r="E1610" s="1"/>
      <c r="G1610" s="1"/>
      <c r="I1610" s="1"/>
    </row>
    <row r="1611" spans="5:9" x14ac:dyDescent="0.25">
      <c r="E1611" s="1"/>
      <c r="G1611" s="1"/>
      <c r="I1611" s="1"/>
    </row>
    <row r="1612" spans="5:9" x14ac:dyDescent="0.25">
      <c r="E1612" s="1"/>
      <c r="G1612" s="1"/>
      <c r="I1612" s="1"/>
    </row>
    <row r="1613" spans="5:9" x14ac:dyDescent="0.25">
      <c r="E1613" s="1"/>
      <c r="G1613" s="1"/>
      <c r="I1613" s="1"/>
    </row>
    <row r="1614" spans="5:9" x14ac:dyDescent="0.25">
      <c r="E1614" s="1"/>
      <c r="G1614" s="1"/>
      <c r="I1614" s="1"/>
    </row>
    <row r="1615" spans="5:9" x14ac:dyDescent="0.25">
      <c r="E1615" s="1"/>
      <c r="G1615" s="1"/>
      <c r="I1615" s="1"/>
    </row>
    <row r="1616" spans="5:9" x14ac:dyDescent="0.25">
      <c r="E1616" s="1"/>
      <c r="G1616" s="1"/>
      <c r="I1616" s="1"/>
    </row>
    <row r="1617" spans="5:9" x14ac:dyDescent="0.25">
      <c r="E1617" s="1"/>
      <c r="G1617" s="1"/>
      <c r="I1617" s="1"/>
    </row>
    <row r="1618" spans="5:9" x14ac:dyDescent="0.25">
      <c r="E1618" s="1"/>
      <c r="G1618" s="1"/>
      <c r="I1618" s="1"/>
    </row>
    <row r="1619" spans="5:9" x14ac:dyDescent="0.25">
      <c r="E1619" s="1"/>
      <c r="G1619" s="1"/>
      <c r="I1619" s="1"/>
    </row>
    <row r="1620" spans="5:9" x14ac:dyDescent="0.25">
      <c r="E1620" s="1"/>
      <c r="G1620" s="1"/>
      <c r="I1620" s="1"/>
    </row>
    <row r="1621" spans="5:9" x14ac:dyDescent="0.25">
      <c r="E1621" s="1"/>
      <c r="G1621" s="1"/>
      <c r="I1621" s="1"/>
    </row>
    <row r="1622" spans="5:9" x14ac:dyDescent="0.25">
      <c r="E1622" s="1"/>
      <c r="G1622" s="1"/>
      <c r="I1622" s="1"/>
    </row>
    <row r="1623" spans="5:9" x14ac:dyDescent="0.25">
      <c r="E1623" s="1"/>
      <c r="G1623" s="1"/>
      <c r="I1623" s="1"/>
    </row>
    <row r="1624" spans="5:9" x14ac:dyDescent="0.25">
      <c r="E1624" s="1"/>
      <c r="G1624" s="1"/>
      <c r="I1624" s="1"/>
    </row>
    <row r="1625" spans="5:9" x14ac:dyDescent="0.25">
      <c r="E1625" s="1"/>
      <c r="G1625" s="1"/>
      <c r="I1625" s="1"/>
    </row>
    <row r="1626" spans="5:9" x14ac:dyDescent="0.25">
      <c r="E1626" s="1"/>
      <c r="G1626" s="1"/>
      <c r="I1626" s="1"/>
    </row>
    <row r="1627" spans="5:9" x14ac:dyDescent="0.25">
      <c r="E1627" s="1"/>
      <c r="G1627" s="1"/>
      <c r="I1627" s="1"/>
    </row>
    <row r="1628" spans="5:9" x14ac:dyDescent="0.25">
      <c r="E1628" s="1"/>
      <c r="G1628" s="1"/>
      <c r="I1628" s="1"/>
    </row>
    <row r="1629" spans="5:9" x14ac:dyDescent="0.25">
      <c r="E1629" s="1"/>
      <c r="G1629" s="1"/>
      <c r="I1629" s="1"/>
    </row>
    <row r="1630" spans="5:9" x14ac:dyDescent="0.25">
      <c r="E1630" s="1"/>
      <c r="G1630" s="1"/>
      <c r="I1630" s="1"/>
    </row>
    <row r="1631" spans="5:9" x14ac:dyDescent="0.25">
      <c r="E1631" s="1"/>
      <c r="G1631" s="1"/>
      <c r="I1631" s="1"/>
    </row>
    <row r="1632" spans="5:9" x14ac:dyDescent="0.25">
      <c r="E1632" s="1"/>
      <c r="G1632" s="1"/>
      <c r="I1632" s="1"/>
    </row>
    <row r="1633" spans="5:9" x14ac:dyDescent="0.25">
      <c r="E1633" s="1"/>
      <c r="G1633" s="1"/>
      <c r="I1633" s="1"/>
    </row>
    <row r="1634" spans="5:9" x14ac:dyDescent="0.25">
      <c r="E1634" s="1"/>
      <c r="G1634" s="1"/>
      <c r="I1634" s="1"/>
    </row>
    <row r="1635" spans="5:9" x14ac:dyDescent="0.25">
      <c r="E1635" s="1"/>
      <c r="G1635" s="1"/>
      <c r="I1635" s="1"/>
    </row>
    <row r="1636" spans="5:9" x14ac:dyDescent="0.25">
      <c r="E1636" s="1"/>
      <c r="G1636" s="1"/>
      <c r="I1636" s="1"/>
    </row>
    <row r="1637" spans="5:9" x14ac:dyDescent="0.25">
      <c r="E1637" s="1"/>
      <c r="G1637" s="1"/>
      <c r="I1637" s="1"/>
    </row>
    <row r="1638" spans="5:9" x14ac:dyDescent="0.25">
      <c r="E1638" s="1"/>
      <c r="G1638" s="1"/>
      <c r="I1638" s="1"/>
    </row>
    <row r="1639" spans="5:9" x14ac:dyDescent="0.25">
      <c r="E1639" s="1"/>
      <c r="G1639" s="1"/>
      <c r="I1639" s="1"/>
    </row>
    <row r="1640" spans="5:9" x14ac:dyDescent="0.25">
      <c r="E1640" s="1"/>
      <c r="G1640" s="1"/>
      <c r="I1640" s="1"/>
    </row>
    <row r="1641" spans="5:9" x14ac:dyDescent="0.25">
      <c r="E1641" s="1"/>
      <c r="G1641" s="1"/>
      <c r="I1641" s="1"/>
    </row>
    <row r="1642" spans="5:9" x14ac:dyDescent="0.25">
      <c r="E1642" s="1"/>
      <c r="G1642" s="1"/>
      <c r="I1642" s="1"/>
    </row>
    <row r="1643" spans="5:9" x14ac:dyDescent="0.25">
      <c r="E1643" s="1"/>
      <c r="G1643" s="1"/>
      <c r="I1643" s="1"/>
    </row>
    <row r="1644" spans="5:9" x14ac:dyDescent="0.25">
      <c r="E1644" s="1"/>
      <c r="G1644" s="1"/>
      <c r="I1644" s="1"/>
    </row>
    <row r="1645" spans="5:9" x14ac:dyDescent="0.25">
      <c r="E1645" s="1"/>
      <c r="G1645" s="1"/>
      <c r="I1645" s="1"/>
    </row>
    <row r="1646" spans="5:9" x14ac:dyDescent="0.25">
      <c r="E1646" s="1"/>
      <c r="G1646" s="1"/>
      <c r="I1646" s="1"/>
    </row>
    <row r="1647" spans="5:9" x14ac:dyDescent="0.25">
      <c r="E1647" s="1"/>
      <c r="G1647" s="1"/>
      <c r="I1647" s="1"/>
    </row>
    <row r="1648" spans="5:9" x14ac:dyDescent="0.25">
      <c r="E1648" s="1"/>
      <c r="G1648" s="1"/>
      <c r="I1648" s="1"/>
    </row>
    <row r="1649" spans="5:9" x14ac:dyDescent="0.25">
      <c r="E1649" s="1"/>
      <c r="G1649" s="1"/>
      <c r="I1649" s="1"/>
    </row>
    <row r="1650" spans="5:9" x14ac:dyDescent="0.25">
      <c r="E1650" s="1"/>
      <c r="G1650" s="1"/>
      <c r="I1650" s="1"/>
    </row>
    <row r="1651" spans="5:9" x14ac:dyDescent="0.25">
      <c r="E1651" s="1"/>
      <c r="G1651" s="1"/>
      <c r="I1651" s="1"/>
    </row>
    <row r="1652" spans="5:9" x14ac:dyDescent="0.25">
      <c r="E1652" s="1"/>
      <c r="G1652" s="1"/>
      <c r="I1652" s="1"/>
    </row>
    <row r="1653" spans="5:9" x14ac:dyDescent="0.25">
      <c r="E1653" s="1"/>
      <c r="G1653" s="1"/>
      <c r="I1653" s="1"/>
    </row>
    <row r="1654" spans="5:9" x14ac:dyDescent="0.25">
      <c r="E1654" s="1"/>
      <c r="G1654" s="1"/>
      <c r="I1654" s="1"/>
    </row>
    <row r="1655" spans="5:9" x14ac:dyDescent="0.25">
      <c r="E1655" s="1"/>
      <c r="G1655" s="1"/>
      <c r="I1655" s="1"/>
    </row>
    <row r="1656" spans="5:9" x14ac:dyDescent="0.25">
      <c r="E1656" s="1"/>
      <c r="G1656" s="1"/>
      <c r="I1656" s="1"/>
    </row>
    <row r="1657" spans="5:9" x14ac:dyDescent="0.25">
      <c r="E1657" s="1"/>
      <c r="G1657" s="1"/>
      <c r="I1657" s="1"/>
    </row>
    <row r="1658" spans="5:9" x14ac:dyDescent="0.25">
      <c r="E1658" s="1"/>
      <c r="G1658" s="1"/>
      <c r="I1658" s="1"/>
    </row>
    <row r="1659" spans="5:9" x14ac:dyDescent="0.25">
      <c r="E1659" s="1"/>
      <c r="G1659" s="1"/>
      <c r="I1659" s="1"/>
    </row>
    <row r="1660" spans="5:9" x14ac:dyDescent="0.25">
      <c r="E1660" s="1"/>
      <c r="G1660" s="1"/>
      <c r="I1660" s="1"/>
    </row>
    <row r="1661" spans="5:9" x14ac:dyDescent="0.25">
      <c r="E1661" s="1"/>
      <c r="G1661" s="1"/>
      <c r="I1661" s="1"/>
    </row>
    <row r="1662" spans="5:9" x14ac:dyDescent="0.25">
      <c r="E1662" s="1"/>
      <c r="G1662" s="1"/>
      <c r="I1662" s="1"/>
    </row>
    <row r="1663" spans="5:9" x14ac:dyDescent="0.25">
      <c r="E1663" s="1"/>
      <c r="G1663" s="1"/>
      <c r="I1663" s="1"/>
    </row>
    <row r="1664" spans="5:9" x14ac:dyDescent="0.25">
      <c r="E1664" s="1"/>
      <c r="G1664" s="1"/>
      <c r="I1664" s="1"/>
    </row>
    <row r="1665" spans="5:9" x14ac:dyDescent="0.25">
      <c r="E1665" s="1"/>
      <c r="G1665" s="1"/>
      <c r="I1665" s="1"/>
    </row>
    <row r="1666" spans="5:9" x14ac:dyDescent="0.25">
      <c r="E1666" s="1"/>
      <c r="G1666" s="1"/>
      <c r="I1666" s="1"/>
    </row>
    <row r="1667" spans="5:9" x14ac:dyDescent="0.25">
      <c r="E1667" s="1"/>
      <c r="G1667" s="1"/>
      <c r="I1667" s="1"/>
    </row>
    <row r="1668" spans="5:9" x14ac:dyDescent="0.25">
      <c r="E1668" s="1"/>
      <c r="G1668" s="1"/>
      <c r="I1668" s="1"/>
    </row>
    <row r="1669" spans="5:9" x14ac:dyDescent="0.25">
      <c r="E1669" s="1"/>
      <c r="G1669" s="1"/>
      <c r="I1669" s="1"/>
    </row>
    <row r="1670" spans="5:9" x14ac:dyDescent="0.25">
      <c r="E1670" s="1"/>
      <c r="G1670" s="1"/>
      <c r="I1670" s="1"/>
    </row>
    <row r="1671" spans="5:9" x14ac:dyDescent="0.25">
      <c r="E1671" s="1"/>
      <c r="G1671" s="1"/>
      <c r="I1671" s="1"/>
    </row>
    <row r="1672" spans="5:9" x14ac:dyDescent="0.25">
      <c r="E1672" s="1"/>
      <c r="G1672" s="1"/>
      <c r="I1672" s="1"/>
    </row>
    <row r="1673" spans="5:9" x14ac:dyDescent="0.25">
      <c r="E1673" s="1"/>
      <c r="G1673" s="1"/>
      <c r="I1673" s="1"/>
    </row>
    <row r="1674" spans="5:9" x14ac:dyDescent="0.25">
      <c r="E1674" s="1"/>
      <c r="G1674" s="1"/>
      <c r="I1674" s="1"/>
    </row>
    <row r="1675" spans="5:9" x14ac:dyDescent="0.25">
      <c r="E1675" s="1"/>
      <c r="G1675" s="1"/>
      <c r="I1675" s="1"/>
    </row>
    <row r="1676" spans="5:9" x14ac:dyDescent="0.25">
      <c r="E1676" s="1"/>
      <c r="G1676" s="1"/>
      <c r="I1676" s="1"/>
    </row>
    <row r="1677" spans="5:9" x14ac:dyDescent="0.25">
      <c r="E1677" s="1"/>
      <c r="G1677" s="1"/>
      <c r="I1677" s="1"/>
    </row>
    <row r="1678" spans="5:9" x14ac:dyDescent="0.25">
      <c r="E1678" s="1"/>
      <c r="G1678" s="1"/>
      <c r="I1678" s="1"/>
    </row>
    <row r="1679" spans="5:9" x14ac:dyDescent="0.25">
      <c r="E1679" s="1"/>
      <c r="G1679" s="1"/>
      <c r="I1679" s="1"/>
    </row>
    <row r="1680" spans="5:9" x14ac:dyDescent="0.25">
      <c r="E1680" s="1"/>
      <c r="G1680" s="1"/>
      <c r="I1680" s="1"/>
    </row>
    <row r="1681" spans="5:9" x14ac:dyDescent="0.25">
      <c r="E1681" s="1"/>
      <c r="G1681" s="1"/>
      <c r="I1681" s="1"/>
    </row>
    <row r="1682" spans="5:9" x14ac:dyDescent="0.25">
      <c r="E1682" s="1"/>
      <c r="G1682" s="1"/>
      <c r="I1682" s="1"/>
    </row>
    <row r="1683" spans="5:9" x14ac:dyDescent="0.25">
      <c r="E1683" s="1"/>
      <c r="G1683" s="1"/>
      <c r="I1683" s="1"/>
    </row>
    <row r="1684" spans="5:9" x14ac:dyDescent="0.25">
      <c r="E1684" s="1"/>
      <c r="G1684" s="1"/>
      <c r="I1684" s="1"/>
    </row>
    <row r="1685" spans="5:9" x14ac:dyDescent="0.25">
      <c r="E1685" s="1"/>
      <c r="G1685" s="1"/>
      <c r="I1685" s="1"/>
    </row>
    <row r="1686" spans="5:9" x14ac:dyDescent="0.25">
      <c r="E1686" s="1"/>
      <c r="G1686" s="1"/>
      <c r="I1686" s="1"/>
    </row>
    <row r="1687" spans="5:9" x14ac:dyDescent="0.25">
      <c r="E1687" s="1"/>
      <c r="G1687" s="1"/>
      <c r="I1687" s="1"/>
    </row>
    <row r="1688" spans="5:9" x14ac:dyDescent="0.25">
      <c r="E1688" s="1"/>
      <c r="G1688" s="1"/>
      <c r="I1688" s="1"/>
    </row>
    <row r="1689" spans="5:9" x14ac:dyDescent="0.25">
      <c r="E1689" s="1"/>
      <c r="G1689" s="1"/>
      <c r="I1689" s="1"/>
    </row>
    <row r="1690" spans="5:9" x14ac:dyDescent="0.25">
      <c r="E1690" s="1"/>
      <c r="G1690" s="1"/>
      <c r="I1690" s="1"/>
    </row>
    <row r="1691" spans="5:9" x14ac:dyDescent="0.25">
      <c r="E1691" s="1"/>
      <c r="G1691" s="1"/>
      <c r="I1691" s="1"/>
    </row>
    <row r="1692" spans="5:9" x14ac:dyDescent="0.25">
      <c r="E1692" s="1"/>
      <c r="G1692" s="1"/>
      <c r="I1692" s="1"/>
    </row>
    <row r="1693" spans="5:9" x14ac:dyDescent="0.25">
      <c r="E1693" s="1"/>
      <c r="G1693" s="1"/>
      <c r="I1693" s="1"/>
    </row>
    <row r="1694" spans="5:9" x14ac:dyDescent="0.25">
      <c r="E1694" s="1"/>
      <c r="G1694" s="1"/>
      <c r="I1694" s="1"/>
    </row>
    <row r="1695" spans="5:9" x14ac:dyDescent="0.25">
      <c r="E1695" s="1"/>
      <c r="G1695" s="1"/>
      <c r="I1695" s="1"/>
    </row>
    <row r="1696" spans="5:9" x14ac:dyDescent="0.25">
      <c r="E1696" s="1"/>
      <c r="G1696" s="1"/>
      <c r="I1696" s="1"/>
    </row>
    <row r="1697" spans="5:9" x14ac:dyDescent="0.25">
      <c r="E1697" s="1"/>
      <c r="G1697" s="1"/>
      <c r="I1697" s="1"/>
    </row>
    <row r="1698" spans="5:9" x14ac:dyDescent="0.25">
      <c r="E1698" s="1"/>
      <c r="G1698" s="1"/>
      <c r="I1698" s="1"/>
    </row>
    <row r="1699" spans="5:9" x14ac:dyDescent="0.25">
      <c r="E1699" s="1"/>
      <c r="G1699" s="1"/>
      <c r="I1699" s="1"/>
    </row>
    <row r="1700" spans="5:9" x14ac:dyDescent="0.25">
      <c r="E1700" s="1"/>
      <c r="G1700" s="1"/>
      <c r="I1700" s="1"/>
    </row>
    <row r="1701" spans="5:9" x14ac:dyDescent="0.25">
      <c r="E1701" s="1"/>
      <c r="G1701" s="1"/>
      <c r="I1701" s="1"/>
    </row>
    <row r="1702" spans="5:9" x14ac:dyDescent="0.25">
      <c r="E1702" s="1"/>
      <c r="G1702" s="1"/>
      <c r="I1702" s="1"/>
    </row>
    <row r="1703" spans="5:9" x14ac:dyDescent="0.25">
      <c r="E1703" s="1"/>
      <c r="G1703" s="1"/>
      <c r="I1703" s="1"/>
    </row>
    <row r="1704" spans="5:9" x14ac:dyDescent="0.25">
      <c r="E1704" s="1"/>
      <c r="G1704" s="1"/>
      <c r="I1704" s="1"/>
    </row>
    <row r="1705" spans="5:9" x14ac:dyDescent="0.25">
      <c r="E1705" s="1"/>
      <c r="G1705" s="1"/>
      <c r="I1705" s="1"/>
    </row>
    <row r="1706" spans="5:9" x14ac:dyDescent="0.25">
      <c r="E1706" s="1"/>
      <c r="G1706" s="1"/>
      <c r="I1706" s="1"/>
    </row>
    <row r="1707" spans="5:9" x14ac:dyDescent="0.25">
      <c r="E1707" s="1"/>
      <c r="G1707" s="1"/>
      <c r="I1707" s="1"/>
    </row>
    <row r="1708" spans="5:9" x14ac:dyDescent="0.25">
      <c r="E1708" s="1"/>
      <c r="G1708" s="1"/>
      <c r="I1708" s="1"/>
    </row>
    <row r="1709" spans="5:9" x14ac:dyDescent="0.25">
      <c r="E1709" s="1"/>
      <c r="G1709" s="1"/>
      <c r="I1709" s="1"/>
    </row>
    <row r="1710" spans="5:9" x14ac:dyDescent="0.25">
      <c r="E1710" s="1"/>
      <c r="G1710" s="1"/>
      <c r="I1710" s="1"/>
    </row>
    <row r="1711" spans="5:9" x14ac:dyDescent="0.25">
      <c r="E1711" s="1"/>
      <c r="G1711" s="1"/>
      <c r="I1711" s="1"/>
    </row>
  </sheetData>
  <mergeCells count="5">
    <mergeCell ref="A17:L17"/>
    <mergeCell ref="Q1:R1"/>
    <mergeCell ref="S1:T1"/>
    <mergeCell ref="U1:V1"/>
    <mergeCell ref="W1:X1"/>
  </mergeCells>
  <phoneticPr fontId="24" type="noConversion"/>
  <conditionalFormatting sqref="D19 G262:G325 I262:I325 K263:K325 G329 I329:I356 K329:K356 G354:G356">
    <cfRule type="cellIs" dxfId="94" priority="8" operator="equal">
      <formula>0</formula>
    </cfRule>
  </conditionalFormatting>
  <conditionalFormatting sqref="D20:D61 F20:F61 H20:H61 F67:F107 H67:H123 D67:D124 F113:F123 F130:F131 D130:D186 H130:H199 F135:F199 D189:D199">
    <cfRule type="expression" dxfId="93" priority="32">
      <formula>IF(+(IF(D20&lt;Q20,0,IF(D20&gt;R20,0,1)))=1,0,1)</formula>
    </cfRule>
  </conditionalFormatting>
  <conditionalFormatting sqref="D187:D188">
    <cfRule type="expression" dxfId="92" priority="14271">
      <formula>IF(+(IF(D187&lt;Q188,0,IF(D187&gt;R188,0,1)))=1,0,1)</formula>
    </cfRule>
  </conditionalFormatting>
  <conditionalFormatting sqref="D359">
    <cfRule type="cellIs" dxfId="91" priority="4" operator="equal">
      <formula>0</formula>
    </cfRule>
  </conditionalFormatting>
  <conditionalFormatting sqref="D434">
    <cfRule type="cellIs" dxfId="90" priority="1" operator="equal">
      <formula>0</formula>
    </cfRule>
  </conditionalFormatting>
  <conditionalFormatting sqref="D62:H62 J139:J141">
    <cfRule type="expression" dxfId="89" priority="119">
      <formula>IF(+(IF(D62&lt;Q62,0,IF(D62&gt;R62,0,1)))=1,0,1)</formula>
    </cfRule>
  </conditionalFormatting>
  <conditionalFormatting sqref="F110:F112">
    <cfRule type="expression" dxfId="88" priority="14266">
      <formula>IF(+(IF(F110&lt;S108,0,IF(F110&gt;T108,0,1)))=1,0,1)</formula>
    </cfRule>
  </conditionalFormatting>
  <conditionalFormatting sqref="F133:F134">
    <cfRule type="expression" dxfId="87" priority="14268">
      <formula>IF(+(IF(F133&lt;S132,0,IF(F133&gt;T132,0,1)))=1,0,1)</formula>
    </cfRule>
  </conditionalFormatting>
  <conditionalFormatting sqref="F208">
    <cfRule type="expression" dxfId="86" priority="9">
      <formula>IF(+(IF(F208&lt;S208,0,IF(F208&gt;T208,0,1)))=1,0,1)</formula>
    </cfRule>
  </conditionalFormatting>
  <conditionalFormatting sqref="F266">
    <cfRule type="expression" dxfId="85" priority="21">
      <formula>IF(+(IF(F266&lt;S266,0,IF(F266&gt;T266,0,1)))=1,0,1)</formula>
    </cfRule>
  </conditionalFormatting>
  <conditionalFormatting sqref="G1:G201 I1:I201 K128:K184 L129:L184 K185:L192 L192:L200 K193:K201">
    <cfRule type="cellIs" dxfId="84" priority="31" operator="equal">
      <formula>0</formula>
    </cfRule>
  </conditionalFormatting>
  <conditionalFormatting sqref="G204:G255 I204:I255">
    <cfRule type="cellIs" dxfId="83" priority="11" operator="equal">
      <formula>0</formula>
    </cfRule>
  </conditionalFormatting>
  <conditionalFormatting sqref="G359 I359">
    <cfRule type="cellIs" dxfId="82" priority="5" operator="equal">
      <formula>0</formula>
    </cfRule>
  </conditionalFormatting>
  <conditionalFormatting sqref="G434 I434">
    <cfRule type="cellIs" dxfId="81" priority="2" operator="equal">
      <formula>0</formula>
    </cfRule>
  </conditionalFormatting>
  <conditionalFormatting sqref="J163">
    <cfRule type="expression" dxfId="80" priority="100">
      <formula>IF(+(IF(J163&lt;W163,0,IF(J163&gt;X163,0,1)))=1,0,1)</formula>
    </cfRule>
  </conditionalFormatting>
  <conditionalFormatting sqref="K205:K255">
    <cfRule type="cellIs" dxfId="79" priority="12" operator="equal">
      <formula>0</formula>
    </cfRule>
  </conditionalFormatting>
  <conditionalFormatting sqref="K1:L127 G1712:G1048576 I1712:I1048576 K1712:L1048576">
    <cfRule type="cellIs" dxfId="78" priority="78" operator="equal">
      <formula>0</formula>
    </cfRule>
  </conditionalFormatting>
  <conditionalFormatting sqref="K204:L204">
    <cfRule type="cellIs" dxfId="77" priority="13" operator="equal">
      <formula>0</formula>
    </cfRule>
  </conditionalFormatting>
  <conditionalFormatting sqref="K262:L262">
    <cfRule type="cellIs" dxfId="76" priority="26" operator="equal">
      <formula>0</formula>
    </cfRule>
  </conditionalFormatting>
  <conditionalFormatting sqref="K359:L359">
    <cfRule type="cellIs" dxfId="75" priority="6" operator="equal">
      <formula>0</formula>
    </cfRule>
  </conditionalFormatting>
  <conditionalFormatting sqref="K434:L434">
    <cfRule type="cellIs" dxfId="74" priority="3" operator="equal">
      <formula>0</formula>
    </cfRule>
  </conditionalFormatting>
  <conditionalFormatting sqref="L205:L211">
    <cfRule type="cellIs" dxfId="73" priority="10" operator="equal">
      <formula>0</formula>
    </cfRule>
  </conditionalFormatting>
  <conditionalFormatting sqref="L263:L270">
    <cfRule type="cellIs" dxfId="72" priority="22" operator="equal">
      <formula>0</formula>
    </cfRule>
  </conditionalFormatting>
  <pageMargins left="0.7" right="0.7" top="0.75" bottom="0.75" header="0.3" footer="0.3"/>
  <pageSetup scale="81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AD1168"/>
  <sheetViews>
    <sheetView zoomScale="110" zoomScaleNormal="110" workbookViewId="0">
      <pane xSplit="3" ySplit="17" topLeftCell="D598" activePane="bottomRight" state="frozen"/>
      <selection pane="topRight" activeCell="D1" sqref="D1"/>
      <selection pane="bottomLeft" activeCell="A15" sqref="A15"/>
      <selection pane="bottomRight" activeCell="A564" sqref="A564:XFD622"/>
    </sheetView>
  </sheetViews>
  <sheetFormatPr defaultRowHeight="15" x14ac:dyDescent="0.25"/>
  <cols>
    <col min="1" max="1" width="14" customWidth="1"/>
    <col min="2" max="2" width="21.42578125" customWidth="1"/>
    <col min="3" max="3" width="18.28515625" bestFit="1" customWidth="1"/>
    <col min="4" max="4" width="14.5703125" style="1" customWidth="1"/>
    <col min="5" max="5" width="8.42578125" style="69" customWidth="1"/>
    <col min="6" max="6" width="14.5703125" style="1" customWidth="1"/>
    <col min="7" max="7" width="11" style="69" customWidth="1"/>
    <col min="8" max="8" width="12.42578125" style="1" customWidth="1"/>
    <col min="9" max="9" width="9.5703125" style="69" customWidth="1"/>
    <col min="10" max="10" width="11.42578125" style="1" customWidth="1"/>
    <col min="11" max="11" width="11.42578125" style="69" customWidth="1"/>
    <col min="12" max="12" width="10.42578125" customWidth="1"/>
    <col min="13" max="13" width="11.5703125" customWidth="1"/>
    <col min="17" max="17" width="17.7109375" bestFit="1" customWidth="1"/>
  </cols>
  <sheetData>
    <row r="1" spans="2:25" hidden="1" x14ac:dyDescent="0.25">
      <c r="Q1" s="27"/>
      <c r="R1" s="475" t="s">
        <v>48</v>
      </c>
      <c r="S1" s="475"/>
      <c r="T1" s="475" t="s">
        <v>15</v>
      </c>
      <c r="U1" s="475"/>
      <c r="V1" s="475" t="s">
        <v>64</v>
      </c>
      <c r="W1" s="475"/>
      <c r="X1" s="475" t="s">
        <v>14</v>
      </c>
      <c r="Y1" s="475"/>
    </row>
    <row r="2" spans="2:25" hidden="1" x14ac:dyDescent="0.25">
      <c r="Q2" s="27"/>
      <c r="R2" s="27" t="s">
        <v>52</v>
      </c>
      <c r="S2" s="27" t="s">
        <v>51</v>
      </c>
      <c r="T2" s="27" t="s">
        <v>52</v>
      </c>
      <c r="U2" s="27" t="s">
        <v>51</v>
      </c>
      <c r="V2" s="27" t="s">
        <v>52</v>
      </c>
      <c r="W2" s="27" t="s">
        <v>51</v>
      </c>
      <c r="X2" s="27" t="s">
        <v>52</v>
      </c>
      <c r="Y2" s="27" t="s">
        <v>51</v>
      </c>
    </row>
    <row r="3" spans="2:25" s="14" customFormat="1" hidden="1" x14ac:dyDescent="0.25">
      <c r="D3" s="234"/>
      <c r="E3" s="234"/>
      <c r="F3" s="234"/>
      <c r="G3" s="234"/>
      <c r="H3" s="234"/>
      <c r="I3" s="234"/>
      <c r="J3" s="234"/>
      <c r="K3" s="234"/>
      <c r="Q3" s="220" t="s">
        <v>31</v>
      </c>
      <c r="R3" s="236">
        <v>1.65</v>
      </c>
      <c r="S3" s="236">
        <v>2.14</v>
      </c>
      <c r="T3" s="235">
        <v>12.5</v>
      </c>
      <c r="U3" s="235">
        <v>16.399999999999999</v>
      </c>
      <c r="V3" s="220">
        <v>0</v>
      </c>
      <c r="W3" s="220">
        <v>0.4</v>
      </c>
      <c r="X3" s="236">
        <v>5</v>
      </c>
      <c r="Y3" s="236">
        <v>7</v>
      </c>
    </row>
    <row r="4" spans="2:25" s="14" customFormat="1" hidden="1" x14ac:dyDescent="0.25">
      <c r="D4" s="234"/>
      <c r="E4" s="234"/>
      <c r="F4" s="234"/>
      <c r="G4" s="234"/>
      <c r="H4" s="234"/>
      <c r="I4" s="234"/>
      <c r="J4" s="234"/>
      <c r="K4" s="234"/>
      <c r="Q4" s="220" t="s">
        <v>30</v>
      </c>
      <c r="R4" s="236">
        <v>0.8</v>
      </c>
      <c r="S4" s="236">
        <v>1.24</v>
      </c>
      <c r="T4" s="235">
        <v>12.5</v>
      </c>
      <c r="U4" s="235">
        <v>16.399999999999999</v>
      </c>
      <c r="V4" s="220">
        <v>0</v>
      </c>
      <c r="W4" s="220">
        <v>0.5</v>
      </c>
      <c r="X4" s="236">
        <v>5</v>
      </c>
      <c r="Y4" s="236">
        <v>7</v>
      </c>
    </row>
    <row r="5" spans="2:25" s="14" customFormat="1" hidden="1" x14ac:dyDescent="0.25">
      <c r="D5" s="234"/>
      <c r="E5" s="234"/>
      <c r="F5" s="234"/>
      <c r="G5" s="234"/>
      <c r="H5" s="234"/>
      <c r="I5" s="234"/>
      <c r="J5" s="234"/>
      <c r="K5" s="234"/>
      <c r="Q5" s="220" t="s">
        <v>33</v>
      </c>
      <c r="R5" s="236">
        <v>3.1</v>
      </c>
      <c r="S5" s="236">
        <v>4.1399999999999997</v>
      </c>
      <c r="T5" s="220">
        <v>48</v>
      </c>
      <c r="U5" s="220">
        <v>62</v>
      </c>
      <c r="V5" s="220">
        <v>0</v>
      </c>
      <c r="W5" s="220">
        <v>0.4</v>
      </c>
      <c r="X5" s="236">
        <v>155</v>
      </c>
      <c r="Y5" s="236">
        <v>195</v>
      </c>
    </row>
    <row r="6" spans="2:25" hidden="1" x14ac:dyDescent="0.25">
      <c r="Q6" s="28" t="s">
        <v>431</v>
      </c>
      <c r="R6" s="30">
        <v>3.75</v>
      </c>
      <c r="S6" s="30">
        <v>4.24</v>
      </c>
      <c r="T6" s="28">
        <v>50.5</v>
      </c>
      <c r="U6" s="28">
        <v>56.4</v>
      </c>
      <c r="V6" s="28"/>
      <c r="W6" s="28"/>
      <c r="X6" s="30">
        <v>18</v>
      </c>
      <c r="Y6" s="30">
        <v>22</v>
      </c>
    </row>
    <row r="7" spans="2:25" hidden="1" x14ac:dyDescent="0.25">
      <c r="Q7" s="28" t="s">
        <v>461</v>
      </c>
      <c r="R7" s="30">
        <v>1.5</v>
      </c>
      <c r="S7" s="30">
        <v>1.84</v>
      </c>
      <c r="T7" s="28">
        <v>20</v>
      </c>
      <c r="U7" s="28">
        <v>26</v>
      </c>
      <c r="V7" s="220">
        <v>0</v>
      </c>
      <c r="W7" s="220">
        <v>0.5</v>
      </c>
      <c r="X7" s="30">
        <v>3</v>
      </c>
      <c r="Y7" s="30">
        <v>5</v>
      </c>
    </row>
    <row r="8" spans="2:25" s="14" customFormat="1" hidden="1" x14ac:dyDescent="0.25">
      <c r="D8" s="234"/>
      <c r="E8" s="234"/>
      <c r="F8" s="234"/>
      <c r="G8" s="234"/>
      <c r="H8" s="234"/>
      <c r="I8" s="234"/>
      <c r="J8" s="234"/>
      <c r="K8" s="234"/>
      <c r="Q8" s="220" t="s">
        <v>32</v>
      </c>
      <c r="R8" s="236">
        <v>5.2</v>
      </c>
      <c r="S8" s="236">
        <v>5.6</v>
      </c>
      <c r="T8" s="220">
        <v>32</v>
      </c>
      <c r="U8" s="220">
        <v>38</v>
      </c>
      <c r="V8" s="220">
        <v>0</v>
      </c>
      <c r="W8" s="220">
        <v>0</v>
      </c>
      <c r="X8" s="236">
        <v>260</v>
      </c>
      <c r="Y8" s="236">
        <v>320</v>
      </c>
    </row>
    <row r="9" spans="2:25" s="14" customFormat="1" hidden="1" x14ac:dyDescent="0.25">
      <c r="D9" s="234"/>
      <c r="E9" s="234"/>
      <c r="F9" s="234"/>
      <c r="G9" s="234"/>
      <c r="H9" s="234"/>
      <c r="I9" s="234"/>
      <c r="J9" s="234"/>
      <c r="K9" s="234"/>
      <c r="Q9" s="220" t="s">
        <v>34</v>
      </c>
      <c r="R9" s="236">
        <v>16.8</v>
      </c>
      <c r="S9" s="236">
        <v>17.239999999999998</v>
      </c>
      <c r="T9" s="220">
        <v>10</v>
      </c>
      <c r="U9" s="220">
        <v>12.4</v>
      </c>
      <c r="V9" s="235">
        <v>0</v>
      </c>
      <c r="W9" s="235">
        <v>0.2</v>
      </c>
      <c r="X9" s="236">
        <v>170</v>
      </c>
      <c r="Y9" s="236">
        <v>240</v>
      </c>
    </row>
    <row r="10" spans="2:25" s="14" customFormat="1" hidden="1" x14ac:dyDescent="0.25">
      <c r="D10" s="234"/>
      <c r="E10" s="234"/>
      <c r="F10" s="234"/>
      <c r="G10" s="234"/>
      <c r="H10" s="234"/>
      <c r="I10" s="234"/>
      <c r="J10" s="234"/>
      <c r="K10" s="234"/>
      <c r="Q10" s="220" t="s">
        <v>625</v>
      </c>
      <c r="R10" s="236">
        <v>6.4</v>
      </c>
      <c r="S10" s="236">
        <v>6.8</v>
      </c>
      <c r="T10" s="220">
        <v>0</v>
      </c>
      <c r="U10" s="220">
        <v>0</v>
      </c>
      <c r="V10" s="235">
        <v>0</v>
      </c>
      <c r="W10" s="235">
        <v>1</v>
      </c>
      <c r="X10" s="236">
        <v>1</v>
      </c>
      <c r="Y10" s="236">
        <v>2</v>
      </c>
    </row>
    <row r="11" spans="2:25" hidden="1" x14ac:dyDescent="0.25">
      <c r="Q11" s="28" t="s">
        <v>128</v>
      </c>
      <c r="R11" s="30">
        <v>4.5</v>
      </c>
      <c r="S11" s="30">
        <v>5.44</v>
      </c>
      <c r="T11" s="28">
        <v>0</v>
      </c>
      <c r="U11" s="28">
        <v>0</v>
      </c>
      <c r="V11" s="44"/>
      <c r="W11" s="44"/>
      <c r="X11" s="30">
        <v>1.8</v>
      </c>
      <c r="Y11" s="30">
        <v>2.64</v>
      </c>
    </row>
    <row r="12" spans="2:25" s="14" customFormat="1" hidden="1" x14ac:dyDescent="0.25">
      <c r="D12" s="234"/>
      <c r="E12" s="234"/>
      <c r="F12" s="234"/>
      <c r="G12" s="234"/>
      <c r="H12" s="234"/>
      <c r="I12" s="234"/>
      <c r="J12" s="234"/>
      <c r="K12" s="234"/>
      <c r="Q12" s="220" t="s">
        <v>35</v>
      </c>
      <c r="R12" s="236">
        <v>16.2</v>
      </c>
      <c r="S12" s="236">
        <v>16.84</v>
      </c>
      <c r="T12" s="220">
        <v>12</v>
      </c>
      <c r="U12" s="220">
        <v>16.440000000000001</v>
      </c>
      <c r="V12" s="245">
        <v>0</v>
      </c>
      <c r="W12" s="245">
        <v>1.4</v>
      </c>
      <c r="X12" s="236">
        <v>100</v>
      </c>
      <c r="Y12" s="236">
        <v>140</v>
      </c>
    </row>
    <row r="13" spans="2:25" hidden="1" x14ac:dyDescent="0.25">
      <c r="Q13" s="28" t="s">
        <v>135</v>
      </c>
      <c r="R13" s="30">
        <v>4.5</v>
      </c>
      <c r="S13" s="30">
        <v>5.44</v>
      </c>
      <c r="T13" s="28">
        <v>0</v>
      </c>
      <c r="U13" s="28">
        <v>0</v>
      </c>
      <c r="V13" s="44">
        <v>0</v>
      </c>
      <c r="W13" s="44">
        <v>1</v>
      </c>
      <c r="X13" s="30">
        <v>3</v>
      </c>
      <c r="Y13" s="30">
        <v>3.64</v>
      </c>
    </row>
    <row r="14" spans="2:25" ht="21" hidden="1" x14ac:dyDescent="0.35">
      <c r="B14" s="548">
        <v>2026</v>
      </c>
      <c r="C14" s="548"/>
      <c r="D14" s="548"/>
      <c r="E14" s="548"/>
      <c r="F14" s="548"/>
      <c r="G14" s="548"/>
      <c r="H14" s="548"/>
      <c r="I14" s="548"/>
      <c r="J14" s="548"/>
      <c r="K14" s="548"/>
      <c r="L14" s="548"/>
      <c r="M14" s="548"/>
      <c r="Q14" s="28" t="s">
        <v>136</v>
      </c>
      <c r="R14" s="30">
        <v>4.5</v>
      </c>
      <c r="S14" s="30">
        <v>5.44</v>
      </c>
      <c r="T14" s="28">
        <v>0</v>
      </c>
      <c r="U14" s="28">
        <v>0</v>
      </c>
      <c r="V14" s="44"/>
      <c r="W14" s="44"/>
      <c r="X14" s="30">
        <v>1.75</v>
      </c>
      <c r="Y14" s="30">
        <v>2.64</v>
      </c>
    </row>
    <row r="15" spans="2:25" x14ac:dyDescent="0.25">
      <c r="Q15" s="25" t="str">
        <f>LEFT(C15,8)</f>
        <v/>
      </c>
      <c r="R15" s="25" t="e">
        <f t="shared" ref="R15:R17" si="0">VLOOKUP($Q15,$Q$3:$Y$12,2,FALSE)</f>
        <v>#N/A</v>
      </c>
      <c r="S15" s="25" t="e">
        <f t="shared" ref="S15:S17" si="1">VLOOKUP($Q15,$Q$3:$Y$12,3,FALSE)</f>
        <v>#N/A</v>
      </c>
      <c r="T15" s="25" t="e">
        <f t="shared" ref="T15:T17" si="2">VLOOKUP($Q15,$Q$3:$Y$12,4,FALSE)</f>
        <v>#N/A</v>
      </c>
      <c r="U15" s="25" t="e">
        <f t="shared" ref="U15:U17" si="3">VLOOKUP($Q15,$Q$3:$Y$12,5,FALSE)</f>
        <v>#N/A</v>
      </c>
      <c r="V15" s="25" t="e">
        <f t="shared" ref="V15:V17" si="4">VLOOKUP($Q15,$Q$3:$Y$12,6,FALSE)</f>
        <v>#N/A</v>
      </c>
      <c r="W15" s="25" t="e">
        <f t="shared" ref="W15:W17" si="5">VLOOKUP($Q15,$Q$3:$Y$12,7,FALSE)</f>
        <v>#N/A</v>
      </c>
      <c r="X15" s="25" t="e">
        <f t="shared" ref="X15:X17" si="6">VLOOKUP($Q15,$Q$3:$Y$12,8,FALSE)</f>
        <v>#N/A</v>
      </c>
      <c r="Y15" s="25" t="e">
        <f t="shared" ref="Y15:Y17" si="7">VLOOKUP($Q15,$Q$3:$Y$12,9,FALSE)</f>
        <v>#N/A</v>
      </c>
    </row>
    <row r="16" spans="2:25" x14ac:dyDescent="0.25">
      <c r="Q16" s="25" t="str">
        <f>LEFT(C16,8)</f>
        <v/>
      </c>
      <c r="R16" s="25" t="e">
        <f t="shared" si="0"/>
        <v>#N/A</v>
      </c>
      <c r="S16" s="25" t="e">
        <f t="shared" si="1"/>
        <v>#N/A</v>
      </c>
      <c r="T16" s="25" t="e">
        <f t="shared" si="2"/>
        <v>#N/A</v>
      </c>
      <c r="U16" s="25" t="e">
        <f t="shared" si="3"/>
        <v>#N/A</v>
      </c>
      <c r="V16" s="25" t="e">
        <f t="shared" si="4"/>
        <v>#N/A</v>
      </c>
      <c r="W16" s="25" t="e">
        <f t="shared" si="5"/>
        <v>#N/A</v>
      </c>
      <c r="X16" s="25" t="e">
        <f t="shared" si="6"/>
        <v>#N/A</v>
      </c>
      <c r="Y16" s="25" t="e">
        <f t="shared" si="7"/>
        <v>#N/A</v>
      </c>
    </row>
    <row r="17" spans="1:25" ht="30" x14ac:dyDescent="0.25">
      <c r="A17" s="7" t="s">
        <v>18</v>
      </c>
      <c r="B17" s="7" t="s">
        <v>19</v>
      </c>
      <c r="C17" s="7" t="s">
        <v>29</v>
      </c>
      <c r="D17" s="8" t="s">
        <v>122</v>
      </c>
      <c r="E17" s="70"/>
      <c r="F17" s="8" t="s">
        <v>15</v>
      </c>
      <c r="G17" s="70"/>
      <c r="H17" s="127" t="s">
        <v>16</v>
      </c>
      <c r="I17" s="70"/>
      <c r="J17" s="8" t="s">
        <v>14</v>
      </c>
      <c r="K17" s="105"/>
      <c r="L17" s="18" t="s">
        <v>20</v>
      </c>
      <c r="M17" s="24" t="s">
        <v>103</v>
      </c>
      <c r="Q17" s="25" t="str">
        <f>LEFT(C17,8)</f>
        <v>Product</v>
      </c>
      <c r="R17" s="25" t="e">
        <f t="shared" si="0"/>
        <v>#N/A</v>
      </c>
      <c r="S17" s="25" t="e">
        <f t="shared" si="1"/>
        <v>#N/A</v>
      </c>
      <c r="T17" s="25" t="e">
        <f t="shared" si="2"/>
        <v>#N/A</v>
      </c>
      <c r="U17" s="25" t="e">
        <f t="shared" si="3"/>
        <v>#N/A</v>
      </c>
      <c r="V17" s="25" t="e">
        <f t="shared" si="4"/>
        <v>#N/A</v>
      </c>
      <c r="W17" s="25" t="e">
        <f t="shared" si="5"/>
        <v>#N/A</v>
      </c>
      <c r="X17" s="25" t="e">
        <f t="shared" si="6"/>
        <v>#N/A</v>
      </c>
      <c r="Y17" s="25" t="e">
        <f t="shared" si="7"/>
        <v>#N/A</v>
      </c>
    </row>
    <row r="18" spans="1:25" x14ac:dyDescent="0.25">
      <c r="A18" s="283">
        <v>46024</v>
      </c>
      <c r="B18" s="34" t="s">
        <v>452</v>
      </c>
      <c r="C18" s="34" t="s">
        <v>31</v>
      </c>
      <c r="D18" s="223">
        <v>1.81</v>
      </c>
      <c r="E18" s="48">
        <f t="shared" ref="E18:E57" si="8">IF(+(IF(D18&lt;R18,0,IF(D18&gt;S18,0,1)))=1,1,0)</f>
        <v>1</v>
      </c>
      <c r="F18" s="43">
        <v>13</v>
      </c>
      <c r="G18" s="48">
        <f t="shared" ref="G18:G57" si="9">IF(+(IF(F18&lt;T18,0,IF(F18&gt;U18,0,1)))=1,1,0)</f>
        <v>1</v>
      </c>
      <c r="H18" s="4">
        <v>0.08</v>
      </c>
      <c r="I18" s="48">
        <f>IF(+(IF(H18&lt;V18,0,IF(H18&gt;W18,0,1)))=1,1,0)</f>
        <v>1</v>
      </c>
      <c r="J18" s="223">
        <v>6.17</v>
      </c>
      <c r="K18" s="48">
        <f t="shared" ref="K18:K57" si="10">IF(+(IF(J18&lt;X18,0,IF(J18&gt;Y18,0,1)))=1,1,0)</f>
        <v>1</v>
      </c>
      <c r="L18" s="41">
        <f t="shared" ref="L18:L57" si="11">IF(+(IF(D18&lt;R18,0,IF(D18&gt;S18,0,1)))+(IF(F18&lt;T18,0,IF(F18&gt;U18,0,1)))+(IF(H18&lt;V18,0,IF(H18&gt;W18,0,1)))+(IF(J18&lt;X18,0,IF(J18&gt;Y18,0,1)))=4,1,0)</f>
        <v>1</v>
      </c>
      <c r="M18" s="41">
        <f t="shared" ref="M18:M57" si="12">IF(+(IF(D18&lt;R18,0,IF(D18&gt;S18,0,1)))+(IF(F18&lt;T18,0,IF(F18&gt;U18,0,1)))+(IF(H18&lt;V18,0,IF(H18&gt;W18,0,1)))=3,1,0)</f>
        <v>1</v>
      </c>
      <c r="Q18" s="25" t="str">
        <f t="shared" ref="Q18:Q84" si="13">LEFT(C18,12)</f>
        <v>CARIB</v>
      </c>
      <c r="R18" s="25">
        <f t="shared" ref="R18:R43" si="14">VLOOKUP($Q18,$Q$3:$Y$14,2,FALSE)</f>
        <v>1.65</v>
      </c>
      <c r="S18" s="25">
        <f t="shared" ref="S18:S43" si="15">VLOOKUP($Q18,$Q$3:$Y$14,3,FALSE)</f>
        <v>2.14</v>
      </c>
      <c r="T18" s="25">
        <f t="shared" ref="T18:T43" si="16">VLOOKUP($Q18,$Q$3:$Y$14,4,FALSE)</f>
        <v>12.5</v>
      </c>
      <c r="U18" s="25">
        <f t="shared" ref="U18:U43" si="17">VLOOKUP($Q18,$Q$3:$Y$14,5,FALSE)</f>
        <v>16.399999999999999</v>
      </c>
      <c r="V18" s="25">
        <f t="shared" ref="V18:V43" si="18">VLOOKUP($Q18,$Q$3:$Y$14,6,FALSE)</f>
        <v>0</v>
      </c>
      <c r="W18" s="25">
        <f t="shared" ref="W18:W43" si="19">VLOOKUP($Q18,$Q$3:$Y$14,7,FALSE)</f>
        <v>0.4</v>
      </c>
      <c r="X18" s="25">
        <f t="shared" ref="X18:X43" si="20">VLOOKUP($Q18,$Q$3:$Y$14,8,FALSE)</f>
        <v>5</v>
      </c>
      <c r="Y18" s="25">
        <f t="shared" ref="Y18:Y43" si="21">VLOOKUP($Q18,$Q$3:$Y$14,9,FALSE)</f>
        <v>7</v>
      </c>
    </row>
    <row r="19" spans="1:25" x14ac:dyDescent="0.25">
      <c r="A19" s="283">
        <v>46024</v>
      </c>
      <c r="B19" s="34" t="s">
        <v>434</v>
      </c>
      <c r="C19" s="34" t="s">
        <v>31</v>
      </c>
      <c r="D19" s="223">
        <v>1.76</v>
      </c>
      <c r="E19" s="48">
        <f t="shared" si="8"/>
        <v>1</v>
      </c>
      <c r="F19" s="43">
        <v>13.3</v>
      </c>
      <c r="G19" s="48">
        <f t="shared" si="9"/>
        <v>1</v>
      </c>
      <c r="H19" s="4">
        <v>0.25</v>
      </c>
      <c r="I19" s="48">
        <f t="shared" ref="I19:I33" si="22">IF(+(IF(H19&lt;V19,0,IF(H19&gt;W19,0,1)))=1,1,0)</f>
        <v>1</v>
      </c>
      <c r="J19" s="223">
        <v>6.13</v>
      </c>
      <c r="K19" s="48">
        <f t="shared" si="10"/>
        <v>1</v>
      </c>
      <c r="L19" s="41">
        <f t="shared" si="11"/>
        <v>1</v>
      </c>
      <c r="M19" s="41">
        <f t="shared" si="12"/>
        <v>1</v>
      </c>
      <c r="Q19" s="25" t="str">
        <f t="shared" si="13"/>
        <v>CARIB</v>
      </c>
      <c r="R19" s="25">
        <f t="shared" si="14"/>
        <v>1.65</v>
      </c>
      <c r="S19" s="25">
        <f t="shared" si="15"/>
        <v>2.14</v>
      </c>
      <c r="T19" s="25">
        <f t="shared" si="16"/>
        <v>12.5</v>
      </c>
      <c r="U19" s="25">
        <f t="shared" si="17"/>
        <v>16.399999999999999</v>
      </c>
      <c r="V19" s="25">
        <f t="shared" si="18"/>
        <v>0</v>
      </c>
      <c r="W19" s="25">
        <f t="shared" si="19"/>
        <v>0.4</v>
      </c>
      <c r="X19" s="25">
        <f t="shared" si="20"/>
        <v>5</v>
      </c>
      <c r="Y19" s="25">
        <f t="shared" si="21"/>
        <v>7</v>
      </c>
    </row>
    <row r="20" spans="1:25" x14ac:dyDescent="0.25">
      <c r="A20" s="283">
        <v>46024</v>
      </c>
      <c r="B20" s="34" t="s">
        <v>437</v>
      </c>
      <c r="C20" s="34" t="s">
        <v>31</v>
      </c>
      <c r="D20" s="223">
        <v>1.75</v>
      </c>
      <c r="E20" s="48">
        <f t="shared" si="8"/>
        <v>1</v>
      </c>
      <c r="F20" s="43">
        <v>14.3</v>
      </c>
      <c r="G20" s="48">
        <f t="shared" si="9"/>
        <v>1</v>
      </c>
      <c r="H20" s="4">
        <v>0.13</v>
      </c>
      <c r="I20" s="48">
        <f t="shared" si="22"/>
        <v>1</v>
      </c>
      <c r="J20" s="223">
        <v>5.75</v>
      </c>
      <c r="K20" s="48">
        <f t="shared" si="10"/>
        <v>1</v>
      </c>
      <c r="L20" s="41">
        <f t="shared" si="11"/>
        <v>1</v>
      </c>
      <c r="M20" s="41">
        <f t="shared" si="12"/>
        <v>1</v>
      </c>
      <c r="Q20" s="25" t="str">
        <f t="shared" si="13"/>
        <v>CARIB</v>
      </c>
      <c r="R20" s="25">
        <f t="shared" si="14"/>
        <v>1.65</v>
      </c>
      <c r="S20" s="25">
        <f t="shared" si="15"/>
        <v>2.14</v>
      </c>
      <c r="T20" s="25">
        <f t="shared" si="16"/>
        <v>12.5</v>
      </c>
      <c r="U20" s="25">
        <f t="shared" si="17"/>
        <v>16.399999999999999</v>
      </c>
      <c r="V20" s="25">
        <f t="shared" si="18"/>
        <v>0</v>
      </c>
      <c r="W20" s="25">
        <f t="shared" si="19"/>
        <v>0.4</v>
      </c>
      <c r="X20" s="25">
        <f t="shared" si="20"/>
        <v>5</v>
      </c>
      <c r="Y20" s="25">
        <f t="shared" si="21"/>
        <v>7</v>
      </c>
    </row>
    <row r="21" spans="1:25" x14ac:dyDescent="0.25">
      <c r="A21" s="283">
        <v>46027</v>
      </c>
      <c r="B21" s="34" t="s">
        <v>436</v>
      </c>
      <c r="C21" s="34" t="s">
        <v>31</v>
      </c>
      <c r="D21" s="262"/>
      <c r="E21" s="48"/>
      <c r="F21" s="294"/>
      <c r="G21" s="48"/>
      <c r="H21" s="293"/>
      <c r="I21" s="48"/>
      <c r="J21" s="262"/>
      <c r="K21" s="48"/>
      <c r="L21" s="248"/>
      <c r="M21" s="248"/>
      <c r="Q21" s="25" t="str">
        <f t="shared" si="13"/>
        <v>CARIB</v>
      </c>
      <c r="R21" s="25">
        <f t="shared" si="14"/>
        <v>1.65</v>
      </c>
      <c r="S21" s="25">
        <f t="shared" si="15"/>
        <v>2.14</v>
      </c>
      <c r="T21" s="25">
        <f t="shared" si="16"/>
        <v>12.5</v>
      </c>
      <c r="U21" s="25">
        <f t="shared" si="17"/>
        <v>16.399999999999999</v>
      </c>
      <c r="V21" s="25">
        <f t="shared" si="18"/>
        <v>0</v>
      </c>
      <c r="W21" s="25">
        <f t="shared" si="19"/>
        <v>0.4</v>
      </c>
      <c r="X21" s="25">
        <f t="shared" si="20"/>
        <v>5</v>
      </c>
      <c r="Y21" s="25">
        <f t="shared" si="21"/>
        <v>7</v>
      </c>
    </row>
    <row r="22" spans="1:25" x14ac:dyDescent="0.25">
      <c r="A22" s="415">
        <v>46030</v>
      </c>
      <c r="B22" s="308" t="s">
        <v>459</v>
      </c>
      <c r="C22" s="33" t="s">
        <v>31</v>
      </c>
      <c r="D22" s="26">
        <v>4.2699999999999996</v>
      </c>
      <c r="E22" s="48">
        <f t="shared" si="8"/>
        <v>0</v>
      </c>
      <c r="F22" s="43">
        <v>13.9</v>
      </c>
      <c r="G22" s="48">
        <f t="shared" si="9"/>
        <v>1</v>
      </c>
      <c r="H22" s="4">
        <v>0.06</v>
      </c>
      <c r="I22" s="48">
        <f t="shared" si="22"/>
        <v>1</v>
      </c>
      <c r="J22" s="223">
        <v>5.6</v>
      </c>
      <c r="K22" s="48">
        <f t="shared" si="10"/>
        <v>1</v>
      </c>
      <c r="L22" s="41">
        <f t="shared" si="11"/>
        <v>0</v>
      </c>
      <c r="M22" s="41">
        <f t="shared" si="12"/>
        <v>0</v>
      </c>
      <c r="Q22" s="25" t="str">
        <f t="shared" si="13"/>
        <v>CARIB</v>
      </c>
      <c r="R22" s="25">
        <f t="shared" si="14"/>
        <v>1.65</v>
      </c>
      <c r="S22" s="25">
        <f t="shared" si="15"/>
        <v>2.14</v>
      </c>
      <c r="T22" s="25">
        <f t="shared" si="16"/>
        <v>12.5</v>
      </c>
      <c r="U22" s="25">
        <f t="shared" si="17"/>
        <v>16.399999999999999</v>
      </c>
      <c r="V22" s="25">
        <f t="shared" si="18"/>
        <v>0</v>
      </c>
      <c r="W22" s="25">
        <f t="shared" si="19"/>
        <v>0.4</v>
      </c>
      <c r="X22" s="25">
        <f t="shared" si="20"/>
        <v>5</v>
      </c>
      <c r="Y22" s="25">
        <f t="shared" si="21"/>
        <v>7</v>
      </c>
    </row>
    <row r="23" spans="1:25" x14ac:dyDescent="0.25">
      <c r="A23" s="415">
        <v>46031</v>
      </c>
      <c r="B23" s="308" t="s">
        <v>458</v>
      </c>
      <c r="C23" s="33" t="s">
        <v>31</v>
      </c>
      <c r="D23" s="26">
        <v>4.3</v>
      </c>
      <c r="E23" s="48">
        <f t="shared" si="8"/>
        <v>0</v>
      </c>
      <c r="F23" s="43">
        <v>12.3</v>
      </c>
      <c r="G23" s="48">
        <f>IF(+(IF(F23&lt;T23,0,IF(F23&gt;U23,0,1)))=1,1,0)</f>
        <v>0</v>
      </c>
      <c r="H23" s="4">
        <v>0.17</v>
      </c>
      <c r="I23" s="48">
        <f t="shared" si="22"/>
        <v>1</v>
      </c>
      <c r="J23" s="223">
        <v>5.73</v>
      </c>
      <c r="K23" s="48">
        <f t="shared" si="10"/>
        <v>1</v>
      </c>
      <c r="L23" s="41">
        <f t="shared" si="11"/>
        <v>0</v>
      </c>
      <c r="M23" s="41">
        <f t="shared" si="12"/>
        <v>0</v>
      </c>
      <c r="Q23" s="25" t="str">
        <f t="shared" si="13"/>
        <v>CARIB</v>
      </c>
      <c r="R23" s="25">
        <f t="shared" si="14"/>
        <v>1.65</v>
      </c>
      <c r="S23" s="25">
        <f t="shared" si="15"/>
        <v>2.14</v>
      </c>
      <c r="T23" s="25">
        <f t="shared" si="16"/>
        <v>12.5</v>
      </c>
      <c r="U23" s="25">
        <f t="shared" si="17"/>
        <v>16.399999999999999</v>
      </c>
      <c r="V23" s="25">
        <f t="shared" si="18"/>
        <v>0</v>
      </c>
      <c r="W23" s="25">
        <f t="shared" si="19"/>
        <v>0.4</v>
      </c>
      <c r="X23" s="25">
        <f t="shared" si="20"/>
        <v>5</v>
      </c>
      <c r="Y23" s="25">
        <f t="shared" si="21"/>
        <v>7</v>
      </c>
    </row>
    <row r="24" spans="1:25" x14ac:dyDescent="0.25">
      <c r="A24" s="283">
        <v>46031</v>
      </c>
      <c r="B24" s="34" t="s">
        <v>456</v>
      </c>
      <c r="C24" s="34" t="s">
        <v>34</v>
      </c>
      <c r="D24" s="223">
        <v>17</v>
      </c>
      <c r="E24" s="48">
        <f t="shared" si="8"/>
        <v>1</v>
      </c>
      <c r="F24" s="43">
        <v>11.1</v>
      </c>
      <c r="G24" s="48">
        <f t="shared" si="9"/>
        <v>1</v>
      </c>
      <c r="H24" s="4">
        <v>0.06</v>
      </c>
      <c r="I24" s="48">
        <f t="shared" si="22"/>
        <v>1</v>
      </c>
      <c r="J24" s="223">
        <v>196.4</v>
      </c>
      <c r="K24" s="48">
        <f t="shared" si="10"/>
        <v>1</v>
      </c>
      <c r="L24" s="41">
        <f t="shared" si="11"/>
        <v>1</v>
      </c>
      <c r="M24" s="41">
        <f t="shared" si="12"/>
        <v>1</v>
      </c>
      <c r="Q24" s="25" t="str">
        <f t="shared" si="13"/>
        <v>STARMALT</v>
      </c>
      <c r="R24" s="25">
        <f t="shared" si="14"/>
        <v>16.8</v>
      </c>
      <c r="S24" s="25">
        <f t="shared" si="15"/>
        <v>17.239999999999998</v>
      </c>
      <c r="T24" s="25">
        <f t="shared" si="16"/>
        <v>10</v>
      </c>
      <c r="U24" s="25">
        <f t="shared" si="17"/>
        <v>12.4</v>
      </c>
      <c r="V24" s="25">
        <f t="shared" si="18"/>
        <v>0</v>
      </c>
      <c r="W24" s="25">
        <f t="shared" si="19"/>
        <v>0.2</v>
      </c>
      <c r="X24" s="25">
        <f t="shared" si="20"/>
        <v>170</v>
      </c>
      <c r="Y24" s="25">
        <f t="shared" si="21"/>
        <v>240</v>
      </c>
    </row>
    <row r="25" spans="1:25" x14ac:dyDescent="0.25">
      <c r="A25" s="283">
        <v>46032</v>
      </c>
      <c r="B25" s="34" t="s">
        <v>459</v>
      </c>
      <c r="C25" s="34" t="s">
        <v>34</v>
      </c>
      <c r="D25" s="223">
        <v>17.079999999999998</v>
      </c>
      <c r="E25" s="48">
        <f t="shared" si="8"/>
        <v>1</v>
      </c>
      <c r="F25" s="43">
        <v>12.7</v>
      </c>
      <c r="G25" s="48">
        <f t="shared" si="9"/>
        <v>0</v>
      </c>
      <c r="H25" s="4">
        <v>0.13</v>
      </c>
      <c r="I25" s="48">
        <f t="shared" si="22"/>
        <v>1</v>
      </c>
      <c r="J25" s="223">
        <v>201.2</v>
      </c>
      <c r="K25" s="48">
        <f t="shared" si="10"/>
        <v>1</v>
      </c>
      <c r="L25" s="41">
        <f t="shared" si="11"/>
        <v>0</v>
      </c>
      <c r="M25" s="41">
        <f t="shared" si="12"/>
        <v>0</v>
      </c>
      <c r="Q25" s="25" t="str">
        <f t="shared" si="13"/>
        <v>STARMALT</v>
      </c>
      <c r="R25" s="25">
        <f t="shared" si="14"/>
        <v>16.8</v>
      </c>
      <c r="S25" s="25">
        <f t="shared" si="15"/>
        <v>17.239999999999998</v>
      </c>
      <c r="T25" s="25">
        <f t="shared" si="16"/>
        <v>10</v>
      </c>
      <c r="U25" s="25">
        <f t="shared" si="17"/>
        <v>12.4</v>
      </c>
      <c r="V25" s="25">
        <f t="shared" si="18"/>
        <v>0</v>
      </c>
      <c r="W25" s="25">
        <f t="shared" si="19"/>
        <v>0.2</v>
      </c>
      <c r="X25" s="25">
        <f t="shared" si="20"/>
        <v>170</v>
      </c>
      <c r="Y25" s="25">
        <f t="shared" si="21"/>
        <v>240</v>
      </c>
    </row>
    <row r="26" spans="1:25" x14ac:dyDescent="0.25">
      <c r="A26" s="283">
        <v>46034</v>
      </c>
      <c r="B26" s="34" t="s">
        <v>456</v>
      </c>
      <c r="C26" s="34" t="s">
        <v>35</v>
      </c>
      <c r="D26" s="223">
        <v>16.7</v>
      </c>
      <c r="E26" s="48">
        <f t="shared" si="8"/>
        <v>1</v>
      </c>
      <c r="F26" s="43">
        <v>12.5</v>
      </c>
      <c r="G26" s="48">
        <f t="shared" si="9"/>
        <v>1</v>
      </c>
      <c r="H26" s="4"/>
      <c r="I26" s="48"/>
      <c r="J26" s="223">
        <v>112</v>
      </c>
      <c r="K26" s="48">
        <f t="shared" si="10"/>
        <v>1</v>
      </c>
      <c r="L26" s="41">
        <f t="shared" si="11"/>
        <v>1</v>
      </c>
      <c r="M26" s="41">
        <f t="shared" si="12"/>
        <v>1</v>
      </c>
      <c r="Q26" s="25" t="str">
        <f t="shared" si="13"/>
        <v>VITAMALT</v>
      </c>
      <c r="R26" s="25">
        <f t="shared" si="14"/>
        <v>16.2</v>
      </c>
      <c r="S26" s="25">
        <f t="shared" si="15"/>
        <v>16.84</v>
      </c>
      <c r="T26" s="25">
        <f t="shared" si="16"/>
        <v>12</v>
      </c>
      <c r="U26" s="25">
        <f t="shared" si="17"/>
        <v>16.440000000000001</v>
      </c>
      <c r="V26" s="25">
        <f t="shared" si="18"/>
        <v>0</v>
      </c>
      <c r="W26" s="25">
        <f t="shared" si="19"/>
        <v>1.4</v>
      </c>
      <c r="X26" s="25">
        <f t="shared" si="20"/>
        <v>100</v>
      </c>
      <c r="Y26" s="25">
        <f t="shared" si="21"/>
        <v>140</v>
      </c>
    </row>
    <row r="27" spans="1:25" x14ac:dyDescent="0.25">
      <c r="A27" s="283">
        <v>46035</v>
      </c>
      <c r="B27" s="34" t="s">
        <v>456</v>
      </c>
      <c r="C27" s="34" t="s">
        <v>30</v>
      </c>
      <c r="D27" s="223">
        <v>0.93</v>
      </c>
      <c r="E27" s="48">
        <f t="shared" si="8"/>
        <v>1</v>
      </c>
      <c r="F27" s="43">
        <v>14.5</v>
      </c>
      <c r="G27" s="48">
        <f t="shared" si="9"/>
        <v>1</v>
      </c>
      <c r="H27" s="4">
        <v>0.06</v>
      </c>
      <c r="I27" s="48">
        <f t="shared" si="22"/>
        <v>1</v>
      </c>
      <c r="J27" s="223">
        <v>5.25</v>
      </c>
      <c r="K27" s="48">
        <f t="shared" si="10"/>
        <v>1</v>
      </c>
      <c r="L27" s="41">
        <f t="shared" si="11"/>
        <v>1</v>
      </c>
      <c r="M27" s="41">
        <f t="shared" si="12"/>
        <v>1</v>
      </c>
      <c r="Q27" s="25" t="str">
        <f t="shared" si="13"/>
        <v>STAG</v>
      </c>
      <c r="R27" s="25">
        <f t="shared" si="14"/>
        <v>0.8</v>
      </c>
      <c r="S27" s="25">
        <f t="shared" si="15"/>
        <v>1.24</v>
      </c>
      <c r="T27" s="25">
        <f t="shared" si="16"/>
        <v>12.5</v>
      </c>
      <c r="U27" s="25">
        <f t="shared" si="17"/>
        <v>16.399999999999999</v>
      </c>
      <c r="V27" s="25">
        <f t="shared" si="18"/>
        <v>0</v>
      </c>
      <c r="W27" s="25">
        <f t="shared" si="19"/>
        <v>0.5</v>
      </c>
      <c r="X27" s="25">
        <f t="shared" si="20"/>
        <v>5</v>
      </c>
      <c r="Y27" s="25">
        <f t="shared" si="21"/>
        <v>7</v>
      </c>
    </row>
    <row r="28" spans="1:25" x14ac:dyDescent="0.25">
      <c r="A28" s="283">
        <v>46036</v>
      </c>
      <c r="B28" s="34" t="s">
        <v>457</v>
      </c>
      <c r="C28" s="34" t="s">
        <v>31</v>
      </c>
      <c r="D28" s="223">
        <v>1.7</v>
      </c>
      <c r="E28" s="48">
        <f t="shared" si="8"/>
        <v>1</v>
      </c>
      <c r="F28" s="43">
        <v>13.2</v>
      </c>
      <c r="G28" s="48">
        <f t="shared" si="9"/>
        <v>1</v>
      </c>
      <c r="H28" s="4">
        <v>0.08</v>
      </c>
      <c r="I28" s="48">
        <f t="shared" si="22"/>
        <v>1</v>
      </c>
      <c r="J28" s="223">
        <v>6.5</v>
      </c>
      <c r="K28" s="48">
        <f t="shared" si="10"/>
        <v>1</v>
      </c>
      <c r="L28" s="41">
        <f t="shared" si="11"/>
        <v>1</v>
      </c>
      <c r="M28" s="41">
        <f t="shared" si="12"/>
        <v>1</v>
      </c>
      <c r="Q28" s="25" t="str">
        <f t="shared" si="13"/>
        <v>CARIB</v>
      </c>
      <c r="R28" s="25">
        <f t="shared" si="14"/>
        <v>1.65</v>
      </c>
      <c r="S28" s="25">
        <f t="shared" si="15"/>
        <v>2.14</v>
      </c>
      <c r="T28" s="25">
        <f t="shared" si="16"/>
        <v>12.5</v>
      </c>
      <c r="U28" s="25">
        <f t="shared" si="17"/>
        <v>16.399999999999999</v>
      </c>
      <c r="V28" s="25">
        <f t="shared" si="18"/>
        <v>0</v>
      </c>
      <c r="W28" s="25">
        <f t="shared" si="19"/>
        <v>0.4</v>
      </c>
      <c r="X28" s="25">
        <f t="shared" si="20"/>
        <v>5</v>
      </c>
      <c r="Y28" s="25">
        <f t="shared" si="21"/>
        <v>7</v>
      </c>
    </row>
    <row r="29" spans="1:25" x14ac:dyDescent="0.25">
      <c r="A29" s="283">
        <v>46036</v>
      </c>
      <c r="B29" s="34" t="s">
        <v>434</v>
      </c>
      <c r="C29" s="34" t="s">
        <v>30</v>
      </c>
      <c r="D29" s="223">
        <v>0.98</v>
      </c>
      <c r="E29" s="48">
        <f t="shared" si="8"/>
        <v>1</v>
      </c>
      <c r="F29" s="43">
        <v>14</v>
      </c>
      <c r="G29" s="48">
        <f t="shared" si="9"/>
        <v>1</v>
      </c>
      <c r="H29" s="4">
        <v>0.06</v>
      </c>
      <c r="I29" s="48">
        <f t="shared" si="22"/>
        <v>1</v>
      </c>
      <c r="J29" s="223">
        <v>5.8</v>
      </c>
      <c r="K29" s="48">
        <f t="shared" si="10"/>
        <v>1</v>
      </c>
      <c r="L29" s="41">
        <f t="shared" si="11"/>
        <v>1</v>
      </c>
      <c r="M29" s="41">
        <f t="shared" si="12"/>
        <v>1</v>
      </c>
      <c r="Q29" s="25" t="str">
        <f t="shared" si="13"/>
        <v>STAG</v>
      </c>
      <c r="R29" s="25">
        <f t="shared" si="14"/>
        <v>0.8</v>
      </c>
      <c r="S29" s="25">
        <f t="shared" si="15"/>
        <v>1.24</v>
      </c>
      <c r="T29" s="25">
        <f t="shared" si="16"/>
        <v>12.5</v>
      </c>
      <c r="U29" s="25">
        <f t="shared" si="17"/>
        <v>16.399999999999999</v>
      </c>
      <c r="V29" s="25">
        <f t="shared" si="18"/>
        <v>0</v>
      </c>
      <c r="W29" s="25">
        <f t="shared" si="19"/>
        <v>0.5</v>
      </c>
      <c r="X29" s="25">
        <f t="shared" si="20"/>
        <v>5</v>
      </c>
      <c r="Y29" s="25">
        <f t="shared" si="21"/>
        <v>7</v>
      </c>
    </row>
    <row r="30" spans="1:25" x14ac:dyDescent="0.25">
      <c r="A30" s="283">
        <v>46036</v>
      </c>
      <c r="B30" s="298" t="s">
        <v>437</v>
      </c>
      <c r="C30" s="34" t="s">
        <v>30</v>
      </c>
      <c r="D30" s="223">
        <v>1</v>
      </c>
      <c r="E30" s="48">
        <f t="shared" si="8"/>
        <v>1</v>
      </c>
      <c r="F30" s="43">
        <v>13.1</v>
      </c>
      <c r="G30" s="48">
        <f t="shared" si="9"/>
        <v>1</v>
      </c>
      <c r="H30" s="4">
        <v>0.06</v>
      </c>
      <c r="I30" s="48">
        <f t="shared" si="22"/>
        <v>1</v>
      </c>
      <c r="J30" s="223">
        <v>5.6</v>
      </c>
      <c r="K30" s="48">
        <f t="shared" si="10"/>
        <v>1</v>
      </c>
      <c r="L30" s="41">
        <f t="shared" si="11"/>
        <v>1</v>
      </c>
      <c r="M30" s="41">
        <f t="shared" si="12"/>
        <v>1</v>
      </c>
      <c r="Q30" s="25" t="str">
        <f t="shared" si="13"/>
        <v>STAG</v>
      </c>
      <c r="R30" s="25">
        <f t="shared" si="14"/>
        <v>0.8</v>
      </c>
      <c r="S30" s="25">
        <f t="shared" si="15"/>
        <v>1.24</v>
      </c>
      <c r="T30" s="25">
        <f t="shared" si="16"/>
        <v>12.5</v>
      </c>
      <c r="U30" s="25">
        <f t="shared" si="17"/>
        <v>16.399999999999999</v>
      </c>
      <c r="V30" s="25">
        <f t="shared" si="18"/>
        <v>0</v>
      </c>
      <c r="W30" s="25">
        <f t="shared" si="19"/>
        <v>0.5</v>
      </c>
      <c r="X30" s="25">
        <f t="shared" si="20"/>
        <v>5</v>
      </c>
      <c r="Y30" s="25">
        <f t="shared" si="21"/>
        <v>7</v>
      </c>
    </row>
    <row r="31" spans="1:25" x14ac:dyDescent="0.25">
      <c r="A31" s="283">
        <v>46036</v>
      </c>
      <c r="B31" s="34" t="s">
        <v>435</v>
      </c>
      <c r="C31" s="34" t="s">
        <v>30</v>
      </c>
      <c r="D31" s="223">
        <v>1.1000000000000001</v>
      </c>
      <c r="E31" s="48">
        <f t="shared" si="8"/>
        <v>1</v>
      </c>
      <c r="F31" s="294"/>
      <c r="G31" s="48"/>
      <c r="H31" s="4">
        <v>0.13</v>
      </c>
      <c r="I31" s="48">
        <f t="shared" si="22"/>
        <v>1</v>
      </c>
      <c r="J31" s="223">
        <v>5.7</v>
      </c>
      <c r="K31" s="48">
        <f t="shared" si="10"/>
        <v>1</v>
      </c>
      <c r="L31" s="248"/>
      <c r="M31" s="248"/>
      <c r="Q31" s="25" t="str">
        <f t="shared" si="13"/>
        <v>STAG</v>
      </c>
      <c r="R31" s="25">
        <f t="shared" si="14"/>
        <v>0.8</v>
      </c>
      <c r="S31" s="25">
        <f t="shared" si="15"/>
        <v>1.24</v>
      </c>
      <c r="T31" s="25">
        <f t="shared" si="16"/>
        <v>12.5</v>
      </c>
      <c r="U31" s="25">
        <f t="shared" si="17"/>
        <v>16.399999999999999</v>
      </c>
      <c r="V31" s="25">
        <f t="shared" si="18"/>
        <v>0</v>
      </c>
      <c r="W31" s="25">
        <f t="shared" si="19"/>
        <v>0.5</v>
      </c>
      <c r="X31" s="25">
        <f t="shared" si="20"/>
        <v>5</v>
      </c>
      <c r="Y31" s="25">
        <f t="shared" si="21"/>
        <v>7</v>
      </c>
    </row>
    <row r="32" spans="1:25" x14ac:dyDescent="0.25">
      <c r="A32" s="283">
        <v>46036</v>
      </c>
      <c r="B32" s="34" t="s">
        <v>436</v>
      </c>
      <c r="C32" s="34" t="s">
        <v>30</v>
      </c>
      <c r="D32" s="223">
        <v>0.93</v>
      </c>
      <c r="E32" s="48">
        <f t="shared" si="8"/>
        <v>1</v>
      </c>
      <c r="F32" s="43">
        <v>13.68</v>
      </c>
      <c r="G32" s="48">
        <f t="shared" si="9"/>
        <v>1</v>
      </c>
      <c r="H32" s="4">
        <v>0.38</v>
      </c>
      <c r="I32" s="48">
        <f t="shared" si="22"/>
        <v>1</v>
      </c>
      <c r="J32" s="223">
        <v>5.43</v>
      </c>
      <c r="K32" s="48">
        <f t="shared" si="10"/>
        <v>1</v>
      </c>
      <c r="L32" s="41">
        <f t="shared" si="11"/>
        <v>1</v>
      </c>
      <c r="M32" s="41">
        <f t="shared" si="12"/>
        <v>1</v>
      </c>
      <c r="Q32" s="25" t="str">
        <f t="shared" si="13"/>
        <v>STAG</v>
      </c>
      <c r="R32" s="25">
        <f t="shared" si="14"/>
        <v>0.8</v>
      </c>
      <c r="S32" s="25">
        <f t="shared" si="15"/>
        <v>1.24</v>
      </c>
      <c r="T32" s="25">
        <f t="shared" si="16"/>
        <v>12.5</v>
      </c>
      <c r="U32" s="25">
        <f t="shared" si="17"/>
        <v>16.399999999999999</v>
      </c>
      <c r="V32" s="25">
        <f t="shared" si="18"/>
        <v>0</v>
      </c>
      <c r="W32" s="25">
        <f t="shared" si="19"/>
        <v>0.5</v>
      </c>
      <c r="X32" s="25">
        <f t="shared" si="20"/>
        <v>5</v>
      </c>
      <c r="Y32" s="25">
        <f t="shared" si="21"/>
        <v>7</v>
      </c>
    </row>
    <row r="33" spans="1:25" x14ac:dyDescent="0.25">
      <c r="A33" s="283">
        <v>46036</v>
      </c>
      <c r="B33" s="34" t="s">
        <v>434</v>
      </c>
      <c r="C33" s="34" t="s">
        <v>30</v>
      </c>
      <c r="D33" s="223">
        <v>0.92</v>
      </c>
      <c r="E33" s="48">
        <f t="shared" si="8"/>
        <v>1</v>
      </c>
      <c r="F33" s="43">
        <v>12.1</v>
      </c>
      <c r="G33" s="48">
        <f>IF(+(IF(F33&lt;T33,0,IF(F33&gt;U33,0,1)))=1,1,0)</f>
        <v>0</v>
      </c>
      <c r="H33" s="4">
        <v>0.44</v>
      </c>
      <c r="I33" s="48">
        <f t="shared" si="22"/>
        <v>1</v>
      </c>
      <c r="J33" s="223">
        <v>5</v>
      </c>
      <c r="K33" s="48">
        <f>IF(+(IF(J33&lt;X33,0,IF(J33&gt;Y33,0,1)))=1,1,0)</f>
        <v>1</v>
      </c>
      <c r="L33" s="41">
        <f t="shared" si="11"/>
        <v>0</v>
      </c>
      <c r="M33" s="41">
        <f t="shared" si="12"/>
        <v>0</v>
      </c>
      <c r="Q33" s="25" t="str">
        <f t="shared" si="13"/>
        <v>STAG</v>
      </c>
      <c r="R33" s="25">
        <f t="shared" si="14"/>
        <v>0.8</v>
      </c>
      <c r="S33" s="25">
        <f t="shared" si="15"/>
        <v>1.24</v>
      </c>
      <c r="T33" s="25">
        <f t="shared" si="16"/>
        <v>12.5</v>
      </c>
      <c r="U33" s="25">
        <f t="shared" si="17"/>
        <v>16.399999999999999</v>
      </c>
      <c r="V33" s="25">
        <f t="shared" si="18"/>
        <v>0</v>
      </c>
      <c r="W33" s="25">
        <f t="shared" si="19"/>
        <v>0.5</v>
      </c>
      <c r="X33" s="25">
        <f t="shared" si="20"/>
        <v>5</v>
      </c>
      <c r="Y33" s="25">
        <f t="shared" si="21"/>
        <v>7</v>
      </c>
    </row>
    <row r="34" spans="1:25" x14ac:dyDescent="0.25">
      <c r="A34" s="283">
        <v>46037</v>
      </c>
      <c r="B34" s="34" t="s">
        <v>455</v>
      </c>
      <c r="C34" s="34" t="s">
        <v>32</v>
      </c>
      <c r="D34" s="223">
        <v>5.23</v>
      </c>
      <c r="E34" s="48">
        <f t="shared" si="8"/>
        <v>1</v>
      </c>
      <c r="F34" s="43">
        <v>32.5</v>
      </c>
      <c r="G34" s="48">
        <f t="shared" si="9"/>
        <v>1</v>
      </c>
      <c r="H34" s="4"/>
      <c r="I34" s="48"/>
      <c r="J34" s="223">
        <v>260.10000000000002</v>
      </c>
      <c r="K34" s="48">
        <f t="shared" si="10"/>
        <v>1</v>
      </c>
      <c r="L34" s="41">
        <f t="shared" si="11"/>
        <v>1</v>
      </c>
      <c r="M34" s="41">
        <f t="shared" si="12"/>
        <v>1</v>
      </c>
      <c r="Q34" s="25" t="str">
        <f t="shared" si="13"/>
        <v>MACKESON</v>
      </c>
      <c r="R34" s="25">
        <f t="shared" si="14"/>
        <v>5.2</v>
      </c>
      <c r="S34" s="25">
        <f t="shared" si="15"/>
        <v>5.6</v>
      </c>
      <c r="T34" s="25">
        <f t="shared" si="16"/>
        <v>32</v>
      </c>
      <c r="U34" s="25">
        <f t="shared" si="17"/>
        <v>38</v>
      </c>
      <c r="V34" s="25">
        <f t="shared" si="18"/>
        <v>0</v>
      </c>
      <c r="W34" s="25">
        <f t="shared" si="19"/>
        <v>0</v>
      </c>
      <c r="X34" s="25">
        <f t="shared" si="20"/>
        <v>260</v>
      </c>
      <c r="Y34" s="25">
        <f t="shared" si="21"/>
        <v>320</v>
      </c>
    </row>
    <row r="35" spans="1:25" x14ac:dyDescent="0.25">
      <c r="A35" s="283">
        <v>46038</v>
      </c>
      <c r="B35" s="34" t="s">
        <v>434</v>
      </c>
      <c r="C35" s="34" t="s">
        <v>31</v>
      </c>
      <c r="D35" s="223">
        <v>1.95</v>
      </c>
      <c r="E35" s="48">
        <f t="shared" si="8"/>
        <v>1</v>
      </c>
      <c r="F35" s="43">
        <v>13.2</v>
      </c>
      <c r="G35" s="48">
        <f t="shared" si="9"/>
        <v>1</v>
      </c>
      <c r="H35" s="4">
        <v>0.13</v>
      </c>
      <c r="I35" s="48">
        <f t="shared" ref="I35:I57" si="23">IF(+(IF(H35&lt;V35,0,IF(H35&gt;W35,0,1)))=1,1,0)</f>
        <v>1</v>
      </c>
      <c r="J35" s="223">
        <v>5.81</v>
      </c>
      <c r="K35" s="48">
        <f t="shared" si="10"/>
        <v>1</v>
      </c>
      <c r="L35" s="41">
        <f t="shared" si="11"/>
        <v>1</v>
      </c>
      <c r="M35" s="41">
        <f t="shared" si="12"/>
        <v>1</v>
      </c>
      <c r="Q35" s="25" t="str">
        <f t="shared" si="13"/>
        <v>CARIB</v>
      </c>
      <c r="R35" s="25">
        <f t="shared" si="14"/>
        <v>1.65</v>
      </c>
      <c r="S35" s="25">
        <f t="shared" si="15"/>
        <v>2.14</v>
      </c>
      <c r="T35" s="25">
        <f t="shared" si="16"/>
        <v>12.5</v>
      </c>
      <c r="U35" s="25">
        <f t="shared" si="17"/>
        <v>16.399999999999999</v>
      </c>
      <c r="V35" s="25">
        <f t="shared" si="18"/>
        <v>0</v>
      </c>
      <c r="W35" s="25">
        <f t="shared" si="19"/>
        <v>0.4</v>
      </c>
      <c r="X35" s="25">
        <f t="shared" si="20"/>
        <v>5</v>
      </c>
      <c r="Y35" s="25">
        <f t="shared" si="21"/>
        <v>7</v>
      </c>
    </row>
    <row r="36" spans="1:25" x14ac:dyDescent="0.25">
      <c r="A36" s="283">
        <v>46038</v>
      </c>
      <c r="B36" s="308" t="s">
        <v>436</v>
      </c>
      <c r="C36" s="34" t="s">
        <v>31</v>
      </c>
      <c r="D36" s="223">
        <v>1.88</v>
      </c>
      <c r="E36" s="48">
        <f t="shared" si="8"/>
        <v>1</v>
      </c>
      <c r="F36" s="43">
        <v>13.2</v>
      </c>
      <c r="G36" s="48">
        <f t="shared" si="9"/>
        <v>1</v>
      </c>
      <c r="H36" s="4">
        <v>0.06</v>
      </c>
      <c r="I36" s="48">
        <f t="shared" si="23"/>
        <v>1</v>
      </c>
      <c r="J36" s="223">
        <v>5.75</v>
      </c>
      <c r="K36" s="48">
        <f t="shared" si="10"/>
        <v>1</v>
      </c>
      <c r="L36" s="41">
        <f t="shared" si="11"/>
        <v>1</v>
      </c>
      <c r="M36" s="41">
        <f t="shared" si="12"/>
        <v>1</v>
      </c>
      <c r="Q36" s="25" t="str">
        <f t="shared" si="13"/>
        <v>CARIB</v>
      </c>
      <c r="R36" s="25">
        <f t="shared" si="14"/>
        <v>1.65</v>
      </c>
      <c r="S36" s="25">
        <f t="shared" si="15"/>
        <v>2.14</v>
      </c>
      <c r="T36" s="25">
        <f t="shared" si="16"/>
        <v>12.5</v>
      </c>
      <c r="U36" s="25">
        <f t="shared" si="17"/>
        <v>16.399999999999999</v>
      </c>
      <c r="V36" s="25">
        <f t="shared" si="18"/>
        <v>0</v>
      </c>
      <c r="W36" s="25">
        <f t="shared" si="19"/>
        <v>0.4</v>
      </c>
      <c r="X36" s="25">
        <f t="shared" si="20"/>
        <v>5</v>
      </c>
      <c r="Y36" s="25">
        <f t="shared" si="21"/>
        <v>7</v>
      </c>
    </row>
    <row r="37" spans="1:25" x14ac:dyDescent="0.25">
      <c r="A37" s="283">
        <v>46038</v>
      </c>
      <c r="B37" s="308" t="s">
        <v>437</v>
      </c>
      <c r="C37" s="34" t="s">
        <v>31</v>
      </c>
      <c r="D37" s="223">
        <v>1.88</v>
      </c>
      <c r="E37" s="48">
        <f t="shared" si="8"/>
        <v>1</v>
      </c>
      <c r="F37" s="43">
        <v>14.1</v>
      </c>
      <c r="G37" s="48">
        <f t="shared" si="9"/>
        <v>1</v>
      </c>
      <c r="H37" s="4"/>
      <c r="I37" s="48">
        <f t="shared" si="23"/>
        <v>1</v>
      </c>
      <c r="J37" s="223">
        <v>5.5</v>
      </c>
      <c r="K37" s="48">
        <f t="shared" si="10"/>
        <v>1</v>
      </c>
      <c r="L37" s="41">
        <f t="shared" si="11"/>
        <v>1</v>
      </c>
      <c r="M37" s="41">
        <f t="shared" si="12"/>
        <v>1</v>
      </c>
      <c r="Q37" s="25" t="str">
        <f t="shared" si="13"/>
        <v>CARIB</v>
      </c>
      <c r="R37" s="25">
        <f t="shared" si="14"/>
        <v>1.65</v>
      </c>
      <c r="S37" s="25">
        <f t="shared" si="15"/>
        <v>2.14</v>
      </c>
      <c r="T37" s="25">
        <f t="shared" si="16"/>
        <v>12.5</v>
      </c>
      <c r="U37" s="25">
        <f t="shared" si="17"/>
        <v>16.399999999999999</v>
      </c>
      <c r="V37" s="25">
        <f t="shared" si="18"/>
        <v>0</v>
      </c>
      <c r="W37" s="25">
        <f t="shared" si="19"/>
        <v>0.4</v>
      </c>
      <c r="X37" s="25">
        <f t="shared" si="20"/>
        <v>5</v>
      </c>
      <c r="Y37" s="25">
        <f t="shared" si="21"/>
        <v>7</v>
      </c>
    </row>
    <row r="38" spans="1:25" x14ac:dyDescent="0.25">
      <c r="A38" s="283">
        <v>46038</v>
      </c>
      <c r="B38" s="308" t="s">
        <v>435</v>
      </c>
      <c r="C38" s="34" t="s">
        <v>31</v>
      </c>
      <c r="D38" s="223">
        <v>1.87</v>
      </c>
      <c r="E38" s="48">
        <f t="shared" si="8"/>
        <v>1</v>
      </c>
      <c r="F38" s="43">
        <v>14.2</v>
      </c>
      <c r="G38" s="48">
        <f t="shared" si="9"/>
        <v>1</v>
      </c>
      <c r="H38" s="4"/>
      <c r="I38" s="48">
        <f t="shared" si="23"/>
        <v>1</v>
      </c>
      <c r="J38" s="223">
        <v>5.28</v>
      </c>
      <c r="K38" s="48">
        <f t="shared" si="10"/>
        <v>1</v>
      </c>
      <c r="L38" s="41">
        <f t="shared" si="11"/>
        <v>1</v>
      </c>
      <c r="M38" s="41">
        <f t="shared" si="12"/>
        <v>1</v>
      </c>
      <c r="Q38" s="25" t="str">
        <f t="shared" si="13"/>
        <v>CARIB</v>
      </c>
      <c r="R38" s="25">
        <f t="shared" si="14"/>
        <v>1.65</v>
      </c>
      <c r="S38" s="25">
        <f t="shared" si="15"/>
        <v>2.14</v>
      </c>
      <c r="T38" s="25">
        <f t="shared" si="16"/>
        <v>12.5</v>
      </c>
      <c r="U38" s="25">
        <f t="shared" si="17"/>
        <v>16.399999999999999</v>
      </c>
      <c r="V38" s="25">
        <f t="shared" si="18"/>
        <v>0</v>
      </c>
      <c r="W38" s="25">
        <f t="shared" si="19"/>
        <v>0.4</v>
      </c>
      <c r="X38" s="25">
        <f t="shared" si="20"/>
        <v>5</v>
      </c>
      <c r="Y38" s="25">
        <f t="shared" si="21"/>
        <v>7</v>
      </c>
    </row>
    <row r="39" spans="1:25" x14ac:dyDescent="0.25">
      <c r="A39" s="283">
        <v>46041</v>
      </c>
      <c r="B39" s="34" t="s">
        <v>452</v>
      </c>
      <c r="C39" s="34" t="s">
        <v>31</v>
      </c>
      <c r="D39" s="262"/>
      <c r="E39" s="48"/>
      <c r="F39" s="294"/>
      <c r="G39" s="48"/>
      <c r="H39" s="4">
        <v>0.38</v>
      </c>
      <c r="I39" s="48">
        <f t="shared" si="23"/>
        <v>1</v>
      </c>
      <c r="J39" s="262"/>
      <c r="K39" s="48"/>
      <c r="L39" s="248">
        <v>1</v>
      </c>
      <c r="M39" s="248">
        <v>1</v>
      </c>
      <c r="Q39" s="25" t="str">
        <f t="shared" si="13"/>
        <v>CARIB</v>
      </c>
      <c r="R39" s="25">
        <f t="shared" si="14"/>
        <v>1.65</v>
      </c>
      <c r="S39" s="25">
        <f t="shared" si="15"/>
        <v>2.14</v>
      </c>
      <c r="T39" s="25">
        <f t="shared" si="16"/>
        <v>12.5</v>
      </c>
      <c r="U39" s="25">
        <f t="shared" si="17"/>
        <v>16.399999999999999</v>
      </c>
      <c r="V39" s="25">
        <f t="shared" si="18"/>
        <v>0</v>
      </c>
      <c r="W39" s="25">
        <f t="shared" si="19"/>
        <v>0.4</v>
      </c>
      <c r="X39" s="25">
        <f t="shared" si="20"/>
        <v>5</v>
      </c>
      <c r="Y39" s="25">
        <f t="shared" si="21"/>
        <v>7</v>
      </c>
    </row>
    <row r="40" spans="1:25" x14ac:dyDescent="0.25">
      <c r="A40" s="283">
        <v>46041</v>
      </c>
      <c r="B40" s="34" t="s">
        <v>437</v>
      </c>
      <c r="C40" s="34" t="s">
        <v>31</v>
      </c>
      <c r="D40" s="223">
        <v>1.9</v>
      </c>
      <c r="E40" s="48">
        <f t="shared" si="8"/>
        <v>1</v>
      </c>
      <c r="F40" s="43">
        <v>13.4</v>
      </c>
      <c r="G40" s="48">
        <f t="shared" si="9"/>
        <v>1</v>
      </c>
      <c r="H40" s="4">
        <v>0.08</v>
      </c>
      <c r="I40" s="48">
        <f t="shared" si="23"/>
        <v>1</v>
      </c>
      <c r="J40" s="223">
        <v>5.14</v>
      </c>
      <c r="K40" s="48">
        <f t="shared" si="10"/>
        <v>1</v>
      </c>
      <c r="L40" s="41">
        <f t="shared" si="11"/>
        <v>1</v>
      </c>
      <c r="M40" s="41">
        <f t="shared" si="12"/>
        <v>1</v>
      </c>
      <c r="Q40" s="25" t="str">
        <f t="shared" si="13"/>
        <v>CARIB</v>
      </c>
      <c r="R40" s="25">
        <f t="shared" si="14"/>
        <v>1.65</v>
      </c>
      <c r="S40" s="25">
        <f t="shared" si="15"/>
        <v>2.14</v>
      </c>
      <c r="T40" s="25">
        <f t="shared" si="16"/>
        <v>12.5</v>
      </c>
      <c r="U40" s="25">
        <f t="shared" si="17"/>
        <v>16.399999999999999</v>
      </c>
      <c r="V40" s="25">
        <f t="shared" si="18"/>
        <v>0</v>
      </c>
      <c r="W40" s="25">
        <f t="shared" si="19"/>
        <v>0.4</v>
      </c>
      <c r="X40" s="25">
        <f t="shared" si="20"/>
        <v>5</v>
      </c>
      <c r="Y40" s="25">
        <f t="shared" si="21"/>
        <v>7</v>
      </c>
    </row>
    <row r="41" spans="1:25" x14ac:dyDescent="0.25">
      <c r="A41" s="283">
        <v>46041</v>
      </c>
      <c r="B41" s="34" t="s">
        <v>436</v>
      </c>
      <c r="C41" s="34" t="s">
        <v>31</v>
      </c>
      <c r="D41" s="223">
        <v>2.09</v>
      </c>
      <c r="E41" s="48">
        <f t="shared" si="8"/>
        <v>1</v>
      </c>
      <c r="F41" s="43">
        <v>13.4</v>
      </c>
      <c r="G41" s="48">
        <f t="shared" si="9"/>
        <v>1</v>
      </c>
      <c r="H41" s="4">
        <v>0</v>
      </c>
      <c r="I41" s="48">
        <f t="shared" si="23"/>
        <v>1</v>
      </c>
      <c r="J41" s="223">
        <v>5.4</v>
      </c>
      <c r="K41" s="48">
        <f t="shared" si="10"/>
        <v>1</v>
      </c>
      <c r="L41" s="41">
        <f t="shared" si="11"/>
        <v>1</v>
      </c>
      <c r="M41" s="41">
        <f t="shared" si="12"/>
        <v>1</v>
      </c>
      <c r="Q41" s="25" t="str">
        <f t="shared" si="13"/>
        <v>CARIB</v>
      </c>
      <c r="R41" s="25">
        <f t="shared" si="14"/>
        <v>1.65</v>
      </c>
      <c r="S41" s="25">
        <f t="shared" si="15"/>
        <v>2.14</v>
      </c>
      <c r="T41" s="25">
        <f t="shared" si="16"/>
        <v>12.5</v>
      </c>
      <c r="U41" s="25">
        <f t="shared" si="17"/>
        <v>16.399999999999999</v>
      </c>
      <c r="V41" s="25">
        <f t="shared" si="18"/>
        <v>0</v>
      </c>
      <c r="W41" s="25">
        <f t="shared" si="19"/>
        <v>0.4</v>
      </c>
      <c r="X41" s="25">
        <f t="shared" si="20"/>
        <v>5</v>
      </c>
      <c r="Y41" s="25">
        <f t="shared" si="21"/>
        <v>7</v>
      </c>
    </row>
    <row r="42" spans="1:25" x14ac:dyDescent="0.25">
      <c r="A42" s="283">
        <v>46041</v>
      </c>
      <c r="B42" s="34" t="s">
        <v>434</v>
      </c>
      <c r="C42" s="34" t="s">
        <v>31</v>
      </c>
      <c r="D42" s="223">
        <v>2.0499999999999998</v>
      </c>
      <c r="E42" s="48">
        <f t="shared" si="8"/>
        <v>1</v>
      </c>
      <c r="F42" s="43">
        <v>14.92</v>
      </c>
      <c r="G42" s="48">
        <f t="shared" si="9"/>
        <v>1</v>
      </c>
      <c r="H42" s="4">
        <v>0.19</v>
      </c>
      <c r="I42" s="48">
        <f t="shared" si="23"/>
        <v>1</v>
      </c>
      <c r="J42" s="223">
        <v>5.3</v>
      </c>
      <c r="K42" s="48">
        <f t="shared" si="10"/>
        <v>1</v>
      </c>
      <c r="L42" s="41">
        <f t="shared" si="11"/>
        <v>1</v>
      </c>
      <c r="M42" s="41">
        <f t="shared" si="12"/>
        <v>1</v>
      </c>
      <c r="Q42" s="25" t="str">
        <f t="shared" si="13"/>
        <v>CARIB</v>
      </c>
      <c r="R42" s="25">
        <f t="shared" si="14"/>
        <v>1.65</v>
      </c>
      <c r="S42" s="25">
        <f t="shared" si="15"/>
        <v>2.14</v>
      </c>
      <c r="T42" s="25">
        <f t="shared" si="16"/>
        <v>12.5</v>
      </c>
      <c r="U42" s="25">
        <f t="shared" si="17"/>
        <v>16.399999999999999</v>
      </c>
      <c r="V42" s="25">
        <f t="shared" si="18"/>
        <v>0</v>
      </c>
      <c r="W42" s="25">
        <f t="shared" si="19"/>
        <v>0.4</v>
      </c>
      <c r="X42" s="25">
        <f t="shared" si="20"/>
        <v>5</v>
      </c>
      <c r="Y42" s="25">
        <f t="shared" si="21"/>
        <v>7</v>
      </c>
    </row>
    <row r="43" spans="1:25" x14ac:dyDescent="0.25">
      <c r="A43" s="283">
        <v>46041</v>
      </c>
      <c r="B43" s="34" t="s">
        <v>455</v>
      </c>
      <c r="C43" s="34" t="s">
        <v>30</v>
      </c>
      <c r="D43" s="223">
        <v>0.96</v>
      </c>
      <c r="E43" s="48">
        <f t="shared" si="8"/>
        <v>1</v>
      </c>
      <c r="F43" s="43">
        <v>14.6</v>
      </c>
      <c r="G43" s="48">
        <f t="shared" si="9"/>
        <v>1</v>
      </c>
      <c r="H43" s="4"/>
      <c r="I43" s="48">
        <f t="shared" si="23"/>
        <v>1</v>
      </c>
      <c r="J43" s="223">
        <v>5.4</v>
      </c>
      <c r="K43" s="48">
        <f t="shared" si="10"/>
        <v>1</v>
      </c>
      <c r="L43" s="41">
        <f t="shared" si="11"/>
        <v>1</v>
      </c>
      <c r="M43" s="41">
        <f t="shared" si="12"/>
        <v>1</v>
      </c>
      <c r="Q43" s="25" t="str">
        <f t="shared" si="13"/>
        <v>STAG</v>
      </c>
      <c r="R43" s="25">
        <f t="shared" si="14"/>
        <v>0.8</v>
      </c>
      <c r="S43" s="25">
        <f t="shared" si="15"/>
        <v>1.24</v>
      </c>
      <c r="T43" s="25">
        <f t="shared" si="16"/>
        <v>12.5</v>
      </c>
      <c r="U43" s="25">
        <f t="shared" si="17"/>
        <v>16.399999999999999</v>
      </c>
      <c r="V43" s="25">
        <f t="shared" si="18"/>
        <v>0</v>
      </c>
      <c r="W43" s="25">
        <f t="shared" si="19"/>
        <v>0.5</v>
      </c>
      <c r="X43" s="25">
        <f t="shared" si="20"/>
        <v>5</v>
      </c>
      <c r="Y43" s="25">
        <f t="shared" si="21"/>
        <v>7</v>
      </c>
    </row>
    <row r="44" spans="1:25" x14ac:dyDescent="0.25">
      <c r="A44" s="283">
        <v>46042</v>
      </c>
      <c r="B44" s="34" t="s">
        <v>452</v>
      </c>
      <c r="C44" s="34" t="s">
        <v>30</v>
      </c>
      <c r="D44" s="223">
        <v>0.92</v>
      </c>
      <c r="E44" s="48">
        <f t="shared" si="8"/>
        <v>1</v>
      </c>
      <c r="F44" s="43">
        <v>14.35</v>
      </c>
      <c r="G44" s="48">
        <f t="shared" si="9"/>
        <v>1</v>
      </c>
      <c r="H44" s="4">
        <v>0.23</v>
      </c>
      <c r="I44" s="48">
        <f t="shared" si="23"/>
        <v>1</v>
      </c>
      <c r="J44" s="223">
        <v>5.65</v>
      </c>
      <c r="K44" s="48">
        <f t="shared" si="10"/>
        <v>1</v>
      </c>
      <c r="L44" s="41">
        <f t="shared" si="11"/>
        <v>1</v>
      </c>
      <c r="M44" s="41">
        <f t="shared" si="12"/>
        <v>1</v>
      </c>
      <c r="Q44" s="25" t="str">
        <f t="shared" si="13"/>
        <v>STAG</v>
      </c>
      <c r="R44" s="25">
        <f t="shared" ref="R44:R121" si="24">VLOOKUP($Q44,$Q$3:$Y$14,2,FALSE)</f>
        <v>0.8</v>
      </c>
      <c r="S44" s="25">
        <f t="shared" ref="S44:S121" si="25">VLOOKUP($Q44,$Q$3:$Y$14,3,FALSE)</f>
        <v>1.24</v>
      </c>
      <c r="T44" s="25">
        <f t="shared" ref="T44:T121" si="26">VLOOKUP($Q44,$Q$3:$Y$14,4,FALSE)</f>
        <v>12.5</v>
      </c>
      <c r="U44" s="25">
        <f t="shared" ref="U44:U121" si="27">VLOOKUP($Q44,$Q$3:$Y$14,5,FALSE)</f>
        <v>16.399999999999999</v>
      </c>
      <c r="V44" s="25">
        <f t="shared" ref="V44:V121" si="28">VLOOKUP($Q44,$Q$3:$Y$14,6,FALSE)</f>
        <v>0</v>
      </c>
      <c r="W44" s="25">
        <f t="shared" ref="W44:W121" si="29">VLOOKUP($Q44,$Q$3:$Y$14,7,FALSE)</f>
        <v>0.5</v>
      </c>
      <c r="X44" s="25">
        <f t="shared" ref="X44:X121" si="30">VLOOKUP($Q44,$Q$3:$Y$14,8,FALSE)</f>
        <v>5</v>
      </c>
      <c r="Y44" s="25">
        <f t="shared" ref="Y44:Y121" si="31">VLOOKUP($Q44,$Q$3:$Y$14,9,FALSE)</f>
        <v>7</v>
      </c>
    </row>
    <row r="45" spans="1:25" x14ac:dyDescent="0.25">
      <c r="A45" s="283">
        <v>46049</v>
      </c>
      <c r="B45" s="34" t="s">
        <v>455</v>
      </c>
      <c r="C45" s="34" t="s">
        <v>31</v>
      </c>
      <c r="D45" s="223">
        <v>1.86</v>
      </c>
      <c r="E45" s="48">
        <f t="shared" si="8"/>
        <v>1</v>
      </c>
      <c r="F45" s="43">
        <v>13.7</v>
      </c>
      <c r="G45" s="48">
        <f t="shared" si="9"/>
        <v>1</v>
      </c>
      <c r="H45" s="4">
        <v>0.08</v>
      </c>
      <c r="I45" s="48">
        <f t="shared" si="23"/>
        <v>1</v>
      </c>
      <c r="J45" s="223">
        <v>5.3</v>
      </c>
      <c r="K45" s="48">
        <f t="shared" si="10"/>
        <v>1</v>
      </c>
      <c r="L45" s="41">
        <f t="shared" si="11"/>
        <v>1</v>
      </c>
      <c r="M45" s="41">
        <f t="shared" si="12"/>
        <v>1</v>
      </c>
      <c r="Q45" s="25" t="str">
        <f t="shared" si="13"/>
        <v>CARIB</v>
      </c>
      <c r="R45" s="25">
        <f t="shared" si="24"/>
        <v>1.65</v>
      </c>
      <c r="S45" s="25">
        <f t="shared" si="25"/>
        <v>2.14</v>
      </c>
      <c r="T45" s="25">
        <f t="shared" si="26"/>
        <v>12.5</v>
      </c>
      <c r="U45" s="25">
        <f t="shared" si="27"/>
        <v>16.399999999999999</v>
      </c>
      <c r="V45" s="25">
        <f t="shared" si="28"/>
        <v>0</v>
      </c>
      <c r="W45" s="25">
        <f t="shared" si="29"/>
        <v>0.4</v>
      </c>
      <c r="X45" s="25">
        <f t="shared" si="30"/>
        <v>5</v>
      </c>
      <c r="Y45" s="25">
        <f t="shared" si="31"/>
        <v>7</v>
      </c>
    </row>
    <row r="46" spans="1:25" x14ac:dyDescent="0.25">
      <c r="A46" s="283">
        <v>46049</v>
      </c>
      <c r="B46" s="34" t="s">
        <v>452</v>
      </c>
      <c r="C46" s="34" t="s">
        <v>31</v>
      </c>
      <c r="D46" s="223">
        <v>1.88</v>
      </c>
      <c r="E46" s="48">
        <f t="shared" si="8"/>
        <v>1</v>
      </c>
      <c r="F46" s="43">
        <v>14.5</v>
      </c>
      <c r="G46" s="48">
        <f t="shared" si="9"/>
        <v>1</v>
      </c>
      <c r="H46" s="4"/>
      <c r="I46" s="48">
        <f t="shared" si="23"/>
        <v>1</v>
      </c>
      <c r="J46" s="223">
        <v>5.23</v>
      </c>
      <c r="K46" s="48">
        <f t="shared" si="10"/>
        <v>1</v>
      </c>
      <c r="L46" s="41">
        <f t="shared" si="11"/>
        <v>1</v>
      </c>
      <c r="M46" s="41">
        <f t="shared" si="12"/>
        <v>1</v>
      </c>
      <c r="Q46" s="25" t="str">
        <f t="shared" si="13"/>
        <v>CARIB</v>
      </c>
      <c r="R46" s="25">
        <f t="shared" si="24"/>
        <v>1.65</v>
      </c>
      <c r="S46" s="25">
        <f t="shared" si="25"/>
        <v>2.14</v>
      </c>
      <c r="T46" s="25">
        <f t="shared" si="26"/>
        <v>12.5</v>
      </c>
      <c r="U46" s="25">
        <f t="shared" si="27"/>
        <v>16.399999999999999</v>
      </c>
      <c r="V46" s="25">
        <f t="shared" si="28"/>
        <v>0</v>
      </c>
      <c r="W46" s="25">
        <f t="shared" si="29"/>
        <v>0.4</v>
      </c>
      <c r="X46" s="25">
        <f t="shared" si="30"/>
        <v>5</v>
      </c>
      <c r="Y46" s="25">
        <f t="shared" si="31"/>
        <v>7</v>
      </c>
    </row>
    <row r="47" spans="1:25" x14ac:dyDescent="0.25">
      <c r="A47" s="283">
        <v>46049</v>
      </c>
      <c r="B47" s="34" t="s">
        <v>455</v>
      </c>
      <c r="C47" s="34" t="s">
        <v>31</v>
      </c>
      <c r="D47" s="223">
        <v>2.0299999999999998</v>
      </c>
      <c r="E47" s="48">
        <f t="shared" si="8"/>
        <v>1</v>
      </c>
      <c r="F47" s="43">
        <v>14</v>
      </c>
      <c r="G47" s="48">
        <f t="shared" si="9"/>
        <v>1</v>
      </c>
      <c r="H47" s="4">
        <v>0.46</v>
      </c>
      <c r="I47" s="48">
        <f t="shared" si="23"/>
        <v>0</v>
      </c>
      <c r="J47" s="223">
        <v>5.4</v>
      </c>
      <c r="K47" s="48">
        <f t="shared" si="10"/>
        <v>1</v>
      </c>
      <c r="L47" s="41">
        <f t="shared" si="11"/>
        <v>0</v>
      </c>
      <c r="M47" s="41">
        <f t="shared" si="12"/>
        <v>0</v>
      </c>
      <c r="Q47" s="25" t="str">
        <f t="shared" si="13"/>
        <v>CARIB</v>
      </c>
      <c r="R47" s="25">
        <f t="shared" si="24"/>
        <v>1.65</v>
      </c>
      <c r="S47" s="25">
        <f t="shared" si="25"/>
        <v>2.14</v>
      </c>
      <c r="T47" s="25">
        <f t="shared" si="26"/>
        <v>12.5</v>
      </c>
      <c r="U47" s="25">
        <f t="shared" si="27"/>
        <v>16.399999999999999</v>
      </c>
      <c r="V47" s="25">
        <f t="shared" si="28"/>
        <v>0</v>
      </c>
      <c r="W47" s="25">
        <f t="shared" si="29"/>
        <v>0.4</v>
      </c>
      <c r="X47" s="25">
        <f t="shared" si="30"/>
        <v>5</v>
      </c>
      <c r="Y47" s="25">
        <f t="shared" si="31"/>
        <v>7</v>
      </c>
    </row>
    <row r="48" spans="1:25" x14ac:dyDescent="0.25">
      <c r="A48" s="283">
        <v>46049</v>
      </c>
      <c r="B48" s="34" t="s">
        <v>435</v>
      </c>
      <c r="C48" s="34" t="s">
        <v>625</v>
      </c>
      <c r="D48" s="223">
        <v>6.64</v>
      </c>
      <c r="E48" s="48"/>
      <c r="F48" s="43"/>
      <c r="G48" s="48">
        <f t="shared" si="9"/>
        <v>1</v>
      </c>
      <c r="H48" s="4">
        <v>0.06</v>
      </c>
      <c r="I48" s="48"/>
      <c r="J48" s="223">
        <v>1.21</v>
      </c>
      <c r="K48" s="48"/>
      <c r="L48" s="41"/>
      <c r="M48" s="41"/>
      <c r="Q48" s="25" t="str">
        <f t="shared" si="13"/>
        <v>PEARSECCO</v>
      </c>
      <c r="R48" s="25">
        <f t="shared" si="24"/>
        <v>6.4</v>
      </c>
      <c r="S48" s="25">
        <f t="shared" si="25"/>
        <v>6.8</v>
      </c>
      <c r="T48" s="25">
        <f t="shared" si="26"/>
        <v>0</v>
      </c>
      <c r="U48" s="25">
        <f t="shared" si="27"/>
        <v>0</v>
      </c>
      <c r="V48" s="25">
        <f t="shared" si="28"/>
        <v>0</v>
      </c>
      <c r="W48" s="25">
        <f t="shared" si="29"/>
        <v>1</v>
      </c>
      <c r="X48" s="25">
        <f t="shared" si="30"/>
        <v>1</v>
      </c>
      <c r="Y48" s="25">
        <f t="shared" si="31"/>
        <v>2</v>
      </c>
    </row>
    <row r="49" spans="1:25" x14ac:dyDescent="0.25">
      <c r="A49" s="283">
        <v>46050</v>
      </c>
      <c r="B49" s="34" t="s">
        <v>434</v>
      </c>
      <c r="C49" s="34" t="s">
        <v>625</v>
      </c>
      <c r="D49" s="223">
        <v>6.75</v>
      </c>
      <c r="E49" s="48"/>
      <c r="F49" s="43"/>
      <c r="G49" s="48">
        <f t="shared" si="9"/>
        <v>1</v>
      </c>
      <c r="H49" s="4">
        <v>0.22</v>
      </c>
      <c r="I49" s="48"/>
      <c r="J49" s="223">
        <v>1.5</v>
      </c>
      <c r="K49" s="48"/>
      <c r="L49" s="41"/>
      <c r="M49" s="41"/>
      <c r="Q49" s="25" t="str">
        <f t="shared" si="13"/>
        <v>PEARSECCO</v>
      </c>
      <c r="R49" s="25">
        <f t="shared" si="24"/>
        <v>6.4</v>
      </c>
      <c r="S49" s="25">
        <f t="shared" si="25"/>
        <v>6.8</v>
      </c>
      <c r="T49" s="25">
        <f t="shared" si="26"/>
        <v>0</v>
      </c>
      <c r="U49" s="25">
        <f t="shared" si="27"/>
        <v>0</v>
      </c>
      <c r="V49" s="25">
        <f t="shared" si="28"/>
        <v>0</v>
      </c>
      <c r="W49" s="25">
        <f t="shared" si="29"/>
        <v>1</v>
      </c>
      <c r="X49" s="25">
        <f t="shared" si="30"/>
        <v>1</v>
      </c>
      <c r="Y49" s="25">
        <f t="shared" si="31"/>
        <v>2</v>
      </c>
    </row>
    <row r="50" spans="1:25" x14ac:dyDescent="0.25">
      <c r="A50" s="283">
        <v>46050</v>
      </c>
      <c r="B50" s="34" t="s">
        <v>455</v>
      </c>
      <c r="C50" s="34" t="s">
        <v>135</v>
      </c>
      <c r="D50" s="223">
        <v>5.4</v>
      </c>
      <c r="E50" s="48">
        <f t="shared" si="8"/>
        <v>1</v>
      </c>
      <c r="F50" s="43"/>
      <c r="G50" s="48">
        <f t="shared" si="9"/>
        <v>1</v>
      </c>
      <c r="H50" s="4">
        <v>0.06</v>
      </c>
      <c r="I50" s="48">
        <f t="shared" si="23"/>
        <v>1</v>
      </c>
      <c r="J50" s="223">
        <v>3.25</v>
      </c>
      <c r="K50" s="48">
        <f t="shared" si="10"/>
        <v>1</v>
      </c>
      <c r="L50" s="41">
        <f t="shared" si="11"/>
        <v>1</v>
      </c>
      <c r="M50" s="41">
        <f t="shared" si="12"/>
        <v>1</v>
      </c>
      <c r="Q50" s="25" t="str">
        <f t="shared" si="13"/>
        <v>CARIBE ROSE</v>
      </c>
      <c r="R50" s="25">
        <f t="shared" si="24"/>
        <v>4.5</v>
      </c>
      <c r="S50" s="25">
        <f t="shared" si="25"/>
        <v>5.44</v>
      </c>
      <c r="T50" s="25">
        <f t="shared" si="26"/>
        <v>0</v>
      </c>
      <c r="U50" s="25">
        <f t="shared" si="27"/>
        <v>0</v>
      </c>
      <c r="V50" s="25">
        <f t="shared" si="28"/>
        <v>0</v>
      </c>
      <c r="W50" s="25">
        <f t="shared" si="29"/>
        <v>1</v>
      </c>
      <c r="X50" s="25">
        <f t="shared" si="30"/>
        <v>3</v>
      </c>
      <c r="Y50" s="25">
        <f t="shared" si="31"/>
        <v>3.64</v>
      </c>
    </row>
    <row r="51" spans="1:25" x14ac:dyDescent="0.25">
      <c r="A51" s="283">
        <v>46050</v>
      </c>
      <c r="B51" s="34" t="s">
        <v>456</v>
      </c>
      <c r="C51" s="34" t="s">
        <v>35</v>
      </c>
      <c r="D51" s="223">
        <v>16.36</v>
      </c>
      <c r="E51" s="48">
        <f t="shared" si="8"/>
        <v>1</v>
      </c>
      <c r="F51" s="43">
        <v>15.46</v>
      </c>
      <c r="G51" s="48">
        <f t="shared" si="9"/>
        <v>1</v>
      </c>
      <c r="H51" s="4">
        <v>0.08</v>
      </c>
      <c r="I51" s="48">
        <f t="shared" si="23"/>
        <v>1</v>
      </c>
      <c r="J51" s="223">
        <v>127.9</v>
      </c>
      <c r="K51" s="48">
        <f t="shared" si="10"/>
        <v>1</v>
      </c>
      <c r="L51" s="41">
        <f t="shared" si="11"/>
        <v>1</v>
      </c>
      <c r="M51" s="41">
        <f t="shared" si="12"/>
        <v>1</v>
      </c>
      <c r="Q51" s="25" t="str">
        <f t="shared" si="13"/>
        <v>VITAMALT</v>
      </c>
      <c r="R51" s="25">
        <f t="shared" si="24"/>
        <v>16.2</v>
      </c>
      <c r="S51" s="25">
        <f t="shared" si="25"/>
        <v>16.84</v>
      </c>
      <c r="T51" s="25">
        <f t="shared" si="26"/>
        <v>12</v>
      </c>
      <c r="U51" s="25">
        <f t="shared" si="27"/>
        <v>16.440000000000001</v>
      </c>
      <c r="V51" s="25">
        <f t="shared" si="28"/>
        <v>0</v>
      </c>
      <c r="W51" s="25">
        <f t="shared" si="29"/>
        <v>1.4</v>
      </c>
      <c r="X51" s="25">
        <f t="shared" si="30"/>
        <v>100</v>
      </c>
      <c r="Y51" s="25">
        <f t="shared" si="31"/>
        <v>140</v>
      </c>
    </row>
    <row r="52" spans="1:25" x14ac:dyDescent="0.25">
      <c r="A52" s="283">
        <v>46051</v>
      </c>
      <c r="B52" s="34" t="s">
        <v>457</v>
      </c>
      <c r="C52" s="34" t="s">
        <v>35</v>
      </c>
      <c r="D52" s="223">
        <v>16.239999999999998</v>
      </c>
      <c r="E52" s="48">
        <f t="shared" si="8"/>
        <v>1</v>
      </c>
      <c r="F52" s="43">
        <v>13.6</v>
      </c>
      <c r="G52" s="48">
        <f t="shared" si="9"/>
        <v>1</v>
      </c>
      <c r="H52" s="4">
        <v>0.15</v>
      </c>
      <c r="I52" s="48">
        <f t="shared" si="23"/>
        <v>1</v>
      </c>
      <c r="J52" s="223">
        <v>122.1</v>
      </c>
      <c r="K52" s="48">
        <f t="shared" si="10"/>
        <v>1</v>
      </c>
      <c r="L52" s="41">
        <f t="shared" si="11"/>
        <v>1</v>
      </c>
      <c r="M52" s="41">
        <f t="shared" si="12"/>
        <v>1</v>
      </c>
      <c r="Q52" s="25" t="str">
        <f t="shared" si="13"/>
        <v>VITAMALT</v>
      </c>
      <c r="R52" s="25">
        <f t="shared" si="24"/>
        <v>16.2</v>
      </c>
      <c r="S52" s="25">
        <f t="shared" si="25"/>
        <v>16.84</v>
      </c>
      <c r="T52" s="25">
        <f t="shared" si="26"/>
        <v>12</v>
      </c>
      <c r="U52" s="25">
        <f t="shared" si="27"/>
        <v>16.440000000000001</v>
      </c>
      <c r="V52" s="25">
        <f t="shared" si="28"/>
        <v>0</v>
      </c>
      <c r="W52" s="25">
        <f t="shared" si="29"/>
        <v>1.4</v>
      </c>
      <c r="X52" s="25">
        <f t="shared" si="30"/>
        <v>100</v>
      </c>
      <c r="Y52" s="25">
        <f t="shared" si="31"/>
        <v>140</v>
      </c>
    </row>
    <row r="53" spans="1:25" x14ac:dyDescent="0.25">
      <c r="A53" s="283">
        <v>46051</v>
      </c>
      <c r="B53" s="34" t="s">
        <v>437</v>
      </c>
      <c r="C53" s="34" t="s">
        <v>972</v>
      </c>
      <c r="D53" s="223">
        <v>16.34</v>
      </c>
      <c r="E53" s="48"/>
      <c r="F53" s="43">
        <v>16.600000000000001</v>
      </c>
      <c r="G53" s="48"/>
      <c r="H53" s="4">
        <v>0.03</v>
      </c>
      <c r="I53" s="48"/>
      <c r="J53" s="223">
        <v>132.1</v>
      </c>
      <c r="K53" s="48"/>
      <c r="L53" s="248">
        <v>1</v>
      </c>
      <c r="M53" s="248">
        <v>1</v>
      </c>
      <c r="Q53" s="25" t="str">
        <f t="shared" si="13"/>
        <v>VITAMALT GIN</v>
      </c>
      <c r="R53" s="25" t="e">
        <f t="shared" si="24"/>
        <v>#N/A</v>
      </c>
      <c r="S53" s="25" t="e">
        <f t="shared" si="25"/>
        <v>#N/A</v>
      </c>
      <c r="T53" s="25" t="e">
        <f t="shared" si="26"/>
        <v>#N/A</v>
      </c>
      <c r="U53" s="25" t="e">
        <f t="shared" si="27"/>
        <v>#N/A</v>
      </c>
      <c r="V53" s="25" t="e">
        <f t="shared" si="28"/>
        <v>#N/A</v>
      </c>
      <c r="W53" s="25" t="e">
        <f t="shared" si="29"/>
        <v>#N/A</v>
      </c>
      <c r="X53" s="25" t="e">
        <f t="shared" si="30"/>
        <v>#N/A</v>
      </c>
      <c r="Y53" s="25" t="e">
        <f t="shared" si="31"/>
        <v>#N/A</v>
      </c>
    </row>
    <row r="54" spans="1:25" x14ac:dyDescent="0.25">
      <c r="A54" s="283">
        <v>46051</v>
      </c>
      <c r="B54" s="34" t="s">
        <v>459</v>
      </c>
      <c r="C54" s="34" t="s">
        <v>33</v>
      </c>
      <c r="D54" s="223">
        <v>3.82</v>
      </c>
      <c r="E54" s="48">
        <f t="shared" si="8"/>
        <v>1</v>
      </c>
      <c r="F54" s="43">
        <v>52.6</v>
      </c>
      <c r="G54" s="48">
        <f t="shared" si="9"/>
        <v>1</v>
      </c>
      <c r="H54" s="4"/>
      <c r="I54" s="48">
        <f t="shared" si="23"/>
        <v>1</v>
      </c>
      <c r="J54" s="223">
        <v>187.4</v>
      </c>
      <c r="K54" s="48">
        <f t="shared" si="10"/>
        <v>1</v>
      </c>
      <c r="L54" s="41">
        <f t="shared" si="11"/>
        <v>1</v>
      </c>
      <c r="M54" s="41">
        <f t="shared" si="12"/>
        <v>1</v>
      </c>
      <c r="Q54" s="25" t="str">
        <f t="shared" si="13"/>
        <v>GUINNESS</v>
      </c>
      <c r="R54" s="25">
        <f t="shared" si="24"/>
        <v>3.1</v>
      </c>
      <c r="S54" s="25">
        <f t="shared" si="25"/>
        <v>4.1399999999999997</v>
      </c>
      <c r="T54" s="25">
        <f t="shared" si="26"/>
        <v>48</v>
      </c>
      <c r="U54" s="25">
        <f t="shared" si="27"/>
        <v>62</v>
      </c>
      <c r="V54" s="25">
        <f t="shared" si="28"/>
        <v>0</v>
      </c>
      <c r="W54" s="25">
        <f t="shared" si="29"/>
        <v>0.4</v>
      </c>
      <c r="X54" s="25">
        <f t="shared" si="30"/>
        <v>155</v>
      </c>
      <c r="Y54" s="25">
        <f t="shared" si="31"/>
        <v>195</v>
      </c>
    </row>
    <row r="55" spans="1:25" x14ac:dyDescent="0.25">
      <c r="A55" s="283">
        <v>46052</v>
      </c>
      <c r="B55" s="34" t="s">
        <v>458</v>
      </c>
      <c r="C55" s="34" t="s">
        <v>31</v>
      </c>
      <c r="D55" s="223">
        <v>1.9</v>
      </c>
      <c r="E55" s="48">
        <f t="shared" si="8"/>
        <v>1</v>
      </c>
      <c r="F55" s="43">
        <v>13.64</v>
      </c>
      <c r="G55" s="48">
        <f t="shared" si="9"/>
        <v>1</v>
      </c>
      <c r="H55" s="4">
        <v>0.28000000000000003</v>
      </c>
      <c r="I55" s="48">
        <f t="shared" si="23"/>
        <v>1</v>
      </c>
      <c r="J55" s="223">
        <v>6.03</v>
      </c>
      <c r="K55" s="48">
        <f t="shared" ref="K55" si="32">IF(+(IF(J55&lt;X55,0,IF(J55&gt;Y55,0,1)))=1,1,0)</f>
        <v>1</v>
      </c>
      <c r="L55" s="248">
        <v>1</v>
      </c>
      <c r="M55" s="248">
        <v>1</v>
      </c>
      <c r="Q55" s="25" t="str">
        <f t="shared" si="13"/>
        <v>CARIB</v>
      </c>
      <c r="R55" s="25">
        <f t="shared" si="24"/>
        <v>1.65</v>
      </c>
      <c r="S55" s="25">
        <f t="shared" si="25"/>
        <v>2.14</v>
      </c>
      <c r="T55" s="25">
        <f t="shared" si="26"/>
        <v>12.5</v>
      </c>
      <c r="U55" s="25">
        <f t="shared" si="27"/>
        <v>16.399999999999999</v>
      </c>
      <c r="V55" s="25">
        <f t="shared" si="28"/>
        <v>0</v>
      </c>
      <c r="W55" s="25">
        <f t="shared" si="29"/>
        <v>0.4</v>
      </c>
      <c r="X55" s="25">
        <f t="shared" si="30"/>
        <v>5</v>
      </c>
      <c r="Y55" s="25">
        <f t="shared" si="31"/>
        <v>7</v>
      </c>
    </row>
    <row r="56" spans="1:25" x14ac:dyDescent="0.25">
      <c r="A56" s="283">
        <v>46052</v>
      </c>
      <c r="B56" s="34" t="s">
        <v>459</v>
      </c>
      <c r="C56" s="34" t="s">
        <v>30</v>
      </c>
      <c r="D56" s="223">
        <v>0.83</v>
      </c>
      <c r="E56" s="48">
        <f t="shared" si="8"/>
        <v>1</v>
      </c>
      <c r="F56" s="43">
        <v>15.2</v>
      </c>
      <c r="G56" s="48">
        <f t="shared" si="9"/>
        <v>1</v>
      </c>
      <c r="H56" s="4">
        <v>0.36</v>
      </c>
      <c r="I56" s="48">
        <f t="shared" si="23"/>
        <v>1</v>
      </c>
      <c r="J56" s="223">
        <v>4.8</v>
      </c>
      <c r="K56" s="48">
        <f t="shared" si="10"/>
        <v>0</v>
      </c>
      <c r="L56" s="41">
        <f t="shared" si="11"/>
        <v>0</v>
      </c>
      <c r="M56" s="41">
        <f t="shared" si="12"/>
        <v>1</v>
      </c>
      <c r="Q56" s="25" t="str">
        <f t="shared" si="13"/>
        <v>STAG</v>
      </c>
      <c r="R56" s="25">
        <f t="shared" si="24"/>
        <v>0.8</v>
      </c>
      <c r="S56" s="25">
        <f t="shared" si="25"/>
        <v>1.24</v>
      </c>
      <c r="T56" s="25">
        <f t="shared" si="26"/>
        <v>12.5</v>
      </c>
      <c r="U56" s="25">
        <f t="shared" si="27"/>
        <v>16.399999999999999</v>
      </c>
      <c r="V56" s="25">
        <f t="shared" si="28"/>
        <v>0</v>
      </c>
      <c r="W56" s="25">
        <f t="shared" si="29"/>
        <v>0.5</v>
      </c>
      <c r="X56" s="25">
        <f t="shared" si="30"/>
        <v>5</v>
      </c>
      <c r="Y56" s="25">
        <f t="shared" si="31"/>
        <v>7</v>
      </c>
    </row>
    <row r="57" spans="1:25" x14ac:dyDescent="0.25">
      <c r="A57" s="283">
        <v>46052</v>
      </c>
      <c r="B57" s="34" t="s">
        <v>458</v>
      </c>
      <c r="C57" s="34" t="s">
        <v>30</v>
      </c>
      <c r="D57" s="223">
        <v>0.86</v>
      </c>
      <c r="E57" s="48">
        <f t="shared" si="8"/>
        <v>1</v>
      </c>
      <c r="F57" s="43">
        <v>13.6</v>
      </c>
      <c r="G57" s="48">
        <f t="shared" si="9"/>
        <v>1</v>
      </c>
      <c r="H57" s="4">
        <v>0</v>
      </c>
      <c r="I57" s="48">
        <f t="shared" si="23"/>
        <v>1</v>
      </c>
      <c r="J57" s="223">
        <v>5.14</v>
      </c>
      <c r="K57" s="48">
        <f t="shared" si="10"/>
        <v>1</v>
      </c>
      <c r="L57" s="41">
        <f t="shared" si="11"/>
        <v>1</v>
      </c>
      <c r="M57" s="41">
        <f t="shared" si="12"/>
        <v>1</v>
      </c>
      <c r="Q57" s="25" t="str">
        <f t="shared" si="13"/>
        <v>STAG</v>
      </c>
      <c r="R57" s="25">
        <f t="shared" si="24"/>
        <v>0.8</v>
      </c>
      <c r="S57" s="25">
        <f t="shared" si="25"/>
        <v>1.24</v>
      </c>
      <c r="T57" s="25">
        <f t="shared" si="26"/>
        <v>12.5</v>
      </c>
      <c r="U57" s="25">
        <f t="shared" si="27"/>
        <v>16.399999999999999</v>
      </c>
      <c r="V57" s="25">
        <f t="shared" si="28"/>
        <v>0</v>
      </c>
      <c r="W57" s="25">
        <f t="shared" si="29"/>
        <v>0.5</v>
      </c>
      <c r="X57" s="25">
        <f t="shared" si="30"/>
        <v>5</v>
      </c>
      <c r="Y57" s="25">
        <f t="shared" si="31"/>
        <v>7</v>
      </c>
    </row>
    <row r="58" spans="1:25" x14ac:dyDescent="0.25">
      <c r="A58" s="283"/>
      <c r="B58" s="34"/>
      <c r="C58" s="34"/>
      <c r="D58" s="223"/>
      <c r="E58" s="48"/>
      <c r="F58" s="43"/>
      <c r="G58" s="48"/>
      <c r="H58" s="4"/>
      <c r="I58" s="48"/>
      <c r="J58" s="223"/>
      <c r="K58" s="48"/>
      <c r="L58" s="41"/>
      <c r="M58" s="41"/>
      <c r="Q58" s="25" t="s">
        <v>973</v>
      </c>
      <c r="R58" s="25" t="e">
        <f t="shared" si="24"/>
        <v>#N/A</v>
      </c>
      <c r="S58" s="25" t="e">
        <f t="shared" si="25"/>
        <v>#N/A</v>
      </c>
      <c r="T58" s="25" t="e">
        <f t="shared" si="26"/>
        <v>#N/A</v>
      </c>
      <c r="U58" s="25" t="e">
        <f t="shared" si="27"/>
        <v>#N/A</v>
      </c>
      <c r="V58" s="25" t="e">
        <f t="shared" si="28"/>
        <v>#N/A</v>
      </c>
      <c r="W58" s="25" t="e">
        <f t="shared" si="29"/>
        <v>#N/A</v>
      </c>
      <c r="X58" s="25" t="e">
        <f t="shared" si="30"/>
        <v>#N/A</v>
      </c>
      <c r="Y58" s="25" t="e">
        <f t="shared" si="31"/>
        <v>#N/A</v>
      </c>
    </row>
    <row r="59" spans="1:25" x14ac:dyDescent="0.25">
      <c r="A59" s="283"/>
      <c r="B59" s="34"/>
      <c r="C59" s="34"/>
      <c r="D59" s="223"/>
      <c r="E59" s="48"/>
      <c r="F59" s="43"/>
      <c r="G59" s="48"/>
      <c r="H59" s="4"/>
      <c r="I59" s="48"/>
      <c r="J59" s="223"/>
      <c r="K59" s="48"/>
      <c r="L59" s="41"/>
      <c r="M59" s="41"/>
      <c r="Q59" s="25" t="s">
        <v>973</v>
      </c>
      <c r="R59" s="25" t="e">
        <f t="shared" si="24"/>
        <v>#N/A</v>
      </c>
      <c r="S59" s="25" t="e">
        <f t="shared" si="25"/>
        <v>#N/A</v>
      </c>
      <c r="T59" s="25" t="e">
        <f t="shared" si="26"/>
        <v>#N/A</v>
      </c>
      <c r="U59" s="25" t="e">
        <f t="shared" si="27"/>
        <v>#N/A</v>
      </c>
      <c r="V59" s="25" t="e">
        <f t="shared" si="28"/>
        <v>#N/A</v>
      </c>
      <c r="W59" s="25" t="e">
        <f t="shared" si="29"/>
        <v>#N/A</v>
      </c>
      <c r="X59" s="25" t="e">
        <f t="shared" si="30"/>
        <v>#N/A</v>
      </c>
      <c r="Y59" s="25" t="e">
        <f t="shared" si="31"/>
        <v>#N/A</v>
      </c>
    </row>
    <row r="60" spans="1:25" ht="15.75" thickBot="1" x14ac:dyDescent="0.3">
      <c r="A60" s="283"/>
      <c r="B60" s="34"/>
      <c r="C60" s="34"/>
      <c r="D60" s="135"/>
      <c r="E60" s="48"/>
      <c r="F60" s="43"/>
      <c r="G60" s="48"/>
      <c r="H60" s="4"/>
      <c r="I60" s="48"/>
      <c r="J60" s="223"/>
      <c r="K60" s="48"/>
      <c r="L60" s="334"/>
      <c r="M60" s="41"/>
      <c r="Q60" s="25" t="str">
        <f t="shared" si="13"/>
        <v/>
      </c>
      <c r="R60" s="25" t="e">
        <f t="shared" si="24"/>
        <v>#N/A</v>
      </c>
      <c r="S60" s="25" t="e">
        <f t="shared" si="25"/>
        <v>#N/A</v>
      </c>
      <c r="T60" s="25" t="e">
        <f t="shared" si="26"/>
        <v>#N/A</v>
      </c>
      <c r="U60" s="25" t="e">
        <f t="shared" si="27"/>
        <v>#N/A</v>
      </c>
      <c r="V60" s="25" t="e">
        <f t="shared" si="28"/>
        <v>#N/A</v>
      </c>
      <c r="W60" s="25" t="e">
        <f t="shared" si="29"/>
        <v>#N/A</v>
      </c>
      <c r="X60" s="25" t="e">
        <f t="shared" si="30"/>
        <v>#N/A</v>
      </c>
      <c r="Y60" s="25" t="e">
        <f t="shared" si="31"/>
        <v>#N/A</v>
      </c>
    </row>
    <row r="61" spans="1:25" ht="15.75" thickBot="1" x14ac:dyDescent="0.3">
      <c r="C61" s="34">
        <f>COUNTA(C18:C60)</f>
        <v>40</v>
      </c>
      <c r="D61" s="31">
        <f>((COUNTA(D18:D60))-COUNTIF(E18:E60,"&lt;1"))/(COUNTA(D18:D60))</f>
        <v>0.94736842105263153</v>
      </c>
      <c r="E61" s="72"/>
      <c r="F61" s="31">
        <f>((COUNTA(F18:F60))-COUNTIF(G18:G60,"&lt;1"))/(COUNTA(F18:F60))</f>
        <v>0.91176470588235292</v>
      </c>
      <c r="G61" s="72"/>
      <c r="H61" s="31">
        <f>((COUNTA(H18:H60))-COUNTIF(I18:I60,"&lt;1"))/(COUNTA(H18:H60))</f>
        <v>0.96875</v>
      </c>
      <c r="I61" s="72"/>
      <c r="J61" s="31">
        <f>((COUNTA(J18:J60))-COUNTIF(K18:K60,"&lt;1"))/(COUNTA(J18:J60))</f>
        <v>0.97368421052631582</v>
      </c>
      <c r="K61" s="72" t="s">
        <v>460</v>
      </c>
      <c r="L61" s="11">
        <f>AVERAGE(L18:L60)</f>
        <v>0.83333333333333337</v>
      </c>
      <c r="M61" s="11">
        <f>AVERAGE(M18:M60)</f>
        <v>0.86111111111111116</v>
      </c>
      <c r="Q61" s="25" t="str">
        <f t="shared" si="13"/>
        <v>40</v>
      </c>
      <c r="R61" s="25" t="e">
        <f t="shared" si="24"/>
        <v>#N/A</v>
      </c>
      <c r="S61" s="25" t="e">
        <f t="shared" si="25"/>
        <v>#N/A</v>
      </c>
      <c r="T61" s="25" t="e">
        <f t="shared" si="26"/>
        <v>#N/A</v>
      </c>
      <c r="U61" s="25" t="e">
        <f t="shared" ref="U61" si="33">VLOOKUP($Q61,$Q$3:$Y$14,5,FALSE)</f>
        <v>#N/A</v>
      </c>
      <c r="V61" s="25" t="e">
        <f t="shared" ref="V61" si="34">VLOOKUP($Q61,$Q$3:$Y$14,6,FALSE)</f>
        <v>#N/A</v>
      </c>
      <c r="W61" s="25" t="e">
        <f t="shared" ref="W61" si="35">VLOOKUP($Q61,$Q$3:$Y$14,7,FALSE)</f>
        <v>#N/A</v>
      </c>
      <c r="X61" s="25" t="e">
        <f t="shared" ref="X61" si="36">VLOOKUP($Q61,$Q$3:$Y$14,8,FALSE)</f>
        <v>#N/A</v>
      </c>
      <c r="Y61" s="25" t="e">
        <f t="shared" si="31"/>
        <v>#N/A</v>
      </c>
    </row>
    <row r="62" spans="1:25" x14ac:dyDescent="0.25">
      <c r="Q62" s="25" t="str">
        <f t="shared" si="13"/>
        <v/>
      </c>
      <c r="R62" s="25" t="e">
        <f t="shared" si="24"/>
        <v>#N/A</v>
      </c>
      <c r="S62" s="25" t="e">
        <f t="shared" si="25"/>
        <v>#N/A</v>
      </c>
      <c r="T62" s="25" t="e">
        <f t="shared" si="26"/>
        <v>#N/A</v>
      </c>
      <c r="U62" s="25" t="e">
        <f t="shared" si="27"/>
        <v>#N/A</v>
      </c>
      <c r="V62" s="25" t="e">
        <f t="shared" si="28"/>
        <v>#N/A</v>
      </c>
      <c r="W62" s="25" t="e">
        <f t="shared" si="29"/>
        <v>#N/A</v>
      </c>
      <c r="X62" s="25" t="e">
        <f t="shared" si="30"/>
        <v>#N/A</v>
      </c>
      <c r="Y62" s="25" t="e">
        <f t="shared" si="31"/>
        <v>#N/A</v>
      </c>
    </row>
    <row r="63" spans="1:25" x14ac:dyDescent="0.25">
      <c r="Q63" s="25" t="str">
        <f t="shared" si="13"/>
        <v/>
      </c>
      <c r="R63" s="25" t="e">
        <f t="shared" si="24"/>
        <v>#N/A</v>
      </c>
      <c r="S63" s="25" t="e">
        <f t="shared" si="25"/>
        <v>#N/A</v>
      </c>
      <c r="T63" s="25" t="e">
        <f t="shared" si="26"/>
        <v>#N/A</v>
      </c>
      <c r="U63" s="25" t="e">
        <f t="shared" si="27"/>
        <v>#N/A</v>
      </c>
      <c r="V63" s="25" t="e">
        <f t="shared" si="28"/>
        <v>#N/A</v>
      </c>
      <c r="W63" s="25" t="e">
        <f t="shared" si="29"/>
        <v>#N/A</v>
      </c>
      <c r="X63" s="25" t="e">
        <f t="shared" si="30"/>
        <v>#N/A</v>
      </c>
      <c r="Y63" s="25" t="e">
        <f t="shared" si="31"/>
        <v>#N/A</v>
      </c>
    </row>
    <row r="64" spans="1:25" ht="30" x14ac:dyDescent="0.25">
      <c r="A64" s="7" t="s">
        <v>18</v>
      </c>
      <c r="B64" s="7" t="s">
        <v>19</v>
      </c>
      <c r="C64" s="7" t="s">
        <v>29</v>
      </c>
      <c r="D64" s="8" t="s">
        <v>122</v>
      </c>
      <c r="E64" s="70"/>
      <c r="F64" s="8" t="s">
        <v>15</v>
      </c>
      <c r="G64" s="70"/>
      <c r="H64" s="127" t="s">
        <v>16</v>
      </c>
      <c r="I64" s="70"/>
      <c r="J64" s="8" t="s">
        <v>14</v>
      </c>
      <c r="K64" s="105"/>
      <c r="L64" s="18" t="s">
        <v>20</v>
      </c>
      <c r="M64" s="24" t="s">
        <v>103</v>
      </c>
      <c r="Q64" s="25" t="str">
        <f t="shared" si="13"/>
        <v>Product</v>
      </c>
      <c r="R64" s="25" t="e">
        <f t="shared" si="24"/>
        <v>#N/A</v>
      </c>
      <c r="S64" s="25" t="e">
        <f t="shared" si="25"/>
        <v>#N/A</v>
      </c>
      <c r="T64" s="25" t="e">
        <f t="shared" si="26"/>
        <v>#N/A</v>
      </c>
      <c r="U64" s="25" t="e">
        <f t="shared" si="27"/>
        <v>#N/A</v>
      </c>
      <c r="V64" s="25" t="e">
        <f t="shared" si="28"/>
        <v>#N/A</v>
      </c>
      <c r="W64" s="25" t="e">
        <f t="shared" si="29"/>
        <v>#N/A</v>
      </c>
      <c r="X64" s="25" t="e">
        <f t="shared" si="30"/>
        <v>#N/A</v>
      </c>
      <c r="Y64" s="25" t="e">
        <f t="shared" si="31"/>
        <v>#N/A</v>
      </c>
    </row>
    <row r="65" spans="1:25" x14ac:dyDescent="0.25">
      <c r="A65" s="283">
        <v>46055</v>
      </c>
      <c r="B65" s="34" t="s">
        <v>452</v>
      </c>
      <c r="C65" s="34" t="s">
        <v>30</v>
      </c>
      <c r="D65" s="223">
        <v>0.88</v>
      </c>
      <c r="E65" s="48">
        <f t="shared" ref="E65:E109" si="37">IF(+(IF(D65&lt;R65,0,IF(D65&gt;S65,0,1)))=1,1,0)</f>
        <v>1</v>
      </c>
      <c r="F65" s="43">
        <v>14.6</v>
      </c>
      <c r="G65" s="48">
        <f t="shared" ref="G65:G109" si="38">IF(+(IF(F65&lt;T65,0,IF(F65&gt;U65,0,1)))=1,1,0)</f>
        <v>1</v>
      </c>
      <c r="H65" s="4">
        <v>0.13</v>
      </c>
      <c r="I65" s="48">
        <f>IF(+(IF(H65&lt;V65,0,IF(H65&gt;W65,0,1)))=1,1,0)</f>
        <v>1</v>
      </c>
      <c r="J65" s="223">
        <v>5.12</v>
      </c>
      <c r="K65" s="230">
        <f t="shared" ref="K65:K109" si="39">IF(+(IF(J65&lt;X65,0,IF(J65&gt;Y65,0,1)))=1,1,0)</f>
        <v>1</v>
      </c>
      <c r="L65" s="41">
        <f>IF(+(IF(D65&lt;R65,0,IF(D65&gt;S65,0,1)))+(IF(F65&lt;T65,0,IF(F65&gt;U65,0,1)))+(IF(H65&lt;V65,0,IF(H65&gt;W65,0,1)))+(IF(J65&lt;X65,0,IF(J65&gt;Y65,0,1)))=4,1,0)</f>
        <v>1</v>
      </c>
      <c r="M65" s="41">
        <f>IF(+(IF(D65&lt;R65,0,IF(D65&gt;S65,0,1)))+(IF(F65&lt;T65,0,IF(F65&gt;U65,0,1)))+(IF(H65&lt;V65,0,IF(H65&gt;W65,0,1)))=3,1,0)</f>
        <v>1</v>
      </c>
      <c r="Q65" s="25" t="str">
        <f t="shared" si="13"/>
        <v>STAG</v>
      </c>
      <c r="R65" s="25">
        <f t="shared" si="24"/>
        <v>0.8</v>
      </c>
      <c r="S65" s="25">
        <f t="shared" si="25"/>
        <v>1.24</v>
      </c>
      <c r="T65" s="25">
        <f t="shared" si="26"/>
        <v>12.5</v>
      </c>
      <c r="U65" s="25">
        <f t="shared" si="27"/>
        <v>16.399999999999999</v>
      </c>
      <c r="V65" s="25">
        <f t="shared" si="28"/>
        <v>0</v>
      </c>
      <c r="W65" s="25">
        <f t="shared" si="29"/>
        <v>0.5</v>
      </c>
      <c r="X65" s="25">
        <f t="shared" si="30"/>
        <v>5</v>
      </c>
      <c r="Y65" s="25">
        <f t="shared" si="31"/>
        <v>7</v>
      </c>
    </row>
    <row r="66" spans="1:25" x14ac:dyDescent="0.25">
      <c r="A66" s="283">
        <v>46055</v>
      </c>
      <c r="B66" s="34" t="s">
        <v>434</v>
      </c>
      <c r="C66" s="34" t="s">
        <v>31</v>
      </c>
      <c r="D66" s="223">
        <v>1.68</v>
      </c>
      <c r="E66" s="48">
        <f t="shared" ref="E66" si="40">IF(+(IF(D66&lt;R66,0,IF(D66&gt;S66,0,1)))=1,1,0)</f>
        <v>1</v>
      </c>
      <c r="F66" s="43">
        <v>16.100000000000001</v>
      </c>
      <c r="G66" s="48">
        <f t="shared" ref="G66" si="41">IF(+(IF(F66&lt;T66,0,IF(F66&gt;U66,0,1)))=1,1,0)</f>
        <v>1</v>
      </c>
      <c r="H66" s="4">
        <v>0.31</v>
      </c>
      <c r="I66" s="48">
        <f t="shared" ref="I66" si="42">IF(+(IF(H66&lt;V66,0,IF(H66&gt;W66,0,1)))=1,1,0)</f>
        <v>1</v>
      </c>
      <c r="J66" s="223">
        <v>5.38</v>
      </c>
      <c r="K66" s="230">
        <f t="shared" ref="K66" si="43">IF(+(IF(J66&lt;X66,0,IF(J66&gt;Y66,0,1)))=1,1,0)</f>
        <v>1</v>
      </c>
      <c r="L66" s="41">
        <f t="shared" ref="L66" si="44">IF(+(IF(D66&lt;R66,0,IF(D66&gt;S66,0,1)))+(IF(F66&lt;T66,0,IF(F66&gt;U66,0,1)))+(IF(H66&lt;V66,0,IF(H66&gt;W66,0,1)))+(IF(J66&lt;X66,0,IF(J66&gt;Y66,0,1)))=4,1,0)</f>
        <v>1</v>
      </c>
      <c r="M66" s="41">
        <f t="shared" ref="M66" si="45">IF(+(IF(D66&lt;R66,0,IF(D66&gt;S66,0,1)))+(IF(F66&lt;T66,0,IF(F66&gt;U66,0,1)))+(IF(H66&lt;V66,0,IF(H66&gt;W66,0,1)))=3,1,0)</f>
        <v>1</v>
      </c>
      <c r="Q66" s="25" t="str">
        <f t="shared" ref="Q66" si="46">LEFT(C66,12)</f>
        <v>CARIB</v>
      </c>
      <c r="R66" s="25">
        <f t="shared" si="24"/>
        <v>1.65</v>
      </c>
      <c r="S66" s="25">
        <f t="shared" si="25"/>
        <v>2.14</v>
      </c>
      <c r="T66" s="25">
        <f t="shared" si="26"/>
        <v>12.5</v>
      </c>
      <c r="U66" s="25">
        <f t="shared" si="27"/>
        <v>16.399999999999999</v>
      </c>
      <c r="V66" s="25">
        <f t="shared" si="28"/>
        <v>0</v>
      </c>
      <c r="W66" s="25">
        <f t="shared" si="29"/>
        <v>0.4</v>
      </c>
      <c r="X66" s="25">
        <f t="shared" si="30"/>
        <v>5</v>
      </c>
      <c r="Y66" s="25">
        <f t="shared" si="31"/>
        <v>7</v>
      </c>
    </row>
    <row r="67" spans="1:25" x14ac:dyDescent="0.25">
      <c r="A67" s="283">
        <v>46055</v>
      </c>
      <c r="B67" s="34" t="s">
        <v>436</v>
      </c>
      <c r="C67" s="34" t="s">
        <v>31</v>
      </c>
      <c r="D67" s="223">
        <v>1.7</v>
      </c>
      <c r="E67" s="48">
        <f t="shared" si="37"/>
        <v>1</v>
      </c>
      <c r="F67" s="43">
        <v>13.2</v>
      </c>
      <c r="G67" s="48">
        <f t="shared" si="38"/>
        <v>1</v>
      </c>
      <c r="H67" s="4">
        <v>0.5</v>
      </c>
      <c r="I67" s="48">
        <f t="shared" ref="I67:I94" si="47">IF(+(IF(H67&lt;V67,0,IF(H67&gt;W67,0,1)))=1,1,0)</f>
        <v>0</v>
      </c>
      <c r="J67" s="223">
        <v>5</v>
      </c>
      <c r="K67" s="230">
        <f t="shared" si="39"/>
        <v>1</v>
      </c>
      <c r="L67" s="41">
        <f t="shared" ref="L67:L109" si="48">IF(+(IF(D67&lt;R67,0,IF(D67&gt;S67,0,1)))+(IF(F67&lt;T67,0,IF(F67&gt;U67,0,1)))+(IF(H67&lt;V67,0,IF(H67&gt;W67,0,1)))+(IF(J67&lt;X67,0,IF(J67&gt;Y67,0,1)))=4,1,0)</f>
        <v>0</v>
      </c>
      <c r="M67" s="41">
        <f t="shared" ref="M67:M101" si="49">IF(+(IF(D67&lt;R67,0,IF(D67&gt;S67,0,1)))+(IF(F67&lt;T67,0,IF(F67&gt;U67,0,1)))+(IF(H67&lt;V67,0,IF(H67&gt;W67,0,1)))=3,1,0)</f>
        <v>0</v>
      </c>
      <c r="Q67" s="25" t="str">
        <f t="shared" si="13"/>
        <v>CARIB</v>
      </c>
      <c r="R67" s="25">
        <f t="shared" si="24"/>
        <v>1.65</v>
      </c>
      <c r="S67" s="25">
        <f t="shared" si="25"/>
        <v>2.14</v>
      </c>
      <c r="T67" s="25">
        <f t="shared" si="26"/>
        <v>12.5</v>
      </c>
      <c r="U67" s="25">
        <f t="shared" si="27"/>
        <v>16.399999999999999</v>
      </c>
      <c r="V67" s="25">
        <f t="shared" si="28"/>
        <v>0</v>
      </c>
      <c r="W67" s="25">
        <f t="shared" si="29"/>
        <v>0.4</v>
      </c>
      <c r="X67" s="25">
        <f t="shared" si="30"/>
        <v>5</v>
      </c>
      <c r="Y67" s="25">
        <f t="shared" si="31"/>
        <v>7</v>
      </c>
    </row>
    <row r="68" spans="1:25" x14ac:dyDescent="0.25">
      <c r="A68" s="283">
        <v>46055</v>
      </c>
      <c r="B68" s="34" t="s">
        <v>436</v>
      </c>
      <c r="C68" s="34" t="s">
        <v>31</v>
      </c>
      <c r="D68" s="223">
        <v>1.71</v>
      </c>
      <c r="E68" s="48">
        <f t="shared" si="37"/>
        <v>1</v>
      </c>
      <c r="F68" s="43">
        <v>14.9</v>
      </c>
      <c r="G68" s="48">
        <f t="shared" si="38"/>
        <v>1</v>
      </c>
      <c r="H68" s="4">
        <v>0.19</v>
      </c>
      <c r="I68" s="48">
        <f t="shared" si="47"/>
        <v>1</v>
      </c>
      <c r="J68" s="223">
        <v>5.6</v>
      </c>
      <c r="K68" s="230">
        <f t="shared" si="39"/>
        <v>1</v>
      </c>
      <c r="L68" s="41">
        <f t="shared" si="48"/>
        <v>1</v>
      </c>
      <c r="M68" s="41">
        <f t="shared" si="49"/>
        <v>1</v>
      </c>
      <c r="Q68" s="25" t="str">
        <f t="shared" si="13"/>
        <v>CARIB</v>
      </c>
      <c r="R68" s="25">
        <f t="shared" si="24"/>
        <v>1.65</v>
      </c>
      <c r="S68" s="25">
        <f t="shared" si="25"/>
        <v>2.14</v>
      </c>
      <c r="T68" s="25">
        <f t="shared" si="26"/>
        <v>12.5</v>
      </c>
      <c r="U68" s="25">
        <f t="shared" si="27"/>
        <v>16.399999999999999</v>
      </c>
      <c r="V68" s="25">
        <f t="shared" si="28"/>
        <v>0</v>
      </c>
      <c r="W68" s="25">
        <f t="shared" si="29"/>
        <v>0.4</v>
      </c>
      <c r="X68" s="25">
        <f t="shared" si="30"/>
        <v>5</v>
      </c>
      <c r="Y68" s="25">
        <f t="shared" si="31"/>
        <v>7</v>
      </c>
    </row>
    <row r="69" spans="1:25" x14ac:dyDescent="0.25">
      <c r="A69" s="283">
        <v>46055</v>
      </c>
      <c r="B69" s="34" t="s">
        <v>435</v>
      </c>
      <c r="C69" s="34" t="s">
        <v>31</v>
      </c>
      <c r="D69" s="223">
        <v>1.67</v>
      </c>
      <c r="E69" s="48">
        <f t="shared" si="37"/>
        <v>1</v>
      </c>
      <c r="F69" s="294"/>
      <c r="G69" s="48"/>
      <c r="H69" s="4">
        <v>0.25</v>
      </c>
      <c r="I69" s="48">
        <f t="shared" si="47"/>
        <v>1</v>
      </c>
      <c r="J69" s="223">
        <v>5.58</v>
      </c>
      <c r="K69" s="230">
        <f t="shared" si="39"/>
        <v>1</v>
      </c>
      <c r="L69" s="41">
        <f t="shared" si="48"/>
        <v>0</v>
      </c>
      <c r="M69" s="41">
        <f t="shared" si="49"/>
        <v>0</v>
      </c>
      <c r="Q69" s="25" t="str">
        <f t="shared" si="13"/>
        <v>CARIB</v>
      </c>
      <c r="R69" s="25">
        <f t="shared" si="24"/>
        <v>1.65</v>
      </c>
      <c r="S69" s="25">
        <f t="shared" si="25"/>
        <v>2.14</v>
      </c>
      <c r="T69" s="25">
        <f t="shared" si="26"/>
        <v>12.5</v>
      </c>
      <c r="U69" s="25">
        <f t="shared" si="27"/>
        <v>16.399999999999999</v>
      </c>
      <c r="V69" s="25">
        <f t="shared" si="28"/>
        <v>0</v>
      </c>
      <c r="W69" s="25">
        <f t="shared" si="29"/>
        <v>0.4</v>
      </c>
      <c r="X69" s="25">
        <f t="shared" si="30"/>
        <v>5</v>
      </c>
      <c r="Y69" s="25">
        <f t="shared" si="31"/>
        <v>7</v>
      </c>
    </row>
    <row r="70" spans="1:25" x14ac:dyDescent="0.25">
      <c r="A70" s="283">
        <v>46056</v>
      </c>
      <c r="B70" s="34" t="s">
        <v>437</v>
      </c>
      <c r="C70" s="34" t="s">
        <v>31</v>
      </c>
      <c r="D70" s="223">
        <v>1.7</v>
      </c>
      <c r="E70" s="48">
        <f t="shared" si="37"/>
        <v>1</v>
      </c>
      <c r="F70" s="43">
        <v>14.31</v>
      </c>
      <c r="G70" s="48">
        <f t="shared" si="38"/>
        <v>1</v>
      </c>
      <c r="H70" s="4">
        <v>0.2</v>
      </c>
      <c r="I70" s="48">
        <f t="shared" si="47"/>
        <v>1</v>
      </c>
      <c r="J70" s="223">
        <v>6</v>
      </c>
      <c r="K70" s="230">
        <f t="shared" si="39"/>
        <v>1</v>
      </c>
      <c r="L70" s="41">
        <f t="shared" si="48"/>
        <v>1</v>
      </c>
      <c r="M70" s="41">
        <f t="shared" si="49"/>
        <v>1</v>
      </c>
      <c r="Q70" s="25" t="str">
        <f t="shared" si="13"/>
        <v>CARIB</v>
      </c>
      <c r="R70" s="25">
        <f t="shared" si="24"/>
        <v>1.65</v>
      </c>
      <c r="S70" s="25">
        <f t="shared" si="25"/>
        <v>2.14</v>
      </c>
      <c r="T70" s="25">
        <f t="shared" si="26"/>
        <v>12.5</v>
      </c>
      <c r="U70" s="25">
        <f t="shared" si="27"/>
        <v>16.399999999999999</v>
      </c>
      <c r="V70" s="25">
        <f t="shared" si="28"/>
        <v>0</v>
      </c>
      <c r="W70" s="25">
        <f t="shared" si="29"/>
        <v>0.4</v>
      </c>
      <c r="X70" s="25">
        <f t="shared" si="30"/>
        <v>5</v>
      </c>
      <c r="Y70" s="25">
        <f t="shared" si="31"/>
        <v>7</v>
      </c>
    </row>
    <row r="71" spans="1:25" x14ac:dyDescent="0.25">
      <c r="A71" s="283">
        <v>46056</v>
      </c>
      <c r="B71" s="34" t="s">
        <v>436</v>
      </c>
      <c r="C71" s="34" t="s">
        <v>31</v>
      </c>
      <c r="D71" s="262"/>
      <c r="E71" s="48"/>
      <c r="F71" s="43">
        <v>15.5</v>
      </c>
      <c r="G71" s="48">
        <f t="shared" si="38"/>
        <v>1</v>
      </c>
      <c r="H71" s="4">
        <v>0.19</v>
      </c>
      <c r="I71" s="48">
        <f t="shared" si="47"/>
        <v>1</v>
      </c>
      <c r="J71" s="43">
        <v>6</v>
      </c>
      <c r="K71" s="230">
        <f t="shared" si="39"/>
        <v>1</v>
      </c>
      <c r="L71" s="248">
        <v>1</v>
      </c>
      <c r="M71" s="248">
        <v>1</v>
      </c>
      <c r="Q71" s="25" t="str">
        <f t="shared" si="13"/>
        <v>CARIB</v>
      </c>
      <c r="R71" s="25">
        <f t="shared" si="24"/>
        <v>1.65</v>
      </c>
      <c r="S71" s="25">
        <f t="shared" si="25"/>
        <v>2.14</v>
      </c>
      <c r="T71" s="25">
        <f t="shared" si="26"/>
        <v>12.5</v>
      </c>
      <c r="U71" s="25">
        <f t="shared" si="27"/>
        <v>16.399999999999999</v>
      </c>
      <c r="V71" s="25">
        <f t="shared" si="28"/>
        <v>0</v>
      </c>
      <c r="W71" s="25">
        <f t="shared" si="29"/>
        <v>0.4</v>
      </c>
      <c r="X71" s="25">
        <f t="shared" si="30"/>
        <v>5</v>
      </c>
      <c r="Y71" s="25">
        <f t="shared" si="31"/>
        <v>7</v>
      </c>
    </row>
    <row r="72" spans="1:25" x14ac:dyDescent="0.25">
      <c r="A72" s="283">
        <v>46056</v>
      </c>
      <c r="B72" s="34" t="s">
        <v>452</v>
      </c>
      <c r="C72" s="34" t="s">
        <v>31</v>
      </c>
      <c r="D72" s="223">
        <v>1.7</v>
      </c>
      <c r="E72" s="48">
        <f t="shared" si="37"/>
        <v>1</v>
      </c>
      <c r="F72" s="43">
        <v>14.7</v>
      </c>
      <c r="G72" s="48">
        <f t="shared" si="38"/>
        <v>1</v>
      </c>
      <c r="H72" s="4">
        <v>0.04</v>
      </c>
      <c r="I72" s="48">
        <f t="shared" si="47"/>
        <v>1</v>
      </c>
      <c r="J72" s="223">
        <v>6.28</v>
      </c>
      <c r="K72" s="230">
        <f t="shared" si="39"/>
        <v>1</v>
      </c>
      <c r="L72" s="41">
        <f t="shared" si="48"/>
        <v>1</v>
      </c>
      <c r="M72" s="41">
        <f t="shared" si="49"/>
        <v>1</v>
      </c>
      <c r="Q72" s="25" t="str">
        <f t="shared" si="13"/>
        <v>CARIB</v>
      </c>
      <c r="R72" s="25">
        <f t="shared" si="24"/>
        <v>1.65</v>
      </c>
      <c r="S72" s="25">
        <f t="shared" si="25"/>
        <v>2.14</v>
      </c>
      <c r="T72" s="25">
        <f t="shared" si="26"/>
        <v>12.5</v>
      </c>
      <c r="U72" s="25">
        <f t="shared" si="27"/>
        <v>16.399999999999999</v>
      </c>
      <c r="V72" s="25">
        <f t="shared" si="28"/>
        <v>0</v>
      </c>
      <c r="W72" s="25">
        <f t="shared" si="29"/>
        <v>0.4</v>
      </c>
      <c r="X72" s="25">
        <f t="shared" si="30"/>
        <v>5</v>
      </c>
      <c r="Y72" s="25">
        <f t="shared" si="31"/>
        <v>7</v>
      </c>
    </row>
    <row r="73" spans="1:25" x14ac:dyDescent="0.25">
      <c r="A73" s="284">
        <v>46056</v>
      </c>
      <c r="B73" s="34" t="s">
        <v>804</v>
      </c>
      <c r="C73" s="34" t="s">
        <v>31</v>
      </c>
      <c r="D73" s="262"/>
      <c r="E73" s="48"/>
      <c r="F73" s="43">
        <v>14.5</v>
      </c>
      <c r="G73" s="48">
        <f t="shared" si="38"/>
        <v>1</v>
      </c>
      <c r="H73" s="4">
        <v>0.34</v>
      </c>
      <c r="I73" s="48">
        <f t="shared" si="47"/>
        <v>1</v>
      </c>
      <c r="J73" s="223">
        <v>6.2</v>
      </c>
      <c r="K73" s="230">
        <f t="shared" si="39"/>
        <v>1</v>
      </c>
      <c r="L73" s="248">
        <v>1</v>
      </c>
      <c r="M73" s="248">
        <v>1</v>
      </c>
      <c r="Q73" s="25" t="str">
        <f t="shared" si="13"/>
        <v>CARIB</v>
      </c>
      <c r="R73" s="25">
        <f t="shared" si="24"/>
        <v>1.65</v>
      </c>
      <c r="S73" s="25">
        <f t="shared" si="25"/>
        <v>2.14</v>
      </c>
      <c r="T73" s="25">
        <f t="shared" si="26"/>
        <v>12.5</v>
      </c>
      <c r="U73" s="25">
        <f t="shared" si="27"/>
        <v>16.399999999999999</v>
      </c>
      <c r="V73" s="25">
        <f t="shared" si="28"/>
        <v>0</v>
      </c>
      <c r="W73" s="25">
        <f t="shared" si="29"/>
        <v>0.4</v>
      </c>
      <c r="X73" s="25">
        <f t="shared" si="30"/>
        <v>5</v>
      </c>
      <c r="Y73" s="25">
        <f t="shared" si="31"/>
        <v>7</v>
      </c>
    </row>
    <row r="74" spans="1:25" x14ac:dyDescent="0.25">
      <c r="A74" s="283">
        <v>46056</v>
      </c>
      <c r="B74" s="34" t="s">
        <v>437</v>
      </c>
      <c r="C74" s="34" t="s">
        <v>31</v>
      </c>
      <c r="D74" s="223">
        <v>1.7</v>
      </c>
      <c r="E74" s="48">
        <f t="shared" si="37"/>
        <v>1</v>
      </c>
      <c r="F74" s="43">
        <v>14.8</v>
      </c>
      <c r="G74" s="48">
        <f t="shared" si="38"/>
        <v>1</v>
      </c>
      <c r="H74" s="4">
        <v>0.5</v>
      </c>
      <c r="I74" s="48">
        <f t="shared" si="47"/>
        <v>0</v>
      </c>
      <c r="J74" s="223">
        <v>6.25</v>
      </c>
      <c r="K74" s="230">
        <f t="shared" si="39"/>
        <v>1</v>
      </c>
      <c r="L74" s="41">
        <f t="shared" si="48"/>
        <v>0</v>
      </c>
      <c r="M74" s="41">
        <f t="shared" si="49"/>
        <v>0</v>
      </c>
      <c r="Q74" s="25" t="str">
        <f t="shared" si="13"/>
        <v>CARIB</v>
      </c>
      <c r="R74" s="25">
        <f t="shared" si="24"/>
        <v>1.65</v>
      </c>
      <c r="S74" s="25">
        <f t="shared" si="25"/>
        <v>2.14</v>
      </c>
      <c r="T74" s="25">
        <f t="shared" si="26"/>
        <v>12.5</v>
      </c>
      <c r="U74" s="25">
        <f t="shared" si="27"/>
        <v>16.399999999999999</v>
      </c>
      <c r="V74" s="25">
        <f t="shared" si="28"/>
        <v>0</v>
      </c>
      <c r="W74" s="25">
        <f t="shared" si="29"/>
        <v>0.4</v>
      </c>
      <c r="X74" s="25">
        <f t="shared" si="30"/>
        <v>5</v>
      </c>
      <c r="Y74" s="25">
        <f t="shared" si="31"/>
        <v>7</v>
      </c>
    </row>
    <row r="75" spans="1:25" x14ac:dyDescent="0.25">
      <c r="A75" s="283">
        <v>46057</v>
      </c>
      <c r="B75" s="34" t="s">
        <v>457</v>
      </c>
      <c r="C75" s="34" t="s">
        <v>31</v>
      </c>
      <c r="D75" s="223">
        <v>1.7</v>
      </c>
      <c r="E75" s="48">
        <f t="shared" si="37"/>
        <v>1</v>
      </c>
      <c r="F75" s="43">
        <v>13.38</v>
      </c>
      <c r="G75" s="48">
        <f t="shared" si="38"/>
        <v>1</v>
      </c>
      <c r="H75" s="4">
        <v>0.18</v>
      </c>
      <c r="I75" s="48">
        <f t="shared" si="47"/>
        <v>1</v>
      </c>
      <c r="J75" s="223">
        <v>6.36</v>
      </c>
      <c r="K75" s="230">
        <f t="shared" si="39"/>
        <v>1</v>
      </c>
      <c r="L75" s="41">
        <f t="shared" si="48"/>
        <v>1</v>
      </c>
      <c r="M75" s="41">
        <f t="shared" si="49"/>
        <v>1</v>
      </c>
      <c r="Q75" s="25" t="str">
        <f t="shared" si="13"/>
        <v>CARIB</v>
      </c>
      <c r="R75" s="25">
        <f t="shared" si="24"/>
        <v>1.65</v>
      </c>
      <c r="S75" s="25">
        <f t="shared" si="25"/>
        <v>2.14</v>
      </c>
      <c r="T75" s="25">
        <f t="shared" si="26"/>
        <v>12.5</v>
      </c>
      <c r="U75" s="25">
        <f t="shared" si="27"/>
        <v>16.399999999999999</v>
      </c>
      <c r="V75" s="25">
        <f t="shared" si="28"/>
        <v>0</v>
      </c>
      <c r="W75" s="25">
        <f t="shared" si="29"/>
        <v>0.4</v>
      </c>
      <c r="X75" s="25">
        <f t="shared" si="30"/>
        <v>5</v>
      </c>
      <c r="Y75" s="25">
        <f t="shared" si="31"/>
        <v>7</v>
      </c>
    </row>
    <row r="76" spans="1:25" x14ac:dyDescent="0.25">
      <c r="A76" s="283">
        <v>46057</v>
      </c>
      <c r="B76" s="34" t="s">
        <v>974</v>
      </c>
      <c r="C76" s="34" t="s">
        <v>31</v>
      </c>
      <c r="D76" s="223">
        <v>1.71</v>
      </c>
      <c r="E76" s="48">
        <f t="shared" ref="E76" si="50">IF(+(IF(D76&lt;R76,0,IF(D76&gt;S76,0,1)))=1,1,0)</f>
        <v>1</v>
      </c>
      <c r="F76" s="43">
        <v>13.3</v>
      </c>
      <c r="G76" s="48">
        <f t="shared" ref="G76" si="51">IF(+(IF(F76&lt;T76,0,IF(F76&gt;U76,0,1)))=1,1,0)</f>
        <v>1</v>
      </c>
      <c r="H76" s="4">
        <v>0.11</v>
      </c>
      <c r="I76" s="48">
        <f t="shared" ref="I76" si="52">IF(+(IF(H76&lt;V76,0,IF(H76&gt;W76,0,1)))=1,1,0)</f>
        <v>1</v>
      </c>
      <c r="J76" s="223">
        <v>6.17</v>
      </c>
      <c r="K76" s="230">
        <f t="shared" ref="K76" si="53">IF(+(IF(J76&lt;X76,0,IF(J76&gt;Y76,0,1)))=1,1,0)</f>
        <v>1</v>
      </c>
      <c r="L76" s="41">
        <f t="shared" ref="L76" si="54">IF(+(IF(D76&lt;R76,0,IF(D76&gt;S76,0,1)))+(IF(F76&lt;T76,0,IF(F76&gt;U76,0,1)))+(IF(H76&lt;V76,0,IF(H76&gt;W76,0,1)))+(IF(J76&lt;X76,0,IF(J76&gt;Y76,0,1)))=4,1,0)</f>
        <v>1</v>
      </c>
      <c r="M76" s="41">
        <f t="shared" ref="M76" si="55">IF(+(IF(D76&lt;R76,0,IF(D76&gt;S76,0,1)))+(IF(F76&lt;T76,0,IF(F76&gt;U76,0,1)))+(IF(H76&lt;V76,0,IF(H76&gt;W76,0,1)))=3,1,0)</f>
        <v>1</v>
      </c>
      <c r="Q76" s="25" t="str">
        <f t="shared" ref="Q76" si="56">LEFT(C76,12)</f>
        <v>CARIB</v>
      </c>
      <c r="R76" s="25">
        <f t="shared" si="24"/>
        <v>1.65</v>
      </c>
      <c r="S76" s="25">
        <f t="shared" si="25"/>
        <v>2.14</v>
      </c>
      <c r="T76" s="25">
        <f t="shared" si="26"/>
        <v>12.5</v>
      </c>
      <c r="U76" s="25">
        <f t="shared" si="27"/>
        <v>16.399999999999999</v>
      </c>
      <c r="V76" s="25">
        <f t="shared" si="28"/>
        <v>0</v>
      </c>
      <c r="W76" s="25">
        <f t="shared" si="29"/>
        <v>0.4</v>
      </c>
      <c r="X76" s="25">
        <f t="shared" si="30"/>
        <v>5</v>
      </c>
      <c r="Y76" s="25">
        <f t="shared" si="31"/>
        <v>7</v>
      </c>
    </row>
    <row r="77" spans="1:25" x14ac:dyDescent="0.25">
      <c r="A77" s="283">
        <v>46057</v>
      </c>
      <c r="B77" s="34" t="s">
        <v>452</v>
      </c>
      <c r="C77" s="34" t="s">
        <v>135</v>
      </c>
      <c r="D77" s="223">
        <v>5.31</v>
      </c>
      <c r="E77" s="48">
        <f t="shared" si="37"/>
        <v>1</v>
      </c>
      <c r="F77" s="43"/>
      <c r="G77" s="48">
        <f t="shared" si="38"/>
        <v>1</v>
      </c>
      <c r="H77" s="4">
        <v>0.04</v>
      </c>
      <c r="I77" s="48">
        <f t="shared" si="47"/>
        <v>1</v>
      </c>
      <c r="J77" s="223">
        <v>3.3</v>
      </c>
      <c r="K77" s="230">
        <f t="shared" si="39"/>
        <v>1</v>
      </c>
      <c r="L77" s="41">
        <f t="shared" si="48"/>
        <v>1</v>
      </c>
      <c r="M77" s="41">
        <f t="shared" si="49"/>
        <v>1</v>
      </c>
      <c r="Q77" s="25" t="str">
        <f t="shared" si="13"/>
        <v>CARIBE ROSE</v>
      </c>
      <c r="R77" s="25">
        <f t="shared" si="24"/>
        <v>4.5</v>
      </c>
      <c r="S77" s="25">
        <f t="shared" si="25"/>
        <v>5.44</v>
      </c>
      <c r="T77" s="25">
        <f t="shared" si="26"/>
        <v>0</v>
      </c>
      <c r="U77" s="25">
        <f t="shared" si="27"/>
        <v>0</v>
      </c>
      <c r="V77" s="25">
        <f t="shared" si="28"/>
        <v>0</v>
      </c>
      <c r="W77" s="25">
        <f t="shared" si="29"/>
        <v>1</v>
      </c>
      <c r="X77" s="25">
        <f t="shared" si="30"/>
        <v>3</v>
      </c>
      <c r="Y77" s="25">
        <f t="shared" si="31"/>
        <v>3.64</v>
      </c>
    </row>
    <row r="78" spans="1:25" x14ac:dyDescent="0.25">
      <c r="A78" s="283">
        <v>46058</v>
      </c>
      <c r="B78" s="34" t="s">
        <v>455</v>
      </c>
      <c r="C78" s="34" t="s">
        <v>33</v>
      </c>
      <c r="D78" s="223">
        <v>3.66</v>
      </c>
      <c r="E78" s="48">
        <f t="shared" si="37"/>
        <v>1</v>
      </c>
      <c r="F78" s="43">
        <v>52.5</v>
      </c>
      <c r="G78" s="48">
        <f t="shared" si="38"/>
        <v>1</v>
      </c>
      <c r="H78" s="4">
        <v>0.04</v>
      </c>
      <c r="I78" s="48">
        <f t="shared" si="47"/>
        <v>1</v>
      </c>
      <c r="J78" s="223">
        <v>165.5</v>
      </c>
      <c r="K78" s="230">
        <f t="shared" si="39"/>
        <v>1</v>
      </c>
      <c r="L78" s="41">
        <f t="shared" si="48"/>
        <v>1</v>
      </c>
      <c r="M78" s="41">
        <f t="shared" si="49"/>
        <v>1</v>
      </c>
      <c r="Q78" s="25" t="str">
        <f t="shared" si="13"/>
        <v>GUINNESS</v>
      </c>
      <c r="R78" s="25">
        <f t="shared" si="24"/>
        <v>3.1</v>
      </c>
      <c r="S78" s="25">
        <f t="shared" si="25"/>
        <v>4.1399999999999997</v>
      </c>
      <c r="T78" s="25">
        <f t="shared" si="26"/>
        <v>48</v>
      </c>
      <c r="U78" s="25">
        <f t="shared" si="27"/>
        <v>62</v>
      </c>
      <c r="V78" s="25">
        <f t="shared" si="28"/>
        <v>0</v>
      </c>
      <c r="W78" s="25">
        <f t="shared" si="29"/>
        <v>0.4</v>
      </c>
      <c r="X78" s="25">
        <f t="shared" si="30"/>
        <v>155</v>
      </c>
      <c r="Y78" s="25">
        <f t="shared" si="31"/>
        <v>195</v>
      </c>
    </row>
    <row r="79" spans="1:25" x14ac:dyDescent="0.25">
      <c r="A79" s="283">
        <v>46058</v>
      </c>
      <c r="B79" s="34" t="s">
        <v>452</v>
      </c>
      <c r="C79" s="34" t="s">
        <v>31</v>
      </c>
      <c r="D79" s="223">
        <v>1.7</v>
      </c>
      <c r="E79" s="48">
        <f t="shared" si="37"/>
        <v>1</v>
      </c>
      <c r="F79" s="43">
        <v>15.2</v>
      </c>
      <c r="G79" s="48">
        <f t="shared" si="38"/>
        <v>1</v>
      </c>
      <c r="H79" s="4">
        <v>0.5</v>
      </c>
      <c r="I79" s="48">
        <f t="shared" si="47"/>
        <v>0</v>
      </c>
      <c r="J79" s="223">
        <v>5.68</v>
      </c>
      <c r="K79" s="230">
        <f t="shared" si="39"/>
        <v>1</v>
      </c>
      <c r="L79" s="41">
        <f t="shared" si="48"/>
        <v>0</v>
      </c>
      <c r="M79" s="41">
        <f t="shared" si="49"/>
        <v>0</v>
      </c>
      <c r="Q79" s="25" t="str">
        <f t="shared" si="13"/>
        <v>CARIB</v>
      </c>
      <c r="R79" s="25">
        <f t="shared" si="24"/>
        <v>1.65</v>
      </c>
      <c r="S79" s="25">
        <f t="shared" si="25"/>
        <v>2.14</v>
      </c>
      <c r="T79" s="25">
        <f t="shared" si="26"/>
        <v>12.5</v>
      </c>
      <c r="U79" s="25">
        <f t="shared" si="27"/>
        <v>16.399999999999999</v>
      </c>
      <c r="V79" s="25">
        <f t="shared" si="28"/>
        <v>0</v>
      </c>
      <c r="W79" s="25">
        <f t="shared" si="29"/>
        <v>0.4</v>
      </c>
      <c r="X79" s="25">
        <f t="shared" si="30"/>
        <v>5</v>
      </c>
      <c r="Y79" s="25">
        <f t="shared" si="31"/>
        <v>7</v>
      </c>
    </row>
    <row r="80" spans="1:25" x14ac:dyDescent="0.25">
      <c r="A80" s="283">
        <v>46059</v>
      </c>
      <c r="B80" s="34" t="s">
        <v>437</v>
      </c>
      <c r="C80" s="34" t="s">
        <v>31</v>
      </c>
      <c r="D80" s="223">
        <v>1.8</v>
      </c>
      <c r="E80" s="48">
        <f t="shared" si="37"/>
        <v>1</v>
      </c>
      <c r="F80" s="43">
        <v>14.95</v>
      </c>
      <c r="G80" s="48">
        <f t="shared" si="38"/>
        <v>1</v>
      </c>
      <c r="H80" s="4">
        <v>0.04</v>
      </c>
      <c r="I80" s="48">
        <f t="shared" si="47"/>
        <v>1</v>
      </c>
      <c r="J80" s="223">
        <v>5.5</v>
      </c>
      <c r="K80" s="230">
        <f t="shared" si="39"/>
        <v>1</v>
      </c>
      <c r="L80" s="41">
        <f t="shared" si="48"/>
        <v>1</v>
      </c>
      <c r="M80" s="41">
        <f t="shared" si="49"/>
        <v>1</v>
      </c>
      <c r="Q80" s="25" t="str">
        <f t="shared" si="13"/>
        <v>CARIB</v>
      </c>
      <c r="R80" s="25">
        <f t="shared" si="24"/>
        <v>1.65</v>
      </c>
      <c r="S80" s="25">
        <f t="shared" si="25"/>
        <v>2.14</v>
      </c>
      <c r="T80" s="25">
        <f t="shared" si="26"/>
        <v>12.5</v>
      </c>
      <c r="U80" s="25">
        <f t="shared" si="27"/>
        <v>16.399999999999999</v>
      </c>
      <c r="V80" s="25">
        <f t="shared" si="28"/>
        <v>0</v>
      </c>
      <c r="W80" s="25">
        <f t="shared" si="29"/>
        <v>0.4</v>
      </c>
      <c r="X80" s="25">
        <f t="shared" si="30"/>
        <v>5</v>
      </c>
      <c r="Y80" s="25">
        <f t="shared" si="31"/>
        <v>7</v>
      </c>
    </row>
    <row r="81" spans="1:25" x14ac:dyDescent="0.25">
      <c r="A81" s="283">
        <v>46059</v>
      </c>
      <c r="B81" s="34" t="s">
        <v>459</v>
      </c>
      <c r="C81" s="34" t="s">
        <v>31</v>
      </c>
      <c r="D81" s="223">
        <v>1.7</v>
      </c>
      <c r="E81" s="48">
        <f t="shared" ref="E81" si="57">IF(+(IF(D81&lt;R81,0,IF(D81&gt;S81,0,1)))=1,1,0)</f>
        <v>1</v>
      </c>
      <c r="F81" s="43">
        <v>14.5</v>
      </c>
      <c r="G81" s="48">
        <f t="shared" ref="G81" si="58">IF(+(IF(F81&lt;T81,0,IF(F81&gt;U81,0,1)))=1,1,0)</f>
        <v>1</v>
      </c>
      <c r="H81" s="4">
        <v>0.08</v>
      </c>
      <c r="I81" s="48">
        <f t="shared" ref="I81" si="59">IF(+(IF(H81&lt;V81,0,IF(H81&gt;W81,0,1)))=1,1,0)</f>
        <v>1</v>
      </c>
      <c r="J81" s="223">
        <v>5.8</v>
      </c>
      <c r="K81" s="48">
        <f t="shared" ref="K81" si="60">IF(+(IF(J81&lt;X81,0,IF(J81&gt;Y81,0,1)))=1,1,0)</f>
        <v>1</v>
      </c>
      <c r="L81" s="41">
        <f t="shared" ref="L81" si="61">IF(+(IF(D81&lt;R81,0,IF(D81&gt;S81,0,1)))+(IF(F81&lt;T81,0,IF(F81&gt;U81,0,1)))+(IF(H81&lt;V81,0,IF(H81&gt;W81,0,1)))+(IF(J81&lt;X81,0,IF(J81&gt;Y81,0,1)))=4,1,0)</f>
        <v>1</v>
      </c>
      <c r="M81" s="41">
        <f t="shared" ref="M81" si="62">IF(+(IF(D81&lt;R81,0,IF(D81&gt;S81,0,1)))+(IF(F81&lt;T81,0,IF(F81&gt;U81,0,1)))+(IF(H81&lt;V81,0,IF(H81&gt;W81,0,1)))=3,1,0)</f>
        <v>1</v>
      </c>
      <c r="Q81" s="25" t="str">
        <f t="shared" ref="Q81" si="63">LEFT(C81,12)</f>
        <v>CARIB</v>
      </c>
      <c r="R81" s="25">
        <f t="shared" si="24"/>
        <v>1.65</v>
      </c>
      <c r="S81" s="25">
        <f t="shared" si="25"/>
        <v>2.14</v>
      </c>
      <c r="T81" s="25">
        <f t="shared" si="26"/>
        <v>12.5</v>
      </c>
      <c r="U81" s="25">
        <f t="shared" si="27"/>
        <v>16.399999999999999</v>
      </c>
      <c r="V81" s="25">
        <f t="shared" si="28"/>
        <v>0</v>
      </c>
      <c r="W81" s="25">
        <f t="shared" si="29"/>
        <v>0.4</v>
      </c>
      <c r="X81" s="25">
        <f t="shared" si="30"/>
        <v>5</v>
      </c>
      <c r="Y81" s="25">
        <f t="shared" si="31"/>
        <v>7</v>
      </c>
    </row>
    <row r="82" spans="1:25" x14ac:dyDescent="0.25">
      <c r="A82" s="283">
        <v>46062</v>
      </c>
      <c r="B82" s="34" t="s">
        <v>436</v>
      </c>
      <c r="C82" s="34" t="s">
        <v>30</v>
      </c>
      <c r="D82" s="223">
        <v>0.78</v>
      </c>
      <c r="E82" s="48">
        <f t="shared" si="37"/>
        <v>0</v>
      </c>
      <c r="F82" s="43">
        <v>14.8</v>
      </c>
      <c r="G82" s="48">
        <f t="shared" si="38"/>
        <v>1</v>
      </c>
      <c r="H82" s="4">
        <v>0.13</v>
      </c>
      <c r="I82" s="48">
        <f t="shared" si="47"/>
        <v>1</v>
      </c>
      <c r="J82" s="223">
        <v>5</v>
      </c>
      <c r="K82" s="48">
        <f t="shared" si="39"/>
        <v>1</v>
      </c>
      <c r="L82" s="41">
        <f t="shared" si="48"/>
        <v>0</v>
      </c>
      <c r="M82" s="41">
        <f t="shared" si="49"/>
        <v>0</v>
      </c>
      <c r="Q82" s="25" t="str">
        <f t="shared" si="13"/>
        <v>STAG</v>
      </c>
      <c r="R82" s="25">
        <f t="shared" si="24"/>
        <v>0.8</v>
      </c>
      <c r="S82" s="25">
        <f t="shared" si="25"/>
        <v>1.24</v>
      </c>
      <c r="T82" s="25">
        <f t="shared" si="26"/>
        <v>12.5</v>
      </c>
      <c r="U82" s="25">
        <f t="shared" si="27"/>
        <v>16.399999999999999</v>
      </c>
      <c r="V82" s="25">
        <f t="shared" si="28"/>
        <v>0</v>
      </c>
      <c r="W82" s="25">
        <f t="shared" si="29"/>
        <v>0.5</v>
      </c>
      <c r="X82" s="25">
        <f t="shared" si="30"/>
        <v>5</v>
      </c>
      <c r="Y82" s="25">
        <f t="shared" si="31"/>
        <v>7</v>
      </c>
    </row>
    <row r="83" spans="1:25" x14ac:dyDescent="0.25">
      <c r="A83" s="283">
        <v>46062</v>
      </c>
      <c r="B83" s="34" t="s">
        <v>437</v>
      </c>
      <c r="C83" s="34" t="s">
        <v>30</v>
      </c>
      <c r="D83" s="223">
        <v>0.78</v>
      </c>
      <c r="E83" s="48">
        <f t="shared" si="37"/>
        <v>0</v>
      </c>
      <c r="F83" s="43">
        <v>14.7</v>
      </c>
      <c r="G83" s="48">
        <f t="shared" si="38"/>
        <v>1</v>
      </c>
      <c r="H83" s="4">
        <v>0.06</v>
      </c>
      <c r="I83" s="48">
        <f t="shared" si="47"/>
        <v>1</v>
      </c>
      <c r="J83" s="223">
        <v>5.0999999999999996</v>
      </c>
      <c r="K83" s="48">
        <f t="shared" si="39"/>
        <v>1</v>
      </c>
      <c r="L83" s="41">
        <f t="shared" si="48"/>
        <v>0</v>
      </c>
      <c r="M83" s="41">
        <f t="shared" si="49"/>
        <v>0</v>
      </c>
      <c r="Q83" s="25" t="str">
        <f t="shared" si="13"/>
        <v>STAG</v>
      </c>
      <c r="R83" s="25">
        <f t="shared" si="24"/>
        <v>0.8</v>
      </c>
      <c r="S83" s="25">
        <f t="shared" si="25"/>
        <v>1.24</v>
      </c>
      <c r="T83" s="25">
        <f t="shared" si="26"/>
        <v>12.5</v>
      </c>
      <c r="U83" s="25">
        <f t="shared" si="27"/>
        <v>16.399999999999999</v>
      </c>
      <c r="V83" s="25">
        <f t="shared" si="28"/>
        <v>0</v>
      </c>
      <c r="W83" s="25">
        <f t="shared" si="29"/>
        <v>0.5</v>
      </c>
      <c r="X83" s="25">
        <f t="shared" si="30"/>
        <v>5</v>
      </c>
      <c r="Y83" s="25">
        <f t="shared" si="31"/>
        <v>7</v>
      </c>
    </row>
    <row r="84" spans="1:25" x14ac:dyDescent="0.25">
      <c r="A84" s="283">
        <v>46063</v>
      </c>
      <c r="B84" s="34" t="s">
        <v>457</v>
      </c>
      <c r="C84" s="34" t="s">
        <v>31</v>
      </c>
      <c r="D84" s="223">
        <v>1.85</v>
      </c>
      <c r="E84" s="48">
        <f t="shared" si="37"/>
        <v>1</v>
      </c>
      <c r="F84" s="43">
        <v>14.9</v>
      </c>
      <c r="G84" s="48">
        <f t="shared" si="38"/>
        <v>1</v>
      </c>
      <c r="H84" s="4">
        <v>0.08</v>
      </c>
      <c r="I84" s="48">
        <f t="shared" si="47"/>
        <v>1</v>
      </c>
      <c r="J84" s="223">
        <v>5.23</v>
      </c>
      <c r="K84" s="48">
        <f t="shared" si="39"/>
        <v>1</v>
      </c>
      <c r="L84" s="41">
        <f t="shared" si="48"/>
        <v>1</v>
      </c>
      <c r="M84" s="41">
        <f t="shared" si="49"/>
        <v>1</v>
      </c>
      <c r="Q84" s="25" t="str">
        <f t="shared" si="13"/>
        <v>CARIB</v>
      </c>
      <c r="R84" s="25">
        <f t="shared" si="24"/>
        <v>1.65</v>
      </c>
      <c r="S84" s="25">
        <f t="shared" si="25"/>
        <v>2.14</v>
      </c>
      <c r="T84" s="25">
        <f t="shared" si="26"/>
        <v>12.5</v>
      </c>
      <c r="U84" s="25">
        <f t="shared" si="27"/>
        <v>16.399999999999999</v>
      </c>
      <c r="V84" s="25">
        <f t="shared" si="28"/>
        <v>0</v>
      </c>
      <c r="W84" s="25">
        <f t="shared" si="29"/>
        <v>0.4</v>
      </c>
      <c r="X84" s="25">
        <f t="shared" si="30"/>
        <v>5</v>
      </c>
      <c r="Y84" s="25">
        <f t="shared" si="31"/>
        <v>7</v>
      </c>
    </row>
    <row r="85" spans="1:25" x14ac:dyDescent="0.25">
      <c r="A85" s="283">
        <v>46064</v>
      </c>
      <c r="B85" s="34" t="s">
        <v>456</v>
      </c>
      <c r="C85" s="34" t="s">
        <v>31</v>
      </c>
      <c r="D85" s="223">
        <v>1.7</v>
      </c>
      <c r="E85" s="48">
        <f t="shared" si="37"/>
        <v>1</v>
      </c>
      <c r="F85" s="43">
        <v>15</v>
      </c>
      <c r="G85" s="48">
        <f t="shared" si="38"/>
        <v>1</v>
      </c>
      <c r="H85" s="4">
        <v>0.28999999999999998</v>
      </c>
      <c r="I85" s="48">
        <f t="shared" si="47"/>
        <v>1</v>
      </c>
      <c r="J85" s="223">
        <v>6.88</v>
      </c>
      <c r="K85" s="48">
        <f t="shared" si="39"/>
        <v>1</v>
      </c>
      <c r="L85" s="41">
        <f t="shared" si="48"/>
        <v>1</v>
      </c>
      <c r="M85" s="41">
        <f t="shared" si="49"/>
        <v>1</v>
      </c>
      <c r="Q85" s="25" t="str">
        <f t="shared" ref="Q85:Q148" si="64">LEFT(C85,12)</f>
        <v>CARIB</v>
      </c>
      <c r="R85" s="25">
        <f t="shared" si="24"/>
        <v>1.65</v>
      </c>
      <c r="S85" s="25">
        <f t="shared" si="25"/>
        <v>2.14</v>
      </c>
      <c r="T85" s="25">
        <f t="shared" si="26"/>
        <v>12.5</v>
      </c>
      <c r="U85" s="25">
        <f t="shared" si="27"/>
        <v>16.399999999999999</v>
      </c>
      <c r="V85" s="25">
        <f t="shared" si="28"/>
        <v>0</v>
      </c>
      <c r="W85" s="25">
        <f t="shared" si="29"/>
        <v>0.4</v>
      </c>
      <c r="X85" s="25">
        <f t="shared" si="30"/>
        <v>5</v>
      </c>
      <c r="Y85" s="25">
        <f t="shared" si="31"/>
        <v>7</v>
      </c>
    </row>
    <row r="86" spans="1:25" x14ac:dyDescent="0.25">
      <c r="A86" s="283">
        <v>46064</v>
      </c>
      <c r="B86" s="34" t="s">
        <v>457</v>
      </c>
      <c r="C86" s="34" t="s">
        <v>30</v>
      </c>
      <c r="D86" s="223">
        <v>0.89</v>
      </c>
      <c r="E86" s="48">
        <f t="shared" si="37"/>
        <v>1</v>
      </c>
      <c r="F86" s="43">
        <v>13.9</v>
      </c>
      <c r="G86" s="48">
        <f t="shared" si="38"/>
        <v>1</v>
      </c>
      <c r="H86" s="4">
        <v>0.08</v>
      </c>
      <c r="I86" s="48">
        <f t="shared" si="47"/>
        <v>1</v>
      </c>
      <c r="J86" s="223">
        <v>5.23</v>
      </c>
      <c r="K86" s="48">
        <f t="shared" si="39"/>
        <v>1</v>
      </c>
      <c r="L86" s="41">
        <f t="shared" si="48"/>
        <v>1</v>
      </c>
      <c r="M86" s="41">
        <f t="shared" si="49"/>
        <v>1</v>
      </c>
      <c r="Q86" s="25" t="str">
        <f t="shared" si="64"/>
        <v>STAG</v>
      </c>
      <c r="R86" s="25">
        <f t="shared" si="24"/>
        <v>0.8</v>
      </c>
      <c r="S86" s="25">
        <f t="shared" si="25"/>
        <v>1.24</v>
      </c>
      <c r="T86" s="25">
        <f t="shared" si="26"/>
        <v>12.5</v>
      </c>
      <c r="U86" s="25">
        <f t="shared" si="27"/>
        <v>16.399999999999999</v>
      </c>
      <c r="V86" s="25">
        <f t="shared" si="28"/>
        <v>0</v>
      </c>
      <c r="W86" s="25">
        <f t="shared" si="29"/>
        <v>0.5</v>
      </c>
      <c r="X86" s="25">
        <f t="shared" si="30"/>
        <v>5</v>
      </c>
      <c r="Y86" s="25">
        <f t="shared" si="31"/>
        <v>7</v>
      </c>
    </row>
    <row r="87" spans="1:25" x14ac:dyDescent="0.25">
      <c r="A87" s="283">
        <v>46065</v>
      </c>
      <c r="B87" s="34" t="s">
        <v>456</v>
      </c>
      <c r="C87" s="34" t="s">
        <v>30</v>
      </c>
      <c r="D87" s="223">
        <v>0.93</v>
      </c>
      <c r="E87" s="48">
        <f t="shared" si="37"/>
        <v>1</v>
      </c>
      <c r="F87" s="43">
        <v>15</v>
      </c>
      <c r="G87" s="48">
        <f t="shared" si="38"/>
        <v>1</v>
      </c>
      <c r="H87" s="4">
        <v>0.23</v>
      </c>
      <c r="I87" s="48">
        <f t="shared" si="47"/>
        <v>1</v>
      </c>
      <c r="J87" s="223">
        <v>5.77</v>
      </c>
      <c r="K87" s="48">
        <f t="shared" si="39"/>
        <v>1</v>
      </c>
      <c r="L87" s="41">
        <f t="shared" si="48"/>
        <v>1</v>
      </c>
      <c r="M87" s="41">
        <f t="shared" si="49"/>
        <v>1</v>
      </c>
      <c r="Q87" s="25" t="str">
        <f t="shared" si="64"/>
        <v>STAG</v>
      </c>
      <c r="R87" s="25">
        <f t="shared" si="24"/>
        <v>0.8</v>
      </c>
      <c r="S87" s="25">
        <f t="shared" si="25"/>
        <v>1.24</v>
      </c>
      <c r="T87" s="25">
        <f t="shared" si="26"/>
        <v>12.5</v>
      </c>
      <c r="U87" s="25">
        <f t="shared" si="27"/>
        <v>16.399999999999999</v>
      </c>
      <c r="V87" s="25">
        <f t="shared" si="28"/>
        <v>0</v>
      </c>
      <c r="W87" s="25">
        <f t="shared" si="29"/>
        <v>0.5</v>
      </c>
      <c r="X87" s="25">
        <f t="shared" si="30"/>
        <v>5</v>
      </c>
      <c r="Y87" s="25">
        <f t="shared" si="31"/>
        <v>7</v>
      </c>
    </row>
    <row r="88" spans="1:25" x14ac:dyDescent="0.25">
      <c r="A88" s="283">
        <v>46065</v>
      </c>
      <c r="B88" s="34" t="s">
        <v>436</v>
      </c>
      <c r="C88" s="34" t="s">
        <v>30</v>
      </c>
      <c r="D88" s="223">
        <v>0.83</v>
      </c>
      <c r="E88" s="48">
        <f t="shared" si="37"/>
        <v>1</v>
      </c>
      <c r="F88" s="43">
        <v>15.25</v>
      </c>
      <c r="G88" s="48">
        <f t="shared" si="38"/>
        <v>1</v>
      </c>
      <c r="H88" s="4">
        <v>0.06</v>
      </c>
      <c r="I88" s="48">
        <f t="shared" si="47"/>
        <v>1</v>
      </c>
      <c r="J88" s="223">
        <v>5.25</v>
      </c>
      <c r="K88" s="48">
        <f t="shared" si="39"/>
        <v>1</v>
      </c>
      <c r="L88" s="41">
        <f t="shared" si="48"/>
        <v>1</v>
      </c>
      <c r="M88" s="41">
        <f t="shared" si="49"/>
        <v>1</v>
      </c>
      <c r="Q88" s="25" t="str">
        <f t="shared" si="64"/>
        <v>STAG</v>
      </c>
      <c r="R88" s="25">
        <f t="shared" si="24"/>
        <v>0.8</v>
      </c>
      <c r="S88" s="25">
        <f t="shared" si="25"/>
        <v>1.24</v>
      </c>
      <c r="T88" s="25">
        <f t="shared" si="26"/>
        <v>12.5</v>
      </c>
      <c r="U88" s="25">
        <f t="shared" si="27"/>
        <v>16.399999999999999</v>
      </c>
      <c r="V88" s="25">
        <f t="shared" si="28"/>
        <v>0</v>
      </c>
      <c r="W88" s="25">
        <f t="shared" si="29"/>
        <v>0.5</v>
      </c>
      <c r="X88" s="25">
        <f t="shared" si="30"/>
        <v>5</v>
      </c>
      <c r="Y88" s="25">
        <f t="shared" si="31"/>
        <v>7</v>
      </c>
    </row>
    <row r="89" spans="1:25" x14ac:dyDescent="0.25">
      <c r="A89" s="283">
        <v>46065</v>
      </c>
      <c r="B89" s="34" t="s">
        <v>435</v>
      </c>
      <c r="C89" s="34" t="s">
        <v>30</v>
      </c>
      <c r="D89" s="223">
        <v>0.82</v>
      </c>
      <c r="E89" s="48">
        <f t="shared" si="37"/>
        <v>1</v>
      </c>
      <c r="F89" s="43">
        <v>14.9</v>
      </c>
      <c r="G89" s="48">
        <f t="shared" si="38"/>
        <v>1</v>
      </c>
      <c r="H89" s="4">
        <v>0.06</v>
      </c>
      <c r="I89" s="48">
        <f t="shared" si="47"/>
        <v>1</v>
      </c>
      <c r="J89" s="223">
        <v>5.01</v>
      </c>
      <c r="K89" s="48">
        <f t="shared" si="39"/>
        <v>1</v>
      </c>
      <c r="L89" s="41">
        <f t="shared" si="48"/>
        <v>1</v>
      </c>
      <c r="M89" s="41">
        <f t="shared" si="49"/>
        <v>1</v>
      </c>
      <c r="Q89" s="25" t="str">
        <f t="shared" si="64"/>
        <v>STAG</v>
      </c>
      <c r="R89" s="25">
        <f t="shared" si="24"/>
        <v>0.8</v>
      </c>
      <c r="S89" s="25">
        <f t="shared" si="25"/>
        <v>1.24</v>
      </c>
      <c r="T89" s="25">
        <f t="shared" si="26"/>
        <v>12.5</v>
      </c>
      <c r="U89" s="25">
        <f t="shared" si="27"/>
        <v>16.399999999999999</v>
      </c>
      <c r="V89" s="25">
        <f t="shared" si="28"/>
        <v>0</v>
      </c>
      <c r="W89" s="25">
        <f t="shared" si="29"/>
        <v>0.5</v>
      </c>
      <c r="X89" s="25">
        <f t="shared" si="30"/>
        <v>5</v>
      </c>
      <c r="Y89" s="25">
        <f t="shared" si="31"/>
        <v>7</v>
      </c>
    </row>
    <row r="90" spans="1:25" x14ac:dyDescent="0.25">
      <c r="A90" s="283">
        <v>46065</v>
      </c>
      <c r="B90" s="34" t="s">
        <v>456</v>
      </c>
      <c r="C90" s="34" t="s">
        <v>30</v>
      </c>
      <c r="D90" s="223">
        <v>0.77</v>
      </c>
      <c r="E90" s="48">
        <f t="shared" si="37"/>
        <v>0</v>
      </c>
      <c r="F90" s="43">
        <v>14</v>
      </c>
      <c r="G90" s="48">
        <f t="shared" si="38"/>
        <v>1</v>
      </c>
      <c r="H90" s="4">
        <v>0.13</v>
      </c>
      <c r="I90" s="48">
        <f t="shared" si="47"/>
        <v>1</v>
      </c>
      <c r="J90" s="223">
        <v>5.01</v>
      </c>
      <c r="K90" s="48">
        <f t="shared" si="39"/>
        <v>1</v>
      </c>
      <c r="L90" s="41">
        <f t="shared" si="48"/>
        <v>0</v>
      </c>
      <c r="M90" s="41">
        <f t="shared" si="49"/>
        <v>0</v>
      </c>
      <c r="Q90" s="25" t="str">
        <f t="shared" si="64"/>
        <v>STAG</v>
      </c>
      <c r="R90" s="25">
        <f t="shared" si="24"/>
        <v>0.8</v>
      </c>
      <c r="S90" s="25">
        <f t="shared" si="25"/>
        <v>1.24</v>
      </c>
      <c r="T90" s="25">
        <f t="shared" si="26"/>
        <v>12.5</v>
      </c>
      <c r="U90" s="25">
        <f t="shared" si="27"/>
        <v>16.399999999999999</v>
      </c>
      <c r="V90" s="25">
        <f t="shared" si="28"/>
        <v>0</v>
      </c>
      <c r="W90" s="25">
        <f t="shared" si="29"/>
        <v>0.5</v>
      </c>
      <c r="X90" s="25">
        <f t="shared" si="30"/>
        <v>5</v>
      </c>
      <c r="Y90" s="25">
        <f t="shared" si="31"/>
        <v>7</v>
      </c>
    </row>
    <row r="91" spans="1:25" x14ac:dyDescent="0.25">
      <c r="A91" s="283">
        <v>46069</v>
      </c>
      <c r="B91" s="34" t="s">
        <v>459</v>
      </c>
      <c r="C91" s="34" t="s">
        <v>31</v>
      </c>
      <c r="D91" s="223">
        <v>1.7</v>
      </c>
      <c r="E91" s="48">
        <f t="shared" si="37"/>
        <v>1</v>
      </c>
      <c r="F91" s="43">
        <v>13</v>
      </c>
      <c r="G91" s="48">
        <f t="shared" si="38"/>
        <v>1</v>
      </c>
      <c r="H91" s="4">
        <v>0.3</v>
      </c>
      <c r="I91" s="48">
        <f t="shared" si="47"/>
        <v>1</v>
      </c>
      <c r="J91" s="223">
        <v>6.18</v>
      </c>
      <c r="K91" s="48">
        <f t="shared" si="39"/>
        <v>1</v>
      </c>
      <c r="L91" s="41">
        <f t="shared" si="48"/>
        <v>1</v>
      </c>
      <c r="M91" s="41">
        <f t="shared" si="49"/>
        <v>1</v>
      </c>
      <c r="Q91" s="25" t="str">
        <f t="shared" si="64"/>
        <v>CARIB</v>
      </c>
      <c r="R91" s="25">
        <f t="shared" si="24"/>
        <v>1.65</v>
      </c>
      <c r="S91" s="25">
        <f t="shared" si="25"/>
        <v>2.14</v>
      </c>
      <c r="T91" s="25">
        <f t="shared" si="26"/>
        <v>12.5</v>
      </c>
      <c r="U91" s="25">
        <f t="shared" si="27"/>
        <v>16.399999999999999</v>
      </c>
      <c r="V91" s="25">
        <f t="shared" si="28"/>
        <v>0</v>
      </c>
      <c r="W91" s="25">
        <f t="shared" si="29"/>
        <v>0.4</v>
      </c>
      <c r="X91" s="25">
        <f t="shared" si="30"/>
        <v>5</v>
      </c>
      <c r="Y91" s="25">
        <f t="shared" si="31"/>
        <v>7</v>
      </c>
    </row>
    <row r="92" spans="1:25" x14ac:dyDescent="0.25">
      <c r="A92" s="283">
        <v>46069</v>
      </c>
      <c r="B92" s="34" t="s">
        <v>437</v>
      </c>
      <c r="C92" s="34" t="s">
        <v>31</v>
      </c>
      <c r="D92" s="223">
        <v>1.7</v>
      </c>
      <c r="E92" s="48">
        <f t="shared" si="37"/>
        <v>1</v>
      </c>
      <c r="F92" s="43">
        <v>15</v>
      </c>
      <c r="G92" s="48">
        <f t="shared" si="38"/>
        <v>1</v>
      </c>
      <c r="H92" s="4">
        <v>0</v>
      </c>
      <c r="I92" s="48">
        <f t="shared" si="47"/>
        <v>1</v>
      </c>
      <c r="J92" s="223">
        <v>6</v>
      </c>
      <c r="K92" s="48">
        <f t="shared" si="39"/>
        <v>1</v>
      </c>
      <c r="L92" s="41">
        <f t="shared" si="48"/>
        <v>1</v>
      </c>
      <c r="M92" s="41">
        <f t="shared" si="49"/>
        <v>1</v>
      </c>
      <c r="Q92" s="25" t="str">
        <f t="shared" si="64"/>
        <v>CARIB</v>
      </c>
      <c r="R92" s="25">
        <f t="shared" si="24"/>
        <v>1.65</v>
      </c>
      <c r="S92" s="25">
        <f t="shared" si="25"/>
        <v>2.14</v>
      </c>
      <c r="T92" s="25">
        <f t="shared" si="26"/>
        <v>12.5</v>
      </c>
      <c r="U92" s="25">
        <f t="shared" si="27"/>
        <v>16.399999999999999</v>
      </c>
      <c r="V92" s="25">
        <f t="shared" si="28"/>
        <v>0</v>
      </c>
      <c r="W92" s="25">
        <f t="shared" si="29"/>
        <v>0.4</v>
      </c>
      <c r="X92" s="25">
        <f t="shared" si="30"/>
        <v>5</v>
      </c>
      <c r="Y92" s="25">
        <f t="shared" si="31"/>
        <v>7</v>
      </c>
    </row>
    <row r="93" spans="1:25" x14ac:dyDescent="0.25">
      <c r="A93" s="283">
        <v>46069</v>
      </c>
      <c r="B93" s="271" t="s">
        <v>434</v>
      </c>
      <c r="C93" s="34" t="s">
        <v>31</v>
      </c>
      <c r="D93" s="223">
        <v>1.71</v>
      </c>
      <c r="E93" s="48">
        <f t="shared" si="37"/>
        <v>1</v>
      </c>
      <c r="F93" s="43">
        <v>13.25</v>
      </c>
      <c r="G93" s="48">
        <f t="shared" si="38"/>
        <v>1</v>
      </c>
      <c r="H93" s="4">
        <v>0.3</v>
      </c>
      <c r="I93" s="48">
        <f t="shared" si="47"/>
        <v>1</v>
      </c>
      <c r="J93" s="223">
        <v>5.7</v>
      </c>
      <c r="K93" s="48">
        <f t="shared" si="39"/>
        <v>1</v>
      </c>
      <c r="L93" s="41">
        <f t="shared" si="48"/>
        <v>1</v>
      </c>
      <c r="M93" s="41">
        <f t="shared" si="49"/>
        <v>1</v>
      </c>
      <c r="Q93" s="25" t="str">
        <f t="shared" si="64"/>
        <v>CARIB</v>
      </c>
      <c r="R93" s="25">
        <f t="shared" si="24"/>
        <v>1.65</v>
      </c>
      <c r="S93" s="25">
        <f t="shared" si="25"/>
        <v>2.14</v>
      </c>
      <c r="T93" s="25">
        <f t="shared" si="26"/>
        <v>12.5</v>
      </c>
      <c r="U93" s="25">
        <f t="shared" si="27"/>
        <v>16.399999999999999</v>
      </c>
      <c r="V93" s="25">
        <f t="shared" si="28"/>
        <v>0</v>
      </c>
      <c r="W93" s="25">
        <f t="shared" si="29"/>
        <v>0.4</v>
      </c>
      <c r="X93" s="25">
        <f t="shared" si="30"/>
        <v>5</v>
      </c>
      <c r="Y93" s="25">
        <f t="shared" si="31"/>
        <v>7</v>
      </c>
    </row>
    <row r="94" spans="1:25" x14ac:dyDescent="0.25">
      <c r="A94" s="283">
        <v>46070</v>
      </c>
      <c r="B94" s="271" t="s">
        <v>436</v>
      </c>
      <c r="C94" s="34" t="s">
        <v>31</v>
      </c>
      <c r="D94" s="223">
        <v>1.68</v>
      </c>
      <c r="E94" s="48">
        <f t="shared" si="37"/>
        <v>1</v>
      </c>
      <c r="F94" s="43">
        <v>14</v>
      </c>
      <c r="G94" s="48">
        <f t="shared" si="38"/>
        <v>1</v>
      </c>
      <c r="H94" s="4">
        <v>0.13</v>
      </c>
      <c r="I94" s="48">
        <f t="shared" si="47"/>
        <v>1</v>
      </c>
      <c r="J94" s="223">
        <v>5.64</v>
      </c>
      <c r="K94" s="48">
        <f t="shared" si="39"/>
        <v>1</v>
      </c>
      <c r="L94" s="41">
        <f t="shared" si="48"/>
        <v>1</v>
      </c>
      <c r="M94" s="41">
        <f t="shared" si="49"/>
        <v>1</v>
      </c>
      <c r="Q94" s="25" t="str">
        <f t="shared" si="64"/>
        <v>CARIB</v>
      </c>
      <c r="R94" s="25">
        <f t="shared" si="24"/>
        <v>1.65</v>
      </c>
      <c r="S94" s="25">
        <f t="shared" si="25"/>
        <v>2.14</v>
      </c>
      <c r="T94" s="25">
        <f t="shared" si="26"/>
        <v>12.5</v>
      </c>
      <c r="U94" s="25">
        <f t="shared" si="27"/>
        <v>16.399999999999999</v>
      </c>
      <c r="V94" s="25">
        <f t="shared" si="28"/>
        <v>0</v>
      </c>
      <c r="W94" s="25">
        <f t="shared" si="29"/>
        <v>0.4</v>
      </c>
      <c r="X94" s="25">
        <f t="shared" si="30"/>
        <v>5</v>
      </c>
      <c r="Y94" s="25">
        <f t="shared" si="31"/>
        <v>7</v>
      </c>
    </row>
    <row r="95" spans="1:25" x14ac:dyDescent="0.25">
      <c r="A95" s="283">
        <v>46070</v>
      </c>
      <c r="B95" s="34" t="s">
        <v>456</v>
      </c>
      <c r="C95" s="34" t="s">
        <v>31</v>
      </c>
      <c r="D95" s="223">
        <v>1.62</v>
      </c>
      <c r="E95" s="48">
        <f t="shared" si="37"/>
        <v>0</v>
      </c>
      <c r="F95" s="43">
        <v>13.5</v>
      </c>
      <c r="G95" s="48">
        <f t="shared" si="38"/>
        <v>1</v>
      </c>
      <c r="H95" s="293"/>
      <c r="I95" s="48"/>
      <c r="J95" s="223">
        <v>5.72</v>
      </c>
      <c r="K95" s="48">
        <f t="shared" si="39"/>
        <v>1</v>
      </c>
      <c r="L95" s="41">
        <f t="shared" si="48"/>
        <v>0</v>
      </c>
      <c r="M95" s="41">
        <f t="shared" si="49"/>
        <v>0</v>
      </c>
      <c r="Q95" s="25" t="str">
        <f t="shared" si="64"/>
        <v>CARIB</v>
      </c>
      <c r="R95" s="25">
        <f t="shared" si="24"/>
        <v>1.65</v>
      </c>
      <c r="S95" s="25">
        <f t="shared" si="25"/>
        <v>2.14</v>
      </c>
      <c r="T95" s="25">
        <f t="shared" si="26"/>
        <v>12.5</v>
      </c>
      <c r="U95" s="25">
        <f t="shared" si="27"/>
        <v>16.399999999999999</v>
      </c>
      <c r="V95" s="25">
        <f t="shared" si="28"/>
        <v>0</v>
      </c>
      <c r="W95" s="25">
        <f t="shared" si="29"/>
        <v>0.4</v>
      </c>
      <c r="X95" s="25">
        <f t="shared" si="30"/>
        <v>5</v>
      </c>
      <c r="Y95" s="25">
        <f t="shared" si="31"/>
        <v>7</v>
      </c>
    </row>
    <row r="96" spans="1:25" x14ac:dyDescent="0.25">
      <c r="A96" s="283">
        <v>46072</v>
      </c>
      <c r="B96" s="271" t="s">
        <v>456</v>
      </c>
      <c r="C96" s="34" t="s">
        <v>31</v>
      </c>
      <c r="D96" s="223">
        <v>1.61</v>
      </c>
      <c r="E96" s="48">
        <f t="shared" si="37"/>
        <v>0</v>
      </c>
      <c r="F96" s="43">
        <v>13.5</v>
      </c>
      <c r="G96" s="48">
        <f t="shared" si="38"/>
        <v>1</v>
      </c>
      <c r="H96" s="4">
        <v>0.04</v>
      </c>
      <c r="I96" s="48">
        <f t="shared" ref="I96:I109" si="65">IF(+(IF(H96&lt;V96,0,IF(H96&gt;W96,0,1)))=1,1,0)</f>
        <v>1</v>
      </c>
      <c r="J96" s="223">
        <v>5.71</v>
      </c>
      <c r="K96" s="48">
        <f t="shared" si="39"/>
        <v>1</v>
      </c>
      <c r="L96" s="41">
        <f t="shared" si="48"/>
        <v>0</v>
      </c>
      <c r="M96" s="41">
        <f t="shared" si="49"/>
        <v>0</v>
      </c>
      <c r="Q96" s="25" t="str">
        <f t="shared" si="64"/>
        <v>CARIB</v>
      </c>
      <c r="R96" s="25">
        <f t="shared" si="24"/>
        <v>1.65</v>
      </c>
      <c r="S96" s="25">
        <f t="shared" si="25"/>
        <v>2.14</v>
      </c>
      <c r="T96" s="25">
        <f t="shared" si="26"/>
        <v>12.5</v>
      </c>
      <c r="U96" s="25">
        <f t="shared" si="27"/>
        <v>16.399999999999999</v>
      </c>
      <c r="V96" s="25">
        <f t="shared" si="28"/>
        <v>0</v>
      </c>
      <c r="W96" s="25">
        <f t="shared" si="29"/>
        <v>0.4</v>
      </c>
      <c r="X96" s="25">
        <f t="shared" si="30"/>
        <v>5</v>
      </c>
      <c r="Y96" s="25">
        <f t="shared" si="31"/>
        <v>7</v>
      </c>
    </row>
    <row r="97" spans="1:25" x14ac:dyDescent="0.25">
      <c r="A97" s="310">
        <v>46073</v>
      </c>
      <c r="B97" s="271" t="s">
        <v>436</v>
      </c>
      <c r="C97" s="34" t="s">
        <v>31</v>
      </c>
      <c r="D97" s="223">
        <v>1.6</v>
      </c>
      <c r="E97" s="48">
        <f t="shared" si="37"/>
        <v>0</v>
      </c>
      <c r="F97" s="43">
        <v>13.05</v>
      </c>
      <c r="G97" s="48">
        <f t="shared" si="38"/>
        <v>1</v>
      </c>
      <c r="H97" s="4">
        <v>0.48</v>
      </c>
      <c r="I97" s="48">
        <f t="shared" si="65"/>
        <v>0</v>
      </c>
      <c r="J97" s="223">
        <v>6.13</v>
      </c>
      <c r="K97" s="48">
        <f t="shared" si="39"/>
        <v>1</v>
      </c>
      <c r="L97" s="41">
        <f t="shared" si="48"/>
        <v>0</v>
      </c>
      <c r="M97" s="41">
        <f t="shared" si="49"/>
        <v>0</v>
      </c>
      <c r="Q97" s="25" t="str">
        <f t="shared" si="64"/>
        <v>CARIB</v>
      </c>
      <c r="R97" s="25">
        <f t="shared" si="24"/>
        <v>1.65</v>
      </c>
      <c r="S97" s="25">
        <f t="shared" si="25"/>
        <v>2.14</v>
      </c>
      <c r="T97" s="25">
        <f t="shared" si="26"/>
        <v>12.5</v>
      </c>
      <c r="U97" s="25">
        <f t="shared" si="27"/>
        <v>16.399999999999999</v>
      </c>
      <c r="V97" s="25">
        <f t="shared" si="28"/>
        <v>0</v>
      </c>
      <c r="W97" s="25">
        <f t="shared" si="29"/>
        <v>0.4</v>
      </c>
      <c r="X97" s="25">
        <f t="shared" si="30"/>
        <v>5</v>
      </c>
      <c r="Y97" s="25">
        <f t="shared" si="31"/>
        <v>7</v>
      </c>
    </row>
    <row r="98" spans="1:25" x14ac:dyDescent="0.25">
      <c r="A98" s="283">
        <v>46073</v>
      </c>
      <c r="B98" s="271" t="s">
        <v>435</v>
      </c>
      <c r="C98" s="34" t="s">
        <v>31</v>
      </c>
      <c r="D98" s="223">
        <v>1.61</v>
      </c>
      <c r="E98" s="48">
        <f t="shared" si="37"/>
        <v>0</v>
      </c>
      <c r="F98" s="43">
        <v>13.3</v>
      </c>
      <c r="G98" s="48">
        <f t="shared" si="38"/>
        <v>1</v>
      </c>
      <c r="H98" s="4">
        <v>0.06</v>
      </c>
      <c r="I98" s="48">
        <f t="shared" si="65"/>
        <v>1</v>
      </c>
      <c r="J98" s="223">
        <v>6</v>
      </c>
      <c r="K98" s="48">
        <f t="shared" si="39"/>
        <v>1</v>
      </c>
      <c r="L98" s="41">
        <f t="shared" si="48"/>
        <v>0</v>
      </c>
      <c r="M98" s="41">
        <f t="shared" si="49"/>
        <v>0</v>
      </c>
      <c r="Q98" s="25" t="str">
        <f t="shared" si="64"/>
        <v>CARIB</v>
      </c>
      <c r="R98" s="25">
        <f t="shared" si="24"/>
        <v>1.65</v>
      </c>
      <c r="S98" s="25">
        <f t="shared" si="25"/>
        <v>2.14</v>
      </c>
      <c r="T98" s="25">
        <f t="shared" si="26"/>
        <v>12.5</v>
      </c>
      <c r="U98" s="25">
        <f t="shared" si="27"/>
        <v>16.399999999999999</v>
      </c>
      <c r="V98" s="25">
        <f t="shared" si="28"/>
        <v>0</v>
      </c>
      <c r="W98" s="25">
        <f t="shared" si="29"/>
        <v>0.4</v>
      </c>
      <c r="X98" s="25">
        <f t="shared" si="30"/>
        <v>5</v>
      </c>
      <c r="Y98" s="25">
        <f t="shared" si="31"/>
        <v>7</v>
      </c>
    </row>
    <row r="99" spans="1:25" x14ac:dyDescent="0.25">
      <c r="A99" s="283">
        <v>46076</v>
      </c>
      <c r="B99" s="34" t="s">
        <v>457</v>
      </c>
      <c r="C99" s="34" t="s">
        <v>31</v>
      </c>
      <c r="D99" s="223">
        <v>1.6</v>
      </c>
      <c r="E99" s="48">
        <f t="shared" si="37"/>
        <v>0</v>
      </c>
      <c r="F99" s="43">
        <v>12.7</v>
      </c>
      <c r="G99" s="48">
        <f t="shared" si="38"/>
        <v>1</v>
      </c>
      <c r="H99" s="135">
        <v>0.04</v>
      </c>
      <c r="I99" s="48">
        <f t="shared" si="65"/>
        <v>1</v>
      </c>
      <c r="J99" s="223">
        <v>6</v>
      </c>
      <c r="K99" s="48">
        <f t="shared" si="39"/>
        <v>1</v>
      </c>
      <c r="L99" s="41">
        <f t="shared" si="48"/>
        <v>0</v>
      </c>
      <c r="M99" s="41">
        <f t="shared" si="49"/>
        <v>0</v>
      </c>
      <c r="Q99" s="25" t="str">
        <f t="shared" si="64"/>
        <v>CARIB</v>
      </c>
      <c r="R99" s="25">
        <f t="shared" si="24"/>
        <v>1.65</v>
      </c>
      <c r="S99" s="25">
        <f t="shared" si="25"/>
        <v>2.14</v>
      </c>
      <c r="T99" s="25">
        <f t="shared" si="26"/>
        <v>12.5</v>
      </c>
      <c r="U99" s="25">
        <f t="shared" si="27"/>
        <v>16.399999999999999</v>
      </c>
      <c r="V99" s="25">
        <f t="shared" si="28"/>
        <v>0</v>
      </c>
      <c r="W99" s="25">
        <f t="shared" si="29"/>
        <v>0.4</v>
      </c>
      <c r="X99" s="25">
        <f t="shared" si="30"/>
        <v>5</v>
      </c>
      <c r="Y99" s="25">
        <f t="shared" si="31"/>
        <v>7</v>
      </c>
    </row>
    <row r="100" spans="1:25" x14ac:dyDescent="0.25">
      <c r="A100" s="283">
        <v>46076</v>
      </c>
      <c r="B100" s="34" t="s">
        <v>435</v>
      </c>
      <c r="C100" s="34" t="s">
        <v>31</v>
      </c>
      <c r="D100" s="223">
        <v>1.62</v>
      </c>
      <c r="E100" s="48">
        <f t="shared" si="37"/>
        <v>0</v>
      </c>
      <c r="F100" s="43">
        <v>12.2</v>
      </c>
      <c r="G100" s="48">
        <f t="shared" si="38"/>
        <v>0</v>
      </c>
      <c r="H100" s="135">
        <v>0.41</v>
      </c>
      <c r="I100" s="48">
        <f t="shared" si="65"/>
        <v>0</v>
      </c>
      <c r="J100" s="223">
        <v>5.52</v>
      </c>
      <c r="K100" s="48">
        <f t="shared" si="39"/>
        <v>1</v>
      </c>
      <c r="L100" s="41">
        <f t="shared" si="48"/>
        <v>0</v>
      </c>
      <c r="M100" s="41">
        <f t="shared" si="49"/>
        <v>0</v>
      </c>
      <c r="Q100" s="25" t="str">
        <f t="shared" si="64"/>
        <v>CARIB</v>
      </c>
      <c r="R100" s="25">
        <f t="shared" si="24"/>
        <v>1.65</v>
      </c>
      <c r="S100" s="25">
        <f t="shared" si="25"/>
        <v>2.14</v>
      </c>
      <c r="T100" s="25">
        <f t="shared" si="26"/>
        <v>12.5</v>
      </c>
      <c r="U100" s="25">
        <f t="shared" si="27"/>
        <v>16.399999999999999</v>
      </c>
      <c r="V100" s="25">
        <f t="shared" si="28"/>
        <v>0</v>
      </c>
      <c r="W100" s="25">
        <f t="shared" si="29"/>
        <v>0.4</v>
      </c>
      <c r="X100" s="25">
        <f t="shared" si="30"/>
        <v>5</v>
      </c>
      <c r="Y100" s="25">
        <f t="shared" si="31"/>
        <v>7</v>
      </c>
    </row>
    <row r="101" spans="1:25" x14ac:dyDescent="0.25">
      <c r="A101" s="283">
        <v>46077</v>
      </c>
      <c r="B101" s="34" t="s">
        <v>436</v>
      </c>
      <c r="C101" s="34" t="s">
        <v>31</v>
      </c>
      <c r="D101" s="223">
        <v>1.67</v>
      </c>
      <c r="E101" s="48">
        <f t="shared" si="37"/>
        <v>1</v>
      </c>
      <c r="F101" s="43">
        <v>14.1</v>
      </c>
      <c r="G101" s="48">
        <f t="shared" si="38"/>
        <v>1</v>
      </c>
      <c r="H101" s="135">
        <v>0.04</v>
      </c>
      <c r="I101" s="48">
        <f t="shared" si="65"/>
        <v>1</v>
      </c>
      <c r="J101" s="223">
        <v>6.09</v>
      </c>
      <c r="K101" s="48">
        <f t="shared" si="39"/>
        <v>1</v>
      </c>
      <c r="L101" s="41">
        <f t="shared" si="48"/>
        <v>1</v>
      </c>
      <c r="M101" s="41">
        <f t="shared" si="49"/>
        <v>1</v>
      </c>
      <c r="Q101" s="25" t="str">
        <f t="shared" si="64"/>
        <v>CARIB</v>
      </c>
      <c r="R101" s="25">
        <f t="shared" si="24"/>
        <v>1.65</v>
      </c>
      <c r="S101" s="25">
        <f t="shared" si="25"/>
        <v>2.14</v>
      </c>
      <c r="T101" s="25">
        <f t="shared" si="26"/>
        <v>12.5</v>
      </c>
      <c r="U101" s="25">
        <f t="shared" si="27"/>
        <v>16.399999999999999</v>
      </c>
      <c r="V101" s="25">
        <f t="shared" si="28"/>
        <v>0</v>
      </c>
      <c r="W101" s="25">
        <f t="shared" si="29"/>
        <v>0.4</v>
      </c>
      <c r="X101" s="25">
        <f t="shared" si="30"/>
        <v>5</v>
      </c>
      <c r="Y101" s="25">
        <f t="shared" si="31"/>
        <v>7</v>
      </c>
    </row>
    <row r="102" spans="1:25" x14ac:dyDescent="0.25">
      <c r="A102" s="283">
        <v>46077</v>
      </c>
      <c r="B102" s="34" t="s">
        <v>456</v>
      </c>
      <c r="C102" s="34" t="s">
        <v>33</v>
      </c>
      <c r="D102" s="223">
        <v>3.7</v>
      </c>
      <c r="E102" s="48">
        <f t="shared" ref="E102" si="66">IF(+(IF(D102&lt;R102,0,IF(D102&gt;S102,0,1)))=1,1,0)</f>
        <v>1</v>
      </c>
      <c r="F102" s="43">
        <v>50.7</v>
      </c>
      <c r="G102" s="48">
        <f t="shared" si="38"/>
        <v>1</v>
      </c>
      <c r="H102" s="135">
        <v>0.08</v>
      </c>
      <c r="I102" s="48">
        <f t="shared" ref="I102" si="67">IF(+(IF(H102&lt;V102,0,IF(H102&gt;W102,0,1)))=1,1,0)</f>
        <v>1</v>
      </c>
      <c r="J102" s="223">
        <v>176.4</v>
      </c>
      <c r="K102" s="48">
        <f t="shared" si="39"/>
        <v>1</v>
      </c>
      <c r="L102" s="41">
        <f t="shared" si="48"/>
        <v>1</v>
      </c>
      <c r="M102" s="41">
        <f>IF(+(IF(D102&lt;R102,0,IF(D102&gt;S102,0,1)))+(IF(F102&lt;T102,0,IF(F102&gt;U102,0,1)))+(IF(H102&lt;V102,0,IF(H102&gt;W102,0,1)))=3,1,0)</f>
        <v>1</v>
      </c>
      <c r="Q102" s="25" t="str">
        <f t="shared" ref="Q102" si="68">LEFT(C102,12)</f>
        <v>GUINNESS</v>
      </c>
      <c r="R102" s="25">
        <f t="shared" si="24"/>
        <v>3.1</v>
      </c>
      <c r="S102" s="25">
        <f t="shared" si="25"/>
        <v>4.1399999999999997</v>
      </c>
      <c r="T102" s="25">
        <f t="shared" si="26"/>
        <v>48</v>
      </c>
      <c r="U102" s="25">
        <f t="shared" si="27"/>
        <v>62</v>
      </c>
      <c r="V102" s="25">
        <f t="shared" si="28"/>
        <v>0</v>
      </c>
      <c r="W102" s="25">
        <f t="shared" si="29"/>
        <v>0.4</v>
      </c>
      <c r="X102" s="25">
        <f t="shared" si="30"/>
        <v>155</v>
      </c>
      <c r="Y102" s="25">
        <f t="shared" si="31"/>
        <v>195</v>
      </c>
    </row>
    <row r="103" spans="1:25" x14ac:dyDescent="0.25">
      <c r="A103" s="283">
        <v>46078</v>
      </c>
      <c r="B103" s="34" t="s">
        <v>457</v>
      </c>
      <c r="C103" s="34" t="s">
        <v>30</v>
      </c>
      <c r="D103" s="223">
        <v>0.82</v>
      </c>
      <c r="E103" s="48">
        <f t="shared" si="37"/>
        <v>1</v>
      </c>
      <c r="F103" s="43">
        <v>13.75</v>
      </c>
      <c r="G103" s="48">
        <f t="shared" si="38"/>
        <v>1</v>
      </c>
      <c r="H103" s="135">
        <v>0.04</v>
      </c>
      <c r="I103" s="48">
        <f t="shared" si="65"/>
        <v>1</v>
      </c>
      <c r="J103" s="223">
        <v>5.9</v>
      </c>
      <c r="K103" s="48">
        <f t="shared" si="39"/>
        <v>1</v>
      </c>
      <c r="L103" s="41">
        <f t="shared" si="48"/>
        <v>1</v>
      </c>
      <c r="M103" s="41">
        <f t="shared" ref="M103:M109" si="69">IF(+(IF(D103&lt;R103,0,IF(D103&gt;S103,0,1)))+(IF(F103&lt;T103,0,IF(F103&gt;U103,0,1)))+(IF(H103&lt;V103,0,IF(H103&gt;W103,0,1)))=3,1,0)</f>
        <v>1</v>
      </c>
      <c r="Q103" s="25" t="str">
        <f t="shared" si="64"/>
        <v>STAG</v>
      </c>
      <c r="R103" s="25">
        <f t="shared" si="24"/>
        <v>0.8</v>
      </c>
      <c r="S103" s="25">
        <f t="shared" si="25"/>
        <v>1.24</v>
      </c>
      <c r="T103" s="25">
        <f t="shared" si="26"/>
        <v>12.5</v>
      </c>
      <c r="U103" s="25">
        <f t="shared" si="27"/>
        <v>16.399999999999999</v>
      </c>
      <c r="V103" s="25">
        <f t="shared" si="28"/>
        <v>0</v>
      </c>
      <c r="W103" s="25">
        <f t="shared" si="29"/>
        <v>0.5</v>
      </c>
      <c r="X103" s="25">
        <f t="shared" si="30"/>
        <v>5</v>
      </c>
      <c r="Y103" s="25">
        <f t="shared" si="31"/>
        <v>7</v>
      </c>
    </row>
    <row r="104" spans="1:25" x14ac:dyDescent="0.25">
      <c r="A104" s="283">
        <v>46078</v>
      </c>
      <c r="B104" s="34" t="s">
        <v>456</v>
      </c>
      <c r="C104" s="34" t="s">
        <v>30</v>
      </c>
      <c r="D104" s="223">
        <v>0.88</v>
      </c>
      <c r="E104" s="48">
        <f t="shared" si="37"/>
        <v>1</v>
      </c>
      <c r="F104" s="43">
        <v>14.55</v>
      </c>
      <c r="G104" s="48">
        <f t="shared" si="38"/>
        <v>1</v>
      </c>
      <c r="H104" s="135">
        <v>0.17</v>
      </c>
      <c r="I104" s="48">
        <f t="shared" si="65"/>
        <v>1</v>
      </c>
      <c r="J104" s="223">
        <v>5.8</v>
      </c>
      <c r="K104" s="48">
        <f t="shared" si="39"/>
        <v>1</v>
      </c>
      <c r="L104" s="41">
        <f t="shared" si="48"/>
        <v>1</v>
      </c>
      <c r="M104" s="41">
        <f t="shared" si="69"/>
        <v>1</v>
      </c>
      <c r="Q104" s="25" t="str">
        <f t="shared" si="64"/>
        <v>STAG</v>
      </c>
      <c r="R104" s="25">
        <f t="shared" si="24"/>
        <v>0.8</v>
      </c>
      <c r="S104" s="25">
        <f t="shared" si="25"/>
        <v>1.24</v>
      </c>
      <c r="T104" s="25">
        <f t="shared" si="26"/>
        <v>12.5</v>
      </c>
      <c r="U104" s="25">
        <f t="shared" si="27"/>
        <v>16.399999999999999</v>
      </c>
      <c r="V104" s="25">
        <f t="shared" si="28"/>
        <v>0</v>
      </c>
      <c r="W104" s="25">
        <f t="shared" si="29"/>
        <v>0.5</v>
      </c>
      <c r="X104" s="25">
        <f t="shared" si="30"/>
        <v>5</v>
      </c>
      <c r="Y104" s="25">
        <f t="shared" si="31"/>
        <v>7</v>
      </c>
    </row>
    <row r="105" spans="1:25" x14ac:dyDescent="0.25">
      <c r="A105" s="283">
        <v>46080</v>
      </c>
      <c r="B105" s="271" t="s">
        <v>457</v>
      </c>
      <c r="C105" s="37" t="s">
        <v>31</v>
      </c>
      <c r="D105" s="223">
        <v>1.78</v>
      </c>
      <c r="E105" s="48">
        <f t="shared" si="37"/>
        <v>1</v>
      </c>
      <c r="F105" s="43">
        <v>15.8</v>
      </c>
      <c r="G105" s="48">
        <f t="shared" si="38"/>
        <v>1</v>
      </c>
      <c r="H105" s="4">
        <v>0.13</v>
      </c>
      <c r="I105" s="48">
        <f t="shared" si="65"/>
        <v>1</v>
      </c>
      <c r="J105" s="223">
        <v>6.33</v>
      </c>
      <c r="K105" s="48">
        <f t="shared" si="39"/>
        <v>1</v>
      </c>
      <c r="L105" s="41">
        <f t="shared" si="48"/>
        <v>1</v>
      </c>
      <c r="M105" s="41">
        <f t="shared" si="69"/>
        <v>1</v>
      </c>
      <c r="Q105" s="25" t="str">
        <f t="shared" si="64"/>
        <v>CARIB</v>
      </c>
      <c r="R105" s="25">
        <f t="shared" si="24"/>
        <v>1.65</v>
      </c>
      <c r="S105" s="25">
        <f t="shared" si="25"/>
        <v>2.14</v>
      </c>
      <c r="T105" s="25">
        <f t="shared" si="26"/>
        <v>12.5</v>
      </c>
      <c r="U105" s="25">
        <f t="shared" si="27"/>
        <v>16.399999999999999</v>
      </c>
      <c r="V105" s="25">
        <f t="shared" si="28"/>
        <v>0</v>
      </c>
      <c r="W105" s="25">
        <f t="shared" si="29"/>
        <v>0.4</v>
      </c>
      <c r="X105" s="25">
        <f t="shared" si="30"/>
        <v>5</v>
      </c>
      <c r="Y105" s="25">
        <f t="shared" si="31"/>
        <v>7</v>
      </c>
    </row>
    <row r="106" spans="1:25" x14ac:dyDescent="0.25">
      <c r="A106" s="283">
        <v>46080</v>
      </c>
      <c r="B106" s="271" t="s">
        <v>456</v>
      </c>
      <c r="C106" s="37" t="s">
        <v>34</v>
      </c>
      <c r="D106" s="223">
        <v>16.809999999999999</v>
      </c>
      <c r="E106" s="48">
        <f t="shared" si="37"/>
        <v>1</v>
      </c>
      <c r="F106" s="43">
        <v>11.5</v>
      </c>
      <c r="G106" s="48">
        <f t="shared" si="38"/>
        <v>1</v>
      </c>
      <c r="H106" s="4">
        <v>0</v>
      </c>
      <c r="I106" s="48">
        <f t="shared" si="65"/>
        <v>1</v>
      </c>
      <c r="J106" s="223">
        <v>187.9</v>
      </c>
      <c r="K106" s="48">
        <f t="shared" si="39"/>
        <v>1</v>
      </c>
      <c r="L106" s="41">
        <f t="shared" si="48"/>
        <v>1</v>
      </c>
      <c r="M106" s="41">
        <f t="shared" si="69"/>
        <v>1</v>
      </c>
      <c r="Q106" s="25" t="str">
        <f t="shared" si="64"/>
        <v>STARMALT</v>
      </c>
      <c r="R106" s="25">
        <f t="shared" si="24"/>
        <v>16.8</v>
      </c>
      <c r="S106" s="25">
        <f t="shared" si="25"/>
        <v>17.239999999999998</v>
      </c>
      <c r="T106" s="25">
        <f t="shared" si="26"/>
        <v>10</v>
      </c>
      <c r="U106" s="25">
        <f t="shared" si="27"/>
        <v>12.4</v>
      </c>
      <c r="V106" s="25">
        <f t="shared" si="28"/>
        <v>0</v>
      </c>
      <c r="W106" s="25">
        <f t="shared" si="29"/>
        <v>0.2</v>
      </c>
      <c r="X106" s="25">
        <f t="shared" si="30"/>
        <v>170</v>
      </c>
      <c r="Y106" s="25">
        <f t="shared" si="31"/>
        <v>240</v>
      </c>
    </row>
    <row r="107" spans="1:25" x14ac:dyDescent="0.25">
      <c r="A107" s="283">
        <v>46081</v>
      </c>
      <c r="B107" s="271" t="s">
        <v>434</v>
      </c>
      <c r="C107" s="37" t="s">
        <v>34</v>
      </c>
      <c r="D107" s="223">
        <v>16.91</v>
      </c>
      <c r="E107" s="48">
        <f t="shared" si="37"/>
        <v>1</v>
      </c>
      <c r="F107" s="43">
        <v>10.02</v>
      </c>
      <c r="G107" s="48">
        <f t="shared" si="38"/>
        <v>1</v>
      </c>
      <c r="H107" s="4">
        <v>0.06</v>
      </c>
      <c r="I107" s="48">
        <f t="shared" si="65"/>
        <v>1</v>
      </c>
      <c r="J107" s="223">
        <v>192.2</v>
      </c>
      <c r="K107" s="48">
        <f t="shared" si="39"/>
        <v>1</v>
      </c>
      <c r="L107" s="41">
        <f t="shared" si="48"/>
        <v>1</v>
      </c>
      <c r="M107" s="41">
        <f t="shared" si="69"/>
        <v>1</v>
      </c>
      <c r="Q107" s="25" t="str">
        <f t="shared" si="64"/>
        <v>STARMALT</v>
      </c>
      <c r="R107" s="25">
        <f t="shared" si="24"/>
        <v>16.8</v>
      </c>
      <c r="S107" s="25">
        <f t="shared" si="25"/>
        <v>17.239999999999998</v>
      </c>
      <c r="T107" s="25">
        <f t="shared" si="26"/>
        <v>10</v>
      </c>
      <c r="U107" s="25">
        <f t="shared" si="27"/>
        <v>12.4</v>
      </c>
      <c r="V107" s="25">
        <f t="shared" si="28"/>
        <v>0</v>
      </c>
      <c r="W107" s="25">
        <f t="shared" si="29"/>
        <v>0.2</v>
      </c>
      <c r="X107" s="25">
        <f t="shared" si="30"/>
        <v>170</v>
      </c>
      <c r="Y107" s="25">
        <f t="shared" si="31"/>
        <v>240</v>
      </c>
    </row>
    <row r="108" spans="1:25" x14ac:dyDescent="0.25">
      <c r="A108" s="279">
        <v>46081</v>
      </c>
      <c r="B108" s="118" t="s">
        <v>457</v>
      </c>
      <c r="C108" s="34" t="s">
        <v>31</v>
      </c>
      <c r="D108" s="223">
        <v>1.82</v>
      </c>
      <c r="E108" s="48">
        <f t="shared" si="37"/>
        <v>1</v>
      </c>
      <c r="F108" s="43">
        <v>13.4</v>
      </c>
      <c r="G108" s="48">
        <f t="shared" si="38"/>
        <v>1</v>
      </c>
      <c r="H108" s="4">
        <v>0.06</v>
      </c>
      <c r="I108" s="48">
        <f t="shared" si="65"/>
        <v>1</v>
      </c>
      <c r="J108" s="223">
        <v>6.4</v>
      </c>
      <c r="K108" s="48">
        <f t="shared" si="39"/>
        <v>1</v>
      </c>
      <c r="L108" s="41">
        <f t="shared" si="48"/>
        <v>1</v>
      </c>
      <c r="M108" s="41">
        <f t="shared" si="69"/>
        <v>1</v>
      </c>
      <c r="Q108" s="25" t="str">
        <f t="shared" si="64"/>
        <v>CARIB</v>
      </c>
      <c r="R108" s="25">
        <f t="shared" si="24"/>
        <v>1.65</v>
      </c>
      <c r="S108" s="25">
        <f t="shared" si="25"/>
        <v>2.14</v>
      </c>
      <c r="T108" s="25">
        <f t="shared" si="26"/>
        <v>12.5</v>
      </c>
      <c r="U108" s="25">
        <f t="shared" si="27"/>
        <v>16.399999999999999</v>
      </c>
      <c r="V108" s="25">
        <f t="shared" si="28"/>
        <v>0</v>
      </c>
      <c r="W108" s="25">
        <f t="shared" si="29"/>
        <v>0.4</v>
      </c>
      <c r="X108" s="25">
        <f t="shared" si="30"/>
        <v>5</v>
      </c>
      <c r="Y108" s="25">
        <f t="shared" si="31"/>
        <v>7</v>
      </c>
    </row>
    <row r="109" spans="1:25" x14ac:dyDescent="0.25">
      <c r="A109" s="283">
        <v>46081</v>
      </c>
      <c r="B109" s="34" t="s">
        <v>436</v>
      </c>
      <c r="C109" s="34" t="s">
        <v>31</v>
      </c>
      <c r="D109" s="223">
        <v>1.53</v>
      </c>
      <c r="E109" s="48">
        <f t="shared" si="37"/>
        <v>0</v>
      </c>
      <c r="F109" s="43">
        <v>13.7</v>
      </c>
      <c r="G109" s="48">
        <f t="shared" si="38"/>
        <v>1</v>
      </c>
      <c r="H109" s="4">
        <v>0.04</v>
      </c>
      <c r="I109" s="48">
        <f t="shared" si="65"/>
        <v>1</v>
      </c>
      <c r="J109" s="223">
        <v>6.15</v>
      </c>
      <c r="K109" s="48">
        <f t="shared" si="39"/>
        <v>1</v>
      </c>
      <c r="L109" s="41">
        <f t="shared" si="48"/>
        <v>0</v>
      </c>
      <c r="M109" s="41">
        <f t="shared" si="69"/>
        <v>0</v>
      </c>
      <c r="Q109" s="25" t="str">
        <f t="shared" si="64"/>
        <v>CARIB</v>
      </c>
      <c r="R109" s="25">
        <f t="shared" si="24"/>
        <v>1.65</v>
      </c>
      <c r="S109" s="25">
        <f t="shared" si="25"/>
        <v>2.14</v>
      </c>
      <c r="T109" s="25">
        <f t="shared" si="26"/>
        <v>12.5</v>
      </c>
      <c r="U109" s="25">
        <f t="shared" si="27"/>
        <v>16.399999999999999</v>
      </c>
      <c r="V109" s="25">
        <f t="shared" si="28"/>
        <v>0</v>
      </c>
      <c r="W109" s="25">
        <f t="shared" si="29"/>
        <v>0.4</v>
      </c>
      <c r="X109" s="25">
        <f t="shared" si="30"/>
        <v>5</v>
      </c>
      <c r="Y109" s="25">
        <f t="shared" si="31"/>
        <v>7</v>
      </c>
    </row>
    <row r="110" spans="1:25" x14ac:dyDescent="0.25">
      <c r="A110" s="283"/>
      <c r="B110" s="34"/>
      <c r="C110" s="34"/>
      <c r="D110" s="223"/>
      <c r="E110" s="48"/>
      <c r="F110" s="43"/>
      <c r="G110" s="48"/>
      <c r="H110" s="4"/>
      <c r="I110" s="48"/>
      <c r="J110" s="223"/>
      <c r="K110" s="48"/>
      <c r="L110" s="41"/>
      <c r="M110" s="41"/>
      <c r="Q110" s="25" t="str">
        <f t="shared" si="64"/>
        <v/>
      </c>
      <c r="R110" s="25" t="e">
        <f t="shared" si="24"/>
        <v>#N/A</v>
      </c>
      <c r="S110" s="25" t="e">
        <f t="shared" si="25"/>
        <v>#N/A</v>
      </c>
      <c r="T110" s="25" t="e">
        <f t="shared" si="26"/>
        <v>#N/A</v>
      </c>
      <c r="U110" s="25" t="e">
        <f t="shared" si="27"/>
        <v>#N/A</v>
      </c>
      <c r="V110" s="25" t="e">
        <f t="shared" si="28"/>
        <v>#N/A</v>
      </c>
      <c r="W110" s="25" t="e">
        <f t="shared" si="29"/>
        <v>#N/A</v>
      </c>
      <c r="X110" s="25" t="e">
        <f t="shared" si="30"/>
        <v>#N/A</v>
      </c>
      <c r="Y110" s="25" t="e">
        <f t="shared" si="31"/>
        <v>#N/A</v>
      </c>
    </row>
    <row r="111" spans="1:25" x14ac:dyDescent="0.25">
      <c r="A111" s="279"/>
      <c r="B111" s="118"/>
      <c r="C111" s="34"/>
      <c r="D111" s="223"/>
      <c r="E111" s="48"/>
      <c r="F111" s="43"/>
      <c r="G111" s="48"/>
      <c r="H111" s="4"/>
      <c r="I111" s="48"/>
      <c r="J111" s="223"/>
      <c r="K111" s="48"/>
      <c r="L111" s="41"/>
      <c r="M111" s="41"/>
      <c r="Q111" s="25" t="str">
        <f t="shared" si="64"/>
        <v/>
      </c>
      <c r="R111" s="25" t="e">
        <f t="shared" si="24"/>
        <v>#N/A</v>
      </c>
      <c r="S111" s="25" t="e">
        <f t="shared" si="25"/>
        <v>#N/A</v>
      </c>
      <c r="T111" s="25" t="e">
        <f t="shared" si="26"/>
        <v>#N/A</v>
      </c>
      <c r="U111" s="25" t="e">
        <f t="shared" si="27"/>
        <v>#N/A</v>
      </c>
      <c r="V111" s="25" t="e">
        <f t="shared" si="28"/>
        <v>#N/A</v>
      </c>
      <c r="W111" s="25" t="e">
        <f t="shared" si="29"/>
        <v>#N/A</v>
      </c>
      <c r="X111" s="25" t="e">
        <f t="shared" si="30"/>
        <v>#N/A</v>
      </c>
      <c r="Y111" s="25" t="e">
        <f t="shared" si="31"/>
        <v>#N/A</v>
      </c>
    </row>
    <row r="112" spans="1:25" x14ac:dyDescent="0.25">
      <c r="A112" s="279"/>
      <c r="B112" s="118"/>
      <c r="C112" s="34"/>
      <c r="D112" s="223"/>
      <c r="E112" s="48"/>
      <c r="F112" s="43"/>
      <c r="G112" s="48"/>
      <c r="H112" s="4"/>
      <c r="I112" s="48"/>
      <c r="J112" s="223"/>
      <c r="K112" s="48"/>
      <c r="L112" s="41"/>
      <c r="M112" s="41"/>
      <c r="Q112" s="25" t="str">
        <f t="shared" si="64"/>
        <v/>
      </c>
      <c r="R112" s="25" t="e">
        <f t="shared" si="24"/>
        <v>#N/A</v>
      </c>
      <c r="S112" s="25" t="e">
        <f t="shared" si="25"/>
        <v>#N/A</v>
      </c>
      <c r="T112" s="25" t="e">
        <f t="shared" si="26"/>
        <v>#N/A</v>
      </c>
      <c r="U112" s="25" t="e">
        <f t="shared" si="27"/>
        <v>#N/A</v>
      </c>
      <c r="V112" s="25" t="e">
        <f t="shared" si="28"/>
        <v>#N/A</v>
      </c>
      <c r="W112" s="25" t="e">
        <f t="shared" si="29"/>
        <v>#N/A</v>
      </c>
      <c r="X112" s="25" t="e">
        <f t="shared" si="30"/>
        <v>#N/A</v>
      </c>
      <c r="Y112" s="25" t="e">
        <f t="shared" si="31"/>
        <v>#N/A</v>
      </c>
    </row>
    <row r="113" spans="1:25" x14ac:dyDescent="0.25">
      <c r="A113" s="279"/>
      <c r="B113" s="118"/>
      <c r="C113" s="34"/>
      <c r="D113" s="223"/>
      <c r="E113" s="48"/>
      <c r="F113" s="43"/>
      <c r="G113" s="48"/>
      <c r="H113" s="4"/>
      <c r="I113" s="48"/>
      <c r="J113" s="223"/>
      <c r="K113" s="48"/>
      <c r="L113" s="41"/>
      <c r="M113" s="41"/>
      <c r="Q113" s="25" t="str">
        <f t="shared" si="64"/>
        <v/>
      </c>
      <c r="R113" s="25" t="e">
        <f t="shared" si="24"/>
        <v>#N/A</v>
      </c>
      <c r="S113" s="25" t="e">
        <f t="shared" si="25"/>
        <v>#N/A</v>
      </c>
      <c r="T113" s="25" t="e">
        <f t="shared" si="26"/>
        <v>#N/A</v>
      </c>
      <c r="U113" s="25" t="e">
        <f t="shared" si="27"/>
        <v>#N/A</v>
      </c>
      <c r="V113" s="25" t="e">
        <f t="shared" si="28"/>
        <v>#N/A</v>
      </c>
      <c r="W113" s="25" t="e">
        <f t="shared" si="29"/>
        <v>#N/A</v>
      </c>
      <c r="X113" s="25" t="e">
        <f t="shared" si="30"/>
        <v>#N/A</v>
      </c>
      <c r="Y113" s="25" t="e">
        <f t="shared" si="31"/>
        <v>#N/A</v>
      </c>
    </row>
    <row r="114" spans="1:25" x14ac:dyDescent="0.25">
      <c r="A114" s="283"/>
      <c r="B114" s="34"/>
      <c r="C114" s="34"/>
      <c r="D114" s="223"/>
      <c r="E114" s="48"/>
      <c r="F114" s="43"/>
      <c r="G114" s="48"/>
      <c r="H114" s="4"/>
      <c r="I114" s="48"/>
      <c r="J114" s="223"/>
      <c r="K114" s="48"/>
      <c r="L114" s="41"/>
      <c r="M114" s="41"/>
      <c r="Q114" s="25" t="str">
        <f t="shared" si="64"/>
        <v/>
      </c>
      <c r="R114" s="25" t="e">
        <f t="shared" si="24"/>
        <v>#N/A</v>
      </c>
      <c r="S114" s="25" t="e">
        <f t="shared" si="25"/>
        <v>#N/A</v>
      </c>
      <c r="T114" s="25" t="e">
        <f t="shared" si="26"/>
        <v>#N/A</v>
      </c>
      <c r="U114" s="25" t="e">
        <f t="shared" si="27"/>
        <v>#N/A</v>
      </c>
      <c r="V114" s="25" t="e">
        <f t="shared" si="28"/>
        <v>#N/A</v>
      </c>
      <c r="W114" s="25" t="e">
        <f t="shared" si="29"/>
        <v>#N/A</v>
      </c>
      <c r="X114" s="25" t="e">
        <f t="shared" si="30"/>
        <v>#N/A</v>
      </c>
      <c r="Y114" s="25" t="e">
        <f t="shared" si="31"/>
        <v>#N/A</v>
      </c>
    </row>
    <row r="115" spans="1:25" x14ac:dyDescent="0.25">
      <c r="A115" s="283"/>
      <c r="B115" s="34"/>
      <c r="C115" s="34"/>
      <c r="D115" s="223"/>
      <c r="E115" s="48"/>
      <c r="F115" s="294"/>
      <c r="G115" s="48"/>
      <c r="H115" s="4"/>
      <c r="I115" s="48"/>
      <c r="J115" s="223"/>
      <c r="K115" s="48"/>
      <c r="L115" s="248"/>
      <c r="M115" s="248"/>
      <c r="Q115" s="25" t="str">
        <f t="shared" si="64"/>
        <v/>
      </c>
      <c r="R115" s="25" t="e">
        <f t="shared" si="24"/>
        <v>#N/A</v>
      </c>
      <c r="S115" s="25" t="e">
        <f t="shared" si="25"/>
        <v>#N/A</v>
      </c>
      <c r="T115" s="25" t="e">
        <f t="shared" si="26"/>
        <v>#N/A</v>
      </c>
      <c r="U115" s="25" t="e">
        <f t="shared" si="27"/>
        <v>#N/A</v>
      </c>
      <c r="V115" s="25" t="e">
        <f t="shared" si="28"/>
        <v>#N/A</v>
      </c>
      <c r="W115" s="25" t="e">
        <f t="shared" si="29"/>
        <v>#N/A</v>
      </c>
      <c r="X115" s="25" t="e">
        <f t="shared" si="30"/>
        <v>#N/A</v>
      </c>
      <c r="Y115" s="25" t="e">
        <f t="shared" si="31"/>
        <v>#N/A</v>
      </c>
    </row>
    <row r="116" spans="1:25" x14ac:dyDescent="0.25">
      <c r="A116" s="283"/>
      <c r="B116" s="34"/>
      <c r="C116" s="34"/>
      <c r="D116" s="223"/>
      <c r="E116" s="48"/>
      <c r="F116" s="43"/>
      <c r="G116" s="48"/>
      <c r="H116" s="4"/>
      <c r="I116" s="48"/>
      <c r="J116" s="223"/>
      <c r="K116" s="48"/>
      <c r="L116" s="41"/>
      <c r="M116" s="41"/>
      <c r="Q116" s="25" t="str">
        <f t="shared" si="64"/>
        <v/>
      </c>
      <c r="R116" s="25" t="e">
        <f t="shared" si="24"/>
        <v>#N/A</v>
      </c>
      <c r="S116" s="25" t="e">
        <f t="shared" si="25"/>
        <v>#N/A</v>
      </c>
      <c r="T116" s="25" t="e">
        <f t="shared" si="26"/>
        <v>#N/A</v>
      </c>
      <c r="U116" s="25" t="e">
        <f t="shared" si="27"/>
        <v>#N/A</v>
      </c>
      <c r="V116" s="25" t="e">
        <f t="shared" si="28"/>
        <v>#N/A</v>
      </c>
      <c r="W116" s="25" t="e">
        <f t="shared" si="29"/>
        <v>#N/A</v>
      </c>
      <c r="X116" s="25" t="e">
        <f t="shared" si="30"/>
        <v>#N/A</v>
      </c>
      <c r="Y116" s="25" t="e">
        <f t="shared" si="31"/>
        <v>#N/A</v>
      </c>
    </row>
    <row r="117" spans="1:25" x14ac:dyDescent="0.25">
      <c r="A117" s="283"/>
      <c r="B117" s="34"/>
      <c r="C117" s="34"/>
      <c r="D117" s="223"/>
      <c r="E117" s="48"/>
      <c r="F117" s="43"/>
      <c r="G117" s="48"/>
      <c r="H117" s="4"/>
      <c r="I117" s="48"/>
      <c r="J117" s="223"/>
      <c r="K117" s="48"/>
      <c r="L117" s="41"/>
      <c r="M117" s="41"/>
      <c r="Q117" s="25" t="str">
        <f t="shared" si="64"/>
        <v/>
      </c>
      <c r="R117" s="25" t="e">
        <f t="shared" si="24"/>
        <v>#N/A</v>
      </c>
      <c r="S117" s="25" t="e">
        <f t="shared" si="25"/>
        <v>#N/A</v>
      </c>
      <c r="T117" s="25" t="e">
        <f t="shared" si="26"/>
        <v>#N/A</v>
      </c>
      <c r="U117" s="25" t="e">
        <f t="shared" si="27"/>
        <v>#N/A</v>
      </c>
      <c r="V117" s="25" t="e">
        <f t="shared" si="28"/>
        <v>#N/A</v>
      </c>
      <c r="W117" s="25" t="e">
        <f t="shared" si="29"/>
        <v>#N/A</v>
      </c>
      <c r="X117" s="25" t="e">
        <f t="shared" si="30"/>
        <v>#N/A</v>
      </c>
      <c r="Y117" s="25" t="e">
        <f t="shared" si="31"/>
        <v>#N/A</v>
      </c>
    </row>
    <row r="118" spans="1:25" x14ac:dyDescent="0.25">
      <c r="A118" s="283"/>
      <c r="B118" s="34"/>
      <c r="C118" s="34"/>
      <c r="D118" s="223"/>
      <c r="E118" s="48"/>
      <c r="F118" s="43"/>
      <c r="G118" s="48"/>
      <c r="H118" s="262"/>
      <c r="I118" s="48"/>
      <c r="J118" s="223"/>
      <c r="K118" s="48"/>
      <c r="L118" s="41"/>
      <c r="M118" s="41"/>
      <c r="Q118" s="25" t="str">
        <f t="shared" si="64"/>
        <v/>
      </c>
      <c r="R118" s="25" t="e">
        <f>VLOOKUP($Q118,$Q$3:$Y$14,2,FALSE)</f>
        <v>#N/A</v>
      </c>
      <c r="S118" s="25" t="e">
        <f>VLOOKUP($Q118,$Q$3:$Y$14,3,FALSE)</f>
        <v>#N/A</v>
      </c>
      <c r="T118" s="25" t="e">
        <f>VLOOKUP($Q118,$Q$3:$Y$14,4,FALSE)</f>
        <v>#N/A</v>
      </c>
      <c r="U118" s="25" t="e">
        <f>VLOOKUP($Q118,$Q$3:$Y$14,5,FALSE)</f>
        <v>#N/A</v>
      </c>
      <c r="V118" s="25" t="e">
        <f>VLOOKUP($Q118,$Q$3:$Y$14,6,FALSE)</f>
        <v>#N/A</v>
      </c>
      <c r="W118" s="25" t="e">
        <f>VLOOKUP($Q118,$Q$3:$Y$14,7,FALSE)</f>
        <v>#N/A</v>
      </c>
      <c r="X118" s="25" t="e">
        <f>VLOOKUP($Q118,$Q$3:$Y$14,8,FALSE)</f>
        <v>#N/A</v>
      </c>
      <c r="Y118" s="25" t="e">
        <f t="shared" si="31"/>
        <v>#N/A</v>
      </c>
    </row>
    <row r="119" spans="1:25" x14ac:dyDescent="0.25">
      <c r="A119" s="283"/>
      <c r="B119" s="34"/>
      <c r="C119" s="34"/>
      <c r="D119" s="223"/>
      <c r="E119" s="48"/>
      <c r="F119" s="43"/>
      <c r="G119" s="48"/>
      <c r="H119" s="4"/>
      <c r="I119" s="48"/>
      <c r="J119" s="223"/>
      <c r="K119" s="48"/>
      <c r="L119" s="41"/>
      <c r="M119" s="41"/>
      <c r="Q119" s="25" t="str">
        <f t="shared" si="64"/>
        <v/>
      </c>
      <c r="R119" s="25" t="e">
        <f t="shared" si="24"/>
        <v>#N/A</v>
      </c>
      <c r="S119" s="25" t="e">
        <f t="shared" si="25"/>
        <v>#N/A</v>
      </c>
      <c r="T119" s="25" t="e">
        <f t="shared" si="26"/>
        <v>#N/A</v>
      </c>
      <c r="U119" s="25" t="e">
        <f t="shared" si="27"/>
        <v>#N/A</v>
      </c>
      <c r="V119" s="25" t="e">
        <f t="shared" si="28"/>
        <v>#N/A</v>
      </c>
      <c r="W119" s="25" t="e">
        <f t="shared" si="29"/>
        <v>#N/A</v>
      </c>
      <c r="X119" s="25" t="e">
        <f t="shared" si="30"/>
        <v>#N/A</v>
      </c>
      <c r="Y119" s="25" t="e">
        <f t="shared" si="31"/>
        <v>#N/A</v>
      </c>
    </row>
    <row r="120" spans="1:25" x14ac:dyDescent="0.25">
      <c r="A120" s="283"/>
      <c r="B120" s="34"/>
      <c r="C120" s="34"/>
      <c r="D120" s="223"/>
      <c r="E120" s="48"/>
      <c r="F120" s="43"/>
      <c r="G120" s="48"/>
      <c r="H120" s="4"/>
      <c r="I120" s="48"/>
      <c r="J120" s="223"/>
      <c r="K120" s="48"/>
      <c r="L120" s="41"/>
      <c r="M120" s="41"/>
      <c r="Q120" s="25" t="str">
        <f t="shared" si="64"/>
        <v/>
      </c>
      <c r="R120" s="25" t="e">
        <f t="shared" si="24"/>
        <v>#N/A</v>
      </c>
      <c r="S120" s="25" t="e">
        <f t="shared" si="25"/>
        <v>#N/A</v>
      </c>
      <c r="T120" s="25" t="e">
        <f t="shared" si="26"/>
        <v>#N/A</v>
      </c>
      <c r="U120" s="25" t="e">
        <f t="shared" si="27"/>
        <v>#N/A</v>
      </c>
      <c r="V120" s="25" t="e">
        <f t="shared" si="28"/>
        <v>#N/A</v>
      </c>
      <c r="W120" s="25" t="e">
        <f t="shared" si="29"/>
        <v>#N/A</v>
      </c>
      <c r="X120" s="25" t="e">
        <f t="shared" si="30"/>
        <v>#N/A</v>
      </c>
      <c r="Y120" s="25" t="e">
        <f t="shared" si="31"/>
        <v>#N/A</v>
      </c>
    </row>
    <row r="121" spans="1:25" x14ac:dyDescent="0.25">
      <c r="A121" s="283"/>
      <c r="B121" s="34"/>
      <c r="C121" s="34"/>
      <c r="D121" s="223"/>
      <c r="E121" s="48"/>
      <c r="F121" s="43"/>
      <c r="G121" s="48"/>
      <c r="H121" s="262"/>
      <c r="I121" s="48"/>
      <c r="J121" s="223"/>
      <c r="K121" s="48"/>
      <c r="L121" s="41"/>
      <c r="M121" s="41"/>
      <c r="Q121" s="25" t="str">
        <f t="shared" si="64"/>
        <v/>
      </c>
      <c r="R121" s="25" t="e">
        <f t="shared" si="24"/>
        <v>#N/A</v>
      </c>
      <c r="S121" s="25" t="e">
        <f t="shared" si="25"/>
        <v>#N/A</v>
      </c>
      <c r="T121" s="25" t="e">
        <f t="shared" si="26"/>
        <v>#N/A</v>
      </c>
      <c r="U121" s="25" t="e">
        <f t="shared" si="27"/>
        <v>#N/A</v>
      </c>
      <c r="V121" s="25" t="e">
        <f t="shared" si="28"/>
        <v>#N/A</v>
      </c>
      <c r="W121" s="25" t="e">
        <f t="shared" si="29"/>
        <v>#N/A</v>
      </c>
      <c r="X121" s="25" t="e">
        <f t="shared" si="30"/>
        <v>#N/A</v>
      </c>
      <c r="Y121" s="25" t="e">
        <f t="shared" si="31"/>
        <v>#N/A</v>
      </c>
    </row>
    <row r="122" spans="1:25" ht="15.75" thickBot="1" x14ac:dyDescent="0.3">
      <c r="A122" s="35"/>
      <c r="B122" s="34"/>
      <c r="C122" s="34"/>
      <c r="D122" s="135"/>
      <c r="E122" s="48"/>
      <c r="F122" s="43"/>
      <c r="G122" s="49"/>
      <c r="H122" s="4"/>
      <c r="I122" s="50"/>
      <c r="J122" s="223"/>
      <c r="K122" s="110"/>
      <c r="L122" s="41"/>
      <c r="M122" s="41"/>
      <c r="Q122" s="25" t="str">
        <f t="shared" si="64"/>
        <v/>
      </c>
      <c r="R122" s="25" t="e">
        <f t="shared" ref="R122:R126" si="70">VLOOKUP($Q122,$Q$3:$Y$14,2,FALSE)</f>
        <v>#N/A</v>
      </c>
      <c r="S122" s="25" t="e">
        <f t="shared" ref="S122:S126" si="71">VLOOKUP($Q122,$Q$3:$Y$14,3,FALSE)</f>
        <v>#N/A</v>
      </c>
      <c r="T122" s="25" t="e">
        <f t="shared" ref="T122:T126" si="72">VLOOKUP($Q122,$Q$3:$Y$14,4,FALSE)</f>
        <v>#N/A</v>
      </c>
      <c r="U122" s="25" t="e">
        <f t="shared" ref="U122:U126" si="73">VLOOKUP($Q122,$Q$3:$Y$14,5,FALSE)</f>
        <v>#N/A</v>
      </c>
      <c r="V122" s="25" t="e">
        <f t="shared" ref="V122:V126" si="74">VLOOKUP($Q122,$Q$3:$Y$14,6,FALSE)</f>
        <v>#N/A</v>
      </c>
      <c r="W122" s="25" t="e">
        <f t="shared" ref="W122:W126" si="75">VLOOKUP($Q122,$Q$3:$Y$14,7,FALSE)</f>
        <v>#N/A</v>
      </c>
      <c r="X122" s="25" t="e">
        <f t="shared" ref="X122:X126" si="76">VLOOKUP($Q122,$Q$3:$Y$14,8,FALSE)</f>
        <v>#N/A</v>
      </c>
      <c r="Y122" s="25" t="e">
        <f t="shared" ref="Y122:Y205" si="77">VLOOKUP($Q122,$Q$3:$Y$14,9,FALSE)</f>
        <v>#N/A</v>
      </c>
    </row>
    <row r="123" spans="1:25" ht="15.75" thickBot="1" x14ac:dyDescent="0.3">
      <c r="C123">
        <f>COUNTA(C65:C122)</f>
        <v>45</v>
      </c>
      <c r="D123" s="31">
        <f>((COUNTA(D65:D122))-COUNTIF(E65:E122,"&lt;1"))/(COUNTA(D65:D122))</f>
        <v>0.76744186046511631</v>
      </c>
      <c r="E123" s="72"/>
      <c r="F123" s="31">
        <f>((COUNTA(F65:F122))-COUNTIF(G65:G122,"&lt;1"))/(COUNTA(F65:F122))</f>
        <v>0.97674418604651159</v>
      </c>
      <c r="G123" s="72"/>
      <c r="H123" s="31">
        <f>((COUNTA(H65:H122))-COUNTIF(I65:I122,"&lt;1"))/(COUNTA(H65:H122))</f>
        <v>0.88636363636363635</v>
      </c>
      <c r="I123" s="72"/>
      <c r="J123" s="31">
        <f>((COUNTA(J65:J122))-COUNTIF(K65:K122,"&lt;1"))/(COUNTA(J65:J122))</f>
        <v>1</v>
      </c>
      <c r="K123" s="72"/>
      <c r="L123" s="11">
        <f>AVERAGE(L65:L122)</f>
        <v>0.68888888888888888</v>
      </c>
      <c r="M123" s="11">
        <f>AVERAGE(M65:M122)</f>
        <v>0.68888888888888888</v>
      </c>
      <c r="Q123" s="25" t="str">
        <f t="shared" si="64"/>
        <v>45</v>
      </c>
      <c r="R123" s="25" t="e">
        <f t="shared" si="70"/>
        <v>#N/A</v>
      </c>
      <c r="S123" s="25" t="e">
        <f t="shared" si="71"/>
        <v>#N/A</v>
      </c>
      <c r="T123" s="25" t="e">
        <f t="shared" si="72"/>
        <v>#N/A</v>
      </c>
      <c r="U123" s="25" t="e">
        <f t="shared" si="73"/>
        <v>#N/A</v>
      </c>
      <c r="V123" s="25" t="e">
        <f t="shared" si="74"/>
        <v>#N/A</v>
      </c>
      <c r="W123" s="25" t="e">
        <f t="shared" si="75"/>
        <v>#N/A</v>
      </c>
      <c r="X123" s="25" t="e">
        <f t="shared" si="76"/>
        <v>#N/A</v>
      </c>
      <c r="Y123" s="25" t="e">
        <f t="shared" si="77"/>
        <v>#N/A</v>
      </c>
    </row>
    <row r="124" spans="1:25" x14ac:dyDescent="0.25">
      <c r="Q124" s="25" t="str">
        <f t="shared" si="64"/>
        <v/>
      </c>
      <c r="R124" s="25" t="e">
        <f t="shared" si="70"/>
        <v>#N/A</v>
      </c>
      <c r="S124" s="25" t="e">
        <f t="shared" si="71"/>
        <v>#N/A</v>
      </c>
      <c r="T124" s="25" t="e">
        <f t="shared" si="72"/>
        <v>#N/A</v>
      </c>
      <c r="U124" s="25" t="e">
        <f t="shared" si="73"/>
        <v>#N/A</v>
      </c>
      <c r="V124" s="25" t="e">
        <f t="shared" si="74"/>
        <v>#N/A</v>
      </c>
      <c r="W124" s="25" t="e">
        <f t="shared" si="75"/>
        <v>#N/A</v>
      </c>
      <c r="X124" s="25" t="e">
        <f t="shared" si="76"/>
        <v>#N/A</v>
      </c>
      <c r="Y124" s="25" t="e">
        <f t="shared" si="77"/>
        <v>#N/A</v>
      </c>
    </row>
    <row r="125" spans="1:25" x14ac:dyDescent="0.25">
      <c r="A125" s="7"/>
      <c r="B125" s="7"/>
      <c r="C125" s="7"/>
      <c r="D125" s="8"/>
      <c r="E125" s="70"/>
      <c r="F125" s="8"/>
      <c r="G125" s="70"/>
      <c r="H125" s="127"/>
      <c r="I125" s="70"/>
      <c r="J125" s="8"/>
      <c r="K125" s="105"/>
      <c r="L125" s="18"/>
      <c r="M125" s="24"/>
      <c r="Q125" s="25" t="str">
        <f t="shared" si="64"/>
        <v/>
      </c>
      <c r="R125" s="25" t="e">
        <f t="shared" si="70"/>
        <v>#N/A</v>
      </c>
      <c r="S125" s="25" t="e">
        <f t="shared" si="71"/>
        <v>#N/A</v>
      </c>
      <c r="T125" s="25" t="e">
        <f t="shared" si="72"/>
        <v>#N/A</v>
      </c>
      <c r="U125" s="25" t="e">
        <f t="shared" si="73"/>
        <v>#N/A</v>
      </c>
      <c r="V125" s="25" t="e">
        <f t="shared" si="74"/>
        <v>#N/A</v>
      </c>
      <c r="W125" s="25" t="e">
        <f t="shared" si="75"/>
        <v>#N/A</v>
      </c>
      <c r="X125" s="25" t="e">
        <f t="shared" si="76"/>
        <v>#N/A</v>
      </c>
      <c r="Y125" s="25" t="e">
        <f t="shared" si="77"/>
        <v>#N/A</v>
      </c>
    </row>
    <row r="126" spans="1:25" ht="30" x14ac:dyDescent="0.25">
      <c r="A126" s="7" t="s">
        <v>18</v>
      </c>
      <c r="B126" s="7" t="s">
        <v>19</v>
      </c>
      <c r="C126" s="7" t="s">
        <v>29</v>
      </c>
      <c r="D126" s="8" t="s">
        <v>122</v>
      </c>
      <c r="E126" s="70"/>
      <c r="F126" s="8" t="s">
        <v>15</v>
      </c>
      <c r="G126" s="70"/>
      <c r="H126" s="127" t="s">
        <v>16</v>
      </c>
      <c r="I126" s="70"/>
      <c r="J126" s="8" t="s">
        <v>14</v>
      </c>
      <c r="K126" s="105"/>
      <c r="L126" s="18" t="s">
        <v>20</v>
      </c>
      <c r="M126" s="24" t="s">
        <v>103</v>
      </c>
      <c r="Q126" s="25" t="str">
        <f t="shared" si="64"/>
        <v>Product</v>
      </c>
      <c r="R126" s="25" t="e">
        <f t="shared" si="70"/>
        <v>#N/A</v>
      </c>
      <c r="S126" s="25" t="e">
        <f t="shared" si="71"/>
        <v>#N/A</v>
      </c>
      <c r="T126" s="25" t="e">
        <f t="shared" si="72"/>
        <v>#N/A</v>
      </c>
      <c r="U126" s="25" t="e">
        <f t="shared" si="73"/>
        <v>#N/A</v>
      </c>
      <c r="V126" s="25" t="e">
        <f t="shared" si="74"/>
        <v>#N/A</v>
      </c>
      <c r="W126" s="25" t="e">
        <f t="shared" si="75"/>
        <v>#N/A</v>
      </c>
      <c r="X126" s="25" t="e">
        <f t="shared" si="76"/>
        <v>#N/A</v>
      </c>
      <c r="Y126" s="25" t="e">
        <f t="shared" si="77"/>
        <v>#N/A</v>
      </c>
    </row>
    <row r="127" spans="1:25" x14ac:dyDescent="0.25">
      <c r="A127" s="283">
        <v>45718</v>
      </c>
      <c r="B127" s="34" t="s">
        <v>434</v>
      </c>
      <c r="C127" s="34" t="s">
        <v>31</v>
      </c>
      <c r="D127" s="223">
        <v>1.55</v>
      </c>
      <c r="E127" s="48">
        <f t="shared" ref="E127:E189" si="78">IF(+(IF(D127&lt;R127,0,IF(D127&gt;S127,0,1)))=1,1,0)</f>
        <v>0</v>
      </c>
      <c r="F127" s="43">
        <v>14.1</v>
      </c>
      <c r="G127" s="48">
        <f t="shared" ref="G127:G189" si="79">IF(+(IF(F127&lt;T127,0,IF(F127&gt;U127,0,1)))=1,1,0)</f>
        <v>1</v>
      </c>
      <c r="H127" s="4">
        <v>0.36</v>
      </c>
      <c r="I127" s="48">
        <f t="shared" ref="I127:I189" si="80">IF(+(IF(H127&lt;V127,0,IF(H127&gt;W127,0,1)))=1,1,0)</f>
        <v>1</v>
      </c>
      <c r="J127" s="223">
        <v>6</v>
      </c>
      <c r="K127" s="48">
        <f t="shared" ref="K127:K129" si="81">IF(+(IF(J127&lt;X127,0,IF(J127&gt;Y127,0,1)))=1,1,0)</f>
        <v>1</v>
      </c>
      <c r="L127" s="41">
        <f t="shared" ref="L127:L189" si="82">IF(+(IF(D127&lt;R127,0,IF(D127&gt;S127,0,1)))+(IF(F127&lt;T127,0,IF(F127&gt;U127,0,1)))+(IF(H127&lt;V127,0,IF(H127&gt;W127,0,1)))+(IF(J127&lt;X127,0,IF(J127&gt;Y127,0,1)))=4,1,0)</f>
        <v>0</v>
      </c>
      <c r="M127" s="41">
        <f t="shared" ref="M127:M189" si="83">IF(+(IF(D127&lt;R127,0,IF(D127&gt;S127,0,1)))+(IF(F127&lt;T127,0,IF(F127&gt;U127,0,1)))+(IF(H127&lt;V127,0,IF(H127&gt;W127,0,1)))=3,1,0)</f>
        <v>0</v>
      </c>
      <c r="Q127" s="25" t="str">
        <f t="shared" si="64"/>
        <v>CARIB</v>
      </c>
      <c r="R127" s="25">
        <f t="shared" ref="R127:R158" si="84">VLOOKUP($Q127,$Q$3:$Y$14,2,FALSE)</f>
        <v>1.65</v>
      </c>
      <c r="S127" s="25">
        <f t="shared" ref="S127:S158" si="85">VLOOKUP($Q127,$Q$3:$Y$14,3,FALSE)</f>
        <v>2.14</v>
      </c>
      <c r="T127" s="25">
        <f t="shared" ref="T127:T158" si="86">VLOOKUP($Q127,$Q$3:$Y$14,4,FALSE)</f>
        <v>12.5</v>
      </c>
      <c r="U127" s="25">
        <f t="shared" ref="U127:U158" si="87">VLOOKUP($Q127,$Q$3:$Y$14,5,FALSE)</f>
        <v>16.399999999999999</v>
      </c>
      <c r="V127" s="25">
        <f t="shared" ref="V127:V158" si="88">VLOOKUP($Q127,$Q$3:$Y$14,6,FALSE)</f>
        <v>0</v>
      </c>
      <c r="W127" s="25">
        <f t="shared" ref="W127:W158" si="89">VLOOKUP($Q127,$Q$3:$Y$14,7,FALSE)</f>
        <v>0.4</v>
      </c>
      <c r="X127" s="25">
        <f t="shared" ref="X127:X158" si="90">VLOOKUP($Q127,$Q$3:$Y$14,8,FALSE)</f>
        <v>5</v>
      </c>
      <c r="Y127" s="25">
        <f t="shared" si="77"/>
        <v>7</v>
      </c>
    </row>
    <row r="128" spans="1:25" x14ac:dyDescent="0.25">
      <c r="A128" s="283">
        <v>45718</v>
      </c>
      <c r="B128" s="34" t="s">
        <v>435</v>
      </c>
      <c r="C128" s="34" t="s">
        <v>30</v>
      </c>
      <c r="D128" s="223">
        <v>0.97</v>
      </c>
      <c r="E128" s="48">
        <f t="shared" si="78"/>
        <v>1</v>
      </c>
      <c r="F128" s="43">
        <v>14.2</v>
      </c>
      <c r="G128" s="48">
        <f t="shared" si="79"/>
        <v>1</v>
      </c>
      <c r="H128" s="4">
        <v>0.06</v>
      </c>
      <c r="I128" s="48">
        <f t="shared" si="80"/>
        <v>1</v>
      </c>
      <c r="J128" s="223">
        <v>5.96</v>
      </c>
      <c r="K128" s="48">
        <f t="shared" si="81"/>
        <v>1</v>
      </c>
      <c r="L128" s="41">
        <f t="shared" si="82"/>
        <v>1</v>
      </c>
      <c r="M128" s="41">
        <f t="shared" si="83"/>
        <v>1</v>
      </c>
      <c r="Q128" s="25" t="str">
        <f t="shared" si="64"/>
        <v>STAG</v>
      </c>
      <c r="R128" s="25">
        <f t="shared" si="84"/>
        <v>0.8</v>
      </c>
      <c r="S128" s="25">
        <f t="shared" si="85"/>
        <v>1.24</v>
      </c>
      <c r="T128" s="25">
        <f t="shared" si="86"/>
        <v>12.5</v>
      </c>
      <c r="U128" s="25">
        <f t="shared" si="87"/>
        <v>16.399999999999999</v>
      </c>
      <c r="V128" s="25">
        <f t="shared" si="88"/>
        <v>0</v>
      </c>
      <c r="W128" s="25">
        <f t="shared" si="89"/>
        <v>0.5</v>
      </c>
      <c r="X128" s="25">
        <f t="shared" si="90"/>
        <v>5</v>
      </c>
      <c r="Y128" s="25">
        <f t="shared" si="77"/>
        <v>7</v>
      </c>
    </row>
    <row r="129" spans="1:25" x14ac:dyDescent="0.25">
      <c r="A129" s="283">
        <v>45718</v>
      </c>
      <c r="B129" s="34" t="s">
        <v>436</v>
      </c>
      <c r="C129" s="34" t="s">
        <v>30</v>
      </c>
      <c r="D129" s="223">
        <v>0.88</v>
      </c>
      <c r="E129" s="48">
        <f t="shared" si="78"/>
        <v>1</v>
      </c>
      <c r="F129" s="43">
        <v>15.75</v>
      </c>
      <c r="G129" s="48">
        <f t="shared" si="79"/>
        <v>1</v>
      </c>
      <c r="H129" s="4">
        <v>0.06</v>
      </c>
      <c r="I129" s="48">
        <f t="shared" si="80"/>
        <v>1</v>
      </c>
      <c r="J129" s="223">
        <v>6.18</v>
      </c>
      <c r="K129" s="48">
        <f t="shared" si="81"/>
        <v>1</v>
      </c>
      <c r="L129" s="41">
        <f t="shared" si="82"/>
        <v>1</v>
      </c>
      <c r="M129" s="41">
        <f t="shared" si="83"/>
        <v>1</v>
      </c>
      <c r="Q129" s="25" t="str">
        <f t="shared" si="64"/>
        <v>STAG</v>
      </c>
      <c r="R129" s="25">
        <f t="shared" si="84"/>
        <v>0.8</v>
      </c>
      <c r="S129" s="25">
        <f t="shared" si="85"/>
        <v>1.24</v>
      </c>
      <c r="T129" s="25">
        <f t="shared" si="86"/>
        <v>12.5</v>
      </c>
      <c r="U129" s="25">
        <f t="shared" si="87"/>
        <v>16.399999999999999</v>
      </c>
      <c r="V129" s="25">
        <f t="shared" si="88"/>
        <v>0</v>
      </c>
      <c r="W129" s="25">
        <f t="shared" si="89"/>
        <v>0.5</v>
      </c>
      <c r="X129" s="25">
        <f t="shared" si="90"/>
        <v>5</v>
      </c>
      <c r="Y129" s="25">
        <f t="shared" si="77"/>
        <v>7</v>
      </c>
    </row>
    <row r="130" spans="1:25" x14ac:dyDescent="0.25">
      <c r="A130" s="283">
        <v>45718</v>
      </c>
      <c r="B130" s="34" t="s">
        <v>434</v>
      </c>
      <c r="C130" s="34" t="s">
        <v>30</v>
      </c>
      <c r="D130" s="223">
        <v>0.94</v>
      </c>
      <c r="E130" s="48">
        <f t="shared" si="78"/>
        <v>1</v>
      </c>
      <c r="F130" s="43">
        <v>16</v>
      </c>
      <c r="G130" s="48">
        <f t="shared" si="79"/>
        <v>1</v>
      </c>
      <c r="H130" s="4">
        <v>0.06</v>
      </c>
      <c r="I130" s="48">
        <f t="shared" si="80"/>
        <v>1</v>
      </c>
      <c r="J130" s="223">
        <v>5.05</v>
      </c>
      <c r="K130" s="48">
        <f t="shared" ref="K130:K189" si="91">IF(+(IF(J130&lt;X130,0,IF(J130&gt;Y130,0,1)))=1,1,0)</f>
        <v>1</v>
      </c>
      <c r="L130" s="41">
        <f t="shared" si="82"/>
        <v>1</v>
      </c>
      <c r="M130" s="41">
        <f t="shared" si="83"/>
        <v>1</v>
      </c>
      <c r="Q130" s="25" t="str">
        <f t="shared" si="64"/>
        <v>STAG</v>
      </c>
      <c r="R130" s="25">
        <f t="shared" si="84"/>
        <v>0.8</v>
      </c>
      <c r="S130" s="25">
        <f t="shared" si="85"/>
        <v>1.24</v>
      </c>
      <c r="T130" s="25">
        <f t="shared" si="86"/>
        <v>12.5</v>
      </c>
      <c r="U130" s="25">
        <f t="shared" si="87"/>
        <v>16.399999999999999</v>
      </c>
      <c r="V130" s="25">
        <f t="shared" si="88"/>
        <v>0</v>
      </c>
      <c r="W130" s="25">
        <f t="shared" si="89"/>
        <v>0.5</v>
      </c>
      <c r="X130" s="25">
        <f t="shared" si="90"/>
        <v>5</v>
      </c>
      <c r="Y130" s="25">
        <f t="shared" si="77"/>
        <v>7</v>
      </c>
    </row>
    <row r="131" spans="1:25" x14ac:dyDescent="0.25">
      <c r="A131" s="283">
        <v>45718</v>
      </c>
      <c r="B131" s="34" t="s">
        <v>435</v>
      </c>
      <c r="C131" s="37" t="s">
        <v>30</v>
      </c>
      <c r="D131" s="223">
        <v>0.93</v>
      </c>
      <c r="E131" s="48">
        <f t="shared" si="78"/>
        <v>1</v>
      </c>
      <c r="F131" s="43">
        <v>15.25</v>
      </c>
      <c r="G131" s="48">
        <f t="shared" si="79"/>
        <v>1</v>
      </c>
      <c r="H131" s="4">
        <v>0.06</v>
      </c>
      <c r="I131" s="48">
        <f t="shared" si="80"/>
        <v>1</v>
      </c>
      <c r="J131" s="223">
        <v>5.58</v>
      </c>
      <c r="K131" s="48">
        <f t="shared" si="91"/>
        <v>1</v>
      </c>
      <c r="L131" s="41">
        <f t="shared" si="82"/>
        <v>1</v>
      </c>
      <c r="M131" s="41">
        <f t="shared" si="83"/>
        <v>1</v>
      </c>
      <c r="Q131" s="25" t="str">
        <f t="shared" si="64"/>
        <v>STAG</v>
      </c>
      <c r="R131" s="25">
        <f t="shared" si="84"/>
        <v>0.8</v>
      </c>
      <c r="S131" s="25">
        <f t="shared" si="85"/>
        <v>1.24</v>
      </c>
      <c r="T131" s="25">
        <f t="shared" si="86"/>
        <v>12.5</v>
      </c>
      <c r="U131" s="25">
        <f t="shared" si="87"/>
        <v>16.399999999999999</v>
      </c>
      <c r="V131" s="25">
        <f t="shared" si="88"/>
        <v>0</v>
      </c>
      <c r="W131" s="25">
        <f t="shared" si="89"/>
        <v>0.5</v>
      </c>
      <c r="X131" s="25">
        <f t="shared" si="90"/>
        <v>5</v>
      </c>
      <c r="Y131" s="25">
        <f t="shared" si="77"/>
        <v>7</v>
      </c>
    </row>
    <row r="132" spans="1:25" x14ac:dyDescent="0.25">
      <c r="A132" s="283">
        <v>45718</v>
      </c>
      <c r="B132" s="118" t="s">
        <v>436</v>
      </c>
      <c r="C132" s="33" t="s">
        <v>30</v>
      </c>
      <c r="D132" s="223">
        <v>0.93</v>
      </c>
      <c r="E132" s="48">
        <f t="shared" si="78"/>
        <v>1</v>
      </c>
      <c r="F132" s="43">
        <v>16</v>
      </c>
      <c r="G132" s="48">
        <f t="shared" si="79"/>
        <v>1</v>
      </c>
      <c r="H132" s="4">
        <v>0.38</v>
      </c>
      <c r="I132" s="48">
        <f t="shared" si="80"/>
        <v>1</v>
      </c>
      <c r="J132" s="223">
        <v>5.7</v>
      </c>
      <c r="K132" s="48">
        <f t="shared" si="91"/>
        <v>1</v>
      </c>
      <c r="L132" s="41">
        <f t="shared" si="82"/>
        <v>1</v>
      </c>
      <c r="M132" s="41">
        <f t="shared" si="83"/>
        <v>1</v>
      </c>
      <c r="Q132" s="25" t="str">
        <f t="shared" si="64"/>
        <v>STAG</v>
      </c>
      <c r="R132" s="25">
        <f t="shared" si="84"/>
        <v>0.8</v>
      </c>
      <c r="S132" s="25">
        <f t="shared" si="85"/>
        <v>1.24</v>
      </c>
      <c r="T132" s="25">
        <f t="shared" si="86"/>
        <v>12.5</v>
      </c>
      <c r="U132" s="25">
        <f t="shared" si="87"/>
        <v>16.399999999999999</v>
      </c>
      <c r="V132" s="25">
        <f t="shared" si="88"/>
        <v>0</v>
      </c>
      <c r="W132" s="25">
        <f t="shared" si="89"/>
        <v>0.5</v>
      </c>
      <c r="X132" s="25">
        <f t="shared" si="90"/>
        <v>5</v>
      </c>
      <c r="Y132" s="25">
        <f t="shared" si="77"/>
        <v>7</v>
      </c>
    </row>
    <row r="133" spans="1:25" x14ac:dyDescent="0.25">
      <c r="A133" s="283">
        <v>45719</v>
      </c>
      <c r="B133" s="118" t="s">
        <v>436</v>
      </c>
      <c r="C133" s="33" t="s">
        <v>30</v>
      </c>
      <c r="D133" s="223">
        <v>0.87</v>
      </c>
      <c r="E133" s="48">
        <f t="shared" si="78"/>
        <v>1</v>
      </c>
      <c r="F133" s="43">
        <v>14.8</v>
      </c>
      <c r="G133" s="48">
        <f t="shared" si="79"/>
        <v>1</v>
      </c>
      <c r="H133" s="4">
        <v>0.13</v>
      </c>
      <c r="I133" s="48">
        <f t="shared" si="80"/>
        <v>1</v>
      </c>
      <c r="J133" s="223">
        <v>5.64</v>
      </c>
      <c r="K133" s="48">
        <f t="shared" si="91"/>
        <v>1</v>
      </c>
      <c r="L133" s="41">
        <f t="shared" si="82"/>
        <v>1</v>
      </c>
      <c r="M133" s="41">
        <f t="shared" si="83"/>
        <v>1</v>
      </c>
      <c r="Q133" s="25" t="str">
        <f t="shared" si="64"/>
        <v>STAG</v>
      </c>
      <c r="R133" s="25">
        <f t="shared" si="84"/>
        <v>0.8</v>
      </c>
      <c r="S133" s="25">
        <f t="shared" si="85"/>
        <v>1.24</v>
      </c>
      <c r="T133" s="25">
        <f t="shared" si="86"/>
        <v>12.5</v>
      </c>
      <c r="U133" s="25">
        <f t="shared" si="87"/>
        <v>16.399999999999999</v>
      </c>
      <c r="V133" s="25">
        <f t="shared" si="88"/>
        <v>0</v>
      </c>
      <c r="W133" s="25">
        <f t="shared" si="89"/>
        <v>0.5</v>
      </c>
      <c r="X133" s="25">
        <f t="shared" si="90"/>
        <v>5</v>
      </c>
      <c r="Y133" s="25">
        <f t="shared" si="77"/>
        <v>7</v>
      </c>
    </row>
    <row r="134" spans="1:25" x14ac:dyDescent="0.25">
      <c r="A134" s="283">
        <v>45719</v>
      </c>
      <c r="B134" s="118" t="s">
        <v>459</v>
      </c>
      <c r="C134" s="33" t="s">
        <v>30</v>
      </c>
      <c r="D134" s="223">
        <v>0.82</v>
      </c>
      <c r="E134" s="48">
        <f t="shared" si="78"/>
        <v>1</v>
      </c>
      <c r="F134" s="43">
        <v>13.2</v>
      </c>
      <c r="G134" s="48">
        <f t="shared" si="79"/>
        <v>1</v>
      </c>
      <c r="H134" s="4">
        <v>0.19</v>
      </c>
      <c r="I134" s="48">
        <f t="shared" si="80"/>
        <v>1</v>
      </c>
      <c r="J134" s="223">
        <v>6.1</v>
      </c>
      <c r="K134" s="48">
        <f t="shared" si="91"/>
        <v>1</v>
      </c>
      <c r="L134" s="41">
        <f t="shared" si="82"/>
        <v>1</v>
      </c>
      <c r="M134" s="41">
        <f t="shared" si="83"/>
        <v>1</v>
      </c>
      <c r="Q134" s="25" t="str">
        <f t="shared" si="64"/>
        <v>STAG</v>
      </c>
      <c r="R134" s="25">
        <f t="shared" si="84"/>
        <v>0.8</v>
      </c>
      <c r="S134" s="25">
        <f t="shared" si="85"/>
        <v>1.24</v>
      </c>
      <c r="T134" s="25">
        <f t="shared" si="86"/>
        <v>12.5</v>
      </c>
      <c r="U134" s="25">
        <f t="shared" si="87"/>
        <v>16.399999999999999</v>
      </c>
      <c r="V134" s="25">
        <f t="shared" si="88"/>
        <v>0</v>
      </c>
      <c r="W134" s="25">
        <f t="shared" si="89"/>
        <v>0.5</v>
      </c>
      <c r="X134" s="25">
        <f t="shared" si="90"/>
        <v>5</v>
      </c>
      <c r="Y134" s="25">
        <f t="shared" si="77"/>
        <v>7</v>
      </c>
    </row>
    <row r="135" spans="1:25" x14ac:dyDescent="0.25">
      <c r="A135" s="283">
        <v>45719</v>
      </c>
      <c r="B135" s="118" t="s">
        <v>435</v>
      </c>
      <c r="C135" s="33" t="s">
        <v>30</v>
      </c>
      <c r="D135" s="223">
        <v>0.83</v>
      </c>
      <c r="E135" s="48">
        <f t="shared" si="78"/>
        <v>1</v>
      </c>
      <c r="F135" s="43">
        <v>15.6</v>
      </c>
      <c r="G135" s="48">
        <f t="shared" si="79"/>
        <v>1</v>
      </c>
      <c r="H135" s="4">
        <v>0.06</v>
      </c>
      <c r="I135" s="48">
        <f t="shared" si="80"/>
        <v>1</v>
      </c>
      <c r="J135" s="223">
        <v>6.13</v>
      </c>
      <c r="K135" s="48">
        <f t="shared" si="91"/>
        <v>1</v>
      </c>
      <c r="L135" s="41">
        <f t="shared" si="82"/>
        <v>1</v>
      </c>
      <c r="M135" s="41">
        <f t="shared" si="83"/>
        <v>1</v>
      </c>
      <c r="Q135" s="25" t="str">
        <f t="shared" si="64"/>
        <v>STAG</v>
      </c>
      <c r="R135" s="25">
        <f t="shared" si="84"/>
        <v>0.8</v>
      </c>
      <c r="S135" s="25">
        <f t="shared" si="85"/>
        <v>1.24</v>
      </c>
      <c r="T135" s="25">
        <f t="shared" si="86"/>
        <v>12.5</v>
      </c>
      <c r="U135" s="25">
        <f t="shared" si="87"/>
        <v>16.399999999999999</v>
      </c>
      <c r="V135" s="25">
        <f t="shared" si="88"/>
        <v>0</v>
      </c>
      <c r="W135" s="25">
        <f t="shared" si="89"/>
        <v>0.5</v>
      </c>
      <c r="X135" s="25">
        <f t="shared" si="90"/>
        <v>5</v>
      </c>
      <c r="Y135" s="25">
        <f t="shared" si="77"/>
        <v>7</v>
      </c>
    </row>
    <row r="136" spans="1:25" x14ac:dyDescent="0.25">
      <c r="A136" s="283">
        <v>45720</v>
      </c>
      <c r="B136" s="118" t="s">
        <v>435</v>
      </c>
      <c r="C136" s="33" t="s">
        <v>30</v>
      </c>
      <c r="D136" s="223">
        <v>0.85</v>
      </c>
      <c r="E136" s="48">
        <f t="shared" si="78"/>
        <v>1</v>
      </c>
      <c r="F136" s="43">
        <v>13.8</v>
      </c>
      <c r="G136" s="48">
        <f t="shared" si="79"/>
        <v>1</v>
      </c>
      <c r="H136" s="4">
        <v>0.06</v>
      </c>
      <c r="I136" s="48">
        <f t="shared" si="80"/>
        <v>1</v>
      </c>
      <c r="J136" s="223">
        <v>6.46</v>
      </c>
      <c r="K136" s="48">
        <f t="shared" si="91"/>
        <v>1</v>
      </c>
      <c r="L136" s="41">
        <f t="shared" si="82"/>
        <v>1</v>
      </c>
      <c r="M136" s="41">
        <f t="shared" si="83"/>
        <v>1</v>
      </c>
      <c r="Q136" s="25" t="str">
        <f t="shared" si="64"/>
        <v>STAG</v>
      </c>
      <c r="R136" s="25">
        <f t="shared" si="84"/>
        <v>0.8</v>
      </c>
      <c r="S136" s="25">
        <f t="shared" si="85"/>
        <v>1.24</v>
      </c>
      <c r="T136" s="25">
        <f t="shared" si="86"/>
        <v>12.5</v>
      </c>
      <c r="U136" s="25">
        <f t="shared" si="87"/>
        <v>16.399999999999999</v>
      </c>
      <c r="V136" s="25">
        <f t="shared" si="88"/>
        <v>0</v>
      </c>
      <c r="W136" s="25">
        <f t="shared" si="89"/>
        <v>0.5</v>
      </c>
      <c r="X136" s="25">
        <f t="shared" si="90"/>
        <v>5</v>
      </c>
      <c r="Y136" s="25">
        <f t="shared" si="77"/>
        <v>7</v>
      </c>
    </row>
    <row r="137" spans="1:25" x14ac:dyDescent="0.25">
      <c r="A137" s="283">
        <v>45720</v>
      </c>
      <c r="B137" s="118" t="s">
        <v>436</v>
      </c>
      <c r="C137" s="34" t="s">
        <v>31</v>
      </c>
      <c r="D137" s="223">
        <v>1.51</v>
      </c>
      <c r="E137" s="48">
        <f t="shared" si="78"/>
        <v>0</v>
      </c>
      <c r="F137" s="43">
        <v>13.7</v>
      </c>
      <c r="G137" s="48">
        <f t="shared" si="79"/>
        <v>1</v>
      </c>
      <c r="H137" s="4">
        <v>0.02</v>
      </c>
      <c r="I137" s="48">
        <f t="shared" si="80"/>
        <v>1</v>
      </c>
      <c r="J137" s="223">
        <v>6.2</v>
      </c>
      <c r="K137" s="48">
        <f t="shared" si="91"/>
        <v>1</v>
      </c>
      <c r="L137" s="41">
        <f t="shared" si="82"/>
        <v>0</v>
      </c>
      <c r="M137" s="41">
        <f t="shared" si="83"/>
        <v>0</v>
      </c>
      <c r="Q137" s="25" t="str">
        <f t="shared" si="64"/>
        <v>CARIB</v>
      </c>
      <c r="R137" s="25">
        <f t="shared" si="84"/>
        <v>1.65</v>
      </c>
      <c r="S137" s="25">
        <f t="shared" si="85"/>
        <v>2.14</v>
      </c>
      <c r="T137" s="25">
        <f t="shared" si="86"/>
        <v>12.5</v>
      </c>
      <c r="U137" s="25">
        <f t="shared" si="87"/>
        <v>16.399999999999999</v>
      </c>
      <c r="V137" s="25">
        <f t="shared" si="88"/>
        <v>0</v>
      </c>
      <c r="W137" s="25">
        <f t="shared" si="89"/>
        <v>0.4</v>
      </c>
      <c r="X137" s="25">
        <f t="shared" si="90"/>
        <v>5</v>
      </c>
      <c r="Y137" s="25">
        <f t="shared" si="77"/>
        <v>7</v>
      </c>
    </row>
    <row r="138" spans="1:25" x14ac:dyDescent="0.25">
      <c r="A138" s="283">
        <v>45720</v>
      </c>
      <c r="B138" s="118" t="s">
        <v>456</v>
      </c>
      <c r="C138" s="34" t="s">
        <v>31</v>
      </c>
      <c r="D138" s="223">
        <v>1.55</v>
      </c>
      <c r="E138" s="48">
        <f t="shared" si="78"/>
        <v>0</v>
      </c>
      <c r="F138" s="43">
        <v>14.2</v>
      </c>
      <c r="G138" s="48">
        <f t="shared" si="79"/>
        <v>1</v>
      </c>
      <c r="H138" s="4">
        <v>0.03</v>
      </c>
      <c r="I138" s="48">
        <f t="shared" si="80"/>
        <v>1</v>
      </c>
      <c r="J138" s="223">
        <v>6.24</v>
      </c>
      <c r="K138" s="48">
        <f t="shared" si="91"/>
        <v>1</v>
      </c>
      <c r="L138" s="41">
        <f t="shared" si="82"/>
        <v>0</v>
      </c>
      <c r="M138" s="41">
        <f t="shared" si="83"/>
        <v>0</v>
      </c>
      <c r="Q138" s="25" t="str">
        <f t="shared" si="64"/>
        <v>CARIB</v>
      </c>
      <c r="R138" s="25">
        <f t="shared" si="84"/>
        <v>1.65</v>
      </c>
      <c r="S138" s="25">
        <f t="shared" si="85"/>
        <v>2.14</v>
      </c>
      <c r="T138" s="25">
        <f t="shared" si="86"/>
        <v>12.5</v>
      </c>
      <c r="U138" s="25">
        <f t="shared" si="87"/>
        <v>16.399999999999999</v>
      </c>
      <c r="V138" s="25">
        <f t="shared" si="88"/>
        <v>0</v>
      </c>
      <c r="W138" s="25">
        <f t="shared" si="89"/>
        <v>0.4</v>
      </c>
      <c r="X138" s="25">
        <f t="shared" si="90"/>
        <v>5</v>
      </c>
      <c r="Y138" s="25">
        <f t="shared" si="77"/>
        <v>7</v>
      </c>
    </row>
    <row r="139" spans="1:25" x14ac:dyDescent="0.25">
      <c r="A139" s="283">
        <v>45721</v>
      </c>
      <c r="B139" s="118" t="s">
        <v>452</v>
      </c>
      <c r="C139" s="34" t="s">
        <v>35</v>
      </c>
      <c r="D139" s="223">
        <v>16.53</v>
      </c>
      <c r="E139" s="48">
        <f t="shared" si="78"/>
        <v>1</v>
      </c>
      <c r="F139" s="43">
        <v>13.7</v>
      </c>
      <c r="G139" s="48">
        <f t="shared" si="79"/>
        <v>1</v>
      </c>
      <c r="H139" s="4">
        <v>0.17</v>
      </c>
      <c r="I139" s="48">
        <f t="shared" si="80"/>
        <v>1</v>
      </c>
      <c r="J139" s="223">
        <v>122.4</v>
      </c>
      <c r="K139" s="48">
        <f t="shared" si="91"/>
        <v>1</v>
      </c>
      <c r="L139" s="41">
        <f t="shared" si="82"/>
        <v>1</v>
      </c>
      <c r="M139" s="41">
        <f t="shared" si="83"/>
        <v>1</v>
      </c>
      <c r="Q139" s="25" t="str">
        <f t="shared" si="64"/>
        <v>VITAMALT</v>
      </c>
      <c r="R139" s="25">
        <f t="shared" si="84"/>
        <v>16.2</v>
      </c>
      <c r="S139" s="25">
        <f t="shared" si="85"/>
        <v>16.84</v>
      </c>
      <c r="T139" s="25">
        <f t="shared" si="86"/>
        <v>12</v>
      </c>
      <c r="U139" s="25">
        <f t="shared" si="87"/>
        <v>16.440000000000001</v>
      </c>
      <c r="V139" s="25">
        <f t="shared" si="88"/>
        <v>0</v>
      </c>
      <c r="W139" s="25">
        <f t="shared" si="89"/>
        <v>1.4</v>
      </c>
      <c r="X139" s="25">
        <f t="shared" si="90"/>
        <v>100</v>
      </c>
      <c r="Y139" s="25">
        <f t="shared" si="77"/>
        <v>140</v>
      </c>
    </row>
    <row r="140" spans="1:25" x14ac:dyDescent="0.25">
      <c r="A140" s="283">
        <v>45721</v>
      </c>
      <c r="B140" s="118" t="s">
        <v>455</v>
      </c>
      <c r="C140" s="37" t="s">
        <v>35</v>
      </c>
      <c r="D140" s="223">
        <v>16.600000000000001</v>
      </c>
      <c r="E140" s="48">
        <f t="shared" si="78"/>
        <v>1</v>
      </c>
      <c r="F140" s="43">
        <v>15.3</v>
      </c>
      <c r="G140" s="48">
        <f t="shared" si="79"/>
        <v>1</v>
      </c>
      <c r="H140" s="4">
        <v>0.08</v>
      </c>
      <c r="I140" s="48">
        <f t="shared" si="80"/>
        <v>1</v>
      </c>
      <c r="J140" s="223">
        <v>124.9</v>
      </c>
      <c r="K140" s="48">
        <f t="shared" si="91"/>
        <v>1</v>
      </c>
      <c r="L140" s="41">
        <f t="shared" si="82"/>
        <v>1</v>
      </c>
      <c r="M140" s="41">
        <f t="shared" si="83"/>
        <v>1</v>
      </c>
      <c r="Q140" s="25" t="str">
        <f t="shared" si="64"/>
        <v>VITAMALT</v>
      </c>
      <c r="R140" s="25">
        <f t="shared" si="84"/>
        <v>16.2</v>
      </c>
      <c r="S140" s="25">
        <f t="shared" si="85"/>
        <v>16.84</v>
      </c>
      <c r="T140" s="25">
        <f t="shared" si="86"/>
        <v>12</v>
      </c>
      <c r="U140" s="25">
        <f t="shared" si="87"/>
        <v>16.440000000000001</v>
      </c>
      <c r="V140" s="25">
        <f t="shared" si="88"/>
        <v>0</v>
      </c>
      <c r="W140" s="25">
        <f t="shared" si="89"/>
        <v>1.4</v>
      </c>
      <c r="X140" s="25">
        <f t="shared" si="90"/>
        <v>100</v>
      </c>
      <c r="Y140" s="25">
        <f t="shared" si="77"/>
        <v>140</v>
      </c>
    </row>
    <row r="141" spans="1:25" x14ac:dyDescent="0.25">
      <c r="A141" s="283">
        <v>45722</v>
      </c>
      <c r="B141" s="118" t="s">
        <v>457</v>
      </c>
      <c r="C141" s="37" t="s">
        <v>33</v>
      </c>
      <c r="D141" s="223">
        <v>3.68</v>
      </c>
      <c r="E141" s="48">
        <f t="shared" si="78"/>
        <v>1</v>
      </c>
      <c r="F141" s="43">
        <v>51.75</v>
      </c>
      <c r="G141" s="48">
        <f t="shared" si="79"/>
        <v>1</v>
      </c>
      <c r="H141" s="4">
        <v>0.02</v>
      </c>
      <c r="I141" s="48">
        <f t="shared" si="80"/>
        <v>1</v>
      </c>
      <c r="J141" s="223">
        <v>180.9</v>
      </c>
      <c r="K141" s="48">
        <f t="shared" si="91"/>
        <v>1</v>
      </c>
      <c r="L141" s="41">
        <f t="shared" si="82"/>
        <v>1</v>
      </c>
      <c r="M141" s="41">
        <f t="shared" si="83"/>
        <v>1</v>
      </c>
      <c r="Q141" s="25" t="str">
        <f t="shared" si="64"/>
        <v>GUINNESS</v>
      </c>
      <c r="R141" s="25">
        <f t="shared" si="84"/>
        <v>3.1</v>
      </c>
      <c r="S141" s="25">
        <f t="shared" si="85"/>
        <v>4.1399999999999997</v>
      </c>
      <c r="T141" s="25">
        <f t="shared" si="86"/>
        <v>48</v>
      </c>
      <c r="U141" s="25">
        <f t="shared" si="87"/>
        <v>62</v>
      </c>
      <c r="V141" s="25">
        <f t="shared" si="88"/>
        <v>0</v>
      </c>
      <c r="W141" s="25">
        <f t="shared" si="89"/>
        <v>0.4</v>
      </c>
      <c r="X141" s="25">
        <f t="shared" si="90"/>
        <v>155</v>
      </c>
      <c r="Y141" s="25">
        <f t="shared" si="77"/>
        <v>195</v>
      </c>
    </row>
    <row r="142" spans="1:25" x14ac:dyDescent="0.25">
      <c r="A142" s="214">
        <v>45724</v>
      </c>
      <c r="B142" s="118" t="s">
        <v>456</v>
      </c>
      <c r="C142" s="37" t="s">
        <v>31</v>
      </c>
      <c r="D142" s="223">
        <v>1.66</v>
      </c>
      <c r="E142" s="48">
        <f t="shared" si="78"/>
        <v>1</v>
      </c>
      <c r="F142" s="43">
        <v>14.1</v>
      </c>
      <c r="G142" s="48">
        <f t="shared" si="79"/>
        <v>1</v>
      </c>
      <c r="H142" s="4">
        <v>0.02</v>
      </c>
      <c r="I142" s="48">
        <f t="shared" si="80"/>
        <v>1</v>
      </c>
      <c r="J142" s="223">
        <v>6.54</v>
      </c>
      <c r="K142" s="48">
        <f t="shared" si="91"/>
        <v>1</v>
      </c>
      <c r="L142" s="41">
        <f t="shared" si="82"/>
        <v>1</v>
      </c>
      <c r="M142" s="41">
        <f t="shared" si="83"/>
        <v>1</v>
      </c>
      <c r="Q142" s="25" t="str">
        <f t="shared" si="64"/>
        <v>CARIB</v>
      </c>
      <c r="R142" s="25">
        <f t="shared" si="84"/>
        <v>1.65</v>
      </c>
      <c r="S142" s="25">
        <f t="shared" si="85"/>
        <v>2.14</v>
      </c>
      <c r="T142" s="25">
        <f t="shared" si="86"/>
        <v>12.5</v>
      </c>
      <c r="U142" s="25">
        <f t="shared" si="87"/>
        <v>16.399999999999999</v>
      </c>
      <c r="V142" s="25">
        <f t="shared" si="88"/>
        <v>0</v>
      </c>
      <c r="W142" s="25">
        <f t="shared" si="89"/>
        <v>0.4</v>
      </c>
      <c r="X142" s="25">
        <f t="shared" si="90"/>
        <v>5</v>
      </c>
      <c r="Y142" s="25">
        <f t="shared" si="77"/>
        <v>7</v>
      </c>
    </row>
    <row r="143" spans="1:25" x14ac:dyDescent="0.25">
      <c r="A143" s="214">
        <v>45724</v>
      </c>
      <c r="B143" s="118" t="s">
        <v>457</v>
      </c>
      <c r="C143" s="34" t="s">
        <v>31</v>
      </c>
      <c r="D143" s="223">
        <v>1.67</v>
      </c>
      <c r="E143" s="48">
        <f t="shared" si="78"/>
        <v>1</v>
      </c>
      <c r="F143" s="43">
        <v>14.2</v>
      </c>
      <c r="G143" s="48">
        <f t="shared" si="79"/>
        <v>1</v>
      </c>
      <c r="H143" s="4">
        <v>0.03</v>
      </c>
      <c r="I143" s="48">
        <f t="shared" si="80"/>
        <v>1</v>
      </c>
      <c r="J143" s="223">
        <v>6.93</v>
      </c>
      <c r="K143" s="48">
        <f t="shared" si="91"/>
        <v>1</v>
      </c>
      <c r="L143" s="41">
        <f t="shared" si="82"/>
        <v>1</v>
      </c>
      <c r="M143" s="41">
        <f t="shared" si="83"/>
        <v>1</v>
      </c>
      <c r="Q143" s="25" t="str">
        <f t="shared" si="64"/>
        <v>CARIB</v>
      </c>
      <c r="R143" s="25">
        <f t="shared" si="84"/>
        <v>1.65</v>
      </c>
      <c r="S143" s="25">
        <f t="shared" si="85"/>
        <v>2.14</v>
      </c>
      <c r="T143" s="25">
        <f t="shared" si="86"/>
        <v>12.5</v>
      </c>
      <c r="U143" s="25">
        <f t="shared" si="87"/>
        <v>16.399999999999999</v>
      </c>
      <c r="V143" s="25">
        <f t="shared" si="88"/>
        <v>0</v>
      </c>
      <c r="W143" s="25">
        <f t="shared" si="89"/>
        <v>0.4</v>
      </c>
      <c r="X143" s="25">
        <f t="shared" si="90"/>
        <v>5</v>
      </c>
      <c r="Y143" s="25">
        <f t="shared" si="77"/>
        <v>7</v>
      </c>
    </row>
    <row r="144" spans="1:25" x14ac:dyDescent="0.25">
      <c r="A144" s="283">
        <v>45725</v>
      </c>
      <c r="B144" s="34" t="s">
        <v>456</v>
      </c>
      <c r="C144" s="34" t="s">
        <v>31</v>
      </c>
      <c r="D144" s="223">
        <v>1.56</v>
      </c>
      <c r="E144" s="48">
        <f t="shared" si="78"/>
        <v>0</v>
      </c>
      <c r="F144" s="294"/>
      <c r="G144" s="48"/>
      <c r="H144" s="4">
        <v>0.02</v>
      </c>
      <c r="I144" s="48">
        <f t="shared" si="80"/>
        <v>1</v>
      </c>
      <c r="J144" s="223">
        <v>6.95</v>
      </c>
      <c r="K144" s="48">
        <f t="shared" si="91"/>
        <v>1</v>
      </c>
      <c r="L144" s="41">
        <f t="shared" si="82"/>
        <v>0</v>
      </c>
      <c r="M144" s="41">
        <f t="shared" si="83"/>
        <v>0</v>
      </c>
      <c r="Q144" s="25" t="str">
        <f t="shared" si="64"/>
        <v>CARIB</v>
      </c>
      <c r="R144" s="25">
        <f t="shared" si="84"/>
        <v>1.65</v>
      </c>
      <c r="S144" s="25">
        <f t="shared" si="85"/>
        <v>2.14</v>
      </c>
      <c r="T144" s="25">
        <f t="shared" si="86"/>
        <v>12.5</v>
      </c>
      <c r="U144" s="25">
        <f t="shared" si="87"/>
        <v>16.399999999999999</v>
      </c>
      <c r="V144" s="25">
        <f t="shared" si="88"/>
        <v>0</v>
      </c>
      <c r="W144" s="25">
        <f t="shared" si="89"/>
        <v>0.4</v>
      </c>
      <c r="X144" s="25">
        <f t="shared" si="90"/>
        <v>5</v>
      </c>
      <c r="Y144" s="25">
        <f t="shared" si="77"/>
        <v>7</v>
      </c>
    </row>
    <row r="145" spans="1:25" x14ac:dyDescent="0.25">
      <c r="A145" s="283">
        <v>45725</v>
      </c>
      <c r="B145" s="34" t="s">
        <v>457</v>
      </c>
      <c r="C145" s="34" t="s">
        <v>31</v>
      </c>
      <c r="D145" s="223">
        <v>1.54</v>
      </c>
      <c r="E145" s="48">
        <f t="shared" si="78"/>
        <v>0</v>
      </c>
      <c r="F145" s="43">
        <v>15.25</v>
      </c>
      <c r="G145" s="48">
        <f t="shared" si="79"/>
        <v>1</v>
      </c>
      <c r="H145" s="4">
        <v>0.02</v>
      </c>
      <c r="I145" s="48">
        <f t="shared" si="80"/>
        <v>1</v>
      </c>
      <c r="J145" s="223">
        <v>6</v>
      </c>
      <c r="K145" s="48">
        <f t="shared" si="91"/>
        <v>1</v>
      </c>
      <c r="L145" s="41">
        <f t="shared" si="82"/>
        <v>0</v>
      </c>
      <c r="M145" s="41">
        <f t="shared" si="83"/>
        <v>0</v>
      </c>
      <c r="Q145" s="25" t="str">
        <f t="shared" si="64"/>
        <v>CARIB</v>
      </c>
      <c r="R145" s="25">
        <f t="shared" si="84"/>
        <v>1.65</v>
      </c>
      <c r="S145" s="25">
        <f t="shared" si="85"/>
        <v>2.14</v>
      </c>
      <c r="T145" s="25">
        <f t="shared" si="86"/>
        <v>12.5</v>
      </c>
      <c r="U145" s="25">
        <f t="shared" si="87"/>
        <v>16.399999999999999</v>
      </c>
      <c r="V145" s="25">
        <f t="shared" si="88"/>
        <v>0</v>
      </c>
      <c r="W145" s="25">
        <f t="shared" si="89"/>
        <v>0.4</v>
      </c>
      <c r="X145" s="25">
        <f t="shared" si="90"/>
        <v>5</v>
      </c>
      <c r="Y145" s="25">
        <f t="shared" si="77"/>
        <v>7</v>
      </c>
    </row>
    <row r="146" spans="1:25" x14ac:dyDescent="0.25">
      <c r="A146" s="283">
        <v>45726</v>
      </c>
      <c r="B146" s="34" t="s">
        <v>456</v>
      </c>
      <c r="C146" s="34" t="s">
        <v>31</v>
      </c>
      <c r="D146" s="223">
        <v>1.6</v>
      </c>
      <c r="E146" s="48">
        <f t="shared" si="78"/>
        <v>0</v>
      </c>
      <c r="F146" s="43">
        <v>14.45</v>
      </c>
      <c r="G146" s="48">
        <f t="shared" si="79"/>
        <v>1</v>
      </c>
      <c r="H146" s="4">
        <v>0.06</v>
      </c>
      <c r="I146" s="48">
        <f t="shared" si="80"/>
        <v>1</v>
      </c>
      <c r="J146" s="223">
        <v>6.55</v>
      </c>
      <c r="K146" s="48">
        <f t="shared" si="91"/>
        <v>1</v>
      </c>
      <c r="L146" s="41">
        <f t="shared" si="82"/>
        <v>0</v>
      </c>
      <c r="M146" s="41">
        <f t="shared" si="83"/>
        <v>0</v>
      </c>
      <c r="Q146" s="25" t="str">
        <f t="shared" si="64"/>
        <v>CARIB</v>
      </c>
      <c r="R146" s="25">
        <f t="shared" si="84"/>
        <v>1.65</v>
      </c>
      <c r="S146" s="25">
        <f t="shared" si="85"/>
        <v>2.14</v>
      </c>
      <c r="T146" s="25">
        <f t="shared" si="86"/>
        <v>12.5</v>
      </c>
      <c r="U146" s="25">
        <f t="shared" si="87"/>
        <v>16.399999999999999</v>
      </c>
      <c r="V146" s="25">
        <f t="shared" si="88"/>
        <v>0</v>
      </c>
      <c r="W146" s="25">
        <f t="shared" si="89"/>
        <v>0.4</v>
      </c>
      <c r="X146" s="25">
        <f t="shared" si="90"/>
        <v>5</v>
      </c>
      <c r="Y146" s="25">
        <f t="shared" si="77"/>
        <v>7</v>
      </c>
    </row>
    <row r="147" spans="1:25" x14ac:dyDescent="0.25">
      <c r="A147" s="283">
        <v>45726</v>
      </c>
      <c r="B147" s="34" t="s">
        <v>436</v>
      </c>
      <c r="C147" s="34" t="s">
        <v>31</v>
      </c>
      <c r="D147" s="262"/>
      <c r="E147" s="48"/>
      <c r="F147" s="43">
        <v>13.8</v>
      </c>
      <c r="G147" s="48">
        <f t="shared" si="79"/>
        <v>1</v>
      </c>
      <c r="H147" s="4">
        <v>0.03</v>
      </c>
      <c r="I147" s="48">
        <f t="shared" si="80"/>
        <v>1</v>
      </c>
      <c r="J147" s="223">
        <v>5.91</v>
      </c>
      <c r="K147" s="48">
        <f t="shared" si="91"/>
        <v>1</v>
      </c>
      <c r="L147" s="41">
        <f t="shared" si="82"/>
        <v>0</v>
      </c>
      <c r="M147" s="41">
        <f t="shared" si="83"/>
        <v>0</v>
      </c>
      <c r="Q147" s="25" t="str">
        <f t="shared" si="64"/>
        <v>CARIB</v>
      </c>
      <c r="R147" s="25">
        <f t="shared" si="84"/>
        <v>1.65</v>
      </c>
      <c r="S147" s="25">
        <f t="shared" si="85"/>
        <v>2.14</v>
      </c>
      <c r="T147" s="25">
        <f t="shared" si="86"/>
        <v>12.5</v>
      </c>
      <c r="U147" s="25">
        <f t="shared" si="87"/>
        <v>16.399999999999999</v>
      </c>
      <c r="V147" s="25">
        <f t="shared" si="88"/>
        <v>0</v>
      </c>
      <c r="W147" s="25">
        <f t="shared" si="89"/>
        <v>0.4</v>
      </c>
      <c r="X147" s="25">
        <f t="shared" si="90"/>
        <v>5</v>
      </c>
      <c r="Y147" s="25">
        <f t="shared" si="77"/>
        <v>7</v>
      </c>
    </row>
    <row r="148" spans="1:25" x14ac:dyDescent="0.25">
      <c r="A148" s="283">
        <v>45727</v>
      </c>
      <c r="B148" s="34" t="s">
        <v>434</v>
      </c>
      <c r="C148" s="34" t="s">
        <v>484</v>
      </c>
      <c r="D148" s="223">
        <v>6.19</v>
      </c>
      <c r="E148" s="48"/>
      <c r="F148" s="43"/>
      <c r="G148" s="48"/>
      <c r="H148" s="4">
        <v>0.23</v>
      </c>
      <c r="I148" s="48"/>
      <c r="J148" s="223">
        <v>1.45</v>
      </c>
      <c r="K148" s="48"/>
      <c r="L148" s="41"/>
      <c r="M148" s="41"/>
      <c r="Q148" s="25" t="str">
        <f t="shared" si="64"/>
        <v>CARIBE PEARS</v>
      </c>
      <c r="R148" s="25" t="e">
        <f t="shared" si="84"/>
        <v>#N/A</v>
      </c>
      <c r="S148" s="25" t="e">
        <f t="shared" si="85"/>
        <v>#N/A</v>
      </c>
      <c r="T148" s="25" t="e">
        <f t="shared" si="86"/>
        <v>#N/A</v>
      </c>
      <c r="U148" s="25" t="e">
        <f t="shared" si="87"/>
        <v>#N/A</v>
      </c>
      <c r="V148" s="25" t="e">
        <f t="shared" si="88"/>
        <v>#N/A</v>
      </c>
      <c r="W148" s="25" t="e">
        <f t="shared" si="89"/>
        <v>#N/A</v>
      </c>
      <c r="X148" s="25" t="e">
        <f t="shared" si="90"/>
        <v>#N/A</v>
      </c>
      <c r="Y148" s="25" t="e">
        <f t="shared" si="77"/>
        <v>#N/A</v>
      </c>
    </row>
    <row r="149" spans="1:25" x14ac:dyDescent="0.25">
      <c r="A149" s="283">
        <v>45727</v>
      </c>
      <c r="B149" s="34" t="s">
        <v>457</v>
      </c>
      <c r="C149" s="34" t="s">
        <v>135</v>
      </c>
      <c r="D149" s="223">
        <v>5.4</v>
      </c>
      <c r="E149" s="48">
        <f t="shared" si="78"/>
        <v>1</v>
      </c>
      <c r="F149" s="43"/>
      <c r="G149" s="48">
        <f t="shared" si="79"/>
        <v>1</v>
      </c>
      <c r="H149" s="4">
        <v>0.21</v>
      </c>
      <c r="I149" s="48">
        <f t="shared" si="80"/>
        <v>1</v>
      </c>
      <c r="J149" s="223">
        <v>3</v>
      </c>
      <c r="K149" s="48">
        <f t="shared" si="91"/>
        <v>1</v>
      </c>
      <c r="L149" s="41">
        <f t="shared" si="82"/>
        <v>1</v>
      </c>
      <c r="M149" s="41">
        <f t="shared" si="83"/>
        <v>1</v>
      </c>
      <c r="Q149" s="25" t="str">
        <f t="shared" ref="Q149:Q234" si="92">LEFT(C149,12)</f>
        <v>CARIBE ROSE</v>
      </c>
      <c r="R149" s="25">
        <f t="shared" si="84"/>
        <v>4.5</v>
      </c>
      <c r="S149" s="25">
        <f t="shared" si="85"/>
        <v>5.44</v>
      </c>
      <c r="T149" s="25">
        <f t="shared" si="86"/>
        <v>0</v>
      </c>
      <c r="U149" s="25">
        <f t="shared" si="87"/>
        <v>0</v>
      </c>
      <c r="V149" s="25">
        <f t="shared" si="88"/>
        <v>0</v>
      </c>
      <c r="W149" s="25">
        <f t="shared" si="89"/>
        <v>1</v>
      </c>
      <c r="X149" s="25">
        <f t="shared" si="90"/>
        <v>3</v>
      </c>
      <c r="Y149" s="25">
        <f t="shared" si="77"/>
        <v>3.64</v>
      </c>
    </row>
    <row r="150" spans="1:25" x14ac:dyDescent="0.25">
      <c r="A150" s="283">
        <v>45727</v>
      </c>
      <c r="B150" s="34" t="s">
        <v>459</v>
      </c>
      <c r="C150" s="34" t="s">
        <v>30</v>
      </c>
      <c r="D150" s="223">
        <v>0.8</v>
      </c>
      <c r="E150" s="48">
        <f t="shared" si="78"/>
        <v>1</v>
      </c>
      <c r="F150" s="43">
        <v>15.3</v>
      </c>
      <c r="G150" s="48">
        <f t="shared" si="79"/>
        <v>1</v>
      </c>
      <c r="H150" s="4">
        <v>0.04</v>
      </c>
      <c r="I150" s="48">
        <f t="shared" si="80"/>
        <v>1</v>
      </c>
      <c r="J150" s="223">
        <v>6.28</v>
      </c>
      <c r="K150" s="48">
        <f t="shared" si="91"/>
        <v>1</v>
      </c>
      <c r="L150" s="41">
        <f t="shared" si="82"/>
        <v>1</v>
      </c>
      <c r="M150" s="41">
        <f t="shared" si="83"/>
        <v>1</v>
      </c>
      <c r="Q150" s="25" t="str">
        <f t="shared" si="92"/>
        <v>STAG</v>
      </c>
      <c r="R150" s="25">
        <f t="shared" si="84"/>
        <v>0.8</v>
      </c>
      <c r="S150" s="25">
        <f t="shared" si="85"/>
        <v>1.24</v>
      </c>
      <c r="T150" s="25">
        <f t="shared" si="86"/>
        <v>12.5</v>
      </c>
      <c r="U150" s="25">
        <f t="shared" si="87"/>
        <v>16.399999999999999</v>
      </c>
      <c r="V150" s="25">
        <f t="shared" si="88"/>
        <v>0</v>
      </c>
      <c r="W150" s="25">
        <f t="shared" si="89"/>
        <v>0.5</v>
      </c>
      <c r="X150" s="25">
        <f t="shared" si="90"/>
        <v>5</v>
      </c>
      <c r="Y150" s="25">
        <f t="shared" si="77"/>
        <v>7</v>
      </c>
    </row>
    <row r="151" spans="1:25" x14ac:dyDescent="0.25">
      <c r="A151" s="283">
        <v>45728</v>
      </c>
      <c r="B151" s="34" t="s">
        <v>458</v>
      </c>
      <c r="C151" s="37" t="s">
        <v>30</v>
      </c>
      <c r="D151" s="223">
        <v>0.75</v>
      </c>
      <c r="E151" s="48">
        <f t="shared" si="78"/>
        <v>0</v>
      </c>
      <c r="F151" s="43">
        <v>14.3</v>
      </c>
      <c r="G151" s="48">
        <f t="shared" si="79"/>
        <v>1</v>
      </c>
      <c r="H151" s="4">
        <v>0.02</v>
      </c>
      <c r="I151" s="48">
        <f t="shared" si="80"/>
        <v>1</v>
      </c>
      <c r="J151" s="223">
        <v>6.3</v>
      </c>
      <c r="K151" s="48">
        <f t="shared" si="91"/>
        <v>1</v>
      </c>
      <c r="L151" s="41">
        <f t="shared" si="82"/>
        <v>0</v>
      </c>
      <c r="M151" s="41">
        <f t="shared" si="83"/>
        <v>0</v>
      </c>
      <c r="Q151" s="25" t="str">
        <f t="shared" si="92"/>
        <v>STAG</v>
      </c>
      <c r="R151" s="25">
        <f t="shared" si="84"/>
        <v>0.8</v>
      </c>
      <c r="S151" s="25">
        <f t="shared" si="85"/>
        <v>1.24</v>
      </c>
      <c r="T151" s="25">
        <f t="shared" si="86"/>
        <v>12.5</v>
      </c>
      <c r="U151" s="25">
        <f t="shared" si="87"/>
        <v>16.399999999999999</v>
      </c>
      <c r="V151" s="25">
        <f t="shared" si="88"/>
        <v>0</v>
      </c>
      <c r="W151" s="25">
        <f t="shared" si="89"/>
        <v>0.5</v>
      </c>
      <c r="X151" s="25">
        <f t="shared" si="90"/>
        <v>5</v>
      </c>
      <c r="Y151" s="25">
        <f t="shared" si="77"/>
        <v>7</v>
      </c>
    </row>
    <row r="152" spans="1:25" x14ac:dyDescent="0.25">
      <c r="A152" s="283">
        <v>45728</v>
      </c>
      <c r="B152" s="34" t="s">
        <v>459</v>
      </c>
      <c r="C152" s="37" t="s">
        <v>30</v>
      </c>
      <c r="D152" s="223">
        <v>0.86</v>
      </c>
      <c r="E152" s="48">
        <f t="shared" si="78"/>
        <v>1</v>
      </c>
      <c r="F152" s="43">
        <v>15.6</v>
      </c>
      <c r="G152" s="48">
        <f t="shared" si="79"/>
        <v>1</v>
      </c>
      <c r="H152" s="4">
        <v>0.02</v>
      </c>
      <c r="I152" s="48">
        <f t="shared" si="80"/>
        <v>1</v>
      </c>
      <c r="J152" s="223">
        <v>6</v>
      </c>
      <c r="K152" s="48">
        <f t="shared" si="91"/>
        <v>1</v>
      </c>
      <c r="L152" s="41">
        <f t="shared" si="82"/>
        <v>1</v>
      </c>
      <c r="M152" s="41">
        <f t="shared" si="83"/>
        <v>1</v>
      </c>
      <c r="Q152" s="25" t="str">
        <f t="shared" si="92"/>
        <v>STAG</v>
      </c>
      <c r="R152" s="25">
        <f t="shared" si="84"/>
        <v>0.8</v>
      </c>
      <c r="S152" s="25">
        <f t="shared" si="85"/>
        <v>1.24</v>
      </c>
      <c r="T152" s="25">
        <f t="shared" si="86"/>
        <v>12.5</v>
      </c>
      <c r="U152" s="25">
        <f t="shared" si="87"/>
        <v>16.399999999999999</v>
      </c>
      <c r="V152" s="25">
        <f t="shared" si="88"/>
        <v>0</v>
      </c>
      <c r="W152" s="25">
        <f t="shared" si="89"/>
        <v>0.5</v>
      </c>
      <c r="X152" s="25">
        <f t="shared" si="90"/>
        <v>5</v>
      </c>
      <c r="Y152" s="25">
        <f t="shared" si="77"/>
        <v>7</v>
      </c>
    </row>
    <row r="153" spans="1:25" x14ac:dyDescent="0.25">
      <c r="A153" s="283">
        <v>45728</v>
      </c>
      <c r="B153" s="34" t="s">
        <v>437</v>
      </c>
      <c r="C153" s="37" t="s">
        <v>34</v>
      </c>
      <c r="D153" s="223">
        <v>17.170000000000002</v>
      </c>
      <c r="E153" s="48">
        <f t="shared" si="78"/>
        <v>1</v>
      </c>
      <c r="F153" s="43">
        <v>13.15</v>
      </c>
      <c r="G153" s="48">
        <f t="shared" si="79"/>
        <v>0</v>
      </c>
      <c r="H153" s="4">
        <v>0.13</v>
      </c>
      <c r="I153" s="48">
        <f t="shared" si="80"/>
        <v>1</v>
      </c>
      <c r="J153" s="223">
        <v>189.8</v>
      </c>
      <c r="K153" s="48">
        <f t="shared" si="91"/>
        <v>1</v>
      </c>
      <c r="L153" s="41">
        <f t="shared" si="82"/>
        <v>0</v>
      </c>
      <c r="M153" s="41">
        <f t="shared" si="83"/>
        <v>0</v>
      </c>
      <c r="Q153" s="25" t="str">
        <f t="shared" si="92"/>
        <v>STARMALT</v>
      </c>
      <c r="R153" s="25">
        <f t="shared" si="84"/>
        <v>16.8</v>
      </c>
      <c r="S153" s="25">
        <f t="shared" si="85"/>
        <v>17.239999999999998</v>
      </c>
      <c r="T153" s="25">
        <f t="shared" si="86"/>
        <v>10</v>
      </c>
      <c r="U153" s="25">
        <f t="shared" si="87"/>
        <v>12.4</v>
      </c>
      <c r="V153" s="25">
        <f t="shared" si="88"/>
        <v>0</v>
      </c>
      <c r="W153" s="25">
        <f t="shared" si="89"/>
        <v>0.2</v>
      </c>
      <c r="X153" s="25">
        <f t="shared" si="90"/>
        <v>170</v>
      </c>
      <c r="Y153" s="25">
        <f t="shared" si="77"/>
        <v>240</v>
      </c>
    </row>
    <row r="154" spans="1:25" x14ac:dyDescent="0.25">
      <c r="A154" s="283">
        <v>45729</v>
      </c>
      <c r="B154" s="34" t="s">
        <v>684</v>
      </c>
      <c r="C154" s="34" t="s">
        <v>34</v>
      </c>
      <c r="D154" s="223">
        <v>17.239999999999998</v>
      </c>
      <c r="E154" s="48">
        <f t="shared" si="78"/>
        <v>1</v>
      </c>
      <c r="F154" s="43">
        <v>11.95</v>
      </c>
      <c r="G154" s="48">
        <f t="shared" si="79"/>
        <v>1</v>
      </c>
      <c r="H154" s="4">
        <v>0.08</v>
      </c>
      <c r="I154" s="48">
        <f t="shared" si="80"/>
        <v>1</v>
      </c>
      <c r="J154" s="223">
        <v>179.3</v>
      </c>
      <c r="K154" s="48">
        <f t="shared" si="91"/>
        <v>1</v>
      </c>
      <c r="L154" s="41">
        <f t="shared" si="82"/>
        <v>1</v>
      </c>
      <c r="M154" s="41">
        <f t="shared" si="83"/>
        <v>1</v>
      </c>
      <c r="Q154" s="25" t="str">
        <f t="shared" si="92"/>
        <v>STARMALT</v>
      </c>
      <c r="R154" s="25">
        <f t="shared" si="84"/>
        <v>16.8</v>
      </c>
      <c r="S154" s="25">
        <f t="shared" si="85"/>
        <v>17.239999999999998</v>
      </c>
      <c r="T154" s="25">
        <f t="shared" si="86"/>
        <v>10</v>
      </c>
      <c r="U154" s="25">
        <f t="shared" si="87"/>
        <v>12.4</v>
      </c>
      <c r="V154" s="25">
        <f t="shared" si="88"/>
        <v>0</v>
      </c>
      <c r="W154" s="25">
        <f t="shared" si="89"/>
        <v>0.2</v>
      </c>
      <c r="X154" s="25">
        <f t="shared" si="90"/>
        <v>170</v>
      </c>
      <c r="Y154" s="25">
        <f t="shared" si="77"/>
        <v>240</v>
      </c>
    </row>
    <row r="155" spans="1:25" x14ac:dyDescent="0.25">
      <c r="A155" s="283">
        <v>45729</v>
      </c>
      <c r="B155" s="34" t="s">
        <v>436</v>
      </c>
      <c r="C155" s="34" t="s">
        <v>34</v>
      </c>
      <c r="D155" s="223">
        <v>17.190000000000001</v>
      </c>
      <c r="E155" s="48">
        <f t="shared" si="78"/>
        <v>1</v>
      </c>
      <c r="F155" s="43">
        <v>13.7</v>
      </c>
      <c r="G155" s="48">
        <f t="shared" si="79"/>
        <v>0</v>
      </c>
      <c r="H155" s="4">
        <v>0</v>
      </c>
      <c r="I155" s="48">
        <f t="shared" si="80"/>
        <v>1</v>
      </c>
      <c r="J155" s="223">
        <v>181.9</v>
      </c>
      <c r="K155" s="48">
        <f t="shared" si="91"/>
        <v>1</v>
      </c>
      <c r="L155" s="41">
        <f t="shared" si="82"/>
        <v>0</v>
      </c>
      <c r="M155" s="41">
        <f t="shared" si="83"/>
        <v>0</v>
      </c>
      <c r="Q155" s="25" t="str">
        <f t="shared" si="92"/>
        <v>STARMALT</v>
      </c>
      <c r="R155" s="25">
        <f t="shared" si="84"/>
        <v>16.8</v>
      </c>
      <c r="S155" s="25">
        <f t="shared" si="85"/>
        <v>17.239999999999998</v>
      </c>
      <c r="T155" s="25">
        <f t="shared" si="86"/>
        <v>10</v>
      </c>
      <c r="U155" s="25">
        <f t="shared" si="87"/>
        <v>12.4</v>
      </c>
      <c r="V155" s="25">
        <f t="shared" si="88"/>
        <v>0</v>
      </c>
      <c r="W155" s="25">
        <f t="shared" si="89"/>
        <v>0.2</v>
      </c>
      <c r="X155" s="25">
        <f t="shared" si="90"/>
        <v>170</v>
      </c>
      <c r="Y155" s="25">
        <f t="shared" si="77"/>
        <v>240</v>
      </c>
    </row>
    <row r="156" spans="1:25" x14ac:dyDescent="0.25">
      <c r="A156" s="283">
        <v>45729</v>
      </c>
      <c r="B156" s="271" t="s">
        <v>452</v>
      </c>
      <c r="C156" s="34" t="s">
        <v>33</v>
      </c>
      <c r="D156" s="223">
        <v>3.98</v>
      </c>
      <c r="E156" s="48">
        <f t="shared" si="78"/>
        <v>1</v>
      </c>
      <c r="F156" s="43">
        <v>54.9</v>
      </c>
      <c r="G156" s="48">
        <f t="shared" si="79"/>
        <v>1</v>
      </c>
      <c r="H156" s="4">
        <v>0.05</v>
      </c>
      <c r="I156" s="48">
        <f t="shared" si="80"/>
        <v>1</v>
      </c>
      <c r="J156" s="223">
        <v>171.4</v>
      </c>
      <c r="K156" s="48">
        <f t="shared" si="91"/>
        <v>1</v>
      </c>
      <c r="L156" s="41">
        <f t="shared" si="82"/>
        <v>1</v>
      </c>
      <c r="M156" s="41">
        <f t="shared" si="83"/>
        <v>1</v>
      </c>
      <c r="Q156" s="25" t="str">
        <f t="shared" si="92"/>
        <v>GUINNESS</v>
      </c>
      <c r="R156" s="25">
        <f t="shared" si="84"/>
        <v>3.1</v>
      </c>
      <c r="S156" s="25">
        <f t="shared" si="85"/>
        <v>4.1399999999999997</v>
      </c>
      <c r="T156" s="25">
        <f t="shared" si="86"/>
        <v>48</v>
      </c>
      <c r="U156" s="25">
        <f t="shared" si="87"/>
        <v>62</v>
      </c>
      <c r="V156" s="25">
        <f t="shared" si="88"/>
        <v>0</v>
      </c>
      <c r="W156" s="25">
        <f t="shared" si="89"/>
        <v>0.4</v>
      </c>
      <c r="X156" s="25">
        <f t="shared" si="90"/>
        <v>155</v>
      </c>
      <c r="Y156" s="25">
        <f t="shared" si="77"/>
        <v>195</v>
      </c>
    </row>
    <row r="157" spans="1:25" x14ac:dyDescent="0.25">
      <c r="A157" s="283">
        <v>45732</v>
      </c>
      <c r="B157" s="271" t="s">
        <v>452</v>
      </c>
      <c r="C157" s="34" t="s">
        <v>33</v>
      </c>
      <c r="D157" s="223">
        <v>3.97</v>
      </c>
      <c r="E157" s="48">
        <f t="shared" si="78"/>
        <v>1</v>
      </c>
      <c r="F157" s="43">
        <v>55.6</v>
      </c>
      <c r="G157" s="48">
        <f t="shared" si="79"/>
        <v>1</v>
      </c>
      <c r="H157" s="4">
        <v>0.03</v>
      </c>
      <c r="I157" s="48">
        <f t="shared" si="80"/>
        <v>1</v>
      </c>
      <c r="J157" s="223">
        <v>169.7</v>
      </c>
      <c r="K157" s="48">
        <f t="shared" si="91"/>
        <v>1</v>
      </c>
      <c r="L157" s="41">
        <f t="shared" si="82"/>
        <v>1</v>
      </c>
      <c r="M157" s="41">
        <f t="shared" si="83"/>
        <v>1</v>
      </c>
      <c r="Q157" s="25" t="str">
        <f t="shared" si="92"/>
        <v>GUINNESS</v>
      </c>
      <c r="R157" s="25">
        <f t="shared" si="84"/>
        <v>3.1</v>
      </c>
      <c r="S157" s="25">
        <f t="shared" si="85"/>
        <v>4.1399999999999997</v>
      </c>
      <c r="T157" s="25">
        <f t="shared" si="86"/>
        <v>48</v>
      </c>
      <c r="U157" s="25">
        <f t="shared" si="87"/>
        <v>62</v>
      </c>
      <c r="V157" s="25">
        <f t="shared" si="88"/>
        <v>0</v>
      </c>
      <c r="W157" s="25">
        <f t="shared" si="89"/>
        <v>0.4</v>
      </c>
      <c r="X157" s="25">
        <f t="shared" si="90"/>
        <v>155</v>
      </c>
      <c r="Y157" s="25">
        <f t="shared" si="77"/>
        <v>195</v>
      </c>
    </row>
    <row r="158" spans="1:25" x14ac:dyDescent="0.25">
      <c r="A158" s="283">
        <v>45732</v>
      </c>
      <c r="B158" s="34" t="s">
        <v>455</v>
      </c>
      <c r="C158" s="37" t="s">
        <v>33</v>
      </c>
      <c r="D158" s="223">
        <v>3.94</v>
      </c>
      <c r="E158" s="48">
        <f t="shared" si="78"/>
        <v>1</v>
      </c>
      <c r="F158" s="43">
        <v>57.95</v>
      </c>
      <c r="G158" s="48">
        <f t="shared" si="79"/>
        <v>1</v>
      </c>
      <c r="H158" s="4">
        <v>0.02</v>
      </c>
      <c r="I158" s="48">
        <f t="shared" si="80"/>
        <v>1</v>
      </c>
      <c r="J158" s="223">
        <v>162.9</v>
      </c>
      <c r="K158" s="48">
        <f t="shared" si="91"/>
        <v>1</v>
      </c>
      <c r="L158" s="41">
        <f t="shared" si="82"/>
        <v>1</v>
      </c>
      <c r="M158" s="41">
        <f t="shared" si="83"/>
        <v>1</v>
      </c>
      <c r="Q158" s="25" t="str">
        <f t="shared" si="92"/>
        <v>GUINNESS</v>
      </c>
      <c r="R158" s="25">
        <f t="shared" si="84"/>
        <v>3.1</v>
      </c>
      <c r="S158" s="25">
        <f t="shared" si="85"/>
        <v>4.1399999999999997</v>
      </c>
      <c r="T158" s="25">
        <f t="shared" si="86"/>
        <v>48</v>
      </c>
      <c r="U158" s="25">
        <f t="shared" si="87"/>
        <v>62</v>
      </c>
      <c r="V158" s="25">
        <f t="shared" si="88"/>
        <v>0</v>
      </c>
      <c r="W158" s="25">
        <f t="shared" si="89"/>
        <v>0.4</v>
      </c>
      <c r="X158" s="25">
        <f t="shared" si="90"/>
        <v>155</v>
      </c>
      <c r="Y158" s="25">
        <f t="shared" si="77"/>
        <v>195</v>
      </c>
    </row>
    <row r="159" spans="1:25" x14ac:dyDescent="0.25">
      <c r="A159" s="283">
        <v>45734</v>
      </c>
      <c r="B159" s="271" t="s">
        <v>452</v>
      </c>
      <c r="C159" s="37" t="s">
        <v>31</v>
      </c>
      <c r="D159" s="223">
        <v>1.63</v>
      </c>
      <c r="E159" s="48">
        <f t="shared" si="78"/>
        <v>0</v>
      </c>
      <c r="F159" s="43">
        <v>16</v>
      </c>
      <c r="G159" s="48">
        <f t="shared" si="79"/>
        <v>1</v>
      </c>
      <c r="H159" s="4">
        <v>0.02</v>
      </c>
      <c r="I159" s="48">
        <f t="shared" si="80"/>
        <v>1</v>
      </c>
      <c r="J159" s="223">
        <v>7</v>
      </c>
      <c r="K159" s="48">
        <f t="shared" si="91"/>
        <v>1</v>
      </c>
      <c r="L159" s="41">
        <f t="shared" si="82"/>
        <v>0</v>
      </c>
      <c r="M159" s="41">
        <f t="shared" si="83"/>
        <v>0</v>
      </c>
      <c r="Q159" s="25" t="str">
        <f t="shared" si="92"/>
        <v>CARIB</v>
      </c>
      <c r="R159" s="25">
        <f t="shared" ref="R159:R210" si="93">VLOOKUP($Q159,$Q$3:$Y$14,2,FALSE)</f>
        <v>1.65</v>
      </c>
      <c r="S159" s="25">
        <f t="shared" ref="S159:S210" si="94">VLOOKUP($Q159,$Q$3:$Y$14,3,FALSE)</f>
        <v>2.14</v>
      </c>
      <c r="T159" s="25">
        <f t="shared" ref="T159:T210" si="95">VLOOKUP($Q159,$Q$3:$Y$14,4,FALSE)</f>
        <v>12.5</v>
      </c>
      <c r="U159" s="25">
        <f t="shared" ref="U159:U210" si="96">VLOOKUP($Q159,$Q$3:$Y$14,5,FALSE)</f>
        <v>16.399999999999999</v>
      </c>
      <c r="V159" s="25">
        <f t="shared" ref="V159:V210" si="97">VLOOKUP($Q159,$Q$3:$Y$14,6,FALSE)</f>
        <v>0</v>
      </c>
      <c r="W159" s="25">
        <f t="shared" ref="W159:W210" si="98">VLOOKUP($Q159,$Q$3:$Y$14,7,FALSE)</f>
        <v>0.4</v>
      </c>
      <c r="X159" s="25">
        <f t="shared" ref="X159:X210" si="99">VLOOKUP($Q159,$Q$3:$Y$14,8,FALSE)</f>
        <v>5</v>
      </c>
      <c r="Y159" s="25">
        <f t="shared" si="77"/>
        <v>7</v>
      </c>
    </row>
    <row r="160" spans="1:25" x14ac:dyDescent="0.25">
      <c r="A160" s="283">
        <v>45735</v>
      </c>
      <c r="B160" s="34" t="s">
        <v>455</v>
      </c>
      <c r="C160" s="34" t="s">
        <v>31</v>
      </c>
      <c r="D160" s="223">
        <v>1.68</v>
      </c>
      <c r="E160" s="48">
        <f t="shared" si="78"/>
        <v>1</v>
      </c>
      <c r="F160" s="43">
        <v>14</v>
      </c>
      <c r="G160" s="48">
        <f t="shared" si="79"/>
        <v>1</v>
      </c>
      <c r="H160" s="4">
        <v>0.05</v>
      </c>
      <c r="I160" s="48">
        <f t="shared" si="80"/>
        <v>1</v>
      </c>
      <c r="J160" s="223">
        <v>7.4</v>
      </c>
      <c r="K160" s="48">
        <f t="shared" si="91"/>
        <v>0</v>
      </c>
      <c r="L160" s="41">
        <f t="shared" si="82"/>
        <v>0</v>
      </c>
      <c r="M160" s="41">
        <f t="shared" si="83"/>
        <v>1</v>
      </c>
      <c r="Q160" s="25" t="str">
        <f t="shared" si="92"/>
        <v>CARIB</v>
      </c>
      <c r="R160" s="25">
        <f t="shared" si="93"/>
        <v>1.65</v>
      </c>
      <c r="S160" s="25">
        <f t="shared" si="94"/>
        <v>2.14</v>
      </c>
      <c r="T160" s="25">
        <f t="shared" si="95"/>
        <v>12.5</v>
      </c>
      <c r="U160" s="25">
        <f t="shared" si="96"/>
        <v>16.399999999999999</v>
      </c>
      <c r="V160" s="25">
        <f t="shared" si="97"/>
        <v>0</v>
      </c>
      <c r="W160" s="25">
        <f t="shared" si="98"/>
        <v>0.4</v>
      </c>
      <c r="X160" s="25">
        <f t="shared" si="99"/>
        <v>5</v>
      </c>
      <c r="Y160" s="25">
        <f t="shared" si="77"/>
        <v>7</v>
      </c>
    </row>
    <row r="161" spans="1:25" x14ac:dyDescent="0.25">
      <c r="A161" s="283">
        <v>45735</v>
      </c>
      <c r="B161" s="34" t="s">
        <v>434</v>
      </c>
      <c r="C161" s="34" t="s">
        <v>31</v>
      </c>
      <c r="D161" s="223">
        <v>1.8</v>
      </c>
      <c r="E161" s="48">
        <f t="shared" si="78"/>
        <v>1</v>
      </c>
      <c r="F161" s="43">
        <v>13.85</v>
      </c>
      <c r="G161" s="48">
        <f t="shared" si="79"/>
        <v>1</v>
      </c>
      <c r="H161" s="4">
        <v>0.03</v>
      </c>
      <c r="I161" s="48">
        <f t="shared" si="80"/>
        <v>1</v>
      </c>
      <c r="J161" s="223">
        <v>7.1</v>
      </c>
      <c r="K161" s="48">
        <f t="shared" si="91"/>
        <v>0</v>
      </c>
      <c r="L161" s="41">
        <f t="shared" si="82"/>
        <v>0</v>
      </c>
      <c r="M161" s="41">
        <f t="shared" si="83"/>
        <v>1</v>
      </c>
      <c r="Q161" s="25" t="str">
        <f t="shared" si="92"/>
        <v>CARIB</v>
      </c>
      <c r="R161" s="25">
        <f t="shared" si="93"/>
        <v>1.65</v>
      </c>
      <c r="S161" s="25">
        <f t="shared" si="94"/>
        <v>2.14</v>
      </c>
      <c r="T161" s="25">
        <f t="shared" si="95"/>
        <v>12.5</v>
      </c>
      <c r="U161" s="25">
        <f t="shared" si="96"/>
        <v>16.399999999999999</v>
      </c>
      <c r="V161" s="25">
        <f t="shared" si="97"/>
        <v>0</v>
      </c>
      <c r="W161" s="25">
        <f t="shared" si="98"/>
        <v>0.4</v>
      </c>
      <c r="X161" s="25">
        <f t="shared" si="99"/>
        <v>5</v>
      </c>
      <c r="Y161" s="25">
        <f t="shared" si="77"/>
        <v>7</v>
      </c>
    </row>
    <row r="162" spans="1:25" x14ac:dyDescent="0.25">
      <c r="A162" s="283">
        <v>45735</v>
      </c>
      <c r="B162" s="34" t="s">
        <v>435</v>
      </c>
      <c r="C162" s="37" t="s">
        <v>31</v>
      </c>
      <c r="D162" s="223">
        <v>1.76</v>
      </c>
      <c r="E162" s="48">
        <f t="shared" si="78"/>
        <v>1</v>
      </c>
      <c r="F162" s="43">
        <v>13.45</v>
      </c>
      <c r="G162" s="48">
        <f t="shared" si="79"/>
        <v>1</v>
      </c>
      <c r="H162" s="4">
        <v>0.03</v>
      </c>
      <c r="I162" s="48">
        <f t="shared" si="80"/>
        <v>1</v>
      </c>
      <c r="J162" s="223">
        <v>6.8</v>
      </c>
      <c r="K162" s="48">
        <f t="shared" si="91"/>
        <v>1</v>
      </c>
      <c r="L162" s="41">
        <f t="shared" si="82"/>
        <v>1</v>
      </c>
      <c r="M162" s="41">
        <f t="shared" si="83"/>
        <v>1</v>
      </c>
      <c r="Q162" s="25" t="str">
        <f t="shared" si="92"/>
        <v>CARIB</v>
      </c>
      <c r="R162" s="25">
        <f t="shared" si="93"/>
        <v>1.65</v>
      </c>
      <c r="S162" s="25">
        <f t="shared" si="94"/>
        <v>2.14</v>
      </c>
      <c r="T162" s="25">
        <f t="shared" si="95"/>
        <v>12.5</v>
      </c>
      <c r="U162" s="25">
        <f t="shared" si="96"/>
        <v>16.399999999999999</v>
      </c>
      <c r="V162" s="25">
        <f t="shared" si="97"/>
        <v>0</v>
      </c>
      <c r="W162" s="25">
        <f t="shared" si="98"/>
        <v>0.4</v>
      </c>
      <c r="X162" s="25">
        <f t="shared" si="99"/>
        <v>5</v>
      </c>
      <c r="Y162" s="25">
        <f t="shared" si="77"/>
        <v>7</v>
      </c>
    </row>
    <row r="163" spans="1:25" x14ac:dyDescent="0.25">
      <c r="A163" s="283">
        <v>45735</v>
      </c>
      <c r="B163" s="34" t="s">
        <v>436</v>
      </c>
      <c r="C163" s="37" t="s">
        <v>31</v>
      </c>
      <c r="D163" s="223">
        <v>1.78</v>
      </c>
      <c r="E163" s="48">
        <f t="shared" si="78"/>
        <v>1</v>
      </c>
      <c r="F163" s="43">
        <v>13.76</v>
      </c>
      <c r="G163" s="48">
        <f t="shared" si="79"/>
        <v>1</v>
      </c>
      <c r="H163" s="4">
        <v>0.03</v>
      </c>
      <c r="I163" s="48">
        <f t="shared" si="80"/>
        <v>1</v>
      </c>
      <c r="J163" s="223">
        <v>6.6</v>
      </c>
      <c r="K163" s="48">
        <f t="shared" si="91"/>
        <v>1</v>
      </c>
      <c r="L163" s="41">
        <f t="shared" si="82"/>
        <v>1</v>
      </c>
      <c r="M163" s="41">
        <f t="shared" si="83"/>
        <v>1</v>
      </c>
      <c r="Q163" s="25" t="str">
        <f t="shared" si="92"/>
        <v>CARIB</v>
      </c>
      <c r="R163" s="25">
        <f t="shared" si="93"/>
        <v>1.65</v>
      </c>
      <c r="S163" s="25">
        <f t="shared" si="94"/>
        <v>2.14</v>
      </c>
      <c r="T163" s="25">
        <f t="shared" si="95"/>
        <v>12.5</v>
      </c>
      <c r="U163" s="25">
        <f t="shared" si="96"/>
        <v>16.399999999999999</v>
      </c>
      <c r="V163" s="25">
        <f t="shared" si="97"/>
        <v>0</v>
      </c>
      <c r="W163" s="25">
        <f t="shared" si="98"/>
        <v>0.4</v>
      </c>
      <c r="X163" s="25">
        <f t="shared" si="99"/>
        <v>5</v>
      </c>
      <c r="Y163" s="25">
        <f t="shared" si="77"/>
        <v>7</v>
      </c>
    </row>
    <row r="164" spans="1:25" x14ac:dyDescent="0.25">
      <c r="A164" s="283">
        <v>45735</v>
      </c>
      <c r="B164" s="34" t="s">
        <v>437</v>
      </c>
      <c r="C164" s="37" t="s">
        <v>31</v>
      </c>
      <c r="D164" s="223">
        <v>1.74</v>
      </c>
      <c r="E164" s="48">
        <f t="shared" si="78"/>
        <v>1</v>
      </c>
      <c r="F164" s="43">
        <v>15.65</v>
      </c>
      <c r="G164" s="48">
        <f t="shared" si="79"/>
        <v>1</v>
      </c>
      <c r="H164" s="4">
        <v>0.03</v>
      </c>
      <c r="I164" s="48">
        <f t="shared" si="80"/>
        <v>1</v>
      </c>
      <c r="J164" s="223">
        <v>6.85</v>
      </c>
      <c r="K164" s="48">
        <f t="shared" si="91"/>
        <v>1</v>
      </c>
      <c r="L164" s="41">
        <f t="shared" si="82"/>
        <v>1</v>
      </c>
      <c r="M164" s="41">
        <f t="shared" si="83"/>
        <v>1</v>
      </c>
      <c r="Q164" s="25" t="str">
        <f t="shared" si="92"/>
        <v>CARIB</v>
      </c>
      <c r="R164" s="25">
        <f t="shared" si="93"/>
        <v>1.65</v>
      </c>
      <c r="S164" s="25">
        <f t="shared" si="94"/>
        <v>2.14</v>
      </c>
      <c r="T164" s="25">
        <f t="shared" si="95"/>
        <v>12.5</v>
      </c>
      <c r="U164" s="25">
        <f t="shared" si="96"/>
        <v>16.399999999999999</v>
      </c>
      <c r="V164" s="25">
        <f t="shared" si="97"/>
        <v>0</v>
      </c>
      <c r="W164" s="25">
        <f t="shared" si="98"/>
        <v>0.4</v>
      </c>
      <c r="X164" s="25">
        <f t="shared" si="99"/>
        <v>5</v>
      </c>
      <c r="Y164" s="25">
        <f t="shared" si="77"/>
        <v>7</v>
      </c>
    </row>
    <row r="165" spans="1:25" x14ac:dyDescent="0.25">
      <c r="A165" s="283">
        <v>45735</v>
      </c>
      <c r="B165" s="34" t="s">
        <v>435</v>
      </c>
      <c r="C165" s="37" t="s">
        <v>31</v>
      </c>
      <c r="D165" s="223">
        <v>1.67</v>
      </c>
      <c r="E165" s="48">
        <f t="shared" si="78"/>
        <v>1</v>
      </c>
      <c r="F165" s="43">
        <v>14.75</v>
      </c>
      <c r="G165" s="48">
        <f t="shared" si="79"/>
        <v>1</v>
      </c>
      <c r="H165" s="4">
        <v>0.02</v>
      </c>
      <c r="I165" s="48">
        <f t="shared" si="80"/>
        <v>1</v>
      </c>
      <c r="J165" s="1">
        <v>6.3</v>
      </c>
      <c r="K165" s="48">
        <f t="shared" si="91"/>
        <v>1</v>
      </c>
      <c r="L165" s="41">
        <f t="shared" si="82"/>
        <v>1</v>
      </c>
      <c r="M165" s="41">
        <f t="shared" si="83"/>
        <v>1</v>
      </c>
      <c r="Q165" s="25" t="str">
        <f t="shared" si="92"/>
        <v>CARIB</v>
      </c>
      <c r="R165" s="25">
        <f t="shared" si="93"/>
        <v>1.65</v>
      </c>
      <c r="S165" s="25">
        <f t="shared" si="94"/>
        <v>2.14</v>
      </c>
      <c r="T165" s="25">
        <f t="shared" si="95"/>
        <v>12.5</v>
      </c>
      <c r="U165" s="25">
        <f t="shared" si="96"/>
        <v>16.399999999999999</v>
      </c>
      <c r="V165" s="25">
        <f t="shared" si="97"/>
        <v>0</v>
      </c>
      <c r="W165" s="25">
        <f t="shared" si="98"/>
        <v>0.4</v>
      </c>
      <c r="X165" s="25">
        <f t="shared" si="99"/>
        <v>5</v>
      </c>
      <c r="Y165" s="25">
        <f t="shared" si="77"/>
        <v>7</v>
      </c>
    </row>
    <row r="166" spans="1:25" x14ac:dyDescent="0.25">
      <c r="A166" s="283">
        <v>45735</v>
      </c>
      <c r="B166" s="34" t="s">
        <v>434</v>
      </c>
      <c r="C166" s="37" t="s">
        <v>31</v>
      </c>
      <c r="D166" s="223">
        <v>1.75</v>
      </c>
      <c r="E166" s="48">
        <f t="shared" si="78"/>
        <v>1</v>
      </c>
      <c r="F166" s="43">
        <v>15.2</v>
      </c>
      <c r="G166" s="48">
        <f t="shared" si="79"/>
        <v>1</v>
      </c>
      <c r="H166" s="4">
        <v>0.02</v>
      </c>
      <c r="I166" s="48">
        <f t="shared" si="80"/>
        <v>1</v>
      </c>
      <c r="J166" s="223">
        <v>6.78</v>
      </c>
      <c r="K166" s="48">
        <f t="shared" si="91"/>
        <v>1</v>
      </c>
      <c r="L166" s="41">
        <f t="shared" si="82"/>
        <v>1</v>
      </c>
      <c r="M166" s="41">
        <f t="shared" si="83"/>
        <v>1</v>
      </c>
      <c r="Q166" s="25" t="str">
        <f t="shared" si="92"/>
        <v>CARIB</v>
      </c>
      <c r="R166" s="25">
        <f t="shared" si="93"/>
        <v>1.65</v>
      </c>
      <c r="S166" s="25">
        <f t="shared" si="94"/>
        <v>2.14</v>
      </c>
      <c r="T166" s="25">
        <f t="shared" si="95"/>
        <v>12.5</v>
      </c>
      <c r="U166" s="25">
        <f t="shared" si="96"/>
        <v>16.399999999999999</v>
      </c>
      <c r="V166" s="25">
        <f t="shared" si="97"/>
        <v>0</v>
      </c>
      <c r="W166" s="25">
        <f t="shared" si="98"/>
        <v>0.4</v>
      </c>
      <c r="X166" s="25">
        <f t="shared" si="99"/>
        <v>5</v>
      </c>
      <c r="Y166" s="25">
        <f t="shared" si="77"/>
        <v>7</v>
      </c>
    </row>
    <row r="167" spans="1:25" x14ac:dyDescent="0.25">
      <c r="A167" s="283">
        <v>45736</v>
      </c>
      <c r="B167" s="34" t="s">
        <v>436</v>
      </c>
      <c r="C167" s="37" t="s">
        <v>31</v>
      </c>
      <c r="D167" s="223">
        <v>1.8</v>
      </c>
      <c r="E167" s="48">
        <f t="shared" si="78"/>
        <v>1</v>
      </c>
      <c r="F167" s="43">
        <v>15.3</v>
      </c>
      <c r="G167" s="48">
        <f t="shared" si="79"/>
        <v>1</v>
      </c>
      <c r="H167" s="4">
        <v>0.04</v>
      </c>
      <c r="I167" s="48">
        <f t="shared" si="80"/>
        <v>1</v>
      </c>
      <c r="J167" s="223">
        <v>6.7</v>
      </c>
      <c r="K167" s="48">
        <f t="shared" si="91"/>
        <v>1</v>
      </c>
      <c r="L167" s="41">
        <f t="shared" si="82"/>
        <v>1</v>
      </c>
      <c r="M167" s="41">
        <f t="shared" si="83"/>
        <v>1</v>
      </c>
      <c r="Q167" s="25" t="str">
        <f t="shared" si="92"/>
        <v>CARIB</v>
      </c>
      <c r="R167" s="25">
        <f t="shared" si="93"/>
        <v>1.65</v>
      </c>
      <c r="S167" s="25">
        <f t="shared" si="94"/>
        <v>2.14</v>
      </c>
      <c r="T167" s="25">
        <f t="shared" si="95"/>
        <v>12.5</v>
      </c>
      <c r="U167" s="25">
        <f t="shared" si="96"/>
        <v>16.399999999999999</v>
      </c>
      <c r="V167" s="25">
        <f t="shared" si="97"/>
        <v>0</v>
      </c>
      <c r="W167" s="25">
        <f t="shared" si="98"/>
        <v>0.4</v>
      </c>
      <c r="X167" s="25">
        <f t="shared" si="99"/>
        <v>5</v>
      </c>
      <c r="Y167" s="25">
        <f t="shared" si="77"/>
        <v>7</v>
      </c>
    </row>
    <row r="168" spans="1:25" x14ac:dyDescent="0.25">
      <c r="A168" s="283">
        <v>45736</v>
      </c>
      <c r="B168" s="34" t="s">
        <v>437</v>
      </c>
      <c r="C168" s="37" t="s">
        <v>31</v>
      </c>
      <c r="D168" s="223">
        <v>1.8</v>
      </c>
      <c r="E168" s="48">
        <f t="shared" si="78"/>
        <v>1</v>
      </c>
      <c r="F168" s="43">
        <v>15.1</v>
      </c>
      <c r="G168" s="48">
        <f t="shared" si="79"/>
        <v>1</v>
      </c>
      <c r="H168" s="4">
        <v>0.05</v>
      </c>
      <c r="I168" s="48">
        <f t="shared" si="80"/>
        <v>1</v>
      </c>
      <c r="J168" s="223">
        <v>6.7</v>
      </c>
      <c r="K168" s="48">
        <f t="shared" si="91"/>
        <v>1</v>
      </c>
      <c r="L168" s="41">
        <f t="shared" si="82"/>
        <v>1</v>
      </c>
      <c r="M168" s="41">
        <f t="shared" si="83"/>
        <v>1</v>
      </c>
      <c r="Q168" s="25" t="str">
        <f t="shared" si="92"/>
        <v>CARIB</v>
      </c>
      <c r="R168" s="25">
        <f t="shared" si="93"/>
        <v>1.65</v>
      </c>
      <c r="S168" s="25">
        <f t="shared" si="94"/>
        <v>2.14</v>
      </c>
      <c r="T168" s="25">
        <f t="shared" si="95"/>
        <v>12.5</v>
      </c>
      <c r="U168" s="25">
        <f t="shared" si="96"/>
        <v>16.399999999999999</v>
      </c>
      <c r="V168" s="25">
        <f t="shared" si="97"/>
        <v>0</v>
      </c>
      <c r="W168" s="25">
        <f t="shared" si="98"/>
        <v>0.4</v>
      </c>
      <c r="X168" s="25">
        <f t="shared" si="99"/>
        <v>5</v>
      </c>
      <c r="Y168" s="25">
        <f t="shared" si="77"/>
        <v>7</v>
      </c>
    </row>
    <row r="169" spans="1:25" x14ac:dyDescent="0.25">
      <c r="A169" s="283">
        <v>45736</v>
      </c>
      <c r="B169" s="34" t="s">
        <v>434</v>
      </c>
      <c r="C169" s="37" t="s">
        <v>31</v>
      </c>
      <c r="D169" s="223">
        <v>1.83</v>
      </c>
      <c r="E169" s="48">
        <f t="shared" si="78"/>
        <v>1</v>
      </c>
      <c r="F169" s="43">
        <v>16</v>
      </c>
      <c r="G169" s="48">
        <f t="shared" si="79"/>
        <v>1</v>
      </c>
      <c r="H169" s="4">
        <v>0.03</v>
      </c>
      <c r="I169" s="48">
        <f t="shared" si="80"/>
        <v>1</v>
      </c>
      <c r="J169" s="223">
        <v>6.2</v>
      </c>
      <c r="K169" s="48">
        <f t="shared" si="91"/>
        <v>1</v>
      </c>
      <c r="L169" s="41">
        <f t="shared" si="82"/>
        <v>1</v>
      </c>
      <c r="M169" s="41">
        <f t="shared" si="83"/>
        <v>1</v>
      </c>
      <c r="Q169" s="25" t="str">
        <f t="shared" si="92"/>
        <v>CARIB</v>
      </c>
      <c r="R169" s="25">
        <f t="shared" si="93"/>
        <v>1.65</v>
      </c>
      <c r="S169" s="25">
        <f t="shared" si="94"/>
        <v>2.14</v>
      </c>
      <c r="T169" s="25">
        <f t="shared" si="95"/>
        <v>12.5</v>
      </c>
      <c r="U169" s="25">
        <f t="shared" si="96"/>
        <v>16.399999999999999</v>
      </c>
      <c r="V169" s="25">
        <f t="shared" si="97"/>
        <v>0</v>
      </c>
      <c r="W169" s="25">
        <f t="shared" si="98"/>
        <v>0.4</v>
      </c>
      <c r="X169" s="25">
        <f t="shared" si="99"/>
        <v>5</v>
      </c>
      <c r="Y169" s="25">
        <f t="shared" si="77"/>
        <v>7</v>
      </c>
    </row>
    <row r="170" spans="1:25" x14ac:dyDescent="0.25">
      <c r="A170" s="283">
        <v>45736</v>
      </c>
      <c r="B170" s="34" t="s">
        <v>435</v>
      </c>
      <c r="C170" s="37" t="s">
        <v>31</v>
      </c>
      <c r="D170" s="223">
        <v>1.83</v>
      </c>
      <c r="E170" s="48">
        <f t="shared" si="78"/>
        <v>1</v>
      </c>
      <c r="F170" s="43">
        <v>15.15</v>
      </c>
      <c r="G170" s="48">
        <f t="shared" si="79"/>
        <v>1</v>
      </c>
      <c r="H170" s="4">
        <v>0.02</v>
      </c>
      <c r="I170" s="48">
        <f t="shared" si="80"/>
        <v>1</v>
      </c>
      <c r="J170" s="223">
        <v>6.63</v>
      </c>
      <c r="K170" s="48">
        <f t="shared" si="91"/>
        <v>1</v>
      </c>
      <c r="L170" s="41">
        <f t="shared" si="82"/>
        <v>1</v>
      </c>
      <c r="M170" s="41">
        <f t="shared" si="83"/>
        <v>1</v>
      </c>
      <c r="Q170" s="25" t="str">
        <f t="shared" si="92"/>
        <v>CARIB</v>
      </c>
      <c r="R170" s="25">
        <f t="shared" si="93"/>
        <v>1.65</v>
      </c>
      <c r="S170" s="25">
        <f t="shared" si="94"/>
        <v>2.14</v>
      </c>
      <c r="T170" s="25">
        <f t="shared" si="95"/>
        <v>12.5</v>
      </c>
      <c r="U170" s="25">
        <f t="shared" si="96"/>
        <v>16.399999999999999</v>
      </c>
      <c r="V170" s="25">
        <f t="shared" si="97"/>
        <v>0</v>
      </c>
      <c r="W170" s="25">
        <f t="shared" si="98"/>
        <v>0.4</v>
      </c>
      <c r="X170" s="25">
        <f t="shared" si="99"/>
        <v>5</v>
      </c>
      <c r="Y170" s="25">
        <f t="shared" si="77"/>
        <v>7</v>
      </c>
    </row>
    <row r="171" spans="1:25" x14ac:dyDescent="0.25">
      <c r="A171" s="283">
        <v>45736</v>
      </c>
      <c r="B171" s="34" t="s">
        <v>436</v>
      </c>
      <c r="C171" s="37" t="s">
        <v>31</v>
      </c>
      <c r="D171" s="223">
        <v>1.79</v>
      </c>
      <c r="E171" s="48">
        <f t="shared" si="78"/>
        <v>1</v>
      </c>
      <c r="F171" s="43">
        <v>14.7</v>
      </c>
      <c r="G171" s="48">
        <f t="shared" si="79"/>
        <v>1</v>
      </c>
      <c r="H171" s="4">
        <v>0.03</v>
      </c>
      <c r="I171" s="48">
        <f t="shared" si="80"/>
        <v>1</v>
      </c>
      <c r="J171" s="223">
        <v>6.7</v>
      </c>
      <c r="K171" s="48">
        <f t="shared" si="91"/>
        <v>1</v>
      </c>
      <c r="L171" s="41">
        <f t="shared" si="82"/>
        <v>1</v>
      </c>
      <c r="M171" s="41">
        <f t="shared" si="83"/>
        <v>1</v>
      </c>
      <c r="Q171" s="25" t="str">
        <f t="shared" si="92"/>
        <v>CARIB</v>
      </c>
      <c r="R171" s="25">
        <f t="shared" si="93"/>
        <v>1.65</v>
      </c>
      <c r="S171" s="25">
        <f t="shared" si="94"/>
        <v>2.14</v>
      </c>
      <c r="T171" s="25">
        <f t="shared" si="95"/>
        <v>12.5</v>
      </c>
      <c r="U171" s="25">
        <f t="shared" si="96"/>
        <v>16.399999999999999</v>
      </c>
      <c r="V171" s="25">
        <f t="shared" si="97"/>
        <v>0</v>
      </c>
      <c r="W171" s="25">
        <f t="shared" si="98"/>
        <v>0.4</v>
      </c>
      <c r="X171" s="25">
        <f t="shared" si="99"/>
        <v>5</v>
      </c>
      <c r="Y171" s="25">
        <f t="shared" si="77"/>
        <v>7</v>
      </c>
    </row>
    <row r="172" spans="1:25" x14ac:dyDescent="0.25">
      <c r="A172" s="283">
        <v>45736</v>
      </c>
      <c r="B172" s="34" t="s">
        <v>434</v>
      </c>
      <c r="C172" s="37" t="s">
        <v>30</v>
      </c>
      <c r="D172" s="223">
        <v>0.8</v>
      </c>
      <c r="E172" s="48">
        <f t="shared" si="78"/>
        <v>1</v>
      </c>
      <c r="F172" s="43">
        <v>16</v>
      </c>
      <c r="G172" s="48">
        <f t="shared" si="79"/>
        <v>1</v>
      </c>
      <c r="H172" s="4">
        <v>0.01</v>
      </c>
      <c r="I172" s="48">
        <f t="shared" si="80"/>
        <v>1</v>
      </c>
      <c r="J172" s="223">
        <v>6.5</v>
      </c>
      <c r="K172" s="48">
        <f t="shared" si="91"/>
        <v>1</v>
      </c>
      <c r="L172" s="41">
        <f t="shared" si="82"/>
        <v>1</v>
      </c>
      <c r="M172" s="41">
        <f t="shared" si="83"/>
        <v>1</v>
      </c>
      <c r="Q172" s="25" t="str">
        <f t="shared" si="92"/>
        <v>STAG</v>
      </c>
      <c r="R172" s="25">
        <f t="shared" si="93"/>
        <v>0.8</v>
      </c>
      <c r="S172" s="25">
        <f t="shared" si="94"/>
        <v>1.24</v>
      </c>
      <c r="T172" s="25">
        <f t="shared" si="95"/>
        <v>12.5</v>
      </c>
      <c r="U172" s="25">
        <f t="shared" si="96"/>
        <v>16.399999999999999</v>
      </c>
      <c r="V172" s="25">
        <f t="shared" si="97"/>
        <v>0</v>
      </c>
      <c r="W172" s="25">
        <f t="shared" si="98"/>
        <v>0.5</v>
      </c>
      <c r="X172" s="25">
        <f t="shared" si="99"/>
        <v>5</v>
      </c>
      <c r="Y172" s="25">
        <f t="shared" si="77"/>
        <v>7</v>
      </c>
    </row>
    <row r="173" spans="1:25" x14ac:dyDescent="0.25">
      <c r="A173" s="283">
        <v>45736</v>
      </c>
      <c r="B173" s="34" t="s">
        <v>437</v>
      </c>
      <c r="C173" s="37" t="s">
        <v>30</v>
      </c>
      <c r="D173" s="223">
        <v>0.8</v>
      </c>
      <c r="E173" s="48">
        <f t="shared" si="78"/>
        <v>1</v>
      </c>
      <c r="F173" s="43">
        <v>15.3</v>
      </c>
      <c r="G173" s="48">
        <f t="shared" si="79"/>
        <v>1</v>
      </c>
      <c r="H173" s="4">
        <v>0.01</v>
      </c>
      <c r="I173" s="48">
        <f t="shared" si="80"/>
        <v>1</v>
      </c>
      <c r="J173" s="223">
        <v>6.48</v>
      </c>
      <c r="K173" s="48">
        <f t="shared" si="91"/>
        <v>1</v>
      </c>
      <c r="L173" s="41">
        <f t="shared" si="82"/>
        <v>1</v>
      </c>
      <c r="M173" s="41">
        <f t="shared" si="83"/>
        <v>1</v>
      </c>
      <c r="Q173" s="25" t="str">
        <f t="shared" si="92"/>
        <v>STAG</v>
      </c>
      <c r="R173" s="25">
        <f t="shared" si="93"/>
        <v>0.8</v>
      </c>
      <c r="S173" s="25">
        <f t="shared" si="94"/>
        <v>1.24</v>
      </c>
      <c r="T173" s="25">
        <f t="shared" si="95"/>
        <v>12.5</v>
      </c>
      <c r="U173" s="25">
        <f t="shared" si="96"/>
        <v>16.399999999999999</v>
      </c>
      <c r="V173" s="25">
        <f t="shared" si="97"/>
        <v>0</v>
      </c>
      <c r="W173" s="25">
        <f t="shared" si="98"/>
        <v>0.5</v>
      </c>
      <c r="X173" s="25">
        <f t="shared" si="99"/>
        <v>5</v>
      </c>
      <c r="Y173" s="25">
        <f t="shared" si="77"/>
        <v>7</v>
      </c>
    </row>
    <row r="174" spans="1:25" x14ac:dyDescent="0.25">
      <c r="A174" s="283">
        <v>45739</v>
      </c>
      <c r="B174" s="34" t="s">
        <v>458</v>
      </c>
      <c r="C174" s="37" t="s">
        <v>30</v>
      </c>
      <c r="D174" s="223">
        <v>0.71</v>
      </c>
      <c r="E174" s="48">
        <f t="shared" si="78"/>
        <v>0</v>
      </c>
      <c r="F174" s="43">
        <v>14.5</v>
      </c>
      <c r="G174" s="48">
        <f t="shared" si="79"/>
        <v>1</v>
      </c>
      <c r="H174" s="4">
        <v>0.02</v>
      </c>
      <c r="I174" s="48">
        <f t="shared" si="80"/>
        <v>1</v>
      </c>
      <c r="J174" s="223">
        <v>6.55</v>
      </c>
      <c r="K174" s="48">
        <f t="shared" si="91"/>
        <v>1</v>
      </c>
      <c r="L174" s="41">
        <f t="shared" si="82"/>
        <v>0</v>
      </c>
      <c r="M174" s="41">
        <f t="shared" si="83"/>
        <v>0</v>
      </c>
      <c r="Q174" s="25" t="str">
        <f t="shared" si="92"/>
        <v>STAG</v>
      </c>
      <c r="R174" s="25">
        <f t="shared" si="93"/>
        <v>0.8</v>
      </c>
      <c r="S174" s="25">
        <f t="shared" si="94"/>
        <v>1.24</v>
      </c>
      <c r="T174" s="25">
        <f t="shared" si="95"/>
        <v>12.5</v>
      </c>
      <c r="U174" s="25">
        <f t="shared" si="96"/>
        <v>16.399999999999999</v>
      </c>
      <c r="V174" s="25">
        <f t="shared" si="97"/>
        <v>0</v>
      </c>
      <c r="W174" s="25">
        <f t="shared" si="98"/>
        <v>0.5</v>
      </c>
      <c r="X174" s="25">
        <f t="shared" si="99"/>
        <v>5</v>
      </c>
      <c r="Y174" s="25">
        <f t="shared" si="77"/>
        <v>7</v>
      </c>
    </row>
    <row r="175" spans="1:25" x14ac:dyDescent="0.25">
      <c r="A175" s="283">
        <v>45739</v>
      </c>
      <c r="B175" s="34" t="s">
        <v>436</v>
      </c>
      <c r="C175" s="37" t="s">
        <v>30</v>
      </c>
      <c r="D175" s="223">
        <v>0.82</v>
      </c>
      <c r="E175" s="48">
        <f t="shared" si="78"/>
        <v>1</v>
      </c>
      <c r="F175" s="43">
        <v>15.3</v>
      </c>
      <c r="G175" s="48">
        <f t="shared" si="79"/>
        <v>1</v>
      </c>
      <c r="H175" s="4">
        <v>0.04</v>
      </c>
      <c r="I175" s="48">
        <f t="shared" si="80"/>
        <v>1</v>
      </c>
      <c r="J175" s="223">
        <v>5.2</v>
      </c>
      <c r="K175" s="48">
        <f t="shared" si="91"/>
        <v>1</v>
      </c>
      <c r="L175" s="248">
        <v>1</v>
      </c>
      <c r="M175" s="248">
        <v>1</v>
      </c>
      <c r="Q175" s="25" t="str">
        <f t="shared" ref="Q175:Q177" si="100">LEFT(C175,12)</f>
        <v>STAG</v>
      </c>
      <c r="R175" s="25">
        <f t="shared" si="93"/>
        <v>0.8</v>
      </c>
      <c r="S175" s="25">
        <f t="shared" si="94"/>
        <v>1.24</v>
      </c>
      <c r="T175" s="25">
        <f t="shared" si="95"/>
        <v>12.5</v>
      </c>
      <c r="U175" s="25">
        <f t="shared" si="96"/>
        <v>16.399999999999999</v>
      </c>
      <c r="V175" s="25">
        <f t="shared" si="97"/>
        <v>0</v>
      </c>
      <c r="W175" s="25">
        <f t="shared" si="98"/>
        <v>0.5</v>
      </c>
      <c r="X175" s="25">
        <f t="shared" si="99"/>
        <v>5</v>
      </c>
      <c r="Y175" s="25">
        <f t="shared" si="77"/>
        <v>7</v>
      </c>
    </row>
    <row r="176" spans="1:25" x14ac:dyDescent="0.25">
      <c r="A176" s="283">
        <v>45739</v>
      </c>
      <c r="B176" s="34" t="s">
        <v>434</v>
      </c>
      <c r="C176" s="37" t="s">
        <v>31</v>
      </c>
      <c r="D176" s="223">
        <v>1.85</v>
      </c>
      <c r="E176" s="48">
        <f t="shared" si="78"/>
        <v>1</v>
      </c>
      <c r="F176" s="43">
        <v>15.8</v>
      </c>
      <c r="G176" s="48">
        <f t="shared" si="79"/>
        <v>1</v>
      </c>
      <c r="H176" s="4">
        <v>0.03</v>
      </c>
      <c r="I176" s="48">
        <f t="shared" si="80"/>
        <v>1</v>
      </c>
      <c r="J176" s="223">
        <v>6.2</v>
      </c>
      <c r="K176" s="48">
        <f t="shared" si="91"/>
        <v>1</v>
      </c>
      <c r="L176" s="41">
        <f t="shared" si="82"/>
        <v>1</v>
      </c>
      <c r="M176" s="41">
        <f t="shared" si="83"/>
        <v>1</v>
      </c>
      <c r="Q176" s="25" t="str">
        <f t="shared" si="100"/>
        <v>CARIB</v>
      </c>
      <c r="R176" s="25">
        <f t="shared" si="93"/>
        <v>1.65</v>
      </c>
      <c r="S176" s="25">
        <f t="shared" si="94"/>
        <v>2.14</v>
      </c>
      <c r="T176" s="25">
        <f t="shared" si="95"/>
        <v>12.5</v>
      </c>
      <c r="U176" s="25">
        <f t="shared" si="96"/>
        <v>16.399999999999999</v>
      </c>
      <c r="V176" s="25">
        <f t="shared" si="97"/>
        <v>0</v>
      </c>
      <c r="W176" s="25">
        <f t="shared" si="98"/>
        <v>0.4</v>
      </c>
      <c r="X176" s="25">
        <f t="shared" si="99"/>
        <v>5</v>
      </c>
      <c r="Y176" s="25">
        <f t="shared" si="77"/>
        <v>7</v>
      </c>
    </row>
    <row r="177" spans="1:25" x14ac:dyDescent="0.25">
      <c r="A177" s="283">
        <v>45739</v>
      </c>
      <c r="B177" s="34" t="s">
        <v>458</v>
      </c>
      <c r="C177" s="37" t="s">
        <v>31</v>
      </c>
      <c r="D177" s="223">
        <v>1.88</v>
      </c>
      <c r="E177" s="48">
        <f t="shared" si="78"/>
        <v>1</v>
      </c>
      <c r="F177" s="43">
        <v>14.45</v>
      </c>
      <c r="G177" s="48">
        <f t="shared" si="79"/>
        <v>1</v>
      </c>
      <c r="H177" s="4">
        <v>0.02</v>
      </c>
      <c r="I177" s="48">
        <f t="shared" si="80"/>
        <v>1</v>
      </c>
      <c r="J177" s="223">
        <v>6.34</v>
      </c>
      <c r="K177" s="48">
        <f t="shared" si="91"/>
        <v>1</v>
      </c>
      <c r="L177" s="41">
        <f t="shared" si="82"/>
        <v>1</v>
      </c>
      <c r="M177" s="41">
        <f t="shared" si="83"/>
        <v>1</v>
      </c>
      <c r="Q177" s="25" t="str">
        <f t="shared" si="100"/>
        <v>CARIB</v>
      </c>
      <c r="R177" s="25">
        <f t="shared" si="93"/>
        <v>1.65</v>
      </c>
      <c r="S177" s="25">
        <f t="shared" si="94"/>
        <v>2.14</v>
      </c>
      <c r="T177" s="25">
        <f t="shared" si="95"/>
        <v>12.5</v>
      </c>
      <c r="U177" s="25">
        <f t="shared" si="96"/>
        <v>16.399999999999999</v>
      </c>
      <c r="V177" s="25">
        <f t="shared" si="97"/>
        <v>0</v>
      </c>
      <c r="W177" s="25">
        <f t="shared" si="98"/>
        <v>0.4</v>
      </c>
      <c r="X177" s="25">
        <f t="shared" si="99"/>
        <v>5</v>
      </c>
      <c r="Y177" s="25">
        <f t="shared" si="77"/>
        <v>7</v>
      </c>
    </row>
    <row r="178" spans="1:25" x14ac:dyDescent="0.25">
      <c r="A178" s="283">
        <v>45740</v>
      </c>
      <c r="B178" s="34" t="s">
        <v>436</v>
      </c>
      <c r="C178" s="37" t="s">
        <v>31</v>
      </c>
      <c r="D178" s="223">
        <v>1.87</v>
      </c>
      <c r="E178" s="48">
        <f t="shared" si="78"/>
        <v>1</v>
      </c>
      <c r="F178" s="43">
        <v>13.6</v>
      </c>
      <c r="G178" s="48">
        <f t="shared" si="79"/>
        <v>1</v>
      </c>
      <c r="H178" s="4">
        <v>0.06</v>
      </c>
      <c r="I178" s="48">
        <f t="shared" si="80"/>
        <v>1</v>
      </c>
      <c r="J178" s="223">
        <v>6.2</v>
      </c>
      <c r="K178" s="48">
        <f t="shared" si="91"/>
        <v>1</v>
      </c>
      <c r="L178" s="41">
        <f t="shared" si="82"/>
        <v>1</v>
      </c>
      <c r="M178" s="41">
        <f t="shared" si="83"/>
        <v>1</v>
      </c>
      <c r="Q178" s="25" t="str">
        <f t="shared" ref="Q178:Q191" si="101">LEFT(C178,12)</f>
        <v>CARIB</v>
      </c>
      <c r="R178" s="25">
        <f t="shared" si="93"/>
        <v>1.65</v>
      </c>
      <c r="S178" s="25">
        <f t="shared" si="94"/>
        <v>2.14</v>
      </c>
      <c r="T178" s="25">
        <f t="shared" si="95"/>
        <v>12.5</v>
      </c>
      <c r="U178" s="25">
        <f t="shared" si="96"/>
        <v>16.399999999999999</v>
      </c>
      <c r="V178" s="25">
        <f t="shared" si="97"/>
        <v>0</v>
      </c>
      <c r="W178" s="25">
        <f t="shared" si="98"/>
        <v>0.4</v>
      </c>
      <c r="X178" s="25">
        <f t="shared" si="99"/>
        <v>5</v>
      </c>
      <c r="Y178" s="25">
        <f t="shared" si="77"/>
        <v>7</v>
      </c>
    </row>
    <row r="179" spans="1:25" x14ac:dyDescent="0.25">
      <c r="A179" s="283">
        <v>45740</v>
      </c>
      <c r="B179" s="34" t="s">
        <v>455</v>
      </c>
      <c r="C179" s="37" t="s">
        <v>34</v>
      </c>
      <c r="D179" s="223">
        <v>17.04</v>
      </c>
      <c r="E179" s="48">
        <f t="shared" si="78"/>
        <v>1</v>
      </c>
      <c r="F179" s="43">
        <v>12</v>
      </c>
      <c r="G179" s="48">
        <f t="shared" si="79"/>
        <v>1</v>
      </c>
      <c r="H179" s="4">
        <v>0.06</v>
      </c>
      <c r="I179" s="48">
        <f t="shared" si="80"/>
        <v>1</v>
      </c>
      <c r="J179" s="223">
        <v>200.1</v>
      </c>
      <c r="K179" s="48">
        <f t="shared" si="91"/>
        <v>1</v>
      </c>
      <c r="L179" s="41">
        <f t="shared" si="82"/>
        <v>1</v>
      </c>
      <c r="M179" s="41">
        <f t="shared" si="83"/>
        <v>1</v>
      </c>
      <c r="Q179" s="25" t="str">
        <f t="shared" ref="Q179:Q182" si="102">LEFT(C179,12)</f>
        <v>STARMALT</v>
      </c>
      <c r="R179" s="25">
        <f t="shared" si="93"/>
        <v>16.8</v>
      </c>
      <c r="S179" s="25">
        <f t="shared" si="94"/>
        <v>17.239999999999998</v>
      </c>
      <c r="T179" s="25">
        <f t="shared" si="95"/>
        <v>10</v>
      </c>
      <c r="U179" s="25">
        <f t="shared" si="96"/>
        <v>12.4</v>
      </c>
      <c r="V179" s="25">
        <f t="shared" si="97"/>
        <v>0</v>
      </c>
      <c r="W179" s="25">
        <f t="shared" si="98"/>
        <v>0.2</v>
      </c>
      <c r="X179" s="25">
        <f t="shared" si="99"/>
        <v>170</v>
      </c>
      <c r="Y179" s="25">
        <f t="shared" si="77"/>
        <v>240</v>
      </c>
    </row>
    <row r="180" spans="1:25" x14ac:dyDescent="0.25">
      <c r="A180" s="283">
        <v>45740</v>
      </c>
      <c r="B180" s="34" t="s">
        <v>452</v>
      </c>
      <c r="C180" s="37" t="s">
        <v>34</v>
      </c>
      <c r="D180" s="223">
        <v>16.86</v>
      </c>
      <c r="E180" s="48">
        <f t="shared" si="78"/>
        <v>1</v>
      </c>
      <c r="F180" s="43">
        <v>12</v>
      </c>
      <c r="G180" s="48">
        <f t="shared" si="79"/>
        <v>1</v>
      </c>
      <c r="H180" s="4">
        <v>0.13</v>
      </c>
      <c r="I180" s="48">
        <f t="shared" si="80"/>
        <v>1</v>
      </c>
      <c r="J180" s="223">
        <v>212.1</v>
      </c>
      <c r="K180" s="48">
        <f t="shared" si="91"/>
        <v>1</v>
      </c>
      <c r="L180" s="41">
        <f t="shared" si="82"/>
        <v>1</v>
      </c>
      <c r="M180" s="41">
        <f t="shared" si="83"/>
        <v>1</v>
      </c>
      <c r="Q180" s="25" t="str">
        <f t="shared" si="102"/>
        <v>STARMALT</v>
      </c>
      <c r="R180" s="25">
        <f t="shared" si="93"/>
        <v>16.8</v>
      </c>
      <c r="S180" s="25">
        <f t="shared" si="94"/>
        <v>17.239999999999998</v>
      </c>
      <c r="T180" s="25">
        <f t="shared" si="95"/>
        <v>10</v>
      </c>
      <c r="U180" s="25">
        <f t="shared" si="96"/>
        <v>12.4</v>
      </c>
      <c r="V180" s="25">
        <f t="shared" si="97"/>
        <v>0</v>
      </c>
      <c r="W180" s="25">
        <f t="shared" si="98"/>
        <v>0.2</v>
      </c>
      <c r="X180" s="25">
        <f t="shared" si="99"/>
        <v>170</v>
      </c>
      <c r="Y180" s="25">
        <f t="shared" si="77"/>
        <v>240</v>
      </c>
    </row>
    <row r="181" spans="1:25" x14ac:dyDescent="0.25">
      <c r="A181" s="283">
        <v>45741</v>
      </c>
      <c r="B181" s="34" t="s">
        <v>436</v>
      </c>
      <c r="C181" s="37" t="s">
        <v>34</v>
      </c>
      <c r="D181" s="223">
        <v>17.010000000000002</v>
      </c>
      <c r="E181" s="48">
        <f t="shared" si="78"/>
        <v>1</v>
      </c>
      <c r="F181" s="43">
        <v>10.95</v>
      </c>
      <c r="G181" s="48">
        <f t="shared" si="79"/>
        <v>1</v>
      </c>
      <c r="H181" s="4">
        <v>0.13</v>
      </c>
      <c r="I181" s="48">
        <f t="shared" si="80"/>
        <v>1</v>
      </c>
      <c r="J181" s="223">
        <v>220</v>
      </c>
      <c r="K181" s="48">
        <f t="shared" si="91"/>
        <v>1</v>
      </c>
      <c r="L181" s="41">
        <f t="shared" si="82"/>
        <v>1</v>
      </c>
      <c r="M181" s="41">
        <f t="shared" si="83"/>
        <v>1</v>
      </c>
      <c r="Q181" s="25" t="str">
        <f t="shared" si="102"/>
        <v>STARMALT</v>
      </c>
      <c r="R181" s="25">
        <f t="shared" si="93"/>
        <v>16.8</v>
      </c>
      <c r="S181" s="25">
        <f t="shared" si="94"/>
        <v>17.239999999999998</v>
      </c>
      <c r="T181" s="25">
        <f t="shared" si="95"/>
        <v>10</v>
      </c>
      <c r="U181" s="25">
        <f t="shared" si="96"/>
        <v>12.4</v>
      </c>
      <c r="V181" s="25">
        <f t="shared" si="97"/>
        <v>0</v>
      </c>
      <c r="W181" s="25">
        <f t="shared" si="98"/>
        <v>0.2</v>
      </c>
      <c r="X181" s="25">
        <f t="shared" si="99"/>
        <v>170</v>
      </c>
      <c r="Y181" s="25">
        <f t="shared" si="77"/>
        <v>240</v>
      </c>
    </row>
    <row r="182" spans="1:25" x14ac:dyDescent="0.25">
      <c r="A182" s="283">
        <v>45743</v>
      </c>
      <c r="B182" s="34" t="s">
        <v>457</v>
      </c>
      <c r="C182" s="37" t="s">
        <v>30</v>
      </c>
      <c r="D182" s="223">
        <v>0.94</v>
      </c>
      <c r="E182" s="48">
        <f t="shared" si="78"/>
        <v>1</v>
      </c>
      <c r="F182" s="43">
        <v>16</v>
      </c>
      <c r="G182" s="48">
        <f t="shared" si="79"/>
        <v>1</v>
      </c>
      <c r="H182" s="4">
        <v>0.04</v>
      </c>
      <c r="I182" s="48">
        <f t="shared" si="80"/>
        <v>1</v>
      </c>
      <c r="J182" s="223">
        <v>5.68</v>
      </c>
      <c r="K182" s="48">
        <f t="shared" si="91"/>
        <v>1</v>
      </c>
      <c r="L182" s="41">
        <f t="shared" si="82"/>
        <v>1</v>
      </c>
      <c r="M182" s="41">
        <f t="shared" si="83"/>
        <v>1</v>
      </c>
      <c r="Q182" s="25" t="str">
        <f t="shared" si="102"/>
        <v>STAG</v>
      </c>
      <c r="R182" s="25">
        <f t="shared" si="93"/>
        <v>0.8</v>
      </c>
      <c r="S182" s="25">
        <f t="shared" si="94"/>
        <v>1.24</v>
      </c>
      <c r="T182" s="25">
        <f t="shared" si="95"/>
        <v>12.5</v>
      </c>
      <c r="U182" s="25">
        <f t="shared" si="96"/>
        <v>16.399999999999999</v>
      </c>
      <c r="V182" s="25">
        <f t="shared" si="97"/>
        <v>0</v>
      </c>
      <c r="W182" s="25">
        <f t="shared" si="98"/>
        <v>0.5</v>
      </c>
      <c r="X182" s="25">
        <f t="shared" si="99"/>
        <v>5</v>
      </c>
      <c r="Y182" s="25">
        <f t="shared" si="77"/>
        <v>7</v>
      </c>
    </row>
    <row r="183" spans="1:25" x14ac:dyDescent="0.25">
      <c r="A183" s="283">
        <v>45743</v>
      </c>
      <c r="B183" s="34" t="s">
        <v>456</v>
      </c>
      <c r="C183" s="37" t="s">
        <v>30</v>
      </c>
      <c r="D183" s="223">
        <v>0.9</v>
      </c>
      <c r="E183" s="48">
        <f t="shared" si="78"/>
        <v>1</v>
      </c>
      <c r="F183" s="43">
        <v>16</v>
      </c>
      <c r="G183" s="48">
        <f t="shared" si="79"/>
        <v>1</v>
      </c>
      <c r="H183" s="4">
        <v>0.05</v>
      </c>
      <c r="I183" s="48">
        <f t="shared" si="80"/>
        <v>1</v>
      </c>
      <c r="J183" s="223">
        <v>5.85</v>
      </c>
      <c r="K183" s="48">
        <f t="shared" si="91"/>
        <v>1</v>
      </c>
      <c r="L183" s="41">
        <f t="shared" si="82"/>
        <v>1</v>
      </c>
      <c r="M183" s="41">
        <f t="shared" si="83"/>
        <v>1</v>
      </c>
      <c r="Q183" s="25" t="str">
        <f t="shared" si="101"/>
        <v>STAG</v>
      </c>
      <c r="R183" s="25">
        <f t="shared" si="93"/>
        <v>0.8</v>
      </c>
      <c r="S183" s="25">
        <f t="shared" si="94"/>
        <v>1.24</v>
      </c>
      <c r="T183" s="25">
        <f t="shared" si="95"/>
        <v>12.5</v>
      </c>
      <c r="U183" s="25">
        <f t="shared" si="96"/>
        <v>16.399999999999999</v>
      </c>
      <c r="V183" s="25">
        <f t="shared" si="97"/>
        <v>0</v>
      </c>
      <c r="W183" s="25">
        <f t="shared" si="98"/>
        <v>0.5</v>
      </c>
      <c r="X183" s="25">
        <f t="shared" si="99"/>
        <v>5</v>
      </c>
      <c r="Y183" s="25">
        <f t="shared" si="77"/>
        <v>7</v>
      </c>
    </row>
    <row r="184" spans="1:25" x14ac:dyDescent="0.25">
      <c r="A184" s="283">
        <v>45746</v>
      </c>
      <c r="B184" s="34" t="s">
        <v>458</v>
      </c>
      <c r="C184" s="37" t="s">
        <v>31</v>
      </c>
      <c r="D184" s="223">
        <v>1.85</v>
      </c>
      <c r="E184" s="48">
        <f t="shared" si="78"/>
        <v>1</v>
      </c>
      <c r="F184" s="43">
        <v>14.95</v>
      </c>
      <c r="G184" s="48">
        <f t="shared" si="79"/>
        <v>1</v>
      </c>
      <c r="H184" s="4">
        <v>0.03</v>
      </c>
      <c r="I184" s="48">
        <f t="shared" si="80"/>
        <v>1</v>
      </c>
      <c r="J184" s="223">
        <v>6.4</v>
      </c>
      <c r="K184" s="48">
        <f t="shared" si="91"/>
        <v>1</v>
      </c>
      <c r="L184" s="41">
        <f t="shared" si="82"/>
        <v>1</v>
      </c>
      <c r="M184" s="41">
        <f t="shared" si="83"/>
        <v>1</v>
      </c>
      <c r="Q184" s="25" t="str">
        <f t="shared" si="101"/>
        <v>CARIB</v>
      </c>
      <c r="R184" s="25">
        <f t="shared" si="93"/>
        <v>1.65</v>
      </c>
      <c r="S184" s="25">
        <f t="shared" si="94"/>
        <v>2.14</v>
      </c>
      <c r="T184" s="25">
        <f t="shared" si="95"/>
        <v>12.5</v>
      </c>
      <c r="U184" s="25">
        <f t="shared" si="96"/>
        <v>16.399999999999999</v>
      </c>
      <c r="V184" s="25">
        <f t="shared" si="97"/>
        <v>0</v>
      </c>
      <c r="W184" s="25">
        <f t="shared" si="98"/>
        <v>0.4</v>
      </c>
      <c r="X184" s="25">
        <f t="shared" si="99"/>
        <v>5</v>
      </c>
      <c r="Y184" s="25">
        <f t="shared" si="77"/>
        <v>7</v>
      </c>
    </row>
    <row r="185" spans="1:25" x14ac:dyDescent="0.25">
      <c r="A185" s="283">
        <v>45746</v>
      </c>
      <c r="B185" s="34" t="s">
        <v>459</v>
      </c>
      <c r="C185" s="37" t="s">
        <v>31</v>
      </c>
      <c r="D185" s="223">
        <v>1.88</v>
      </c>
      <c r="E185" s="48">
        <f t="shared" si="78"/>
        <v>1</v>
      </c>
      <c r="F185" s="43">
        <v>16</v>
      </c>
      <c r="G185" s="48">
        <f t="shared" si="79"/>
        <v>1</v>
      </c>
      <c r="H185" s="4">
        <v>0.05</v>
      </c>
      <c r="I185" s="48">
        <f t="shared" si="80"/>
        <v>1</v>
      </c>
      <c r="J185" s="223">
        <v>6</v>
      </c>
      <c r="K185" s="48">
        <f t="shared" si="91"/>
        <v>1</v>
      </c>
      <c r="L185" s="41">
        <f t="shared" si="82"/>
        <v>1</v>
      </c>
      <c r="M185" s="41">
        <f t="shared" si="83"/>
        <v>1</v>
      </c>
      <c r="Q185" s="25" t="str">
        <f t="shared" si="101"/>
        <v>CARIB</v>
      </c>
      <c r="R185" s="25">
        <f t="shared" si="93"/>
        <v>1.65</v>
      </c>
      <c r="S185" s="25">
        <f t="shared" si="94"/>
        <v>2.14</v>
      </c>
      <c r="T185" s="25">
        <f t="shared" si="95"/>
        <v>12.5</v>
      </c>
      <c r="U185" s="25">
        <f t="shared" si="96"/>
        <v>16.399999999999999</v>
      </c>
      <c r="V185" s="25">
        <f t="shared" si="97"/>
        <v>0</v>
      </c>
      <c r="W185" s="25">
        <f t="shared" si="98"/>
        <v>0.4</v>
      </c>
      <c r="X185" s="25">
        <f t="shared" si="99"/>
        <v>5</v>
      </c>
      <c r="Y185" s="25">
        <f t="shared" si="77"/>
        <v>7</v>
      </c>
    </row>
    <row r="186" spans="1:25" x14ac:dyDescent="0.25">
      <c r="A186" s="283">
        <v>45747</v>
      </c>
      <c r="B186" s="34" t="s">
        <v>458</v>
      </c>
      <c r="C186" s="37" t="s">
        <v>31</v>
      </c>
      <c r="D186" s="223">
        <v>2.02</v>
      </c>
      <c r="E186" s="48">
        <f t="shared" si="78"/>
        <v>1</v>
      </c>
      <c r="F186" s="43">
        <v>13.75</v>
      </c>
      <c r="G186" s="48">
        <f t="shared" si="79"/>
        <v>1</v>
      </c>
      <c r="H186" s="4">
        <v>0.04</v>
      </c>
      <c r="I186" s="48">
        <f t="shared" si="80"/>
        <v>1</v>
      </c>
      <c r="J186" s="223">
        <v>6.36</v>
      </c>
      <c r="K186" s="48">
        <f t="shared" si="91"/>
        <v>1</v>
      </c>
      <c r="L186" s="41">
        <f t="shared" si="82"/>
        <v>1</v>
      </c>
      <c r="M186" s="41">
        <f t="shared" si="83"/>
        <v>1</v>
      </c>
      <c r="Q186" s="25" t="str">
        <f t="shared" si="101"/>
        <v>CARIB</v>
      </c>
      <c r="R186" s="25">
        <f t="shared" si="93"/>
        <v>1.65</v>
      </c>
      <c r="S186" s="25">
        <f t="shared" si="94"/>
        <v>2.14</v>
      </c>
      <c r="T186" s="25">
        <f t="shared" si="95"/>
        <v>12.5</v>
      </c>
      <c r="U186" s="25">
        <f t="shared" si="96"/>
        <v>16.399999999999999</v>
      </c>
      <c r="V186" s="25">
        <f t="shared" si="97"/>
        <v>0</v>
      </c>
      <c r="W186" s="25">
        <f t="shared" si="98"/>
        <v>0.4</v>
      </c>
      <c r="X186" s="25">
        <f t="shared" si="99"/>
        <v>5</v>
      </c>
      <c r="Y186" s="25">
        <f t="shared" si="77"/>
        <v>7</v>
      </c>
    </row>
    <row r="187" spans="1:25" x14ac:dyDescent="0.25">
      <c r="A187" s="283">
        <v>45747</v>
      </c>
      <c r="B187" s="34" t="s">
        <v>436</v>
      </c>
      <c r="C187" s="37" t="s">
        <v>31</v>
      </c>
      <c r="D187" s="223">
        <v>2</v>
      </c>
      <c r="E187" s="48">
        <f t="shared" si="78"/>
        <v>1</v>
      </c>
      <c r="F187" s="43">
        <v>15.5</v>
      </c>
      <c r="G187" s="48">
        <f t="shared" si="79"/>
        <v>1</v>
      </c>
      <c r="H187" s="4">
        <v>0.01</v>
      </c>
      <c r="I187" s="48">
        <f t="shared" si="80"/>
        <v>1</v>
      </c>
      <c r="J187" s="223">
        <v>6.46</v>
      </c>
      <c r="K187" s="48">
        <f t="shared" si="91"/>
        <v>1</v>
      </c>
      <c r="L187" s="41">
        <f t="shared" si="82"/>
        <v>1</v>
      </c>
      <c r="M187" s="41">
        <f t="shared" si="83"/>
        <v>1</v>
      </c>
      <c r="Q187" s="25" t="str">
        <f t="shared" ref="Q187" si="103">LEFT(C187,12)</f>
        <v>CARIB</v>
      </c>
      <c r="R187" s="25">
        <f t="shared" si="93"/>
        <v>1.65</v>
      </c>
      <c r="S187" s="25">
        <f t="shared" si="94"/>
        <v>2.14</v>
      </c>
      <c r="T187" s="25">
        <f t="shared" si="95"/>
        <v>12.5</v>
      </c>
      <c r="U187" s="25">
        <f t="shared" si="96"/>
        <v>16.399999999999999</v>
      </c>
      <c r="V187" s="25">
        <f t="shared" si="97"/>
        <v>0</v>
      </c>
      <c r="W187" s="25">
        <f t="shared" si="98"/>
        <v>0.4</v>
      </c>
      <c r="X187" s="25">
        <f t="shared" si="99"/>
        <v>5</v>
      </c>
      <c r="Y187" s="25">
        <f t="shared" si="77"/>
        <v>7</v>
      </c>
    </row>
    <row r="188" spans="1:25" x14ac:dyDescent="0.25">
      <c r="A188" s="283">
        <v>45747</v>
      </c>
      <c r="B188" s="34" t="s">
        <v>434</v>
      </c>
      <c r="C188" s="37" t="s">
        <v>31</v>
      </c>
      <c r="D188" s="223">
        <v>1.98</v>
      </c>
      <c r="E188" s="48">
        <f t="shared" si="78"/>
        <v>1</v>
      </c>
      <c r="F188" s="43">
        <v>15.1</v>
      </c>
      <c r="G188" s="48">
        <f t="shared" si="79"/>
        <v>1</v>
      </c>
      <c r="H188" s="4">
        <v>0.03</v>
      </c>
      <c r="I188" s="48">
        <f t="shared" si="80"/>
        <v>1</v>
      </c>
      <c r="J188" s="223">
        <v>6.55</v>
      </c>
      <c r="K188" s="48">
        <f t="shared" si="91"/>
        <v>1</v>
      </c>
      <c r="L188" s="41">
        <f t="shared" si="82"/>
        <v>1</v>
      </c>
      <c r="M188" s="41">
        <f t="shared" si="83"/>
        <v>1</v>
      </c>
      <c r="Q188" s="25" t="str">
        <f t="shared" ref="Q188:Q190" si="104">LEFT(C188,12)</f>
        <v>CARIB</v>
      </c>
      <c r="R188" s="25">
        <f t="shared" si="93"/>
        <v>1.65</v>
      </c>
      <c r="S188" s="25">
        <f t="shared" si="94"/>
        <v>2.14</v>
      </c>
      <c r="T188" s="25">
        <f t="shared" si="95"/>
        <v>12.5</v>
      </c>
      <c r="U188" s="25">
        <f t="shared" si="96"/>
        <v>16.399999999999999</v>
      </c>
      <c r="V188" s="25">
        <f t="shared" si="97"/>
        <v>0</v>
      </c>
      <c r="W188" s="25">
        <f t="shared" si="98"/>
        <v>0.4</v>
      </c>
      <c r="X188" s="25">
        <f t="shared" si="99"/>
        <v>5</v>
      </c>
      <c r="Y188" s="25">
        <f t="shared" si="77"/>
        <v>7</v>
      </c>
    </row>
    <row r="189" spans="1:25" x14ac:dyDescent="0.25">
      <c r="A189" s="283">
        <v>45747</v>
      </c>
      <c r="B189" s="34" t="s">
        <v>458</v>
      </c>
      <c r="C189" s="37" t="s">
        <v>35</v>
      </c>
      <c r="D189" s="223">
        <v>16.36</v>
      </c>
      <c r="E189" s="48">
        <f t="shared" si="78"/>
        <v>1</v>
      </c>
      <c r="F189" s="43">
        <v>12.8</v>
      </c>
      <c r="G189" s="48">
        <f t="shared" si="79"/>
        <v>1</v>
      </c>
      <c r="H189" s="4">
        <v>0.13</v>
      </c>
      <c r="I189" s="48">
        <f t="shared" si="80"/>
        <v>1</v>
      </c>
      <c r="J189" s="223">
        <v>124.5</v>
      </c>
      <c r="K189" s="48">
        <f t="shared" si="91"/>
        <v>1</v>
      </c>
      <c r="L189" s="41">
        <f t="shared" si="82"/>
        <v>1</v>
      </c>
      <c r="M189" s="41">
        <f t="shared" si="83"/>
        <v>1</v>
      </c>
      <c r="Q189" s="25" t="str">
        <f t="shared" si="104"/>
        <v>VITAMALT</v>
      </c>
      <c r="R189" s="25">
        <f t="shared" si="93"/>
        <v>16.2</v>
      </c>
      <c r="S189" s="25">
        <f t="shared" si="94"/>
        <v>16.84</v>
      </c>
      <c r="T189" s="25">
        <f t="shared" si="95"/>
        <v>12</v>
      </c>
      <c r="U189" s="25">
        <f t="shared" si="96"/>
        <v>16.440000000000001</v>
      </c>
      <c r="V189" s="25">
        <f t="shared" si="97"/>
        <v>0</v>
      </c>
      <c r="W189" s="25">
        <f t="shared" si="98"/>
        <v>1.4</v>
      </c>
      <c r="X189" s="25">
        <f t="shared" si="99"/>
        <v>100</v>
      </c>
      <c r="Y189" s="25">
        <f t="shared" si="77"/>
        <v>140</v>
      </c>
    </row>
    <row r="190" spans="1:25" x14ac:dyDescent="0.25">
      <c r="A190" s="283"/>
      <c r="B190" s="34"/>
      <c r="C190" s="37"/>
      <c r="D190" s="223"/>
      <c r="E190" s="48"/>
      <c r="F190" s="43"/>
      <c r="G190" s="48"/>
      <c r="H190" s="4"/>
      <c r="I190" s="48"/>
      <c r="J190" s="223"/>
      <c r="K190" s="48"/>
      <c r="L190" s="41"/>
      <c r="M190" s="41"/>
      <c r="Q190" s="25" t="str">
        <f t="shared" si="104"/>
        <v/>
      </c>
      <c r="R190" s="25" t="e">
        <f t="shared" si="93"/>
        <v>#N/A</v>
      </c>
      <c r="S190" s="25" t="e">
        <f t="shared" si="94"/>
        <v>#N/A</v>
      </c>
      <c r="T190" s="25" t="e">
        <f t="shared" si="95"/>
        <v>#N/A</v>
      </c>
      <c r="U190" s="25" t="e">
        <f t="shared" si="96"/>
        <v>#N/A</v>
      </c>
      <c r="V190" s="25" t="e">
        <f t="shared" si="97"/>
        <v>#N/A</v>
      </c>
      <c r="W190" s="25" t="e">
        <f t="shared" si="98"/>
        <v>#N/A</v>
      </c>
      <c r="X190" s="25" t="e">
        <f t="shared" si="99"/>
        <v>#N/A</v>
      </c>
      <c r="Y190" s="25" t="e">
        <f t="shared" si="77"/>
        <v>#N/A</v>
      </c>
    </row>
    <row r="191" spans="1:25" x14ac:dyDescent="0.25">
      <c r="A191" s="283"/>
      <c r="B191" s="34"/>
      <c r="C191" s="37"/>
      <c r="D191" s="223"/>
      <c r="E191" s="48"/>
      <c r="F191" s="43"/>
      <c r="G191" s="48"/>
      <c r="H191" s="4"/>
      <c r="I191" s="48"/>
      <c r="J191" s="223"/>
      <c r="K191" s="48"/>
      <c r="L191" s="41"/>
      <c r="M191" s="41"/>
      <c r="Q191" s="25" t="str">
        <f t="shared" si="101"/>
        <v/>
      </c>
      <c r="R191" s="25" t="e">
        <f t="shared" si="93"/>
        <v>#N/A</v>
      </c>
      <c r="S191" s="25" t="e">
        <f t="shared" si="94"/>
        <v>#N/A</v>
      </c>
      <c r="T191" s="25" t="e">
        <f t="shared" si="95"/>
        <v>#N/A</v>
      </c>
      <c r="U191" s="25" t="e">
        <f t="shared" si="96"/>
        <v>#N/A</v>
      </c>
      <c r="V191" s="25" t="e">
        <f t="shared" si="97"/>
        <v>#N/A</v>
      </c>
      <c r="W191" s="25" t="e">
        <f t="shared" si="98"/>
        <v>#N/A</v>
      </c>
      <c r="X191" s="25" t="e">
        <f t="shared" si="99"/>
        <v>#N/A</v>
      </c>
      <c r="Y191" s="25" t="e">
        <f t="shared" si="77"/>
        <v>#N/A</v>
      </c>
    </row>
    <row r="192" spans="1:25" x14ac:dyDescent="0.25">
      <c r="A192" s="283"/>
      <c r="B192" s="34"/>
      <c r="C192" s="37"/>
      <c r="D192" s="223"/>
      <c r="E192" s="48"/>
      <c r="F192" s="43"/>
      <c r="G192" s="48"/>
      <c r="H192" s="4"/>
      <c r="I192" s="48"/>
      <c r="J192" s="223"/>
      <c r="K192" s="48"/>
      <c r="L192" s="41"/>
      <c r="M192" s="41"/>
      <c r="Q192" s="25" t="str">
        <f t="shared" si="92"/>
        <v/>
      </c>
      <c r="R192" s="25" t="e">
        <f t="shared" si="93"/>
        <v>#N/A</v>
      </c>
      <c r="S192" s="25" t="e">
        <f t="shared" si="94"/>
        <v>#N/A</v>
      </c>
      <c r="T192" s="25" t="e">
        <f t="shared" si="95"/>
        <v>#N/A</v>
      </c>
      <c r="U192" s="25" t="e">
        <f t="shared" si="96"/>
        <v>#N/A</v>
      </c>
      <c r="V192" s="25" t="e">
        <f t="shared" si="97"/>
        <v>#N/A</v>
      </c>
      <c r="W192" s="25" t="e">
        <f t="shared" si="98"/>
        <v>#N/A</v>
      </c>
      <c r="X192" s="25" t="e">
        <f t="shared" si="99"/>
        <v>#N/A</v>
      </c>
      <c r="Y192" s="25" t="e">
        <f t="shared" si="77"/>
        <v>#N/A</v>
      </c>
    </row>
    <row r="193" spans="1:25" x14ac:dyDescent="0.25">
      <c r="A193" s="283"/>
      <c r="B193" s="34"/>
      <c r="C193" s="37"/>
      <c r="D193" s="223"/>
      <c r="E193" s="48"/>
      <c r="F193" s="43"/>
      <c r="G193" s="48"/>
      <c r="H193" s="4"/>
      <c r="I193" s="48"/>
      <c r="J193" s="223"/>
      <c r="K193" s="48"/>
      <c r="L193" s="41"/>
      <c r="M193" s="41"/>
      <c r="Q193" s="25" t="str">
        <f t="shared" si="92"/>
        <v/>
      </c>
      <c r="R193" s="25" t="e">
        <f t="shared" si="93"/>
        <v>#N/A</v>
      </c>
      <c r="S193" s="25" t="e">
        <f t="shared" si="94"/>
        <v>#N/A</v>
      </c>
      <c r="T193" s="25" t="e">
        <f t="shared" si="95"/>
        <v>#N/A</v>
      </c>
      <c r="U193" s="25" t="e">
        <f t="shared" si="96"/>
        <v>#N/A</v>
      </c>
      <c r="V193" s="25" t="e">
        <f t="shared" si="97"/>
        <v>#N/A</v>
      </c>
      <c r="W193" s="25" t="e">
        <f t="shared" si="98"/>
        <v>#N/A</v>
      </c>
      <c r="X193" s="25" t="e">
        <f t="shared" si="99"/>
        <v>#N/A</v>
      </c>
      <c r="Y193" s="25" t="e">
        <f t="shared" si="77"/>
        <v>#N/A</v>
      </c>
    </row>
    <row r="194" spans="1:25" ht="15.75" thickBot="1" x14ac:dyDescent="0.3">
      <c r="A194" s="283"/>
      <c r="B194" s="34"/>
      <c r="C194" s="37"/>
      <c r="D194" s="223"/>
      <c r="E194" s="48"/>
      <c r="F194" s="43"/>
      <c r="G194" s="48"/>
      <c r="H194" s="4"/>
      <c r="I194" s="48"/>
      <c r="J194" s="223"/>
      <c r="K194" s="48"/>
      <c r="L194" s="41"/>
      <c r="M194" s="41"/>
      <c r="Q194" s="25" t="str">
        <f t="shared" si="92"/>
        <v/>
      </c>
      <c r="R194" s="25" t="e">
        <f t="shared" si="93"/>
        <v>#N/A</v>
      </c>
      <c r="S194" s="25" t="e">
        <f t="shared" si="94"/>
        <v>#N/A</v>
      </c>
      <c r="T194" s="25" t="e">
        <f t="shared" si="95"/>
        <v>#N/A</v>
      </c>
      <c r="U194" s="25" t="e">
        <f t="shared" si="96"/>
        <v>#N/A</v>
      </c>
      <c r="V194" s="25" t="e">
        <f t="shared" si="97"/>
        <v>#N/A</v>
      </c>
      <c r="W194" s="25" t="e">
        <f t="shared" si="98"/>
        <v>#N/A</v>
      </c>
      <c r="X194" s="25" t="e">
        <f t="shared" si="99"/>
        <v>#N/A</v>
      </c>
      <c r="Y194" s="25" t="e">
        <f t="shared" si="77"/>
        <v>#N/A</v>
      </c>
    </row>
    <row r="195" spans="1:25" x14ac:dyDescent="0.25">
      <c r="C195">
        <f>COUNTA(C127:C194)</f>
        <v>63</v>
      </c>
      <c r="D195" s="31">
        <f>((COUNTA(D127:D194))-COUNTIF(E127:E194,"&lt;1"))/(COUNTA(D127:D194))</f>
        <v>0.85483870967741937</v>
      </c>
      <c r="E195" s="72"/>
      <c r="F195" s="31">
        <f>((COUNTA(F127:F194))-COUNTIF(G127:G194,"&lt;1"))/(COUNTA(F127:F194))</f>
        <v>0.96666666666666667</v>
      </c>
      <c r="G195" s="72"/>
      <c r="H195" s="31">
        <f>((COUNTA(H127:H194))-COUNTIF(I127:I194,"&lt;1"))/(COUNTA(H127:H194))</f>
        <v>1</v>
      </c>
      <c r="I195" s="72"/>
      <c r="J195" s="31">
        <f>((COUNTA(J127:J194))-COUNTIF(K127:K194,"&lt;1"))/(COUNTA(J127:J194))</f>
        <v>0.96825396825396826</v>
      </c>
      <c r="K195" s="72"/>
      <c r="L195" s="359">
        <f>AVERAGE(L127:L194)</f>
        <v>0.77419354838709675</v>
      </c>
      <c r="M195" s="359">
        <f>AVERAGE(M127:M194)</f>
        <v>0.80645161290322576</v>
      </c>
      <c r="Q195" s="25" t="str">
        <f t="shared" si="92"/>
        <v>63</v>
      </c>
      <c r="R195" s="25" t="e">
        <f t="shared" si="93"/>
        <v>#N/A</v>
      </c>
      <c r="S195" s="25" t="e">
        <f t="shared" si="94"/>
        <v>#N/A</v>
      </c>
      <c r="T195" s="25" t="e">
        <f t="shared" si="95"/>
        <v>#N/A</v>
      </c>
      <c r="U195" s="25" t="e">
        <f t="shared" si="96"/>
        <v>#N/A</v>
      </c>
      <c r="V195" s="25" t="e">
        <f t="shared" si="97"/>
        <v>#N/A</v>
      </c>
      <c r="W195" s="25" t="e">
        <f t="shared" si="98"/>
        <v>#N/A</v>
      </c>
      <c r="X195" s="25" t="e">
        <f t="shared" si="99"/>
        <v>#N/A</v>
      </c>
      <c r="Y195" s="25" t="e">
        <f t="shared" si="77"/>
        <v>#N/A</v>
      </c>
    </row>
    <row r="196" spans="1:25" x14ac:dyDescent="0.25">
      <c r="A196" s="335"/>
      <c r="B196" s="25"/>
      <c r="C196" s="25"/>
      <c r="D196" s="356"/>
      <c r="F196" s="360"/>
      <c r="H196" s="357"/>
      <c r="J196" s="356"/>
      <c r="L196" s="358"/>
      <c r="M196" s="358"/>
      <c r="Q196" s="25" t="str">
        <f t="shared" si="92"/>
        <v/>
      </c>
      <c r="R196" s="25" t="e">
        <f t="shared" si="93"/>
        <v>#N/A</v>
      </c>
      <c r="S196" s="25" t="e">
        <f t="shared" si="94"/>
        <v>#N/A</v>
      </c>
      <c r="T196" s="25" t="e">
        <f t="shared" si="95"/>
        <v>#N/A</v>
      </c>
      <c r="U196" s="25" t="e">
        <f t="shared" si="96"/>
        <v>#N/A</v>
      </c>
      <c r="V196" s="25" t="e">
        <f t="shared" si="97"/>
        <v>#N/A</v>
      </c>
      <c r="W196" s="25" t="e">
        <f t="shared" si="98"/>
        <v>#N/A</v>
      </c>
      <c r="X196" s="25" t="e">
        <f t="shared" si="99"/>
        <v>#N/A</v>
      </c>
      <c r="Y196" s="25" t="e">
        <f t="shared" si="77"/>
        <v>#N/A</v>
      </c>
    </row>
    <row r="197" spans="1:25" x14ac:dyDescent="0.25">
      <c r="A197" s="335"/>
      <c r="B197" s="25"/>
      <c r="C197" s="25"/>
      <c r="D197" s="356"/>
      <c r="F197" s="360"/>
      <c r="H197" s="357"/>
      <c r="J197" s="356"/>
      <c r="L197" s="358"/>
      <c r="M197" s="358"/>
      <c r="Q197" s="25" t="str">
        <f t="shared" si="92"/>
        <v/>
      </c>
      <c r="R197" s="25" t="e">
        <f t="shared" si="93"/>
        <v>#N/A</v>
      </c>
      <c r="S197" s="25" t="e">
        <f t="shared" si="94"/>
        <v>#N/A</v>
      </c>
      <c r="T197" s="25" t="e">
        <f t="shared" si="95"/>
        <v>#N/A</v>
      </c>
      <c r="U197" s="25" t="e">
        <f t="shared" si="96"/>
        <v>#N/A</v>
      </c>
      <c r="V197" s="25" t="e">
        <f t="shared" si="97"/>
        <v>#N/A</v>
      </c>
      <c r="W197" s="25" t="e">
        <f t="shared" si="98"/>
        <v>#N/A</v>
      </c>
      <c r="X197" s="25" t="e">
        <f t="shared" si="99"/>
        <v>#N/A</v>
      </c>
      <c r="Y197" s="25" t="e">
        <f t="shared" si="77"/>
        <v>#N/A</v>
      </c>
    </row>
    <row r="198" spans="1:25" ht="30" x14ac:dyDescent="0.25">
      <c r="A198" s="7" t="s">
        <v>18</v>
      </c>
      <c r="B198" s="7" t="s">
        <v>19</v>
      </c>
      <c r="C198" s="7" t="s">
        <v>29</v>
      </c>
      <c r="D198" s="8" t="s">
        <v>122</v>
      </c>
      <c r="E198" s="70"/>
      <c r="F198" s="8" t="s">
        <v>15</v>
      </c>
      <c r="G198" s="70"/>
      <c r="H198" s="127" t="s">
        <v>16</v>
      </c>
      <c r="I198" s="70"/>
      <c r="J198" s="8" t="s">
        <v>14</v>
      </c>
      <c r="K198" s="70"/>
      <c r="L198" s="9" t="s">
        <v>20</v>
      </c>
      <c r="M198" s="361" t="s">
        <v>103</v>
      </c>
      <c r="Q198" s="25" t="str">
        <f t="shared" si="92"/>
        <v>Product</v>
      </c>
      <c r="R198" s="25" t="e">
        <f t="shared" si="93"/>
        <v>#N/A</v>
      </c>
      <c r="S198" s="25" t="e">
        <f t="shared" si="94"/>
        <v>#N/A</v>
      </c>
      <c r="T198" s="25" t="e">
        <f t="shared" si="95"/>
        <v>#N/A</v>
      </c>
      <c r="U198" s="25" t="e">
        <f t="shared" si="96"/>
        <v>#N/A</v>
      </c>
      <c r="V198" s="25" t="e">
        <f t="shared" si="97"/>
        <v>#N/A</v>
      </c>
      <c r="W198" s="25" t="e">
        <f t="shared" si="98"/>
        <v>#N/A</v>
      </c>
      <c r="X198" s="25" t="e">
        <f t="shared" si="99"/>
        <v>#N/A</v>
      </c>
      <c r="Y198" s="25" t="e">
        <f t="shared" si="77"/>
        <v>#N/A</v>
      </c>
    </row>
    <row r="199" spans="1:25" x14ac:dyDescent="0.25">
      <c r="A199" s="283">
        <v>46113</v>
      </c>
      <c r="B199" s="34" t="s">
        <v>459</v>
      </c>
      <c r="C199" s="37" t="s">
        <v>35</v>
      </c>
      <c r="D199" s="223">
        <v>16.62</v>
      </c>
      <c r="E199" s="48">
        <f t="shared" ref="E199:E244" si="105">IF(+(IF(D199&lt;R199,0,IF(D199&gt;S199,0,1)))=1,1,0)</f>
        <v>1</v>
      </c>
      <c r="F199" s="43">
        <v>14.15</v>
      </c>
      <c r="G199" s="48">
        <f t="shared" ref="G199:G244" si="106">IF(+(IF(F199&lt;T199,0,IF(F199&gt;U199,0,1)))=1,1,0)</f>
        <v>1</v>
      </c>
      <c r="H199" s="4">
        <v>0.04</v>
      </c>
      <c r="I199" s="48">
        <f t="shared" ref="I199:I244" si="107">IF(+(IF(H199&lt;V199,0,IF(H199&gt;W199,0,1)))=1,1,0)</f>
        <v>1</v>
      </c>
      <c r="J199" s="223">
        <v>125</v>
      </c>
      <c r="K199" s="48">
        <f t="shared" ref="K199:K244" si="108">IF(+(IF(J199&lt;X199,0,IF(J199&gt;Y199,0,1)))=1,1,0)</f>
        <v>1</v>
      </c>
      <c r="L199" s="41">
        <f t="shared" ref="L199:L244" si="109">IF(+(IF(D199&lt;R199,0,IF(D199&gt;S199,0,1)))+(IF(F199&lt;T199,0,IF(F199&gt;U199,0,1)))+(IF(H199&lt;V199,0,IF(H199&gt;W199,0,1)))+(IF(J199&lt;X199,0,IF(J199&gt;Y199,0,1)))=4,1,0)</f>
        <v>1</v>
      </c>
      <c r="M199" s="41">
        <f t="shared" ref="M199:M244" si="110">IF(+(IF(D199&lt;R199,0,IF(D199&gt;S199,0,1)))+(IF(F199&lt;T199,0,IF(F199&gt;U199,0,1)))+(IF(H199&lt;V199,0,IF(H199&gt;W199,0,1)))=3,1,0)</f>
        <v>1</v>
      </c>
      <c r="Q199" s="25" t="str">
        <f t="shared" si="92"/>
        <v>VITAMALT</v>
      </c>
      <c r="R199" s="25">
        <f t="shared" si="93"/>
        <v>16.2</v>
      </c>
      <c r="S199" s="25">
        <f t="shared" si="94"/>
        <v>16.84</v>
      </c>
      <c r="T199" s="25">
        <f t="shared" si="95"/>
        <v>12</v>
      </c>
      <c r="U199" s="25">
        <f t="shared" si="96"/>
        <v>16.440000000000001</v>
      </c>
      <c r="V199" s="25">
        <f t="shared" si="97"/>
        <v>0</v>
      </c>
      <c r="W199" s="25">
        <f t="shared" si="98"/>
        <v>1.4</v>
      </c>
      <c r="X199" s="25">
        <f t="shared" si="99"/>
        <v>100</v>
      </c>
      <c r="Y199" s="25">
        <f t="shared" si="77"/>
        <v>140</v>
      </c>
    </row>
    <row r="200" spans="1:25" x14ac:dyDescent="0.25">
      <c r="A200" s="283">
        <v>46113</v>
      </c>
      <c r="B200" s="34" t="s">
        <v>437</v>
      </c>
      <c r="C200" s="37" t="s">
        <v>35</v>
      </c>
      <c r="D200" s="223">
        <v>16.420000000000002</v>
      </c>
      <c r="E200" s="48">
        <f t="shared" si="105"/>
        <v>1</v>
      </c>
      <c r="F200" s="43">
        <v>15.85</v>
      </c>
      <c r="G200" s="48">
        <f t="shared" si="106"/>
        <v>1</v>
      </c>
      <c r="H200" s="293"/>
      <c r="I200" s="48"/>
      <c r="J200" s="223">
        <v>120</v>
      </c>
      <c r="K200" s="48">
        <f t="shared" si="108"/>
        <v>1</v>
      </c>
      <c r="L200" s="41">
        <f t="shared" si="109"/>
        <v>1</v>
      </c>
      <c r="M200" s="41">
        <f t="shared" si="110"/>
        <v>1</v>
      </c>
      <c r="Q200" s="25" t="str">
        <f t="shared" si="92"/>
        <v>VITAMALT</v>
      </c>
      <c r="R200" s="25">
        <f t="shared" si="93"/>
        <v>16.2</v>
      </c>
      <c r="S200" s="25">
        <f t="shared" si="94"/>
        <v>16.84</v>
      </c>
      <c r="T200" s="25">
        <f t="shared" si="95"/>
        <v>12</v>
      </c>
      <c r="U200" s="25">
        <f t="shared" si="96"/>
        <v>16.440000000000001</v>
      </c>
      <c r="V200" s="25">
        <f t="shared" si="97"/>
        <v>0</v>
      </c>
      <c r="W200" s="25">
        <f t="shared" si="98"/>
        <v>1.4</v>
      </c>
      <c r="X200" s="25">
        <f t="shared" si="99"/>
        <v>100</v>
      </c>
      <c r="Y200" s="25">
        <f t="shared" si="77"/>
        <v>140</v>
      </c>
    </row>
    <row r="201" spans="1:25" x14ac:dyDescent="0.25">
      <c r="A201" s="283">
        <v>46114</v>
      </c>
      <c r="B201" s="34" t="s">
        <v>459</v>
      </c>
      <c r="C201" s="37" t="s">
        <v>31</v>
      </c>
      <c r="D201" s="223">
        <v>2.0499999999999998</v>
      </c>
      <c r="E201" s="48">
        <f t="shared" si="105"/>
        <v>1</v>
      </c>
      <c r="F201" s="43">
        <v>15.25</v>
      </c>
      <c r="G201" s="48">
        <f t="shared" si="106"/>
        <v>1</v>
      </c>
      <c r="H201" s="4">
        <v>0.08</v>
      </c>
      <c r="I201" s="48">
        <f t="shared" si="107"/>
        <v>1</v>
      </c>
      <c r="J201" s="223">
        <v>6.32</v>
      </c>
      <c r="K201" s="48">
        <f t="shared" si="108"/>
        <v>1</v>
      </c>
      <c r="L201" s="41">
        <f t="shared" si="109"/>
        <v>1</v>
      </c>
      <c r="M201" s="41">
        <f t="shared" si="110"/>
        <v>1</v>
      </c>
      <c r="Q201" s="25" t="str">
        <f t="shared" si="92"/>
        <v>CARIB</v>
      </c>
      <c r="R201" s="25">
        <f t="shared" si="93"/>
        <v>1.65</v>
      </c>
      <c r="S201" s="25">
        <f t="shared" si="94"/>
        <v>2.14</v>
      </c>
      <c r="T201" s="25">
        <f t="shared" si="95"/>
        <v>12.5</v>
      </c>
      <c r="U201" s="25">
        <f t="shared" si="96"/>
        <v>16.399999999999999</v>
      </c>
      <c r="V201" s="25">
        <f t="shared" si="97"/>
        <v>0</v>
      </c>
      <c r="W201" s="25">
        <f t="shared" si="98"/>
        <v>0.4</v>
      </c>
      <c r="X201" s="25">
        <f t="shared" si="99"/>
        <v>5</v>
      </c>
      <c r="Y201" s="25">
        <f t="shared" si="77"/>
        <v>7</v>
      </c>
    </row>
    <row r="202" spans="1:25" x14ac:dyDescent="0.25">
      <c r="A202" s="283">
        <v>46119</v>
      </c>
      <c r="B202" s="34" t="s">
        <v>435</v>
      </c>
      <c r="C202" s="37" t="s">
        <v>625</v>
      </c>
      <c r="D202" s="223">
        <v>6.43</v>
      </c>
      <c r="E202" s="48">
        <f t="shared" si="105"/>
        <v>1</v>
      </c>
      <c r="F202" s="43"/>
      <c r="G202" s="48"/>
      <c r="H202" s="4"/>
      <c r="I202" s="48"/>
      <c r="J202" s="223">
        <v>1.5</v>
      </c>
      <c r="K202" s="48">
        <f t="shared" si="108"/>
        <v>1</v>
      </c>
      <c r="L202" s="41">
        <f t="shared" si="109"/>
        <v>1</v>
      </c>
      <c r="M202" s="41">
        <f t="shared" si="110"/>
        <v>1</v>
      </c>
      <c r="Q202" s="25" t="str">
        <f t="shared" si="92"/>
        <v>PEARSECCO</v>
      </c>
      <c r="R202" s="25">
        <f t="shared" si="93"/>
        <v>6.4</v>
      </c>
      <c r="S202" s="25">
        <f t="shared" si="94"/>
        <v>6.8</v>
      </c>
      <c r="T202" s="25">
        <f t="shared" si="95"/>
        <v>0</v>
      </c>
      <c r="U202" s="25">
        <f t="shared" si="96"/>
        <v>0</v>
      </c>
      <c r="V202" s="25">
        <f t="shared" si="97"/>
        <v>0</v>
      </c>
      <c r="W202" s="25">
        <f t="shared" si="98"/>
        <v>1</v>
      </c>
      <c r="X202" s="25">
        <f t="shared" si="99"/>
        <v>1</v>
      </c>
      <c r="Y202" s="25">
        <f t="shared" si="77"/>
        <v>2</v>
      </c>
    </row>
    <row r="203" spans="1:25" x14ac:dyDescent="0.25">
      <c r="A203" s="283">
        <v>46120</v>
      </c>
      <c r="B203" s="34" t="s">
        <v>456</v>
      </c>
      <c r="C203" s="37" t="s">
        <v>31</v>
      </c>
      <c r="D203" s="223">
        <v>1.89</v>
      </c>
      <c r="E203" s="48">
        <f t="shared" si="105"/>
        <v>1</v>
      </c>
      <c r="F203" s="43">
        <v>14.45</v>
      </c>
      <c r="G203" s="48">
        <f t="shared" si="106"/>
        <v>1</v>
      </c>
      <c r="H203" s="4">
        <v>0.05</v>
      </c>
      <c r="I203" s="48">
        <f t="shared" si="107"/>
        <v>1</v>
      </c>
      <c r="J203" s="223">
        <v>5.78</v>
      </c>
      <c r="K203" s="48">
        <f t="shared" si="108"/>
        <v>1</v>
      </c>
      <c r="L203" s="41">
        <f t="shared" si="109"/>
        <v>1</v>
      </c>
      <c r="M203" s="41">
        <f t="shared" si="110"/>
        <v>1</v>
      </c>
      <c r="Q203" s="25" t="str">
        <f t="shared" si="92"/>
        <v>CARIB</v>
      </c>
      <c r="R203" s="25">
        <f t="shared" si="93"/>
        <v>1.65</v>
      </c>
      <c r="S203" s="25">
        <f t="shared" si="94"/>
        <v>2.14</v>
      </c>
      <c r="T203" s="25">
        <f t="shared" si="95"/>
        <v>12.5</v>
      </c>
      <c r="U203" s="25">
        <f t="shared" si="96"/>
        <v>16.399999999999999</v>
      </c>
      <c r="V203" s="25">
        <f t="shared" si="97"/>
        <v>0</v>
      </c>
      <c r="W203" s="25">
        <f t="shared" si="98"/>
        <v>0.4</v>
      </c>
      <c r="X203" s="25">
        <f t="shared" si="99"/>
        <v>5</v>
      </c>
      <c r="Y203" s="25">
        <f t="shared" si="77"/>
        <v>7</v>
      </c>
    </row>
    <row r="204" spans="1:25" x14ac:dyDescent="0.25">
      <c r="A204" s="283">
        <v>46120</v>
      </c>
      <c r="B204" s="34" t="s">
        <v>456</v>
      </c>
      <c r="C204" s="37" t="s">
        <v>31</v>
      </c>
      <c r="D204" s="223">
        <v>1.9</v>
      </c>
      <c r="E204" s="48">
        <f t="shared" si="105"/>
        <v>1</v>
      </c>
      <c r="F204" s="43">
        <v>15.2</v>
      </c>
      <c r="G204" s="48">
        <f t="shared" si="106"/>
        <v>1</v>
      </c>
      <c r="H204" s="4">
        <v>0.02</v>
      </c>
      <c r="I204" s="48">
        <f t="shared" si="107"/>
        <v>1</v>
      </c>
      <c r="J204" s="223">
        <v>6.68</v>
      </c>
      <c r="K204" s="48">
        <f t="shared" si="108"/>
        <v>1</v>
      </c>
      <c r="L204" s="41">
        <f t="shared" si="109"/>
        <v>1</v>
      </c>
      <c r="M204" s="41">
        <f t="shared" si="110"/>
        <v>1</v>
      </c>
      <c r="Q204" s="25" t="str">
        <f t="shared" si="92"/>
        <v>CARIB</v>
      </c>
      <c r="R204" s="25">
        <f t="shared" si="93"/>
        <v>1.65</v>
      </c>
      <c r="S204" s="25">
        <f t="shared" si="94"/>
        <v>2.14</v>
      </c>
      <c r="T204" s="25">
        <f t="shared" si="95"/>
        <v>12.5</v>
      </c>
      <c r="U204" s="25">
        <f t="shared" si="96"/>
        <v>16.399999999999999</v>
      </c>
      <c r="V204" s="25">
        <f t="shared" si="97"/>
        <v>0</v>
      </c>
      <c r="W204" s="25">
        <f t="shared" si="98"/>
        <v>0.4</v>
      </c>
      <c r="X204" s="25">
        <f t="shared" si="99"/>
        <v>5</v>
      </c>
      <c r="Y204" s="25">
        <f t="shared" si="77"/>
        <v>7</v>
      </c>
    </row>
    <row r="205" spans="1:25" x14ac:dyDescent="0.25">
      <c r="A205" s="283">
        <v>46120</v>
      </c>
      <c r="B205" s="271" t="s">
        <v>457</v>
      </c>
      <c r="C205" s="37" t="s">
        <v>31</v>
      </c>
      <c r="D205" s="440">
        <v>1.91</v>
      </c>
      <c r="E205" s="48">
        <f t="shared" si="105"/>
        <v>1</v>
      </c>
      <c r="F205" s="43">
        <v>15.95</v>
      </c>
      <c r="G205" s="48">
        <f t="shared" si="106"/>
        <v>1</v>
      </c>
      <c r="H205" s="4">
        <v>0.04</v>
      </c>
      <c r="I205" s="48">
        <f t="shared" si="107"/>
        <v>1</v>
      </c>
      <c r="J205" s="223">
        <v>5.8</v>
      </c>
      <c r="K205" s="48">
        <f t="shared" si="108"/>
        <v>1</v>
      </c>
      <c r="L205" s="41">
        <f t="shared" si="109"/>
        <v>1</v>
      </c>
      <c r="M205" s="41">
        <f t="shared" si="110"/>
        <v>1</v>
      </c>
      <c r="Q205" s="25" t="str">
        <f t="shared" si="92"/>
        <v>CARIB</v>
      </c>
      <c r="R205" s="25">
        <f t="shared" si="93"/>
        <v>1.65</v>
      </c>
      <c r="S205" s="25">
        <f t="shared" si="94"/>
        <v>2.14</v>
      </c>
      <c r="T205" s="25">
        <f t="shared" si="95"/>
        <v>12.5</v>
      </c>
      <c r="U205" s="25">
        <f t="shared" si="96"/>
        <v>16.399999999999999</v>
      </c>
      <c r="V205" s="25">
        <f t="shared" si="97"/>
        <v>0</v>
      </c>
      <c r="W205" s="25">
        <f t="shared" si="98"/>
        <v>0.4</v>
      </c>
      <c r="X205" s="25">
        <f t="shared" si="99"/>
        <v>5</v>
      </c>
      <c r="Y205" s="25">
        <f t="shared" si="77"/>
        <v>7</v>
      </c>
    </row>
    <row r="206" spans="1:25" x14ac:dyDescent="0.25">
      <c r="A206" s="283">
        <v>46121</v>
      </c>
      <c r="B206" s="271" t="s">
        <v>457</v>
      </c>
      <c r="C206" s="37" t="s">
        <v>30</v>
      </c>
      <c r="D206" s="223">
        <v>0.89</v>
      </c>
      <c r="E206" s="48">
        <f t="shared" si="105"/>
        <v>1</v>
      </c>
      <c r="F206" s="43">
        <v>14.7</v>
      </c>
      <c r="G206" s="48">
        <f t="shared" si="106"/>
        <v>1</v>
      </c>
      <c r="H206" s="4">
        <v>0.04</v>
      </c>
      <c r="I206" s="48">
        <f t="shared" si="107"/>
        <v>1</v>
      </c>
      <c r="J206" s="223">
        <v>6</v>
      </c>
      <c r="K206" s="48">
        <f t="shared" si="108"/>
        <v>1</v>
      </c>
      <c r="L206" s="41">
        <f t="shared" si="109"/>
        <v>1</v>
      </c>
      <c r="M206" s="41">
        <f t="shared" si="110"/>
        <v>1</v>
      </c>
      <c r="Q206" s="25" t="str">
        <f t="shared" si="92"/>
        <v>STAG</v>
      </c>
      <c r="R206" s="25">
        <f t="shared" si="93"/>
        <v>0.8</v>
      </c>
      <c r="S206" s="25">
        <f t="shared" si="94"/>
        <v>1.24</v>
      </c>
      <c r="T206" s="25">
        <f t="shared" si="95"/>
        <v>12.5</v>
      </c>
      <c r="U206" s="25">
        <f t="shared" si="96"/>
        <v>16.399999999999999</v>
      </c>
      <c r="V206" s="25">
        <f t="shared" si="97"/>
        <v>0</v>
      </c>
      <c r="W206" s="25">
        <f t="shared" si="98"/>
        <v>0.5</v>
      </c>
      <c r="X206" s="25">
        <f t="shared" si="99"/>
        <v>5</v>
      </c>
      <c r="Y206" s="25">
        <f t="shared" ref="Y206:Y271" si="111">VLOOKUP($Q206,$Q$3:$Y$14,9,FALSE)</f>
        <v>7</v>
      </c>
    </row>
    <row r="207" spans="1:25" x14ac:dyDescent="0.25">
      <c r="A207" s="283">
        <v>46121</v>
      </c>
      <c r="B207" s="271" t="s">
        <v>456</v>
      </c>
      <c r="C207" s="37" t="s">
        <v>30</v>
      </c>
      <c r="D207" s="223">
        <v>0.89</v>
      </c>
      <c r="E207" s="48">
        <f t="shared" si="105"/>
        <v>1</v>
      </c>
      <c r="F207" s="43">
        <v>14.9</v>
      </c>
      <c r="G207" s="48">
        <f t="shared" si="106"/>
        <v>1</v>
      </c>
      <c r="H207" s="4">
        <v>0.04</v>
      </c>
      <c r="I207" s="48">
        <f t="shared" si="107"/>
        <v>1</v>
      </c>
      <c r="J207" s="223">
        <v>5.89</v>
      </c>
      <c r="K207" s="48">
        <f t="shared" si="108"/>
        <v>1</v>
      </c>
      <c r="L207" s="41">
        <f t="shared" si="109"/>
        <v>1</v>
      </c>
      <c r="M207" s="41">
        <f t="shared" si="110"/>
        <v>1</v>
      </c>
      <c r="Q207" s="25" t="str">
        <f t="shared" si="92"/>
        <v>STAG</v>
      </c>
      <c r="R207" s="25">
        <f t="shared" si="93"/>
        <v>0.8</v>
      </c>
      <c r="S207" s="25">
        <f t="shared" si="94"/>
        <v>1.24</v>
      </c>
      <c r="T207" s="25">
        <f t="shared" si="95"/>
        <v>12.5</v>
      </c>
      <c r="U207" s="25">
        <f t="shared" si="96"/>
        <v>16.399999999999999</v>
      </c>
      <c r="V207" s="25">
        <f t="shared" si="97"/>
        <v>0</v>
      </c>
      <c r="W207" s="25">
        <f t="shared" si="98"/>
        <v>0.5</v>
      </c>
      <c r="X207" s="25">
        <f t="shared" si="99"/>
        <v>5</v>
      </c>
      <c r="Y207" s="25">
        <f t="shared" si="111"/>
        <v>7</v>
      </c>
    </row>
    <row r="208" spans="1:25" x14ac:dyDescent="0.25">
      <c r="A208" s="283">
        <v>46121</v>
      </c>
      <c r="B208" s="271" t="s">
        <v>457</v>
      </c>
      <c r="C208" s="37" t="s">
        <v>30</v>
      </c>
      <c r="D208" s="223">
        <v>0.99</v>
      </c>
      <c r="E208" s="48">
        <f t="shared" si="105"/>
        <v>1</v>
      </c>
      <c r="F208" s="43">
        <v>15.2</v>
      </c>
      <c r="G208" s="48">
        <f t="shared" si="106"/>
        <v>1</v>
      </c>
      <c r="H208" s="4">
        <v>0.04</v>
      </c>
      <c r="I208" s="48">
        <f t="shared" si="107"/>
        <v>1</v>
      </c>
      <c r="J208" s="223">
        <v>6.1</v>
      </c>
      <c r="K208" s="48">
        <f t="shared" si="108"/>
        <v>1</v>
      </c>
      <c r="L208" s="41">
        <f t="shared" si="109"/>
        <v>1</v>
      </c>
      <c r="M208" s="41">
        <f t="shared" si="110"/>
        <v>1</v>
      </c>
      <c r="Q208" s="25" t="str">
        <f t="shared" si="92"/>
        <v>STAG</v>
      </c>
      <c r="R208" s="25">
        <f t="shared" si="93"/>
        <v>0.8</v>
      </c>
      <c r="S208" s="25">
        <f t="shared" si="94"/>
        <v>1.24</v>
      </c>
      <c r="T208" s="25">
        <f t="shared" si="95"/>
        <v>12.5</v>
      </c>
      <c r="U208" s="25">
        <f t="shared" si="96"/>
        <v>16.399999999999999</v>
      </c>
      <c r="V208" s="25">
        <f t="shared" si="97"/>
        <v>0</v>
      </c>
      <c r="W208" s="25">
        <f t="shared" si="98"/>
        <v>0.5</v>
      </c>
      <c r="X208" s="25">
        <f t="shared" si="99"/>
        <v>5</v>
      </c>
      <c r="Y208" s="25">
        <f t="shared" si="111"/>
        <v>7</v>
      </c>
    </row>
    <row r="209" spans="1:25" x14ac:dyDescent="0.25">
      <c r="A209" s="283">
        <v>46121</v>
      </c>
      <c r="B209" s="271" t="s">
        <v>456</v>
      </c>
      <c r="C209" s="37" t="s">
        <v>30</v>
      </c>
      <c r="D209" s="223">
        <v>0.98</v>
      </c>
      <c r="E209" s="48">
        <f t="shared" si="105"/>
        <v>1</v>
      </c>
      <c r="F209" s="43">
        <v>16</v>
      </c>
      <c r="G209" s="48">
        <f t="shared" si="106"/>
        <v>1</v>
      </c>
      <c r="H209" s="4">
        <v>0.13</v>
      </c>
      <c r="I209" s="48">
        <f t="shared" si="107"/>
        <v>1</v>
      </c>
      <c r="J209" s="223">
        <v>6.25</v>
      </c>
      <c r="K209" s="48">
        <f t="shared" si="108"/>
        <v>1</v>
      </c>
      <c r="L209" s="41">
        <f t="shared" si="109"/>
        <v>1</v>
      </c>
      <c r="M209" s="41">
        <f t="shared" si="110"/>
        <v>1</v>
      </c>
      <c r="Q209" s="25" t="str">
        <f t="shared" si="92"/>
        <v>STAG</v>
      </c>
      <c r="R209" s="25">
        <f t="shared" si="93"/>
        <v>0.8</v>
      </c>
      <c r="S209" s="25">
        <f t="shared" si="94"/>
        <v>1.24</v>
      </c>
      <c r="T209" s="25">
        <f t="shared" si="95"/>
        <v>12.5</v>
      </c>
      <c r="U209" s="25">
        <f t="shared" si="96"/>
        <v>16.399999999999999</v>
      </c>
      <c r="V209" s="25">
        <f t="shared" si="97"/>
        <v>0</v>
      </c>
      <c r="W209" s="25">
        <f t="shared" si="98"/>
        <v>0.5</v>
      </c>
      <c r="X209" s="25">
        <f t="shared" si="99"/>
        <v>5</v>
      </c>
      <c r="Y209" s="25">
        <f t="shared" si="111"/>
        <v>7</v>
      </c>
    </row>
    <row r="210" spans="1:25" x14ac:dyDescent="0.25">
      <c r="A210" s="283">
        <v>46122</v>
      </c>
      <c r="B210" s="34" t="s">
        <v>457</v>
      </c>
      <c r="C210" s="37" t="s">
        <v>31</v>
      </c>
      <c r="D210" s="223">
        <v>1.85</v>
      </c>
      <c r="E210" s="48">
        <f t="shared" si="105"/>
        <v>1</v>
      </c>
      <c r="F210" s="43">
        <v>14.7</v>
      </c>
      <c r="G210" s="48">
        <f t="shared" si="106"/>
        <v>1</v>
      </c>
      <c r="H210" s="4">
        <v>0.04</v>
      </c>
      <c r="I210" s="48">
        <f t="shared" si="107"/>
        <v>1</v>
      </c>
      <c r="J210" s="223">
        <v>6.15</v>
      </c>
      <c r="K210" s="48">
        <f t="shared" si="108"/>
        <v>1</v>
      </c>
      <c r="L210" s="41">
        <f t="shared" si="109"/>
        <v>1</v>
      </c>
      <c r="M210" s="41">
        <f t="shared" si="110"/>
        <v>1</v>
      </c>
      <c r="Q210" s="25" t="str">
        <f t="shared" si="92"/>
        <v>CARIB</v>
      </c>
      <c r="R210" s="25">
        <f t="shared" si="93"/>
        <v>1.65</v>
      </c>
      <c r="S210" s="25">
        <f t="shared" si="94"/>
        <v>2.14</v>
      </c>
      <c r="T210" s="25">
        <f t="shared" si="95"/>
        <v>12.5</v>
      </c>
      <c r="U210" s="25">
        <f t="shared" si="96"/>
        <v>16.399999999999999</v>
      </c>
      <c r="V210" s="25">
        <f t="shared" si="97"/>
        <v>0</v>
      </c>
      <c r="W210" s="25">
        <f t="shared" si="98"/>
        <v>0.4</v>
      </c>
      <c r="X210" s="25">
        <f t="shared" si="99"/>
        <v>5</v>
      </c>
      <c r="Y210" s="25">
        <f t="shared" si="111"/>
        <v>7</v>
      </c>
    </row>
    <row r="211" spans="1:25" x14ac:dyDescent="0.25">
      <c r="A211" s="283">
        <v>46122</v>
      </c>
      <c r="B211" s="34" t="s">
        <v>434</v>
      </c>
      <c r="C211" s="37" t="s">
        <v>31</v>
      </c>
      <c r="D211" s="223">
        <v>1.86</v>
      </c>
      <c r="E211" s="48">
        <f t="shared" si="105"/>
        <v>1</v>
      </c>
      <c r="F211" s="43">
        <v>15.4</v>
      </c>
      <c r="G211" s="48">
        <f t="shared" si="106"/>
        <v>1</v>
      </c>
      <c r="H211" s="4">
        <v>0.02</v>
      </c>
      <c r="I211" s="48">
        <f t="shared" si="107"/>
        <v>1</v>
      </c>
      <c r="J211" s="223">
        <v>6.14</v>
      </c>
      <c r="K211" s="48">
        <f t="shared" si="108"/>
        <v>1</v>
      </c>
      <c r="L211" s="41">
        <f t="shared" si="109"/>
        <v>1</v>
      </c>
      <c r="M211" s="41">
        <f t="shared" si="110"/>
        <v>1</v>
      </c>
      <c r="Q211" s="25" t="str">
        <f t="shared" si="92"/>
        <v>CARIB</v>
      </c>
      <c r="R211" s="25">
        <f t="shared" ref="R211:R230" si="112">VLOOKUP($Q211,$Q$3:$Y$14,2,FALSE)</f>
        <v>1.65</v>
      </c>
      <c r="S211" s="25">
        <f t="shared" ref="S211:S230" si="113">VLOOKUP($Q211,$Q$3:$Y$14,3,FALSE)</f>
        <v>2.14</v>
      </c>
      <c r="T211" s="25">
        <f t="shared" ref="T211:T230" si="114">VLOOKUP($Q211,$Q$3:$Y$14,4,FALSE)</f>
        <v>12.5</v>
      </c>
      <c r="U211" s="25">
        <f t="shared" ref="U211:U230" si="115">VLOOKUP($Q211,$Q$3:$Y$14,5,FALSE)</f>
        <v>16.399999999999999</v>
      </c>
      <c r="V211" s="25">
        <f t="shared" ref="V211:V230" si="116">VLOOKUP($Q211,$Q$3:$Y$14,6,FALSE)</f>
        <v>0</v>
      </c>
      <c r="W211" s="25">
        <f t="shared" ref="W211:W230" si="117">VLOOKUP($Q211,$Q$3:$Y$14,7,FALSE)</f>
        <v>0.4</v>
      </c>
      <c r="X211" s="25">
        <f t="shared" ref="X211:X230" si="118">VLOOKUP($Q211,$Q$3:$Y$14,8,FALSE)</f>
        <v>5</v>
      </c>
      <c r="Y211" s="25">
        <f t="shared" si="111"/>
        <v>7</v>
      </c>
    </row>
    <row r="212" spans="1:25" x14ac:dyDescent="0.25">
      <c r="A212" s="283">
        <v>46122</v>
      </c>
      <c r="B212" s="271" t="s">
        <v>435</v>
      </c>
      <c r="C212" s="37" t="s">
        <v>31</v>
      </c>
      <c r="D212" s="223">
        <v>1.7</v>
      </c>
      <c r="E212" s="48">
        <f t="shared" si="105"/>
        <v>1</v>
      </c>
      <c r="F212" s="43">
        <v>15.9</v>
      </c>
      <c r="G212" s="48">
        <f t="shared" si="106"/>
        <v>1</v>
      </c>
      <c r="H212" s="4">
        <v>0.02</v>
      </c>
      <c r="I212" s="48">
        <f t="shared" si="107"/>
        <v>1</v>
      </c>
      <c r="J212" s="223">
        <v>6.45</v>
      </c>
      <c r="K212" s="48">
        <f t="shared" si="108"/>
        <v>1</v>
      </c>
      <c r="L212" s="41">
        <f t="shared" si="109"/>
        <v>1</v>
      </c>
      <c r="M212" s="41">
        <f t="shared" si="110"/>
        <v>1</v>
      </c>
      <c r="Q212" s="25" t="str">
        <f t="shared" si="92"/>
        <v>CARIB</v>
      </c>
      <c r="R212" s="25">
        <f t="shared" si="112"/>
        <v>1.65</v>
      </c>
      <c r="S212" s="25">
        <f t="shared" si="113"/>
        <v>2.14</v>
      </c>
      <c r="T212" s="25">
        <f t="shared" si="114"/>
        <v>12.5</v>
      </c>
      <c r="U212" s="25">
        <f t="shared" si="115"/>
        <v>16.399999999999999</v>
      </c>
      <c r="V212" s="25">
        <f t="shared" si="116"/>
        <v>0</v>
      </c>
      <c r="W212" s="25">
        <f t="shared" si="117"/>
        <v>0.4</v>
      </c>
      <c r="X212" s="25">
        <f t="shared" si="118"/>
        <v>5</v>
      </c>
      <c r="Y212" s="25">
        <f t="shared" si="111"/>
        <v>7</v>
      </c>
    </row>
    <row r="213" spans="1:25" x14ac:dyDescent="0.25">
      <c r="A213" s="283">
        <v>46122</v>
      </c>
      <c r="B213" s="34" t="s">
        <v>805</v>
      </c>
      <c r="C213" s="37" t="s">
        <v>31</v>
      </c>
      <c r="D213" s="223">
        <v>1.89</v>
      </c>
      <c r="E213" s="48">
        <f t="shared" si="105"/>
        <v>1</v>
      </c>
      <c r="F213" s="43">
        <v>15</v>
      </c>
      <c r="G213" s="48">
        <f t="shared" si="106"/>
        <v>1</v>
      </c>
      <c r="H213" s="4">
        <v>0.02</v>
      </c>
      <c r="I213" s="48">
        <f t="shared" si="107"/>
        <v>1</v>
      </c>
      <c r="J213" s="223">
        <v>6.54</v>
      </c>
      <c r="K213" s="48">
        <f t="shared" si="108"/>
        <v>1</v>
      </c>
      <c r="L213" s="41">
        <f t="shared" si="109"/>
        <v>1</v>
      </c>
      <c r="M213" s="41">
        <f t="shared" si="110"/>
        <v>1</v>
      </c>
      <c r="Q213" s="25" t="str">
        <f t="shared" si="92"/>
        <v>CARIB</v>
      </c>
      <c r="R213" s="25">
        <f t="shared" si="112"/>
        <v>1.65</v>
      </c>
      <c r="S213" s="25">
        <f t="shared" si="113"/>
        <v>2.14</v>
      </c>
      <c r="T213" s="25">
        <f t="shared" si="114"/>
        <v>12.5</v>
      </c>
      <c r="U213" s="25">
        <f t="shared" si="115"/>
        <v>16.399999999999999</v>
      </c>
      <c r="V213" s="25">
        <f t="shared" si="116"/>
        <v>0</v>
      </c>
      <c r="W213" s="25">
        <f t="shared" si="117"/>
        <v>0.4</v>
      </c>
      <c r="X213" s="25">
        <f t="shared" si="118"/>
        <v>5</v>
      </c>
      <c r="Y213" s="25">
        <f t="shared" si="111"/>
        <v>7</v>
      </c>
    </row>
    <row r="214" spans="1:25" x14ac:dyDescent="0.25">
      <c r="A214" s="283">
        <v>46125</v>
      </c>
      <c r="B214" s="34" t="s">
        <v>437</v>
      </c>
      <c r="C214" s="37" t="s">
        <v>135</v>
      </c>
      <c r="D214" s="223">
        <v>5.44</v>
      </c>
      <c r="E214" s="48">
        <f t="shared" si="105"/>
        <v>1</v>
      </c>
      <c r="F214" s="43"/>
      <c r="G214" s="48">
        <f t="shared" si="106"/>
        <v>1</v>
      </c>
      <c r="H214" s="4">
        <v>0.06</v>
      </c>
      <c r="I214" s="48">
        <f t="shared" si="107"/>
        <v>1</v>
      </c>
      <c r="J214" s="223">
        <v>3.2</v>
      </c>
      <c r="K214" s="48">
        <f t="shared" si="108"/>
        <v>1</v>
      </c>
      <c r="L214" s="41">
        <f t="shared" si="109"/>
        <v>1</v>
      </c>
      <c r="M214" s="41">
        <f t="shared" si="110"/>
        <v>1</v>
      </c>
      <c r="Q214" s="25" t="str">
        <f t="shared" si="92"/>
        <v>CARIBE ROSE</v>
      </c>
      <c r="R214" s="25">
        <f t="shared" si="112"/>
        <v>4.5</v>
      </c>
      <c r="S214" s="25">
        <f t="shared" si="113"/>
        <v>5.44</v>
      </c>
      <c r="T214" s="25">
        <f t="shared" si="114"/>
        <v>0</v>
      </c>
      <c r="U214" s="25">
        <f t="shared" si="115"/>
        <v>0</v>
      </c>
      <c r="V214" s="25">
        <f t="shared" si="116"/>
        <v>0</v>
      </c>
      <c r="W214" s="25">
        <f t="shared" si="117"/>
        <v>1</v>
      </c>
      <c r="X214" s="25">
        <f t="shared" si="118"/>
        <v>3</v>
      </c>
      <c r="Y214" s="25">
        <f t="shared" si="111"/>
        <v>3.64</v>
      </c>
    </row>
    <row r="215" spans="1:25" x14ac:dyDescent="0.25">
      <c r="A215" s="283">
        <v>46125</v>
      </c>
      <c r="B215" s="34" t="s">
        <v>435</v>
      </c>
      <c r="C215" s="37" t="s">
        <v>135</v>
      </c>
      <c r="D215" s="223">
        <v>5.4</v>
      </c>
      <c r="E215" s="48">
        <f t="shared" ref="E215" si="119">IF(+(IF(D215&lt;R215,0,IF(D215&gt;S215,0,1)))=1,1,0)</f>
        <v>1</v>
      </c>
      <c r="F215" s="43"/>
      <c r="G215" s="48">
        <f t="shared" ref="G215" si="120">IF(+(IF(F215&lt;T215,0,IF(F215&gt;U215,0,1)))=1,1,0)</f>
        <v>1</v>
      </c>
      <c r="H215" s="4">
        <v>0.25</v>
      </c>
      <c r="I215" s="48">
        <f t="shared" ref="I215" si="121">IF(+(IF(H215&lt;V215,0,IF(H215&gt;W215,0,1)))=1,1,0)</f>
        <v>1</v>
      </c>
      <c r="J215" s="223">
        <v>3.18</v>
      </c>
      <c r="K215" s="48">
        <f t="shared" ref="K215" si="122">IF(+(IF(J215&lt;X215,0,IF(J215&gt;Y215,0,1)))=1,1,0)</f>
        <v>1</v>
      </c>
      <c r="L215" s="41">
        <f t="shared" ref="L215" si="123">IF(+(IF(D215&lt;R215,0,IF(D215&gt;S215,0,1)))+(IF(F215&lt;T215,0,IF(F215&gt;U215,0,1)))+(IF(H215&lt;V215,0,IF(H215&gt;W215,0,1)))+(IF(J215&lt;X215,0,IF(J215&gt;Y215,0,1)))=4,1,0)</f>
        <v>1</v>
      </c>
      <c r="M215" s="41">
        <f t="shared" ref="M215" si="124">IF(+(IF(D215&lt;R215,0,IF(D215&gt;S215,0,1)))+(IF(F215&lt;T215,0,IF(F215&gt;U215,0,1)))+(IF(H215&lt;V215,0,IF(H215&gt;W215,0,1)))=3,1,0)</f>
        <v>1</v>
      </c>
      <c r="Q215" s="25" t="str">
        <f t="shared" ref="Q215" si="125">LEFT(C215,12)</f>
        <v>CARIBE ROSE</v>
      </c>
      <c r="R215" s="25">
        <f t="shared" si="112"/>
        <v>4.5</v>
      </c>
      <c r="S215" s="25">
        <f t="shared" si="113"/>
        <v>5.44</v>
      </c>
      <c r="T215" s="25">
        <f t="shared" si="114"/>
        <v>0</v>
      </c>
      <c r="U215" s="25">
        <f t="shared" si="115"/>
        <v>0</v>
      </c>
      <c r="V215" s="25">
        <f t="shared" si="116"/>
        <v>0</v>
      </c>
      <c r="W215" s="25">
        <f t="shared" si="117"/>
        <v>1</v>
      </c>
      <c r="X215" s="25">
        <f t="shared" si="118"/>
        <v>3</v>
      </c>
      <c r="Y215" s="25">
        <f t="shared" si="111"/>
        <v>3.64</v>
      </c>
    </row>
    <row r="216" spans="1:25" x14ac:dyDescent="0.25">
      <c r="A216" s="283">
        <v>46125</v>
      </c>
      <c r="B216" s="34" t="s">
        <v>459</v>
      </c>
      <c r="C216" s="37" t="s">
        <v>31</v>
      </c>
      <c r="D216" s="223">
        <v>1.98</v>
      </c>
      <c r="E216" s="48">
        <f t="shared" si="105"/>
        <v>1</v>
      </c>
      <c r="F216" s="43">
        <v>14.1</v>
      </c>
      <c r="G216" s="48">
        <f t="shared" si="106"/>
        <v>1</v>
      </c>
      <c r="H216" s="4">
        <v>0.02</v>
      </c>
      <c r="I216" s="48">
        <f t="shared" si="107"/>
        <v>1</v>
      </c>
      <c r="J216" s="223">
        <v>6.24</v>
      </c>
      <c r="K216" s="48">
        <f t="shared" si="108"/>
        <v>1</v>
      </c>
      <c r="L216" s="41">
        <f t="shared" si="109"/>
        <v>1</v>
      </c>
      <c r="M216" s="41">
        <f t="shared" si="110"/>
        <v>1</v>
      </c>
      <c r="Q216" s="25" t="str">
        <f t="shared" si="92"/>
        <v>CARIB</v>
      </c>
      <c r="R216" s="25">
        <f t="shared" si="112"/>
        <v>1.65</v>
      </c>
      <c r="S216" s="25">
        <f t="shared" si="113"/>
        <v>2.14</v>
      </c>
      <c r="T216" s="25">
        <f t="shared" si="114"/>
        <v>12.5</v>
      </c>
      <c r="U216" s="25">
        <f t="shared" si="115"/>
        <v>16.399999999999999</v>
      </c>
      <c r="V216" s="25">
        <f t="shared" si="116"/>
        <v>0</v>
      </c>
      <c r="W216" s="25">
        <f t="shared" si="117"/>
        <v>0.4</v>
      </c>
      <c r="X216" s="25">
        <f t="shared" si="118"/>
        <v>5</v>
      </c>
      <c r="Y216" s="25">
        <f t="shared" si="111"/>
        <v>7</v>
      </c>
    </row>
    <row r="217" spans="1:25" x14ac:dyDescent="0.25">
      <c r="A217" s="283">
        <v>46126</v>
      </c>
      <c r="B217" s="34" t="s">
        <v>458</v>
      </c>
      <c r="C217" s="37" t="s">
        <v>31</v>
      </c>
      <c r="D217" s="223">
        <v>2.02</v>
      </c>
      <c r="E217" s="48">
        <f t="shared" si="105"/>
        <v>1</v>
      </c>
      <c r="F217" s="43">
        <v>13.8</v>
      </c>
      <c r="G217" s="48">
        <f t="shared" si="106"/>
        <v>1</v>
      </c>
      <c r="H217" s="4">
        <v>0.02</v>
      </c>
      <c r="I217" s="48">
        <f t="shared" si="107"/>
        <v>1</v>
      </c>
      <c r="J217" s="223">
        <v>6.07</v>
      </c>
      <c r="K217" s="48">
        <f t="shared" si="108"/>
        <v>1</v>
      </c>
      <c r="L217" s="41">
        <f t="shared" si="109"/>
        <v>1</v>
      </c>
      <c r="M217" s="41">
        <f t="shared" si="110"/>
        <v>1</v>
      </c>
      <c r="Q217" s="25" t="str">
        <f t="shared" si="92"/>
        <v>CARIB</v>
      </c>
      <c r="R217" s="25">
        <f t="shared" si="112"/>
        <v>1.65</v>
      </c>
      <c r="S217" s="25">
        <f t="shared" si="113"/>
        <v>2.14</v>
      </c>
      <c r="T217" s="25">
        <f t="shared" si="114"/>
        <v>12.5</v>
      </c>
      <c r="U217" s="25">
        <f t="shared" si="115"/>
        <v>16.399999999999999</v>
      </c>
      <c r="V217" s="25">
        <f t="shared" si="116"/>
        <v>0</v>
      </c>
      <c r="W217" s="25">
        <f t="shared" si="117"/>
        <v>0.4</v>
      </c>
      <c r="X217" s="25">
        <f t="shared" si="118"/>
        <v>5</v>
      </c>
      <c r="Y217" s="25">
        <f t="shared" si="111"/>
        <v>7</v>
      </c>
    </row>
    <row r="218" spans="1:25" x14ac:dyDescent="0.25">
      <c r="A218" s="283">
        <v>46126</v>
      </c>
      <c r="B218" s="34" t="s">
        <v>436</v>
      </c>
      <c r="C218" s="37" t="s">
        <v>31</v>
      </c>
      <c r="D218" s="223">
        <v>2</v>
      </c>
      <c r="E218" s="48">
        <f t="shared" si="105"/>
        <v>1</v>
      </c>
      <c r="F218" s="43">
        <v>15</v>
      </c>
      <c r="G218" s="48">
        <f t="shared" si="106"/>
        <v>1</v>
      </c>
      <c r="H218" s="4">
        <v>0.03</v>
      </c>
      <c r="I218" s="48">
        <f t="shared" si="107"/>
        <v>1</v>
      </c>
      <c r="J218" s="223">
        <v>6.05</v>
      </c>
      <c r="K218" s="48">
        <f t="shared" si="108"/>
        <v>1</v>
      </c>
      <c r="L218" s="41">
        <f t="shared" si="109"/>
        <v>1</v>
      </c>
      <c r="M218" s="41">
        <f t="shared" si="110"/>
        <v>1</v>
      </c>
      <c r="Q218" s="25" t="str">
        <f t="shared" si="92"/>
        <v>CARIB</v>
      </c>
      <c r="R218" s="25">
        <f t="shared" si="112"/>
        <v>1.65</v>
      </c>
      <c r="S218" s="25">
        <f t="shared" si="113"/>
        <v>2.14</v>
      </c>
      <c r="T218" s="25">
        <f t="shared" si="114"/>
        <v>12.5</v>
      </c>
      <c r="U218" s="25">
        <f t="shared" si="115"/>
        <v>16.399999999999999</v>
      </c>
      <c r="V218" s="25">
        <f t="shared" si="116"/>
        <v>0</v>
      </c>
      <c r="W218" s="25">
        <f t="shared" si="117"/>
        <v>0.4</v>
      </c>
      <c r="X218" s="25">
        <f t="shared" si="118"/>
        <v>5</v>
      </c>
      <c r="Y218" s="25">
        <f t="shared" si="111"/>
        <v>7</v>
      </c>
    </row>
    <row r="219" spans="1:25" x14ac:dyDescent="0.25">
      <c r="A219" s="283">
        <v>46127</v>
      </c>
      <c r="B219" s="34" t="s">
        <v>456</v>
      </c>
      <c r="C219" s="37" t="s">
        <v>30</v>
      </c>
      <c r="D219" s="223">
        <v>0.87</v>
      </c>
      <c r="E219" s="48">
        <f t="shared" si="105"/>
        <v>1</v>
      </c>
      <c r="F219" s="43">
        <v>14.85</v>
      </c>
      <c r="G219" s="48">
        <f t="shared" si="106"/>
        <v>1</v>
      </c>
      <c r="H219" s="4">
        <v>0.04</v>
      </c>
      <c r="I219" s="48">
        <f t="shared" si="107"/>
        <v>1</v>
      </c>
      <c r="J219" s="223">
        <v>5.55</v>
      </c>
      <c r="K219" s="48">
        <f t="shared" si="108"/>
        <v>1</v>
      </c>
      <c r="L219" s="41">
        <f t="shared" si="109"/>
        <v>1</v>
      </c>
      <c r="M219" s="41">
        <f t="shared" si="110"/>
        <v>1</v>
      </c>
      <c r="Q219" s="25" t="str">
        <f t="shared" si="92"/>
        <v>STAG</v>
      </c>
      <c r="R219" s="25">
        <f t="shared" si="112"/>
        <v>0.8</v>
      </c>
      <c r="S219" s="25">
        <f t="shared" si="113"/>
        <v>1.24</v>
      </c>
      <c r="T219" s="25">
        <f t="shared" si="114"/>
        <v>12.5</v>
      </c>
      <c r="U219" s="25">
        <f t="shared" si="115"/>
        <v>16.399999999999999</v>
      </c>
      <c r="V219" s="25">
        <f t="shared" si="116"/>
        <v>0</v>
      </c>
      <c r="W219" s="25">
        <f t="shared" si="117"/>
        <v>0.5</v>
      </c>
      <c r="X219" s="25">
        <f t="shared" si="118"/>
        <v>5</v>
      </c>
      <c r="Y219" s="25">
        <f t="shared" si="111"/>
        <v>7</v>
      </c>
    </row>
    <row r="220" spans="1:25" x14ac:dyDescent="0.25">
      <c r="A220" s="283">
        <v>46127</v>
      </c>
      <c r="B220" s="34" t="s">
        <v>457</v>
      </c>
      <c r="C220" s="37" t="s">
        <v>30</v>
      </c>
      <c r="D220" s="223">
        <v>1.1399999999999999</v>
      </c>
      <c r="E220" s="48">
        <f t="shared" si="105"/>
        <v>1</v>
      </c>
      <c r="F220" s="43">
        <v>14.5</v>
      </c>
      <c r="G220" s="48">
        <f t="shared" si="106"/>
        <v>1</v>
      </c>
      <c r="H220" s="4">
        <v>2.5000000000000001E-2</v>
      </c>
      <c r="I220" s="48">
        <f t="shared" si="107"/>
        <v>1</v>
      </c>
      <c r="J220" s="223">
        <v>5.0199999999999996</v>
      </c>
      <c r="K220" s="48">
        <f t="shared" si="108"/>
        <v>1</v>
      </c>
      <c r="L220" s="41">
        <f t="shared" si="109"/>
        <v>1</v>
      </c>
      <c r="M220" s="41">
        <f t="shared" si="110"/>
        <v>1</v>
      </c>
      <c r="Q220" s="25" t="str">
        <f t="shared" si="92"/>
        <v>STAG</v>
      </c>
      <c r="R220" s="25">
        <f t="shared" si="112"/>
        <v>0.8</v>
      </c>
      <c r="S220" s="25">
        <f t="shared" si="113"/>
        <v>1.24</v>
      </c>
      <c r="T220" s="25">
        <f t="shared" si="114"/>
        <v>12.5</v>
      </c>
      <c r="U220" s="25">
        <f t="shared" si="115"/>
        <v>16.399999999999999</v>
      </c>
      <c r="V220" s="25">
        <f t="shared" si="116"/>
        <v>0</v>
      </c>
      <c r="W220" s="25">
        <f t="shared" si="117"/>
        <v>0.5</v>
      </c>
      <c r="X220" s="25">
        <f t="shared" si="118"/>
        <v>5</v>
      </c>
      <c r="Y220" s="25">
        <f t="shared" si="111"/>
        <v>7</v>
      </c>
    </row>
    <row r="221" spans="1:25" x14ac:dyDescent="0.25">
      <c r="A221" s="283">
        <v>46128</v>
      </c>
      <c r="B221" s="34" t="s">
        <v>456</v>
      </c>
      <c r="C221" s="37" t="s">
        <v>30</v>
      </c>
      <c r="D221" s="223">
        <v>1.1100000000000001</v>
      </c>
      <c r="E221" s="48">
        <f t="shared" si="105"/>
        <v>1</v>
      </c>
      <c r="F221" s="43">
        <v>15.95</v>
      </c>
      <c r="G221" s="48">
        <f t="shared" si="106"/>
        <v>1</v>
      </c>
      <c r="H221" s="4">
        <v>0.17</v>
      </c>
      <c r="I221" s="48">
        <f t="shared" si="107"/>
        <v>1</v>
      </c>
      <c r="J221" s="262"/>
      <c r="K221" s="48"/>
      <c r="L221" s="248">
        <v>1</v>
      </c>
      <c r="M221" s="41">
        <f t="shared" si="110"/>
        <v>1</v>
      </c>
      <c r="Q221" s="25" t="str">
        <f t="shared" si="92"/>
        <v>STAG</v>
      </c>
      <c r="R221" s="25">
        <f t="shared" si="112"/>
        <v>0.8</v>
      </c>
      <c r="S221" s="25">
        <f t="shared" si="113"/>
        <v>1.24</v>
      </c>
      <c r="T221" s="25">
        <f t="shared" si="114"/>
        <v>12.5</v>
      </c>
      <c r="U221" s="25">
        <f t="shared" si="115"/>
        <v>16.399999999999999</v>
      </c>
      <c r="V221" s="25">
        <f t="shared" si="116"/>
        <v>0</v>
      </c>
      <c r="W221" s="25">
        <f t="shared" si="117"/>
        <v>0.5</v>
      </c>
      <c r="X221" s="25">
        <f t="shared" si="118"/>
        <v>5</v>
      </c>
      <c r="Y221" s="25">
        <f t="shared" si="111"/>
        <v>7</v>
      </c>
    </row>
    <row r="222" spans="1:25" x14ac:dyDescent="0.25">
      <c r="A222" s="283">
        <v>46128</v>
      </c>
      <c r="B222" s="34" t="s">
        <v>457</v>
      </c>
      <c r="C222" s="37" t="s">
        <v>31</v>
      </c>
      <c r="D222" s="223">
        <v>1.82</v>
      </c>
      <c r="E222" s="48">
        <f t="shared" si="105"/>
        <v>1</v>
      </c>
      <c r="F222" s="43">
        <v>14.95</v>
      </c>
      <c r="G222" s="48">
        <f t="shared" si="106"/>
        <v>1</v>
      </c>
      <c r="H222" s="4">
        <v>0.04</v>
      </c>
      <c r="I222" s="48">
        <f t="shared" si="107"/>
        <v>1</v>
      </c>
      <c r="J222" s="223">
        <v>5.63</v>
      </c>
      <c r="K222" s="48">
        <f t="shared" si="108"/>
        <v>1</v>
      </c>
      <c r="L222" s="41">
        <f t="shared" si="109"/>
        <v>1</v>
      </c>
      <c r="M222" s="41">
        <f t="shared" si="110"/>
        <v>1</v>
      </c>
      <c r="Q222" s="25" t="str">
        <f t="shared" si="92"/>
        <v>CARIB</v>
      </c>
      <c r="R222" s="25">
        <f t="shared" si="112"/>
        <v>1.65</v>
      </c>
      <c r="S222" s="25">
        <f t="shared" si="113"/>
        <v>2.14</v>
      </c>
      <c r="T222" s="25">
        <f t="shared" si="114"/>
        <v>12.5</v>
      </c>
      <c r="U222" s="25">
        <f t="shared" si="115"/>
        <v>16.399999999999999</v>
      </c>
      <c r="V222" s="25">
        <f t="shared" si="116"/>
        <v>0</v>
      </c>
      <c r="W222" s="25">
        <f t="shared" si="117"/>
        <v>0.4</v>
      </c>
      <c r="X222" s="25">
        <f t="shared" si="118"/>
        <v>5</v>
      </c>
      <c r="Y222" s="25">
        <f t="shared" si="111"/>
        <v>7</v>
      </c>
    </row>
    <row r="223" spans="1:25" x14ac:dyDescent="0.25">
      <c r="A223" s="283">
        <v>46128</v>
      </c>
      <c r="B223" s="34" t="s">
        <v>456</v>
      </c>
      <c r="C223" s="37" t="s">
        <v>31</v>
      </c>
      <c r="D223" s="223">
        <v>2.09</v>
      </c>
      <c r="E223" s="48">
        <f t="shared" si="105"/>
        <v>1</v>
      </c>
      <c r="F223" s="43">
        <v>14.2</v>
      </c>
      <c r="G223" s="48">
        <f t="shared" si="106"/>
        <v>1</v>
      </c>
      <c r="H223" s="4">
        <v>0.04</v>
      </c>
      <c r="I223" s="48">
        <f t="shared" si="107"/>
        <v>1</v>
      </c>
      <c r="J223" s="223">
        <v>5.78</v>
      </c>
      <c r="K223" s="48">
        <f t="shared" si="108"/>
        <v>1</v>
      </c>
      <c r="L223" s="41">
        <f t="shared" si="109"/>
        <v>1</v>
      </c>
      <c r="M223" s="41">
        <f t="shared" si="110"/>
        <v>1</v>
      </c>
      <c r="Q223" s="25" t="str">
        <f t="shared" si="92"/>
        <v>CARIB</v>
      </c>
      <c r="R223" s="25">
        <f t="shared" si="112"/>
        <v>1.65</v>
      </c>
      <c r="S223" s="25">
        <f t="shared" si="113"/>
        <v>2.14</v>
      </c>
      <c r="T223" s="25">
        <f t="shared" si="114"/>
        <v>12.5</v>
      </c>
      <c r="U223" s="25">
        <f t="shared" si="115"/>
        <v>16.399999999999999</v>
      </c>
      <c r="V223" s="25">
        <f t="shared" si="116"/>
        <v>0</v>
      </c>
      <c r="W223" s="25">
        <f t="shared" si="117"/>
        <v>0.4</v>
      </c>
      <c r="X223" s="25">
        <f t="shared" si="118"/>
        <v>5</v>
      </c>
      <c r="Y223" s="25">
        <f t="shared" si="111"/>
        <v>7</v>
      </c>
    </row>
    <row r="224" spans="1:25" x14ac:dyDescent="0.25">
      <c r="A224" s="283">
        <v>46129</v>
      </c>
      <c r="B224" s="34" t="s">
        <v>457</v>
      </c>
      <c r="C224" s="37" t="s">
        <v>31</v>
      </c>
      <c r="D224" s="223">
        <v>2.04</v>
      </c>
      <c r="E224" s="48">
        <f t="shared" si="105"/>
        <v>1</v>
      </c>
      <c r="F224" s="43">
        <v>14</v>
      </c>
      <c r="G224" s="48">
        <f t="shared" si="106"/>
        <v>1</v>
      </c>
      <c r="H224" s="4">
        <v>0.04</v>
      </c>
      <c r="I224" s="48">
        <f t="shared" si="107"/>
        <v>1</v>
      </c>
      <c r="J224" s="223">
        <v>6</v>
      </c>
      <c r="K224" s="48">
        <f t="shared" si="108"/>
        <v>1</v>
      </c>
      <c r="L224" s="41">
        <f t="shared" si="109"/>
        <v>1</v>
      </c>
      <c r="M224" s="41">
        <f t="shared" si="110"/>
        <v>1</v>
      </c>
      <c r="Q224" s="25" t="str">
        <f t="shared" ref="Q224" si="126">LEFT(C224,12)</f>
        <v>CARIB</v>
      </c>
      <c r="R224" s="25">
        <f t="shared" si="112"/>
        <v>1.65</v>
      </c>
      <c r="S224" s="25">
        <f t="shared" si="113"/>
        <v>2.14</v>
      </c>
      <c r="T224" s="25">
        <f t="shared" si="114"/>
        <v>12.5</v>
      </c>
      <c r="U224" s="25">
        <f t="shared" si="115"/>
        <v>16.399999999999999</v>
      </c>
      <c r="V224" s="25">
        <f t="shared" si="116"/>
        <v>0</v>
      </c>
      <c r="W224" s="25">
        <f t="shared" si="117"/>
        <v>0.4</v>
      </c>
      <c r="X224" s="25">
        <f t="shared" si="118"/>
        <v>5</v>
      </c>
      <c r="Y224" s="25">
        <f t="shared" si="111"/>
        <v>7</v>
      </c>
    </row>
    <row r="225" spans="1:25" x14ac:dyDescent="0.25">
      <c r="A225" s="283">
        <v>46133</v>
      </c>
      <c r="B225" s="34" t="s">
        <v>459</v>
      </c>
      <c r="C225" s="37" t="s">
        <v>31</v>
      </c>
      <c r="D225" s="223">
        <v>1.7</v>
      </c>
      <c r="E225" s="48">
        <f t="shared" si="105"/>
        <v>1</v>
      </c>
      <c r="F225" s="43">
        <v>14.9</v>
      </c>
      <c r="G225" s="48">
        <f t="shared" si="106"/>
        <v>1</v>
      </c>
      <c r="H225" s="4">
        <v>0.04</v>
      </c>
      <c r="I225" s="48">
        <f t="shared" si="107"/>
        <v>1</v>
      </c>
      <c r="J225" s="223">
        <v>5.58</v>
      </c>
      <c r="K225" s="48">
        <f t="shared" si="108"/>
        <v>1</v>
      </c>
      <c r="L225" s="41">
        <f t="shared" si="109"/>
        <v>1</v>
      </c>
      <c r="M225" s="41">
        <f t="shared" si="110"/>
        <v>1</v>
      </c>
      <c r="Q225" s="25" t="str">
        <f t="shared" si="92"/>
        <v>CARIB</v>
      </c>
      <c r="R225" s="25">
        <f t="shared" si="112"/>
        <v>1.65</v>
      </c>
      <c r="S225" s="25">
        <f t="shared" si="113"/>
        <v>2.14</v>
      </c>
      <c r="T225" s="25">
        <f t="shared" si="114"/>
        <v>12.5</v>
      </c>
      <c r="U225" s="25">
        <f t="shared" si="115"/>
        <v>16.399999999999999</v>
      </c>
      <c r="V225" s="25">
        <f t="shared" si="116"/>
        <v>0</v>
      </c>
      <c r="W225" s="25">
        <f t="shared" si="117"/>
        <v>0.4</v>
      </c>
      <c r="X225" s="25">
        <f t="shared" si="118"/>
        <v>5</v>
      </c>
      <c r="Y225" s="25">
        <f t="shared" si="111"/>
        <v>7</v>
      </c>
    </row>
    <row r="226" spans="1:25" x14ac:dyDescent="0.25">
      <c r="A226" s="283">
        <v>46133</v>
      </c>
      <c r="B226" s="34" t="s">
        <v>458</v>
      </c>
      <c r="C226" s="37" t="s">
        <v>31</v>
      </c>
      <c r="D226" s="223">
        <v>1.69</v>
      </c>
      <c r="E226" s="48">
        <f t="shared" si="105"/>
        <v>1</v>
      </c>
      <c r="F226" s="43">
        <v>13.75</v>
      </c>
      <c r="G226" s="48">
        <f t="shared" si="106"/>
        <v>1</v>
      </c>
      <c r="H226" s="4">
        <v>0.02</v>
      </c>
      <c r="I226" s="48">
        <f t="shared" si="107"/>
        <v>1</v>
      </c>
      <c r="J226" s="223">
        <v>6.25</v>
      </c>
      <c r="K226" s="48">
        <f t="shared" si="108"/>
        <v>1</v>
      </c>
      <c r="L226" s="41">
        <f t="shared" si="109"/>
        <v>1</v>
      </c>
      <c r="M226" s="41">
        <f t="shared" si="110"/>
        <v>1</v>
      </c>
      <c r="Q226" s="25" t="str">
        <f t="shared" si="92"/>
        <v>CARIB</v>
      </c>
      <c r="R226" s="25">
        <f t="shared" si="112"/>
        <v>1.65</v>
      </c>
      <c r="S226" s="25">
        <f t="shared" si="113"/>
        <v>2.14</v>
      </c>
      <c r="T226" s="25">
        <f t="shared" si="114"/>
        <v>12.5</v>
      </c>
      <c r="U226" s="25">
        <f t="shared" si="115"/>
        <v>16.399999999999999</v>
      </c>
      <c r="V226" s="25">
        <f t="shared" si="116"/>
        <v>0</v>
      </c>
      <c r="W226" s="25">
        <f t="shared" si="117"/>
        <v>0.4</v>
      </c>
      <c r="X226" s="25">
        <f t="shared" si="118"/>
        <v>5</v>
      </c>
      <c r="Y226" s="25">
        <f t="shared" si="111"/>
        <v>7</v>
      </c>
    </row>
    <row r="227" spans="1:25" x14ac:dyDescent="0.25">
      <c r="A227" s="283">
        <v>46133</v>
      </c>
      <c r="B227" s="34" t="s">
        <v>459</v>
      </c>
      <c r="C227" s="37" t="s">
        <v>30</v>
      </c>
      <c r="D227" s="223">
        <v>0.94</v>
      </c>
      <c r="E227" s="48">
        <f t="shared" si="105"/>
        <v>1</v>
      </c>
      <c r="F227" s="43">
        <v>14.95</v>
      </c>
      <c r="G227" s="48">
        <f t="shared" si="106"/>
        <v>1</v>
      </c>
      <c r="H227" s="4">
        <v>0.04</v>
      </c>
      <c r="I227" s="48">
        <f t="shared" si="107"/>
        <v>1</v>
      </c>
      <c r="J227" s="223">
        <v>5.89</v>
      </c>
      <c r="K227" s="48">
        <f t="shared" si="108"/>
        <v>1</v>
      </c>
      <c r="L227" s="41">
        <f t="shared" si="109"/>
        <v>1</v>
      </c>
      <c r="M227" s="41">
        <f t="shared" si="110"/>
        <v>1</v>
      </c>
      <c r="Q227" s="25" t="str">
        <f t="shared" si="92"/>
        <v>STAG</v>
      </c>
      <c r="R227" s="25">
        <f t="shared" si="112"/>
        <v>0.8</v>
      </c>
      <c r="S227" s="25">
        <f t="shared" si="113"/>
        <v>1.24</v>
      </c>
      <c r="T227" s="25">
        <f t="shared" si="114"/>
        <v>12.5</v>
      </c>
      <c r="U227" s="25">
        <f t="shared" si="115"/>
        <v>16.399999999999999</v>
      </c>
      <c r="V227" s="25">
        <f t="shared" si="116"/>
        <v>0</v>
      </c>
      <c r="W227" s="25">
        <f t="shared" si="117"/>
        <v>0.5</v>
      </c>
      <c r="X227" s="25">
        <f t="shared" si="118"/>
        <v>5</v>
      </c>
      <c r="Y227" s="25">
        <f t="shared" si="111"/>
        <v>7</v>
      </c>
    </row>
    <row r="228" spans="1:25" x14ac:dyDescent="0.25">
      <c r="A228" s="283">
        <v>46134</v>
      </c>
      <c r="B228" s="34" t="s">
        <v>458</v>
      </c>
      <c r="C228" s="37" t="s">
        <v>30</v>
      </c>
      <c r="D228" s="223">
        <v>0.96</v>
      </c>
      <c r="E228" s="48">
        <f t="shared" si="105"/>
        <v>1</v>
      </c>
      <c r="F228" s="43">
        <v>14.2</v>
      </c>
      <c r="G228" s="48">
        <f t="shared" si="106"/>
        <v>1</v>
      </c>
      <c r="H228" s="293"/>
      <c r="I228" s="48">
        <f t="shared" si="107"/>
        <v>1</v>
      </c>
      <c r="J228" s="223">
        <v>6.94</v>
      </c>
      <c r="K228" s="48">
        <f t="shared" si="108"/>
        <v>1</v>
      </c>
      <c r="L228" s="41">
        <f t="shared" si="109"/>
        <v>1</v>
      </c>
      <c r="M228" s="41">
        <f t="shared" si="110"/>
        <v>1</v>
      </c>
      <c r="Q228" s="25" t="str">
        <f t="shared" si="92"/>
        <v>STAG</v>
      </c>
      <c r="R228" s="25">
        <f t="shared" si="112"/>
        <v>0.8</v>
      </c>
      <c r="S228" s="25">
        <f t="shared" si="113"/>
        <v>1.24</v>
      </c>
      <c r="T228" s="25">
        <f t="shared" si="114"/>
        <v>12.5</v>
      </c>
      <c r="U228" s="25">
        <f t="shared" si="115"/>
        <v>16.399999999999999</v>
      </c>
      <c r="V228" s="25">
        <f t="shared" si="116"/>
        <v>0</v>
      </c>
      <c r="W228" s="25">
        <f t="shared" si="117"/>
        <v>0.5</v>
      </c>
      <c r="X228" s="25">
        <f t="shared" si="118"/>
        <v>5</v>
      </c>
      <c r="Y228" s="25">
        <f t="shared" si="111"/>
        <v>7</v>
      </c>
    </row>
    <row r="229" spans="1:25" x14ac:dyDescent="0.25">
      <c r="A229" s="283">
        <v>45769</v>
      </c>
      <c r="B229" s="34" t="s">
        <v>434</v>
      </c>
      <c r="C229" s="37" t="s">
        <v>33</v>
      </c>
      <c r="D229" s="223">
        <v>3.54</v>
      </c>
      <c r="E229" s="48">
        <f t="shared" si="105"/>
        <v>1</v>
      </c>
      <c r="F229" s="43">
        <v>49.2</v>
      </c>
      <c r="G229" s="48">
        <f t="shared" si="106"/>
        <v>1</v>
      </c>
      <c r="H229" s="4">
        <v>0.02</v>
      </c>
      <c r="I229" s="48">
        <f t="shared" si="107"/>
        <v>1</v>
      </c>
      <c r="J229" s="223">
        <v>158.80000000000001</v>
      </c>
      <c r="K229" s="48">
        <f t="shared" si="108"/>
        <v>1</v>
      </c>
      <c r="L229" s="41">
        <f t="shared" si="109"/>
        <v>1</v>
      </c>
      <c r="M229" s="41">
        <f t="shared" si="110"/>
        <v>1</v>
      </c>
      <c r="Q229" s="25" t="str">
        <f t="shared" si="92"/>
        <v>GUINNESS</v>
      </c>
      <c r="R229" s="25">
        <f t="shared" si="112"/>
        <v>3.1</v>
      </c>
      <c r="S229" s="25">
        <f t="shared" si="113"/>
        <v>4.1399999999999997</v>
      </c>
      <c r="T229" s="25">
        <f t="shared" si="114"/>
        <v>48</v>
      </c>
      <c r="U229" s="25">
        <f t="shared" si="115"/>
        <v>62</v>
      </c>
      <c r="V229" s="25">
        <f t="shared" si="116"/>
        <v>0</v>
      </c>
      <c r="W229" s="25">
        <f t="shared" si="117"/>
        <v>0.4</v>
      </c>
      <c r="X229" s="25">
        <f t="shared" si="118"/>
        <v>155</v>
      </c>
      <c r="Y229" s="25">
        <f t="shared" si="111"/>
        <v>195</v>
      </c>
    </row>
    <row r="230" spans="1:25" x14ac:dyDescent="0.25">
      <c r="A230" s="283">
        <v>45769</v>
      </c>
      <c r="B230" s="34" t="s">
        <v>436</v>
      </c>
      <c r="C230" s="37" t="s">
        <v>33</v>
      </c>
      <c r="D230" s="223">
        <v>3.64</v>
      </c>
      <c r="E230" s="48">
        <f t="shared" si="105"/>
        <v>1</v>
      </c>
      <c r="F230" s="43">
        <v>50.65</v>
      </c>
      <c r="G230" s="48">
        <f t="shared" si="106"/>
        <v>1</v>
      </c>
      <c r="H230" s="4">
        <v>0.03</v>
      </c>
      <c r="I230" s="48">
        <f t="shared" si="107"/>
        <v>1</v>
      </c>
      <c r="J230" s="223">
        <v>171.2</v>
      </c>
      <c r="K230" s="48">
        <f t="shared" si="108"/>
        <v>1</v>
      </c>
      <c r="L230" s="41">
        <f t="shared" si="109"/>
        <v>1</v>
      </c>
      <c r="M230" s="41">
        <f t="shared" si="110"/>
        <v>1</v>
      </c>
      <c r="Q230" s="25" t="str">
        <f t="shared" si="92"/>
        <v>GUINNESS</v>
      </c>
      <c r="R230" s="25">
        <f t="shared" si="112"/>
        <v>3.1</v>
      </c>
      <c r="S230" s="25">
        <f t="shared" si="113"/>
        <v>4.1399999999999997</v>
      </c>
      <c r="T230" s="25">
        <f t="shared" si="114"/>
        <v>48</v>
      </c>
      <c r="U230" s="25">
        <f t="shared" si="115"/>
        <v>62</v>
      </c>
      <c r="V230" s="25">
        <f t="shared" si="116"/>
        <v>0</v>
      </c>
      <c r="W230" s="25">
        <f t="shared" si="117"/>
        <v>0.4</v>
      </c>
      <c r="X230" s="25">
        <f t="shared" si="118"/>
        <v>155</v>
      </c>
      <c r="Y230" s="25">
        <f t="shared" si="111"/>
        <v>195</v>
      </c>
    </row>
    <row r="231" spans="1:25" x14ac:dyDescent="0.25">
      <c r="A231" s="283">
        <v>45769</v>
      </c>
      <c r="B231" s="34" t="s">
        <v>437</v>
      </c>
      <c r="C231" s="37" t="s">
        <v>33</v>
      </c>
      <c r="D231" s="223">
        <v>3.61</v>
      </c>
      <c r="E231" s="48">
        <f t="shared" si="105"/>
        <v>1</v>
      </c>
      <c r="F231" s="43">
        <v>56.35</v>
      </c>
      <c r="G231" s="48">
        <f t="shared" si="106"/>
        <v>1</v>
      </c>
      <c r="H231" s="4">
        <v>0.05</v>
      </c>
      <c r="I231" s="48">
        <f t="shared" si="107"/>
        <v>1</v>
      </c>
      <c r="J231" s="223">
        <v>170.4</v>
      </c>
      <c r="K231" s="48">
        <f t="shared" si="108"/>
        <v>1</v>
      </c>
      <c r="L231" s="41">
        <f t="shared" si="109"/>
        <v>1</v>
      </c>
      <c r="M231" s="41">
        <f t="shared" si="110"/>
        <v>1</v>
      </c>
      <c r="Q231" s="25" t="str">
        <f t="shared" si="92"/>
        <v>GUINNESS</v>
      </c>
      <c r="R231" s="25">
        <f t="shared" ref="R231:R249" si="127">VLOOKUP($Q231,$Q$3:$Y$14,2,FALSE)</f>
        <v>3.1</v>
      </c>
      <c r="S231" s="25">
        <f t="shared" ref="S231:S249" si="128">VLOOKUP($Q231,$Q$3:$Y$14,3,FALSE)</f>
        <v>4.1399999999999997</v>
      </c>
      <c r="T231" s="25">
        <f t="shared" ref="T231:T249" si="129">VLOOKUP($Q231,$Q$3:$Y$14,4,FALSE)</f>
        <v>48</v>
      </c>
      <c r="U231" s="25">
        <f t="shared" ref="U231:U249" si="130">VLOOKUP($Q231,$Q$3:$Y$14,5,FALSE)</f>
        <v>62</v>
      </c>
      <c r="V231" s="25">
        <f t="shared" ref="V231:V249" si="131">VLOOKUP($Q231,$Q$3:$Y$14,6,FALSE)</f>
        <v>0</v>
      </c>
      <c r="W231" s="25">
        <f t="shared" ref="W231:W249" si="132">VLOOKUP($Q231,$Q$3:$Y$14,7,FALSE)</f>
        <v>0.4</v>
      </c>
      <c r="X231" s="25">
        <f t="shared" ref="X231:X249" si="133">VLOOKUP($Q231,$Q$3:$Y$14,8,FALSE)</f>
        <v>155</v>
      </c>
      <c r="Y231" s="25">
        <f t="shared" si="111"/>
        <v>195</v>
      </c>
    </row>
    <row r="232" spans="1:25" x14ac:dyDescent="0.25">
      <c r="A232" s="283">
        <v>45769</v>
      </c>
      <c r="B232" s="34" t="s">
        <v>435</v>
      </c>
      <c r="C232" s="37" t="s">
        <v>33</v>
      </c>
      <c r="D232" s="223">
        <v>3.54</v>
      </c>
      <c r="E232" s="48">
        <f t="shared" si="105"/>
        <v>1</v>
      </c>
      <c r="F232" s="43">
        <v>51.2</v>
      </c>
      <c r="G232" s="48">
        <f t="shared" si="106"/>
        <v>1</v>
      </c>
      <c r="H232" s="4">
        <v>0.03</v>
      </c>
      <c r="I232" s="48">
        <f t="shared" si="107"/>
        <v>1</v>
      </c>
      <c r="J232" s="223">
        <v>178.8</v>
      </c>
      <c r="K232" s="48">
        <f t="shared" si="108"/>
        <v>1</v>
      </c>
      <c r="L232" s="41">
        <f t="shared" si="109"/>
        <v>1</v>
      </c>
      <c r="M232" s="41">
        <f t="shared" si="110"/>
        <v>1</v>
      </c>
      <c r="Q232" s="25" t="str">
        <f t="shared" si="92"/>
        <v>GUINNESS</v>
      </c>
      <c r="R232" s="25">
        <f t="shared" si="127"/>
        <v>3.1</v>
      </c>
      <c r="S232" s="25">
        <f t="shared" si="128"/>
        <v>4.1399999999999997</v>
      </c>
      <c r="T232" s="25">
        <f t="shared" si="129"/>
        <v>48</v>
      </c>
      <c r="U232" s="25">
        <f t="shared" si="130"/>
        <v>62</v>
      </c>
      <c r="V232" s="25">
        <f t="shared" si="131"/>
        <v>0</v>
      </c>
      <c r="W232" s="25">
        <f t="shared" si="132"/>
        <v>0.4</v>
      </c>
      <c r="X232" s="25">
        <f t="shared" si="133"/>
        <v>155</v>
      </c>
      <c r="Y232" s="25">
        <f t="shared" si="111"/>
        <v>195</v>
      </c>
    </row>
    <row r="233" spans="1:25" x14ac:dyDescent="0.25">
      <c r="A233" s="283">
        <v>45770</v>
      </c>
      <c r="B233" s="34" t="s">
        <v>455</v>
      </c>
      <c r="C233" s="37" t="s">
        <v>31</v>
      </c>
      <c r="D233" s="223">
        <v>1.89</v>
      </c>
      <c r="E233" s="48">
        <f t="shared" si="105"/>
        <v>1</v>
      </c>
      <c r="F233" s="43">
        <v>13.65</v>
      </c>
      <c r="G233" s="48">
        <f t="shared" si="106"/>
        <v>1</v>
      </c>
      <c r="H233" s="4">
        <v>0.03</v>
      </c>
      <c r="I233" s="48">
        <f t="shared" si="107"/>
        <v>1</v>
      </c>
      <c r="J233" s="223">
        <v>5.6</v>
      </c>
      <c r="K233" s="48">
        <f t="shared" si="108"/>
        <v>1</v>
      </c>
      <c r="L233" s="41">
        <f t="shared" si="109"/>
        <v>1</v>
      </c>
      <c r="M233" s="41">
        <f t="shared" si="110"/>
        <v>1</v>
      </c>
      <c r="Q233" s="25" t="str">
        <f t="shared" si="92"/>
        <v>CARIB</v>
      </c>
      <c r="R233" s="25">
        <f t="shared" si="127"/>
        <v>1.65</v>
      </c>
      <c r="S233" s="25">
        <f t="shared" si="128"/>
        <v>2.14</v>
      </c>
      <c r="T233" s="25">
        <f t="shared" si="129"/>
        <v>12.5</v>
      </c>
      <c r="U233" s="25">
        <f t="shared" si="130"/>
        <v>16.399999999999999</v>
      </c>
      <c r="V233" s="25">
        <f t="shared" si="131"/>
        <v>0</v>
      </c>
      <c r="W233" s="25">
        <f t="shared" si="132"/>
        <v>0.4</v>
      </c>
      <c r="X233" s="25">
        <f t="shared" si="133"/>
        <v>5</v>
      </c>
      <c r="Y233" s="25">
        <f t="shared" si="111"/>
        <v>7</v>
      </c>
    </row>
    <row r="234" spans="1:25" x14ac:dyDescent="0.25">
      <c r="A234" s="283">
        <v>45770</v>
      </c>
      <c r="B234" s="34" t="s">
        <v>434</v>
      </c>
      <c r="C234" s="37" t="s">
        <v>31</v>
      </c>
      <c r="D234" s="223">
        <v>1.93</v>
      </c>
      <c r="E234" s="48">
        <f t="shared" si="105"/>
        <v>1</v>
      </c>
      <c r="F234" s="43">
        <v>13.4</v>
      </c>
      <c r="G234" s="48">
        <f t="shared" si="106"/>
        <v>1</v>
      </c>
      <c r="H234" s="293"/>
      <c r="I234" s="48"/>
      <c r="J234" s="223">
        <v>5.41</v>
      </c>
      <c r="K234" s="48">
        <f t="shared" si="108"/>
        <v>1</v>
      </c>
      <c r="L234" s="41">
        <f t="shared" si="109"/>
        <v>1</v>
      </c>
      <c r="M234" s="41">
        <f t="shared" si="110"/>
        <v>1</v>
      </c>
      <c r="Q234" s="25" t="str">
        <f t="shared" si="92"/>
        <v>CARIB</v>
      </c>
      <c r="R234" s="25">
        <f t="shared" si="127"/>
        <v>1.65</v>
      </c>
      <c r="S234" s="25">
        <f t="shared" si="128"/>
        <v>2.14</v>
      </c>
      <c r="T234" s="25">
        <f t="shared" si="129"/>
        <v>12.5</v>
      </c>
      <c r="U234" s="25">
        <f t="shared" si="130"/>
        <v>16.399999999999999</v>
      </c>
      <c r="V234" s="25">
        <f t="shared" si="131"/>
        <v>0</v>
      </c>
      <c r="W234" s="25">
        <f t="shared" si="132"/>
        <v>0.4</v>
      </c>
      <c r="X234" s="25">
        <f t="shared" si="133"/>
        <v>5</v>
      </c>
      <c r="Y234" s="25">
        <f t="shared" si="111"/>
        <v>7</v>
      </c>
    </row>
    <row r="235" spans="1:25" x14ac:dyDescent="0.25">
      <c r="A235" s="283">
        <v>45771</v>
      </c>
      <c r="B235" s="34" t="s">
        <v>452</v>
      </c>
      <c r="C235" s="37" t="s">
        <v>31</v>
      </c>
      <c r="D235" s="223">
        <v>1.75</v>
      </c>
      <c r="E235" s="48">
        <f t="shared" si="105"/>
        <v>1</v>
      </c>
      <c r="F235" s="43">
        <v>13.85</v>
      </c>
      <c r="G235" s="48">
        <f t="shared" si="106"/>
        <v>1</v>
      </c>
      <c r="H235" s="293"/>
      <c r="I235" s="48"/>
      <c r="J235" s="223">
        <v>5.49</v>
      </c>
      <c r="K235" s="48">
        <f t="shared" si="108"/>
        <v>1</v>
      </c>
      <c r="L235" s="41">
        <f t="shared" si="109"/>
        <v>1</v>
      </c>
      <c r="M235" s="41">
        <f t="shared" si="110"/>
        <v>1</v>
      </c>
      <c r="Q235" s="25" t="str">
        <f t="shared" ref="Q235:Q307" si="134">LEFT(C235,12)</f>
        <v>CARIB</v>
      </c>
      <c r="R235" s="25">
        <f t="shared" si="127"/>
        <v>1.65</v>
      </c>
      <c r="S235" s="25">
        <f t="shared" si="128"/>
        <v>2.14</v>
      </c>
      <c r="T235" s="25">
        <f t="shared" si="129"/>
        <v>12.5</v>
      </c>
      <c r="U235" s="25">
        <f t="shared" si="130"/>
        <v>16.399999999999999</v>
      </c>
      <c r="V235" s="25">
        <f t="shared" si="131"/>
        <v>0</v>
      </c>
      <c r="W235" s="25">
        <f t="shared" si="132"/>
        <v>0.4</v>
      </c>
      <c r="X235" s="25">
        <f t="shared" si="133"/>
        <v>5</v>
      </c>
      <c r="Y235" s="25">
        <f t="shared" si="111"/>
        <v>7</v>
      </c>
    </row>
    <row r="236" spans="1:25" x14ac:dyDescent="0.25">
      <c r="A236" s="283">
        <v>45774</v>
      </c>
      <c r="B236" s="34" t="s">
        <v>455</v>
      </c>
      <c r="C236" s="37" t="s">
        <v>34</v>
      </c>
      <c r="D236" s="223">
        <v>16.5</v>
      </c>
      <c r="E236" s="48">
        <f t="shared" si="105"/>
        <v>0</v>
      </c>
      <c r="F236" s="43">
        <v>11.36</v>
      </c>
      <c r="G236" s="48">
        <f t="shared" si="106"/>
        <v>1</v>
      </c>
      <c r="H236" s="4">
        <v>0.08</v>
      </c>
      <c r="I236" s="48">
        <f t="shared" si="107"/>
        <v>1</v>
      </c>
      <c r="J236" s="223">
        <v>188.4</v>
      </c>
      <c r="K236" s="48">
        <f t="shared" si="108"/>
        <v>1</v>
      </c>
      <c r="L236" s="41">
        <f t="shared" si="109"/>
        <v>0</v>
      </c>
      <c r="M236" s="41">
        <f t="shared" si="110"/>
        <v>0</v>
      </c>
      <c r="Q236" s="25" t="str">
        <f t="shared" si="134"/>
        <v>STARMALT</v>
      </c>
      <c r="R236" s="25">
        <f t="shared" si="127"/>
        <v>16.8</v>
      </c>
      <c r="S236" s="25">
        <f t="shared" si="128"/>
        <v>17.239999999999998</v>
      </c>
      <c r="T236" s="25">
        <f t="shared" si="129"/>
        <v>10</v>
      </c>
      <c r="U236" s="25">
        <f t="shared" si="130"/>
        <v>12.4</v>
      </c>
      <c r="V236" s="25">
        <f t="shared" si="131"/>
        <v>0</v>
      </c>
      <c r="W236" s="25">
        <f t="shared" si="132"/>
        <v>0.2</v>
      </c>
      <c r="X236" s="25">
        <f t="shared" si="133"/>
        <v>170</v>
      </c>
      <c r="Y236" s="25">
        <f t="shared" si="111"/>
        <v>240</v>
      </c>
    </row>
    <row r="237" spans="1:25" x14ac:dyDescent="0.25">
      <c r="A237" s="283">
        <v>45774</v>
      </c>
      <c r="B237" s="34" t="s">
        <v>452</v>
      </c>
      <c r="C237" s="37" t="s">
        <v>34</v>
      </c>
      <c r="D237" s="223">
        <v>17.02</v>
      </c>
      <c r="E237" s="48">
        <f t="shared" si="105"/>
        <v>1</v>
      </c>
      <c r="F237" s="43">
        <v>10.25</v>
      </c>
      <c r="G237" s="48">
        <f t="shared" si="106"/>
        <v>1</v>
      </c>
      <c r="H237" s="4">
        <v>0</v>
      </c>
      <c r="I237" s="48">
        <f t="shared" si="107"/>
        <v>1</v>
      </c>
      <c r="J237" s="223">
        <v>235.5</v>
      </c>
      <c r="K237" s="48">
        <f t="shared" si="108"/>
        <v>1</v>
      </c>
      <c r="L237" s="41">
        <f t="shared" si="109"/>
        <v>1</v>
      </c>
      <c r="M237" s="41">
        <f t="shared" si="110"/>
        <v>1</v>
      </c>
      <c r="Q237" s="25" t="str">
        <f t="shared" si="134"/>
        <v>STARMALT</v>
      </c>
      <c r="R237" s="25">
        <f t="shared" si="127"/>
        <v>16.8</v>
      </c>
      <c r="S237" s="25">
        <f t="shared" si="128"/>
        <v>17.239999999999998</v>
      </c>
      <c r="T237" s="25">
        <f t="shared" si="129"/>
        <v>10</v>
      </c>
      <c r="U237" s="25">
        <f t="shared" si="130"/>
        <v>12.4</v>
      </c>
      <c r="V237" s="25">
        <f t="shared" si="131"/>
        <v>0</v>
      </c>
      <c r="W237" s="25">
        <f t="shared" si="132"/>
        <v>0.2</v>
      </c>
      <c r="X237" s="25">
        <f t="shared" si="133"/>
        <v>170</v>
      </c>
      <c r="Y237" s="25">
        <f t="shared" si="111"/>
        <v>240</v>
      </c>
    </row>
    <row r="238" spans="1:25" x14ac:dyDescent="0.25">
      <c r="A238" s="283">
        <v>45775</v>
      </c>
      <c r="B238" s="34" t="s">
        <v>455</v>
      </c>
      <c r="C238" s="37" t="s">
        <v>31</v>
      </c>
      <c r="D238" s="223">
        <v>1.89</v>
      </c>
      <c r="E238" s="48">
        <f t="shared" si="105"/>
        <v>1</v>
      </c>
      <c r="F238" s="43">
        <v>14.2</v>
      </c>
      <c r="G238" s="48">
        <f t="shared" si="106"/>
        <v>1</v>
      </c>
      <c r="H238" s="4">
        <v>0.03</v>
      </c>
      <c r="I238" s="48">
        <f t="shared" si="107"/>
        <v>1</v>
      </c>
      <c r="J238" s="223">
        <v>5.89</v>
      </c>
      <c r="K238" s="48">
        <f t="shared" si="108"/>
        <v>1</v>
      </c>
      <c r="L238" s="41">
        <f t="shared" si="109"/>
        <v>1</v>
      </c>
      <c r="M238" s="41">
        <f t="shared" si="110"/>
        <v>1</v>
      </c>
      <c r="Q238" s="25" t="str">
        <f t="shared" si="134"/>
        <v>CARIB</v>
      </c>
      <c r="R238" s="25">
        <f t="shared" si="127"/>
        <v>1.65</v>
      </c>
      <c r="S238" s="25">
        <f t="shared" si="128"/>
        <v>2.14</v>
      </c>
      <c r="T238" s="25">
        <f t="shared" si="129"/>
        <v>12.5</v>
      </c>
      <c r="U238" s="25">
        <f t="shared" si="130"/>
        <v>16.399999999999999</v>
      </c>
      <c r="V238" s="25">
        <f t="shared" si="131"/>
        <v>0</v>
      </c>
      <c r="W238" s="25">
        <f t="shared" si="132"/>
        <v>0.4</v>
      </c>
      <c r="X238" s="25">
        <f t="shared" si="133"/>
        <v>5</v>
      </c>
      <c r="Y238" s="25">
        <f t="shared" si="111"/>
        <v>7</v>
      </c>
    </row>
    <row r="239" spans="1:25" x14ac:dyDescent="0.25">
      <c r="A239" s="283">
        <v>45775</v>
      </c>
      <c r="B239" s="34" t="s">
        <v>456</v>
      </c>
      <c r="C239" s="37" t="s">
        <v>31</v>
      </c>
      <c r="D239" s="223">
        <v>1.87</v>
      </c>
      <c r="E239" s="48">
        <f t="shared" si="105"/>
        <v>1</v>
      </c>
      <c r="F239" s="43">
        <v>14.6</v>
      </c>
      <c r="G239" s="48">
        <f t="shared" si="106"/>
        <v>1</v>
      </c>
      <c r="H239" s="4">
        <v>0.03</v>
      </c>
      <c r="I239" s="48">
        <f t="shared" si="107"/>
        <v>1</v>
      </c>
      <c r="J239" s="223">
        <v>6.45</v>
      </c>
      <c r="K239" s="48">
        <f t="shared" si="108"/>
        <v>1</v>
      </c>
      <c r="L239" s="41">
        <f t="shared" si="109"/>
        <v>1</v>
      </c>
      <c r="M239" s="41">
        <f t="shared" si="110"/>
        <v>1</v>
      </c>
      <c r="Q239" s="25" t="str">
        <f t="shared" si="134"/>
        <v>CARIB</v>
      </c>
      <c r="R239" s="25">
        <f t="shared" si="127"/>
        <v>1.65</v>
      </c>
      <c r="S239" s="25">
        <f t="shared" si="128"/>
        <v>2.14</v>
      </c>
      <c r="T239" s="25">
        <f t="shared" si="129"/>
        <v>12.5</v>
      </c>
      <c r="U239" s="25">
        <f t="shared" si="130"/>
        <v>16.399999999999999</v>
      </c>
      <c r="V239" s="25">
        <f t="shared" si="131"/>
        <v>0</v>
      </c>
      <c r="W239" s="25">
        <f t="shared" si="132"/>
        <v>0.4</v>
      </c>
      <c r="X239" s="25">
        <f t="shared" si="133"/>
        <v>5</v>
      </c>
      <c r="Y239" s="25">
        <f t="shared" si="111"/>
        <v>7</v>
      </c>
    </row>
    <row r="240" spans="1:25" x14ac:dyDescent="0.25">
      <c r="A240" s="283">
        <v>45775</v>
      </c>
      <c r="B240" s="34" t="s">
        <v>457</v>
      </c>
      <c r="C240" s="37" t="s">
        <v>31</v>
      </c>
      <c r="D240" s="223">
        <v>1.86</v>
      </c>
      <c r="E240" s="48">
        <f t="shared" si="105"/>
        <v>1</v>
      </c>
      <c r="F240" s="43">
        <v>16</v>
      </c>
      <c r="G240" s="48">
        <f t="shared" si="106"/>
        <v>1</v>
      </c>
      <c r="H240" s="4">
        <v>0.03</v>
      </c>
      <c r="I240" s="48">
        <f t="shared" si="107"/>
        <v>1</v>
      </c>
      <c r="J240" s="223">
        <v>6.13</v>
      </c>
      <c r="K240" s="48">
        <f t="shared" si="108"/>
        <v>1</v>
      </c>
      <c r="L240" s="41">
        <f t="shared" si="109"/>
        <v>1</v>
      </c>
      <c r="M240" s="41">
        <f t="shared" si="110"/>
        <v>1</v>
      </c>
      <c r="Q240" s="25" t="str">
        <f t="shared" si="134"/>
        <v>CARIB</v>
      </c>
      <c r="R240" s="25">
        <f t="shared" si="127"/>
        <v>1.65</v>
      </c>
      <c r="S240" s="25">
        <f t="shared" si="128"/>
        <v>2.14</v>
      </c>
      <c r="T240" s="25">
        <f t="shared" si="129"/>
        <v>12.5</v>
      </c>
      <c r="U240" s="25">
        <f t="shared" si="130"/>
        <v>16.399999999999999</v>
      </c>
      <c r="V240" s="25">
        <f t="shared" si="131"/>
        <v>0</v>
      </c>
      <c r="W240" s="25">
        <f t="shared" si="132"/>
        <v>0.4</v>
      </c>
      <c r="X240" s="25">
        <f t="shared" si="133"/>
        <v>5</v>
      </c>
      <c r="Y240" s="25">
        <f t="shared" si="111"/>
        <v>7</v>
      </c>
    </row>
    <row r="241" spans="1:25" x14ac:dyDescent="0.25">
      <c r="A241" s="283">
        <v>45776</v>
      </c>
      <c r="B241" s="34" t="s">
        <v>456</v>
      </c>
      <c r="C241" s="37" t="s">
        <v>31</v>
      </c>
      <c r="D241" s="223">
        <v>1.89</v>
      </c>
      <c r="E241" s="48">
        <f t="shared" si="105"/>
        <v>1</v>
      </c>
      <c r="F241" s="43">
        <v>13.1</v>
      </c>
      <c r="G241" s="48">
        <f t="shared" si="106"/>
        <v>1</v>
      </c>
      <c r="H241" s="4">
        <v>0.05</v>
      </c>
      <c r="I241" s="48">
        <f t="shared" si="107"/>
        <v>1</v>
      </c>
      <c r="J241" s="223">
        <v>5.78</v>
      </c>
      <c r="K241" s="48">
        <f t="shared" si="108"/>
        <v>1</v>
      </c>
      <c r="L241" s="41">
        <f t="shared" si="109"/>
        <v>1</v>
      </c>
      <c r="M241" s="41">
        <f t="shared" si="110"/>
        <v>1</v>
      </c>
      <c r="Q241" s="25" t="str">
        <f t="shared" si="134"/>
        <v>CARIB</v>
      </c>
      <c r="R241" s="25">
        <f t="shared" si="127"/>
        <v>1.65</v>
      </c>
      <c r="S241" s="25">
        <f t="shared" si="128"/>
        <v>2.14</v>
      </c>
      <c r="T241" s="25">
        <f t="shared" si="129"/>
        <v>12.5</v>
      </c>
      <c r="U241" s="25">
        <f t="shared" si="130"/>
        <v>16.399999999999999</v>
      </c>
      <c r="V241" s="25">
        <f t="shared" si="131"/>
        <v>0</v>
      </c>
      <c r="W241" s="25">
        <f t="shared" si="132"/>
        <v>0.4</v>
      </c>
      <c r="X241" s="25">
        <f t="shared" si="133"/>
        <v>5</v>
      </c>
      <c r="Y241" s="25">
        <f t="shared" si="111"/>
        <v>7</v>
      </c>
    </row>
    <row r="242" spans="1:25" x14ac:dyDescent="0.25">
      <c r="A242" s="283">
        <v>45776</v>
      </c>
      <c r="B242" s="34" t="s">
        <v>435</v>
      </c>
      <c r="C242" s="37" t="s">
        <v>31</v>
      </c>
      <c r="D242" s="223">
        <v>1.9</v>
      </c>
      <c r="E242" s="48">
        <f t="shared" si="105"/>
        <v>1</v>
      </c>
      <c r="F242" s="43">
        <v>13.4</v>
      </c>
      <c r="G242" s="48">
        <f t="shared" si="106"/>
        <v>1</v>
      </c>
      <c r="H242" s="4">
        <v>0.04</v>
      </c>
      <c r="I242" s="48">
        <f t="shared" si="107"/>
        <v>1</v>
      </c>
      <c r="J242" s="223">
        <v>6.18</v>
      </c>
      <c r="K242" s="48">
        <f t="shared" si="108"/>
        <v>1</v>
      </c>
      <c r="L242" s="41">
        <f t="shared" si="109"/>
        <v>1</v>
      </c>
      <c r="M242" s="41">
        <f t="shared" si="110"/>
        <v>1</v>
      </c>
      <c r="Q242" s="25" t="str">
        <f t="shared" si="134"/>
        <v>CARIB</v>
      </c>
      <c r="R242" s="25">
        <f t="shared" si="127"/>
        <v>1.65</v>
      </c>
      <c r="S242" s="25">
        <f t="shared" si="128"/>
        <v>2.14</v>
      </c>
      <c r="T242" s="25">
        <f t="shared" si="129"/>
        <v>12.5</v>
      </c>
      <c r="U242" s="25">
        <f t="shared" si="130"/>
        <v>16.399999999999999</v>
      </c>
      <c r="V242" s="25">
        <f t="shared" si="131"/>
        <v>0</v>
      </c>
      <c r="W242" s="25">
        <f t="shared" si="132"/>
        <v>0.4</v>
      </c>
      <c r="X242" s="25">
        <f t="shared" si="133"/>
        <v>5</v>
      </c>
      <c r="Y242" s="25">
        <f t="shared" si="111"/>
        <v>7</v>
      </c>
    </row>
    <row r="243" spans="1:25" x14ac:dyDescent="0.25">
      <c r="A243" s="283">
        <v>45776</v>
      </c>
      <c r="B243" s="34" t="s">
        <v>459</v>
      </c>
      <c r="C243" s="37" t="s">
        <v>30</v>
      </c>
      <c r="D243" s="223">
        <v>0.99</v>
      </c>
      <c r="E243" s="48">
        <f t="shared" si="105"/>
        <v>1</v>
      </c>
      <c r="F243" s="43">
        <v>13</v>
      </c>
      <c r="G243" s="48">
        <f t="shared" si="106"/>
        <v>1</v>
      </c>
      <c r="H243" s="4">
        <v>0.02</v>
      </c>
      <c r="I243" s="48">
        <f t="shared" si="107"/>
        <v>1</v>
      </c>
      <c r="J243" s="223">
        <v>5.9</v>
      </c>
      <c r="K243" s="48">
        <f t="shared" si="108"/>
        <v>1</v>
      </c>
      <c r="L243" s="41">
        <f t="shared" si="109"/>
        <v>1</v>
      </c>
      <c r="M243" s="41">
        <f t="shared" si="110"/>
        <v>1</v>
      </c>
      <c r="Q243" s="25" t="str">
        <f t="shared" si="134"/>
        <v>STAG</v>
      </c>
      <c r="R243" s="25">
        <f t="shared" si="127"/>
        <v>0.8</v>
      </c>
      <c r="S243" s="25">
        <f t="shared" si="128"/>
        <v>1.24</v>
      </c>
      <c r="T243" s="25">
        <f t="shared" si="129"/>
        <v>12.5</v>
      </c>
      <c r="U243" s="25">
        <f t="shared" si="130"/>
        <v>16.399999999999999</v>
      </c>
      <c r="V243" s="25">
        <f t="shared" si="131"/>
        <v>0</v>
      </c>
      <c r="W243" s="25">
        <f t="shared" si="132"/>
        <v>0.5</v>
      </c>
      <c r="X243" s="25">
        <f t="shared" si="133"/>
        <v>5</v>
      </c>
      <c r="Y243" s="25">
        <f t="shared" si="111"/>
        <v>7</v>
      </c>
    </row>
    <row r="244" spans="1:25" x14ac:dyDescent="0.25">
      <c r="A244" s="283">
        <v>45776</v>
      </c>
      <c r="B244" s="34" t="s">
        <v>458</v>
      </c>
      <c r="C244" s="37" t="s">
        <v>30</v>
      </c>
      <c r="D244" s="223">
        <v>1.02</v>
      </c>
      <c r="E244" s="48">
        <f t="shared" si="105"/>
        <v>1</v>
      </c>
      <c r="F244" s="43">
        <v>14.25</v>
      </c>
      <c r="G244" s="48">
        <f t="shared" si="106"/>
        <v>1</v>
      </c>
      <c r="H244" s="4">
        <v>0.05</v>
      </c>
      <c r="I244" s="48">
        <f t="shared" si="107"/>
        <v>1</v>
      </c>
      <c r="J244" s="223">
        <v>5.75</v>
      </c>
      <c r="K244" s="48">
        <f t="shared" si="108"/>
        <v>1</v>
      </c>
      <c r="L244" s="41">
        <f t="shared" si="109"/>
        <v>1</v>
      </c>
      <c r="M244" s="41">
        <f t="shared" si="110"/>
        <v>1</v>
      </c>
      <c r="Q244" s="25" t="str">
        <f t="shared" si="134"/>
        <v>STAG</v>
      </c>
      <c r="R244" s="25">
        <f t="shared" si="127"/>
        <v>0.8</v>
      </c>
      <c r="S244" s="25">
        <f t="shared" si="128"/>
        <v>1.24</v>
      </c>
      <c r="T244" s="25">
        <f t="shared" si="129"/>
        <v>12.5</v>
      </c>
      <c r="U244" s="25">
        <f t="shared" si="130"/>
        <v>16.399999999999999</v>
      </c>
      <c r="V244" s="25">
        <f t="shared" si="131"/>
        <v>0</v>
      </c>
      <c r="W244" s="25">
        <f t="shared" si="132"/>
        <v>0.5</v>
      </c>
      <c r="X244" s="25">
        <f t="shared" si="133"/>
        <v>5</v>
      </c>
      <c r="Y244" s="25">
        <f t="shared" si="111"/>
        <v>7</v>
      </c>
    </row>
    <row r="245" spans="1:25" x14ac:dyDescent="0.25">
      <c r="A245" s="283"/>
      <c r="B245" s="34"/>
      <c r="C245" s="37"/>
      <c r="D245" s="223"/>
      <c r="E245" s="48"/>
      <c r="F245" s="43"/>
      <c r="G245" s="48"/>
      <c r="H245" s="4"/>
      <c r="I245" s="48"/>
      <c r="J245" s="223"/>
      <c r="K245" s="48"/>
      <c r="L245" s="41"/>
      <c r="M245" s="41"/>
      <c r="Q245" s="25" t="str">
        <f t="shared" si="134"/>
        <v/>
      </c>
      <c r="R245" s="25" t="e">
        <f t="shared" si="127"/>
        <v>#N/A</v>
      </c>
      <c r="S245" s="25" t="e">
        <f t="shared" si="128"/>
        <v>#N/A</v>
      </c>
      <c r="T245" s="25" t="e">
        <f t="shared" si="129"/>
        <v>#N/A</v>
      </c>
      <c r="U245" s="25" t="e">
        <f t="shared" si="130"/>
        <v>#N/A</v>
      </c>
      <c r="V245" s="25" t="e">
        <f t="shared" si="131"/>
        <v>#N/A</v>
      </c>
      <c r="W245" s="25" t="e">
        <f t="shared" si="132"/>
        <v>#N/A</v>
      </c>
      <c r="X245" s="25" t="e">
        <f t="shared" si="133"/>
        <v>#N/A</v>
      </c>
      <c r="Y245" s="25" t="e">
        <f t="shared" si="111"/>
        <v>#N/A</v>
      </c>
    </row>
    <row r="246" spans="1:25" x14ac:dyDescent="0.25">
      <c r="A246" s="283"/>
      <c r="B246" s="34"/>
      <c r="C246" s="37"/>
      <c r="D246" s="223"/>
      <c r="E246" s="48"/>
      <c r="F246" s="43"/>
      <c r="G246" s="48"/>
      <c r="H246" s="4"/>
      <c r="I246" s="48"/>
      <c r="J246" s="223"/>
      <c r="K246" s="48"/>
      <c r="L246" s="41"/>
      <c r="M246" s="41"/>
      <c r="Q246" s="25" t="str">
        <f t="shared" si="134"/>
        <v/>
      </c>
      <c r="R246" s="25" t="e">
        <f t="shared" si="127"/>
        <v>#N/A</v>
      </c>
      <c r="S246" s="25" t="e">
        <f t="shared" si="128"/>
        <v>#N/A</v>
      </c>
      <c r="T246" s="25" t="e">
        <f t="shared" si="129"/>
        <v>#N/A</v>
      </c>
      <c r="U246" s="25" t="e">
        <f t="shared" si="130"/>
        <v>#N/A</v>
      </c>
      <c r="V246" s="25" t="e">
        <f t="shared" si="131"/>
        <v>#N/A</v>
      </c>
      <c r="W246" s="25" t="e">
        <f t="shared" si="132"/>
        <v>#N/A</v>
      </c>
      <c r="X246" s="25" t="e">
        <f t="shared" si="133"/>
        <v>#N/A</v>
      </c>
      <c r="Y246" s="25" t="e">
        <f t="shared" si="111"/>
        <v>#N/A</v>
      </c>
    </row>
    <row r="247" spans="1:25" x14ac:dyDescent="0.25">
      <c r="A247" s="283"/>
      <c r="B247" s="34"/>
      <c r="C247" s="37"/>
      <c r="D247" s="223"/>
      <c r="E247" s="48"/>
      <c r="F247" s="43"/>
      <c r="G247" s="48"/>
      <c r="H247" s="4"/>
      <c r="I247" s="48"/>
      <c r="J247" s="223"/>
      <c r="K247" s="48"/>
      <c r="L247" s="41"/>
      <c r="M247" s="41"/>
      <c r="Q247" s="25" t="str">
        <f t="shared" si="134"/>
        <v/>
      </c>
      <c r="R247" s="25" t="e">
        <f t="shared" si="127"/>
        <v>#N/A</v>
      </c>
      <c r="S247" s="25" t="e">
        <f t="shared" si="128"/>
        <v>#N/A</v>
      </c>
      <c r="T247" s="25" t="e">
        <f t="shared" si="129"/>
        <v>#N/A</v>
      </c>
      <c r="U247" s="25" t="e">
        <f t="shared" si="130"/>
        <v>#N/A</v>
      </c>
      <c r="V247" s="25" t="e">
        <f t="shared" si="131"/>
        <v>#N/A</v>
      </c>
      <c r="W247" s="25" t="e">
        <f t="shared" si="132"/>
        <v>#N/A</v>
      </c>
      <c r="X247" s="25" t="e">
        <f t="shared" si="133"/>
        <v>#N/A</v>
      </c>
      <c r="Y247" s="25" t="e">
        <f t="shared" si="111"/>
        <v>#N/A</v>
      </c>
    </row>
    <row r="248" spans="1:25" x14ac:dyDescent="0.25">
      <c r="A248" s="283"/>
      <c r="B248" s="34"/>
      <c r="C248" s="37"/>
      <c r="D248" s="223"/>
      <c r="E248" s="48"/>
      <c r="F248" s="43"/>
      <c r="G248" s="48"/>
      <c r="H248" s="4"/>
      <c r="I248" s="48"/>
      <c r="J248" s="223"/>
      <c r="K248" s="48"/>
      <c r="L248" s="41"/>
      <c r="M248" s="41"/>
      <c r="Q248" s="25" t="str">
        <f t="shared" si="134"/>
        <v/>
      </c>
      <c r="R248" s="25" t="e">
        <f t="shared" si="127"/>
        <v>#N/A</v>
      </c>
      <c r="S248" s="25" t="e">
        <f t="shared" si="128"/>
        <v>#N/A</v>
      </c>
      <c r="T248" s="25" t="e">
        <f t="shared" si="129"/>
        <v>#N/A</v>
      </c>
      <c r="U248" s="25" t="e">
        <f t="shared" si="130"/>
        <v>#N/A</v>
      </c>
      <c r="V248" s="25" t="e">
        <f t="shared" si="131"/>
        <v>#N/A</v>
      </c>
      <c r="W248" s="25" t="e">
        <f t="shared" si="132"/>
        <v>#N/A</v>
      </c>
      <c r="X248" s="25" t="e">
        <f t="shared" si="133"/>
        <v>#N/A</v>
      </c>
      <c r="Y248" s="25" t="e">
        <f t="shared" si="111"/>
        <v>#N/A</v>
      </c>
    </row>
    <row r="249" spans="1:25" ht="15.75" thickBot="1" x14ac:dyDescent="0.3">
      <c r="A249" s="283"/>
      <c r="B249" s="34"/>
      <c r="C249" s="37"/>
      <c r="D249" s="223"/>
      <c r="E249" s="48"/>
      <c r="F249" s="43"/>
      <c r="G249" s="48"/>
      <c r="H249" s="4"/>
      <c r="I249" s="48"/>
      <c r="J249" s="223"/>
      <c r="K249" s="48"/>
      <c r="L249" s="41"/>
      <c r="M249" s="41"/>
      <c r="Q249" s="25" t="str">
        <f t="shared" si="134"/>
        <v/>
      </c>
      <c r="R249" s="25" t="e">
        <f t="shared" si="127"/>
        <v>#N/A</v>
      </c>
      <c r="S249" s="25" t="e">
        <f t="shared" si="128"/>
        <v>#N/A</v>
      </c>
      <c r="T249" s="25" t="e">
        <f t="shared" si="129"/>
        <v>#N/A</v>
      </c>
      <c r="U249" s="25" t="e">
        <f t="shared" si="130"/>
        <v>#N/A</v>
      </c>
      <c r="V249" s="25" t="e">
        <f t="shared" si="131"/>
        <v>#N/A</v>
      </c>
      <c r="W249" s="25" t="e">
        <f t="shared" si="132"/>
        <v>#N/A</v>
      </c>
      <c r="X249" s="25" t="e">
        <f t="shared" si="133"/>
        <v>#N/A</v>
      </c>
      <c r="Y249" s="25" t="e">
        <f t="shared" si="111"/>
        <v>#N/A</v>
      </c>
    </row>
    <row r="250" spans="1:25" ht="15.75" thickBot="1" x14ac:dyDescent="0.3">
      <c r="C250">
        <f>COUNTA(C199:C249)</f>
        <v>46</v>
      </c>
      <c r="D250" s="31">
        <f>((COUNTA(D199:D249))-COUNTIF(E199:E249,"&lt;1"))/(COUNTA(D199:D249))</f>
        <v>0.97826086956521741</v>
      </c>
      <c r="E250" s="72"/>
      <c r="F250" s="31">
        <f>((COUNTA(F199:F249))-COUNTIF(G199:G249,"&lt;1"))/(COUNTA(F199:F249))</f>
        <v>1</v>
      </c>
      <c r="G250" s="72"/>
      <c r="H250" s="31">
        <f>((COUNTA(H199:H249))-COUNTIF(I199:I249,"&lt;1"))/(COUNTA(H199:H249))</f>
        <v>1</v>
      </c>
      <c r="I250" s="72"/>
      <c r="J250" s="31">
        <f>((COUNTA(J199:J249))-COUNTIF(K199:K249,"&lt;1"))/(COUNTA(J199:J249))</f>
        <v>1</v>
      </c>
      <c r="K250" s="72"/>
      <c r="L250" s="11">
        <f>AVERAGE(L199:L249)</f>
        <v>0.97826086956521741</v>
      </c>
      <c r="M250" s="359">
        <f>AVERAGE(M199:M249)</f>
        <v>0.97826086956521741</v>
      </c>
      <c r="Q250" s="25" t="str">
        <f t="shared" si="134"/>
        <v>46</v>
      </c>
      <c r="R250" s="25" t="e">
        <f t="shared" ref="R250" si="135">VLOOKUP($Q250,$Q$3:$Y$14,2,FALSE)</f>
        <v>#N/A</v>
      </c>
      <c r="S250" s="25" t="e">
        <f t="shared" ref="S250" si="136">VLOOKUP($Q250,$Q$3:$Y$14,3,FALSE)</f>
        <v>#N/A</v>
      </c>
      <c r="T250" s="25" t="e">
        <f t="shared" ref="T250" si="137">VLOOKUP($Q250,$Q$3:$Y$14,4,FALSE)</f>
        <v>#N/A</v>
      </c>
      <c r="U250" s="25" t="e">
        <f t="shared" ref="U250" si="138">VLOOKUP($Q250,$Q$3:$Y$14,5,FALSE)</f>
        <v>#N/A</v>
      </c>
      <c r="V250" s="25" t="e">
        <f t="shared" ref="V250" si="139">VLOOKUP($Q250,$Q$3:$Y$14,6,FALSE)</f>
        <v>#N/A</v>
      </c>
      <c r="W250" s="25" t="e">
        <f t="shared" ref="W250" si="140">VLOOKUP($Q250,$Q$3:$Y$14,7,FALSE)</f>
        <v>#N/A</v>
      </c>
      <c r="X250" s="25" t="e">
        <f t="shared" ref="X250" si="141">VLOOKUP($Q250,$Q$3:$Y$14,8,FALSE)</f>
        <v>#N/A</v>
      </c>
      <c r="Y250" s="25" t="e">
        <f t="shared" si="111"/>
        <v>#N/A</v>
      </c>
    </row>
    <row r="251" spans="1:25" x14ac:dyDescent="0.25"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x14ac:dyDescent="0.25"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x14ac:dyDescent="0.25"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30" x14ac:dyDescent="0.25">
      <c r="A254" s="7" t="s">
        <v>18</v>
      </c>
      <c r="B254" s="7" t="s">
        <v>19</v>
      </c>
      <c r="C254" s="7" t="s">
        <v>29</v>
      </c>
      <c r="D254" s="8" t="s">
        <v>122</v>
      </c>
      <c r="E254" s="70"/>
      <c r="F254" s="8" t="s">
        <v>15</v>
      </c>
      <c r="G254" s="70"/>
      <c r="H254" s="127" t="s">
        <v>16</v>
      </c>
      <c r="I254" s="70"/>
      <c r="J254" s="8" t="s">
        <v>14</v>
      </c>
      <c r="K254" s="105"/>
      <c r="L254" s="18" t="s">
        <v>20</v>
      </c>
      <c r="M254" s="24" t="s">
        <v>103</v>
      </c>
      <c r="Q254" s="25" t="str">
        <f t="shared" si="134"/>
        <v>Product</v>
      </c>
      <c r="R254" s="25" t="e">
        <f t="shared" ref="R254:R346" si="142">VLOOKUP($Q254,$Q$3:$Y$14,2,FALSE)</f>
        <v>#N/A</v>
      </c>
      <c r="S254" s="25" t="e">
        <f t="shared" ref="S254:S346" si="143">VLOOKUP($Q254,$Q$3:$Y$14,3,FALSE)</f>
        <v>#N/A</v>
      </c>
      <c r="T254" s="25" t="e">
        <f t="shared" ref="T254:T346" si="144">VLOOKUP($Q254,$Q$3:$Y$14,4,FALSE)</f>
        <v>#N/A</v>
      </c>
      <c r="U254" s="25" t="e">
        <f t="shared" ref="U254:U346" si="145">VLOOKUP($Q254,$Q$3:$Y$14,5,FALSE)</f>
        <v>#N/A</v>
      </c>
      <c r="V254" s="25" t="e">
        <f t="shared" ref="V254:V346" si="146">VLOOKUP($Q254,$Q$3:$Y$14,6,FALSE)</f>
        <v>#N/A</v>
      </c>
      <c r="W254" s="25" t="e">
        <f t="shared" ref="W254:W346" si="147">VLOOKUP($Q254,$Q$3:$Y$14,7,FALSE)</f>
        <v>#N/A</v>
      </c>
      <c r="X254" s="25" t="e">
        <f t="shared" ref="X254:X346" si="148">VLOOKUP($Q254,$Q$3:$Y$14,8,FALSE)</f>
        <v>#N/A</v>
      </c>
      <c r="Y254" s="25" t="e">
        <f t="shared" si="111"/>
        <v>#N/A</v>
      </c>
    </row>
    <row r="255" spans="1:25" x14ac:dyDescent="0.25">
      <c r="A255" s="283">
        <v>46146</v>
      </c>
      <c r="B255" s="271" t="s">
        <v>456</v>
      </c>
      <c r="C255" s="33" t="s">
        <v>35</v>
      </c>
      <c r="D255" s="223">
        <v>16.309999999999999</v>
      </c>
      <c r="E255" s="48">
        <f t="shared" ref="E255:E315" si="149">IF(+(IF(D255&lt;R255,0,IF(D255&gt;S255,0,1)))=1,1,0)</f>
        <v>1</v>
      </c>
      <c r="F255" s="43">
        <v>15.75</v>
      </c>
      <c r="G255" s="48">
        <f t="shared" ref="G255:G315" si="150">IF(+(IF(F255&lt;T255,0,IF(F255&gt;U255,0,1)))=1,1,0)</f>
        <v>1</v>
      </c>
      <c r="H255" s="4"/>
      <c r="I255" s="48"/>
      <c r="J255" s="223">
        <v>116.4</v>
      </c>
      <c r="K255" s="48">
        <f t="shared" ref="K255:K315" si="151">IF(+(IF(J255&lt;X255,0,IF(J255&gt;Y255,0,1)))=1,1,0)</f>
        <v>1</v>
      </c>
      <c r="L255" s="41">
        <f>IF(+(IF(D255&lt;R255,0,IF(D255&gt;S255,0,1)))+(IF(F255&lt;T255,0,IF(F255&gt;U255,0,1)))+(IF(H255&lt;V255,0,IF(H255&gt;W255,0,1)))+(IF(J255&lt;X255,0,IF(J255&gt;Y255,0,1)))=4,1,0)</f>
        <v>1</v>
      </c>
      <c r="M255" s="41">
        <f>IF(+(IF(D255&lt;R255,0,IF(D255&gt;S255,0,1)))+(IF(F255&lt;T255,0,IF(F255&gt;U255,0,1)))+(IF(H255&lt;V255,0,IF(H255&gt;W255,0,1)))=3,1,0)</f>
        <v>1</v>
      </c>
      <c r="Q255" s="25" t="str">
        <f t="shared" si="134"/>
        <v>VITAMALT</v>
      </c>
      <c r="R255" s="25">
        <f t="shared" si="142"/>
        <v>16.2</v>
      </c>
      <c r="S255" s="25">
        <f t="shared" si="143"/>
        <v>16.84</v>
      </c>
      <c r="T255" s="25">
        <f t="shared" si="144"/>
        <v>12</v>
      </c>
      <c r="U255" s="25">
        <f t="shared" si="145"/>
        <v>16.440000000000001</v>
      </c>
      <c r="V255" s="25">
        <f t="shared" si="146"/>
        <v>0</v>
      </c>
      <c r="W255" s="25">
        <f t="shared" si="147"/>
        <v>1.4</v>
      </c>
      <c r="X255" s="25">
        <f t="shared" si="148"/>
        <v>100</v>
      </c>
      <c r="Y255" s="25">
        <f t="shared" si="111"/>
        <v>140</v>
      </c>
    </row>
    <row r="256" spans="1:25" x14ac:dyDescent="0.25">
      <c r="A256" s="283">
        <v>46146</v>
      </c>
      <c r="B256" s="271" t="s">
        <v>455</v>
      </c>
      <c r="C256" s="33" t="s">
        <v>35</v>
      </c>
      <c r="D256" s="223">
        <v>16.510000000000002</v>
      </c>
      <c r="E256" s="48">
        <f t="shared" si="149"/>
        <v>1</v>
      </c>
      <c r="F256" s="43">
        <v>14.6</v>
      </c>
      <c r="G256" s="48">
        <f t="shared" si="150"/>
        <v>1</v>
      </c>
      <c r="H256" s="4"/>
      <c r="I256" s="48"/>
      <c r="J256" s="223">
        <v>109.4</v>
      </c>
      <c r="K256" s="48">
        <f t="shared" si="151"/>
        <v>1</v>
      </c>
      <c r="L256" s="41">
        <f>IF(+(IF(D256&lt;R256,0,IF(D256&gt;S256,0,1)))+(IF(F256&lt;T256,0,IF(F256&gt;U256,0,1)))+(IF(H256&lt;V256,0,IF(H256&gt;W256,0,1)))+(IF(J256&lt;X256,0,IF(J256&gt;Y256,0,1)))=4,1,0)</f>
        <v>1</v>
      </c>
      <c r="M256" s="41">
        <f>IF(+(IF(D256&lt;R256,0,IF(D256&gt;S256,0,1)))+(IF(F256&lt;T256,0,IF(F256&gt;U256,0,1)))+(IF(H256&lt;V256,0,IF(H256&gt;W256,0,1)))=3,1,0)</f>
        <v>1</v>
      </c>
      <c r="Q256" s="25" t="str">
        <f t="shared" si="134"/>
        <v>VITAMALT</v>
      </c>
      <c r="R256" s="25">
        <f t="shared" si="142"/>
        <v>16.2</v>
      </c>
      <c r="S256" s="25">
        <f t="shared" si="143"/>
        <v>16.84</v>
      </c>
      <c r="T256" s="25">
        <f t="shared" si="144"/>
        <v>12</v>
      </c>
      <c r="U256" s="25">
        <f t="shared" si="145"/>
        <v>16.440000000000001</v>
      </c>
      <c r="V256" s="25">
        <f t="shared" si="146"/>
        <v>0</v>
      </c>
      <c r="W256" s="25">
        <f t="shared" si="147"/>
        <v>1.4</v>
      </c>
      <c r="X256" s="25">
        <f t="shared" si="148"/>
        <v>100</v>
      </c>
      <c r="Y256" s="25">
        <f t="shared" si="111"/>
        <v>140</v>
      </c>
    </row>
    <row r="257" spans="1:25" x14ac:dyDescent="0.25">
      <c r="A257" s="283">
        <v>46147</v>
      </c>
      <c r="B257" s="34" t="s">
        <v>452</v>
      </c>
      <c r="C257" s="34" t="s">
        <v>31</v>
      </c>
      <c r="D257" s="223">
        <v>2.0099999999999998</v>
      </c>
      <c r="E257" s="48">
        <f t="shared" si="149"/>
        <v>1</v>
      </c>
      <c r="F257" s="43">
        <v>14.45</v>
      </c>
      <c r="G257" s="48">
        <f t="shared" si="150"/>
        <v>1</v>
      </c>
      <c r="H257" s="4">
        <v>0.06</v>
      </c>
      <c r="I257" s="48">
        <f t="shared" ref="I257:I315" si="152">IF(+(IF(H257&lt;V257,0,IF(H257&gt;W257,0,1)))=1,1,0)</f>
        <v>1</v>
      </c>
      <c r="J257" s="223">
        <v>6.22</v>
      </c>
      <c r="K257" s="48">
        <f t="shared" si="151"/>
        <v>1</v>
      </c>
      <c r="L257" s="41">
        <f>IF(+(IF(D257&lt;R257,0,IF(D257&gt;S257,0,1)))+(IF(F257&lt;T257,0,IF(F257&gt;U257,0,1)))+(IF(H257&lt;V257,0,IF(H257&gt;W257,0,1)))+(IF(J257&lt;X257,0,IF(J257&gt;Y257,0,1)))=4,1,0)</f>
        <v>1</v>
      </c>
      <c r="M257" s="41">
        <f>IF(+(IF(D257&lt;R257,0,IF(D257&gt;S257,0,1)))+(IF(F257&lt;T257,0,IF(F257&gt;U257,0,1)))+(IF(H257&lt;V257,0,IF(H257&gt;W257,0,1)))=3,1,0)</f>
        <v>1</v>
      </c>
      <c r="Q257" s="25" t="str">
        <f t="shared" si="134"/>
        <v>CARIB</v>
      </c>
      <c r="R257" s="25">
        <f t="shared" si="142"/>
        <v>1.65</v>
      </c>
      <c r="S257" s="25">
        <f t="shared" si="143"/>
        <v>2.14</v>
      </c>
      <c r="T257" s="25">
        <f t="shared" si="144"/>
        <v>12.5</v>
      </c>
      <c r="U257" s="25">
        <f t="shared" si="145"/>
        <v>16.399999999999999</v>
      </c>
      <c r="V257" s="25">
        <f t="shared" si="146"/>
        <v>0</v>
      </c>
      <c r="W257" s="25">
        <f t="shared" si="147"/>
        <v>0.4</v>
      </c>
      <c r="X257" s="25">
        <f t="shared" si="148"/>
        <v>5</v>
      </c>
      <c r="Y257" s="25">
        <f t="shared" si="111"/>
        <v>7</v>
      </c>
    </row>
    <row r="258" spans="1:25" x14ac:dyDescent="0.25">
      <c r="A258" s="283">
        <v>46148</v>
      </c>
      <c r="B258" s="34" t="s">
        <v>455</v>
      </c>
      <c r="C258" s="34" t="s">
        <v>31</v>
      </c>
      <c r="D258" s="223">
        <v>2.08</v>
      </c>
      <c r="E258" s="48">
        <f t="shared" si="149"/>
        <v>1</v>
      </c>
      <c r="F258" s="43">
        <v>13.6</v>
      </c>
      <c r="G258" s="48">
        <f t="shared" si="150"/>
        <v>1</v>
      </c>
      <c r="H258" s="4">
        <v>0.04</v>
      </c>
      <c r="I258" s="48">
        <f t="shared" si="152"/>
        <v>1</v>
      </c>
      <c r="J258" s="223">
        <v>6</v>
      </c>
      <c r="K258" s="48">
        <f t="shared" si="151"/>
        <v>1</v>
      </c>
      <c r="L258" s="41">
        <f>IF(+(IF(D258&lt;R258,0,IF(D258&gt;S258,0,1)))+(IF(F258&lt;T258,0,IF(F258&gt;U258,0,1)))+(IF(H258&lt;V258,0,IF(H258&gt;W258,0,1)))+(IF(J258&lt;X258,0,IF(J258&gt;Y258,0,1)))=4,1,0)</f>
        <v>1</v>
      </c>
      <c r="M258" s="41">
        <f>IF(+(IF(D258&lt;R258,0,IF(D258&gt;S258,0,1)))+(IF(F258&lt;T258,0,IF(F258&gt;U258,0,1)))+(IF(H258&lt;V258,0,IF(H258&gt;W258,0,1)))=3,1,0)</f>
        <v>1</v>
      </c>
      <c r="Q258" s="25" t="str">
        <f t="shared" si="134"/>
        <v>CARIB</v>
      </c>
      <c r="R258" s="25">
        <f t="shared" si="142"/>
        <v>1.65</v>
      </c>
      <c r="S258" s="25">
        <f t="shared" si="143"/>
        <v>2.14</v>
      </c>
      <c r="T258" s="25">
        <f t="shared" si="144"/>
        <v>12.5</v>
      </c>
      <c r="U258" s="25">
        <f t="shared" si="145"/>
        <v>16.399999999999999</v>
      </c>
      <c r="V258" s="25">
        <f t="shared" si="146"/>
        <v>0</v>
      </c>
      <c r="W258" s="25">
        <f t="shared" si="147"/>
        <v>0.4</v>
      </c>
      <c r="X258" s="25">
        <f t="shared" si="148"/>
        <v>5</v>
      </c>
      <c r="Y258" s="25">
        <f t="shared" si="111"/>
        <v>7</v>
      </c>
    </row>
    <row r="259" spans="1:25" x14ac:dyDescent="0.25">
      <c r="A259" s="283">
        <v>46148</v>
      </c>
      <c r="B259" s="34" t="s">
        <v>452</v>
      </c>
      <c r="C259" s="34" t="s">
        <v>31</v>
      </c>
      <c r="D259" s="223">
        <v>2.12</v>
      </c>
      <c r="E259" s="48">
        <f t="shared" si="149"/>
        <v>1</v>
      </c>
      <c r="F259" s="43">
        <v>13</v>
      </c>
      <c r="G259" s="48">
        <f t="shared" si="150"/>
        <v>1</v>
      </c>
      <c r="H259" s="4">
        <v>0.05</v>
      </c>
      <c r="I259" s="48">
        <f t="shared" si="152"/>
        <v>1</v>
      </c>
      <c r="J259" s="223">
        <v>5.83</v>
      </c>
      <c r="K259" s="48">
        <f t="shared" si="151"/>
        <v>1</v>
      </c>
      <c r="L259" s="41">
        <f t="shared" ref="L259:L297" si="153">IF(+(IF(D259&lt;R259,0,IF(D259&gt;S259,0,1)))+(IF(F259&lt;T259,0,IF(F259&gt;U259,0,1)))+(IF(H259&lt;V259,0,IF(H259&gt;W259,0,1)))+(IF(J259&lt;X259,0,IF(J259&gt;Y259,0,1)))=4,1,0)</f>
        <v>1</v>
      </c>
      <c r="M259" s="41">
        <f t="shared" ref="M259:M315" si="154">IF(+(IF(D259&lt;R259,0,IF(D259&gt;S259,0,1)))+(IF(F259&lt;T259,0,IF(F259&gt;U259,0,1)))+(IF(H259&lt;V259,0,IF(H259&gt;W259,0,1)))=3,1,0)</f>
        <v>1</v>
      </c>
      <c r="Q259" s="25" t="str">
        <f t="shared" si="134"/>
        <v>CARIB</v>
      </c>
      <c r="R259" s="25">
        <f t="shared" si="142"/>
        <v>1.65</v>
      </c>
      <c r="S259" s="25">
        <f t="shared" si="143"/>
        <v>2.14</v>
      </c>
      <c r="T259" s="25">
        <f t="shared" si="144"/>
        <v>12.5</v>
      </c>
      <c r="U259" s="25">
        <f t="shared" si="145"/>
        <v>16.399999999999999</v>
      </c>
      <c r="V259" s="25">
        <f t="shared" si="146"/>
        <v>0</v>
      </c>
      <c r="W259" s="25">
        <f t="shared" si="147"/>
        <v>0.4</v>
      </c>
      <c r="X259" s="25">
        <f t="shared" si="148"/>
        <v>5</v>
      </c>
      <c r="Y259" s="25">
        <f t="shared" si="111"/>
        <v>7</v>
      </c>
    </row>
    <row r="260" spans="1:25" x14ac:dyDescent="0.25">
      <c r="A260" s="283">
        <v>46148</v>
      </c>
      <c r="B260" s="34" t="s">
        <v>1228</v>
      </c>
      <c r="C260" s="34" t="s">
        <v>31</v>
      </c>
      <c r="D260" s="223">
        <v>2.14</v>
      </c>
      <c r="E260" s="48">
        <f t="shared" si="149"/>
        <v>1</v>
      </c>
      <c r="F260" s="43">
        <v>13.95</v>
      </c>
      <c r="G260" s="48">
        <f t="shared" si="150"/>
        <v>1</v>
      </c>
      <c r="H260" s="4">
        <v>0.02</v>
      </c>
      <c r="I260" s="48">
        <f t="shared" si="152"/>
        <v>1</v>
      </c>
      <c r="J260" s="223">
        <v>5.93</v>
      </c>
      <c r="K260" s="48">
        <f t="shared" si="151"/>
        <v>1</v>
      </c>
      <c r="L260" s="41">
        <f t="shared" si="153"/>
        <v>1</v>
      </c>
      <c r="M260" s="41">
        <f t="shared" si="154"/>
        <v>1</v>
      </c>
      <c r="Q260" s="25" t="str">
        <f t="shared" si="134"/>
        <v>CARIB</v>
      </c>
      <c r="R260" s="25">
        <f t="shared" si="142"/>
        <v>1.65</v>
      </c>
      <c r="S260" s="25">
        <f t="shared" si="143"/>
        <v>2.14</v>
      </c>
      <c r="T260" s="25">
        <f t="shared" si="144"/>
        <v>12.5</v>
      </c>
      <c r="U260" s="25">
        <f t="shared" si="145"/>
        <v>16.399999999999999</v>
      </c>
      <c r="V260" s="25">
        <f t="shared" si="146"/>
        <v>0</v>
      </c>
      <c r="W260" s="25">
        <f t="shared" si="147"/>
        <v>0.4</v>
      </c>
      <c r="X260" s="25">
        <f t="shared" si="148"/>
        <v>5</v>
      </c>
      <c r="Y260" s="25">
        <f t="shared" si="111"/>
        <v>7</v>
      </c>
    </row>
    <row r="261" spans="1:25" x14ac:dyDescent="0.25">
      <c r="A261" s="283">
        <v>46148</v>
      </c>
      <c r="B261" s="34" t="s">
        <v>457</v>
      </c>
      <c r="C261" s="34" t="s">
        <v>31</v>
      </c>
      <c r="D261" s="223">
        <v>2.13</v>
      </c>
      <c r="E261" s="48">
        <f t="shared" si="149"/>
        <v>1</v>
      </c>
      <c r="F261" s="43">
        <v>14.35</v>
      </c>
      <c r="G261" s="48">
        <f t="shared" si="150"/>
        <v>1</v>
      </c>
      <c r="H261" s="4">
        <v>0.03</v>
      </c>
      <c r="I261" s="48">
        <f t="shared" si="152"/>
        <v>1</v>
      </c>
      <c r="J261" s="223">
        <v>5.8</v>
      </c>
      <c r="K261" s="48">
        <f t="shared" si="151"/>
        <v>1</v>
      </c>
      <c r="L261" s="41">
        <f t="shared" si="153"/>
        <v>1</v>
      </c>
      <c r="M261" s="41">
        <f t="shared" si="154"/>
        <v>1</v>
      </c>
      <c r="Q261" s="25" t="str">
        <f t="shared" si="134"/>
        <v>CARIB</v>
      </c>
      <c r="R261" s="25">
        <f t="shared" si="142"/>
        <v>1.65</v>
      </c>
      <c r="S261" s="25">
        <f t="shared" si="143"/>
        <v>2.14</v>
      </c>
      <c r="T261" s="25">
        <f t="shared" si="144"/>
        <v>12.5</v>
      </c>
      <c r="U261" s="25">
        <f t="shared" si="145"/>
        <v>16.399999999999999</v>
      </c>
      <c r="V261" s="25">
        <f t="shared" si="146"/>
        <v>0</v>
      </c>
      <c r="W261" s="25">
        <f t="shared" si="147"/>
        <v>0.4</v>
      </c>
      <c r="X261" s="25">
        <f t="shared" si="148"/>
        <v>5</v>
      </c>
      <c r="Y261" s="25">
        <f t="shared" si="111"/>
        <v>7</v>
      </c>
    </row>
    <row r="262" spans="1:25" x14ac:dyDescent="0.25">
      <c r="A262" s="283">
        <v>46149</v>
      </c>
      <c r="B262" s="34" t="s">
        <v>456</v>
      </c>
      <c r="C262" s="34" t="s">
        <v>31</v>
      </c>
      <c r="D262" s="223">
        <v>1.9</v>
      </c>
      <c r="E262" s="48">
        <f t="shared" si="149"/>
        <v>1</v>
      </c>
      <c r="F262" s="43">
        <v>13.75</v>
      </c>
      <c r="G262" s="48">
        <f t="shared" si="150"/>
        <v>1</v>
      </c>
      <c r="H262" s="4">
        <v>0.03</v>
      </c>
      <c r="I262" s="48">
        <f t="shared" si="152"/>
        <v>1</v>
      </c>
      <c r="J262" s="223">
        <v>5.66</v>
      </c>
      <c r="K262" s="48">
        <f t="shared" si="151"/>
        <v>1</v>
      </c>
      <c r="L262" s="41">
        <f t="shared" si="153"/>
        <v>1</v>
      </c>
      <c r="M262" s="41">
        <f t="shared" si="154"/>
        <v>1</v>
      </c>
      <c r="Q262" s="25" t="str">
        <f t="shared" si="134"/>
        <v>CARIB</v>
      </c>
      <c r="R262" s="25">
        <f t="shared" si="142"/>
        <v>1.65</v>
      </c>
      <c r="S262" s="25">
        <f t="shared" si="143"/>
        <v>2.14</v>
      </c>
      <c r="T262" s="25">
        <f t="shared" si="144"/>
        <v>12.5</v>
      </c>
      <c r="U262" s="25">
        <f t="shared" si="145"/>
        <v>16.399999999999999</v>
      </c>
      <c r="V262" s="25">
        <f t="shared" si="146"/>
        <v>0</v>
      </c>
      <c r="W262" s="25">
        <f t="shared" si="147"/>
        <v>0.4</v>
      </c>
      <c r="X262" s="25">
        <f t="shared" si="148"/>
        <v>5</v>
      </c>
      <c r="Y262" s="25">
        <f t="shared" si="111"/>
        <v>7</v>
      </c>
    </row>
    <row r="263" spans="1:25" x14ac:dyDescent="0.25">
      <c r="A263" s="283">
        <v>46149</v>
      </c>
      <c r="B263" s="34" t="s">
        <v>456</v>
      </c>
      <c r="C263" s="34" t="s">
        <v>30</v>
      </c>
      <c r="D263" s="223">
        <v>0.86</v>
      </c>
      <c r="E263" s="48">
        <f t="shared" si="149"/>
        <v>1</v>
      </c>
      <c r="F263" s="43">
        <v>14.25</v>
      </c>
      <c r="G263" s="48">
        <f t="shared" si="150"/>
        <v>1</v>
      </c>
      <c r="H263" s="4">
        <v>0.03</v>
      </c>
      <c r="I263" s="48">
        <f t="shared" si="152"/>
        <v>1</v>
      </c>
      <c r="J263" s="223">
        <v>5.3</v>
      </c>
      <c r="K263" s="48">
        <f t="shared" si="151"/>
        <v>1</v>
      </c>
      <c r="L263" s="41">
        <f t="shared" si="153"/>
        <v>1</v>
      </c>
      <c r="M263" s="41">
        <f t="shared" si="154"/>
        <v>1</v>
      </c>
      <c r="Q263" s="25" t="str">
        <f t="shared" si="134"/>
        <v>STAG</v>
      </c>
      <c r="R263" s="25">
        <f t="shared" si="142"/>
        <v>0.8</v>
      </c>
      <c r="S263" s="25">
        <f t="shared" si="143"/>
        <v>1.24</v>
      </c>
      <c r="T263" s="25">
        <f t="shared" si="144"/>
        <v>12.5</v>
      </c>
      <c r="U263" s="25">
        <f t="shared" si="145"/>
        <v>16.399999999999999</v>
      </c>
      <c r="V263" s="25">
        <f t="shared" si="146"/>
        <v>0</v>
      </c>
      <c r="W263" s="25">
        <f t="shared" si="147"/>
        <v>0.5</v>
      </c>
      <c r="X263" s="25">
        <f t="shared" si="148"/>
        <v>5</v>
      </c>
      <c r="Y263" s="25">
        <f t="shared" si="111"/>
        <v>7</v>
      </c>
    </row>
    <row r="264" spans="1:25" x14ac:dyDescent="0.25">
      <c r="A264" s="283">
        <v>46150</v>
      </c>
      <c r="B264" s="34" t="s">
        <v>457</v>
      </c>
      <c r="C264" s="34" t="s">
        <v>30</v>
      </c>
      <c r="D264" s="223">
        <v>0.91</v>
      </c>
      <c r="E264" s="48">
        <f t="shared" si="149"/>
        <v>1</v>
      </c>
      <c r="F264" s="43">
        <v>13</v>
      </c>
      <c r="G264" s="48">
        <f t="shared" si="150"/>
        <v>1</v>
      </c>
      <c r="H264" s="4">
        <v>0.01</v>
      </c>
      <c r="I264" s="48">
        <f t="shared" si="152"/>
        <v>1</v>
      </c>
      <c r="J264" s="223">
        <v>6</v>
      </c>
      <c r="K264" s="48">
        <f t="shared" si="151"/>
        <v>1</v>
      </c>
      <c r="L264" s="41">
        <f t="shared" si="153"/>
        <v>1</v>
      </c>
      <c r="M264" s="41">
        <f t="shared" si="154"/>
        <v>1</v>
      </c>
      <c r="Q264" s="25" t="str">
        <f t="shared" si="134"/>
        <v>STAG</v>
      </c>
      <c r="R264" s="25">
        <f t="shared" si="142"/>
        <v>0.8</v>
      </c>
      <c r="S264" s="25">
        <f t="shared" si="143"/>
        <v>1.24</v>
      </c>
      <c r="T264" s="25">
        <f t="shared" si="144"/>
        <v>12.5</v>
      </c>
      <c r="U264" s="25">
        <f t="shared" si="145"/>
        <v>16.399999999999999</v>
      </c>
      <c r="V264" s="25">
        <f t="shared" si="146"/>
        <v>0</v>
      </c>
      <c r="W264" s="25">
        <f t="shared" si="147"/>
        <v>0.5</v>
      </c>
      <c r="X264" s="25">
        <f t="shared" si="148"/>
        <v>5</v>
      </c>
      <c r="Y264" s="25">
        <f t="shared" si="111"/>
        <v>7</v>
      </c>
    </row>
    <row r="265" spans="1:25" x14ac:dyDescent="0.25">
      <c r="A265" s="283">
        <v>46150</v>
      </c>
      <c r="B265" s="34" t="s">
        <v>435</v>
      </c>
      <c r="C265" s="34" t="s">
        <v>33</v>
      </c>
      <c r="D265" s="223">
        <v>3.11</v>
      </c>
      <c r="E265" s="48">
        <f t="shared" si="149"/>
        <v>1</v>
      </c>
      <c r="F265" s="43">
        <v>57.25</v>
      </c>
      <c r="G265" s="48">
        <f t="shared" si="150"/>
        <v>1</v>
      </c>
      <c r="H265" s="4">
        <v>0.06</v>
      </c>
      <c r="I265" s="48">
        <f t="shared" si="152"/>
        <v>1</v>
      </c>
      <c r="J265" s="223">
        <v>163.30000000000001</v>
      </c>
      <c r="K265" s="48">
        <f t="shared" si="151"/>
        <v>1</v>
      </c>
      <c r="L265" s="41">
        <f t="shared" si="153"/>
        <v>1</v>
      </c>
      <c r="M265" s="41">
        <f t="shared" si="154"/>
        <v>1</v>
      </c>
      <c r="Q265" s="25" t="str">
        <f t="shared" si="134"/>
        <v>GUINNESS</v>
      </c>
      <c r="R265" s="25">
        <f t="shared" si="142"/>
        <v>3.1</v>
      </c>
      <c r="S265" s="25">
        <f t="shared" si="143"/>
        <v>4.1399999999999997</v>
      </c>
      <c r="T265" s="25">
        <f t="shared" si="144"/>
        <v>48</v>
      </c>
      <c r="U265" s="25">
        <f t="shared" si="145"/>
        <v>62</v>
      </c>
      <c r="V265" s="25">
        <f t="shared" si="146"/>
        <v>0</v>
      </c>
      <c r="W265" s="25">
        <f t="shared" si="147"/>
        <v>0.4</v>
      </c>
      <c r="X265" s="25">
        <f t="shared" si="148"/>
        <v>155</v>
      </c>
      <c r="Y265" s="25">
        <f t="shared" si="111"/>
        <v>195</v>
      </c>
    </row>
    <row r="266" spans="1:25" x14ac:dyDescent="0.25">
      <c r="A266" s="283">
        <v>46151</v>
      </c>
      <c r="B266" s="34" t="s">
        <v>805</v>
      </c>
      <c r="C266" s="34" t="s">
        <v>33</v>
      </c>
      <c r="D266" s="223">
        <v>3.32</v>
      </c>
      <c r="E266" s="48">
        <f t="shared" si="149"/>
        <v>1</v>
      </c>
      <c r="F266" s="43">
        <v>51.8</v>
      </c>
      <c r="G266" s="48">
        <f t="shared" si="150"/>
        <v>1</v>
      </c>
      <c r="H266" s="4">
        <v>0.03</v>
      </c>
      <c r="I266" s="48">
        <f t="shared" si="152"/>
        <v>1</v>
      </c>
      <c r="J266" s="223">
        <v>189.5</v>
      </c>
      <c r="K266" s="48">
        <f t="shared" si="151"/>
        <v>1</v>
      </c>
      <c r="L266" s="41">
        <f t="shared" si="153"/>
        <v>1</v>
      </c>
      <c r="M266" s="41">
        <f t="shared" si="154"/>
        <v>1</v>
      </c>
      <c r="Q266" s="25" t="str">
        <f t="shared" si="134"/>
        <v>GUINNESS</v>
      </c>
      <c r="R266" s="25">
        <f t="shared" si="142"/>
        <v>3.1</v>
      </c>
      <c r="S266" s="25">
        <f t="shared" si="143"/>
        <v>4.1399999999999997</v>
      </c>
      <c r="T266" s="25">
        <f t="shared" si="144"/>
        <v>48</v>
      </c>
      <c r="U266" s="25">
        <f t="shared" si="145"/>
        <v>62</v>
      </c>
      <c r="V266" s="25">
        <f t="shared" si="146"/>
        <v>0</v>
      </c>
      <c r="W266" s="25">
        <f t="shared" si="147"/>
        <v>0.4</v>
      </c>
      <c r="X266" s="25">
        <f t="shared" si="148"/>
        <v>155</v>
      </c>
      <c r="Y266" s="25">
        <f t="shared" si="111"/>
        <v>195</v>
      </c>
    </row>
    <row r="267" spans="1:25" x14ac:dyDescent="0.25">
      <c r="A267" s="283">
        <v>46151</v>
      </c>
      <c r="B267" s="34" t="s">
        <v>437</v>
      </c>
      <c r="C267" s="34" t="s">
        <v>33</v>
      </c>
      <c r="D267" s="223">
        <v>3.3</v>
      </c>
      <c r="E267" s="48">
        <f t="shared" si="149"/>
        <v>1</v>
      </c>
      <c r="F267" s="43">
        <v>53.6</v>
      </c>
      <c r="G267" s="48">
        <f t="shared" si="150"/>
        <v>1</v>
      </c>
      <c r="H267" s="4">
        <v>0.03</v>
      </c>
      <c r="I267" s="48">
        <f t="shared" si="152"/>
        <v>1</v>
      </c>
      <c r="J267" s="223">
        <v>185.3</v>
      </c>
      <c r="K267" s="48">
        <f t="shared" si="151"/>
        <v>1</v>
      </c>
      <c r="L267" s="41">
        <f t="shared" si="153"/>
        <v>1</v>
      </c>
      <c r="M267" s="41">
        <f t="shared" si="154"/>
        <v>1</v>
      </c>
      <c r="Q267" s="25" t="str">
        <f t="shared" si="134"/>
        <v>GUINNESS</v>
      </c>
      <c r="R267" s="25">
        <f t="shared" si="142"/>
        <v>3.1</v>
      </c>
      <c r="S267" s="25">
        <f t="shared" si="143"/>
        <v>4.1399999999999997</v>
      </c>
      <c r="T267" s="25">
        <f t="shared" si="144"/>
        <v>48</v>
      </c>
      <c r="U267" s="25">
        <f t="shared" si="145"/>
        <v>62</v>
      </c>
      <c r="V267" s="25">
        <f t="shared" si="146"/>
        <v>0</v>
      </c>
      <c r="W267" s="25">
        <f t="shared" si="147"/>
        <v>0.4</v>
      </c>
      <c r="X267" s="25">
        <f t="shared" si="148"/>
        <v>155</v>
      </c>
      <c r="Y267" s="25">
        <f t="shared" si="111"/>
        <v>195</v>
      </c>
    </row>
    <row r="268" spans="1:25" x14ac:dyDescent="0.25">
      <c r="A268" s="283">
        <v>46151</v>
      </c>
      <c r="B268" s="34" t="s">
        <v>434</v>
      </c>
      <c r="C268" s="34" t="s">
        <v>33</v>
      </c>
      <c r="D268" s="223">
        <v>3.1</v>
      </c>
      <c r="E268" s="48">
        <f t="shared" si="149"/>
        <v>1</v>
      </c>
      <c r="F268" s="43">
        <v>52.1</v>
      </c>
      <c r="G268" s="48">
        <f t="shared" si="150"/>
        <v>1</v>
      </c>
      <c r="H268" s="4">
        <v>0.04</v>
      </c>
      <c r="I268" s="48">
        <f t="shared" si="152"/>
        <v>1</v>
      </c>
      <c r="J268" s="223">
        <v>173.2</v>
      </c>
      <c r="K268" s="48">
        <f t="shared" si="151"/>
        <v>1</v>
      </c>
      <c r="L268" s="41">
        <f t="shared" si="153"/>
        <v>1</v>
      </c>
      <c r="M268" s="41">
        <f t="shared" si="154"/>
        <v>1</v>
      </c>
      <c r="Q268" s="25" t="str">
        <f t="shared" si="134"/>
        <v>GUINNESS</v>
      </c>
      <c r="R268" s="25">
        <f t="shared" si="142"/>
        <v>3.1</v>
      </c>
      <c r="S268" s="25">
        <f t="shared" si="143"/>
        <v>4.1399999999999997</v>
      </c>
      <c r="T268" s="25">
        <f t="shared" si="144"/>
        <v>48</v>
      </c>
      <c r="U268" s="25">
        <f t="shared" si="145"/>
        <v>62</v>
      </c>
      <c r="V268" s="25">
        <f t="shared" si="146"/>
        <v>0</v>
      </c>
      <c r="W268" s="25">
        <f t="shared" si="147"/>
        <v>0.4</v>
      </c>
      <c r="X268" s="25">
        <f t="shared" si="148"/>
        <v>155</v>
      </c>
      <c r="Y268" s="25">
        <f t="shared" si="111"/>
        <v>195</v>
      </c>
    </row>
    <row r="269" spans="1:25" x14ac:dyDescent="0.25">
      <c r="A269" s="283">
        <v>46151</v>
      </c>
      <c r="B269" s="34" t="s">
        <v>436</v>
      </c>
      <c r="C269" s="34" t="s">
        <v>33</v>
      </c>
      <c r="D269" s="223">
        <v>3.18</v>
      </c>
      <c r="E269" s="48">
        <f t="shared" si="149"/>
        <v>1</v>
      </c>
      <c r="F269" s="43">
        <v>52.4</v>
      </c>
      <c r="G269" s="48">
        <f t="shared" si="150"/>
        <v>1</v>
      </c>
      <c r="H269" s="4">
        <v>0.04</v>
      </c>
      <c r="I269" s="48">
        <f t="shared" si="152"/>
        <v>1</v>
      </c>
      <c r="J269" s="223">
        <v>170.3</v>
      </c>
      <c r="K269" s="48">
        <f t="shared" si="151"/>
        <v>1</v>
      </c>
      <c r="L269" s="41">
        <f t="shared" si="153"/>
        <v>1</v>
      </c>
      <c r="M269" s="41">
        <f t="shared" si="154"/>
        <v>1</v>
      </c>
      <c r="Q269" s="25" t="str">
        <f t="shared" si="134"/>
        <v>GUINNESS</v>
      </c>
      <c r="R269" s="25">
        <f t="shared" si="142"/>
        <v>3.1</v>
      </c>
      <c r="S269" s="25">
        <f t="shared" si="143"/>
        <v>4.1399999999999997</v>
      </c>
      <c r="T269" s="25">
        <f t="shared" si="144"/>
        <v>48</v>
      </c>
      <c r="U269" s="25">
        <f t="shared" si="145"/>
        <v>62</v>
      </c>
      <c r="V269" s="25">
        <f t="shared" si="146"/>
        <v>0</v>
      </c>
      <c r="W269" s="25">
        <f t="shared" si="147"/>
        <v>0.4</v>
      </c>
      <c r="X269" s="25">
        <f t="shared" si="148"/>
        <v>155</v>
      </c>
      <c r="Y269" s="25">
        <f t="shared" si="111"/>
        <v>195</v>
      </c>
    </row>
    <row r="270" spans="1:25" x14ac:dyDescent="0.25">
      <c r="A270" s="283">
        <v>46153</v>
      </c>
      <c r="B270" s="34" t="s">
        <v>458</v>
      </c>
      <c r="C270" s="34" t="s">
        <v>31</v>
      </c>
      <c r="D270" s="223">
        <v>2.1</v>
      </c>
      <c r="E270" s="48">
        <f t="shared" si="149"/>
        <v>1</v>
      </c>
      <c r="F270" s="43">
        <v>14.25</v>
      </c>
      <c r="G270" s="48">
        <f t="shared" si="150"/>
        <v>1</v>
      </c>
      <c r="H270" s="4">
        <v>0.03</v>
      </c>
      <c r="I270" s="48">
        <f t="shared" si="152"/>
        <v>1</v>
      </c>
      <c r="J270" s="223">
        <v>6.15</v>
      </c>
      <c r="K270" s="48">
        <f t="shared" si="151"/>
        <v>1</v>
      </c>
      <c r="L270" s="41">
        <f t="shared" si="153"/>
        <v>1</v>
      </c>
      <c r="M270" s="41">
        <f t="shared" si="154"/>
        <v>1</v>
      </c>
      <c r="Q270" s="25" t="str">
        <f t="shared" si="134"/>
        <v>CARIB</v>
      </c>
      <c r="R270" s="25">
        <f t="shared" si="142"/>
        <v>1.65</v>
      </c>
      <c r="S270" s="25">
        <f t="shared" si="143"/>
        <v>2.14</v>
      </c>
      <c r="T270" s="25">
        <f t="shared" si="144"/>
        <v>12.5</v>
      </c>
      <c r="U270" s="25">
        <f t="shared" si="145"/>
        <v>16.399999999999999</v>
      </c>
      <c r="V270" s="25">
        <f t="shared" si="146"/>
        <v>0</v>
      </c>
      <c r="W270" s="25">
        <f t="shared" si="147"/>
        <v>0.4</v>
      </c>
      <c r="X270" s="25">
        <f t="shared" si="148"/>
        <v>5</v>
      </c>
      <c r="Y270" s="25">
        <f t="shared" si="111"/>
        <v>7</v>
      </c>
    </row>
    <row r="271" spans="1:25" x14ac:dyDescent="0.25">
      <c r="A271" s="283">
        <v>45788</v>
      </c>
      <c r="B271" s="34" t="s">
        <v>434</v>
      </c>
      <c r="C271" s="34" t="s">
        <v>31</v>
      </c>
      <c r="D271" s="223">
        <v>2.14</v>
      </c>
      <c r="E271" s="48">
        <f t="shared" si="149"/>
        <v>1</v>
      </c>
      <c r="F271" s="43">
        <v>13.3</v>
      </c>
      <c r="G271" s="48">
        <f t="shared" si="150"/>
        <v>1</v>
      </c>
      <c r="H271" s="4">
        <v>0.03</v>
      </c>
      <c r="I271" s="48">
        <f t="shared" si="152"/>
        <v>1</v>
      </c>
      <c r="J271" s="223">
        <v>6.51</v>
      </c>
      <c r="K271" s="48">
        <f t="shared" si="151"/>
        <v>1</v>
      </c>
      <c r="L271" s="41">
        <f t="shared" si="153"/>
        <v>1</v>
      </c>
      <c r="M271" s="41">
        <f t="shared" si="154"/>
        <v>1</v>
      </c>
      <c r="Q271" s="25" t="str">
        <f t="shared" si="134"/>
        <v>CARIB</v>
      </c>
      <c r="R271" s="25">
        <f t="shared" si="142"/>
        <v>1.65</v>
      </c>
      <c r="S271" s="25">
        <f t="shared" si="143"/>
        <v>2.14</v>
      </c>
      <c r="T271" s="25">
        <f t="shared" si="144"/>
        <v>12.5</v>
      </c>
      <c r="U271" s="25">
        <f t="shared" si="145"/>
        <v>16.399999999999999</v>
      </c>
      <c r="V271" s="25">
        <f t="shared" si="146"/>
        <v>0</v>
      </c>
      <c r="W271" s="25">
        <f t="shared" si="147"/>
        <v>0.4</v>
      </c>
      <c r="X271" s="25">
        <f t="shared" si="148"/>
        <v>5</v>
      </c>
      <c r="Y271" s="25">
        <f t="shared" si="111"/>
        <v>7</v>
      </c>
    </row>
    <row r="272" spans="1:25" x14ac:dyDescent="0.25">
      <c r="A272" s="283">
        <v>45789</v>
      </c>
      <c r="B272" s="34" t="s">
        <v>435</v>
      </c>
      <c r="C272" s="34" t="s">
        <v>31</v>
      </c>
      <c r="D272" s="223">
        <v>1.8</v>
      </c>
      <c r="E272" s="48">
        <f t="shared" si="149"/>
        <v>1</v>
      </c>
      <c r="F272" s="43">
        <v>15</v>
      </c>
      <c r="G272" s="48">
        <f t="shared" si="150"/>
        <v>1</v>
      </c>
      <c r="H272" s="4">
        <v>0.04</v>
      </c>
      <c r="I272" s="48">
        <f t="shared" si="152"/>
        <v>1</v>
      </c>
      <c r="J272" s="223">
        <v>6.85</v>
      </c>
      <c r="K272" s="48">
        <f t="shared" si="151"/>
        <v>1</v>
      </c>
      <c r="L272" s="41">
        <f t="shared" si="153"/>
        <v>1</v>
      </c>
      <c r="M272" s="41">
        <f t="shared" si="154"/>
        <v>1</v>
      </c>
      <c r="Q272" s="25" t="str">
        <f t="shared" si="134"/>
        <v>CARIB</v>
      </c>
      <c r="R272" s="25">
        <f t="shared" si="142"/>
        <v>1.65</v>
      </c>
      <c r="S272" s="25">
        <f t="shared" si="143"/>
        <v>2.14</v>
      </c>
      <c r="T272" s="25">
        <f t="shared" si="144"/>
        <v>12.5</v>
      </c>
      <c r="U272" s="25">
        <f t="shared" si="145"/>
        <v>16.399999999999999</v>
      </c>
      <c r="V272" s="25">
        <f t="shared" si="146"/>
        <v>0</v>
      </c>
      <c r="W272" s="25">
        <f t="shared" si="147"/>
        <v>0.4</v>
      </c>
      <c r="X272" s="25">
        <f t="shared" si="148"/>
        <v>5</v>
      </c>
      <c r="Y272" s="25">
        <f t="shared" ref="Y272:Y349" si="155">VLOOKUP($Q272,$Q$3:$Y$14,9,FALSE)</f>
        <v>7</v>
      </c>
    </row>
    <row r="273" spans="1:25" x14ac:dyDescent="0.25">
      <c r="A273" s="283">
        <v>45789</v>
      </c>
      <c r="B273" s="34" t="s">
        <v>437</v>
      </c>
      <c r="C273" s="34" t="s">
        <v>31</v>
      </c>
      <c r="D273" s="223">
        <v>2.1</v>
      </c>
      <c r="E273" s="48">
        <f t="shared" si="149"/>
        <v>1</v>
      </c>
      <c r="F273" s="43">
        <v>14.1</v>
      </c>
      <c r="G273" s="48">
        <f t="shared" si="150"/>
        <v>1</v>
      </c>
      <c r="H273" s="4">
        <v>0.03</v>
      </c>
      <c r="I273" s="48">
        <f t="shared" si="152"/>
        <v>1</v>
      </c>
      <c r="J273" s="223">
        <v>6.83</v>
      </c>
      <c r="K273" s="48">
        <f t="shared" si="151"/>
        <v>1</v>
      </c>
      <c r="L273" s="41">
        <f t="shared" si="153"/>
        <v>1</v>
      </c>
      <c r="M273" s="41">
        <f t="shared" si="154"/>
        <v>1</v>
      </c>
      <c r="Q273" s="25" t="str">
        <f t="shared" si="134"/>
        <v>CARIB</v>
      </c>
      <c r="R273" s="25">
        <f t="shared" si="142"/>
        <v>1.65</v>
      </c>
      <c r="S273" s="25">
        <f t="shared" si="143"/>
        <v>2.14</v>
      </c>
      <c r="T273" s="25">
        <f t="shared" si="144"/>
        <v>12.5</v>
      </c>
      <c r="U273" s="25">
        <f t="shared" si="145"/>
        <v>16.399999999999999</v>
      </c>
      <c r="V273" s="25">
        <f t="shared" si="146"/>
        <v>0</v>
      </c>
      <c r="W273" s="25">
        <f t="shared" si="147"/>
        <v>0.4</v>
      </c>
      <c r="X273" s="25">
        <f t="shared" si="148"/>
        <v>5</v>
      </c>
      <c r="Y273" s="25">
        <f t="shared" si="155"/>
        <v>7</v>
      </c>
    </row>
    <row r="274" spans="1:25" x14ac:dyDescent="0.25">
      <c r="A274" s="283">
        <v>45789</v>
      </c>
      <c r="B274" s="34" t="s">
        <v>436</v>
      </c>
      <c r="C274" s="34" t="s">
        <v>31</v>
      </c>
      <c r="D274" s="223">
        <v>2</v>
      </c>
      <c r="E274" s="48">
        <f t="shared" si="149"/>
        <v>1</v>
      </c>
      <c r="F274" s="43">
        <v>14</v>
      </c>
      <c r="G274" s="48">
        <f t="shared" si="150"/>
        <v>1</v>
      </c>
      <c r="H274" s="4">
        <v>0.04</v>
      </c>
      <c r="I274" s="48">
        <f t="shared" si="152"/>
        <v>1</v>
      </c>
      <c r="J274" s="223">
        <v>6.83</v>
      </c>
      <c r="K274" s="48">
        <f t="shared" si="151"/>
        <v>1</v>
      </c>
      <c r="L274" s="41">
        <f t="shared" si="153"/>
        <v>1</v>
      </c>
      <c r="M274" s="41">
        <f t="shared" si="154"/>
        <v>1</v>
      </c>
      <c r="Q274" s="25" t="str">
        <f t="shared" si="134"/>
        <v>CARIB</v>
      </c>
      <c r="R274" s="25">
        <f t="shared" si="142"/>
        <v>1.65</v>
      </c>
      <c r="S274" s="25">
        <f t="shared" si="143"/>
        <v>2.14</v>
      </c>
      <c r="T274" s="25">
        <f t="shared" si="144"/>
        <v>12.5</v>
      </c>
      <c r="U274" s="25">
        <f t="shared" si="145"/>
        <v>16.399999999999999</v>
      </c>
      <c r="V274" s="25">
        <f t="shared" si="146"/>
        <v>0</v>
      </c>
      <c r="W274" s="25">
        <f t="shared" si="147"/>
        <v>0.4</v>
      </c>
      <c r="X274" s="25">
        <f t="shared" si="148"/>
        <v>5</v>
      </c>
      <c r="Y274" s="25">
        <f t="shared" si="155"/>
        <v>7</v>
      </c>
    </row>
    <row r="275" spans="1:25" x14ac:dyDescent="0.25">
      <c r="A275" s="283">
        <v>45789</v>
      </c>
      <c r="B275" s="34" t="s">
        <v>434</v>
      </c>
      <c r="C275" s="34" t="s">
        <v>31</v>
      </c>
      <c r="D275" s="223">
        <v>2.06</v>
      </c>
      <c r="E275" s="48">
        <f t="shared" si="149"/>
        <v>1</v>
      </c>
      <c r="F275" s="43">
        <v>14.55</v>
      </c>
      <c r="G275" s="48">
        <f t="shared" si="150"/>
        <v>1</v>
      </c>
      <c r="H275" s="4">
        <v>0.04</v>
      </c>
      <c r="I275" s="48">
        <f t="shared" si="152"/>
        <v>1</v>
      </c>
      <c r="J275" s="223">
        <v>6.3</v>
      </c>
      <c r="K275" s="48">
        <f t="shared" si="151"/>
        <v>1</v>
      </c>
      <c r="L275" s="41">
        <f t="shared" si="153"/>
        <v>1</v>
      </c>
      <c r="M275" s="41">
        <f t="shared" si="154"/>
        <v>1</v>
      </c>
      <c r="Q275" s="25" t="str">
        <f t="shared" si="134"/>
        <v>CARIB</v>
      </c>
      <c r="R275" s="25">
        <f t="shared" si="142"/>
        <v>1.65</v>
      </c>
      <c r="S275" s="25">
        <f t="shared" si="143"/>
        <v>2.14</v>
      </c>
      <c r="T275" s="25">
        <f t="shared" si="144"/>
        <v>12.5</v>
      </c>
      <c r="U275" s="25">
        <f t="shared" si="145"/>
        <v>16.399999999999999</v>
      </c>
      <c r="V275" s="25">
        <f t="shared" si="146"/>
        <v>0</v>
      </c>
      <c r="W275" s="25">
        <f t="shared" si="147"/>
        <v>0.4</v>
      </c>
      <c r="X275" s="25">
        <f t="shared" si="148"/>
        <v>5</v>
      </c>
      <c r="Y275" s="25">
        <f t="shared" si="155"/>
        <v>7</v>
      </c>
    </row>
    <row r="276" spans="1:25" x14ac:dyDescent="0.25">
      <c r="A276" s="283">
        <v>45789</v>
      </c>
      <c r="B276" s="34" t="s">
        <v>437</v>
      </c>
      <c r="C276" s="34" t="s">
        <v>30</v>
      </c>
      <c r="D276" s="223">
        <v>0.98</v>
      </c>
      <c r="E276" s="48">
        <f t="shared" si="149"/>
        <v>1</v>
      </c>
      <c r="F276" s="43">
        <v>16</v>
      </c>
      <c r="G276" s="48">
        <f t="shared" si="150"/>
        <v>1</v>
      </c>
      <c r="H276" s="4">
        <v>0.01</v>
      </c>
      <c r="I276" s="48">
        <f t="shared" si="152"/>
        <v>1</v>
      </c>
      <c r="J276" s="223">
        <v>5.15</v>
      </c>
      <c r="K276" s="48">
        <f t="shared" si="151"/>
        <v>1</v>
      </c>
      <c r="L276" s="41">
        <f t="shared" si="153"/>
        <v>1</v>
      </c>
      <c r="M276" s="41">
        <f t="shared" si="154"/>
        <v>1</v>
      </c>
      <c r="Q276" s="25" t="str">
        <f t="shared" si="134"/>
        <v>STAG</v>
      </c>
      <c r="R276" s="25">
        <f t="shared" si="142"/>
        <v>0.8</v>
      </c>
      <c r="S276" s="25">
        <f t="shared" si="143"/>
        <v>1.24</v>
      </c>
      <c r="T276" s="25">
        <f t="shared" si="144"/>
        <v>12.5</v>
      </c>
      <c r="U276" s="25">
        <f t="shared" si="145"/>
        <v>16.399999999999999</v>
      </c>
      <c r="V276" s="25">
        <f t="shared" si="146"/>
        <v>0</v>
      </c>
      <c r="W276" s="25">
        <f t="shared" si="147"/>
        <v>0.5</v>
      </c>
      <c r="X276" s="25">
        <f t="shared" si="148"/>
        <v>5</v>
      </c>
      <c r="Y276" s="25">
        <f t="shared" si="155"/>
        <v>7</v>
      </c>
    </row>
    <row r="277" spans="1:25" x14ac:dyDescent="0.25">
      <c r="A277" s="283">
        <v>45789</v>
      </c>
      <c r="B277" s="34" t="s">
        <v>457</v>
      </c>
      <c r="C277" s="34" t="s">
        <v>30</v>
      </c>
      <c r="D277" s="223">
        <v>0.95</v>
      </c>
      <c r="E277" s="48">
        <f t="shared" si="149"/>
        <v>1</v>
      </c>
      <c r="F277" s="43">
        <v>16.399999999999999</v>
      </c>
      <c r="G277" s="48">
        <f t="shared" si="150"/>
        <v>1</v>
      </c>
      <c r="H277" s="4">
        <v>0.03</v>
      </c>
      <c r="I277" s="48">
        <f t="shared" si="152"/>
        <v>1</v>
      </c>
      <c r="J277" s="223">
        <v>6.55</v>
      </c>
      <c r="K277" s="48">
        <f t="shared" si="151"/>
        <v>1</v>
      </c>
      <c r="L277" s="41">
        <f t="shared" si="153"/>
        <v>1</v>
      </c>
      <c r="M277" s="41">
        <f t="shared" si="154"/>
        <v>1</v>
      </c>
      <c r="Q277" s="25" t="str">
        <f t="shared" si="134"/>
        <v>STAG</v>
      </c>
      <c r="R277" s="25">
        <f t="shared" si="142"/>
        <v>0.8</v>
      </c>
      <c r="S277" s="25">
        <f t="shared" si="143"/>
        <v>1.24</v>
      </c>
      <c r="T277" s="25">
        <f t="shared" si="144"/>
        <v>12.5</v>
      </c>
      <c r="U277" s="25">
        <f t="shared" si="145"/>
        <v>16.399999999999999</v>
      </c>
      <c r="V277" s="25">
        <f t="shared" si="146"/>
        <v>0</v>
      </c>
      <c r="W277" s="25">
        <f t="shared" si="147"/>
        <v>0.5</v>
      </c>
      <c r="X277" s="25">
        <f t="shared" si="148"/>
        <v>5</v>
      </c>
      <c r="Y277" s="25">
        <f t="shared" si="155"/>
        <v>7</v>
      </c>
    </row>
    <row r="278" spans="1:25" x14ac:dyDescent="0.25">
      <c r="A278" s="283">
        <v>45790</v>
      </c>
      <c r="B278" s="34" t="s">
        <v>456</v>
      </c>
      <c r="C278" s="34" t="s">
        <v>30</v>
      </c>
      <c r="D278" s="223">
        <v>0.92</v>
      </c>
      <c r="E278" s="48">
        <f t="shared" si="149"/>
        <v>1</v>
      </c>
      <c r="F278" s="43">
        <v>14.65</v>
      </c>
      <c r="G278" s="48">
        <f t="shared" si="150"/>
        <v>1</v>
      </c>
      <c r="H278" s="4">
        <v>0.04</v>
      </c>
      <c r="I278" s="48">
        <f t="shared" si="152"/>
        <v>1</v>
      </c>
      <c r="J278" s="223">
        <v>5.6</v>
      </c>
      <c r="K278" s="48">
        <f t="shared" si="151"/>
        <v>1</v>
      </c>
      <c r="L278" s="41">
        <f t="shared" si="153"/>
        <v>1</v>
      </c>
      <c r="M278" s="41">
        <f t="shared" si="154"/>
        <v>1</v>
      </c>
      <c r="Q278" s="25" t="str">
        <f t="shared" si="134"/>
        <v>STAG</v>
      </c>
      <c r="R278" s="25">
        <f t="shared" si="142"/>
        <v>0.8</v>
      </c>
      <c r="S278" s="25">
        <f t="shared" si="143"/>
        <v>1.24</v>
      </c>
      <c r="T278" s="25">
        <f t="shared" si="144"/>
        <v>12.5</v>
      </c>
      <c r="U278" s="25">
        <f t="shared" si="145"/>
        <v>16.399999999999999</v>
      </c>
      <c r="V278" s="25">
        <f t="shared" si="146"/>
        <v>0</v>
      </c>
      <c r="W278" s="25">
        <f t="shared" si="147"/>
        <v>0.5</v>
      </c>
      <c r="X278" s="25">
        <f t="shared" si="148"/>
        <v>5</v>
      </c>
      <c r="Y278" s="25">
        <f t="shared" si="155"/>
        <v>7</v>
      </c>
    </row>
    <row r="279" spans="1:25" x14ac:dyDescent="0.25">
      <c r="A279" s="283">
        <v>45790</v>
      </c>
      <c r="B279" s="34" t="s">
        <v>457</v>
      </c>
      <c r="C279" s="34" t="s">
        <v>31</v>
      </c>
      <c r="D279" s="223">
        <v>2.02</v>
      </c>
      <c r="E279" s="48">
        <f t="shared" si="149"/>
        <v>1</v>
      </c>
      <c r="F279" s="43">
        <v>14.15</v>
      </c>
      <c r="G279" s="48">
        <f t="shared" si="150"/>
        <v>1</v>
      </c>
      <c r="H279" s="4">
        <v>0.03</v>
      </c>
      <c r="I279" s="48">
        <f t="shared" si="152"/>
        <v>1</v>
      </c>
      <c r="J279" s="223">
        <v>6.68</v>
      </c>
      <c r="K279" s="48">
        <f t="shared" si="151"/>
        <v>1</v>
      </c>
      <c r="L279" s="41">
        <f t="shared" si="153"/>
        <v>1</v>
      </c>
      <c r="M279" s="41">
        <f t="shared" si="154"/>
        <v>1</v>
      </c>
      <c r="Q279" s="25" t="str">
        <f t="shared" si="134"/>
        <v>CARIB</v>
      </c>
      <c r="R279" s="25">
        <f t="shared" si="142"/>
        <v>1.65</v>
      </c>
      <c r="S279" s="25">
        <f t="shared" si="143"/>
        <v>2.14</v>
      </c>
      <c r="T279" s="25">
        <f t="shared" si="144"/>
        <v>12.5</v>
      </c>
      <c r="U279" s="25">
        <f t="shared" si="145"/>
        <v>16.399999999999999</v>
      </c>
      <c r="V279" s="25">
        <f t="shared" si="146"/>
        <v>0</v>
      </c>
      <c r="W279" s="25">
        <f t="shared" si="147"/>
        <v>0.4</v>
      </c>
      <c r="X279" s="25">
        <f t="shared" si="148"/>
        <v>5</v>
      </c>
      <c r="Y279" s="25">
        <f t="shared" si="155"/>
        <v>7</v>
      </c>
    </row>
    <row r="280" spans="1:25" x14ac:dyDescent="0.25">
      <c r="A280" s="283">
        <v>45790</v>
      </c>
      <c r="B280" s="34" t="s">
        <v>456</v>
      </c>
      <c r="C280" s="34" t="s">
        <v>31</v>
      </c>
      <c r="D280" s="223">
        <v>1.95</v>
      </c>
      <c r="E280" s="48">
        <f t="shared" si="149"/>
        <v>1</v>
      </c>
      <c r="F280" s="43">
        <v>13.1</v>
      </c>
      <c r="G280" s="48">
        <f t="shared" si="150"/>
        <v>1</v>
      </c>
      <c r="H280" s="4">
        <v>0.04</v>
      </c>
      <c r="I280" s="48">
        <f t="shared" si="152"/>
        <v>1</v>
      </c>
      <c r="J280" s="223">
        <v>6.2</v>
      </c>
      <c r="K280" s="48">
        <f t="shared" si="151"/>
        <v>1</v>
      </c>
      <c r="L280" s="41">
        <f t="shared" si="153"/>
        <v>1</v>
      </c>
      <c r="M280" s="41">
        <f t="shared" si="154"/>
        <v>1</v>
      </c>
      <c r="Q280" s="25" t="str">
        <f t="shared" si="134"/>
        <v>CARIB</v>
      </c>
      <c r="R280" s="25">
        <f t="shared" si="142"/>
        <v>1.65</v>
      </c>
      <c r="S280" s="25">
        <f t="shared" si="143"/>
        <v>2.14</v>
      </c>
      <c r="T280" s="25">
        <f t="shared" si="144"/>
        <v>12.5</v>
      </c>
      <c r="U280" s="25">
        <f t="shared" si="145"/>
        <v>16.399999999999999</v>
      </c>
      <c r="V280" s="25">
        <f t="shared" si="146"/>
        <v>0</v>
      </c>
      <c r="W280" s="25">
        <f t="shared" si="147"/>
        <v>0.4</v>
      </c>
      <c r="X280" s="25">
        <f t="shared" si="148"/>
        <v>5</v>
      </c>
      <c r="Y280" s="25">
        <f t="shared" si="155"/>
        <v>7</v>
      </c>
    </row>
    <row r="281" spans="1:25" x14ac:dyDescent="0.25">
      <c r="A281" s="283">
        <v>45790</v>
      </c>
      <c r="B281" s="34" t="s">
        <v>457</v>
      </c>
      <c r="C281" s="34" t="s">
        <v>31</v>
      </c>
      <c r="D281" s="223">
        <v>1.89</v>
      </c>
      <c r="E281" s="48">
        <f t="shared" si="149"/>
        <v>1</v>
      </c>
      <c r="F281" s="43">
        <v>15.1</v>
      </c>
      <c r="G281" s="48">
        <f t="shared" si="150"/>
        <v>1</v>
      </c>
      <c r="H281" s="4">
        <v>0.04</v>
      </c>
      <c r="I281" s="48">
        <f t="shared" si="152"/>
        <v>1</v>
      </c>
      <c r="J281" s="223">
        <v>6.1</v>
      </c>
      <c r="K281" s="48">
        <f t="shared" si="151"/>
        <v>1</v>
      </c>
      <c r="L281" s="41">
        <f t="shared" si="153"/>
        <v>1</v>
      </c>
      <c r="M281" s="41">
        <f t="shared" si="154"/>
        <v>1</v>
      </c>
      <c r="Q281" s="25" t="str">
        <f t="shared" si="134"/>
        <v>CARIB</v>
      </c>
      <c r="R281" s="25">
        <f t="shared" si="142"/>
        <v>1.65</v>
      </c>
      <c r="S281" s="25">
        <f t="shared" si="143"/>
        <v>2.14</v>
      </c>
      <c r="T281" s="25">
        <f t="shared" si="144"/>
        <v>12.5</v>
      </c>
      <c r="U281" s="25">
        <f t="shared" si="145"/>
        <v>16.399999999999999</v>
      </c>
      <c r="V281" s="25">
        <f t="shared" si="146"/>
        <v>0</v>
      </c>
      <c r="W281" s="25">
        <f t="shared" si="147"/>
        <v>0.4</v>
      </c>
      <c r="X281" s="25">
        <f t="shared" si="148"/>
        <v>5</v>
      </c>
      <c r="Y281" s="25">
        <f t="shared" si="155"/>
        <v>7</v>
      </c>
    </row>
    <row r="282" spans="1:25" x14ac:dyDescent="0.25">
      <c r="A282" s="283">
        <v>45791</v>
      </c>
      <c r="B282" s="34" t="s">
        <v>456</v>
      </c>
      <c r="C282" s="34" t="s">
        <v>30</v>
      </c>
      <c r="D282" s="223">
        <v>0.94</v>
      </c>
      <c r="E282" s="48">
        <f t="shared" si="149"/>
        <v>1</v>
      </c>
      <c r="F282" s="43">
        <v>13.2</v>
      </c>
      <c r="G282" s="48">
        <f t="shared" si="150"/>
        <v>1</v>
      </c>
      <c r="H282" s="4">
        <v>0.03</v>
      </c>
      <c r="I282" s="48">
        <f t="shared" si="152"/>
        <v>1</v>
      </c>
      <c r="J282" s="223">
        <v>5.55</v>
      </c>
      <c r="K282" s="48">
        <f t="shared" si="151"/>
        <v>1</v>
      </c>
      <c r="L282" s="41">
        <f t="shared" si="153"/>
        <v>1</v>
      </c>
      <c r="M282" s="41">
        <f t="shared" si="154"/>
        <v>1</v>
      </c>
      <c r="Q282" s="25" t="str">
        <f t="shared" si="134"/>
        <v>STAG</v>
      </c>
      <c r="R282" s="25">
        <f t="shared" si="142"/>
        <v>0.8</v>
      </c>
      <c r="S282" s="25">
        <f t="shared" si="143"/>
        <v>1.24</v>
      </c>
      <c r="T282" s="25">
        <f t="shared" si="144"/>
        <v>12.5</v>
      </c>
      <c r="U282" s="25">
        <f t="shared" si="145"/>
        <v>16.399999999999999</v>
      </c>
      <c r="V282" s="25">
        <f t="shared" si="146"/>
        <v>0</v>
      </c>
      <c r="W282" s="25">
        <f t="shared" si="147"/>
        <v>0.5</v>
      </c>
      <c r="X282" s="25">
        <f t="shared" si="148"/>
        <v>5</v>
      </c>
      <c r="Y282" s="25">
        <f t="shared" si="155"/>
        <v>7</v>
      </c>
    </row>
    <row r="283" spans="1:25" x14ac:dyDescent="0.25">
      <c r="A283" s="283">
        <v>45791</v>
      </c>
      <c r="B283" s="34" t="s">
        <v>456</v>
      </c>
      <c r="C283" s="34" t="s">
        <v>32</v>
      </c>
      <c r="D283" s="223">
        <v>5.31</v>
      </c>
      <c r="E283" s="48">
        <f t="shared" si="149"/>
        <v>1</v>
      </c>
      <c r="F283" s="43">
        <v>35</v>
      </c>
      <c r="G283" s="48">
        <f t="shared" si="150"/>
        <v>1</v>
      </c>
      <c r="H283" s="4"/>
      <c r="I283" s="48"/>
      <c r="J283" s="223">
        <v>264.10000000000002</v>
      </c>
      <c r="K283" s="48">
        <f t="shared" si="151"/>
        <v>1</v>
      </c>
      <c r="L283" s="41">
        <f t="shared" si="153"/>
        <v>1</v>
      </c>
      <c r="M283" s="41">
        <f t="shared" si="154"/>
        <v>1</v>
      </c>
      <c r="Q283" s="25" t="str">
        <f t="shared" si="134"/>
        <v>MACKESON</v>
      </c>
      <c r="R283" s="25">
        <f t="shared" si="142"/>
        <v>5.2</v>
      </c>
      <c r="S283" s="25">
        <f t="shared" si="143"/>
        <v>5.6</v>
      </c>
      <c r="T283" s="25">
        <f t="shared" si="144"/>
        <v>32</v>
      </c>
      <c r="U283" s="25">
        <f t="shared" si="145"/>
        <v>38</v>
      </c>
      <c r="V283" s="25">
        <f t="shared" si="146"/>
        <v>0</v>
      </c>
      <c r="W283" s="25">
        <f t="shared" si="147"/>
        <v>0</v>
      </c>
      <c r="X283" s="25">
        <f t="shared" si="148"/>
        <v>260</v>
      </c>
      <c r="Y283" s="25">
        <f t="shared" si="155"/>
        <v>320</v>
      </c>
    </row>
    <row r="284" spans="1:25" x14ac:dyDescent="0.25">
      <c r="A284" s="283">
        <v>45792</v>
      </c>
      <c r="B284" s="34" t="s">
        <v>436</v>
      </c>
      <c r="C284" s="34" t="s">
        <v>35</v>
      </c>
      <c r="D284" s="223">
        <v>16.47</v>
      </c>
      <c r="E284" s="48">
        <f t="shared" si="149"/>
        <v>1</v>
      </c>
      <c r="F284" s="43">
        <v>12</v>
      </c>
      <c r="G284" s="48">
        <f t="shared" si="150"/>
        <v>1</v>
      </c>
      <c r="H284" s="4">
        <v>0.13</v>
      </c>
      <c r="I284" s="48">
        <f t="shared" si="152"/>
        <v>1</v>
      </c>
      <c r="J284" s="223">
        <v>116.4</v>
      </c>
      <c r="K284" s="48">
        <f t="shared" si="151"/>
        <v>1</v>
      </c>
      <c r="L284" s="41">
        <f t="shared" si="153"/>
        <v>1</v>
      </c>
      <c r="M284" s="41">
        <f t="shared" si="154"/>
        <v>1</v>
      </c>
      <c r="Q284" s="25" t="str">
        <f t="shared" si="134"/>
        <v>VITAMALT</v>
      </c>
      <c r="R284" s="25">
        <f t="shared" si="142"/>
        <v>16.2</v>
      </c>
      <c r="S284" s="25">
        <f t="shared" si="143"/>
        <v>16.84</v>
      </c>
      <c r="T284" s="25">
        <f t="shared" si="144"/>
        <v>12</v>
      </c>
      <c r="U284" s="25">
        <f t="shared" si="145"/>
        <v>16.440000000000001</v>
      </c>
      <c r="V284" s="25">
        <f t="shared" si="146"/>
        <v>0</v>
      </c>
      <c r="W284" s="25">
        <f t="shared" si="147"/>
        <v>1.4</v>
      </c>
      <c r="X284" s="25">
        <f t="shared" si="148"/>
        <v>100</v>
      </c>
      <c r="Y284" s="25">
        <f t="shared" si="155"/>
        <v>140</v>
      </c>
    </row>
    <row r="285" spans="1:25" x14ac:dyDescent="0.25">
      <c r="A285" s="283">
        <v>45792</v>
      </c>
      <c r="B285" s="34" t="s">
        <v>435</v>
      </c>
      <c r="C285" s="34" t="s">
        <v>35</v>
      </c>
      <c r="D285" s="223">
        <v>16.46</v>
      </c>
      <c r="E285" s="48">
        <f t="shared" si="149"/>
        <v>1</v>
      </c>
      <c r="F285" s="43">
        <v>13.1</v>
      </c>
      <c r="G285" s="48">
        <f t="shared" si="150"/>
        <v>1</v>
      </c>
      <c r="H285" s="4">
        <v>0</v>
      </c>
      <c r="I285" s="48">
        <f t="shared" si="152"/>
        <v>1</v>
      </c>
      <c r="J285" s="223">
        <v>112.6</v>
      </c>
      <c r="K285" s="48">
        <f t="shared" si="151"/>
        <v>1</v>
      </c>
      <c r="L285" s="41">
        <f t="shared" si="153"/>
        <v>1</v>
      </c>
      <c r="M285" s="41">
        <f t="shared" si="154"/>
        <v>1</v>
      </c>
      <c r="Q285" s="25" t="str">
        <f t="shared" si="134"/>
        <v>VITAMALT</v>
      </c>
      <c r="R285" s="25">
        <f t="shared" si="142"/>
        <v>16.2</v>
      </c>
      <c r="S285" s="25">
        <f t="shared" si="143"/>
        <v>16.84</v>
      </c>
      <c r="T285" s="25">
        <f t="shared" si="144"/>
        <v>12</v>
      </c>
      <c r="U285" s="25">
        <f t="shared" si="145"/>
        <v>16.440000000000001</v>
      </c>
      <c r="V285" s="25">
        <f t="shared" si="146"/>
        <v>0</v>
      </c>
      <c r="W285" s="25">
        <f t="shared" si="147"/>
        <v>1.4</v>
      </c>
      <c r="X285" s="25">
        <f t="shared" si="148"/>
        <v>100</v>
      </c>
      <c r="Y285" s="25">
        <f t="shared" si="155"/>
        <v>140</v>
      </c>
    </row>
    <row r="286" spans="1:25" x14ac:dyDescent="0.25">
      <c r="A286" s="283">
        <v>45793</v>
      </c>
      <c r="B286" s="34" t="s">
        <v>434</v>
      </c>
      <c r="C286" s="34" t="s">
        <v>35</v>
      </c>
      <c r="D286" s="223">
        <v>16.34</v>
      </c>
      <c r="E286" s="48">
        <f t="shared" si="149"/>
        <v>1</v>
      </c>
      <c r="F286" s="43">
        <v>15.25</v>
      </c>
      <c r="G286" s="48">
        <f t="shared" si="150"/>
        <v>1</v>
      </c>
      <c r="H286" s="4">
        <v>0</v>
      </c>
      <c r="I286" s="48">
        <f t="shared" si="152"/>
        <v>1</v>
      </c>
      <c r="J286" s="223">
        <v>119</v>
      </c>
      <c r="K286" s="48">
        <f t="shared" si="151"/>
        <v>1</v>
      </c>
      <c r="L286" s="41">
        <f t="shared" si="153"/>
        <v>1</v>
      </c>
      <c r="M286" s="41">
        <f t="shared" si="154"/>
        <v>1</v>
      </c>
      <c r="Q286" s="25" t="str">
        <f t="shared" si="134"/>
        <v>VITAMALT</v>
      </c>
      <c r="R286" s="25">
        <f t="shared" si="142"/>
        <v>16.2</v>
      </c>
      <c r="S286" s="25">
        <f t="shared" si="143"/>
        <v>16.84</v>
      </c>
      <c r="T286" s="25">
        <f t="shared" si="144"/>
        <v>12</v>
      </c>
      <c r="U286" s="25">
        <f t="shared" si="145"/>
        <v>16.440000000000001</v>
      </c>
      <c r="V286" s="25">
        <f t="shared" si="146"/>
        <v>0</v>
      </c>
      <c r="W286" s="25">
        <f t="shared" si="147"/>
        <v>1.4</v>
      </c>
      <c r="X286" s="25">
        <f t="shared" si="148"/>
        <v>100</v>
      </c>
      <c r="Y286" s="25">
        <f t="shared" si="155"/>
        <v>140</v>
      </c>
    </row>
    <row r="287" spans="1:25" x14ac:dyDescent="0.25">
      <c r="A287" s="283">
        <v>45793</v>
      </c>
      <c r="B287" s="34" t="s">
        <v>437</v>
      </c>
      <c r="C287" s="34" t="s">
        <v>35</v>
      </c>
      <c r="D287" s="223">
        <v>16.3</v>
      </c>
      <c r="E287" s="48">
        <f t="shared" si="149"/>
        <v>1</v>
      </c>
      <c r="F287" s="43">
        <v>17.649999999999999</v>
      </c>
      <c r="G287" s="48">
        <f>IF(+(IF(F287&lt;T287,0,IF(F287&gt;U287,0,1)))=1,1,0)</f>
        <v>0</v>
      </c>
      <c r="H287" s="4">
        <v>0.06</v>
      </c>
      <c r="I287" s="48">
        <f t="shared" si="152"/>
        <v>1</v>
      </c>
      <c r="J287" s="223">
        <v>130.4</v>
      </c>
      <c r="K287" s="48">
        <f t="shared" si="151"/>
        <v>1</v>
      </c>
      <c r="L287" s="41">
        <f t="shared" si="153"/>
        <v>0</v>
      </c>
      <c r="M287" s="41">
        <f t="shared" si="154"/>
        <v>0</v>
      </c>
      <c r="Q287" s="25" t="str">
        <f t="shared" si="134"/>
        <v>VITAMALT</v>
      </c>
      <c r="R287" s="25">
        <f t="shared" si="142"/>
        <v>16.2</v>
      </c>
      <c r="S287" s="25">
        <f t="shared" si="143"/>
        <v>16.84</v>
      </c>
      <c r="T287" s="25">
        <f t="shared" si="144"/>
        <v>12</v>
      </c>
      <c r="U287" s="25">
        <f t="shared" si="145"/>
        <v>16.440000000000001</v>
      </c>
      <c r="V287" s="25">
        <f t="shared" si="146"/>
        <v>0</v>
      </c>
      <c r="W287" s="25">
        <f t="shared" si="147"/>
        <v>1.4</v>
      </c>
      <c r="X287" s="25">
        <f t="shared" si="148"/>
        <v>100</v>
      </c>
      <c r="Y287" s="25">
        <f t="shared" si="155"/>
        <v>140</v>
      </c>
    </row>
    <row r="288" spans="1:25" x14ac:dyDescent="0.25">
      <c r="A288" s="283">
        <v>45793</v>
      </c>
      <c r="B288" s="34" t="s">
        <v>435</v>
      </c>
      <c r="C288" s="34" t="s">
        <v>31</v>
      </c>
      <c r="D288" s="223">
        <v>1.81</v>
      </c>
      <c r="E288" s="48">
        <f t="shared" ref="E288:E291" si="156">IF(+(IF(D288&lt;R288,0,IF(D288&gt;S288,0,1)))=1,1,0)</f>
        <v>1</v>
      </c>
      <c r="F288" s="43">
        <v>14.45</v>
      </c>
      <c r="G288" s="48">
        <f t="shared" ref="G288:G291" si="157">IF(+(IF(F288&lt;T288,0,IF(F288&gt;U288,0,1)))=1,1,0)</f>
        <v>1</v>
      </c>
      <c r="H288" s="4">
        <v>0.03</v>
      </c>
      <c r="I288" s="48">
        <f t="shared" ref="I288:I291" si="158">IF(+(IF(H288&lt;V288,0,IF(H288&gt;W288,0,1)))=1,1,0)</f>
        <v>1</v>
      </c>
      <c r="J288" s="223">
        <v>6</v>
      </c>
      <c r="K288" s="48">
        <f t="shared" ref="K288:K291" si="159">IF(+(IF(J288&lt;X288,0,IF(J288&gt;Y288,0,1)))=1,1,0)</f>
        <v>1</v>
      </c>
      <c r="L288" s="41">
        <f t="shared" si="153"/>
        <v>1</v>
      </c>
      <c r="M288" s="41">
        <f t="shared" si="154"/>
        <v>1</v>
      </c>
      <c r="Q288" s="25" t="str">
        <f t="shared" ref="Q288:Q291" si="160">LEFT(C288,12)</f>
        <v>CARIB</v>
      </c>
      <c r="R288" s="25">
        <f t="shared" si="142"/>
        <v>1.65</v>
      </c>
      <c r="S288" s="25">
        <f t="shared" si="143"/>
        <v>2.14</v>
      </c>
      <c r="T288" s="25">
        <f t="shared" si="144"/>
        <v>12.5</v>
      </c>
      <c r="U288" s="25">
        <f t="shared" si="145"/>
        <v>16.399999999999999</v>
      </c>
      <c r="V288" s="25">
        <f t="shared" si="146"/>
        <v>0</v>
      </c>
      <c r="W288" s="25">
        <f t="shared" si="147"/>
        <v>0.4</v>
      </c>
      <c r="X288" s="25">
        <f t="shared" si="148"/>
        <v>5</v>
      </c>
      <c r="Y288" s="25">
        <f t="shared" si="155"/>
        <v>7</v>
      </c>
    </row>
    <row r="289" spans="1:25" x14ac:dyDescent="0.25">
      <c r="A289" s="283">
        <v>45793</v>
      </c>
      <c r="B289" s="34" t="s">
        <v>436</v>
      </c>
      <c r="C289" s="34" t="s">
        <v>31</v>
      </c>
      <c r="D289" s="223">
        <v>1.9</v>
      </c>
      <c r="E289" s="48">
        <f t="shared" si="156"/>
        <v>1</v>
      </c>
      <c r="F289" s="43">
        <v>14</v>
      </c>
      <c r="G289" s="48">
        <f t="shared" si="157"/>
        <v>1</v>
      </c>
      <c r="H289" s="4">
        <v>0.03</v>
      </c>
      <c r="I289" s="48">
        <f t="shared" si="158"/>
        <v>1</v>
      </c>
      <c r="J289" s="223">
        <v>6.07</v>
      </c>
      <c r="K289" s="48">
        <f t="shared" si="159"/>
        <v>1</v>
      </c>
      <c r="L289" s="41">
        <f t="shared" si="153"/>
        <v>1</v>
      </c>
      <c r="M289" s="41">
        <f t="shared" si="154"/>
        <v>1</v>
      </c>
      <c r="Q289" s="25" t="str">
        <f t="shared" si="160"/>
        <v>CARIB</v>
      </c>
      <c r="R289" s="25">
        <f t="shared" si="142"/>
        <v>1.65</v>
      </c>
      <c r="S289" s="25">
        <f t="shared" si="143"/>
        <v>2.14</v>
      </c>
      <c r="T289" s="25">
        <f t="shared" si="144"/>
        <v>12.5</v>
      </c>
      <c r="U289" s="25">
        <f t="shared" si="145"/>
        <v>16.399999999999999</v>
      </c>
      <c r="V289" s="25">
        <f t="shared" si="146"/>
        <v>0</v>
      </c>
      <c r="W289" s="25">
        <f t="shared" si="147"/>
        <v>0.4</v>
      </c>
      <c r="X289" s="25">
        <f t="shared" si="148"/>
        <v>5</v>
      </c>
      <c r="Y289" s="25">
        <f t="shared" si="155"/>
        <v>7</v>
      </c>
    </row>
    <row r="290" spans="1:25" x14ac:dyDescent="0.25">
      <c r="A290" s="283">
        <v>45793</v>
      </c>
      <c r="B290" s="34" t="s">
        <v>434</v>
      </c>
      <c r="C290" s="34" t="s">
        <v>31</v>
      </c>
      <c r="D290" s="223">
        <v>1.9</v>
      </c>
      <c r="E290" s="48">
        <f t="shared" ref="E290" si="161">IF(+(IF(D290&lt;R290,0,IF(D290&gt;S290,0,1)))=1,1,0)</f>
        <v>1</v>
      </c>
      <c r="F290" s="43">
        <v>13.4</v>
      </c>
      <c r="G290" s="48">
        <f t="shared" ref="G290" si="162">IF(+(IF(F290&lt;T290,0,IF(F290&gt;U290,0,1)))=1,1,0)</f>
        <v>1</v>
      </c>
      <c r="H290" s="4">
        <v>0.05</v>
      </c>
      <c r="I290" s="48">
        <f t="shared" ref="I290" si="163">IF(+(IF(H290&lt;V290,0,IF(H290&gt;W290,0,1)))=1,1,0)</f>
        <v>1</v>
      </c>
      <c r="J290" s="223">
        <v>6.2</v>
      </c>
      <c r="K290" s="48">
        <f t="shared" ref="K290" si="164">IF(+(IF(J290&lt;X290,0,IF(J290&gt;Y290,0,1)))=1,1,0)</f>
        <v>1</v>
      </c>
      <c r="L290" s="41">
        <f t="shared" si="153"/>
        <v>1</v>
      </c>
      <c r="M290" s="41">
        <f t="shared" si="154"/>
        <v>1</v>
      </c>
      <c r="Q290" s="25" t="str">
        <f t="shared" ref="Q290" si="165">LEFT(C290,12)</f>
        <v>CARIB</v>
      </c>
      <c r="R290" s="25">
        <f t="shared" si="142"/>
        <v>1.65</v>
      </c>
      <c r="S290" s="25">
        <f t="shared" si="143"/>
        <v>2.14</v>
      </c>
      <c r="T290" s="25">
        <f t="shared" si="144"/>
        <v>12.5</v>
      </c>
      <c r="U290" s="25">
        <f t="shared" si="145"/>
        <v>16.399999999999999</v>
      </c>
      <c r="V290" s="25">
        <f t="shared" si="146"/>
        <v>0</v>
      </c>
      <c r="W290" s="25">
        <f t="shared" si="147"/>
        <v>0.4</v>
      </c>
      <c r="X290" s="25">
        <f t="shared" si="148"/>
        <v>5</v>
      </c>
      <c r="Y290" s="25">
        <f t="shared" si="155"/>
        <v>7</v>
      </c>
    </row>
    <row r="291" spans="1:25" x14ac:dyDescent="0.25">
      <c r="A291" s="283">
        <v>45793</v>
      </c>
      <c r="B291" s="34" t="s">
        <v>435</v>
      </c>
      <c r="C291" s="34" t="s">
        <v>31</v>
      </c>
      <c r="D291" s="223">
        <v>1.87</v>
      </c>
      <c r="E291" s="48">
        <f t="shared" si="156"/>
        <v>1</v>
      </c>
      <c r="F291" s="43">
        <v>13.5</v>
      </c>
      <c r="G291" s="48">
        <f t="shared" si="157"/>
        <v>1</v>
      </c>
      <c r="H291" s="4">
        <v>7.0000000000000007E-2</v>
      </c>
      <c r="I291" s="48">
        <f t="shared" si="158"/>
        <v>1</v>
      </c>
      <c r="J291" s="223">
        <v>5.8</v>
      </c>
      <c r="K291" s="48">
        <f t="shared" si="159"/>
        <v>1</v>
      </c>
      <c r="L291" s="41">
        <f t="shared" si="153"/>
        <v>1</v>
      </c>
      <c r="M291" s="41">
        <f t="shared" si="154"/>
        <v>1</v>
      </c>
      <c r="Q291" s="25" t="str">
        <f t="shared" si="160"/>
        <v>CARIB</v>
      </c>
      <c r="R291" s="25">
        <f t="shared" si="142"/>
        <v>1.65</v>
      </c>
      <c r="S291" s="25">
        <f t="shared" si="143"/>
        <v>2.14</v>
      </c>
      <c r="T291" s="25">
        <f t="shared" si="144"/>
        <v>12.5</v>
      </c>
      <c r="U291" s="25">
        <f t="shared" si="145"/>
        <v>16.399999999999999</v>
      </c>
      <c r="V291" s="25">
        <f t="shared" si="146"/>
        <v>0</v>
      </c>
      <c r="W291" s="25">
        <f t="shared" si="147"/>
        <v>0.4</v>
      </c>
      <c r="X291" s="25">
        <f t="shared" si="148"/>
        <v>5</v>
      </c>
      <c r="Y291" s="25">
        <f t="shared" si="155"/>
        <v>7</v>
      </c>
    </row>
    <row r="292" spans="1:25" x14ac:dyDescent="0.25">
      <c r="A292" s="283">
        <v>45795</v>
      </c>
      <c r="B292" s="34" t="s">
        <v>455</v>
      </c>
      <c r="C292" s="34" t="s">
        <v>34</v>
      </c>
      <c r="D292" s="223">
        <v>16.96</v>
      </c>
      <c r="E292" s="48">
        <f t="shared" si="149"/>
        <v>1</v>
      </c>
      <c r="F292" s="43">
        <v>12.6</v>
      </c>
      <c r="G292" s="48">
        <f>IF(+(IF(F292&lt;T292,0,IF(F292&gt;U292,0,1)))=1,1,0)</f>
        <v>0</v>
      </c>
      <c r="H292" s="4">
        <v>0.04</v>
      </c>
      <c r="I292" s="48">
        <f t="shared" si="152"/>
        <v>1</v>
      </c>
      <c r="J292" s="223">
        <v>208.3</v>
      </c>
      <c r="K292" s="48">
        <f t="shared" si="151"/>
        <v>1</v>
      </c>
      <c r="L292" s="41">
        <f t="shared" si="153"/>
        <v>0</v>
      </c>
      <c r="M292" s="41">
        <f t="shared" si="154"/>
        <v>0</v>
      </c>
      <c r="Q292" s="25" t="str">
        <f t="shared" si="134"/>
        <v>STARMALT</v>
      </c>
      <c r="R292" s="25">
        <f t="shared" si="142"/>
        <v>16.8</v>
      </c>
      <c r="S292" s="25">
        <f t="shared" si="143"/>
        <v>17.239999999999998</v>
      </c>
      <c r="T292" s="25">
        <f t="shared" si="144"/>
        <v>10</v>
      </c>
      <c r="U292" s="25">
        <f t="shared" si="145"/>
        <v>12.4</v>
      </c>
      <c r="V292" s="25">
        <f t="shared" si="146"/>
        <v>0</v>
      </c>
      <c r="W292" s="25">
        <f t="shared" si="147"/>
        <v>0.2</v>
      </c>
      <c r="X292" s="25">
        <f t="shared" si="148"/>
        <v>170</v>
      </c>
      <c r="Y292" s="25">
        <f t="shared" si="155"/>
        <v>240</v>
      </c>
    </row>
    <row r="293" spans="1:25" x14ac:dyDescent="0.25">
      <c r="A293" s="283">
        <v>45795</v>
      </c>
      <c r="B293" s="34" t="s">
        <v>434</v>
      </c>
      <c r="C293" s="34" t="s">
        <v>34</v>
      </c>
      <c r="D293" s="223">
        <v>16.920000000000002</v>
      </c>
      <c r="E293" s="48">
        <f t="shared" si="149"/>
        <v>1</v>
      </c>
      <c r="F293" s="43">
        <v>12.6</v>
      </c>
      <c r="G293" s="48">
        <f t="shared" si="150"/>
        <v>0</v>
      </c>
      <c r="H293" s="4">
        <v>0.13</v>
      </c>
      <c r="I293" s="48">
        <f t="shared" si="152"/>
        <v>1</v>
      </c>
      <c r="J293" s="223">
        <v>225</v>
      </c>
      <c r="K293" s="48">
        <f t="shared" si="151"/>
        <v>1</v>
      </c>
      <c r="L293" s="41">
        <f t="shared" si="153"/>
        <v>0</v>
      </c>
      <c r="M293" s="41">
        <f t="shared" si="154"/>
        <v>0</v>
      </c>
      <c r="Q293" s="25" t="str">
        <f t="shared" si="134"/>
        <v>STARMALT</v>
      </c>
      <c r="R293" s="25">
        <f t="shared" si="142"/>
        <v>16.8</v>
      </c>
      <c r="S293" s="25">
        <f t="shared" si="143"/>
        <v>17.239999999999998</v>
      </c>
      <c r="T293" s="25">
        <f t="shared" si="144"/>
        <v>10</v>
      </c>
      <c r="U293" s="25">
        <f t="shared" si="145"/>
        <v>12.4</v>
      </c>
      <c r="V293" s="25">
        <f t="shared" si="146"/>
        <v>0</v>
      </c>
      <c r="W293" s="25">
        <f t="shared" si="147"/>
        <v>0.2</v>
      </c>
      <c r="X293" s="25">
        <f t="shared" si="148"/>
        <v>170</v>
      </c>
      <c r="Y293" s="25">
        <f t="shared" si="155"/>
        <v>240</v>
      </c>
    </row>
    <row r="294" spans="1:25" x14ac:dyDescent="0.25">
      <c r="A294" s="283">
        <v>45795</v>
      </c>
      <c r="B294" s="34" t="s">
        <v>435</v>
      </c>
      <c r="C294" s="34" t="s">
        <v>34</v>
      </c>
      <c r="D294" s="223">
        <v>17.010000000000002</v>
      </c>
      <c r="E294" s="48">
        <f t="shared" si="149"/>
        <v>1</v>
      </c>
      <c r="F294" s="43">
        <v>12.05</v>
      </c>
      <c r="G294" s="48">
        <f>IF(+(IF(F294&lt;T294,0,IF(F294&gt;U294,0,1)))=1,1,0)</f>
        <v>1</v>
      </c>
      <c r="H294" s="4">
        <v>0.13</v>
      </c>
      <c r="I294" s="48">
        <f t="shared" si="152"/>
        <v>1</v>
      </c>
      <c r="J294" s="223">
        <v>223.6</v>
      </c>
      <c r="K294" s="48">
        <f t="shared" si="151"/>
        <v>1</v>
      </c>
      <c r="L294" s="41">
        <f t="shared" si="153"/>
        <v>1</v>
      </c>
      <c r="M294" s="41">
        <f t="shared" si="154"/>
        <v>1</v>
      </c>
      <c r="Q294" s="25" t="str">
        <f t="shared" si="134"/>
        <v>STARMALT</v>
      </c>
      <c r="R294" s="25">
        <f t="shared" si="142"/>
        <v>16.8</v>
      </c>
      <c r="S294" s="25">
        <f t="shared" si="143"/>
        <v>17.239999999999998</v>
      </c>
      <c r="T294" s="25">
        <f t="shared" si="144"/>
        <v>10</v>
      </c>
      <c r="U294" s="25">
        <f t="shared" si="145"/>
        <v>12.4</v>
      </c>
      <c r="V294" s="25">
        <f t="shared" si="146"/>
        <v>0</v>
      </c>
      <c r="W294" s="25">
        <f t="shared" si="147"/>
        <v>0.2</v>
      </c>
      <c r="X294" s="25">
        <f t="shared" si="148"/>
        <v>170</v>
      </c>
      <c r="Y294" s="25">
        <f t="shared" si="155"/>
        <v>240</v>
      </c>
    </row>
    <row r="295" spans="1:25" x14ac:dyDescent="0.25">
      <c r="A295" s="283">
        <v>45796</v>
      </c>
      <c r="B295" s="34" t="s">
        <v>437</v>
      </c>
      <c r="C295" s="34" t="s">
        <v>31</v>
      </c>
      <c r="D295" s="223">
        <v>1.87</v>
      </c>
      <c r="E295" s="48">
        <f t="shared" si="149"/>
        <v>1</v>
      </c>
      <c r="F295" s="43">
        <v>14.85</v>
      </c>
      <c r="G295" s="48">
        <f t="shared" si="150"/>
        <v>1</v>
      </c>
      <c r="H295" s="4">
        <v>0.02</v>
      </c>
      <c r="I295" s="48">
        <f t="shared" si="152"/>
        <v>1</v>
      </c>
      <c r="J295" s="223">
        <v>6.33</v>
      </c>
      <c r="K295" s="48">
        <f t="shared" si="151"/>
        <v>1</v>
      </c>
      <c r="L295" s="41">
        <f t="shared" si="153"/>
        <v>1</v>
      </c>
      <c r="M295" s="41">
        <f t="shared" si="154"/>
        <v>1</v>
      </c>
      <c r="Q295" s="25" t="str">
        <f t="shared" si="134"/>
        <v>CARIB</v>
      </c>
      <c r="R295" s="25">
        <f t="shared" si="142"/>
        <v>1.65</v>
      </c>
      <c r="S295" s="25">
        <f t="shared" si="143"/>
        <v>2.14</v>
      </c>
      <c r="T295" s="25">
        <f t="shared" si="144"/>
        <v>12.5</v>
      </c>
      <c r="U295" s="25">
        <f t="shared" si="145"/>
        <v>16.399999999999999</v>
      </c>
      <c r="V295" s="25">
        <f t="shared" si="146"/>
        <v>0</v>
      </c>
      <c r="W295" s="25">
        <f t="shared" si="147"/>
        <v>0.4</v>
      </c>
      <c r="X295" s="25">
        <f t="shared" si="148"/>
        <v>5</v>
      </c>
      <c r="Y295" s="25">
        <f t="shared" si="155"/>
        <v>7</v>
      </c>
    </row>
    <row r="296" spans="1:25" x14ac:dyDescent="0.25">
      <c r="A296" s="283">
        <v>45796</v>
      </c>
      <c r="B296" s="34" t="s">
        <v>436</v>
      </c>
      <c r="C296" s="34" t="s">
        <v>31</v>
      </c>
      <c r="D296" s="223">
        <v>1.87</v>
      </c>
      <c r="E296" s="48">
        <f t="shared" si="149"/>
        <v>1</v>
      </c>
      <c r="F296" s="43">
        <v>14.45</v>
      </c>
      <c r="G296" s="48">
        <f t="shared" si="150"/>
        <v>1</v>
      </c>
      <c r="H296" s="4">
        <v>0.03</v>
      </c>
      <c r="I296" s="48">
        <f t="shared" si="152"/>
        <v>1</v>
      </c>
      <c r="J296" s="223">
        <v>5.9</v>
      </c>
      <c r="K296" s="48">
        <f t="shared" si="151"/>
        <v>1</v>
      </c>
      <c r="L296" s="41">
        <f t="shared" si="153"/>
        <v>1</v>
      </c>
      <c r="M296" s="41">
        <f t="shared" si="154"/>
        <v>1</v>
      </c>
      <c r="Q296" s="25" t="str">
        <f t="shared" si="134"/>
        <v>CARIB</v>
      </c>
      <c r="R296" s="25">
        <f t="shared" si="142"/>
        <v>1.65</v>
      </c>
      <c r="S296" s="25">
        <f t="shared" si="143"/>
        <v>2.14</v>
      </c>
      <c r="T296" s="25">
        <f t="shared" si="144"/>
        <v>12.5</v>
      </c>
      <c r="U296" s="25">
        <f t="shared" si="145"/>
        <v>16.399999999999999</v>
      </c>
      <c r="V296" s="25">
        <f t="shared" si="146"/>
        <v>0</v>
      </c>
      <c r="W296" s="25">
        <f t="shared" si="147"/>
        <v>0.4</v>
      </c>
      <c r="X296" s="25">
        <f t="shared" si="148"/>
        <v>5</v>
      </c>
      <c r="Y296" s="25">
        <f t="shared" si="155"/>
        <v>7</v>
      </c>
    </row>
    <row r="297" spans="1:25" x14ac:dyDescent="0.25">
      <c r="A297" s="283">
        <v>45796</v>
      </c>
      <c r="B297" s="34" t="s">
        <v>437</v>
      </c>
      <c r="C297" s="34" t="s">
        <v>31</v>
      </c>
      <c r="D297" s="223">
        <v>1.98</v>
      </c>
      <c r="E297" s="48">
        <f t="shared" si="149"/>
        <v>1</v>
      </c>
      <c r="F297" s="43">
        <v>13.9</v>
      </c>
      <c r="G297" s="48">
        <f t="shared" si="150"/>
        <v>1</v>
      </c>
      <c r="H297" s="4">
        <v>0.03</v>
      </c>
      <c r="I297" s="48">
        <f t="shared" si="152"/>
        <v>1</v>
      </c>
      <c r="J297" s="223">
        <v>6.87</v>
      </c>
      <c r="K297" s="48">
        <f t="shared" si="151"/>
        <v>1</v>
      </c>
      <c r="L297" s="41">
        <f t="shared" si="153"/>
        <v>1</v>
      </c>
      <c r="M297" s="41">
        <f t="shared" si="154"/>
        <v>1</v>
      </c>
      <c r="Q297" s="25" t="str">
        <f t="shared" si="134"/>
        <v>CARIB</v>
      </c>
      <c r="R297" s="25">
        <f t="shared" si="142"/>
        <v>1.65</v>
      </c>
      <c r="S297" s="25">
        <f t="shared" si="143"/>
        <v>2.14</v>
      </c>
      <c r="T297" s="25">
        <f t="shared" si="144"/>
        <v>12.5</v>
      </c>
      <c r="U297" s="25">
        <f t="shared" si="145"/>
        <v>16.399999999999999</v>
      </c>
      <c r="V297" s="25">
        <f t="shared" si="146"/>
        <v>0</v>
      </c>
      <c r="W297" s="25">
        <f t="shared" si="147"/>
        <v>0.4</v>
      </c>
      <c r="X297" s="25">
        <f t="shared" si="148"/>
        <v>5</v>
      </c>
      <c r="Y297" s="25">
        <f t="shared" si="155"/>
        <v>7</v>
      </c>
    </row>
    <row r="298" spans="1:25" x14ac:dyDescent="0.25">
      <c r="A298" s="283">
        <v>45796</v>
      </c>
      <c r="B298" s="34" t="s">
        <v>434</v>
      </c>
      <c r="C298" s="34" t="s">
        <v>31</v>
      </c>
      <c r="D298" s="223">
        <v>2.0499999999999998</v>
      </c>
      <c r="E298" s="48">
        <f t="shared" ref="E298:E299" si="166">IF(+(IF(D298&lt;R298,0,IF(D298&gt;S298,0,1)))=1,1,0)</f>
        <v>1</v>
      </c>
      <c r="F298" s="43">
        <v>15.5</v>
      </c>
      <c r="G298" s="48">
        <f t="shared" ref="G298:G299" si="167">IF(+(IF(F298&lt;T298,0,IF(F298&gt;U298,0,1)))=1,1,0)</f>
        <v>1</v>
      </c>
      <c r="H298" s="4">
        <v>0.04</v>
      </c>
      <c r="I298" s="48">
        <f t="shared" ref="I298:I299" si="168">IF(+(IF(H298&lt;V298,0,IF(H298&gt;W298,0,1)))=1,1,0)</f>
        <v>1</v>
      </c>
      <c r="J298" s="223">
        <v>7</v>
      </c>
      <c r="K298" s="48">
        <f t="shared" ref="K298:K299" si="169">IF(+(IF(J298&lt;X298,0,IF(J298&gt;Y298,0,1)))=1,1,0)</f>
        <v>1</v>
      </c>
      <c r="L298" s="41">
        <f t="shared" ref="L298:L315" si="170">IF(+(IF(D298&lt;R298,0,IF(D298&gt;S298,0,1)))+(IF(F298&lt;T298,0,IF(F298&gt;U298,0,1)))+(IF(H298&lt;V298,0,IF(H298&gt;W298,0,1)))+(IF(J298&lt;X298,0,IF(J298&gt;Y298,0,1)))=4,1,0)</f>
        <v>1</v>
      </c>
      <c r="M298" s="41">
        <f t="shared" ref="M298:M299" si="171">IF(+(IF(D298&lt;R298,0,IF(D298&gt;S298,0,1)))+(IF(F298&lt;T298,0,IF(F298&gt;U298,0,1)))+(IF(H298&lt;V298,0,IF(H298&gt;W298,0,1)))=3,1,0)</f>
        <v>1</v>
      </c>
      <c r="Q298" s="25" t="str">
        <f t="shared" ref="Q298:Q299" si="172">LEFT(C298,12)</f>
        <v>CARIB</v>
      </c>
      <c r="R298" s="25">
        <f t="shared" si="142"/>
        <v>1.65</v>
      </c>
      <c r="S298" s="25">
        <f t="shared" si="143"/>
        <v>2.14</v>
      </c>
      <c r="T298" s="25">
        <f t="shared" si="144"/>
        <v>12.5</v>
      </c>
      <c r="U298" s="25">
        <f t="shared" si="145"/>
        <v>16.399999999999999</v>
      </c>
      <c r="V298" s="25">
        <f t="shared" si="146"/>
        <v>0</v>
      </c>
      <c r="W298" s="25">
        <f t="shared" si="147"/>
        <v>0.4</v>
      </c>
      <c r="X298" s="25">
        <f t="shared" si="148"/>
        <v>5</v>
      </c>
      <c r="Y298" s="25">
        <f t="shared" si="155"/>
        <v>7</v>
      </c>
    </row>
    <row r="299" spans="1:25" x14ac:dyDescent="0.25">
      <c r="A299" s="283">
        <v>45796</v>
      </c>
      <c r="B299" s="34" t="s">
        <v>452</v>
      </c>
      <c r="C299" s="34" t="s">
        <v>31</v>
      </c>
      <c r="D299" s="223">
        <v>1.72</v>
      </c>
      <c r="E299" s="48">
        <f t="shared" si="166"/>
        <v>1</v>
      </c>
      <c r="F299" s="43">
        <v>14.8</v>
      </c>
      <c r="G299" s="48">
        <f t="shared" si="167"/>
        <v>1</v>
      </c>
      <c r="H299" s="4">
        <v>0.03</v>
      </c>
      <c r="I299" s="48">
        <f t="shared" si="168"/>
        <v>1</v>
      </c>
      <c r="J299" s="223">
        <v>5.7</v>
      </c>
      <c r="K299" s="48">
        <f t="shared" si="169"/>
        <v>1</v>
      </c>
      <c r="L299" s="41">
        <f t="shared" si="170"/>
        <v>1</v>
      </c>
      <c r="M299" s="41">
        <f t="shared" si="171"/>
        <v>1</v>
      </c>
      <c r="Q299" s="25" t="str">
        <f t="shared" si="172"/>
        <v>CARIB</v>
      </c>
      <c r="R299" s="25">
        <f t="shared" si="142"/>
        <v>1.65</v>
      </c>
      <c r="S299" s="25">
        <f t="shared" si="143"/>
        <v>2.14</v>
      </c>
      <c r="T299" s="25">
        <f t="shared" si="144"/>
        <v>12.5</v>
      </c>
      <c r="U299" s="25">
        <f t="shared" si="145"/>
        <v>16.399999999999999</v>
      </c>
      <c r="V299" s="25">
        <f t="shared" si="146"/>
        <v>0</v>
      </c>
      <c r="W299" s="25">
        <f t="shared" si="147"/>
        <v>0.4</v>
      </c>
      <c r="X299" s="25">
        <f t="shared" si="148"/>
        <v>5</v>
      </c>
      <c r="Y299" s="25">
        <f t="shared" si="155"/>
        <v>7</v>
      </c>
    </row>
    <row r="300" spans="1:25" x14ac:dyDescent="0.25">
      <c r="A300" s="283">
        <v>45796</v>
      </c>
      <c r="B300" s="34" t="s">
        <v>455</v>
      </c>
      <c r="C300" s="34" t="s">
        <v>30</v>
      </c>
      <c r="D300" s="223">
        <v>0.96</v>
      </c>
      <c r="E300" s="48">
        <f t="shared" si="149"/>
        <v>1</v>
      </c>
      <c r="F300" s="43">
        <v>16.399999999999999</v>
      </c>
      <c r="G300" s="48">
        <f t="shared" si="150"/>
        <v>1</v>
      </c>
      <c r="H300" s="4">
        <v>0.04</v>
      </c>
      <c r="I300" s="48">
        <f t="shared" si="152"/>
        <v>1</v>
      </c>
      <c r="J300" s="223">
        <v>6.56</v>
      </c>
      <c r="K300" s="48">
        <f t="shared" si="151"/>
        <v>1</v>
      </c>
      <c r="L300" s="41">
        <f t="shared" si="170"/>
        <v>1</v>
      </c>
      <c r="M300" s="41">
        <f t="shared" si="154"/>
        <v>1</v>
      </c>
      <c r="Q300" s="25" t="str">
        <f t="shared" si="134"/>
        <v>STAG</v>
      </c>
      <c r="R300" s="25">
        <f t="shared" si="142"/>
        <v>0.8</v>
      </c>
      <c r="S300" s="25">
        <f t="shared" si="143"/>
        <v>1.24</v>
      </c>
      <c r="T300" s="25">
        <f t="shared" si="144"/>
        <v>12.5</v>
      </c>
      <c r="U300" s="25">
        <f t="shared" si="145"/>
        <v>16.399999999999999</v>
      </c>
      <c r="V300" s="25">
        <f t="shared" si="146"/>
        <v>0</v>
      </c>
      <c r="W300" s="25">
        <f t="shared" si="147"/>
        <v>0.5</v>
      </c>
      <c r="X300" s="25">
        <f t="shared" si="148"/>
        <v>5</v>
      </c>
      <c r="Y300" s="25">
        <f t="shared" si="155"/>
        <v>7</v>
      </c>
    </row>
    <row r="301" spans="1:25" x14ac:dyDescent="0.25">
      <c r="A301" s="283">
        <v>45797</v>
      </c>
      <c r="B301" s="34" t="s">
        <v>452</v>
      </c>
      <c r="C301" s="34" t="s">
        <v>30</v>
      </c>
      <c r="D301" s="223">
        <v>0.98</v>
      </c>
      <c r="E301" s="48">
        <f t="shared" si="149"/>
        <v>1</v>
      </c>
      <c r="F301" s="43">
        <v>15.3</v>
      </c>
      <c r="G301" s="48">
        <f t="shared" si="150"/>
        <v>1</v>
      </c>
      <c r="H301" s="4">
        <v>0.03</v>
      </c>
      <c r="I301" s="48">
        <f t="shared" si="152"/>
        <v>1</v>
      </c>
      <c r="J301" s="223">
        <v>6.73</v>
      </c>
      <c r="K301" s="48">
        <f t="shared" si="151"/>
        <v>1</v>
      </c>
      <c r="L301" s="41">
        <f t="shared" si="170"/>
        <v>1</v>
      </c>
      <c r="M301" s="41">
        <f t="shared" si="154"/>
        <v>1</v>
      </c>
      <c r="Q301" s="25" t="str">
        <f t="shared" si="134"/>
        <v>STAG</v>
      </c>
      <c r="R301" s="25">
        <f t="shared" si="142"/>
        <v>0.8</v>
      </c>
      <c r="S301" s="25">
        <f t="shared" si="143"/>
        <v>1.24</v>
      </c>
      <c r="T301" s="25">
        <f t="shared" si="144"/>
        <v>12.5</v>
      </c>
      <c r="U301" s="25">
        <f t="shared" si="145"/>
        <v>16.399999999999999</v>
      </c>
      <c r="V301" s="25">
        <f t="shared" si="146"/>
        <v>0</v>
      </c>
      <c r="W301" s="25">
        <f t="shared" si="147"/>
        <v>0.5</v>
      </c>
      <c r="X301" s="25">
        <f t="shared" si="148"/>
        <v>5</v>
      </c>
      <c r="Y301" s="25">
        <f t="shared" si="155"/>
        <v>7</v>
      </c>
    </row>
    <row r="302" spans="1:25" x14ac:dyDescent="0.25">
      <c r="A302" s="283">
        <v>45797</v>
      </c>
      <c r="B302" s="34" t="s">
        <v>455</v>
      </c>
      <c r="C302" s="34" t="s">
        <v>31</v>
      </c>
      <c r="D302" s="223">
        <v>1.79</v>
      </c>
      <c r="E302" s="48">
        <f t="shared" si="149"/>
        <v>1</v>
      </c>
      <c r="F302" s="43">
        <v>15.3</v>
      </c>
      <c r="G302" s="48">
        <f t="shared" si="150"/>
        <v>1</v>
      </c>
      <c r="H302" s="4">
        <v>0.01</v>
      </c>
      <c r="I302" s="48">
        <f t="shared" si="152"/>
        <v>1</v>
      </c>
      <c r="J302" s="223">
        <v>6.2</v>
      </c>
      <c r="K302" s="48">
        <f t="shared" si="151"/>
        <v>1</v>
      </c>
      <c r="L302" s="41">
        <f t="shared" si="170"/>
        <v>1</v>
      </c>
      <c r="M302" s="41">
        <f t="shared" si="154"/>
        <v>1</v>
      </c>
      <c r="Q302" s="25" t="str">
        <f t="shared" si="134"/>
        <v>CARIB</v>
      </c>
      <c r="R302" s="25">
        <f t="shared" si="142"/>
        <v>1.65</v>
      </c>
      <c r="S302" s="25">
        <f t="shared" si="143"/>
        <v>2.14</v>
      </c>
      <c r="T302" s="25">
        <f t="shared" si="144"/>
        <v>12.5</v>
      </c>
      <c r="U302" s="25">
        <f t="shared" si="145"/>
        <v>16.399999999999999</v>
      </c>
      <c r="V302" s="25">
        <f t="shared" si="146"/>
        <v>0</v>
      </c>
      <c r="W302" s="25">
        <f t="shared" si="147"/>
        <v>0.4</v>
      </c>
      <c r="X302" s="25">
        <f t="shared" si="148"/>
        <v>5</v>
      </c>
      <c r="Y302" s="25">
        <f t="shared" si="155"/>
        <v>7</v>
      </c>
    </row>
    <row r="303" spans="1:25" x14ac:dyDescent="0.25">
      <c r="A303" s="283">
        <v>45797</v>
      </c>
      <c r="B303" s="34" t="s">
        <v>434</v>
      </c>
      <c r="C303" s="34" t="s">
        <v>31</v>
      </c>
      <c r="D303" s="135">
        <v>1.81</v>
      </c>
      <c r="E303" s="48">
        <f t="shared" si="149"/>
        <v>1</v>
      </c>
      <c r="F303" s="43">
        <v>15.15</v>
      </c>
      <c r="G303" s="49">
        <f t="shared" si="150"/>
        <v>1</v>
      </c>
      <c r="H303" s="4">
        <v>0.02</v>
      </c>
      <c r="I303" s="48">
        <f t="shared" si="152"/>
        <v>1</v>
      </c>
      <c r="J303" s="223">
        <v>6.4</v>
      </c>
      <c r="K303" s="48">
        <f>IF(+(IF(J303&lt;X303,0,IF(J303&gt;Y303,0,1)))=1,1,0)</f>
        <v>1</v>
      </c>
      <c r="L303" s="41">
        <f t="shared" si="170"/>
        <v>1</v>
      </c>
      <c r="M303" s="41">
        <f t="shared" si="154"/>
        <v>1</v>
      </c>
      <c r="Q303" s="25" t="str">
        <f t="shared" si="134"/>
        <v>CARIB</v>
      </c>
      <c r="R303" s="25">
        <f t="shared" si="142"/>
        <v>1.65</v>
      </c>
      <c r="S303" s="25">
        <f t="shared" si="143"/>
        <v>2.14</v>
      </c>
      <c r="T303" s="25">
        <f t="shared" si="144"/>
        <v>12.5</v>
      </c>
      <c r="U303" s="25">
        <f t="shared" si="145"/>
        <v>16.399999999999999</v>
      </c>
      <c r="V303" s="25">
        <f t="shared" si="146"/>
        <v>0</v>
      </c>
      <c r="W303" s="25">
        <f t="shared" si="147"/>
        <v>0.4</v>
      </c>
      <c r="X303" s="25">
        <f t="shared" si="148"/>
        <v>5</v>
      </c>
      <c r="Y303" s="25">
        <f t="shared" si="155"/>
        <v>7</v>
      </c>
    </row>
    <row r="304" spans="1:25" x14ac:dyDescent="0.25">
      <c r="A304" s="283">
        <v>45798</v>
      </c>
      <c r="B304" s="34" t="s">
        <v>435</v>
      </c>
      <c r="C304" s="34" t="s">
        <v>31</v>
      </c>
      <c r="D304" s="223">
        <v>1.82</v>
      </c>
      <c r="E304" s="48">
        <f t="shared" si="149"/>
        <v>1</v>
      </c>
      <c r="F304" s="43">
        <v>15.45</v>
      </c>
      <c r="G304" s="48">
        <f t="shared" si="150"/>
        <v>1</v>
      </c>
      <c r="H304" s="4">
        <v>0.04</v>
      </c>
      <c r="I304" s="48">
        <f t="shared" si="152"/>
        <v>1</v>
      </c>
      <c r="J304" s="223">
        <v>6.23</v>
      </c>
      <c r="K304" s="48">
        <f t="shared" si="151"/>
        <v>1</v>
      </c>
      <c r="L304" s="41">
        <f t="shared" si="170"/>
        <v>1</v>
      </c>
      <c r="M304" s="41">
        <f t="shared" si="154"/>
        <v>1</v>
      </c>
      <c r="Q304" s="25" t="str">
        <f t="shared" si="134"/>
        <v>CARIB</v>
      </c>
      <c r="R304" s="25">
        <f t="shared" si="142"/>
        <v>1.65</v>
      </c>
      <c r="S304" s="25">
        <f t="shared" si="143"/>
        <v>2.14</v>
      </c>
      <c r="T304" s="25">
        <f t="shared" si="144"/>
        <v>12.5</v>
      </c>
      <c r="U304" s="25">
        <f t="shared" si="145"/>
        <v>16.399999999999999</v>
      </c>
      <c r="V304" s="25">
        <f t="shared" si="146"/>
        <v>0</v>
      </c>
      <c r="W304" s="25">
        <f t="shared" si="147"/>
        <v>0.4</v>
      </c>
      <c r="X304" s="25">
        <f t="shared" si="148"/>
        <v>5</v>
      </c>
      <c r="Y304" s="25">
        <f t="shared" si="155"/>
        <v>7</v>
      </c>
    </row>
    <row r="305" spans="1:25" x14ac:dyDescent="0.25">
      <c r="A305" s="283">
        <v>45798</v>
      </c>
      <c r="B305" s="34" t="s">
        <v>435</v>
      </c>
      <c r="C305" s="34" t="s">
        <v>30</v>
      </c>
      <c r="D305" s="223">
        <v>1.1399999999999999</v>
      </c>
      <c r="E305" s="48">
        <f t="shared" si="149"/>
        <v>1</v>
      </c>
      <c r="F305" s="43">
        <v>14.8</v>
      </c>
      <c r="G305" s="48">
        <f t="shared" si="150"/>
        <v>1</v>
      </c>
      <c r="H305" s="4">
        <v>0.04</v>
      </c>
      <c r="I305" s="48">
        <f t="shared" si="152"/>
        <v>1</v>
      </c>
      <c r="J305" s="223">
        <v>6.2</v>
      </c>
      <c r="K305" s="48">
        <f t="shared" si="151"/>
        <v>1</v>
      </c>
      <c r="L305" s="41">
        <f t="shared" si="170"/>
        <v>1</v>
      </c>
      <c r="M305" s="41">
        <f t="shared" si="154"/>
        <v>1</v>
      </c>
      <c r="Q305" s="25" t="str">
        <f t="shared" si="134"/>
        <v>STAG</v>
      </c>
      <c r="R305" s="25">
        <f t="shared" si="142"/>
        <v>0.8</v>
      </c>
      <c r="S305" s="25">
        <f t="shared" si="143"/>
        <v>1.24</v>
      </c>
      <c r="T305" s="25">
        <f t="shared" si="144"/>
        <v>12.5</v>
      </c>
      <c r="U305" s="25">
        <f t="shared" si="145"/>
        <v>16.399999999999999</v>
      </c>
      <c r="V305" s="25">
        <f t="shared" si="146"/>
        <v>0</v>
      </c>
      <c r="W305" s="25">
        <f t="shared" si="147"/>
        <v>0.5</v>
      </c>
      <c r="X305" s="25">
        <f t="shared" si="148"/>
        <v>5</v>
      </c>
      <c r="Y305" s="25">
        <f t="shared" si="155"/>
        <v>7</v>
      </c>
    </row>
    <row r="306" spans="1:25" x14ac:dyDescent="0.25">
      <c r="A306" s="283">
        <v>45798</v>
      </c>
      <c r="B306" s="34" t="s">
        <v>459</v>
      </c>
      <c r="C306" s="34" t="s">
        <v>30</v>
      </c>
      <c r="D306" s="223">
        <v>1.0900000000000001</v>
      </c>
      <c r="E306" s="48">
        <f t="shared" si="149"/>
        <v>1</v>
      </c>
      <c r="F306" s="43">
        <v>16.3</v>
      </c>
      <c r="G306" s="48">
        <f t="shared" si="150"/>
        <v>1</v>
      </c>
      <c r="H306" s="4">
        <v>0.04</v>
      </c>
      <c r="I306" s="48">
        <f t="shared" si="152"/>
        <v>1</v>
      </c>
      <c r="J306" s="223">
        <v>6.4</v>
      </c>
      <c r="K306" s="48">
        <f t="shared" si="151"/>
        <v>1</v>
      </c>
      <c r="L306" s="41">
        <f t="shared" si="170"/>
        <v>1</v>
      </c>
      <c r="M306" s="41">
        <f t="shared" si="154"/>
        <v>1</v>
      </c>
      <c r="Q306" s="25" t="str">
        <f t="shared" si="134"/>
        <v>STAG</v>
      </c>
      <c r="R306" s="25">
        <f t="shared" si="142"/>
        <v>0.8</v>
      </c>
      <c r="S306" s="25">
        <f t="shared" si="143"/>
        <v>1.24</v>
      </c>
      <c r="T306" s="25">
        <f t="shared" si="144"/>
        <v>12.5</v>
      </c>
      <c r="U306" s="25">
        <f t="shared" si="145"/>
        <v>16.399999999999999</v>
      </c>
      <c r="V306" s="25">
        <f t="shared" si="146"/>
        <v>0</v>
      </c>
      <c r="W306" s="25">
        <f t="shared" si="147"/>
        <v>0.5</v>
      </c>
      <c r="X306" s="25">
        <f t="shared" si="148"/>
        <v>5</v>
      </c>
      <c r="Y306" s="25">
        <f t="shared" si="155"/>
        <v>7</v>
      </c>
    </row>
    <row r="307" spans="1:25" x14ac:dyDescent="0.25">
      <c r="A307" s="283">
        <v>45798</v>
      </c>
      <c r="B307" s="34" t="s">
        <v>437</v>
      </c>
      <c r="C307" s="34" t="s">
        <v>30</v>
      </c>
      <c r="D307" s="223">
        <v>1.1000000000000001</v>
      </c>
      <c r="E307" s="48">
        <f t="shared" si="149"/>
        <v>1</v>
      </c>
      <c r="F307" s="43">
        <v>16.25</v>
      </c>
      <c r="G307" s="48">
        <f t="shared" si="150"/>
        <v>1</v>
      </c>
      <c r="H307" s="4">
        <v>0.03</v>
      </c>
      <c r="I307" s="48">
        <f t="shared" si="152"/>
        <v>1</v>
      </c>
      <c r="J307" s="223">
        <v>6.23</v>
      </c>
      <c r="K307" s="48">
        <f t="shared" si="151"/>
        <v>1</v>
      </c>
      <c r="L307" s="41">
        <f t="shared" si="170"/>
        <v>1</v>
      </c>
      <c r="M307" s="41">
        <f t="shared" si="154"/>
        <v>1</v>
      </c>
      <c r="Q307" s="25" t="str">
        <f t="shared" si="134"/>
        <v>STAG</v>
      </c>
      <c r="R307" s="25">
        <f t="shared" si="142"/>
        <v>0.8</v>
      </c>
      <c r="S307" s="25">
        <f t="shared" si="143"/>
        <v>1.24</v>
      </c>
      <c r="T307" s="25">
        <f t="shared" si="144"/>
        <v>12.5</v>
      </c>
      <c r="U307" s="25">
        <f t="shared" si="145"/>
        <v>16.399999999999999</v>
      </c>
      <c r="V307" s="25">
        <f t="shared" si="146"/>
        <v>0</v>
      </c>
      <c r="W307" s="25">
        <f t="shared" si="147"/>
        <v>0.5</v>
      </c>
      <c r="X307" s="25">
        <f t="shared" si="148"/>
        <v>5</v>
      </c>
      <c r="Y307" s="25">
        <f t="shared" si="155"/>
        <v>7</v>
      </c>
    </row>
    <row r="308" spans="1:25" x14ac:dyDescent="0.25">
      <c r="A308" s="283">
        <v>45798</v>
      </c>
      <c r="B308" s="34" t="s">
        <v>437</v>
      </c>
      <c r="C308" s="34" t="s">
        <v>625</v>
      </c>
      <c r="D308" s="223">
        <v>6.78</v>
      </c>
      <c r="E308" s="48">
        <f t="shared" si="149"/>
        <v>1</v>
      </c>
      <c r="F308" s="43"/>
      <c r="G308" s="48">
        <f t="shared" si="150"/>
        <v>1</v>
      </c>
      <c r="H308" s="4">
        <v>0.01</v>
      </c>
      <c r="I308" s="48">
        <f t="shared" si="152"/>
        <v>1</v>
      </c>
      <c r="J308" s="223">
        <v>2</v>
      </c>
      <c r="K308" s="48">
        <f t="shared" si="151"/>
        <v>1</v>
      </c>
      <c r="L308" s="41">
        <f t="shared" si="170"/>
        <v>1</v>
      </c>
      <c r="M308" s="41">
        <f t="shared" si="154"/>
        <v>1</v>
      </c>
      <c r="Q308" s="25" t="str">
        <f t="shared" ref="Q308:Q309" si="173">LEFT(C308,12)</f>
        <v>PEARSECCO</v>
      </c>
      <c r="R308" s="25">
        <f t="shared" si="142"/>
        <v>6.4</v>
      </c>
      <c r="S308" s="25">
        <f t="shared" si="143"/>
        <v>6.8</v>
      </c>
      <c r="T308" s="25">
        <f t="shared" si="144"/>
        <v>0</v>
      </c>
      <c r="U308" s="25">
        <f t="shared" si="145"/>
        <v>0</v>
      </c>
      <c r="V308" s="25">
        <f t="shared" si="146"/>
        <v>0</v>
      </c>
      <c r="W308" s="25">
        <f t="shared" si="147"/>
        <v>1</v>
      </c>
      <c r="X308" s="25">
        <f t="shared" si="148"/>
        <v>1</v>
      </c>
      <c r="Y308" s="25">
        <f t="shared" si="155"/>
        <v>2</v>
      </c>
    </row>
    <row r="309" spans="1:25" x14ac:dyDescent="0.25">
      <c r="A309" s="283">
        <v>45799</v>
      </c>
      <c r="B309" s="34" t="s">
        <v>434</v>
      </c>
      <c r="C309" s="34" t="s">
        <v>135</v>
      </c>
      <c r="D309" s="223">
        <v>5.3</v>
      </c>
      <c r="E309" s="48">
        <f t="shared" si="149"/>
        <v>1</v>
      </c>
      <c r="F309" s="43"/>
      <c r="G309" s="48">
        <f t="shared" si="150"/>
        <v>1</v>
      </c>
      <c r="H309" s="4">
        <v>0.06</v>
      </c>
      <c r="I309" s="48">
        <f t="shared" si="152"/>
        <v>1</v>
      </c>
      <c r="J309" s="223">
        <v>3.05</v>
      </c>
      <c r="K309" s="48">
        <f t="shared" si="151"/>
        <v>1</v>
      </c>
      <c r="L309" s="41">
        <f t="shared" si="170"/>
        <v>1</v>
      </c>
      <c r="M309" s="41">
        <f t="shared" si="154"/>
        <v>1</v>
      </c>
      <c r="Q309" s="25" t="str">
        <f t="shared" si="173"/>
        <v>CARIBE ROSE</v>
      </c>
      <c r="R309" s="25">
        <f t="shared" si="142"/>
        <v>4.5</v>
      </c>
      <c r="S309" s="25">
        <f t="shared" si="143"/>
        <v>5.44</v>
      </c>
      <c r="T309" s="25">
        <f t="shared" si="144"/>
        <v>0</v>
      </c>
      <c r="U309" s="25">
        <f t="shared" si="145"/>
        <v>0</v>
      </c>
      <c r="V309" s="25">
        <f t="shared" si="146"/>
        <v>0</v>
      </c>
      <c r="W309" s="25">
        <f t="shared" si="147"/>
        <v>1</v>
      </c>
      <c r="X309" s="25">
        <f t="shared" si="148"/>
        <v>3</v>
      </c>
      <c r="Y309" s="25">
        <f t="shared" si="155"/>
        <v>3.64</v>
      </c>
    </row>
    <row r="310" spans="1:25" x14ac:dyDescent="0.25">
      <c r="A310" s="283">
        <v>45799</v>
      </c>
      <c r="B310" s="34" t="s">
        <v>436</v>
      </c>
      <c r="C310" s="34" t="s">
        <v>135</v>
      </c>
      <c r="D310" s="223">
        <v>5.14</v>
      </c>
      <c r="E310" s="48">
        <f t="shared" si="149"/>
        <v>1</v>
      </c>
      <c r="F310" s="43"/>
      <c r="G310" s="48">
        <f t="shared" si="150"/>
        <v>1</v>
      </c>
      <c r="H310" s="4">
        <v>0</v>
      </c>
      <c r="I310" s="48">
        <f t="shared" si="152"/>
        <v>1</v>
      </c>
      <c r="J310" s="223">
        <v>3.08</v>
      </c>
      <c r="K310" s="48">
        <f t="shared" si="151"/>
        <v>1</v>
      </c>
      <c r="L310" s="41">
        <f t="shared" si="170"/>
        <v>1</v>
      </c>
      <c r="M310" s="41">
        <f t="shared" si="154"/>
        <v>1</v>
      </c>
      <c r="Q310" s="25" t="str">
        <f t="shared" ref="Q310:Q351" si="174">LEFT(C310,12)</f>
        <v>CARIBE ROSE</v>
      </c>
      <c r="R310" s="25">
        <f t="shared" si="142"/>
        <v>4.5</v>
      </c>
      <c r="S310" s="25">
        <f t="shared" si="143"/>
        <v>5.44</v>
      </c>
      <c r="T310" s="25">
        <f t="shared" si="144"/>
        <v>0</v>
      </c>
      <c r="U310" s="25">
        <f t="shared" si="145"/>
        <v>0</v>
      </c>
      <c r="V310" s="25">
        <f t="shared" si="146"/>
        <v>0</v>
      </c>
      <c r="W310" s="25">
        <f t="shared" si="147"/>
        <v>1</v>
      </c>
      <c r="X310" s="25">
        <f t="shared" si="148"/>
        <v>3</v>
      </c>
      <c r="Y310" s="25">
        <f t="shared" si="155"/>
        <v>3.64</v>
      </c>
    </row>
    <row r="311" spans="1:25" x14ac:dyDescent="0.25">
      <c r="A311" s="283">
        <v>45803</v>
      </c>
      <c r="B311" s="34" t="s">
        <v>456</v>
      </c>
      <c r="C311" s="34" t="s">
        <v>31</v>
      </c>
      <c r="D311" s="223">
        <v>2.06</v>
      </c>
      <c r="E311" s="48">
        <f t="shared" si="149"/>
        <v>1</v>
      </c>
      <c r="F311" s="43">
        <v>14.8</v>
      </c>
      <c r="G311" s="48">
        <f t="shared" si="150"/>
        <v>1</v>
      </c>
      <c r="H311" s="4">
        <v>0.03</v>
      </c>
      <c r="I311" s="48">
        <f t="shared" si="152"/>
        <v>1</v>
      </c>
      <c r="J311" s="223">
        <v>6.65</v>
      </c>
      <c r="K311" s="48">
        <f t="shared" si="151"/>
        <v>1</v>
      </c>
      <c r="L311" s="41">
        <f t="shared" si="170"/>
        <v>1</v>
      </c>
      <c r="M311" s="41">
        <f t="shared" si="154"/>
        <v>1</v>
      </c>
      <c r="Q311" s="25" t="str">
        <f t="shared" ref="Q311:Q313" si="175">LEFT(C311,12)</f>
        <v>CARIB</v>
      </c>
      <c r="R311" s="25">
        <f t="shared" si="142"/>
        <v>1.65</v>
      </c>
      <c r="S311" s="25">
        <f t="shared" si="143"/>
        <v>2.14</v>
      </c>
      <c r="T311" s="25">
        <f t="shared" si="144"/>
        <v>12.5</v>
      </c>
      <c r="U311" s="25">
        <f t="shared" si="145"/>
        <v>16.399999999999999</v>
      </c>
      <c r="V311" s="25">
        <f t="shared" si="146"/>
        <v>0</v>
      </c>
      <c r="W311" s="25">
        <f t="shared" si="147"/>
        <v>0.4</v>
      </c>
      <c r="X311" s="25">
        <f t="shared" si="148"/>
        <v>5</v>
      </c>
      <c r="Y311" s="25">
        <f t="shared" si="155"/>
        <v>7</v>
      </c>
    </row>
    <row r="312" spans="1:25" x14ac:dyDescent="0.25">
      <c r="A312" s="283">
        <v>45803</v>
      </c>
      <c r="B312" s="34" t="s">
        <v>457</v>
      </c>
      <c r="C312" s="34" t="s">
        <v>31</v>
      </c>
      <c r="D312" s="223">
        <v>2.0699999999999998</v>
      </c>
      <c r="E312" s="48">
        <f t="shared" si="149"/>
        <v>1</v>
      </c>
      <c r="F312" s="43">
        <v>14.8</v>
      </c>
      <c r="G312" s="48">
        <f t="shared" si="150"/>
        <v>1</v>
      </c>
      <c r="H312" s="4">
        <v>0.03</v>
      </c>
      <c r="I312" s="48">
        <f t="shared" si="152"/>
        <v>1</v>
      </c>
      <c r="J312" s="223">
        <v>6.65</v>
      </c>
      <c r="K312" s="48">
        <f t="shared" si="151"/>
        <v>1</v>
      </c>
      <c r="L312" s="41">
        <f t="shared" si="170"/>
        <v>1</v>
      </c>
      <c r="M312" s="41">
        <f t="shared" si="154"/>
        <v>1</v>
      </c>
      <c r="Q312" s="25" t="str">
        <f t="shared" si="175"/>
        <v>CARIB</v>
      </c>
      <c r="R312" s="25">
        <f t="shared" si="142"/>
        <v>1.65</v>
      </c>
      <c r="S312" s="25">
        <f t="shared" si="143"/>
        <v>2.14</v>
      </c>
      <c r="T312" s="25">
        <f t="shared" si="144"/>
        <v>12.5</v>
      </c>
      <c r="U312" s="25">
        <f t="shared" si="145"/>
        <v>16.399999999999999</v>
      </c>
      <c r="V312" s="25">
        <f t="shared" si="146"/>
        <v>0</v>
      </c>
      <c r="W312" s="25">
        <f t="shared" si="147"/>
        <v>0.4</v>
      </c>
      <c r="X312" s="25">
        <f t="shared" si="148"/>
        <v>5</v>
      </c>
      <c r="Y312" s="25">
        <f t="shared" si="155"/>
        <v>7</v>
      </c>
    </row>
    <row r="313" spans="1:25" x14ac:dyDescent="0.25">
      <c r="A313" s="283">
        <v>45804</v>
      </c>
      <c r="B313" s="34" t="s">
        <v>456</v>
      </c>
      <c r="C313" s="34" t="s">
        <v>31</v>
      </c>
      <c r="D313" s="223">
        <v>1.96</v>
      </c>
      <c r="E313" s="48">
        <f t="shared" si="149"/>
        <v>1</v>
      </c>
      <c r="F313" s="43">
        <v>16.399999999999999</v>
      </c>
      <c r="G313" s="48">
        <f t="shared" si="150"/>
        <v>1</v>
      </c>
      <c r="H313" s="4">
        <v>0.02</v>
      </c>
      <c r="I313" s="48">
        <f t="shared" si="152"/>
        <v>1</v>
      </c>
      <c r="J313" s="223">
        <v>7.4</v>
      </c>
      <c r="K313" s="48">
        <f t="shared" si="151"/>
        <v>0</v>
      </c>
      <c r="L313" s="41">
        <f t="shared" si="170"/>
        <v>0</v>
      </c>
      <c r="M313" s="41">
        <f t="shared" si="154"/>
        <v>1</v>
      </c>
      <c r="Q313" s="25" t="str">
        <f t="shared" si="175"/>
        <v>CARIB</v>
      </c>
      <c r="R313" s="25">
        <f t="shared" si="142"/>
        <v>1.65</v>
      </c>
      <c r="S313" s="25">
        <f t="shared" si="143"/>
        <v>2.14</v>
      </c>
      <c r="T313" s="25">
        <f t="shared" si="144"/>
        <v>12.5</v>
      </c>
      <c r="U313" s="25">
        <f t="shared" si="145"/>
        <v>16.399999999999999</v>
      </c>
      <c r="V313" s="25">
        <f t="shared" si="146"/>
        <v>0</v>
      </c>
      <c r="W313" s="25">
        <f t="shared" si="147"/>
        <v>0.4</v>
      </c>
      <c r="X313" s="25">
        <f t="shared" si="148"/>
        <v>5</v>
      </c>
      <c r="Y313" s="25">
        <f t="shared" si="155"/>
        <v>7</v>
      </c>
    </row>
    <row r="314" spans="1:25" x14ac:dyDescent="0.25">
      <c r="A314" s="283">
        <v>45804</v>
      </c>
      <c r="B314" s="34" t="s">
        <v>457</v>
      </c>
      <c r="C314" s="34" t="s">
        <v>31</v>
      </c>
      <c r="D314" s="223">
        <v>1.94</v>
      </c>
      <c r="E314" s="48">
        <f t="shared" si="149"/>
        <v>1</v>
      </c>
      <c r="F314" s="43">
        <v>16.2</v>
      </c>
      <c r="G314" s="48">
        <f t="shared" si="150"/>
        <v>1</v>
      </c>
      <c r="H314" s="4">
        <v>0.04</v>
      </c>
      <c r="I314" s="48">
        <f t="shared" si="152"/>
        <v>1</v>
      </c>
      <c r="J314" s="223">
        <v>7</v>
      </c>
      <c r="K314" s="48">
        <f t="shared" si="151"/>
        <v>1</v>
      </c>
      <c r="L314" s="41">
        <f t="shared" si="170"/>
        <v>1</v>
      </c>
      <c r="M314" s="41">
        <f t="shared" si="154"/>
        <v>1</v>
      </c>
      <c r="Q314" s="25" t="str">
        <f t="shared" si="174"/>
        <v>CARIB</v>
      </c>
      <c r="R314" s="25">
        <f t="shared" si="142"/>
        <v>1.65</v>
      </c>
      <c r="S314" s="25">
        <f t="shared" si="143"/>
        <v>2.14</v>
      </c>
      <c r="T314" s="25">
        <f t="shared" si="144"/>
        <v>12.5</v>
      </c>
      <c r="U314" s="25">
        <f t="shared" si="145"/>
        <v>16.399999999999999</v>
      </c>
      <c r="V314" s="25">
        <f t="shared" si="146"/>
        <v>0</v>
      </c>
      <c r="W314" s="25">
        <f t="shared" si="147"/>
        <v>0.4</v>
      </c>
      <c r="X314" s="25">
        <f t="shared" si="148"/>
        <v>5</v>
      </c>
      <c r="Y314" s="25">
        <f t="shared" si="155"/>
        <v>7</v>
      </c>
    </row>
    <row r="315" spans="1:25" x14ac:dyDescent="0.25">
      <c r="A315" s="283">
        <v>45804</v>
      </c>
      <c r="B315" s="34" t="s">
        <v>456</v>
      </c>
      <c r="C315" s="34" t="s">
        <v>34</v>
      </c>
      <c r="D315" s="223">
        <v>16.98</v>
      </c>
      <c r="E315" s="48">
        <f t="shared" si="149"/>
        <v>1</v>
      </c>
      <c r="F315" s="43">
        <v>12.05</v>
      </c>
      <c r="G315" s="48">
        <f t="shared" si="150"/>
        <v>1</v>
      </c>
      <c r="H315" s="4">
        <v>0.08</v>
      </c>
      <c r="I315" s="48">
        <f t="shared" si="152"/>
        <v>1</v>
      </c>
      <c r="J315" s="223">
        <v>224.5</v>
      </c>
      <c r="K315" s="48">
        <f t="shared" si="151"/>
        <v>1</v>
      </c>
      <c r="L315" s="41">
        <f t="shared" si="170"/>
        <v>1</v>
      </c>
      <c r="M315" s="41">
        <f t="shared" si="154"/>
        <v>1</v>
      </c>
      <c r="Q315" s="25" t="str">
        <f t="shared" ref="Q315" si="176">LEFT(C315,12)</f>
        <v>STARMALT</v>
      </c>
      <c r="R315" s="25">
        <f t="shared" si="142"/>
        <v>16.8</v>
      </c>
      <c r="S315" s="25">
        <f t="shared" si="143"/>
        <v>17.239999999999998</v>
      </c>
      <c r="T315" s="25">
        <f t="shared" si="144"/>
        <v>10</v>
      </c>
      <c r="U315" s="25">
        <f t="shared" si="145"/>
        <v>12.4</v>
      </c>
      <c r="V315" s="25">
        <f t="shared" si="146"/>
        <v>0</v>
      </c>
      <c r="W315" s="25">
        <f t="shared" si="147"/>
        <v>0.2</v>
      </c>
      <c r="X315" s="25">
        <f t="shared" si="148"/>
        <v>170</v>
      </c>
      <c r="Y315" s="25">
        <f t="shared" si="155"/>
        <v>240</v>
      </c>
    </row>
    <row r="316" spans="1:25" x14ac:dyDescent="0.25">
      <c r="A316" s="283"/>
      <c r="B316" s="34"/>
      <c r="C316" s="34"/>
      <c r="D316" s="223"/>
      <c r="E316" s="48"/>
      <c r="F316" s="43"/>
      <c r="G316" s="48"/>
      <c r="H316" s="4"/>
      <c r="I316" s="48"/>
      <c r="J316" s="223"/>
      <c r="K316" s="48"/>
      <c r="L316" s="41"/>
      <c r="M316" s="41"/>
      <c r="Q316" s="25" t="str">
        <f t="shared" ref="Q316" si="177">LEFT(C316,12)</f>
        <v/>
      </c>
      <c r="R316" s="25" t="e">
        <f t="shared" si="142"/>
        <v>#N/A</v>
      </c>
      <c r="S316" s="25" t="e">
        <f t="shared" si="143"/>
        <v>#N/A</v>
      </c>
      <c r="T316" s="25" t="e">
        <f t="shared" si="144"/>
        <v>#N/A</v>
      </c>
      <c r="U316" s="25" t="e">
        <f t="shared" si="145"/>
        <v>#N/A</v>
      </c>
      <c r="V316" s="25" t="e">
        <f t="shared" si="146"/>
        <v>#N/A</v>
      </c>
      <c r="W316" s="25" t="e">
        <f t="shared" si="147"/>
        <v>#N/A</v>
      </c>
      <c r="X316" s="25" t="e">
        <f t="shared" si="148"/>
        <v>#N/A</v>
      </c>
      <c r="Y316" s="25" t="e">
        <f t="shared" si="155"/>
        <v>#N/A</v>
      </c>
    </row>
    <row r="317" spans="1:25" ht="15.75" thickBot="1" x14ac:dyDescent="0.3">
      <c r="A317" s="283"/>
      <c r="B317" s="34"/>
      <c r="C317" s="34"/>
      <c r="D317" s="223"/>
      <c r="E317" s="48"/>
      <c r="F317" s="43"/>
      <c r="G317" s="48"/>
      <c r="H317" s="4"/>
      <c r="I317" s="48"/>
      <c r="J317" s="223"/>
      <c r="K317" s="48"/>
      <c r="L317" s="41"/>
      <c r="M317" s="41"/>
      <c r="Q317" s="25" t="str">
        <f t="shared" si="174"/>
        <v/>
      </c>
      <c r="R317" s="25" t="e">
        <f t="shared" si="142"/>
        <v>#N/A</v>
      </c>
      <c r="S317" s="25" t="e">
        <f t="shared" si="143"/>
        <v>#N/A</v>
      </c>
      <c r="T317" s="25" t="e">
        <f t="shared" si="144"/>
        <v>#N/A</v>
      </c>
      <c r="U317" s="25" t="e">
        <f t="shared" si="145"/>
        <v>#N/A</v>
      </c>
      <c r="V317" s="25" t="e">
        <f t="shared" si="146"/>
        <v>#N/A</v>
      </c>
      <c r="W317" s="25" t="e">
        <f t="shared" si="147"/>
        <v>#N/A</v>
      </c>
      <c r="X317" s="25" t="e">
        <f t="shared" si="148"/>
        <v>#N/A</v>
      </c>
      <c r="Y317" s="25" t="e">
        <f t="shared" si="155"/>
        <v>#N/A</v>
      </c>
    </row>
    <row r="318" spans="1:25" ht="15.75" thickBot="1" x14ac:dyDescent="0.3">
      <c r="C318">
        <f>COUNTA(C255:C310)</f>
        <v>56</v>
      </c>
      <c r="D318" s="31">
        <f>((COUNTA(D255:D303))-COUNTIF(E255:E303,"&lt;1"))/(COUNTA(D255:D303))</f>
        <v>1</v>
      </c>
      <c r="E318" s="72"/>
      <c r="F318" s="31">
        <f>((COUNTA(F255:F303))-COUNTIF(G255:G303,"&lt;1"))/(COUNTA(F255:F303))</f>
        <v>0.93877551020408168</v>
      </c>
      <c r="G318" s="72"/>
      <c r="H318" s="31">
        <f>((COUNTA(H255:H303))-COUNTIF(I255:I303,"&lt;1"))/(COUNTA(H255:H303))</f>
        <v>1</v>
      </c>
      <c r="I318" s="72"/>
      <c r="J318" s="31">
        <f>((COUNTA(J255:J303))-COUNTIF(K255:K303,"&lt;1"))/(COUNTA(J255:J303))</f>
        <v>1</v>
      </c>
      <c r="K318" s="72"/>
      <c r="L318" s="11">
        <f>AVERAGE(L255:L304)</f>
        <v>0.94</v>
      </c>
      <c r="M318" s="11">
        <f>AVERAGE(M255:M304)</f>
        <v>0.94</v>
      </c>
      <c r="Q318" s="25" t="str">
        <f t="shared" si="174"/>
        <v>56</v>
      </c>
      <c r="R318" s="25" t="e">
        <f t="shared" si="142"/>
        <v>#N/A</v>
      </c>
      <c r="S318" s="25" t="e">
        <f t="shared" si="143"/>
        <v>#N/A</v>
      </c>
      <c r="T318" s="25" t="e">
        <f t="shared" si="144"/>
        <v>#N/A</v>
      </c>
      <c r="U318" s="25" t="e">
        <f t="shared" si="145"/>
        <v>#N/A</v>
      </c>
      <c r="V318" s="25" t="e">
        <f t="shared" si="146"/>
        <v>#N/A</v>
      </c>
      <c r="W318" s="25" t="e">
        <f t="shared" si="147"/>
        <v>#N/A</v>
      </c>
      <c r="X318" s="25" t="e">
        <f t="shared" si="148"/>
        <v>#N/A</v>
      </c>
      <c r="Y318" s="25" t="e">
        <f t="shared" si="155"/>
        <v>#N/A</v>
      </c>
    </row>
    <row r="319" spans="1:25" x14ac:dyDescent="0.25">
      <c r="D319" s="136"/>
      <c r="E319" s="72"/>
      <c r="F319" s="136"/>
      <c r="G319" s="72"/>
      <c r="H319" s="136"/>
      <c r="I319" s="72"/>
      <c r="J319" s="136"/>
      <c r="K319" s="72"/>
      <c r="L319" s="273"/>
      <c r="M319" s="273"/>
      <c r="Q319" s="25" t="str">
        <f t="shared" si="174"/>
        <v/>
      </c>
      <c r="R319" s="25" t="e">
        <f t="shared" si="142"/>
        <v>#N/A</v>
      </c>
      <c r="S319" s="25" t="e">
        <f t="shared" si="143"/>
        <v>#N/A</v>
      </c>
      <c r="T319" s="25" t="e">
        <f t="shared" si="144"/>
        <v>#N/A</v>
      </c>
      <c r="U319" s="25" t="e">
        <f t="shared" si="145"/>
        <v>#N/A</v>
      </c>
      <c r="V319" s="25" t="e">
        <f t="shared" si="146"/>
        <v>#N/A</v>
      </c>
      <c r="W319" s="25" t="e">
        <f t="shared" si="147"/>
        <v>#N/A</v>
      </c>
      <c r="X319" s="25" t="e">
        <f t="shared" si="148"/>
        <v>#N/A</v>
      </c>
      <c r="Y319" s="25" t="e">
        <f t="shared" si="155"/>
        <v>#N/A</v>
      </c>
    </row>
    <row r="320" spans="1:25" x14ac:dyDescent="0.25">
      <c r="Q320" s="25" t="str">
        <f t="shared" si="174"/>
        <v/>
      </c>
      <c r="R320" s="25" t="e">
        <f t="shared" si="142"/>
        <v>#N/A</v>
      </c>
      <c r="S320" s="25" t="e">
        <f t="shared" si="143"/>
        <v>#N/A</v>
      </c>
      <c r="T320" s="25" t="e">
        <f t="shared" si="144"/>
        <v>#N/A</v>
      </c>
      <c r="U320" s="25" t="e">
        <f t="shared" si="145"/>
        <v>#N/A</v>
      </c>
      <c r="V320" s="25" t="e">
        <f t="shared" si="146"/>
        <v>#N/A</v>
      </c>
      <c r="W320" s="25" t="e">
        <f t="shared" si="147"/>
        <v>#N/A</v>
      </c>
      <c r="X320" s="25" t="e">
        <f t="shared" si="148"/>
        <v>#N/A</v>
      </c>
      <c r="Y320" s="25" t="e">
        <f t="shared" si="155"/>
        <v>#N/A</v>
      </c>
    </row>
    <row r="321" spans="1:25" ht="30" x14ac:dyDescent="0.25">
      <c r="A321" s="7" t="s">
        <v>18</v>
      </c>
      <c r="B321" s="7" t="s">
        <v>19</v>
      </c>
      <c r="C321" s="7" t="s">
        <v>29</v>
      </c>
      <c r="D321" s="8" t="s">
        <v>100</v>
      </c>
      <c r="E321" s="70"/>
      <c r="F321" s="8" t="s">
        <v>15</v>
      </c>
      <c r="G321" s="70"/>
      <c r="H321" s="127" t="s">
        <v>16</v>
      </c>
      <c r="I321" s="70"/>
      <c r="J321" s="8" t="s">
        <v>14</v>
      </c>
      <c r="K321" s="105"/>
      <c r="L321" s="18" t="s">
        <v>20</v>
      </c>
      <c r="M321" s="24" t="s">
        <v>103</v>
      </c>
      <c r="Q321" s="25" t="str">
        <f t="shared" si="174"/>
        <v>Product</v>
      </c>
      <c r="R321" s="25" t="e">
        <f t="shared" si="142"/>
        <v>#N/A</v>
      </c>
      <c r="S321" s="25" t="e">
        <f t="shared" si="143"/>
        <v>#N/A</v>
      </c>
      <c r="T321" s="25" t="e">
        <f t="shared" si="144"/>
        <v>#N/A</v>
      </c>
      <c r="U321" s="25" t="e">
        <f t="shared" si="145"/>
        <v>#N/A</v>
      </c>
      <c r="V321" s="25" t="e">
        <f t="shared" si="146"/>
        <v>#N/A</v>
      </c>
      <c r="W321" s="25" t="e">
        <f t="shared" si="147"/>
        <v>#N/A</v>
      </c>
      <c r="X321" s="25" t="e">
        <f t="shared" si="148"/>
        <v>#N/A</v>
      </c>
      <c r="Y321" s="25" t="e">
        <f t="shared" si="155"/>
        <v>#N/A</v>
      </c>
    </row>
    <row r="322" spans="1:25" x14ac:dyDescent="0.25">
      <c r="A322" s="283">
        <v>46193</v>
      </c>
      <c r="B322" s="34" t="s">
        <v>455</v>
      </c>
      <c r="C322" s="34" t="s">
        <v>30</v>
      </c>
      <c r="D322" s="268">
        <v>0.94</v>
      </c>
      <c r="E322" s="48">
        <f t="shared" ref="E322:E345" si="178">IF(+(IF(D322&lt;R322,0,IF(D322&gt;S322,0,1)))=1,1,0)</f>
        <v>1</v>
      </c>
      <c r="F322" s="43">
        <v>13.64</v>
      </c>
      <c r="G322" s="48">
        <f t="shared" ref="G322:G345" si="179">IF(+(IF(F322&lt;T322,0,IF(F322&gt;U322,0,1)))=1,1,0)</f>
        <v>1</v>
      </c>
      <c r="H322" s="4">
        <v>7.0000000000000007E-2</v>
      </c>
      <c r="I322" s="48">
        <f t="shared" ref="I322:I345" si="180">IF(+(IF(H322&lt;V322,0,IF(H322&gt;W322,0,1)))=1,1,0)</f>
        <v>1</v>
      </c>
      <c r="J322" s="223">
        <v>5.6</v>
      </c>
      <c r="K322" s="48">
        <f t="shared" ref="K322:K345" si="181">IF(+(IF(J322&lt;X322,0,IF(J322&gt;Y322,0,1)))=1,1,0)</f>
        <v>1</v>
      </c>
      <c r="L322" s="41">
        <f t="shared" ref="L322:L345" si="182">IF(+(IF(D322&lt;R322,0,IF(D322&gt;S322,0,1)))+(IF(F322&lt;T322,0,IF(F322&gt;U322,0,1)))+(IF(H322&lt;V322,0,IF(H322&gt;W322,0,1)))+(IF(J322&lt;X322,0,IF(J322&gt;Y322,0,1)))=4,1,0)</f>
        <v>1</v>
      </c>
      <c r="M322" s="41">
        <f t="shared" ref="M322:M345" si="183">IF(+(IF(D322&lt;R322,0,IF(D322&gt;S322,0,1)))+(IF(F322&lt;T322,0,IF(F322&gt;U322,0,1)))+(IF(H322&lt;V322,0,IF(H322&gt;W322,0,1)))=3,1,0)</f>
        <v>1</v>
      </c>
      <c r="Q322" s="25" t="str">
        <f t="shared" si="174"/>
        <v>STAG</v>
      </c>
      <c r="R322" s="25">
        <f t="shared" si="142"/>
        <v>0.8</v>
      </c>
      <c r="S322" s="25">
        <f t="shared" si="143"/>
        <v>1.24</v>
      </c>
      <c r="T322" s="25">
        <f t="shared" si="144"/>
        <v>12.5</v>
      </c>
      <c r="U322" s="25">
        <f t="shared" si="145"/>
        <v>16.399999999999999</v>
      </c>
      <c r="V322" s="25">
        <f t="shared" si="146"/>
        <v>0</v>
      </c>
      <c r="W322" s="25">
        <f t="shared" si="147"/>
        <v>0.5</v>
      </c>
      <c r="X322" s="25">
        <f t="shared" si="148"/>
        <v>5</v>
      </c>
      <c r="Y322" s="25">
        <f t="shared" si="155"/>
        <v>7</v>
      </c>
    </row>
    <row r="323" spans="1:25" x14ac:dyDescent="0.25">
      <c r="A323" s="283">
        <v>46193</v>
      </c>
      <c r="B323" s="34" t="s">
        <v>435</v>
      </c>
      <c r="C323" s="34" t="s">
        <v>30</v>
      </c>
      <c r="D323" s="268">
        <v>0.99</v>
      </c>
      <c r="E323" s="48">
        <f t="shared" si="178"/>
        <v>1</v>
      </c>
      <c r="F323" s="43">
        <v>13.8</v>
      </c>
      <c r="G323" s="48">
        <f t="shared" si="179"/>
        <v>1</v>
      </c>
      <c r="H323" s="4">
        <v>0.04</v>
      </c>
      <c r="I323" s="48">
        <f t="shared" si="180"/>
        <v>1</v>
      </c>
      <c r="J323" s="223">
        <v>5.67</v>
      </c>
      <c r="K323" s="48">
        <f t="shared" si="181"/>
        <v>1</v>
      </c>
      <c r="L323" s="41">
        <f t="shared" si="182"/>
        <v>1</v>
      </c>
      <c r="M323" s="41">
        <f t="shared" si="183"/>
        <v>1</v>
      </c>
      <c r="Q323" s="25" t="str">
        <f t="shared" si="174"/>
        <v>STAG</v>
      </c>
      <c r="R323" s="25">
        <f t="shared" si="142"/>
        <v>0.8</v>
      </c>
      <c r="S323" s="25">
        <f t="shared" si="143"/>
        <v>1.24</v>
      </c>
      <c r="T323" s="25">
        <f t="shared" si="144"/>
        <v>12.5</v>
      </c>
      <c r="U323" s="25">
        <f t="shared" si="145"/>
        <v>16.399999999999999</v>
      </c>
      <c r="V323" s="25">
        <f t="shared" si="146"/>
        <v>0</v>
      </c>
      <c r="W323" s="25">
        <f t="shared" si="147"/>
        <v>0.5</v>
      </c>
      <c r="X323" s="25">
        <f t="shared" si="148"/>
        <v>5</v>
      </c>
      <c r="Y323" s="25">
        <f t="shared" si="155"/>
        <v>7</v>
      </c>
    </row>
    <row r="324" spans="1:25" x14ac:dyDescent="0.25">
      <c r="A324" s="283">
        <v>46195</v>
      </c>
      <c r="B324" s="34" t="s">
        <v>436</v>
      </c>
      <c r="C324" s="34" t="s">
        <v>34</v>
      </c>
      <c r="D324" s="268">
        <v>17.2</v>
      </c>
      <c r="E324" s="48">
        <f t="shared" si="178"/>
        <v>1</v>
      </c>
      <c r="F324" s="43">
        <v>12</v>
      </c>
      <c r="G324" s="48">
        <f t="shared" si="179"/>
        <v>1</v>
      </c>
      <c r="H324" s="4">
        <v>0.04</v>
      </c>
      <c r="I324" s="48">
        <f t="shared" si="180"/>
        <v>1</v>
      </c>
      <c r="J324" s="223">
        <v>225</v>
      </c>
      <c r="K324" s="48">
        <f t="shared" si="181"/>
        <v>1</v>
      </c>
      <c r="L324" s="41">
        <f t="shared" si="182"/>
        <v>1</v>
      </c>
      <c r="M324" s="41">
        <f t="shared" si="183"/>
        <v>1</v>
      </c>
      <c r="Q324" s="25" t="str">
        <f t="shared" si="174"/>
        <v>STARMALT</v>
      </c>
      <c r="R324" s="25">
        <f t="shared" si="142"/>
        <v>16.8</v>
      </c>
      <c r="S324" s="25">
        <f t="shared" si="143"/>
        <v>17.239999999999998</v>
      </c>
      <c r="T324" s="25">
        <f t="shared" si="144"/>
        <v>10</v>
      </c>
      <c r="U324" s="25">
        <f t="shared" si="145"/>
        <v>12.4</v>
      </c>
      <c r="V324" s="25">
        <f t="shared" si="146"/>
        <v>0</v>
      </c>
      <c r="W324" s="25">
        <f t="shared" si="147"/>
        <v>0.2</v>
      </c>
      <c r="X324" s="25">
        <f t="shared" si="148"/>
        <v>170</v>
      </c>
      <c r="Y324" s="25">
        <f t="shared" si="155"/>
        <v>240</v>
      </c>
    </row>
    <row r="325" spans="1:25" x14ac:dyDescent="0.25">
      <c r="A325" s="283">
        <v>46195</v>
      </c>
      <c r="B325" s="34" t="s">
        <v>435</v>
      </c>
      <c r="C325" s="34" t="s">
        <v>34</v>
      </c>
      <c r="D325" s="268">
        <v>16.91</v>
      </c>
      <c r="E325" s="48">
        <f t="shared" si="178"/>
        <v>1</v>
      </c>
      <c r="F325" s="43">
        <v>12.2</v>
      </c>
      <c r="G325" s="48">
        <f t="shared" si="179"/>
        <v>1</v>
      </c>
      <c r="H325" s="4">
        <v>0.11</v>
      </c>
      <c r="I325" s="48">
        <f t="shared" si="180"/>
        <v>1</v>
      </c>
      <c r="J325" s="223">
        <v>189.8</v>
      </c>
      <c r="K325" s="48">
        <f t="shared" si="181"/>
        <v>1</v>
      </c>
      <c r="L325" s="41">
        <f t="shared" si="182"/>
        <v>1</v>
      </c>
      <c r="M325" s="41">
        <f t="shared" si="183"/>
        <v>1</v>
      </c>
      <c r="Q325" s="25" t="str">
        <f t="shared" si="174"/>
        <v>STARMALT</v>
      </c>
      <c r="R325" s="25">
        <f t="shared" si="142"/>
        <v>16.8</v>
      </c>
      <c r="S325" s="25">
        <f t="shared" si="143"/>
        <v>17.239999999999998</v>
      </c>
      <c r="T325" s="25">
        <f t="shared" si="144"/>
        <v>10</v>
      </c>
      <c r="U325" s="25">
        <f t="shared" si="145"/>
        <v>12.4</v>
      </c>
      <c r="V325" s="25">
        <f t="shared" si="146"/>
        <v>0</v>
      </c>
      <c r="W325" s="25">
        <f t="shared" si="147"/>
        <v>0.2</v>
      </c>
      <c r="X325" s="25">
        <f t="shared" si="148"/>
        <v>170</v>
      </c>
      <c r="Y325" s="25">
        <f t="shared" si="155"/>
        <v>240</v>
      </c>
    </row>
    <row r="326" spans="1:25" x14ac:dyDescent="0.25">
      <c r="A326" s="283">
        <v>46195</v>
      </c>
      <c r="B326" s="34" t="s">
        <v>455</v>
      </c>
      <c r="C326" s="34" t="s">
        <v>34</v>
      </c>
      <c r="D326" s="268">
        <v>17.18</v>
      </c>
      <c r="E326" s="48">
        <f t="shared" si="178"/>
        <v>1</v>
      </c>
      <c r="F326" s="43">
        <v>11.45</v>
      </c>
      <c r="G326" s="48">
        <f t="shared" si="179"/>
        <v>1</v>
      </c>
      <c r="H326" s="4">
        <v>0.21</v>
      </c>
      <c r="I326" s="48">
        <f t="shared" si="180"/>
        <v>0</v>
      </c>
      <c r="J326" s="223">
        <v>189.6</v>
      </c>
      <c r="K326" s="48">
        <f t="shared" si="181"/>
        <v>1</v>
      </c>
      <c r="L326" s="41">
        <f t="shared" si="182"/>
        <v>0</v>
      </c>
      <c r="M326" s="41">
        <f t="shared" si="183"/>
        <v>0</v>
      </c>
      <c r="Q326" s="25" t="str">
        <f t="shared" si="174"/>
        <v>STARMALT</v>
      </c>
      <c r="R326" s="25">
        <f t="shared" si="142"/>
        <v>16.8</v>
      </c>
      <c r="S326" s="25">
        <f t="shared" si="143"/>
        <v>17.239999999999998</v>
      </c>
      <c r="T326" s="25">
        <f t="shared" si="144"/>
        <v>10</v>
      </c>
      <c r="U326" s="25">
        <f t="shared" si="145"/>
        <v>12.4</v>
      </c>
      <c r="V326" s="25">
        <f t="shared" si="146"/>
        <v>0</v>
      </c>
      <c r="W326" s="25">
        <f t="shared" si="147"/>
        <v>0.2</v>
      </c>
      <c r="X326" s="25">
        <f t="shared" si="148"/>
        <v>170</v>
      </c>
      <c r="Y326" s="25">
        <f t="shared" si="155"/>
        <v>240</v>
      </c>
    </row>
    <row r="327" spans="1:25" x14ac:dyDescent="0.25">
      <c r="A327" s="283">
        <v>46196</v>
      </c>
      <c r="B327" s="34" t="s">
        <v>455</v>
      </c>
      <c r="C327" s="34" t="s">
        <v>31</v>
      </c>
      <c r="D327" s="268">
        <v>1.99</v>
      </c>
      <c r="E327" s="48">
        <f t="shared" si="178"/>
        <v>1</v>
      </c>
      <c r="F327" s="43">
        <v>14.8</v>
      </c>
      <c r="G327" s="48">
        <f t="shared" si="179"/>
        <v>1</v>
      </c>
      <c r="H327" s="4">
        <v>0.08</v>
      </c>
      <c r="I327" s="48">
        <f t="shared" si="180"/>
        <v>1</v>
      </c>
      <c r="J327" s="223">
        <v>7.15</v>
      </c>
      <c r="K327" s="48">
        <f t="shared" si="181"/>
        <v>0</v>
      </c>
      <c r="L327" s="41">
        <f t="shared" si="182"/>
        <v>0</v>
      </c>
      <c r="M327" s="41">
        <f t="shared" si="183"/>
        <v>1</v>
      </c>
      <c r="Q327" s="25" t="str">
        <f t="shared" si="174"/>
        <v>CARIB</v>
      </c>
      <c r="R327" s="25">
        <f t="shared" si="142"/>
        <v>1.65</v>
      </c>
      <c r="S327" s="25">
        <f t="shared" si="143"/>
        <v>2.14</v>
      </c>
      <c r="T327" s="25">
        <f t="shared" si="144"/>
        <v>12.5</v>
      </c>
      <c r="U327" s="25">
        <f t="shared" si="145"/>
        <v>16.399999999999999</v>
      </c>
      <c r="V327" s="25">
        <f t="shared" si="146"/>
        <v>0</v>
      </c>
      <c r="W327" s="25">
        <f t="shared" si="147"/>
        <v>0.4</v>
      </c>
      <c r="X327" s="25">
        <f t="shared" si="148"/>
        <v>5</v>
      </c>
      <c r="Y327" s="25">
        <f t="shared" si="155"/>
        <v>7</v>
      </c>
    </row>
    <row r="328" spans="1:25" x14ac:dyDescent="0.25">
      <c r="A328" s="283">
        <v>46196</v>
      </c>
      <c r="B328" s="34" t="s">
        <v>458</v>
      </c>
      <c r="C328" s="34" t="s">
        <v>31</v>
      </c>
      <c r="D328" s="268">
        <v>2</v>
      </c>
      <c r="E328" s="48">
        <f t="shared" si="178"/>
        <v>1</v>
      </c>
      <c r="F328" s="43">
        <v>14</v>
      </c>
      <c r="G328" s="48">
        <f t="shared" si="179"/>
        <v>1</v>
      </c>
      <c r="H328" s="4">
        <v>0.02</v>
      </c>
      <c r="I328" s="48">
        <f t="shared" si="180"/>
        <v>1</v>
      </c>
      <c r="J328" s="223">
        <v>7</v>
      </c>
      <c r="K328" s="48">
        <f t="shared" si="181"/>
        <v>1</v>
      </c>
      <c r="L328" s="41">
        <f t="shared" si="182"/>
        <v>1</v>
      </c>
      <c r="M328" s="41">
        <f t="shared" si="183"/>
        <v>1</v>
      </c>
      <c r="Q328" s="25" t="str">
        <f t="shared" si="174"/>
        <v>CARIB</v>
      </c>
      <c r="R328" s="25">
        <f t="shared" si="142"/>
        <v>1.65</v>
      </c>
      <c r="S328" s="25">
        <f t="shared" si="143"/>
        <v>2.14</v>
      </c>
      <c r="T328" s="25">
        <f t="shared" si="144"/>
        <v>12.5</v>
      </c>
      <c r="U328" s="25">
        <f t="shared" si="145"/>
        <v>16.399999999999999</v>
      </c>
      <c r="V328" s="25">
        <f t="shared" si="146"/>
        <v>0</v>
      </c>
      <c r="W328" s="25">
        <f t="shared" si="147"/>
        <v>0.4</v>
      </c>
      <c r="X328" s="25">
        <f t="shared" si="148"/>
        <v>5</v>
      </c>
      <c r="Y328" s="25">
        <f t="shared" si="155"/>
        <v>7</v>
      </c>
    </row>
    <row r="329" spans="1:25" x14ac:dyDescent="0.25">
      <c r="A329" s="283">
        <v>46196</v>
      </c>
      <c r="B329" s="34" t="s">
        <v>458</v>
      </c>
      <c r="C329" s="34" t="s">
        <v>33</v>
      </c>
      <c r="D329" s="268">
        <v>3.64</v>
      </c>
      <c r="E329" s="48">
        <f t="shared" si="178"/>
        <v>1</v>
      </c>
      <c r="F329" s="43">
        <v>48.5</v>
      </c>
      <c r="G329" s="48">
        <f t="shared" si="179"/>
        <v>1</v>
      </c>
      <c r="H329" s="4">
        <v>0.02</v>
      </c>
      <c r="I329" s="48">
        <f t="shared" si="180"/>
        <v>1</v>
      </c>
      <c r="J329" s="223">
        <v>180.1</v>
      </c>
      <c r="K329" s="48">
        <f t="shared" si="181"/>
        <v>1</v>
      </c>
      <c r="L329" s="41">
        <f t="shared" si="182"/>
        <v>1</v>
      </c>
      <c r="M329" s="41">
        <f t="shared" si="183"/>
        <v>1</v>
      </c>
      <c r="Q329" s="25" t="str">
        <f t="shared" si="174"/>
        <v>GUINNESS</v>
      </c>
      <c r="R329" s="25">
        <f t="shared" si="142"/>
        <v>3.1</v>
      </c>
      <c r="S329" s="25">
        <f t="shared" si="143"/>
        <v>4.1399999999999997</v>
      </c>
      <c r="T329" s="25">
        <f t="shared" si="144"/>
        <v>48</v>
      </c>
      <c r="U329" s="25">
        <f t="shared" si="145"/>
        <v>62</v>
      </c>
      <c r="V329" s="25">
        <f t="shared" si="146"/>
        <v>0</v>
      </c>
      <c r="W329" s="25">
        <f t="shared" si="147"/>
        <v>0.4</v>
      </c>
      <c r="X329" s="25">
        <f t="shared" si="148"/>
        <v>155</v>
      </c>
      <c r="Y329" s="25">
        <f t="shared" si="155"/>
        <v>195</v>
      </c>
    </row>
    <row r="330" spans="1:25" x14ac:dyDescent="0.25">
      <c r="A330" s="283">
        <v>46196</v>
      </c>
      <c r="B330" s="34" t="s">
        <v>436</v>
      </c>
      <c r="C330" s="34" t="s">
        <v>33</v>
      </c>
      <c r="D330" s="268">
        <v>3.31</v>
      </c>
      <c r="E330" s="48">
        <f t="shared" si="178"/>
        <v>1</v>
      </c>
      <c r="F330" s="43">
        <v>54.55</v>
      </c>
      <c r="G330" s="48">
        <f t="shared" si="179"/>
        <v>1</v>
      </c>
      <c r="H330" s="4">
        <v>0.03</v>
      </c>
      <c r="I330" s="48">
        <f t="shared" si="180"/>
        <v>1</v>
      </c>
      <c r="J330" s="223">
        <v>157.6</v>
      </c>
      <c r="K330" s="48">
        <f t="shared" si="181"/>
        <v>1</v>
      </c>
      <c r="L330" s="41">
        <f t="shared" si="182"/>
        <v>1</v>
      </c>
      <c r="M330" s="41">
        <f t="shared" si="183"/>
        <v>1</v>
      </c>
      <c r="Q330" s="25" t="str">
        <f t="shared" si="174"/>
        <v>GUINNESS</v>
      </c>
      <c r="R330" s="25">
        <f t="shared" si="142"/>
        <v>3.1</v>
      </c>
      <c r="S330" s="25">
        <f t="shared" si="143"/>
        <v>4.1399999999999997</v>
      </c>
      <c r="T330" s="25">
        <f t="shared" si="144"/>
        <v>48</v>
      </c>
      <c r="U330" s="25">
        <f t="shared" si="145"/>
        <v>62</v>
      </c>
      <c r="V330" s="25">
        <f t="shared" si="146"/>
        <v>0</v>
      </c>
      <c r="W330" s="25">
        <f t="shared" si="147"/>
        <v>0.4</v>
      </c>
      <c r="X330" s="25">
        <f t="shared" si="148"/>
        <v>155</v>
      </c>
      <c r="Y330" s="25">
        <f t="shared" si="155"/>
        <v>195</v>
      </c>
    </row>
    <row r="331" spans="1:25" x14ac:dyDescent="0.25">
      <c r="A331" s="283">
        <v>46197</v>
      </c>
      <c r="B331" s="34" t="s">
        <v>434</v>
      </c>
      <c r="C331" s="34" t="s">
        <v>33</v>
      </c>
      <c r="D331" s="268">
        <v>3.57</v>
      </c>
      <c r="E331" s="48">
        <f t="shared" si="178"/>
        <v>1</v>
      </c>
      <c r="F331" s="43">
        <v>52.4</v>
      </c>
      <c r="G331" s="48">
        <f t="shared" si="179"/>
        <v>1</v>
      </c>
      <c r="H331" s="4">
        <v>0.03</v>
      </c>
      <c r="I331" s="48">
        <f t="shared" si="180"/>
        <v>1</v>
      </c>
      <c r="J331" s="223">
        <v>158.69999999999999</v>
      </c>
      <c r="K331" s="48">
        <f t="shared" si="181"/>
        <v>1</v>
      </c>
      <c r="L331" s="41">
        <f t="shared" si="182"/>
        <v>1</v>
      </c>
      <c r="M331" s="41">
        <f t="shared" si="183"/>
        <v>1</v>
      </c>
      <c r="Q331" s="25" t="str">
        <f t="shared" si="174"/>
        <v>GUINNESS</v>
      </c>
      <c r="R331" s="25">
        <f t="shared" si="142"/>
        <v>3.1</v>
      </c>
      <c r="S331" s="25">
        <f t="shared" si="143"/>
        <v>4.1399999999999997</v>
      </c>
      <c r="T331" s="25">
        <f t="shared" si="144"/>
        <v>48</v>
      </c>
      <c r="U331" s="25">
        <f t="shared" si="145"/>
        <v>62</v>
      </c>
      <c r="V331" s="25">
        <f t="shared" si="146"/>
        <v>0</v>
      </c>
      <c r="W331" s="25">
        <f t="shared" si="147"/>
        <v>0.4</v>
      </c>
      <c r="X331" s="25">
        <f t="shared" si="148"/>
        <v>155</v>
      </c>
      <c r="Y331" s="25">
        <f t="shared" si="155"/>
        <v>195</v>
      </c>
    </row>
    <row r="332" spans="1:25" x14ac:dyDescent="0.25">
      <c r="A332" s="283">
        <v>46197</v>
      </c>
      <c r="B332" s="34" t="s">
        <v>457</v>
      </c>
      <c r="C332" s="34" t="s">
        <v>31</v>
      </c>
      <c r="D332" s="268">
        <v>1.97</v>
      </c>
      <c r="E332" s="48">
        <f t="shared" si="178"/>
        <v>1</v>
      </c>
      <c r="F332" s="43">
        <v>15.6</v>
      </c>
      <c r="G332" s="48">
        <f t="shared" si="179"/>
        <v>1</v>
      </c>
      <c r="H332" s="4">
        <v>0.04</v>
      </c>
      <c r="I332" s="48">
        <f t="shared" si="180"/>
        <v>1</v>
      </c>
      <c r="J332" s="223">
        <v>6.58</v>
      </c>
      <c r="K332" s="48">
        <f t="shared" si="181"/>
        <v>1</v>
      </c>
      <c r="L332" s="41">
        <f t="shared" si="182"/>
        <v>1</v>
      </c>
      <c r="M332" s="41">
        <f t="shared" si="183"/>
        <v>1</v>
      </c>
      <c r="Q332" s="25" t="str">
        <f t="shared" si="174"/>
        <v>CARIB</v>
      </c>
      <c r="R332" s="25">
        <f t="shared" si="142"/>
        <v>1.65</v>
      </c>
      <c r="S332" s="25">
        <f t="shared" si="143"/>
        <v>2.14</v>
      </c>
      <c r="T332" s="25">
        <f t="shared" si="144"/>
        <v>12.5</v>
      </c>
      <c r="U332" s="25">
        <f t="shared" si="145"/>
        <v>16.399999999999999</v>
      </c>
      <c r="V332" s="25">
        <f t="shared" si="146"/>
        <v>0</v>
      </c>
      <c r="W332" s="25">
        <f t="shared" si="147"/>
        <v>0.4</v>
      </c>
      <c r="X332" s="25">
        <f t="shared" si="148"/>
        <v>5</v>
      </c>
      <c r="Y332" s="25">
        <f t="shared" si="155"/>
        <v>7</v>
      </c>
    </row>
    <row r="333" spans="1:25" x14ac:dyDescent="0.25">
      <c r="A333" s="283">
        <v>46197</v>
      </c>
      <c r="B333" s="34" t="s">
        <v>456</v>
      </c>
      <c r="C333" s="34" t="s">
        <v>31</v>
      </c>
      <c r="D333" s="268">
        <v>1.88</v>
      </c>
      <c r="E333" s="48">
        <f t="shared" si="178"/>
        <v>1</v>
      </c>
      <c r="F333" s="43">
        <v>13.1</v>
      </c>
      <c r="G333" s="48">
        <f t="shared" si="179"/>
        <v>1</v>
      </c>
      <c r="H333" s="293"/>
      <c r="I333" s="48"/>
      <c r="J333" s="223">
        <v>5</v>
      </c>
      <c r="K333" s="48">
        <f t="shared" si="181"/>
        <v>1</v>
      </c>
      <c r="L333" s="41">
        <f t="shared" si="182"/>
        <v>1</v>
      </c>
      <c r="M333" s="41">
        <f t="shared" si="183"/>
        <v>1</v>
      </c>
      <c r="Q333" s="25" t="str">
        <f t="shared" si="174"/>
        <v>CARIB</v>
      </c>
      <c r="R333" s="25">
        <f t="shared" si="142"/>
        <v>1.65</v>
      </c>
      <c r="S333" s="25">
        <f t="shared" si="143"/>
        <v>2.14</v>
      </c>
      <c r="T333" s="25">
        <f t="shared" si="144"/>
        <v>12.5</v>
      </c>
      <c r="U333" s="25">
        <f t="shared" si="145"/>
        <v>16.399999999999999</v>
      </c>
      <c r="V333" s="25">
        <f t="shared" si="146"/>
        <v>0</v>
      </c>
      <c r="W333" s="25">
        <f t="shared" si="147"/>
        <v>0.4</v>
      </c>
      <c r="X333" s="25">
        <f t="shared" si="148"/>
        <v>5</v>
      </c>
      <c r="Y333" s="25">
        <f t="shared" si="155"/>
        <v>7</v>
      </c>
    </row>
    <row r="334" spans="1:25" x14ac:dyDescent="0.25">
      <c r="A334" s="283">
        <v>46198</v>
      </c>
      <c r="B334" s="34" t="s">
        <v>436</v>
      </c>
      <c r="C334" s="34" t="s">
        <v>30</v>
      </c>
      <c r="D334" s="268">
        <v>0.92</v>
      </c>
      <c r="E334" s="48">
        <f t="shared" si="178"/>
        <v>1</v>
      </c>
      <c r="F334" s="43">
        <v>13.6</v>
      </c>
      <c r="G334" s="48">
        <f t="shared" si="179"/>
        <v>1</v>
      </c>
      <c r="H334" s="4">
        <v>0.02</v>
      </c>
      <c r="I334" s="48">
        <f t="shared" si="180"/>
        <v>1</v>
      </c>
      <c r="J334" s="223">
        <v>5.7</v>
      </c>
      <c r="K334" s="48">
        <f t="shared" si="181"/>
        <v>1</v>
      </c>
      <c r="L334" s="41">
        <f t="shared" si="182"/>
        <v>1</v>
      </c>
      <c r="M334" s="41">
        <f t="shared" si="183"/>
        <v>1</v>
      </c>
      <c r="Q334" s="25" t="str">
        <f t="shared" si="174"/>
        <v>STAG</v>
      </c>
      <c r="R334" s="25">
        <f t="shared" si="142"/>
        <v>0.8</v>
      </c>
      <c r="S334" s="25">
        <f t="shared" si="143"/>
        <v>1.24</v>
      </c>
      <c r="T334" s="25">
        <f t="shared" si="144"/>
        <v>12.5</v>
      </c>
      <c r="U334" s="25">
        <f t="shared" si="145"/>
        <v>16.399999999999999</v>
      </c>
      <c r="V334" s="25">
        <f t="shared" si="146"/>
        <v>0</v>
      </c>
      <c r="W334" s="25">
        <f t="shared" si="147"/>
        <v>0.5</v>
      </c>
      <c r="X334" s="25">
        <f t="shared" si="148"/>
        <v>5</v>
      </c>
      <c r="Y334" s="25">
        <f t="shared" si="155"/>
        <v>7</v>
      </c>
    </row>
    <row r="335" spans="1:25" ht="15.75" x14ac:dyDescent="0.25">
      <c r="A335" s="379">
        <v>46198</v>
      </c>
      <c r="B335" s="380" t="s">
        <v>434</v>
      </c>
      <c r="C335" s="381" t="s">
        <v>30</v>
      </c>
      <c r="D335" s="268">
        <v>0.99</v>
      </c>
      <c r="E335" s="48">
        <f t="shared" si="178"/>
        <v>1</v>
      </c>
      <c r="F335" s="43">
        <v>16</v>
      </c>
      <c r="G335" s="48">
        <f t="shared" si="179"/>
        <v>1</v>
      </c>
      <c r="H335" s="4">
        <v>0.02</v>
      </c>
      <c r="I335" s="48">
        <f t="shared" si="180"/>
        <v>1</v>
      </c>
      <c r="J335" s="223">
        <v>5.3</v>
      </c>
      <c r="K335" s="48">
        <f t="shared" si="181"/>
        <v>1</v>
      </c>
      <c r="L335" s="41">
        <f t="shared" si="182"/>
        <v>1</v>
      </c>
      <c r="M335" s="41">
        <f t="shared" si="183"/>
        <v>1</v>
      </c>
      <c r="Q335" s="25" t="str">
        <f t="shared" si="174"/>
        <v>STAG</v>
      </c>
      <c r="R335" s="25">
        <f t="shared" si="142"/>
        <v>0.8</v>
      </c>
      <c r="S335" s="25">
        <f t="shared" si="143"/>
        <v>1.24</v>
      </c>
      <c r="T335" s="25">
        <f t="shared" si="144"/>
        <v>12.5</v>
      </c>
      <c r="U335" s="25">
        <f t="shared" si="145"/>
        <v>16.399999999999999</v>
      </c>
      <c r="V335" s="25">
        <f t="shared" si="146"/>
        <v>0</v>
      </c>
      <c r="W335" s="25">
        <f t="shared" si="147"/>
        <v>0.5</v>
      </c>
      <c r="X335" s="25">
        <f t="shared" si="148"/>
        <v>5</v>
      </c>
      <c r="Y335" s="25">
        <f t="shared" si="155"/>
        <v>7</v>
      </c>
    </row>
    <row r="336" spans="1:25" x14ac:dyDescent="0.25">
      <c r="A336" s="283">
        <v>46198</v>
      </c>
      <c r="B336" s="34" t="s">
        <v>437</v>
      </c>
      <c r="C336" s="34" t="s">
        <v>30</v>
      </c>
      <c r="D336" s="268">
        <v>0.88</v>
      </c>
      <c r="E336" s="48">
        <f t="shared" si="178"/>
        <v>1</v>
      </c>
      <c r="F336" s="43">
        <v>14.1</v>
      </c>
      <c r="G336" s="48">
        <f t="shared" si="179"/>
        <v>1</v>
      </c>
      <c r="H336" s="4">
        <v>0.03</v>
      </c>
      <c r="I336" s="48">
        <f t="shared" si="180"/>
        <v>1</v>
      </c>
      <c r="J336" s="223">
        <v>5.33</v>
      </c>
      <c r="K336" s="48">
        <f t="shared" si="181"/>
        <v>1</v>
      </c>
      <c r="L336" s="41">
        <f t="shared" si="182"/>
        <v>1</v>
      </c>
      <c r="M336" s="41">
        <f t="shared" si="183"/>
        <v>1</v>
      </c>
      <c r="Q336" s="25" t="str">
        <f t="shared" si="174"/>
        <v>STAG</v>
      </c>
      <c r="R336" s="25">
        <f t="shared" si="142"/>
        <v>0.8</v>
      </c>
      <c r="S336" s="25">
        <f t="shared" si="143"/>
        <v>1.24</v>
      </c>
      <c r="T336" s="25">
        <f t="shared" si="144"/>
        <v>12.5</v>
      </c>
      <c r="U336" s="25">
        <f t="shared" si="145"/>
        <v>16.399999999999999</v>
      </c>
      <c r="V336" s="25">
        <f t="shared" si="146"/>
        <v>0</v>
      </c>
      <c r="W336" s="25">
        <f t="shared" si="147"/>
        <v>0.5</v>
      </c>
      <c r="X336" s="25">
        <f t="shared" si="148"/>
        <v>5</v>
      </c>
      <c r="Y336" s="25">
        <f t="shared" si="155"/>
        <v>7</v>
      </c>
    </row>
    <row r="337" spans="1:25" x14ac:dyDescent="0.25">
      <c r="A337" s="283">
        <v>46198</v>
      </c>
      <c r="B337" s="34" t="s">
        <v>435</v>
      </c>
      <c r="C337" s="34" t="s">
        <v>30</v>
      </c>
      <c r="D337" s="268">
        <v>0.89</v>
      </c>
      <c r="E337" s="48">
        <f t="shared" si="178"/>
        <v>1</v>
      </c>
      <c r="F337" s="43">
        <v>13.9</v>
      </c>
      <c r="G337" s="48">
        <f t="shared" si="179"/>
        <v>1</v>
      </c>
      <c r="H337" s="4">
        <v>0.1</v>
      </c>
      <c r="I337" s="48">
        <f t="shared" si="180"/>
        <v>1</v>
      </c>
      <c r="J337" s="223">
        <v>5.2</v>
      </c>
      <c r="K337" s="48">
        <f t="shared" si="181"/>
        <v>1</v>
      </c>
      <c r="L337" s="41">
        <f t="shared" si="182"/>
        <v>1</v>
      </c>
      <c r="M337" s="41">
        <f t="shared" si="183"/>
        <v>1</v>
      </c>
      <c r="Q337" s="25" t="str">
        <f t="shared" si="174"/>
        <v>STAG</v>
      </c>
      <c r="R337" s="25">
        <f t="shared" si="142"/>
        <v>0.8</v>
      </c>
      <c r="S337" s="25">
        <f t="shared" si="143"/>
        <v>1.24</v>
      </c>
      <c r="T337" s="25">
        <f t="shared" si="144"/>
        <v>12.5</v>
      </c>
      <c r="U337" s="25">
        <f t="shared" si="145"/>
        <v>16.399999999999999</v>
      </c>
      <c r="V337" s="25">
        <f t="shared" si="146"/>
        <v>0</v>
      </c>
      <c r="W337" s="25">
        <f t="shared" si="147"/>
        <v>0.5</v>
      </c>
      <c r="X337" s="25">
        <f t="shared" si="148"/>
        <v>5</v>
      </c>
      <c r="Y337" s="25">
        <f t="shared" si="155"/>
        <v>7</v>
      </c>
    </row>
    <row r="338" spans="1:25" x14ac:dyDescent="0.25">
      <c r="A338" s="283">
        <v>46198</v>
      </c>
      <c r="B338" s="34" t="s">
        <v>455</v>
      </c>
      <c r="C338" s="34" t="s">
        <v>31</v>
      </c>
      <c r="D338" s="268">
        <v>1.78</v>
      </c>
      <c r="E338" s="48">
        <f t="shared" si="178"/>
        <v>1</v>
      </c>
      <c r="F338" s="43">
        <v>16.399999999999999</v>
      </c>
      <c r="G338" s="48">
        <f t="shared" si="179"/>
        <v>1</v>
      </c>
      <c r="H338" s="4">
        <v>0.04</v>
      </c>
      <c r="I338" s="48">
        <f t="shared" si="180"/>
        <v>1</v>
      </c>
      <c r="J338" s="223">
        <v>6.1</v>
      </c>
      <c r="K338" s="48">
        <f t="shared" si="181"/>
        <v>1</v>
      </c>
      <c r="L338" s="41">
        <f t="shared" si="182"/>
        <v>1</v>
      </c>
      <c r="M338" s="41">
        <f t="shared" si="183"/>
        <v>1</v>
      </c>
      <c r="Q338" s="25" t="str">
        <f t="shared" si="174"/>
        <v>CARIB</v>
      </c>
      <c r="R338" s="25">
        <f t="shared" si="142"/>
        <v>1.65</v>
      </c>
      <c r="S338" s="25">
        <f t="shared" si="143"/>
        <v>2.14</v>
      </c>
      <c r="T338" s="25">
        <f t="shared" si="144"/>
        <v>12.5</v>
      </c>
      <c r="U338" s="25">
        <f t="shared" si="145"/>
        <v>16.399999999999999</v>
      </c>
      <c r="V338" s="25">
        <f t="shared" si="146"/>
        <v>0</v>
      </c>
      <c r="W338" s="25">
        <f t="shared" si="147"/>
        <v>0.4</v>
      </c>
      <c r="X338" s="25">
        <f t="shared" si="148"/>
        <v>5</v>
      </c>
      <c r="Y338" s="25">
        <f t="shared" si="155"/>
        <v>7</v>
      </c>
    </row>
    <row r="339" spans="1:25" x14ac:dyDescent="0.25">
      <c r="A339" s="283">
        <v>46199</v>
      </c>
      <c r="B339" s="34" t="s">
        <v>452</v>
      </c>
      <c r="C339" s="34" t="s">
        <v>31</v>
      </c>
      <c r="D339" s="268">
        <v>2.1</v>
      </c>
      <c r="E339" s="48">
        <f t="shared" si="178"/>
        <v>1</v>
      </c>
      <c r="F339" s="43">
        <v>14.7</v>
      </c>
      <c r="G339" s="48">
        <f t="shared" si="179"/>
        <v>1</v>
      </c>
      <c r="H339" s="293"/>
      <c r="I339" s="48"/>
      <c r="J339" s="223">
        <v>6.3</v>
      </c>
      <c r="K339" s="48">
        <f t="shared" si="181"/>
        <v>1</v>
      </c>
      <c r="L339" s="41">
        <f t="shared" si="182"/>
        <v>1</v>
      </c>
      <c r="M339" s="41">
        <f t="shared" si="183"/>
        <v>1</v>
      </c>
      <c r="Q339" s="25" t="str">
        <f t="shared" si="174"/>
        <v>CARIB</v>
      </c>
      <c r="R339" s="25">
        <f t="shared" si="142"/>
        <v>1.65</v>
      </c>
      <c r="S339" s="25">
        <f t="shared" si="143"/>
        <v>2.14</v>
      </c>
      <c r="T339" s="25">
        <f t="shared" si="144"/>
        <v>12.5</v>
      </c>
      <c r="U339" s="25">
        <f t="shared" si="145"/>
        <v>16.399999999999999</v>
      </c>
      <c r="V339" s="25">
        <f t="shared" si="146"/>
        <v>0</v>
      </c>
      <c r="W339" s="25">
        <f t="shared" si="147"/>
        <v>0.4</v>
      </c>
      <c r="X339" s="25">
        <f t="shared" si="148"/>
        <v>5</v>
      </c>
      <c r="Y339" s="25">
        <f t="shared" si="155"/>
        <v>7</v>
      </c>
    </row>
    <row r="340" spans="1:25" x14ac:dyDescent="0.25">
      <c r="A340" s="283">
        <v>46200</v>
      </c>
      <c r="B340" s="34" t="s">
        <v>452</v>
      </c>
      <c r="C340" s="34" t="s">
        <v>31</v>
      </c>
      <c r="D340" s="268">
        <v>2.13</v>
      </c>
      <c r="E340" s="48">
        <f t="shared" si="178"/>
        <v>1</v>
      </c>
      <c r="F340" s="43">
        <v>15.85</v>
      </c>
      <c r="G340" s="48">
        <f t="shared" si="179"/>
        <v>1</v>
      </c>
      <c r="H340" s="4">
        <v>0.03</v>
      </c>
      <c r="I340" s="48">
        <f t="shared" si="180"/>
        <v>1</v>
      </c>
      <c r="J340" s="223">
        <v>5.95</v>
      </c>
      <c r="K340" s="48">
        <f t="shared" si="181"/>
        <v>1</v>
      </c>
      <c r="L340" s="41">
        <f t="shared" si="182"/>
        <v>1</v>
      </c>
      <c r="M340" s="41">
        <f t="shared" si="183"/>
        <v>1</v>
      </c>
      <c r="Q340" s="25" t="str">
        <f t="shared" si="174"/>
        <v>CARIB</v>
      </c>
      <c r="R340" s="25">
        <f t="shared" si="142"/>
        <v>1.65</v>
      </c>
      <c r="S340" s="25">
        <f t="shared" si="143"/>
        <v>2.14</v>
      </c>
      <c r="T340" s="25">
        <f t="shared" si="144"/>
        <v>12.5</v>
      </c>
      <c r="U340" s="25">
        <f t="shared" si="145"/>
        <v>16.399999999999999</v>
      </c>
      <c r="V340" s="25">
        <f t="shared" si="146"/>
        <v>0</v>
      </c>
      <c r="W340" s="25">
        <f t="shared" si="147"/>
        <v>0.4</v>
      </c>
      <c r="X340" s="25">
        <f t="shared" si="148"/>
        <v>5</v>
      </c>
      <c r="Y340" s="25">
        <f t="shared" si="155"/>
        <v>7</v>
      </c>
    </row>
    <row r="341" spans="1:25" x14ac:dyDescent="0.25">
      <c r="A341" s="283">
        <v>46200</v>
      </c>
      <c r="B341" s="34" t="s">
        <v>456</v>
      </c>
      <c r="C341" s="34" t="s">
        <v>30</v>
      </c>
      <c r="D341" s="268">
        <v>1.1299999999999999</v>
      </c>
      <c r="E341" s="48">
        <f t="shared" si="178"/>
        <v>1</v>
      </c>
      <c r="F341" s="43">
        <v>15.65</v>
      </c>
      <c r="G341" s="48">
        <f t="shared" si="179"/>
        <v>1</v>
      </c>
      <c r="H341" s="4">
        <v>0.03</v>
      </c>
      <c r="I341" s="48">
        <f t="shared" si="180"/>
        <v>1</v>
      </c>
      <c r="J341" s="223">
        <v>5.4</v>
      </c>
      <c r="K341" s="48">
        <f t="shared" si="181"/>
        <v>1</v>
      </c>
      <c r="L341" s="41">
        <f t="shared" si="182"/>
        <v>1</v>
      </c>
      <c r="M341" s="41">
        <f t="shared" si="183"/>
        <v>1</v>
      </c>
      <c r="Q341" s="25" t="str">
        <f t="shared" si="174"/>
        <v>STAG</v>
      </c>
      <c r="R341" s="25">
        <f t="shared" si="142"/>
        <v>0.8</v>
      </c>
      <c r="S341" s="25">
        <f t="shared" si="143"/>
        <v>1.24</v>
      </c>
      <c r="T341" s="25">
        <f t="shared" si="144"/>
        <v>12.5</v>
      </c>
      <c r="U341" s="25">
        <f t="shared" si="145"/>
        <v>16.399999999999999</v>
      </c>
      <c r="V341" s="25">
        <f t="shared" si="146"/>
        <v>0</v>
      </c>
      <c r="W341" s="25">
        <f t="shared" si="147"/>
        <v>0.5</v>
      </c>
      <c r="X341" s="25">
        <f t="shared" si="148"/>
        <v>5</v>
      </c>
      <c r="Y341" s="25">
        <f t="shared" si="155"/>
        <v>7</v>
      </c>
    </row>
    <row r="342" spans="1:25" x14ac:dyDescent="0.25">
      <c r="A342" s="283">
        <v>46202</v>
      </c>
      <c r="B342" s="34" t="s">
        <v>434</v>
      </c>
      <c r="C342" s="34" t="s">
        <v>30</v>
      </c>
      <c r="D342" s="268">
        <v>1.1299999999999999</v>
      </c>
      <c r="E342" s="48">
        <f t="shared" si="178"/>
        <v>1</v>
      </c>
      <c r="F342" s="43">
        <v>16</v>
      </c>
      <c r="G342" s="48">
        <f t="shared" si="179"/>
        <v>1</v>
      </c>
      <c r="H342" s="4">
        <v>0.04</v>
      </c>
      <c r="I342" s="48">
        <f t="shared" si="180"/>
        <v>1</v>
      </c>
      <c r="J342" s="223">
        <v>5.32</v>
      </c>
      <c r="K342" s="48">
        <f t="shared" si="181"/>
        <v>1</v>
      </c>
      <c r="L342" s="41">
        <f t="shared" si="182"/>
        <v>1</v>
      </c>
      <c r="M342" s="41">
        <f t="shared" si="183"/>
        <v>1</v>
      </c>
      <c r="Q342" s="25" t="str">
        <f t="shared" si="174"/>
        <v>STAG</v>
      </c>
      <c r="R342" s="25">
        <f t="shared" si="142"/>
        <v>0.8</v>
      </c>
      <c r="S342" s="25">
        <f t="shared" si="143"/>
        <v>1.24</v>
      </c>
      <c r="T342" s="25">
        <f t="shared" si="144"/>
        <v>12.5</v>
      </c>
      <c r="U342" s="25">
        <f t="shared" si="145"/>
        <v>16.399999999999999</v>
      </c>
      <c r="V342" s="25">
        <f t="shared" si="146"/>
        <v>0</v>
      </c>
      <c r="W342" s="25">
        <f t="shared" si="147"/>
        <v>0.5</v>
      </c>
      <c r="X342" s="25">
        <f t="shared" si="148"/>
        <v>5</v>
      </c>
      <c r="Y342" s="25">
        <f t="shared" si="155"/>
        <v>7</v>
      </c>
    </row>
    <row r="343" spans="1:25" x14ac:dyDescent="0.25">
      <c r="A343" s="283">
        <v>46202</v>
      </c>
      <c r="B343" s="34" t="s">
        <v>435</v>
      </c>
      <c r="C343" s="34" t="s">
        <v>30</v>
      </c>
      <c r="D343" s="268">
        <v>0.93</v>
      </c>
      <c r="E343" s="48">
        <f t="shared" si="178"/>
        <v>1</v>
      </c>
      <c r="F343" s="43">
        <v>16</v>
      </c>
      <c r="G343" s="48">
        <f t="shared" si="179"/>
        <v>1</v>
      </c>
      <c r="H343" s="4">
        <v>0.01</v>
      </c>
      <c r="I343" s="48">
        <f t="shared" si="180"/>
        <v>1</v>
      </c>
      <c r="J343" s="223">
        <v>5</v>
      </c>
      <c r="K343" s="48">
        <f t="shared" si="181"/>
        <v>1</v>
      </c>
      <c r="L343" s="41">
        <f t="shared" si="182"/>
        <v>1</v>
      </c>
      <c r="M343" s="41">
        <f t="shared" si="183"/>
        <v>1</v>
      </c>
      <c r="Q343" s="25" t="str">
        <f t="shared" si="174"/>
        <v>STAG</v>
      </c>
      <c r="R343" s="25">
        <f t="shared" si="142"/>
        <v>0.8</v>
      </c>
      <c r="S343" s="25">
        <f t="shared" si="143"/>
        <v>1.24</v>
      </c>
      <c r="T343" s="25">
        <f t="shared" si="144"/>
        <v>12.5</v>
      </c>
      <c r="U343" s="25">
        <f t="shared" si="145"/>
        <v>16.399999999999999</v>
      </c>
      <c r="V343" s="25">
        <f t="shared" si="146"/>
        <v>0</v>
      </c>
      <c r="W343" s="25">
        <f t="shared" si="147"/>
        <v>0.5</v>
      </c>
      <c r="X343" s="25">
        <f t="shared" si="148"/>
        <v>5</v>
      </c>
      <c r="Y343" s="25">
        <f t="shared" si="155"/>
        <v>7</v>
      </c>
    </row>
    <row r="344" spans="1:25" x14ac:dyDescent="0.25">
      <c r="A344" s="283">
        <v>46203</v>
      </c>
      <c r="B344" s="34" t="s">
        <v>458</v>
      </c>
      <c r="C344" s="34" t="s">
        <v>31</v>
      </c>
      <c r="D344" s="268">
        <v>1.7</v>
      </c>
      <c r="E344" s="48">
        <f t="shared" si="178"/>
        <v>1</v>
      </c>
      <c r="F344" s="43">
        <v>13.72</v>
      </c>
      <c r="G344" s="48">
        <f t="shared" si="179"/>
        <v>1</v>
      </c>
      <c r="H344" s="4">
        <v>0.02</v>
      </c>
      <c r="I344" s="48">
        <f t="shared" si="180"/>
        <v>1</v>
      </c>
      <c r="J344" s="223">
        <v>5.6</v>
      </c>
      <c r="K344" s="48">
        <f t="shared" si="181"/>
        <v>1</v>
      </c>
      <c r="L344" s="41">
        <f t="shared" si="182"/>
        <v>1</v>
      </c>
      <c r="M344" s="41">
        <f t="shared" si="183"/>
        <v>1</v>
      </c>
      <c r="Q344" s="25" t="str">
        <f t="shared" si="174"/>
        <v>CARIB</v>
      </c>
      <c r="R344" s="25">
        <f t="shared" si="142"/>
        <v>1.65</v>
      </c>
      <c r="S344" s="25">
        <f t="shared" si="143"/>
        <v>2.14</v>
      </c>
      <c r="T344" s="25">
        <f t="shared" si="144"/>
        <v>12.5</v>
      </c>
      <c r="U344" s="25">
        <f t="shared" si="145"/>
        <v>16.399999999999999</v>
      </c>
      <c r="V344" s="25">
        <f t="shared" si="146"/>
        <v>0</v>
      </c>
      <c r="W344" s="25">
        <f t="shared" si="147"/>
        <v>0.4</v>
      </c>
      <c r="X344" s="25">
        <f t="shared" si="148"/>
        <v>5</v>
      </c>
      <c r="Y344" s="25">
        <f t="shared" si="155"/>
        <v>7</v>
      </c>
    </row>
    <row r="345" spans="1:25" x14ac:dyDescent="0.25">
      <c r="A345" s="283">
        <v>46203</v>
      </c>
      <c r="B345" s="34" t="s">
        <v>459</v>
      </c>
      <c r="C345" s="34" t="s">
        <v>31</v>
      </c>
      <c r="D345" s="268">
        <v>1.7</v>
      </c>
      <c r="E345" s="48">
        <f t="shared" si="178"/>
        <v>1</v>
      </c>
      <c r="F345" s="43">
        <v>13</v>
      </c>
      <c r="G345" s="48">
        <f t="shared" si="179"/>
        <v>1</v>
      </c>
      <c r="H345" s="4">
        <v>0.04</v>
      </c>
      <c r="I345" s="48">
        <f t="shared" si="180"/>
        <v>1</v>
      </c>
      <c r="J345" s="223">
        <v>5.75</v>
      </c>
      <c r="K345" s="48">
        <f t="shared" si="181"/>
        <v>1</v>
      </c>
      <c r="L345" s="41">
        <f t="shared" si="182"/>
        <v>1</v>
      </c>
      <c r="M345" s="41">
        <f t="shared" si="183"/>
        <v>1</v>
      </c>
      <c r="Q345" s="25" t="str">
        <f t="shared" si="174"/>
        <v>CARIB</v>
      </c>
      <c r="R345" s="25">
        <f t="shared" si="142"/>
        <v>1.65</v>
      </c>
      <c r="S345" s="25">
        <f t="shared" si="143"/>
        <v>2.14</v>
      </c>
      <c r="T345" s="25">
        <f t="shared" si="144"/>
        <v>12.5</v>
      </c>
      <c r="U345" s="25">
        <f t="shared" si="145"/>
        <v>16.399999999999999</v>
      </c>
      <c r="V345" s="25">
        <f t="shared" si="146"/>
        <v>0</v>
      </c>
      <c r="W345" s="25">
        <f t="shared" si="147"/>
        <v>0.4</v>
      </c>
      <c r="X345" s="25">
        <f t="shared" si="148"/>
        <v>5</v>
      </c>
      <c r="Y345" s="25">
        <f t="shared" si="155"/>
        <v>7</v>
      </c>
    </row>
    <row r="346" spans="1:25" x14ac:dyDescent="0.25">
      <c r="A346" s="283"/>
      <c r="B346" s="34"/>
      <c r="C346" s="34"/>
      <c r="D346" s="268"/>
      <c r="E346" s="48"/>
      <c r="F346" s="43"/>
      <c r="G346" s="48"/>
      <c r="H346" s="4"/>
      <c r="I346" s="48"/>
      <c r="J346" s="223"/>
      <c r="K346" s="48"/>
      <c r="L346" s="41"/>
      <c r="M346" s="41"/>
      <c r="Q346" s="25" t="str">
        <f t="shared" si="174"/>
        <v/>
      </c>
      <c r="R346" s="25" t="e">
        <f t="shared" si="142"/>
        <v>#N/A</v>
      </c>
      <c r="S346" s="25" t="e">
        <f t="shared" si="143"/>
        <v>#N/A</v>
      </c>
      <c r="T346" s="25" t="e">
        <f t="shared" si="144"/>
        <v>#N/A</v>
      </c>
      <c r="U346" s="25" t="e">
        <f t="shared" si="145"/>
        <v>#N/A</v>
      </c>
      <c r="V346" s="25" t="e">
        <f t="shared" si="146"/>
        <v>#N/A</v>
      </c>
      <c r="W346" s="25" t="e">
        <f t="shared" si="147"/>
        <v>#N/A</v>
      </c>
      <c r="X346" s="25" t="e">
        <f t="shared" si="148"/>
        <v>#N/A</v>
      </c>
      <c r="Y346" s="25" t="e">
        <f t="shared" si="155"/>
        <v>#N/A</v>
      </c>
    </row>
    <row r="347" spans="1:25" x14ac:dyDescent="0.25">
      <c r="A347" s="283"/>
      <c r="B347" s="34"/>
      <c r="C347" s="34"/>
      <c r="D347" s="268"/>
      <c r="E347" s="48"/>
      <c r="F347" s="43"/>
      <c r="G347" s="48"/>
      <c r="H347" s="4"/>
      <c r="I347" s="48"/>
      <c r="J347" s="223"/>
      <c r="K347" s="48"/>
      <c r="L347" s="41"/>
      <c r="M347" s="41"/>
      <c r="Q347" s="25" t="str">
        <f t="shared" si="174"/>
        <v/>
      </c>
      <c r="R347" s="25" t="e">
        <f t="shared" ref="R347" si="184">VLOOKUP($Q347,$Q$3:$Y$14,2,FALSE)</f>
        <v>#N/A</v>
      </c>
      <c r="S347" s="25" t="e">
        <f t="shared" ref="S347" si="185">VLOOKUP($Q347,$Q$3:$Y$14,3,FALSE)</f>
        <v>#N/A</v>
      </c>
      <c r="T347" s="25" t="e">
        <f t="shared" ref="T347" si="186">VLOOKUP($Q347,$Q$3:$Y$14,4,FALSE)</f>
        <v>#N/A</v>
      </c>
      <c r="U347" s="25" t="e">
        <f t="shared" ref="U347" si="187">VLOOKUP($Q347,$Q$3:$Y$14,5,FALSE)</f>
        <v>#N/A</v>
      </c>
      <c r="V347" s="25" t="e">
        <f t="shared" ref="V347" si="188">VLOOKUP($Q347,$Q$3:$Y$14,6,FALSE)</f>
        <v>#N/A</v>
      </c>
      <c r="W347" s="25" t="e">
        <f t="shared" ref="W347" si="189">VLOOKUP($Q347,$Q$3:$Y$14,7,FALSE)</f>
        <v>#N/A</v>
      </c>
      <c r="X347" s="25" t="e">
        <f t="shared" ref="X347" si="190">VLOOKUP($Q347,$Q$3:$Y$14,8,FALSE)</f>
        <v>#N/A</v>
      </c>
      <c r="Y347" s="25" t="e">
        <f t="shared" si="155"/>
        <v>#N/A</v>
      </c>
    </row>
    <row r="348" spans="1:25" x14ac:dyDescent="0.25">
      <c r="A348" s="283"/>
      <c r="B348" s="34"/>
      <c r="C348" s="34"/>
      <c r="D348" s="268"/>
      <c r="E348" s="48"/>
      <c r="F348" s="43"/>
      <c r="G348" s="48"/>
      <c r="H348" s="4"/>
      <c r="I348" s="48"/>
      <c r="J348" s="223"/>
      <c r="K348" s="48"/>
      <c r="L348" s="41"/>
      <c r="M348" s="41"/>
      <c r="Q348" s="25" t="str">
        <f t="shared" si="174"/>
        <v/>
      </c>
      <c r="R348" s="25" t="e">
        <f t="shared" ref="R348:R349" si="191">VLOOKUP($Q348,$Q$3:$Y$14,2,FALSE)</f>
        <v>#N/A</v>
      </c>
      <c r="S348" s="25" t="e">
        <f t="shared" ref="S348:S349" si="192">VLOOKUP($Q348,$Q$3:$Y$14,3,FALSE)</f>
        <v>#N/A</v>
      </c>
      <c r="T348" s="25" t="e">
        <f t="shared" ref="T348:T349" si="193">VLOOKUP($Q348,$Q$3:$Y$14,4,FALSE)</f>
        <v>#N/A</v>
      </c>
      <c r="U348" s="25" t="e">
        <f t="shared" ref="U348:U349" si="194">VLOOKUP($Q348,$Q$3:$Y$14,5,FALSE)</f>
        <v>#N/A</v>
      </c>
      <c r="V348" s="25" t="e">
        <f t="shared" ref="V348:V349" si="195">VLOOKUP($Q348,$Q$3:$Y$14,6,FALSE)</f>
        <v>#N/A</v>
      </c>
      <c r="W348" s="25" t="e">
        <f t="shared" ref="W348:W349" si="196">VLOOKUP($Q348,$Q$3:$Y$14,7,FALSE)</f>
        <v>#N/A</v>
      </c>
      <c r="X348" s="25" t="e">
        <f t="shared" ref="X348:X349" si="197">VLOOKUP($Q348,$Q$3:$Y$14,8,FALSE)</f>
        <v>#N/A</v>
      </c>
      <c r="Y348" s="25" t="e">
        <f t="shared" si="155"/>
        <v>#N/A</v>
      </c>
    </row>
    <row r="349" spans="1:25" x14ac:dyDescent="0.25">
      <c r="A349" s="283"/>
      <c r="B349" s="34"/>
      <c r="C349" s="34"/>
      <c r="D349" s="268"/>
      <c r="E349" s="48"/>
      <c r="F349" s="43"/>
      <c r="G349" s="48"/>
      <c r="H349" s="4"/>
      <c r="I349" s="48"/>
      <c r="J349" s="223"/>
      <c r="K349" s="48"/>
      <c r="L349" s="41"/>
      <c r="M349" s="41"/>
      <c r="Q349" s="25" t="str">
        <f t="shared" si="174"/>
        <v/>
      </c>
      <c r="R349" s="25" t="e">
        <f t="shared" si="191"/>
        <v>#N/A</v>
      </c>
      <c r="S349" s="25" t="e">
        <f t="shared" si="192"/>
        <v>#N/A</v>
      </c>
      <c r="T349" s="25" t="e">
        <f t="shared" si="193"/>
        <v>#N/A</v>
      </c>
      <c r="U349" s="25" t="e">
        <f t="shared" si="194"/>
        <v>#N/A</v>
      </c>
      <c r="V349" s="25" t="e">
        <f t="shared" si="195"/>
        <v>#N/A</v>
      </c>
      <c r="W349" s="25" t="e">
        <f t="shared" si="196"/>
        <v>#N/A</v>
      </c>
      <c r="X349" s="25" t="e">
        <f t="shared" si="197"/>
        <v>#N/A</v>
      </c>
      <c r="Y349" s="25" t="e">
        <f t="shared" si="155"/>
        <v>#N/A</v>
      </c>
    </row>
    <row r="350" spans="1:25" x14ac:dyDescent="0.25">
      <c r="A350" s="283"/>
      <c r="B350" s="118"/>
      <c r="C350" s="34"/>
      <c r="D350" s="223"/>
      <c r="E350" s="48"/>
      <c r="F350" s="43"/>
      <c r="G350" s="48"/>
      <c r="H350" s="4"/>
      <c r="I350" s="48"/>
      <c r="J350" s="223"/>
      <c r="K350" s="48"/>
      <c r="L350" s="41"/>
      <c r="M350" s="41"/>
      <c r="Q350" s="25" t="str">
        <f t="shared" si="174"/>
        <v/>
      </c>
      <c r="R350" s="25" t="e">
        <f t="shared" ref="R350:R364" si="198">VLOOKUP($Q350,$Q$3:$Y$14,2,FALSE)</f>
        <v>#N/A</v>
      </c>
      <c r="S350" s="25" t="e">
        <f t="shared" ref="S350:S365" si="199">VLOOKUP($Q350,$Q$3:$Y$14,3,FALSE)</f>
        <v>#N/A</v>
      </c>
      <c r="T350" s="25" t="e">
        <f t="shared" ref="T350:T364" si="200">VLOOKUP($Q350,$Q$3:$Y$14,4,FALSE)</f>
        <v>#N/A</v>
      </c>
      <c r="U350" s="25" t="e">
        <f t="shared" ref="U350:U364" si="201">VLOOKUP($Q350,$Q$3:$Y$14,5,FALSE)</f>
        <v>#N/A</v>
      </c>
      <c r="V350" s="25" t="e">
        <f t="shared" ref="V350:V364" si="202">VLOOKUP($Q350,$Q$3:$Y$14,6,FALSE)</f>
        <v>#N/A</v>
      </c>
      <c r="W350" s="25" t="e">
        <f t="shared" ref="W350:W364" si="203">VLOOKUP($Q350,$Q$3:$Y$14,7,FALSE)</f>
        <v>#N/A</v>
      </c>
      <c r="X350" s="25" t="e">
        <f t="shared" ref="X350:X364" si="204">VLOOKUP($Q350,$Q$3:$Y$14,8,FALSE)</f>
        <v>#N/A</v>
      </c>
      <c r="Y350" s="25" t="e">
        <f t="shared" ref="Y350:Y386" si="205">VLOOKUP($Q350,$Q$3:$Y$14,9,FALSE)</f>
        <v>#N/A</v>
      </c>
    </row>
    <row r="351" spans="1:25" x14ac:dyDescent="0.25">
      <c r="A351" s="283"/>
      <c r="B351" s="118"/>
      <c r="C351" s="34"/>
      <c r="D351" s="223"/>
      <c r="E351" s="48"/>
      <c r="F351" s="43"/>
      <c r="G351" s="48"/>
      <c r="H351" s="4"/>
      <c r="I351" s="48"/>
      <c r="J351" s="223"/>
      <c r="K351" s="48"/>
      <c r="L351" s="41"/>
      <c r="M351" s="41"/>
      <c r="Q351" s="25" t="str">
        <f t="shared" si="174"/>
        <v/>
      </c>
      <c r="R351" s="25" t="e">
        <f t="shared" si="198"/>
        <v>#N/A</v>
      </c>
      <c r="S351" s="25" t="e">
        <f t="shared" si="199"/>
        <v>#N/A</v>
      </c>
      <c r="T351" s="25" t="e">
        <f t="shared" si="200"/>
        <v>#N/A</v>
      </c>
      <c r="U351" s="25" t="e">
        <f t="shared" si="201"/>
        <v>#N/A</v>
      </c>
      <c r="V351" s="25" t="e">
        <f t="shared" si="202"/>
        <v>#N/A</v>
      </c>
      <c r="W351" s="25" t="e">
        <f t="shared" si="203"/>
        <v>#N/A</v>
      </c>
      <c r="X351" s="25" t="e">
        <f t="shared" si="204"/>
        <v>#N/A</v>
      </c>
      <c r="Y351" s="25" t="e">
        <f t="shared" si="205"/>
        <v>#N/A</v>
      </c>
    </row>
    <row r="352" spans="1:25" ht="15.75" thickBot="1" x14ac:dyDescent="0.3">
      <c r="A352" s="303"/>
      <c r="B352" s="34"/>
      <c r="C352" s="34"/>
      <c r="D352" s="135"/>
      <c r="E352" s="48"/>
      <c r="F352" s="43"/>
      <c r="G352" s="48"/>
      <c r="H352" s="4"/>
      <c r="I352" s="48"/>
      <c r="J352" s="223"/>
      <c r="K352" s="48"/>
      <c r="L352" s="41"/>
      <c r="M352" s="41"/>
      <c r="Q352" s="25" t="str">
        <f t="shared" ref="Q352:Q430" si="206">LEFT(C352,12)</f>
        <v/>
      </c>
      <c r="R352" s="25" t="e">
        <f t="shared" si="198"/>
        <v>#N/A</v>
      </c>
      <c r="S352" s="25" t="e">
        <f t="shared" si="199"/>
        <v>#N/A</v>
      </c>
      <c r="T352" s="25" t="e">
        <f t="shared" si="200"/>
        <v>#N/A</v>
      </c>
      <c r="U352" s="25" t="e">
        <f t="shared" si="201"/>
        <v>#N/A</v>
      </c>
      <c r="V352" s="25" t="e">
        <f t="shared" si="202"/>
        <v>#N/A</v>
      </c>
      <c r="W352" s="25" t="e">
        <f t="shared" si="203"/>
        <v>#N/A</v>
      </c>
      <c r="X352" s="25" t="e">
        <f t="shared" si="204"/>
        <v>#N/A</v>
      </c>
      <c r="Y352" s="25" t="e">
        <f t="shared" si="205"/>
        <v>#N/A</v>
      </c>
    </row>
    <row r="353" spans="1:25" ht="15.75" thickBot="1" x14ac:dyDescent="0.3">
      <c r="C353">
        <f>COUNTA(C322:C352)</f>
        <v>24</v>
      </c>
      <c r="D353" s="31">
        <f>((COUNTA(D322:D352))-COUNTIF(E322:E352,"&lt;1"))/(COUNTA(D322:D352))</f>
        <v>1</v>
      </c>
      <c r="E353" s="72"/>
      <c r="F353" s="31">
        <f>((COUNTA(F322:F352))-COUNTIF(G322:G352,"&lt;1"))/(COUNTA(F322:F352))</f>
        <v>1</v>
      </c>
      <c r="G353" s="72"/>
      <c r="H353" s="31">
        <f>((COUNTA(H322:H352))-COUNTIF(I322:I352,"&lt;1"))/(COUNTA(H322:H352))</f>
        <v>0.95454545454545459</v>
      </c>
      <c r="I353" s="72"/>
      <c r="J353" s="31">
        <f>((COUNTA(J322:J352))-COUNTIF(K322:K352,"&lt;1"))/(COUNTA(J322:J352))</f>
        <v>0.95833333333333337</v>
      </c>
      <c r="K353" s="72"/>
      <c r="L353" s="11">
        <f>AVERAGE(L322:L352)</f>
        <v>0.91666666666666663</v>
      </c>
      <c r="M353" s="11">
        <f>AVERAGE(M322:M352)</f>
        <v>0.95833333333333337</v>
      </c>
      <c r="Q353" s="25" t="str">
        <f t="shared" si="206"/>
        <v>24</v>
      </c>
      <c r="R353" s="25" t="e">
        <f t="shared" si="198"/>
        <v>#N/A</v>
      </c>
      <c r="S353" s="25" t="e">
        <f t="shared" si="199"/>
        <v>#N/A</v>
      </c>
      <c r="T353" s="25" t="e">
        <f t="shared" si="200"/>
        <v>#N/A</v>
      </c>
      <c r="U353" s="25" t="e">
        <f t="shared" si="201"/>
        <v>#N/A</v>
      </c>
      <c r="V353" s="25" t="e">
        <f t="shared" si="202"/>
        <v>#N/A</v>
      </c>
      <c r="W353" s="25" t="e">
        <f t="shared" si="203"/>
        <v>#N/A</v>
      </c>
      <c r="X353" s="25" t="e">
        <f t="shared" si="204"/>
        <v>#N/A</v>
      </c>
      <c r="Y353" s="25" t="e">
        <f t="shared" si="205"/>
        <v>#N/A</v>
      </c>
    </row>
    <row r="354" spans="1:25" x14ac:dyDescent="0.25">
      <c r="Q354" s="25" t="str">
        <f t="shared" si="206"/>
        <v/>
      </c>
      <c r="R354" s="25" t="e">
        <f t="shared" si="198"/>
        <v>#N/A</v>
      </c>
      <c r="S354" s="25" t="e">
        <f t="shared" si="199"/>
        <v>#N/A</v>
      </c>
      <c r="T354" s="25" t="e">
        <f t="shared" si="200"/>
        <v>#N/A</v>
      </c>
      <c r="U354" s="25" t="e">
        <f t="shared" si="201"/>
        <v>#N/A</v>
      </c>
      <c r="V354" s="25" t="e">
        <f t="shared" si="202"/>
        <v>#N/A</v>
      </c>
      <c r="W354" s="25" t="e">
        <f t="shared" si="203"/>
        <v>#N/A</v>
      </c>
      <c r="X354" s="25" t="e">
        <f t="shared" si="204"/>
        <v>#N/A</v>
      </c>
      <c r="Y354" s="25" t="e">
        <f t="shared" si="205"/>
        <v>#N/A</v>
      </c>
    </row>
    <row r="355" spans="1:25" ht="30" x14ac:dyDescent="0.25">
      <c r="A355" s="7" t="s">
        <v>18</v>
      </c>
      <c r="B355" s="7" t="s">
        <v>19</v>
      </c>
      <c r="C355" s="7" t="s">
        <v>29</v>
      </c>
      <c r="D355" s="8" t="s">
        <v>122</v>
      </c>
      <c r="E355" s="70"/>
      <c r="F355" s="8" t="s">
        <v>15</v>
      </c>
      <c r="G355" s="70"/>
      <c r="H355" s="127" t="s">
        <v>16</v>
      </c>
      <c r="I355" s="70"/>
      <c r="J355" s="8" t="s">
        <v>14</v>
      </c>
      <c r="K355" s="105"/>
      <c r="L355" s="18" t="s">
        <v>20</v>
      </c>
      <c r="M355" s="24" t="s">
        <v>103</v>
      </c>
      <c r="Q355" s="25" t="str">
        <f t="shared" si="206"/>
        <v>Product</v>
      </c>
      <c r="R355" s="25" t="e">
        <f t="shared" si="198"/>
        <v>#N/A</v>
      </c>
      <c r="S355" s="25" t="e">
        <f t="shared" si="199"/>
        <v>#N/A</v>
      </c>
      <c r="T355" s="25" t="e">
        <f t="shared" si="200"/>
        <v>#N/A</v>
      </c>
      <c r="U355" s="25" t="e">
        <f t="shared" si="201"/>
        <v>#N/A</v>
      </c>
      <c r="V355" s="25" t="e">
        <f t="shared" si="202"/>
        <v>#N/A</v>
      </c>
      <c r="W355" s="25" t="e">
        <f t="shared" si="203"/>
        <v>#N/A</v>
      </c>
      <c r="X355" s="25" t="e">
        <f t="shared" si="204"/>
        <v>#N/A</v>
      </c>
      <c r="Y355" s="25" t="e">
        <f t="shared" si="205"/>
        <v>#N/A</v>
      </c>
    </row>
    <row r="356" spans="1:25" x14ac:dyDescent="0.25">
      <c r="A356" s="35">
        <v>46204</v>
      </c>
      <c r="B356" s="34" t="s">
        <v>437</v>
      </c>
      <c r="C356" s="34" t="s">
        <v>31</v>
      </c>
      <c r="D356" s="223">
        <v>1.75</v>
      </c>
      <c r="E356" s="48">
        <f t="shared" ref="E356:E420" si="207">IF(+(IF(D356&lt;R356,0,IF(D356&gt;S356,0,1)))=1,1,0)</f>
        <v>1</v>
      </c>
      <c r="F356" s="43">
        <v>15</v>
      </c>
      <c r="G356" s="48">
        <f t="shared" ref="G356:G420" si="208">IF(+(IF(F356&lt;T356,0,IF(F356&gt;U356,0,1)))=1,1,0)</f>
        <v>1</v>
      </c>
      <c r="H356" s="4">
        <v>0.04</v>
      </c>
      <c r="I356" s="48">
        <f t="shared" ref="I356" si="209">IF(+(IF(H356&lt;V356,0,IF(H356&gt;W356,0,1)))=1,1,0)</f>
        <v>1</v>
      </c>
      <c r="J356" s="223">
        <v>5.1100000000000003</v>
      </c>
      <c r="K356" s="48">
        <f t="shared" ref="K356:K418" si="210">IF(+(IF(J356&lt;X356,0,IF(J356&gt;Y356,0,1)))=1,1,0)</f>
        <v>1</v>
      </c>
      <c r="L356" s="41">
        <f t="shared" ref="L356:L418" si="211">IF(+(IF(D356&lt;R356,0,IF(D356&gt;S356,0,1)))+(IF(F356&lt;T356,0,IF(F356&gt;U356,0,1)))+(IF(H356&lt;V356,0,IF(H356&gt;W356,0,1)))+(IF(J356&lt;X356,0,IF(J356&gt;Y356,0,1)))=4,1,0)</f>
        <v>1</v>
      </c>
      <c r="M356" s="41">
        <f t="shared" ref="M356:M400" si="212">IF(+(IF(D356&lt;R356,0,IF(D356&gt;S356,0,1)))+(IF(F356&lt;T356,0,IF(F356&gt;U356,0,1)))+(IF(H356&lt;V356,0,IF(H356&gt;W356,0,1)))=3,1,0)</f>
        <v>1</v>
      </c>
      <c r="Q356" s="25" t="str">
        <f t="shared" si="206"/>
        <v>CARIB</v>
      </c>
      <c r="R356" s="25">
        <f t="shared" si="198"/>
        <v>1.65</v>
      </c>
      <c r="S356" s="25">
        <f t="shared" si="199"/>
        <v>2.14</v>
      </c>
      <c r="T356" s="25">
        <f t="shared" si="200"/>
        <v>12.5</v>
      </c>
      <c r="U356" s="25">
        <f t="shared" si="201"/>
        <v>16.399999999999999</v>
      </c>
      <c r="V356" s="25">
        <f t="shared" si="202"/>
        <v>0</v>
      </c>
      <c r="W356" s="25">
        <f t="shared" si="203"/>
        <v>0.4</v>
      </c>
      <c r="X356" s="25">
        <f t="shared" si="204"/>
        <v>5</v>
      </c>
      <c r="Y356" s="25">
        <f t="shared" si="205"/>
        <v>7</v>
      </c>
    </row>
    <row r="357" spans="1:25" x14ac:dyDescent="0.25">
      <c r="A357" s="35">
        <v>46204</v>
      </c>
      <c r="B357" s="34" t="s">
        <v>435</v>
      </c>
      <c r="C357" s="34" t="s">
        <v>31</v>
      </c>
      <c r="D357" s="223">
        <v>1.83</v>
      </c>
      <c r="E357" s="48">
        <f t="shared" si="207"/>
        <v>1</v>
      </c>
      <c r="F357" s="43">
        <v>13.1</v>
      </c>
      <c r="G357" s="48">
        <f t="shared" si="208"/>
        <v>1</v>
      </c>
      <c r="H357" s="4">
        <v>0.04</v>
      </c>
      <c r="I357" s="48">
        <f>IF(+(IF(H357&lt;V357,0,IF(H357&gt;W357,0,1)))=1,1,0)</f>
        <v>1</v>
      </c>
      <c r="J357" s="223">
        <v>5.0199999999999996</v>
      </c>
      <c r="K357" s="48">
        <f t="shared" si="210"/>
        <v>1</v>
      </c>
      <c r="L357" s="41">
        <f t="shared" si="211"/>
        <v>1</v>
      </c>
      <c r="M357" s="41">
        <f t="shared" si="212"/>
        <v>1</v>
      </c>
      <c r="Q357" s="25" t="str">
        <f t="shared" si="206"/>
        <v>CARIB</v>
      </c>
      <c r="R357" s="25">
        <f t="shared" si="198"/>
        <v>1.65</v>
      </c>
      <c r="S357" s="25">
        <f t="shared" si="199"/>
        <v>2.14</v>
      </c>
      <c r="T357" s="25">
        <f t="shared" si="200"/>
        <v>12.5</v>
      </c>
      <c r="U357" s="25">
        <f t="shared" si="201"/>
        <v>16.399999999999999</v>
      </c>
      <c r="V357" s="25">
        <f t="shared" si="202"/>
        <v>0</v>
      </c>
      <c r="W357" s="25">
        <f t="shared" si="203"/>
        <v>0.4</v>
      </c>
      <c r="X357" s="25">
        <f t="shared" si="204"/>
        <v>5</v>
      </c>
      <c r="Y357" s="25">
        <f t="shared" si="205"/>
        <v>7</v>
      </c>
    </row>
    <row r="358" spans="1:25" x14ac:dyDescent="0.25">
      <c r="A358" s="35">
        <v>46204</v>
      </c>
      <c r="B358" s="34" t="s">
        <v>434</v>
      </c>
      <c r="C358" s="34" t="s">
        <v>31</v>
      </c>
      <c r="D358" s="223">
        <v>1.77</v>
      </c>
      <c r="E358" s="48">
        <f t="shared" si="207"/>
        <v>1</v>
      </c>
      <c r="F358" s="43">
        <v>13.15</v>
      </c>
      <c r="G358" s="48">
        <f t="shared" si="208"/>
        <v>1</v>
      </c>
      <c r="H358" s="4">
        <v>0.03</v>
      </c>
      <c r="I358" s="48">
        <f t="shared" ref="I358:I420" si="213">IF(+(IF(H358&lt;V358,0,IF(H358&gt;W358,0,1)))=1,1,0)</f>
        <v>1</v>
      </c>
      <c r="J358" s="223">
        <v>5</v>
      </c>
      <c r="K358" s="48">
        <f t="shared" si="210"/>
        <v>1</v>
      </c>
      <c r="L358" s="41">
        <f t="shared" si="211"/>
        <v>1</v>
      </c>
      <c r="M358" s="41">
        <f t="shared" si="212"/>
        <v>1</v>
      </c>
      <c r="Q358" s="25" t="str">
        <f t="shared" si="206"/>
        <v>CARIB</v>
      </c>
      <c r="R358" s="25">
        <f t="shared" si="198"/>
        <v>1.65</v>
      </c>
      <c r="S358" s="25">
        <f t="shared" si="199"/>
        <v>2.14</v>
      </c>
      <c r="T358" s="25">
        <f t="shared" si="200"/>
        <v>12.5</v>
      </c>
      <c r="U358" s="25">
        <f t="shared" si="201"/>
        <v>16.399999999999999</v>
      </c>
      <c r="V358" s="25">
        <f t="shared" si="202"/>
        <v>0</v>
      </c>
      <c r="W358" s="25">
        <f t="shared" si="203"/>
        <v>0.4</v>
      </c>
      <c r="X358" s="25">
        <f t="shared" si="204"/>
        <v>5</v>
      </c>
      <c r="Y358" s="25">
        <f t="shared" si="205"/>
        <v>7</v>
      </c>
    </row>
    <row r="359" spans="1:25" x14ac:dyDescent="0.25">
      <c r="A359" s="35">
        <v>46204</v>
      </c>
      <c r="B359" s="34" t="s">
        <v>436</v>
      </c>
      <c r="C359" s="34" t="s">
        <v>31</v>
      </c>
      <c r="D359" s="223">
        <v>1.82</v>
      </c>
      <c r="E359" s="48">
        <f t="shared" si="207"/>
        <v>1</v>
      </c>
      <c r="F359" s="43">
        <v>14</v>
      </c>
      <c r="G359" s="48">
        <f t="shared" si="208"/>
        <v>1</v>
      </c>
      <c r="H359" s="4">
        <v>0.02</v>
      </c>
      <c r="I359" s="48">
        <f t="shared" si="213"/>
        <v>1</v>
      </c>
      <c r="J359" s="223">
        <v>5.52</v>
      </c>
      <c r="K359" s="48">
        <f t="shared" si="210"/>
        <v>1</v>
      </c>
      <c r="L359" s="41">
        <f t="shared" si="211"/>
        <v>1</v>
      </c>
      <c r="M359" s="41">
        <f t="shared" si="212"/>
        <v>1</v>
      </c>
      <c r="Q359" s="25" t="str">
        <f t="shared" si="206"/>
        <v>CARIB</v>
      </c>
      <c r="R359" s="25">
        <f t="shared" si="198"/>
        <v>1.65</v>
      </c>
      <c r="S359" s="25">
        <f t="shared" si="199"/>
        <v>2.14</v>
      </c>
      <c r="T359" s="25">
        <f t="shared" si="200"/>
        <v>12.5</v>
      </c>
      <c r="U359" s="25">
        <f t="shared" si="201"/>
        <v>16.399999999999999</v>
      </c>
      <c r="V359" s="25">
        <f t="shared" si="202"/>
        <v>0</v>
      </c>
      <c r="W359" s="25">
        <f t="shared" si="203"/>
        <v>0.4</v>
      </c>
      <c r="X359" s="25">
        <f t="shared" si="204"/>
        <v>5</v>
      </c>
      <c r="Y359" s="25">
        <f t="shared" si="205"/>
        <v>7</v>
      </c>
    </row>
    <row r="360" spans="1:25" x14ac:dyDescent="0.25">
      <c r="A360" s="303">
        <v>46204</v>
      </c>
      <c r="B360" s="34" t="s">
        <v>437</v>
      </c>
      <c r="C360" s="34" t="s">
        <v>31</v>
      </c>
      <c r="D360" s="223">
        <v>1.81</v>
      </c>
      <c r="E360" s="48">
        <f t="shared" si="207"/>
        <v>1</v>
      </c>
      <c r="F360" s="43">
        <v>13</v>
      </c>
      <c r="G360" s="48">
        <f t="shared" si="208"/>
        <v>1</v>
      </c>
      <c r="H360" s="4">
        <v>0.02</v>
      </c>
      <c r="I360" s="48">
        <f t="shared" si="213"/>
        <v>1</v>
      </c>
      <c r="J360" s="223">
        <v>5.67</v>
      </c>
      <c r="K360" s="48">
        <f t="shared" si="210"/>
        <v>1</v>
      </c>
      <c r="L360" s="41">
        <f t="shared" si="211"/>
        <v>1</v>
      </c>
      <c r="M360" s="41">
        <f t="shared" si="212"/>
        <v>1</v>
      </c>
      <c r="Q360" s="25" t="str">
        <f t="shared" si="206"/>
        <v>CARIB</v>
      </c>
      <c r="R360" s="25">
        <f t="shared" si="198"/>
        <v>1.65</v>
      </c>
      <c r="S360" s="25">
        <f t="shared" si="199"/>
        <v>2.14</v>
      </c>
      <c r="T360" s="25">
        <f t="shared" si="200"/>
        <v>12.5</v>
      </c>
      <c r="U360" s="25">
        <f t="shared" si="201"/>
        <v>16.399999999999999</v>
      </c>
      <c r="V360" s="25">
        <f t="shared" si="202"/>
        <v>0</v>
      </c>
      <c r="W360" s="25">
        <f t="shared" si="203"/>
        <v>0.4</v>
      </c>
      <c r="X360" s="25">
        <f t="shared" si="204"/>
        <v>5</v>
      </c>
      <c r="Y360" s="25">
        <f t="shared" si="205"/>
        <v>7</v>
      </c>
    </row>
    <row r="361" spans="1:25" x14ac:dyDescent="0.25">
      <c r="A361" s="303">
        <v>46204</v>
      </c>
      <c r="B361" s="34" t="s">
        <v>456</v>
      </c>
      <c r="C361" s="34" t="s">
        <v>35</v>
      </c>
      <c r="D361" s="223">
        <v>16.2</v>
      </c>
      <c r="E361" s="48">
        <f t="shared" si="207"/>
        <v>1</v>
      </c>
      <c r="F361" s="43">
        <v>16</v>
      </c>
      <c r="G361" s="48">
        <f t="shared" si="208"/>
        <v>1</v>
      </c>
      <c r="H361" s="4">
        <v>0.09</v>
      </c>
      <c r="I361" s="48">
        <f t="shared" si="213"/>
        <v>1</v>
      </c>
      <c r="J361" s="223">
        <v>109.5</v>
      </c>
      <c r="K361" s="48">
        <f t="shared" si="210"/>
        <v>1</v>
      </c>
      <c r="L361" s="41">
        <f t="shared" si="211"/>
        <v>1</v>
      </c>
      <c r="M361" s="41">
        <f t="shared" si="212"/>
        <v>1</v>
      </c>
      <c r="Q361" s="25" t="str">
        <f t="shared" si="206"/>
        <v>VITAMALT</v>
      </c>
      <c r="R361" s="25">
        <f t="shared" si="198"/>
        <v>16.2</v>
      </c>
      <c r="S361" s="25">
        <f t="shared" si="199"/>
        <v>16.84</v>
      </c>
      <c r="T361" s="25">
        <f t="shared" si="200"/>
        <v>12</v>
      </c>
      <c r="U361" s="25">
        <f t="shared" si="201"/>
        <v>16.440000000000001</v>
      </c>
      <c r="V361" s="25">
        <f t="shared" si="202"/>
        <v>0</v>
      </c>
      <c r="W361" s="25">
        <f t="shared" si="203"/>
        <v>1.4</v>
      </c>
      <c r="X361" s="25">
        <f t="shared" si="204"/>
        <v>100</v>
      </c>
      <c r="Y361" s="25">
        <f t="shared" si="205"/>
        <v>140</v>
      </c>
    </row>
    <row r="362" spans="1:25" x14ac:dyDescent="0.25">
      <c r="A362" s="280">
        <v>46205</v>
      </c>
      <c r="B362" s="34" t="s">
        <v>436</v>
      </c>
      <c r="C362" s="34" t="s">
        <v>35</v>
      </c>
      <c r="D362" s="223">
        <v>16.43</v>
      </c>
      <c r="E362" s="48">
        <f t="shared" si="207"/>
        <v>1</v>
      </c>
      <c r="F362" s="43">
        <v>13.7</v>
      </c>
      <c r="G362" s="48">
        <f t="shared" si="208"/>
        <v>1</v>
      </c>
      <c r="H362" s="4">
        <v>0.06</v>
      </c>
      <c r="I362" s="48">
        <f t="shared" si="213"/>
        <v>1</v>
      </c>
      <c r="J362" s="223">
        <v>131.6</v>
      </c>
      <c r="K362" s="48">
        <f t="shared" si="210"/>
        <v>1</v>
      </c>
      <c r="L362" s="41">
        <f t="shared" si="211"/>
        <v>1</v>
      </c>
      <c r="M362" s="41">
        <f t="shared" si="212"/>
        <v>1</v>
      </c>
      <c r="Q362" s="25" t="str">
        <f t="shared" si="206"/>
        <v>VITAMALT</v>
      </c>
      <c r="R362" s="25">
        <f t="shared" si="198"/>
        <v>16.2</v>
      </c>
      <c r="S362" s="25">
        <f t="shared" si="199"/>
        <v>16.84</v>
      </c>
      <c r="T362" s="25">
        <f t="shared" si="200"/>
        <v>12</v>
      </c>
      <c r="U362" s="25">
        <f t="shared" si="201"/>
        <v>16.440000000000001</v>
      </c>
      <c r="V362" s="25">
        <f t="shared" si="202"/>
        <v>0</v>
      </c>
      <c r="W362" s="25">
        <f t="shared" si="203"/>
        <v>1.4</v>
      </c>
      <c r="X362" s="25">
        <f t="shared" si="204"/>
        <v>100</v>
      </c>
      <c r="Y362" s="25">
        <f t="shared" si="205"/>
        <v>140</v>
      </c>
    </row>
    <row r="363" spans="1:25" x14ac:dyDescent="0.25">
      <c r="A363" s="303">
        <v>46205</v>
      </c>
      <c r="B363" s="34" t="s">
        <v>435</v>
      </c>
      <c r="C363" s="34" t="s">
        <v>35</v>
      </c>
      <c r="D363" s="223">
        <v>16.39</v>
      </c>
      <c r="E363" s="48">
        <f t="shared" si="207"/>
        <v>1</v>
      </c>
      <c r="F363" s="43">
        <v>16</v>
      </c>
      <c r="G363" s="48">
        <f t="shared" si="208"/>
        <v>1</v>
      </c>
      <c r="H363" s="4">
        <v>0.06</v>
      </c>
      <c r="I363" s="48">
        <f t="shared" si="213"/>
        <v>1</v>
      </c>
      <c r="J363" s="223">
        <v>138.6</v>
      </c>
      <c r="K363" s="48">
        <f t="shared" si="210"/>
        <v>1</v>
      </c>
      <c r="L363" s="41">
        <f t="shared" si="211"/>
        <v>1</v>
      </c>
      <c r="M363" s="41">
        <f t="shared" si="212"/>
        <v>1</v>
      </c>
      <c r="Q363" s="25" t="str">
        <f t="shared" si="206"/>
        <v>VITAMALT</v>
      </c>
      <c r="R363" s="25">
        <f t="shared" si="198"/>
        <v>16.2</v>
      </c>
      <c r="S363" s="25">
        <f t="shared" si="199"/>
        <v>16.84</v>
      </c>
      <c r="T363" s="25">
        <f t="shared" si="200"/>
        <v>12</v>
      </c>
      <c r="U363" s="25">
        <f t="shared" si="201"/>
        <v>16.440000000000001</v>
      </c>
      <c r="V363" s="25">
        <f t="shared" si="202"/>
        <v>0</v>
      </c>
      <c r="W363" s="25">
        <f t="shared" si="203"/>
        <v>1.4</v>
      </c>
      <c r="X363" s="25">
        <f t="shared" si="204"/>
        <v>100</v>
      </c>
      <c r="Y363" s="25">
        <f t="shared" si="205"/>
        <v>140</v>
      </c>
    </row>
    <row r="364" spans="1:25" x14ac:dyDescent="0.25">
      <c r="A364" s="303">
        <v>46205</v>
      </c>
      <c r="B364" s="34" t="s">
        <v>459</v>
      </c>
      <c r="C364" s="34" t="s">
        <v>31</v>
      </c>
      <c r="D364" s="223">
        <v>1.77</v>
      </c>
      <c r="E364" s="48">
        <f t="shared" si="207"/>
        <v>1</v>
      </c>
      <c r="F364" s="43">
        <v>15.1</v>
      </c>
      <c r="G364" s="48">
        <f t="shared" si="208"/>
        <v>1</v>
      </c>
      <c r="H364" s="4">
        <v>0.03</v>
      </c>
      <c r="I364" s="48">
        <f t="shared" si="213"/>
        <v>1</v>
      </c>
      <c r="J364" s="223">
        <v>5.5</v>
      </c>
      <c r="K364" s="48">
        <f t="shared" si="210"/>
        <v>1</v>
      </c>
      <c r="L364" s="41">
        <f t="shared" si="211"/>
        <v>1</v>
      </c>
      <c r="M364" s="41">
        <f t="shared" si="212"/>
        <v>1</v>
      </c>
      <c r="Q364" s="25" t="s">
        <v>31</v>
      </c>
      <c r="R364" s="25">
        <f t="shared" si="198"/>
        <v>1.65</v>
      </c>
      <c r="S364" s="25">
        <f t="shared" si="199"/>
        <v>2.14</v>
      </c>
      <c r="T364" s="25">
        <f t="shared" si="200"/>
        <v>12.5</v>
      </c>
      <c r="U364" s="25">
        <f t="shared" si="201"/>
        <v>16.399999999999999</v>
      </c>
      <c r="V364" s="25">
        <f t="shared" si="202"/>
        <v>0</v>
      </c>
      <c r="W364" s="25">
        <f t="shared" si="203"/>
        <v>0.4</v>
      </c>
      <c r="X364" s="25">
        <f t="shared" si="204"/>
        <v>5</v>
      </c>
      <c r="Y364" s="25">
        <f t="shared" si="205"/>
        <v>7</v>
      </c>
    </row>
    <row r="365" spans="1:25" x14ac:dyDescent="0.25">
      <c r="A365" s="303">
        <v>46206</v>
      </c>
      <c r="B365" s="34" t="s">
        <v>458</v>
      </c>
      <c r="C365" s="34" t="s">
        <v>31</v>
      </c>
      <c r="D365" s="223">
        <v>1.82</v>
      </c>
      <c r="E365" s="48">
        <f t="shared" si="207"/>
        <v>1</v>
      </c>
      <c r="F365" s="43">
        <v>14.5</v>
      </c>
      <c r="G365" s="48">
        <f t="shared" si="208"/>
        <v>1</v>
      </c>
      <c r="H365" s="4">
        <v>0.04</v>
      </c>
      <c r="I365" s="48">
        <f t="shared" si="213"/>
        <v>1</v>
      </c>
      <c r="J365" s="223">
        <v>5.9</v>
      </c>
      <c r="K365" s="48">
        <f t="shared" si="210"/>
        <v>1</v>
      </c>
      <c r="L365" s="41">
        <f t="shared" si="211"/>
        <v>1</v>
      </c>
      <c r="M365" s="41">
        <f t="shared" si="212"/>
        <v>1</v>
      </c>
      <c r="Q365" s="25" t="str">
        <f>LEFT(C364,12)</f>
        <v>CARIB</v>
      </c>
      <c r="R365" s="25">
        <f t="shared" ref="R365:R445" si="214">VLOOKUP($Q365,$Q$3:$Y$14,2,FALSE)</f>
        <v>1.65</v>
      </c>
      <c r="S365" s="25">
        <f t="shared" si="199"/>
        <v>2.14</v>
      </c>
      <c r="T365" s="25">
        <f t="shared" ref="T365:T445" si="215">VLOOKUP($Q365,$Q$3:$Y$14,4,FALSE)</f>
        <v>12.5</v>
      </c>
      <c r="U365" s="25">
        <f t="shared" ref="U365:U445" si="216">VLOOKUP($Q365,$Q$3:$Y$14,5,FALSE)</f>
        <v>16.399999999999999</v>
      </c>
      <c r="V365" s="25">
        <f t="shared" ref="V365:V445" si="217">VLOOKUP($Q365,$Q$3:$Y$14,6,FALSE)</f>
        <v>0</v>
      </c>
      <c r="W365" s="25">
        <f t="shared" ref="W365:W445" si="218">VLOOKUP($Q365,$Q$3:$Y$14,7,FALSE)</f>
        <v>0.4</v>
      </c>
      <c r="X365" s="25">
        <f t="shared" ref="X365:X445" si="219">VLOOKUP($Q365,$Q$3:$Y$14,8,FALSE)</f>
        <v>5</v>
      </c>
      <c r="Y365" s="25">
        <f t="shared" si="205"/>
        <v>7</v>
      </c>
    </row>
    <row r="366" spans="1:25" x14ac:dyDescent="0.25">
      <c r="A366" s="35">
        <v>46206</v>
      </c>
      <c r="B366" s="34" t="s">
        <v>434</v>
      </c>
      <c r="C366" s="34" t="s">
        <v>31</v>
      </c>
      <c r="D366" s="223">
        <v>1.8</v>
      </c>
      <c r="E366" s="48">
        <f t="shared" si="207"/>
        <v>1</v>
      </c>
      <c r="F366" s="43">
        <v>13.95</v>
      </c>
      <c r="G366" s="48">
        <f t="shared" si="208"/>
        <v>1</v>
      </c>
      <c r="H366" s="4">
        <v>0.06</v>
      </c>
      <c r="I366" s="48">
        <f t="shared" si="213"/>
        <v>1</v>
      </c>
      <c r="J366" s="223">
        <v>5.5</v>
      </c>
      <c r="K366" s="48">
        <f t="shared" si="210"/>
        <v>1</v>
      </c>
      <c r="L366" s="41">
        <f t="shared" si="211"/>
        <v>1</v>
      </c>
      <c r="M366" s="41">
        <f t="shared" si="212"/>
        <v>1</v>
      </c>
      <c r="Q366" s="25" t="str">
        <f t="shared" si="206"/>
        <v>CARIB</v>
      </c>
      <c r="R366" s="25">
        <f t="shared" si="214"/>
        <v>1.65</v>
      </c>
      <c r="S366" s="25">
        <f t="shared" ref="S366:S446" si="220">VLOOKUP($Q366,$Q$3:$Y$14,3,FALSE)</f>
        <v>2.14</v>
      </c>
      <c r="T366" s="25">
        <f t="shared" si="215"/>
        <v>12.5</v>
      </c>
      <c r="U366" s="25">
        <f t="shared" si="216"/>
        <v>16.399999999999999</v>
      </c>
      <c r="V366" s="25">
        <f t="shared" si="217"/>
        <v>0</v>
      </c>
      <c r="W366" s="25">
        <f t="shared" si="218"/>
        <v>0.4</v>
      </c>
      <c r="X366" s="25">
        <f t="shared" si="219"/>
        <v>5</v>
      </c>
      <c r="Y366" s="25">
        <f t="shared" si="205"/>
        <v>7</v>
      </c>
    </row>
    <row r="367" spans="1:25" x14ac:dyDescent="0.25">
      <c r="A367" s="35">
        <v>46206</v>
      </c>
      <c r="B367" s="118" t="s">
        <v>458</v>
      </c>
      <c r="C367" s="34" t="s">
        <v>30</v>
      </c>
      <c r="D367" s="223">
        <v>1</v>
      </c>
      <c r="E367" s="48">
        <f t="shared" si="207"/>
        <v>1</v>
      </c>
      <c r="F367" s="43">
        <v>15.6</v>
      </c>
      <c r="G367" s="48">
        <f t="shared" si="208"/>
        <v>1</v>
      </c>
      <c r="H367" s="4">
        <v>0.06</v>
      </c>
      <c r="I367" s="48">
        <f t="shared" si="213"/>
        <v>1</v>
      </c>
      <c r="J367" s="223">
        <v>5.35</v>
      </c>
      <c r="K367" s="48">
        <f t="shared" si="210"/>
        <v>1</v>
      </c>
      <c r="L367" s="41">
        <f t="shared" si="211"/>
        <v>1</v>
      </c>
      <c r="M367" s="41">
        <f t="shared" si="212"/>
        <v>1</v>
      </c>
      <c r="Q367" s="25" t="str">
        <f t="shared" si="206"/>
        <v>STAG</v>
      </c>
      <c r="R367" s="25">
        <f t="shared" si="214"/>
        <v>0.8</v>
      </c>
      <c r="S367" s="25">
        <f t="shared" si="220"/>
        <v>1.24</v>
      </c>
      <c r="T367" s="25">
        <f t="shared" si="215"/>
        <v>12.5</v>
      </c>
      <c r="U367" s="25">
        <f t="shared" si="216"/>
        <v>16.399999999999999</v>
      </c>
      <c r="V367" s="25">
        <f t="shared" si="217"/>
        <v>0</v>
      </c>
      <c r="W367" s="25">
        <f t="shared" si="218"/>
        <v>0.5</v>
      </c>
      <c r="X367" s="25">
        <f t="shared" si="219"/>
        <v>5</v>
      </c>
      <c r="Y367" s="25">
        <f t="shared" si="205"/>
        <v>7</v>
      </c>
    </row>
    <row r="368" spans="1:25" x14ac:dyDescent="0.25">
      <c r="A368" s="35">
        <v>46206</v>
      </c>
      <c r="B368" s="118" t="s">
        <v>459</v>
      </c>
      <c r="C368" s="34" t="s">
        <v>30</v>
      </c>
      <c r="D368" s="223">
        <v>0.97</v>
      </c>
      <c r="E368" s="48">
        <f t="shared" si="207"/>
        <v>1</v>
      </c>
      <c r="F368" s="43"/>
      <c r="G368" s="48"/>
      <c r="H368" s="4">
        <v>0.04</v>
      </c>
      <c r="I368" s="48">
        <f t="shared" si="213"/>
        <v>1</v>
      </c>
      <c r="J368" s="223">
        <v>6.93</v>
      </c>
      <c r="K368" s="48">
        <f t="shared" si="210"/>
        <v>1</v>
      </c>
      <c r="L368" s="248">
        <v>1</v>
      </c>
      <c r="M368" s="41"/>
      <c r="Q368" s="25" t="str">
        <f t="shared" si="206"/>
        <v>STAG</v>
      </c>
      <c r="R368" s="25">
        <f t="shared" si="214"/>
        <v>0.8</v>
      </c>
      <c r="S368" s="25">
        <f t="shared" si="220"/>
        <v>1.24</v>
      </c>
      <c r="T368" s="25">
        <f t="shared" si="215"/>
        <v>12.5</v>
      </c>
      <c r="U368" s="25">
        <f t="shared" si="216"/>
        <v>16.399999999999999</v>
      </c>
      <c r="V368" s="25">
        <f t="shared" si="217"/>
        <v>0</v>
      </c>
      <c r="W368" s="25">
        <f t="shared" si="218"/>
        <v>0.5</v>
      </c>
      <c r="X368" s="25">
        <f t="shared" si="219"/>
        <v>5</v>
      </c>
      <c r="Y368" s="25">
        <f t="shared" si="205"/>
        <v>7</v>
      </c>
    </row>
    <row r="369" spans="1:25" x14ac:dyDescent="0.25">
      <c r="A369" s="35">
        <v>46209</v>
      </c>
      <c r="B369" s="118" t="s">
        <v>458</v>
      </c>
      <c r="C369" s="34" t="s">
        <v>30</v>
      </c>
      <c r="D369" s="223">
        <v>1.05</v>
      </c>
      <c r="E369" s="48">
        <f t="shared" si="207"/>
        <v>1</v>
      </c>
      <c r="F369" s="43">
        <v>13.45</v>
      </c>
      <c r="G369" s="48">
        <f t="shared" si="208"/>
        <v>1</v>
      </c>
      <c r="H369" s="4">
        <v>0.04</v>
      </c>
      <c r="I369" s="48">
        <f t="shared" si="213"/>
        <v>1</v>
      </c>
      <c r="J369" s="223">
        <v>5.0999999999999996</v>
      </c>
      <c r="K369" s="48">
        <f t="shared" si="210"/>
        <v>1</v>
      </c>
      <c r="L369" s="41">
        <f t="shared" si="211"/>
        <v>1</v>
      </c>
      <c r="M369" s="41">
        <f t="shared" si="212"/>
        <v>1</v>
      </c>
      <c r="Q369" s="25" t="str">
        <f t="shared" si="206"/>
        <v>STAG</v>
      </c>
      <c r="R369" s="25">
        <f t="shared" si="214"/>
        <v>0.8</v>
      </c>
      <c r="S369" s="25">
        <f t="shared" si="220"/>
        <v>1.24</v>
      </c>
      <c r="T369" s="25">
        <f t="shared" si="215"/>
        <v>12.5</v>
      </c>
      <c r="U369" s="25">
        <f t="shared" si="216"/>
        <v>16.399999999999999</v>
      </c>
      <c r="V369" s="25">
        <f t="shared" si="217"/>
        <v>0</v>
      </c>
      <c r="W369" s="25">
        <f t="shared" si="218"/>
        <v>0.5</v>
      </c>
      <c r="X369" s="25">
        <f t="shared" si="219"/>
        <v>5</v>
      </c>
      <c r="Y369" s="25">
        <f t="shared" si="205"/>
        <v>7</v>
      </c>
    </row>
    <row r="370" spans="1:25" x14ac:dyDescent="0.25">
      <c r="A370" s="303">
        <v>46209</v>
      </c>
      <c r="B370" s="34" t="s">
        <v>459</v>
      </c>
      <c r="C370" s="34" t="s">
        <v>30</v>
      </c>
      <c r="D370" s="223">
        <v>1.06</v>
      </c>
      <c r="E370" s="48">
        <f t="shared" si="207"/>
        <v>1</v>
      </c>
      <c r="F370" s="43">
        <v>14.7</v>
      </c>
      <c r="G370" s="48">
        <f t="shared" si="208"/>
        <v>1</v>
      </c>
      <c r="H370" s="4">
        <v>0.02</v>
      </c>
      <c r="I370" s="48">
        <f t="shared" si="213"/>
        <v>1</v>
      </c>
      <c r="J370" s="223">
        <v>5.4</v>
      </c>
      <c r="K370" s="48">
        <f t="shared" si="210"/>
        <v>1</v>
      </c>
      <c r="L370" s="41">
        <f t="shared" si="211"/>
        <v>1</v>
      </c>
      <c r="M370" s="41">
        <f t="shared" si="212"/>
        <v>1</v>
      </c>
      <c r="Q370" s="25" t="str">
        <f t="shared" si="206"/>
        <v>STAG</v>
      </c>
      <c r="R370" s="25">
        <f t="shared" si="214"/>
        <v>0.8</v>
      </c>
      <c r="S370" s="25">
        <f t="shared" si="220"/>
        <v>1.24</v>
      </c>
      <c r="T370" s="25">
        <f t="shared" si="215"/>
        <v>12.5</v>
      </c>
      <c r="U370" s="25">
        <f t="shared" si="216"/>
        <v>16.399999999999999</v>
      </c>
      <c r="V370" s="25">
        <f t="shared" si="217"/>
        <v>0</v>
      </c>
      <c r="W370" s="25">
        <f t="shared" si="218"/>
        <v>0.5</v>
      </c>
      <c r="X370" s="25">
        <f t="shared" si="219"/>
        <v>5</v>
      </c>
      <c r="Y370" s="25">
        <f t="shared" si="205"/>
        <v>7</v>
      </c>
    </row>
    <row r="371" spans="1:25" x14ac:dyDescent="0.25">
      <c r="A371" s="303">
        <v>46210</v>
      </c>
      <c r="B371" s="34" t="s">
        <v>458</v>
      </c>
      <c r="C371" s="34" t="s">
        <v>30</v>
      </c>
      <c r="D371" s="223">
        <v>1.06</v>
      </c>
      <c r="E371" s="48">
        <f t="shared" si="207"/>
        <v>1</v>
      </c>
      <c r="F371" s="43">
        <v>14.3</v>
      </c>
      <c r="G371" s="48">
        <f t="shared" si="208"/>
        <v>1</v>
      </c>
      <c r="H371" s="4">
        <v>0.03</v>
      </c>
      <c r="I371" s="48">
        <f t="shared" si="213"/>
        <v>1</v>
      </c>
      <c r="J371" s="223">
        <v>5.27</v>
      </c>
      <c r="K371" s="48">
        <f t="shared" si="210"/>
        <v>1</v>
      </c>
      <c r="L371" s="41">
        <f t="shared" si="211"/>
        <v>1</v>
      </c>
      <c r="M371" s="41">
        <f t="shared" si="212"/>
        <v>1</v>
      </c>
      <c r="Q371" s="25" t="str">
        <f t="shared" si="206"/>
        <v>STAG</v>
      </c>
      <c r="R371" s="25">
        <f t="shared" si="214"/>
        <v>0.8</v>
      </c>
      <c r="S371" s="25">
        <f t="shared" si="220"/>
        <v>1.24</v>
      </c>
      <c r="T371" s="25">
        <f t="shared" si="215"/>
        <v>12.5</v>
      </c>
      <c r="U371" s="25">
        <f t="shared" si="216"/>
        <v>16.399999999999999</v>
      </c>
      <c r="V371" s="25">
        <f t="shared" si="217"/>
        <v>0</v>
      </c>
      <c r="W371" s="25">
        <f t="shared" si="218"/>
        <v>0.5</v>
      </c>
      <c r="X371" s="25">
        <f t="shared" si="219"/>
        <v>5</v>
      </c>
      <c r="Y371" s="25">
        <f t="shared" si="205"/>
        <v>7</v>
      </c>
    </row>
    <row r="372" spans="1:25" x14ac:dyDescent="0.25">
      <c r="A372" s="303">
        <v>46210</v>
      </c>
      <c r="B372" s="34" t="s">
        <v>457</v>
      </c>
      <c r="C372" s="34" t="s">
        <v>31</v>
      </c>
      <c r="D372" s="223"/>
      <c r="E372" s="48"/>
      <c r="F372" s="43"/>
      <c r="G372" s="48"/>
      <c r="H372" s="4"/>
      <c r="I372" s="48">
        <f t="shared" si="213"/>
        <v>1</v>
      </c>
      <c r="J372" s="223"/>
      <c r="K372" s="48"/>
      <c r="L372" s="248">
        <v>1</v>
      </c>
      <c r="M372" s="41"/>
      <c r="Q372" s="25" t="str">
        <f t="shared" si="206"/>
        <v>CARIB</v>
      </c>
      <c r="R372" s="25">
        <f t="shared" si="214"/>
        <v>1.65</v>
      </c>
      <c r="S372" s="25">
        <f t="shared" si="220"/>
        <v>2.14</v>
      </c>
      <c r="T372" s="25">
        <f t="shared" si="215"/>
        <v>12.5</v>
      </c>
      <c r="U372" s="25">
        <f t="shared" si="216"/>
        <v>16.399999999999999</v>
      </c>
      <c r="V372" s="25">
        <f t="shared" si="217"/>
        <v>0</v>
      </c>
      <c r="W372" s="25">
        <f t="shared" si="218"/>
        <v>0.4</v>
      </c>
      <c r="X372" s="25">
        <f t="shared" si="219"/>
        <v>5</v>
      </c>
      <c r="Y372" s="25">
        <f t="shared" si="205"/>
        <v>7</v>
      </c>
    </row>
    <row r="373" spans="1:25" x14ac:dyDescent="0.25">
      <c r="A373" s="303">
        <v>46211</v>
      </c>
      <c r="B373" s="34" t="s">
        <v>455</v>
      </c>
      <c r="C373" s="34" t="s">
        <v>31</v>
      </c>
      <c r="D373" s="223">
        <v>1.87</v>
      </c>
      <c r="E373" s="48">
        <f t="shared" si="207"/>
        <v>1</v>
      </c>
      <c r="F373" s="294"/>
      <c r="G373" s="48"/>
      <c r="H373" s="4">
        <v>0.04</v>
      </c>
      <c r="I373" s="48">
        <f t="shared" si="213"/>
        <v>1</v>
      </c>
      <c r="J373" s="223">
        <v>5.77</v>
      </c>
      <c r="K373" s="48">
        <f t="shared" si="210"/>
        <v>1</v>
      </c>
      <c r="L373" s="41">
        <f t="shared" si="211"/>
        <v>0</v>
      </c>
      <c r="M373" s="41">
        <f t="shared" si="212"/>
        <v>0</v>
      </c>
      <c r="Q373" s="25" t="str">
        <f t="shared" si="206"/>
        <v>CARIB</v>
      </c>
      <c r="R373" s="25">
        <f t="shared" si="214"/>
        <v>1.65</v>
      </c>
      <c r="S373" s="25">
        <f t="shared" si="220"/>
        <v>2.14</v>
      </c>
      <c r="T373" s="25">
        <f t="shared" si="215"/>
        <v>12.5</v>
      </c>
      <c r="U373" s="25">
        <f t="shared" si="216"/>
        <v>16.399999999999999</v>
      </c>
      <c r="V373" s="25">
        <f t="shared" si="217"/>
        <v>0</v>
      </c>
      <c r="W373" s="25">
        <f t="shared" si="218"/>
        <v>0.4</v>
      </c>
      <c r="X373" s="25">
        <f t="shared" si="219"/>
        <v>5</v>
      </c>
      <c r="Y373" s="25">
        <f t="shared" si="205"/>
        <v>7</v>
      </c>
    </row>
    <row r="374" spans="1:25" x14ac:dyDescent="0.25">
      <c r="A374" s="303">
        <v>46213</v>
      </c>
      <c r="B374" s="118" t="s">
        <v>457</v>
      </c>
      <c r="C374" s="34" t="s">
        <v>32</v>
      </c>
      <c r="D374" s="223">
        <v>4.96</v>
      </c>
      <c r="E374" s="48">
        <f t="shared" si="207"/>
        <v>0</v>
      </c>
      <c r="F374" s="43">
        <v>35.85</v>
      </c>
      <c r="G374" s="48">
        <f t="shared" si="208"/>
        <v>1</v>
      </c>
      <c r="H374" s="4">
        <v>0.08</v>
      </c>
      <c r="I374" s="48">
        <f t="shared" si="213"/>
        <v>0</v>
      </c>
      <c r="J374" s="223">
        <v>240</v>
      </c>
      <c r="K374" s="48">
        <f t="shared" si="210"/>
        <v>0</v>
      </c>
      <c r="L374" s="41">
        <f t="shared" si="211"/>
        <v>0</v>
      </c>
      <c r="M374" s="41">
        <f t="shared" si="212"/>
        <v>0</v>
      </c>
      <c r="Q374" s="25" t="str">
        <f t="shared" si="206"/>
        <v>MACKESON</v>
      </c>
      <c r="R374" s="25">
        <f>VLOOKUP($Q374,$Q$3:$Y$14,2,FALSE)</f>
        <v>5.2</v>
      </c>
      <c r="S374" s="25">
        <f>VLOOKUP($Q374,$Q$3:$Y$14,3,FALSE)</f>
        <v>5.6</v>
      </c>
      <c r="T374" s="25">
        <f>VLOOKUP($Q374,$Q$3:$Y$14,4,FALSE)</f>
        <v>32</v>
      </c>
      <c r="U374" s="25">
        <f>VLOOKUP($Q374,$Q$3:$Y$14,5,FALSE)</f>
        <v>38</v>
      </c>
      <c r="V374" s="25">
        <f>VLOOKUP($Q374,$Q$3:$Y$14,6,FALSE)</f>
        <v>0</v>
      </c>
      <c r="W374" s="25">
        <f>VLOOKUP($Q374,$Q$3:$Y$14,7,FALSE)</f>
        <v>0</v>
      </c>
      <c r="X374" s="25">
        <f>VLOOKUP($Q374,$Q$3:$Y$14,8,FALSE)</f>
        <v>260</v>
      </c>
      <c r="Y374" s="25">
        <f t="shared" si="205"/>
        <v>320</v>
      </c>
    </row>
    <row r="375" spans="1:25" x14ac:dyDescent="0.25">
      <c r="A375" s="303">
        <v>46213</v>
      </c>
      <c r="B375" s="118" t="s">
        <v>458</v>
      </c>
      <c r="C375" s="298" t="s">
        <v>33</v>
      </c>
      <c r="D375" s="223">
        <v>3.64</v>
      </c>
      <c r="E375" s="48">
        <f t="shared" si="207"/>
        <v>1</v>
      </c>
      <c r="F375" s="43">
        <v>60.4</v>
      </c>
      <c r="G375" s="48">
        <f t="shared" si="208"/>
        <v>1</v>
      </c>
      <c r="H375" s="4">
        <v>0.02</v>
      </c>
      <c r="I375" s="48">
        <f t="shared" si="213"/>
        <v>1</v>
      </c>
      <c r="J375" s="223">
        <v>186.9</v>
      </c>
      <c r="K375" s="48">
        <f t="shared" si="210"/>
        <v>1</v>
      </c>
      <c r="L375" s="41">
        <f t="shared" si="211"/>
        <v>1</v>
      </c>
      <c r="M375" s="41">
        <f t="shared" si="212"/>
        <v>1</v>
      </c>
      <c r="Q375" s="25" t="str">
        <f t="shared" si="206"/>
        <v>GUINNESS</v>
      </c>
      <c r="R375" s="25">
        <f t="shared" ref="R375:R376" si="221">VLOOKUP($Q375,$Q$3:$Y$14,2,FALSE)</f>
        <v>3.1</v>
      </c>
      <c r="S375" s="25">
        <f t="shared" ref="S375:S376" si="222">VLOOKUP($Q375,$Q$3:$Y$14,3,FALSE)</f>
        <v>4.1399999999999997</v>
      </c>
      <c r="T375" s="25">
        <f t="shared" ref="T375:T376" si="223">VLOOKUP($Q375,$Q$3:$Y$14,4,FALSE)</f>
        <v>48</v>
      </c>
      <c r="U375" s="25">
        <f t="shared" ref="U375:U376" si="224">VLOOKUP($Q375,$Q$3:$Y$14,5,FALSE)</f>
        <v>62</v>
      </c>
      <c r="V375" s="25">
        <f t="shared" ref="V375:V376" si="225">VLOOKUP($Q375,$Q$3:$Y$14,6,FALSE)</f>
        <v>0</v>
      </c>
      <c r="W375" s="25">
        <f t="shared" ref="W375:W376" si="226">VLOOKUP($Q375,$Q$3:$Y$14,7,FALSE)</f>
        <v>0.4</v>
      </c>
      <c r="X375" s="25">
        <f t="shared" ref="X375:X376" si="227">VLOOKUP($Q375,$Q$3:$Y$14,8,FALSE)</f>
        <v>155</v>
      </c>
      <c r="Y375" s="25">
        <f t="shared" si="205"/>
        <v>195</v>
      </c>
    </row>
    <row r="376" spans="1:25" x14ac:dyDescent="0.25">
      <c r="A376" s="303">
        <v>46216</v>
      </c>
      <c r="B376" s="118" t="s">
        <v>457</v>
      </c>
      <c r="C376" s="34" t="s">
        <v>33</v>
      </c>
      <c r="D376" s="223">
        <v>3.29</v>
      </c>
      <c r="E376" s="48">
        <f t="shared" si="207"/>
        <v>1</v>
      </c>
      <c r="F376" s="43">
        <v>58.5</v>
      </c>
      <c r="G376" s="48">
        <f t="shared" si="208"/>
        <v>1</v>
      </c>
      <c r="H376" s="293"/>
      <c r="I376" s="48">
        <f t="shared" si="213"/>
        <v>1</v>
      </c>
      <c r="J376" s="223">
        <v>170.1</v>
      </c>
      <c r="K376" s="48">
        <f t="shared" si="210"/>
        <v>1</v>
      </c>
      <c r="L376" s="41">
        <f t="shared" si="211"/>
        <v>1</v>
      </c>
      <c r="M376" s="41">
        <f t="shared" si="212"/>
        <v>1</v>
      </c>
      <c r="Q376" s="25" t="str">
        <f t="shared" si="206"/>
        <v>GUINNESS</v>
      </c>
      <c r="R376" s="25">
        <f t="shared" si="221"/>
        <v>3.1</v>
      </c>
      <c r="S376" s="25">
        <f t="shared" si="222"/>
        <v>4.1399999999999997</v>
      </c>
      <c r="T376" s="25">
        <f t="shared" si="223"/>
        <v>48</v>
      </c>
      <c r="U376" s="25">
        <f t="shared" si="224"/>
        <v>62</v>
      </c>
      <c r="V376" s="25">
        <f t="shared" si="225"/>
        <v>0</v>
      </c>
      <c r="W376" s="25">
        <f t="shared" si="226"/>
        <v>0.4</v>
      </c>
      <c r="X376" s="25">
        <f t="shared" si="227"/>
        <v>155</v>
      </c>
      <c r="Y376" s="25">
        <f t="shared" si="205"/>
        <v>195</v>
      </c>
    </row>
    <row r="377" spans="1:25" x14ac:dyDescent="0.25">
      <c r="A377" s="303">
        <v>46216</v>
      </c>
      <c r="B377" s="118" t="s">
        <v>437</v>
      </c>
      <c r="C377" s="34" t="s">
        <v>33</v>
      </c>
      <c r="D377" s="223">
        <v>3.3</v>
      </c>
      <c r="E377" s="48">
        <f t="shared" si="207"/>
        <v>1</v>
      </c>
      <c r="F377" s="43">
        <v>50.45</v>
      </c>
      <c r="G377" s="48">
        <f t="shared" si="208"/>
        <v>1</v>
      </c>
      <c r="H377" s="4">
        <v>0.04</v>
      </c>
      <c r="I377" s="48">
        <f t="shared" si="213"/>
        <v>1</v>
      </c>
      <c r="J377" s="223">
        <v>155.1</v>
      </c>
      <c r="K377" s="48">
        <f t="shared" si="210"/>
        <v>1</v>
      </c>
      <c r="L377" s="41">
        <f t="shared" si="211"/>
        <v>1</v>
      </c>
      <c r="M377" s="41">
        <f t="shared" si="212"/>
        <v>1</v>
      </c>
      <c r="Q377" s="25" t="str">
        <f t="shared" si="206"/>
        <v>GUINNESS</v>
      </c>
      <c r="R377" s="25">
        <f>VLOOKUP($Q377,$Q$3:$Y$14,2,FALSE)</f>
        <v>3.1</v>
      </c>
      <c r="S377" s="25">
        <f>VLOOKUP($Q377,$Q$3:$Y$14,3,FALSE)</f>
        <v>4.1399999999999997</v>
      </c>
      <c r="T377" s="25">
        <f>VLOOKUP($Q377,$Q$3:$Y$14,4,FALSE)</f>
        <v>48</v>
      </c>
      <c r="U377" s="25">
        <f>VLOOKUP($Q377,$Q$3:$Y$14,5,FALSE)</f>
        <v>62</v>
      </c>
      <c r="V377" s="25">
        <f>VLOOKUP($Q377,$Q$3:$Y$14,6,FALSE)</f>
        <v>0</v>
      </c>
      <c r="W377" s="25">
        <f>VLOOKUP($Q377,$Q$3:$Y$14,7,FALSE)</f>
        <v>0.4</v>
      </c>
      <c r="X377" s="25">
        <f>VLOOKUP($Q377,$Q$3:$Y$14,8,FALSE)</f>
        <v>155</v>
      </c>
      <c r="Y377" s="25">
        <f t="shared" si="205"/>
        <v>195</v>
      </c>
    </row>
    <row r="378" spans="1:25" x14ac:dyDescent="0.25">
      <c r="A378" s="303">
        <v>46216</v>
      </c>
      <c r="B378" s="118" t="s">
        <v>436</v>
      </c>
      <c r="C378" s="34" t="s">
        <v>30</v>
      </c>
      <c r="D378" s="223">
        <v>0.89</v>
      </c>
      <c r="E378" s="48">
        <f t="shared" si="207"/>
        <v>1</v>
      </c>
      <c r="F378" s="43">
        <v>15</v>
      </c>
      <c r="G378" s="48">
        <f t="shared" si="208"/>
        <v>1</v>
      </c>
      <c r="H378" s="4">
        <v>0.04</v>
      </c>
      <c r="I378" s="48">
        <f t="shared" si="213"/>
        <v>1</v>
      </c>
      <c r="J378" s="223">
        <v>5.7</v>
      </c>
      <c r="K378" s="48">
        <f t="shared" si="210"/>
        <v>1</v>
      </c>
      <c r="L378" s="41">
        <f t="shared" si="211"/>
        <v>1</v>
      </c>
      <c r="M378" s="41">
        <f t="shared" si="212"/>
        <v>1</v>
      </c>
      <c r="Q378" s="25" t="str">
        <f t="shared" si="206"/>
        <v>STAG</v>
      </c>
      <c r="R378" s="25">
        <f>VLOOKUP($Q378,$Q$3:$Y$14,2,FALSE)</f>
        <v>0.8</v>
      </c>
      <c r="S378" s="25">
        <f>VLOOKUP($Q378,$Q$3:$Y$14,3,FALSE)</f>
        <v>1.24</v>
      </c>
      <c r="T378" s="25">
        <f>VLOOKUP($Q378,$Q$3:$Y$14,4,FALSE)</f>
        <v>12.5</v>
      </c>
      <c r="U378" s="25">
        <f>VLOOKUP($Q378,$Q$3:$Y$14,5,FALSE)</f>
        <v>16.399999999999999</v>
      </c>
      <c r="V378" s="25">
        <f>VLOOKUP($Q378,$Q$3:$Y$14,6,FALSE)</f>
        <v>0</v>
      </c>
      <c r="W378" s="25">
        <f>VLOOKUP($Q378,$Q$3:$Y$14,7,FALSE)</f>
        <v>0.5</v>
      </c>
      <c r="X378" s="25">
        <f>VLOOKUP($Q378,$Q$3:$Y$14,8,FALSE)</f>
        <v>5</v>
      </c>
      <c r="Y378" s="25">
        <f t="shared" si="205"/>
        <v>7</v>
      </c>
    </row>
    <row r="379" spans="1:25" x14ac:dyDescent="0.25">
      <c r="A379" s="303">
        <v>46217</v>
      </c>
      <c r="B379" s="34" t="s">
        <v>435</v>
      </c>
      <c r="C379" s="34" t="s">
        <v>30</v>
      </c>
      <c r="D379" s="223">
        <v>0.91</v>
      </c>
      <c r="E379" s="48">
        <f t="shared" si="207"/>
        <v>1</v>
      </c>
      <c r="F379" s="43">
        <v>15.2</v>
      </c>
      <c r="G379" s="48">
        <f t="shared" si="208"/>
        <v>1</v>
      </c>
      <c r="H379" s="4">
        <v>0.01</v>
      </c>
      <c r="I379" s="48">
        <f t="shared" si="213"/>
        <v>1</v>
      </c>
      <c r="J379" s="223">
        <v>5.65</v>
      </c>
      <c r="K379" s="48">
        <f t="shared" si="210"/>
        <v>1</v>
      </c>
      <c r="L379" s="41">
        <f t="shared" si="211"/>
        <v>1</v>
      </c>
      <c r="M379" s="41">
        <f t="shared" si="212"/>
        <v>1</v>
      </c>
      <c r="Q379" s="25" t="str">
        <f t="shared" si="206"/>
        <v>STAG</v>
      </c>
      <c r="R379" s="25">
        <f t="shared" si="214"/>
        <v>0.8</v>
      </c>
      <c r="S379" s="25">
        <f t="shared" si="220"/>
        <v>1.24</v>
      </c>
      <c r="T379" s="25">
        <f t="shared" si="215"/>
        <v>12.5</v>
      </c>
      <c r="U379" s="25">
        <f t="shared" si="216"/>
        <v>16.399999999999999</v>
      </c>
      <c r="V379" s="25">
        <f t="shared" si="217"/>
        <v>0</v>
      </c>
      <c r="W379" s="25">
        <f t="shared" si="218"/>
        <v>0.5</v>
      </c>
      <c r="X379" s="25">
        <f t="shared" si="219"/>
        <v>5</v>
      </c>
      <c r="Y379" s="25">
        <f t="shared" si="205"/>
        <v>7</v>
      </c>
    </row>
    <row r="380" spans="1:25" x14ac:dyDescent="0.25">
      <c r="A380" s="303">
        <v>46217</v>
      </c>
      <c r="B380" s="34" t="s">
        <v>437</v>
      </c>
      <c r="C380" s="34" t="s">
        <v>30</v>
      </c>
      <c r="D380" s="223">
        <v>0.96</v>
      </c>
      <c r="E380" s="48">
        <f t="shared" si="207"/>
        <v>1</v>
      </c>
      <c r="F380" s="43">
        <v>14.3</v>
      </c>
      <c r="G380" s="48">
        <f t="shared" si="208"/>
        <v>1</v>
      </c>
      <c r="H380" s="4">
        <v>0.02</v>
      </c>
      <c r="I380" s="48">
        <f t="shared" si="213"/>
        <v>1</v>
      </c>
      <c r="J380" s="223">
        <v>5.8</v>
      </c>
      <c r="K380" s="48">
        <f t="shared" si="210"/>
        <v>1</v>
      </c>
      <c r="L380" s="41">
        <f t="shared" si="211"/>
        <v>1</v>
      </c>
      <c r="M380" s="41">
        <f t="shared" si="212"/>
        <v>1</v>
      </c>
      <c r="Q380" s="25" t="str">
        <f t="shared" si="206"/>
        <v>STAG</v>
      </c>
      <c r="R380" s="25">
        <f t="shared" si="214"/>
        <v>0.8</v>
      </c>
      <c r="S380" s="25">
        <f t="shared" si="220"/>
        <v>1.24</v>
      </c>
      <c r="T380" s="25">
        <f t="shared" si="215"/>
        <v>12.5</v>
      </c>
      <c r="U380" s="25">
        <f t="shared" si="216"/>
        <v>16.399999999999999</v>
      </c>
      <c r="V380" s="25">
        <f t="shared" si="217"/>
        <v>0</v>
      </c>
      <c r="W380" s="25">
        <f t="shared" si="218"/>
        <v>0.5</v>
      </c>
      <c r="X380" s="25">
        <f t="shared" si="219"/>
        <v>5</v>
      </c>
      <c r="Y380" s="25">
        <f t="shared" si="205"/>
        <v>7</v>
      </c>
    </row>
    <row r="381" spans="1:25" x14ac:dyDescent="0.25">
      <c r="A381" s="303">
        <v>46217</v>
      </c>
      <c r="B381" s="34" t="s">
        <v>457</v>
      </c>
      <c r="C381" s="34" t="s">
        <v>30</v>
      </c>
      <c r="D381" s="223">
        <v>0.94</v>
      </c>
      <c r="E381" s="48">
        <f t="shared" si="207"/>
        <v>1</v>
      </c>
      <c r="F381" s="43">
        <v>14.15</v>
      </c>
      <c r="G381" s="48">
        <f t="shared" si="208"/>
        <v>1</v>
      </c>
      <c r="H381" s="4">
        <v>0.03</v>
      </c>
      <c r="I381" s="48">
        <f t="shared" si="213"/>
        <v>1</v>
      </c>
      <c r="J381" s="223">
        <v>5.45</v>
      </c>
      <c r="K381" s="48">
        <f t="shared" si="210"/>
        <v>1</v>
      </c>
      <c r="L381" s="41">
        <f t="shared" si="211"/>
        <v>1</v>
      </c>
      <c r="M381" s="41">
        <f t="shared" si="212"/>
        <v>1</v>
      </c>
      <c r="Q381" s="25" t="str">
        <f t="shared" si="206"/>
        <v>STAG</v>
      </c>
      <c r="R381" s="25">
        <f t="shared" si="214"/>
        <v>0.8</v>
      </c>
      <c r="S381" s="25">
        <f t="shared" si="220"/>
        <v>1.24</v>
      </c>
      <c r="T381" s="25">
        <f t="shared" si="215"/>
        <v>12.5</v>
      </c>
      <c r="U381" s="25">
        <f t="shared" si="216"/>
        <v>16.399999999999999</v>
      </c>
      <c r="V381" s="25">
        <f t="shared" si="217"/>
        <v>0</v>
      </c>
      <c r="W381" s="25">
        <f t="shared" si="218"/>
        <v>0.5</v>
      </c>
      <c r="X381" s="25">
        <f t="shared" si="219"/>
        <v>5</v>
      </c>
      <c r="Y381" s="25">
        <f t="shared" si="205"/>
        <v>7</v>
      </c>
    </row>
    <row r="382" spans="1:25" x14ac:dyDescent="0.25">
      <c r="A382" s="303">
        <v>46217</v>
      </c>
      <c r="B382" s="34" t="s">
        <v>437</v>
      </c>
      <c r="C382" s="34" t="s">
        <v>30</v>
      </c>
      <c r="D382" s="223">
        <v>0.93</v>
      </c>
      <c r="E382" s="48">
        <f t="shared" si="207"/>
        <v>1</v>
      </c>
      <c r="F382" s="43">
        <v>14.2</v>
      </c>
      <c r="G382" s="48">
        <f t="shared" si="208"/>
        <v>1</v>
      </c>
      <c r="H382" s="4">
        <v>0.04</v>
      </c>
      <c r="I382" s="48">
        <f t="shared" si="213"/>
        <v>1</v>
      </c>
      <c r="J382" s="223">
        <v>5.66</v>
      </c>
      <c r="K382" s="48">
        <f t="shared" si="210"/>
        <v>1</v>
      </c>
      <c r="L382" s="41">
        <f t="shared" si="211"/>
        <v>1</v>
      </c>
      <c r="M382" s="41">
        <f t="shared" si="212"/>
        <v>1</v>
      </c>
      <c r="Q382" s="25" t="str">
        <f t="shared" si="206"/>
        <v>STAG</v>
      </c>
      <c r="R382" s="25">
        <f t="shared" si="214"/>
        <v>0.8</v>
      </c>
      <c r="S382" s="25">
        <f t="shared" si="220"/>
        <v>1.24</v>
      </c>
      <c r="T382" s="25">
        <f t="shared" si="215"/>
        <v>12.5</v>
      </c>
      <c r="U382" s="25">
        <f t="shared" si="216"/>
        <v>16.399999999999999</v>
      </c>
      <c r="V382" s="25">
        <f t="shared" si="217"/>
        <v>0</v>
      </c>
      <c r="W382" s="25">
        <f t="shared" si="218"/>
        <v>0.5</v>
      </c>
      <c r="X382" s="25">
        <f t="shared" si="219"/>
        <v>5</v>
      </c>
      <c r="Y382" s="25">
        <f t="shared" si="205"/>
        <v>7</v>
      </c>
    </row>
    <row r="383" spans="1:25" x14ac:dyDescent="0.25">
      <c r="A383" s="303">
        <v>46217</v>
      </c>
      <c r="B383" s="34" t="s">
        <v>434</v>
      </c>
      <c r="C383" s="34" t="s">
        <v>30</v>
      </c>
      <c r="D383" s="223">
        <v>1.06</v>
      </c>
      <c r="E383" s="48">
        <f t="shared" si="207"/>
        <v>1</v>
      </c>
      <c r="F383" s="43">
        <v>14.45</v>
      </c>
      <c r="G383" s="48">
        <f t="shared" si="208"/>
        <v>1</v>
      </c>
      <c r="H383" s="4">
        <v>0.04</v>
      </c>
      <c r="I383" s="48">
        <f t="shared" si="213"/>
        <v>1</v>
      </c>
      <c r="J383" s="223">
        <v>5.23</v>
      </c>
      <c r="K383" s="48">
        <f t="shared" si="210"/>
        <v>1</v>
      </c>
      <c r="L383" s="41">
        <f t="shared" si="211"/>
        <v>1</v>
      </c>
      <c r="M383" s="41">
        <f t="shared" si="212"/>
        <v>1</v>
      </c>
      <c r="Q383" s="25" t="str">
        <f t="shared" si="206"/>
        <v>STAG</v>
      </c>
      <c r="R383" s="25">
        <f t="shared" si="214"/>
        <v>0.8</v>
      </c>
      <c r="S383" s="25">
        <f t="shared" si="220"/>
        <v>1.24</v>
      </c>
      <c r="T383" s="25">
        <f t="shared" si="215"/>
        <v>12.5</v>
      </c>
      <c r="U383" s="25">
        <f t="shared" si="216"/>
        <v>16.399999999999999</v>
      </c>
      <c r="V383" s="25">
        <f t="shared" si="217"/>
        <v>0</v>
      </c>
      <c r="W383" s="25">
        <f t="shared" si="218"/>
        <v>0.5</v>
      </c>
      <c r="X383" s="25">
        <f t="shared" si="219"/>
        <v>5</v>
      </c>
      <c r="Y383" s="25">
        <f t="shared" si="205"/>
        <v>7</v>
      </c>
    </row>
    <row r="384" spans="1:25" x14ac:dyDescent="0.25">
      <c r="A384" s="303">
        <v>46217</v>
      </c>
      <c r="B384" s="34" t="s">
        <v>436</v>
      </c>
      <c r="C384" s="34" t="s">
        <v>30</v>
      </c>
      <c r="D384" s="223">
        <v>1.0900000000000001</v>
      </c>
      <c r="E384" s="48">
        <f t="shared" si="207"/>
        <v>1</v>
      </c>
      <c r="F384" s="43">
        <v>16</v>
      </c>
      <c r="G384" s="48">
        <f t="shared" si="208"/>
        <v>1</v>
      </c>
      <c r="H384" s="4">
        <v>0.03</v>
      </c>
      <c r="I384" s="48">
        <f t="shared" si="213"/>
        <v>1</v>
      </c>
      <c r="J384" s="223">
        <v>5.33</v>
      </c>
      <c r="K384" s="48">
        <f t="shared" si="210"/>
        <v>1</v>
      </c>
      <c r="L384" s="41">
        <f t="shared" si="211"/>
        <v>1</v>
      </c>
      <c r="M384" s="41">
        <f t="shared" si="212"/>
        <v>1</v>
      </c>
      <c r="Q384" s="25" t="str">
        <f t="shared" si="206"/>
        <v>STAG</v>
      </c>
      <c r="R384" s="25">
        <f t="shared" si="214"/>
        <v>0.8</v>
      </c>
      <c r="S384" s="25">
        <f t="shared" si="220"/>
        <v>1.24</v>
      </c>
      <c r="T384" s="25">
        <f t="shared" si="215"/>
        <v>12.5</v>
      </c>
      <c r="U384" s="25">
        <f t="shared" si="216"/>
        <v>16.399999999999999</v>
      </c>
      <c r="V384" s="25">
        <f t="shared" si="217"/>
        <v>0</v>
      </c>
      <c r="W384" s="25">
        <f t="shared" si="218"/>
        <v>0.5</v>
      </c>
      <c r="X384" s="25">
        <f t="shared" si="219"/>
        <v>5</v>
      </c>
      <c r="Y384" s="25">
        <f t="shared" si="205"/>
        <v>7</v>
      </c>
    </row>
    <row r="385" spans="1:25" x14ac:dyDescent="0.25">
      <c r="A385" s="303">
        <v>46218</v>
      </c>
      <c r="B385" s="34" t="s">
        <v>436</v>
      </c>
      <c r="C385" s="34" t="s">
        <v>31</v>
      </c>
      <c r="D385" s="223">
        <v>1.78</v>
      </c>
      <c r="E385" s="48">
        <f t="shared" si="207"/>
        <v>1</v>
      </c>
      <c r="F385" s="43">
        <v>13.6</v>
      </c>
      <c r="G385" s="48">
        <f t="shared" si="208"/>
        <v>1</v>
      </c>
      <c r="H385" s="4">
        <v>0.02</v>
      </c>
      <c r="I385" s="48">
        <f t="shared" si="213"/>
        <v>1</v>
      </c>
      <c r="J385" s="223">
        <v>5.6</v>
      </c>
      <c r="K385" s="48">
        <f t="shared" si="210"/>
        <v>1</v>
      </c>
      <c r="L385" s="41">
        <f t="shared" si="211"/>
        <v>1</v>
      </c>
      <c r="M385" s="41">
        <f t="shared" si="212"/>
        <v>1</v>
      </c>
      <c r="Q385" s="25" t="str">
        <f t="shared" si="206"/>
        <v>CARIB</v>
      </c>
      <c r="R385" s="25">
        <f t="shared" si="214"/>
        <v>1.65</v>
      </c>
      <c r="S385" s="25">
        <f t="shared" si="220"/>
        <v>2.14</v>
      </c>
      <c r="T385" s="25">
        <f t="shared" si="215"/>
        <v>12.5</v>
      </c>
      <c r="U385" s="25">
        <f t="shared" si="216"/>
        <v>16.399999999999999</v>
      </c>
      <c r="V385" s="25">
        <f t="shared" si="217"/>
        <v>0</v>
      </c>
      <c r="W385" s="25">
        <f t="shared" si="218"/>
        <v>0.4</v>
      </c>
      <c r="X385" s="25">
        <f t="shared" si="219"/>
        <v>5</v>
      </c>
      <c r="Y385" s="25">
        <f t="shared" si="205"/>
        <v>7</v>
      </c>
    </row>
    <row r="386" spans="1:25" x14ac:dyDescent="0.25">
      <c r="A386" s="303">
        <v>46218</v>
      </c>
      <c r="B386" s="34" t="s">
        <v>434</v>
      </c>
      <c r="C386" s="34" t="s">
        <v>31</v>
      </c>
      <c r="D386" s="223">
        <v>1.75</v>
      </c>
      <c r="E386" s="48">
        <f t="shared" si="207"/>
        <v>1</v>
      </c>
      <c r="F386" s="43">
        <v>13</v>
      </c>
      <c r="G386" s="48">
        <f t="shared" si="208"/>
        <v>1</v>
      </c>
      <c r="H386" s="4">
        <v>0.02</v>
      </c>
      <c r="I386" s="48">
        <f t="shared" si="213"/>
        <v>1</v>
      </c>
      <c r="J386" s="223">
        <v>5.3</v>
      </c>
      <c r="K386" s="48">
        <f t="shared" si="210"/>
        <v>1</v>
      </c>
      <c r="L386" s="41">
        <f t="shared" si="211"/>
        <v>1</v>
      </c>
      <c r="M386" s="41">
        <f t="shared" si="212"/>
        <v>1</v>
      </c>
      <c r="Q386" s="25" t="str">
        <f t="shared" si="206"/>
        <v>CARIB</v>
      </c>
      <c r="R386" s="25">
        <f t="shared" si="214"/>
        <v>1.65</v>
      </c>
      <c r="S386" s="25">
        <f t="shared" si="220"/>
        <v>2.14</v>
      </c>
      <c r="T386" s="25">
        <f t="shared" si="215"/>
        <v>12.5</v>
      </c>
      <c r="U386" s="25">
        <f t="shared" si="216"/>
        <v>16.399999999999999</v>
      </c>
      <c r="V386" s="25">
        <f t="shared" si="217"/>
        <v>0</v>
      </c>
      <c r="W386" s="25">
        <f t="shared" si="218"/>
        <v>0.4</v>
      </c>
      <c r="X386" s="25">
        <f t="shared" si="219"/>
        <v>5</v>
      </c>
      <c r="Y386" s="25">
        <f t="shared" si="205"/>
        <v>7</v>
      </c>
    </row>
    <row r="387" spans="1:25" x14ac:dyDescent="0.25">
      <c r="A387" s="303">
        <v>46218</v>
      </c>
      <c r="B387" s="34" t="s">
        <v>436</v>
      </c>
      <c r="C387" s="34" t="s">
        <v>31</v>
      </c>
      <c r="D387" s="223">
        <v>1.73</v>
      </c>
      <c r="E387" s="48">
        <f t="shared" si="207"/>
        <v>1</v>
      </c>
      <c r="F387" s="43">
        <v>13.55</v>
      </c>
      <c r="G387" s="48">
        <f t="shared" si="208"/>
        <v>1</v>
      </c>
      <c r="H387" s="4">
        <v>0.04</v>
      </c>
      <c r="I387" s="48">
        <f t="shared" si="213"/>
        <v>1</v>
      </c>
      <c r="J387" s="223">
        <v>5.0999999999999996</v>
      </c>
      <c r="K387" s="48">
        <f t="shared" si="210"/>
        <v>1</v>
      </c>
      <c r="L387" s="41">
        <f t="shared" si="211"/>
        <v>1</v>
      </c>
      <c r="M387" s="41">
        <f t="shared" si="212"/>
        <v>1</v>
      </c>
      <c r="Q387" s="25" t="str">
        <f t="shared" si="206"/>
        <v>CARIB</v>
      </c>
      <c r="R387" s="25">
        <f t="shared" si="214"/>
        <v>1.65</v>
      </c>
      <c r="S387" s="25">
        <f t="shared" si="220"/>
        <v>2.14</v>
      </c>
      <c r="T387" s="25">
        <f t="shared" si="215"/>
        <v>12.5</v>
      </c>
      <c r="U387" s="25">
        <f t="shared" si="216"/>
        <v>16.399999999999999</v>
      </c>
      <c r="V387" s="25">
        <f t="shared" si="217"/>
        <v>0</v>
      </c>
      <c r="W387" s="25">
        <f t="shared" si="218"/>
        <v>0.4</v>
      </c>
      <c r="X387" s="25">
        <f t="shared" si="219"/>
        <v>5</v>
      </c>
      <c r="Y387" s="25">
        <f t="shared" ref="Y387:Y467" si="228">VLOOKUP($Q387,$Q$3:$Y$14,9,FALSE)</f>
        <v>7</v>
      </c>
    </row>
    <row r="388" spans="1:25" x14ac:dyDescent="0.25">
      <c r="A388" s="303">
        <v>46218</v>
      </c>
      <c r="B388" s="34" t="s">
        <v>455</v>
      </c>
      <c r="C388" s="34" t="s">
        <v>30</v>
      </c>
      <c r="D388" s="223">
        <v>1.08</v>
      </c>
      <c r="E388" s="48">
        <f t="shared" si="207"/>
        <v>1</v>
      </c>
      <c r="F388" s="43">
        <v>14.55</v>
      </c>
      <c r="G388" s="48">
        <f t="shared" si="208"/>
        <v>1</v>
      </c>
      <c r="H388" s="4">
        <v>0.04</v>
      </c>
      <c r="I388" s="48">
        <f t="shared" si="213"/>
        <v>1</v>
      </c>
      <c r="J388" s="223">
        <v>5.2</v>
      </c>
      <c r="K388" s="48">
        <f t="shared" si="210"/>
        <v>1</v>
      </c>
      <c r="L388" s="41">
        <f t="shared" si="211"/>
        <v>1</v>
      </c>
      <c r="M388" s="41">
        <f t="shared" si="212"/>
        <v>1</v>
      </c>
      <c r="Q388" s="25" t="str">
        <f t="shared" si="206"/>
        <v>STAG</v>
      </c>
      <c r="R388" s="25">
        <f t="shared" si="214"/>
        <v>0.8</v>
      </c>
      <c r="S388" s="25">
        <f t="shared" si="220"/>
        <v>1.24</v>
      </c>
      <c r="T388" s="25">
        <f t="shared" si="215"/>
        <v>12.5</v>
      </c>
      <c r="U388" s="25">
        <f t="shared" si="216"/>
        <v>16.399999999999999</v>
      </c>
      <c r="V388" s="25">
        <f t="shared" si="217"/>
        <v>0</v>
      </c>
      <c r="W388" s="25">
        <f t="shared" si="218"/>
        <v>0.5</v>
      </c>
      <c r="X388" s="25">
        <f t="shared" si="219"/>
        <v>5</v>
      </c>
      <c r="Y388" s="25">
        <f t="shared" si="228"/>
        <v>7</v>
      </c>
    </row>
    <row r="389" spans="1:25" x14ac:dyDescent="0.25">
      <c r="A389" s="303">
        <v>46219</v>
      </c>
      <c r="B389" s="34" t="s">
        <v>434</v>
      </c>
      <c r="C389" s="34" t="s">
        <v>30</v>
      </c>
      <c r="D389" s="223">
        <v>1.06</v>
      </c>
      <c r="E389" s="48">
        <f t="shared" si="207"/>
        <v>1</v>
      </c>
      <c r="F389" s="43">
        <v>14.5</v>
      </c>
      <c r="G389" s="48">
        <f t="shared" si="208"/>
        <v>1</v>
      </c>
      <c r="H389" s="4">
        <v>0.02</v>
      </c>
      <c r="I389" s="48">
        <f t="shared" si="213"/>
        <v>1</v>
      </c>
      <c r="J389" s="223">
        <v>5.45</v>
      </c>
      <c r="K389" s="48">
        <f t="shared" si="210"/>
        <v>1</v>
      </c>
      <c r="L389" s="41">
        <f t="shared" si="211"/>
        <v>1</v>
      </c>
      <c r="M389" s="41">
        <f t="shared" si="212"/>
        <v>1</v>
      </c>
      <c r="Q389" s="25" t="str">
        <f t="shared" si="206"/>
        <v>STAG</v>
      </c>
      <c r="R389" s="25">
        <f t="shared" si="214"/>
        <v>0.8</v>
      </c>
      <c r="S389" s="25">
        <f t="shared" si="220"/>
        <v>1.24</v>
      </c>
      <c r="T389" s="25">
        <f t="shared" si="215"/>
        <v>12.5</v>
      </c>
      <c r="U389" s="25">
        <f t="shared" si="216"/>
        <v>16.399999999999999</v>
      </c>
      <c r="V389" s="25">
        <f t="shared" si="217"/>
        <v>0</v>
      </c>
      <c r="W389" s="25">
        <f t="shared" si="218"/>
        <v>0.5</v>
      </c>
      <c r="X389" s="25">
        <f t="shared" si="219"/>
        <v>5</v>
      </c>
      <c r="Y389" s="25">
        <f t="shared" si="228"/>
        <v>7</v>
      </c>
    </row>
    <row r="390" spans="1:25" x14ac:dyDescent="0.25">
      <c r="A390" s="35">
        <v>46219</v>
      </c>
      <c r="B390" s="34" t="s">
        <v>455</v>
      </c>
      <c r="C390" s="34" t="s">
        <v>31</v>
      </c>
      <c r="D390" s="223">
        <v>2.06</v>
      </c>
      <c r="E390" s="48">
        <f t="shared" si="207"/>
        <v>1</v>
      </c>
      <c r="F390" s="43">
        <v>13.25</v>
      </c>
      <c r="G390" s="48">
        <f t="shared" si="208"/>
        <v>1</v>
      </c>
      <c r="H390" s="4">
        <v>0.02</v>
      </c>
      <c r="I390" s="48">
        <f t="shared" si="213"/>
        <v>1</v>
      </c>
      <c r="J390" s="223">
        <v>5.5</v>
      </c>
      <c r="K390" s="48">
        <f t="shared" si="210"/>
        <v>1</v>
      </c>
      <c r="L390" s="41">
        <f t="shared" si="211"/>
        <v>1</v>
      </c>
      <c r="M390" s="41">
        <f t="shared" si="212"/>
        <v>1</v>
      </c>
      <c r="Q390" s="25" t="str">
        <f t="shared" si="206"/>
        <v>CARIB</v>
      </c>
      <c r="R390" s="25">
        <f t="shared" si="214"/>
        <v>1.65</v>
      </c>
      <c r="S390" s="25">
        <f t="shared" si="220"/>
        <v>2.14</v>
      </c>
      <c r="T390" s="25">
        <f t="shared" si="215"/>
        <v>12.5</v>
      </c>
      <c r="U390" s="25">
        <f t="shared" si="216"/>
        <v>16.399999999999999</v>
      </c>
      <c r="V390" s="25">
        <f t="shared" si="217"/>
        <v>0</v>
      </c>
      <c r="W390" s="25">
        <f t="shared" si="218"/>
        <v>0.4</v>
      </c>
      <c r="X390" s="25">
        <f t="shared" si="219"/>
        <v>5</v>
      </c>
      <c r="Y390" s="25">
        <f t="shared" si="228"/>
        <v>7</v>
      </c>
    </row>
    <row r="391" spans="1:25" x14ac:dyDescent="0.25">
      <c r="A391" s="35">
        <v>46219</v>
      </c>
      <c r="B391" s="34" t="s">
        <v>459</v>
      </c>
      <c r="C391" s="34" t="s">
        <v>31</v>
      </c>
      <c r="D391" s="223">
        <v>2.0299999999999998</v>
      </c>
      <c r="E391" s="48">
        <f t="shared" si="207"/>
        <v>1</v>
      </c>
      <c r="F391" s="43">
        <v>13.6</v>
      </c>
      <c r="G391" s="48">
        <f t="shared" si="208"/>
        <v>1</v>
      </c>
      <c r="H391" s="293"/>
      <c r="I391" s="48">
        <f t="shared" si="213"/>
        <v>1</v>
      </c>
      <c r="J391" s="223">
        <v>5.0999999999999996</v>
      </c>
      <c r="K391" s="48">
        <f t="shared" si="210"/>
        <v>1</v>
      </c>
      <c r="L391" s="41">
        <f t="shared" si="211"/>
        <v>1</v>
      </c>
      <c r="M391" s="41">
        <f t="shared" si="212"/>
        <v>1</v>
      </c>
      <c r="Q391" s="25" t="str">
        <f t="shared" si="206"/>
        <v>CARIB</v>
      </c>
      <c r="R391" s="25">
        <f t="shared" si="214"/>
        <v>1.65</v>
      </c>
      <c r="S391" s="25">
        <f t="shared" si="220"/>
        <v>2.14</v>
      </c>
      <c r="T391" s="25">
        <f t="shared" si="215"/>
        <v>12.5</v>
      </c>
      <c r="U391" s="25">
        <f t="shared" si="216"/>
        <v>16.399999999999999</v>
      </c>
      <c r="V391" s="25">
        <f t="shared" si="217"/>
        <v>0</v>
      </c>
      <c r="W391" s="25">
        <f t="shared" si="218"/>
        <v>0.4</v>
      </c>
      <c r="X391" s="25">
        <f t="shared" si="219"/>
        <v>5</v>
      </c>
      <c r="Y391" s="25">
        <f t="shared" si="228"/>
        <v>7</v>
      </c>
    </row>
    <row r="392" spans="1:25" x14ac:dyDescent="0.25">
      <c r="A392" s="35">
        <v>46223</v>
      </c>
      <c r="B392" s="34" t="s">
        <v>459</v>
      </c>
      <c r="C392" s="34" t="s">
        <v>34</v>
      </c>
      <c r="D392" s="223">
        <v>16.829999999999998</v>
      </c>
      <c r="E392" s="48">
        <f t="shared" si="207"/>
        <v>1</v>
      </c>
      <c r="F392" s="43">
        <v>10.55</v>
      </c>
      <c r="G392" s="48">
        <f t="shared" si="208"/>
        <v>1</v>
      </c>
      <c r="H392" s="4">
        <v>0.06</v>
      </c>
      <c r="I392" s="48">
        <f t="shared" si="213"/>
        <v>1</v>
      </c>
      <c r="J392" s="223">
        <v>184</v>
      </c>
      <c r="K392" s="48">
        <f t="shared" si="210"/>
        <v>1</v>
      </c>
      <c r="L392" s="41">
        <f t="shared" si="211"/>
        <v>1</v>
      </c>
      <c r="M392" s="41">
        <f t="shared" si="212"/>
        <v>1</v>
      </c>
      <c r="Q392" s="25" t="str">
        <f t="shared" si="206"/>
        <v>STARMALT</v>
      </c>
      <c r="R392" s="25">
        <f t="shared" si="214"/>
        <v>16.8</v>
      </c>
      <c r="S392" s="25">
        <f t="shared" si="220"/>
        <v>17.239999999999998</v>
      </c>
      <c r="T392" s="25">
        <f t="shared" si="215"/>
        <v>10</v>
      </c>
      <c r="U392" s="25">
        <f t="shared" si="216"/>
        <v>12.4</v>
      </c>
      <c r="V392" s="25">
        <f t="shared" si="217"/>
        <v>0</v>
      </c>
      <c r="W392" s="25">
        <f t="shared" si="218"/>
        <v>0.2</v>
      </c>
      <c r="X392" s="25">
        <f t="shared" si="219"/>
        <v>170</v>
      </c>
      <c r="Y392" s="25">
        <f t="shared" si="228"/>
        <v>240</v>
      </c>
    </row>
    <row r="393" spans="1:25" x14ac:dyDescent="0.25">
      <c r="A393" s="316">
        <v>46223</v>
      </c>
      <c r="B393" s="34" t="s">
        <v>437</v>
      </c>
      <c r="C393" s="34" t="s">
        <v>34</v>
      </c>
      <c r="D393" s="223">
        <v>16.8</v>
      </c>
      <c r="E393" s="48">
        <f>IF(+(IF(D393&lt;R393,0,IF(D393&gt;S393,0,1)))=1,1,0)</f>
        <v>1</v>
      </c>
      <c r="F393" s="43">
        <v>12</v>
      </c>
      <c r="G393" s="48">
        <f t="shared" si="208"/>
        <v>1</v>
      </c>
      <c r="H393" s="4">
        <v>0</v>
      </c>
      <c r="I393" s="48">
        <f t="shared" si="213"/>
        <v>1</v>
      </c>
      <c r="J393" s="223">
        <v>200.5</v>
      </c>
      <c r="K393" s="48">
        <f t="shared" si="210"/>
        <v>1</v>
      </c>
      <c r="L393" s="41">
        <f t="shared" si="211"/>
        <v>1</v>
      </c>
      <c r="M393" s="41">
        <f t="shared" si="212"/>
        <v>1</v>
      </c>
      <c r="Q393" s="25" t="str">
        <f t="shared" si="206"/>
        <v>STARMALT</v>
      </c>
      <c r="R393" s="25">
        <f t="shared" si="214"/>
        <v>16.8</v>
      </c>
      <c r="S393" s="25">
        <f t="shared" si="220"/>
        <v>17.239999999999998</v>
      </c>
      <c r="T393" s="25">
        <f t="shared" si="215"/>
        <v>10</v>
      </c>
      <c r="U393" s="25">
        <f t="shared" si="216"/>
        <v>12.4</v>
      </c>
      <c r="V393" s="25">
        <f t="shared" si="217"/>
        <v>0</v>
      </c>
      <c r="W393" s="25">
        <f t="shared" si="218"/>
        <v>0.2</v>
      </c>
      <c r="X393" s="25">
        <f t="shared" si="219"/>
        <v>170</v>
      </c>
      <c r="Y393" s="25">
        <f t="shared" si="228"/>
        <v>240</v>
      </c>
    </row>
    <row r="394" spans="1:25" x14ac:dyDescent="0.25">
      <c r="A394" s="316">
        <v>46223</v>
      </c>
      <c r="B394" s="34" t="s">
        <v>459</v>
      </c>
      <c r="C394" s="34" t="s">
        <v>34</v>
      </c>
      <c r="D394" s="262"/>
      <c r="E394" s="48"/>
      <c r="F394" s="294"/>
      <c r="G394" s="48"/>
      <c r="H394" s="4">
        <v>0.04</v>
      </c>
      <c r="I394" s="48">
        <f t="shared" si="213"/>
        <v>1</v>
      </c>
      <c r="J394" s="262"/>
      <c r="K394" s="48"/>
      <c r="L394" s="248">
        <v>1</v>
      </c>
      <c r="M394" s="41"/>
      <c r="Q394" s="25" t="str">
        <f t="shared" si="206"/>
        <v>STARMALT</v>
      </c>
      <c r="R394" s="25">
        <f t="shared" si="214"/>
        <v>16.8</v>
      </c>
      <c r="S394" s="25">
        <f t="shared" si="220"/>
        <v>17.239999999999998</v>
      </c>
      <c r="T394" s="25">
        <f t="shared" si="215"/>
        <v>10</v>
      </c>
      <c r="U394" s="25">
        <f t="shared" si="216"/>
        <v>12.4</v>
      </c>
      <c r="V394" s="25">
        <f t="shared" si="217"/>
        <v>0</v>
      </c>
      <c r="W394" s="25">
        <f t="shared" si="218"/>
        <v>0.2</v>
      </c>
      <c r="X394" s="25">
        <f t="shared" si="219"/>
        <v>170</v>
      </c>
      <c r="Y394" s="25">
        <f t="shared" si="228"/>
        <v>240</v>
      </c>
    </row>
    <row r="395" spans="1:25" x14ac:dyDescent="0.25">
      <c r="A395" s="316">
        <v>46224</v>
      </c>
      <c r="B395" s="271" t="s">
        <v>437</v>
      </c>
      <c r="C395" s="34" t="s">
        <v>31</v>
      </c>
      <c r="D395" s="223">
        <v>1.7</v>
      </c>
      <c r="E395" s="48">
        <f t="shared" si="207"/>
        <v>1</v>
      </c>
      <c r="F395" s="43">
        <v>13.2</v>
      </c>
      <c r="G395" s="48">
        <f t="shared" si="208"/>
        <v>1</v>
      </c>
      <c r="H395" s="4">
        <v>0.04</v>
      </c>
      <c r="I395" s="48">
        <f t="shared" si="213"/>
        <v>1</v>
      </c>
      <c r="J395" s="223">
        <v>5.5</v>
      </c>
      <c r="K395" s="48">
        <f t="shared" si="210"/>
        <v>1</v>
      </c>
      <c r="L395" s="41">
        <f t="shared" si="211"/>
        <v>1</v>
      </c>
      <c r="M395" s="41">
        <f t="shared" si="212"/>
        <v>1</v>
      </c>
      <c r="Q395" s="25" t="str">
        <f t="shared" si="206"/>
        <v>CARIB</v>
      </c>
      <c r="R395" s="25">
        <f t="shared" si="214"/>
        <v>1.65</v>
      </c>
      <c r="S395" s="25">
        <f t="shared" si="220"/>
        <v>2.14</v>
      </c>
      <c r="T395" s="25">
        <f t="shared" si="215"/>
        <v>12.5</v>
      </c>
      <c r="U395" s="25">
        <f t="shared" si="216"/>
        <v>16.399999999999999</v>
      </c>
      <c r="V395" s="25">
        <f t="shared" si="217"/>
        <v>0</v>
      </c>
      <c r="W395" s="25">
        <f t="shared" si="218"/>
        <v>0.4</v>
      </c>
      <c r="X395" s="25">
        <f t="shared" si="219"/>
        <v>5</v>
      </c>
      <c r="Y395" s="25">
        <f t="shared" si="228"/>
        <v>7</v>
      </c>
    </row>
    <row r="396" spans="1:25" x14ac:dyDescent="0.25">
      <c r="A396" s="280">
        <v>46224</v>
      </c>
      <c r="B396" s="271" t="s">
        <v>434</v>
      </c>
      <c r="C396" s="34" t="s">
        <v>31</v>
      </c>
      <c r="D396" s="223">
        <v>1.7</v>
      </c>
      <c r="E396" s="48">
        <f t="shared" si="207"/>
        <v>1</v>
      </c>
      <c r="F396" s="43">
        <v>13.85</v>
      </c>
      <c r="G396" s="48">
        <f t="shared" si="208"/>
        <v>1</v>
      </c>
      <c r="H396" s="4">
        <v>0.04</v>
      </c>
      <c r="I396" s="48">
        <f t="shared" si="213"/>
        <v>1</v>
      </c>
      <c r="J396" s="223">
        <v>5.62</v>
      </c>
      <c r="K396" s="48">
        <f t="shared" si="210"/>
        <v>1</v>
      </c>
      <c r="L396" s="41">
        <f t="shared" si="211"/>
        <v>1</v>
      </c>
      <c r="M396" s="41">
        <f t="shared" si="212"/>
        <v>1</v>
      </c>
      <c r="Q396" s="25" t="str">
        <f t="shared" si="206"/>
        <v>CARIB</v>
      </c>
      <c r="R396" s="25">
        <f t="shared" si="214"/>
        <v>1.65</v>
      </c>
      <c r="S396" s="25">
        <f t="shared" si="220"/>
        <v>2.14</v>
      </c>
      <c r="T396" s="25">
        <f t="shared" si="215"/>
        <v>12.5</v>
      </c>
      <c r="U396" s="25">
        <f t="shared" si="216"/>
        <v>16.399999999999999</v>
      </c>
      <c r="V396" s="25">
        <f t="shared" si="217"/>
        <v>0</v>
      </c>
      <c r="W396" s="25">
        <f t="shared" si="218"/>
        <v>0.4</v>
      </c>
      <c r="X396" s="25">
        <f t="shared" si="219"/>
        <v>5</v>
      </c>
      <c r="Y396" s="25">
        <f t="shared" si="228"/>
        <v>7</v>
      </c>
    </row>
    <row r="397" spans="1:25" x14ac:dyDescent="0.25">
      <c r="A397" s="316">
        <v>46224</v>
      </c>
      <c r="B397" s="34" t="s">
        <v>457</v>
      </c>
      <c r="C397" s="34" t="s">
        <v>31</v>
      </c>
      <c r="D397" s="223">
        <v>1.96</v>
      </c>
      <c r="E397" s="48">
        <f t="shared" si="207"/>
        <v>1</v>
      </c>
      <c r="F397" s="43">
        <v>14.5</v>
      </c>
      <c r="G397" s="48">
        <f t="shared" si="208"/>
        <v>1</v>
      </c>
      <c r="H397" s="4">
        <v>0.04</v>
      </c>
      <c r="I397" s="48">
        <f t="shared" si="213"/>
        <v>1</v>
      </c>
      <c r="J397" s="223">
        <v>5.3</v>
      </c>
      <c r="K397" s="48">
        <f t="shared" si="210"/>
        <v>1</v>
      </c>
      <c r="L397" s="41">
        <f t="shared" si="211"/>
        <v>1</v>
      </c>
      <c r="M397" s="41">
        <f t="shared" si="212"/>
        <v>1</v>
      </c>
      <c r="Q397" s="25" t="str">
        <f t="shared" si="206"/>
        <v>CARIB</v>
      </c>
      <c r="R397" s="25">
        <f t="shared" si="214"/>
        <v>1.65</v>
      </c>
      <c r="S397" s="25">
        <f t="shared" si="220"/>
        <v>2.14</v>
      </c>
      <c r="T397" s="25">
        <f t="shared" si="215"/>
        <v>12.5</v>
      </c>
      <c r="U397" s="25">
        <f t="shared" si="216"/>
        <v>16.399999999999999</v>
      </c>
      <c r="V397" s="25">
        <f t="shared" si="217"/>
        <v>0</v>
      </c>
      <c r="W397" s="25">
        <f t="shared" si="218"/>
        <v>0.4</v>
      </c>
      <c r="X397" s="25">
        <f t="shared" si="219"/>
        <v>5</v>
      </c>
      <c r="Y397" s="25">
        <f t="shared" si="228"/>
        <v>7</v>
      </c>
    </row>
    <row r="398" spans="1:25" x14ac:dyDescent="0.25">
      <c r="A398" s="316">
        <v>46230</v>
      </c>
      <c r="B398" s="34" t="s">
        <v>459</v>
      </c>
      <c r="C398" s="34" t="s">
        <v>31</v>
      </c>
      <c r="D398" s="223">
        <v>1.94</v>
      </c>
      <c r="E398" s="48">
        <f t="shared" si="207"/>
        <v>1</v>
      </c>
      <c r="F398" s="43">
        <v>14.5</v>
      </c>
      <c r="G398" s="48">
        <f t="shared" si="208"/>
        <v>1</v>
      </c>
      <c r="H398" s="4">
        <v>0.02</v>
      </c>
      <c r="I398" s="48">
        <f t="shared" si="213"/>
        <v>1</v>
      </c>
      <c r="J398" s="223">
        <v>7.3</v>
      </c>
      <c r="K398" s="48">
        <f>IF(+(IF(J398&lt;X398,0,IF(J398&gt;Y398,0,1)))=1,1,0)</f>
        <v>0</v>
      </c>
      <c r="L398" s="41">
        <f t="shared" si="211"/>
        <v>0</v>
      </c>
      <c r="M398" s="41">
        <f t="shared" si="212"/>
        <v>1</v>
      </c>
      <c r="Q398" s="25" t="str">
        <f t="shared" si="206"/>
        <v>CARIB</v>
      </c>
      <c r="R398" s="25">
        <f t="shared" si="214"/>
        <v>1.65</v>
      </c>
      <c r="S398" s="25">
        <f t="shared" si="220"/>
        <v>2.14</v>
      </c>
      <c r="T398" s="25">
        <f t="shared" si="215"/>
        <v>12.5</v>
      </c>
      <c r="U398" s="25">
        <f t="shared" si="216"/>
        <v>16.399999999999999</v>
      </c>
      <c r="V398" s="25">
        <f t="shared" si="217"/>
        <v>0</v>
      </c>
      <c r="W398" s="25">
        <f t="shared" si="218"/>
        <v>0.4</v>
      </c>
      <c r="X398" s="25">
        <f t="shared" si="219"/>
        <v>5</v>
      </c>
      <c r="Y398" s="25">
        <f t="shared" si="228"/>
        <v>7</v>
      </c>
    </row>
    <row r="399" spans="1:25" x14ac:dyDescent="0.25">
      <c r="A399" s="316">
        <v>46230</v>
      </c>
      <c r="B399" s="34" t="s">
        <v>435</v>
      </c>
      <c r="C399" s="34" t="s">
        <v>31</v>
      </c>
      <c r="D399" s="223">
        <v>1.94</v>
      </c>
      <c r="E399" s="48">
        <f t="shared" si="207"/>
        <v>1</v>
      </c>
      <c r="F399" s="43">
        <v>14.8</v>
      </c>
      <c r="G399" s="48">
        <f t="shared" si="208"/>
        <v>1</v>
      </c>
      <c r="H399" s="4">
        <v>0.02</v>
      </c>
      <c r="I399" s="48">
        <f t="shared" si="213"/>
        <v>1</v>
      </c>
      <c r="J399" s="223">
        <v>6.48</v>
      </c>
      <c r="K399" s="48">
        <f t="shared" si="210"/>
        <v>1</v>
      </c>
      <c r="L399" s="41">
        <f t="shared" si="211"/>
        <v>1</v>
      </c>
      <c r="M399" s="41">
        <f t="shared" si="212"/>
        <v>1</v>
      </c>
      <c r="Q399" s="25" t="str">
        <f t="shared" si="206"/>
        <v>CARIB</v>
      </c>
      <c r="R399" s="25">
        <f t="shared" si="214"/>
        <v>1.65</v>
      </c>
      <c r="S399" s="25">
        <f t="shared" si="220"/>
        <v>2.14</v>
      </c>
      <c r="T399" s="25">
        <f t="shared" si="215"/>
        <v>12.5</v>
      </c>
      <c r="U399" s="25">
        <f t="shared" si="216"/>
        <v>16.399999999999999</v>
      </c>
      <c r="V399" s="25">
        <f t="shared" si="217"/>
        <v>0</v>
      </c>
      <c r="W399" s="25">
        <f t="shared" si="218"/>
        <v>0.4</v>
      </c>
      <c r="X399" s="25">
        <f t="shared" si="219"/>
        <v>5</v>
      </c>
      <c r="Y399" s="25">
        <f t="shared" si="228"/>
        <v>7</v>
      </c>
    </row>
    <row r="400" spans="1:25" x14ac:dyDescent="0.25">
      <c r="A400" s="316">
        <v>46231</v>
      </c>
      <c r="B400" s="34" t="s">
        <v>459</v>
      </c>
      <c r="C400" s="34" t="s">
        <v>31</v>
      </c>
      <c r="D400" s="223">
        <v>1.71</v>
      </c>
      <c r="E400" s="48">
        <f t="shared" si="207"/>
        <v>1</v>
      </c>
      <c r="F400" s="43">
        <v>15.25</v>
      </c>
      <c r="G400" s="48">
        <f t="shared" si="208"/>
        <v>1</v>
      </c>
      <c r="H400" s="4">
        <v>0.03</v>
      </c>
      <c r="I400" s="48">
        <f t="shared" si="213"/>
        <v>1</v>
      </c>
      <c r="J400" s="223">
        <v>5.2</v>
      </c>
      <c r="K400" s="48">
        <f t="shared" si="210"/>
        <v>1</v>
      </c>
      <c r="L400" s="41">
        <f t="shared" si="211"/>
        <v>1</v>
      </c>
      <c r="M400" s="41">
        <f t="shared" si="212"/>
        <v>1</v>
      </c>
      <c r="Q400" s="25" t="str">
        <f t="shared" si="206"/>
        <v>CARIB</v>
      </c>
      <c r="R400" s="25">
        <f t="shared" si="214"/>
        <v>1.65</v>
      </c>
      <c r="S400" s="25">
        <f t="shared" si="220"/>
        <v>2.14</v>
      </c>
      <c r="T400" s="25">
        <f t="shared" si="215"/>
        <v>12.5</v>
      </c>
      <c r="U400" s="25">
        <f t="shared" si="216"/>
        <v>16.399999999999999</v>
      </c>
      <c r="V400" s="25">
        <f t="shared" si="217"/>
        <v>0</v>
      </c>
      <c r="W400" s="25">
        <f t="shared" si="218"/>
        <v>0.4</v>
      </c>
      <c r="X400" s="25">
        <f t="shared" si="219"/>
        <v>5</v>
      </c>
      <c r="Y400" s="25">
        <f t="shared" si="228"/>
        <v>7</v>
      </c>
    </row>
    <row r="401" spans="1:25" x14ac:dyDescent="0.25">
      <c r="A401" s="317">
        <v>46231</v>
      </c>
      <c r="B401" s="34" t="s">
        <v>435</v>
      </c>
      <c r="C401" s="34" t="s">
        <v>31</v>
      </c>
      <c r="D401" s="223">
        <v>1.6</v>
      </c>
      <c r="E401" s="48">
        <f>IF(+(IF(D401&lt;R401,0,IF(D401&gt;S401,0,1)))=1,1,0)</f>
        <v>0</v>
      </c>
      <c r="F401" s="1">
        <v>15.1</v>
      </c>
      <c r="G401" s="48">
        <f t="shared" si="208"/>
        <v>1</v>
      </c>
      <c r="H401" s="4">
        <v>0.02</v>
      </c>
      <c r="I401" s="48">
        <f t="shared" si="213"/>
        <v>1</v>
      </c>
      <c r="J401" s="223">
        <v>6.23</v>
      </c>
      <c r="K401" s="48">
        <f t="shared" si="210"/>
        <v>1</v>
      </c>
      <c r="L401" s="41">
        <f t="shared" si="211"/>
        <v>0</v>
      </c>
      <c r="M401" s="41">
        <f>IF(+(IF(D401&lt;R401,0,IF(D401&gt;S401,0,1)))+(IF(F402&lt;T401,0,IF(F402&gt;U401,0,1)))+(IF(H401&lt;V401,0,IF(H401&gt;W401,0,1)))=3,1,0)</f>
        <v>0</v>
      </c>
      <c r="Q401" s="25" t="str">
        <f t="shared" si="206"/>
        <v>CARIB</v>
      </c>
      <c r="R401" s="25">
        <f t="shared" si="214"/>
        <v>1.65</v>
      </c>
      <c r="S401" s="25">
        <f t="shared" si="220"/>
        <v>2.14</v>
      </c>
      <c r="T401" s="25">
        <f t="shared" si="215"/>
        <v>12.5</v>
      </c>
      <c r="U401" s="25">
        <f t="shared" si="216"/>
        <v>16.399999999999999</v>
      </c>
      <c r="V401" s="25">
        <f t="shared" si="217"/>
        <v>0</v>
      </c>
      <c r="W401" s="25">
        <f t="shared" si="218"/>
        <v>0.4</v>
      </c>
      <c r="X401" s="25">
        <f t="shared" si="219"/>
        <v>5</v>
      </c>
      <c r="Y401" s="25">
        <f t="shared" si="228"/>
        <v>7</v>
      </c>
    </row>
    <row r="402" spans="1:25" x14ac:dyDescent="0.25">
      <c r="A402" s="303">
        <v>46231</v>
      </c>
      <c r="B402" s="34" t="s">
        <v>436</v>
      </c>
      <c r="C402" s="34" t="s">
        <v>31</v>
      </c>
      <c r="D402" s="223">
        <v>1.56</v>
      </c>
      <c r="E402" s="48">
        <f t="shared" si="207"/>
        <v>0</v>
      </c>
      <c r="F402" s="43">
        <v>14.75</v>
      </c>
      <c r="G402" s="48">
        <f t="shared" si="208"/>
        <v>1</v>
      </c>
      <c r="H402" s="4">
        <v>0.04</v>
      </c>
      <c r="I402" s="48">
        <f t="shared" si="213"/>
        <v>1</v>
      </c>
      <c r="J402" s="223">
        <v>6.38</v>
      </c>
      <c r="K402" s="48">
        <f t="shared" si="210"/>
        <v>1</v>
      </c>
      <c r="L402" s="41">
        <f t="shared" si="211"/>
        <v>0</v>
      </c>
      <c r="M402" s="41">
        <f>IF(+(IF(D402&lt;R402,0,IF(D402&gt;S402,0,1)))+(IF(F404&lt;T402,0,IF(F404&gt;U402,0,1)))+(IF(H402&lt;V402,0,IF(H402&gt;W402,0,1)))=3,1,0)</f>
        <v>0</v>
      </c>
      <c r="Q402" s="25" t="str">
        <f t="shared" ref="Q402:Q412" si="229">LEFT(C402,12)</f>
        <v>CARIB</v>
      </c>
      <c r="R402" s="25">
        <f t="shared" si="214"/>
        <v>1.65</v>
      </c>
      <c r="S402" s="25">
        <f t="shared" si="220"/>
        <v>2.14</v>
      </c>
      <c r="T402" s="25">
        <f t="shared" si="215"/>
        <v>12.5</v>
      </c>
      <c r="U402" s="25">
        <f t="shared" si="216"/>
        <v>16.399999999999999</v>
      </c>
      <c r="V402" s="25">
        <f t="shared" si="217"/>
        <v>0</v>
      </c>
      <c r="W402" s="25">
        <f t="shared" si="218"/>
        <v>0.4</v>
      </c>
      <c r="X402" s="25">
        <f t="shared" si="219"/>
        <v>5</v>
      </c>
      <c r="Y402" s="25">
        <f t="shared" si="228"/>
        <v>7</v>
      </c>
    </row>
    <row r="403" spans="1:25" x14ac:dyDescent="0.25">
      <c r="A403" s="303">
        <v>46231</v>
      </c>
      <c r="B403" s="34" t="s">
        <v>434</v>
      </c>
      <c r="C403" s="34" t="s">
        <v>31</v>
      </c>
      <c r="D403" s="223">
        <v>1.83</v>
      </c>
      <c r="E403" s="48">
        <f t="shared" ref="E403" si="230">IF(+(IF(D403&lt;R403,0,IF(D403&gt;S403,0,1)))=1,1,0)</f>
        <v>1</v>
      </c>
      <c r="F403" s="43">
        <v>13</v>
      </c>
      <c r="G403" s="48">
        <f t="shared" ref="G403" si="231">IF(+(IF(F403&lt;T403,0,IF(F403&gt;U403,0,1)))=1,1,0)</f>
        <v>1</v>
      </c>
      <c r="H403" s="4">
        <v>0.02</v>
      </c>
      <c r="I403" s="48">
        <f t="shared" ref="I403" si="232">IF(+(IF(H403&lt;V403,0,IF(H403&gt;W403,0,1)))=1,1,0)</f>
        <v>1</v>
      </c>
      <c r="J403" s="223">
        <v>5.95</v>
      </c>
      <c r="K403" s="48">
        <f t="shared" ref="K403" si="233">IF(+(IF(J403&lt;X403,0,IF(J403&gt;Y403,0,1)))=1,1,0)</f>
        <v>1</v>
      </c>
      <c r="L403" s="41">
        <f t="shared" ref="L403" si="234">IF(+(IF(D403&lt;R403,0,IF(D403&gt;S403,0,1)))+(IF(F403&lt;T403,0,IF(F403&gt;U403,0,1)))+(IF(H403&lt;V403,0,IF(H403&gt;W403,0,1)))+(IF(J403&lt;X403,0,IF(J403&gt;Y403,0,1)))=4,1,0)</f>
        <v>1</v>
      </c>
      <c r="M403" s="41">
        <f t="shared" ref="M403" si="235">IF(+(IF(D403&lt;R403,0,IF(D403&gt;S403,0,1)))+(IF(F404&lt;T403,0,IF(F404&gt;U403,0,1)))+(IF(H403&lt;V403,0,IF(H403&gt;W403,0,1)))=3,1,0)</f>
        <v>1</v>
      </c>
      <c r="Q403" s="25" t="str">
        <f t="shared" ref="Q403" si="236">LEFT(C403,12)</f>
        <v>CARIB</v>
      </c>
      <c r="R403" s="25">
        <f t="shared" si="214"/>
        <v>1.65</v>
      </c>
      <c r="S403" s="25">
        <f t="shared" si="220"/>
        <v>2.14</v>
      </c>
      <c r="T403" s="25">
        <f t="shared" si="215"/>
        <v>12.5</v>
      </c>
      <c r="U403" s="25">
        <f t="shared" si="216"/>
        <v>16.399999999999999</v>
      </c>
      <c r="V403" s="25">
        <f t="shared" si="217"/>
        <v>0</v>
      </c>
      <c r="W403" s="25">
        <f t="shared" si="218"/>
        <v>0.4</v>
      </c>
      <c r="X403" s="25">
        <f t="shared" si="219"/>
        <v>5</v>
      </c>
      <c r="Y403" s="25">
        <f t="shared" si="228"/>
        <v>7</v>
      </c>
    </row>
    <row r="404" spans="1:25" x14ac:dyDescent="0.25">
      <c r="A404" s="303">
        <v>46231</v>
      </c>
      <c r="B404" s="34" t="s">
        <v>437</v>
      </c>
      <c r="C404" s="34" t="s">
        <v>31</v>
      </c>
      <c r="D404" s="223">
        <v>1.92</v>
      </c>
      <c r="E404" s="48">
        <f t="shared" si="207"/>
        <v>1</v>
      </c>
      <c r="F404" s="43">
        <v>14.75</v>
      </c>
      <c r="G404" s="48">
        <f t="shared" si="208"/>
        <v>1</v>
      </c>
      <c r="H404" s="4">
        <v>0.03</v>
      </c>
      <c r="I404" s="48">
        <f t="shared" si="213"/>
        <v>1</v>
      </c>
      <c r="J404" s="223">
        <v>6.3</v>
      </c>
      <c r="K404" s="48">
        <f t="shared" si="210"/>
        <v>1</v>
      </c>
      <c r="L404" s="41">
        <f t="shared" si="211"/>
        <v>1</v>
      </c>
      <c r="M404" s="41">
        <f t="shared" ref="M404:M418" si="237">IF(+(IF(D404&lt;R404,0,IF(D404&gt;S404,0,1)))+(IF(F405&lt;T404,0,IF(F405&gt;U404,0,1)))+(IF(H404&lt;V404,0,IF(H404&gt;W404,0,1)))=3,1,0)</f>
        <v>1</v>
      </c>
      <c r="Q404" s="25" t="str">
        <f t="shared" si="229"/>
        <v>CARIB</v>
      </c>
      <c r="R404" s="25">
        <f t="shared" si="214"/>
        <v>1.65</v>
      </c>
      <c r="S404" s="25">
        <f t="shared" si="220"/>
        <v>2.14</v>
      </c>
      <c r="T404" s="25">
        <f t="shared" si="215"/>
        <v>12.5</v>
      </c>
      <c r="U404" s="25">
        <f t="shared" si="216"/>
        <v>16.399999999999999</v>
      </c>
      <c r="V404" s="25">
        <f t="shared" si="217"/>
        <v>0</v>
      </c>
      <c r="W404" s="25">
        <f t="shared" si="218"/>
        <v>0.4</v>
      </c>
      <c r="X404" s="25">
        <f t="shared" si="219"/>
        <v>5</v>
      </c>
      <c r="Y404" s="25">
        <f t="shared" si="228"/>
        <v>7</v>
      </c>
    </row>
    <row r="405" spans="1:25" x14ac:dyDescent="0.25">
      <c r="A405" s="317">
        <v>46231</v>
      </c>
      <c r="B405" s="34" t="s">
        <v>457</v>
      </c>
      <c r="C405" s="34" t="s">
        <v>31</v>
      </c>
      <c r="D405" s="223">
        <v>1.75</v>
      </c>
      <c r="E405" s="48">
        <f t="shared" si="207"/>
        <v>1</v>
      </c>
      <c r="F405" s="43">
        <v>14.1</v>
      </c>
      <c r="G405" s="48">
        <f t="shared" si="208"/>
        <v>1</v>
      </c>
      <c r="H405" s="4">
        <v>0.02</v>
      </c>
      <c r="I405" s="48">
        <f t="shared" si="213"/>
        <v>1</v>
      </c>
      <c r="J405" s="223">
        <v>6.4</v>
      </c>
      <c r="K405" s="48">
        <f t="shared" si="210"/>
        <v>1</v>
      </c>
      <c r="L405" s="41">
        <f t="shared" si="211"/>
        <v>1</v>
      </c>
      <c r="M405" s="41">
        <f t="shared" si="237"/>
        <v>1</v>
      </c>
      <c r="Q405" s="25" t="str">
        <f t="shared" si="229"/>
        <v>CARIB</v>
      </c>
      <c r="R405" s="25">
        <f t="shared" si="214"/>
        <v>1.65</v>
      </c>
      <c r="S405" s="25">
        <f t="shared" si="220"/>
        <v>2.14</v>
      </c>
      <c r="T405" s="25">
        <f t="shared" si="215"/>
        <v>12.5</v>
      </c>
      <c r="U405" s="25">
        <f t="shared" si="216"/>
        <v>16.399999999999999</v>
      </c>
      <c r="V405" s="25">
        <f t="shared" si="217"/>
        <v>0</v>
      </c>
      <c r="W405" s="25">
        <f t="shared" si="218"/>
        <v>0.4</v>
      </c>
      <c r="X405" s="25">
        <f t="shared" si="219"/>
        <v>5</v>
      </c>
      <c r="Y405" s="25">
        <f t="shared" si="228"/>
        <v>7</v>
      </c>
    </row>
    <row r="406" spans="1:25" x14ac:dyDescent="0.25">
      <c r="A406" s="35">
        <v>46232</v>
      </c>
      <c r="B406" s="34" t="s">
        <v>437</v>
      </c>
      <c r="C406" s="34" t="s">
        <v>31</v>
      </c>
      <c r="D406" s="223">
        <v>1.79</v>
      </c>
      <c r="E406" s="48">
        <f t="shared" si="207"/>
        <v>1</v>
      </c>
      <c r="F406" s="43">
        <v>13.55</v>
      </c>
      <c r="G406" s="48">
        <f t="shared" si="208"/>
        <v>1</v>
      </c>
      <c r="H406" s="4">
        <v>0.03</v>
      </c>
      <c r="I406" s="48">
        <f t="shared" si="213"/>
        <v>1</v>
      </c>
      <c r="J406" s="223">
        <v>6.3</v>
      </c>
      <c r="K406" s="48">
        <f t="shared" si="210"/>
        <v>1</v>
      </c>
      <c r="L406" s="41">
        <f t="shared" si="211"/>
        <v>1</v>
      </c>
      <c r="M406" s="41">
        <f t="shared" si="237"/>
        <v>1</v>
      </c>
      <c r="Q406" s="25" t="str">
        <f t="shared" si="229"/>
        <v>CARIB</v>
      </c>
      <c r="R406" s="25">
        <f t="shared" si="214"/>
        <v>1.65</v>
      </c>
      <c r="S406" s="25">
        <f t="shared" si="220"/>
        <v>2.14</v>
      </c>
      <c r="T406" s="25">
        <f t="shared" si="215"/>
        <v>12.5</v>
      </c>
      <c r="U406" s="25">
        <f t="shared" si="216"/>
        <v>16.399999999999999</v>
      </c>
      <c r="V406" s="25">
        <f t="shared" si="217"/>
        <v>0</v>
      </c>
      <c r="W406" s="25">
        <f t="shared" si="218"/>
        <v>0.4</v>
      </c>
      <c r="X406" s="25">
        <f t="shared" si="219"/>
        <v>5</v>
      </c>
      <c r="Y406" s="25">
        <f t="shared" si="228"/>
        <v>7</v>
      </c>
    </row>
    <row r="407" spans="1:25" x14ac:dyDescent="0.25">
      <c r="A407" s="35">
        <v>46232</v>
      </c>
      <c r="B407" s="34" t="s">
        <v>452</v>
      </c>
      <c r="C407" s="34" t="s">
        <v>35</v>
      </c>
      <c r="D407" s="223">
        <v>16.43</v>
      </c>
      <c r="E407" s="48">
        <f t="shared" si="207"/>
        <v>1</v>
      </c>
      <c r="F407" s="43">
        <v>15.6</v>
      </c>
      <c r="G407" s="48">
        <f t="shared" si="208"/>
        <v>1</v>
      </c>
      <c r="H407" s="4">
        <v>0</v>
      </c>
      <c r="I407" s="48">
        <f t="shared" si="213"/>
        <v>1</v>
      </c>
      <c r="J407" s="223">
        <v>132.80000000000001</v>
      </c>
      <c r="K407" s="48">
        <f t="shared" si="210"/>
        <v>1</v>
      </c>
      <c r="L407" s="41">
        <f t="shared" si="211"/>
        <v>1</v>
      </c>
      <c r="M407" s="41">
        <f t="shared" si="237"/>
        <v>1</v>
      </c>
      <c r="Q407" s="25" t="str">
        <f t="shared" ref="Q407:Q411" si="238">LEFT(C407,12)</f>
        <v>VITAMALT</v>
      </c>
      <c r="R407" s="25">
        <f t="shared" si="214"/>
        <v>16.2</v>
      </c>
      <c r="S407" s="25">
        <f t="shared" si="220"/>
        <v>16.84</v>
      </c>
      <c r="T407" s="25">
        <f t="shared" si="215"/>
        <v>12</v>
      </c>
      <c r="U407" s="25">
        <f t="shared" si="216"/>
        <v>16.440000000000001</v>
      </c>
      <c r="V407" s="25">
        <f t="shared" si="217"/>
        <v>0</v>
      </c>
      <c r="W407" s="25">
        <f t="shared" si="218"/>
        <v>1.4</v>
      </c>
      <c r="X407" s="25">
        <f t="shared" si="219"/>
        <v>100</v>
      </c>
      <c r="Y407" s="25">
        <f t="shared" si="228"/>
        <v>140</v>
      </c>
    </row>
    <row r="408" spans="1:25" x14ac:dyDescent="0.25">
      <c r="A408" s="303">
        <v>46232</v>
      </c>
      <c r="B408" s="34" t="s">
        <v>455</v>
      </c>
      <c r="C408" s="34" t="s">
        <v>35</v>
      </c>
      <c r="D408" s="223">
        <v>16.77</v>
      </c>
      <c r="E408" s="48">
        <f t="shared" si="207"/>
        <v>1</v>
      </c>
      <c r="F408" s="43">
        <v>13.45</v>
      </c>
      <c r="G408" s="48">
        <f t="shared" si="208"/>
        <v>1</v>
      </c>
      <c r="H408" s="4">
        <v>0.08</v>
      </c>
      <c r="I408" s="48">
        <f t="shared" si="213"/>
        <v>1</v>
      </c>
      <c r="J408" s="223">
        <v>121.2</v>
      </c>
      <c r="K408" s="48">
        <f t="shared" si="210"/>
        <v>1</v>
      </c>
      <c r="L408" s="41">
        <f t="shared" si="211"/>
        <v>1</v>
      </c>
      <c r="M408" s="41">
        <f t="shared" si="237"/>
        <v>1</v>
      </c>
      <c r="Q408" s="25" t="str">
        <f t="shared" si="238"/>
        <v>VITAMALT</v>
      </c>
      <c r="R408" s="25">
        <f t="shared" si="214"/>
        <v>16.2</v>
      </c>
      <c r="S408" s="25">
        <f t="shared" si="220"/>
        <v>16.84</v>
      </c>
      <c r="T408" s="25">
        <f t="shared" si="215"/>
        <v>12</v>
      </c>
      <c r="U408" s="25">
        <f t="shared" si="216"/>
        <v>16.440000000000001</v>
      </c>
      <c r="V408" s="25">
        <f t="shared" si="217"/>
        <v>0</v>
      </c>
      <c r="W408" s="25">
        <f t="shared" si="218"/>
        <v>1.4</v>
      </c>
      <c r="X408" s="25">
        <f t="shared" si="219"/>
        <v>100</v>
      </c>
      <c r="Y408" s="25">
        <f t="shared" si="228"/>
        <v>140</v>
      </c>
    </row>
    <row r="409" spans="1:25" x14ac:dyDescent="0.25">
      <c r="A409" s="303">
        <v>46233</v>
      </c>
      <c r="B409" s="34" t="s">
        <v>434</v>
      </c>
      <c r="C409" s="34" t="s">
        <v>30</v>
      </c>
      <c r="D409" s="223">
        <v>1</v>
      </c>
      <c r="E409" s="48">
        <f t="shared" si="207"/>
        <v>1</v>
      </c>
      <c r="F409" s="43">
        <v>13.35</v>
      </c>
      <c r="G409" s="48">
        <f t="shared" si="208"/>
        <v>1</v>
      </c>
      <c r="H409" s="4">
        <v>0.04</v>
      </c>
      <c r="I409" s="48">
        <f t="shared" si="213"/>
        <v>1</v>
      </c>
      <c r="J409" s="223">
        <v>5.65</v>
      </c>
      <c r="K409" s="48">
        <f t="shared" si="210"/>
        <v>1</v>
      </c>
      <c r="L409" s="41">
        <f t="shared" si="211"/>
        <v>1</v>
      </c>
      <c r="M409" s="41"/>
      <c r="Q409" s="25" t="str">
        <f t="shared" si="238"/>
        <v>STAG</v>
      </c>
      <c r="R409" s="25">
        <f t="shared" si="214"/>
        <v>0.8</v>
      </c>
      <c r="S409" s="25">
        <f t="shared" si="220"/>
        <v>1.24</v>
      </c>
      <c r="T409" s="25">
        <f t="shared" si="215"/>
        <v>12.5</v>
      </c>
      <c r="U409" s="25">
        <f t="shared" si="216"/>
        <v>16.399999999999999</v>
      </c>
      <c r="V409" s="25">
        <f t="shared" si="217"/>
        <v>0</v>
      </c>
      <c r="W409" s="25">
        <f t="shared" si="218"/>
        <v>0.5</v>
      </c>
      <c r="X409" s="25">
        <f t="shared" si="219"/>
        <v>5</v>
      </c>
      <c r="Y409" s="25">
        <f t="shared" si="228"/>
        <v>7</v>
      </c>
    </row>
    <row r="410" spans="1:25" x14ac:dyDescent="0.25">
      <c r="A410" s="317">
        <v>46233</v>
      </c>
      <c r="B410" s="34" t="s">
        <v>437</v>
      </c>
      <c r="C410" s="34" t="s">
        <v>30</v>
      </c>
      <c r="D410" s="223">
        <v>1.05</v>
      </c>
      <c r="E410" s="48">
        <f t="shared" si="207"/>
        <v>1</v>
      </c>
      <c r="F410" s="294"/>
      <c r="G410" s="48"/>
      <c r="H410" s="4">
        <v>0.04</v>
      </c>
      <c r="I410" s="48">
        <f t="shared" si="213"/>
        <v>1</v>
      </c>
      <c r="J410" s="223">
        <v>5.35</v>
      </c>
      <c r="K410" s="48">
        <f t="shared" si="210"/>
        <v>1</v>
      </c>
      <c r="L410" s="248">
        <v>1</v>
      </c>
      <c r="M410" s="41">
        <f t="shared" si="237"/>
        <v>1</v>
      </c>
      <c r="Q410" s="25" t="str">
        <f t="shared" si="238"/>
        <v>STAG</v>
      </c>
      <c r="R410" s="25">
        <f t="shared" si="214"/>
        <v>0.8</v>
      </c>
      <c r="S410" s="25">
        <f t="shared" si="220"/>
        <v>1.24</v>
      </c>
      <c r="T410" s="25">
        <f t="shared" si="215"/>
        <v>12.5</v>
      </c>
      <c r="U410" s="25">
        <f t="shared" si="216"/>
        <v>16.399999999999999</v>
      </c>
      <c r="V410" s="25">
        <f t="shared" si="217"/>
        <v>0</v>
      </c>
      <c r="W410" s="25">
        <f t="shared" si="218"/>
        <v>0.5</v>
      </c>
      <c r="X410" s="25">
        <f t="shared" si="219"/>
        <v>5</v>
      </c>
      <c r="Y410" s="25">
        <f t="shared" si="228"/>
        <v>7</v>
      </c>
    </row>
    <row r="411" spans="1:25" x14ac:dyDescent="0.25">
      <c r="A411" s="35">
        <v>46233</v>
      </c>
      <c r="B411" s="34" t="s">
        <v>436</v>
      </c>
      <c r="C411" s="34" t="s">
        <v>30</v>
      </c>
      <c r="D411" s="223">
        <v>1</v>
      </c>
      <c r="E411" s="48">
        <f t="shared" si="207"/>
        <v>1</v>
      </c>
      <c r="F411" s="43">
        <v>13</v>
      </c>
      <c r="G411" s="48">
        <f t="shared" si="208"/>
        <v>1</v>
      </c>
      <c r="H411" s="4">
        <v>0.03</v>
      </c>
      <c r="I411" s="48">
        <f t="shared" si="213"/>
        <v>1</v>
      </c>
      <c r="J411" s="223">
        <v>5.74</v>
      </c>
      <c r="K411" s="48">
        <f t="shared" si="210"/>
        <v>1</v>
      </c>
      <c r="L411" s="41">
        <f t="shared" si="211"/>
        <v>1</v>
      </c>
      <c r="M411" s="41"/>
      <c r="Q411" s="25" t="str">
        <f t="shared" si="238"/>
        <v>STAG</v>
      </c>
      <c r="R411" s="25">
        <f t="shared" si="214"/>
        <v>0.8</v>
      </c>
      <c r="S411" s="25">
        <f t="shared" si="220"/>
        <v>1.24</v>
      </c>
      <c r="T411" s="25">
        <f t="shared" si="215"/>
        <v>12.5</v>
      </c>
      <c r="U411" s="25">
        <f t="shared" si="216"/>
        <v>16.399999999999999</v>
      </c>
      <c r="V411" s="25">
        <f t="shared" si="217"/>
        <v>0</v>
      </c>
      <c r="W411" s="25">
        <f t="shared" si="218"/>
        <v>0.5</v>
      </c>
      <c r="X411" s="25">
        <f t="shared" si="219"/>
        <v>5</v>
      </c>
      <c r="Y411" s="25">
        <f t="shared" si="228"/>
        <v>7</v>
      </c>
    </row>
    <row r="412" spans="1:25" x14ac:dyDescent="0.25">
      <c r="A412" s="35">
        <v>46233</v>
      </c>
      <c r="B412" s="34" t="s">
        <v>434</v>
      </c>
      <c r="C412" s="34" t="s">
        <v>30</v>
      </c>
      <c r="D412" s="223">
        <v>1.1000000000000001</v>
      </c>
      <c r="E412" s="48">
        <f t="shared" si="207"/>
        <v>1</v>
      </c>
      <c r="F412" s="294"/>
      <c r="G412" s="48"/>
      <c r="H412" s="4">
        <v>0.01</v>
      </c>
      <c r="I412" s="48">
        <f t="shared" si="213"/>
        <v>1</v>
      </c>
      <c r="J412" s="223">
        <v>5.57</v>
      </c>
      <c r="K412" s="48">
        <f t="shared" si="210"/>
        <v>1</v>
      </c>
      <c r="L412" s="248">
        <v>1</v>
      </c>
      <c r="M412" s="41"/>
      <c r="Q412" s="25" t="str">
        <f t="shared" si="229"/>
        <v>STAG</v>
      </c>
      <c r="R412" s="25">
        <f t="shared" si="214"/>
        <v>0.8</v>
      </c>
      <c r="S412" s="25">
        <f t="shared" si="220"/>
        <v>1.24</v>
      </c>
      <c r="T412" s="25">
        <f t="shared" si="215"/>
        <v>12.5</v>
      </c>
      <c r="U412" s="25">
        <f t="shared" si="216"/>
        <v>16.399999999999999</v>
      </c>
      <c r="V412" s="25">
        <f t="shared" si="217"/>
        <v>0</v>
      </c>
      <c r="W412" s="25">
        <f t="shared" si="218"/>
        <v>0.5</v>
      </c>
      <c r="X412" s="25">
        <f t="shared" si="219"/>
        <v>5</v>
      </c>
      <c r="Y412" s="25">
        <f t="shared" si="228"/>
        <v>7</v>
      </c>
    </row>
    <row r="413" spans="1:25" x14ac:dyDescent="0.25">
      <c r="A413" s="303">
        <v>46233</v>
      </c>
      <c r="B413" s="34" t="s">
        <v>436</v>
      </c>
      <c r="C413" s="34" t="s">
        <v>30</v>
      </c>
      <c r="D413" s="223">
        <v>1.03</v>
      </c>
      <c r="E413" s="48">
        <f t="shared" si="207"/>
        <v>1</v>
      </c>
      <c r="F413" s="294"/>
      <c r="G413" s="48"/>
      <c r="H413" s="4">
        <v>0.01</v>
      </c>
      <c r="I413" s="48">
        <f t="shared" si="213"/>
        <v>1</v>
      </c>
      <c r="J413" s="223">
        <v>5.48</v>
      </c>
      <c r="K413" s="48">
        <f t="shared" si="210"/>
        <v>1</v>
      </c>
      <c r="L413" s="248">
        <v>1</v>
      </c>
      <c r="M413" s="41">
        <f>IF(+(IF(D413&lt;R413,0,IF(D413&gt;S413,0,1)))+(IF(F416&lt;T413,0,IF(F416&gt;U413,0,1)))+(IF(H413&lt;V413,0,IF(H413&gt;W413,0,1)))=3,1,0)</f>
        <v>1</v>
      </c>
      <c r="Q413" s="25" t="str">
        <f t="shared" si="206"/>
        <v>STAG</v>
      </c>
      <c r="R413" s="25">
        <f t="shared" si="214"/>
        <v>0.8</v>
      </c>
      <c r="S413" s="25">
        <f t="shared" si="220"/>
        <v>1.24</v>
      </c>
      <c r="T413" s="25">
        <f t="shared" si="215"/>
        <v>12.5</v>
      </c>
      <c r="U413" s="25">
        <f t="shared" si="216"/>
        <v>16.399999999999999</v>
      </c>
      <c r="V413" s="25">
        <f t="shared" si="217"/>
        <v>0</v>
      </c>
      <c r="W413" s="25">
        <f t="shared" si="218"/>
        <v>0.5</v>
      </c>
      <c r="X413" s="25">
        <f t="shared" si="219"/>
        <v>5</v>
      </c>
      <c r="Y413" s="25">
        <f t="shared" si="228"/>
        <v>7</v>
      </c>
    </row>
    <row r="414" spans="1:25" x14ac:dyDescent="0.25">
      <c r="A414" s="303">
        <v>46233</v>
      </c>
      <c r="B414" s="34" t="s">
        <v>435</v>
      </c>
      <c r="C414" s="34" t="s">
        <v>31</v>
      </c>
      <c r="D414" s="262"/>
      <c r="E414" s="48"/>
      <c r="F414" s="43">
        <v>14.3</v>
      </c>
      <c r="G414" s="48">
        <f t="shared" ref="G414:G415" si="239">IF(+(IF(F414&lt;T414,0,IF(F414&gt;U414,0,1)))=1,1,0)</f>
        <v>1</v>
      </c>
      <c r="H414" s="4">
        <v>0.03</v>
      </c>
      <c r="I414" s="48">
        <f t="shared" ref="I414:I415" si="240">IF(+(IF(H414&lt;V414,0,IF(H414&gt;W414,0,1)))=1,1,0)</f>
        <v>1</v>
      </c>
      <c r="J414" s="223">
        <v>5.75</v>
      </c>
      <c r="K414" s="48">
        <f t="shared" ref="K414:K415" si="241">IF(+(IF(J414&lt;X414,0,IF(J414&gt;Y414,0,1)))=1,1,0)</f>
        <v>1</v>
      </c>
      <c r="L414" s="248">
        <v>1</v>
      </c>
      <c r="M414" s="41"/>
      <c r="Q414" s="25" t="str">
        <f t="shared" si="206"/>
        <v>CARIB</v>
      </c>
      <c r="R414" s="25">
        <f t="shared" si="214"/>
        <v>1.65</v>
      </c>
      <c r="S414" s="25">
        <f t="shared" si="220"/>
        <v>2.14</v>
      </c>
      <c r="T414" s="25">
        <f t="shared" si="215"/>
        <v>12.5</v>
      </c>
      <c r="U414" s="25">
        <f t="shared" si="216"/>
        <v>16.399999999999999</v>
      </c>
      <c r="V414" s="25">
        <f t="shared" si="217"/>
        <v>0</v>
      </c>
      <c r="W414" s="25">
        <f t="shared" si="218"/>
        <v>0.4</v>
      </c>
      <c r="X414" s="25">
        <f t="shared" si="219"/>
        <v>5</v>
      </c>
      <c r="Y414" s="25">
        <f t="shared" si="228"/>
        <v>7</v>
      </c>
    </row>
    <row r="415" spans="1:25" x14ac:dyDescent="0.25">
      <c r="A415" s="317">
        <v>46234</v>
      </c>
      <c r="B415" s="34" t="s">
        <v>434</v>
      </c>
      <c r="C415" s="34" t="s">
        <v>31</v>
      </c>
      <c r="D415" s="223">
        <v>1.8</v>
      </c>
      <c r="E415" s="48">
        <f t="shared" ref="E415" si="242">IF(+(IF(D415&lt;R415,0,IF(D415&gt;S415,0,1)))=1,1,0)</f>
        <v>1</v>
      </c>
      <c r="F415" s="43">
        <v>14.15</v>
      </c>
      <c r="G415" s="48">
        <f t="shared" si="239"/>
        <v>1</v>
      </c>
      <c r="H415" s="4">
        <v>0.03</v>
      </c>
      <c r="I415" s="48">
        <f t="shared" si="240"/>
        <v>1</v>
      </c>
      <c r="J415" s="223">
        <v>7</v>
      </c>
      <c r="K415" s="48">
        <f t="shared" si="241"/>
        <v>1</v>
      </c>
      <c r="L415" s="41">
        <f t="shared" ref="L415" si="243">IF(+(IF(D415&lt;R415,0,IF(D415&gt;S415,0,1)))+(IF(F415&lt;T415,0,IF(F415&gt;U415,0,1)))+(IF(H415&lt;V415,0,IF(H415&gt;W415,0,1)))+(IF(J415&lt;X415,0,IF(J415&gt;Y415,0,1)))=4,1,0)</f>
        <v>1</v>
      </c>
      <c r="M415" s="41">
        <f t="shared" ref="M415" si="244">IF(+(IF(D415&lt;R415,0,IF(D415&gt;S415,0,1)))+(IF(F416&lt;T415,0,IF(F416&gt;U415,0,1)))+(IF(H415&lt;V415,0,IF(H415&gt;W415,0,1)))=3,1,0)</f>
        <v>1</v>
      </c>
      <c r="Q415" s="25" t="str">
        <f t="shared" si="206"/>
        <v>CARIB</v>
      </c>
      <c r="R415" s="25">
        <f t="shared" si="214"/>
        <v>1.65</v>
      </c>
      <c r="S415" s="25">
        <f t="shared" si="220"/>
        <v>2.14</v>
      </c>
      <c r="T415" s="25">
        <f t="shared" si="215"/>
        <v>12.5</v>
      </c>
      <c r="U415" s="25">
        <f t="shared" si="216"/>
        <v>16.399999999999999</v>
      </c>
      <c r="V415" s="25">
        <f t="shared" si="217"/>
        <v>0</v>
      </c>
      <c r="W415" s="25">
        <f t="shared" si="218"/>
        <v>0.4</v>
      </c>
      <c r="X415" s="25">
        <f t="shared" si="219"/>
        <v>5</v>
      </c>
      <c r="Y415" s="25">
        <f t="shared" si="228"/>
        <v>7</v>
      </c>
    </row>
    <row r="416" spans="1:25" x14ac:dyDescent="0.25">
      <c r="A416" s="303">
        <v>46234</v>
      </c>
      <c r="B416" s="34" t="s">
        <v>437</v>
      </c>
      <c r="C416" s="34" t="s">
        <v>31</v>
      </c>
      <c r="D416" s="223">
        <v>2.04</v>
      </c>
      <c r="E416" s="48">
        <f t="shared" si="207"/>
        <v>1</v>
      </c>
      <c r="F416" s="43">
        <v>13</v>
      </c>
      <c r="G416" s="48">
        <f t="shared" si="208"/>
        <v>1</v>
      </c>
      <c r="H416" s="4">
        <v>0.03</v>
      </c>
      <c r="I416" s="48">
        <f t="shared" si="213"/>
        <v>1</v>
      </c>
      <c r="J416" s="223">
        <v>7</v>
      </c>
      <c r="K416" s="48">
        <f t="shared" si="210"/>
        <v>1</v>
      </c>
      <c r="L416" s="41">
        <f t="shared" si="211"/>
        <v>1</v>
      </c>
      <c r="M416" s="41">
        <f t="shared" si="237"/>
        <v>1</v>
      </c>
      <c r="Q416" s="25" t="str">
        <f t="shared" ref="Q416:Q419" si="245">LEFT(C416,12)</f>
        <v>CARIB</v>
      </c>
      <c r="R416" s="25">
        <f t="shared" si="214"/>
        <v>1.65</v>
      </c>
      <c r="S416" s="25">
        <f t="shared" si="220"/>
        <v>2.14</v>
      </c>
      <c r="T416" s="25">
        <f t="shared" si="215"/>
        <v>12.5</v>
      </c>
      <c r="U416" s="25">
        <f t="shared" si="216"/>
        <v>16.399999999999999</v>
      </c>
      <c r="V416" s="25">
        <f t="shared" si="217"/>
        <v>0</v>
      </c>
      <c r="W416" s="25">
        <f t="shared" si="218"/>
        <v>0.4</v>
      </c>
      <c r="X416" s="25">
        <f t="shared" si="219"/>
        <v>5</v>
      </c>
      <c r="Y416" s="25">
        <f t="shared" si="228"/>
        <v>7</v>
      </c>
    </row>
    <row r="417" spans="1:25" x14ac:dyDescent="0.25">
      <c r="A417" s="317">
        <v>46234</v>
      </c>
      <c r="B417" s="34" t="s">
        <v>436</v>
      </c>
      <c r="C417" s="34" t="s">
        <v>31</v>
      </c>
      <c r="D417" s="223">
        <v>1.98</v>
      </c>
      <c r="E417" s="48">
        <f t="shared" si="207"/>
        <v>1</v>
      </c>
      <c r="F417" s="43">
        <v>14.6</v>
      </c>
      <c r="G417" s="48">
        <f t="shared" si="208"/>
        <v>1</v>
      </c>
      <c r="H417" s="4">
        <v>0.03</v>
      </c>
      <c r="I417" s="48">
        <f t="shared" si="213"/>
        <v>1</v>
      </c>
      <c r="J417" s="223">
        <v>5.09</v>
      </c>
      <c r="K417" s="48">
        <f t="shared" si="210"/>
        <v>1</v>
      </c>
      <c r="L417" s="41">
        <f t="shared" si="211"/>
        <v>1</v>
      </c>
      <c r="M417" s="41">
        <f t="shared" si="237"/>
        <v>1</v>
      </c>
      <c r="Q417" s="25" t="str">
        <f t="shared" si="245"/>
        <v>CARIB</v>
      </c>
      <c r="R417" s="25">
        <f t="shared" si="214"/>
        <v>1.65</v>
      </c>
      <c r="S417" s="25">
        <f t="shared" si="220"/>
        <v>2.14</v>
      </c>
      <c r="T417" s="25">
        <f t="shared" si="215"/>
        <v>12.5</v>
      </c>
      <c r="U417" s="25">
        <f t="shared" si="216"/>
        <v>16.399999999999999</v>
      </c>
      <c r="V417" s="25">
        <f t="shared" si="217"/>
        <v>0</v>
      </c>
      <c r="W417" s="25">
        <f t="shared" si="218"/>
        <v>0.4</v>
      </c>
      <c r="X417" s="25">
        <f t="shared" si="219"/>
        <v>5</v>
      </c>
      <c r="Y417" s="25">
        <f t="shared" si="228"/>
        <v>7</v>
      </c>
    </row>
    <row r="418" spans="1:25" x14ac:dyDescent="0.25">
      <c r="A418" s="35">
        <v>46234</v>
      </c>
      <c r="B418" s="34" t="s">
        <v>435</v>
      </c>
      <c r="C418" s="34" t="s">
        <v>31</v>
      </c>
      <c r="D418" s="223">
        <v>1.8</v>
      </c>
      <c r="E418" s="48">
        <f t="shared" si="207"/>
        <v>1</v>
      </c>
      <c r="F418" s="43">
        <v>13.25</v>
      </c>
      <c r="G418" s="48">
        <f t="shared" si="208"/>
        <v>1</v>
      </c>
      <c r="H418" s="4">
        <v>0.04</v>
      </c>
      <c r="I418" s="48">
        <f t="shared" si="213"/>
        <v>1</v>
      </c>
      <c r="J418" s="223">
        <v>6.4</v>
      </c>
      <c r="K418" s="48">
        <f t="shared" si="210"/>
        <v>1</v>
      </c>
      <c r="L418" s="41">
        <f t="shared" si="211"/>
        <v>1</v>
      </c>
      <c r="M418" s="41">
        <f t="shared" si="237"/>
        <v>1</v>
      </c>
      <c r="Q418" s="25" t="str">
        <f t="shared" si="245"/>
        <v>CARIB</v>
      </c>
      <c r="R418" s="25">
        <f t="shared" si="214"/>
        <v>1.65</v>
      </c>
      <c r="S418" s="25">
        <f t="shared" si="220"/>
        <v>2.14</v>
      </c>
      <c r="T418" s="25">
        <f t="shared" si="215"/>
        <v>12.5</v>
      </c>
      <c r="U418" s="25">
        <f t="shared" si="216"/>
        <v>16.399999999999999</v>
      </c>
      <c r="V418" s="25">
        <f t="shared" si="217"/>
        <v>0</v>
      </c>
      <c r="W418" s="25">
        <f t="shared" si="218"/>
        <v>0.4</v>
      </c>
      <c r="X418" s="25">
        <f t="shared" si="219"/>
        <v>5</v>
      </c>
      <c r="Y418" s="25">
        <f t="shared" si="228"/>
        <v>7</v>
      </c>
    </row>
    <row r="419" spans="1:25" x14ac:dyDescent="0.25">
      <c r="A419" s="35">
        <v>46234</v>
      </c>
      <c r="B419" s="34" t="s">
        <v>437</v>
      </c>
      <c r="C419" s="34" t="s">
        <v>31</v>
      </c>
      <c r="D419" s="223">
        <v>2.0099999999999998</v>
      </c>
      <c r="E419" s="48">
        <f t="shared" si="207"/>
        <v>1</v>
      </c>
      <c r="F419" s="43">
        <v>14.5</v>
      </c>
      <c r="G419" s="48">
        <f t="shared" si="208"/>
        <v>1</v>
      </c>
      <c r="H419" s="4">
        <v>0.02</v>
      </c>
      <c r="I419" s="48">
        <f t="shared" si="213"/>
        <v>1</v>
      </c>
      <c r="J419" s="262"/>
      <c r="K419" s="48"/>
      <c r="L419" s="41"/>
      <c r="M419" s="41"/>
      <c r="Q419" s="25" t="str">
        <f t="shared" si="245"/>
        <v>CARIB</v>
      </c>
      <c r="R419" s="25">
        <f t="shared" si="214"/>
        <v>1.65</v>
      </c>
      <c r="S419" s="25">
        <f t="shared" si="220"/>
        <v>2.14</v>
      </c>
      <c r="T419" s="25">
        <f t="shared" si="215"/>
        <v>12.5</v>
      </c>
      <c r="U419" s="25">
        <f t="shared" si="216"/>
        <v>16.399999999999999</v>
      </c>
      <c r="V419" s="25">
        <f t="shared" si="217"/>
        <v>0</v>
      </c>
      <c r="W419" s="25">
        <f t="shared" si="218"/>
        <v>0.4</v>
      </c>
      <c r="X419" s="25">
        <f t="shared" si="219"/>
        <v>5</v>
      </c>
      <c r="Y419" s="25">
        <f t="shared" si="228"/>
        <v>7</v>
      </c>
    </row>
    <row r="420" spans="1:25" x14ac:dyDescent="0.25">
      <c r="A420" s="303">
        <v>46234</v>
      </c>
      <c r="B420" s="34" t="s">
        <v>436</v>
      </c>
      <c r="C420" s="34" t="s">
        <v>31</v>
      </c>
      <c r="D420" s="223">
        <v>2.0099999999999998</v>
      </c>
      <c r="E420" s="48">
        <f t="shared" si="207"/>
        <v>1</v>
      </c>
      <c r="F420" s="43">
        <v>13.9</v>
      </c>
      <c r="G420" s="48">
        <f t="shared" si="208"/>
        <v>1</v>
      </c>
      <c r="H420" s="4">
        <v>0.03</v>
      </c>
      <c r="I420" s="48">
        <f t="shared" si="213"/>
        <v>1</v>
      </c>
      <c r="J420" s="262"/>
      <c r="K420" s="48"/>
      <c r="L420" s="41"/>
      <c r="M420" s="41"/>
      <c r="Q420" s="25" t="str">
        <f t="shared" si="206"/>
        <v>CARIB</v>
      </c>
      <c r="R420" s="25">
        <f t="shared" si="214"/>
        <v>1.65</v>
      </c>
      <c r="S420" s="25">
        <f t="shared" si="220"/>
        <v>2.14</v>
      </c>
      <c r="T420" s="25">
        <f t="shared" si="215"/>
        <v>12.5</v>
      </c>
      <c r="U420" s="25">
        <f t="shared" si="216"/>
        <v>16.399999999999999</v>
      </c>
      <c r="V420" s="25">
        <f t="shared" si="217"/>
        <v>0</v>
      </c>
      <c r="W420" s="25">
        <f t="shared" si="218"/>
        <v>0.4</v>
      </c>
      <c r="X420" s="25">
        <f t="shared" si="219"/>
        <v>5</v>
      </c>
      <c r="Y420" s="25">
        <f t="shared" si="228"/>
        <v>7</v>
      </c>
    </row>
    <row r="421" spans="1:25" x14ac:dyDescent="0.25">
      <c r="A421" s="317"/>
      <c r="B421" s="34"/>
      <c r="C421" s="34"/>
      <c r="D421" s="223"/>
      <c r="E421" s="48"/>
      <c r="F421" s="43"/>
      <c r="G421" s="48"/>
      <c r="H421" s="4"/>
      <c r="I421" s="48"/>
      <c r="J421" s="223"/>
      <c r="K421" s="48"/>
      <c r="L421" s="41"/>
      <c r="M421" s="41"/>
      <c r="Q421" s="25" t="str">
        <f t="shared" si="206"/>
        <v/>
      </c>
      <c r="R421" s="25" t="e">
        <f t="shared" si="214"/>
        <v>#N/A</v>
      </c>
      <c r="S421" s="25" t="e">
        <f t="shared" si="220"/>
        <v>#N/A</v>
      </c>
      <c r="T421" s="25" t="e">
        <f t="shared" si="215"/>
        <v>#N/A</v>
      </c>
      <c r="U421" s="25" t="e">
        <f t="shared" si="216"/>
        <v>#N/A</v>
      </c>
      <c r="V421" s="25" t="e">
        <f t="shared" si="217"/>
        <v>#N/A</v>
      </c>
      <c r="W421" s="25" t="e">
        <f t="shared" si="218"/>
        <v>#N/A</v>
      </c>
      <c r="X421" s="25" t="e">
        <f t="shared" si="219"/>
        <v>#N/A</v>
      </c>
      <c r="Y421" s="25" t="e">
        <f t="shared" si="228"/>
        <v>#N/A</v>
      </c>
    </row>
    <row r="422" spans="1:25" x14ac:dyDescent="0.25">
      <c r="A422" s="35"/>
      <c r="B422" s="34"/>
      <c r="C422" s="34"/>
      <c r="D422" s="223"/>
      <c r="E422" s="48"/>
      <c r="F422" s="43"/>
      <c r="G422" s="48"/>
      <c r="H422" s="4"/>
      <c r="I422" s="48"/>
      <c r="J422" s="223"/>
      <c r="K422" s="48"/>
      <c r="L422" s="41"/>
      <c r="M422" s="41"/>
      <c r="Q422" s="25" t="str">
        <f t="shared" si="206"/>
        <v/>
      </c>
      <c r="R422" s="25" t="e">
        <f t="shared" si="214"/>
        <v>#N/A</v>
      </c>
      <c r="S422" s="25" t="e">
        <f t="shared" si="220"/>
        <v>#N/A</v>
      </c>
      <c r="T422" s="25" t="e">
        <f t="shared" si="215"/>
        <v>#N/A</v>
      </c>
      <c r="U422" s="25" t="e">
        <f t="shared" si="216"/>
        <v>#N/A</v>
      </c>
      <c r="V422" s="25" t="e">
        <f t="shared" si="217"/>
        <v>#N/A</v>
      </c>
      <c r="W422" s="25" t="e">
        <f t="shared" si="218"/>
        <v>#N/A</v>
      </c>
      <c r="X422" s="25" t="e">
        <f t="shared" si="219"/>
        <v>#N/A</v>
      </c>
      <c r="Y422" s="25" t="e">
        <f t="shared" si="228"/>
        <v>#N/A</v>
      </c>
    </row>
    <row r="423" spans="1:25" ht="15.75" thickBot="1" x14ac:dyDescent="0.3">
      <c r="A423" s="35"/>
      <c r="B423" s="34"/>
      <c r="C423" s="34"/>
      <c r="D423" s="223"/>
      <c r="E423" s="48"/>
      <c r="F423" s="43"/>
      <c r="G423" s="48"/>
      <c r="H423" s="4"/>
      <c r="I423" s="48"/>
      <c r="J423" s="223"/>
      <c r="K423" s="48"/>
      <c r="L423" s="41"/>
      <c r="M423" s="41"/>
      <c r="Q423" s="25" t="str">
        <f t="shared" si="206"/>
        <v/>
      </c>
      <c r="R423" s="25" t="e">
        <f t="shared" ref="R423" si="246">VLOOKUP($Q423,$Q$3:$Y$14,2,FALSE)</f>
        <v>#N/A</v>
      </c>
      <c r="S423" s="25" t="e">
        <f t="shared" ref="S423" si="247">VLOOKUP($Q423,$Q$3:$Y$14,3,FALSE)</f>
        <v>#N/A</v>
      </c>
      <c r="T423" s="25" t="e">
        <f t="shared" ref="T423" si="248">VLOOKUP($Q423,$Q$3:$Y$14,4,FALSE)</f>
        <v>#N/A</v>
      </c>
      <c r="U423" s="25" t="e">
        <f t="shared" ref="U423" si="249">VLOOKUP($Q423,$Q$3:$Y$14,5,FALSE)</f>
        <v>#N/A</v>
      </c>
      <c r="V423" s="25" t="e">
        <f t="shared" ref="V423" si="250">VLOOKUP($Q423,$Q$3:$Y$14,6,FALSE)</f>
        <v>#N/A</v>
      </c>
      <c r="W423" s="25" t="e">
        <f t="shared" ref="W423" si="251">VLOOKUP($Q423,$Q$3:$Y$14,7,FALSE)</f>
        <v>#N/A</v>
      </c>
      <c r="X423" s="25" t="e">
        <f t="shared" ref="X423" si="252">VLOOKUP($Q423,$Q$3:$Y$14,8,FALSE)</f>
        <v>#N/A</v>
      </c>
      <c r="Y423" s="25" t="e">
        <f t="shared" si="228"/>
        <v>#N/A</v>
      </c>
    </row>
    <row r="424" spans="1:25" ht="15.75" thickBot="1" x14ac:dyDescent="0.3">
      <c r="C424">
        <f>COUNTA(C356:C423)</f>
        <v>65</v>
      </c>
      <c r="D424" s="31">
        <f>((COUNTA(D356:D423))-COUNTIF(E356:E423,"&lt;1"))/(COUNTA(D356:D423))</f>
        <v>0.95161290322580649</v>
      </c>
      <c r="E424" s="72"/>
      <c r="F424" s="31">
        <f>((COUNTA(F356:F423))-COUNTIF(G356:G423,"&lt;1"))/(COUNTA(F356:F423))</f>
        <v>1</v>
      </c>
      <c r="G424" s="72"/>
      <c r="H424" s="31">
        <f>((COUNTA(H356:H423))-COUNTIF(I356:I423,"&lt;1"))/(COUNTA(H356:H423))</f>
        <v>0.9838709677419355</v>
      </c>
      <c r="I424" s="72"/>
      <c r="J424" s="31">
        <f>((COUNTA(J356:J423))-COUNTIF(K356:K423,"&lt;1"))/(COUNTA(J356:J423))</f>
        <v>0.96721311475409832</v>
      </c>
      <c r="K424" s="72"/>
      <c r="L424" s="11">
        <f>AVERAGE(L356:L423)</f>
        <v>0.92063492063492058</v>
      </c>
      <c r="M424" s="11">
        <f>AVERAGE(M356:M423)</f>
        <v>0.9285714285714286</v>
      </c>
      <c r="Q424" s="25" t="str">
        <f t="shared" si="206"/>
        <v>65</v>
      </c>
      <c r="R424" s="25" t="e">
        <f t="shared" si="214"/>
        <v>#N/A</v>
      </c>
      <c r="S424" s="25" t="e">
        <f t="shared" si="220"/>
        <v>#N/A</v>
      </c>
      <c r="T424" s="25" t="e">
        <f t="shared" si="215"/>
        <v>#N/A</v>
      </c>
      <c r="U424" s="25" t="e">
        <f t="shared" si="216"/>
        <v>#N/A</v>
      </c>
      <c r="V424" s="25" t="e">
        <f t="shared" si="217"/>
        <v>#N/A</v>
      </c>
      <c r="W424" s="25" t="e">
        <f t="shared" si="218"/>
        <v>#N/A</v>
      </c>
      <c r="X424" s="25" t="e">
        <f t="shared" si="219"/>
        <v>#N/A</v>
      </c>
      <c r="Y424" s="25" t="e">
        <f t="shared" si="228"/>
        <v>#N/A</v>
      </c>
    </row>
    <row r="425" spans="1:25" x14ac:dyDescent="0.25">
      <c r="Q425" s="25" t="str">
        <f t="shared" si="206"/>
        <v/>
      </c>
      <c r="R425" s="25" t="e">
        <f t="shared" si="214"/>
        <v>#N/A</v>
      </c>
      <c r="S425" s="25" t="e">
        <f t="shared" si="220"/>
        <v>#N/A</v>
      </c>
      <c r="T425" s="25" t="e">
        <f t="shared" si="215"/>
        <v>#N/A</v>
      </c>
      <c r="U425" s="25" t="e">
        <f t="shared" si="216"/>
        <v>#N/A</v>
      </c>
      <c r="V425" s="25" t="e">
        <f t="shared" si="217"/>
        <v>#N/A</v>
      </c>
      <c r="W425" s="25" t="e">
        <f t="shared" si="218"/>
        <v>#N/A</v>
      </c>
      <c r="X425" s="25" t="e">
        <f t="shared" si="219"/>
        <v>#N/A</v>
      </c>
      <c r="Y425" s="25" t="e">
        <f t="shared" si="228"/>
        <v>#N/A</v>
      </c>
    </row>
    <row r="426" spans="1:25" x14ac:dyDescent="0.25">
      <c r="Q426" s="25" t="str">
        <f t="shared" si="206"/>
        <v/>
      </c>
      <c r="R426" s="25" t="e">
        <f t="shared" si="214"/>
        <v>#N/A</v>
      </c>
      <c r="S426" s="25" t="e">
        <f t="shared" si="220"/>
        <v>#N/A</v>
      </c>
      <c r="T426" s="25" t="e">
        <f t="shared" si="215"/>
        <v>#N/A</v>
      </c>
      <c r="U426" s="25" t="e">
        <f t="shared" si="216"/>
        <v>#N/A</v>
      </c>
      <c r="V426" s="25" t="e">
        <f t="shared" si="217"/>
        <v>#N/A</v>
      </c>
      <c r="W426" s="25" t="e">
        <f t="shared" si="218"/>
        <v>#N/A</v>
      </c>
      <c r="X426" s="25" t="e">
        <f t="shared" si="219"/>
        <v>#N/A</v>
      </c>
      <c r="Y426" s="25" t="e">
        <f t="shared" si="228"/>
        <v>#N/A</v>
      </c>
    </row>
    <row r="427" spans="1:25" ht="30" x14ac:dyDescent="0.25">
      <c r="A427" s="7" t="s">
        <v>18</v>
      </c>
      <c r="B427" s="7" t="s">
        <v>19</v>
      </c>
      <c r="C427" s="7" t="s">
        <v>29</v>
      </c>
      <c r="D427" s="8" t="s">
        <v>122</v>
      </c>
      <c r="E427" s="70"/>
      <c r="F427" s="8" t="s">
        <v>15</v>
      </c>
      <c r="G427" s="70"/>
      <c r="H427" s="127" t="s">
        <v>16</v>
      </c>
      <c r="I427" s="70"/>
      <c r="J427" s="8" t="s">
        <v>14</v>
      </c>
      <c r="K427" s="105"/>
      <c r="L427" s="18" t="s">
        <v>20</v>
      </c>
      <c r="M427" s="24" t="s">
        <v>103</v>
      </c>
      <c r="Q427" s="25" t="str">
        <f t="shared" si="206"/>
        <v>Product</v>
      </c>
      <c r="R427" s="25" t="e">
        <f t="shared" si="214"/>
        <v>#N/A</v>
      </c>
      <c r="S427" s="25" t="e">
        <f t="shared" si="220"/>
        <v>#N/A</v>
      </c>
      <c r="T427" s="25" t="e">
        <f t="shared" si="215"/>
        <v>#N/A</v>
      </c>
      <c r="U427" s="25" t="e">
        <f t="shared" si="216"/>
        <v>#N/A</v>
      </c>
      <c r="V427" s="25" t="e">
        <f t="shared" si="217"/>
        <v>#N/A</v>
      </c>
      <c r="W427" s="25" t="e">
        <f t="shared" si="218"/>
        <v>#N/A</v>
      </c>
      <c r="X427" s="25" t="e">
        <f t="shared" si="219"/>
        <v>#N/A</v>
      </c>
      <c r="Y427" s="25" t="e">
        <f t="shared" si="228"/>
        <v>#N/A</v>
      </c>
    </row>
    <row r="428" spans="1:25" x14ac:dyDescent="0.25">
      <c r="A428" s="283">
        <v>46237</v>
      </c>
      <c r="B428" s="34" t="s">
        <v>458</v>
      </c>
      <c r="C428" s="34" t="s">
        <v>33</v>
      </c>
      <c r="D428" s="223">
        <v>3.31</v>
      </c>
      <c r="E428" s="48">
        <f t="shared" ref="E428:E477" si="253">IF(+(IF(D428&lt;R428,0,IF(D428&gt;S428,0,1)))=1,1,0)</f>
        <v>1</v>
      </c>
      <c r="F428" s="43">
        <v>53.55</v>
      </c>
      <c r="G428" s="48">
        <f t="shared" ref="G428:G477" si="254">IF(+(IF(F428&lt;T428,0,IF(F428&gt;U428,0,1)))=1,1,0)</f>
        <v>1</v>
      </c>
      <c r="H428" s="4"/>
      <c r="I428" s="48">
        <f t="shared" ref="I428:I474" si="255">IF(+(IF(H428&lt;V428,0,IF(H428&gt;W428,0,1)))=1,1,0)</f>
        <v>1</v>
      </c>
      <c r="J428" s="223">
        <v>154</v>
      </c>
      <c r="K428" s="48">
        <f t="shared" ref="K428:K477" si="256">IF(+(IF(J428&lt;X428,0,IF(J428&gt;Y428,0,1)))=1,1,0)</f>
        <v>0</v>
      </c>
      <c r="L428" s="41">
        <f t="shared" ref="L428:L477" si="257">IF(+(IF(D428&lt;R428,0,IF(D428&gt;S428,0,1)))+(IF(F428&lt;T428,0,IF(F428&gt;U428,0,1)))+(IF(H428&lt;V428,0,IF(H428&gt;W428,0,1)))+(IF(J428&lt;X428,0,IF(J428&gt;Y428,0,1)))=4,1,0)</f>
        <v>0</v>
      </c>
      <c r="M428" s="41">
        <f t="shared" ref="M428:M477" si="258">IF(+(IF(D428&lt;R428,0,IF(D428&gt;S428,0,1)))+(IF(F428&lt;T428,0,IF(F428&gt;U428,0,1)))+(IF(H428&lt;V428,0,IF(H428&gt;W428,0,1)))=3,1,0)</f>
        <v>1</v>
      </c>
      <c r="Q428" s="25" t="str">
        <f t="shared" si="206"/>
        <v>GUINNESS</v>
      </c>
      <c r="R428" s="25">
        <f t="shared" si="214"/>
        <v>3.1</v>
      </c>
      <c r="S428" s="25">
        <f t="shared" si="220"/>
        <v>4.1399999999999997</v>
      </c>
      <c r="T428" s="25">
        <f t="shared" si="215"/>
        <v>48</v>
      </c>
      <c r="U428" s="25">
        <f t="shared" si="216"/>
        <v>62</v>
      </c>
      <c r="V428" s="25">
        <f t="shared" si="217"/>
        <v>0</v>
      </c>
      <c r="W428" s="25">
        <f t="shared" si="218"/>
        <v>0.4</v>
      </c>
      <c r="X428" s="25">
        <f t="shared" si="219"/>
        <v>155</v>
      </c>
      <c r="Y428" s="25">
        <f t="shared" si="228"/>
        <v>195</v>
      </c>
    </row>
    <row r="429" spans="1:25" x14ac:dyDescent="0.25">
      <c r="A429" s="283">
        <v>46237</v>
      </c>
      <c r="B429" s="34" t="s">
        <v>459</v>
      </c>
      <c r="C429" s="34" t="s">
        <v>33</v>
      </c>
      <c r="D429" s="223">
        <v>3.69</v>
      </c>
      <c r="E429" s="48">
        <f t="shared" si="253"/>
        <v>1</v>
      </c>
      <c r="F429" s="43">
        <v>62</v>
      </c>
      <c r="G429" s="48">
        <f t="shared" si="254"/>
        <v>1</v>
      </c>
      <c r="H429" s="4">
        <v>0.04</v>
      </c>
      <c r="I429" s="48">
        <f t="shared" si="255"/>
        <v>1</v>
      </c>
      <c r="J429" s="223">
        <v>178.1</v>
      </c>
      <c r="K429" s="48">
        <f t="shared" si="256"/>
        <v>1</v>
      </c>
      <c r="L429" s="41">
        <f t="shared" si="257"/>
        <v>1</v>
      </c>
      <c r="M429" s="41">
        <f t="shared" si="258"/>
        <v>1</v>
      </c>
      <c r="Q429" s="25" t="str">
        <f t="shared" si="206"/>
        <v>GUINNESS</v>
      </c>
      <c r="R429" s="25">
        <f t="shared" si="214"/>
        <v>3.1</v>
      </c>
      <c r="S429" s="25">
        <f t="shared" si="220"/>
        <v>4.1399999999999997</v>
      </c>
      <c r="T429" s="25">
        <f t="shared" si="215"/>
        <v>48</v>
      </c>
      <c r="U429" s="25">
        <f t="shared" si="216"/>
        <v>62</v>
      </c>
      <c r="V429" s="25">
        <f t="shared" si="217"/>
        <v>0</v>
      </c>
      <c r="W429" s="25">
        <f t="shared" si="218"/>
        <v>0.4</v>
      </c>
      <c r="X429" s="25">
        <f t="shared" si="219"/>
        <v>155</v>
      </c>
      <c r="Y429" s="25">
        <f t="shared" si="228"/>
        <v>195</v>
      </c>
    </row>
    <row r="430" spans="1:25" x14ac:dyDescent="0.25">
      <c r="A430" s="283">
        <v>46238</v>
      </c>
      <c r="B430" s="34" t="s">
        <v>456</v>
      </c>
      <c r="C430" s="34" t="s">
        <v>31</v>
      </c>
      <c r="D430" s="223">
        <v>2.02</v>
      </c>
      <c r="E430" s="48">
        <f t="shared" si="253"/>
        <v>1</v>
      </c>
      <c r="F430" s="43">
        <v>13.55</v>
      </c>
      <c r="G430" s="48">
        <f t="shared" si="254"/>
        <v>1</v>
      </c>
      <c r="H430" s="4"/>
      <c r="I430" s="48">
        <f t="shared" si="255"/>
        <v>1</v>
      </c>
      <c r="J430" s="223">
        <v>5.95</v>
      </c>
      <c r="K430" s="48">
        <f t="shared" si="256"/>
        <v>1</v>
      </c>
      <c r="L430" s="41">
        <f t="shared" si="257"/>
        <v>1</v>
      </c>
      <c r="M430" s="41">
        <f t="shared" si="258"/>
        <v>1</v>
      </c>
      <c r="Q430" s="25" t="str">
        <f t="shared" si="206"/>
        <v>CARIB</v>
      </c>
      <c r="R430" s="25">
        <f t="shared" si="214"/>
        <v>1.65</v>
      </c>
      <c r="S430" s="25">
        <f t="shared" si="220"/>
        <v>2.14</v>
      </c>
      <c r="T430" s="25">
        <f t="shared" si="215"/>
        <v>12.5</v>
      </c>
      <c r="U430" s="25">
        <f t="shared" si="216"/>
        <v>16.399999999999999</v>
      </c>
      <c r="V430" s="25">
        <f t="shared" si="217"/>
        <v>0</v>
      </c>
      <c r="W430" s="25">
        <f t="shared" si="218"/>
        <v>0.4</v>
      </c>
      <c r="X430" s="25">
        <f t="shared" si="219"/>
        <v>5</v>
      </c>
      <c r="Y430" s="25">
        <f t="shared" si="228"/>
        <v>7</v>
      </c>
    </row>
    <row r="431" spans="1:25" x14ac:dyDescent="0.25">
      <c r="A431" s="283">
        <v>46238</v>
      </c>
      <c r="B431" s="34" t="s">
        <v>434</v>
      </c>
      <c r="C431" s="34" t="s">
        <v>31</v>
      </c>
      <c r="D431" s="262"/>
      <c r="E431" s="48"/>
      <c r="F431" s="294"/>
      <c r="G431" s="48"/>
      <c r="H431" s="293"/>
      <c r="I431" s="48">
        <f t="shared" si="255"/>
        <v>1</v>
      </c>
      <c r="J431" s="262"/>
      <c r="K431" s="48"/>
      <c r="L431" s="41"/>
      <c r="M431" s="41"/>
      <c r="Q431" s="25" t="str">
        <f t="shared" ref="Q431:Q482" si="259">LEFT(C431,12)</f>
        <v>CARIB</v>
      </c>
      <c r="R431" s="25">
        <f t="shared" si="214"/>
        <v>1.65</v>
      </c>
      <c r="S431" s="25">
        <f t="shared" si="220"/>
        <v>2.14</v>
      </c>
      <c r="T431" s="25">
        <f t="shared" si="215"/>
        <v>12.5</v>
      </c>
      <c r="U431" s="25">
        <f t="shared" si="216"/>
        <v>16.399999999999999</v>
      </c>
      <c r="V431" s="25">
        <f t="shared" si="217"/>
        <v>0</v>
      </c>
      <c r="W431" s="25">
        <f t="shared" si="218"/>
        <v>0.4</v>
      </c>
      <c r="X431" s="25">
        <f t="shared" si="219"/>
        <v>5</v>
      </c>
      <c r="Y431" s="25">
        <f t="shared" si="228"/>
        <v>7</v>
      </c>
    </row>
    <row r="432" spans="1:25" x14ac:dyDescent="0.25">
      <c r="A432" s="283">
        <v>46238</v>
      </c>
      <c r="B432" s="34" t="s">
        <v>436</v>
      </c>
      <c r="C432" s="34" t="s">
        <v>31</v>
      </c>
      <c r="D432" s="223">
        <v>1.88</v>
      </c>
      <c r="E432" s="48">
        <f t="shared" si="253"/>
        <v>1</v>
      </c>
      <c r="F432" s="43">
        <v>14.5</v>
      </c>
      <c r="G432" s="48">
        <f t="shared" si="254"/>
        <v>1</v>
      </c>
      <c r="H432" s="4">
        <v>0.06</v>
      </c>
      <c r="I432" s="48">
        <f t="shared" si="255"/>
        <v>1</v>
      </c>
      <c r="J432" s="262"/>
      <c r="K432" s="48"/>
      <c r="L432" s="41"/>
      <c r="M432" s="41">
        <f t="shared" si="258"/>
        <v>1</v>
      </c>
      <c r="Q432" s="25" t="str">
        <f t="shared" si="259"/>
        <v>CARIB</v>
      </c>
      <c r="R432" s="25">
        <f t="shared" si="214"/>
        <v>1.65</v>
      </c>
      <c r="S432" s="25">
        <f t="shared" si="220"/>
        <v>2.14</v>
      </c>
      <c r="T432" s="25">
        <f t="shared" si="215"/>
        <v>12.5</v>
      </c>
      <c r="U432" s="25">
        <f t="shared" si="216"/>
        <v>16.399999999999999</v>
      </c>
      <c r="V432" s="25">
        <f t="shared" si="217"/>
        <v>0</v>
      </c>
      <c r="W432" s="25">
        <f t="shared" si="218"/>
        <v>0.4</v>
      </c>
      <c r="X432" s="25">
        <f t="shared" si="219"/>
        <v>5</v>
      </c>
      <c r="Y432" s="25">
        <f t="shared" si="228"/>
        <v>7</v>
      </c>
    </row>
    <row r="433" spans="1:25" x14ac:dyDescent="0.25">
      <c r="A433" s="283">
        <v>46238</v>
      </c>
      <c r="B433" s="34" t="s">
        <v>436</v>
      </c>
      <c r="C433" s="34" t="s">
        <v>31</v>
      </c>
      <c r="D433" s="223">
        <v>1.79</v>
      </c>
      <c r="E433" s="48">
        <f t="shared" si="253"/>
        <v>1</v>
      </c>
      <c r="F433" s="43">
        <v>13</v>
      </c>
      <c r="G433" s="48">
        <f t="shared" si="254"/>
        <v>1</v>
      </c>
      <c r="H433" s="4">
        <v>0</v>
      </c>
      <c r="I433" s="48">
        <f t="shared" si="255"/>
        <v>1</v>
      </c>
      <c r="J433" s="223">
        <v>6.3</v>
      </c>
      <c r="K433" s="48">
        <f t="shared" si="256"/>
        <v>1</v>
      </c>
      <c r="L433" s="41">
        <f t="shared" si="257"/>
        <v>1</v>
      </c>
      <c r="M433" s="41">
        <f t="shared" si="258"/>
        <v>1</v>
      </c>
      <c r="Q433" s="25" t="str">
        <f t="shared" si="259"/>
        <v>CARIB</v>
      </c>
      <c r="R433" s="25">
        <f t="shared" si="214"/>
        <v>1.65</v>
      </c>
      <c r="S433" s="25">
        <f t="shared" si="220"/>
        <v>2.14</v>
      </c>
      <c r="T433" s="25">
        <f t="shared" si="215"/>
        <v>12.5</v>
      </c>
      <c r="U433" s="25">
        <f t="shared" si="216"/>
        <v>16.399999999999999</v>
      </c>
      <c r="V433" s="25">
        <f t="shared" si="217"/>
        <v>0</v>
      </c>
      <c r="W433" s="25">
        <f t="shared" si="218"/>
        <v>0.4</v>
      </c>
      <c r="X433" s="25">
        <f t="shared" si="219"/>
        <v>5</v>
      </c>
      <c r="Y433" s="25">
        <f t="shared" si="228"/>
        <v>7</v>
      </c>
    </row>
    <row r="434" spans="1:25" x14ac:dyDescent="0.25">
      <c r="A434" s="283">
        <v>46238</v>
      </c>
      <c r="B434" s="34" t="s">
        <v>434</v>
      </c>
      <c r="C434" s="34" t="s">
        <v>31</v>
      </c>
      <c r="D434" s="223">
        <v>2.0299999999999998</v>
      </c>
      <c r="E434" s="48">
        <f t="shared" si="253"/>
        <v>1</v>
      </c>
      <c r="F434" s="43">
        <v>13</v>
      </c>
      <c r="G434" s="48">
        <f t="shared" si="254"/>
        <v>1</v>
      </c>
      <c r="H434" s="4">
        <v>0.13</v>
      </c>
      <c r="I434" s="48">
        <f t="shared" si="255"/>
        <v>1</v>
      </c>
      <c r="J434" s="223">
        <v>5.48</v>
      </c>
      <c r="K434" s="48">
        <f t="shared" si="256"/>
        <v>1</v>
      </c>
      <c r="L434" s="41">
        <f t="shared" si="257"/>
        <v>1</v>
      </c>
      <c r="M434" s="41">
        <f t="shared" si="258"/>
        <v>1</v>
      </c>
      <c r="Q434" s="25" t="str">
        <f t="shared" si="259"/>
        <v>CARIB</v>
      </c>
      <c r="R434" s="25">
        <f t="shared" si="214"/>
        <v>1.65</v>
      </c>
      <c r="S434" s="25">
        <f t="shared" si="220"/>
        <v>2.14</v>
      </c>
      <c r="T434" s="25">
        <f t="shared" si="215"/>
        <v>12.5</v>
      </c>
      <c r="U434" s="25">
        <f t="shared" si="216"/>
        <v>16.399999999999999</v>
      </c>
      <c r="V434" s="25">
        <f t="shared" si="217"/>
        <v>0</v>
      </c>
      <c r="W434" s="25">
        <f t="shared" si="218"/>
        <v>0.4</v>
      </c>
      <c r="X434" s="25">
        <f t="shared" si="219"/>
        <v>5</v>
      </c>
      <c r="Y434" s="25">
        <f t="shared" si="228"/>
        <v>7</v>
      </c>
    </row>
    <row r="435" spans="1:25" x14ac:dyDescent="0.25">
      <c r="A435" s="283">
        <v>46238</v>
      </c>
      <c r="B435" s="34" t="s">
        <v>434</v>
      </c>
      <c r="C435" s="34" t="s">
        <v>31</v>
      </c>
      <c r="D435" s="223">
        <v>1.73</v>
      </c>
      <c r="E435" s="48">
        <f t="shared" si="253"/>
        <v>1</v>
      </c>
      <c r="F435" s="43">
        <v>14.9</v>
      </c>
      <c r="G435" s="48">
        <f t="shared" si="254"/>
        <v>1</v>
      </c>
      <c r="H435" s="4">
        <v>0</v>
      </c>
      <c r="I435" s="48">
        <f t="shared" si="255"/>
        <v>1</v>
      </c>
      <c r="J435" s="223">
        <v>5.93</v>
      </c>
      <c r="K435" s="48">
        <f t="shared" si="256"/>
        <v>1</v>
      </c>
      <c r="L435" s="41">
        <f t="shared" si="257"/>
        <v>1</v>
      </c>
      <c r="M435" s="41">
        <f t="shared" si="258"/>
        <v>1</v>
      </c>
      <c r="Q435" s="25" t="str">
        <f t="shared" si="259"/>
        <v>CARIB</v>
      </c>
      <c r="R435" s="25">
        <f t="shared" si="214"/>
        <v>1.65</v>
      </c>
      <c r="S435" s="25">
        <f t="shared" si="220"/>
        <v>2.14</v>
      </c>
      <c r="T435" s="25">
        <f t="shared" si="215"/>
        <v>12.5</v>
      </c>
      <c r="U435" s="25">
        <f t="shared" si="216"/>
        <v>16.399999999999999</v>
      </c>
      <c r="V435" s="25">
        <f t="shared" si="217"/>
        <v>0</v>
      </c>
      <c r="W435" s="25">
        <f t="shared" si="218"/>
        <v>0.4</v>
      </c>
      <c r="X435" s="25">
        <f t="shared" si="219"/>
        <v>5</v>
      </c>
      <c r="Y435" s="25">
        <f t="shared" si="228"/>
        <v>7</v>
      </c>
    </row>
    <row r="436" spans="1:25" x14ac:dyDescent="0.25">
      <c r="A436" s="283">
        <v>46238</v>
      </c>
      <c r="B436" s="34" t="s">
        <v>437</v>
      </c>
      <c r="C436" s="34" t="s">
        <v>31</v>
      </c>
      <c r="D436" s="223">
        <v>1.77</v>
      </c>
      <c r="E436" s="48">
        <f t="shared" si="253"/>
        <v>1</v>
      </c>
      <c r="F436" s="43">
        <v>13</v>
      </c>
      <c r="G436" s="48">
        <f t="shared" si="254"/>
        <v>1</v>
      </c>
      <c r="H436" s="4">
        <v>0.19</v>
      </c>
      <c r="I436" s="48">
        <f t="shared" si="255"/>
        <v>1</v>
      </c>
      <c r="J436" s="223">
        <v>6</v>
      </c>
      <c r="K436" s="48">
        <f t="shared" si="256"/>
        <v>1</v>
      </c>
      <c r="L436" s="41">
        <f t="shared" si="257"/>
        <v>1</v>
      </c>
      <c r="M436" s="41">
        <f t="shared" si="258"/>
        <v>1</v>
      </c>
      <c r="Q436" s="25" t="str">
        <f t="shared" si="259"/>
        <v>CARIB</v>
      </c>
      <c r="R436" s="25">
        <f t="shared" si="214"/>
        <v>1.65</v>
      </c>
      <c r="S436" s="25">
        <f t="shared" si="220"/>
        <v>2.14</v>
      </c>
      <c r="T436" s="25">
        <f t="shared" si="215"/>
        <v>12.5</v>
      </c>
      <c r="U436" s="25">
        <f t="shared" si="216"/>
        <v>16.399999999999999</v>
      </c>
      <c r="V436" s="25">
        <f t="shared" si="217"/>
        <v>0</v>
      </c>
      <c r="W436" s="25">
        <f t="shared" si="218"/>
        <v>0.4</v>
      </c>
      <c r="X436" s="25">
        <f t="shared" si="219"/>
        <v>5</v>
      </c>
      <c r="Y436" s="25">
        <f t="shared" si="228"/>
        <v>7</v>
      </c>
    </row>
    <row r="437" spans="1:25" x14ac:dyDescent="0.25">
      <c r="A437" s="283">
        <v>46238</v>
      </c>
      <c r="B437" s="34" t="s">
        <v>435</v>
      </c>
      <c r="C437" s="34" t="s">
        <v>31</v>
      </c>
      <c r="D437" s="223">
        <v>1.74</v>
      </c>
      <c r="E437" s="48">
        <f t="shared" si="253"/>
        <v>1</v>
      </c>
      <c r="F437" s="43">
        <v>13.2</v>
      </c>
      <c r="G437" s="48">
        <f t="shared" si="254"/>
        <v>1</v>
      </c>
      <c r="H437" s="4"/>
      <c r="I437" s="48">
        <f t="shared" si="255"/>
        <v>1</v>
      </c>
      <c r="J437" s="223">
        <v>5.53</v>
      </c>
      <c r="K437" s="48">
        <f t="shared" si="256"/>
        <v>1</v>
      </c>
      <c r="L437" s="41">
        <f t="shared" si="257"/>
        <v>1</v>
      </c>
      <c r="M437" s="41">
        <f t="shared" si="258"/>
        <v>1</v>
      </c>
      <c r="Q437" s="25" t="str">
        <f t="shared" si="259"/>
        <v>CARIB</v>
      </c>
      <c r="R437" s="25">
        <f t="shared" si="214"/>
        <v>1.65</v>
      </c>
      <c r="S437" s="25">
        <f t="shared" si="220"/>
        <v>2.14</v>
      </c>
      <c r="T437" s="25">
        <f t="shared" si="215"/>
        <v>12.5</v>
      </c>
      <c r="U437" s="25">
        <f t="shared" si="216"/>
        <v>16.399999999999999</v>
      </c>
      <c r="V437" s="25">
        <f t="shared" si="217"/>
        <v>0</v>
      </c>
      <c r="W437" s="25">
        <f t="shared" si="218"/>
        <v>0.4</v>
      </c>
      <c r="X437" s="25">
        <f t="shared" si="219"/>
        <v>5</v>
      </c>
      <c r="Y437" s="25">
        <f t="shared" si="228"/>
        <v>7</v>
      </c>
    </row>
    <row r="438" spans="1:25" x14ac:dyDescent="0.25">
      <c r="A438" s="283">
        <v>46238</v>
      </c>
      <c r="B438" s="34" t="s">
        <v>436</v>
      </c>
      <c r="C438" s="34" t="s">
        <v>31</v>
      </c>
      <c r="D438" s="223">
        <v>1.9</v>
      </c>
      <c r="E438" s="48">
        <f t="shared" si="253"/>
        <v>1</v>
      </c>
      <c r="F438" s="43">
        <v>13.65</v>
      </c>
      <c r="G438" s="48">
        <f t="shared" si="254"/>
        <v>1</v>
      </c>
      <c r="H438" s="4"/>
      <c r="I438" s="48">
        <f t="shared" si="255"/>
        <v>1</v>
      </c>
      <c r="J438" s="223">
        <v>6.18</v>
      </c>
      <c r="K438" s="48">
        <f t="shared" si="256"/>
        <v>1</v>
      </c>
      <c r="L438" s="41">
        <f t="shared" si="257"/>
        <v>1</v>
      </c>
      <c r="M438" s="41">
        <f t="shared" si="258"/>
        <v>1</v>
      </c>
      <c r="Q438" s="25" t="str">
        <f t="shared" si="259"/>
        <v>CARIB</v>
      </c>
      <c r="R438" s="25">
        <f t="shared" si="214"/>
        <v>1.65</v>
      </c>
      <c r="S438" s="25">
        <f t="shared" si="220"/>
        <v>2.14</v>
      </c>
      <c r="T438" s="25">
        <f t="shared" si="215"/>
        <v>12.5</v>
      </c>
      <c r="U438" s="25">
        <f t="shared" si="216"/>
        <v>16.399999999999999</v>
      </c>
      <c r="V438" s="25">
        <f t="shared" si="217"/>
        <v>0</v>
      </c>
      <c r="W438" s="25">
        <f t="shared" si="218"/>
        <v>0.4</v>
      </c>
      <c r="X438" s="25">
        <f t="shared" si="219"/>
        <v>5</v>
      </c>
      <c r="Y438" s="25">
        <f t="shared" si="228"/>
        <v>7</v>
      </c>
    </row>
    <row r="439" spans="1:25" x14ac:dyDescent="0.25">
      <c r="A439" s="283">
        <v>46238</v>
      </c>
      <c r="B439" s="34" t="s">
        <v>437</v>
      </c>
      <c r="C439" s="34" t="s">
        <v>31</v>
      </c>
      <c r="D439" s="223">
        <v>1.74</v>
      </c>
      <c r="E439" s="48">
        <f t="shared" si="253"/>
        <v>1</v>
      </c>
      <c r="F439" s="43">
        <v>13.65</v>
      </c>
      <c r="G439" s="48">
        <f t="shared" si="254"/>
        <v>1</v>
      </c>
      <c r="H439" s="4">
        <v>0.06</v>
      </c>
      <c r="I439" s="48">
        <f t="shared" si="255"/>
        <v>1</v>
      </c>
      <c r="J439" s="223">
        <v>6.18</v>
      </c>
      <c r="K439" s="48">
        <f t="shared" si="256"/>
        <v>1</v>
      </c>
      <c r="L439" s="41">
        <f t="shared" si="257"/>
        <v>1</v>
      </c>
      <c r="M439" s="41">
        <f t="shared" si="258"/>
        <v>1</v>
      </c>
      <c r="Q439" s="25" t="str">
        <f t="shared" si="259"/>
        <v>CARIB</v>
      </c>
      <c r="R439" s="25">
        <f t="shared" si="214"/>
        <v>1.65</v>
      </c>
      <c r="S439" s="25">
        <f t="shared" si="220"/>
        <v>2.14</v>
      </c>
      <c r="T439" s="25">
        <f t="shared" si="215"/>
        <v>12.5</v>
      </c>
      <c r="U439" s="25">
        <f t="shared" si="216"/>
        <v>16.399999999999999</v>
      </c>
      <c r="V439" s="25">
        <f t="shared" si="217"/>
        <v>0</v>
      </c>
      <c r="W439" s="25">
        <f t="shared" si="218"/>
        <v>0.4</v>
      </c>
      <c r="X439" s="25">
        <f t="shared" si="219"/>
        <v>5</v>
      </c>
      <c r="Y439" s="25">
        <f t="shared" si="228"/>
        <v>7</v>
      </c>
    </row>
    <row r="440" spans="1:25" x14ac:dyDescent="0.25">
      <c r="A440" s="283">
        <v>46239</v>
      </c>
      <c r="B440" s="34" t="s">
        <v>434</v>
      </c>
      <c r="C440" s="34" t="s">
        <v>30</v>
      </c>
      <c r="D440" s="223">
        <v>0.9</v>
      </c>
      <c r="E440" s="48">
        <f t="shared" si="253"/>
        <v>1</v>
      </c>
      <c r="F440" s="294"/>
      <c r="G440" s="48"/>
      <c r="H440" s="4">
        <v>0.04</v>
      </c>
      <c r="I440" s="48">
        <f t="shared" si="255"/>
        <v>1</v>
      </c>
      <c r="J440" s="223">
        <v>5.43</v>
      </c>
      <c r="K440" s="48">
        <f t="shared" si="256"/>
        <v>1</v>
      </c>
      <c r="L440" s="41"/>
      <c r="M440" s="41"/>
      <c r="Q440" s="25" t="str">
        <f t="shared" si="259"/>
        <v>STAG</v>
      </c>
      <c r="R440" s="25">
        <f t="shared" si="214"/>
        <v>0.8</v>
      </c>
      <c r="S440" s="25">
        <f t="shared" si="220"/>
        <v>1.24</v>
      </c>
      <c r="T440" s="25">
        <f t="shared" si="215"/>
        <v>12.5</v>
      </c>
      <c r="U440" s="25">
        <f t="shared" si="216"/>
        <v>16.399999999999999</v>
      </c>
      <c r="V440" s="25">
        <f t="shared" si="217"/>
        <v>0</v>
      </c>
      <c r="W440" s="25">
        <f t="shared" si="218"/>
        <v>0.5</v>
      </c>
      <c r="X440" s="25">
        <f t="shared" si="219"/>
        <v>5</v>
      </c>
      <c r="Y440" s="25">
        <f t="shared" si="228"/>
        <v>7</v>
      </c>
    </row>
    <row r="441" spans="1:25" x14ac:dyDescent="0.25">
      <c r="A441" s="283">
        <v>46239</v>
      </c>
      <c r="B441" s="34" t="s">
        <v>458</v>
      </c>
      <c r="C441" s="34" t="s">
        <v>30</v>
      </c>
      <c r="D441" s="223">
        <v>0.83</v>
      </c>
      <c r="E441" s="48">
        <f t="shared" si="253"/>
        <v>1</v>
      </c>
      <c r="F441" s="43">
        <v>16</v>
      </c>
      <c r="G441" s="48">
        <f t="shared" si="254"/>
        <v>1</v>
      </c>
      <c r="H441" s="4">
        <v>0.04</v>
      </c>
      <c r="I441" s="48">
        <f t="shared" si="255"/>
        <v>1</v>
      </c>
      <c r="J441" s="223">
        <v>5.4</v>
      </c>
      <c r="K441" s="48">
        <f t="shared" si="256"/>
        <v>1</v>
      </c>
      <c r="L441" s="41">
        <f t="shared" si="257"/>
        <v>1</v>
      </c>
      <c r="M441" s="41">
        <f t="shared" si="258"/>
        <v>1</v>
      </c>
      <c r="Q441" s="25" t="str">
        <f t="shared" si="259"/>
        <v>STAG</v>
      </c>
      <c r="R441" s="25">
        <f t="shared" si="214"/>
        <v>0.8</v>
      </c>
      <c r="S441" s="25">
        <f t="shared" si="220"/>
        <v>1.24</v>
      </c>
      <c r="T441" s="25">
        <f t="shared" si="215"/>
        <v>12.5</v>
      </c>
      <c r="U441" s="25">
        <f t="shared" si="216"/>
        <v>16.399999999999999</v>
      </c>
      <c r="V441" s="25">
        <f t="shared" si="217"/>
        <v>0</v>
      </c>
      <c r="W441" s="25">
        <f t="shared" si="218"/>
        <v>0.5</v>
      </c>
      <c r="X441" s="25">
        <f t="shared" si="219"/>
        <v>5</v>
      </c>
      <c r="Y441" s="25">
        <f t="shared" si="228"/>
        <v>7</v>
      </c>
    </row>
    <row r="442" spans="1:25" x14ac:dyDescent="0.25">
      <c r="A442" s="283">
        <v>46240</v>
      </c>
      <c r="B442" s="34" t="s">
        <v>455</v>
      </c>
      <c r="C442" s="34" t="s">
        <v>31</v>
      </c>
      <c r="D442" s="135">
        <v>1.91</v>
      </c>
      <c r="E442" s="48">
        <f t="shared" si="253"/>
        <v>1</v>
      </c>
      <c r="F442" s="43">
        <v>13.85</v>
      </c>
      <c r="G442" s="48">
        <f t="shared" si="254"/>
        <v>1</v>
      </c>
      <c r="H442" s="4"/>
      <c r="I442" s="48">
        <f t="shared" si="255"/>
        <v>1</v>
      </c>
      <c r="J442" s="223">
        <v>5.7</v>
      </c>
      <c r="K442" s="48">
        <f t="shared" si="256"/>
        <v>1</v>
      </c>
      <c r="L442" s="41">
        <f t="shared" si="257"/>
        <v>1</v>
      </c>
      <c r="M442" s="41">
        <f t="shared" si="258"/>
        <v>1</v>
      </c>
      <c r="Q442" s="25" t="str">
        <f t="shared" si="259"/>
        <v>CARIB</v>
      </c>
      <c r="R442" s="25">
        <f t="shared" si="214"/>
        <v>1.65</v>
      </c>
      <c r="S442" s="25">
        <f t="shared" si="220"/>
        <v>2.14</v>
      </c>
      <c r="T442" s="25">
        <f t="shared" si="215"/>
        <v>12.5</v>
      </c>
      <c r="U442" s="25">
        <f t="shared" si="216"/>
        <v>16.399999999999999</v>
      </c>
      <c r="V442" s="25">
        <f t="shared" si="217"/>
        <v>0</v>
      </c>
      <c r="W442" s="25">
        <f t="shared" si="218"/>
        <v>0.4</v>
      </c>
      <c r="X442" s="25">
        <f t="shared" si="219"/>
        <v>5</v>
      </c>
      <c r="Y442" s="25">
        <f t="shared" si="228"/>
        <v>7</v>
      </c>
    </row>
    <row r="443" spans="1:25" x14ac:dyDescent="0.25">
      <c r="A443" s="283">
        <v>46240</v>
      </c>
      <c r="B443" s="34" t="s">
        <v>452</v>
      </c>
      <c r="C443" s="34" t="s">
        <v>31</v>
      </c>
      <c r="D443" s="135">
        <v>1.95</v>
      </c>
      <c r="E443" s="48">
        <f t="shared" si="253"/>
        <v>1</v>
      </c>
      <c r="F443" s="43">
        <v>14.79</v>
      </c>
      <c r="G443" s="48">
        <f t="shared" si="254"/>
        <v>1</v>
      </c>
      <c r="H443" s="4"/>
      <c r="I443" s="48">
        <f t="shared" si="255"/>
        <v>1</v>
      </c>
      <c r="J443" s="223">
        <v>5.37</v>
      </c>
      <c r="K443" s="48">
        <f t="shared" si="256"/>
        <v>1</v>
      </c>
      <c r="L443" s="41">
        <f t="shared" si="257"/>
        <v>1</v>
      </c>
      <c r="M443" s="41">
        <f t="shared" si="258"/>
        <v>1</v>
      </c>
      <c r="Q443" s="25" t="str">
        <f t="shared" si="259"/>
        <v>CARIB</v>
      </c>
      <c r="R443" s="25">
        <f t="shared" si="214"/>
        <v>1.65</v>
      </c>
      <c r="S443" s="25">
        <f t="shared" si="220"/>
        <v>2.14</v>
      </c>
      <c r="T443" s="25">
        <f t="shared" si="215"/>
        <v>12.5</v>
      </c>
      <c r="U443" s="25">
        <f t="shared" si="216"/>
        <v>16.399999999999999</v>
      </c>
      <c r="V443" s="25">
        <f t="shared" si="217"/>
        <v>0</v>
      </c>
      <c r="W443" s="25">
        <f t="shared" si="218"/>
        <v>0.4</v>
      </c>
      <c r="X443" s="25">
        <f t="shared" si="219"/>
        <v>5</v>
      </c>
      <c r="Y443" s="25">
        <f t="shared" si="228"/>
        <v>7</v>
      </c>
    </row>
    <row r="444" spans="1:25" x14ac:dyDescent="0.25">
      <c r="A444" s="283">
        <v>46240</v>
      </c>
      <c r="B444" s="34" t="s">
        <v>455</v>
      </c>
      <c r="C444" s="34" t="s">
        <v>31</v>
      </c>
      <c r="D444" s="223">
        <v>1.97</v>
      </c>
      <c r="E444" s="48">
        <f t="shared" si="253"/>
        <v>1</v>
      </c>
      <c r="F444" s="43">
        <v>14.8</v>
      </c>
      <c r="G444" s="48">
        <f t="shared" si="254"/>
        <v>1</v>
      </c>
      <c r="H444" s="4">
        <v>0.04</v>
      </c>
      <c r="I444" s="48">
        <f t="shared" si="255"/>
        <v>1</v>
      </c>
      <c r="J444" s="223">
        <v>5.68</v>
      </c>
      <c r="K444" s="48">
        <f t="shared" si="256"/>
        <v>1</v>
      </c>
      <c r="L444" s="41">
        <f t="shared" si="257"/>
        <v>1</v>
      </c>
      <c r="M444" s="41">
        <f t="shared" si="258"/>
        <v>1</v>
      </c>
      <c r="Q444" s="25" t="str">
        <f t="shared" si="259"/>
        <v>CARIB</v>
      </c>
      <c r="R444" s="25">
        <f t="shared" si="214"/>
        <v>1.65</v>
      </c>
      <c r="S444" s="25">
        <f t="shared" si="220"/>
        <v>2.14</v>
      </c>
      <c r="T444" s="25">
        <f t="shared" si="215"/>
        <v>12.5</v>
      </c>
      <c r="U444" s="25">
        <f t="shared" si="216"/>
        <v>16.399999999999999</v>
      </c>
      <c r="V444" s="25">
        <f t="shared" si="217"/>
        <v>0</v>
      </c>
      <c r="W444" s="25">
        <f t="shared" si="218"/>
        <v>0.4</v>
      </c>
      <c r="X444" s="25">
        <f t="shared" si="219"/>
        <v>5</v>
      </c>
      <c r="Y444" s="25">
        <f t="shared" si="228"/>
        <v>7</v>
      </c>
    </row>
    <row r="445" spans="1:25" x14ac:dyDescent="0.25">
      <c r="A445" s="283">
        <v>46246</v>
      </c>
      <c r="B445" s="34" t="s">
        <v>452</v>
      </c>
      <c r="C445" s="34" t="s">
        <v>31</v>
      </c>
      <c r="D445" s="223">
        <v>1.95</v>
      </c>
      <c r="E445" s="48">
        <f t="shared" si="253"/>
        <v>1</v>
      </c>
      <c r="F445" s="43">
        <v>13.25</v>
      </c>
      <c r="G445" s="48">
        <f t="shared" si="254"/>
        <v>1</v>
      </c>
      <c r="H445" s="4"/>
      <c r="I445" s="48">
        <f t="shared" si="255"/>
        <v>1</v>
      </c>
      <c r="J445" s="223">
        <v>5.85</v>
      </c>
      <c r="K445" s="48">
        <f t="shared" si="256"/>
        <v>1</v>
      </c>
      <c r="L445" s="41">
        <f t="shared" si="257"/>
        <v>1</v>
      </c>
      <c r="M445" s="41">
        <f t="shared" si="258"/>
        <v>1</v>
      </c>
      <c r="Q445" s="25" t="str">
        <f t="shared" si="259"/>
        <v>CARIB</v>
      </c>
      <c r="R445" s="25">
        <f t="shared" si="214"/>
        <v>1.65</v>
      </c>
      <c r="S445" s="25">
        <f t="shared" si="220"/>
        <v>2.14</v>
      </c>
      <c r="T445" s="25">
        <f t="shared" si="215"/>
        <v>12.5</v>
      </c>
      <c r="U445" s="25">
        <f t="shared" si="216"/>
        <v>16.399999999999999</v>
      </c>
      <c r="V445" s="25">
        <f t="shared" si="217"/>
        <v>0</v>
      </c>
      <c r="W445" s="25">
        <f t="shared" si="218"/>
        <v>0.4</v>
      </c>
      <c r="X445" s="25">
        <f t="shared" si="219"/>
        <v>5</v>
      </c>
      <c r="Y445" s="25">
        <f t="shared" si="228"/>
        <v>7</v>
      </c>
    </row>
    <row r="446" spans="1:25" x14ac:dyDescent="0.25">
      <c r="A446" s="283">
        <v>46246</v>
      </c>
      <c r="B446" s="34" t="s">
        <v>437</v>
      </c>
      <c r="C446" s="34" t="s">
        <v>31</v>
      </c>
      <c r="D446" s="223">
        <v>1.87</v>
      </c>
      <c r="E446" s="48">
        <f t="shared" si="253"/>
        <v>1</v>
      </c>
      <c r="F446" s="43">
        <v>14.05</v>
      </c>
      <c r="G446" s="48">
        <f t="shared" si="254"/>
        <v>1</v>
      </c>
      <c r="H446" s="4">
        <v>0.03</v>
      </c>
      <c r="I446" s="48">
        <f t="shared" si="255"/>
        <v>1</v>
      </c>
      <c r="J446" s="223">
        <v>5.93</v>
      </c>
      <c r="K446" s="48">
        <f t="shared" si="256"/>
        <v>1</v>
      </c>
      <c r="L446" s="41">
        <f t="shared" si="257"/>
        <v>1</v>
      </c>
      <c r="M446" s="41">
        <f t="shared" si="258"/>
        <v>1</v>
      </c>
      <c r="Q446" s="25" t="str">
        <f t="shared" si="259"/>
        <v>CARIB</v>
      </c>
      <c r="R446" s="25">
        <f t="shared" ref="R446:R477" si="260">VLOOKUP($Q446,$Q$3:$Y$14,2,FALSE)</f>
        <v>1.65</v>
      </c>
      <c r="S446" s="25">
        <f t="shared" si="220"/>
        <v>2.14</v>
      </c>
      <c r="T446" s="25">
        <f t="shared" ref="T446:T477" si="261">VLOOKUP($Q446,$Q$3:$Y$14,4,FALSE)</f>
        <v>12.5</v>
      </c>
      <c r="U446" s="25">
        <f t="shared" ref="U446:U477" si="262">VLOOKUP($Q446,$Q$3:$Y$14,5,FALSE)</f>
        <v>16.399999999999999</v>
      </c>
      <c r="V446" s="25">
        <f t="shared" ref="V446:V477" si="263">VLOOKUP($Q446,$Q$3:$Y$14,6,FALSE)</f>
        <v>0</v>
      </c>
      <c r="W446" s="25">
        <f t="shared" ref="W446:W477" si="264">VLOOKUP($Q446,$Q$3:$Y$14,7,FALSE)</f>
        <v>0.4</v>
      </c>
      <c r="X446" s="25">
        <f t="shared" ref="X446:X477" si="265">VLOOKUP($Q446,$Q$3:$Y$14,8,FALSE)</f>
        <v>5</v>
      </c>
      <c r="Y446" s="25">
        <f t="shared" si="228"/>
        <v>7</v>
      </c>
    </row>
    <row r="447" spans="1:25" x14ac:dyDescent="0.25">
      <c r="A447" s="283">
        <v>46246</v>
      </c>
      <c r="B447" s="34" t="s">
        <v>435</v>
      </c>
      <c r="C447" s="34" t="s">
        <v>31</v>
      </c>
      <c r="D447" s="223">
        <v>1.86</v>
      </c>
      <c r="E447" s="48">
        <f t="shared" si="253"/>
        <v>1</v>
      </c>
      <c r="F447" s="290">
        <v>13.25</v>
      </c>
      <c r="G447" s="48">
        <f t="shared" si="254"/>
        <v>1</v>
      </c>
      <c r="H447" s="4">
        <v>0.04</v>
      </c>
      <c r="I447" s="48">
        <f t="shared" si="255"/>
        <v>1</v>
      </c>
      <c r="J447" s="223">
        <v>5.28</v>
      </c>
      <c r="K447" s="48">
        <f t="shared" si="256"/>
        <v>1</v>
      </c>
      <c r="L447" s="41">
        <f t="shared" si="257"/>
        <v>1</v>
      </c>
      <c r="M447" s="41">
        <f t="shared" si="258"/>
        <v>1</v>
      </c>
      <c r="Q447" s="25" t="str">
        <f t="shared" si="259"/>
        <v>CARIB</v>
      </c>
      <c r="R447" s="25">
        <f t="shared" si="260"/>
        <v>1.65</v>
      </c>
      <c r="S447" s="25">
        <f t="shared" ref="S447:S477" si="266">VLOOKUP($Q447,$Q$3:$Y$14,3,FALSE)</f>
        <v>2.14</v>
      </c>
      <c r="T447" s="25">
        <f t="shared" si="261"/>
        <v>12.5</v>
      </c>
      <c r="U447" s="25">
        <f t="shared" si="262"/>
        <v>16.399999999999999</v>
      </c>
      <c r="V447" s="25">
        <f t="shared" si="263"/>
        <v>0</v>
      </c>
      <c r="W447" s="25">
        <f t="shared" si="264"/>
        <v>0.4</v>
      </c>
      <c r="X447" s="25">
        <f t="shared" si="265"/>
        <v>5</v>
      </c>
      <c r="Y447" s="25">
        <f t="shared" si="228"/>
        <v>7</v>
      </c>
    </row>
    <row r="448" spans="1:25" s="274" customFormat="1" x14ac:dyDescent="0.25">
      <c r="A448" s="283">
        <v>46247</v>
      </c>
      <c r="B448" s="34" t="s">
        <v>459</v>
      </c>
      <c r="C448" s="34" t="s">
        <v>31</v>
      </c>
      <c r="D448" s="223">
        <v>1.91</v>
      </c>
      <c r="E448" s="48">
        <f t="shared" si="253"/>
        <v>1</v>
      </c>
      <c r="F448" s="43">
        <v>15.1</v>
      </c>
      <c r="G448" s="48">
        <f t="shared" si="254"/>
        <v>1</v>
      </c>
      <c r="H448" s="4">
        <v>0.01</v>
      </c>
      <c r="I448" s="48">
        <f t="shared" si="255"/>
        <v>1</v>
      </c>
      <c r="J448" s="223">
        <v>5.38</v>
      </c>
      <c r="K448" s="48">
        <f t="shared" si="256"/>
        <v>1</v>
      </c>
      <c r="L448" s="41">
        <f t="shared" si="257"/>
        <v>1</v>
      </c>
      <c r="M448" s="41">
        <f t="shared" si="258"/>
        <v>1</v>
      </c>
      <c r="Q448" s="25" t="str">
        <f t="shared" si="259"/>
        <v>CARIB</v>
      </c>
      <c r="R448" s="25">
        <f t="shared" si="260"/>
        <v>1.65</v>
      </c>
      <c r="S448" s="25">
        <f t="shared" si="266"/>
        <v>2.14</v>
      </c>
      <c r="T448" s="25">
        <f t="shared" si="261"/>
        <v>12.5</v>
      </c>
      <c r="U448" s="25">
        <f t="shared" si="262"/>
        <v>16.399999999999999</v>
      </c>
      <c r="V448" s="25">
        <f t="shared" si="263"/>
        <v>0</v>
      </c>
      <c r="W448" s="25">
        <f t="shared" si="264"/>
        <v>0.4</v>
      </c>
      <c r="X448" s="25">
        <f t="shared" si="265"/>
        <v>5</v>
      </c>
      <c r="Y448" s="25">
        <f t="shared" si="228"/>
        <v>7</v>
      </c>
    </row>
    <row r="449" spans="1:25" x14ac:dyDescent="0.25">
      <c r="A449" s="283">
        <v>46247</v>
      </c>
      <c r="B449" s="34" t="s">
        <v>437</v>
      </c>
      <c r="C449" s="34" t="s">
        <v>31</v>
      </c>
      <c r="D449" s="223">
        <v>1.94</v>
      </c>
      <c r="E449" s="48">
        <f t="shared" si="253"/>
        <v>1</v>
      </c>
      <c r="F449" s="43">
        <v>16</v>
      </c>
      <c r="G449" s="48">
        <f t="shared" si="254"/>
        <v>1</v>
      </c>
      <c r="H449" s="4">
        <v>0.02</v>
      </c>
      <c r="I449" s="48">
        <f t="shared" si="255"/>
        <v>1</v>
      </c>
      <c r="J449" s="223">
        <v>5.86</v>
      </c>
      <c r="K449" s="48">
        <f t="shared" si="256"/>
        <v>1</v>
      </c>
      <c r="L449" s="41">
        <f t="shared" si="257"/>
        <v>1</v>
      </c>
      <c r="M449" s="41">
        <f t="shared" si="258"/>
        <v>1</v>
      </c>
      <c r="Q449" s="25" t="str">
        <f t="shared" si="259"/>
        <v>CARIB</v>
      </c>
      <c r="R449" s="25">
        <f t="shared" si="260"/>
        <v>1.65</v>
      </c>
      <c r="S449" s="25">
        <f t="shared" si="266"/>
        <v>2.14</v>
      </c>
      <c r="T449" s="25">
        <f t="shared" si="261"/>
        <v>12.5</v>
      </c>
      <c r="U449" s="25">
        <f t="shared" si="262"/>
        <v>16.399999999999999</v>
      </c>
      <c r="V449" s="25">
        <f t="shared" si="263"/>
        <v>0</v>
      </c>
      <c r="W449" s="25">
        <f t="shared" si="264"/>
        <v>0.4</v>
      </c>
      <c r="X449" s="25">
        <f t="shared" si="265"/>
        <v>5</v>
      </c>
      <c r="Y449" s="25">
        <f t="shared" si="228"/>
        <v>7</v>
      </c>
    </row>
    <row r="450" spans="1:25" x14ac:dyDescent="0.25">
      <c r="A450" s="283">
        <v>46247</v>
      </c>
      <c r="B450" s="34" t="s">
        <v>457</v>
      </c>
      <c r="C450" s="34" t="s">
        <v>30</v>
      </c>
      <c r="D450" s="223">
        <v>0.91</v>
      </c>
      <c r="E450" s="48">
        <f t="shared" si="253"/>
        <v>1</v>
      </c>
      <c r="F450" s="43">
        <v>14.9</v>
      </c>
      <c r="G450" s="48">
        <f t="shared" si="254"/>
        <v>1</v>
      </c>
      <c r="H450" s="4">
        <v>0.03</v>
      </c>
      <c r="I450" s="48">
        <f t="shared" si="255"/>
        <v>1</v>
      </c>
      <c r="J450" s="223">
        <v>5.43</v>
      </c>
      <c r="K450" s="48">
        <f t="shared" si="256"/>
        <v>1</v>
      </c>
      <c r="L450" s="41">
        <f t="shared" si="257"/>
        <v>1</v>
      </c>
      <c r="M450" s="41">
        <f t="shared" si="258"/>
        <v>1</v>
      </c>
      <c r="Q450" s="25" t="str">
        <f t="shared" si="259"/>
        <v>STAG</v>
      </c>
      <c r="R450" s="25">
        <f t="shared" si="260"/>
        <v>0.8</v>
      </c>
      <c r="S450" s="25">
        <f t="shared" si="266"/>
        <v>1.24</v>
      </c>
      <c r="T450" s="25">
        <f t="shared" si="261"/>
        <v>12.5</v>
      </c>
      <c r="U450" s="25">
        <f t="shared" si="262"/>
        <v>16.399999999999999</v>
      </c>
      <c r="V450" s="25">
        <f t="shared" si="263"/>
        <v>0</v>
      </c>
      <c r="W450" s="25">
        <f t="shared" si="264"/>
        <v>0.5</v>
      </c>
      <c r="X450" s="25">
        <f t="shared" si="265"/>
        <v>5</v>
      </c>
      <c r="Y450" s="25">
        <f t="shared" si="228"/>
        <v>7</v>
      </c>
    </row>
    <row r="451" spans="1:25" x14ac:dyDescent="0.25">
      <c r="A451" s="283">
        <v>46248</v>
      </c>
      <c r="B451" s="34" t="s">
        <v>459</v>
      </c>
      <c r="C451" s="34" t="s">
        <v>30</v>
      </c>
      <c r="D451" s="223">
        <v>0.89</v>
      </c>
      <c r="E451" s="48">
        <f t="shared" si="253"/>
        <v>1</v>
      </c>
      <c r="F451" s="43">
        <v>15</v>
      </c>
      <c r="G451" s="48">
        <f t="shared" si="254"/>
        <v>1</v>
      </c>
      <c r="H451" s="4">
        <v>0.04</v>
      </c>
      <c r="I451" s="48">
        <f t="shared" si="255"/>
        <v>1</v>
      </c>
      <c r="J451" s="223">
        <v>5.7</v>
      </c>
      <c r="K451" s="48">
        <f t="shared" si="256"/>
        <v>1</v>
      </c>
      <c r="L451" s="41">
        <f t="shared" si="257"/>
        <v>1</v>
      </c>
      <c r="M451" s="41">
        <f t="shared" si="258"/>
        <v>1</v>
      </c>
      <c r="Q451" s="25" t="str">
        <f t="shared" si="259"/>
        <v>STAG</v>
      </c>
      <c r="R451" s="25">
        <f t="shared" si="260"/>
        <v>0.8</v>
      </c>
      <c r="S451" s="25">
        <f t="shared" si="266"/>
        <v>1.24</v>
      </c>
      <c r="T451" s="25">
        <f t="shared" si="261"/>
        <v>12.5</v>
      </c>
      <c r="U451" s="25">
        <f t="shared" si="262"/>
        <v>16.399999999999999</v>
      </c>
      <c r="V451" s="25">
        <f t="shared" si="263"/>
        <v>0</v>
      </c>
      <c r="W451" s="25">
        <f t="shared" si="264"/>
        <v>0.5</v>
      </c>
      <c r="X451" s="25">
        <f t="shared" si="265"/>
        <v>5</v>
      </c>
      <c r="Y451" s="25">
        <f t="shared" si="228"/>
        <v>7</v>
      </c>
    </row>
    <row r="452" spans="1:25" x14ac:dyDescent="0.25">
      <c r="A452" s="283">
        <v>46248</v>
      </c>
      <c r="B452" s="34" t="s">
        <v>457</v>
      </c>
      <c r="C452" s="34" t="s">
        <v>30</v>
      </c>
      <c r="D452" s="223">
        <v>0.93</v>
      </c>
      <c r="E452" s="48">
        <f t="shared" si="253"/>
        <v>1</v>
      </c>
      <c r="F452" s="43">
        <v>13</v>
      </c>
      <c r="G452" s="48">
        <f t="shared" si="254"/>
        <v>1</v>
      </c>
      <c r="H452" s="4">
        <v>0.02</v>
      </c>
      <c r="I452" s="48">
        <f t="shared" si="255"/>
        <v>1</v>
      </c>
      <c r="J452" s="223">
        <v>6</v>
      </c>
      <c r="K452" s="48">
        <f t="shared" si="256"/>
        <v>1</v>
      </c>
      <c r="L452" s="41">
        <f t="shared" si="257"/>
        <v>1</v>
      </c>
      <c r="M452" s="41">
        <f t="shared" si="258"/>
        <v>1</v>
      </c>
      <c r="Q452" s="25" t="str">
        <f t="shared" si="259"/>
        <v>STAG</v>
      </c>
      <c r="R452" s="25">
        <f t="shared" si="260"/>
        <v>0.8</v>
      </c>
      <c r="S452" s="25">
        <f t="shared" si="266"/>
        <v>1.24</v>
      </c>
      <c r="T452" s="25">
        <f t="shared" si="261"/>
        <v>12.5</v>
      </c>
      <c r="U452" s="25">
        <f t="shared" si="262"/>
        <v>16.399999999999999</v>
      </c>
      <c r="V452" s="25">
        <f t="shared" si="263"/>
        <v>0</v>
      </c>
      <c r="W452" s="25">
        <f t="shared" si="264"/>
        <v>0.5</v>
      </c>
      <c r="X452" s="25">
        <f t="shared" si="265"/>
        <v>5</v>
      </c>
      <c r="Y452" s="25">
        <f t="shared" si="228"/>
        <v>7</v>
      </c>
    </row>
    <row r="453" spans="1:25" x14ac:dyDescent="0.25">
      <c r="A453" s="283">
        <v>46248</v>
      </c>
      <c r="B453" s="34" t="s">
        <v>437</v>
      </c>
      <c r="C453" s="34" t="s">
        <v>30</v>
      </c>
      <c r="D453" s="223">
        <v>0.91</v>
      </c>
      <c r="E453" s="48">
        <f t="shared" si="253"/>
        <v>1</v>
      </c>
      <c r="F453" s="43">
        <v>14.7</v>
      </c>
      <c r="G453" s="48">
        <f t="shared" si="254"/>
        <v>1</v>
      </c>
      <c r="H453" s="4">
        <v>0.03</v>
      </c>
      <c r="I453" s="48">
        <f t="shared" si="255"/>
        <v>1</v>
      </c>
      <c r="J453" s="223">
        <v>5.63</v>
      </c>
      <c r="K453" s="48">
        <f t="shared" si="256"/>
        <v>1</v>
      </c>
      <c r="L453" s="41">
        <f t="shared" si="257"/>
        <v>1</v>
      </c>
      <c r="M453" s="41">
        <f t="shared" si="258"/>
        <v>1</v>
      </c>
      <c r="Q453" s="25" t="str">
        <f t="shared" si="259"/>
        <v>STAG</v>
      </c>
      <c r="R453" s="25">
        <f t="shared" si="260"/>
        <v>0.8</v>
      </c>
      <c r="S453" s="25">
        <f t="shared" si="266"/>
        <v>1.24</v>
      </c>
      <c r="T453" s="25">
        <f t="shared" si="261"/>
        <v>12.5</v>
      </c>
      <c r="U453" s="25">
        <f t="shared" si="262"/>
        <v>16.399999999999999</v>
      </c>
      <c r="V453" s="25">
        <f t="shared" si="263"/>
        <v>0</v>
      </c>
      <c r="W453" s="25">
        <f t="shared" si="264"/>
        <v>0.5</v>
      </c>
      <c r="X453" s="25">
        <f t="shared" si="265"/>
        <v>5</v>
      </c>
      <c r="Y453" s="25">
        <f t="shared" si="228"/>
        <v>7</v>
      </c>
    </row>
    <row r="454" spans="1:25" x14ac:dyDescent="0.25">
      <c r="A454" s="283">
        <v>46248</v>
      </c>
      <c r="B454" s="34" t="s">
        <v>459</v>
      </c>
      <c r="C454" s="34" t="s">
        <v>31</v>
      </c>
      <c r="D454" s="223">
        <v>1.89</v>
      </c>
      <c r="E454" s="48">
        <f t="shared" si="253"/>
        <v>1</v>
      </c>
      <c r="F454" s="43">
        <v>16.100000000000001</v>
      </c>
      <c r="G454" s="48">
        <f t="shared" si="254"/>
        <v>1</v>
      </c>
      <c r="H454" s="4">
        <v>0.03</v>
      </c>
      <c r="I454" s="48">
        <f t="shared" si="255"/>
        <v>1</v>
      </c>
      <c r="J454" s="223">
        <v>6.33</v>
      </c>
      <c r="K454" s="48">
        <f t="shared" si="256"/>
        <v>1</v>
      </c>
      <c r="L454" s="41">
        <f t="shared" si="257"/>
        <v>1</v>
      </c>
      <c r="M454" s="41">
        <f t="shared" si="258"/>
        <v>1</v>
      </c>
      <c r="Q454" s="25" t="str">
        <f t="shared" si="259"/>
        <v>CARIB</v>
      </c>
      <c r="R454" s="25">
        <f t="shared" si="260"/>
        <v>1.65</v>
      </c>
      <c r="S454" s="25">
        <f t="shared" si="266"/>
        <v>2.14</v>
      </c>
      <c r="T454" s="25">
        <f t="shared" si="261"/>
        <v>12.5</v>
      </c>
      <c r="U454" s="25">
        <f t="shared" si="262"/>
        <v>16.399999999999999</v>
      </c>
      <c r="V454" s="25">
        <f t="shared" si="263"/>
        <v>0</v>
      </c>
      <c r="W454" s="25">
        <f t="shared" si="264"/>
        <v>0.4</v>
      </c>
      <c r="X454" s="25">
        <f t="shared" si="265"/>
        <v>5</v>
      </c>
      <c r="Y454" s="25">
        <f t="shared" si="228"/>
        <v>7</v>
      </c>
    </row>
    <row r="455" spans="1:25" x14ac:dyDescent="0.25">
      <c r="A455" s="283">
        <v>46251</v>
      </c>
      <c r="B455" s="34" t="s">
        <v>459</v>
      </c>
      <c r="C455" s="34" t="s">
        <v>31</v>
      </c>
      <c r="D455" s="223">
        <v>1.89</v>
      </c>
      <c r="E455" s="48">
        <f t="shared" si="253"/>
        <v>1</v>
      </c>
      <c r="F455" s="43">
        <v>14.65</v>
      </c>
      <c r="G455" s="48">
        <f t="shared" si="254"/>
        <v>1</v>
      </c>
      <c r="H455" s="4">
        <v>0.04</v>
      </c>
      <c r="I455" s="48">
        <f t="shared" si="255"/>
        <v>1</v>
      </c>
      <c r="J455" s="223">
        <v>6.25</v>
      </c>
      <c r="K455" s="48">
        <f t="shared" si="256"/>
        <v>1</v>
      </c>
      <c r="L455" s="41">
        <f t="shared" si="257"/>
        <v>1</v>
      </c>
      <c r="M455" s="41">
        <f t="shared" si="258"/>
        <v>1</v>
      </c>
      <c r="Q455" s="25" t="str">
        <f t="shared" si="259"/>
        <v>CARIB</v>
      </c>
      <c r="R455" s="25">
        <f t="shared" si="260"/>
        <v>1.65</v>
      </c>
      <c r="S455" s="25">
        <f t="shared" si="266"/>
        <v>2.14</v>
      </c>
      <c r="T455" s="25">
        <f t="shared" si="261"/>
        <v>12.5</v>
      </c>
      <c r="U455" s="25">
        <f t="shared" si="262"/>
        <v>16.399999999999999</v>
      </c>
      <c r="V455" s="25">
        <f t="shared" si="263"/>
        <v>0</v>
      </c>
      <c r="W455" s="25">
        <f t="shared" si="264"/>
        <v>0.4</v>
      </c>
      <c r="X455" s="25">
        <f t="shared" si="265"/>
        <v>5</v>
      </c>
      <c r="Y455" s="25">
        <f t="shared" si="228"/>
        <v>7</v>
      </c>
    </row>
    <row r="456" spans="1:25" x14ac:dyDescent="0.25">
      <c r="A456" s="283">
        <v>46251</v>
      </c>
      <c r="B456" s="34" t="s">
        <v>458</v>
      </c>
      <c r="C456" s="34" t="s">
        <v>31</v>
      </c>
      <c r="D456" s="223">
        <v>1.87</v>
      </c>
      <c r="E456" s="48">
        <f t="shared" si="253"/>
        <v>1</v>
      </c>
      <c r="F456" s="43">
        <v>15.9</v>
      </c>
      <c r="G456" s="48">
        <f t="shared" si="254"/>
        <v>1</v>
      </c>
      <c r="H456" s="4">
        <v>0.02</v>
      </c>
      <c r="I456" s="48">
        <f t="shared" si="255"/>
        <v>1</v>
      </c>
      <c r="J456" s="223">
        <v>6.45</v>
      </c>
      <c r="K456" s="48">
        <f t="shared" si="256"/>
        <v>1</v>
      </c>
      <c r="L456" s="41">
        <f t="shared" si="257"/>
        <v>1</v>
      </c>
      <c r="M456" s="41">
        <f t="shared" si="258"/>
        <v>1</v>
      </c>
      <c r="Q456" s="25" t="str">
        <f t="shared" si="259"/>
        <v>CARIB</v>
      </c>
      <c r="R456" s="25">
        <f t="shared" si="260"/>
        <v>1.65</v>
      </c>
      <c r="S456" s="25">
        <f t="shared" si="266"/>
        <v>2.14</v>
      </c>
      <c r="T456" s="25">
        <f t="shared" si="261"/>
        <v>12.5</v>
      </c>
      <c r="U456" s="25">
        <f t="shared" si="262"/>
        <v>16.399999999999999</v>
      </c>
      <c r="V456" s="25">
        <f t="shared" si="263"/>
        <v>0</v>
      </c>
      <c r="W456" s="25">
        <f t="shared" si="264"/>
        <v>0.4</v>
      </c>
      <c r="X456" s="25">
        <f t="shared" si="265"/>
        <v>5</v>
      </c>
      <c r="Y456" s="25">
        <f t="shared" si="228"/>
        <v>7</v>
      </c>
    </row>
    <row r="457" spans="1:25" x14ac:dyDescent="0.25">
      <c r="A457" s="283">
        <v>46252</v>
      </c>
      <c r="B457" s="34" t="s">
        <v>459</v>
      </c>
      <c r="C457" s="34" t="s">
        <v>31</v>
      </c>
      <c r="D457" s="223">
        <v>2.1</v>
      </c>
      <c r="E457" s="48">
        <f t="shared" si="253"/>
        <v>1</v>
      </c>
      <c r="F457" s="43">
        <v>13.5</v>
      </c>
      <c r="G457" s="48">
        <f t="shared" si="254"/>
        <v>1</v>
      </c>
      <c r="H457" s="4">
        <v>0.03</v>
      </c>
      <c r="I457" s="48">
        <f t="shared" si="255"/>
        <v>1</v>
      </c>
      <c r="J457" s="223">
        <v>6.4</v>
      </c>
      <c r="K457" s="48">
        <f t="shared" si="256"/>
        <v>1</v>
      </c>
      <c r="L457" s="41">
        <f t="shared" si="257"/>
        <v>1</v>
      </c>
      <c r="M457" s="41">
        <f t="shared" si="258"/>
        <v>1</v>
      </c>
      <c r="Q457" s="25" t="str">
        <f t="shared" si="259"/>
        <v>CARIB</v>
      </c>
      <c r="R457" s="25">
        <f t="shared" si="260"/>
        <v>1.65</v>
      </c>
      <c r="S457" s="25">
        <f t="shared" si="266"/>
        <v>2.14</v>
      </c>
      <c r="T457" s="25">
        <f t="shared" si="261"/>
        <v>12.5</v>
      </c>
      <c r="U457" s="25">
        <f t="shared" si="262"/>
        <v>16.399999999999999</v>
      </c>
      <c r="V457" s="25">
        <f t="shared" si="263"/>
        <v>0</v>
      </c>
      <c r="W457" s="25">
        <f t="shared" si="264"/>
        <v>0.4</v>
      </c>
      <c r="X457" s="25">
        <f t="shared" si="265"/>
        <v>5</v>
      </c>
      <c r="Y457" s="25">
        <f t="shared" si="228"/>
        <v>7</v>
      </c>
    </row>
    <row r="458" spans="1:25" x14ac:dyDescent="0.25">
      <c r="A458" s="283">
        <v>46252</v>
      </c>
      <c r="B458" s="34" t="s">
        <v>458</v>
      </c>
      <c r="C458" s="34" t="s">
        <v>31</v>
      </c>
      <c r="D458" s="223">
        <v>2.1</v>
      </c>
      <c r="E458" s="48">
        <f t="shared" si="253"/>
        <v>1</v>
      </c>
      <c r="F458" s="43">
        <v>14.35</v>
      </c>
      <c r="G458" s="48">
        <f t="shared" si="254"/>
        <v>1</v>
      </c>
      <c r="H458" s="4">
        <v>0.03</v>
      </c>
      <c r="I458" s="48">
        <f t="shared" si="255"/>
        <v>1</v>
      </c>
      <c r="J458" s="223">
        <v>5.74</v>
      </c>
      <c r="K458" s="48">
        <f t="shared" si="256"/>
        <v>1</v>
      </c>
      <c r="L458" s="41">
        <f t="shared" si="257"/>
        <v>1</v>
      </c>
      <c r="M458" s="41">
        <f t="shared" si="258"/>
        <v>1</v>
      </c>
      <c r="Q458" s="25" t="str">
        <f t="shared" si="259"/>
        <v>CARIB</v>
      </c>
      <c r="R458" s="25">
        <f t="shared" si="260"/>
        <v>1.65</v>
      </c>
      <c r="S458" s="25">
        <f t="shared" si="266"/>
        <v>2.14</v>
      </c>
      <c r="T458" s="25">
        <f t="shared" si="261"/>
        <v>12.5</v>
      </c>
      <c r="U458" s="25">
        <f t="shared" si="262"/>
        <v>16.399999999999999</v>
      </c>
      <c r="V458" s="25">
        <f t="shared" si="263"/>
        <v>0</v>
      </c>
      <c r="W458" s="25">
        <f t="shared" si="264"/>
        <v>0.4</v>
      </c>
      <c r="X458" s="25">
        <f t="shared" si="265"/>
        <v>5</v>
      </c>
      <c r="Y458" s="25">
        <f t="shared" si="228"/>
        <v>7</v>
      </c>
    </row>
    <row r="459" spans="1:25" x14ac:dyDescent="0.25">
      <c r="A459" s="283">
        <v>46252</v>
      </c>
      <c r="B459" s="34" t="s">
        <v>459</v>
      </c>
      <c r="C459" s="34" t="s">
        <v>31</v>
      </c>
      <c r="D459" s="223">
        <v>1.88</v>
      </c>
      <c r="E459" s="48">
        <f t="shared" si="253"/>
        <v>1</v>
      </c>
      <c r="F459" s="43">
        <v>13</v>
      </c>
      <c r="G459" s="48">
        <f t="shared" si="254"/>
        <v>1</v>
      </c>
      <c r="H459" s="4">
        <v>0.02</v>
      </c>
      <c r="I459" s="48">
        <f t="shared" si="255"/>
        <v>1</v>
      </c>
      <c r="J459" s="223">
        <v>5.35</v>
      </c>
      <c r="K459" s="48">
        <f t="shared" si="256"/>
        <v>1</v>
      </c>
      <c r="L459" s="41">
        <f t="shared" si="257"/>
        <v>1</v>
      </c>
      <c r="M459" s="41">
        <f t="shared" si="258"/>
        <v>1</v>
      </c>
      <c r="Q459" s="25" t="str">
        <f t="shared" si="259"/>
        <v>CARIB</v>
      </c>
      <c r="R459" s="25">
        <f t="shared" si="260"/>
        <v>1.65</v>
      </c>
      <c r="S459" s="25">
        <f t="shared" si="266"/>
        <v>2.14</v>
      </c>
      <c r="T459" s="25">
        <f t="shared" si="261"/>
        <v>12.5</v>
      </c>
      <c r="U459" s="25">
        <f t="shared" si="262"/>
        <v>16.399999999999999</v>
      </c>
      <c r="V459" s="25">
        <f t="shared" si="263"/>
        <v>0</v>
      </c>
      <c r="W459" s="25">
        <f t="shared" si="264"/>
        <v>0.4</v>
      </c>
      <c r="X459" s="25">
        <f t="shared" si="265"/>
        <v>5</v>
      </c>
      <c r="Y459" s="25">
        <f t="shared" si="228"/>
        <v>7</v>
      </c>
    </row>
    <row r="460" spans="1:25" x14ac:dyDescent="0.25">
      <c r="A460" s="283">
        <v>46252</v>
      </c>
      <c r="B460" s="34" t="s">
        <v>458</v>
      </c>
      <c r="C460" s="34" t="s">
        <v>31</v>
      </c>
      <c r="D460" s="223">
        <v>1.92</v>
      </c>
      <c r="E460" s="48">
        <f t="shared" si="253"/>
        <v>1</v>
      </c>
      <c r="F460" s="43">
        <v>13.35</v>
      </c>
      <c r="G460" s="48">
        <f t="shared" si="254"/>
        <v>1</v>
      </c>
      <c r="H460" s="4">
        <v>0.03</v>
      </c>
      <c r="I460" s="48">
        <f t="shared" si="255"/>
        <v>1</v>
      </c>
      <c r="J460" s="223">
        <v>6.22</v>
      </c>
      <c r="K460" s="48">
        <f t="shared" si="256"/>
        <v>1</v>
      </c>
      <c r="L460" s="41">
        <f t="shared" si="257"/>
        <v>1</v>
      </c>
      <c r="M460" s="41">
        <f t="shared" si="258"/>
        <v>1</v>
      </c>
      <c r="Q460" s="25" t="str">
        <f t="shared" si="259"/>
        <v>CARIB</v>
      </c>
      <c r="R460" s="25">
        <f t="shared" si="260"/>
        <v>1.65</v>
      </c>
      <c r="S460" s="25">
        <f t="shared" si="266"/>
        <v>2.14</v>
      </c>
      <c r="T460" s="25">
        <f t="shared" si="261"/>
        <v>12.5</v>
      </c>
      <c r="U460" s="25">
        <f t="shared" si="262"/>
        <v>16.399999999999999</v>
      </c>
      <c r="V460" s="25">
        <f t="shared" si="263"/>
        <v>0</v>
      </c>
      <c r="W460" s="25">
        <f t="shared" si="264"/>
        <v>0.4</v>
      </c>
      <c r="X460" s="25">
        <f t="shared" si="265"/>
        <v>5</v>
      </c>
      <c r="Y460" s="25">
        <f t="shared" si="228"/>
        <v>7</v>
      </c>
    </row>
    <row r="461" spans="1:25" x14ac:dyDescent="0.25">
      <c r="A461" s="279">
        <v>46253</v>
      </c>
      <c r="B461" s="34" t="s">
        <v>459</v>
      </c>
      <c r="C461" s="34" t="s">
        <v>31</v>
      </c>
      <c r="D461" s="223">
        <v>1.99</v>
      </c>
      <c r="E461" s="48">
        <f t="shared" si="253"/>
        <v>1</v>
      </c>
      <c r="F461" s="43">
        <v>14.5</v>
      </c>
      <c r="G461" s="48">
        <f t="shared" si="254"/>
        <v>1</v>
      </c>
      <c r="H461" s="4">
        <v>0.03</v>
      </c>
      <c r="I461" s="48">
        <f t="shared" si="255"/>
        <v>1</v>
      </c>
      <c r="J461" s="223">
        <v>6.1</v>
      </c>
      <c r="K461" s="48">
        <f t="shared" si="256"/>
        <v>1</v>
      </c>
      <c r="L461" s="41">
        <f t="shared" si="257"/>
        <v>1</v>
      </c>
      <c r="M461" s="41">
        <f t="shared" si="258"/>
        <v>1</v>
      </c>
      <c r="Q461" s="25" t="str">
        <f t="shared" si="259"/>
        <v>CARIB</v>
      </c>
      <c r="R461" s="25">
        <f t="shared" si="260"/>
        <v>1.65</v>
      </c>
      <c r="S461" s="25">
        <f t="shared" si="266"/>
        <v>2.14</v>
      </c>
      <c r="T461" s="25">
        <f t="shared" si="261"/>
        <v>12.5</v>
      </c>
      <c r="U461" s="25">
        <f t="shared" si="262"/>
        <v>16.399999999999999</v>
      </c>
      <c r="V461" s="25">
        <f t="shared" si="263"/>
        <v>0</v>
      </c>
      <c r="W461" s="25">
        <f t="shared" si="264"/>
        <v>0.4</v>
      </c>
      <c r="X461" s="25">
        <f t="shared" si="265"/>
        <v>5</v>
      </c>
      <c r="Y461" s="25">
        <f t="shared" si="228"/>
        <v>7</v>
      </c>
    </row>
    <row r="462" spans="1:25" x14ac:dyDescent="0.25">
      <c r="A462" s="283">
        <v>46253</v>
      </c>
      <c r="B462" s="34" t="s">
        <v>458</v>
      </c>
      <c r="C462" s="34" t="s">
        <v>31</v>
      </c>
      <c r="D462" s="223">
        <v>1.92</v>
      </c>
      <c r="E462" s="48">
        <f t="shared" si="253"/>
        <v>1</v>
      </c>
      <c r="F462" s="43">
        <v>14.75</v>
      </c>
      <c r="G462" s="48">
        <f t="shared" si="254"/>
        <v>1</v>
      </c>
      <c r="H462" s="4">
        <v>0.03</v>
      </c>
      <c r="I462" s="48">
        <f t="shared" si="255"/>
        <v>1</v>
      </c>
      <c r="J462" s="223">
        <v>5.98</v>
      </c>
      <c r="K462" s="48">
        <f t="shared" si="256"/>
        <v>1</v>
      </c>
      <c r="L462" s="41">
        <f t="shared" si="257"/>
        <v>1</v>
      </c>
      <c r="M462" s="41">
        <f t="shared" si="258"/>
        <v>1</v>
      </c>
      <c r="Q462" s="25" t="str">
        <f t="shared" si="259"/>
        <v>CARIB</v>
      </c>
      <c r="R462" s="25">
        <f t="shared" si="260"/>
        <v>1.65</v>
      </c>
      <c r="S462" s="25">
        <f t="shared" si="266"/>
        <v>2.14</v>
      </c>
      <c r="T462" s="25">
        <f t="shared" si="261"/>
        <v>12.5</v>
      </c>
      <c r="U462" s="25">
        <f t="shared" si="262"/>
        <v>16.399999999999999</v>
      </c>
      <c r="V462" s="25">
        <f t="shared" si="263"/>
        <v>0</v>
      </c>
      <c r="W462" s="25">
        <f t="shared" si="264"/>
        <v>0.4</v>
      </c>
      <c r="X462" s="25">
        <f t="shared" si="265"/>
        <v>5</v>
      </c>
      <c r="Y462" s="25">
        <f t="shared" si="228"/>
        <v>7</v>
      </c>
    </row>
    <row r="463" spans="1:25" x14ac:dyDescent="0.25">
      <c r="A463" s="283">
        <v>46254</v>
      </c>
      <c r="B463" s="34" t="s">
        <v>456</v>
      </c>
      <c r="C463" s="34" t="s">
        <v>30</v>
      </c>
      <c r="D463" s="223">
        <v>0.85</v>
      </c>
      <c r="E463" s="48">
        <f t="shared" si="253"/>
        <v>1</v>
      </c>
      <c r="F463" s="43">
        <v>15.85</v>
      </c>
      <c r="G463" s="48">
        <f t="shared" si="254"/>
        <v>1</v>
      </c>
      <c r="H463" s="4">
        <v>0.04</v>
      </c>
      <c r="I463" s="48">
        <f t="shared" si="255"/>
        <v>1</v>
      </c>
      <c r="J463" s="223">
        <v>5.35</v>
      </c>
      <c r="K463" s="48">
        <f t="shared" si="256"/>
        <v>1</v>
      </c>
      <c r="L463" s="41">
        <f t="shared" si="257"/>
        <v>1</v>
      </c>
      <c r="M463" s="41">
        <f t="shared" si="258"/>
        <v>1</v>
      </c>
      <c r="Q463" s="25" t="str">
        <f t="shared" si="259"/>
        <v>STAG</v>
      </c>
      <c r="R463" s="25">
        <f t="shared" si="260"/>
        <v>0.8</v>
      </c>
      <c r="S463" s="25">
        <f t="shared" si="266"/>
        <v>1.24</v>
      </c>
      <c r="T463" s="25">
        <f t="shared" si="261"/>
        <v>12.5</v>
      </c>
      <c r="U463" s="25">
        <f t="shared" si="262"/>
        <v>16.399999999999999</v>
      </c>
      <c r="V463" s="25">
        <f t="shared" si="263"/>
        <v>0</v>
      </c>
      <c r="W463" s="25">
        <f t="shared" si="264"/>
        <v>0.5</v>
      </c>
      <c r="X463" s="25">
        <f t="shared" si="265"/>
        <v>5</v>
      </c>
      <c r="Y463" s="25">
        <f t="shared" si="228"/>
        <v>7</v>
      </c>
    </row>
    <row r="464" spans="1:25" x14ac:dyDescent="0.25">
      <c r="A464" s="283">
        <v>46254</v>
      </c>
      <c r="B464" s="34" t="s">
        <v>457</v>
      </c>
      <c r="C464" s="34" t="s">
        <v>30</v>
      </c>
      <c r="D464" s="223">
        <v>0.82</v>
      </c>
      <c r="E464" s="48">
        <f t="shared" si="253"/>
        <v>1</v>
      </c>
      <c r="F464" s="43">
        <v>15.25</v>
      </c>
      <c r="G464" s="48">
        <f t="shared" si="254"/>
        <v>1</v>
      </c>
      <c r="H464" s="4">
        <v>0.02</v>
      </c>
      <c r="I464" s="48">
        <f t="shared" si="255"/>
        <v>1</v>
      </c>
      <c r="J464" s="223">
        <v>5.3</v>
      </c>
      <c r="K464" s="48">
        <f t="shared" si="256"/>
        <v>1</v>
      </c>
      <c r="L464" s="41">
        <f t="shared" si="257"/>
        <v>1</v>
      </c>
      <c r="M464" s="41">
        <f t="shared" si="258"/>
        <v>1</v>
      </c>
      <c r="Q464" s="25" t="str">
        <f t="shared" si="259"/>
        <v>STAG</v>
      </c>
      <c r="R464" s="25">
        <f t="shared" si="260"/>
        <v>0.8</v>
      </c>
      <c r="S464" s="25">
        <f t="shared" si="266"/>
        <v>1.24</v>
      </c>
      <c r="T464" s="25">
        <f t="shared" si="261"/>
        <v>12.5</v>
      </c>
      <c r="U464" s="25">
        <f t="shared" si="262"/>
        <v>16.399999999999999</v>
      </c>
      <c r="V464" s="25">
        <f t="shared" si="263"/>
        <v>0</v>
      </c>
      <c r="W464" s="25">
        <f t="shared" si="264"/>
        <v>0.5</v>
      </c>
      <c r="X464" s="25">
        <f>VLOOKUP($Q464,$Q$3:$Y$14,8,FALSE)</f>
        <v>5</v>
      </c>
      <c r="Y464" s="25">
        <f t="shared" si="228"/>
        <v>7</v>
      </c>
    </row>
    <row r="465" spans="1:25" x14ac:dyDescent="0.25">
      <c r="A465" s="283">
        <v>46254</v>
      </c>
      <c r="B465" s="34" t="s">
        <v>437</v>
      </c>
      <c r="C465" s="34" t="s">
        <v>30</v>
      </c>
      <c r="D465" s="223">
        <v>0.85</v>
      </c>
      <c r="E465" s="48">
        <f t="shared" si="253"/>
        <v>1</v>
      </c>
      <c r="F465" s="43">
        <v>13</v>
      </c>
      <c r="G465" s="48">
        <f t="shared" si="254"/>
        <v>1</v>
      </c>
      <c r="H465" s="4">
        <v>0.02</v>
      </c>
      <c r="I465" s="48">
        <f t="shared" si="255"/>
        <v>1</v>
      </c>
      <c r="J465" s="223">
        <v>5.98</v>
      </c>
      <c r="K465" s="48">
        <f t="shared" si="256"/>
        <v>1</v>
      </c>
      <c r="L465" s="41">
        <f t="shared" si="257"/>
        <v>1</v>
      </c>
      <c r="M465" s="41">
        <f t="shared" si="258"/>
        <v>1</v>
      </c>
      <c r="Q465" s="25" t="str">
        <f t="shared" si="259"/>
        <v>STAG</v>
      </c>
      <c r="R465" s="25">
        <f t="shared" si="260"/>
        <v>0.8</v>
      </c>
      <c r="S465" s="25">
        <f t="shared" si="266"/>
        <v>1.24</v>
      </c>
      <c r="T465" s="25">
        <f t="shared" si="261"/>
        <v>12.5</v>
      </c>
      <c r="U465" s="25">
        <f t="shared" si="262"/>
        <v>16.399999999999999</v>
      </c>
      <c r="V465" s="25">
        <f t="shared" si="263"/>
        <v>0</v>
      </c>
      <c r="W465" s="25">
        <f t="shared" si="264"/>
        <v>0.5</v>
      </c>
      <c r="X465" s="25">
        <f t="shared" si="265"/>
        <v>5</v>
      </c>
      <c r="Y465" s="25">
        <f t="shared" si="228"/>
        <v>7</v>
      </c>
    </row>
    <row r="466" spans="1:25" x14ac:dyDescent="0.25">
      <c r="A466" s="283">
        <v>46258</v>
      </c>
      <c r="B466" s="34" t="s">
        <v>459</v>
      </c>
      <c r="C466" s="34" t="s">
        <v>31</v>
      </c>
      <c r="D466" s="223">
        <v>2.0299999999999998</v>
      </c>
      <c r="E466" s="48">
        <f t="shared" si="253"/>
        <v>1</v>
      </c>
      <c r="F466" s="43">
        <v>14.4</v>
      </c>
      <c r="G466" s="48">
        <f t="shared" si="254"/>
        <v>1</v>
      </c>
      <c r="H466" s="4">
        <v>0.05</v>
      </c>
      <c r="I466" s="48">
        <f t="shared" si="255"/>
        <v>1</v>
      </c>
      <c r="J466" s="223">
        <v>6.13</v>
      </c>
      <c r="K466" s="48">
        <f t="shared" si="256"/>
        <v>1</v>
      </c>
      <c r="L466" s="41">
        <f t="shared" si="257"/>
        <v>1</v>
      </c>
      <c r="M466" s="41">
        <f t="shared" si="258"/>
        <v>1</v>
      </c>
      <c r="Q466" s="25" t="str">
        <f t="shared" si="259"/>
        <v>CARIB</v>
      </c>
      <c r="R466" s="25">
        <f t="shared" si="260"/>
        <v>1.65</v>
      </c>
      <c r="S466" s="25">
        <f t="shared" si="266"/>
        <v>2.14</v>
      </c>
      <c r="T466" s="25">
        <f t="shared" si="261"/>
        <v>12.5</v>
      </c>
      <c r="U466" s="25">
        <f t="shared" si="262"/>
        <v>16.399999999999999</v>
      </c>
      <c r="V466" s="25">
        <f t="shared" si="263"/>
        <v>0</v>
      </c>
      <c r="W466" s="25">
        <f t="shared" si="264"/>
        <v>0.4</v>
      </c>
      <c r="X466" s="25">
        <f t="shared" si="265"/>
        <v>5</v>
      </c>
      <c r="Y466" s="25">
        <f t="shared" si="228"/>
        <v>7</v>
      </c>
    </row>
    <row r="467" spans="1:25" x14ac:dyDescent="0.25">
      <c r="A467" s="283">
        <v>46258</v>
      </c>
      <c r="B467" s="34" t="s">
        <v>452</v>
      </c>
      <c r="C467" s="34" t="s">
        <v>31</v>
      </c>
      <c r="D467" s="223">
        <v>2.08</v>
      </c>
      <c r="E467" s="48">
        <f t="shared" si="253"/>
        <v>1</v>
      </c>
      <c r="F467" s="43">
        <v>13.4</v>
      </c>
      <c r="G467" s="48">
        <f t="shared" si="254"/>
        <v>1</v>
      </c>
      <c r="H467" s="4">
        <v>0.04</v>
      </c>
      <c r="I467" s="48">
        <f t="shared" si="255"/>
        <v>1</v>
      </c>
      <c r="J467" s="223">
        <v>6.58</v>
      </c>
      <c r="K467" s="48">
        <f t="shared" si="256"/>
        <v>1</v>
      </c>
      <c r="L467" s="41">
        <f t="shared" si="257"/>
        <v>1</v>
      </c>
      <c r="M467" s="41">
        <f t="shared" si="258"/>
        <v>1</v>
      </c>
      <c r="Q467" s="25" t="str">
        <f t="shared" si="259"/>
        <v>CARIB</v>
      </c>
      <c r="R467" s="25">
        <f t="shared" si="260"/>
        <v>1.65</v>
      </c>
      <c r="S467" s="25">
        <f t="shared" si="266"/>
        <v>2.14</v>
      </c>
      <c r="T467" s="25">
        <f t="shared" si="261"/>
        <v>12.5</v>
      </c>
      <c r="U467" s="25">
        <f t="shared" si="262"/>
        <v>16.399999999999999</v>
      </c>
      <c r="V467" s="25">
        <f t="shared" si="263"/>
        <v>0</v>
      </c>
      <c r="W467" s="25">
        <f t="shared" si="264"/>
        <v>0.4</v>
      </c>
      <c r="X467" s="25">
        <f t="shared" si="265"/>
        <v>5</v>
      </c>
      <c r="Y467" s="25">
        <f t="shared" si="228"/>
        <v>7</v>
      </c>
    </row>
    <row r="468" spans="1:25" x14ac:dyDescent="0.25">
      <c r="A468" s="283">
        <v>46258</v>
      </c>
      <c r="B468" s="34" t="s">
        <v>455</v>
      </c>
      <c r="C468" s="34" t="s">
        <v>34</v>
      </c>
      <c r="D468" s="223">
        <v>17.170000000000002</v>
      </c>
      <c r="E468" s="48">
        <f t="shared" si="253"/>
        <v>1</v>
      </c>
      <c r="F468" s="43">
        <v>10.199999999999999</v>
      </c>
      <c r="G468" s="48">
        <f t="shared" si="254"/>
        <v>1</v>
      </c>
      <c r="H468" s="4">
        <v>0.15</v>
      </c>
      <c r="I468" s="48">
        <f t="shared" si="255"/>
        <v>1</v>
      </c>
      <c r="J468" s="223">
        <v>190.5</v>
      </c>
      <c r="K468" s="48">
        <f t="shared" si="256"/>
        <v>1</v>
      </c>
      <c r="L468" s="41">
        <f t="shared" si="257"/>
        <v>1</v>
      </c>
      <c r="M468" s="41">
        <f t="shared" si="258"/>
        <v>1</v>
      </c>
      <c r="Q468" s="25" t="str">
        <f t="shared" si="259"/>
        <v>STARMALT</v>
      </c>
      <c r="R468" s="25">
        <f t="shared" si="260"/>
        <v>16.8</v>
      </c>
      <c r="S468" s="25">
        <f t="shared" si="266"/>
        <v>17.239999999999998</v>
      </c>
      <c r="T468" s="25">
        <f t="shared" si="261"/>
        <v>10</v>
      </c>
      <c r="U468" s="25">
        <f t="shared" si="262"/>
        <v>12.4</v>
      </c>
      <c r="V468" s="25">
        <f t="shared" si="263"/>
        <v>0</v>
      </c>
      <c r="W468" s="25">
        <f t="shared" si="264"/>
        <v>0.2</v>
      </c>
      <c r="X468" s="25">
        <f t="shared" si="265"/>
        <v>170</v>
      </c>
      <c r="Y468" s="25">
        <f t="shared" ref="Y468:Y535" si="267">VLOOKUP($Q468,$Q$3:$Y$14,9,FALSE)</f>
        <v>240</v>
      </c>
    </row>
    <row r="469" spans="1:25" x14ac:dyDescent="0.25">
      <c r="A469" s="283">
        <v>46259</v>
      </c>
      <c r="B469" s="34" t="s">
        <v>452</v>
      </c>
      <c r="C469" s="34" t="s">
        <v>34</v>
      </c>
      <c r="D469" s="223">
        <v>17.07</v>
      </c>
      <c r="E469" s="48">
        <f t="shared" si="253"/>
        <v>1</v>
      </c>
      <c r="F469" s="43">
        <v>12</v>
      </c>
      <c r="G469" s="48">
        <f t="shared" si="254"/>
        <v>1</v>
      </c>
      <c r="H469" s="4">
        <v>0.13</v>
      </c>
      <c r="I469" s="48">
        <f t="shared" si="255"/>
        <v>1</v>
      </c>
      <c r="J469" s="223">
        <v>183.6</v>
      </c>
      <c r="K469" s="48">
        <f t="shared" si="256"/>
        <v>1</v>
      </c>
      <c r="L469" s="41">
        <f t="shared" si="257"/>
        <v>1</v>
      </c>
      <c r="M469" s="41">
        <f t="shared" si="258"/>
        <v>1</v>
      </c>
      <c r="Q469" s="25" t="str">
        <f t="shared" si="259"/>
        <v>STARMALT</v>
      </c>
      <c r="R469" s="25">
        <f t="shared" si="260"/>
        <v>16.8</v>
      </c>
      <c r="S469" s="25">
        <f t="shared" si="266"/>
        <v>17.239999999999998</v>
      </c>
      <c r="T469" s="25">
        <f t="shared" si="261"/>
        <v>10</v>
      </c>
      <c r="U469" s="25">
        <f t="shared" si="262"/>
        <v>12.4</v>
      </c>
      <c r="V469" s="25">
        <f t="shared" si="263"/>
        <v>0</v>
      </c>
      <c r="W469" s="25">
        <f t="shared" si="264"/>
        <v>0.2</v>
      </c>
      <c r="X469" s="25">
        <f t="shared" si="265"/>
        <v>170</v>
      </c>
      <c r="Y469" s="25">
        <f t="shared" si="267"/>
        <v>240</v>
      </c>
    </row>
    <row r="470" spans="1:25" x14ac:dyDescent="0.25">
      <c r="A470" s="283">
        <v>46259</v>
      </c>
      <c r="B470" s="34" t="s">
        <v>437</v>
      </c>
      <c r="C470" s="34" t="s">
        <v>34</v>
      </c>
      <c r="D470" s="223">
        <v>17.03</v>
      </c>
      <c r="E470" s="48">
        <f t="shared" si="253"/>
        <v>1</v>
      </c>
      <c r="F470" s="43">
        <v>12</v>
      </c>
      <c r="G470" s="48">
        <f t="shared" si="254"/>
        <v>1</v>
      </c>
      <c r="H470" s="4">
        <v>0.06</v>
      </c>
      <c r="I470" s="48">
        <f t="shared" si="255"/>
        <v>1</v>
      </c>
      <c r="J470" s="223">
        <v>186</v>
      </c>
      <c r="K470" s="48">
        <f t="shared" si="256"/>
        <v>1</v>
      </c>
      <c r="L470" s="41">
        <f t="shared" si="257"/>
        <v>1</v>
      </c>
      <c r="M470" s="41">
        <f t="shared" si="258"/>
        <v>1</v>
      </c>
      <c r="Q470" s="25" t="str">
        <f t="shared" si="259"/>
        <v>STARMALT</v>
      </c>
      <c r="R470" s="25">
        <f t="shared" si="260"/>
        <v>16.8</v>
      </c>
      <c r="S470" s="25">
        <f t="shared" si="266"/>
        <v>17.239999999999998</v>
      </c>
      <c r="T470" s="25">
        <f t="shared" si="261"/>
        <v>10</v>
      </c>
      <c r="U470" s="25">
        <f t="shared" si="262"/>
        <v>12.4</v>
      </c>
      <c r="V470" s="25">
        <f t="shared" si="263"/>
        <v>0</v>
      </c>
      <c r="W470" s="25">
        <f t="shared" si="264"/>
        <v>0.2</v>
      </c>
      <c r="X470" s="25">
        <f t="shared" si="265"/>
        <v>170</v>
      </c>
      <c r="Y470" s="25">
        <f t="shared" si="267"/>
        <v>240</v>
      </c>
    </row>
    <row r="471" spans="1:25" x14ac:dyDescent="0.25">
      <c r="A471" s="283">
        <v>46260</v>
      </c>
      <c r="B471" s="34" t="s">
        <v>437</v>
      </c>
      <c r="C471" s="34" t="s">
        <v>33</v>
      </c>
      <c r="D471" s="223">
        <v>3.59</v>
      </c>
      <c r="E471" s="48">
        <f t="shared" si="253"/>
        <v>1</v>
      </c>
      <c r="F471" s="43">
        <v>52</v>
      </c>
      <c r="G471" s="48">
        <f t="shared" si="254"/>
        <v>1</v>
      </c>
      <c r="H471" s="4">
        <v>0.02</v>
      </c>
      <c r="I471" s="48">
        <f t="shared" si="255"/>
        <v>1</v>
      </c>
      <c r="J471" s="223">
        <v>192.5</v>
      </c>
      <c r="K471" s="48">
        <f t="shared" si="256"/>
        <v>1</v>
      </c>
      <c r="L471" s="41">
        <f t="shared" si="257"/>
        <v>1</v>
      </c>
      <c r="M471" s="41">
        <f t="shared" si="258"/>
        <v>1</v>
      </c>
      <c r="Q471" s="25" t="str">
        <f t="shared" si="259"/>
        <v>GUINNESS</v>
      </c>
      <c r="R471" s="25">
        <f t="shared" si="260"/>
        <v>3.1</v>
      </c>
      <c r="S471" s="25">
        <f t="shared" si="266"/>
        <v>4.1399999999999997</v>
      </c>
      <c r="T471" s="25">
        <f t="shared" si="261"/>
        <v>48</v>
      </c>
      <c r="U471" s="25">
        <f t="shared" si="262"/>
        <v>62</v>
      </c>
      <c r="V471" s="25">
        <f t="shared" si="263"/>
        <v>0</v>
      </c>
      <c r="W471" s="25">
        <f t="shared" si="264"/>
        <v>0.4</v>
      </c>
      <c r="X471" s="25">
        <f t="shared" si="265"/>
        <v>155</v>
      </c>
      <c r="Y471" s="25">
        <f t="shared" si="267"/>
        <v>195</v>
      </c>
    </row>
    <row r="472" spans="1:25" x14ac:dyDescent="0.25">
      <c r="A472" s="283">
        <v>46260</v>
      </c>
      <c r="B472" s="34" t="s">
        <v>435</v>
      </c>
      <c r="C472" s="34" t="s">
        <v>33</v>
      </c>
      <c r="D472" s="223">
        <v>3.79</v>
      </c>
      <c r="E472" s="48">
        <f t="shared" si="253"/>
        <v>1</v>
      </c>
      <c r="F472" s="43">
        <v>48</v>
      </c>
      <c r="G472" s="48">
        <f t="shared" si="254"/>
        <v>1</v>
      </c>
      <c r="H472" s="4">
        <v>0.03</v>
      </c>
      <c r="I472" s="48">
        <f t="shared" si="255"/>
        <v>1</v>
      </c>
      <c r="J472" s="223">
        <v>190</v>
      </c>
      <c r="K472" s="48">
        <f t="shared" si="256"/>
        <v>1</v>
      </c>
      <c r="L472" s="41">
        <f t="shared" si="257"/>
        <v>1</v>
      </c>
      <c r="M472" s="41">
        <f t="shared" si="258"/>
        <v>1</v>
      </c>
      <c r="Q472" s="25" t="str">
        <f t="shared" si="259"/>
        <v>GUINNESS</v>
      </c>
      <c r="R472" s="25">
        <f t="shared" si="260"/>
        <v>3.1</v>
      </c>
      <c r="S472" s="25">
        <f t="shared" si="266"/>
        <v>4.1399999999999997</v>
      </c>
      <c r="T472" s="25">
        <f t="shared" si="261"/>
        <v>48</v>
      </c>
      <c r="U472" s="25">
        <f t="shared" si="262"/>
        <v>62</v>
      </c>
      <c r="V472" s="25">
        <f t="shared" si="263"/>
        <v>0</v>
      </c>
      <c r="W472" s="25">
        <f t="shared" si="264"/>
        <v>0.4</v>
      </c>
      <c r="X472" s="25">
        <f t="shared" si="265"/>
        <v>155</v>
      </c>
      <c r="Y472" s="25">
        <f t="shared" si="267"/>
        <v>195</v>
      </c>
    </row>
    <row r="473" spans="1:25" x14ac:dyDescent="0.25">
      <c r="A473" s="283">
        <v>46261</v>
      </c>
      <c r="B473" s="34" t="s">
        <v>459</v>
      </c>
      <c r="C473" s="34" t="s">
        <v>31</v>
      </c>
      <c r="D473" s="223">
        <v>1.87</v>
      </c>
      <c r="E473" s="48">
        <f t="shared" si="253"/>
        <v>1</v>
      </c>
      <c r="F473" s="43">
        <v>14</v>
      </c>
      <c r="G473" s="48">
        <f t="shared" si="254"/>
        <v>1</v>
      </c>
      <c r="H473" s="4">
        <v>0.03</v>
      </c>
      <c r="I473" s="48">
        <f t="shared" si="255"/>
        <v>1</v>
      </c>
      <c r="J473" s="223">
        <v>5.5</v>
      </c>
      <c r="K473" s="48">
        <f t="shared" si="256"/>
        <v>1</v>
      </c>
      <c r="L473" s="41">
        <f t="shared" si="257"/>
        <v>1</v>
      </c>
      <c r="M473" s="41">
        <f t="shared" si="258"/>
        <v>1</v>
      </c>
      <c r="Q473" s="25" t="str">
        <f t="shared" si="259"/>
        <v>CARIB</v>
      </c>
      <c r="R473" s="25">
        <f t="shared" si="260"/>
        <v>1.65</v>
      </c>
      <c r="S473" s="25">
        <f t="shared" si="266"/>
        <v>2.14</v>
      </c>
      <c r="T473" s="25">
        <f t="shared" si="261"/>
        <v>12.5</v>
      </c>
      <c r="U473" s="25">
        <f t="shared" si="262"/>
        <v>16.399999999999999</v>
      </c>
      <c r="V473" s="25">
        <f t="shared" si="263"/>
        <v>0</v>
      </c>
      <c r="W473" s="25">
        <f t="shared" si="264"/>
        <v>0.4</v>
      </c>
      <c r="X473" s="25">
        <f t="shared" si="265"/>
        <v>5</v>
      </c>
      <c r="Y473" s="25">
        <f t="shared" si="267"/>
        <v>7</v>
      </c>
    </row>
    <row r="474" spans="1:25" x14ac:dyDescent="0.25">
      <c r="A474" s="283">
        <v>46261</v>
      </c>
      <c r="B474" s="34" t="s">
        <v>456</v>
      </c>
      <c r="C474" s="34" t="s">
        <v>31</v>
      </c>
      <c r="D474" s="223">
        <v>1.89</v>
      </c>
      <c r="E474" s="48">
        <f t="shared" si="253"/>
        <v>1</v>
      </c>
      <c r="F474" s="43">
        <v>13.45</v>
      </c>
      <c r="G474" s="48">
        <f t="shared" si="254"/>
        <v>1</v>
      </c>
      <c r="H474" s="4">
        <v>0.03</v>
      </c>
      <c r="I474" s="48">
        <f t="shared" si="255"/>
        <v>1</v>
      </c>
      <c r="J474" s="223">
        <v>5.53</v>
      </c>
      <c r="K474" s="48">
        <f t="shared" si="256"/>
        <v>1</v>
      </c>
      <c r="L474" s="41">
        <f t="shared" si="257"/>
        <v>1</v>
      </c>
      <c r="M474" s="41">
        <f t="shared" si="258"/>
        <v>1</v>
      </c>
      <c r="Q474" s="25" t="str">
        <f t="shared" si="259"/>
        <v>CARIB</v>
      </c>
      <c r="R474" s="25">
        <f t="shared" si="260"/>
        <v>1.65</v>
      </c>
      <c r="S474" s="25">
        <f t="shared" si="266"/>
        <v>2.14</v>
      </c>
      <c r="T474" s="25">
        <f t="shared" si="261"/>
        <v>12.5</v>
      </c>
      <c r="U474" s="25">
        <f t="shared" si="262"/>
        <v>16.399999999999999</v>
      </c>
      <c r="V474" s="25">
        <f t="shared" si="263"/>
        <v>0</v>
      </c>
      <c r="W474" s="25">
        <f t="shared" si="264"/>
        <v>0.4</v>
      </c>
      <c r="X474" s="25">
        <f t="shared" si="265"/>
        <v>5</v>
      </c>
      <c r="Y474" s="25">
        <f t="shared" si="267"/>
        <v>7</v>
      </c>
    </row>
    <row r="475" spans="1:25" x14ac:dyDescent="0.25">
      <c r="A475" s="283">
        <v>46262</v>
      </c>
      <c r="B475" s="34" t="s">
        <v>456</v>
      </c>
      <c r="C475" s="34" t="s">
        <v>35</v>
      </c>
      <c r="D475" s="223">
        <v>16.3</v>
      </c>
      <c r="E475" s="48">
        <f t="shared" si="253"/>
        <v>1</v>
      </c>
      <c r="F475" s="43">
        <v>16</v>
      </c>
      <c r="G475" s="48">
        <f t="shared" si="254"/>
        <v>1</v>
      </c>
      <c r="H475" s="4"/>
      <c r="I475" s="48"/>
      <c r="J475" s="223">
        <v>109.8</v>
      </c>
      <c r="K475" s="48">
        <f t="shared" si="256"/>
        <v>1</v>
      </c>
      <c r="L475" s="41">
        <f t="shared" si="257"/>
        <v>1</v>
      </c>
      <c r="M475" s="41">
        <f t="shared" si="258"/>
        <v>1</v>
      </c>
      <c r="Q475" s="25" t="str">
        <f t="shared" ref="Q475:Q476" si="268">LEFT(C475,12)</f>
        <v>VITAMALT</v>
      </c>
      <c r="R475" s="25">
        <f t="shared" si="260"/>
        <v>16.2</v>
      </c>
      <c r="S475" s="25">
        <f t="shared" si="266"/>
        <v>16.84</v>
      </c>
      <c r="T475" s="25">
        <f t="shared" si="261"/>
        <v>12</v>
      </c>
      <c r="U475" s="25">
        <f t="shared" si="262"/>
        <v>16.440000000000001</v>
      </c>
      <c r="V475" s="25">
        <f t="shared" si="263"/>
        <v>0</v>
      </c>
      <c r="W475" s="25">
        <f t="shared" si="264"/>
        <v>1.4</v>
      </c>
      <c r="X475" s="25">
        <f t="shared" si="265"/>
        <v>100</v>
      </c>
      <c r="Y475" s="25">
        <f t="shared" si="267"/>
        <v>140</v>
      </c>
    </row>
    <row r="476" spans="1:25" x14ac:dyDescent="0.25">
      <c r="A476" s="283">
        <v>46265</v>
      </c>
      <c r="B476" s="34" t="s">
        <v>456</v>
      </c>
      <c r="C476" s="34" t="s">
        <v>35</v>
      </c>
      <c r="D476" s="223">
        <v>16.37</v>
      </c>
      <c r="E476" s="48">
        <f t="shared" si="253"/>
        <v>1</v>
      </c>
      <c r="F476" s="43">
        <v>13.35</v>
      </c>
      <c r="G476" s="48">
        <f t="shared" si="254"/>
        <v>1</v>
      </c>
      <c r="H476" s="4"/>
      <c r="I476" s="48"/>
      <c r="J476" s="223">
        <v>114.1</v>
      </c>
      <c r="K476" s="48">
        <f t="shared" si="256"/>
        <v>1</v>
      </c>
      <c r="L476" s="41">
        <f t="shared" si="257"/>
        <v>1</v>
      </c>
      <c r="M476" s="41">
        <f t="shared" si="258"/>
        <v>1</v>
      </c>
      <c r="Q476" s="25" t="str">
        <f t="shared" si="268"/>
        <v>VITAMALT</v>
      </c>
      <c r="R476" s="25">
        <f t="shared" si="260"/>
        <v>16.2</v>
      </c>
      <c r="S476" s="25">
        <f t="shared" si="266"/>
        <v>16.84</v>
      </c>
      <c r="T476" s="25">
        <f t="shared" si="261"/>
        <v>12</v>
      </c>
      <c r="U476" s="25">
        <f t="shared" si="262"/>
        <v>16.440000000000001</v>
      </c>
      <c r="V476" s="25">
        <f t="shared" si="263"/>
        <v>0</v>
      </c>
      <c r="W476" s="25">
        <f t="shared" si="264"/>
        <v>1.4</v>
      </c>
      <c r="X476" s="25">
        <f t="shared" si="265"/>
        <v>100</v>
      </c>
      <c r="Y476" s="25">
        <f t="shared" si="267"/>
        <v>140</v>
      </c>
    </row>
    <row r="477" spans="1:25" x14ac:dyDescent="0.25">
      <c r="A477" s="283">
        <v>46265</v>
      </c>
      <c r="B477" s="34" t="s">
        <v>457</v>
      </c>
      <c r="C477" s="34" t="s">
        <v>35</v>
      </c>
      <c r="D477" s="223">
        <v>16.39</v>
      </c>
      <c r="E477" s="48">
        <f t="shared" si="253"/>
        <v>1</v>
      </c>
      <c r="F477" s="43">
        <v>15</v>
      </c>
      <c r="G477" s="48">
        <f t="shared" si="254"/>
        <v>1</v>
      </c>
      <c r="H477" s="4"/>
      <c r="I477" s="48"/>
      <c r="J477" s="223">
        <v>118.9</v>
      </c>
      <c r="K477" s="48">
        <f t="shared" si="256"/>
        <v>1</v>
      </c>
      <c r="L477" s="41">
        <f t="shared" si="257"/>
        <v>1</v>
      </c>
      <c r="M477" s="41">
        <f t="shared" si="258"/>
        <v>1</v>
      </c>
      <c r="Q477" s="25" t="str">
        <f t="shared" ref="Q477" si="269">LEFT(C477,12)</f>
        <v>VITAMALT</v>
      </c>
      <c r="R477" s="25">
        <f t="shared" si="260"/>
        <v>16.2</v>
      </c>
      <c r="S477" s="25">
        <f t="shared" si="266"/>
        <v>16.84</v>
      </c>
      <c r="T477" s="25">
        <f t="shared" si="261"/>
        <v>12</v>
      </c>
      <c r="U477" s="25">
        <f t="shared" si="262"/>
        <v>16.440000000000001</v>
      </c>
      <c r="V477" s="25">
        <f t="shared" si="263"/>
        <v>0</v>
      </c>
      <c r="W477" s="25">
        <f t="shared" si="264"/>
        <v>1.4</v>
      </c>
      <c r="X477" s="25">
        <f t="shared" si="265"/>
        <v>100</v>
      </c>
      <c r="Y477" s="25">
        <f t="shared" si="267"/>
        <v>140</v>
      </c>
    </row>
    <row r="478" spans="1:25" ht="15.75" thickBot="1" x14ac:dyDescent="0.3">
      <c r="A478" s="35"/>
      <c r="B478" s="34"/>
      <c r="C478" s="34"/>
      <c r="D478" s="135"/>
      <c r="E478" s="48"/>
      <c r="F478" s="43"/>
      <c r="G478" s="48"/>
      <c r="H478" s="4"/>
      <c r="I478" s="50"/>
      <c r="J478" s="223"/>
      <c r="K478" s="110"/>
      <c r="L478" s="41"/>
      <c r="M478" s="41"/>
      <c r="Q478" s="25" t="str">
        <f t="shared" si="259"/>
        <v/>
      </c>
      <c r="R478" s="25" t="e">
        <f t="shared" ref="R478:R514" si="270">VLOOKUP($Q478,$Q$3:$Y$14,2,FALSE)</f>
        <v>#N/A</v>
      </c>
      <c r="S478" s="25" t="e">
        <f t="shared" ref="S478:S515" si="271">VLOOKUP($Q478,$Q$3:$Y$14,3,FALSE)</f>
        <v>#N/A</v>
      </c>
      <c r="T478" s="25" t="e">
        <f t="shared" ref="T478:T514" si="272">VLOOKUP($Q478,$Q$3:$Y$14,4,FALSE)</f>
        <v>#N/A</v>
      </c>
      <c r="U478" s="25" t="e">
        <f t="shared" ref="U478:U514" si="273">VLOOKUP($Q478,$Q$3:$Y$14,5,FALSE)</f>
        <v>#N/A</v>
      </c>
      <c r="V478" s="25" t="e">
        <f t="shared" ref="V478:V514" si="274">VLOOKUP($Q478,$Q$3:$Y$14,6,FALSE)</f>
        <v>#N/A</v>
      </c>
      <c r="W478" s="25" t="e">
        <f t="shared" ref="W478:W514" si="275">VLOOKUP($Q478,$Q$3:$Y$14,7,FALSE)</f>
        <v>#N/A</v>
      </c>
      <c r="X478" s="25" t="e">
        <f t="shared" ref="X478:X514" si="276">VLOOKUP($Q478,$Q$3:$Y$14,8,FALSE)</f>
        <v>#N/A</v>
      </c>
      <c r="Y478" s="25" t="e">
        <f t="shared" si="267"/>
        <v>#N/A</v>
      </c>
    </row>
    <row r="479" spans="1:25" ht="15.75" thickBot="1" x14ac:dyDescent="0.3">
      <c r="C479">
        <f>COUNTA(C428:C478)</f>
        <v>50</v>
      </c>
      <c r="D479" s="31">
        <f>((COUNTA(D428:D478))-COUNTIF(E428:E478,"&lt;1"))/(COUNTA(D428:D478))</f>
        <v>1</v>
      </c>
      <c r="E479" s="72"/>
      <c r="F479" s="31">
        <f>((COUNTA(F428:F478))-COUNTIF(G428:G478,"&lt;1"))/(COUNTA(F428:F478))</f>
        <v>1</v>
      </c>
      <c r="G479" s="72"/>
      <c r="H479" s="31">
        <f>((COUNTA(H428:H478))-COUNTIF(I428:I478,"&lt;1"))/(COUNTA(H428:H478))</f>
        <v>1</v>
      </c>
      <c r="I479" s="72"/>
      <c r="J479" s="31">
        <f>((COUNTA(J428:J478))-COUNTIF(K428:K478,"&lt;1"))/(COUNTA(J428:J478))</f>
        <v>0.97916666666666663</v>
      </c>
      <c r="K479" s="72"/>
      <c r="L479" s="11">
        <f>AVERAGE(L428:L478)</f>
        <v>0.97872340425531912</v>
      </c>
      <c r="M479" s="11">
        <f>AVERAGE(M428:M478)</f>
        <v>1</v>
      </c>
      <c r="Q479" s="25" t="str">
        <f t="shared" si="259"/>
        <v>50</v>
      </c>
      <c r="R479" s="25" t="e">
        <f t="shared" si="270"/>
        <v>#N/A</v>
      </c>
      <c r="S479" s="25" t="e">
        <f t="shared" si="271"/>
        <v>#N/A</v>
      </c>
      <c r="T479" s="25" t="e">
        <f t="shared" si="272"/>
        <v>#N/A</v>
      </c>
      <c r="U479" s="25" t="e">
        <f t="shared" si="273"/>
        <v>#N/A</v>
      </c>
      <c r="V479" s="25" t="e">
        <f t="shared" si="274"/>
        <v>#N/A</v>
      </c>
      <c r="W479" s="25" t="e">
        <f t="shared" si="275"/>
        <v>#N/A</v>
      </c>
      <c r="X479" s="25" t="e">
        <f t="shared" si="276"/>
        <v>#N/A</v>
      </c>
      <c r="Y479" s="25" t="e">
        <f t="shared" si="267"/>
        <v>#N/A</v>
      </c>
    </row>
    <row r="480" spans="1:25" x14ac:dyDescent="0.25"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x14ac:dyDescent="0.25"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30" x14ac:dyDescent="0.25">
      <c r="A482" s="7" t="s">
        <v>18</v>
      </c>
      <c r="B482" s="7" t="s">
        <v>19</v>
      </c>
      <c r="C482" s="7" t="s">
        <v>29</v>
      </c>
      <c r="D482" s="8" t="s">
        <v>122</v>
      </c>
      <c r="E482" s="70"/>
      <c r="F482" s="8" t="s">
        <v>15</v>
      </c>
      <c r="G482" s="70"/>
      <c r="H482" s="127" t="s">
        <v>16</v>
      </c>
      <c r="I482" s="70"/>
      <c r="J482" s="8" t="s">
        <v>14</v>
      </c>
      <c r="K482" s="105"/>
      <c r="L482" s="18" t="s">
        <v>20</v>
      </c>
      <c r="M482" s="24" t="s">
        <v>103</v>
      </c>
      <c r="Q482" s="25" t="str">
        <f t="shared" si="259"/>
        <v>Product</v>
      </c>
      <c r="R482" s="25" t="e">
        <f t="shared" si="270"/>
        <v>#N/A</v>
      </c>
      <c r="S482" s="25" t="e">
        <f t="shared" si="271"/>
        <v>#N/A</v>
      </c>
      <c r="T482" s="25" t="e">
        <f t="shared" si="272"/>
        <v>#N/A</v>
      </c>
      <c r="U482" s="25" t="e">
        <f t="shared" si="273"/>
        <v>#N/A</v>
      </c>
      <c r="V482" s="25" t="e">
        <f t="shared" si="274"/>
        <v>#N/A</v>
      </c>
      <c r="W482" s="25" t="e">
        <f t="shared" si="275"/>
        <v>#N/A</v>
      </c>
      <c r="X482" s="25" t="e">
        <f t="shared" si="276"/>
        <v>#N/A</v>
      </c>
      <c r="Y482" s="25" t="e">
        <f t="shared" si="267"/>
        <v>#N/A</v>
      </c>
    </row>
    <row r="483" spans="1:25" x14ac:dyDescent="0.25">
      <c r="A483" s="283">
        <v>46266</v>
      </c>
      <c r="B483" s="34" t="s">
        <v>457</v>
      </c>
      <c r="C483" s="34" t="s">
        <v>30</v>
      </c>
      <c r="D483" s="223">
        <v>0.88</v>
      </c>
      <c r="E483" s="48">
        <f t="shared" ref="E483:E529" si="277">IF(+(IF(D483&lt;R483,0,IF(D483&gt;S483,0,1)))=1,1,0)</f>
        <v>1</v>
      </c>
      <c r="F483" s="43">
        <v>13</v>
      </c>
      <c r="G483" s="48">
        <f>IF(+(IF(F483&lt;T483,0,IF(F483&gt;U483,0,1)))=1,1,0)</f>
        <v>1</v>
      </c>
      <c r="H483" s="4">
        <v>0.08</v>
      </c>
      <c r="I483" s="48">
        <f t="shared" ref="I483:I529" si="278">IF(+(IF(H483&lt;V483,0,IF(H483&gt;W483,0,1)))=1,1,0)</f>
        <v>1</v>
      </c>
      <c r="J483" s="223">
        <v>5.73</v>
      </c>
      <c r="K483" s="48">
        <f t="shared" ref="K483:K529" si="279">IF(+(IF(J483&lt;X483,0,IF(J483&gt;Y483,0,1)))=1,1,0)</f>
        <v>1</v>
      </c>
      <c r="L483" s="41">
        <f t="shared" ref="L483:L529" si="280">IF(+(IF(D483&lt;R483,0,IF(D483&gt;S483,0,1)))+(IF(F483&lt;T483,0,IF(F483&gt;U483,0,1)))+(IF(H483&lt;V483,0,IF(H483&gt;W483,0,1)))+(IF(J483&lt;X483,0,IF(J483&gt;Y483,0,1)))=4,1,0)</f>
        <v>1</v>
      </c>
      <c r="M483" s="41">
        <f t="shared" ref="M483:M529" si="281">IF(+(IF(D483&lt;R483,0,IF(D483&gt;S483,0,1)))+(IF(F483&lt;T483,0,IF(F483&gt;U483,0,1)))+(IF(H483&lt;V483,0,IF(H483&gt;W483,0,1)))=3,1,0)</f>
        <v>1</v>
      </c>
      <c r="Q483" s="25" t="str">
        <f t="shared" ref="Q483:Q516" si="282">LEFT(C483,12)</f>
        <v>STAG</v>
      </c>
      <c r="R483" s="25">
        <f t="shared" si="270"/>
        <v>0.8</v>
      </c>
      <c r="S483" s="25">
        <f t="shared" si="271"/>
        <v>1.24</v>
      </c>
      <c r="T483" s="25">
        <f t="shared" si="272"/>
        <v>12.5</v>
      </c>
      <c r="U483" s="25">
        <f t="shared" si="273"/>
        <v>16.399999999999999</v>
      </c>
      <c r="V483" s="25">
        <f t="shared" si="274"/>
        <v>0</v>
      </c>
      <c r="W483" s="25">
        <f t="shared" si="275"/>
        <v>0.5</v>
      </c>
      <c r="X483" s="25">
        <f t="shared" si="276"/>
        <v>5</v>
      </c>
      <c r="Y483" s="25">
        <f t="shared" si="267"/>
        <v>7</v>
      </c>
    </row>
    <row r="484" spans="1:25" x14ac:dyDescent="0.25">
      <c r="A484" s="283">
        <v>46266</v>
      </c>
      <c r="B484" s="34" t="s">
        <v>456</v>
      </c>
      <c r="C484" s="34" t="s">
        <v>30</v>
      </c>
      <c r="D484" s="223">
        <v>0.91</v>
      </c>
      <c r="E484" s="48">
        <f t="shared" si="277"/>
        <v>1</v>
      </c>
      <c r="F484" s="43">
        <v>13</v>
      </c>
      <c r="G484" s="48">
        <f>IF(+(IF(F484&lt;T484,0,IF(F484&gt;U484,0,1)))=1,1,0)</f>
        <v>1</v>
      </c>
      <c r="H484" s="4">
        <v>0.04</v>
      </c>
      <c r="I484" s="48">
        <f t="shared" si="278"/>
        <v>1</v>
      </c>
      <c r="J484" s="223">
        <v>5.28</v>
      </c>
      <c r="K484" s="48">
        <f t="shared" si="279"/>
        <v>1</v>
      </c>
      <c r="L484" s="41">
        <f t="shared" si="280"/>
        <v>1</v>
      </c>
      <c r="M484" s="41">
        <f t="shared" si="281"/>
        <v>1</v>
      </c>
      <c r="Q484" s="25" t="str">
        <f t="shared" si="282"/>
        <v>STAG</v>
      </c>
      <c r="R484" s="25">
        <f t="shared" si="270"/>
        <v>0.8</v>
      </c>
      <c r="S484" s="25">
        <f t="shared" si="271"/>
        <v>1.24</v>
      </c>
      <c r="T484" s="25">
        <f t="shared" si="272"/>
        <v>12.5</v>
      </c>
      <c r="U484" s="25">
        <f t="shared" si="273"/>
        <v>16.399999999999999</v>
      </c>
      <c r="V484" s="25">
        <f t="shared" si="274"/>
        <v>0</v>
      </c>
      <c r="W484" s="25">
        <f t="shared" si="275"/>
        <v>0.5</v>
      </c>
      <c r="X484" s="25">
        <f t="shared" si="276"/>
        <v>5</v>
      </c>
      <c r="Y484" s="25">
        <f t="shared" si="267"/>
        <v>7</v>
      </c>
    </row>
    <row r="485" spans="1:25" x14ac:dyDescent="0.25">
      <c r="A485" s="283">
        <v>46266</v>
      </c>
      <c r="B485" s="118" t="s">
        <v>456</v>
      </c>
      <c r="C485" s="34" t="s">
        <v>31</v>
      </c>
      <c r="D485" s="223">
        <v>1.88</v>
      </c>
      <c r="E485" s="48">
        <f t="shared" si="277"/>
        <v>1</v>
      </c>
      <c r="F485" s="43">
        <v>14.6</v>
      </c>
      <c r="G485" s="48">
        <f>IF(+(IF(F485&lt;T485,0,IF(F485&gt;U485,0,1)))=1,1,0)</f>
        <v>1</v>
      </c>
      <c r="H485" s="4">
        <v>0.02</v>
      </c>
      <c r="I485" s="48">
        <f t="shared" si="278"/>
        <v>1</v>
      </c>
      <c r="J485" s="223">
        <v>5.98</v>
      </c>
      <c r="K485" s="48">
        <f t="shared" si="279"/>
        <v>1</v>
      </c>
      <c r="L485" s="41">
        <f t="shared" si="280"/>
        <v>1</v>
      </c>
      <c r="M485" s="41">
        <f t="shared" si="281"/>
        <v>1</v>
      </c>
      <c r="Q485" s="25" t="str">
        <f t="shared" si="282"/>
        <v>CARIB</v>
      </c>
      <c r="R485" s="25">
        <f t="shared" si="270"/>
        <v>1.65</v>
      </c>
      <c r="S485" s="25">
        <f t="shared" si="271"/>
        <v>2.14</v>
      </c>
      <c r="T485" s="25">
        <f t="shared" si="272"/>
        <v>12.5</v>
      </c>
      <c r="U485" s="25">
        <f t="shared" si="273"/>
        <v>16.399999999999999</v>
      </c>
      <c r="V485" s="25">
        <f t="shared" si="274"/>
        <v>0</v>
      </c>
      <c r="W485" s="25">
        <f t="shared" si="275"/>
        <v>0.4</v>
      </c>
      <c r="X485" s="25">
        <f t="shared" si="276"/>
        <v>5</v>
      </c>
      <c r="Y485" s="25">
        <f t="shared" si="267"/>
        <v>7</v>
      </c>
    </row>
    <row r="486" spans="1:25" x14ac:dyDescent="0.25">
      <c r="A486" s="283">
        <v>46267</v>
      </c>
      <c r="B486" s="34" t="s">
        <v>459</v>
      </c>
      <c r="C486" s="34" t="s">
        <v>31</v>
      </c>
      <c r="D486" s="223">
        <v>1.96</v>
      </c>
      <c r="E486" s="48">
        <f t="shared" si="277"/>
        <v>1</v>
      </c>
      <c r="F486" s="43">
        <v>13.9</v>
      </c>
      <c r="G486" s="48">
        <f t="shared" ref="G486:G529" si="283">IF(+(IF(F486&lt;T486,0,IF(F486&gt;U486,0,1)))=1,1,0)</f>
        <v>1</v>
      </c>
      <c r="H486" s="4">
        <v>0.02</v>
      </c>
      <c r="I486" s="48">
        <f t="shared" si="278"/>
        <v>1</v>
      </c>
      <c r="J486" s="223">
        <v>6.88</v>
      </c>
      <c r="K486" s="48">
        <f t="shared" si="279"/>
        <v>1</v>
      </c>
      <c r="L486" s="41">
        <f t="shared" si="280"/>
        <v>1</v>
      </c>
      <c r="M486" s="41">
        <f t="shared" si="281"/>
        <v>1</v>
      </c>
      <c r="Q486" s="25" t="str">
        <f t="shared" si="282"/>
        <v>CARIB</v>
      </c>
      <c r="R486" s="25">
        <f t="shared" si="270"/>
        <v>1.65</v>
      </c>
      <c r="S486" s="25">
        <f t="shared" si="271"/>
        <v>2.14</v>
      </c>
      <c r="T486" s="25">
        <f t="shared" si="272"/>
        <v>12.5</v>
      </c>
      <c r="U486" s="25">
        <f t="shared" si="273"/>
        <v>16.399999999999999</v>
      </c>
      <c r="V486" s="25">
        <f t="shared" si="274"/>
        <v>0</v>
      </c>
      <c r="W486" s="25">
        <f t="shared" si="275"/>
        <v>0.4</v>
      </c>
      <c r="X486" s="25">
        <f t="shared" si="276"/>
        <v>5</v>
      </c>
      <c r="Y486" s="25">
        <f t="shared" si="267"/>
        <v>7</v>
      </c>
    </row>
    <row r="487" spans="1:25" x14ac:dyDescent="0.25">
      <c r="A487" s="283">
        <v>46267</v>
      </c>
      <c r="B487" s="118" t="s">
        <v>435</v>
      </c>
      <c r="C487" s="34" t="s">
        <v>31</v>
      </c>
      <c r="D487" s="223">
        <v>2.08</v>
      </c>
      <c r="E487" s="48">
        <f t="shared" ref="E487" si="284">IF(+(IF(D487&lt;R487,0,IF(D487&gt;S487,0,1)))=1,1,0)</f>
        <v>1</v>
      </c>
      <c r="F487" s="43">
        <v>13.5</v>
      </c>
      <c r="G487" s="48">
        <f t="shared" ref="G487" si="285">IF(+(IF(F487&lt;T487,0,IF(F487&gt;U487,0,1)))=1,1,0)</f>
        <v>1</v>
      </c>
      <c r="H487" s="4">
        <v>0.09</v>
      </c>
      <c r="I487" s="48">
        <f t="shared" ref="I487" si="286">IF(+(IF(H487&lt;V487,0,IF(H487&gt;W487,0,1)))=1,1,0)</f>
        <v>1</v>
      </c>
      <c r="J487" s="223">
        <v>5.83</v>
      </c>
      <c r="K487" s="48">
        <f t="shared" ref="K487" si="287">IF(+(IF(J487&lt;X487,0,IF(J487&gt;Y487,0,1)))=1,1,0)</f>
        <v>1</v>
      </c>
      <c r="L487" s="41">
        <f t="shared" ref="L487" si="288">IF(+(IF(D487&lt;R487,0,IF(D487&gt;S487,0,1)))+(IF(F487&lt;T487,0,IF(F487&gt;U487,0,1)))+(IF(H487&lt;V487,0,IF(H487&gt;W487,0,1)))+(IF(J487&lt;X487,0,IF(J487&gt;Y487,0,1)))=4,1,0)</f>
        <v>1</v>
      </c>
      <c r="M487" s="41">
        <f t="shared" ref="M487" si="289">IF(+(IF(D487&lt;R487,0,IF(D487&gt;S487,0,1)))+(IF(F487&lt;T487,0,IF(F487&gt;U487,0,1)))+(IF(H487&lt;V487,0,IF(H487&gt;W487,0,1)))=3,1,0)</f>
        <v>1</v>
      </c>
      <c r="Q487" s="25" t="str">
        <f t="shared" ref="Q487" si="290">LEFT(C487,12)</f>
        <v>CARIB</v>
      </c>
      <c r="R487" s="25">
        <f t="shared" si="270"/>
        <v>1.65</v>
      </c>
      <c r="S487" s="25">
        <f t="shared" si="271"/>
        <v>2.14</v>
      </c>
      <c r="T487" s="25">
        <f t="shared" si="272"/>
        <v>12.5</v>
      </c>
      <c r="U487" s="25">
        <f t="shared" si="273"/>
        <v>16.399999999999999</v>
      </c>
      <c r="V487" s="25">
        <f t="shared" si="274"/>
        <v>0</v>
      </c>
      <c r="W487" s="25">
        <f t="shared" si="275"/>
        <v>0.4</v>
      </c>
      <c r="X487" s="25">
        <f t="shared" si="276"/>
        <v>5</v>
      </c>
      <c r="Y487" s="25">
        <f t="shared" si="267"/>
        <v>7</v>
      </c>
    </row>
    <row r="488" spans="1:25" x14ac:dyDescent="0.25">
      <c r="A488" s="283">
        <v>46267</v>
      </c>
      <c r="B488" s="118" t="s">
        <v>458</v>
      </c>
      <c r="C488" s="34" t="s">
        <v>31</v>
      </c>
      <c r="D488" s="223">
        <v>2.02</v>
      </c>
      <c r="E488" s="48">
        <f t="shared" si="277"/>
        <v>1</v>
      </c>
      <c r="F488" s="43">
        <v>15.8</v>
      </c>
      <c r="G488" s="48">
        <f t="shared" si="283"/>
        <v>1</v>
      </c>
      <c r="H488" s="4">
        <v>0.03</v>
      </c>
      <c r="I488" s="48">
        <f t="shared" si="278"/>
        <v>1</v>
      </c>
      <c r="J488" s="223">
        <v>6.83</v>
      </c>
      <c r="K488" s="48">
        <f t="shared" si="279"/>
        <v>1</v>
      </c>
      <c r="L488" s="41">
        <f t="shared" si="280"/>
        <v>1</v>
      </c>
      <c r="M488" s="41">
        <f t="shared" si="281"/>
        <v>1</v>
      </c>
      <c r="Q488" s="25" t="str">
        <f t="shared" si="282"/>
        <v>CARIB</v>
      </c>
      <c r="R488" s="25">
        <f t="shared" si="270"/>
        <v>1.65</v>
      </c>
      <c r="S488" s="25">
        <f t="shared" si="271"/>
        <v>2.14</v>
      </c>
      <c r="T488" s="25">
        <f t="shared" si="272"/>
        <v>12.5</v>
      </c>
      <c r="U488" s="25">
        <f t="shared" si="273"/>
        <v>16.399999999999999</v>
      </c>
      <c r="V488" s="25">
        <f t="shared" si="274"/>
        <v>0</v>
      </c>
      <c r="W488" s="25">
        <f t="shared" si="275"/>
        <v>0.4</v>
      </c>
      <c r="X488" s="25">
        <f t="shared" si="276"/>
        <v>5</v>
      </c>
      <c r="Y488" s="25">
        <f t="shared" si="267"/>
        <v>7</v>
      </c>
    </row>
    <row r="489" spans="1:25" x14ac:dyDescent="0.25">
      <c r="A489" s="283">
        <v>46268</v>
      </c>
      <c r="B489" s="271" t="s">
        <v>434</v>
      </c>
      <c r="C489" s="281" t="s">
        <v>31</v>
      </c>
      <c r="D489" s="223">
        <v>2.02</v>
      </c>
      <c r="E489" s="48">
        <f t="shared" si="277"/>
        <v>1</v>
      </c>
      <c r="F489" s="43">
        <v>15</v>
      </c>
      <c r="G489" s="48">
        <f t="shared" si="283"/>
        <v>1</v>
      </c>
      <c r="H489" s="4">
        <v>0.04</v>
      </c>
      <c r="I489" s="48">
        <f t="shared" si="278"/>
        <v>1</v>
      </c>
      <c r="J489" s="223">
        <v>6.9</v>
      </c>
      <c r="K489" s="48">
        <f t="shared" si="279"/>
        <v>1</v>
      </c>
      <c r="L489" s="41">
        <f t="shared" si="280"/>
        <v>1</v>
      </c>
      <c r="M489" s="41">
        <f t="shared" si="281"/>
        <v>1</v>
      </c>
      <c r="Q489" s="25" t="str">
        <f t="shared" si="282"/>
        <v>CARIB</v>
      </c>
      <c r="R489" s="25">
        <f t="shared" si="270"/>
        <v>1.65</v>
      </c>
      <c r="S489" s="25">
        <f t="shared" si="271"/>
        <v>2.14</v>
      </c>
      <c r="T489" s="25">
        <f t="shared" si="272"/>
        <v>12.5</v>
      </c>
      <c r="U489" s="25">
        <f t="shared" si="273"/>
        <v>16.399999999999999</v>
      </c>
      <c r="V489" s="25">
        <f t="shared" si="274"/>
        <v>0</v>
      </c>
      <c r="W489" s="25">
        <f t="shared" si="275"/>
        <v>0.4</v>
      </c>
      <c r="X489" s="25">
        <f t="shared" si="276"/>
        <v>5</v>
      </c>
      <c r="Y489" s="25">
        <f t="shared" si="267"/>
        <v>7</v>
      </c>
    </row>
    <row r="490" spans="1:25" x14ac:dyDescent="0.25">
      <c r="A490" s="283">
        <v>46268</v>
      </c>
      <c r="B490" s="34" t="s">
        <v>452</v>
      </c>
      <c r="C490" s="34" t="s">
        <v>30</v>
      </c>
      <c r="D490" s="223">
        <v>0.89</v>
      </c>
      <c r="E490" s="48">
        <f t="shared" si="277"/>
        <v>1</v>
      </c>
      <c r="F490" s="43">
        <v>13.5</v>
      </c>
      <c r="G490" s="48">
        <f t="shared" si="283"/>
        <v>1</v>
      </c>
      <c r="H490" s="4">
        <v>0.02</v>
      </c>
      <c r="I490" s="48">
        <f t="shared" si="278"/>
        <v>1</v>
      </c>
      <c r="J490" s="223">
        <v>5.08</v>
      </c>
      <c r="K490" s="48">
        <f t="shared" si="279"/>
        <v>1</v>
      </c>
      <c r="L490" s="41">
        <f t="shared" si="280"/>
        <v>1</v>
      </c>
      <c r="M490" s="41">
        <f t="shared" si="281"/>
        <v>1</v>
      </c>
      <c r="Q490" s="25" t="str">
        <f t="shared" si="282"/>
        <v>STAG</v>
      </c>
      <c r="R490" s="25">
        <f t="shared" si="270"/>
        <v>0.8</v>
      </c>
      <c r="S490" s="25">
        <f t="shared" si="271"/>
        <v>1.24</v>
      </c>
      <c r="T490" s="25">
        <f t="shared" si="272"/>
        <v>12.5</v>
      </c>
      <c r="U490" s="25">
        <f t="shared" si="273"/>
        <v>16.399999999999999</v>
      </c>
      <c r="V490" s="25">
        <f t="shared" si="274"/>
        <v>0</v>
      </c>
      <c r="W490" s="25">
        <f t="shared" si="275"/>
        <v>0.5</v>
      </c>
      <c r="X490" s="25">
        <f t="shared" si="276"/>
        <v>5</v>
      </c>
      <c r="Y490" s="25">
        <f t="shared" si="267"/>
        <v>7</v>
      </c>
    </row>
    <row r="491" spans="1:25" x14ac:dyDescent="0.25">
      <c r="A491" s="283">
        <v>46268</v>
      </c>
      <c r="B491" s="34" t="s">
        <v>455</v>
      </c>
      <c r="C491" s="34" t="s">
        <v>30</v>
      </c>
      <c r="D491" s="223">
        <v>0.93</v>
      </c>
      <c r="E491" s="48">
        <f t="shared" si="277"/>
        <v>1</v>
      </c>
      <c r="F491" s="43">
        <v>13.2</v>
      </c>
      <c r="G491" s="48">
        <f t="shared" si="283"/>
        <v>1</v>
      </c>
      <c r="H491" s="4">
        <v>0.04</v>
      </c>
      <c r="I491" s="48">
        <f t="shared" si="278"/>
        <v>1</v>
      </c>
      <c r="J491" s="223">
        <v>5</v>
      </c>
      <c r="K491" s="48">
        <f t="shared" si="279"/>
        <v>1</v>
      </c>
      <c r="L491" s="41">
        <f t="shared" si="280"/>
        <v>1</v>
      </c>
      <c r="M491" s="41">
        <f t="shared" si="281"/>
        <v>1</v>
      </c>
      <c r="Q491" s="25" t="str">
        <f t="shared" si="282"/>
        <v>STAG</v>
      </c>
      <c r="R491" s="25">
        <f t="shared" si="270"/>
        <v>0.8</v>
      </c>
      <c r="S491" s="25">
        <f t="shared" si="271"/>
        <v>1.24</v>
      </c>
      <c r="T491" s="25">
        <f t="shared" si="272"/>
        <v>12.5</v>
      </c>
      <c r="U491" s="25">
        <f t="shared" si="273"/>
        <v>16.399999999999999</v>
      </c>
      <c r="V491" s="25">
        <f t="shared" si="274"/>
        <v>0</v>
      </c>
      <c r="W491" s="25">
        <f t="shared" si="275"/>
        <v>0.5</v>
      </c>
      <c r="X491" s="25">
        <f t="shared" si="276"/>
        <v>5</v>
      </c>
      <c r="Y491" s="25">
        <f t="shared" si="267"/>
        <v>7</v>
      </c>
    </row>
    <row r="492" spans="1:25" x14ac:dyDescent="0.25">
      <c r="A492" s="283">
        <v>46273</v>
      </c>
      <c r="B492" s="118" t="s">
        <v>456</v>
      </c>
      <c r="C492" s="37" t="s">
        <v>31</v>
      </c>
      <c r="D492" s="223">
        <v>2.13</v>
      </c>
      <c r="E492" s="48">
        <f t="shared" si="277"/>
        <v>1</v>
      </c>
      <c r="F492" s="43">
        <v>13.12</v>
      </c>
      <c r="G492" s="48">
        <f t="shared" si="283"/>
        <v>1</v>
      </c>
      <c r="H492" s="4">
        <v>0.04</v>
      </c>
      <c r="I492" s="48">
        <f t="shared" si="278"/>
        <v>1</v>
      </c>
      <c r="J492" s="223">
        <v>6.05</v>
      </c>
      <c r="K492" s="48">
        <f t="shared" si="279"/>
        <v>1</v>
      </c>
      <c r="L492" s="41">
        <f t="shared" si="280"/>
        <v>1</v>
      </c>
      <c r="M492" s="41">
        <f t="shared" si="281"/>
        <v>1</v>
      </c>
      <c r="Q492" s="25" t="str">
        <f t="shared" si="282"/>
        <v>CARIB</v>
      </c>
      <c r="R492" s="25">
        <f t="shared" si="270"/>
        <v>1.65</v>
      </c>
      <c r="S492" s="25">
        <f t="shared" si="271"/>
        <v>2.14</v>
      </c>
      <c r="T492" s="25">
        <f t="shared" si="272"/>
        <v>12.5</v>
      </c>
      <c r="U492" s="25">
        <f t="shared" si="273"/>
        <v>16.399999999999999</v>
      </c>
      <c r="V492" s="25">
        <f t="shared" si="274"/>
        <v>0</v>
      </c>
      <c r="W492" s="25">
        <f t="shared" si="275"/>
        <v>0.4</v>
      </c>
      <c r="X492" s="25">
        <f t="shared" si="276"/>
        <v>5</v>
      </c>
      <c r="Y492" s="25">
        <f t="shared" si="267"/>
        <v>7</v>
      </c>
    </row>
    <row r="493" spans="1:25" x14ac:dyDescent="0.25">
      <c r="A493" s="283">
        <v>46274</v>
      </c>
      <c r="B493" s="118" t="s">
        <v>457</v>
      </c>
      <c r="C493" s="37" t="s">
        <v>31</v>
      </c>
      <c r="D493" s="223">
        <v>2.14</v>
      </c>
      <c r="E493" s="48">
        <f t="shared" si="277"/>
        <v>1</v>
      </c>
      <c r="F493" s="43">
        <v>13.3</v>
      </c>
      <c r="G493" s="48">
        <f t="shared" si="283"/>
        <v>1</v>
      </c>
      <c r="H493" s="4">
        <v>0.04</v>
      </c>
      <c r="I493" s="48">
        <f t="shared" si="278"/>
        <v>1</v>
      </c>
      <c r="J493" s="223">
        <v>6</v>
      </c>
      <c r="K493" s="48">
        <f t="shared" si="279"/>
        <v>1</v>
      </c>
      <c r="L493" s="41">
        <f t="shared" si="280"/>
        <v>1</v>
      </c>
      <c r="M493" s="41">
        <f t="shared" si="281"/>
        <v>1</v>
      </c>
      <c r="Q493" s="25" t="str">
        <f t="shared" si="282"/>
        <v>CARIB</v>
      </c>
      <c r="R493" s="25">
        <f t="shared" si="270"/>
        <v>1.65</v>
      </c>
      <c r="S493" s="25">
        <f t="shared" si="271"/>
        <v>2.14</v>
      </c>
      <c r="T493" s="25">
        <f t="shared" si="272"/>
        <v>12.5</v>
      </c>
      <c r="U493" s="25">
        <f t="shared" si="273"/>
        <v>16.399999999999999</v>
      </c>
      <c r="V493" s="25">
        <f t="shared" si="274"/>
        <v>0</v>
      </c>
      <c r="W493" s="25">
        <f t="shared" si="275"/>
        <v>0.4</v>
      </c>
      <c r="X493" s="25">
        <f t="shared" si="276"/>
        <v>5</v>
      </c>
      <c r="Y493" s="25">
        <f t="shared" si="267"/>
        <v>7</v>
      </c>
    </row>
    <row r="494" spans="1:25" x14ac:dyDescent="0.25">
      <c r="A494" s="283">
        <v>46274</v>
      </c>
      <c r="B494" s="34" t="s">
        <v>456</v>
      </c>
      <c r="C494" s="34" t="s">
        <v>31</v>
      </c>
      <c r="D494" s="223">
        <v>2.0499999999999998</v>
      </c>
      <c r="E494" s="48">
        <f t="shared" si="277"/>
        <v>1</v>
      </c>
      <c r="F494" s="43">
        <v>14.15</v>
      </c>
      <c r="G494" s="48">
        <f t="shared" si="283"/>
        <v>1</v>
      </c>
      <c r="H494" s="4">
        <v>0.04</v>
      </c>
      <c r="I494" s="48">
        <f t="shared" si="278"/>
        <v>1</v>
      </c>
      <c r="J494" s="223">
        <v>5.4</v>
      </c>
      <c r="K494" s="48">
        <f t="shared" si="279"/>
        <v>1</v>
      </c>
      <c r="L494" s="41">
        <f t="shared" si="280"/>
        <v>1</v>
      </c>
      <c r="M494" s="41">
        <f t="shared" si="281"/>
        <v>1</v>
      </c>
      <c r="Q494" s="25" t="str">
        <f t="shared" si="282"/>
        <v>CARIB</v>
      </c>
      <c r="R494" s="25">
        <f t="shared" si="270"/>
        <v>1.65</v>
      </c>
      <c r="S494" s="25">
        <f t="shared" si="271"/>
        <v>2.14</v>
      </c>
      <c r="T494" s="25">
        <f t="shared" si="272"/>
        <v>12.5</v>
      </c>
      <c r="U494" s="25">
        <f t="shared" si="273"/>
        <v>16.399999999999999</v>
      </c>
      <c r="V494" s="25">
        <f t="shared" si="274"/>
        <v>0</v>
      </c>
      <c r="W494" s="25">
        <f t="shared" si="275"/>
        <v>0.4</v>
      </c>
      <c r="X494" s="25">
        <f t="shared" si="276"/>
        <v>5</v>
      </c>
      <c r="Y494" s="25">
        <f t="shared" si="267"/>
        <v>7</v>
      </c>
    </row>
    <row r="495" spans="1:25" x14ac:dyDescent="0.25">
      <c r="A495" s="283">
        <v>46274</v>
      </c>
      <c r="B495" s="118" t="s">
        <v>457</v>
      </c>
      <c r="C495" s="34" t="s">
        <v>31</v>
      </c>
      <c r="D495" s="223">
        <v>1.94</v>
      </c>
      <c r="E495" s="48">
        <f t="shared" si="277"/>
        <v>1</v>
      </c>
      <c r="F495" s="43">
        <v>14.45</v>
      </c>
      <c r="G495" s="48">
        <f t="shared" si="283"/>
        <v>1</v>
      </c>
      <c r="H495" s="4">
        <v>0.04</v>
      </c>
      <c r="I495" s="48">
        <f t="shared" si="278"/>
        <v>1</v>
      </c>
      <c r="J495" s="223">
        <v>6.65</v>
      </c>
      <c r="K495" s="48">
        <f t="shared" si="279"/>
        <v>1</v>
      </c>
      <c r="L495" s="41">
        <f t="shared" si="280"/>
        <v>1</v>
      </c>
      <c r="M495" s="41">
        <f t="shared" si="281"/>
        <v>1</v>
      </c>
      <c r="Q495" s="25" t="str">
        <f t="shared" si="282"/>
        <v>CARIB</v>
      </c>
      <c r="R495" s="25">
        <f t="shared" si="270"/>
        <v>1.65</v>
      </c>
      <c r="S495" s="25">
        <f t="shared" si="271"/>
        <v>2.14</v>
      </c>
      <c r="T495" s="25">
        <f t="shared" si="272"/>
        <v>12.5</v>
      </c>
      <c r="U495" s="25">
        <f t="shared" si="273"/>
        <v>16.399999999999999</v>
      </c>
      <c r="V495" s="25">
        <f t="shared" si="274"/>
        <v>0</v>
      </c>
      <c r="W495" s="25">
        <f t="shared" si="275"/>
        <v>0.4</v>
      </c>
      <c r="X495" s="25">
        <f t="shared" si="276"/>
        <v>5</v>
      </c>
      <c r="Y495" s="25">
        <f t="shared" si="267"/>
        <v>7</v>
      </c>
    </row>
    <row r="496" spans="1:25" x14ac:dyDescent="0.25">
      <c r="A496" s="283">
        <v>46275</v>
      </c>
      <c r="B496" s="34" t="s">
        <v>457</v>
      </c>
      <c r="C496" s="34" t="s">
        <v>31</v>
      </c>
      <c r="D496" s="223">
        <v>1.93</v>
      </c>
      <c r="E496" s="48">
        <f t="shared" si="277"/>
        <v>1</v>
      </c>
      <c r="F496" s="43">
        <v>14.9</v>
      </c>
      <c r="G496" s="48">
        <f t="shared" si="283"/>
        <v>1</v>
      </c>
      <c r="H496" s="277">
        <v>0.04</v>
      </c>
      <c r="I496" s="48">
        <f t="shared" si="278"/>
        <v>1</v>
      </c>
      <c r="J496" s="223">
        <v>6.45</v>
      </c>
      <c r="K496" s="48">
        <f t="shared" si="279"/>
        <v>1</v>
      </c>
      <c r="L496" s="41">
        <f t="shared" si="280"/>
        <v>1</v>
      </c>
      <c r="M496" s="41">
        <f t="shared" si="281"/>
        <v>1</v>
      </c>
      <c r="Q496" s="25" t="str">
        <f t="shared" si="282"/>
        <v>CARIB</v>
      </c>
      <c r="R496" s="25">
        <f t="shared" si="270"/>
        <v>1.65</v>
      </c>
      <c r="S496" s="25">
        <f t="shared" si="271"/>
        <v>2.14</v>
      </c>
      <c r="T496" s="25">
        <f t="shared" si="272"/>
        <v>12.5</v>
      </c>
      <c r="U496" s="25">
        <f t="shared" si="273"/>
        <v>16.399999999999999</v>
      </c>
      <c r="V496" s="25">
        <f t="shared" si="274"/>
        <v>0</v>
      </c>
      <c r="W496" s="25">
        <f t="shared" si="275"/>
        <v>0.4</v>
      </c>
      <c r="X496" s="25">
        <f t="shared" si="276"/>
        <v>5</v>
      </c>
      <c r="Y496" s="25">
        <f t="shared" si="267"/>
        <v>7</v>
      </c>
    </row>
    <row r="497" spans="1:25" x14ac:dyDescent="0.25">
      <c r="A497" s="283">
        <v>46275</v>
      </c>
      <c r="B497" s="118" t="s">
        <v>452</v>
      </c>
      <c r="C497" s="34" t="s">
        <v>31</v>
      </c>
      <c r="D497" s="223">
        <v>1.93</v>
      </c>
      <c r="E497" s="48">
        <f t="shared" si="277"/>
        <v>1</v>
      </c>
      <c r="F497" s="43">
        <v>15.55</v>
      </c>
      <c r="G497" s="48">
        <f t="shared" si="283"/>
        <v>1</v>
      </c>
      <c r="H497" s="277">
        <v>0.04</v>
      </c>
      <c r="I497" s="48">
        <f t="shared" si="278"/>
        <v>1</v>
      </c>
      <c r="J497" s="223">
        <v>5.83</v>
      </c>
      <c r="K497" s="48">
        <f t="shared" si="279"/>
        <v>1</v>
      </c>
      <c r="L497" s="41">
        <f t="shared" si="280"/>
        <v>1</v>
      </c>
      <c r="M497" s="41">
        <f t="shared" si="281"/>
        <v>1</v>
      </c>
      <c r="Q497" s="25" t="str">
        <f t="shared" si="282"/>
        <v>CARIB</v>
      </c>
      <c r="R497" s="25">
        <f t="shared" si="270"/>
        <v>1.65</v>
      </c>
      <c r="S497" s="25">
        <f t="shared" si="271"/>
        <v>2.14</v>
      </c>
      <c r="T497" s="25">
        <f t="shared" si="272"/>
        <v>12.5</v>
      </c>
      <c r="U497" s="25">
        <f t="shared" si="273"/>
        <v>16.399999999999999</v>
      </c>
      <c r="V497" s="25">
        <f t="shared" si="274"/>
        <v>0</v>
      </c>
      <c r="W497" s="25">
        <f t="shared" si="275"/>
        <v>0.4</v>
      </c>
      <c r="X497" s="25">
        <f t="shared" si="276"/>
        <v>5</v>
      </c>
      <c r="Y497" s="25">
        <f t="shared" si="267"/>
        <v>7</v>
      </c>
    </row>
    <row r="498" spans="1:25" x14ac:dyDescent="0.25">
      <c r="A498" s="283">
        <v>46275</v>
      </c>
      <c r="B498" s="34" t="s">
        <v>455</v>
      </c>
      <c r="C498" s="34" t="s">
        <v>31</v>
      </c>
      <c r="D498" s="223">
        <v>1.98</v>
      </c>
      <c r="E498" s="48">
        <f t="shared" si="277"/>
        <v>1</v>
      </c>
      <c r="F498" s="43">
        <v>14</v>
      </c>
      <c r="G498" s="48">
        <f t="shared" si="283"/>
        <v>1</v>
      </c>
      <c r="H498" s="4">
        <v>0.03</v>
      </c>
      <c r="I498" s="48">
        <f t="shared" si="278"/>
        <v>1</v>
      </c>
      <c r="J498" s="223">
        <v>5.6</v>
      </c>
      <c r="K498" s="48">
        <f t="shared" si="279"/>
        <v>1</v>
      </c>
      <c r="L498" s="41">
        <f t="shared" si="280"/>
        <v>1</v>
      </c>
      <c r="M498" s="41">
        <f t="shared" si="281"/>
        <v>1</v>
      </c>
      <c r="Q498" s="25" t="str">
        <f t="shared" si="282"/>
        <v>CARIB</v>
      </c>
      <c r="R498" s="25">
        <f t="shared" si="270"/>
        <v>1.65</v>
      </c>
      <c r="S498" s="25">
        <f t="shared" si="271"/>
        <v>2.14</v>
      </c>
      <c r="T498" s="25">
        <f t="shared" si="272"/>
        <v>12.5</v>
      </c>
      <c r="U498" s="25">
        <f t="shared" si="273"/>
        <v>16.399999999999999</v>
      </c>
      <c r="V498" s="25">
        <f t="shared" si="274"/>
        <v>0</v>
      </c>
      <c r="W498" s="25">
        <f t="shared" si="275"/>
        <v>0.4</v>
      </c>
      <c r="X498" s="25">
        <f t="shared" si="276"/>
        <v>5</v>
      </c>
      <c r="Y498" s="25">
        <f t="shared" si="267"/>
        <v>7</v>
      </c>
    </row>
    <row r="499" spans="1:25" x14ac:dyDescent="0.25">
      <c r="A499" s="283">
        <v>46276</v>
      </c>
      <c r="B499" s="118" t="s">
        <v>455</v>
      </c>
      <c r="C499" s="34" t="s">
        <v>31</v>
      </c>
      <c r="D499" s="223">
        <v>1.94</v>
      </c>
      <c r="E499" s="48">
        <f t="shared" si="277"/>
        <v>1</v>
      </c>
      <c r="F499" s="43">
        <v>15.25</v>
      </c>
      <c r="G499" s="48">
        <f t="shared" si="283"/>
        <v>1</v>
      </c>
      <c r="H499" s="4"/>
      <c r="I499" s="48"/>
      <c r="J499" s="223">
        <v>5.65</v>
      </c>
      <c r="K499" s="48">
        <f t="shared" si="279"/>
        <v>1</v>
      </c>
      <c r="L499" s="41">
        <f t="shared" si="280"/>
        <v>1</v>
      </c>
      <c r="M499" s="41">
        <f t="shared" si="281"/>
        <v>1</v>
      </c>
      <c r="Q499" s="25" t="str">
        <f t="shared" si="282"/>
        <v>CARIB</v>
      </c>
      <c r="R499" s="25">
        <f t="shared" si="270"/>
        <v>1.65</v>
      </c>
      <c r="S499" s="25">
        <f t="shared" si="271"/>
        <v>2.14</v>
      </c>
      <c r="T499" s="25">
        <f t="shared" si="272"/>
        <v>12.5</v>
      </c>
      <c r="U499" s="25">
        <f t="shared" si="273"/>
        <v>16.399999999999999</v>
      </c>
      <c r="V499" s="25">
        <f t="shared" si="274"/>
        <v>0</v>
      </c>
      <c r="W499" s="25">
        <f t="shared" si="275"/>
        <v>0.4</v>
      </c>
      <c r="X499" s="25">
        <f t="shared" si="276"/>
        <v>5</v>
      </c>
      <c r="Y499" s="25">
        <f t="shared" si="267"/>
        <v>7</v>
      </c>
    </row>
    <row r="500" spans="1:25" x14ac:dyDescent="0.25">
      <c r="A500" s="283">
        <v>46276</v>
      </c>
      <c r="B500" s="34" t="s">
        <v>459</v>
      </c>
      <c r="C500" s="34" t="s">
        <v>32</v>
      </c>
      <c r="D500" s="223">
        <v>5.56</v>
      </c>
      <c r="E500" s="48">
        <f t="shared" si="277"/>
        <v>1</v>
      </c>
      <c r="F500" s="43">
        <v>35.4</v>
      </c>
      <c r="G500" s="48">
        <f t="shared" si="283"/>
        <v>1</v>
      </c>
      <c r="H500" s="4"/>
      <c r="I500" s="48"/>
      <c r="J500" s="223">
        <v>265.39999999999998</v>
      </c>
      <c r="K500" s="48">
        <f t="shared" si="279"/>
        <v>1</v>
      </c>
      <c r="L500" s="41">
        <f t="shared" si="280"/>
        <v>1</v>
      </c>
      <c r="M500" s="41">
        <f t="shared" si="281"/>
        <v>1</v>
      </c>
      <c r="Q500" s="25" t="str">
        <f t="shared" si="282"/>
        <v>MACKESON</v>
      </c>
      <c r="R500" s="25">
        <f t="shared" si="270"/>
        <v>5.2</v>
      </c>
      <c r="S500" s="25">
        <f t="shared" si="271"/>
        <v>5.6</v>
      </c>
      <c r="T500" s="25">
        <f t="shared" si="272"/>
        <v>32</v>
      </c>
      <c r="U500" s="25">
        <f t="shared" si="273"/>
        <v>38</v>
      </c>
      <c r="V500" s="25">
        <f t="shared" si="274"/>
        <v>0</v>
      </c>
      <c r="W500" s="25">
        <f t="shared" si="275"/>
        <v>0</v>
      </c>
      <c r="X500" s="25">
        <f t="shared" si="276"/>
        <v>260</v>
      </c>
      <c r="Y500" s="25">
        <f t="shared" si="267"/>
        <v>320</v>
      </c>
    </row>
    <row r="501" spans="1:25" x14ac:dyDescent="0.25">
      <c r="A501" s="283">
        <v>46279</v>
      </c>
      <c r="B501" s="34" t="s">
        <v>458</v>
      </c>
      <c r="C501" s="34" t="s">
        <v>32</v>
      </c>
      <c r="D501" s="223">
        <v>5.48</v>
      </c>
      <c r="E501" s="48">
        <f t="shared" si="277"/>
        <v>1</v>
      </c>
      <c r="F501" s="43">
        <v>32</v>
      </c>
      <c r="G501" s="48">
        <f t="shared" si="283"/>
        <v>1</v>
      </c>
      <c r="H501" s="4"/>
      <c r="I501" s="48"/>
      <c r="J501" s="223">
        <v>280</v>
      </c>
      <c r="K501" s="48">
        <f t="shared" si="279"/>
        <v>1</v>
      </c>
      <c r="L501" s="41">
        <f t="shared" si="280"/>
        <v>1</v>
      </c>
      <c r="M501" s="41">
        <f t="shared" si="281"/>
        <v>1</v>
      </c>
      <c r="Q501" s="25" t="str">
        <f t="shared" si="282"/>
        <v>MACKESON</v>
      </c>
      <c r="R501" s="25">
        <f t="shared" si="270"/>
        <v>5.2</v>
      </c>
      <c r="S501" s="25">
        <f t="shared" si="271"/>
        <v>5.6</v>
      </c>
      <c r="T501" s="25">
        <f t="shared" si="272"/>
        <v>32</v>
      </c>
      <c r="U501" s="25">
        <f t="shared" si="273"/>
        <v>38</v>
      </c>
      <c r="V501" s="25">
        <f t="shared" si="274"/>
        <v>0</v>
      </c>
      <c r="W501" s="25">
        <f t="shared" si="275"/>
        <v>0</v>
      </c>
      <c r="X501" s="25">
        <f t="shared" si="276"/>
        <v>260</v>
      </c>
      <c r="Y501" s="25">
        <f t="shared" si="267"/>
        <v>320</v>
      </c>
    </row>
    <row r="502" spans="1:25" x14ac:dyDescent="0.25">
      <c r="A502" s="283">
        <v>46279</v>
      </c>
      <c r="B502" s="34" t="s">
        <v>434</v>
      </c>
      <c r="C502" s="34" t="s">
        <v>30</v>
      </c>
      <c r="D502" s="223">
        <v>0.93</v>
      </c>
      <c r="E502" s="48">
        <f t="shared" si="277"/>
        <v>1</v>
      </c>
      <c r="F502" s="43">
        <v>15.3</v>
      </c>
      <c r="G502" s="48">
        <f t="shared" si="283"/>
        <v>1</v>
      </c>
      <c r="H502" s="4">
        <v>0.02</v>
      </c>
      <c r="I502" s="48">
        <f t="shared" si="278"/>
        <v>1</v>
      </c>
      <c r="J502" s="223">
        <v>5</v>
      </c>
      <c r="K502" s="48">
        <f t="shared" si="279"/>
        <v>1</v>
      </c>
      <c r="L502" s="41">
        <f t="shared" si="280"/>
        <v>1</v>
      </c>
      <c r="M502" s="41">
        <f t="shared" si="281"/>
        <v>1</v>
      </c>
      <c r="Q502" s="25" t="str">
        <f t="shared" si="282"/>
        <v>STAG</v>
      </c>
      <c r="R502" s="25">
        <f t="shared" si="270"/>
        <v>0.8</v>
      </c>
      <c r="S502" s="25">
        <f t="shared" si="271"/>
        <v>1.24</v>
      </c>
      <c r="T502" s="25">
        <f t="shared" si="272"/>
        <v>12.5</v>
      </c>
      <c r="U502" s="25">
        <f t="shared" si="273"/>
        <v>16.399999999999999</v>
      </c>
      <c r="V502" s="25">
        <f t="shared" si="274"/>
        <v>0</v>
      </c>
      <c r="W502" s="25">
        <f t="shared" si="275"/>
        <v>0.5</v>
      </c>
      <c r="X502" s="25">
        <f t="shared" si="276"/>
        <v>5</v>
      </c>
      <c r="Y502" s="25">
        <f t="shared" si="267"/>
        <v>7</v>
      </c>
    </row>
    <row r="503" spans="1:25" x14ac:dyDescent="0.25">
      <c r="A503" s="283">
        <v>46279</v>
      </c>
      <c r="B503" s="34" t="s">
        <v>457</v>
      </c>
      <c r="C503" s="34" t="s">
        <v>30</v>
      </c>
      <c r="D503" s="223">
        <v>0.97</v>
      </c>
      <c r="E503" s="48">
        <f t="shared" si="277"/>
        <v>1</v>
      </c>
      <c r="F503" s="43">
        <v>15.45</v>
      </c>
      <c r="G503" s="48">
        <f t="shared" si="283"/>
        <v>1</v>
      </c>
      <c r="H503" s="4">
        <v>0.06</v>
      </c>
      <c r="I503" s="48">
        <f t="shared" si="278"/>
        <v>1</v>
      </c>
      <c r="J503" s="223">
        <v>5.98</v>
      </c>
      <c r="K503" s="48">
        <f t="shared" si="279"/>
        <v>1</v>
      </c>
      <c r="L503" s="41">
        <f t="shared" si="280"/>
        <v>1</v>
      </c>
      <c r="M503" s="41">
        <f t="shared" si="281"/>
        <v>1</v>
      </c>
      <c r="Q503" s="25" t="str">
        <f t="shared" si="282"/>
        <v>STAG</v>
      </c>
      <c r="R503" s="25">
        <f t="shared" si="270"/>
        <v>0.8</v>
      </c>
      <c r="S503" s="25">
        <f t="shared" si="271"/>
        <v>1.24</v>
      </c>
      <c r="T503" s="25">
        <f t="shared" si="272"/>
        <v>12.5</v>
      </c>
      <c r="U503" s="25">
        <f t="shared" si="273"/>
        <v>16.399999999999999</v>
      </c>
      <c r="V503" s="25">
        <f t="shared" si="274"/>
        <v>0</v>
      </c>
      <c r="W503" s="25">
        <f t="shared" si="275"/>
        <v>0.5</v>
      </c>
      <c r="X503" s="25">
        <f t="shared" si="276"/>
        <v>5</v>
      </c>
      <c r="Y503" s="25">
        <f t="shared" si="267"/>
        <v>7</v>
      </c>
    </row>
    <row r="504" spans="1:25" x14ac:dyDescent="0.25">
      <c r="A504" s="283">
        <v>46279</v>
      </c>
      <c r="B504" s="34" t="s">
        <v>456</v>
      </c>
      <c r="C504" s="34" t="s">
        <v>30</v>
      </c>
      <c r="D504" s="223">
        <v>0.98</v>
      </c>
      <c r="E504" s="48">
        <f t="shared" si="277"/>
        <v>1</v>
      </c>
      <c r="F504" s="43">
        <v>13.25</v>
      </c>
      <c r="G504" s="48">
        <f t="shared" si="283"/>
        <v>1</v>
      </c>
      <c r="H504" s="4">
        <v>0.05</v>
      </c>
      <c r="I504" s="48">
        <f t="shared" si="278"/>
        <v>1</v>
      </c>
      <c r="J504" s="223">
        <v>6.02</v>
      </c>
      <c r="K504" s="48">
        <f t="shared" si="279"/>
        <v>1</v>
      </c>
      <c r="L504" s="41">
        <f t="shared" si="280"/>
        <v>1</v>
      </c>
      <c r="M504" s="41">
        <f t="shared" si="281"/>
        <v>1</v>
      </c>
      <c r="Q504" s="25" t="str">
        <f t="shared" si="282"/>
        <v>STAG</v>
      </c>
      <c r="R504" s="25">
        <f t="shared" si="270"/>
        <v>0.8</v>
      </c>
      <c r="S504" s="25">
        <f t="shared" si="271"/>
        <v>1.24</v>
      </c>
      <c r="T504" s="25">
        <f t="shared" si="272"/>
        <v>12.5</v>
      </c>
      <c r="U504" s="25">
        <f t="shared" si="273"/>
        <v>16.399999999999999</v>
      </c>
      <c r="V504" s="25">
        <f t="shared" si="274"/>
        <v>0</v>
      </c>
      <c r="W504" s="25">
        <f t="shared" si="275"/>
        <v>0.5</v>
      </c>
      <c r="X504" s="25">
        <f t="shared" si="276"/>
        <v>5</v>
      </c>
      <c r="Y504" s="25">
        <f t="shared" si="267"/>
        <v>7</v>
      </c>
    </row>
    <row r="505" spans="1:25" x14ac:dyDescent="0.25">
      <c r="A505" s="283">
        <v>46280</v>
      </c>
      <c r="B505" s="34" t="s">
        <v>457</v>
      </c>
      <c r="C505" s="34" t="s">
        <v>31</v>
      </c>
      <c r="D505" s="223">
        <v>2.1</v>
      </c>
      <c r="E505" s="48">
        <f t="shared" si="277"/>
        <v>1</v>
      </c>
      <c r="F505" s="43">
        <v>13.6</v>
      </c>
      <c r="G505" s="48">
        <f t="shared" si="283"/>
        <v>1</v>
      </c>
      <c r="H505" s="4">
        <v>0.03</v>
      </c>
      <c r="I505" s="48">
        <f t="shared" si="278"/>
        <v>1</v>
      </c>
      <c r="J505" s="223">
        <v>6.15</v>
      </c>
      <c r="K505" s="48">
        <f t="shared" si="279"/>
        <v>1</v>
      </c>
      <c r="L505" s="41">
        <f t="shared" si="280"/>
        <v>1</v>
      </c>
      <c r="M505" s="41">
        <f t="shared" si="281"/>
        <v>1</v>
      </c>
      <c r="Q505" s="25" t="str">
        <f t="shared" si="282"/>
        <v>CARIB</v>
      </c>
      <c r="R505" s="25">
        <f t="shared" si="270"/>
        <v>1.65</v>
      </c>
      <c r="S505" s="25">
        <f t="shared" si="271"/>
        <v>2.14</v>
      </c>
      <c r="T505" s="25">
        <f t="shared" si="272"/>
        <v>12.5</v>
      </c>
      <c r="U505" s="25">
        <f t="shared" si="273"/>
        <v>16.399999999999999</v>
      </c>
      <c r="V505" s="25">
        <f t="shared" si="274"/>
        <v>0</v>
      </c>
      <c r="W505" s="25">
        <f t="shared" si="275"/>
        <v>0.4</v>
      </c>
      <c r="X505" s="25">
        <f t="shared" si="276"/>
        <v>5</v>
      </c>
      <c r="Y505" s="25">
        <f t="shared" si="267"/>
        <v>7</v>
      </c>
    </row>
    <row r="506" spans="1:25" x14ac:dyDescent="0.25">
      <c r="A506" s="283">
        <v>46280</v>
      </c>
      <c r="B506" s="34" t="s">
        <v>436</v>
      </c>
      <c r="C506" s="34" t="s">
        <v>31</v>
      </c>
      <c r="D506" s="26">
        <v>2.08</v>
      </c>
      <c r="E506" s="48">
        <f t="shared" si="277"/>
        <v>1</v>
      </c>
      <c r="F506" s="43">
        <v>14.15</v>
      </c>
      <c r="G506" s="48">
        <f t="shared" si="283"/>
        <v>1</v>
      </c>
      <c r="H506" s="4">
        <v>0.03</v>
      </c>
      <c r="I506" s="48">
        <f t="shared" si="278"/>
        <v>1</v>
      </c>
      <c r="J506" s="223">
        <v>6.45</v>
      </c>
      <c r="K506" s="48">
        <f t="shared" si="279"/>
        <v>1</v>
      </c>
      <c r="L506" s="41">
        <f t="shared" si="280"/>
        <v>1</v>
      </c>
      <c r="M506" s="41">
        <f t="shared" si="281"/>
        <v>1</v>
      </c>
      <c r="Q506" s="25" t="str">
        <f t="shared" si="282"/>
        <v>CARIB</v>
      </c>
      <c r="R506" s="25">
        <f t="shared" si="270"/>
        <v>1.65</v>
      </c>
      <c r="S506" s="25">
        <f t="shared" si="271"/>
        <v>2.14</v>
      </c>
      <c r="T506" s="25">
        <f t="shared" si="272"/>
        <v>12.5</v>
      </c>
      <c r="U506" s="25">
        <f t="shared" si="273"/>
        <v>16.399999999999999</v>
      </c>
      <c r="V506" s="25">
        <f t="shared" si="274"/>
        <v>0</v>
      </c>
      <c r="W506" s="25">
        <f t="shared" si="275"/>
        <v>0.4</v>
      </c>
      <c r="X506" s="25">
        <f t="shared" si="276"/>
        <v>5</v>
      </c>
      <c r="Y506" s="25">
        <f t="shared" si="267"/>
        <v>7</v>
      </c>
    </row>
    <row r="507" spans="1:25" x14ac:dyDescent="0.25">
      <c r="A507" s="283">
        <v>46280</v>
      </c>
      <c r="B507" s="34" t="s">
        <v>434</v>
      </c>
      <c r="C507" s="34" t="s">
        <v>31</v>
      </c>
      <c r="D507" s="26">
        <v>2.1</v>
      </c>
      <c r="E507" s="48">
        <f t="shared" si="277"/>
        <v>1</v>
      </c>
      <c r="F507" s="43">
        <v>13.12</v>
      </c>
      <c r="G507" s="48">
        <f t="shared" si="283"/>
        <v>1</v>
      </c>
      <c r="H507" s="4">
        <v>0.03</v>
      </c>
      <c r="I507" s="48">
        <f t="shared" si="278"/>
        <v>1</v>
      </c>
      <c r="J507" s="223">
        <v>6.98</v>
      </c>
      <c r="K507" s="48">
        <f t="shared" si="279"/>
        <v>1</v>
      </c>
      <c r="L507" s="41">
        <f t="shared" si="280"/>
        <v>1</v>
      </c>
      <c r="M507" s="41">
        <f t="shared" si="281"/>
        <v>1</v>
      </c>
      <c r="Q507" s="25" t="str">
        <f t="shared" si="282"/>
        <v>CARIB</v>
      </c>
      <c r="R507" s="25">
        <f t="shared" si="270"/>
        <v>1.65</v>
      </c>
      <c r="S507" s="25">
        <f t="shared" si="271"/>
        <v>2.14</v>
      </c>
      <c r="T507" s="25">
        <f t="shared" si="272"/>
        <v>12.5</v>
      </c>
      <c r="U507" s="25">
        <f t="shared" si="273"/>
        <v>16.399999999999999</v>
      </c>
      <c r="V507" s="25">
        <f t="shared" si="274"/>
        <v>0</v>
      </c>
      <c r="W507" s="25">
        <f t="shared" si="275"/>
        <v>0.4</v>
      </c>
      <c r="X507" s="25">
        <f t="shared" si="276"/>
        <v>5</v>
      </c>
      <c r="Y507" s="25">
        <f t="shared" si="267"/>
        <v>7</v>
      </c>
    </row>
    <row r="508" spans="1:25" x14ac:dyDescent="0.25">
      <c r="A508" s="283">
        <v>46280</v>
      </c>
      <c r="B508" s="118" t="s">
        <v>435</v>
      </c>
      <c r="C508" s="34" t="s">
        <v>31</v>
      </c>
      <c r="D508" s="26">
        <v>1.96</v>
      </c>
      <c r="E508" s="48">
        <f t="shared" si="277"/>
        <v>1</v>
      </c>
      <c r="F508" s="43">
        <v>14</v>
      </c>
      <c r="G508" s="48">
        <f t="shared" si="283"/>
        <v>1</v>
      </c>
      <c r="H508" s="4">
        <v>0.02</v>
      </c>
      <c r="I508" s="48">
        <f t="shared" si="278"/>
        <v>1</v>
      </c>
      <c r="J508" s="223">
        <v>6.53</v>
      </c>
      <c r="K508" s="48">
        <f t="shared" si="279"/>
        <v>1</v>
      </c>
      <c r="L508" s="41">
        <f t="shared" si="280"/>
        <v>1</v>
      </c>
      <c r="M508" s="41">
        <f t="shared" si="281"/>
        <v>1</v>
      </c>
      <c r="Q508" s="25" t="str">
        <f t="shared" si="282"/>
        <v>CARIB</v>
      </c>
      <c r="R508" s="25">
        <f t="shared" si="270"/>
        <v>1.65</v>
      </c>
      <c r="S508" s="25">
        <f t="shared" si="271"/>
        <v>2.14</v>
      </c>
      <c r="T508" s="25">
        <f t="shared" si="272"/>
        <v>12.5</v>
      </c>
      <c r="U508" s="25">
        <f t="shared" si="273"/>
        <v>16.399999999999999</v>
      </c>
      <c r="V508" s="25">
        <f t="shared" si="274"/>
        <v>0</v>
      </c>
      <c r="W508" s="25">
        <f t="shared" si="275"/>
        <v>0.4</v>
      </c>
      <c r="X508" s="25">
        <f t="shared" si="276"/>
        <v>5</v>
      </c>
      <c r="Y508" s="25">
        <f t="shared" si="267"/>
        <v>7</v>
      </c>
    </row>
    <row r="509" spans="1:25" x14ac:dyDescent="0.25">
      <c r="A509" s="283">
        <v>46280</v>
      </c>
      <c r="B509" s="34" t="s">
        <v>434</v>
      </c>
      <c r="C509" s="34" t="s">
        <v>31</v>
      </c>
      <c r="D509" s="26">
        <v>1.96</v>
      </c>
      <c r="E509" s="48">
        <f t="shared" si="277"/>
        <v>1</v>
      </c>
      <c r="F509" s="43">
        <v>14.85</v>
      </c>
      <c r="G509" s="48">
        <f t="shared" si="283"/>
        <v>1</v>
      </c>
      <c r="H509" s="4">
        <v>0.03</v>
      </c>
      <c r="I509" s="48">
        <f t="shared" si="278"/>
        <v>1</v>
      </c>
      <c r="J509" s="223">
        <v>6.45</v>
      </c>
      <c r="K509" s="48">
        <f t="shared" si="279"/>
        <v>1</v>
      </c>
      <c r="L509" s="41">
        <f t="shared" si="280"/>
        <v>1</v>
      </c>
      <c r="M509" s="41">
        <f t="shared" si="281"/>
        <v>1</v>
      </c>
      <c r="Q509" s="25" t="str">
        <f t="shared" si="282"/>
        <v>CARIB</v>
      </c>
      <c r="R509" s="25">
        <f t="shared" si="270"/>
        <v>1.65</v>
      </c>
      <c r="S509" s="25">
        <f t="shared" si="271"/>
        <v>2.14</v>
      </c>
      <c r="T509" s="25">
        <f t="shared" si="272"/>
        <v>12.5</v>
      </c>
      <c r="U509" s="25">
        <f t="shared" si="273"/>
        <v>16.399999999999999</v>
      </c>
      <c r="V509" s="25">
        <f t="shared" si="274"/>
        <v>0</v>
      </c>
      <c r="W509" s="25">
        <f t="shared" si="275"/>
        <v>0.4</v>
      </c>
      <c r="X509" s="25">
        <f t="shared" si="276"/>
        <v>5</v>
      </c>
      <c r="Y509" s="25">
        <f t="shared" si="267"/>
        <v>7</v>
      </c>
    </row>
    <row r="510" spans="1:25" x14ac:dyDescent="0.25">
      <c r="A510" s="283">
        <v>46281</v>
      </c>
      <c r="B510" s="34" t="s">
        <v>459</v>
      </c>
      <c r="C510" s="34" t="s">
        <v>31</v>
      </c>
      <c r="D510" s="26">
        <v>1.98</v>
      </c>
      <c r="E510" s="48">
        <f t="shared" si="277"/>
        <v>1</v>
      </c>
      <c r="F510" s="43">
        <v>13</v>
      </c>
      <c r="G510" s="48">
        <f t="shared" si="283"/>
        <v>1</v>
      </c>
      <c r="H510" s="4">
        <v>0.03</v>
      </c>
      <c r="I510" s="48">
        <f t="shared" si="278"/>
        <v>1</v>
      </c>
      <c r="J510" s="223">
        <v>6.55</v>
      </c>
      <c r="K510" s="48">
        <f t="shared" si="279"/>
        <v>1</v>
      </c>
      <c r="L510" s="41">
        <f t="shared" si="280"/>
        <v>1</v>
      </c>
      <c r="M510" s="41">
        <f t="shared" si="281"/>
        <v>1</v>
      </c>
      <c r="Q510" s="25" t="str">
        <f t="shared" si="282"/>
        <v>CARIB</v>
      </c>
      <c r="R510" s="25">
        <f t="shared" si="270"/>
        <v>1.65</v>
      </c>
      <c r="S510" s="25">
        <f t="shared" si="271"/>
        <v>2.14</v>
      </c>
      <c r="T510" s="25">
        <f t="shared" si="272"/>
        <v>12.5</v>
      </c>
      <c r="U510" s="25">
        <f t="shared" si="273"/>
        <v>16.399999999999999</v>
      </c>
      <c r="V510" s="25">
        <f t="shared" si="274"/>
        <v>0</v>
      </c>
      <c r="W510" s="25">
        <f t="shared" si="275"/>
        <v>0.4</v>
      </c>
      <c r="X510" s="25">
        <f t="shared" si="276"/>
        <v>5</v>
      </c>
      <c r="Y510" s="25">
        <f t="shared" si="267"/>
        <v>7</v>
      </c>
    </row>
    <row r="511" spans="1:25" x14ac:dyDescent="0.25">
      <c r="A511" s="283">
        <v>46281</v>
      </c>
      <c r="B511" s="118" t="s">
        <v>435</v>
      </c>
      <c r="C511" s="34" t="s">
        <v>31</v>
      </c>
      <c r="D511" s="26">
        <v>1.97</v>
      </c>
      <c r="E511" s="48">
        <f t="shared" si="277"/>
        <v>1</v>
      </c>
      <c r="F511" s="43">
        <v>13</v>
      </c>
      <c r="G511" s="48">
        <f t="shared" si="283"/>
        <v>1</v>
      </c>
      <c r="H511" s="4">
        <v>0.04</v>
      </c>
      <c r="I511" s="48">
        <f t="shared" si="278"/>
        <v>1</v>
      </c>
      <c r="J511" s="223">
        <v>6.83</v>
      </c>
      <c r="K511" s="48">
        <f t="shared" si="279"/>
        <v>1</v>
      </c>
      <c r="L511" s="41">
        <f t="shared" si="280"/>
        <v>1</v>
      </c>
      <c r="M511" s="41">
        <f t="shared" si="281"/>
        <v>1</v>
      </c>
      <c r="Q511" s="25" t="str">
        <f t="shared" si="282"/>
        <v>CARIB</v>
      </c>
      <c r="R511" s="25">
        <f t="shared" si="270"/>
        <v>1.65</v>
      </c>
      <c r="S511" s="25">
        <f t="shared" si="271"/>
        <v>2.14</v>
      </c>
      <c r="T511" s="25">
        <f t="shared" si="272"/>
        <v>12.5</v>
      </c>
      <c r="U511" s="25">
        <f t="shared" si="273"/>
        <v>16.399999999999999</v>
      </c>
      <c r="V511" s="25">
        <f t="shared" si="274"/>
        <v>0</v>
      </c>
      <c r="W511" s="25">
        <f t="shared" si="275"/>
        <v>0.4</v>
      </c>
      <c r="X511" s="25">
        <f t="shared" si="276"/>
        <v>5</v>
      </c>
      <c r="Y511" s="25">
        <f t="shared" si="267"/>
        <v>7</v>
      </c>
    </row>
    <row r="512" spans="1:25" x14ac:dyDescent="0.25">
      <c r="A512" s="283">
        <v>46283</v>
      </c>
      <c r="B512" s="34" t="s">
        <v>452</v>
      </c>
      <c r="C512" s="34" t="s">
        <v>31</v>
      </c>
      <c r="D512" s="223">
        <v>2.02</v>
      </c>
      <c r="E512" s="48">
        <f t="shared" si="277"/>
        <v>1</v>
      </c>
      <c r="F512" s="43">
        <v>14.9</v>
      </c>
      <c r="G512" s="48">
        <f t="shared" si="283"/>
        <v>1</v>
      </c>
      <c r="H512" s="4">
        <v>0.04</v>
      </c>
      <c r="I512" s="48">
        <f t="shared" si="278"/>
        <v>1</v>
      </c>
      <c r="J512" s="223">
        <v>6.05</v>
      </c>
      <c r="K512" s="48">
        <f t="shared" si="279"/>
        <v>1</v>
      </c>
      <c r="L512" s="41">
        <f t="shared" si="280"/>
        <v>1</v>
      </c>
      <c r="M512" s="41">
        <f t="shared" si="281"/>
        <v>1</v>
      </c>
      <c r="Q512" s="25" t="str">
        <f t="shared" si="282"/>
        <v>CARIB</v>
      </c>
      <c r="R512" s="25">
        <f t="shared" si="270"/>
        <v>1.65</v>
      </c>
      <c r="S512" s="25">
        <f t="shared" si="271"/>
        <v>2.14</v>
      </c>
      <c r="T512" s="25">
        <f t="shared" si="272"/>
        <v>12.5</v>
      </c>
      <c r="U512" s="25">
        <f t="shared" si="273"/>
        <v>16.399999999999999</v>
      </c>
      <c r="V512" s="25">
        <f t="shared" si="274"/>
        <v>0</v>
      </c>
      <c r="W512" s="25">
        <f t="shared" si="275"/>
        <v>0.4</v>
      </c>
      <c r="X512" s="25">
        <f t="shared" si="276"/>
        <v>5</v>
      </c>
      <c r="Y512" s="25">
        <f t="shared" si="267"/>
        <v>7</v>
      </c>
    </row>
    <row r="513" spans="1:25" x14ac:dyDescent="0.25">
      <c r="A513" s="283">
        <v>46283</v>
      </c>
      <c r="B513" s="34" t="s">
        <v>455</v>
      </c>
      <c r="C513" s="34" t="s">
        <v>31</v>
      </c>
      <c r="D513" s="223">
        <v>2.0099999999999998</v>
      </c>
      <c r="E513" s="48">
        <f t="shared" si="277"/>
        <v>1</v>
      </c>
      <c r="F513" s="43">
        <v>13.85</v>
      </c>
      <c r="G513" s="48">
        <f t="shared" si="283"/>
        <v>1</v>
      </c>
      <c r="H513" s="4">
        <v>0.03</v>
      </c>
      <c r="I513" s="48">
        <f t="shared" si="278"/>
        <v>1</v>
      </c>
      <c r="J513" s="223">
        <v>6.45</v>
      </c>
      <c r="K513" s="48">
        <f t="shared" si="279"/>
        <v>1</v>
      </c>
      <c r="L513" s="41">
        <f t="shared" si="280"/>
        <v>1</v>
      </c>
      <c r="M513" s="41">
        <f t="shared" si="281"/>
        <v>1</v>
      </c>
      <c r="Q513" s="25" t="str">
        <f t="shared" si="282"/>
        <v>CARIB</v>
      </c>
      <c r="R513" s="25">
        <f t="shared" si="270"/>
        <v>1.65</v>
      </c>
      <c r="S513" s="25">
        <f t="shared" si="271"/>
        <v>2.14</v>
      </c>
      <c r="T513" s="25">
        <f t="shared" si="272"/>
        <v>12.5</v>
      </c>
      <c r="U513" s="25">
        <f t="shared" si="273"/>
        <v>16.399999999999999</v>
      </c>
      <c r="V513" s="25">
        <f t="shared" si="274"/>
        <v>0</v>
      </c>
      <c r="W513" s="25">
        <f t="shared" si="275"/>
        <v>0.4</v>
      </c>
      <c r="X513" s="25">
        <f t="shared" si="276"/>
        <v>5</v>
      </c>
      <c r="Y513" s="25">
        <f t="shared" si="267"/>
        <v>7</v>
      </c>
    </row>
    <row r="514" spans="1:25" x14ac:dyDescent="0.25">
      <c r="A514" s="283">
        <v>46287</v>
      </c>
      <c r="B514" s="34" t="s">
        <v>436</v>
      </c>
      <c r="C514" s="34" t="s">
        <v>30</v>
      </c>
      <c r="D514" s="223">
        <v>0.92</v>
      </c>
      <c r="E514" s="48">
        <f t="shared" si="277"/>
        <v>1</v>
      </c>
      <c r="F514" s="43">
        <v>13.8</v>
      </c>
      <c r="G514" s="48">
        <f t="shared" si="283"/>
        <v>1</v>
      </c>
      <c r="H514" s="4">
        <v>0.02</v>
      </c>
      <c r="I514" s="48">
        <f t="shared" si="278"/>
        <v>1</v>
      </c>
      <c r="J514" s="223">
        <v>6.53</v>
      </c>
      <c r="K514" s="48">
        <f t="shared" si="279"/>
        <v>1</v>
      </c>
      <c r="L514" s="41">
        <f t="shared" si="280"/>
        <v>1</v>
      </c>
      <c r="M514" s="41">
        <f t="shared" si="281"/>
        <v>1</v>
      </c>
      <c r="Q514" s="25" t="str">
        <f t="shared" si="282"/>
        <v>STAG</v>
      </c>
      <c r="R514" s="25">
        <f t="shared" si="270"/>
        <v>0.8</v>
      </c>
      <c r="S514" s="25">
        <f t="shared" si="271"/>
        <v>1.24</v>
      </c>
      <c r="T514" s="25">
        <f t="shared" si="272"/>
        <v>12.5</v>
      </c>
      <c r="U514" s="25">
        <f t="shared" si="273"/>
        <v>16.399999999999999</v>
      </c>
      <c r="V514" s="25">
        <f t="shared" si="274"/>
        <v>0</v>
      </c>
      <c r="W514" s="25">
        <f t="shared" si="275"/>
        <v>0.5</v>
      </c>
      <c r="X514" s="25">
        <f t="shared" si="276"/>
        <v>5</v>
      </c>
      <c r="Y514" s="25">
        <f t="shared" si="267"/>
        <v>7</v>
      </c>
    </row>
    <row r="515" spans="1:25" x14ac:dyDescent="0.25">
      <c r="A515" s="283">
        <v>46287</v>
      </c>
      <c r="B515" s="34" t="s">
        <v>458</v>
      </c>
      <c r="C515" s="34" t="s">
        <v>30</v>
      </c>
      <c r="D515" s="223">
        <v>0.9</v>
      </c>
      <c r="E515" s="48">
        <f t="shared" si="277"/>
        <v>1</v>
      </c>
      <c r="F515" s="43">
        <v>14.5</v>
      </c>
      <c r="G515" s="48">
        <f t="shared" si="283"/>
        <v>1</v>
      </c>
      <c r="H515" s="4">
        <v>7.0000000000000007E-2</v>
      </c>
      <c r="I515" s="48">
        <f t="shared" si="278"/>
        <v>1</v>
      </c>
      <c r="J515" s="223">
        <v>5.4</v>
      </c>
      <c r="K515" s="48">
        <f t="shared" si="279"/>
        <v>1</v>
      </c>
      <c r="L515" s="41">
        <f t="shared" si="280"/>
        <v>1</v>
      </c>
      <c r="M515" s="41">
        <f t="shared" si="281"/>
        <v>1</v>
      </c>
      <c r="Q515" s="25" t="str">
        <f t="shared" si="282"/>
        <v>STAG</v>
      </c>
      <c r="R515" s="25">
        <f t="shared" ref="R515:R607" si="291">VLOOKUP($Q515,$Q$3:$Y$14,2,FALSE)</f>
        <v>0.8</v>
      </c>
      <c r="S515" s="25">
        <f t="shared" si="271"/>
        <v>1.24</v>
      </c>
      <c r="T515" s="25">
        <f t="shared" ref="T515:T607" si="292">VLOOKUP($Q515,$Q$3:$Y$14,4,FALSE)</f>
        <v>12.5</v>
      </c>
      <c r="U515" s="25">
        <f t="shared" ref="U515:U607" si="293">VLOOKUP($Q515,$Q$3:$Y$14,5,FALSE)</f>
        <v>16.399999999999999</v>
      </c>
      <c r="V515" s="25">
        <f t="shared" ref="V515:V607" si="294">VLOOKUP($Q515,$Q$3:$Y$14,6,FALSE)</f>
        <v>0</v>
      </c>
      <c r="W515" s="25">
        <f t="shared" ref="W515:W607" si="295">VLOOKUP($Q515,$Q$3:$Y$14,7,FALSE)</f>
        <v>0.5</v>
      </c>
      <c r="X515" s="25">
        <f t="shared" ref="X515:X607" si="296">VLOOKUP($Q515,$Q$3:$Y$14,8,FALSE)</f>
        <v>5</v>
      </c>
      <c r="Y515" s="25">
        <f t="shared" si="267"/>
        <v>7</v>
      </c>
    </row>
    <row r="516" spans="1:25" x14ac:dyDescent="0.25">
      <c r="A516" s="283">
        <v>46287</v>
      </c>
      <c r="B516" s="118" t="s">
        <v>437</v>
      </c>
      <c r="C516" s="34" t="s">
        <v>30</v>
      </c>
      <c r="D516" s="223">
        <v>1.1299999999999999</v>
      </c>
      <c r="E516" s="48">
        <f t="shared" si="277"/>
        <v>1</v>
      </c>
      <c r="F516" s="43">
        <v>14.1</v>
      </c>
      <c r="G516" s="48">
        <f t="shared" si="283"/>
        <v>1</v>
      </c>
      <c r="H516" s="4">
        <v>0.02</v>
      </c>
      <c r="I516" s="48">
        <f t="shared" si="278"/>
        <v>1</v>
      </c>
      <c r="J516" s="223">
        <v>6.05</v>
      </c>
      <c r="K516" s="48">
        <f t="shared" si="279"/>
        <v>1</v>
      </c>
      <c r="L516" s="41">
        <f t="shared" si="280"/>
        <v>1</v>
      </c>
      <c r="M516" s="41">
        <f t="shared" si="281"/>
        <v>1</v>
      </c>
      <c r="Q516" s="25" t="str">
        <f t="shared" si="282"/>
        <v>STAG</v>
      </c>
      <c r="R516" s="25">
        <f t="shared" si="291"/>
        <v>0.8</v>
      </c>
      <c r="S516" s="25">
        <f t="shared" ref="S516:S609" si="297">VLOOKUP($Q516,$Q$3:$Y$14,3,FALSE)</f>
        <v>1.24</v>
      </c>
      <c r="T516" s="25">
        <f t="shared" si="292"/>
        <v>12.5</v>
      </c>
      <c r="U516" s="25">
        <f t="shared" si="293"/>
        <v>16.399999999999999</v>
      </c>
      <c r="V516" s="25">
        <f t="shared" si="294"/>
        <v>0</v>
      </c>
      <c r="W516" s="25">
        <f t="shared" si="295"/>
        <v>0.5</v>
      </c>
      <c r="X516" s="25">
        <f t="shared" si="296"/>
        <v>5</v>
      </c>
      <c r="Y516" s="25">
        <f t="shared" si="267"/>
        <v>7</v>
      </c>
    </row>
    <row r="517" spans="1:25" x14ac:dyDescent="0.25">
      <c r="A517" s="283">
        <v>46287</v>
      </c>
      <c r="B517" s="34" t="s">
        <v>435</v>
      </c>
      <c r="C517" s="34" t="s">
        <v>30</v>
      </c>
      <c r="D517" s="223">
        <v>0.84</v>
      </c>
      <c r="E517" s="48">
        <f t="shared" si="277"/>
        <v>1</v>
      </c>
      <c r="F517" s="43">
        <v>13.8</v>
      </c>
      <c r="G517" s="48">
        <f t="shared" si="283"/>
        <v>1</v>
      </c>
      <c r="H517" s="4">
        <v>0.05</v>
      </c>
      <c r="I517" s="48">
        <f t="shared" si="278"/>
        <v>1</v>
      </c>
      <c r="J517" s="223">
        <v>5.75</v>
      </c>
      <c r="K517" s="48">
        <f t="shared" si="279"/>
        <v>1</v>
      </c>
      <c r="L517" s="41">
        <f t="shared" si="280"/>
        <v>1</v>
      </c>
      <c r="M517" s="41">
        <f t="shared" si="281"/>
        <v>1</v>
      </c>
      <c r="Q517" s="25" t="str">
        <f t="shared" ref="Q517:Q545" si="298">LEFT(C517,12)</f>
        <v>STAG</v>
      </c>
      <c r="R517" s="25">
        <f t="shared" si="291"/>
        <v>0.8</v>
      </c>
      <c r="S517" s="25">
        <f t="shared" si="297"/>
        <v>1.24</v>
      </c>
      <c r="T517" s="25">
        <f t="shared" si="292"/>
        <v>12.5</v>
      </c>
      <c r="U517" s="25">
        <f t="shared" si="293"/>
        <v>16.399999999999999</v>
      </c>
      <c r="V517" s="25">
        <f t="shared" si="294"/>
        <v>0</v>
      </c>
      <c r="W517" s="25">
        <f t="shared" si="295"/>
        <v>0.5</v>
      </c>
      <c r="X517" s="25">
        <f t="shared" si="296"/>
        <v>5</v>
      </c>
      <c r="Y517" s="25">
        <f t="shared" si="267"/>
        <v>7</v>
      </c>
    </row>
    <row r="518" spans="1:25" x14ac:dyDescent="0.25">
      <c r="A518" s="283">
        <v>46288</v>
      </c>
      <c r="B518" s="34" t="s">
        <v>459</v>
      </c>
      <c r="C518" s="34" t="s">
        <v>31</v>
      </c>
      <c r="D518" s="223">
        <v>1.71</v>
      </c>
      <c r="E518" s="48">
        <f t="shared" si="277"/>
        <v>1</v>
      </c>
      <c r="F518" s="43">
        <v>13.8</v>
      </c>
      <c r="G518" s="48">
        <f t="shared" si="283"/>
        <v>1</v>
      </c>
      <c r="H518" s="4">
        <v>0.02</v>
      </c>
      <c r="I518" s="48">
        <f t="shared" si="278"/>
        <v>1</v>
      </c>
      <c r="J518" s="223">
        <v>6.93</v>
      </c>
      <c r="K518" s="48">
        <f t="shared" si="279"/>
        <v>1</v>
      </c>
      <c r="L518" s="41">
        <f t="shared" si="280"/>
        <v>1</v>
      </c>
      <c r="M518" s="41">
        <f t="shared" si="281"/>
        <v>1</v>
      </c>
      <c r="Q518" s="25" t="str">
        <f t="shared" si="298"/>
        <v>CARIB</v>
      </c>
      <c r="R518" s="25">
        <f t="shared" si="291"/>
        <v>1.65</v>
      </c>
      <c r="S518" s="25">
        <f t="shared" si="297"/>
        <v>2.14</v>
      </c>
      <c r="T518" s="25">
        <f t="shared" si="292"/>
        <v>12.5</v>
      </c>
      <c r="U518" s="25">
        <f t="shared" si="293"/>
        <v>16.399999999999999</v>
      </c>
      <c r="V518" s="25">
        <f t="shared" si="294"/>
        <v>0</v>
      </c>
      <c r="W518" s="25">
        <f t="shared" si="295"/>
        <v>0.4</v>
      </c>
      <c r="X518" s="25">
        <f t="shared" si="296"/>
        <v>5</v>
      </c>
      <c r="Y518" s="25">
        <f t="shared" si="267"/>
        <v>7</v>
      </c>
    </row>
    <row r="519" spans="1:25" x14ac:dyDescent="0.25">
      <c r="A519" s="283">
        <v>46289</v>
      </c>
      <c r="B519" s="118" t="s">
        <v>458</v>
      </c>
      <c r="C519" s="34" t="s">
        <v>31</v>
      </c>
      <c r="D519" s="223">
        <v>1.9</v>
      </c>
      <c r="E519" s="48">
        <f t="shared" si="277"/>
        <v>1</v>
      </c>
      <c r="F519" s="43">
        <v>14.05</v>
      </c>
      <c r="G519" s="48">
        <f t="shared" si="283"/>
        <v>1</v>
      </c>
      <c r="H519" s="4">
        <v>0.05</v>
      </c>
      <c r="I519" s="48">
        <f t="shared" si="278"/>
        <v>1</v>
      </c>
      <c r="J519" s="223">
        <v>6.7</v>
      </c>
      <c r="K519" s="48">
        <f t="shared" si="279"/>
        <v>1</v>
      </c>
      <c r="L519" s="41">
        <f t="shared" si="280"/>
        <v>1</v>
      </c>
      <c r="M519" s="41">
        <f t="shared" si="281"/>
        <v>1</v>
      </c>
      <c r="Q519" s="25" t="str">
        <f t="shared" si="298"/>
        <v>CARIB</v>
      </c>
      <c r="R519" s="25">
        <f t="shared" si="291"/>
        <v>1.65</v>
      </c>
      <c r="S519" s="25">
        <f t="shared" si="297"/>
        <v>2.14</v>
      </c>
      <c r="T519" s="25">
        <f t="shared" si="292"/>
        <v>12.5</v>
      </c>
      <c r="U519" s="25">
        <f t="shared" si="293"/>
        <v>16.399999999999999</v>
      </c>
      <c r="V519" s="25">
        <f t="shared" si="294"/>
        <v>0</v>
      </c>
      <c r="W519" s="25">
        <f t="shared" si="295"/>
        <v>0.4</v>
      </c>
      <c r="X519" s="25">
        <f t="shared" si="296"/>
        <v>5</v>
      </c>
      <c r="Y519" s="25">
        <f t="shared" si="267"/>
        <v>7</v>
      </c>
    </row>
    <row r="520" spans="1:25" x14ac:dyDescent="0.25">
      <c r="A520" s="283">
        <v>46289</v>
      </c>
      <c r="B520" s="118" t="s">
        <v>459</v>
      </c>
      <c r="C520" s="34" t="s">
        <v>31</v>
      </c>
      <c r="D520" s="223">
        <v>1.88</v>
      </c>
      <c r="E520" s="48">
        <f t="shared" si="277"/>
        <v>1</v>
      </c>
      <c r="F520" s="43">
        <v>14.15</v>
      </c>
      <c r="G520" s="48">
        <f t="shared" si="283"/>
        <v>1</v>
      </c>
      <c r="H520" s="4">
        <v>0.02</v>
      </c>
      <c r="I520" s="48">
        <f t="shared" si="278"/>
        <v>1</v>
      </c>
      <c r="J520" s="223">
        <v>6.3</v>
      </c>
      <c r="K520" s="48">
        <f t="shared" si="279"/>
        <v>1</v>
      </c>
      <c r="L520" s="41">
        <f t="shared" si="280"/>
        <v>1</v>
      </c>
      <c r="M520" s="41">
        <f t="shared" si="281"/>
        <v>1</v>
      </c>
      <c r="Q520" s="25" t="str">
        <f t="shared" si="298"/>
        <v>CARIB</v>
      </c>
      <c r="R520" s="25">
        <f t="shared" si="291"/>
        <v>1.65</v>
      </c>
      <c r="S520" s="25">
        <f t="shared" si="297"/>
        <v>2.14</v>
      </c>
      <c r="T520" s="25">
        <f t="shared" si="292"/>
        <v>12.5</v>
      </c>
      <c r="U520" s="25">
        <f t="shared" si="293"/>
        <v>16.399999999999999</v>
      </c>
      <c r="V520" s="25">
        <f t="shared" si="294"/>
        <v>0</v>
      </c>
      <c r="W520" s="25">
        <f t="shared" si="295"/>
        <v>0.4</v>
      </c>
      <c r="X520" s="25">
        <f t="shared" si="296"/>
        <v>5</v>
      </c>
      <c r="Y520" s="25">
        <f t="shared" si="267"/>
        <v>7</v>
      </c>
    </row>
    <row r="521" spans="1:25" x14ac:dyDescent="0.25">
      <c r="A521" s="283">
        <v>46290</v>
      </c>
      <c r="B521" s="118" t="s">
        <v>452</v>
      </c>
      <c r="C521" s="34" t="s">
        <v>31</v>
      </c>
      <c r="D521" s="223">
        <v>1.86</v>
      </c>
      <c r="E521" s="48">
        <f t="shared" si="277"/>
        <v>1</v>
      </c>
      <c r="F521" s="43">
        <v>15.65</v>
      </c>
      <c r="G521" s="48">
        <f t="shared" si="283"/>
        <v>1</v>
      </c>
      <c r="H521" s="4">
        <v>0.02</v>
      </c>
      <c r="I521" s="48">
        <f t="shared" si="278"/>
        <v>1</v>
      </c>
      <c r="J521" s="223">
        <v>6.7</v>
      </c>
      <c r="K521" s="48">
        <f t="shared" si="279"/>
        <v>1</v>
      </c>
      <c r="L521" s="41">
        <f t="shared" si="280"/>
        <v>1</v>
      </c>
      <c r="M521" s="41">
        <f t="shared" si="281"/>
        <v>1</v>
      </c>
      <c r="Q521" s="25" t="str">
        <f t="shared" si="298"/>
        <v>CARIB</v>
      </c>
      <c r="R521" s="25">
        <f t="shared" si="291"/>
        <v>1.65</v>
      </c>
      <c r="S521" s="25">
        <f t="shared" si="297"/>
        <v>2.14</v>
      </c>
      <c r="T521" s="25">
        <f t="shared" si="292"/>
        <v>12.5</v>
      </c>
      <c r="U521" s="25">
        <f t="shared" si="293"/>
        <v>16.399999999999999</v>
      </c>
      <c r="V521" s="25">
        <f t="shared" si="294"/>
        <v>0</v>
      </c>
      <c r="W521" s="25">
        <f t="shared" si="295"/>
        <v>0.4</v>
      </c>
      <c r="X521" s="25">
        <f t="shared" si="296"/>
        <v>5</v>
      </c>
      <c r="Y521" s="25">
        <f t="shared" si="267"/>
        <v>7</v>
      </c>
    </row>
    <row r="522" spans="1:25" x14ac:dyDescent="0.25">
      <c r="A522" s="283">
        <v>46290</v>
      </c>
      <c r="B522" s="118" t="s">
        <v>458</v>
      </c>
      <c r="C522" s="34" t="s">
        <v>31</v>
      </c>
      <c r="D522" s="223">
        <v>1.89</v>
      </c>
      <c r="E522" s="48">
        <f t="shared" si="277"/>
        <v>1</v>
      </c>
      <c r="F522" s="43">
        <v>14.8</v>
      </c>
      <c r="G522" s="48">
        <f t="shared" si="283"/>
        <v>1</v>
      </c>
      <c r="H522" s="4">
        <v>0.02</v>
      </c>
      <c r="I522" s="48">
        <f t="shared" si="278"/>
        <v>1</v>
      </c>
      <c r="J522" s="1">
        <v>6.2</v>
      </c>
      <c r="K522" s="48">
        <f t="shared" si="279"/>
        <v>1</v>
      </c>
      <c r="L522" s="41">
        <f t="shared" si="280"/>
        <v>1</v>
      </c>
      <c r="M522" s="41">
        <f t="shared" si="281"/>
        <v>1</v>
      </c>
      <c r="Q522" s="25" t="str">
        <f t="shared" si="298"/>
        <v>CARIB</v>
      </c>
      <c r="R522" s="25">
        <f t="shared" si="291"/>
        <v>1.65</v>
      </c>
      <c r="S522" s="25">
        <f t="shared" si="297"/>
        <v>2.14</v>
      </c>
      <c r="T522" s="25">
        <f t="shared" si="292"/>
        <v>12.5</v>
      </c>
      <c r="U522" s="25">
        <f t="shared" si="293"/>
        <v>16.399999999999999</v>
      </c>
      <c r="V522" s="25">
        <f t="shared" si="294"/>
        <v>0</v>
      </c>
      <c r="W522" s="25">
        <f t="shared" si="295"/>
        <v>0.4</v>
      </c>
      <c r="X522" s="25">
        <f t="shared" si="296"/>
        <v>5</v>
      </c>
      <c r="Y522" s="25">
        <f t="shared" si="267"/>
        <v>7</v>
      </c>
    </row>
    <row r="523" spans="1:25" x14ac:dyDescent="0.25">
      <c r="A523" s="283">
        <v>46290</v>
      </c>
      <c r="B523" s="118" t="s">
        <v>436</v>
      </c>
      <c r="C523" s="34" t="s">
        <v>33</v>
      </c>
      <c r="D523" s="223">
        <v>3.9</v>
      </c>
      <c r="E523" s="48">
        <f t="shared" si="277"/>
        <v>1</v>
      </c>
      <c r="F523" s="43">
        <v>50.5</v>
      </c>
      <c r="G523" s="48">
        <f t="shared" si="283"/>
        <v>1</v>
      </c>
      <c r="H523" s="4">
        <v>0.02</v>
      </c>
      <c r="I523" s="48">
        <f t="shared" si="278"/>
        <v>1</v>
      </c>
      <c r="J523" s="223">
        <v>160.69999999999999</v>
      </c>
      <c r="K523" s="48">
        <f t="shared" si="279"/>
        <v>1</v>
      </c>
      <c r="L523" s="41">
        <f t="shared" si="280"/>
        <v>1</v>
      </c>
      <c r="M523" s="41">
        <f t="shared" si="281"/>
        <v>1</v>
      </c>
      <c r="Q523" s="25" t="str">
        <f t="shared" si="298"/>
        <v>GUINNESS</v>
      </c>
      <c r="R523" s="25">
        <f t="shared" si="291"/>
        <v>3.1</v>
      </c>
      <c r="S523" s="25">
        <f t="shared" si="297"/>
        <v>4.1399999999999997</v>
      </c>
      <c r="T523" s="25">
        <f t="shared" si="292"/>
        <v>48</v>
      </c>
      <c r="U523" s="25">
        <f t="shared" si="293"/>
        <v>62</v>
      </c>
      <c r="V523" s="25">
        <f t="shared" si="294"/>
        <v>0</v>
      </c>
      <c r="W523" s="25">
        <f t="shared" si="295"/>
        <v>0.4</v>
      </c>
      <c r="X523" s="25">
        <f t="shared" si="296"/>
        <v>155</v>
      </c>
      <c r="Y523" s="25">
        <f t="shared" si="267"/>
        <v>195</v>
      </c>
    </row>
    <row r="524" spans="1:25" x14ac:dyDescent="0.25">
      <c r="A524" s="283">
        <v>46293</v>
      </c>
      <c r="B524" s="118" t="s">
        <v>457</v>
      </c>
      <c r="C524" s="34" t="s">
        <v>33</v>
      </c>
      <c r="D524" s="223">
        <v>3.81</v>
      </c>
      <c r="E524" s="48">
        <f t="shared" si="277"/>
        <v>1</v>
      </c>
      <c r="F524" s="43">
        <v>55.45</v>
      </c>
      <c r="G524" s="48">
        <f t="shared" si="283"/>
        <v>1</v>
      </c>
      <c r="H524" s="4">
        <v>0.02</v>
      </c>
      <c r="I524" s="48">
        <f t="shared" si="278"/>
        <v>1</v>
      </c>
      <c r="J524" s="223">
        <v>171.5</v>
      </c>
      <c r="K524" s="48">
        <f t="shared" si="279"/>
        <v>1</v>
      </c>
      <c r="L524" s="41">
        <f t="shared" si="280"/>
        <v>1</v>
      </c>
      <c r="M524" s="41">
        <f t="shared" si="281"/>
        <v>1</v>
      </c>
      <c r="Q524" s="25" t="str">
        <f t="shared" si="298"/>
        <v>GUINNESS</v>
      </c>
      <c r="R524" s="25">
        <f t="shared" si="291"/>
        <v>3.1</v>
      </c>
      <c r="S524" s="25">
        <f t="shared" si="297"/>
        <v>4.1399999999999997</v>
      </c>
      <c r="T524" s="25">
        <f t="shared" si="292"/>
        <v>48</v>
      </c>
      <c r="U524" s="25">
        <f t="shared" si="293"/>
        <v>62</v>
      </c>
      <c r="V524" s="25">
        <f t="shared" si="294"/>
        <v>0</v>
      </c>
      <c r="W524" s="25">
        <f t="shared" si="295"/>
        <v>0.4</v>
      </c>
      <c r="X524" s="25">
        <f t="shared" si="296"/>
        <v>155</v>
      </c>
      <c r="Y524" s="25">
        <f t="shared" si="267"/>
        <v>195</v>
      </c>
    </row>
    <row r="525" spans="1:25" x14ac:dyDescent="0.25">
      <c r="A525" s="283">
        <v>46293</v>
      </c>
      <c r="B525" s="118" t="s">
        <v>456</v>
      </c>
      <c r="C525" s="34" t="s">
        <v>33</v>
      </c>
      <c r="D525" s="223">
        <v>3.92</v>
      </c>
      <c r="E525" s="48">
        <f t="shared" si="277"/>
        <v>1</v>
      </c>
      <c r="F525" s="43">
        <v>54.5</v>
      </c>
      <c r="G525" s="48">
        <f t="shared" si="283"/>
        <v>1</v>
      </c>
      <c r="H525" s="4">
        <v>0.02</v>
      </c>
      <c r="I525" s="48">
        <f t="shared" si="278"/>
        <v>1</v>
      </c>
      <c r="J525" s="223">
        <v>194</v>
      </c>
      <c r="K525" s="48">
        <f t="shared" si="279"/>
        <v>1</v>
      </c>
      <c r="L525" s="41">
        <f t="shared" si="280"/>
        <v>1</v>
      </c>
      <c r="M525" s="41">
        <f t="shared" si="281"/>
        <v>1</v>
      </c>
      <c r="Q525" s="25" t="str">
        <f t="shared" si="298"/>
        <v>GUINNESS</v>
      </c>
      <c r="R525" s="25">
        <f t="shared" si="291"/>
        <v>3.1</v>
      </c>
      <c r="S525" s="25">
        <f t="shared" si="297"/>
        <v>4.1399999999999997</v>
      </c>
      <c r="T525" s="25">
        <f t="shared" si="292"/>
        <v>48</v>
      </c>
      <c r="U525" s="25">
        <f t="shared" si="293"/>
        <v>62</v>
      </c>
      <c r="V525" s="25">
        <f t="shared" si="294"/>
        <v>0</v>
      </c>
      <c r="W525" s="25">
        <f t="shared" si="295"/>
        <v>0.4</v>
      </c>
      <c r="X525" s="25">
        <f t="shared" si="296"/>
        <v>155</v>
      </c>
      <c r="Y525" s="25">
        <f t="shared" si="267"/>
        <v>195</v>
      </c>
    </row>
    <row r="526" spans="1:25" x14ac:dyDescent="0.25">
      <c r="A526" s="283">
        <v>46294</v>
      </c>
      <c r="B526" s="118" t="s">
        <v>455</v>
      </c>
      <c r="C526" s="34" t="s">
        <v>31</v>
      </c>
      <c r="D526" s="223">
        <v>1.8</v>
      </c>
      <c r="E526" s="48">
        <f t="shared" si="277"/>
        <v>1</v>
      </c>
      <c r="F526" s="43">
        <v>13</v>
      </c>
      <c r="G526" s="48">
        <f t="shared" si="283"/>
        <v>1</v>
      </c>
      <c r="H526" s="4">
        <v>0.02</v>
      </c>
      <c r="I526" s="48">
        <f t="shared" si="278"/>
        <v>1</v>
      </c>
      <c r="J526" s="223">
        <v>6.68</v>
      </c>
      <c r="K526" s="48">
        <f t="shared" si="279"/>
        <v>1</v>
      </c>
      <c r="L526" s="41">
        <f t="shared" si="280"/>
        <v>1</v>
      </c>
      <c r="M526" s="41">
        <f t="shared" si="281"/>
        <v>1</v>
      </c>
      <c r="Q526" s="25" t="str">
        <f t="shared" si="298"/>
        <v>CARIB</v>
      </c>
      <c r="R526" s="25">
        <f t="shared" si="291"/>
        <v>1.65</v>
      </c>
      <c r="S526" s="25">
        <f t="shared" si="297"/>
        <v>2.14</v>
      </c>
      <c r="T526" s="25">
        <f t="shared" si="292"/>
        <v>12.5</v>
      </c>
      <c r="U526" s="25">
        <f t="shared" si="293"/>
        <v>16.399999999999999</v>
      </c>
      <c r="V526" s="25">
        <f t="shared" si="294"/>
        <v>0</v>
      </c>
      <c r="W526" s="25">
        <f t="shared" si="295"/>
        <v>0.4</v>
      </c>
      <c r="X526" s="25">
        <f t="shared" si="296"/>
        <v>5</v>
      </c>
      <c r="Y526" s="25">
        <f t="shared" si="267"/>
        <v>7</v>
      </c>
    </row>
    <row r="527" spans="1:25" x14ac:dyDescent="0.25">
      <c r="A527" s="283">
        <v>46295</v>
      </c>
      <c r="B527" s="118" t="s">
        <v>455</v>
      </c>
      <c r="C527" s="34" t="s">
        <v>31</v>
      </c>
      <c r="D527" s="223">
        <v>2.0499999999999998</v>
      </c>
      <c r="E527" s="48">
        <f t="shared" si="277"/>
        <v>1</v>
      </c>
      <c r="F527" s="43">
        <v>13.4</v>
      </c>
      <c r="G527" s="48">
        <f t="shared" si="283"/>
        <v>1</v>
      </c>
      <c r="H527" s="4">
        <v>0.01</v>
      </c>
      <c r="I527" s="48">
        <f t="shared" si="278"/>
        <v>1</v>
      </c>
      <c r="J527" s="223">
        <v>6.43</v>
      </c>
      <c r="K527" s="48">
        <f t="shared" si="279"/>
        <v>1</v>
      </c>
      <c r="L527" s="41">
        <f t="shared" si="280"/>
        <v>1</v>
      </c>
      <c r="M527" s="41">
        <f t="shared" si="281"/>
        <v>1</v>
      </c>
      <c r="Q527" s="25" t="str">
        <f t="shared" si="298"/>
        <v>CARIB</v>
      </c>
      <c r="R527" s="25">
        <f t="shared" si="291"/>
        <v>1.65</v>
      </c>
      <c r="S527" s="25">
        <f t="shared" si="297"/>
        <v>2.14</v>
      </c>
      <c r="T527" s="25">
        <f t="shared" si="292"/>
        <v>12.5</v>
      </c>
      <c r="U527" s="25">
        <f t="shared" si="293"/>
        <v>16.399999999999999</v>
      </c>
      <c r="V527" s="25">
        <f t="shared" si="294"/>
        <v>0</v>
      </c>
      <c r="W527" s="25">
        <f t="shared" si="295"/>
        <v>0.4</v>
      </c>
      <c r="X527" s="25">
        <f t="shared" si="296"/>
        <v>5</v>
      </c>
      <c r="Y527" s="25">
        <f t="shared" si="267"/>
        <v>7</v>
      </c>
    </row>
    <row r="528" spans="1:25" x14ac:dyDescent="0.25">
      <c r="A528" s="283">
        <v>46295</v>
      </c>
      <c r="B528" s="118" t="s">
        <v>435</v>
      </c>
      <c r="C528" s="34" t="s">
        <v>31</v>
      </c>
      <c r="D528" s="223">
        <v>1.92</v>
      </c>
      <c r="E528" s="48">
        <f t="shared" si="277"/>
        <v>1</v>
      </c>
      <c r="F528" s="43">
        <v>13</v>
      </c>
      <c r="G528" s="48">
        <f t="shared" si="283"/>
        <v>1</v>
      </c>
      <c r="H528" s="4">
        <v>0.01</v>
      </c>
      <c r="I528" s="48">
        <f t="shared" si="278"/>
        <v>1</v>
      </c>
      <c r="J528" s="223">
        <v>6.38</v>
      </c>
      <c r="K528" s="48">
        <f t="shared" si="279"/>
        <v>1</v>
      </c>
      <c r="L528" s="41">
        <f t="shared" si="280"/>
        <v>1</v>
      </c>
      <c r="M528" s="41">
        <f t="shared" si="281"/>
        <v>1</v>
      </c>
      <c r="Q528" s="25" t="str">
        <f t="shared" si="298"/>
        <v>CARIB</v>
      </c>
      <c r="R528" s="25">
        <f t="shared" si="291"/>
        <v>1.65</v>
      </c>
      <c r="S528" s="25">
        <f t="shared" si="297"/>
        <v>2.14</v>
      </c>
      <c r="T528" s="25">
        <f t="shared" si="292"/>
        <v>12.5</v>
      </c>
      <c r="U528" s="25">
        <f t="shared" si="293"/>
        <v>16.399999999999999</v>
      </c>
      <c r="V528" s="25">
        <f t="shared" si="294"/>
        <v>0</v>
      </c>
      <c r="W528" s="25">
        <f t="shared" si="295"/>
        <v>0.4</v>
      </c>
      <c r="X528" s="25">
        <f t="shared" si="296"/>
        <v>5</v>
      </c>
      <c r="Y528" s="25">
        <f t="shared" si="267"/>
        <v>7</v>
      </c>
    </row>
    <row r="529" spans="1:25" x14ac:dyDescent="0.25">
      <c r="A529" s="283">
        <v>46295</v>
      </c>
      <c r="B529" s="118" t="s">
        <v>459</v>
      </c>
      <c r="C529" s="34" t="s">
        <v>34</v>
      </c>
      <c r="D529" s="223">
        <v>17</v>
      </c>
      <c r="E529" s="48">
        <f t="shared" si="277"/>
        <v>1</v>
      </c>
      <c r="F529" s="43">
        <v>13</v>
      </c>
      <c r="G529" s="48">
        <f t="shared" si="283"/>
        <v>0</v>
      </c>
      <c r="H529" s="4">
        <v>0.06</v>
      </c>
      <c r="I529" s="48">
        <f t="shared" si="278"/>
        <v>1</v>
      </c>
      <c r="J529" s="223">
        <v>184</v>
      </c>
      <c r="K529" s="48">
        <f t="shared" si="279"/>
        <v>1</v>
      </c>
      <c r="L529" s="41">
        <f t="shared" si="280"/>
        <v>0</v>
      </c>
      <c r="M529" s="41">
        <f t="shared" si="281"/>
        <v>0</v>
      </c>
      <c r="Q529" s="25" t="str">
        <f t="shared" si="298"/>
        <v>STARMALT</v>
      </c>
      <c r="R529" s="25">
        <f t="shared" si="291"/>
        <v>16.8</v>
      </c>
      <c r="S529" s="25">
        <f t="shared" si="297"/>
        <v>17.239999999999998</v>
      </c>
      <c r="T529" s="25">
        <f t="shared" si="292"/>
        <v>10</v>
      </c>
      <c r="U529" s="25">
        <f t="shared" si="293"/>
        <v>12.4</v>
      </c>
      <c r="V529" s="25">
        <f t="shared" si="294"/>
        <v>0</v>
      </c>
      <c r="W529" s="25">
        <f t="shared" si="295"/>
        <v>0.2</v>
      </c>
      <c r="X529" s="25">
        <f t="shared" si="296"/>
        <v>170</v>
      </c>
      <c r="Y529" s="25">
        <f t="shared" si="267"/>
        <v>240</v>
      </c>
    </row>
    <row r="530" spans="1:25" ht="15.75" thickBot="1" x14ac:dyDescent="0.3">
      <c r="A530" s="283"/>
      <c r="B530" s="118"/>
      <c r="C530" s="34"/>
      <c r="D530" s="223"/>
      <c r="E530" s="48"/>
      <c r="F530" s="43"/>
      <c r="G530" s="48"/>
      <c r="H530" s="4"/>
      <c r="I530" s="48"/>
      <c r="J530" s="223"/>
      <c r="K530" s="48"/>
      <c r="L530" s="41"/>
      <c r="M530" s="41"/>
      <c r="Q530" s="25" t="str">
        <f t="shared" si="298"/>
        <v/>
      </c>
      <c r="R530" s="25" t="e">
        <f t="shared" si="291"/>
        <v>#N/A</v>
      </c>
      <c r="S530" s="25" t="e">
        <f t="shared" si="297"/>
        <v>#N/A</v>
      </c>
      <c r="T530" s="25" t="e">
        <f t="shared" si="292"/>
        <v>#N/A</v>
      </c>
      <c r="U530" s="25" t="e">
        <f t="shared" si="293"/>
        <v>#N/A</v>
      </c>
      <c r="V530" s="25" t="e">
        <f t="shared" si="294"/>
        <v>#N/A</v>
      </c>
      <c r="W530" s="25" t="e">
        <f t="shared" si="295"/>
        <v>#N/A</v>
      </c>
      <c r="X530" s="25" t="e">
        <f t="shared" si="296"/>
        <v>#N/A</v>
      </c>
      <c r="Y530" s="25" t="e">
        <f t="shared" si="267"/>
        <v>#N/A</v>
      </c>
    </row>
    <row r="531" spans="1:25" hidden="1" x14ac:dyDescent="0.25">
      <c r="A531" s="283"/>
      <c r="B531" s="118"/>
      <c r="C531" s="34"/>
      <c r="D531" s="223"/>
      <c r="E531" s="48"/>
      <c r="F531" s="43"/>
      <c r="G531" s="48"/>
      <c r="H531" s="4"/>
      <c r="I531" s="48"/>
      <c r="J531" s="223"/>
      <c r="K531" s="48"/>
      <c r="L531" s="41"/>
      <c r="M531" s="41"/>
      <c r="Q531" s="25" t="str">
        <f t="shared" si="298"/>
        <v/>
      </c>
      <c r="R531" s="25" t="e">
        <f t="shared" si="291"/>
        <v>#N/A</v>
      </c>
      <c r="S531" s="25" t="e">
        <f t="shared" si="297"/>
        <v>#N/A</v>
      </c>
      <c r="T531" s="25" t="e">
        <f t="shared" si="292"/>
        <v>#N/A</v>
      </c>
      <c r="U531" s="25" t="e">
        <f t="shared" si="293"/>
        <v>#N/A</v>
      </c>
      <c r="V531" s="25" t="e">
        <f t="shared" si="294"/>
        <v>#N/A</v>
      </c>
      <c r="W531" s="25" t="e">
        <f t="shared" si="295"/>
        <v>#N/A</v>
      </c>
      <c r="X531" s="25" t="e">
        <f t="shared" si="296"/>
        <v>#N/A</v>
      </c>
      <c r="Y531" s="25" t="e">
        <f t="shared" si="267"/>
        <v>#N/A</v>
      </c>
    </row>
    <row r="532" spans="1:25" hidden="1" x14ac:dyDescent="0.25">
      <c r="A532" s="283"/>
      <c r="B532" s="118"/>
      <c r="C532" s="34"/>
      <c r="D532" s="223"/>
      <c r="E532" s="48"/>
      <c r="F532" s="43"/>
      <c r="G532" s="48"/>
      <c r="H532" s="4"/>
      <c r="I532" s="48"/>
      <c r="J532" s="223"/>
      <c r="K532" s="48"/>
      <c r="L532" s="41"/>
      <c r="M532" s="41"/>
      <c r="Q532" s="25" t="str">
        <f t="shared" si="298"/>
        <v/>
      </c>
      <c r="R532" s="25" t="e">
        <f t="shared" si="291"/>
        <v>#N/A</v>
      </c>
      <c r="S532" s="25" t="e">
        <f t="shared" si="297"/>
        <v>#N/A</v>
      </c>
      <c r="T532" s="25" t="e">
        <f t="shared" si="292"/>
        <v>#N/A</v>
      </c>
      <c r="U532" s="25" t="e">
        <f t="shared" si="293"/>
        <v>#N/A</v>
      </c>
      <c r="V532" s="25" t="e">
        <f t="shared" si="294"/>
        <v>#N/A</v>
      </c>
      <c r="W532" s="25" t="e">
        <f t="shared" si="295"/>
        <v>#N/A</v>
      </c>
      <c r="X532" s="25" t="e">
        <f t="shared" si="296"/>
        <v>#N/A</v>
      </c>
      <c r="Y532" s="25" t="e">
        <f t="shared" si="267"/>
        <v>#N/A</v>
      </c>
    </row>
    <row r="533" spans="1:25" hidden="1" x14ac:dyDescent="0.25">
      <c r="A533" s="283"/>
      <c r="B533" s="118"/>
      <c r="C533" s="34"/>
      <c r="D533" s="223"/>
      <c r="E533" s="48"/>
      <c r="F533" s="43"/>
      <c r="G533" s="48"/>
      <c r="H533" s="4"/>
      <c r="I533" s="48"/>
      <c r="J533" s="223"/>
      <c r="K533" s="48"/>
      <c r="L533" s="41"/>
      <c r="M533" s="41"/>
      <c r="Q533" s="25" t="str">
        <f t="shared" si="298"/>
        <v/>
      </c>
      <c r="R533" s="25" t="e">
        <f t="shared" si="291"/>
        <v>#N/A</v>
      </c>
      <c r="S533" s="25" t="e">
        <f t="shared" si="297"/>
        <v>#N/A</v>
      </c>
      <c r="T533" s="25" t="e">
        <f t="shared" si="292"/>
        <v>#N/A</v>
      </c>
      <c r="U533" s="25" t="e">
        <f t="shared" si="293"/>
        <v>#N/A</v>
      </c>
      <c r="V533" s="25" t="e">
        <f t="shared" si="294"/>
        <v>#N/A</v>
      </c>
      <c r="W533" s="25" t="e">
        <f t="shared" si="295"/>
        <v>#N/A</v>
      </c>
      <c r="X533" s="25" t="e">
        <f t="shared" si="296"/>
        <v>#N/A</v>
      </c>
      <c r="Y533" s="25" t="e">
        <f t="shared" si="267"/>
        <v>#N/A</v>
      </c>
    </row>
    <row r="534" spans="1:25" hidden="1" x14ac:dyDescent="0.25">
      <c r="A534" s="283"/>
      <c r="B534" s="118"/>
      <c r="C534" s="34"/>
      <c r="D534" s="223"/>
      <c r="E534" s="48"/>
      <c r="F534" s="43"/>
      <c r="G534" s="48"/>
      <c r="H534" s="4"/>
      <c r="I534" s="48"/>
      <c r="J534" s="223"/>
      <c r="K534" s="48"/>
      <c r="L534" s="41"/>
      <c r="M534" s="41"/>
      <c r="Q534" s="25" t="str">
        <f t="shared" si="298"/>
        <v/>
      </c>
      <c r="R534" s="25" t="e">
        <f t="shared" si="291"/>
        <v>#N/A</v>
      </c>
      <c r="S534" s="25" t="e">
        <f t="shared" si="297"/>
        <v>#N/A</v>
      </c>
      <c r="T534" s="25" t="e">
        <f t="shared" si="292"/>
        <v>#N/A</v>
      </c>
      <c r="U534" s="25" t="e">
        <f t="shared" si="293"/>
        <v>#N/A</v>
      </c>
      <c r="V534" s="25" t="e">
        <f t="shared" si="294"/>
        <v>#N/A</v>
      </c>
      <c r="W534" s="25" t="e">
        <f t="shared" si="295"/>
        <v>#N/A</v>
      </c>
      <c r="X534" s="25" t="e">
        <f t="shared" si="296"/>
        <v>#N/A</v>
      </c>
      <c r="Y534" s="25" t="e">
        <f t="shared" si="267"/>
        <v>#N/A</v>
      </c>
    </row>
    <row r="535" spans="1:25" hidden="1" x14ac:dyDescent="0.25">
      <c r="A535" s="283"/>
      <c r="B535" s="118"/>
      <c r="C535" s="34"/>
      <c r="D535" s="223"/>
      <c r="E535" s="48"/>
      <c r="F535" s="43"/>
      <c r="G535" s="48"/>
      <c r="H535" s="4"/>
      <c r="I535" s="48"/>
      <c r="J535" s="223"/>
      <c r="K535" s="48"/>
      <c r="L535" s="41"/>
      <c r="M535" s="41"/>
      <c r="Q535" s="25" t="str">
        <f t="shared" si="298"/>
        <v/>
      </c>
      <c r="R535" s="25" t="e">
        <f t="shared" si="291"/>
        <v>#N/A</v>
      </c>
      <c r="S535" s="25" t="e">
        <f t="shared" si="297"/>
        <v>#N/A</v>
      </c>
      <c r="T535" s="25" t="e">
        <f t="shared" si="292"/>
        <v>#N/A</v>
      </c>
      <c r="U535" s="25" t="e">
        <f t="shared" si="293"/>
        <v>#N/A</v>
      </c>
      <c r="V535" s="25" t="e">
        <f t="shared" si="294"/>
        <v>#N/A</v>
      </c>
      <c r="W535" s="25" t="e">
        <f t="shared" si="295"/>
        <v>#N/A</v>
      </c>
      <c r="X535" s="25" t="e">
        <f t="shared" si="296"/>
        <v>#N/A</v>
      </c>
      <c r="Y535" s="25" t="e">
        <f t="shared" si="267"/>
        <v>#N/A</v>
      </c>
    </row>
    <row r="536" spans="1:25" hidden="1" x14ac:dyDescent="0.25">
      <c r="A536" s="283"/>
      <c r="B536" s="118"/>
      <c r="C536" s="34"/>
      <c r="D536" s="223"/>
      <c r="E536" s="48"/>
      <c r="F536" s="43"/>
      <c r="G536" s="48"/>
      <c r="H536" s="4"/>
      <c r="I536" s="48"/>
      <c r="J536" s="223"/>
      <c r="K536" s="48"/>
      <c r="L536" s="41"/>
      <c r="M536" s="41"/>
      <c r="Q536" s="25" t="str">
        <f t="shared" si="298"/>
        <v/>
      </c>
      <c r="R536" s="25" t="e">
        <f t="shared" si="291"/>
        <v>#N/A</v>
      </c>
      <c r="S536" s="25" t="e">
        <f t="shared" si="297"/>
        <v>#N/A</v>
      </c>
      <c r="T536" s="25" t="e">
        <f t="shared" si="292"/>
        <v>#N/A</v>
      </c>
      <c r="U536" s="25" t="e">
        <f t="shared" si="293"/>
        <v>#N/A</v>
      </c>
      <c r="V536" s="25" t="e">
        <f t="shared" si="294"/>
        <v>#N/A</v>
      </c>
      <c r="W536" s="25" t="e">
        <f t="shared" si="295"/>
        <v>#N/A</v>
      </c>
      <c r="X536" s="25" t="e">
        <f t="shared" si="296"/>
        <v>#N/A</v>
      </c>
      <c r="Y536" s="25" t="e">
        <f t="shared" ref="Y536:Y601" si="299">VLOOKUP($Q536,$Q$3:$Y$14,9,FALSE)</f>
        <v>#N/A</v>
      </c>
    </row>
    <row r="537" spans="1:25" hidden="1" x14ac:dyDescent="0.25">
      <c r="A537" s="283"/>
      <c r="B537" s="118"/>
      <c r="C537" s="34"/>
      <c r="D537" s="223"/>
      <c r="E537" s="48"/>
      <c r="F537" s="43"/>
      <c r="G537" s="48"/>
      <c r="H537" s="4"/>
      <c r="I537" s="48"/>
      <c r="J537" s="223"/>
      <c r="K537" s="48"/>
      <c r="L537" s="41"/>
      <c r="M537" s="41"/>
      <c r="Q537" s="25" t="str">
        <f t="shared" si="298"/>
        <v/>
      </c>
      <c r="R537" s="25" t="e">
        <f t="shared" si="291"/>
        <v>#N/A</v>
      </c>
      <c r="S537" s="25" t="e">
        <f t="shared" si="297"/>
        <v>#N/A</v>
      </c>
      <c r="T537" s="25" t="e">
        <f t="shared" si="292"/>
        <v>#N/A</v>
      </c>
      <c r="U537" s="25" t="e">
        <f t="shared" si="293"/>
        <v>#N/A</v>
      </c>
      <c r="V537" s="25" t="e">
        <f t="shared" si="294"/>
        <v>#N/A</v>
      </c>
      <c r="W537" s="25" t="e">
        <f t="shared" si="295"/>
        <v>#N/A</v>
      </c>
      <c r="X537" s="25" t="e">
        <f t="shared" si="296"/>
        <v>#N/A</v>
      </c>
      <c r="Y537" s="25" t="e">
        <f t="shared" si="299"/>
        <v>#N/A</v>
      </c>
    </row>
    <row r="538" spans="1:25" hidden="1" x14ac:dyDescent="0.25">
      <c r="A538" s="283"/>
      <c r="B538" s="118"/>
      <c r="C538" s="34"/>
      <c r="D538" s="223"/>
      <c r="E538" s="48"/>
      <c r="F538" s="43"/>
      <c r="G538" s="48"/>
      <c r="H538" s="4"/>
      <c r="I538" s="48"/>
      <c r="J538" s="223"/>
      <c r="K538" s="48"/>
      <c r="L538" s="41"/>
      <c r="M538" s="41"/>
      <c r="Q538" s="25" t="str">
        <f t="shared" si="298"/>
        <v/>
      </c>
      <c r="R538" s="25" t="e">
        <f t="shared" si="291"/>
        <v>#N/A</v>
      </c>
      <c r="S538" s="25" t="e">
        <f t="shared" si="297"/>
        <v>#N/A</v>
      </c>
      <c r="T538" s="25" t="e">
        <f t="shared" si="292"/>
        <v>#N/A</v>
      </c>
      <c r="U538" s="25" t="e">
        <f t="shared" si="293"/>
        <v>#N/A</v>
      </c>
      <c r="V538" s="25" t="e">
        <f t="shared" si="294"/>
        <v>#N/A</v>
      </c>
      <c r="W538" s="25" t="e">
        <f t="shared" si="295"/>
        <v>#N/A</v>
      </c>
      <c r="X538" s="25" t="e">
        <f t="shared" si="296"/>
        <v>#N/A</v>
      </c>
      <c r="Y538" s="25" t="e">
        <f t="shared" si="299"/>
        <v>#N/A</v>
      </c>
    </row>
    <row r="539" spans="1:25" hidden="1" x14ac:dyDescent="0.25">
      <c r="A539" s="283"/>
      <c r="B539" s="118"/>
      <c r="C539" s="34"/>
      <c r="D539" s="223"/>
      <c r="E539" s="48"/>
      <c r="F539" s="43"/>
      <c r="G539" s="48"/>
      <c r="H539" s="4"/>
      <c r="I539" s="48"/>
      <c r="J539" s="223"/>
      <c r="K539" s="48"/>
      <c r="L539" s="41"/>
      <c r="M539" s="41"/>
      <c r="Q539" s="25" t="str">
        <f t="shared" si="298"/>
        <v/>
      </c>
      <c r="R539" s="25" t="e">
        <f t="shared" si="291"/>
        <v>#N/A</v>
      </c>
      <c r="S539" s="25" t="e">
        <f t="shared" si="297"/>
        <v>#N/A</v>
      </c>
      <c r="T539" s="25" t="e">
        <f t="shared" si="292"/>
        <v>#N/A</v>
      </c>
      <c r="U539" s="25" t="e">
        <f t="shared" si="293"/>
        <v>#N/A</v>
      </c>
      <c r="V539" s="25" t="e">
        <f t="shared" si="294"/>
        <v>#N/A</v>
      </c>
      <c r="W539" s="25" t="e">
        <f t="shared" si="295"/>
        <v>#N/A</v>
      </c>
      <c r="X539" s="25" t="e">
        <f t="shared" si="296"/>
        <v>#N/A</v>
      </c>
      <c r="Y539" s="25" t="e">
        <f t="shared" si="299"/>
        <v>#N/A</v>
      </c>
    </row>
    <row r="540" spans="1:25" hidden="1" x14ac:dyDescent="0.25">
      <c r="A540" s="283"/>
      <c r="B540" s="118"/>
      <c r="C540" s="34"/>
      <c r="D540" s="223"/>
      <c r="E540" s="48"/>
      <c r="F540" s="43"/>
      <c r="G540" s="48"/>
      <c r="H540" s="4"/>
      <c r="I540" s="48"/>
      <c r="J540" s="223"/>
      <c r="K540" s="48"/>
      <c r="L540" s="41"/>
      <c r="M540" s="41"/>
      <c r="Q540" s="25" t="str">
        <f t="shared" si="298"/>
        <v/>
      </c>
      <c r="R540" s="25" t="e">
        <f t="shared" si="291"/>
        <v>#N/A</v>
      </c>
      <c r="S540" s="25" t="e">
        <f t="shared" si="297"/>
        <v>#N/A</v>
      </c>
      <c r="T540" s="25" t="e">
        <f t="shared" si="292"/>
        <v>#N/A</v>
      </c>
      <c r="U540" s="25" t="e">
        <f t="shared" si="293"/>
        <v>#N/A</v>
      </c>
      <c r="V540" s="25" t="e">
        <f t="shared" si="294"/>
        <v>#N/A</v>
      </c>
      <c r="W540" s="25" t="e">
        <f t="shared" si="295"/>
        <v>#N/A</v>
      </c>
      <c r="X540" s="25" t="e">
        <f t="shared" si="296"/>
        <v>#N/A</v>
      </c>
      <c r="Y540" s="25" t="e">
        <f t="shared" si="299"/>
        <v>#N/A</v>
      </c>
    </row>
    <row r="541" spans="1:25" hidden="1" x14ac:dyDescent="0.25">
      <c r="A541" s="283"/>
      <c r="B541" s="118"/>
      <c r="C541" s="34"/>
      <c r="D541" s="223"/>
      <c r="E541" s="48"/>
      <c r="F541" s="43"/>
      <c r="G541" s="48"/>
      <c r="H541" s="4"/>
      <c r="I541" s="48"/>
      <c r="J541" s="223"/>
      <c r="K541" s="48"/>
      <c r="L541" s="41"/>
      <c r="M541" s="41"/>
      <c r="Q541" s="25" t="str">
        <f t="shared" si="298"/>
        <v/>
      </c>
      <c r="R541" s="25" t="e">
        <f t="shared" si="291"/>
        <v>#N/A</v>
      </c>
      <c r="S541" s="25" t="e">
        <f t="shared" si="297"/>
        <v>#N/A</v>
      </c>
      <c r="T541" s="25" t="e">
        <f t="shared" si="292"/>
        <v>#N/A</v>
      </c>
      <c r="U541" s="25" t="e">
        <f t="shared" si="293"/>
        <v>#N/A</v>
      </c>
      <c r="V541" s="25" t="e">
        <f t="shared" si="294"/>
        <v>#N/A</v>
      </c>
      <c r="W541" s="25" t="e">
        <f t="shared" si="295"/>
        <v>#N/A</v>
      </c>
      <c r="X541" s="25" t="e">
        <f t="shared" si="296"/>
        <v>#N/A</v>
      </c>
      <c r="Y541" s="25" t="e">
        <f t="shared" si="299"/>
        <v>#N/A</v>
      </c>
    </row>
    <row r="542" spans="1:25" hidden="1" x14ac:dyDescent="0.25">
      <c r="A542" s="283"/>
      <c r="B542" s="118"/>
      <c r="C542" s="34"/>
      <c r="D542" s="223"/>
      <c r="E542" s="48"/>
      <c r="F542" s="43"/>
      <c r="G542" s="48"/>
      <c r="H542" s="4"/>
      <c r="I542" s="48"/>
      <c r="J542" s="223"/>
      <c r="K542" s="48"/>
      <c r="L542" s="41"/>
      <c r="M542" s="41"/>
      <c r="Q542" s="25" t="str">
        <f t="shared" si="298"/>
        <v/>
      </c>
      <c r="R542" s="25" t="e">
        <f t="shared" si="291"/>
        <v>#N/A</v>
      </c>
      <c r="S542" s="25" t="e">
        <f t="shared" si="297"/>
        <v>#N/A</v>
      </c>
      <c r="T542" s="25" t="e">
        <f t="shared" si="292"/>
        <v>#N/A</v>
      </c>
      <c r="U542" s="25" t="e">
        <f t="shared" si="293"/>
        <v>#N/A</v>
      </c>
      <c r="V542" s="25" t="e">
        <f t="shared" si="294"/>
        <v>#N/A</v>
      </c>
      <c r="W542" s="25" t="e">
        <f t="shared" si="295"/>
        <v>#N/A</v>
      </c>
      <c r="X542" s="25" t="e">
        <f t="shared" si="296"/>
        <v>#N/A</v>
      </c>
      <c r="Y542" s="25" t="e">
        <f t="shared" si="299"/>
        <v>#N/A</v>
      </c>
    </row>
    <row r="543" spans="1:25" hidden="1" x14ac:dyDescent="0.25">
      <c r="A543" s="283"/>
      <c r="B543" s="118"/>
      <c r="C543" s="34"/>
      <c r="D543" s="223"/>
      <c r="E543" s="48"/>
      <c r="F543" s="43"/>
      <c r="G543" s="48"/>
      <c r="H543" s="4"/>
      <c r="I543" s="48"/>
      <c r="J543" s="223"/>
      <c r="K543" s="48"/>
      <c r="L543" s="41"/>
      <c r="M543" s="41"/>
      <c r="Q543" s="25" t="str">
        <f t="shared" si="298"/>
        <v/>
      </c>
      <c r="R543" s="25" t="e">
        <f t="shared" si="291"/>
        <v>#N/A</v>
      </c>
      <c r="S543" s="25" t="e">
        <f t="shared" si="297"/>
        <v>#N/A</v>
      </c>
      <c r="T543" s="25" t="e">
        <f t="shared" si="292"/>
        <v>#N/A</v>
      </c>
      <c r="U543" s="25" t="e">
        <f t="shared" si="293"/>
        <v>#N/A</v>
      </c>
      <c r="V543" s="25" t="e">
        <f t="shared" si="294"/>
        <v>#N/A</v>
      </c>
      <c r="W543" s="25" t="e">
        <f t="shared" si="295"/>
        <v>#N/A</v>
      </c>
      <c r="X543" s="25" t="e">
        <f t="shared" si="296"/>
        <v>#N/A</v>
      </c>
      <c r="Y543" s="25" t="e">
        <f t="shared" si="299"/>
        <v>#N/A</v>
      </c>
    </row>
    <row r="544" spans="1:25" hidden="1" x14ac:dyDescent="0.25">
      <c r="A544" s="283"/>
      <c r="B544" s="118"/>
      <c r="C544" s="34"/>
      <c r="D544" s="223"/>
      <c r="E544" s="48"/>
      <c r="F544" s="43"/>
      <c r="G544" s="48"/>
      <c r="H544" s="4"/>
      <c r="I544" s="48"/>
      <c r="J544" s="223"/>
      <c r="K544" s="48"/>
      <c r="L544" s="41"/>
      <c r="M544" s="41"/>
      <c r="Q544" s="25" t="str">
        <f t="shared" si="298"/>
        <v/>
      </c>
      <c r="R544" s="25" t="e">
        <f t="shared" si="291"/>
        <v>#N/A</v>
      </c>
      <c r="S544" s="25" t="e">
        <f t="shared" si="297"/>
        <v>#N/A</v>
      </c>
      <c r="T544" s="25" t="e">
        <f t="shared" si="292"/>
        <v>#N/A</v>
      </c>
      <c r="U544" s="25" t="e">
        <f t="shared" si="293"/>
        <v>#N/A</v>
      </c>
      <c r="V544" s="25" t="e">
        <f t="shared" si="294"/>
        <v>#N/A</v>
      </c>
      <c r="W544" s="25" t="e">
        <f t="shared" si="295"/>
        <v>#N/A</v>
      </c>
      <c r="X544" s="25" t="e">
        <f t="shared" si="296"/>
        <v>#N/A</v>
      </c>
      <c r="Y544" s="25" t="e">
        <f t="shared" si="299"/>
        <v>#N/A</v>
      </c>
    </row>
    <row r="545" spans="1:25" hidden="1" x14ac:dyDescent="0.25">
      <c r="A545" s="283"/>
      <c r="B545" s="118"/>
      <c r="C545" s="34"/>
      <c r="D545" s="223"/>
      <c r="E545" s="48"/>
      <c r="F545" s="43"/>
      <c r="G545" s="48"/>
      <c r="H545" s="4"/>
      <c r="I545" s="48"/>
      <c r="J545" s="223"/>
      <c r="K545" s="48"/>
      <c r="L545" s="41"/>
      <c r="M545" s="41"/>
      <c r="Q545" s="25" t="str">
        <f t="shared" si="298"/>
        <v/>
      </c>
      <c r="R545" s="25" t="e">
        <f t="shared" si="291"/>
        <v>#N/A</v>
      </c>
      <c r="S545" s="25" t="e">
        <f t="shared" si="297"/>
        <v>#N/A</v>
      </c>
      <c r="T545" s="25" t="e">
        <f t="shared" si="292"/>
        <v>#N/A</v>
      </c>
      <c r="U545" s="25" t="e">
        <f t="shared" si="293"/>
        <v>#N/A</v>
      </c>
      <c r="V545" s="25" t="e">
        <f t="shared" si="294"/>
        <v>#N/A</v>
      </c>
      <c r="W545" s="25" t="e">
        <f t="shared" si="295"/>
        <v>#N/A</v>
      </c>
      <c r="X545" s="25" t="e">
        <f t="shared" si="296"/>
        <v>#N/A</v>
      </c>
      <c r="Y545" s="25" t="e">
        <f t="shared" si="299"/>
        <v>#N/A</v>
      </c>
    </row>
    <row r="546" spans="1:25" hidden="1" x14ac:dyDescent="0.25">
      <c r="A546" s="283"/>
      <c r="B546" s="118"/>
      <c r="C546" s="34"/>
      <c r="D546" s="223"/>
      <c r="E546" s="48"/>
      <c r="F546" s="43"/>
      <c r="G546" s="48"/>
      <c r="H546" s="4"/>
      <c r="I546" s="48"/>
      <c r="J546" s="223"/>
      <c r="K546" s="48"/>
      <c r="L546" s="41"/>
      <c r="M546" s="41"/>
      <c r="Q546" s="25"/>
      <c r="R546" s="25"/>
      <c r="S546" s="25"/>
      <c r="T546" s="25"/>
      <c r="U546" s="25"/>
      <c r="V546" s="25"/>
      <c r="W546" s="25"/>
      <c r="X546" s="25"/>
      <c r="Y546" s="25" t="e">
        <f t="shared" si="299"/>
        <v>#N/A</v>
      </c>
    </row>
    <row r="547" spans="1:25" hidden="1" x14ac:dyDescent="0.25">
      <c r="A547" s="283"/>
      <c r="B547" s="118"/>
      <c r="C547" s="34"/>
      <c r="D547" s="223"/>
      <c r="E547" s="48"/>
      <c r="F547" s="43"/>
      <c r="G547" s="48"/>
      <c r="H547" s="4"/>
      <c r="I547" s="48"/>
      <c r="J547" s="223"/>
      <c r="K547" s="48"/>
      <c r="L547" s="41"/>
      <c r="M547" s="41"/>
      <c r="Q547" s="25" t="str">
        <f t="shared" ref="Q547:Q580" si="300">LEFT(C547,12)</f>
        <v/>
      </c>
      <c r="R547" s="25" t="e">
        <f t="shared" si="291"/>
        <v>#N/A</v>
      </c>
      <c r="S547" s="25" t="e">
        <f t="shared" si="297"/>
        <v>#N/A</v>
      </c>
      <c r="T547" s="25" t="e">
        <f t="shared" si="292"/>
        <v>#N/A</v>
      </c>
      <c r="U547" s="25" t="e">
        <f t="shared" si="293"/>
        <v>#N/A</v>
      </c>
      <c r="V547" s="25" t="e">
        <f t="shared" si="294"/>
        <v>#N/A</v>
      </c>
      <c r="W547" s="25" t="e">
        <f t="shared" si="295"/>
        <v>#N/A</v>
      </c>
      <c r="X547" s="25" t="e">
        <f t="shared" si="296"/>
        <v>#N/A</v>
      </c>
      <c r="Y547" s="25" t="e">
        <f t="shared" si="299"/>
        <v>#N/A</v>
      </c>
    </row>
    <row r="548" spans="1:25" hidden="1" x14ac:dyDescent="0.25">
      <c r="A548" s="283"/>
      <c r="B548" s="118"/>
      <c r="C548" s="34"/>
      <c r="D548" s="223"/>
      <c r="E548" s="48"/>
      <c r="F548" s="43"/>
      <c r="G548" s="48"/>
      <c r="H548" s="4"/>
      <c r="I548" s="48"/>
      <c r="J548" s="223"/>
      <c r="K548" s="48"/>
      <c r="L548" s="41"/>
      <c r="M548" s="41"/>
      <c r="Q548" s="25" t="str">
        <f t="shared" si="300"/>
        <v/>
      </c>
      <c r="R548" s="25" t="e">
        <f t="shared" si="291"/>
        <v>#N/A</v>
      </c>
      <c r="S548" s="25" t="e">
        <f t="shared" si="297"/>
        <v>#N/A</v>
      </c>
      <c r="T548" s="25" t="e">
        <f t="shared" si="292"/>
        <v>#N/A</v>
      </c>
      <c r="U548" s="25" t="e">
        <f t="shared" si="293"/>
        <v>#N/A</v>
      </c>
      <c r="V548" s="25" t="e">
        <f t="shared" si="294"/>
        <v>#N/A</v>
      </c>
      <c r="W548" s="25" t="e">
        <f t="shared" si="295"/>
        <v>#N/A</v>
      </c>
      <c r="X548" s="25" t="e">
        <f t="shared" si="296"/>
        <v>#N/A</v>
      </c>
      <c r="Y548" s="25" t="e">
        <f t="shared" si="299"/>
        <v>#N/A</v>
      </c>
    </row>
    <row r="549" spans="1:25" hidden="1" x14ac:dyDescent="0.25">
      <c r="A549" s="283"/>
      <c r="B549" s="118"/>
      <c r="C549" s="34"/>
      <c r="D549" s="223"/>
      <c r="E549" s="48"/>
      <c r="F549" s="43"/>
      <c r="G549" s="48"/>
      <c r="H549" s="4"/>
      <c r="I549" s="48"/>
      <c r="J549" s="223"/>
      <c r="K549" s="48"/>
      <c r="L549" s="41"/>
      <c r="M549" s="41"/>
      <c r="Q549" s="25" t="str">
        <f t="shared" si="300"/>
        <v/>
      </c>
      <c r="R549" s="25" t="e">
        <f t="shared" si="291"/>
        <v>#N/A</v>
      </c>
      <c r="S549" s="25" t="e">
        <f t="shared" si="297"/>
        <v>#N/A</v>
      </c>
      <c r="T549" s="25" t="e">
        <f t="shared" si="292"/>
        <v>#N/A</v>
      </c>
      <c r="U549" s="25" t="e">
        <f t="shared" si="293"/>
        <v>#N/A</v>
      </c>
      <c r="V549" s="25" t="e">
        <f t="shared" si="294"/>
        <v>#N/A</v>
      </c>
      <c r="W549" s="25" t="e">
        <f t="shared" si="295"/>
        <v>#N/A</v>
      </c>
      <c r="X549" s="25" t="e">
        <f t="shared" si="296"/>
        <v>#N/A</v>
      </c>
      <c r="Y549" s="25" t="e">
        <f t="shared" si="299"/>
        <v>#N/A</v>
      </c>
    </row>
    <row r="550" spans="1:25" ht="15.75" hidden="1" thickBot="1" x14ac:dyDescent="0.3">
      <c r="A550" s="283"/>
      <c r="B550" s="118"/>
      <c r="C550" s="34"/>
      <c r="D550" s="223"/>
      <c r="E550" s="48"/>
      <c r="F550" s="43"/>
      <c r="G550" s="48"/>
      <c r="H550" s="4"/>
      <c r="I550" s="48"/>
      <c r="J550" s="223"/>
      <c r="K550" s="48"/>
      <c r="L550" s="41"/>
      <c r="M550" s="41"/>
      <c r="Q550" s="25" t="str">
        <f t="shared" si="300"/>
        <v/>
      </c>
      <c r="R550" s="25" t="e">
        <f t="shared" si="291"/>
        <v>#N/A</v>
      </c>
      <c r="S550" s="25" t="e">
        <f t="shared" si="297"/>
        <v>#N/A</v>
      </c>
      <c r="T550" s="25" t="e">
        <f t="shared" si="292"/>
        <v>#N/A</v>
      </c>
      <c r="U550" s="25" t="e">
        <f t="shared" si="293"/>
        <v>#N/A</v>
      </c>
      <c r="V550" s="25" t="e">
        <f t="shared" si="294"/>
        <v>#N/A</v>
      </c>
      <c r="W550" s="25" t="e">
        <f t="shared" si="295"/>
        <v>#N/A</v>
      </c>
      <c r="X550" s="25" t="e">
        <f t="shared" si="296"/>
        <v>#N/A</v>
      </c>
      <c r="Y550" s="25" t="e">
        <f t="shared" si="299"/>
        <v>#N/A</v>
      </c>
    </row>
    <row r="551" spans="1:25" ht="15.75" thickBot="1" x14ac:dyDescent="0.3">
      <c r="C551">
        <f>COUNTA(C483:C550)</f>
        <v>47</v>
      </c>
      <c r="D551" s="31">
        <f>((COUNTA(D483:D550))-COUNTIF(E483:E550,"&lt;1"))/(COUNTA(D483:D550))</f>
        <v>1</v>
      </c>
      <c r="E551" s="72"/>
      <c r="F551" s="31">
        <f>((COUNTA(F483:F550))-COUNTIF(G483:G550,"&lt;1"))/(COUNTA(F483:F550))</f>
        <v>0.97872340425531912</v>
      </c>
      <c r="G551" s="72"/>
      <c r="H551" s="31">
        <f>((COUNTA(H483:H550))-COUNTIF(I483:I550,"&lt;1"))/(COUNTA(H483:H550))</f>
        <v>1</v>
      </c>
      <c r="I551" s="72"/>
      <c r="J551" s="31">
        <f>((COUNTA(J483:J550))-COUNTIF(K483:K550,"&lt;1"))/(COUNTA(J483:J550))</f>
        <v>1</v>
      </c>
      <c r="K551" s="72"/>
      <c r="L551" s="11">
        <f>AVERAGE(L483:L550)</f>
        <v>0.97872340425531912</v>
      </c>
      <c r="M551" s="11">
        <f>AVERAGE(M483:M550)</f>
        <v>0.97872340425531912</v>
      </c>
      <c r="Q551" s="25" t="str">
        <f t="shared" si="300"/>
        <v>47</v>
      </c>
      <c r="R551" s="25" t="e">
        <f t="shared" si="291"/>
        <v>#N/A</v>
      </c>
      <c r="S551" s="25" t="e">
        <f t="shared" si="297"/>
        <v>#N/A</v>
      </c>
      <c r="T551" s="25" t="e">
        <f t="shared" si="292"/>
        <v>#N/A</v>
      </c>
      <c r="U551" s="25" t="e">
        <f t="shared" si="293"/>
        <v>#N/A</v>
      </c>
      <c r="V551" s="25" t="e">
        <f t="shared" si="294"/>
        <v>#N/A</v>
      </c>
      <c r="W551" s="25" t="e">
        <f t="shared" si="295"/>
        <v>#N/A</v>
      </c>
      <c r="X551" s="25" t="e">
        <f t="shared" si="296"/>
        <v>#N/A</v>
      </c>
      <c r="Y551" s="25" t="e">
        <f t="shared" si="299"/>
        <v>#N/A</v>
      </c>
    </row>
    <row r="552" spans="1:25" x14ac:dyDescent="0.25">
      <c r="E552" s="1"/>
      <c r="G552" s="1"/>
      <c r="I552" s="1"/>
      <c r="K552" s="1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x14ac:dyDescent="0.25">
      <c r="E553" s="1"/>
      <c r="G553" s="1"/>
      <c r="I553" s="1"/>
      <c r="K553" s="1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30" x14ac:dyDescent="0.25">
      <c r="A554" s="7" t="s">
        <v>18</v>
      </c>
      <c r="B554" s="7" t="s">
        <v>19</v>
      </c>
      <c r="C554" s="7" t="s">
        <v>29</v>
      </c>
      <c r="D554" s="8" t="s">
        <v>122</v>
      </c>
      <c r="E554" s="70"/>
      <c r="F554" s="8" t="s">
        <v>15</v>
      </c>
      <c r="G554" s="70"/>
      <c r="H554" s="127" t="s">
        <v>16</v>
      </c>
      <c r="I554" s="70"/>
      <c r="J554" s="8" t="s">
        <v>14</v>
      </c>
      <c r="K554" s="105"/>
      <c r="L554" s="18" t="s">
        <v>20</v>
      </c>
      <c r="M554" s="24" t="s">
        <v>103</v>
      </c>
      <c r="Q554" s="25" t="str">
        <f t="shared" si="300"/>
        <v>Product</v>
      </c>
      <c r="R554" s="25" t="e">
        <f t="shared" si="291"/>
        <v>#N/A</v>
      </c>
      <c r="S554" s="25" t="e">
        <f t="shared" si="297"/>
        <v>#N/A</v>
      </c>
      <c r="T554" s="25" t="e">
        <f t="shared" si="292"/>
        <v>#N/A</v>
      </c>
      <c r="U554" s="25" t="e">
        <f t="shared" si="293"/>
        <v>#N/A</v>
      </c>
      <c r="V554" s="25" t="e">
        <f t="shared" si="294"/>
        <v>#N/A</v>
      </c>
      <c r="W554" s="25" t="e">
        <f t="shared" si="295"/>
        <v>#N/A</v>
      </c>
      <c r="X554" s="25" t="e">
        <f t="shared" si="296"/>
        <v>#N/A</v>
      </c>
      <c r="Y554" s="25" t="e">
        <f t="shared" si="299"/>
        <v>#N/A</v>
      </c>
    </row>
    <row r="555" spans="1:25" x14ac:dyDescent="0.25">
      <c r="A555" s="283">
        <v>45931</v>
      </c>
      <c r="B555" s="118" t="s">
        <v>452</v>
      </c>
      <c r="C555" s="34" t="s">
        <v>34</v>
      </c>
      <c r="D555" s="223">
        <v>17</v>
      </c>
      <c r="E555" s="48">
        <f t="shared" ref="E555:E556" si="301">IF(+(IF(D555&lt;R555,0,IF(D555&gt;S555,0,1)))=1,1,0)</f>
        <v>1</v>
      </c>
      <c r="F555" s="43">
        <v>13.3</v>
      </c>
      <c r="G555" s="48">
        <f t="shared" ref="G555:G556" si="302">IF(+(IF(F555&lt;T555,0,IF(F555&gt;U555,0,1)))=1,1,0)</f>
        <v>0</v>
      </c>
      <c r="H555" s="4">
        <v>0.13</v>
      </c>
      <c r="I555" s="48">
        <f t="shared" ref="I555:I556" si="303">IF(+(IF(H555&lt;V555,0,IF(H555&gt;W555,0,1)))=1,1,0)</f>
        <v>1</v>
      </c>
      <c r="J555" s="223">
        <v>178.6</v>
      </c>
      <c r="K555" s="48">
        <f t="shared" ref="K555:K556" si="304">IF(+(IF(J555&lt;X555,0,IF(J555&gt;Y555,0,1)))=1,1,0)</f>
        <v>1</v>
      </c>
      <c r="L555" s="41">
        <f t="shared" ref="L555:L556" si="305">IF(+(IF(D555&lt;R555,0,IF(D555&gt;S555,0,1)))+(IF(F555&lt;T555,0,IF(F555&gt;U555,0,1)))+(IF(H555&lt;V555,0,IF(H555&gt;W555,0,1)))+(IF(J555&lt;X555,0,IF(J555&gt;Y555,0,1)))=4,1,0)</f>
        <v>0</v>
      </c>
      <c r="M555" s="41">
        <f t="shared" ref="M555:M556" si="306">IF(+(IF(D555&lt;R555,0,IF(D555&gt;S555,0,1)))+(IF(F555&lt;T555,0,IF(F555&gt;U555,0,1)))+(IF(H555&lt;V555,0,IF(H555&gt;W555,0,1)))=3,1,0)</f>
        <v>0</v>
      </c>
      <c r="Q555" s="25" t="str">
        <f t="shared" ref="Q555:Q556" si="307">LEFT(C555,12)</f>
        <v>STARMALT</v>
      </c>
      <c r="R555" s="25">
        <f t="shared" si="291"/>
        <v>16.8</v>
      </c>
      <c r="S555" s="25">
        <f t="shared" si="297"/>
        <v>17.239999999999998</v>
      </c>
      <c r="T555" s="25">
        <f t="shared" si="292"/>
        <v>10</v>
      </c>
      <c r="U555" s="25">
        <f t="shared" si="293"/>
        <v>12.4</v>
      </c>
      <c r="V555" s="25">
        <f t="shared" si="294"/>
        <v>0</v>
      </c>
      <c r="W555" s="25">
        <f t="shared" si="295"/>
        <v>0.2</v>
      </c>
      <c r="X555" s="25">
        <f t="shared" si="296"/>
        <v>170</v>
      </c>
      <c r="Y555" s="25">
        <f t="shared" si="299"/>
        <v>240</v>
      </c>
    </row>
    <row r="556" spans="1:25" x14ac:dyDescent="0.25">
      <c r="A556" s="283">
        <v>45932</v>
      </c>
      <c r="B556" s="118" t="s">
        <v>455</v>
      </c>
      <c r="C556" s="34" t="s">
        <v>34</v>
      </c>
      <c r="D556" s="223">
        <v>17</v>
      </c>
      <c r="E556" s="48">
        <f t="shared" si="301"/>
        <v>1</v>
      </c>
      <c r="F556" s="43">
        <v>13.15</v>
      </c>
      <c r="G556" s="48">
        <f t="shared" si="302"/>
        <v>0</v>
      </c>
      <c r="H556" s="4">
        <v>0.13</v>
      </c>
      <c r="I556" s="48">
        <f t="shared" si="303"/>
        <v>1</v>
      </c>
      <c r="J556" s="223">
        <v>205.4</v>
      </c>
      <c r="K556" s="48">
        <f t="shared" si="304"/>
        <v>1</v>
      </c>
      <c r="L556" s="41">
        <f t="shared" si="305"/>
        <v>0</v>
      </c>
      <c r="M556" s="41">
        <f t="shared" si="306"/>
        <v>0</v>
      </c>
      <c r="Q556" s="25" t="str">
        <f t="shared" si="307"/>
        <v>STARMALT</v>
      </c>
      <c r="R556" s="25">
        <f t="shared" si="291"/>
        <v>16.8</v>
      </c>
      <c r="S556" s="25">
        <f t="shared" si="297"/>
        <v>17.239999999999998</v>
      </c>
      <c r="T556" s="25">
        <f t="shared" si="292"/>
        <v>10</v>
      </c>
      <c r="U556" s="25">
        <f t="shared" si="293"/>
        <v>12.4</v>
      </c>
      <c r="V556" s="25">
        <f t="shared" si="294"/>
        <v>0</v>
      </c>
      <c r="W556" s="25">
        <f t="shared" si="295"/>
        <v>0.2</v>
      </c>
      <c r="X556" s="25">
        <f t="shared" si="296"/>
        <v>170</v>
      </c>
      <c r="Y556" s="25">
        <f t="shared" si="299"/>
        <v>240</v>
      </c>
    </row>
    <row r="557" spans="1:25" x14ac:dyDescent="0.25">
      <c r="A557" s="283">
        <v>45931</v>
      </c>
      <c r="B557" s="118" t="s">
        <v>458</v>
      </c>
      <c r="C557" s="34" t="s">
        <v>35</v>
      </c>
      <c r="D557" s="223">
        <v>16.2</v>
      </c>
      <c r="E557" s="48">
        <f t="shared" ref="E557:E563" si="308">IF(+(IF(D557&lt;R557,0,IF(D557&gt;S557,0,1)))=1,1,0)</f>
        <v>1</v>
      </c>
      <c r="F557" s="43">
        <v>16</v>
      </c>
      <c r="G557" s="48">
        <f t="shared" ref="G557:G563" si="309">IF(+(IF(F557&lt;T557,0,IF(F557&gt;U557,0,1)))=1,1,0)</f>
        <v>1</v>
      </c>
      <c r="H557" s="4"/>
      <c r="I557" s="48">
        <f t="shared" ref="I557:I563" si="310">IF(+(IF(H557&lt;V557,0,IF(H557&gt;W557,0,1)))=1,1,0)</f>
        <v>1</v>
      </c>
      <c r="J557" s="223">
        <v>106.3</v>
      </c>
      <c r="K557" s="48">
        <f t="shared" ref="K557:K563" si="311">IF(+(IF(J557&lt;X557,0,IF(J557&gt;Y557,0,1)))=1,1,0)</f>
        <v>1</v>
      </c>
      <c r="L557" s="41">
        <f t="shared" ref="L557:L563" si="312">IF(+(IF(D557&lt;R557,0,IF(D557&gt;S557,0,1)))+(IF(F557&lt;T557,0,IF(F557&gt;U557,0,1)))+(IF(H557&lt;V557,0,IF(H557&gt;W557,0,1)))+(IF(J557&lt;X557,0,IF(J557&gt;Y557,0,1)))=4,1,0)</f>
        <v>1</v>
      </c>
      <c r="M557" s="41">
        <f t="shared" ref="M557:M563" si="313">IF(+(IF(D557&lt;R557,0,IF(D557&gt;S557,0,1)))+(IF(F557&lt;T557,0,IF(F557&gt;U557,0,1)))+(IF(H557&lt;V557,0,IF(H557&gt;W557,0,1)))=3,1,0)</f>
        <v>1</v>
      </c>
      <c r="Q557" s="25" t="str">
        <f t="shared" si="300"/>
        <v>VITAMALT</v>
      </c>
      <c r="R557" s="25">
        <f t="shared" si="291"/>
        <v>16.2</v>
      </c>
      <c r="S557" s="25">
        <f t="shared" si="297"/>
        <v>16.84</v>
      </c>
      <c r="T557" s="25">
        <f t="shared" si="292"/>
        <v>12</v>
      </c>
      <c r="U557" s="25">
        <f t="shared" si="293"/>
        <v>16.440000000000001</v>
      </c>
      <c r="V557" s="25">
        <f t="shared" si="294"/>
        <v>0</v>
      </c>
      <c r="W557" s="25">
        <f t="shared" si="295"/>
        <v>1.4</v>
      </c>
      <c r="X557" s="25">
        <f t="shared" si="296"/>
        <v>100</v>
      </c>
      <c r="Y557" s="25">
        <f t="shared" si="299"/>
        <v>140</v>
      </c>
    </row>
    <row r="558" spans="1:25" x14ac:dyDescent="0.25">
      <c r="A558" s="283">
        <v>45932</v>
      </c>
      <c r="B558" s="118" t="s">
        <v>458</v>
      </c>
      <c r="C558" s="34" t="s">
        <v>35</v>
      </c>
      <c r="D558" s="223">
        <v>16.2</v>
      </c>
      <c r="E558" s="48">
        <f t="shared" si="308"/>
        <v>1</v>
      </c>
      <c r="F558" s="43">
        <v>15.55</v>
      </c>
      <c r="G558" s="48">
        <f t="shared" si="309"/>
        <v>1</v>
      </c>
      <c r="H558" s="4"/>
      <c r="I558" s="48">
        <f t="shared" si="310"/>
        <v>1</v>
      </c>
      <c r="J558" s="223">
        <v>103.7</v>
      </c>
      <c r="K558" s="48">
        <f t="shared" si="311"/>
        <v>1</v>
      </c>
      <c r="L558" s="41">
        <f t="shared" si="312"/>
        <v>1</v>
      </c>
      <c r="M558" s="41">
        <f t="shared" si="313"/>
        <v>1</v>
      </c>
      <c r="Q558" s="25" t="str">
        <f t="shared" si="300"/>
        <v>VITAMALT</v>
      </c>
      <c r="R558" s="25">
        <f t="shared" si="291"/>
        <v>16.2</v>
      </c>
      <c r="S558" s="25">
        <f t="shared" si="297"/>
        <v>16.84</v>
      </c>
      <c r="T558" s="25">
        <f t="shared" si="292"/>
        <v>12</v>
      </c>
      <c r="U558" s="25">
        <f t="shared" si="293"/>
        <v>16.440000000000001</v>
      </c>
      <c r="V558" s="25">
        <f t="shared" si="294"/>
        <v>0</v>
      </c>
      <c r="W558" s="25">
        <f t="shared" si="295"/>
        <v>1.4</v>
      </c>
      <c r="X558" s="25">
        <f t="shared" si="296"/>
        <v>100</v>
      </c>
      <c r="Y558" s="25">
        <f t="shared" si="299"/>
        <v>140</v>
      </c>
    </row>
    <row r="559" spans="1:25" x14ac:dyDescent="0.25">
      <c r="A559" s="283">
        <v>45932</v>
      </c>
      <c r="B559" s="34" t="s">
        <v>434</v>
      </c>
      <c r="C559" s="34" t="s">
        <v>35</v>
      </c>
      <c r="D559" s="223">
        <v>16.2</v>
      </c>
      <c r="E559" s="48">
        <f t="shared" si="308"/>
        <v>1</v>
      </c>
      <c r="F559" s="43">
        <v>16</v>
      </c>
      <c r="G559" s="48">
        <f t="shared" si="309"/>
        <v>1</v>
      </c>
      <c r="H559" s="4"/>
      <c r="I559" s="48">
        <f t="shared" si="310"/>
        <v>1</v>
      </c>
      <c r="J559" s="223">
        <v>110.3</v>
      </c>
      <c r="K559" s="48">
        <f t="shared" si="311"/>
        <v>1</v>
      </c>
      <c r="L559" s="41">
        <f t="shared" si="312"/>
        <v>1</v>
      </c>
      <c r="M559" s="41">
        <f t="shared" si="313"/>
        <v>1</v>
      </c>
      <c r="Q559" s="25" t="str">
        <f t="shared" si="300"/>
        <v>VITAMALT</v>
      </c>
      <c r="R559" s="25">
        <f t="shared" si="291"/>
        <v>16.2</v>
      </c>
      <c r="S559" s="25">
        <f t="shared" si="297"/>
        <v>16.84</v>
      </c>
      <c r="T559" s="25">
        <f t="shared" si="292"/>
        <v>12</v>
      </c>
      <c r="U559" s="25">
        <f t="shared" si="293"/>
        <v>16.440000000000001</v>
      </c>
      <c r="V559" s="25">
        <f t="shared" si="294"/>
        <v>0</v>
      </c>
      <c r="W559" s="25">
        <f t="shared" si="295"/>
        <v>1.4</v>
      </c>
      <c r="X559" s="25">
        <f t="shared" si="296"/>
        <v>100</v>
      </c>
      <c r="Y559" s="25">
        <f t="shared" si="299"/>
        <v>140</v>
      </c>
    </row>
    <row r="560" spans="1:25" x14ac:dyDescent="0.25">
      <c r="A560" s="283">
        <v>45932</v>
      </c>
      <c r="B560" s="34" t="s">
        <v>436</v>
      </c>
      <c r="C560" s="34" t="s">
        <v>35</v>
      </c>
      <c r="D560" s="223">
        <v>16.2</v>
      </c>
      <c r="E560" s="48">
        <f t="shared" si="308"/>
        <v>1</v>
      </c>
      <c r="F560" s="43">
        <v>16.399999999999999</v>
      </c>
      <c r="G560" s="48">
        <f t="shared" si="309"/>
        <v>1</v>
      </c>
      <c r="H560" s="4">
        <v>0.06</v>
      </c>
      <c r="I560" s="48">
        <f t="shared" si="310"/>
        <v>1</v>
      </c>
      <c r="J560" s="223">
        <v>116.3</v>
      </c>
      <c r="K560" s="48">
        <f t="shared" si="311"/>
        <v>1</v>
      </c>
      <c r="L560" s="41">
        <f t="shared" si="312"/>
        <v>1</v>
      </c>
      <c r="M560" s="41">
        <f t="shared" si="313"/>
        <v>1</v>
      </c>
      <c r="Q560" s="25" t="str">
        <f t="shared" si="300"/>
        <v>VITAMALT</v>
      </c>
      <c r="R560" s="25">
        <f t="shared" si="291"/>
        <v>16.2</v>
      </c>
      <c r="S560" s="25">
        <f t="shared" si="297"/>
        <v>16.84</v>
      </c>
      <c r="T560" s="25">
        <f t="shared" si="292"/>
        <v>12</v>
      </c>
      <c r="U560" s="25">
        <f t="shared" si="293"/>
        <v>16.440000000000001</v>
      </c>
      <c r="V560" s="25">
        <f t="shared" si="294"/>
        <v>0</v>
      </c>
      <c r="W560" s="25">
        <f t="shared" si="295"/>
        <v>1.4</v>
      </c>
      <c r="X560" s="25">
        <f t="shared" si="296"/>
        <v>100</v>
      </c>
      <c r="Y560" s="25">
        <f t="shared" si="299"/>
        <v>140</v>
      </c>
    </row>
    <row r="561" spans="1:25" x14ac:dyDescent="0.25">
      <c r="A561" s="283">
        <v>45935</v>
      </c>
      <c r="B561" s="34" t="s">
        <v>435</v>
      </c>
      <c r="C561" s="34" t="s">
        <v>31</v>
      </c>
      <c r="D561" s="223">
        <v>1.88</v>
      </c>
      <c r="E561" s="48">
        <f t="shared" si="308"/>
        <v>1</v>
      </c>
      <c r="F561" s="43">
        <v>16.3</v>
      </c>
      <c r="G561" s="48">
        <f t="shared" si="309"/>
        <v>1</v>
      </c>
      <c r="H561" s="4"/>
      <c r="I561" s="48">
        <f t="shared" si="310"/>
        <v>1</v>
      </c>
      <c r="J561" s="223">
        <v>5.73</v>
      </c>
      <c r="K561" s="48">
        <f t="shared" si="311"/>
        <v>1</v>
      </c>
      <c r="L561" s="41">
        <f t="shared" si="312"/>
        <v>1</v>
      </c>
      <c r="M561" s="41">
        <f t="shared" si="313"/>
        <v>1</v>
      </c>
      <c r="Q561" s="25" t="str">
        <f t="shared" si="300"/>
        <v>CARIB</v>
      </c>
      <c r="R561" s="25">
        <f t="shared" si="291"/>
        <v>1.65</v>
      </c>
      <c r="S561" s="25">
        <f t="shared" si="297"/>
        <v>2.14</v>
      </c>
      <c r="T561" s="25">
        <f t="shared" si="292"/>
        <v>12.5</v>
      </c>
      <c r="U561" s="25">
        <f t="shared" si="293"/>
        <v>16.399999999999999</v>
      </c>
      <c r="V561" s="25">
        <f t="shared" si="294"/>
        <v>0</v>
      </c>
      <c r="W561" s="25">
        <f t="shared" si="295"/>
        <v>0.4</v>
      </c>
      <c r="X561" s="25">
        <f t="shared" si="296"/>
        <v>5</v>
      </c>
      <c r="Y561" s="25">
        <f t="shared" si="299"/>
        <v>7</v>
      </c>
    </row>
    <row r="562" spans="1:25" x14ac:dyDescent="0.25">
      <c r="A562" s="283">
        <v>45935</v>
      </c>
      <c r="B562" s="34" t="s">
        <v>459</v>
      </c>
      <c r="C562" s="34" t="s">
        <v>31</v>
      </c>
      <c r="D562" s="223">
        <v>1.86</v>
      </c>
      <c r="E562" s="48">
        <f t="shared" si="308"/>
        <v>1</v>
      </c>
      <c r="F562" s="43">
        <v>15.65</v>
      </c>
      <c r="G562" s="48">
        <f t="shared" si="309"/>
        <v>1</v>
      </c>
      <c r="H562" s="4">
        <v>0.02</v>
      </c>
      <c r="I562" s="48">
        <f t="shared" si="310"/>
        <v>1</v>
      </c>
      <c r="J562" s="223">
        <v>5.13</v>
      </c>
      <c r="K562" s="48">
        <f t="shared" si="311"/>
        <v>1</v>
      </c>
      <c r="L562" s="41">
        <f t="shared" si="312"/>
        <v>1</v>
      </c>
      <c r="M562" s="41">
        <f t="shared" si="313"/>
        <v>1</v>
      </c>
      <c r="Q562" s="25" t="str">
        <f t="shared" si="300"/>
        <v>CARIB</v>
      </c>
      <c r="R562" s="25">
        <f t="shared" si="291"/>
        <v>1.65</v>
      </c>
      <c r="S562" s="25">
        <f t="shared" si="297"/>
        <v>2.14</v>
      </c>
      <c r="T562" s="25">
        <f t="shared" si="292"/>
        <v>12.5</v>
      </c>
      <c r="U562" s="25">
        <f t="shared" si="293"/>
        <v>16.399999999999999</v>
      </c>
      <c r="V562" s="25">
        <f t="shared" si="294"/>
        <v>0</v>
      </c>
      <c r="W562" s="25">
        <f t="shared" si="295"/>
        <v>0.4</v>
      </c>
      <c r="X562" s="25">
        <f t="shared" si="296"/>
        <v>5</v>
      </c>
      <c r="Y562" s="25">
        <f t="shared" si="299"/>
        <v>7</v>
      </c>
    </row>
    <row r="563" spans="1:25" x14ac:dyDescent="0.25">
      <c r="A563" s="283">
        <v>45935</v>
      </c>
      <c r="B563" s="34" t="s">
        <v>458</v>
      </c>
      <c r="C563" s="34" t="s">
        <v>31</v>
      </c>
      <c r="D563" s="223">
        <v>1.88</v>
      </c>
      <c r="E563" s="48">
        <f t="shared" si="308"/>
        <v>1</v>
      </c>
      <c r="F563" s="43">
        <v>15.35</v>
      </c>
      <c r="G563" s="48">
        <f t="shared" si="309"/>
        <v>1</v>
      </c>
      <c r="H563" s="4">
        <v>0.03</v>
      </c>
      <c r="I563" s="48">
        <f t="shared" si="310"/>
        <v>1</v>
      </c>
      <c r="J563" s="223">
        <v>5.5</v>
      </c>
      <c r="K563" s="48">
        <f t="shared" si="311"/>
        <v>1</v>
      </c>
      <c r="L563" s="41">
        <f t="shared" si="312"/>
        <v>1</v>
      </c>
      <c r="M563" s="41">
        <f t="shared" si="313"/>
        <v>1</v>
      </c>
      <c r="Q563" s="25" t="str">
        <f t="shared" si="300"/>
        <v>CARIB</v>
      </c>
      <c r="R563" s="25">
        <f t="shared" si="291"/>
        <v>1.65</v>
      </c>
      <c r="S563" s="25">
        <f t="shared" si="297"/>
        <v>2.14</v>
      </c>
      <c r="T563" s="25">
        <f t="shared" si="292"/>
        <v>12.5</v>
      </c>
      <c r="U563" s="25">
        <f t="shared" si="293"/>
        <v>16.399999999999999</v>
      </c>
      <c r="V563" s="25">
        <f t="shared" si="294"/>
        <v>0</v>
      </c>
      <c r="W563" s="25">
        <f t="shared" si="295"/>
        <v>0.4</v>
      </c>
      <c r="X563" s="25">
        <f t="shared" si="296"/>
        <v>5</v>
      </c>
      <c r="Y563" s="25">
        <f t="shared" si="299"/>
        <v>7</v>
      </c>
    </row>
    <row r="564" spans="1:25" hidden="1" x14ac:dyDescent="0.25">
      <c r="A564" s="283"/>
      <c r="B564" s="34"/>
      <c r="C564" s="34"/>
      <c r="D564" s="223"/>
      <c r="E564" s="48"/>
      <c r="F564" s="43"/>
      <c r="G564" s="48"/>
      <c r="H564" s="4"/>
      <c r="I564" s="48"/>
      <c r="J564" s="223"/>
      <c r="K564" s="48"/>
      <c r="L564" s="41"/>
      <c r="M564" s="41"/>
      <c r="Q564" s="25" t="str">
        <f t="shared" si="300"/>
        <v/>
      </c>
      <c r="R564" s="25" t="e">
        <f t="shared" si="291"/>
        <v>#N/A</v>
      </c>
      <c r="S564" s="25" t="e">
        <f t="shared" si="297"/>
        <v>#N/A</v>
      </c>
      <c r="T564" s="25" t="e">
        <f t="shared" si="292"/>
        <v>#N/A</v>
      </c>
      <c r="U564" s="25" t="e">
        <f t="shared" si="293"/>
        <v>#N/A</v>
      </c>
      <c r="V564" s="25" t="e">
        <f t="shared" si="294"/>
        <v>#N/A</v>
      </c>
      <c r="W564" s="25" t="e">
        <f t="shared" si="295"/>
        <v>#N/A</v>
      </c>
      <c r="X564" s="25" t="e">
        <f t="shared" si="296"/>
        <v>#N/A</v>
      </c>
      <c r="Y564" s="25" t="e">
        <f t="shared" si="299"/>
        <v>#N/A</v>
      </c>
    </row>
    <row r="565" spans="1:25" hidden="1" x14ac:dyDescent="0.25">
      <c r="A565" s="283"/>
      <c r="B565" s="34"/>
      <c r="C565" s="34"/>
      <c r="D565" s="223"/>
      <c r="E565" s="48"/>
      <c r="F565" s="43"/>
      <c r="G565" s="48"/>
      <c r="H565" s="4"/>
      <c r="I565" s="48"/>
      <c r="J565" s="223"/>
      <c r="K565" s="48"/>
      <c r="L565" s="41"/>
      <c r="M565" s="41"/>
      <c r="Q565" s="25" t="str">
        <f t="shared" si="300"/>
        <v/>
      </c>
      <c r="R565" s="25" t="e">
        <f t="shared" si="291"/>
        <v>#N/A</v>
      </c>
      <c r="S565" s="25" t="e">
        <f t="shared" si="297"/>
        <v>#N/A</v>
      </c>
      <c r="T565" s="25" t="e">
        <f t="shared" si="292"/>
        <v>#N/A</v>
      </c>
      <c r="U565" s="25" t="e">
        <f t="shared" si="293"/>
        <v>#N/A</v>
      </c>
      <c r="V565" s="25" t="e">
        <f t="shared" si="294"/>
        <v>#N/A</v>
      </c>
      <c r="W565" s="25" t="e">
        <f t="shared" si="295"/>
        <v>#N/A</v>
      </c>
      <c r="X565" s="25" t="e">
        <f t="shared" si="296"/>
        <v>#N/A</v>
      </c>
      <c r="Y565" s="25" t="e">
        <f t="shared" si="299"/>
        <v>#N/A</v>
      </c>
    </row>
    <row r="566" spans="1:25" hidden="1" x14ac:dyDescent="0.25">
      <c r="A566" s="279"/>
      <c r="B566" s="34"/>
      <c r="C566" s="34"/>
      <c r="D566" s="223"/>
      <c r="E566" s="48"/>
      <c r="F566" s="43"/>
      <c r="G566" s="48"/>
      <c r="H566" s="4"/>
      <c r="I566" s="48"/>
      <c r="J566" s="223"/>
      <c r="K566" s="48"/>
      <c r="L566" s="41"/>
      <c r="M566" s="41"/>
      <c r="Q566" s="25" t="str">
        <f t="shared" si="300"/>
        <v/>
      </c>
      <c r="R566" s="25" t="e">
        <f t="shared" si="291"/>
        <v>#N/A</v>
      </c>
      <c r="S566" s="25" t="e">
        <f t="shared" si="297"/>
        <v>#N/A</v>
      </c>
      <c r="T566" s="25" t="e">
        <f t="shared" si="292"/>
        <v>#N/A</v>
      </c>
      <c r="U566" s="25" t="e">
        <f t="shared" si="293"/>
        <v>#N/A</v>
      </c>
      <c r="V566" s="25" t="e">
        <f t="shared" si="294"/>
        <v>#N/A</v>
      </c>
      <c r="W566" s="25" t="e">
        <f t="shared" si="295"/>
        <v>#N/A</v>
      </c>
      <c r="X566" s="25" t="e">
        <f t="shared" si="296"/>
        <v>#N/A</v>
      </c>
      <c r="Y566" s="25" t="e">
        <f t="shared" si="299"/>
        <v>#N/A</v>
      </c>
    </row>
    <row r="567" spans="1:25" hidden="1" x14ac:dyDescent="0.25">
      <c r="A567" s="279"/>
      <c r="B567" s="118"/>
      <c r="C567" s="34"/>
      <c r="D567" s="223"/>
      <c r="E567" s="48"/>
      <c r="F567" s="43"/>
      <c r="G567" s="48"/>
      <c r="H567" s="4"/>
      <c r="I567" s="48"/>
      <c r="J567" s="223"/>
      <c r="K567" s="48"/>
      <c r="L567" s="41"/>
      <c r="M567" s="41"/>
      <c r="Q567" s="25" t="str">
        <f t="shared" si="300"/>
        <v/>
      </c>
      <c r="R567" s="25" t="e">
        <f t="shared" si="291"/>
        <v>#N/A</v>
      </c>
      <c r="S567" s="25" t="e">
        <f t="shared" si="297"/>
        <v>#N/A</v>
      </c>
      <c r="T567" s="25" t="e">
        <f t="shared" si="292"/>
        <v>#N/A</v>
      </c>
      <c r="U567" s="25" t="e">
        <f t="shared" si="293"/>
        <v>#N/A</v>
      </c>
      <c r="V567" s="25" t="e">
        <f t="shared" si="294"/>
        <v>#N/A</v>
      </c>
      <c r="W567" s="25" t="e">
        <f t="shared" si="295"/>
        <v>#N/A</v>
      </c>
      <c r="X567" s="25" t="e">
        <f t="shared" si="296"/>
        <v>#N/A</v>
      </c>
      <c r="Y567" s="25" t="e">
        <f t="shared" si="299"/>
        <v>#N/A</v>
      </c>
    </row>
    <row r="568" spans="1:25" hidden="1" x14ac:dyDescent="0.25">
      <c r="A568" s="279"/>
      <c r="B568" s="118"/>
      <c r="C568" s="34"/>
      <c r="D568" s="223"/>
      <c r="E568" s="48"/>
      <c r="F568" s="43"/>
      <c r="G568" s="48"/>
      <c r="H568" s="4"/>
      <c r="I568" s="48"/>
      <c r="J568" s="223"/>
      <c r="K568" s="48"/>
      <c r="L568" s="41"/>
      <c r="M568" s="41"/>
      <c r="Q568" s="25" t="str">
        <f t="shared" si="300"/>
        <v/>
      </c>
      <c r="R568" s="25" t="e">
        <f t="shared" si="291"/>
        <v>#N/A</v>
      </c>
      <c r="S568" s="25" t="e">
        <f t="shared" si="297"/>
        <v>#N/A</v>
      </c>
      <c r="T568" s="25" t="e">
        <f t="shared" si="292"/>
        <v>#N/A</v>
      </c>
      <c r="U568" s="25" t="e">
        <f t="shared" si="293"/>
        <v>#N/A</v>
      </c>
      <c r="V568" s="25" t="e">
        <f t="shared" si="294"/>
        <v>#N/A</v>
      </c>
      <c r="W568" s="25" t="e">
        <f t="shared" si="295"/>
        <v>#N/A</v>
      </c>
      <c r="X568" s="25" t="e">
        <f t="shared" si="296"/>
        <v>#N/A</v>
      </c>
      <c r="Y568" s="25" t="e">
        <f t="shared" si="299"/>
        <v>#N/A</v>
      </c>
    </row>
    <row r="569" spans="1:25" hidden="1" x14ac:dyDescent="0.25">
      <c r="A569" s="283"/>
      <c r="B569" s="34"/>
      <c r="C569" s="34"/>
      <c r="D569" s="223"/>
      <c r="E569" s="48"/>
      <c r="F569" s="43"/>
      <c r="G569" s="48"/>
      <c r="H569" s="4"/>
      <c r="I569" s="48"/>
      <c r="J569" s="223"/>
      <c r="K569" s="48"/>
      <c r="L569" s="41"/>
      <c r="M569" s="41"/>
      <c r="Q569" s="25" t="str">
        <f t="shared" si="300"/>
        <v/>
      </c>
      <c r="R569" s="25" t="e">
        <f t="shared" si="291"/>
        <v>#N/A</v>
      </c>
      <c r="S569" s="25" t="e">
        <f t="shared" si="297"/>
        <v>#N/A</v>
      </c>
      <c r="T569" s="25" t="e">
        <f t="shared" si="292"/>
        <v>#N/A</v>
      </c>
      <c r="U569" s="25" t="e">
        <f t="shared" si="293"/>
        <v>#N/A</v>
      </c>
      <c r="V569" s="25" t="e">
        <f t="shared" si="294"/>
        <v>#N/A</v>
      </c>
      <c r="W569" s="25" t="e">
        <f t="shared" si="295"/>
        <v>#N/A</v>
      </c>
      <c r="X569" s="25" t="e">
        <f t="shared" si="296"/>
        <v>#N/A</v>
      </c>
      <c r="Y569" s="25" t="e">
        <f t="shared" si="299"/>
        <v>#N/A</v>
      </c>
    </row>
    <row r="570" spans="1:25" hidden="1" x14ac:dyDescent="0.25">
      <c r="A570" s="283"/>
      <c r="B570" s="34"/>
      <c r="C570" s="34"/>
      <c r="D570" s="223"/>
      <c r="E570" s="48"/>
      <c r="F570" s="43"/>
      <c r="G570" s="48"/>
      <c r="H570" s="4"/>
      <c r="I570" s="48"/>
      <c r="J570" s="223"/>
      <c r="K570" s="48"/>
      <c r="L570" s="41"/>
      <c r="M570" s="41"/>
      <c r="Q570" s="25" t="str">
        <f t="shared" si="300"/>
        <v/>
      </c>
      <c r="R570" s="25" t="e">
        <f t="shared" si="291"/>
        <v>#N/A</v>
      </c>
      <c r="S570" s="25" t="e">
        <f t="shared" si="297"/>
        <v>#N/A</v>
      </c>
      <c r="T570" s="25" t="e">
        <f t="shared" si="292"/>
        <v>#N/A</v>
      </c>
      <c r="U570" s="25" t="e">
        <f t="shared" si="293"/>
        <v>#N/A</v>
      </c>
      <c r="V570" s="25" t="e">
        <f t="shared" si="294"/>
        <v>#N/A</v>
      </c>
      <c r="W570" s="25" t="e">
        <f t="shared" si="295"/>
        <v>#N/A</v>
      </c>
      <c r="X570" s="25" t="e">
        <f t="shared" si="296"/>
        <v>#N/A</v>
      </c>
      <c r="Y570" s="25" t="e">
        <f t="shared" si="299"/>
        <v>#N/A</v>
      </c>
    </row>
    <row r="571" spans="1:25" hidden="1" x14ac:dyDescent="0.25">
      <c r="A571" s="283"/>
      <c r="B571" s="34"/>
      <c r="C571" s="34"/>
      <c r="D571" s="223"/>
      <c r="E571" s="48"/>
      <c r="F571" s="43"/>
      <c r="G571" s="48"/>
      <c r="H571" s="4"/>
      <c r="I571" s="48"/>
      <c r="J571" s="223"/>
      <c r="K571" s="48"/>
      <c r="L571" s="41"/>
      <c r="M571" s="41"/>
      <c r="Q571" s="25" t="str">
        <f t="shared" si="300"/>
        <v/>
      </c>
      <c r="R571" s="25" t="e">
        <f t="shared" si="291"/>
        <v>#N/A</v>
      </c>
      <c r="S571" s="25" t="e">
        <f t="shared" si="297"/>
        <v>#N/A</v>
      </c>
      <c r="T571" s="25" t="e">
        <f t="shared" si="292"/>
        <v>#N/A</v>
      </c>
      <c r="U571" s="25" t="e">
        <f t="shared" si="293"/>
        <v>#N/A</v>
      </c>
      <c r="V571" s="25" t="e">
        <f t="shared" si="294"/>
        <v>#N/A</v>
      </c>
      <c r="W571" s="25" t="e">
        <f t="shared" si="295"/>
        <v>#N/A</v>
      </c>
      <c r="X571" s="25" t="e">
        <f t="shared" si="296"/>
        <v>#N/A</v>
      </c>
      <c r="Y571" s="25" t="e">
        <f t="shared" si="299"/>
        <v>#N/A</v>
      </c>
    </row>
    <row r="572" spans="1:25" hidden="1" x14ac:dyDescent="0.25">
      <c r="A572" s="283"/>
      <c r="B572" s="34"/>
      <c r="C572" s="34"/>
      <c r="D572" s="223"/>
      <c r="E572" s="48"/>
      <c r="F572" s="43"/>
      <c r="G572" s="48"/>
      <c r="H572" s="4"/>
      <c r="I572" s="48"/>
      <c r="J572" s="223"/>
      <c r="K572" s="48"/>
      <c r="L572" s="41"/>
      <c r="M572" s="41"/>
      <c r="Q572" s="25" t="str">
        <f t="shared" si="300"/>
        <v/>
      </c>
      <c r="R572" s="25" t="e">
        <f t="shared" si="291"/>
        <v>#N/A</v>
      </c>
      <c r="S572" s="25" t="e">
        <f t="shared" si="297"/>
        <v>#N/A</v>
      </c>
      <c r="T572" s="25" t="e">
        <f t="shared" si="292"/>
        <v>#N/A</v>
      </c>
      <c r="U572" s="25" t="e">
        <f t="shared" si="293"/>
        <v>#N/A</v>
      </c>
      <c r="V572" s="25" t="e">
        <f t="shared" si="294"/>
        <v>#N/A</v>
      </c>
      <c r="W572" s="25" t="e">
        <f t="shared" si="295"/>
        <v>#N/A</v>
      </c>
      <c r="X572" s="25" t="e">
        <f t="shared" si="296"/>
        <v>#N/A</v>
      </c>
      <c r="Y572" s="25" t="e">
        <f t="shared" si="299"/>
        <v>#N/A</v>
      </c>
    </row>
    <row r="573" spans="1:25" hidden="1" x14ac:dyDescent="0.25">
      <c r="A573" s="283"/>
      <c r="B573" s="34"/>
      <c r="C573" s="34"/>
      <c r="D573" s="223"/>
      <c r="E573" s="48"/>
      <c r="F573" s="43"/>
      <c r="G573" s="48"/>
      <c r="H573" s="4"/>
      <c r="I573" s="48"/>
      <c r="J573" s="223"/>
      <c r="K573" s="48"/>
      <c r="L573" s="41"/>
      <c r="M573" s="41"/>
      <c r="Q573" s="25" t="str">
        <f t="shared" si="300"/>
        <v/>
      </c>
      <c r="R573" s="25" t="e">
        <f t="shared" si="291"/>
        <v>#N/A</v>
      </c>
      <c r="S573" s="25" t="e">
        <f t="shared" si="297"/>
        <v>#N/A</v>
      </c>
      <c r="T573" s="25" t="e">
        <f t="shared" si="292"/>
        <v>#N/A</v>
      </c>
      <c r="U573" s="25" t="e">
        <f t="shared" si="293"/>
        <v>#N/A</v>
      </c>
      <c r="V573" s="25" t="e">
        <f t="shared" si="294"/>
        <v>#N/A</v>
      </c>
      <c r="W573" s="25" t="e">
        <f t="shared" si="295"/>
        <v>#N/A</v>
      </c>
      <c r="X573" s="25" t="e">
        <f t="shared" si="296"/>
        <v>#N/A</v>
      </c>
      <c r="Y573" s="25" t="e">
        <f t="shared" si="299"/>
        <v>#N/A</v>
      </c>
    </row>
    <row r="574" spans="1:25" hidden="1" x14ac:dyDescent="0.25">
      <c r="A574" s="279"/>
      <c r="B574" s="34"/>
      <c r="C574" s="34"/>
      <c r="D574" s="223"/>
      <c r="E574" s="48"/>
      <c r="F574" s="43"/>
      <c r="G574" s="48"/>
      <c r="H574" s="4"/>
      <c r="I574" s="48"/>
      <c r="J574" s="223"/>
      <c r="K574" s="48"/>
      <c r="L574" s="41"/>
      <c r="M574" s="41"/>
      <c r="Q574" s="25" t="str">
        <f t="shared" si="300"/>
        <v/>
      </c>
      <c r="R574" s="25" t="e">
        <f t="shared" si="291"/>
        <v>#N/A</v>
      </c>
      <c r="S574" s="25" t="e">
        <f t="shared" si="297"/>
        <v>#N/A</v>
      </c>
      <c r="T574" s="25" t="e">
        <f t="shared" si="292"/>
        <v>#N/A</v>
      </c>
      <c r="U574" s="25" t="e">
        <f t="shared" si="293"/>
        <v>#N/A</v>
      </c>
      <c r="V574" s="25" t="e">
        <f t="shared" si="294"/>
        <v>#N/A</v>
      </c>
      <c r="W574" s="25" t="e">
        <f t="shared" si="295"/>
        <v>#N/A</v>
      </c>
      <c r="X574" s="25" t="e">
        <f t="shared" si="296"/>
        <v>#N/A</v>
      </c>
      <c r="Y574" s="25" t="e">
        <f t="shared" si="299"/>
        <v>#N/A</v>
      </c>
    </row>
    <row r="575" spans="1:25" hidden="1" x14ac:dyDescent="0.25">
      <c r="A575" s="283"/>
      <c r="B575" s="34"/>
      <c r="C575" s="34"/>
      <c r="D575" s="223"/>
      <c r="E575" s="48"/>
      <c r="F575" s="43"/>
      <c r="G575" s="48"/>
      <c r="H575" s="4"/>
      <c r="I575" s="48"/>
      <c r="J575" s="223"/>
      <c r="K575" s="48"/>
      <c r="L575" s="41"/>
      <c r="M575" s="41"/>
      <c r="Q575" s="25" t="str">
        <f t="shared" si="300"/>
        <v/>
      </c>
      <c r="R575" s="25" t="e">
        <f t="shared" si="291"/>
        <v>#N/A</v>
      </c>
      <c r="S575" s="25" t="e">
        <f t="shared" si="297"/>
        <v>#N/A</v>
      </c>
      <c r="T575" s="25" t="e">
        <f t="shared" si="292"/>
        <v>#N/A</v>
      </c>
      <c r="U575" s="25" t="e">
        <f t="shared" si="293"/>
        <v>#N/A</v>
      </c>
      <c r="V575" s="25" t="e">
        <f t="shared" si="294"/>
        <v>#N/A</v>
      </c>
      <c r="W575" s="25" t="e">
        <f t="shared" si="295"/>
        <v>#N/A</v>
      </c>
      <c r="X575" s="25" t="e">
        <f t="shared" si="296"/>
        <v>#N/A</v>
      </c>
      <c r="Y575" s="25" t="e">
        <f t="shared" si="299"/>
        <v>#N/A</v>
      </c>
    </row>
    <row r="576" spans="1:25" hidden="1" x14ac:dyDescent="0.25">
      <c r="A576" s="283"/>
      <c r="B576" s="34"/>
      <c r="C576" s="34"/>
      <c r="D576" s="223"/>
      <c r="E576" s="48"/>
      <c r="F576" s="43"/>
      <c r="G576" s="48"/>
      <c r="H576" s="4"/>
      <c r="I576" s="48"/>
      <c r="J576" s="223"/>
      <c r="K576" s="48"/>
      <c r="L576" s="41"/>
      <c r="M576" s="41"/>
      <c r="Q576" s="25" t="str">
        <f t="shared" si="300"/>
        <v/>
      </c>
      <c r="R576" s="25" t="e">
        <f t="shared" si="291"/>
        <v>#N/A</v>
      </c>
      <c r="S576" s="25" t="e">
        <f t="shared" si="297"/>
        <v>#N/A</v>
      </c>
      <c r="T576" s="25" t="e">
        <f t="shared" si="292"/>
        <v>#N/A</v>
      </c>
      <c r="U576" s="25" t="e">
        <f t="shared" si="293"/>
        <v>#N/A</v>
      </c>
      <c r="V576" s="25" t="e">
        <f t="shared" si="294"/>
        <v>#N/A</v>
      </c>
      <c r="W576" s="25" t="e">
        <f t="shared" si="295"/>
        <v>#N/A</v>
      </c>
      <c r="X576" s="25" t="e">
        <f t="shared" si="296"/>
        <v>#N/A</v>
      </c>
      <c r="Y576" s="25" t="e">
        <f t="shared" si="299"/>
        <v>#N/A</v>
      </c>
    </row>
    <row r="577" spans="1:25" hidden="1" x14ac:dyDescent="0.25">
      <c r="A577" s="283"/>
      <c r="B577" s="34"/>
      <c r="C577" s="34"/>
      <c r="D577" s="223"/>
      <c r="E577" s="48"/>
      <c r="F577" s="43"/>
      <c r="G577" s="48"/>
      <c r="H577" s="4"/>
      <c r="I577" s="48"/>
      <c r="J577" s="223"/>
      <c r="K577" s="48"/>
      <c r="L577" s="41"/>
      <c r="M577" s="41"/>
      <c r="Q577" s="25" t="str">
        <f t="shared" si="300"/>
        <v/>
      </c>
      <c r="R577" s="25" t="e">
        <f t="shared" si="291"/>
        <v>#N/A</v>
      </c>
      <c r="S577" s="25" t="e">
        <f t="shared" si="297"/>
        <v>#N/A</v>
      </c>
      <c r="T577" s="25" t="e">
        <f t="shared" si="292"/>
        <v>#N/A</v>
      </c>
      <c r="U577" s="25" t="e">
        <f t="shared" si="293"/>
        <v>#N/A</v>
      </c>
      <c r="V577" s="25" t="e">
        <f t="shared" si="294"/>
        <v>#N/A</v>
      </c>
      <c r="W577" s="25" t="e">
        <f t="shared" si="295"/>
        <v>#N/A</v>
      </c>
      <c r="X577" s="25" t="e">
        <f t="shared" si="296"/>
        <v>#N/A</v>
      </c>
      <c r="Y577" s="25" t="e">
        <f t="shared" si="299"/>
        <v>#N/A</v>
      </c>
    </row>
    <row r="578" spans="1:25" hidden="1" x14ac:dyDescent="0.25">
      <c r="A578" s="283"/>
      <c r="B578" s="118"/>
      <c r="C578" s="34"/>
      <c r="D578" s="223"/>
      <c r="E578" s="48"/>
      <c r="F578" s="43"/>
      <c r="G578" s="48"/>
      <c r="H578" s="4"/>
      <c r="I578" s="48"/>
      <c r="J578" s="223"/>
      <c r="K578" s="48"/>
      <c r="L578" s="41"/>
      <c r="M578" s="41"/>
      <c r="Q578" s="25" t="str">
        <f t="shared" si="300"/>
        <v/>
      </c>
      <c r="R578" s="25" t="e">
        <f t="shared" si="291"/>
        <v>#N/A</v>
      </c>
      <c r="S578" s="25" t="e">
        <f t="shared" si="297"/>
        <v>#N/A</v>
      </c>
      <c r="T578" s="25" t="e">
        <f t="shared" si="292"/>
        <v>#N/A</v>
      </c>
      <c r="U578" s="25" t="e">
        <f t="shared" si="293"/>
        <v>#N/A</v>
      </c>
      <c r="V578" s="25" t="e">
        <f t="shared" si="294"/>
        <v>#N/A</v>
      </c>
      <c r="W578" s="25" t="e">
        <f t="shared" si="295"/>
        <v>#N/A</v>
      </c>
      <c r="X578" s="25" t="e">
        <f t="shared" si="296"/>
        <v>#N/A</v>
      </c>
      <c r="Y578" s="25" t="e">
        <f t="shared" si="299"/>
        <v>#N/A</v>
      </c>
    </row>
    <row r="579" spans="1:25" hidden="1" x14ac:dyDescent="0.25">
      <c r="A579" s="283"/>
      <c r="B579" s="118"/>
      <c r="C579" s="34"/>
      <c r="D579" s="223"/>
      <c r="E579" s="48"/>
      <c r="F579" s="43"/>
      <c r="G579" s="48"/>
      <c r="H579" s="4"/>
      <c r="I579" s="48"/>
      <c r="J579" s="223"/>
      <c r="K579" s="48"/>
      <c r="L579" s="41"/>
      <c r="M579" s="41"/>
      <c r="Q579" s="25" t="str">
        <f t="shared" si="300"/>
        <v/>
      </c>
      <c r="R579" s="25" t="e">
        <f t="shared" si="291"/>
        <v>#N/A</v>
      </c>
      <c r="S579" s="25" t="e">
        <f t="shared" si="297"/>
        <v>#N/A</v>
      </c>
      <c r="T579" s="25" t="e">
        <f t="shared" si="292"/>
        <v>#N/A</v>
      </c>
      <c r="U579" s="25" t="e">
        <f t="shared" si="293"/>
        <v>#N/A</v>
      </c>
      <c r="V579" s="25" t="e">
        <f t="shared" si="294"/>
        <v>#N/A</v>
      </c>
      <c r="W579" s="25" t="e">
        <f t="shared" si="295"/>
        <v>#N/A</v>
      </c>
      <c r="X579" s="25" t="e">
        <f t="shared" si="296"/>
        <v>#N/A</v>
      </c>
      <c r="Y579" s="25" t="e">
        <f t="shared" si="299"/>
        <v>#N/A</v>
      </c>
    </row>
    <row r="580" spans="1:25" hidden="1" x14ac:dyDescent="0.25">
      <c r="A580" s="283"/>
      <c r="B580" s="118"/>
      <c r="C580" s="34"/>
      <c r="D580" s="223"/>
      <c r="E580" s="48"/>
      <c r="F580" s="43"/>
      <c r="G580" s="48"/>
      <c r="H580" s="4"/>
      <c r="I580" s="48"/>
      <c r="J580" s="223"/>
      <c r="K580" s="48"/>
      <c r="L580" s="41"/>
      <c r="M580" s="41"/>
      <c r="Q580" s="25" t="str">
        <f t="shared" si="300"/>
        <v/>
      </c>
      <c r="R580" s="25" t="e">
        <f t="shared" si="291"/>
        <v>#N/A</v>
      </c>
      <c r="S580" s="25" t="e">
        <f t="shared" si="297"/>
        <v>#N/A</v>
      </c>
      <c r="T580" s="25" t="e">
        <f t="shared" si="292"/>
        <v>#N/A</v>
      </c>
      <c r="U580" s="25" t="e">
        <f t="shared" si="293"/>
        <v>#N/A</v>
      </c>
      <c r="V580" s="25" t="e">
        <f t="shared" si="294"/>
        <v>#N/A</v>
      </c>
      <c r="W580" s="25" t="e">
        <f t="shared" si="295"/>
        <v>#N/A</v>
      </c>
      <c r="X580" s="25" t="e">
        <f t="shared" si="296"/>
        <v>#N/A</v>
      </c>
      <c r="Y580" s="25" t="e">
        <f t="shared" si="299"/>
        <v>#N/A</v>
      </c>
    </row>
    <row r="581" spans="1:25" hidden="1" x14ac:dyDescent="0.25">
      <c r="A581" s="283"/>
      <c r="B581" s="34"/>
      <c r="C581" s="34"/>
      <c r="D581" s="223"/>
      <c r="E581" s="48"/>
      <c r="F581" s="43"/>
      <c r="G581" s="48"/>
      <c r="H581" s="4"/>
      <c r="I581" s="48"/>
      <c r="J581" s="223"/>
      <c r="K581" s="48"/>
      <c r="L581" s="41"/>
      <c r="M581" s="41"/>
      <c r="Q581" s="25" t="str">
        <f t="shared" ref="Q581:Q619" si="314">LEFT(C581,12)</f>
        <v/>
      </c>
      <c r="R581" s="25" t="e">
        <f t="shared" si="291"/>
        <v>#N/A</v>
      </c>
      <c r="S581" s="25" t="e">
        <f t="shared" si="297"/>
        <v>#N/A</v>
      </c>
      <c r="T581" s="25" t="e">
        <f t="shared" si="292"/>
        <v>#N/A</v>
      </c>
      <c r="U581" s="25" t="e">
        <f t="shared" si="293"/>
        <v>#N/A</v>
      </c>
      <c r="V581" s="25" t="e">
        <f t="shared" si="294"/>
        <v>#N/A</v>
      </c>
      <c r="W581" s="25" t="e">
        <f t="shared" si="295"/>
        <v>#N/A</v>
      </c>
      <c r="X581" s="25" t="e">
        <f t="shared" si="296"/>
        <v>#N/A</v>
      </c>
      <c r="Y581" s="25" t="e">
        <f t="shared" si="299"/>
        <v>#N/A</v>
      </c>
    </row>
    <row r="582" spans="1:25" hidden="1" x14ac:dyDescent="0.25">
      <c r="A582" s="283"/>
      <c r="B582" s="34"/>
      <c r="C582" s="34"/>
      <c r="D582" s="223"/>
      <c r="E582" s="48"/>
      <c r="F582" s="43"/>
      <c r="G582" s="48"/>
      <c r="H582" s="4"/>
      <c r="I582" s="48"/>
      <c r="J582" s="223"/>
      <c r="K582" s="48"/>
      <c r="L582" s="41"/>
      <c r="M582" s="41"/>
      <c r="Q582" s="25" t="str">
        <f t="shared" si="314"/>
        <v/>
      </c>
      <c r="R582" s="25" t="e">
        <f t="shared" si="291"/>
        <v>#N/A</v>
      </c>
      <c r="S582" s="25" t="e">
        <f t="shared" si="297"/>
        <v>#N/A</v>
      </c>
      <c r="T582" s="25" t="e">
        <f t="shared" si="292"/>
        <v>#N/A</v>
      </c>
      <c r="U582" s="25" t="e">
        <f t="shared" si="293"/>
        <v>#N/A</v>
      </c>
      <c r="V582" s="25" t="e">
        <f t="shared" si="294"/>
        <v>#N/A</v>
      </c>
      <c r="W582" s="25" t="e">
        <f t="shared" si="295"/>
        <v>#N/A</v>
      </c>
      <c r="X582" s="25" t="e">
        <f t="shared" si="296"/>
        <v>#N/A</v>
      </c>
      <c r="Y582" s="25" t="e">
        <f t="shared" si="299"/>
        <v>#N/A</v>
      </c>
    </row>
    <row r="583" spans="1:25" hidden="1" x14ac:dyDescent="0.25">
      <c r="A583" s="283"/>
      <c r="B583" s="34"/>
      <c r="C583" s="34"/>
      <c r="D583" s="223"/>
      <c r="E583" s="48"/>
      <c r="F583" s="43"/>
      <c r="G583" s="48"/>
      <c r="H583" s="4"/>
      <c r="I583" s="48"/>
      <c r="J583" s="223"/>
      <c r="K583" s="48"/>
      <c r="L583" s="41"/>
      <c r="M583" s="41"/>
      <c r="Q583" s="25" t="str">
        <f t="shared" si="314"/>
        <v/>
      </c>
      <c r="R583" s="25" t="e">
        <f t="shared" si="291"/>
        <v>#N/A</v>
      </c>
      <c r="S583" s="25" t="e">
        <f t="shared" si="297"/>
        <v>#N/A</v>
      </c>
      <c r="T583" s="25" t="e">
        <f t="shared" si="292"/>
        <v>#N/A</v>
      </c>
      <c r="U583" s="25" t="e">
        <f t="shared" si="293"/>
        <v>#N/A</v>
      </c>
      <c r="V583" s="25" t="e">
        <f t="shared" si="294"/>
        <v>#N/A</v>
      </c>
      <c r="W583" s="25" t="e">
        <f t="shared" si="295"/>
        <v>#N/A</v>
      </c>
      <c r="X583" s="25" t="e">
        <f t="shared" si="296"/>
        <v>#N/A</v>
      </c>
      <c r="Y583" s="25" t="e">
        <f t="shared" si="299"/>
        <v>#N/A</v>
      </c>
    </row>
    <row r="584" spans="1:25" hidden="1" x14ac:dyDescent="0.25">
      <c r="A584" s="283"/>
      <c r="B584" s="34"/>
      <c r="C584" s="34"/>
      <c r="D584" s="223"/>
      <c r="E584" s="48"/>
      <c r="F584" s="43"/>
      <c r="G584" s="48"/>
      <c r="H584" s="4"/>
      <c r="I584" s="48"/>
      <c r="J584" s="223"/>
      <c r="K584" s="48"/>
      <c r="L584" s="41"/>
      <c r="M584" s="41"/>
      <c r="Q584" s="25" t="str">
        <f t="shared" si="314"/>
        <v/>
      </c>
      <c r="R584" s="25" t="e">
        <f t="shared" si="291"/>
        <v>#N/A</v>
      </c>
      <c r="S584" s="25" t="e">
        <f t="shared" si="297"/>
        <v>#N/A</v>
      </c>
      <c r="T584" s="25" t="e">
        <f t="shared" si="292"/>
        <v>#N/A</v>
      </c>
      <c r="U584" s="25" t="e">
        <f t="shared" si="293"/>
        <v>#N/A</v>
      </c>
      <c r="V584" s="25" t="e">
        <f t="shared" si="294"/>
        <v>#N/A</v>
      </c>
      <c r="W584" s="25" t="e">
        <f t="shared" si="295"/>
        <v>#N/A</v>
      </c>
      <c r="X584" s="25" t="e">
        <f t="shared" si="296"/>
        <v>#N/A</v>
      </c>
      <c r="Y584" s="25" t="e">
        <f t="shared" si="299"/>
        <v>#N/A</v>
      </c>
    </row>
    <row r="585" spans="1:25" hidden="1" x14ac:dyDescent="0.25">
      <c r="A585" s="283"/>
      <c r="B585" s="34"/>
      <c r="C585" s="34"/>
      <c r="D585" s="223"/>
      <c r="E585" s="48"/>
      <c r="F585" s="223"/>
      <c r="G585" s="48"/>
      <c r="H585" s="4"/>
      <c r="I585" s="48"/>
      <c r="J585" s="223"/>
      <c r="K585" s="48"/>
      <c r="L585" s="41"/>
      <c r="M585" s="41"/>
      <c r="Q585" s="25" t="str">
        <f t="shared" si="314"/>
        <v/>
      </c>
      <c r="R585" s="25" t="e">
        <f t="shared" si="291"/>
        <v>#N/A</v>
      </c>
      <c r="S585" s="25" t="e">
        <f t="shared" si="297"/>
        <v>#N/A</v>
      </c>
      <c r="T585" s="25" t="e">
        <f t="shared" si="292"/>
        <v>#N/A</v>
      </c>
      <c r="U585" s="25" t="e">
        <f t="shared" si="293"/>
        <v>#N/A</v>
      </c>
      <c r="V585" s="25" t="e">
        <f t="shared" si="294"/>
        <v>#N/A</v>
      </c>
      <c r="W585" s="25" t="e">
        <f t="shared" si="295"/>
        <v>#N/A</v>
      </c>
      <c r="X585" s="25" t="e">
        <f t="shared" si="296"/>
        <v>#N/A</v>
      </c>
      <c r="Y585" s="25" t="e">
        <f t="shared" si="299"/>
        <v>#N/A</v>
      </c>
    </row>
    <row r="586" spans="1:25" hidden="1" x14ac:dyDescent="0.25">
      <c r="A586" s="283"/>
      <c r="B586" s="34"/>
      <c r="C586" s="34"/>
      <c r="D586" s="223"/>
      <c r="E586" s="48"/>
      <c r="F586" s="43"/>
      <c r="G586" s="48"/>
      <c r="H586" s="4"/>
      <c r="I586" s="48"/>
      <c r="J586" s="223"/>
      <c r="K586" s="48"/>
      <c r="L586" s="41"/>
      <c r="M586" s="41"/>
      <c r="Q586" s="25" t="str">
        <f t="shared" si="314"/>
        <v/>
      </c>
      <c r="R586" s="25" t="e">
        <f t="shared" si="291"/>
        <v>#N/A</v>
      </c>
      <c r="S586" s="25" t="e">
        <f t="shared" si="297"/>
        <v>#N/A</v>
      </c>
      <c r="T586" s="25" t="e">
        <f t="shared" si="292"/>
        <v>#N/A</v>
      </c>
      <c r="U586" s="25" t="e">
        <f t="shared" si="293"/>
        <v>#N/A</v>
      </c>
      <c r="V586" s="25" t="e">
        <f t="shared" si="294"/>
        <v>#N/A</v>
      </c>
      <c r="W586" s="25" t="e">
        <f t="shared" si="295"/>
        <v>#N/A</v>
      </c>
      <c r="X586" s="25" t="e">
        <f t="shared" si="296"/>
        <v>#N/A</v>
      </c>
      <c r="Y586" s="25" t="e">
        <f t="shared" si="299"/>
        <v>#N/A</v>
      </c>
    </row>
    <row r="587" spans="1:25" hidden="1" x14ac:dyDescent="0.25">
      <c r="A587" s="283"/>
      <c r="B587" s="34"/>
      <c r="C587" s="34"/>
      <c r="D587" s="223"/>
      <c r="E587" s="48"/>
      <c r="F587" s="43"/>
      <c r="G587" s="48"/>
      <c r="H587" s="4"/>
      <c r="I587" s="48"/>
      <c r="J587" s="223"/>
      <c r="K587" s="48"/>
      <c r="L587" s="41"/>
      <c r="M587" s="41"/>
      <c r="Q587" s="25" t="str">
        <f t="shared" si="314"/>
        <v/>
      </c>
      <c r="R587" s="25" t="e">
        <f t="shared" si="291"/>
        <v>#N/A</v>
      </c>
      <c r="S587" s="25" t="e">
        <f t="shared" si="297"/>
        <v>#N/A</v>
      </c>
      <c r="T587" s="25" t="e">
        <f t="shared" si="292"/>
        <v>#N/A</v>
      </c>
      <c r="U587" s="25" t="e">
        <f t="shared" si="293"/>
        <v>#N/A</v>
      </c>
      <c r="V587" s="25" t="e">
        <f t="shared" si="294"/>
        <v>#N/A</v>
      </c>
      <c r="W587" s="25" t="e">
        <f t="shared" si="295"/>
        <v>#N/A</v>
      </c>
      <c r="X587" s="25" t="e">
        <f t="shared" si="296"/>
        <v>#N/A</v>
      </c>
      <c r="Y587" s="25" t="e">
        <f t="shared" si="299"/>
        <v>#N/A</v>
      </c>
    </row>
    <row r="588" spans="1:25" hidden="1" x14ac:dyDescent="0.25">
      <c r="A588" s="283"/>
      <c r="B588" s="34"/>
      <c r="C588" s="34"/>
      <c r="D588" s="223"/>
      <c r="E588" s="48"/>
      <c r="F588" s="43"/>
      <c r="G588" s="48"/>
      <c r="H588" s="4"/>
      <c r="I588" s="48"/>
      <c r="J588" s="223"/>
      <c r="K588" s="48"/>
      <c r="L588" s="41"/>
      <c r="M588" s="41"/>
      <c r="Q588" s="25" t="str">
        <f t="shared" si="314"/>
        <v/>
      </c>
      <c r="R588" s="25" t="e">
        <f t="shared" si="291"/>
        <v>#N/A</v>
      </c>
      <c r="S588" s="25" t="e">
        <f t="shared" si="297"/>
        <v>#N/A</v>
      </c>
      <c r="T588" s="25" t="e">
        <f t="shared" si="292"/>
        <v>#N/A</v>
      </c>
      <c r="U588" s="25" t="e">
        <f t="shared" si="293"/>
        <v>#N/A</v>
      </c>
      <c r="V588" s="25" t="e">
        <f t="shared" si="294"/>
        <v>#N/A</v>
      </c>
      <c r="W588" s="25" t="e">
        <f t="shared" si="295"/>
        <v>#N/A</v>
      </c>
      <c r="X588" s="25" t="e">
        <f t="shared" si="296"/>
        <v>#N/A</v>
      </c>
      <c r="Y588" s="25" t="e">
        <f t="shared" si="299"/>
        <v>#N/A</v>
      </c>
    </row>
    <row r="589" spans="1:25" hidden="1" x14ac:dyDescent="0.25">
      <c r="A589" s="283"/>
      <c r="B589" s="34"/>
      <c r="C589" s="34"/>
      <c r="D589" s="223"/>
      <c r="E589" s="48"/>
      <c r="F589" s="43"/>
      <c r="G589" s="48"/>
      <c r="H589" s="4"/>
      <c r="I589" s="48"/>
      <c r="J589" s="223"/>
      <c r="K589" s="48"/>
      <c r="L589" s="41"/>
      <c r="M589" s="41"/>
      <c r="Q589" s="25" t="str">
        <f t="shared" si="314"/>
        <v/>
      </c>
      <c r="R589" s="25" t="e">
        <f t="shared" si="291"/>
        <v>#N/A</v>
      </c>
      <c r="S589" s="25" t="e">
        <f t="shared" si="297"/>
        <v>#N/A</v>
      </c>
      <c r="T589" s="25" t="e">
        <f t="shared" si="292"/>
        <v>#N/A</v>
      </c>
      <c r="U589" s="25" t="e">
        <f t="shared" si="293"/>
        <v>#N/A</v>
      </c>
      <c r="V589" s="25" t="e">
        <f t="shared" si="294"/>
        <v>#N/A</v>
      </c>
      <c r="W589" s="25" t="e">
        <f t="shared" si="295"/>
        <v>#N/A</v>
      </c>
      <c r="X589" s="25" t="e">
        <f t="shared" si="296"/>
        <v>#N/A</v>
      </c>
      <c r="Y589" s="25" t="e">
        <f t="shared" si="299"/>
        <v>#N/A</v>
      </c>
    </row>
    <row r="590" spans="1:25" hidden="1" x14ac:dyDescent="0.25">
      <c r="A590" s="283"/>
      <c r="B590" s="34"/>
      <c r="C590" s="34"/>
      <c r="D590" s="223"/>
      <c r="E590" s="48"/>
      <c r="F590" s="43"/>
      <c r="G590" s="48"/>
      <c r="H590" s="4"/>
      <c r="I590" s="48"/>
      <c r="J590" s="223"/>
      <c r="K590" s="48"/>
      <c r="L590" s="41"/>
      <c r="M590" s="41"/>
      <c r="Q590" s="25" t="str">
        <f t="shared" si="314"/>
        <v/>
      </c>
      <c r="R590" s="25" t="e">
        <f t="shared" si="291"/>
        <v>#N/A</v>
      </c>
      <c r="S590" s="25" t="e">
        <f t="shared" si="297"/>
        <v>#N/A</v>
      </c>
      <c r="T590" s="25" t="e">
        <f t="shared" si="292"/>
        <v>#N/A</v>
      </c>
      <c r="U590" s="25" t="e">
        <f t="shared" si="293"/>
        <v>#N/A</v>
      </c>
      <c r="V590" s="25" t="e">
        <f t="shared" si="294"/>
        <v>#N/A</v>
      </c>
      <c r="W590" s="25" t="e">
        <f t="shared" si="295"/>
        <v>#N/A</v>
      </c>
      <c r="X590" s="25" t="e">
        <f t="shared" si="296"/>
        <v>#N/A</v>
      </c>
      <c r="Y590" s="25" t="e">
        <f t="shared" si="299"/>
        <v>#N/A</v>
      </c>
    </row>
    <row r="591" spans="1:25" hidden="1" x14ac:dyDescent="0.25">
      <c r="A591" s="283"/>
      <c r="B591" s="34"/>
      <c r="C591" s="34"/>
      <c r="D591" s="223"/>
      <c r="E591" s="48"/>
      <c r="F591" s="43"/>
      <c r="G591" s="48"/>
      <c r="H591" s="4"/>
      <c r="I591" s="48"/>
      <c r="J591" s="223"/>
      <c r="K591" s="48"/>
      <c r="L591" s="41"/>
      <c r="M591" s="41"/>
      <c r="Q591" s="25" t="str">
        <f t="shared" si="314"/>
        <v/>
      </c>
      <c r="R591" s="25" t="e">
        <f t="shared" si="291"/>
        <v>#N/A</v>
      </c>
      <c r="S591" s="25" t="e">
        <f t="shared" si="297"/>
        <v>#N/A</v>
      </c>
      <c r="T591" s="25" t="e">
        <f t="shared" si="292"/>
        <v>#N/A</v>
      </c>
      <c r="U591" s="25" t="e">
        <f t="shared" si="293"/>
        <v>#N/A</v>
      </c>
      <c r="V591" s="25" t="e">
        <f t="shared" si="294"/>
        <v>#N/A</v>
      </c>
      <c r="W591" s="25" t="e">
        <f t="shared" si="295"/>
        <v>#N/A</v>
      </c>
      <c r="X591" s="25" t="e">
        <f t="shared" si="296"/>
        <v>#N/A</v>
      </c>
      <c r="Y591" s="25" t="e">
        <f t="shared" si="299"/>
        <v>#N/A</v>
      </c>
    </row>
    <row r="592" spans="1:25" hidden="1" x14ac:dyDescent="0.25">
      <c r="A592" s="283"/>
      <c r="B592" s="34"/>
      <c r="C592" s="34"/>
      <c r="D592" s="223"/>
      <c r="E592" s="48"/>
      <c r="F592" s="43"/>
      <c r="G592" s="48"/>
      <c r="H592" s="4"/>
      <c r="I592" s="48"/>
      <c r="J592" s="223"/>
      <c r="K592" s="48"/>
      <c r="L592" s="41"/>
      <c r="M592" s="41"/>
      <c r="Q592" s="25" t="str">
        <f t="shared" si="314"/>
        <v/>
      </c>
      <c r="R592" s="25" t="e">
        <f t="shared" si="291"/>
        <v>#N/A</v>
      </c>
      <c r="S592" s="25" t="e">
        <f t="shared" si="297"/>
        <v>#N/A</v>
      </c>
      <c r="T592" s="25" t="e">
        <f t="shared" si="292"/>
        <v>#N/A</v>
      </c>
      <c r="U592" s="25" t="e">
        <f t="shared" si="293"/>
        <v>#N/A</v>
      </c>
      <c r="V592" s="25" t="e">
        <f t="shared" si="294"/>
        <v>#N/A</v>
      </c>
      <c r="W592" s="25" t="e">
        <f t="shared" si="295"/>
        <v>#N/A</v>
      </c>
      <c r="X592" s="25" t="e">
        <f t="shared" si="296"/>
        <v>#N/A</v>
      </c>
      <c r="Y592" s="25" t="e">
        <f t="shared" si="299"/>
        <v>#N/A</v>
      </c>
    </row>
    <row r="593" spans="1:25" hidden="1" x14ac:dyDescent="0.25">
      <c r="A593" s="283"/>
      <c r="B593" s="118"/>
      <c r="C593" s="34"/>
      <c r="D593" s="223"/>
      <c r="E593" s="48"/>
      <c r="F593" s="43"/>
      <c r="G593" s="48"/>
      <c r="H593" s="4"/>
      <c r="I593" s="48"/>
      <c r="J593" s="223"/>
      <c r="K593" s="48"/>
      <c r="L593" s="41"/>
      <c r="M593" s="41"/>
      <c r="Q593" s="25" t="str">
        <f t="shared" si="314"/>
        <v/>
      </c>
      <c r="R593" s="25" t="e">
        <f t="shared" si="291"/>
        <v>#N/A</v>
      </c>
      <c r="S593" s="25" t="e">
        <f t="shared" si="297"/>
        <v>#N/A</v>
      </c>
      <c r="T593" s="25" t="e">
        <f t="shared" si="292"/>
        <v>#N/A</v>
      </c>
      <c r="U593" s="25" t="e">
        <f t="shared" si="293"/>
        <v>#N/A</v>
      </c>
      <c r="V593" s="25" t="e">
        <f t="shared" si="294"/>
        <v>#N/A</v>
      </c>
      <c r="W593" s="25" t="e">
        <f t="shared" si="295"/>
        <v>#N/A</v>
      </c>
      <c r="X593" s="25" t="e">
        <f t="shared" si="296"/>
        <v>#N/A</v>
      </c>
      <c r="Y593" s="25" t="e">
        <f t="shared" si="299"/>
        <v>#N/A</v>
      </c>
    </row>
    <row r="594" spans="1:25" hidden="1" x14ac:dyDescent="0.25">
      <c r="A594" s="283"/>
      <c r="B594" s="34"/>
      <c r="C594" s="34"/>
      <c r="D594" s="223"/>
      <c r="E594" s="48"/>
      <c r="F594" s="43"/>
      <c r="G594" s="48"/>
      <c r="H594" s="4"/>
      <c r="I594" s="48"/>
      <c r="J594" s="223"/>
      <c r="K594" s="48"/>
      <c r="L594" s="41"/>
      <c r="M594" s="41"/>
      <c r="Q594" s="25" t="str">
        <f t="shared" si="314"/>
        <v/>
      </c>
      <c r="R594" s="25" t="e">
        <f t="shared" si="291"/>
        <v>#N/A</v>
      </c>
      <c r="S594" s="25" t="e">
        <f t="shared" si="297"/>
        <v>#N/A</v>
      </c>
      <c r="T594" s="25" t="e">
        <f t="shared" si="292"/>
        <v>#N/A</v>
      </c>
      <c r="U594" s="25" t="e">
        <f t="shared" si="293"/>
        <v>#N/A</v>
      </c>
      <c r="V594" s="25" t="e">
        <f t="shared" si="294"/>
        <v>#N/A</v>
      </c>
      <c r="W594" s="25" t="e">
        <f t="shared" si="295"/>
        <v>#N/A</v>
      </c>
      <c r="X594" s="25" t="e">
        <f t="shared" si="296"/>
        <v>#N/A</v>
      </c>
      <c r="Y594" s="25" t="e">
        <f t="shared" si="299"/>
        <v>#N/A</v>
      </c>
    </row>
    <row r="595" spans="1:25" hidden="1" x14ac:dyDescent="0.25">
      <c r="A595" s="283"/>
      <c r="B595" s="34"/>
      <c r="C595" s="34"/>
      <c r="D595" s="223"/>
      <c r="E595" s="48"/>
      <c r="F595" s="43"/>
      <c r="G595" s="48"/>
      <c r="H595" s="4"/>
      <c r="I595" s="48"/>
      <c r="J595" s="223"/>
      <c r="K595" s="48"/>
      <c r="L595" s="41"/>
      <c r="M595" s="41"/>
      <c r="Q595" s="25" t="str">
        <f t="shared" si="314"/>
        <v/>
      </c>
      <c r="R595" s="25" t="e">
        <f t="shared" si="291"/>
        <v>#N/A</v>
      </c>
      <c r="S595" s="25" t="e">
        <f t="shared" si="297"/>
        <v>#N/A</v>
      </c>
      <c r="T595" s="25" t="e">
        <f t="shared" si="292"/>
        <v>#N/A</v>
      </c>
      <c r="U595" s="25" t="e">
        <f t="shared" si="293"/>
        <v>#N/A</v>
      </c>
      <c r="V595" s="25" t="e">
        <f t="shared" si="294"/>
        <v>#N/A</v>
      </c>
      <c r="W595" s="25" t="e">
        <f t="shared" si="295"/>
        <v>#N/A</v>
      </c>
      <c r="X595" s="25" t="e">
        <f t="shared" si="296"/>
        <v>#N/A</v>
      </c>
      <c r="Y595" s="25" t="e">
        <f t="shared" si="299"/>
        <v>#N/A</v>
      </c>
    </row>
    <row r="596" spans="1:25" hidden="1" x14ac:dyDescent="0.25">
      <c r="A596" s="283"/>
      <c r="B596" s="118"/>
      <c r="C596" s="34"/>
      <c r="D596" s="223"/>
      <c r="E596" s="48"/>
      <c r="F596" s="43"/>
      <c r="G596" s="48"/>
      <c r="H596" s="4"/>
      <c r="I596" s="48"/>
      <c r="J596" s="223"/>
      <c r="K596" s="48"/>
      <c r="L596" s="41"/>
      <c r="M596" s="41"/>
      <c r="Q596" s="25" t="str">
        <f t="shared" si="314"/>
        <v/>
      </c>
      <c r="R596" s="25" t="e">
        <f t="shared" si="291"/>
        <v>#N/A</v>
      </c>
      <c r="S596" s="25" t="e">
        <f t="shared" si="297"/>
        <v>#N/A</v>
      </c>
      <c r="T596" s="25" t="e">
        <f t="shared" si="292"/>
        <v>#N/A</v>
      </c>
      <c r="U596" s="25" t="e">
        <f t="shared" si="293"/>
        <v>#N/A</v>
      </c>
      <c r="V596" s="25" t="e">
        <f t="shared" si="294"/>
        <v>#N/A</v>
      </c>
      <c r="W596" s="25" t="e">
        <f t="shared" si="295"/>
        <v>#N/A</v>
      </c>
      <c r="X596" s="25" t="e">
        <f t="shared" si="296"/>
        <v>#N/A</v>
      </c>
      <c r="Y596" s="25" t="e">
        <f t="shared" si="299"/>
        <v>#N/A</v>
      </c>
    </row>
    <row r="597" spans="1:25" hidden="1" x14ac:dyDescent="0.25">
      <c r="A597" s="283"/>
      <c r="B597" s="34"/>
      <c r="C597" s="34"/>
      <c r="D597" s="223"/>
      <c r="E597" s="48"/>
      <c r="F597" s="43"/>
      <c r="G597" s="48"/>
      <c r="H597" s="4"/>
      <c r="I597" s="48"/>
      <c r="J597" s="223"/>
      <c r="K597" s="48"/>
      <c r="L597" s="41"/>
      <c r="M597" s="41"/>
      <c r="Q597" s="25" t="str">
        <f t="shared" si="314"/>
        <v/>
      </c>
      <c r="R597" s="25" t="e">
        <f t="shared" si="291"/>
        <v>#N/A</v>
      </c>
      <c r="S597" s="25" t="e">
        <f t="shared" si="297"/>
        <v>#N/A</v>
      </c>
      <c r="T597" s="25" t="e">
        <f t="shared" si="292"/>
        <v>#N/A</v>
      </c>
      <c r="U597" s="25" t="e">
        <f t="shared" si="293"/>
        <v>#N/A</v>
      </c>
      <c r="V597" s="25" t="e">
        <f t="shared" si="294"/>
        <v>#N/A</v>
      </c>
      <c r="W597" s="25" t="e">
        <f t="shared" si="295"/>
        <v>#N/A</v>
      </c>
      <c r="X597" s="25" t="e">
        <f t="shared" si="296"/>
        <v>#N/A</v>
      </c>
      <c r="Y597" s="25" t="e">
        <f t="shared" si="299"/>
        <v>#N/A</v>
      </c>
    </row>
    <row r="598" spans="1:25" hidden="1" x14ac:dyDescent="0.25">
      <c r="A598" s="283"/>
      <c r="B598" s="118"/>
      <c r="C598" s="34"/>
      <c r="D598" s="223"/>
      <c r="E598" s="48"/>
      <c r="F598" s="43"/>
      <c r="G598" s="48"/>
      <c r="H598" s="4"/>
      <c r="I598" s="48"/>
      <c r="J598" s="223"/>
      <c r="K598" s="48"/>
      <c r="L598" s="41"/>
      <c r="M598" s="41"/>
      <c r="Q598" s="25" t="str">
        <f t="shared" si="314"/>
        <v/>
      </c>
      <c r="R598" s="25" t="e">
        <f t="shared" si="291"/>
        <v>#N/A</v>
      </c>
      <c r="S598" s="25" t="e">
        <f t="shared" si="297"/>
        <v>#N/A</v>
      </c>
      <c r="T598" s="25" t="e">
        <f t="shared" si="292"/>
        <v>#N/A</v>
      </c>
      <c r="U598" s="25" t="e">
        <f t="shared" si="293"/>
        <v>#N/A</v>
      </c>
      <c r="V598" s="25" t="e">
        <f t="shared" si="294"/>
        <v>#N/A</v>
      </c>
      <c r="W598" s="25" t="e">
        <f t="shared" si="295"/>
        <v>#N/A</v>
      </c>
      <c r="X598" s="25" t="e">
        <f t="shared" si="296"/>
        <v>#N/A</v>
      </c>
      <c r="Y598" s="25" t="e">
        <f t="shared" si="299"/>
        <v>#N/A</v>
      </c>
    </row>
    <row r="599" spans="1:25" hidden="1" x14ac:dyDescent="0.25">
      <c r="A599" s="279"/>
      <c r="B599" s="118"/>
      <c r="C599" s="34"/>
      <c r="D599" s="223"/>
      <c r="E599" s="48"/>
      <c r="F599" s="43"/>
      <c r="G599" s="48"/>
      <c r="H599" s="4"/>
      <c r="I599" s="48"/>
      <c r="J599" s="223"/>
      <c r="K599" s="48"/>
      <c r="L599" s="41"/>
      <c r="M599" s="41"/>
      <c r="Q599" s="25" t="str">
        <f t="shared" si="314"/>
        <v/>
      </c>
      <c r="R599" s="25" t="e">
        <f t="shared" si="291"/>
        <v>#N/A</v>
      </c>
      <c r="S599" s="25" t="e">
        <f t="shared" si="297"/>
        <v>#N/A</v>
      </c>
      <c r="T599" s="25" t="e">
        <f t="shared" si="292"/>
        <v>#N/A</v>
      </c>
      <c r="U599" s="25" t="e">
        <f t="shared" si="293"/>
        <v>#N/A</v>
      </c>
      <c r="V599" s="25" t="e">
        <f t="shared" si="294"/>
        <v>#N/A</v>
      </c>
      <c r="W599" s="25" t="e">
        <f t="shared" si="295"/>
        <v>#N/A</v>
      </c>
      <c r="X599" s="25" t="e">
        <f t="shared" si="296"/>
        <v>#N/A</v>
      </c>
      <c r="Y599" s="25" t="e">
        <f t="shared" si="299"/>
        <v>#N/A</v>
      </c>
    </row>
    <row r="600" spans="1:25" hidden="1" x14ac:dyDescent="0.25">
      <c r="A600" s="279"/>
      <c r="B600" s="34"/>
      <c r="C600" s="34"/>
      <c r="D600" s="223"/>
      <c r="E600" s="48"/>
      <c r="F600" s="43"/>
      <c r="G600" s="48"/>
      <c r="H600" s="4"/>
      <c r="I600" s="48"/>
      <c r="J600" s="223"/>
      <c r="K600" s="48"/>
      <c r="L600" s="41"/>
      <c r="M600" s="41"/>
      <c r="Q600" s="25" t="str">
        <f t="shared" si="314"/>
        <v/>
      </c>
      <c r="R600" s="25" t="e">
        <f t="shared" si="291"/>
        <v>#N/A</v>
      </c>
      <c r="S600" s="25" t="e">
        <f t="shared" si="297"/>
        <v>#N/A</v>
      </c>
      <c r="T600" s="25" t="e">
        <f t="shared" si="292"/>
        <v>#N/A</v>
      </c>
      <c r="U600" s="25" t="e">
        <f t="shared" si="293"/>
        <v>#N/A</v>
      </c>
      <c r="V600" s="25" t="e">
        <f t="shared" si="294"/>
        <v>#N/A</v>
      </c>
      <c r="W600" s="25" t="e">
        <f t="shared" si="295"/>
        <v>#N/A</v>
      </c>
      <c r="X600" s="25" t="e">
        <f t="shared" si="296"/>
        <v>#N/A</v>
      </c>
      <c r="Y600" s="25" t="e">
        <f t="shared" si="299"/>
        <v>#N/A</v>
      </c>
    </row>
    <row r="601" spans="1:25" hidden="1" x14ac:dyDescent="0.25">
      <c r="A601" s="283"/>
      <c r="B601" s="118"/>
      <c r="C601" s="34"/>
      <c r="D601" s="223"/>
      <c r="E601" s="48"/>
      <c r="F601" s="43"/>
      <c r="G601" s="48"/>
      <c r="H601" s="4"/>
      <c r="I601" s="48"/>
      <c r="J601" s="223"/>
      <c r="K601" s="48"/>
      <c r="L601" s="41"/>
      <c r="M601" s="41"/>
      <c r="Q601" s="25" t="str">
        <f t="shared" si="314"/>
        <v/>
      </c>
      <c r="R601" s="25" t="e">
        <f t="shared" si="291"/>
        <v>#N/A</v>
      </c>
      <c r="S601" s="25" t="e">
        <f t="shared" si="297"/>
        <v>#N/A</v>
      </c>
      <c r="T601" s="25" t="e">
        <f t="shared" si="292"/>
        <v>#N/A</v>
      </c>
      <c r="U601" s="25" t="e">
        <f t="shared" si="293"/>
        <v>#N/A</v>
      </c>
      <c r="V601" s="25" t="e">
        <f t="shared" si="294"/>
        <v>#N/A</v>
      </c>
      <c r="W601" s="25" t="e">
        <f t="shared" si="295"/>
        <v>#N/A</v>
      </c>
      <c r="X601" s="25" t="e">
        <f t="shared" si="296"/>
        <v>#N/A</v>
      </c>
      <c r="Y601" s="25" t="e">
        <f t="shared" si="299"/>
        <v>#N/A</v>
      </c>
    </row>
    <row r="602" spans="1:25" hidden="1" x14ac:dyDescent="0.25">
      <c r="A602" s="283"/>
      <c r="B602" s="118"/>
      <c r="C602" s="34"/>
      <c r="D602" s="223"/>
      <c r="E602" s="48"/>
      <c r="F602" s="43"/>
      <c r="G602" s="48"/>
      <c r="H602" s="4"/>
      <c r="I602" s="48"/>
      <c r="J602" s="223"/>
      <c r="K602" s="48"/>
      <c r="L602" s="41"/>
      <c r="M602" s="41"/>
      <c r="Q602" s="25" t="str">
        <f t="shared" si="314"/>
        <v/>
      </c>
      <c r="R602" s="25" t="e">
        <f t="shared" si="291"/>
        <v>#N/A</v>
      </c>
      <c r="S602" s="25" t="e">
        <f t="shared" si="297"/>
        <v>#N/A</v>
      </c>
      <c r="T602" s="25" t="e">
        <f t="shared" si="292"/>
        <v>#N/A</v>
      </c>
      <c r="U602" s="25" t="e">
        <f t="shared" si="293"/>
        <v>#N/A</v>
      </c>
      <c r="V602" s="25" t="e">
        <f t="shared" si="294"/>
        <v>#N/A</v>
      </c>
      <c r="W602" s="25" t="e">
        <f t="shared" si="295"/>
        <v>#N/A</v>
      </c>
      <c r="X602" s="25" t="e">
        <f t="shared" si="296"/>
        <v>#N/A</v>
      </c>
      <c r="Y602" s="25" t="e">
        <f t="shared" ref="Y602:Y665" si="315">VLOOKUP($Q602,$Q$3:$Y$14,9,FALSE)</f>
        <v>#N/A</v>
      </c>
    </row>
    <row r="603" spans="1:25" hidden="1" x14ac:dyDescent="0.25">
      <c r="A603" s="283"/>
      <c r="B603" s="118"/>
      <c r="C603" s="34"/>
      <c r="D603" s="223"/>
      <c r="E603" s="48"/>
      <c r="F603" s="43"/>
      <c r="G603" s="48"/>
      <c r="H603" s="4"/>
      <c r="I603" s="48"/>
      <c r="J603" s="223"/>
      <c r="K603" s="48"/>
      <c r="L603" s="41"/>
      <c r="M603" s="41"/>
      <c r="Q603" s="25" t="str">
        <f t="shared" si="314"/>
        <v/>
      </c>
      <c r="R603" s="25" t="e">
        <f t="shared" si="291"/>
        <v>#N/A</v>
      </c>
      <c r="S603" s="25" t="e">
        <f t="shared" si="297"/>
        <v>#N/A</v>
      </c>
      <c r="T603" s="25" t="e">
        <f t="shared" si="292"/>
        <v>#N/A</v>
      </c>
      <c r="U603" s="25" t="e">
        <f t="shared" si="293"/>
        <v>#N/A</v>
      </c>
      <c r="V603" s="25" t="e">
        <f t="shared" si="294"/>
        <v>#N/A</v>
      </c>
      <c r="W603" s="25" t="e">
        <f t="shared" si="295"/>
        <v>#N/A</v>
      </c>
      <c r="X603" s="25" t="e">
        <f t="shared" si="296"/>
        <v>#N/A</v>
      </c>
      <c r="Y603" s="25" t="e">
        <f t="shared" si="315"/>
        <v>#N/A</v>
      </c>
    </row>
    <row r="604" spans="1:25" hidden="1" x14ac:dyDescent="0.25">
      <c r="A604" s="283"/>
      <c r="B604" s="118"/>
      <c r="C604" s="34"/>
      <c r="D604" s="223"/>
      <c r="E604" s="48"/>
      <c r="F604" s="43"/>
      <c r="G604" s="48"/>
      <c r="H604" s="4"/>
      <c r="I604" s="48"/>
      <c r="J604" s="223"/>
      <c r="K604" s="48"/>
      <c r="L604" s="41"/>
      <c r="M604" s="41"/>
      <c r="Q604" s="25" t="str">
        <f t="shared" si="314"/>
        <v/>
      </c>
      <c r="R604" s="25" t="e">
        <f t="shared" si="291"/>
        <v>#N/A</v>
      </c>
      <c r="S604" s="25" t="e">
        <f t="shared" si="297"/>
        <v>#N/A</v>
      </c>
      <c r="T604" s="25" t="e">
        <f t="shared" si="292"/>
        <v>#N/A</v>
      </c>
      <c r="U604" s="25" t="e">
        <f t="shared" si="293"/>
        <v>#N/A</v>
      </c>
      <c r="V604" s="25" t="e">
        <f t="shared" si="294"/>
        <v>#N/A</v>
      </c>
      <c r="W604" s="25" t="e">
        <f t="shared" si="295"/>
        <v>#N/A</v>
      </c>
      <c r="X604" s="25" t="e">
        <f t="shared" si="296"/>
        <v>#N/A</v>
      </c>
      <c r="Y604" s="25" t="e">
        <f t="shared" si="315"/>
        <v>#N/A</v>
      </c>
    </row>
    <row r="605" spans="1:25" hidden="1" x14ac:dyDescent="0.25">
      <c r="A605" s="283"/>
      <c r="B605" s="118"/>
      <c r="C605" s="34"/>
      <c r="D605" s="223"/>
      <c r="E605" s="48"/>
      <c r="F605" s="43"/>
      <c r="G605" s="48"/>
      <c r="H605" s="4"/>
      <c r="I605" s="48"/>
      <c r="J605" s="223"/>
      <c r="K605" s="48"/>
      <c r="L605" s="41"/>
      <c r="M605" s="41"/>
      <c r="Q605" s="25" t="str">
        <f t="shared" si="314"/>
        <v/>
      </c>
      <c r="R605" s="25" t="e">
        <f t="shared" si="291"/>
        <v>#N/A</v>
      </c>
      <c r="S605" s="25" t="e">
        <f t="shared" si="297"/>
        <v>#N/A</v>
      </c>
      <c r="T605" s="25" t="e">
        <f t="shared" si="292"/>
        <v>#N/A</v>
      </c>
      <c r="U605" s="25" t="e">
        <f t="shared" si="293"/>
        <v>#N/A</v>
      </c>
      <c r="V605" s="25" t="e">
        <f t="shared" si="294"/>
        <v>#N/A</v>
      </c>
      <c r="W605" s="25" t="e">
        <f t="shared" si="295"/>
        <v>#N/A</v>
      </c>
      <c r="X605" s="25" t="e">
        <f t="shared" si="296"/>
        <v>#N/A</v>
      </c>
      <c r="Y605" s="25" t="e">
        <f t="shared" si="315"/>
        <v>#N/A</v>
      </c>
    </row>
    <row r="606" spans="1:25" hidden="1" x14ac:dyDescent="0.25">
      <c r="A606" s="283"/>
      <c r="B606" s="118"/>
      <c r="C606" s="34"/>
      <c r="D606" s="223"/>
      <c r="E606" s="48"/>
      <c r="F606" s="43"/>
      <c r="G606" s="48"/>
      <c r="H606" s="4"/>
      <c r="I606" s="48"/>
      <c r="J606" s="223"/>
      <c r="K606" s="48"/>
      <c r="L606" s="41"/>
      <c r="M606" s="41"/>
      <c r="Q606" s="25" t="str">
        <f t="shared" si="314"/>
        <v/>
      </c>
      <c r="R606" s="25" t="e">
        <f t="shared" si="291"/>
        <v>#N/A</v>
      </c>
      <c r="S606" s="25" t="e">
        <f t="shared" si="297"/>
        <v>#N/A</v>
      </c>
      <c r="T606" s="25" t="e">
        <f t="shared" si="292"/>
        <v>#N/A</v>
      </c>
      <c r="U606" s="25" t="e">
        <f t="shared" si="293"/>
        <v>#N/A</v>
      </c>
      <c r="V606" s="25" t="e">
        <f t="shared" si="294"/>
        <v>#N/A</v>
      </c>
      <c r="W606" s="25" t="e">
        <f t="shared" si="295"/>
        <v>#N/A</v>
      </c>
      <c r="X606" s="25" t="e">
        <f t="shared" si="296"/>
        <v>#N/A</v>
      </c>
      <c r="Y606" s="25" t="e">
        <f t="shared" si="315"/>
        <v>#N/A</v>
      </c>
    </row>
    <row r="607" spans="1:25" hidden="1" x14ac:dyDescent="0.25">
      <c r="A607" s="283"/>
      <c r="B607" s="34"/>
      <c r="C607" s="34"/>
      <c r="D607" s="223"/>
      <c r="E607" s="48"/>
      <c r="F607" s="43"/>
      <c r="G607" s="48"/>
      <c r="H607" s="4"/>
      <c r="I607" s="48"/>
      <c r="J607" s="223"/>
      <c r="K607" s="48"/>
      <c r="L607" s="41"/>
      <c r="M607" s="41"/>
      <c r="Q607" s="25" t="str">
        <f t="shared" si="314"/>
        <v/>
      </c>
      <c r="R607" s="25" t="e">
        <f t="shared" si="291"/>
        <v>#N/A</v>
      </c>
      <c r="S607" s="25" t="e">
        <f t="shared" si="297"/>
        <v>#N/A</v>
      </c>
      <c r="T607" s="25" t="e">
        <f t="shared" si="292"/>
        <v>#N/A</v>
      </c>
      <c r="U607" s="25" t="e">
        <f t="shared" si="293"/>
        <v>#N/A</v>
      </c>
      <c r="V607" s="25" t="e">
        <f t="shared" si="294"/>
        <v>#N/A</v>
      </c>
      <c r="W607" s="25" t="e">
        <f t="shared" si="295"/>
        <v>#N/A</v>
      </c>
      <c r="X607" s="25" t="e">
        <f t="shared" si="296"/>
        <v>#N/A</v>
      </c>
      <c r="Y607" s="25" t="e">
        <f t="shared" si="315"/>
        <v>#N/A</v>
      </c>
    </row>
    <row r="608" spans="1:25" hidden="1" x14ac:dyDescent="0.25">
      <c r="A608" s="283"/>
      <c r="B608" s="34"/>
      <c r="C608" s="34"/>
      <c r="D608" s="223"/>
      <c r="E608" s="48"/>
      <c r="F608" s="43"/>
      <c r="G608" s="48"/>
      <c r="H608" s="4"/>
      <c r="I608" s="48"/>
      <c r="J608" s="223"/>
      <c r="K608" s="48"/>
      <c r="L608" s="41"/>
      <c r="M608" s="41"/>
      <c r="Q608" s="25" t="str">
        <f t="shared" si="314"/>
        <v/>
      </c>
      <c r="R608" s="25" t="e">
        <f t="shared" ref="R608:R702" si="316">VLOOKUP($Q608,$Q$3:$Y$14,2,FALSE)</f>
        <v>#N/A</v>
      </c>
      <c r="S608" s="25" t="e">
        <f t="shared" si="297"/>
        <v>#N/A</v>
      </c>
      <c r="T608" s="25" t="e">
        <f t="shared" ref="T608:T702" si="317">VLOOKUP($Q608,$Q$3:$Y$14,4,FALSE)</f>
        <v>#N/A</v>
      </c>
      <c r="U608" s="25" t="e">
        <f t="shared" ref="U608:U702" si="318">VLOOKUP($Q608,$Q$3:$Y$14,5,FALSE)</f>
        <v>#N/A</v>
      </c>
      <c r="V608" s="25" t="e">
        <f t="shared" ref="V608:V702" si="319">VLOOKUP($Q608,$Q$3:$Y$14,6,FALSE)</f>
        <v>#N/A</v>
      </c>
      <c r="W608" s="25" t="e">
        <f t="shared" ref="W608:W702" si="320">VLOOKUP($Q608,$Q$3:$Y$14,7,FALSE)</f>
        <v>#N/A</v>
      </c>
      <c r="X608" s="25" t="e">
        <f t="shared" ref="X608:X702" si="321">VLOOKUP($Q608,$Q$3:$Y$14,8,FALSE)</f>
        <v>#N/A</v>
      </c>
      <c r="Y608" s="25" t="e">
        <f t="shared" si="315"/>
        <v>#N/A</v>
      </c>
    </row>
    <row r="609" spans="1:25" hidden="1" x14ac:dyDescent="0.25">
      <c r="A609" s="283"/>
      <c r="B609" s="34"/>
      <c r="C609" s="34"/>
      <c r="D609" s="223"/>
      <c r="E609" s="48"/>
      <c r="F609" s="43"/>
      <c r="G609" s="48"/>
      <c r="H609" s="4"/>
      <c r="I609" s="48"/>
      <c r="J609" s="223"/>
      <c r="K609" s="48"/>
      <c r="L609" s="41"/>
      <c r="M609" s="41"/>
      <c r="Q609" s="25" t="str">
        <f t="shared" ref="Q609:Q610" si="322">LEFT(C609,12)</f>
        <v/>
      </c>
      <c r="R609" s="25" t="e">
        <f t="shared" si="316"/>
        <v>#N/A</v>
      </c>
      <c r="S609" s="25" t="e">
        <f t="shared" si="297"/>
        <v>#N/A</v>
      </c>
      <c r="T609" s="25" t="e">
        <f t="shared" si="317"/>
        <v>#N/A</v>
      </c>
      <c r="U609" s="25" t="e">
        <f t="shared" si="318"/>
        <v>#N/A</v>
      </c>
      <c r="V609" s="25" t="e">
        <f t="shared" si="319"/>
        <v>#N/A</v>
      </c>
      <c r="W609" s="25" t="e">
        <f t="shared" si="320"/>
        <v>#N/A</v>
      </c>
      <c r="X609" s="25" t="e">
        <f t="shared" si="321"/>
        <v>#N/A</v>
      </c>
      <c r="Y609" s="25" t="e">
        <f t="shared" si="315"/>
        <v>#N/A</v>
      </c>
    </row>
    <row r="610" spans="1:25" hidden="1" x14ac:dyDescent="0.25">
      <c r="A610" s="283"/>
      <c r="B610" s="34"/>
      <c r="C610" s="34"/>
      <c r="D610" s="223"/>
      <c r="E610" s="48"/>
      <c r="F610" s="43"/>
      <c r="G610" s="48"/>
      <c r="H610" s="4"/>
      <c r="I610" s="48"/>
      <c r="J610" s="223"/>
      <c r="K610" s="48"/>
      <c r="L610" s="41"/>
      <c r="M610" s="41"/>
      <c r="Q610" s="25" t="str">
        <f t="shared" si="322"/>
        <v/>
      </c>
      <c r="R610" s="25" t="e">
        <f t="shared" si="316"/>
        <v>#N/A</v>
      </c>
      <c r="S610" s="25" t="e">
        <f t="shared" ref="S610:S616" si="323">VLOOKUP($Q610,$Q$3:$Y$14,3,FALSE)</f>
        <v>#N/A</v>
      </c>
      <c r="T610" s="25" t="e">
        <f t="shared" si="317"/>
        <v>#N/A</v>
      </c>
      <c r="U610" s="25" t="e">
        <f t="shared" si="318"/>
        <v>#N/A</v>
      </c>
      <c r="V610" s="25" t="e">
        <f t="shared" si="319"/>
        <v>#N/A</v>
      </c>
      <c r="W610" s="25" t="e">
        <f t="shared" si="320"/>
        <v>#N/A</v>
      </c>
      <c r="X610" s="25" t="e">
        <f t="shared" si="321"/>
        <v>#N/A</v>
      </c>
      <c r="Y610" s="25" t="e">
        <f t="shared" si="315"/>
        <v>#N/A</v>
      </c>
    </row>
    <row r="611" spans="1:25" hidden="1" x14ac:dyDescent="0.25">
      <c r="A611" s="283"/>
      <c r="B611" s="34"/>
      <c r="C611" s="34"/>
      <c r="D611" s="223"/>
      <c r="E611" s="48"/>
      <c r="F611" s="43"/>
      <c r="G611" s="48"/>
      <c r="H611" s="4"/>
      <c r="I611" s="48"/>
      <c r="J611" s="223"/>
      <c r="K611" s="48"/>
      <c r="L611" s="41"/>
      <c r="M611" s="41"/>
      <c r="Q611" s="25" t="str">
        <f t="shared" ref="Q611:Q614" si="324">LEFT(C611,12)</f>
        <v/>
      </c>
      <c r="R611" s="25" t="e">
        <f t="shared" si="316"/>
        <v>#N/A</v>
      </c>
      <c r="S611" s="25" t="e">
        <f t="shared" si="323"/>
        <v>#N/A</v>
      </c>
      <c r="T611" s="25" t="e">
        <f t="shared" si="317"/>
        <v>#N/A</v>
      </c>
      <c r="U611" s="25" t="e">
        <f t="shared" si="318"/>
        <v>#N/A</v>
      </c>
      <c r="V611" s="25" t="e">
        <f t="shared" si="319"/>
        <v>#N/A</v>
      </c>
      <c r="W611" s="25" t="e">
        <f t="shared" si="320"/>
        <v>#N/A</v>
      </c>
      <c r="X611" s="25" t="e">
        <f t="shared" si="321"/>
        <v>#N/A</v>
      </c>
      <c r="Y611" s="25" t="e">
        <f t="shared" si="315"/>
        <v>#N/A</v>
      </c>
    </row>
    <row r="612" spans="1:25" hidden="1" x14ac:dyDescent="0.25">
      <c r="A612" s="283"/>
      <c r="B612" s="34"/>
      <c r="C612" s="34"/>
      <c r="D612" s="223"/>
      <c r="E612" s="48"/>
      <c r="F612" s="43"/>
      <c r="G612" s="48"/>
      <c r="H612" s="4"/>
      <c r="I612" s="48"/>
      <c r="J612" s="223"/>
      <c r="K612" s="48"/>
      <c r="L612" s="41"/>
      <c r="M612" s="41"/>
      <c r="Q612" s="25" t="str">
        <f t="shared" si="324"/>
        <v/>
      </c>
      <c r="R612" s="25" t="e">
        <f t="shared" si="316"/>
        <v>#N/A</v>
      </c>
      <c r="S612" s="25" t="e">
        <f t="shared" si="323"/>
        <v>#N/A</v>
      </c>
      <c r="T612" s="25" t="e">
        <f t="shared" si="317"/>
        <v>#N/A</v>
      </c>
      <c r="U612" s="25" t="e">
        <f t="shared" si="318"/>
        <v>#N/A</v>
      </c>
      <c r="V612" s="25" t="e">
        <f t="shared" si="319"/>
        <v>#N/A</v>
      </c>
      <c r="W612" s="25" t="e">
        <f t="shared" si="320"/>
        <v>#N/A</v>
      </c>
      <c r="X612" s="25" t="e">
        <f t="shared" si="321"/>
        <v>#N/A</v>
      </c>
      <c r="Y612" s="25" t="e">
        <f t="shared" si="315"/>
        <v>#N/A</v>
      </c>
    </row>
    <row r="613" spans="1:25" hidden="1" x14ac:dyDescent="0.25">
      <c r="A613" s="283"/>
      <c r="B613" s="34"/>
      <c r="C613" s="34"/>
      <c r="D613" s="223"/>
      <c r="E613" s="48"/>
      <c r="F613" s="43"/>
      <c r="G613" s="48"/>
      <c r="H613" s="4"/>
      <c r="I613" s="48"/>
      <c r="J613" s="223"/>
      <c r="K613" s="48"/>
      <c r="L613" s="41"/>
      <c r="M613" s="41"/>
      <c r="Q613" s="25" t="str">
        <f t="shared" si="324"/>
        <v/>
      </c>
      <c r="R613" s="25" t="e">
        <f t="shared" si="316"/>
        <v>#N/A</v>
      </c>
      <c r="S613" s="25" t="e">
        <f t="shared" si="323"/>
        <v>#N/A</v>
      </c>
      <c r="T613" s="25" t="e">
        <f t="shared" si="317"/>
        <v>#N/A</v>
      </c>
      <c r="U613" s="25" t="e">
        <f t="shared" si="318"/>
        <v>#N/A</v>
      </c>
      <c r="V613" s="25" t="e">
        <f t="shared" si="319"/>
        <v>#N/A</v>
      </c>
      <c r="W613" s="25" t="e">
        <f t="shared" si="320"/>
        <v>#N/A</v>
      </c>
      <c r="X613" s="25" t="e">
        <f t="shared" si="321"/>
        <v>#N/A</v>
      </c>
      <c r="Y613" s="25" t="e">
        <f t="shared" si="315"/>
        <v>#N/A</v>
      </c>
    </row>
    <row r="614" spans="1:25" hidden="1" x14ac:dyDescent="0.25">
      <c r="A614" s="283"/>
      <c r="B614" s="34"/>
      <c r="C614" s="34"/>
      <c r="D614" s="223"/>
      <c r="E614" s="48"/>
      <c r="F614" s="43"/>
      <c r="G614" s="48"/>
      <c r="H614" s="4"/>
      <c r="I614" s="48"/>
      <c r="J614" s="223"/>
      <c r="K614" s="48"/>
      <c r="L614" s="41"/>
      <c r="M614" s="41"/>
      <c r="Q614" s="25" t="str">
        <f t="shared" si="324"/>
        <v/>
      </c>
      <c r="R614" s="25" t="e">
        <f t="shared" si="316"/>
        <v>#N/A</v>
      </c>
      <c r="S614" s="25" t="e">
        <f t="shared" si="323"/>
        <v>#N/A</v>
      </c>
      <c r="T614" s="25" t="e">
        <f t="shared" si="317"/>
        <v>#N/A</v>
      </c>
      <c r="U614" s="25" t="e">
        <f t="shared" si="318"/>
        <v>#N/A</v>
      </c>
      <c r="V614" s="25" t="e">
        <f t="shared" si="319"/>
        <v>#N/A</v>
      </c>
      <c r="W614" s="25" t="e">
        <f t="shared" si="320"/>
        <v>#N/A</v>
      </c>
      <c r="X614" s="25" t="e">
        <f t="shared" si="321"/>
        <v>#N/A</v>
      </c>
      <c r="Y614" s="25" t="e">
        <f t="shared" si="315"/>
        <v>#N/A</v>
      </c>
    </row>
    <row r="615" spans="1:25" hidden="1" x14ac:dyDescent="0.25">
      <c r="A615" s="283"/>
      <c r="B615" s="34"/>
      <c r="C615" s="34"/>
      <c r="D615" s="223"/>
      <c r="E615" s="48"/>
      <c r="F615" s="43"/>
      <c r="G615" s="48"/>
      <c r="H615" s="4"/>
      <c r="I615" s="48"/>
      <c r="J615" s="223"/>
      <c r="K615" s="48"/>
      <c r="L615" s="41"/>
      <c r="M615" s="41"/>
      <c r="Q615" s="25" t="str">
        <f t="shared" ref="Q615:Q616" si="325">LEFT(C615,12)</f>
        <v/>
      </c>
      <c r="R615" s="25" t="e">
        <f t="shared" si="316"/>
        <v>#N/A</v>
      </c>
      <c r="S615" s="25" t="e">
        <f t="shared" si="323"/>
        <v>#N/A</v>
      </c>
      <c r="T615" s="25" t="e">
        <f t="shared" si="317"/>
        <v>#N/A</v>
      </c>
      <c r="U615" s="25" t="e">
        <f t="shared" si="318"/>
        <v>#N/A</v>
      </c>
      <c r="V615" s="25" t="e">
        <f t="shared" si="319"/>
        <v>#N/A</v>
      </c>
      <c r="W615" s="25" t="e">
        <f t="shared" si="320"/>
        <v>#N/A</v>
      </c>
      <c r="X615" s="25" t="e">
        <f t="shared" si="321"/>
        <v>#N/A</v>
      </c>
      <c r="Y615" s="25" t="e">
        <f t="shared" si="315"/>
        <v>#N/A</v>
      </c>
    </row>
    <row r="616" spans="1:25" hidden="1" x14ac:dyDescent="0.25">
      <c r="A616" s="283"/>
      <c r="B616" s="34"/>
      <c r="C616" s="34"/>
      <c r="D616" s="223"/>
      <c r="E616" s="48"/>
      <c r="F616" s="43"/>
      <c r="G616" s="48"/>
      <c r="H616" s="4"/>
      <c r="I616" s="48"/>
      <c r="J616" s="223"/>
      <c r="K616" s="48"/>
      <c r="L616" s="41"/>
      <c r="M616" s="41"/>
      <c r="Q616" s="25" t="str">
        <f t="shared" si="325"/>
        <v/>
      </c>
      <c r="R616" s="25" t="e">
        <f t="shared" si="316"/>
        <v>#N/A</v>
      </c>
      <c r="S616" s="25" t="e">
        <f t="shared" si="323"/>
        <v>#N/A</v>
      </c>
      <c r="T616" s="25" t="e">
        <f t="shared" si="317"/>
        <v>#N/A</v>
      </c>
      <c r="U616" s="25" t="e">
        <f t="shared" si="318"/>
        <v>#N/A</v>
      </c>
      <c r="V616" s="25" t="e">
        <f t="shared" si="319"/>
        <v>#N/A</v>
      </c>
      <c r="W616" s="25" t="e">
        <f t="shared" si="320"/>
        <v>#N/A</v>
      </c>
      <c r="X616" s="25" t="e">
        <f t="shared" si="321"/>
        <v>#N/A</v>
      </c>
      <c r="Y616" s="25" t="e">
        <f t="shared" si="315"/>
        <v>#N/A</v>
      </c>
    </row>
    <row r="617" spans="1:25" hidden="1" x14ac:dyDescent="0.25">
      <c r="A617" s="283"/>
      <c r="B617" s="34"/>
      <c r="C617" s="34"/>
      <c r="D617" s="223"/>
      <c r="E617" s="48"/>
      <c r="F617" s="43"/>
      <c r="G617" s="48"/>
      <c r="H617" s="4"/>
      <c r="I617" s="48"/>
      <c r="J617" s="223"/>
      <c r="K617" s="48"/>
      <c r="L617" s="41"/>
      <c r="M617" s="41"/>
      <c r="Q617" s="25" t="str">
        <f t="shared" si="314"/>
        <v/>
      </c>
      <c r="R617" s="25" t="e">
        <f t="shared" si="316"/>
        <v>#N/A</v>
      </c>
      <c r="S617" s="25" t="e">
        <f t="shared" ref="S617:S702" si="326">VLOOKUP($Q617,$Q$3:$Y$14,3,FALSE)</f>
        <v>#N/A</v>
      </c>
      <c r="T617" s="25" t="e">
        <f t="shared" si="317"/>
        <v>#N/A</v>
      </c>
      <c r="U617" s="25" t="e">
        <f t="shared" si="318"/>
        <v>#N/A</v>
      </c>
      <c r="V617" s="25" t="e">
        <f t="shared" si="319"/>
        <v>#N/A</v>
      </c>
      <c r="W617" s="25" t="e">
        <f t="shared" si="320"/>
        <v>#N/A</v>
      </c>
      <c r="X617" s="25" t="e">
        <f t="shared" si="321"/>
        <v>#N/A</v>
      </c>
      <c r="Y617" s="25" t="e">
        <f t="shared" si="315"/>
        <v>#N/A</v>
      </c>
    </row>
    <row r="618" spans="1:25" hidden="1" x14ac:dyDescent="0.25">
      <c r="A618" s="283"/>
      <c r="B618" s="34"/>
      <c r="C618" s="34"/>
      <c r="D618" s="223"/>
      <c r="E618" s="48"/>
      <c r="F618" s="43"/>
      <c r="G618" s="48"/>
      <c r="H618" s="4"/>
      <c r="I618" s="48"/>
      <c r="J618" s="223"/>
      <c r="K618" s="48"/>
      <c r="L618" s="41"/>
      <c r="M618" s="41"/>
      <c r="Q618" s="25" t="str">
        <f t="shared" si="314"/>
        <v/>
      </c>
      <c r="R618" s="25" t="e">
        <f t="shared" si="316"/>
        <v>#N/A</v>
      </c>
      <c r="S618" s="25" t="e">
        <f t="shared" si="326"/>
        <v>#N/A</v>
      </c>
      <c r="T618" s="25" t="e">
        <f t="shared" si="317"/>
        <v>#N/A</v>
      </c>
      <c r="U618" s="25" t="e">
        <f t="shared" si="318"/>
        <v>#N/A</v>
      </c>
      <c r="V618" s="25" t="e">
        <f t="shared" si="319"/>
        <v>#N/A</v>
      </c>
      <c r="W618" s="25" t="e">
        <f t="shared" si="320"/>
        <v>#N/A</v>
      </c>
      <c r="X618" s="25" t="e">
        <f t="shared" si="321"/>
        <v>#N/A</v>
      </c>
      <c r="Y618" s="25" t="e">
        <f t="shared" si="315"/>
        <v>#N/A</v>
      </c>
    </row>
    <row r="619" spans="1:25" hidden="1" x14ac:dyDescent="0.25">
      <c r="A619" s="283"/>
      <c r="B619" s="34"/>
      <c r="C619" s="34"/>
      <c r="D619" s="223"/>
      <c r="E619" s="48"/>
      <c r="F619" s="43"/>
      <c r="G619" s="48"/>
      <c r="H619" s="4"/>
      <c r="I619" s="48"/>
      <c r="J619" s="223"/>
      <c r="K619" s="48"/>
      <c r="L619" s="41"/>
      <c r="M619" s="41"/>
      <c r="Q619" s="25" t="str">
        <f t="shared" si="314"/>
        <v/>
      </c>
      <c r="R619" s="25" t="e">
        <f t="shared" si="316"/>
        <v>#N/A</v>
      </c>
      <c r="S619" s="25" t="e">
        <f t="shared" si="326"/>
        <v>#N/A</v>
      </c>
      <c r="T619" s="25" t="e">
        <f t="shared" si="317"/>
        <v>#N/A</v>
      </c>
      <c r="U619" s="25" t="e">
        <f t="shared" si="318"/>
        <v>#N/A</v>
      </c>
      <c r="V619" s="25" t="e">
        <f t="shared" si="319"/>
        <v>#N/A</v>
      </c>
      <c r="W619" s="25" t="e">
        <f t="shared" si="320"/>
        <v>#N/A</v>
      </c>
      <c r="X619" s="25" t="e">
        <f t="shared" si="321"/>
        <v>#N/A</v>
      </c>
      <c r="Y619" s="25" t="e">
        <f t="shared" si="315"/>
        <v>#N/A</v>
      </c>
    </row>
    <row r="620" spans="1:25" hidden="1" x14ac:dyDescent="0.25">
      <c r="A620" s="283"/>
      <c r="B620" s="34"/>
      <c r="C620" s="34"/>
      <c r="D620" s="223"/>
      <c r="E620" s="48"/>
      <c r="F620" s="43"/>
      <c r="G620" s="48"/>
      <c r="H620" s="4"/>
      <c r="I620" s="48"/>
      <c r="J620" s="223"/>
      <c r="K620" s="48"/>
      <c r="L620" s="41"/>
      <c r="M620" s="41"/>
      <c r="Q620" s="25" t="str">
        <f t="shared" ref="Q620:Q623" si="327">LEFT(C620,12)</f>
        <v/>
      </c>
      <c r="R620" s="25" t="e">
        <f t="shared" si="316"/>
        <v>#N/A</v>
      </c>
      <c r="S620" s="25" t="e">
        <f t="shared" si="326"/>
        <v>#N/A</v>
      </c>
      <c r="T620" s="25" t="e">
        <f t="shared" si="317"/>
        <v>#N/A</v>
      </c>
      <c r="U620" s="25" t="e">
        <f t="shared" si="318"/>
        <v>#N/A</v>
      </c>
      <c r="V620" s="25" t="e">
        <f t="shared" si="319"/>
        <v>#N/A</v>
      </c>
      <c r="W620" s="25" t="e">
        <f t="shared" si="320"/>
        <v>#N/A</v>
      </c>
      <c r="X620" s="25" t="e">
        <f t="shared" si="321"/>
        <v>#N/A</v>
      </c>
      <c r="Y620" s="25" t="e">
        <f t="shared" si="315"/>
        <v>#N/A</v>
      </c>
    </row>
    <row r="621" spans="1:25" hidden="1" x14ac:dyDescent="0.25">
      <c r="A621" s="279"/>
      <c r="B621" s="118"/>
      <c r="C621" s="34"/>
      <c r="D621" s="223"/>
      <c r="E621" s="48"/>
      <c r="F621" s="43"/>
      <c r="G621" s="48"/>
      <c r="H621" s="4"/>
      <c r="I621" s="48"/>
      <c r="J621" s="223"/>
      <c r="K621" s="48"/>
      <c r="L621" s="41"/>
      <c r="M621" s="41"/>
      <c r="Q621" s="25" t="str">
        <f t="shared" si="327"/>
        <v/>
      </c>
      <c r="R621" s="25" t="e">
        <f t="shared" si="316"/>
        <v>#N/A</v>
      </c>
      <c r="S621" s="25" t="e">
        <f t="shared" si="326"/>
        <v>#N/A</v>
      </c>
      <c r="T621" s="25" t="e">
        <f t="shared" si="317"/>
        <v>#N/A</v>
      </c>
      <c r="U621" s="25" t="e">
        <f t="shared" si="318"/>
        <v>#N/A</v>
      </c>
      <c r="V621" s="25" t="e">
        <f t="shared" si="319"/>
        <v>#N/A</v>
      </c>
      <c r="W621" s="25" t="e">
        <f t="shared" si="320"/>
        <v>#N/A</v>
      </c>
      <c r="X621" s="25" t="e">
        <f t="shared" si="321"/>
        <v>#N/A</v>
      </c>
      <c r="Y621" s="25" t="e">
        <f t="shared" si="315"/>
        <v>#N/A</v>
      </c>
    </row>
    <row r="622" spans="1:25" hidden="1" x14ac:dyDescent="0.25">
      <c r="A622" s="283"/>
      <c r="B622" s="34"/>
      <c r="C622" s="34"/>
      <c r="D622" s="223"/>
      <c r="E622" s="48"/>
      <c r="F622" s="43"/>
      <c r="G622" s="48"/>
      <c r="H622" s="4"/>
      <c r="I622" s="48"/>
      <c r="J622" s="223"/>
      <c r="K622" s="48"/>
      <c r="L622" s="41"/>
      <c r="M622" s="41"/>
      <c r="Q622" s="25" t="str">
        <f t="shared" si="327"/>
        <v/>
      </c>
      <c r="R622" s="25" t="e">
        <f t="shared" si="316"/>
        <v>#N/A</v>
      </c>
      <c r="S622" s="25" t="e">
        <f t="shared" si="326"/>
        <v>#N/A</v>
      </c>
      <c r="T622" s="25" t="e">
        <f t="shared" si="317"/>
        <v>#N/A</v>
      </c>
      <c r="U622" s="25" t="e">
        <f t="shared" si="318"/>
        <v>#N/A</v>
      </c>
      <c r="V622" s="25" t="e">
        <f t="shared" si="319"/>
        <v>#N/A</v>
      </c>
      <c r="W622" s="25" t="e">
        <f t="shared" si="320"/>
        <v>#N/A</v>
      </c>
      <c r="X622" s="25" t="e">
        <f t="shared" si="321"/>
        <v>#N/A</v>
      </c>
      <c r="Y622" s="25" t="e">
        <f t="shared" si="315"/>
        <v>#N/A</v>
      </c>
    </row>
    <row r="623" spans="1:25" ht="15.75" thickBot="1" x14ac:dyDescent="0.3">
      <c r="A623" s="35"/>
      <c r="B623" s="118"/>
      <c r="C623" s="34"/>
      <c r="D623" s="223"/>
      <c r="E623" s="48"/>
      <c r="F623" s="43"/>
      <c r="G623" s="48"/>
      <c r="H623" s="4"/>
      <c r="I623" s="48"/>
      <c r="J623" s="223"/>
      <c r="K623" s="48"/>
      <c r="L623" s="41"/>
      <c r="M623" s="41"/>
      <c r="Q623" s="25" t="str">
        <f t="shared" si="327"/>
        <v/>
      </c>
      <c r="R623" s="25" t="e">
        <f t="shared" si="316"/>
        <v>#N/A</v>
      </c>
      <c r="S623" s="25" t="e">
        <f t="shared" si="326"/>
        <v>#N/A</v>
      </c>
      <c r="T623" s="25" t="e">
        <f t="shared" si="317"/>
        <v>#N/A</v>
      </c>
      <c r="U623" s="25" t="e">
        <f t="shared" si="318"/>
        <v>#N/A</v>
      </c>
      <c r="V623" s="25" t="e">
        <f t="shared" si="319"/>
        <v>#N/A</v>
      </c>
      <c r="W623" s="25" t="e">
        <f t="shared" si="320"/>
        <v>#N/A</v>
      </c>
      <c r="X623" s="25" t="e">
        <f t="shared" si="321"/>
        <v>#N/A</v>
      </c>
      <c r="Y623" s="25" t="e">
        <f t="shared" si="315"/>
        <v>#N/A</v>
      </c>
    </row>
    <row r="624" spans="1:25" ht="15.75" thickBot="1" x14ac:dyDescent="0.3">
      <c r="C624">
        <f>COUNTA(C557:C623)</f>
        <v>7</v>
      </c>
      <c r="D624" s="31">
        <f>((COUNTA(D557:D623))-COUNTIF(E557:E623,"&lt;1"))/(COUNTA(D557:D623))</f>
        <v>1</v>
      </c>
      <c r="E624" s="72"/>
      <c r="F624" s="31">
        <f>((COUNTA(F557:F623))-COUNTIF(G557:G623,"&lt;1"))/(COUNTA(F557:F623))</f>
        <v>1</v>
      </c>
      <c r="G624" s="72"/>
      <c r="H624" s="31">
        <f>((COUNTA(H557:H623))-COUNTIF(I557:I623,"&lt;1"))/(COUNTA(H557:H623))</f>
        <v>1</v>
      </c>
      <c r="I624" s="72"/>
      <c r="J624" s="31">
        <f>((COUNTA(J557:J623))-COUNTIF(K557:K623,"&lt;1"))/(COUNTA(J557:J623))</f>
        <v>1</v>
      </c>
      <c r="K624" s="72"/>
      <c r="L624" s="11">
        <f>AVERAGE(L557:L623)</f>
        <v>1</v>
      </c>
      <c r="M624" s="11">
        <f>AVERAGE(M557:M623)</f>
        <v>1</v>
      </c>
      <c r="Q624" s="25" t="str">
        <f t="shared" ref="Q624:Q662" si="328">LEFT(C624,12)</f>
        <v>7</v>
      </c>
      <c r="R624" s="25" t="e">
        <f t="shared" si="316"/>
        <v>#N/A</v>
      </c>
      <c r="S624" s="25" t="e">
        <f t="shared" si="326"/>
        <v>#N/A</v>
      </c>
      <c r="T624" s="25" t="e">
        <f t="shared" si="317"/>
        <v>#N/A</v>
      </c>
      <c r="U624" s="25" t="e">
        <f t="shared" si="318"/>
        <v>#N/A</v>
      </c>
      <c r="V624" s="25" t="e">
        <f t="shared" si="319"/>
        <v>#N/A</v>
      </c>
      <c r="W624" s="25" t="e">
        <f t="shared" si="320"/>
        <v>#N/A</v>
      </c>
      <c r="X624" s="25" t="e">
        <f t="shared" si="321"/>
        <v>#N/A</v>
      </c>
      <c r="Y624" s="25" t="e">
        <f t="shared" si="315"/>
        <v>#N/A</v>
      </c>
    </row>
    <row r="625" spans="1:25" x14ac:dyDescent="0.25">
      <c r="Q625" s="25" t="str">
        <f t="shared" si="328"/>
        <v/>
      </c>
      <c r="R625" s="25" t="e">
        <f t="shared" si="316"/>
        <v>#N/A</v>
      </c>
      <c r="S625" s="25" t="e">
        <f t="shared" si="326"/>
        <v>#N/A</v>
      </c>
      <c r="T625" s="25" t="e">
        <f t="shared" si="317"/>
        <v>#N/A</v>
      </c>
      <c r="U625" s="25" t="e">
        <f t="shared" si="318"/>
        <v>#N/A</v>
      </c>
      <c r="V625" s="25" t="e">
        <f t="shared" si="319"/>
        <v>#N/A</v>
      </c>
      <c r="W625" s="25" t="e">
        <f t="shared" si="320"/>
        <v>#N/A</v>
      </c>
      <c r="X625" s="25" t="e">
        <f t="shared" si="321"/>
        <v>#N/A</v>
      </c>
      <c r="Y625" s="25" t="e">
        <f t="shared" si="315"/>
        <v>#N/A</v>
      </c>
    </row>
    <row r="626" spans="1:25" x14ac:dyDescent="0.25">
      <c r="Q626" s="25" t="str">
        <f t="shared" si="328"/>
        <v/>
      </c>
      <c r="R626" s="25" t="e">
        <f t="shared" si="316"/>
        <v>#N/A</v>
      </c>
      <c r="S626" s="25" t="e">
        <f t="shared" si="326"/>
        <v>#N/A</v>
      </c>
      <c r="T626" s="25" t="e">
        <f t="shared" si="317"/>
        <v>#N/A</v>
      </c>
      <c r="U626" s="25" t="e">
        <f t="shared" si="318"/>
        <v>#N/A</v>
      </c>
      <c r="V626" s="25" t="e">
        <f t="shared" si="319"/>
        <v>#N/A</v>
      </c>
      <c r="W626" s="25" t="e">
        <f t="shared" si="320"/>
        <v>#N/A</v>
      </c>
      <c r="X626" s="25" t="e">
        <f t="shared" si="321"/>
        <v>#N/A</v>
      </c>
      <c r="Y626" s="25" t="e">
        <f t="shared" si="315"/>
        <v>#N/A</v>
      </c>
    </row>
    <row r="627" spans="1:25" ht="30" hidden="1" x14ac:dyDescent="0.25">
      <c r="A627" s="7" t="s">
        <v>18</v>
      </c>
      <c r="B627" s="7" t="s">
        <v>19</v>
      </c>
      <c r="C627" s="7" t="s">
        <v>29</v>
      </c>
      <c r="D627" s="8" t="s">
        <v>122</v>
      </c>
      <c r="E627" s="70"/>
      <c r="F627" s="8" t="s">
        <v>15</v>
      </c>
      <c r="G627" s="70"/>
      <c r="H627" s="127" t="s">
        <v>16</v>
      </c>
      <c r="I627" s="70"/>
      <c r="J627" s="8" t="s">
        <v>14</v>
      </c>
      <c r="K627" s="105"/>
      <c r="L627" s="18" t="s">
        <v>20</v>
      </c>
      <c r="M627" s="24" t="s">
        <v>103</v>
      </c>
      <c r="Q627" s="25" t="str">
        <f t="shared" si="328"/>
        <v>Product</v>
      </c>
      <c r="R627" s="25" t="e">
        <f t="shared" si="316"/>
        <v>#N/A</v>
      </c>
      <c r="S627" s="25" t="e">
        <f t="shared" si="326"/>
        <v>#N/A</v>
      </c>
      <c r="T627" s="25" t="e">
        <f t="shared" si="317"/>
        <v>#N/A</v>
      </c>
      <c r="U627" s="25" t="e">
        <f t="shared" si="318"/>
        <v>#N/A</v>
      </c>
      <c r="V627" s="25" t="e">
        <f t="shared" si="319"/>
        <v>#N/A</v>
      </c>
      <c r="W627" s="25" t="e">
        <f t="shared" si="320"/>
        <v>#N/A</v>
      </c>
      <c r="X627" s="25" t="e">
        <f t="shared" si="321"/>
        <v>#N/A</v>
      </c>
      <c r="Y627" s="25" t="e">
        <f t="shared" si="315"/>
        <v>#N/A</v>
      </c>
    </row>
    <row r="628" spans="1:25" hidden="1" x14ac:dyDescent="0.25">
      <c r="A628" s="283">
        <v>45599</v>
      </c>
      <c r="B628" s="118" t="s">
        <v>437</v>
      </c>
      <c r="C628" s="118" t="s">
        <v>31</v>
      </c>
      <c r="D628" s="223">
        <v>1.8</v>
      </c>
      <c r="E628" s="48">
        <f t="shared" ref="E628:E680" si="329">IF(+(IF(D628&lt;R628,0,IF(D628&gt;S628,0,1)))=1,1,0)</f>
        <v>1</v>
      </c>
      <c r="F628" s="43">
        <v>14.5</v>
      </c>
      <c r="G628" s="48">
        <f t="shared" ref="G628:G680" si="330">IF(+(IF(F628&lt;T628,0,IF(F628&gt;U628,0,1)))=1,1,0)</f>
        <v>1</v>
      </c>
      <c r="H628" s="293"/>
      <c r="I628" s="48"/>
      <c r="J628" s="223">
        <v>6.35</v>
      </c>
      <c r="K628" s="48">
        <f t="shared" ref="K628:K680" si="331">IF(+(IF(J628&lt;X628,0,IF(J628&gt;Y628,0,1)))=1,1,0)</f>
        <v>1</v>
      </c>
      <c r="L628" s="41">
        <f t="shared" ref="L628:L680" si="332">IF(+(IF(D628&lt;R628,0,IF(D628&gt;S628,0,1)))+(IF(F628&lt;T628,0,IF(F628&gt;U628,0,1)))+(IF(H628&lt;V628,0,IF(H628&gt;W628,0,1)))+(IF(J628&lt;X628,0,IF(J628&gt;Y628,0,1)))=4,1,0)</f>
        <v>1</v>
      </c>
      <c r="M628" s="41">
        <f t="shared" ref="M628:M680" si="333">IF(+(IF(D628&lt;R628,0,IF(D628&gt;S628,0,1)))+(IF(F628&lt;T628,0,IF(F628&gt;U628,0,1)))+(IF(H628&lt;V628,0,IF(H628&gt;W628,0,1)))=3,1,0)</f>
        <v>1</v>
      </c>
      <c r="Q628" s="25" t="str">
        <f t="shared" si="328"/>
        <v>CARIB</v>
      </c>
      <c r="R628" s="25">
        <f t="shared" si="316"/>
        <v>1.65</v>
      </c>
      <c r="S628" s="25">
        <f t="shared" si="326"/>
        <v>2.14</v>
      </c>
      <c r="T628" s="25">
        <f t="shared" si="317"/>
        <v>12.5</v>
      </c>
      <c r="U628" s="25">
        <f t="shared" si="318"/>
        <v>16.399999999999999</v>
      </c>
      <c r="V628" s="25">
        <f t="shared" si="319"/>
        <v>0</v>
      </c>
      <c r="W628" s="25">
        <f t="shared" si="320"/>
        <v>0.4</v>
      </c>
      <c r="X628" s="25">
        <f t="shared" si="321"/>
        <v>5</v>
      </c>
      <c r="Y628" s="25">
        <f t="shared" si="315"/>
        <v>7</v>
      </c>
    </row>
    <row r="629" spans="1:25" hidden="1" x14ac:dyDescent="0.25">
      <c r="A629" s="283">
        <v>45600</v>
      </c>
      <c r="B629" s="118" t="s">
        <v>459</v>
      </c>
      <c r="C629" s="118" t="s">
        <v>31</v>
      </c>
      <c r="D629" s="268">
        <v>1.87</v>
      </c>
      <c r="E629" s="48">
        <f t="shared" si="329"/>
        <v>1</v>
      </c>
      <c r="F629" s="43">
        <v>14.8</v>
      </c>
      <c r="G629" s="48">
        <f t="shared" si="330"/>
        <v>1</v>
      </c>
      <c r="H629" s="4">
        <v>0.08</v>
      </c>
      <c r="I629" s="48">
        <f t="shared" ref="I629:I680" si="334">IF(+(IF(H629&lt;V629,0,IF(H629&gt;W629,0,1)))=1,1,0)</f>
        <v>1</v>
      </c>
      <c r="J629" s="223">
        <v>5.63</v>
      </c>
      <c r="K629" s="48">
        <f t="shared" si="331"/>
        <v>1</v>
      </c>
      <c r="L629" s="41">
        <f t="shared" si="332"/>
        <v>1</v>
      </c>
      <c r="M629" s="41">
        <f t="shared" si="333"/>
        <v>1</v>
      </c>
      <c r="Q629" s="25" t="str">
        <f t="shared" si="328"/>
        <v>CARIB</v>
      </c>
      <c r="R629" s="25">
        <f t="shared" si="316"/>
        <v>1.65</v>
      </c>
      <c r="S629" s="25">
        <f t="shared" si="326"/>
        <v>2.14</v>
      </c>
      <c r="T629" s="25">
        <f t="shared" si="317"/>
        <v>12.5</v>
      </c>
      <c r="U629" s="25">
        <f t="shared" si="318"/>
        <v>16.399999999999999</v>
      </c>
      <c r="V629" s="25">
        <f t="shared" si="319"/>
        <v>0</v>
      </c>
      <c r="W629" s="25">
        <f t="shared" si="320"/>
        <v>0.4</v>
      </c>
      <c r="X629" s="25">
        <f t="shared" si="321"/>
        <v>5</v>
      </c>
      <c r="Y629" s="25">
        <f t="shared" si="315"/>
        <v>7</v>
      </c>
    </row>
    <row r="630" spans="1:25" hidden="1" x14ac:dyDescent="0.25">
      <c r="A630" s="283">
        <v>45600</v>
      </c>
      <c r="B630" s="118" t="s">
        <v>452</v>
      </c>
      <c r="C630" s="118" t="s">
        <v>31</v>
      </c>
      <c r="D630" s="268">
        <v>1.7</v>
      </c>
      <c r="E630" s="48">
        <f t="shared" si="329"/>
        <v>1</v>
      </c>
      <c r="F630" s="43">
        <v>13.55</v>
      </c>
      <c r="G630" s="48">
        <f t="shared" si="330"/>
        <v>1</v>
      </c>
      <c r="H630" s="4">
        <v>0.5</v>
      </c>
      <c r="I630" s="48">
        <f t="shared" si="334"/>
        <v>0</v>
      </c>
      <c r="J630" s="223">
        <v>5.36</v>
      </c>
      <c r="K630" s="48">
        <f t="shared" si="331"/>
        <v>1</v>
      </c>
      <c r="L630" s="41">
        <f t="shared" si="332"/>
        <v>0</v>
      </c>
      <c r="M630" s="41">
        <f t="shared" si="333"/>
        <v>0</v>
      </c>
      <c r="Q630" s="25" t="str">
        <f t="shared" si="328"/>
        <v>CARIB</v>
      </c>
      <c r="R630" s="25">
        <f t="shared" si="316"/>
        <v>1.65</v>
      </c>
      <c r="S630" s="25">
        <f t="shared" si="326"/>
        <v>2.14</v>
      </c>
      <c r="T630" s="25">
        <f t="shared" si="317"/>
        <v>12.5</v>
      </c>
      <c r="U630" s="25">
        <f t="shared" si="318"/>
        <v>16.399999999999999</v>
      </c>
      <c r="V630" s="25">
        <f t="shared" si="319"/>
        <v>0</v>
      </c>
      <c r="W630" s="25">
        <f t="shared" si="320"/>
        <v>0.4</v>
      </c>
      <c r="X630" s="25">
        <f t="shared" si="321"/>
        <v>5</v>
      </c>
      <c r="Y630" s="25">
        <f t="shared" si="315"/>
        <v>7</v>
      </c>
    </row>
    <row r="631" spans="1:25" hidden="1" x14ac:dyDescent="0.25">
      <c r="A631" s="283">
        <v>45600</v>
      </c>
      <c r="B631" s="118" t="s">
        <v>437</v>
      </c>
      <c r="C631" s="118" t="s">
        <v>31</v>
      </c>
      <c r="D631" s="268">
        <v>1.78</v>
      </c>
      <c r="E631" s="48">
        <f t="shared" si="329"/>
        <v>1</v>
      </c>
      <c r="F631" s="43">
        <v>14.9</v>
      </c>
      <c r="G631" s="48">
        <f t="shared" si="330"/>
        <v>1</v>
      </c>
      <c r="H631" s="4">
        <v>0.04</v>
      </c>
      <c r="I631" s="48">
        <f t="shared" si="334"/>
        <v>1</v>
      </c>
      <c r="J631" s="223">
        <v>5.63</v>
      </c>
      <c r="K631" s="48">
        <f t="shared" si="331"/>
        <v>1</v>
      </c>
      <c r="L631" s="41">
        <f t="shared" si="332"/>
        <v>1</v>
      </c>
      <c r="M631" s="41">
        <f t="shared" si="333"/>
        <v>1</v>
      </c>
      <c r="Q631" s="25" t="str">
        <f t="shared" si="328"/>
        <v>CARIB</v>
      </c>
      <c r="R631" s="25">
        <f t="shared" si="316"/>
        <v>1.65</v>
      </c>
      <c r="S631" s="25">
        <f t="shared" si="326"/>
        <v>2.14</v>
      </c>
      <c r="T631" s="25">
        <f t="shared" si="317"/>
        <v>12.5</v>
      </c>
      <c r="U631" s="25">
        <f t="shared" si="318"/>
        <v>16.399999999999999</v>
      </c>
      <c r="V631" s="25">
        <f t="shared" si="319"/>
        <v>0</v>
      </c>
      <c r="W631" s="25">
        <f t="shared" si="320"/>
        <v>0.4</v>
      </c>
      <c r="X631" s="25">
        <f t="shared" si="321"/>
        <v>5</v>
      </c>
      <c r="Y631" s="25">
        <f t="shared" si="315"/>
        <v>7</v>
      </c>
    </row>
    <row r="632" spans="1:25" hidden="1" x14ac:dyDescent="0.25">
      <c r="A632" s="283">
        <v>45600</v>
      </c>
      <c r="B632" s="118" t="s">
        <v>436</v>
      </c>
      <c r="C632" s="34" t="s">
        <v>31</v>
      </c>
      <c r="D632" s="268">
        <v>1.76</v>
      </c>
      <c r="E632" s="48">
        <f t="shared" si="329"/>
        <v>1</v>
      </c>
      <c r="F632" s="43">
        <v>13.4</v>
      </c>
      <c r="G632" s="48">
        <f t="shared" si="330"/>
        <v>1</v>
      </c>
      <c r="H632" s="4">
        <v>0</v>
      </c>
      <c r="I632" s="48">
        <f t="shared" si="334"/>
        <v>1</v>
      </c>
      <c r="J632" s="223">
        <v>5.55</v>
      </c>
      <c r="K632" s="48">
        <f t="shared" si="331"/>
        <v>1</v>
      </c>
      <c r="L632" s="41">
        <f t="shared" si="332"/>
        <v>1</v>
      </c>
      <c r="M632" s="41">
        <f t="shared" si="333"/>
        <v>1</v>
      </c>
      <c r="Q632" s="25" t="str">
        <f t="shared" si="328"/>
        <v>CARIB</v>
      </c>
      <c r="R632" s="25">
        <f t="shared" si="316"/>
        <v>1.65</v>
      </c>
      <c r="S632" s="25">
        <f t="shared" si="326"/>
        <v>2.14</v>
      </c>
      <c r="T632" s="25">
        <f t="shared" si="317"/>
        <v>12.5</v>
      </c>
      <c r="U632" s="25">
        <f t="shared" si="318"/>
        <v>16.399999999999999</v>
      </c>
      <c r="V632" s="25">
        <f t="shared" si="319"/>
        <v>0</v>
      </c>
      <c r="W632" s="25">
        <f t="shared" si="320"/>
        <v>0.4</v>
      </c>
      <c r="X632" s="25">
        <f t="shared" si="321"/>
        <v>5</v>
      </c>
      <c r="Y632" s="25">
        <f t="shared" si="315"/>
        <v>7</v>
      </c>
    </row>
    <row r="633" spans="1:25" hidden="1" x14ac:dyDescent="0.25">
      <c r="A633" s="283">
        <v>45600</v>
      </c>
      <c r="B633" s="118" t="s">
        <v>456</v>
      </c>
      <c r="C633" s="34" t="s">
        <v>31</v>
      </c>
      <c r="D633" s="268">
        <v>1.78</v>
      </c>
      <c r="E633" s="48">
        <f t="shared" si="329"/>
        <v>1</v>
      </c>
      <c r="F633" s="43">
        <v>13.75</v>
      </c>
      <c r="G633" s="48">
        <f t="shared" si="330"/>
        <v>1</v>
      </c>
      <c r="H633" s="293"/>
      <c r="I633" s="48"/>
      <c r="J633" s="223">
        <v>5.35</v>
      </c>
      <c r="K633" s="48">
        <f t="shared" si="331"/>
        <v>1</v>
      </c>
      <c r="L633" s="41">
        <f t="shared" si="332"/>
        <v>1</v>
      </c>
      <c r="M633" s="41">
        <f t="shared" si="333"/>
        <v>1</v>
      </c>
      <c r="Q633" s="25" t="str">
        <f t="shared" si="328"/>
        <v>CARIB</v>
      </c>
      <c r="R633" s="25">
        <f t="shared" si="316"/>
        <v>1.65</v>
      </c>
      <c r="S633" s="25">
        <f t="shared" si="326"/>
        <v>2.14</v>
      </c>
      <c r="T633" s="25">
        <f t="shared" si="317"/>
        <v>12.5</v>
      </c>
      <c r="U633" s="25">
        <f t="shared" si="318"/>
        <v>16.399999999999999</v>
      </c>
      <c r="V633" s="25">
        <f t="shared" si="319"/>
        <v>0</v>
      </c>
      <c r="W633" s="25">
        <f t="shared" si="320"/>
        <v>0.4</v>
      </c>
      <c r="X633" s="25">
        <f t="shared" si="321"/>
        <v>5</v>
      </c>
      <c r="Y633" s="25">
        <f t="shared" si="315"/>
        <v>7</v>
      </c>
    </row>
    <row r="634" spans="1:25" hidden="1" x14ac:dyDescent="0.25">
      <c r="A634" s="283">
        <v>45601</v>
      </c>
      <c r="B634" s="118" t="s">
        <v>459</v>
      </c>
      <c r="C634" s="34" t="s">
        <v>34</v>
      </c>
      <c r="D634" s="268">
        <v>17.21</v>
      </c>
      <c r="E634" s="48">
        <f t="shared" si="329"/>
        <v>1</v>
      </c>
      <c r="F634" s="43">
        <v>11.9</v>
      </c>
      <c r="G634" s="48">
        <f t="shared" si="330"/>
        <v>1</v>
      </c>
      <c r="H634" s="4">
        <v>0.13</v>
      </c>
      <c r="I634" s="48">
        <f t="shared" si="334"/>
        <v>1</v>
      </c>
      <c r="J634" s="223">
        <v>210.9</v>
      </c>
      <c r="K634" s="48">
        <f t="shared" si="331"/>
        <v>1</v>
      </c>
      <c r="L634" s="41">
        <f t="shared" si="332"/>
        <v>1</v>
      </c>
      <c r="M634" s="41">
        <f t="shared" si="333"/>
        <v>1</v>
      </c>
      <c r="Q634" s="25" t="str">
        <f t="shared" si="328"/>
        <v>STARMALT</v>
      </c>
      <c r="R634" s="25">
        <f t="shared" si="316"/>
        <v>16.8</v>
      </c>
      <c r="S634" s="25">
        <f t="shared" si="326"/>
        <v>17.239999999999998</v>
      </c>
      <c r="T634" s="25">
        <f t="shared" si="317"/>
        <v>10</v>
      </c>
      <c r="U634" s="25">
        <f t="shared" si="318"/>
        <v>12.4</v>
      </c>
      <c r="V634" s="25">
        <f t="shared" si="319"/>
        <v>0</v>
      </c>
      <c r="W634" s="25">
        <f t="shared" si="320"/>
        <v>0.2</v>
      </c>
      <c r="X634" s="25">
        <f t="shared" si="321"/>
        <v>170</v>
      </c>
      <c r="Y634" s="25">
        <f t="shared" si="315"/>
        <v>240</v>
      </c>
    </row>
    <row r="635" spans="1:25" hidden="1" x14ac:dyDescent="0.25">
      <c r="A635" s="283">
        <v>45601</v>
      </c>
      <c r="B635" s="118" t="s">
        <v>437</v>
      </c>
      <c r="C635" s="34" t="s">
        <v>30</v>
      </c>
      <c r="D635" s="268">
        <v>0.87</v>
      </c>
      <c r="E635" s="48">
        <f t="shared" si="329"/>
        <v>1</v>
      </c>
      <c r="F635" s="43">
        <v>13.65</v>
      </c>
      <c r="G635" s="48">
        <f t="shared" si="330"/>
        <v>1</v>
      </c>
      <c r="H635" s="4">
        <v>0.43</v>
      </c>
      <c r="I635" s="48">
        <f t="shared" si="334"/>
        <v>1</v>
      </c>
      <c r="J635" s="223">
        <v>5.01</v>
      </c>
      <c r="K635" s="48">
        <f t="shared" si="331"/>
        <v>1</v>
      </c>
      <c r="L635" s="41">
        <f t="shared" si="332"/>
        <v>1</v>
      </c>
      <c r="M635" s="41">
        <f t="shared" si="333"/>
        <v>1</v>
      </c>
      <c r="Q635" s="25" t="str">
        <f t="shared" si="328"/>
        <v>STAG</v>
      </c>
      <c r="R635" s="25">
        <f t="shared" si="316"/>
        <v>0.8</v>
      </c>
      <c r="S635" s="25">
        <f t="shared" si="326"/>
        <v>1.24</v>
      </c>
      <c r="T635" s="25">
        <f t="shared" si="317"/>
        <v>12.5</v>
      </c>
      <c r="U635" s="25">
        <f t="shared" si="318"/>
        <v>16.399999999999999</v>
      </c>
      <c r="V635" s="25">
        <f t="shared" si="319"/>
        <v>0</v>
      </c>
      <c r="W635" s="25">
        <f t="shared" si="320"/>
        <v>0.5</v>
      </c>
      <c r="X635" s="25">
        <f t="shared" si="321"/>
        <v>5</v>
      </c>
      <c r="Y635" s="25">
        <f t="shared" si="315"/>
        <v>7</v>
      </c>
    </row>
    <row r="636" spans="1:25" hidden="1" x14ac:dyDescent="0.25">
      <c r="A636" s="283">
        <v>45601</v>
      </c>
      <c r="B636" s="118" t="s">
        <v>452</v>
      </c>
      <c r="C636" s="34" t="s">
        <v>30</v>
      </c>
      <c r="D636" s="268">
        <v>0.93</v>
      </c>
      <c r="E636" s="48">
        <f t="shared" si="329"/>
        <v>1</v>
      </c>
      <c r="F636" s="43">
        <v>13.5</v>
      </c>
      <c r="G636" s="48">
        <f t="shared" si="330"/>
        <v>1</v>
      </c>
      <c r="H636" s="4">
        <v>0.03</v>
      </c>
      <c r="I636" s="48">
        <f t="shared" si="334"/>
        <v>1</v>
      </c>
      <c r="J636" s="223">
        <v>5.2</v>
      </c>
      <c r="K636" s="48">
        <f t="shared" si="331"/>
        <v>1</v>
      </c>
      <c r="L636" s="41">
        <f t="shared" si="332"/>
        <v>1</v>
      </c>
      <c r="M636" s="41">
        <f t="shared" si="333"/>
        <v>1</v>
      </c>
      <c r="Q636" s="25" t="str">
        <f t="shared" si="328"/>
        <v>STAG</v>
      </c>
      <c r="R636" s="25">
        <f t="shared" si="316"/>
        <v>0.8</v>
      </c>
      <c r="S636" s="25">
        <f t="shared" si="326"/>
        <v>1.24</v>
      </c>
      <c r="T636" s="25">
        <f t="shared" si="317"/>
        <v>12.5</v>
      </c>
      <c r="U636" s="25">
        <f t="shared" si="318"/>
        <v>16.399999999999999</v>
      </c>
      <c r="V636" s="25">
        <f t="shared" si="319"/>
        <v>0</v>
      </c>
      <c r="W636" s="25">
        <f t="shared" si="320"/>
        <v>0.5</v>
      </c>
      <c r="X636" s="25">
        <f t="shared" si="321"/>
        <v>5</v>
      </c>
      <c r="Y636" s="25">
        <f t="shared" si="315"/>
        <v>7</v>
      </c>
    </row>
    <row r="637" spans="1:25" hidden="1" x14ac:dyDescent="0.25">
      <c r="A637" s="283">
        <v>45602</v>
      </c>
      <c r="B637" s="118" t="s">
        <v>436</v>
      </c>
      <c r="C637" s="34" t="s">
        <v>30</v>
      </c>
      <c r="D637" s="268">
        <v>1.1299999999999999</v>
      </c>
      <c r="E637" s="48">
        <f t="shared" si="329"/>
        <v>1</v>
      </c>
      <c r="F637" s="43">
        <v>13.35</v>
      </c>
      <c r="G637" s="48">
        <f t="shared" si="330"/>
        <v>1</v>
      </c>
      <c r="H637" s="4">
        <v>0.06</v>
      </c>
      <c r="I637" s="48">
        <f t="shared" si="334"/>
        <v>1</v>
      </c>
      <c r="J637" s="223">
        <v>5.8</v>
      </c>
      <c r="K637" s="48">
        <f t="shared" si="331"/>
        <v>1</v>
      </c>
      <c r="L637" s="41">
        <f t="shared" si="332"/>
        <v>1</v>
      </c>
      <c r="M637" s="41">
        <f t="shared" si="333"/>
        <v>1</v>
      </c>
      <c r="Q637" s="25" t="str">
        <f t="shared" si="328"/>
        <v>STAG</v>
      </c>
      <c r="R637" s="25">
        <f t="shared" si="316"/>
        <v>0.8</v>
      </c>
      <c r="S637" s="25">
        <f t="shared" si="326"/>
        <v>1.24</v>
      </c>
      <c r="T637" s="25">
        <f t="shared" si="317"/>
        <v>12.5</v>
      </c>
      <c r="U637" s="25">
        <f t="shared" si="318"/>
        <v>16.399999999999999</v>
      </c>
      <c r="V637" s="25">
        <f t="shared" si="319"/>
        <v>0</v>
      </c>
      <c r="W637" s="25">
        <f t="shared" si="320"/>
        <v>0.5</v>
      </c>
      <c r="X637" s="25">
        <f t="shared" si="321"/>
        <v>5</v>
      </c>
      <c r="Y637" s="25">
        <f t="shared" si="315"/>
        <v>7</v>
      </c>
    </row>
    <row r="638" spans="1:25" hidden="1" x14ac:dyDescent="0.25">
      <c r="A638" s="283">
        <v>45602</v>
      </c>
      <c r="B638" s="118" t="s">
        <v>458</v>
      </c>
      <c r="C638" s="34" t="s">
        <v>30</v>
      </c>
      <c r="D638" s="268">
        <v>1.1299999999999999</v>
      </c>
      <c r="E638" s="48">
        <f t="shared" si="329"/>
        <v>1</v>
      </c>
      <c r="F638" s="43">
        <v>13.94</v>
      </c>
      <c r="G638" s="48">
        <f t="shared" si="330"/>
        <v>1</v>
      </c>
      <c r="H638" s="4">
        <v>0.31</v>
      </c>
      <c r="I638" s="48">
        <f t="shared" si="334"/>
        <v>1</v>
      </c>
      <c r="J638" s="223">
        <v>5.72</v>
      </c>
      <c r="K638" s="48">
        <f t="shared" si="331"/>
        <v>1</v>
      </c>
      <c r="L638" s="41">
        <f t="shared" si="332"/>
        <v>1</v>
      </c>
      <c r="M638" s="41">
        <f t="shared" si="333"/>
        <v>1</v>
      </c>
      <c r="Q638" s="25" t="str">
        <f t="shared" ref="Q638:Q639" si="335">LEFT(C638,12)</f>
        <v>STAG</v>
      </c>
      <c r="R638" s="25">
        <f t="shared" si="316"/>
        <v>0.8</v>
      </c>
      <c r="S638" s="25">
        <f t="shared" si="326"/>
        <v>1.24</v>
      </c>
      <c r="T638" s="25">
        <f t="shared" si="317"/>
        <v>12.5</v>
      </c>
      <c r="U638" s="25">
        <f t="shared" si="318"/>
        <v>16.399999999999999</v>
      </c>
      <c r="V638" s="25">
        <f t="shared" si="319"/>
        <v>0</v>
      </c>
      <c r="W638" s="25">
        <f t="shared" si="320"/>
        <v>0.5</v>
      </c>
      <c r="X638" s="25">
        <f t="shared" si="321"/>
        <v>5</v>
      </c>
      <c r="Y638" s="25">
        <f t="shared" si="315"/>
        <v>7</v>
      </c>
    </row>
    <row r="639" spans="1:25" hidden="1" x14ac:dyDescent="0.25">
      <c r="A639" s="283">
        <v>45602</v>
      </c>
      <c r="B639" s="118" t="s">
        <v>459</v>
      </c>
      <c r="C639" s="34" t="s">
        <v>35</v>
      </c>
      <c r="D639" s="268">
        <v>16.420000000000002</v>
      </c>
      <c r="E639" s="48">
        <f t="shared" si="329"/>
        <v>1</v>
      </c>
      <c r="F639" s="43">
        <v>13.6</v>
      </c>
      <c r="G639" s="48">
        <f t="shared" si="330"/>
        <v>1</v>
      </c>
      <c r="H639" s="4">
        <v>0.06</v>
      </c>
      <c r="I639" s="48">
        <f t="shared" si="334"/>
        <v>1</v>
      </c>
      <c r="J639" s="223">
        <v>120.8</v>
      </c>
      <c r="K639" s="48">
        <f t="shared" si="331"/>
        <v>1</v>
      </c>
      <c r="L639" s="41">
        <f t="shared" si="332"/>
        <v>1</v>
      </c>
      <c r="M639" s="41">
        <f t="shared" si="333"/>
        <v>1</v>
      </c>
      <c r="Q639" s="25" t="str">
        <f t="shared" si="335"/>
        <v>VITAMALT</v>
      </c>
      <c r="R639" s="25">
        <f t="shared" si="316"/>
        <v>16.2</v>
      </c>
      <c r="S639" s="25">
        <f t="shared" si="326"/>
        <v>16.84</v>
      </c>
      <c r="T639" s="25">
        <f t="shared" si="317"/>
        <v>12</v>
      </c>
      <c r="U639" s="25">
        <f t="shared" si="318"/>
        <v>16.440000000000001</v>
      </c>
      <c r="V639" s="25">
        <f t="shared" si="319"/>
        <v>0</v>
      </c>
      <c r="W639" s="25">
        <f t="shared" si="320"/>
        <v>1.4</v>
      </c>
      <c r="X639" s="25">
        <f t="shared" si="321"/>
        <v>100</v>
      </c>
      <c r="Y639" s="25">
        <f t="shared" si="315"/>
        <v>140</v>
      </c>
    </row>
    <row r="640" spans="1:25" hidden="1" x14ac:dyDescent="0.25">
      <c r="A640" s="283">
        <v>45603</v>
      </c>
      <c r="B640" s="118" t="s">
        <v>458</v>
      </c>
      <c r="C640" s="34" t="s">
        <v>35</v>
      </c>
      <c r="D640" s="268">
        <v>16.2</v>
      </c>
      <c r="E640" s="48">
        <f t="shared" si="329"/>
        <v>1</v>
      </c>
      <c r="F640" s="43">
        <v>14.7</v>
      </c>
      <c r="G640" s="48">
        <f t="shared" si="330"/>
        <v>1</v>
      </c>
      <c r="H640" s="4">
        <v>0.13</v>
      </c>
      <c r="I640" s="48">
        <f t="shared" si="334"/>
        <v>1</v>
      </c>
      <c r="J640" s="223">
        <v>115</v>
      </c>
      <c r="K640" s="48">
        <f t="shared" si="331"/>
        <v>1</v>
      </c>
      <c r="L640" s="41">
        <f t="shared" si="332"/>
        <v>1</v>
      </c>
      <c r="M640" s="41">
        <f t="shared" si="333"/>
        <v>1</v>
      </c>
      <c r="Q640" s="25" t="str">
        <f t="shared" si="328"/>
        <v>VITAMALT</v>
      </c>
      <c r="R640" s="25">
        <f t="shared" si="316"/>
        <v>16.2</v>
      </c>
      <c r="S640" s="25">
        <f t="shared" si="326"/>
        <v>16.84</v>
      </c>
      <c r="T640" s="25">
        <f t="shared" si="317"/>
        <v>12</v>
      </c>
      <c r="U640" s="25">
        <f t="shared" si="318"/>
        <v>16.440000000000001</v>
      </c>
      <c r="V640" s="25">
        <f t="shared" si="319"/>
        <v>0</v>
      </c>
      <c r="W640" s="25">
        <f t="shared" si="320"/>
        <v>1.4</v>
      </c>
      <c r="X640" s="25">
        <f t="shared" si="321"/>
        <v>100</v>
      </c>
      <c r="Y640" s="25">
        <f t="shared" si="315"/>
        <v>140</v>
      </c>
    </row>
    <row r="641" spans="1:25" hidden="1" x14ac:dyDescent="0.25">
      <c r="A641" s="283">
        <v>45606</v>
      </c>
      <c r="B641" s="118" t="s">
        <v>457</v>
      </c>
      <c r="C641" s="34" t="s">
        <v>33</v>
      </c>
      <c r="D641" s="268">
        <v>3.76</v>
      </c>
      <c r="E641" s="48">
        <f t="shared" si="329"/>
        <v>1</v>
      </c>
      <c r="F641" s="43">
        <v>57.9</v>
      </c>
      <c r="G641" s="48">
        <f t="shared" si="330"/>
        <v>1</v>
      </c>
      <c r="H641" s="4">
        <v>0.17</v>
      </c>
      <c r="I641" s="48">
        <f t="shared" si="334"/>
        <v>1</v>
      </c>
      <c r="J641" s="223">
        <v>188.5</v>
      </c>
      <c r="K641" s="48">
        <f t="shared" si="331"/>
        <v>1</v>
      </c>
      <c r="L641" s="41">
        <f t="shared" si="332"/>
        <v>1</v>
      </c>
      <c r="M641" s="41">
        <f t="shared" si="333"/>
        <v>1</v>
      </c>
      <c r="Q641" s="25" t="str">
        <f t="shared" si="328"/>
        <v>GUINNESS</v>
      </c>
      <c r="R641" s="25">
        <f t="shared" si="316"/>
        <v>3.1</v>
      </c>
      <c r="S641" s="25">
        <f t="shared" si="326"/>
        <v>4.1399999999999997</v>
      </c>
      <c r="T641" s="25">
        <f t="shared" si="317"/>
        <v>48</v>
      </c>
      <c r="U641" s="25">
        <f t="shared" si="318"/>
        <v>62</v>
      </c>
      <c r="V641" s="25">
        <f t="shared" si="319"/>
        <v>0</v>
      </c>
      <c r="W641" s="25">
        <f t="shared" si="320"/>
        <v>0.4</v>
      </c>
      <c r="X641" s="25">
        <f t="shared" si="321"/>
        <v>155</v>
      </c>
      <c r="Y641" s="25">
        <f t="shared" si="315"/>
        <v>195</v>
      </c>
    </row>
    <row r="642" spans="1:25" hidden="1" x14ac:dyDescent="0.25">
      <c r="A642" s="283">
        <v>45607</v>
      </c>
      <c r="B642" s="118" t="s">
        <v>455</v>
      </c>
      <c r="C642" s="34" t="s">
        <v>31</v>
      </c>
      <c r="D642" s="268">
        <v>1.94</v>
      </c>
      <c r="E642" s="48">
        <f t="shared" si="329"/>
        <v>1</v>
      </c>
      <c r="F642" s="43">
        <v>14.7</v>
      </c>
      <c r="G642" s="48">
        <f t="shared" si="330"/>
        <v>1</v>
      </c>
      <c r="H642" s="4">
        <v>0.05</v>
      </c>
      <c r="I642" s="48">
        <f t="shared" si="334"/>
        <v>1</v>
      </c>
      <c r="J642" s="223">
        <v>5.83</v>
      </c>
      <c r="K642" s="48">
        <f t="shared" si="331"/>
        <v>1</v>
      </c>
      <c r="L642" s="41">
        <f t="shared" si="332"/>
        <v>1</v>
      </c>
      <c r="M642" s="41">
        <f t="shared" si="333"/>
        <v>1</v>
      </c>
      <c r="Q642" s="25" t="str">
        <f t="shared" si="328"/>
        <v>CARIB</v>
      </c>
      <c r="R642" s="25">
        <f t="shared" si="316"/>
        <v>1.65</v>
      </c>
      <c r="S642" s="25">
        <f t="shared" si="326"/>
        <v>2.14</v>
      </c>
      <c r="T642" s="25">
        <f t="shared" si="317"/>
        <v>12.5</v>
      </c>
      <c r="U642" s="25">
        <f t="shared" si="318"/>
        <v>16.399999999999999</v>
      </c>
      <c r="V642" s="25">
        <f t="shared" si="319"/>
        <v>0</v>
      </c>
      <c r="W642" s="25">
        <f t="shared" si="320"/>
        <v>0.4</v>
      </c>
      <c r="X642" s="25">
        <f t="shared" si="321"/>
        <v>5</v>
      </c>
      <c r="Y642" s="25">
        <f t="shared" si="315"/>
        <v>7</v>
      </c>
    </row>
    <row r="643" spans="1:25" hidden="1" x14ac:dyDescent="0.25">
      <c r="A643" s="283">
        <v>45607</v>
      </c>
      <c r="B643" s="118" t="s">
        <v>452</v>
      </c>
      <c r="C643" s="34" t="s">
        <v>31</v>
      </c>
      <c r="D643" s="268">
        <v>1.99</v>
      </c>
      <c r="E643" s="48">
        <f t="shared" si="329"/>
        <v>1</v>
      </c>
      <c r="F643" s="43">
        <v>14.9</v>
      </c>
      <c r="G643" s="48">
        <f t="shared" si="330"/>
        <v>1</v>
      </c>
      <c r="H643" s="4">
        <v>0</v>
      </c>
      <c r="I643" s="48">
        <f t="shared" si="334"/>
        <v>1</v>
      </c>
      <c r="J643" s="223">
        <v>5.8</v>
      </c>
      <c r="K643" s="48">
        <f t="shared" si="331"/>
        <v>1</v>
      </c>
      <c r="L643" s="41">
        <f t="shared" si="332"/>
        <v>1</v>
      </c>
      <c r="M643" s="41">
        <f t="shared" si="333"/>
        <v>1</v>
      </c>
      <c r="Q643" s="25" t="str">
        <f t="shared" si="328"/>
        <v>CARIB</v>
      </c>
      <c r="R643" s="25">
        <f t="shared" si="316"/>
        <v>1.65</v>
      </c>
      <c r="S643" s="25">
        <f t="shared" si="326"/>
        <v>2.14</v>
      </c>
      <c r="T643" s="25">
        <f t="shared" si="317"/>
        <v>12.5</v>
      </c>
      <c r="U643" s="25">
        <f t="shared" si="318"/>
        <v>16.399999999999999</v>
      </c>
      <c r="V643" s="25">
        <f t="shared" si="319"/>
        <v>0</v>
      </c>
      <c r="W643" s="25">
        <f t="shared" si="320"/>
        <v>0.4</v>
      </c>
      <c r="X643" s="25">
        <f t="shared" si="321"/>
        <v>5</v>
      </c>
      <c r="Y643" s="25">
        <f t="shared" si="315"/>
        <v>7</v>
      </c>
    </row>
    <row r="644" spans="1:25" hidden="1" x14ac:dyDescent="0.25">
      <c r="A644" s="283">
        <v>45608</v>
      </c>
      <c r="B644" s="118" t="s">
        <v>452</v>
      </c>
      <c r="C644" s="34" t="s">
        <v>31</v>
      </c>
      <c r="D644" s="268">
        <v>1.91</v>
      </c>
      <c r="E644" s="48">
        <f t="shared" si="329"/>
        <v>1</v>
      </c>
      <c r="F644" s="43">
        <v>14.2</v>
      </c>
      <c r="G644" s="48">
        <f t="shared" si="330"/>
        <v>1</v>
      </c>
      <c r="H644" s="4"/>
      <c r="I644" s="48"/>
      <c r="J644" s="223">
        <v>6.1</v>
      </c>
      <c r="K644" s="48">
        <f t="shared" si="331"/>
        <v>1</v>
      </c>
      <c r="L644" s="41">
        <f t="shared" si="332"/>
        <v>1</v>
      </c>
      <c r="M644" s="41">
        <f t="shared" si="333"/>
        <v>1</v>
      </c>
      <c r="Q644" s="25" t="str">
        <f t="shared" si="328"/>
        <v>CARIB</v>
      </c>
      <c r="R644" s="25">
        <f t="shared" si="316"/>
        <v>1.65</v>
      </c>
      <c r="S644" s="25">
        <f t="shared" si="326"/>
        <v>2.14</v>
      </c>
      <c r="T644" s="25">
        <f t="shared" si="317"/>
        <v>12.5</v>
      </c>
      <c r="U644" s="25">
        <f t="shared" si="318"/>
        <v>16.399999999999999</v>
      </c>
      <c r="V644" s="25">
        <f t="shared" si="319"/>
        <v>0</v>
      </c>
      <c r="W644" s="25">
        <f t="shared" si="320"/>
        <v>0.4</v>
      </c>
      <c r="X644" s="25">
        <f t="shared" si="321"/>
        <v>5</v>
      </c>
      <c r="Y644" s="25">
        <f t="shared" si="315"/>
        <v>7</v>
      </c>
    </row>
    <row r="645" spans="1:25" hidden="1" x14ac:dyDescent="0.25">
      <c r="A645" s="283">
        <v>45608</v>
      </c>
      <c r="B645" s="118" t="s">
        <v>455</v>
      </c>
      <c r="C645" s="34" t="s">
        <v>31</v>
      </c>
      <c r="D645" s="268">
        <v>1.95</v>
      </c>
      <c r="E645" s="48">
        <f t="shared" si="329"/>
        <v>1</v>
      </c>
      <c r="F645" s="43">
        <v>15.4</v>
      </c>
      <c r="G645" s="48">
        <f t="shared" si="330"/>
        <v>1</v>
      </c>
      <c r="H645" s="4">
        <v>0.04</v>
      </c>
      <c r="I645" s="48">
        <f t="shared" si="334"/>
        <v>1</v>
      </c>
      <c r="J645" s="223">
        <v>6.23</v>
      </c>
      <c r="K645" s="48">
        <f t="shared" si="331"/>
        <v>1</v>
      </c>
      <c r="L645" s="41">
        <f t="shared" si="332"/>
        <v>1</v>
      </c>
      <c r="M645" s="41">
        <f t="shared" si="333"/>
        <v>1</v>
      </c>
      <c r="Q645" s="25" t="str">
        <f t="shared" ref="Q645:Q648" si="336">LEFT(C645,12)</f>
        <v>CARIB</v>
      </c>
      <c r="R645" s="25">
        <f t="shared" si="316"/>
        <v>1.65</v>
      </c>
      <c r="S645" s="25">
        <f t="shared" si="326"/>
        <v>2.14</v>
      </c>
      <c r="T645" s="25">
        <f t="shared" si="317"/>
        <v>12.5</v>
      </c>
      <c r="U645" s="25">
        <f t="shared" si="318"/>
        <v>16.399999999999999</v>
      </c>
      <c r="V645" s="25">
        <f t="shared" si="319"/>
        <v>0</v>
      </c>
      <c r="W645" s="25">
        <f t="shared" si="320"/>
        <v>0.4</v>
      </c>
      <c r="X645" s="25">
        <f t="shared" si="321"/>
        <v>5</v>
      </c>
      <c r="Y645" s="25">
        <f t="shared" si="315"/>
        <v>7</v>
      </c>
    </row>
    <row r="646" spans="1:25" hidden="1" x14ac:dyDescent="0.25">
      <c r="A646" s="283">
        <v>45609</v>
      </c>
      <c r="B646" s="118" t="s">
        <v>455</v>
      </c>
      <c r="C646" s="34" t="s">
        <v>31</v>
      </c>
      <c r="D646" s="268">
        <v>2.0299999999999998</v>
      </c>
      <c r="E646" s="48">
        <f t="shared" si="329"/>
        <v>1</v>
      </c>
      <c r="F646" s="43">
        <v>15</v>
      </c>
      <c r="G646" s="48">
        <f t="shared" si="330"/>
        <v>1</v>
      </c>
      <c r="H646" s="4">
        <v>0.03</v>
      </c>
      <c r="I646" s="48">
        <f t="shared" si="334"/>
        <v>1</v>
      </c>
      <c r="J646" s="223">
        <v>6.26</v>
      </c>
      <c r="K646" s="48">
        <f t="shared" si="331"/>
        <v>1</v>
      </c>
      <c r="L646" s="41">
        <f t="shared" si="332"/>
        <v>1</v>
      </c>
      <c r="M646" s="41">
        <f t="shared" si="333"/>
        <v>1</v>
      </c>
      <c r="Q646" s="25" t="str">
        <f t="shared" si="336"/>
        <v>CARIB</v>
      </c>
      <c r="R646" s="25">
        <f t="shared" si="316"/>
        <v>1.65</v>
      </c>
      <c r="S646" s="25">
        <f t="shared" si="326"/>
        <v>2.14</v>
      </c>
      <c r="T646" s="25">
        <f t="shared" si="317"/>
        <v>12.5</v>
      </c>
      <c r="U646" s="25">
        <f t="shared" si="318"/>
        <v>16.399999999999999</v>
      </c>
      <c r="V646" s="25">
        <f t="shared" si="319"/>
        <v>0</v>
      </c>
      <c r="W646" s="25">
        <f t="shared" si="320"/>
        <v>0.4</v>
      </c>
      <c r="X646" s="25">
        <f t="shared" si="321"/>
        <v>5</v>
      </c>
      <c r="Y646" s="25">
        <f t="shared" si="315"/>
        <v>7</v>
      </c>
    </row>
    <row r="647" spans="1:25" hidden="1" x14ac:dyDescent="0.25">
      <c r="A647" s="283">
        <v>45609</v>
      </c>
      <c r="B647" s="118" t="s">
        <v>452</v>
      </c>
      <c r="C647" s="34" t="s">
        <v>31</v>
      </c>
      <c r="D647" s="268">
        <v>1.96</v>
      </c>
      <c r="E647" s="48">
        <f t="shared" si="329"/>
        <v>1</v>
      </c>
      <c r="F647" s="43">
        <v>15.1</v>
      </c>
      <c r="G647" s="48">
        <f t="shared" si="330"/>
        <v>1</v>
      </c>
      <c r="H647" s="4">
        <v>0</v>
      </c>
      <c r="I647" s="48">
        <f t="shared" si="334"/>
        <v>1</v>
      </c>
      <c r="J647" s="223">
        <v>6.78</v>
      </c>
      <c r="K647" s="48">
        <f t="shared" si="331"/>
        <v>1</v>
      </c>
      <c r="L647" s="41">
        <f t="shared" si="332"/>
        <v>1</v>
      </c>
      <c r="M647" s="41">
        <f t="shared" si="333"/>
        <v>1</v>
      </c>
      <c r="Q647" s="25" t="str">
        <f t="shared" si="336"/>
        <v>CARIB</v>
      </c>
      <c r="R647" s="25">
        <f t="shared" si="316"/>
        <v>1.65</v>
      </c>
      <c r="S647" s="25">
        <f t="shared" si="326"/>
        <v>2.14</v>
      </c>
      <c r="T647" s="25">
        <f t="shared" si="317"/>
        <v>12.5</v>
      </c>
      <c r="U647" s="25">
        <f t="shared" si="318"/>
        <v>16.399999999999999</v>
      </c>
      <c r="V647" s="25">
        <f t="shared" si="319"/>
        <v>0</v>
      </c>
      <c r="W647" s="25">
        <f t="shared" si="320"/>
        <v>0.4</v>
      </c>
      <c r="X647" s="25">
        <f t="shared" si="321"/>
        <v>5</v>
      </c>
      <c r="Y647" s="25">
        <f t="shared" si="315"/>
        <v>7</v>
      </c>
    </row>
    <row r="648" spans="1:25" hidden="1" x14ac:dyDescent="0.25">
      <c r="A648" s="283">
        <v>45610</v>
      </c>
      <c r="B648" s="118" t="s">
        <v>452</v>
      </c>
      <c r="C648" s="34" t="s">
        <v>31</v>
      </c>
      <c r="D648" s="268">
        <v>1.94</v>
      </c>
      <c r="E648" s="48">
        <f t="shared" si="329"/>
        <v>1</v>
      </c>
      <c r="F648" s="43">
        <v>15.6</v>
      </c>
      <c r="G648" s="48">
        <f t="shared" si="330"/>
        <v>1</v>
      </c>
      <c r="H648" s="4"/>
      <c r="I648" s="48">
        <f t="shared" si="334"/>
        <v>1</v>
      </c>
      <c r="J648" s="223">
        <v>6.06</v>
      </c>
      <c r="K648" s="48">
        <f t="shared" si="331"/>
        <v>1</v>
      </c>
      <c r="L648" s="41">
        <f t="shared" si="332"/>
        <v>1</v>
      </c>
      <c r="M648" s="41">
        <f t="shared" si="333"/>
        <v>1</v>
      </c>
      <c r="Q648" s="25" t="str">
        <f t="shared" si="336"/>
        <v>CARIB</v>
      </c>
      <c r="R648" s="25">
        <f t="shared" si="316"/>
        <v>1.65</v>
      </c>
      <c r="S648" s="25">
        <f t="shared" si="326"/>
        <v>2.14</v>
      </c>
      <c r="T648" s="25">
        <f t="shared" si="317"/>
        <v>12.5</v>
      </c>
      <c r="U648" s="25">
        <f t="shared" si="318"/>
        <v>16.399999999999999</v>
      </c>
      <c r="V648" s="25">
        <f t="shared" si="319"/>
        <v>0</v>
      </c>
      <c r="W648" s="25">
        <f t="shared" si="320"/>
        <v>0.4</v>
      </c>
      <c r="X648" s="25">
        <f t="shared" si="321"/>
        <v>5</v>
      </c>
      <c r="Y648" s="25">
        <f t="shared" si="315"/>
        <v>7</v>
      </c>
    </row>
    <row r="649" spans="1:25" hidden="1" x14ac:dyDescent="0.25">
      <c r="A649" s="283">
        <v>45610</v>
      </c>
      <c r="B649" s="118" t="s">
        <v>455</v>
      </c>
      <c r="C649" s="34" t="s">
        <v>31</v>
      </c>
      <c r="D649" s="268">
        <v>2.0299999999999998</v>
      </c>
      <c r="E649" s="48">
        <f t="shared" si="329"/>
        <v>1</v>
      </c>
      <c r="F649" s="43">
        <v>15.5</v>
      </c>
      <c r="G649" s="48">
        <f t="shared" si="330"/>
        <v>1</v>
      </c>
      <c r="H649" s="4">
        <v>0.04</v>
      </c>
      <c r="I649" s="48">
        <f t="shared" si="334"/>
        <v>1</v>
      </c>
      <c r="J649" s="223">
        <v>6.84</v>
      </c>
      <c r="K649" s="48">
        <f t="shared" si="331"/>
        <v>1</v>
      </c>
      <c r="L649" s="41">
        <f t="shared" si="332"/>
        <v>1</v>
      </c>
      <c r="M649" s="41">
        <f t="shared" si="333"/>
        <v>1</v>
      </c>
      <c r="Q649" s="25" t="str">
        <f t="shared" ref="Q649:Q660" si="337">LEFT(C649,12)</f>
        <v>CARIB</v>
      </c>
      <c r="R649" s="25">
        <f t="shared" si="316"/>
        <v>1.65</v>
      </c>
      <c r="S649" s="25">
        <f t="shared" si="326"/>
        <v>2.14</v>
      </c>
      <c r="T649" s="25">
        <f t="shared" si="317"/>
        <v>12.5</v>
      </c>
      <c r="U649" s="25">
        <f t="shared" si="318"/>
        <v>16.399999999999999</v>
      </c>
      <c r="V649" s="25">
        <f t="shared" si="319"/>
        <v>0</v>
      </c>
      <c r="W649" s="25">
        <f t="shared" si="320"/>
        <v>0.4</v>
      </c>
      <c r="X649" s="25">
        <f t="shared" si="321"/>
        <v>5</v>
      </c>
      <c r="Y649" s="25">
        <f t="shared" si="315"/>
        <v>7</v>
      </c>
    </row>
    <row r="650" spans="1:25" hidden="1" x14ac:dyDescent="0.25">
      <c r="A650" s="283">
        <v>45613</v>
      </c>
      <c r="B650" s="118" t="s">
        <v>457</v>
      </c>
      <c r="C650" s="34" t="s">
        <v>31</v>
      </c>
      <c r="D650" s="268">
        <v>2.0499999999999998</v>
      </c>
      <c r="E650" s="48">
        <f t="shared" si="329"/>
        <v>1</v>
      </c>
      <c r="F650" s="43">
        <v>13.8</v>
      </c>
      <c r="G650" s="48">
        <f t="shared" si="330"/>
        <v>1</v>
      </c>
      <c r="H650" s="4">
        <v>0.5</v>
      </c>
      <c r="I650" s="48">
        <f t="shared" si="334"/>
        <v>0</v>
      </c>
      <c r="J650" s="223">
        <v>5.58</v>
      </c>
      <c r="K650" s="48">
        <f t="shared" ref="K650:K652" si="338">IF(+(IF(J650&lt;X650,0,IF(J650&gt;Y650,0,1)))=1,1,0)</f>
        <v>1</v>
      </c>
      <c r="L650" s="41">
        <f t="shared" ref="L650:L652" si="339">IF(+(IF(D650&lt;R650,0,IF(D650&gt;S650,0,1)))+(IF(F650&lt;T650,0,IF(F650&gt;U650,0,1)))+(IF(H650&lt;V650,0,IF(H650&gt;W650,0,1)))+(IF(J650&lt;X650,0,IF(J650&gt;Y650,0,1)))=4,1,0)</f>
        <v>0</v>
      </c>
      <c r="M650" s="41">
        <f t="shared" ref="M650:M652" si="340">IF(+(IF(D650&lt;R650,0,IF(D650&gt;S650,0,1)))+(IF(F650&lt;T650,0,IF(F650&gt;U650,0,1)))+(IF(H650&lt;V650,0,IF(H650&gt;W650,0,1)))=3,1,0)</f>
        <v>0</v>
      </c>
      <c r="Q650" s="25" t="str">
        <f t="shared" ref="Q650:Q652" si="341">LEFT(C650,12)</f>
        <v>CARIB</v>
      </c>
      <c r="R650" s="25">
        <f t="shared" si="316"/>
        <v>1.65</v>
      </c>
      <c r="S650" s="25">
        <f t="shared" si="326"/>
        <v>2.14</v>
      </c>
      <c r="T650" s="25">
        <f t="shared" si="317"/>
        <v>12.5</v>
      </c>
      <c r="U650" s="25">
        <f t="shared" si="318"/>
        <v>16.399999999999999</v>
      </c>
      <c r="V650" s="25">
        <f t="shared" si="319"/>
        <v>0</v>
      </c>
      <c r="W650" s="25">
        <f t="shared" si="320"/>
        <v>0.4</v>
      </c>
      <c r="X650" s="25">
        <f t="shared" si="321"/>
        <v>5</v>
      </c>
      <c r="Y650" s="25">
        <f t="shared" si="315"/>
        <v>7</v>
      </c>
    </row>
    <row r="651" spans="1:25" hidden="1" x14ac:dyDescent="0.25">
      <c r="A651" s="283">
        <v>45613</v>
      </c>
      <c r="B651" s="118" t="s">
        <v>456</v>
      </c>
      <c r="C651" s="34" t="s">
        <v>31</v>
      </c>
      <c r="D651" s="268">
        <v>2.0499999999999998</v>
      </c>
      <c r="E651" s="48">
        <f t="shared" si="329"/>
        <v>1</v>
      </c>
      <c r="F651" s="43">
        <v>15.6</v>
      </c>
      <c r="G651" s="48">
        <f t="shared" si="330"/>
        <v>1</v>
      </c>
      <c r="H651" s="4">
        <v>0.04</v>
      </c>
      <c r="I651" s="48">
        <f t="shared" si="334"/>
        <v>1</v>
      </c>
      <c r="J651" s="223">
        <v>5.73</v>
      </c>
      <c r="K651" s="48">
        <f t="shared" si="338"/>
        <v>1</v>
      </c>
      <c r="L651" s="41">
        <f t="shared" si="339"/>
        <v>1</v>
      </c>
      <c r="M651" s="41">
        <f t="shared" si="340"/>
        <v>1</v>
      </c>
      <c r="Q651" s="25" t="str">
        <f t="shared" si="341"/>
        <v>CARIB</v>
      </c>
      <c r="R651" s="25">
        <f t="shared" si="316"/>
        <v>1.65</v>
      </c>
      <c r="S651" s="25">
        <f t="shared" si="326"/>
        <v>2.14</v>
      </c>
      <c r="T651" s="25">
        <f t="shared" si="317"/>
        <v>12.5</v>
      </c>
      <c r="U651" s="25">
        <f t="shared" si="318"/>
        <v>16.399999999999999</v>
      </c>
      <c r="V651" s="25">
        <f t="shared" si="319"/>
        <v>0</v>
      </c>
      <c r="W651" s="25">
        <f t="shared" si="320"/>
        <v>0.4</v>
      </c>
      <c r="X651" s="25">
        <f t="shared" si="321"/>
        <v>5</v>
      </c>
      <c r="Y651" s="25">
        <f t="shared" si="315"/>
        <v>7</v>
      </c>
    </row>
    <row r="652" spans="1:25" hidden="1" x14ac:dyDescent="0.25">
      <c r="A652" s="283">
        <v>45614</v>
      </c>
      <c r="B652" s="118" t="s">
        <v>456</v>
      </c>
      <c r="C652" s="34" t="s">
        <v>31</v>
      </c>
      <c r="D652" s="268">
        <v>2.06</v>
      </c>
      <c r="E652" s="48">
        <f t="shared" si="329"/>
        <v>1</v>
      </c>
      <c r="F652" s="43">
        <v>15.5</v>
      </c>
      <c r="G652" s="48">
        <f t="shared" si="330"/>
        <v>1</v>
      </c>
      <c r="H652" s="4">
        <v>0.04</v>
      </c>
      <c r="I652" s="48">
        <f t="shared" si="334"/>
        <v>1</v>
      </c>
      <c r="J652" s="223">
        <v>5.6</v>
      </c>
      <c r="K652" s="48">
        <f t="shared" si="338"/>
        <v>1</v>
      </c>
      <c r="L652" s="41">
        <f t="shared" si="339"/>
        <v>1</v>
      </c>
      <c r="M652" s="41">
        <f t="shared" si="340"/>
        <v>1</v>
      </c>
      <c r="Q652" s="25" t="str">
        <f t="shared" si="341"/>
        <v>CARIB</v>
      </c>
      <c r="R652" s="25">
        <f t="shared" si="316"/>
        <v>1.65</v>
      </c>
      <c r="S652" s="25">
        <f t="shared" si="326"/>
        <v>2.14</v>
      </c>
      <c r="T652" s="25">
        <f t="shared" si="317"/>
        <v>12.5</v>
      </c>
      <c r="U652" s="25">
        <f t="shared" si="318"/>
        <v>16.399999999999999</v>
      </c>
      <c r="V652" s="25">
        <f t="shared" si="319"/>
        <v>0</v>
      </c>
      <c r="W652" s="25">
        <f t="shared" si="320"/>
        <v>0.4</v>
      </c>
      <c r="X652" s="25">
        <f t="shared" si="321"/>
        <v>5</v>
      </c>
      <c r="Y652" s="25">
        <f t="shared" si="315"/>
        <v>7</v>
      </c>
    </row>
    <row r="653" spans="1:25" hidden="1" x14ac:dyDescent="0.25">
      <c r="A653" s="283">
        <v>45614</v>
      </c>
      <c r="B653" s="118" t="s">
        <v>457</v>
      </c>
      <c r="C653" s="34" t="s">
        <v>30</v>
      </c>
      <c r="D653" s="268">
        <v>1.01</v>
      </c>
      <c r="E653" s="48">
        <f t="shared" si="329"/>
        <v>1</v>
      </c>
      <c r="F653" s="43">
        <v>14.8</v>
      </c>
      <c r="G653" s="48">
        <f t="shared" si="330"/>
        <v>1</v>
      </c>
      <c r="H653" s="4">
        <v>0.13</v>
      </c>
      <c r="I653" s="48">
        <f t="shared" si="334"/>
        <v>1</v>
      </c>
      <c r="J653" s="223">
        <v>5</v>
      </c>
      <c r="K653" s="48">
        <f t="shared" si="331"/>
        <v>1</v>
      </c>
      <c r="L653" s="41">
        <f t="shared" si="332"/>
        <v>1</v>
      </c>
      <c r="M653" s="41">
        <f t="shared" si="333"/>
        <v>1</v>
      </c>
      <c r="Q653" s="25" t="str">
        <f t="shared" si="337"/>
        <v>STAG</v>
      </c>
      <c r="R653" s="25">
        <f t="shared" si="316"/>
        <v>0.8</v>
      </c>
      <c r="S653" s="25">
        <f t="shared" si="326"/>
        <v>1.24</v>
      </c>
      <c r="T653" s="25">
        <f t="shared" si="317"/>
        <v>12.5</v>
      </c>
      <c r="U653" s="25">
        <f t="shared" si="318"/>
        <v>16.399999999999999</v>
      </c>
      <c r="V653" s="25">
        <f t="shared" si="319"/>
        <v>0</v>
      </c>
      <c r="W653" s="25">
        <f t="shared" si="320"/>
        <v>0.5</v>
      </c>
      <c r="X653" s="25">
        <f t="shared" si="321"/>
        <v>5</v>
      </c>
      <c r="Y653" s="25">
        <f t="shared" si="315"/>
        <v>7</v>
      </c>
    </row>
    <row r="654" spans="1:25" hidden="1" x14ac:dyDescent="0.25">
      <c r="A654" s="283">
        <v>45614</v>
      </c>
      <c r="B654" s="118" t="s">
        <v>452</v>
      </c>
      <c r="C654" s="34" t="s">
        <v>30</v>
      </c>
      <c r="D654" s="268">
        <v>1.01</v>
      </c>
      <c r="E654" s="48">
        <f t="shared" si="329"/>
        <v>1</v>
      </c>
      <c r="F654" s="43">
        <v>14.3</v>
      </c>
      <c r="G654" s="48">
        <f t="shared" si="330"/>
        <v>1</v>
      </c>
      <c r="H654" s="4">
        <v>0.21</v>
      </c>
      <c r="I654" s="48">
        <f t="shared" si="334"/>
        <v>1</v>
      </c>
      <c r="J654" s="223">
        <v>5.42</v>
      </c>
      <c r="K654" s="48">
        <f t="shared" si="331"/>
        <v>1</v>
      </c>
      <c r="L654" s="41">
        <f t="shared" si="332"/>
        <v>1</v>
      </c>
      <c r="M654" s="41">
        <f t="shared" si="333"/>
        <v>1</v>
      </c>
      <c r="Q654" s="25" t="str">
        <f t="shared" si="337"/>
        <v>STAG</v>
      </c>
      <c r="R654" s="25">
        <f t="shared" si="316"/>
        <v>0.8</v>
      </c>
      <c r="S654" s="25">
        <f t="shared" si="326"/>
        <v>1.24</v>
      </c>
      <c r="T654" s="25">
        <f t="shared" si="317"/>
        <v>12.5</v>
      </c>
      <c r="U654" s="25">
        <f t="shared" si="318"/>
        <v>16.399999999999999</v>
      </c>
      <c r="V654" s="25">
        <f t="shared" si="319"/>
        <v>0</v>
      </c>
      <c r="W654" s="25">
        <f t="shared" si="320"/>
        <v>0.5</v>
      </c>
      <c r="X654" s="25">
        <f t="shared" si="321"/>
        <v>5</v>
      </c>
      <c r="Y654" s="25">
        <f t="shared" si="315"/>
        <v>7</v>
      </c>
    </row>
    <row r="655" spans="1:25" hidden="1" x14ac:dyDescent="0.25">
      <c r="A655" s="283">
        <v>45615</v>
      </c>
      <c r="B655" s="118" t="s">
        <v>457</v>
      </c>
      <c r="C655" s="34" t="s">
        <v>30</v>
      </c>
      <c r="D655" s="268">
        <v>1.01</v>
      </c>
      <c r="E655" s="48">
        <f t="shared" si="329"/>
        <v>1</v>
      </c>
      <c r="F655" s="43">
        <v>14.8</v>
      </c>
      <c r="G655" s="48">
        <f t="shared" si="330"/>
        <v>1</v>
      </c>
      <c r="H655" s="4">
        <v>0.16</v>
      </c>
      <c r="I655" s="48">
        <f t="shared" si="334"/>
        <v>1</v>
      </c>
      <c r="J655" s="223">
        <v>5.6</v>
      </c>
      <c r="K655" s="48">
        <f t="shared" si="331"/>
        <v>1</v>
      </c>
      <c r="L655" s="41">
        <f t="shared" si="332"/>
        <v>1</v>
      </c>
      <c r="M655" s="41">
        <f t="shared" si="333"/>
        <v>1</v>
      </c>
      <c r="Q655" s="25" t="str">
        <f t="shared" si="337"/>
        <v>STAG</v>
      </c>
      <c r="R655" s="25">
        <f t="shared" si="316"/>
        <v>0.8</v>
      </c>
      <c r="S655" s="25">
        <f t="shared" si="326"/>
        <v>1.24</v>
      </c>
      <c r="T655" s="25">
        <f t="shared" si="317"/>
        <v>12.5</v>
      </c>
      <c r="U655" s="25">
        <f t="shared" si="318"/>
        <v>16.399999999999999</v>
      </c>
      <c r="V655" s="25">
        <f t="shared" si="319"/>
        <v>0</v>
      </c>
      <c r="W655" s="25">
        <f t="shared" si="320"/>
        <v>0.5</v>
      </c>
      <c r="X655" s="25">
        <f t="shared" si="321"/>
        <v>5</v>
      </c>
      <c r="Y655" s="25">
        <f t="shared" si="315"/>
        <v>7</v>
      </c>
    </row>
    <row r="656" spans="1:25" hidden="1" x14ac:dyDescent="0.25">
      <c r="A656" s="283">
        <v>45980</v>
      </c>
      <c r="B656" s="118" t="s">
        <v>436</v>
      </c>
      <c r="C656" s="34" t="s">
        <v>135</v>
      </c>
      <c r="D656" s="268">
        <v>5.13</v>
      </c>
      <c r="E656" s="48">
        <f t="shared" ref="E656:E658" si="342">IF(+(IF(D656&lt;R656,0,IF(D656&gt;S656,0,1)))=1,1,0)</f>
        <v>1</v>
      </c>
      <c r="F656" s="43"/>
      <c r="G656" s="48">
        <f t="shared" ref="G656:G658" si="343">IF(+(IF(F656&lt;T656,0,IF(F656&gt;U656,0,1)))=1,1,0)</f>
        <v>1</v>
      </c>
      <c r="H656" s="4"/>
      <c r="I656" s="48">
        <f t="shared" si="334"/>
        <v>1</v>
      </c>
      <c r="J656" s="223">
        <v>3.4</v>
      </c>
      <c r="K656" s="48">
        <f t="shared" ref="K656:K658" si="344">IF(+(IF(J656&lt;X656,0,IF(J656&gt;Y656,0,1)))=1,1,0)</f>
        <v>1</v>
      </c>
      <c r="L656" s="41">
        <f t="shared" ref="L656:L658" si="345">IF(+(IF(D656&lt;R656,0,IF(D656&gt;S656,0,1)))+(IF(F656&lt;T656,0,IF(F656&gt;U656,0,1)))+(IF(H656&lt;V656,0,IF(H656&gt;W656,0,1)))+(IF(J656&lt;X656,0,IF(J656&gt;Y656,0,1)))=4,1,0)</f>
        <v>1</v>
      </c>
      <c r="M656" s="41">
        <f t="shared" ref="M656:M658" si="346">IF(+(IF(D656&lt;R656,0,IF(D656&gt;S656,0,1)))+(IF(F656&lt;T656,0,IF(F656&gt;U656,0,1)))+(IF(H656&lt;V656,0,IF(H656&gt;W656,0,1)))=3,1,0)</f>
        <v>1</v>
      </c>
      <c r="Q656" s="25" t="str">
        <f t="shared" ref="Q656:Q658" si="347">LEFT(C656,12)</f>
        <v>CARIBE ROSE</v>
      </c>
      <c r="R656" s="25">
        <f t="shared" si="316"/>
        <v>4.5</v>
      </c>
      <c r="S656" s="25">
        <f t="shared" si="326"/>
        <v>5.44</v>
      </c>
      <c r="T656" s="25">
        <f t="shared" si="317"/>
        <v>0</v>
      </c>
      <c r="U656" s="25">
        <f t="shared" si="318"/>
        <v>0</v>
      </c>
      <c r="V656" s="25">
        <f t="shared" si="319"/>
        <v>0</v>
      </c>
      <c r="W656" s="25">
        <f t="shared" si="320"/>
        <v>1</v>
      </c>
      <c r="X656" s="25">
        <f t="shared" si="321"/>
        <v>3</v>
      </c>
      <c r="Y656" s="25">
        <f t="shared" si="315"/>
        <v>3.64</v>
      </c>
    </row>
    <row r="657" spans="1:25" hidden="1" x14ac:dyDescent="0.25">
      <c r="A657" s="283">
        <v>45980</v>
      </c>
      <c r="B657" s="118" t="s">
        <v>456</v>
      </c>
      <c r="C657" s="34" t="s">
        <v>135</v>
      </c>
      <c r="D657" s="268">
        <v>5.39</v>
      </c>
      <c r="E657" s="48">
        <f t="shared" si="342"/>
        <v>1</v>
      </c>
      <c r="F657" s="43"/>
      <c r="G657" s="48">
        <f t="shared" si="343"/>
        <v>1</v>
      </c>
      <c r="H657" s="4"/>
      <c r="I657" s="48">
        <f t="shared" si="334"/>
        <v>1</v>
      </c>
      <c r="J657" s="223">
        <v>3.68</v>
      </c>
      <c r="K657" s="48">
        <f t="shared" si="344"/>
        <v>0</v>
      </c>
      <c r="L657" s="41">
        <f t="shared" si="345"/>
        <v>0</v>
      </c>
      <c r="M657" s="41">
        <f t="shared" si="346"/>
        <v>1</v>
      </c>
      <c r="Q657" s="25" t="str">
        <f t="shared" si="347"/>
        <v>CARIBE ROSE</v>
      </c>
      <c r="R657" s="25">
        <f t="shared" si="316"/>
        <v>4.5</v>
      </c>
      <c r="S657" s="25">
        <f t="shared" si="326"/>
        <v>5.44</v>
      </c>
      <c r="T657" s="25">
        <f t="shared" si="317"/>
        <v>0</v>
      </c>
      <c r="U657" s="25">
        <f t="shared" si="318"/>
        <v>0</v>
      </c>
      <c r="V657" s="25">
        <f t="shared" si="319"/>
        <v>0</v>
      </c>
      <c r="W657" s="25">
        <f t="shared" si="320"/>
        <v>1</v>
      </c>
      <c r="X657" s="25">
        <f t="shared" si="321"/>
        <v>3</v>
      </c>
      <c r="Y657" s="25">
        <f t="shared" si="315"/>
        <v>3.64</v>
      </c>
    </row>
    <row r="658" spans="1:25" hidden="1" x14ac:dyDescent="0.25">
      <c r="A658" s="283">
        <v>45981</v>
      </c>
      <c r="B658" s="118" t="s">
        <v>435</v>
      </c>
      <c r="C658" s="34" t="s">
        <v>135</v>
      </c>
      <c r="D658" s="268">
        <v>5.38</v>
      </c>
      <c r="E658" s="48">
        <f t="shared" si="342"/>
        <v>1</v>
      </c>
      <c r="F658" s="43"/>
      <c r="G658" s="48">
        <f t="shared" si="343"/>
        <v>1</v>
      </c>
      <c r="H658" s="4"/>
      <c r="I658" s="48">
        <f t="shared" ref="I658" si="348">IF(+(IF(H658&lt;V658,0,IF(H658&gt;W658,0,1)))=1,1,0)</f>
        <v>1</v>
      </c>
      <c r="J658" s="223">
        <v>3.45</v>
      </c>
      <c r="K658" s="48">
        <f t="shared" si="344"/>
        <v>1</v>
      </c>
      <c r="L658" s="41">
        <f t="shared" si="345"/>
        <v>1</v>
      </c>
      <c r="M658" s="41">
        <f t="shared" si="346"/>
        <v>1</v>
      </c>
      <c r="Q658" s="25" t="str">
        <f t="shared" si="347"/>
        <v>CARIBE ROSE</v>
      </c>
      <c r="R658" s="25">
        <f t="shared" si="316"/>
        <v>4.5</v>
      </c>
      <c r="S658" s="25">
        <f t="shared" si="326"/>
        <v>5.44</v>
      </c>
      <c r="T658" s="25">
        <f t="shared" si="317"/>
        <v>0</v>
      </c>
      <c r="U658" s="25">
        <f t="shared" si="318"/>
        <v>0</v>
      </c>
      <c r="V658" s="25">
        <f t="shared" si="319"/>
        <v>0</v>
      </c>
      <c r="W658" s="25">
        <f t="shared" si="320"/>
        <v>1</v>
      </c>
      <c r="X658" s="25">
        <f t="shared" si="321"/>
        <v>3</v>
      </c>
      <c r="Y658" s="25">
        <f t="shared" si="315"/>
        <v>3.64</v>
      </c>
    </row>
    <row r="659" spans="1:25" hidden="1" x14ac:dyDescent="0.25">
      <c r="A659" s="283">
        <v>45981</v>
      </c>
      <c r="B659" s="118" t="s">
        <v>437</v>
      </c>
      <c r="C659" s="34" t="s">
        <v>33</v>
      </c>
      <c r="D659" s="268">
        <v>3.5</v>
      </c>
      <c r="E659" s="48">
        <f t="shared" si="329"/>
        <v>1</v>
      </c>
      <c r="F659" s="43">
        <v>57</v>
      </c>
      <c r="G659" s="48">
        <f t="shared" si="330"/>
        <v>1</v>
      </c>
      <c r="H659" s="4">
        <v>0.25</v>
      </c>
      <c r="I659" s="48">
        <f t="shared" ref="I659:I660" si="349">IF(+(IF(H659&lt;V659,0,IF(H659&gt;W659,0,1)))=1,1,0)</f>
        <v>1</v>
      </c>
      <c r="J659" s="223">
        <v>159.19999999999999</v>
      </c>
      <c r="K659" s="48">
        <f t="shared" si="331"/>
        <v>1</v>
      </c>
      <c r="L659" s="41">
        <f t="shared" si="332"/>
        <v>1</v>
      </c>
      <c r="M659" s="41">
        <f t="shared" si="333"/>
        <v>1</v>
      </c>
      <c r="Q659" s="25" t="str">
        <f t="shared" si="337"/>
        <v>GUINNESS</v>
      </c>
      <c r="R659" s="25">
        <f t="shared" si="316"/>
        <v>3.1</v>
      </c>
      <c r="S659" s="25">
        <f t="shared" si="326"/>
        <v>4.1399999999999997</v>
      </c>
      <c r="T659" s="25">
        <f t="shared" si="317"/>
        <v>48</v>
      </c>
      <c r="U659" s="25">
        <f t="shared" si="318"/>
        <v>62</v>
      </c>
      <c r="V659" s="25">
        <f t="shared" si="319"/>
        <v>0</v>
      </c>
      <c r="W659" s="25">
        <f t="shared" si="320"/>
        <v>0.4</v>
      </c>
      <c r="X659" s="25">
        <f t="shared" si="321"/>
        <v>155</v>
      </c>
      <c r="Y659" s="25">
        <f t="shared" si="315"/>
        <v>195</v>
      </c>
    </row>
    <row r="660" spans="1:25" hidden="1" x14ac:dyDescent="0.25">
      <c r="A660" s="283">
        <v>45981</v>
      </c>
      <c r="B660" s="118" t="s">
        <v>434</v>
      </c>
      <c r="C660" s="34" t="s">
        <v>33</v>
      </c>
      <c r="D660" s="268">
        <v>3.89</v>
      </c>
      <c r="E660" s="48">
        <f t="shared" si="329"/>
        <v>1</v>
      </c>
      <c r="F660" s="43">
        <v>55.4</v>
      </c>
      <c r="G660" s="48">
        <f t="shared" si="330"/>
        <v>1</v>
      </c>
      <c r="H660" s="4">
        <v>0.13</v>
      </c>
      <c r="I660" s="48">
        <f t="shared" si="349"/>
        <v>1</v>
      </c>
      <c r="J660" s="223">
        <v>182.1</v>
      </c>
      <c r="K660" s="48">
        <f t="shared" si="331"/>
        <v>1</v>
      </c>
      <c r="L660" s="41">
        <f t="shared" si="332"/>
        <v>1</v>
      </c>
      <c r="M660" s="41">
        <f t="shared" si="333"/>
        <v>1</v>
      </c>
      <c r="Q660" s="25" t="str">
        <f t="shared" si="337"/>
        <v>GUINNESS</v>
      </c>
      <c r="R660" s="25">
        <f t="shared" si="316"/>
        <v>3.1</v>
      </c>
      <c r="S660" s="25">
        <f t="shared" si="326"/>
        <v>4.1399999999999997</v>
      </c>
      <c r="T660" s="25">
        <f t="shared" si="317"/>
        <v>48</v>
      </c>
      <c r="U660" s="25">
        <f t="shared" si="318"/>
        <v>62</v>
      </c>
      <c r="V660" s="25">
        <f t="shared" si="319"/>
        <v>0</v>
      </c>
      <c r="W660" s="25">
        <f t="shared" si="320"/>
        <v>0.4</v>
      </c>
      <c r="X660" s="25">
        <f t="shared" si="321"/>
        <v>155</v>
      </c>
      <c r="Y660" s="25">
        <f t="shared" si="315"/>
        <v>195</v>
      </c>
    </row>
    <row r="661" spans="1:25" hidden="1" x14ac:dyDescent="0.25">
      <c r="A661" s="283">
        <v>45617</v>
      </c>
      <c r="B661" s="118" t="s">
        <v>436</v>
      </c>
      <c r="C661" s="34" t="s">
        <v>31</v>
      </c>
      <c r="D661" s="268">
        <v>2.13</v>
      </c>
      <c r="E661" s="48">
        <f t="shared" si="329"/>
        <v>1</v>
      </c>
      <c r="F661" s="43">
        <v>13.5</v>
      </c>
      <c r="G661" s="48">
        <f t="shared" si="330"/>
        <v>1</v>
      </c>
      <c r="H661" s="4">
        <v>0.19</v>
      </c>
      <c r="I661" s="48">
        <f t="shared" si="334"/>
        <v>1</v>
      </c>
      <c r="J661" s="223">
        <v>5.65</v>
      </c>
      <c r="K661" s="48">
        <f t="shared" si="331"/>
        <v>1</v>
      </c>
      <c r="L661" s="41">
        <f t="shared" si="332"/>
        <v>1</v>
      </c>
      <c r="M661" s="41">
        <f t="shared" si="333"/>
        <v>1</v>
      </c>
      <c r="Q661" s="25" t="str">
        <f t="shared" si="328"/>
        <v>CARIB</v>
      </c>
      <c r="R661" s="25">
        <f t="shared" si="316"/>
        <v>1.65</v>
      </c>
      <c r="S661" s="25">
        <f t="shared" si="326"/>
        <v>2.14</v>
      </c>
      <c r="T661" s="25">
        <f t="shared" si="317"/>
        <v>12.5</v>
      </c>
      <c r="U661" s="25">
        <f t="shared" si="318"/>
        <v>16.399999999999999</v>
      </c>
      <c r="V661" s="25">
        <f t="shared" si="319"/>
        <v>0</v>
      </c>
      <c r="W661" s="25">
        <f t="shared" si="320"/>
        <v>0.4</v>
      </c>
      <c r="X661" s="25">
        <f t="shared" si="321"/>
        <v>5</v>
      </c>
      <c r="Y661" s="25">
        <f t="shared" si="315"/>
        <v>7</v>
      </c>
    </row>
    <row r="662" spans="1:25" hidden="1" x14ac:dyDescent="0.25">
      <c r="A662" s="283">
        <v>45617</v>
      </c>
      <c r="B662" s="118" t="s">
        <v>435</v>
      </c>
      <c r="C662" s="34" t="s">
        <v>31</v>
      </c>
      <c r="D662" s="268">
        <v>2.14</v>
      </c>
      <c r="E662" s="48">
        <f t="shared" si="329"/>
        <v>1</v>
      </c>
      <c r="F662" s="43">
        <v>14.7</v>
      </c>
      <c r="G662" s="48">
        <f t="shared" si="330"/>
        <v>1</v>
      </c>
      <c r="H662" s="4">
        <v>0.33</v>
      </c>
      <c r="I662" s="48">
        <f t="shared" si="334"/>
        <v>1</v>
      </c>
      <c r="J662" s="223">
        <v>5.68</v>
      </c>
      <c r="K662" s="48">
        <f t="shared" si="331"/>
        <v>1</v>
      </c>
      <c r="L662" s="41">
        <f t="shared" si="332"/>
        <v>1</v>
      </c>
      <c r="M662" s="41">
        <f t="shared" si="333"/>
        <v>1</v>
      </c>
      <c r="Q662" s="25" t="str">
        <f t="shared" si="328"/>
        <v>CARIB</v>
      </c>
      <c r="R662" s="25">
        <f t="shared" si="316"/>
        <v>1.65</v>
      </c>
      <c r="S662" s="25">
        <f t="shared" si="326"/>
        <v>2.14</v>
      </c>
      <c r="T662" s="25">
        <f t="shared" si="317"/>
        <v>12.5</v>
      </c>
      <c r="U662" s="25">
        <f t="shared" si="318"/>
        <v>16.399999999999999</v>
      </c>
      <c r="V662" s="25">
        <f t="shared" si="319"/>
        <v>0</v>
      </c>
      <c r="W662" s="25">
        <f t="shared" si="320"/>
        <v>0.4</v>
      </c>
      <c r="X662" s="25">
        <f t="shared" si="321"/>
        <v>5</v>
      </c>
      <c r="Y662" s="25">
        <f t="shared" si="315"/>
        <v>7</v>
      </c>
    </row>
    <row r="663" spans="1:25" hidden="1" x14ac:dyDescent="0.25">
      <c r="A663" s="283">
        <v>45617</v>
      </c>
      <c r="B663" s="118" t="s">
        <v>804</v>
      </c>
      <c r="C663" s="34" t="s">
        <v>31</v>
      </c>
      <c r="D663" s="268">
        <v>2.12</v>
      </c>
      <c r="E663" s="48">
        <f t="shared" si="329"/>
        <v>1</v>
      </c>
      <c r="F663" s="43">
        <v>14.3</v>
      </c>
      <c r="G663" s="48">
        <f t="shared" si="330"/>
        <v>1</v>
      </c>
      <c r="H663" s="4">
        <v>0.06</v>
      </c>
      <c r="I663" s="48">
        <f t="shared" si="334"/>
        <v>1</v>
      </c>
      <c r="J663" s="223">
        <v>5.82</v>
      </c>
      <c r="K663" s="48">
        <f t="shared" si="331"/>
        <v>1</v>
      </c>
      <c r="L663" s="41">
        <f t="shared" si="332"/>
        <v>1</v>
      </c>
      <c r="M663" s="41">
        <f t="shared" si="333"/>
        <v>1</v>
      </c>
      <c r="Q663" s="25" t="str">
        <f t="shared" ref="Q663:Q665" si="350">LEFT(C663,12)</f>
        <v>CARIB</v>
      </c>
      <c r="R663" s="25">
        <f t="shared" si="316"/>
        <v>1.65</v>
      </c>
      <c r="S663" s="25">
        <f t="shared" si="326"/>
        <v>2.14</v>
      </c>
      <c r="T663" s="25">
        <f t="shared" si="317"/>
        <v>12.5</v>
      </c>
      <c r="U663" s="25">
        <f t="shared" si="318"/>
        <v>16.399999999999999</v>
      </c>
      <c r="V663" s="25">
        <f t="shared" si="319"/>
        <v>0</v>
      </c>
      <c r="W663" s="25">
        <f t="shared" si="320"/>
        <v>0.4</v>
      </c>
      <c r="X663" s="25">
        <f t="shared" si="321"/>
        <v>5</v>
      </c>
      <c r="Y663" s="25">
        <f t="shared" si="315"/>
        <v>7</v>
      </c>
    </row>
    <row r="664" spans="1:25" hidden="1" x14ac:dyDescent="0.25">
      <c r="A664" s="283">
        <v>45617</v>
      </c>
      <c r="B664" s="118" t="s">
        <v>437</v>
      </c>
      <c r="C664" s="34" t="s">
        <v>31</v>
      </c>
      <c r="D664" s="268">
        <v>2.1</v>
      </c>
      <c r="E664" s="48">
        <f t="shared" si="329"/>
        <v>1</v>
      </c>
      <c r="F664" s="43">
        <v>14.05</v>
      </c>
      <c r="G664" s="48">
        <f t="shared" si="330"/>
        <v>1</v>
      </c>
      <c r="H664" s="4">
        <v>0.06</v>
      </c>
      <c r="I664" s="48">
        <f t="shared" si="334"/>
        <v>1</v>
      </c>
      <c r="J664" s="223">
        <v>5.73</v>
      </c>
      <c r="K664" s="48">
        <f t="shared" si="331"/>
        <v>1</v>
      </c>
      <c r="L664" s="41">
        <f t="shared" si="332"/>
        <v>1</v>
      </c>
      <c r="M664" s="41">
        <f t="shared" si="333"/>
        <v>1</v>
      </c>
      <c r="Q664" s="25" t="str">
        <f t="shared" si="350"/>
        <v>CARIB</v>
      </c>
      <c r="R664" s="25">
        <f t="shared" si="316"/>
        <v>1.65</v>
      </c>
      <c r="S664" s="25">
        <f t="shared" si="326"/>
        <v>2.14</v>
      </c>
      <c r="T664" s="25">
        <f t="shared" si="317"/>
        <v>12.5</v>
      </c>
      <c r="U664" s="25">
        <f t="shared" si="318"/>
        <v>16.399999999999999</v>
      </c>
      <c r="V664" s="25">
        <f t="shared" si="319"/>
        <v>0</v>
      </c>
      <c r="W664" s="25">
        <f t="shared" si="320"/>
        <v>0.4</v>
      </c>
      <c r="X664" s="25">
        <f t="shared" si="321"/>
        <v>5</v>
      </c>
      <c r="Y664" s="25">
        <f t="shared" si="315"/>
        <v>7</v>
      </c>
    </row>
    <row r="665" spans="1:25" hidden="1" x14ac:dyDescent="0.25">
      <c r="A665" s="283">
        <v>45617</v>
      </c>
      <c r="B665" s="118" t="s">
        <v>435</v>
      </c>
      <c r="C665" s="34" t="s">
        <v>31</v>
      </c>
      <c r="D665" s="268">
        <v>1.87</v>
      </c>
      <c r="E665" s="48">
        <f t="shared" si="329"/>
        <v>1</v>
      </c>
      <c r="F665" s="43">
        <v>14.2</v>
      </c>
      <c r="G665" s="48">
        <f t="shared" si="330"/>
        <v>1</v>
      </c>
      <c r="H665" s="4">
        <v>0.13</v>
      </c>
      <c r="I665" s="48">
        <f t="shared" si="334"/>
        <v>1</v>
      </c>
      <c r="J665" s="223">
        <v>5.73</v>
      </c>
      <c r="K665" s="48">
        <f t="shared" si="331"/>
        <v>1</v>
      </c>
      <c r="L665" s="41">
        <f t="shared" si="332"/>
        <v>1</v>
      </c>
      <c r="M665" s="41">
        <f t="shared" si="333"/>
        <v>1</v>
      </c>
      <c r="Q665" s="25" t="str">
        <f t="shared" si="350"/>
        <v>CARIB</v>
      </c>
      <c r="R665" s="25">
        <f t="shared" si="316"/>
        <v>1.65</v>
      </c>
      <c r="S665" s="25">
        <f t="shared" si="326"/>
        <v>2.14</v>
      </c>
      <c r="T665" s="25">
        <f t="shared" si="317"/>
        <v>12.5</v>
      </c>
      <c r="U665" s="25">
        <f t="shared" si="318"/>
        <v>16.399999999999999</v>
      </c>
      <c r="V665" s="25">
        <f t="shared" si="319"/>
        <v>0</v>
      </c>
      <c r="W665" s="25">
        <f t="shared" si="320"/>
        <v>0.4</v>
      </c>
      <c r="X665" s="25">
        <f t="shared" si="321"/>
        <v>5</v>
      </c>
      <c r="Y665" s="25">
        <f t="shared" si="315"/>
        <v>7</v>
      </c>
    </row>
    <row r="666" spans="1:25" hidden="1" x14ac:dyDescent="0.25">
      <c r="A666" s="283">
        <v>45617</v>
      </c>
      <c r="B666" s="118" t="s">
        <v>434</v>
      </c>
      <c r="C666" s="34" t="s">
        <v>31</v>
      </c>
      <c r="D666" s="268">
        <v>1.88</v>
      </c>
      <c r="E666" s="48">
        <f t="shared" si="329"/>
        <v>1</v>
      </c>
      <c r="F666" s="43">
        <v>13.55</v>
      </c>
      <c r="G666" s="48">
        <f t="shared" si="330"/>
        <v>1</v>
      </c>
      <c r="H666" s="4"/>
      <c r="I666" s="48">
        <f t="shared" si="334"/>
        <v>1</v>
      </c>
      <c r="J666" s="223">
        <v>5.58</v>
      </c>
      <c r="K666" s="48">
        <f t="shared" si="331"/>
        <v>1</v>
      </c>
      <c r="L666" s="41">
        <f t="shared" si="332"/>
        <v>1</v>
      </c>
      <c r="M666" s="41">
        <f t="shared" si="333"/>
        <v>1</v>
      </c>
      <c r="Q666" s="25" t="str">
        <f t="shared" ref="Q666:Q680" si="351">LEFT(C666,12)</f>
        <v>CARIB</v>
      </c>
      <c r="R666" s="25">
        <f t="shared" si="316"/>
        <v>1.65</v>
      </c>
      <c r="S666" s="25">
        <f t="shared" si="326"/>
        <v>2.14</v>
      </c>
      <c r="T666" s="25">
        <f t="shared" si="317"/>
        <v>12.5</v>
      </c>
      <c r="U666" s="25">
        <f t="shared" si="318"/>
        <v>16.399999999999999</v>
      </c>
      <c r="V666" s="25">
        <f t="shared" si="319"/>
        <v>0</v>
      </c>
      <c r="W666" s="25">
        <f t="shared" si="320"/>
        <v>0.4</v>
      </c>
      <c r="X666" s="25">
        <f t="shared" si="321"/>
        <v>5</v>
      </c>
      <c r="Y666" s="25">
        <f t="shared" ref="Y666:Y729" si="352">VLOOKUP($Q666,$Q$3:$Y$14,9,FALSE)</f>
        <v>7</v>
      </c>
    </row>
    <row r="667" spans="1:25" hidden="1" x14ac:dyDescent="0.25">
      <c r="A667" s="283">
        <v>45983</v>
      </c>
      <c r="B667" s="118" t="s">
        <v>455</v>
      </c>
      <c r="C667" s="34" t="s">
        <v>31</v>
      </c>
      <c r="D667" s="268">
        <v>1.89</v>
      </c>
      <c r="E667" s="48">
        <f t="shared" si="329"/>
        <v>1</v>
      </c>
      <c r="F667" s="43">
        <v>13.8</v>
      </c>
      <c r="G667" s="48">
        <f t="shared" si="330"/>
        <v>1</v>
      </c>
      <c r="H667" s="4">
        <v>0.03</v>
      </c>
      <c r="I667" s="48">
        <f t="shared" si="334"/>
        <v>1</v>
      </c>
      <c r="J667" s="223">
        <v>5.7</v>
      </c>
      <c r="K667" s="48">
        <f t="shared" si="331"/>
        <v>1</v>
      </c>
      <c r="L667" s="41">
        <f t="shared" si="332"/>
        <v>1</v>
      </c>
      <c r="M667" s="41">
        <f t="shared" si="333"/>
        <v>1</v>
      </c>
      <c r="Q667" s="25" t="str">
        <f t="shared" si="351"/>
        <v>CARIB</v>
      </c>
      <c r="R667" s="25">
        <f t="shared" si="316"/>
        <v>1.65</v>
      </c>
      <c r="S667" s="25">
        <f t="shared" si="326"/>
        <v>2.14</v>
      </c>
      <c r="T667" s="25">
        <f t="shared" si="317"/>
        <v>12.5</v>
      </c>
      <c r="U667" s="25">
        <f t="shared" si="318"/>
        <v>16.399999999999999</v>
      </c>
      <c r="V667" s="25">
        <f t="shared" si="319"/>
        <v>0</v>
      </c>
      <c r="W667" s="25">
        <f t="shared" si="320"/>
        <v>0.4</v>
      </c>
      <c r="X667" s="25">
        <f t="shared" si="321"/>
        <v>5</v>
      </c>
      <c r="Y667" s="25">
        <f t="shared" si="352"/>
        <v>7</v>
      </c>
    </row>
    <row r="668" spans="1:25" hidden="1" x14ac:dyDescent="0.25">
      <c r="A668" s="283">
        <v>45983</v>
      </c>
      <c r="B668" s="118" t="s">
        <v>452</v>
      </c>
      <c r="C668" s="34" t="s">
        <v>31</v>
      </c>
      <c r="D668" s="268">
        <v>1.89</v>
      </c>
      <c r="E668" s="48">
        <f t="shared" si="329"/>
        <v>1</v>
      </c>
      <c r="F668" s="43">
        <v>14.7</v>
      </c>
      <c r="G668" s="48">
        <f t="shared" si="330"/>
        <v>1</v>
      </c>
      <c r="H668" s="4">
        <v>0.06</v>
      </c>
      <c r="I668" s="48">
        <f t="shared" si="334"/>
        <v>1</v>
      </c>
      <c r="J668" s="223">
        <v>5.3</v>
      </c>
      <c r="K668" s="48">
        <f t="shared" si="331"/>
        <v>1</v>
      </c>
      <c r="L668" s="41">
        <f t="shared" si="332"/>
        <v>1</v>
      </c>
      <c r="M668" s="41">
        <f t="shared" si="333"/>
        <v>1</v>
      </c>
      <c r="Q668" s="25" t="str">
        <f t="shared" ref="Q668:Q669" si="353">LEFT(C668,12)</f>
        <v>CARIB</v>
      </c>
      <c r="R668" s="25">
        <f t="shared" si="316"/>
        <v>1.65</v>
      </c>
      <c r="S668" s="25">
        <f t="shared" si="326"/>
        <v>2.14</v>
      </c>
      <c r="T668" s="25">
        <f t="shared" si="317"/>
        <v>12.5</v>
      </c>
      <c r="U668" s="25">
        <f t="shared" si="318"/>
        <v>16.399999999999999</v>
      </c>
      <c r="V668" s="25">
        <f t="shared" si="319"/>
        <v>0</v>
      </c>
      <c r="W668" s="25">
        <f t="shared" si="320"/>
        <v>0.4</v>
      </c>
      <c r="X668" s="25">
        <f t="shared" si="321"/>
        <v>5</v>
      </c>
      <c r="Y668" s="25">
        <f t="shared" si="352"/>
        <v>7</v>
      </c>
    </row>
    <row r="669" spans="1:25" hidden="1" x14ac:dyDescent="0.25">
      <c r="A669" s="283">
        <v>45984</v>
      </c>
      <c r="B669" s="118" t="s">
        <v>452</v>
      </c>
      <c r="C669" s="34" t="s">
        <v>31</v>
      </c>
      <c r="D669" s="268">
        <v>1.92</v>
      </c>
      <c r="E669" s="48">
        <f t="shared" si="329"/>
        <v>1</v>
      </c>
      <c r="F669" s="43">
        <v>14.5</v>
      </c>
      <c r="G669" s="48">
        <f t="shared" si="330"/>
        <v>1</v>
      </c>
      <c r="H669" s="4">
        <v>0.05</v>
      </c>
      <c r="I669" s="48">
        <f t="shared" si="334"/>
        <v>1</v>
      </c>
      <c r="J669" s="223">
        <v>5.2</v>
      </c>
      <c r="K669" s="48">
        <f t="shared" si="331"/>
        <v>1</v>
      </c>
      <c r="L669" s="41">
        <f t="shared" si="332"/>
        <v>1</v>
      </c>
      <c r="M669" s="41">
        <f t="shared" si="333"/>
        <v>1</v>
      </c>
      <c r="Q669" s="25" t="str">
        <f t="shared" si="353"/>
        <v>CARIB</v>
      </c>
      <c r="R669" s="25">
        <f t="shared" si="316"/>
        <v>1.65</v>
      </c>
      <c r="S669" s="25">
        <f t="shared" si="326"/>
        <v>2.14</v>
      </c>
      <c r="T669" s="25">
        <f t="shared" si="317"/>
        <v>12.5</v>
      </c>
      <c r="U669" s="25">
        <f t="shared" si="318"/>
        <v>16.399999999999999</v>
      </c>
      <c r="V669" s="25">
        <f t="shared" si="319"/>
        <v>0</v>
      </c>
      <c r="W669" s="25">
        <f t="shared" si="320"/>
        <v>0.4</v>
      </c>
      <c r="X669" s="25">
        <f t="shared" si="321"/>
        <v>5</v>
      </c>
      <c r="Y669" s="25">
        <f t="shared" si="352"/>
        <v>7</v>
      </c>
    </row>
    <row r="670" spans="1:25" hidden="1" x14ac:dyDescent="0.25">
      <c r="A670" s="283">
        <v>45984</v>
      </c>
      <c r="B670" s="118" t="s">
        <v>455</v>
      </c>
      <c r="C670" s="34" t="s">
        <v>31</v>
      </c>
      <c r="D670" s="268">
        <v>1.9</v>
      </c>
      <c r="E670" s="48">
        <f t="shared" si="329"/>
        <v>1</v>
      </c>
      <c r="F670" s="43">
        <v>13.8</v>
      </c>
      <c r="G670" s="48">
        <f t="shared" si="330"/>
        <v>1</v>
      </c>
      <c r="H670" s="4">
        <v>0.25</v>
      </c>
      <c r="I670" s="48">
        <f t="shared" si="334"/>
        <v>1</v>
      </c>
      <c r="J670" s="223">
        <v>5.37</v>
      </c>
      <c r="K670" s="48">
        <f t="shared" si="331"/>
        <v>1</v>
      </c>
      <c r="L670" s="41">
        <f t="shared" si="332"/>
        <v>1</v>
      </c>
      <c r="M670" s="41">
        <f t="shared" si="333"/>
        <v>1</v>
      </c>
      <c r="Q670" s="25" t="str">
        <f t="shared" ref="Q670:Q671" si="354">LEFT(C670,12)</f>
        <v>CARIB</v>
      </c>
      <c r="R670" s="25">
        <f t="shared" si="316"/>
        <v>1.65</v>
      </c>
      <c r="S670" s="25">
        <f t="shared" si="326"/>
        <v>2.14</v>
      </c>
      <c r="T670" s="25">
        <f t="shared" si="317"/>
        <v>12.5</v>
      </c>
      <c r="U670" s="25">
        <f t="shared" si="318"/>
        <v>16.399999999999999</v>
      </c>
      <c r="V670" s="25">
        <f t="shared" si="319"/>
        <v>0</v>
      </c>
      <c r="W670" s="25">
        <f t="shared" si="320"/>
        <v>0.4</v>
      </c>
      <c r="X670" s="25">
        <f t="shared" si="321"/>
        <v>5</v>
      </c>
      <c r="Y670" s="25">
        <f t="shared" si="352"/>
        <v>7</v>
      </c>
    </row>
    <row r="671" spans="1:25" hidden="1" x14ac:dyDescent="0.25">
      <c r="A671" s="283">
        <v>45986</v>
      </c>
      <c r="B671" s="118" t="s">
        <v>452</v>
      </c>
      <c r="C671" s="34" t="s">
        <v>31</v>
      </c>
      <c r="D671" s="268">
        <v>2</v>
      </c>
      <c r="E671" s="48">
        <f t="shared" si="329"/>
        <v>1</v>
      </c>
      <c r="F671" s="43">
        <v>14.15</v>
      </c>
      <c r="G671" s="48">
        <f t="shared" si="330"/>
        <v>1</v>
      </c>
      <c r="H671" s="4">
        <v>0.2</v>
      </c>
      <c r="I671" s="48">
        <f t="shared" si="334"/>
        <v>1</v>
      </c>
      <c r="J671" s="223">
        <v>5.05</v>
      </c>
      <c r="K671" s="48">
        <f t="shared" si="331"/>
        <v>1</v>
      </c>
      <c r="L671" s="41">
        <f t="shared" si="332"/>
        <v>1</v>
      </c>
      <c r="M671" s="41">
        <f t="shared" si="333"/>
        <v>1</v>
      </c>
      <c r="Q671" s="25" t="str">
        <f t="shared" si="354"/>
        <v>CARIB</v>
      </c>
      <c r="R671" s="25">
        <f t="shared" si="316"/>
        <v>1.65</v>
      </c>
      <c r="S671" s="25">
        <f t="shared" si="326"/>
        <v>2.14</v>
      </c>
      <c r="T671" s="25">
        <f t="shared" si="317"/>
        <v>12.5</v>
      </c>
      <c r="U671" s="25">
        <f t="shared" si="318"/>
        <v>16.399999999999999</v>
      </c>
      <c r="V671" s="25">
        <f t="shared" si="319"/>
        <v>0</v>
      </c>
      <c r="W671" s="25">
        <f t="shared" si="320"/>
        <v>0.4</v>
      </c>
      <c r="X671" s="25">
        <f t="shared" si="321"/>
        <v>5</v>
      </c>
      <c r="Y671" s="25">
        <f t="shared" si="352"/>
        <v>7</v>
      </c>
    </row>
    <row r="672" spans="1:25" hidden="1" x14ac:dyDescent="0.25">
      <c r="A672" s="283">
        <v>45986</v>
      </c>
      <c r="B672" s="118" t="s">
        <v>455</v>
      </c>
      <c r="C672" s="34" t="s">
        <v>31</v>
      </c>
      <c r="D672" s="268">
        <v>2</v>
      </c>
      <c r="E672" s="48">
        <f t="shared" si="329"/>
        <v>1</v>
      </c>
      <c r="F672" s="43">
        <v>15</v>
      </c>
      <c r="G672" s="48">
        <f t="shared" si="330"/>
        <v>1</v>
      </c>
      <c r="H672" s="4">
        <v>0.08</v>
      </c>
      <c r="I672" s="48">
        <f t="shared" si="334"/>
        <v>1</v>
      </c>
      <c r="J672" s="223">
        <v>5.33</v>
      </c>
      <c r="K672" s="48">
        <f t="shared" si="331"/>
        <v>1</v>
      </c>
      <c r="L672" s="41">
        <f t="shared" si="332"/>
        <v>1</v>
      </c>
      <c r="M672" s="41">
        <f t="shared" si="333"/>
        <v>1</v>
      </c>
      <c r="Q672" s="25" t="str">
        <f t="shared" ref="Q672:Q679" si="355">LEFT(C672,12)</f>
        <v>CARIB</v>
      </c>
      <c r="R672" s="25">
        <f t="shared" si="316"/>
        <v>1.65</v>
      </c>
      <c r="S672" s="25">
        <f t="shared" si="326"/>
        <v>2.14</v>
      </c>
      <c r="T672" s="25">
        <f t="shared" si="317"/>
        <v>12.5</v>
      </c>
      <c r="U672" s="25">
        <f t="shared" si="318"/>
        <v>16.399999999999999</v>
      </c>
      <c r="V672" s="25">
        <f t="shared" si="319"/>
        <v>0</v>
      </c>
      <c r="W672" s="25">
        <f t="shared" si="320"/>
        <v>0.4</v>
      </c>
      <c r="X672" s="25">
        <f t="shared" si="321"/>
        <v>5</v>
      </c>
      <c r="Y672" s="25">
        <f t="shared" si="352"/>
        <v>7</v>
      </c>
    </row>
    <row r="673" spans="1:25" hidden="1" x14ac:dyDescent="0.25">
      <c r="A673" s="283">
        <v>45987</v>
      </c>
      <c r="B673" s="118" t="s">
        <v>458</v>
      </c>
      <c r="C673" s="34" t="s">
        <v>484</v>
      </c>
      <c r="D673" s="268">
        <v>6.62</v>
      </c>
      <c r="E673" s="48"/>
      <c r="F673" s="43"/>
      <c r="G673" s="48"/>
      <c r="H673" s="4"/>
      <c r="I673" s="48"/>
      <c r="J673" s="223">
        <v>1.95</v>
      </c>
      <c r="K673" s="48"/>
      <c r="L673" s="41"/>
      <c r="M673" s="41"/>
      <c r="Q673" s="25" t="str">
        <f t="shared" si="355"/>
        <v>CARIBE PEARS</v>
      </c>
      <c r="R673" s="25" t="e">
        <f t="shared" si="316"/>
        <v>#N/A</v>
      </c>
      <c r="S673" s="25" t="e">
        <f t="shared" si="326"/>
        <v>#N/A</v>
      </c>
      <c r="T673" s="25" t="e">
        <f t="shared" si="317"/>
        <v>#N/A</v>
      </c>
      <c r="U673" s="25" t="e">
        <f t="shared" si="318"/>
        <v>#N/A</v>
      </c>
      <c r="V673" s="25" t="e">
        <f t="shared" si="319"/>
        <v>#N/A</v>
      </c>
      <c r="W673" s="25" t="e">
        <f t="shared" si="320"/>
        <v>#N/A</v>
      </c>
      <c r="X673" s="25" t="e">
        <f t="shared" si="321"/>
        <v>#N/A</v>
      </c>
      <c r="Y673" s="25" t="e">
        <f t="shared" si="352"/>
        <v>#N/A</v>
      </c>
    </row>
    <row r="674" spans="1:25" hidden="1" x14ac:dyDescent="0.25">
      <c r="A674" s="283">
        <v>45987</v>
      </c>
      <c r="B674" s="118" t="s">
        <v>434</v>
      </c>
      <c r="C674" s="34" t="s">
        <v>484</v>
      </c>
      <c r="D674" s="268">
        <v>6.52</v>
      </c>
      <c r="E674" s="48"/>
      <c r="F674" s="43"/>
      <c r="G674" s="48"/>
      <c r="H674" s="4"/>
      <c r="I674" s="48"/>
      <c r="J674" s="223">
        <v>1.55</v>
      </c>
      <c r="K674" s="48"/>
      <c r="L674" s="41"/>
      <c r="M674" s="41"/>
      <c r="Q674" s="25" t="str">
        <f t="shared" ref="Q674" si="356">LEFT(C674,12)</f>
        <v>CARIBE PEARS</v>
      </c>
      <c r="R674" s="25" t="e">
        <f t="shared" si="316"/>
        <v>#N/A</v>
      </c>
      <c r="S674" s="25" t="e">
        <f t="shared" si="326"/>
        <v>#N/A</v>
      </c>
      <c r="T674" s="25" t="e">
        <f t="shared" si="317"/>
        <v>#N/A</v>
      </c>
      <c r="U674" s="25" t="e">
        <f t="shared" si="318"/>
        <v>#N/A</v>
      </c>
      <c r="V674" s="25" t="e">
        <f t="shared" si="319"/>
        <v>#N/A</v>
      </c>
      <c r="W674" s="25" t="e">
        <f t="shared" si="320"/>
        <v>#N/A</v>
      </c>
      <c r="X674" s="25" t="e">
        <f t="shared" si="321"/>
        <v>#N/A</v>
      </c>
      <c r="Y674" s="25" t="e">
        <f t="shared" si="352"/>
        <v>#N/A</v>
      </c>
    </row>
    <row r="675" spans="1:25" hidden="1" x14ac:dyDescent="0.25">
      <c r="A675" s="283">
        <v>45987</v>
      </c>
      <c r="B675" s="118" t="s">
        <v>436</v>
      </c>
      <c r="C675" s="34" t="s">
        <v>484</v>
      </c>
      <c r="D675" s="268">
        <v>6.72</v>
      </c>
      <c r="E675" s="48"/>
      <c r="F675" s="43"/>
      <c r="G675" s="48"/>
      <c r="H675" s="4"/>
      <c r="I675" s="48"/>
      <c r="J675" s="223">
        <v>1.7</v>
      </c>
      <c r="K675" s="48"/>
      <c r="L675" s="41"/>
      <c r="M675" s="41"/>
      <c r="Q675" s="25" t="str">
        <f t="shared" si="355"/>
        <v>CARIBE PEARS</v>
      </c>
      <c r="R675" s="25" t="e">
        <f t="shared" si="316"/>
        <v>#N/A</v>
      </c>
      <c r="S675" s="25" t="e">
        <f t="shared" si="326"/>
        <v>#N/A</v>
      </c>
      <c r="T675" s="25" t="e">
        <f t="shared" si="317"/>
        <v>#N/A</v>
      </c>
      <c r="U675" s="25" t="e">
        <f t="shared" si="318"/>
        <v>#N/A</v>
      </c>
      <c r="V675" s="25" t="e">
        <f t="shared" si="319"/>
        <v>#N/A</v>
      </c>
      <c r="W675" s="25" t="e">
        <f t="shared" si="320"/>
        <v>#N/A</v>
      </c>
      <c r="X675" s="25" t="e">
        <f t="shared" si="321"/>
        <v>#N/A</v>
      </c>
      <c r="Y675" s="25" t="e">
        <f t="shared" si="352"/>
        <v>#N/A</v>
      </c>
    </row>
    <row r="676" spans="1:25" hidden="1" x14ac:dyDescent="0.25">
      <c r="A676" s="283">
        <v>45988</v>
      </c>
      <c r="B676" s="118" t="s">
        <v>437</v>
      </c>
      <c r="C676" s="34" t="s">
        <v>484</v>
      </c>
      <c r="D676" s="268">
        <v>6.59</v>
      </c>
      <c r="E676" s="48"/>
      <c r="F676" s="43"/>
      <c r="G676" s="48"/>
      <c r="H676" s="4"/>
      <c r="I676" s="48"/>
      <c r="J676" s="223">
        <v>1.7</v>
      </c>
      <c r="K676" s="48"/>
      <c r="L676" s="41"/>
      <c r="M676" s="41"/>
      <c r="Q676" s="25" t="str">
        <f t="shared" si="355"/>
        <v>CARIBE PEARS</v>
      </c>
      <c r="R676" s="25" t="e">
        <f t="shared" si="316"/>
        <v>#N/A</v>
      </c>
      <c r="S676" s="25" t="e">
        <f t="shared" si="326"/>
        <v>#N/A</v>
      </c>
      <c r="T676" s="25" t="e">
        <f t="shared" si="317"/>
        <v>#N/A</v>
      </c>
      <c r="U676" s="25" t="e">
        <f t="shared" si="318"/>
        <v>#N/A</v>
      </c>
      <c r="V676" s="25" t="e">
        <f t="shared" si="319"/>
        <v>#N/A</v>
      </c>
      <c r="W676" s="25" t="e">
        <f t="shared" si="320"/>
        <v>#N/A</v>
      </c>
      <c r="X676" s="25" t="e">
        <f t="shared" si="321"/>
        <v>#N/A</v>
      </c>
      <c r="Y676" s="25" t="e">
        <f t="shared" si="352"/>
        <v>#N/A</v>
      </c>
    </row>
    <row r="677" spans="1:25" hidden="1" x14ac:dyDescent="0.25">
      <c r="A677" s="283">
        <v>45988</v>
      </c>
      <c r="B677" s="118" t="s">
        <v>435</v>
      </c>
      <c r="C677" s="34" t="s">
        <v>484</v>
      </c>
      <c r="D677" s="268">
        <v>6.74</v>
      </c>
      <c r="E677" s="48"/>
      <c r="F677" s="43"/>
      <c r="G677" s="48"/>
      <c r="H677" s="4"/>
      <c r="I677" s="48"/>
      <c r="J677" s="223">
        <v>2</v>
      </c>
      <c r="K677" s="48"/>
      <c r="L677" s="41"/>
      <c r="M677" s="41"/>
      <c r="Q677" s="25" t="str">
        <f t="shared" si="355"/>
        <v>CARIBE PEARS</v>
      </c>
      <c r="R677" s="25" t="e">
        <f t="shared" si="316"/>
        <v>#N/A</v>
      </c>
      <c r="S677" s="25" t="e">
        <f t="shared" si="326"/>
        <v>#N/A</v>
      </c>
      <c r="T677" s="25" t="e">
        <f t="shared" si="317"/>
        <v>#N/A</v>
      </c>
      <c r="U677" s="25" t="e">
        <f t="shared" si="318"/>
        <v>#N/A</v>
      </c>
      <c r="V677" s="25" t="e">
        <f t="shared" si="319"/>
        <v>#N/A</v>
      </c>
      <c r="W677" s="25" t="e">
        <f t="shared" si="320"/>
        <v>#N/A</v>
      </c>
      <c r="X677" s="25" t="e">
        <f t="shared" si="321"/>
        <v>#N/A</v>
      </c>
      <c r="Y677" s="25" t="e">
        <f t="shared" si="352"/>
        <v>#N/A</v>
      </c>
    </row>
    <row r="678" spans="1:25" hidden="1" x14ac:dyDescent="0.25">
      <c r="A678" s="283">
        <v>45989</v>
      </c>
      <c r="B678" s="118" t="s">
        <v>847</v>
      </c>
      <c r="C678" s="34" t="s">
        <v>135</v>
      </c>
      <c r="D678" s="268">
        <v>5.37</v>
      </c>
      <c r="E678" s="48">
        <f t="shared" si="329"/>
        <v>1</v>
      </c>
      <c r="F678" s="43"/>
      <c r="G678" s="48"/>
      <c r="H678" s="4"/>
      <c r="I678" s="48"/>
      <c r="J678" s="223">
        <v>3.25</v>
      </c>
      <c r="K678" s="48">
        <f t="shared" si="331"/>
        <v>1</v>
      </c>
      <c r="L678" s="41">
        <f t="shared" si="332"/>
        <v>1</v>
      </c>
      <c r="M678" s="41">
        <f t="shared" si="333"/>
        <v>1</v>
      </c>
      <c r="Q678" s="25" t="str">
        <f t="shared" si="355"/>
        <v>CARIBE ROSE</v>
      </c>
      <c r="R678" s="25">
        <f t="shared" si="316"/>
        <v>4.5</v>
      </c>
      <c r="S678" s="25">
        <f t="shared" si="326"/>
        <v>5.44</v>
      </c>
      <c r="T678" s="25">
        <f t="shared" si="317"/>
        <v>0</v>
      </c>
      <c r="U678" s="25">
        <f t="shared" si="318"/>
        <v>0</v>
      </c>
      <c r="V678" s="25">
        <f t="shared" si="319"/>
        <v>0</v>
      </c>
      <c r="W678" s="25">
        <f t="shared" si="320"/>
        <v>1</v>
      </c>
      <c r="X678" s="25">
        <f t="shared" si="321"/>
        <v>3</v>
      </c>
      <c r="Y678" s="25">
        <f t="shared" si="352"/>
        <v>3.64</v>
      </c>
    </row>
    <row r="679" spans="1:25" hidden="1" x14ac:dyDescent="0.25">
      <c r="A679" s="283">
        <v>45989</v>
      </c>
      <c r="B679" s="118" t="s">
        <v>848</v>
      </c>
      <c r="C679" s="34" t="s">
        <v>30</v>
      </c>
      <c r="D679" s="268">
        <v>0.91</v>
      </c>
      <c r="E679" s="48">
        <f t="shared" si="329"/>
        <v>1</v>
      </c>
      <c r="F679" s="43">
        <v>14.42</v>
      </c>
      <c r="G679" s="48">
        <f t="shared" si="330"/>
        <v>1</v>
      </c>
      <c r="H679" s="4">
        <v>0.42</v>
      </c>
      <c r="I679" s="48">
        <f t="shared" si="334"/>
        <v>1</v>
      </c>
      <c r="J679" s="223">
        <v>5.52</v>
      </c>
      <c r="K679" s="48">
        <f t="shared" si="331"/>
        <v>1</v>
      </c>
      <c r="L679" s="41">
        <f t="shared" si="332"/>
        <v>1</v>
      </c>
      <c r="M679" s="41">
        <f t="shared" si="333"/>
        <v>1</v>
      </c>
      <c r="Q679" s="25" t="str">
        <f t="shared" si="355"/>
        <v>STAG</v>
      </c>
      <c r="R679" s="25">
        <f t="shared" si="316"/>
        <v>0.8</v>
      </c>
      <c r="S679" s="25">
        <f t="shared" si="326"/>
        <v>1.24</v>
      </c>
      <c r="T679" s="25">
        <f t="shared" si="317"/>
        <v>12.5</v>
      </c>
      <c r="U679" s="25">
        <f t="shared" si="318"/>
        <v>16.399999999999999</v>
      </c>
      <c r="V679" s="25">
        <f t="shared" si="319"/>
        <v>0</v>
      </c>
      <c r="W679" s="25">
        <f t="shared" si="320"/>
        <v>0.5</v>
      </c>
      <c r="X679" s="25">
        <f t="shared" si="321"/>
        <v>5</v>
      </c>
      <c r="Y679" s="25">
        <f t="shared" si="352"/>
        <v>7</v>
      </c>
    </row>
    <row r="680" spans="1:25" hidden="1" x14ac:dyDescent="0.25">
      <c r="A680" s="283">
        <v>45989</v>
      </c>
      <c r="B680" s="118" t="s">
        <v>847</v>
      </c>
      <c r="C680" s="34" t="s">
        <v>30</v>
      </c>
      <c r="D680" s="268">
        <v>0.86</v>
      </c>
      <c r="E680" s="48">
        <f t="shared" si="329"/>
        <v>1</v>
      </c>
      <c r="F680" s="43">
        <v>14</v>
      </c>
      <c r="G680" s="48">
        <f t="shared" si="330"/>
        <v>1</v>
      </c>
      <c r="H680" s="4">
        <v>0.06</v>
      </c>
      <c r="I680" s="48">
        <f t="shared" si="334"/>
        <v>1</v>
      </c>
      <c r="J680" s="223">
        <v>5.73</v>
      </c>
      <c r="K680" s="48">
        <f t="shared" si="331"/>
        <v>1</v>
      </c>
      <c r="L680" s="41">
        <f t="shared" si="332"/>
        <v>1</v>
      </c>
      <c r="M680" s="41">
        <f t="shared" si="333"/>
        <v>1</v>
      </c>
      <c r="Q680" s="25" t="str">
        <f t="shared" si="351"/>
        <v>STAG</v>
      </c>
      <c r="R680" s="25">
        <f t="shared" si="316"/>
        <v>0.8</v>
      </c>
      <c r="S680" s="25">
        <f t="shared" si="326"/>
        <v>1.24</v>
      </c>
      <c r="T680" s="25">
        <f t="shared" si="317"/>
        <v>12.5</v>
      </c>
      <c r="U680" s="25">
        <f t="shared" si="318"/>
        <v>16.399999999999999</v>
      </c>
      <c r="V680" s="25">
        <f t="shared" si="319"/>
        <v>0</v>
      </c>
      <c r="W680" s="25">
        <f t="shared" si="320"/>
        <v>0.5</v>
      </c>
      <c r="X680" s="25">
        <f t="shared" si="321"/>
        <v>5</v>
      </c>
      <c r="Y680" s="25">
        <f t="shared" si="352"/>
        <v>7</v>
      </c>
    </row>
    <row r="681" spans="1:25" hidden="1" x14ac:dyDescent="0.25">
      <c r="A681" s="283"/>
      <c r="B681" s="118"/>
      <c r="C681" s="34"/>
      <c r="D681" s="223"/>
      <c r="E681" s="48"/>
      <c r="F681" s="43"/>
      <c r="G681" s="48"/>
      <c r="H681" s="4"/>
      <c r="I681" s="48"/>
      <c r="J681" s="223"/>
      <c r="K681" s="48"/>
      <c r="L681" s="41"/>
      <c r="M681" s="41"/>
      <c r="Q681" s="25" t="str">
        <f t="shared" ref="Q681:Q702" si="357">LEFT(C681,12)</f>
        <v/>
      </c>
      <c r="R681" s="25" t="e">
        <f t="shared" si="316"/>
        <v>#N/A</v>
      </c>
      <c r="S681" s="25" t="e">
        <f t="shared" si="326"/>
        <v>#N/A</v>
      </c>
      <c r="T681" s="25" t="e">
        <f t="shared" si="317"/>
        <v>#N/A</v>
      </c>
      <c r="U681" s="25" t="e">
        <f t="shared" si="318"/>
        <v>#N/A</v>
      </c>
      <c r="V681" s="25" t="e">
        <f t="shared" si="319"/>
        <v>#N/A</v>
      </c>
      <c r="W681" s="25" t="e">
        <f t="shared" si="320"/>
        <v>#N/A</v>
      </c>
      <c r="X681" s="25" t="e">
        <f t="shared" si="321"/>
        <v>#N/A</v>
      </c>
      <c r="Y681" s="25" t="e">
        <f t="shared" si="352"/>
        <v>#N/A</v>
      </c>
    </row>
    <row r="682" spans="1:25" hidden="1" x14ac:dyDescent="0.25">
      <c r="A682" s="283" t="s">
        <v>849</v>
      </c>
      <c r="B682" s="118"/>
      <c r="C682" s="34"/>
      <c r="D682" s="223"/>
      <c r="E682" s="48"/>
      <c r="F682" s="43"/>
      <c r="G682" s="48"/>
      <c r="H682" s="4"/>
      <c r="I682" s="48"/>
      <c r="J682" s="223"/>
      <c r="K682" s="48"/>
      <c r="L682" s="41"/>
      <c r="M682" s="41"/>
      <c r="Q682" s="25" t="str">
        <f t="shared" si="357"/>
        <v/>
      </c>
      <c r="R682" s="25" t="e">
        <f t="shared" si="316"/>
        <v>#N/A</v>
      </c>
      <c r="S682" s="25" t="e">
        <f t="shared" si="326"/>
        <v>#N/A</v>
      </c>
      <c r="T682" s="25" t="e">
        <f t="shared" si="317"/>
        <v>#N/A</v>
      </c>
      <c r="U682" s="25" t="e">
        <f t="shared" si="318"/>
        <v>#N/A</v>
      </c>
      <c r="V682" s="25" t="e">
        <f t="shared" si="319"/>
        <v>#N/A</v>
      </c>
      <c r="W682" s="25" t="e">
        <f t="shared" si="320"/>
        <v>#N/A</v>
      </c>
      <c r="X682" s="25" t="e">
        <f t="shared" si="321"/>
        <v>#N/A</v>
      </c>
      <c r="Y682" s="25" t="e">
        <f t="shared" si="352"/>
        <v>#N/A</v>
      </c>
    </row>
    <row r="683" spans="1:25" hidden="1" x14ac:dyDescent="0.25">
      <c r="A683" s="283"/>
      <c r="B683" s="118"/>
      <c r="C683" s="34"/>
      <c r="D683" s="223"/>
      <c r="E683" s="48"/>
      <c r="F683" s="43"/>
      <c r="G683" s="48"/>
      <c r="H683" s="4"/>
      <c r="I683" s="48"/>
      <c r="J683" s="223"/>
      <c r="K683" s="48"/>
      <c r="L683" s="41"/>
      <c r="M683" s="41"/>
      <c r="Q683" s="25" t="str">
        <f t="shared" si="357"/>
        <v/>
      </c>
      <c r="R683" s="25" t="e">
        <f t="shared" si="316"/>
        <v>#N/A</v>
      </c>
      <c r="S683" s="25" t="e">
        <f t="shared" si="326"/>
        <v>#N/A</v>
      </c>
      <c r="T683" s="25" t="e">
        <f t="shared" si="317"/>
        <v>#N/A</v>
      </c>
      <c r="U683" s="25" t="e">
        <f t="shared" si="318"/>
        <v>#N/A</v>
      </c>
      <c r="V683" s="25" t="e">
        <f t="shared" si="319"/>
        <v>#N/A</v>
      </c>
      <c r="W683" s="25" t="e">
        <f t="shared" si="320"/>
        <v>#N/A</v>
      </c>
      <c r="X683" s="25" t="e">
        <f t="shared" si="321"/>
        <v>#N/A</v>
      </c>
      <c r="Y683" s="25" t="e">
        <f t="shared" si="352"/>
        <v>#N/A</v>
      </c>
    </row>
    <row r="684" spans="1:25" hidden="1" x14ac:dyDescent="0.25">
      <c r="A684" s="283"/>
      <c r="B684" s="118"/>
      <c r="C684" s="34"/>
      <c r="D684" s="223"/>
      <c r="E684" s="48"/>
      <c r="F684" s="43"/>
      <c r="G684" s="48"/>
      <c r="H684" s="4"/>
      <c r="I684" s="48"/>
      <c r="J684" s="223"/>
      <c r="K684" s="48"/>
      <c r="L684" s="41"/>
      <c r="M684" s="41"/>
      <c r="Q684" s="25" t="str">
        <f t="shared" ref="Q684:Q701" si="358">LEFT(C684,12)</f>
        <v/>
      </c>
      <c r="R684" s="25" t="e">
        <f t="shared" si="316"/>
        <v>#N/A</v>
      </c>
      <c r="S684" s="25" t="e">
        <f t="shared" si="326"/>
        <v>#N/A</v>
      </c>
      <c r="T684" s="25" t="e">
        <f t="shared" si="317"/>
        <v>#N/A</v>
      </c>
      <c r="U684" s="25" t="e">
        <f t="shared" si="318"/>
        <v>#N/A</v>
      </c>
      <c r="V684" s="25" t="e">
        <f t="shared" si="319"/>
        <v>#N/A</v>
      </c>
      <c r="W684" s="25" t="e">
        <f t="shared" si="320"/>
        <v>#N/A</v>
      </c>
      <c r="X684" s="25" t="e">
        <f t="shared" si="321"/>
        <v>#N/A</v>
      </c>
      <c r="Y684" s="25" t="e">
        <f t="shared" si="352"/>
        <v>#N/A</v>
      </c>
    </row>
    <row r="685" spans="1:25" hidden="1" x14ac:dyDescent="0.25">
      <c r="A685" s="283"/>
      <c r="B685" s="118"/>
      <c r="C685" s="34"/>
      <c r="D685" s="223"/>
      <c r="E685" s="48"/>
      <c r="F685" s="43"/>
      <c r="G685" s="48"/>
      <c r="H685" s="4"/>
      <c r="I685" s="48"/>
      <c r="J685" s="223"/>
      <c r="K685" s="48"/>
      <c r="L685" s="41"/>
      <c r="M685" s="41"/>
      <c r="Q685" s="25" t="str">
        <f t="shared" si="358"/>
        <v/>
      </c>
      <c r="R685" s="25" t="e">
        <f t="shared" si="316"/>
        <v>#N/A</v>
      </c>
      <c r="S685" s="25" t="e">
        <f t="shared" si="326"/>
        <v>#N/A</v>
      </c>
      <c r="T685" s="25" t="e">
        <f t="shared" si="317"/>
        <v>#N/A</v>
      </c>
      <c r="U685" s="25" t="e">
        <f t="shared" si="318"/>
        <v>#N/A</v>
      </c>
      <c r="V685" s="25" t="e">
        <f t="shared" si="319"/>
        <v>#N/A</v>
      </c>
      <c r="W685" s="25" t="e">
        <f t="shared" si="320"/>
        <v>#N/A</v>
      </c>
      <c r="X685" s="25" t="e">
        <f t="shared" si="321"/>
        <v>#N/A</v>
      </c>
      <c r="Y685" s="25" t="e">
        <f t="shared" si="352"/>
        <v>#N/A</v>
      </c>
    </row>
    <row r="686" spans="1:25" hidden="1" x14ac:dyDescent="0.25">
      <c r="A686" s="283"/>
      <c r="B686" s="118"/>
      <c r="C686" s="34"/>
      <c r="D686" s="223"/>
      <c r="E686" s="48"/>
      <c r="F686" s="43"/>
      <c r="G686" s="48"/>
      <c r="H686" s="4"/>
      <c r="I686" s="48"/>
      <c r="J686" s="223"/>
      <c r="K686" s="48"/>
      <c r="L686" s="41"/>
      <c r="M686" s="41"/>
      <c r="Q686" s="25" t="str">
        <f t="shared" ref="Q686:Q691" si="359">LEFT(C686,12)</f>
        <v/>
      </c>
      <c r="R686" s="25" t="e">
        <f t="shared" si="316"/>
        <v>#N/A</v>
      </c>
      <c r="S686" s="25" t="e">
        <f t="shared" si="326"/>
        <v>#N/A</v>
      </c>
      <c r="T686" s="25" t="e">
        <f t="shared" si="317"/>
        <v>#N/A</v>
      </c>
      <c r="U686" s="25" t="e">
        <f t="shared" si="318"/>
        <v>#N/A</v>
      </c>
      <c r="V686" s="25" t="e">
        <f t="shared" si="319"/>
        <v>#N/A</v>
      </c>
      <c r="W686" s="25" t="e">
        <f t="shared" si="320"/>
        <v>#N/A</v>
      </c>
      <c r="X686" s="25" t="e">
        <f t="shared" si="321"/>
        <v>#N/A</v>
      </c>
      <c r="Y686" s="25" t="e">
        <f t="shared" si="352"/>
        <v>#N/A</v>
      </c>
    </row>
    <row r="687" spans="1:25" hidden="1" x14ac:dyDescent="0.25">
      <c r="A687" s="283"/>
      <c r="B687" s="118"/>
      <c r="C687" s="34"/>
      <c r="D687" s="223"/>
      <c r="E687" s="48"/>
      <c r="F687" s="43"/>
      <c r="G687" s="48"/>
      <c r="H687" s="4"/>
      <c r="I687" s="48"/>
      <c r="J687" s="223"/>
      <c r="K687" s="48"/>
      <c r="L687" s="41"/>
      <c r="M687" s="41"/>
      <c r="Q687" s="25" t="str">
        <f t="shared" si="359"/>
        <v/>
      </c>
      <c r="R687" s="25" t="e">
        <f t="shared" si="316"/>
        <v>#N/A</v>
      </c>
      <c r="S687" s="25" t="e">
        <f t="shared" si="326"/>
        <v>#N/A</v>
      </c>
      <c r="T687" s="25" t="e">
        <f t="shared" si="317"/>
        <v>#N/A</v>
      </c>
      <c r="U687" s="25" t="e">
        <f t="shared" si="318"/>
        <v>#N/A</v>
      </c>
      <c r="V687" s="25" t="e">
        <f t="shared" si="319"/>
        <v>#N/A</v>
      </c>
      <c r="W687" s="25" t="e">
        <f t="shared" si="320"/>
        <v>#N/A</v>
      </c>
      <c r="X687" s="25" t="e">
        <f t="shared" si="321"/>
        <v>#N/A</v>
      </c>
      <c r="Y687" s="25" t="e">
        <f t="shared" si="352"/>
        <v>#N/A</v>
      </c>
    </row>
    <row r="688" spans="1:25" hidden="1" x14ac:dyDescent="0.25">
      <c r="A688" s="283"/>
      <c r="B688" s="118"/>
      <c r="C688" s="34"/>
      <c r="D688" s="223"/>
      <c r="E688" s="48"/>
      <c r="F688" s="43"/>
      <c r="G688" s="48"/>
      <c r="H688" s="4"/>
      <c r="I688" s="48"/>
      <c r="J688" s="223"/>
      <c r="K688" s="48"/>
      <c r="L688" s="41"/>
      <c r="M688" s="41"/>
      <c r="Q688" s="25" t="str">
        <f t="shared" si="359"/>
        <v/>
      </c>
      <c r="R688" s="25" t="e">
        <f t="shared" si="316"/>
        <v>#N/A</v>
      </c>
      <c r="S688" s="25" t="e">
        <f t="shared" si="326"/>
        <v>#N/A</v>
      </c>
      <c r="T688" s="25" t="e">
        <f t="shared" si="317"/>
        <v>#N/A</v>
      </c>
      <c r="U688" s="25" t="e">
        <f t="shared" si="318"/>
        <v>#N/A</v>
      </c>
      <c r="V688" s="25" t="e">
        <f t="shared" si="319"/>
        <v>#N/A</v>
      </c>
      <c r="W688" s="25" t="e">
        <f t="shared" si="320"/>
        <v>#N/A</v>
      </c>
      <c r="X688" s="25" t="e">
        <f t="shared" si="321"/>
        <v>#N/A</v>
      </c>
      <c r="Y688" s="25" t="e">
        <f t="shared" si="352"/>
        <v>#N/A</v>
      </c>
    </row>
    <row r="689" spans="1:25" hidden="1" x14ac:dyDescent="0.25">
      <c r="A689" s="283"/>
      <c r="B689" s="118"/>
      <c r="C689" s="34"/>
      <c r="D689" s="223"/>
      <c r="E689" s="48"/>
      <c r="F689" s="43"/>
      <c r="G689" s="48"/>
      <c r="H689" s="4"/>
      <c r="I689" s="48"/>
      <c r="J689" s="223"/>
      <c r="K689" s="48"/>
      <c r="L689" s="41"/>
      <c r="M689" s="41"/>
      <c r="Q689" s="25" t="str">
        <f t="shared" si="359"/>
        <v/>
      </c>
      <c r="R689" s="25" t="e">
        <f t="shared" si="316"/>
        <v>#N/A</v>
      </c>
      <c r="S689" s="25" t="e">
        <f t="shared" si="326"/>
        <v>#N/A</v>
      </c>
      <c r="T689" s="25" t="e">
        <f t="shared" si="317"/>
        <v>#N/A</v>
      </c>
      <c r="U689" s="25" t="e">
        <f t="shared" si="318"/>
        <v>#N/A</v>
      </c>
      <c r="V689" s="25" t="e">
        <f t="shared" si="319"/>
        <v>#N/A</v>
      </c>
      <c r="W689" s="25" t="e">
        <f t="shared" si="320"/>
        <v>#N/A</v>
      </c>
      <c r="X689" s="25" t="e">
        <f t="shared" si="321"/>
        <v>#N/A</v>
      </c>
      <c r="Y689" s="25" t="e">
        <f t="shared" si="352"/>
        <v>#N/A</v>
      </c>
    </row>
    <row r="690" spans="1:25" hidden="1" x14ac:dyDescent="0.25">
      <c r="A690" s="283"/>
      <c r="B690" s="118"/>
      <c r="C690" s="34"/>
      <c r="D690" s="223"/>
      <c r="E690" s="48"/>
      <c r="F690" s="43"/>
      <c r="G690" s="48"/>
      <c r="H690" s="4"/>
      <c r="I690" s="48"/>
      <c r="J690" s="223"/>
      <c r="K690" s="48"/>
      <c r="L690" s="41"/>
      <c r="M690" s="41"/>
      <c r="Q690" s="25" t="str">
        <f t="shared" si="359"/>
        <v/>
      </c>
      <c r="R690" s="25" t="e">
        <f t="shared" si="316"/>
        <v>#N/A</v>
      </c>
      <c r="S690" s="25" t="e">
        <f t="shared" si="326"/>
        <v>#N/A</v>
      </c>
      <c r="T690" s="25" t="e">
        <f t="shared" si="317"/>
        <v>#N/A</v>
      </c>
      <c r="U690" s="25" t="e">
        <f t="shared" si="318"/>
        <v>#N/A</v>
      </c>
      <c r="V690" s="25" t="e">
        <f t="shared" si="319"/>
        <v>#N/A</v>
      </c>
      <c r="W690" s="25" t="e">
        <f t="shared" si="320"/>
        <v>#N/A</v>
      </c>
      <c r="X690" s="25" t="e">
        <f t="shared" si="321"/>
        <v>#N/A</v>
      </c>
      <c r="Y690" s="25" t="e">
        <f t="shared" si="352"/>
        <v>#N/A</v>
      </c>
    </row>
    <row r="691" spans="1:25" hidden="1" x14ac:dyDescent="0.25">
      <c r="A691" s="283"/>
      <c r="B691" s="118"/>
      <c r="C691" s="34"/>
      <c r="D691" s="223"/>
      <c r="E691" s="48"/>
      <c r="F691" s="43"/>
      <c r="G691" s="48"/>
      <c r="H691" s="4"/>
      <c r="I691" s="48"/>
      <c r="J691" s="223"/>
      <c r="K691" s="48"/>
      <c r="L691" s="41"/>
      <c r="M691" s="41"/>
      <c r="Q691" s="25" t="str">
        <f t="shared" si="359"/>
        <v/>
      </c>
      <c r="R691" s="25" t="e">
        <f t="shared" si="316"/>
        <v>#N/A</v>
      </c>
      <c r="S691" s="25" t="e">
        <f t="shared" si="326"/>
        <v>#N/A</v>
      </c>
      <c r="T691" s="25" t="e">
        <f t="shared" si="317"/>
        <v>#N/A</v>
      </c>
      <c r="U691" s="25" t="e">
        <f t="shared" si="318"/>
        <v>#N/A</v>
      </c>
      <c r="V691" s="25" t="e">
        <f t="shared" si="319"/>
        <v>#N/A</v>
      </c>
      <c r="W691" s="25" t="e">
        <f t="shared" si="320"/>
        <v>#N/A</v>
      </c>
      <c r="X691" s="25" t="e">
        <f t="shared" si="321"/>
        <v>#N/A</v>
      </c>
      <c r="Y691" s="25" t="e">
        <f t="shared" si="352"/>
        <v>#N/A</v>
      </c>
    </row>
    <row r="692" spans="1:25" hidden="1" x14ac:dyDescent="0.25">
      <c r="A692" s="283"/>
      <c r="B692" s="118"/>
      <c r="C692" s="34"/>
      <c r="D692" s="223"/>
      <c r="E692" s="48"/>
      <c r="F692" s="43"/>
      <c r="G692" s="48"/>
      <c r="H692" s="4"/>
      <c r="I692" s="48"/>
      <c r="J692" s="223"/>
      <c r="K692" s="48"/>
      <c r="L692" s="41"/>
      <c r="M692" s="41"/>
      <c r="Q692" s="25" t="str">
        <f t="shared" si="358"/>
        <v/>
      </c>
      <c r="R692" s="25" t="e">
        <f t="shared" si="316"/>
        <v>#N/A</v>
      </c>
      <c r="S692" s="25" t="e">
        <f t="shared" si="326"/>
        <v>#N/A</v>
      </c>
      <c r="T692" s="25" t="e">
        <f t="shared" si="317"/>
        <v>#N/A</v>
      </c>
      <c r="U692" s="25" t="e">
        <f t="shared" si="318"/>
        <v>#N/A</v>
      </c>
      <c r="V692" s="25" t="e">
        <f t="shared" si="319"/>
        <v>#N/A</v>
      </c>
      <c r="W692" s="25" t="e">
        <f t="shared" si="320"/>
        <v>#N/A</v>
      </c>
      <c r="X692" s="25" t="e">
        <f t="shared" si="321"/>
        <v>#N/A</v>
      </c>
      <c r="Y692" s="25" t="e">
        <f t="shared" si="352"/>
        <v>#N/A</v>
      </c>
    </row>
    <row r="693" spans="1:25" hidden="1" x14ac:dyDescent="0.25">
      <c r="A693" s="283"/>
      <c r="B693" s="331"/>
      <c r="C693" s="34"/>
      <c r="D693" s="223"/>
      <c r="E693" s="48"/>
      <c r="F693" s="43"/>
      <c r="G693" s="48"/>
      <c r="H693" s="4"/>
      <c r="I693" s="48"/>
      <c r="J693" s="223"/>
      <c r="K693" s="48"/>
      <c r="L693" s="41"/>
      <c r="M693" s="41"/>
      <c r="Q693" s="25" t="str">
        <f t="shared" ref="Q693:Q700" si="360">LEFT(C693,12)</f>
        <v/>
      </c>
      <c r="R693" s="25" t="e">
        <f t="shared" si="316"/>
        <v>#N/A</v>
      </c>
      <c r="S693" s="25" t="e">
        <f t="shared" si="326"/>
        <v>#N/A</v>
      </c>
      <c r="T693" s="25" t="e">
        <f t="shared" si="317"/>
        <v>#N/A</v>
      </c>
      <c r="U693" s="25" t="e">
        <f t="shared" si="318"/>
        <v>#N/A</v>
      </c>
      <c r="V693" s="25" t="e">
        <f t="shared" si="319"/>
        <v>#N/A</v>
      </c>
      <c r="W693" s="25" t="e">
        <f t="shared" si="320"/>
        <v>#N/A</v>
      </c>
      <c r="X693" s="25" t="e">
        <f t="shared" si="321"/>
        <v>#N/A</v>
      </c>
      <c r="Y693" s="25" t="e">
        <f t="shared" si="352"/>
        <v>#N/A</v>
      </c>
    </row>
    <row r="694" spans="1:25" hidden="1" x14ac:dyDescent="0.25">
      <c r="A694" s="283"/>
      <c r="B694" s="118"/>
      <c r="C694" s="34"/>
      <c r="D694" s="223"/>
      <c r="E694" s="48"/>
      <c r="F694" s="43"/>
      <c r="G694" s="48"/>
      <c r="H694" s="4"/>
      <c r="I694" s="48"/>
      <c r="J694" s="223"/>
      <c r="K694" s="48"/>
      <c r="L694" s="41"/>
      <c r="M694" s="41"/>
      <c r="Q694" s="25" t="str">
        <f t="shared" si="360"/>
        <v/>
      </c>
      <c r="R694" s="25" t="e">
        <f t="shared" si="316"/>
        <v>#N/A</v>
      </c>
      <c r="S694" s="25" t="e">
        <f t="shared" si="326"/>
        <v>#N/A</v>
      </c>
      <c r="T694" s="25" t="e">
        <f t="shared" si="317"/>
        <v>#N/A</v>
      </c>
      <c r="U694" s="25" t="e">
        <f t="shared" si="318"/>
        <v>#N/A</v>
      </c>
      <c r="V694" s="25" t="e">
        <f t="shared" si="319"/>
        <v>#N/A</v>
      </c>
      <c r="W694" s="25" t="e">
        <f t="shared" si="320"/>
        <v>#N/A</v>
      </c>
      <c r="X694" s="25" t="e">
        <f t="shared" si="321"/>
        <v>#N/A</v>
      </c>
      <c r="Y694" s="25" t="e">
        <f t="shared" si="352"/>
        <v>#N/A</v>
      </c>
    </row>
    <row r="695" spans="1:25" hidden="1" x14ac:dyDescent="0.25">
      <c r="A695" s="283"/>
      <c r="B695" s="118"/>
      <c r="C695" s="34"/>
      <c r="D695" s="223"/>
      <c r="E695" s="48"/>
      <c r="F695" s="43"/>
      <c r="G695" s="48"/>
      <c r="H695" s="4"/>
      <c r="I695" s="48"/>
      <c r="J695" s="223"/>
      <c r="K695" s="48"/>
      <c r="L695" s="41"/>
      <c r="M695" s="41"/>
      <c r="Q695" s="25" t="str">
        <f t="shared" si="360"/>
        <v/>
      </c>
      <c r="R695" s="25" t="e">
        <f t="shared" si="316"/>
        <v>#N/A</v>
      </c>
      <c r="S695" s="25" t="e">
        <f t="shared" si="326"/>
        <v>#N/A</v>
      </c>
      <c r="T695" s="25" t="e">
        <f t="shared" si="317"/>
        <v>#N/A</v>
      </c>
      <c r="U695" s="25" t="e">
        <f t="shared" si="318"/>
        <v>#N/A</v>
      </c>
      <c r="V695" s="25" t="e">
        <f t="shared" si="319"/>
        <v>#N/A</v>
      </c>
      <c r="W695" s="25" t="e">
        <f t="shared" si="320"/>
        <v>#N/A</v>
      </c>
      <c r="X695" s="25" t="e">
        <f t="shared" si="321"/>
        <v>#N/A</v>
      </c>
      <c r="Y695" s="25" t="e">
        <f t="shared" si="352"/>
        <v>#N/A</v>
      </c>
    </row>
    <row r="696" spans="1:25" hidden="1" x14ac:dyDescent="0.25">
      <c r="A696" s="283"/>
      <c r="B696" s="118"/>
      <c r="C696" s="34"/>
      <c r="D696" s="223"/>
      <c r="E696" s="48"/>
      <c r="F696" s="223"/>
      <c r="G696" s="48"/>
      <c r="H696" s="4"/>
      <c r="I696" s="48"/>
      <c r="J696" s="223"/>
      <c r="K696" s="48"/>
      <c r="L696" s="41"/>
      <c r="M696" s="41"/>
      <c r="Q696" s="25" t="str">
        <f t="shared" si="360"/>
        <v/>
      </c>
      <c r="R696" s="25" t="e">
        <f t="shared" si="316"/>
        <v>#N/A</v>
      </c>
      <c r="S696" s="25" t="e">
        <f t="shared" si="326"/>
        <v>#N/A</v>
      </c>
      <c r="T696" s="25" t="e">
        <f t="shared" si="317"/>
        <v>#N/A</v>
      </c>
      <c r="U696" s="25" t="e">
        <f t="shared" si="318"/>
        <v>#N/A</v>
      </c>
      <c r="V696" s="25" t="e">
        <f t="shared" si="319"/>
        <v>#N/A</v>
      </c>
      <c r="W696" s="25" t="e">
        <f t="shared" si="320"/>
        <v>#N/A</v>
      </c>
      <c r="X696" s="25" t="e">
        <f t="shared" si="321"/>
        <v>#N/A</v>
      </c>
      <c r="Y696" s="25" t="e">
        <f t="shared" si="352"/>
        <v>#N/A</v>
      </c>
    </row>
    <row r="697" spans="1:25" hidden="1" x14ac:dyDescent="0.25">
      <c r="A697" s="283"/>
      <c r="B697" s="118"/>
      <c r="C697" s="34"/>
      <c r="D697" s="223"/>
      <c r="E697" s="48"/>
      <c r="F697" s="43"/>
      <c r="G697" s="48"/>
      <c r="H697" s="4"/>
      <c r="I697" s="48"/>
      <c r="J697" s="223"/>
      <c r="K697" s="48"/>
      <c r="L697" s="41"/>
      <c r="M697" s="41"/>
      <c r="Q697" s="25" t="str">
        <f t="shared" si="360"/>
        <v/>
      </c>
      <c r="R697" s="25" t="e">
        <f t="shared" si="316"/>
        <v>#N/A</v>
      </c>
      <c r="S697" s="25" t="e">
        <f t="shared" si="326"/>
        <v>#N/A</v>
      </c>
      <c r="T697" s="25" t="e">
        <f t="shared" si="317"/>
        <v>#N/A</v>
      </c>
      <c r="U697" s="25" t="e">
        <f t="shared" si="318"/>
        <v>#N/A</v>
      </c>
      <c r="V697" s="25" t="e">
        <f t="shared" si="319"/>
        <v>#N/A</v>
      </c>
      <c r="W697" s="25" t="e">
        <f t="shared" si="320"/>
        <v>#N/A</v>
      </c>
      <c r="X697" s="25" t="e">
        <f t="shared" si="321"/>
        <v>#N/A</v>
      </c>
      <c r="Y697" s="25" t="e">
        <f t="shared" si="352"/>
        <v>#N/A</v>
      </c>
    </row>
    <row r="698" spans="1:25" hidden="1" x14ac:dyDescent="0.25">
      <c r="A698" s="283"/>
      <c r="B698" s="118"/>
      <c r="C698" s="34"/>
      <c r="D698" s="223"/>
      <c r="E698" s="48"/>
      <c r="F698" s="43"/>
      <c r="G698" s="48"/>
      <c r="H698" s="4"/>
      <c r="I698" s="48"/>
      <c r="J698" s="223"/>
      <c r="K698" s="48"/>
      <c r="L698" s="41"/>
      <c r="M698" s="41"/>
      <c r="Q698" s="25" t="str">
        <f t="shared" si="360"/>
        <v/>
      </c>
      <c r="R698" s="25" t="e">
        <f t="shared" si="316"/>
        <v>#N/A</v>
      </c>
      <c r="S698" s="25" t="e">
        <f t="shared" si="326"/>
        <v>#N/A</v>
      </c>
      <c r="T698" s="25" t="e">
        <f t="shared" si="317"/>
        <v>#N/A</v>
      </c>
      <c r="U698" s="25" t="e">
        <f t="shared" si="318"/>
        <v>#N/A</v>
      </c>
      <c r="V698" s="25" t="e">
        <f t="shared" si="319"/>
        <v>#N/A</v>
      </c>
      <c r="W698" s="25" t="e">
        <f t="shared" si="320"/>
        <v>#N/A</v>
      </c>
      <c r="X698" s="25" t="e">
        <f t="shared" si="321"/>
        <v>#N/A</v>
      </c>
      <c r="Y698" s="25" t="e">
        <f t="shared" si="352"/>
        <v>#N/A</v>
      </c>
    </row>
    <row r="699" spans="1:25" hidden="1" x14ac:dyDescent="0.25">
      <c r="A699" s="283"/>
      <c r="B699" s="118"/>
      <c r="C699" s="34"/>
      <c r="D699" s="223"/>
      <c r="E699" s="48"/>
      <c r="F699" s="43"/>
      <c r="G699" s="48"/>
      <c r="H699" s="4"/>
      <c r="I699" s="48"/>
      <c r="J699" s="223"/>
      <c r="K699" s="48"/>
      <c r="L699" s="41"/>
      <c r="M699" s="41"/>
      <c r="Q699" s="25" t="str">
        <f t="shared" si="360"/>
        <v/>
      </c>
      <c r="R699" s="25" t="e">
        <f t="shared" si="316"/>
        <v>#N/A</v>
      </c>
      <c r="S699" s="25" t="e">
        <f t="shared" si="326"/>
        <v>#N/A</v>
      </c>
      <c r="T699" s="25" t="e">
        <f t="shared" si="317"/>
        <v>#N/A</v>
      </c>
      <c r="U699" s="25" t="e">
        <f t="shared" si="318"/>
        <v>#N/A</v>
      </c>
      <c r="V699" s="25" t="e">
        <f t="shared" si="319"/>
        <v>#N/A</v>
      </c>
      <c r="W699" s="25" t="e">
        <f t="shared" si="320"/>
        <v>#N/A</v>
      </c>
      <c r="X699" s="25" t="e">
        <f t="shared" si="321"/>
        <v>#N/A</v>
      </c>
      <c r="Y699" s="25" t="e">
        <f t="shared" si="352"/>
        <v>#N/A</v>
      </c>
    </row>
    <row r="700" spans="1:25" hidden="1" x14ac:dyDescent="0.25">
      <c r="A700" s="283"/>
      <c r="B700" s="118"/>
      <c r="C700" s="34"/>
      <c r="D700" s="223"/>
      <c r="E700" s="48"/>
      <c r="F700" s="43"/>
      <c r="G700" s="48"/>
      <c r="H700" s="4"/>
      <c r="I700" s="48"/>
      <c r="J700" s="223"/>
      <c r="K700" s="48"/>
      <c r="L700" s="41"/>
      <c r="M700" s="41"/>
      <c r="Q700" s="25" t="str">
        <f t="shared" si="360"/>
        <v/>
      </c>
      <c r="R700" s="25" t="e">
        <f t="shared" si="316"/>
        <v>#N/A</v>
      </c>
      <c r="S700" s="25" t="e">
        <f t="shared" si="326"/>
        <v>#N/A</v>
      </c>
      <c r="T700" s="25" t="e">
        <f t="shared" si="317"/>
        <v>#N/A</v>
      </c>
      <c r="U700" s="25" t="e">
        <f t="shared" si="318"/>
        <v>#N/A</v>
      </c>
      <c r="V700" s="25" t="e">
        <f t="shared" si="319"/>
        <v>#N/A</v>
      </c>
      <c r="W700" s="25" t="e">
        <f t="shared" si="320"/>
        <v>#N/A</v>
      </c>
      <c r="X700" s="25" t="e">
        <f t="shared" si="321"/>
        <v>#N/A</v>
      </c>
      <c r="Y700" s="25" t="e">
        <f t="shared" si="352"/>
        <v>#N/A</v>
      </c>
    </row>
    <row r="701" spans="1:25" hidden="1" x14ac:dyDescent="0.25">
      <c r="A701" s="283"/>
      <c r="B701" s="118"/>
      <c r="C701" s="34"/>
      <c r="D701" s="223"/>
      <c r="E701" s="48"/>
      <c r="F701" s="43"/>
      <c r="G701" s="48"/>
      <c r="H701" s="4"/>
      <c r="I701" s="48"/>
      <c r="J701" s="223"/>
      <c r="K701" s="48"/>
      <c r="L701" s="41"/>
      <c r="M701" s="41"/>
      <c r="Q701" s="25" t="str">
        <f t="shared" si="358"/>
        <v/>
      </c>
      <c r="R701" s="25" t="e">
        <f t="shared" si="316"/>
        <v>#N/A</v>
      </c>
      <c r="S701" s="25" t="e">
        <f t="shared" si="326"/>
        <v>#N/A</v>
      </c>
      <c r="T701" s="25" t="e">
        <f t="shared" si="317"/>
        <v>#N/A</v>
      </c>
      <c r="U701" s="25" t="e">
        <f t="shared" si="318"/>
        <v>#N/A</v>
      </c>
      <c r="V701" s="25" t="e">
        <f t="shared" si="319"/>
        <v>#N/A</v>
      </c>
      <c r="W701" s="25" t="e">
        <f t="shared" si="320"/>
        <v>#N/A</v>
      </c>
      <c r="X701" s="25" t="e">
        <f t="shared" si="321"/>
        <v>#N/A</v>
      </c>
      <c r="Y701" s="25" t="e">
        <f t="shared" si="352"/>
        <v>#N/A</v>
      </c>
    </row>
    <row r="702" spans="1:25" hidden="1" x14ac:dyDescent="0.25">
      <c r="A702" s="283"/>
      <c r="B702" s="118"/>
      <c r="C702" s="34"/>
      <c r="D702" s="268"/>
      <c r="E702" s="48"/>
      <c r="F702" s="43"/>
      <c r="G702" s="48"/>
      <c r="H702" s="4"/>
      <c r="I702" s="48"/>
      <c r="J702" s="223"/>
      <c r="K702" s="48"/>
      <c r="L702" s="41"/>
      <c r="M702" s="41"/>
      <c r="Q702" s="25" t="str">
        <f t="shared" si="357"/>
        <v/>
      </c>
      <c r="R702" s="25" t="e">
        <f t="shared" si="316"/>
        <v>#N/A</v>
      </c>
      <c r="S702" s="25" t="e">
        <f t="shared" si="326"/>
        <v>#N/A</v>
      </c>
      <c r="T702" s="25" t="e">
        <f t="shared" si="317"/>
        <v>#N/A</v>
      </c>
      <c r="U702" s="25" t="e">
        <f t="shared" si="318"/>
        <v>#N/A</v>
      </c>
      <c r="V702" s="25" t="e">
        <f t="shared" si="319"/>
        <v>#N/A</v>
      </c>
      <c r="W702" s="25" t="e">
        <f t="shared" si="320"/>
        <v>#N/A</v>
      </c>
      <c r="X702" s="25" t="e">
        <f t="shared" si="321"/>
        <v>#N/A</v>
      </c>
      <c r="Y702" s="25" t="e">
        <f t="shared" si="352"/>
        <v>#N/A</v>
      </c>
    </row>
    <row r="703" spans="1:25" ht="15.75" hidden="1" thickBot="1" x14ac:dyDescent="0.3">
      <c r="A703" s="279"/>
      <c r="B703" s="118"/>
      <c r="C703" s="34"/>
      <c r="D703" s="268"/>
      <c r="E703" s="48"/>
      <c r="F703" s="43"/>
      <c r="G703" s="48"/>
      <c r="H703" s="4"/>
      <c r="I703" s="48"/>
      <c r="J703" s="223"/>
      <c r="K703" s="48"/>
      <c r="L703" s="41"/>
      <c r="M703" s="41"/>
      <c r="Q703" s="25" t="str">
        <f t="shared" ref="Q703:Q738" si="361">LEFT(C703,12)</f>
        <v/>
      </c>
      <c r="R703" s="25" t="e">
        <f t="shared" ref="R703:R727" si="362">VLOOKUP($Q703,$Q$3:$Y$14,2,FALSE)</f>
        <v>#N/A</v>
      </c>
      <c r="S703" s="25" t="e">
        <f t="shared" ref="S703:S728" si="363">VLOOKUP($Q703,$Q$3:$Y$14,3,FALSE)</f>
        <v>#N/A</v>
      </c>
      <c r="T703" s="25" t="e">
        <f t="shared" ref="T703:T727" si="364">VLOOKUP($Q703,$Q$3:$Y$14,4,FALSE)</f>
        <v>#N/A</v>
      </c>
      <c r="U703" s="25" t="e">
        <f t="shared" ref="U703:U727" si="365">VLOOKUP($Q703,$Q$3:$Y$14,5,FALSE)</f>
        <v>#N/A</v>
      </c>
      <c r="V703" s="25" t="e">
        <f t="shared" ref="V703:V727" si="366">VLOOKUP($Q703,$Q$3:$Y$14,6,FALSE)</f>
        <v>#N/A</v>
      </c>
      <c r="W703" s="25" t="e">
        <f t="shared" ref="W703:W727" si="367">VLOOKUP($Q703,$Q$3:$Y$14,7,FALSE)</f>
        <v>#N/A</v>
      </c>
      <c r="X703" s="25" t="e">
        <f t="shared" ref="X703:X727" si="368">VLOOKUP($Q703,$Q$3:$Y$14,8,FALSE)</f>
        <v>#N/A</v>
      </c>
      <c r="Y703" s="25" t="e">
        <f t="shared" si="352"/>
        <v>#N/A</v>
      </c>
    </row>
    <row r="704" spans="1:25" ht="15.75" hidden="1" thickBot="1" x14ac:dyDescent="0.3">
      <c r="C704">
        <f>COUNTA(C628:C703)</f>
        <v>53</v>
      </c>
      <c r="D704" s="31">
        <f>((COUNTA(D628:D703))-COUNTIF(E628:E703,"&lt;1"))/(COUNTA(D628:D703))</f>
        <v>1</v>
      </c>
      <c r="E704" s="72"/>
      <c r="F704" s="31">
        <f>((COUNTA(F628:F703))-COUNTIF(G628:G703,"&lt;1"))/(COUNTA(F628:F703))</f>
        <v>1</v>
      </c>
      <c r="G704" s="72"/>
      <c r="H704" s="31">
        <f>((COUNTA(H628:H703))-COUNTIF(I628:I703,"&lt;1"))/(COUNTA(H628:H703))</f>
        <v>0.94871794871794868</v>
      </c>
      <c r="I704" s="72"/>
      <c r="J704" s="31">
        <f>((COUNTA(J628:J703))-COUNTIF(K628:K703,"&lt;1"))/(COUNTA(J628:J703))</f>
        <v>0.98113207547169812</v>
      </c>
      <c r="K704" s="72"/>
      <c r="L704" s="11">
        <f>AVERAGE(L628:L703)</f>
        <v>0.9375</v>
      </c>
      <c r="M704" s="11">
        <f>AVERAGE(M628:M703)</f>
        <v>0.95833333333333337</v>
      </c>
      <c r="Q704" s="25" t="str">
        <f t="shared" si="361"/>
        <v>53</v>
      </c>
      <c r="R704" s="25" t="e">
        <f t="shared" si="362"/>
        <v>#N/A</v>
      </c>
      <c r="S704" s="25" t="e">
        <f t="shared" si="363"/>
        <v>#N/A</v>
      </c>
      <c r="T704" s="25" t="e">
        <f t="shared" si="364"/>
        <v>#N/A</v>
      </c>
      <c r="U704" s="25" t="e">
        <f t="shared" si="365"/>
        <v>#N/A</v>
      </c>
      <c r="V704" s="25" t="e">
        <f t="shared" si="366"/>
        <v>#N/A</v>
      </c>
      <c r="W704" s="25" t="e">
        <f t="shared" si="367"/>
        <v>#N/A</v>
      </c>
      <c r="X704" s="25" t="e">
        <f t="shared" si="368"/>
        <v>#N/A</v>
      </c>
      <c r="Y704" s="25" t="e">
        <f t="shared" si="352"/>
        <v>#N/A</v>
      </c>
    </row>
    <row r="705" spans="1:25" hidden="1" x14ac:dyDescent="0.25">
      <c r="Q705" s="25" t="str">
        <f t="shared" si="361"/>
        <v/>
      </c>
      <c r="R705" s="25" t="e">
        <f t="shared" si="362"/>
        <v>#N/A</v>
      </c>
      <c r="S705" s="25" t="e">
        <f t="shared" si="363"/>
        <v>#N/A</v>
      </c>
      <c r="T705" s="25" t="e">
        <f t="shared" si="364"/>
        <v>#N/A</v>
      </c>
      <c r="U705" s="25" t="e">
        <f t="shared" si="365"/>
        <v>#N/A</v>
      </c>
      <c r="V705" s="25" t="e">
        <f t="shared" si="366"/>
        <v>#N/A</v>
      </c>
      <c r="W705" s="25" t="e">
        <f t="shared" si="367"/>
        <v>#N/A</v>
      </c>
      <c r="X705" s="25" t="e">
        <f t="shared" si="368"/>
        <v>#N/A</v>
      </c>
      <c r="Y705" s="25" t="e">
        <f t="shared" si="352"/>
        <v>#N/A</v>
      </c>
    </row>
    <row r="706" spans="1:25" hidden="1" x14ac:dyDescent="0.25">
      <c r="Q706" s="25" t="str">
        <f t="shared" si="361"/>
        <v/>
      </c>
      <c r="R706" s="25" t="e">
        <f t="shared" si="362"/>
        <v>#N/A</v>
      </c>
      <c r="S706" s="25" t="e">
        <f t="shared" si="363"/>
        <v>#N/A</v>
      </c>
      <c r="T706" s="25" t="e">
        <f t="shared" si="364"/>
        <v>#N/A</v>
      </c>
      <c r="U706" s="25" t="e">
        <f t="shared" si="365"/>
        <v>#N/A</v>
      </c>
      <c r="V706" s="25" t="e">
        <f t="shared" si="366"/>
        <v>#N/A</v>
      </c>
      <c r="W706" s="25" t="e">
        <f t="shared" si="367"/>
        <v>#N/A</v>
      </c>
      <c r="X706" s="25" t="e">
        <f t="shared" si="368"/>
        <v>#N/A</v>
      </c>
      <c r="Y706" s="25" t="e">
        <f t="shared" si="352"/>
        <v>#N/A</v>
      </c>
    </row>
    <row r="707" spans="1:25" ht="30" hidden="1" x14ac:dyDescent="0.25">
      <c r="A707" s="7" t="s">
        <v>18</v>
      </c>
      <c r="B707" s="7" t="s">
        <v>19</v>
      </c>
      <c r="C707" s="7" t="s">
        <v>29</v>
      </c>
      <c r="D707" s="8" t="s">
        <v>122</v>
      </c>
      <c r="E707" s="70"/>
      <c r="F707" s="8" t="s">
        <v>15</v>
      </c>
      <c r="G707" s="70"/>
      <c r="H707" s="127" t="s">
        <v>16</v>
      </c>
      <c r="I707" s="70"/>
      <c r="J707" s="8" t="s">
        <v>14</v>
      </c>
      <c r="K707" s="105"/>
      <c r="L707" s="18" t="s">
        <v>20</v>
      </c>
      <c r="M707" s="24" t="s">
        <v>103</v>
      </c>
      <c r="Q707" s="25" t="str">
        <f t="shared" si="361"/>
        <v>Product</v>
      </c>
      <c r="R707" s="25" t="e">
        <f t="shared" si="362"/>
        <v>#N/A</v>
      </c>
      <c r="S707" s="25" t="e">
        <f t="shared" si="363"/>
        <v>#N/A</v>
      </c>
      <c r="T707" s="25" t="e">
        <f t="shared" si="364"/>
        <v>#N/A</v>
      </c>
      <c r="U707" s="25" t="e">
        <f t="shared" si="365"/>
        <v>#N/A</v>
      </c>
      <c r="V707" s="25" t="e">
        <f t="shared" si="366"/>
        <v>#N/A</v>
      </c>
      <c r="W707" s="25" t="e">
        <f t="shared" si="367"/>
        <v>#N/A</v>
      </c>
      <c r="X707" s="25" t="e">
        <f t="shared" si="368"/>
        <v>#N/A</v>
      </c>
      <c r="Y707" s="25" t="e">
        <f t="shared" si="352"/>
        <v>#N/A</v>
      </c>
    </row>
    <row r="708" spans="1:25" hidden="1" x14ac:dyDescent="0.25">
      <c r="A708" s="283">
        <v>45992</v>
      </c>
      <c r="B708" s="34" t="s">
        <v>459</v>
      </c>
      <c r="C708" s="34" t="s">
        <v>30</v>
      </c>
      <c r="D708" s="394">
        <v>1.81</v>
      </c>
      <c r="E708" s="48">
        <f t="shared" ref="E708:E772" si="369">IF(+(IF(D708&lt;R708,0,IF(D708&gt;S708,0,1)))=1,1,0)</f>
        <v>0</v>
      </c>
      <c r="F708" s="43">
        <v>13</v>
      </c>
      <c r="G708" s="48">
        <f t="shared" ref="G708:G772" si="370">IF(+(IF(F708&lt;T708,0,IF(F708&gt;U708,0,1)))=1,1,0)</f>
        <v>1</v>
      </c>
      <c r="H708" s="4"/>
      <c r="I708" s="48">
        <f t="shared" ref="I708:I772" si="371">IF(+(IF(H708&lt;V708,0,IF(H708&gt;W708,0,1)))=1,1,0)</f>
        <v>1</v>
      </c>
      <c r="J708" s="223">
        <v>5.86</v>
      </c>
      <c r="K708" s="48">
        <f t="shared" ref="K708" si="372">IF(+(IF(J708&lt;X708,0,IF(J708&gt;Y708,0,1)))=1,1,0)</f>
        <v>1</v>
      </c>
      <c r="L708" s="41">
        <f t="shared" ref="L708" si="373">IF(+(IF(D708&lt;R708,0,IF(D708&gt;S708,0,1)))+(IF(F708&lt;T708,0,IF(F708&gt;U708,0,1)))+(IF(H708&lt;V708,0,IF(H708&gt;W708,0,1)))+(IF(J708&lt;X708,0,IF(J708&gt;Y708,0,1)))=4,1,0)</f>
        <v>0</v>
      </c>
      <c r="M708" s="41">
        <f t="shared" ref="M708" si="374">IF(+(IF(D708&lt;R708,0,IF(D708&gt;S708,0,1)))+(IF(F708&lt;T708,0,IF(F708&gt;U708,0,1)))+(IF(H708&lt;V708,0,IF(H708&gt;W708,0,1)))=3,1,0)</f>
        <v>0</v>
      </c>
      <c r="Q708" s="25" t="str">
        <f t="shared" si="361"/>
        <v>STAG</v>
      </c>
      <c r="R708" s="25">
        <f t="shared" si="362"/>
        <v>0.8</v>
      </c>
      <c r="S708" s="25">
        <f t="shared" si="363"/>
        <v>1.24</v>
      </c>
      <c r="T708" s="25">
        <f t="shared" si="364"/>
        <v>12.5</v>
      </c>
      <c r="U708" s="25">
        <f t="shared" si="365"/>
        <v>16.399999999999999</v>
      </c>
      <c r="V708" s="25">
        <f t="shared" si="366"/>
        <v>0</v>
      </c>
      <c r="W708" s="25">
        <f t="shared" si="367"/>
        <v>0.5</v>
      </c>
      <c r="X708" s="25">
        <f t="shared" si="368"/>
        <v>5</v>
      </c>
      <c r="Y708" s="25">
        <f t="shared" si="352"/>
        <v>7</v>
      </c>
    </row>
    <row r="709" spans="1:25" hidden="1" x14ac:dyDescent="0.25">
      <c r="A709" s="283">
        <v>45992</v>
      </c>
      <c r="B709" s="118" t="s">
        <v>458</v>
      </c>
      <c r="C709" s="34" t="s">
        <v>30</v>
      </c>
      <c r="D709" s="394">
        <v>1.85</v>
      </c>
      <c r="E709" s="48">
        <f t="shared" si="369"/>
        <v>0</v>
      </c>
      <c r="F709" s="43">
        <v>13</v>
      </c>
      <c r="G709" s="48">
        <f t="shared" si="370"/>
        <v>1</v>
      </c>
      <c r="H709" s="4"/>
      <c r="I709" s="48">
        <f t="shared" si="371"/>
        <v>1</v>
      </c>
      <c r="J709" s="223">
        <v>6.1</v>
      </c>
      <c r="K709" s="48">
        <f>IF(+(IF(J709&lt;X709,0,IF(J709&gt;Y709,0,1)))=1,1,0)</f>
        <v>1</v>
      </c>
      <c r="L709" s="41">
        <f t="shared" ref="L709:L773" si="375">IF(+(IF(D709&lt;R709,0,IF(D709&gt;S709,0,1)))+(IF(F709&lt;T709,0,IF(F709&gt;U709,0,1)))+(IF(H709&lt;V709,0,IF(H709&gt;W709,0,1)))+(IF(J709&lt;X709,0,IF(J709&gt;Y709,0,1)))=4,1,0)</f>
        <v>0</v>
      </c>
      <c r="M709" s="41">
        <f t="shared" ref="M709:M773" si="376">IF(+(IF(D709&lt;R709,0,IF(D709&gt;S709,0,1)))+(IF(F709&lt;T709,0,IF(F709&gt;U709,0,1)))+(IF(H709&lt;V709,0,IF(H709&gt;W709,0,1)))=3,1,0)</f>
        <v>0</v>
      </c>
      <c r="Q709" s="25" t="str">
        <f t="shared" si="361"/>
        <v>STAG</v>
      </c>
      <c r="R709" s="25">
        <f t="shared" si="362"/>
        <v>0.8</v>
      </c>
      <c r="S709" s="25">
        <f t="shared" si="363"/>
        <v>1.24</v>
      </c>
      <c r="T709" s="25">
        <f t="shared" si="364"/>
        <v>12.5</v>
      </c>
      <c r="U709" s="25">
        <f t="shared" si="365"/>
        <v>16.399999999999999</v>
      </c>
      <c r="V709" s="25">
        <f t="shared" si="366"/>
        <v>0</v>
      </c>
      <c r="W709" s="25">
        <f t="shared" si="367"/>
        <v>0.5</v>
      </c>
      <c r="X709" s="25">
        <f t="shared" si="368"/>
        <v>5</v>
      </c>
      <c r="Y709" s="25">
        <f t="shared" si="352"/>
        <v>7</v>
      </c>
    </row>
    <row r="710" spans="1:25" hidden="1" x14ac:dyDescent="0.25">
      <c r="A710" s="283">
        <v>45992</v>
      </c>
      <c r="B710" s="34" t="s">
        <v>459</v>
      </c>
      <c r="C710" s="34" t="s">
        <v>31</v>
      </c>
      <c r="D710" s="223">
        <v>1.98</v>
      </c>
      <c r="E710" s="48">
        <f t="shared" si="369"/>
        <v>1</v>
      </c>
      <c r="F710" s="43">
        <v>13.8</v>
      </c>
      <c r="G710" s="48">
        <f t="shared" si="370"/>
        <v>1</v>
      </c>
      <c r="H710" s="4">
        <v>0.03</v>
      </c>
      <c r="I710" s="48">
        <f t="shared" si="371"/>
        <v>1</v>
      </c>
      <c r="J710" s="223">
        <v>5.15</v>
      </c>
      <c r="K710" s="48">
        <f t="shared" ref="K710:K773" si="377">IF(+(IF(J710&lt;X710,0,IF(J710&gt;Y710,0,1)))=1,1,0)</f>
        <v>1</v>
      </c>
      <c r="L710" s="41">
        <f t="shared" si="375"/>
        <v>1</v>
      </c>
      <c r="M710" s="41">
        <f t="shared" si="376"/>
        <v>1</v>
      </c>
      <c r="Q710" s="25" t="str">
        <f t="shared" si="361"/>
        <v>CARIB</v>
      </c>
      <c r="R710" s="25">
        <f t="shared" si="362"/>
        <v>1.65</v>
      </c>
      <c r="S710" s="25">
        <f t="shared" si="363"/>
        <v>2.14</v>
      </c>
      <c r="T710" s="25">
        <f t="shared" si="364"/>
        <v>12.5</v>
      </c>
      <c r="U710" s="25">
        <f t="shared" si="365"/>
        <v>16.399999999999999</v>
      </c>
      <c r="V710" s="25">
        <f t="shared" si="366"/>
        <v>0</v>
      </c>
      <c r="W710" s="25">
        <f t="shared" si="367"/>
        <v>0.4</v>
      </c>
      <c r="X710" s="25">
        <f t="shared" si="368"/>
        <v>5</v>
      </c>
      <c r="Y710" s="25">
        <f t="shared" si="352"/>
        <v>7</v>
      </c>
    </row>
    <row r="711" spans="1:25" hidden="1" x14ac:dyDescent="0.25">
      <c r="A711" s="283">
        <v>45993</v>
      </c>
      <c r="B711" s="34" t="s">
        <v>458</v>
      </c>
      <c r="C711" s="34" t="s">
        <v>31</v>
      </c>
      <c r="D711" s="223">
        <v>1.95</v>
      </c>
      <c r="E711" s="48">
        <f t="shared" si="369"/>
        <v>1</v>
      </c>
      <c r="F711" s="43">
        <v>14.2</v>
      </c>
      <c r="G711" s="48">
        <f t="shared" si="370"/>
        <v>1</v>
      </c>
      <c r="H711" s="4">
        <v>0.04</v>
      </c>
      <c r="I711" s="48">
        <f t="shared" si="371"/>
        <v>1</v>
      </c>
      <c r="J711" s="223">
        <v>5.72</v>
      </c>
      <c r="K711" s="48">
        <f t="shared" si="377"/>
        <v>1</v>
      </c>
      <c r="L711" s="41">
        <f t="shared" si="375"/>
        <v>1</v>
      </c>
      <c r="M711" s="41">
        <f t="shared" si="376"/>
        <v>1</v>
      </c>
      <c r="Q711" s="25" t="str">
        <f t="shared" si="361"/>
        <v>CARIB</v>
      </c>
      <c r="R711" s="25">
        <f t="shared" si="362"/>
        <v>1.65</v>
      </c>
      <c r="S711" s="25">
        <f t="shared" si="363"/>
        <v>2.14</v>
      </c>
      <c r="T711" s="25">
        <f t="shared" si="364"/>
        <v>12.5</v>
      </c>
      <c r="U711" s="25">
        <f t="shared" si="365"/>
        <v>16.399999999999999</v>
      </c>
      <c r="V711" s="25">
        <f t="shared" si="366"/>
        <v>0</v>
      </c>
      <c r="W711" s="25">
        <f t="shared" si="367"/>
        <v>0.4</v>
      </c>
      <c r="X711" s="25">
        <f t="shared" si="368"/>
        <v>5</v>
      </c>
      <c r="Y711" s="25">
        <f t="shared" si="352"/>
        <v>7</v>
      </c>
    </row>
    <row r="712" spans="1:25" hidden="1" x14ac:dyDescent="0.25">
      <c r="A712" s="283">
        <v>45994</v>
      </c>
      <c r="B712" s="271" t="s">
        <v>459</v>
      </c>
      <c r="C712" s="281" t="s">
        <v>31</v>
      </c>
      <c r="D712" s="223">
        <v>1.77</v>
      </c>
      <c r="E712" s="48">
        <f t="shared" si="369"/>
        <v>1</v>
      </c>
      <c r="F712" s="43">
        <v>14.6</v>
      </c>
      <c r="G712" s="48">
        <f t="shared" si="370"/>
        <v>1</v>
      </c>
      <c r="H712" s="4">
        <v>0.03</v>
      </c>
      <c r="I712" s="48">
        <f t="shared" si="371"/>
        <v>1</v>
      </c>
      <c r="J712" s="223">
        <v>5.9</v>
      </c>
      <c r="K712" s="48">
        <f t="shared" si="377"/>
        <v>1</v>
      </c>
      <c r="L712" s="41">
        <f t="shared" si="375"/>
        <v>1</v>
      </c>
      <c r="M712" s="41">
        <f t="shared" si="376"/>
        <v>1</v>
      </c>
      <c r="Q712" s="25" t="str">
        <f t="shared" si="361"/>
        <v>CARIB</v>
      </c>
      <c r="R712" s="25">
        <f t="shared" si="362"/>
        <v>1.65</v>
      </c>
      <c r="S712" s="25">
        <f t="shared" si="363"/>
        <v>2.14</v>
      </c>
      <c r="T712" s="25">
        <f t="shared" si="364"/>
        <v>12.5</v>
      </c>
      <c r="U712" s="25">
        <f t="shared" si="365"/>
        <v>16.399999999999999</v>
      </c>
      <c r="V712" s="25">
        <f t="shared" si="366"/>
        <v>0</v>
      </c>
      <c r="W712" s="25">
        <f t="shared" si="367"/>
        <v>0.4</v>
      </c>
      <c r="X712" s="25">
        <f t="shared" si="368"/>
        <v>5</v>
      </c>
      <c r="Y712" s="25">
        <f t="shared" si="352"/>
        <v>7</v>
      </c>
    </row>
    <row r="713" spans="1:25" hidden="1" x14ac:dyDescent="0.25">
      <c r="A713" s="283">
        <v>45994</v>
      </c>
      <c r="B713" s="34" t="s">
        <v>458</v>
      </c>
      <c r="C713" s="34" t="s">
        <v>31</v>
      </c>
      <c r="D713" s="223">
        <v>1.76</v>
      </c>
      <c r="E713" s="48">
        <f t="shared" si="369"/>
        <v>1</v>
      </c>
      <c r="F713" s="43">
        <v>15.65</v>
      </c>
      <c r="G713" s="48">
        <f t="shared" si="370"/>
        <v>1</v>
      </c>
      <c r="H713" s="4">
        <v>0.03</v>
      </c>
      <c r="I713" s="48">
        <f t="shared" si="371"/>
        <v>1</v>
      </c>
      <c r="J713" s="223">
        <v>5.97</v>
      </c>
      <c r="K713" s="48">
        <f t="shared" si="377"/>
        <v>1</v>
      </c>
      <c r="L713" s="41">
        <f t="shared" si="375"/>
        <v>1</v>
      </c>
      <c r="M713" s="41">
        <f t="shared" si="376"/>
        <v>1</v>
      </c>
      <c r="Q713" s="25" t="str">
        <f t="shared" si="361"/>
        <v>CARIB</v>
      </c>
      <c r="R713" s="25">
        <f t="shared" si="362"/>
        <v>1.65</v>
      </c>
      <c r="S713" s="25">
        <f t="shared" si="363"/>
        <v>2.14</v>
      </c>
      <c r="T713" s="25">
        <f t="shared" si="364"/>
        <v>12.5</v>
      </c>
      <c r="U713" s="25">
        <f t="shared" si="365"/>
        <v>16.399999999999999</v>
      </c>
      <c r="V713" s="25">
        <f t="shared" si="366"/>
        <v>0</v>
      </c>
      <c r="W713" s="25">
        <f t="shared" si="367"/>
        <v>0.4</v>
      </c>
      <c r="X713" s="25">
        <f t="shared" si="368"/>
        <v>5</v>
      </c>
      <c r="Y713" s="25">
        <f t="shared" si="352"/>
        <v>7</v>
      </c>
    </row>
    <row r="714" spans="1:25" hidden="1" x14ac:dyDescent="0.25">
      <c r="A714" s="283">
        <v>45994</v>
      </c>
      <c r="B714" s="34" t="s">
        <v>434</v>
      </c>
      <c r="C714" s="34" t="s">
        <v>31</v>
      </c>
      <c r="D714" s="223">
        <v>1.78</v>
      </c>
      <c r="E714" s="48">
        <f t="shared" si="369"/>
        <v>1</v>
      </c>
      <c r="F714" s="43">
        <v>13.6</v>
      </c>
      <c r="G714" s="48">
        <f t="shared" si="370"/>
        <v>1</v>
      </c>
      <c r="H714" s="4">
        <v>0.02</v>
      </c>
      <c r="I714" s="48">
        <f t="shared" si="371"/>
        <v>1</v>
      </c>
      <c r="J714" s="223">
        <v>5.45</v>
      </c>
      <c r="K714" s="48">
        <f t="shared" si="377"/>
        <v>1</v>
      </c>
      <c r="L714" s="41">
        <f t="shared" si="375"/>
        <v>1</v>
      </c>
      <c r="M714" s="41">
        <f t="shared" si="376"/>
        <v>1</v>
      </c>
      <c r="Q714" s="25" t="str">
        <f t="shared" si="361"/>
        <v>CARIB</v>
      </c>
      <c r="R714" s="25">
        <f t="shared" si="362"/>
        <v>1.65</v>
      </c>
      <c r="S714" s="25">
        <f t="shared" si="363"/>
        <v>2.14</v>
      </c>
      <c r="T714" s="25">
        <f t="shared" si="364"/>
        <v>12.5</v>
      </c>
      <c r="U714" s="25">
        <f t="shared" si="365"/>
        <v>16.399999999999999</v>
      </c>
      <c r="V714" s="25">
        <f t="shared" si="366"/>
        <v>0</v>
      </c>
      <c r="W714" s="25">
        <f t="shared" si="367"/>
        <v>0.4</v>
      </c>
      <c r="X714" s="25">
        <f t="shared" si="368"/>
        <v>5</v>
      </c>
      <c r="Y714" s="25">
        <f t="shared" si="352"/>
        <v>7</v>
      </c>
    </row>
    <row r="715" spans="1:25" hidden="1" x14ac:dyDescent="0.25">
      <c r="A715" s="283">
        <v>45995</v>
      </c>
      <c r="B715" s="34" t="s">
        <v>459</v>
      </c>
      <c r="C715" s="34" t="s">
        <v>135</v>
      </c>
      <c r="D715" s="223">
        <v>5.43</v>
      </c>
      <c r="E715" s="48">
        <f t="shared" si="369"/>
        <v>1</v>
      </c>
      <c r="F715" s="43"/>
      <c r="G715" s="48">
        <f t="shared" si="370"/>
        <v>1</v>
      </c>
      <c r="H715" s="4"/>
      <c r="I715" s="48">
        <f t="shared" si="371"/>
        <v>1</v>
      </c>
      <c r="J715" s="223">
        <v>3.36</v>
      </c>
      <c r="K715" s="48">
        <f t="shared" si="377"/>
        <v>1</v>
      </c>
      <c r="L715" s="41">
        <f t="shared" si="375"/>
        <v>1</v>
      </c>
      <c r="M715" s="41">
        <f t="shared" si="376"/>
        <v>1</v>
      </c>
      <c r="Q715" s="25" t="str">
        <f t="shared" si="361"/>
        <v>CARIBE ROSE</v>
      </c>
      <c r="R715" s="25">
        <f t="shared" si="362"/>
        <v>4.5</v>
      </c>
      <c r="S715" s="25">
        <f t="shared" si="363"/>
        <v>5.44</v>
      </c>
      <c r="T715" s="25">
        <f t="shared" si="364"/>
        <v>0</v>
      </c>
      <c r="U715" s="25">
        <f t="shared" si="365"/>
        <v>0</v>
      </c>
      <c r="V715" s="25">
        <f t="shared" si="366"/>
        <v>0</v>
      </c>
      <c r="W715" s="25">
        <f t="shared" si="367"/>
        <v>1</v>
      </c>
      <c r="X715" s="25">
        <f t="shared" si="368"/>
        <v>3</v>
      </c>
      <c r="Y715" s="25">
        <f t="shared" si="352"/>
        <v>3.64</v>
      </c>
    </row>
    <row r="716" spans="1:25" hidden="1" x14ac:dyDescent="0.25">
      <c r="A716" s="283">
        <v>45996</v>
      </c>
      <c r="B716" s="34" t="s">
        <v>435</v>
      </c>
      <c r="C716" s="34" t="s">
        <v>135</v>
      </c>
      <c r="D716" s="223">
        <v>5.33</v>
      </c>
      <c r="E716" s="48">
        <f t="shared" si="369"/>
        <v>1</v>
      </c>
      <c r="F716" s="43"/>
      <c r="G716" s="48">
        <f t="shared" si="370"/>
        <v>1</v>
      </c>
      <c r="H716" s="4"/>
      <c r="I716" s="48">
        <f t="shared" si="371"/>
        <v>1</v>
      </c>
      <c r="J716" s="223">
        <v>3.23</v>
      </c>
      <c r="K716" s="48">
        <f t="shared" si="377"/>
        <v>1</v>
      </c>
      <c r="L716" s="41">
        <f t="shared" si="375"/>
        <v>1</v>
      </c>
      <c r="M716" s="41">
        <f t="shared" si="376"/>
        <v>1</v>
      </c>
      <c r="Q716" s="25" t="str">
        <f t="shared" si="361"/>
        <v>CARIBE ROSE</v>
      </c>
      <c r="R716" s="25">
        <f t="shared" si="362"/>
        <v>4.5</v>
      </c>
      <c r="S716" s="25">
        <f t="shared" si="363"/>
        <v>5.44</v>
      </c>
      <c r="T716" s="25">
        <f t="shared" si="364"/>
        <v>0</v>
      </c>
      <c r="U716" s="25">
        <f t="shared" si="365"/>
        <v>0</v>
      </c>
      <c r="V716" s="25">
        <f t="shared" si="366"/>
        <v>0</v>
      </c>
      <c r="W716" s="25">
        <f t="shared" si="367"/>
        <v>1</v>
      </c>
      <c r="X716" s="25">
        <f t="shared" si="368"/>
        <v>3</v>
      </c>
      <c r="Y716" s="25">
        <f t="shared" si="352"/>
        <v>3.64</v>
      </c>
    </row>
    <row r="717" spans="1:25" hidden="1" x14ac:dyDescent="0.25">
      <c r="A717" s="283">
        <v>45995</v>
      </c>
      <c r="B717" s="34" t="s">
        <v>452</v>
      </c>
      <c r="C717" s="34" t="s">
        <v>30</v>
      </c>
      <c r="D717" s="223">
        <v>0.74</v>
      </c>
      <c r="E717" s="48">
        <f t="shared" si="369"/>
        <v>0</v>
      </c>
      <c r="F717" s="43">
        <v>16</v>
      </c>
      <c r="G717" s="48">
        <f t="shared" si="370"/>
        <v>1</v>
      </c>
      <c r="H717" s="4">
        <v>0.08</v>
      </c>
      <c r="I717" s="48">
        <f t="shared" si="371"/>
        <v>1</v>
      </c>
      <c r="J717" s="223">
        <v>5.63</v>
      </c>
      <c r="K717" s="48">
        <f t="shared" si="377"/>
        <v>1</v>
      </c>
      <c r="L717" s="41">
        <f t="shared" si="375"/>
        <v>0</v>
      </c>
      <c r="M717" s="41">
        <f t="shared" si="376"/>
        <v>0</v>
      </c>
      <c r="Q717" s="25" t="str">
        <f t="shared" si="361"/>
        <v>STAG</v>
      </c>
      <c r="R717" s="25">
        <f t="shared" si="362"/>
        <v>0.8</v>
      </c>
      <c r="S717" s="25">
        <f t="shared" si="363"/>
        <v>1.24</v>
      </c>
      <c r="T717" s="25">
        <f t="shared" si="364"/>
        <v>12.5</v>
      </c>
      <c r="U717" s="25">
        <f t="shared" si="365"/>
        <v>16.399999999999999</v>
      </c>
      <c r="V717" s="25">
        <f t="shared" si="366"/>
        <v>0</v>
      </c>
      <c r="W717" s="25">
        <f t="shared" si="367"/>
        <v>0.5</v>
      </c>
      <c r="X717" s="25">
        <f t="shared" si="368"/>
        <v>5</v>
      </c>
      <c r="Y717" s="25">
        <f t="shared" si="352"/>
        <v>7</v>
      </c>
    </row>
    <row r="718" spans="1:25" hidden="1" x14ac:dyDescent="0.25">
      <c r="A718" s="283">
        <v>45997</v>
      </c>
      <c r="B718" s="34" t="s">
        <v>455</v>
      </c>
      <c r="C718" s="34" t="s">
        <v>30</v>
      </c>
      <c r="D718" s="223">
        <v>0.72</v>
      </c>
      <c r="E718" s="48">
        <f t="shared" si="369"/>
        <v>0</v>
      </c>
      <c r="F718" s="43">
        <v>14.8</v>
      </c>
      <c r="G718" s="48">
        <f t="shared" si="370"/>
        <v>1</v>
      </c>
      <c r="H718" s="4">
        <v>0.03</v>
      </c>
      <c r="I718" s="48">
        <f t="shared" si="371"/>
        <v>1</v>
      </c>
      <c r="J718" s="223">
        <v>5.9</v>
      </c>
      <c r="K718" s="48">
        <f t="shared" si="377"/>
        <v>1</v>
      </c>
      <c r="L718" s="41">
        <f t="shared" si="375"/>
        <v>0</v>
      </c>
      <c r="M718" s="41">
        <f t="shared" si="376"/>
        <v>0</v>
      </c>
      <c r="Q718" s="25" t="str">
        <f t="shared" si="361"/>
        <v>STAG</v>
      </c>
      <c r="R718" s="25">
        <f t="shared" si="362"/>
        <v>0.8</v>
      </c>
      <c r="S718" s="25">
        <f t="shared" si="363"/>
        <v>1.24</v>
      </c>
      <c r="T718" s="25">
        <f t="shared" si="364"/>
        <v>12.5</v>
      </c>
      <c r="U718" s="25">
        <f t="shared" si="365"/>
        <v>16.399999999999999</v>
      </c>
      <c r="V718" s="25">
        <f t="shared" si="366"/>
        <v>0</v>
      </c>
      <c r="W718" s="25">
        <f t="shared" si="367"/>
        <v>0.5</v>
      </c>
      <c r="X718" s="25">
        <f t="shared" si="368"/>
        <v>5</v>
      </c>
      <c r="Y718" s="25">
        <f t="shared" si="352"/>
        <v>7</v>
      </c>
    </row>
    <row r="719" spans="1:25" hidden="1" x14ac:dyDescent="0.25">
      <c r="A719" s="283">
        <v>45998</v>
      </c>
      <c r="B719" s="35" t="s">
        <v>455</v>
      </c>
      <c r="C719" s="34" t="s">
        <v>35</v>
      </c>
      <c r="D719" s="223">
        <v>16.27</v>
      </c>
      <c r="E719" s="48">
        <f t="shared" si="369"/>
        <v>1</v>
      </c>
      <c r="F719" s="43">
        <v>13.4</v>
      </c>
      <c r="G719" s="48">
        <f t="shared" si="370"/>
        <v>1</v>
      </c>
      <c r="H719" s="4">
        <v>0.08</v>
      </c>
      <c r="I719" s="48">
        <f t="shared" si="371"/>
        <v>1</v>
      </c>
      <c r="J719" s="223">
        <v>126.4</v>
      </c>
      <c r="K719" s="48">
        <f t="shared" si="377"/>
        <v>1</v>
      </c>
      <c r="L719" s="41">
        <f t="shared" si="375"/>
        <v>1</v>
      </c>
      <c r="M719" s="41">
        <f t="shared" si="376"/>
        <v>1</v>
      </c>
      <c r="Q719" s="25" t="str">
        <f t="shared" si="361"/>
        <v>VITAMALT</v>
      </c>
      <c r="R719" s="25">
        <f t="shared" si="362"/>
        <v>16.2</v>
      </c>
      <c r="S719" s="25">
        <f t="shared" si="363"/>
        <v>16.84</v>
      </c>
      <c r="T719" s="25">
        <f t="shared" si="364"/>
        <v>12</v>
      </c>
      <c r="U719" s="25">
        <f t="shared" si="365"/>
        <v>16.440000000000001</v>
      </c>
      <c r="V719" s="25">
        <f t="shared" si="366"/>
        <v>0</v>
      </c>
      <c r="W719" s="25">
        <f t="shared" si="367"/>
        <v>1.4</v>
      </c>
      <c r="X719" s="25">
        <f t="shared" si="368"/>
        <v>100</v>
      </c>
      <c r="Y719" s="25">
        <f t="shared" si="352"/>
        <v>140</v>
      </c>
    </row>
    <row r="720" spans="1:25" hidden="1" x14ac:dyDescent="0.25">
      <c r="A720" s="283">
        <v>45998</v>
      </c>
      <c r="B720" s="34" t="s">
        <v>452</v>
      </c>
      <c r="C720" s="34" t="s">
        <v>35</v>
      </c>
      <c r="D720" s="223">
        <v>16.510000000000002</v>
      </c>
      <c r="E720" s="48">
        <f t="shared" si="369"/>
        <v>1</v>
      </c>
      <c r="F720" s="43">
        <v>13.6</v>
      </c>
      <c r="G720" s="48">
        <f t="shared" si="370"/>
        <v>1</v>
      </c>
      <c r="H720" s="4">
        <v>0.06</v>
      </c>
      <c r="I720" s="48">
        <f t="shared" si="371"/>
        <v>1</v>
      </c>
      <c r="J720" s="223">
        <v>125.7</v>
      </c>
      <c r="K720" s="48">
        <f t="shared" si="377"/>
        <v>1</v>
      </c>
      <c r="L720" s="41">
        <f t="shared" si="375"/>
        <v>1</v>
      </c>
      <c r="M720" s="41">
        <f t="shared" si="376"/>
        <v>1</v>
      </c>
      <c r="Q720" s="25" t="str">
        <f t="shared" si="361"/>
        <v>VITAMALT</v>
      </c>
      <c r="R720" s="25">
        <f t="shared" si="362"/>
        <v>16.2</v>
      </c>
      <c r="S720" s="25">
        <f t="shared" si="363"/>
        <v>16.84</v>
      </c>
      <c r="T720" s="25">
        <f t="shared" si="364"/>
        <v>12</v>
      </c>
      <c r="U720" s="25">
        <f t="shared" si="365"/>
        <v>16.440000000000001</v>
      </c>
      <c r="V720" s="25">
        <f t="shared" si="366"/>
        <v>0</v>
      </c>
      <c r="W720" s="25">
        <f t="shared" si="367"/>
        <v>1.4</v>
      </c>
      <c r="X720" s="25">
        <f t="shared" si="368"/>
        <v>100</v>
      </c>
      <c r="Y720" s="25">
        <f t="shared" si="352"/>
        <v>140</v>
      </c>
    </row>
    <row r="721" spans="1:25" hidden="1" x14ac:dyDescent="0.25">
      <c r="A721" s="283">
        <v>45998</v>
      </c>
      <c r="B721" s="34" t="s">
        <v>437</v>
      </c>
      <c r="C721" s="34" t="s">
        <v>35</v>
      </c>
      <c r="D721" s="223">
        <v>16.399999999999999</v>
      </c>
      <c r="E721" s="48">
        <f t="shared" si="369"/>
        <v>1</v>
      </c>
      <c r="F721" s="43">
        <v>15.36</v>
      </c>
      <c r="G721" s="48">
        <f t="shared" si="370"/>
        <v>1</v>
      </c>
      <c r="H721" s="4">
        <v>0.04</v>
      </c>
      <c r="I721" s="48">
        <f t="shared" si="371"/>
        <v>1</v>
      </c>
      <c r="J721" s="223">
        <v>132</v>
      </c>
      <c r="K721" s="48">
        <f t="shared" si="377"/>
        <v>1</v>
      </c>
      <c r="L721" s="41">
        <f t="shared" si="375"/>
        <v>1</v>
      </c>
      <c r="M721" s="41">
        <f t="shared" si="376"/>
        <v>1</v>
      </c>
      <c r="Q721" s="25" t="str">
        <f t="shared" si="361"/>
        <v>VITAMALT</v>
      </c>
      <c r="R721" s="25">
        <f t="shared" si="362"/>
        <v>16.2</v>
      </c>
      <c r="S721" s="25">
        <f t="shared" si="363"/>
        <v>16.84</v>
      </c>
      <c r="T721" s="25">
        <f t="shared" si="364"/>
        <v>12</v>
      </c>
      <c r="U721" s="25">
        <f t="shared" si="365"/>
        <v>16.440000000000001</v>
      </c>
      <c r="V721" s="25">
        <f t="shared" si="366"/>
        <v>0</v>
      </c>
      <c r="W721" s="25">
        <f t="shared" si="367"/>
        <v>1.4</v>
      </c>
      <c r="X721" s="25">
        <f t="shared" si="368"/>
        <v>100</v>
      </c>
      <c r="Y721" s="25">
        <f t="shared" si="352"/>
        <v>140</v>
      </c>
    </row>
    <row r="722" spans="1:25" hidden="1" x14ac:dyDescent="0.25">
      <c r="A722" s="283">
        <v>45999</v>
      </c>
      <c r="B722" s="34" t="s">
        <v>459</v>
      </c>
      <c r="C722" s="34" t="s">
        <v>33</v>
      </c>
      <c r="D722" s="223">
        <v>3.76</v>
      </c>
      <c r="E722" s="48">
        <f t="shared" si="369"/>
        <v>1</v>
      </c>
      <c r="F722" s="43">
        <v>57.2</v>
      </c>
      <c r="G722" s="48">
        <f t="shared" si="370"/>
        <v>1</v>
      </c>
      <c r="H722" s="4"/>
      <c r="I722" s="48">
        <f t="shared" si="371"/>
        <v>1</v>
      </c>
      <c r="J722" s="223">
        <v>159.6</v>
      </c>
      <c r="K722" s="48">
        <f t="shared" si="377"/>
        <v>1</v>
      </c>
      <c r="L722" s="41">
        <f t="shared" si="375"/>
        <v>1</v>
      </c>
      <c r="M722" s="41">
        <f t="shared" si="376"/>
        <v>1</v>
      </c>
      <c r="Q722" s="25" t="str">
        <f t="shared" si="361"/>
        <v>GUINNESS</v>
      </c>
      <c r="R722" s="25">
        <f t="shared" si="362"/>
        <v>3.1</v>
      </c>
      <c r="S722" s="25">
        <f t="shared" si="363"/>
        <v>4.1399999999999997</v>
      </c>
      <c r="T722" s="25">
        <f t="shared" si="364"/>
        <v>48</v>
      </c>
      <c r="U722" s="25">
        <f t="shared" si="365"/>
        <v>62</v>
      </c>
      <c r="V722" s="25">
        <f t="shared" si="366"/>
        <v>0</v>
      </c>
      <c r="W722" s="25">
        <f t="shared" si="367"/>
        <v>0.4</v>
      </c>
      <c r="X722" s="25">
        <f t="shared" si="368"/>
        <v>155</v>
      </c>
      <c r="Y722" s="25">
        <f t="shared" si="352"/>
        <v>195</v>
      </c>
    </row>
    <row r="723" spans="1:25" hidden="1" x14ac:dyDescent="0.25">
      <c r="A723" s="283">
        <v>45999</v>
      </c>
      <c r="B723" s="34" t="s">
        <v>458</v>
      </c>
      <c r="C723" s="34" t="s">
        <v>33</v>
      </c>
      <c r="D723" s="223">
        <v>4.1399999999999997</v>
      </c>
      <c r="E723" s="48">
        <f t="shared" si="369"/>
        <v>1</v>
      </c>
      <c r="F723" s="43">
        <v>55.7</v>
      </c>
      <c r="G723" s="48">
        <f t="shared" si="370"/>
        <v>1</v>
      </c>
      <c r="H723" s="4">
        <v>0.13</v>
      </c>
      <c r="I723" s="48">
        <f t="shared" si="371"/>
        <v>1</v>
      </c>
      <c r="J723" s="223">
        <v>190.4</v>
      </c>
      <c r="K723" s="48">
        <f t="shared" si="377"/>
        <v>1</v>
      </c>
      <c r="L723" s="41">
        <f t="shared" si="375"/>
        <v>1</v>
      </c>
      <c r="M723" s="41">
        <f t="shared" si="376"/>
        <v>1</v>
      </c>
      <c r="Q723" s="25" t="str">
        <f t="shared" si="361"/>
        <v>GUINNESS</v>
      </c>
      <c r="R723" s="25">
        <f t="shared" si="362"/>
        <v>3.1</v>
      </c>
      <c r="S723" s="25">
        <f t="shared" si="363"/>
        <v>4.1399999999999997</v>
      </c>
      <c r="T723" s="25">
        <f t="shared" si="364"/>
        <v>48</v>
      </c>
      <c r="U723" s="25">
        <f t="shared" si="365"/>
        <v>62</v>
      </c>
      <c r="V723" s="25">
        <f t="shared" si="366"/>
        <v>0</v>
      </c>
      <c r="W723" s="25">
        <f t="shared" si="367"/>
        <v>0.4</v>
      </c>
      <c r="X723" s="25">
        <f t="shared" si="368"/>
        <v>155</v>
      </c>
      <c r="Y723" s="25">
        <f t="shared" si="352"/>
        <v>195</v>
      </c>
    </row>
    <row r="724" spans="1:25" hidden="1" x14ac:dyDescent="0.25">
      <c r="A724" s="283">
        <v>45999</v>
      </c>
      <c r="B724" s="34" t="s">
        <v>455</v>
      </c>
      <c r="C724" s="34" t="s">
        <v>33</v>
      </c>
      <c r="D724" s="223">
        <v>4.0199999999999996</v>
      </c>
      <c r="E724" s="48">
        <f t="shared" si="369"/>
        <v>1</v>
      </c>
      <c r="F724" s="43">
        <v>55.9</v>
      </c>
      <c r="G724" s="48">
        <f t="shared" si="370"/>
        <v>1</v>
      </c>
      <c r="H724" s="4">
        <v>0.06</v>
      </c>
      <c r="I724" s="48">
        <f t="shared" si="371"/>
        <v>1</v>
      </c>
      <c r="J724" s="223">
        <v>194.8</v>
      </c>
      <c r="K724" s="48">
        <f t="shared" si="377"/>
        <v>1</v>
      </c>
      <c r="L724" s="41">
        <f t="shared" si="375"/>
        <v>1</v>
      </c>
      <c r="M724" s="41">
        <f t="shared" si="376"/>
        <v>1</v>
      </c>
      <c r="Q724" s="25" t="str">
        <f t="shared" si="361"/>
        <v>GUINNESS</v>
      </c>
      <c r="R724" s="25">
        <f t="shared" si="362"/>
        <v>3.1</v>
      </c>
      <c r="S724" s="25">
        <f t="shared" si="363"/>
        <v>4.1399999999999997</v>
      </c>
      <c r="T724" s="25">
        <f t="shared" si="364"/>
        <v>48</v>
      </c>
      <c r="U724" s="25">
        <f t="shared" si="365"/>
        <v>62</v>
      </c>
      <c r="V724" s="25">
        <f t="shared" si="366"/>
        <v>0</v>
      </c>
      <c r="W724" s="25">
        <f t="shared" si="367"/>
        <v>0.4</v>
      </c>
      <c r="X724" s="25">
        <f t="shared" si="368"/>
        <v>155</v>
      </c>
      <c r="Y724" s="25">
        <f t="shared" si="352"/>
        <v>195</v>
      </c>
    </row>
    <row r="725" spans="1:25" hidden="1" x14ac:dyDescent="0.25">
      <c r="A725" s="283">
        <v>46000</v>
      </c>
      <c r="B725" s="34" t="s">
        <v>456</v>
      </c>
      <c r="C725" s="34" t="s">
        <v>31</v>
      </c>
      <c r="D725" s="223">
        <v>1.77</v>
      </c>
      <c r="E725" s="48">
        <f t="shared" si="369"/>
        <v>1</v>
      </c>
      <c r="F725" s="43">
        <v>15.75</v>
      </c>
      <c r="G725" s="48">
        <f t="shared" si="370"/>
        <v>1</v>
      </c>
      <c r="H725" s="4">
        <v>0.08</v>
      </c>
      <c r="I725" s="48">
        <f t="shared" si="371"/>
        <v>1</v>
      </c>
      <c r="J725" s="223">
        <v>5.96</v>
      </c>
      <c r="K725" s="48">
        <f t="shared" si="377"/>
        <v>1</v>
      </c>
      <c r="L725" s="41">
        <f t="shared" si="375"/>
        <v>1</v>
      </c>
      <c r="M725" s="41">
        <f t="shared" si="376"/>
        <v>1</v>
      </c>
      <c r="Q725" s="25" t="str">
        <f t="shared" si="361"/>
        <v>CARIB</v>
      </c>
      <c r="R725" s="25">
        <f t="shared" si="362"/>
        <v>1.65</v>
      </c>
      <c r="S725" s="25">
        <f t="shared" si="363"/>
        <v>2.14</v>
      </c>
      <c r="T725" s="25">
        <f t="shared" si="364"/>
        <v>12.5</v>
      </c>
      <c r="U725" s="25">
        <f t="shared" si="365"/>
        <v>16.399999999999999</v>
      </c>
      <c r="V725" s="25">
        <f t="shared" si="366"/>
        <v>0</v>
      </c>
      <c r="W725" s="25">
        <f t="shared" si="367"/>
        <v>0.4</v>
      </c>
      <c r="X725" s="25">
        <f t="shared" si="368"/>
        <v>5</v>
      </c>
      <c r="Y725" s="25">
        <f t="shared" si="352"/>
        <v>7</v>
      </c>
    </row>
    <row r="726" spans="1:25" hidden="1" x14ac:dyDescent="0.25">
      <c r="A726" s="283">
        <v>46001</v>
      </c>
      <c r="B726" s="34" t="s">
        <v>457</v>
      </c>
      <c r="C726" s="34" t="s">
        <v>31</v>
      </c>
      <c r="D726" s="223">
        <v>1.79</v>
      </c>
      <c r="E726" s="48">
        <f t="shared" si="369"/>
        <v>1</v>
      </c>
      <c r="F726" s="43">
        <v>13.2</v>
      </c>
      <c r="G726" s="48">
        <f t="shared" si="370"/>
        <v>1</v>
      </c>
      <c r="H726" s="4"/>
      <c r="I726" s="48">
        <f t="shared" si="371"/>
        <v>1</v>
      </c>
      <c r="J726" s="223">
        <v>6.29</v>
      </c>
      <c r="K726" s="48">
        <f t="shared" si="377"/>
        <v>1</v>
      </c>
      <c r="L726" s="41">
        <f t="shared" si="375"/>
        <v>1</v>
      </c>
      <c r="M726" s="41">
        <f t="shared" si="376"/>
        <v>1</v>
      </c>
      <c r="Q726" s="25" t="str">
        <f t="shared" si="361"/>
        <v>CARIB</v>
      </c>
      <c r="R726" s="25">
        <f t="shared" si="362"/>
        <v>1.65</v>
      </c>
      <c r="S726" s="25">
        <f t="shared" si="363"/>
        <v>2.14</v>
      </c>
      <c r="T726" s="25">
        <f t="shared" si="364"/>
        <v>12.5</v>
      </c>
      <c r="U726" s="25">
        <f t="shared" si="365"/>
        <v>16.399999999999999</v>
      </c>
      <c r="V726" s="25">
        <f t="shared" si="366"/>
        <v>0</v>
      </c>
      <c r="W726" s="25">
        <f t="shared" si="367"/>
        <v>0.4</v>
      </c>
      <c r="X726" s="25">
        <f t="shared" si="368"/>
        <v>5</v>
      </c>
      <c r="Y726" s="25">
        <f t="shared" si="352"/>
        <v>7</v>
      </c>
    </row>
    <row r="727" spans="1:25" hidden="1" x14ac:dyDescent="0.25">
      <c r="A727" s="283">
        <v>46001</v>
      </c>
      <c r="B727" s="34" t="s">
        <v>456</v>
      </c>
      <c r="C727" s="34" t="s">
        <v>31</v>
      </c>
      <c r="D727" s="262"/>
      <c r="E727" s="48"/>
      <c r="F727" s="294"/>
      <c r="G727" s="48"/>
      <c r="H727" s="4"/>
      <c r="I727" s="48"/>
      <c r="J727" s="262"/>
      <c r="K727" s="48"/>
      <c r="L727" s="248"/>
      <c r="M727" s="248"/>
      <c r="Q727" s="25" t="str">
        <f t="shared" si="361"/>
        <v>CARIB</v>
      </c>
      <c r="R727" s="25">
        <f t="shared" si="362"/>
        <v>1.65</v>
      </c>
      <c r="S727" s="25">
        <f t="shared" si="363"/>
        <v>2.14</v>
      </c>
      <c r="T727" s="25">
        <f t="shared" si="364"/>
        <v>12.5</v>
      </c>
      <c r="U727" s="25">
        <f t="shared" si="365"/>
        <v>16.399999999999999</v>
      </c>
      <c r="V727" s="25">
        <f t="shared" si="366"/>
        <v>0</v>
      </c>
      <c r="W727" s="25">
        <f t="shared" si="367"/>
        <v>0.4</v>
      </c>
      <c r="X727" s="25">
        <f t="shared" si="368"/>
        <v>5</v>
      </c>
      <c r="Y727" s="25">
        <f t="shared" si="352"/>
        <v>7</v>
      </c>
    </row>
    <row r="728" spans="1:25" hidden="1" x14ac:dyDescent="0.25">
      <c r="A728" s="283">
        <v>46001</v>
      </c>
      <c r="B728" s="34" t="s">
        <v>457</v>
      </c>
      <c r="C728" s="34" t="s">
        <v>135</v>
      </c>
      <c r="D728" s="223">
        <v>5.37</v>
      </c>
      <c r="E728" s="48">
        <f t="shared" si="369"/>
        <v>1</v>
      </c>
      <c r="F728" s="43"/>
      <c r="G728" s="48"/>
      <c r="H728" s="4"/>
      <c r="I728" s="48"/>
      <c r="J728" s="268">
        <v>3.48</v>
      </c>
      <c r="K728" s="48">
        <f t="shared" si="377"/>
        <v>1</v>
      </c>
      <c r="L728" s="41">
        <f t="shared" si="375"/>
        <v>1</v>
      </c>
      <c r="M728" s="41">
        <f t="shared" si="376"/>
        <v>1</v>
      </c>
      <c r="Q728" s="25" t="str">
        <f t="shared" si="361"/>
        <v>CARIBE ROSE</v>
      </c>
      <c r="R728" s="25">
        <f t="shared" ref="R728:R812" si="378">VLOOKUP($Q728,$Q$3:$Y$14,2,FALSE)</f>
        <v>4.5</v>
      </c>
      <c r="S728" s="25">
        <f t="shared" si="363"/>
        <v>5.44</v>
      </c>
      <c r="T728" s="25">
        <f t="shared" ref="T728:T812" si="379">VLOOKUP($Q728,$Q$3:$Y$14,4,FALSE)</f>
        <v>0</v>
      </c>
      <c r="U728" s="25">
        <f t="shared" ref="U728:U812" si="380">VLOOKUP($Q728,$Q$3:$Y$14,5,FALSE)</f>
        <v>0</v>
      </c>
      <c r="V728" s="25">
        <f t="shared" ref="V728:V812" si="381">VLOOKUP($Q728,$Q$3:$Y$14,6,FALSE)</f>
        <v>0</v>
      </c>
      <c r="W728" s="25">
        <f t="shared" ref="W728:W812" si="382">VLOOKUP($Q728,$Q$3:$Y$14,7,FALSE)</f>
        <v>1</v>
      </c>
      <c r="X728" s="25">
        <f t="shared" ref="X728:X812" si="383">VLOOKUP($Q728,$Q$3:$Y$14,8,FALSE)</f>
        <v>3</v>
      </c>
      <c r="Y728" s="25">
        <f t="shared" si="352"/>
        <v>3.64</v>
      </c>
    </row>
    <row r="729" spans="1:25" hidden="1" x14ac:dyDescent="0.25">
      <c r="A729" s="283">
        <v>46002</v>
      </c>
      <c r="B729" s="35" t="s">
        <v>458</v>
      </c>
      <c r="C729" s="34" t="s">
        <v>135</v>
      </c>
      <c r="D729" s="223">
        <v>5.4</v>
      </c>
      <c r="E729" s="48">
        <f t="shared" si="369"/>
        <v>1</v>
      </c>
      <c r="F729" s="43"/>
      <c r="G729" s="48"/>
      <c r="H729" s="4"/>
      <c r="I729" s="48"/>
      <c r="J729" s="223">
        <v>3.52</v>
      </c>
      <c r="K729" s="48">
        <f t="shared" si="377"/>
        <v>1</v>
      </c>
      <c r="L729" s="41">
        <f t="shared" si="375"/>
        <v>1</v>
      </c>
      <c r="M729" s="41">
        <f t="shared" si="376"/>
        <v>1</v>
      </c>
      <c r="Q729" s="25" t="str">
        <f t="shared" si="361"/>
        <v>CARIBE ROSE</v>
      </c>
      <c r="R729" s="25">
        <f t="shared" si="378"/>
        <v>4.5</v>
      </c>
      <c r="S729" s="25">
        <f t="shared" ref="S729:S812" si="384">VLOOKUP($Q729,$Q$3:$Y$14,3,FALSE)</f>
        <v>5.44</v>
      </c>
      <c r="T729" s="25">
        <f t="shared" si="379"/>
        <v>0</v>
      </c>
      <c r="U729" s="25">
        <f t="shared" si="380"/>
        <v>0</v>
      </c>
      <c r="V729" s="25">
        <f t="shared" si="381"/>
        <v>0</v>
      </c>
      <c r="W729" s="25">
        <f t="shared" si="382"/>
        <v>1</v>
      </c>
      <c r="X729" s="25">
        <f t="shared" si="383"/>
        <v>3</v>
      </c>
      <c r="Y729" s="25">
        <f t="shared" si="352"/>
        <v>3.64</v>
      </c>
    </row>
    <row r="730" spans="1:25" hidden="1" x14ac:dyDescent="0.25">
      <c r="A730" s="283">
        <v>46002</v>
      </c>
      <c r="B730" s="35" t="s">
        <v>457</v>
      </c>
      <c r="C730" s="34" t="s">
        <v>135</v>
      </c>
      <c r="D730" s="223">
        <v>5.38</v>
      </c>
      <c r="E730" s="48">
        <f t="shared" si="369"/>
        <v>1</v>
      </c>
      <c r="F730" s="43"/>
      <c r="G730" s="48"/>
      <c r="H730" s="4"/>
      <c r="I730" s="48"/>
      <c r="J730" s="223">
        <v>3.1</v>
      </c>
      <c r="K730" s="48">
        <f t="shared" si="377"/>
        <v>1</v>
      </c>
      <c r="L730" s="41">
        <f t="shared" si="375"/>
        <v>1</v>
      </c>
      <c r="M730" s="41">
        <f t="shared" si="376"/>
        <v>1</v>
      </c>
      <c r="Q730" s="25" t="str">
        <f t="shared" si="361"/>
        <v>CARIBE ROSE</v>
      </c>
      <c r="R730" s="25">
        <f t="shared" si="378"/>
        <v>4.5</v>
      </c>
      <c r="S730" s="25">
        <f t="shared" si="384"/>
        <v>5.44</v>
      </c>
      <c r="T730" s="25">
        <f t="shared" si="379"/>
        <v>0</v>
      </c>
      <c r="U730" s="25">
        <f t="shared" si="380"/>
        <v>0</v>
      </c>
      <c r="V730" s="25">
        <f t="shared" si="381"/>
        <v>0</v>
      </c>
      <c r="W730" s="25">
        <f t="shared" si="382"/>
        <v>1</v>
      </c>
      <c r="X730" s="25">
        <f t="shared" si="383"/>
        <v>3</v>
      </c>
      <c r="Y730" s="25">
        <f t="shared" ref="Y730:Y793" si="385">VLOOKUP($Q730,$Q$3:$Y$14,9,FALSE)</f>
        <v>3.64</v>
      </c>
    </row>
    <row r="731" spans="1:25" hidden="1" x14ac:dyDescent="0.25">
      <c r="A731" s="283">
        <v>46003</v>
      </c>
      <c r="B731" s="34" t="s">
        <v>434</v>
      </c>
      <c r="C731" s="34" t="s">
        <v>484</v>
      </c>
      <c r="D731" s="223">
        <v>6.8</v>
      </c>
      <c r="E731" s="48"/>
      <c r="F731" s="43"/>
      <c r="G731" s="48"/>
      <c r="H731" s="4"/>
      <c r="I731" s="48"/>
      <c r="J731" s="223">
        <v>1.8</v>
      </c>
      <c r="K731" s="48"/>
      <c r="L731" s="41"/>
      <c r="M731" s="41"/>
      <c r="Q731" s="25" t="str">
        <f t="shared" si="361"/>
        <v>CARIBE PEARS</v>
      </c>
      <c r="R731" s="25" t="e">
        <f t="shared" si="378"/>
        <v>#N/A</v>
      </c>
      <c r="S731" s="25" t="e">
        <f t="shared" si="384"/>
        <v>#N/A</v>
      </c>
      <c r="T731" s="25" t="e">
        <f t="shared" si="379"/>
        <v>#N/A</v>
      </c>
      <c r="U731" s="25" t="e">
        <f t="shared" si="380"/>
        <v>#N/A</v>
      </c>
      <c r="V731" s="25" t="e">
        <f t="shared" si="381"/>
        <v>#N/A</v>
      </c>
      <c r="W731" s="25" t="e">
        <f t="shared" si="382"/>
        <v>#N/A</v>
      </c>
      <c r="X731" s="25" t="e">
        <f t="shared" si="383"/>
        <v>#N/A</v>
      </c>
      <c r="Y731" s="25" t="e">
        <f t="shared" si="385"/>
        <v>#N/A</v>
      </c>
    </row>
    <row r="732" spans="1:25" hidden="1" x14ac:dyDescent="0.25">
      <c r="A732" s="283">
        <v>46003</v>
      </c>
      <c r="B732" s="34" t="s">
        <v>436</v>
      </c>
      <c r="C732" s="34" t="s">
        <v>34</v>
      </c>
      <c r="D732" s="223">
        <v>17.190000000000001</v>
      </c>
      <c r="E732" s="48">
        <f t="shared" si="369"/>
        <v>1</v>
      </c>
      <c r="F732" s="43">
        <v>11.95</v>
      </c>
      <c r="G732" s="48">
        <f t="shared" si="370"/>
        <v>1</v>
      </c>
      <c r="H732" s="4">
        <v>0.04</v>
      </c>
      <c r="I732" s="48">
        <f t="shared" si="371"/>
        <v>1</v>
      </c>
      <c r="J732" s="223">
        <v>199.9</v>
      </c>
      <c r="K732" s="48">
        <f t="shared" si="377"/>
        <v>1</v>
      </c>
      <c r="L732" s="41">
        <f t="shared" si="375"/>
        <v>1</v>
      </c>
      <c r="M732" s="41">
        <f t="shared" si="376"/>
        <v>1</v>
      </c>
      <c r="Q732" s="25" t="str">
        <f t="shared" si="361"/>
        <v>STARMALT</v>
      </c>
      <c r="R732" s="25">
        <f t="shared" si="378"/>
        <v>16.8</v>
      </c>
      <c r="S732" s="25">
        <f t="shared" si="384"/>
        <v>17.239999999999998</v>
      </c>
      <c r="T732" s="25">
        <f t="shared" si="379"/>
        <v>10</v>
      </c>
      <c r="U732" s="25">
        <f t="shared" si="380"/>
        <v>12.4</v>
      </c>
      <c r="V732" s="25">
        <f t="shared" si="381"/>
        <v>0</v>
      </c>
      <c r="W732" s="25">
        <f t="shared" si="382"/>
        <v>0.2</v>
      </c>
      <c r="X732" s="25">
        <f t="shared" si="383"/>
        <v>170</v>
      </c>
      <c r="Y732" s="25">
        <f t="shared" si="385"/>
        <v>240</v>
      </c>
    </row>
    <row r="733" spans="1:25" hidden="1" x14ac:dyDescent="0.25">
      <c r="A733" s="283">
        <v>46003</v>
      </c>
      <c r="B733" s="34" t="s">
        <v>435</v>
      </c>
      <c r="C733" s="34" t="s">
        <v>34</v>
      </c>
      <c r="D733" s="262"/>
      <c r="E733" s="48"/>
      <c r="F733" s="294"/>
      <c r="G733" s="48"/>
      <c r="H733" s="4">
        <v>0.06</v>
      </c>
      <c r="I733" s="48">
        <f t="shared" si="371"/>
        <v>1</v>
      </c>
      <c r="J733" s="262"/>
      <c r="K733" s="48"/>
      <c r="L733" s="248"/>
      <c r="M733" s="248"/>
      <c r="Q733" s="25" t="str">
        <f t="shared" si="361"/>
        <v>STARMALT</v>
      </c>
      <c r="R733" s="25">
        <f t="shared" si="378"/>
        <v>16.8</v>
      </c>
      <c r="S733" s="25">
        <f t="shared" si="384"/>
        <v>17.239999999999998</v>
      </c>
      <c r="T733" s="25">
        <f t="shared" si="379"/>
        <v>10</v>
      </c>
      <c r="U733" s="25">
        <f t="shared" si="380"/>
        <v>12.4</v>
      </c>
      <c r="V733" s="25">
        <f t="shared" si="381"/>
        <v>0</v>
      </c>
      <c r="W733" s="25">
        <f t="shared" si="382"/>
        <v>0.2</v>
      </c>
      <c r="X733" s="25">
        <f t="shared" si="383"/>
        <v>170</v>
      </c>
      <c r="Y733" s="25">
        <f t="shared" si="385"/>
        <v>240</v>
      </c>
    </row>
    <row r="734" spans="1:25" hidden="1" x14ac:dyDescent="0.25">
      <c r="A734" s="283">
        <v>46004</v>
      </c>
      <c r="B734" s="34" t="s">
        <v>435</v>
      </c>
      <c r="C734" s="34" t="s">
        <v>34</v>
      </c>
      <c r="D734" s="223">
        <v>17.02</v>
      </c>
      <c r="E734" s="48">
        <f t="shared" si="369"/>
        <v>1</v>
      </c>
      <c r="F734" s="43">
        <v>10.9</v>
      </c>
      <c r="G734" s="48">
        <f t="shared" si="370"/>
        <v>1</v>
      </c>
      <c r="H734" s="4">
        <v>0.06</v>
      </c>
      <c r="I734" s="48">
        <f t="shared" si="371"/>
        <v>1</v>
      </c>
      <c r="J734" s="223">
        <v>209.8</v>
      </c>
      <c r="K734" s="48">
        <f t="shared" si="377"/>
        <v>1</v>
      </c>
      <c r="L734" s="41">
        <f t="shared" si="375"/>
        <v>1</v>
      </c>
      <c r="M734" s="41">
        <f t="shared" si="376"/>
        <v>1</v>
      </c>
      <c r="Q734" s="25" t="str">
        <f t="shared" si="361"/>
        <v>STARMALT</v>
      </c>
      <c r="R734" s="25">
        <f t="shared" si="378"/>
        <v>16.8</v>
      </c>
      <c r="S734" s="25">
        <f t="shared" si="384"/>
        <v>17.239999999999998</v>
      </c>
      <c r="T734" s="25">
        <f t="shared" si="379"/>
        <v>10</v>
      </c>
      <c r="U734" s="25">
        <f t="shared" si="380"/>
        <v>12.4</v>
      </c>
      <c r="V734" s="25">
        <f t="shared" si="381"/>
        <v>0</v>
      </c>
      <c r="W734" s="25">
        <f t="shared" si="382"/>
        <v>0.2</v>
      </c>
      <c r="X734" s="25">
        <f t="shared" si="383"/>
        <v>170</v>
      </c>
      <c r="Y734" s="25">
        <f t="shared" si="385"/>
        <v>240</v>
      </c>
    </row>
    <row r="735" spans="1:25" hidden="1" x14ac:dyDescent="0.25">
      <c r="A735" s="283">
        <v>46004</v>
      </c>
      <c r="B735" s="34" t="s">
        <v>455</v>
      </c>
      <c r="C735" s="34" t="s">
        <v>34</v>
      </c>
      <c r="D735" s="223">
        <v>16.82</v>
      </c>
      <c r="E735" s="48">
        <f t="shared" si="369"/>
        <v>1</v>
      </c>
      <c r="F735" s="43">
        <v>10.199999999999999</v>
      </c>
      <c r="G735" s="48">
        <f t="shared" si="370"/>
        <v>1</v>
      </c>
      <c r="H735" s="4">
        <v>0.13</v>
      </c>
      <c r="I735" s="48">
        <f t="shared" si="371"/>
        <v>1</v>
      </c>
      <c r="J735" s="223">
        <v>171.1</v>
      </c>
      <c r="K735" s="48">
        <f t="shared" si="377"/>
        <v>1</v>
      </c>
      <c r="L735" s="41">
        <f t="shared" si="375"/>
        <v>1</v>
      </c>
      <c r="M735" s="41">
        <f t="shared" si="376"/>
        <v>1</v>
      </c>
      <c r="Q735" s="25" t="str">
        <f t="shared" si="361"/>
        <v>STARMALT</v>
      </c>
      <c r="R735" s="25">
        <f t="shared" si="378"/>
        <v>16.8</v>
      </c>
      <c r="S735" s="25">
        <f t="shared" si="384"/>
        <v>17.239999999999998</v>
      </c>
      <c r="T735" s="25">
        <f t="shared" si="379"/>
        <v>10</v>
      </c>
      <c r="U735" s="25">
        <f t="shared" si="380"/>
        <v>12.4</v>
      </c>
      <c r="V735" s="25">
        <f t="shared" si="381"/>
        <v>0</v>
      </c>
      <c r="W735" s="25">
        <f t="shared" si="382"/>
        <v>0.2</v>
      </c>
      <c r="X735" s="25">
        <f t="shared" si="383"/>
        <v>170</v>
      </c>
      <c r="Y735" s="25">
        <f t="shared" si="385"/>
        <v>240</v>
      </c>
    </row>
    <row r="736" spans="1:25" hidden="1" x14ac:dyDescent="0.25">
      <c r="A736" s="283">
        <v>46005</v>
      </c>
      <c r="B736" s="34" t="s">
        <v>434</v>
      </c>
      <c r="C736" s="34" t="s">
        <v>34</v>
      </c>
      <c r="D736" s="223">
        <v>16.899999999999999</v>
      </c>
      <c r="E736" s="48">
        <f t="shared" si="369"/>
        <v>1</v>
      </c>
      <c r="F736" s="43">
        <v>11.4</v>
      </c>
      <c r="G736" s="48">
        <f t="shared" si="370"/>
        <v>1</v>
      </c>
      <c r="H736" s="4"/>
      <c r="I736" s="48">
        <f t="shared" si="371"/>
        <v>1</v>
      </c>
      <c r="J736" s="223"/>
      <c r="K736" s="48"/>
      <c r="L736" s="41"/>
      <c r="M736" s="41">
        <f t="shared" si="376"/>
        <v>1</v>
      </c>
      <c r="Q736" s="25" t="str">
        <f t="shared" si="361"/>
        <v>STARMALT</v>
      </c>
      <c r="R736" s="25">
        <f t="shared" si="378"/>
        <v>16.8</v>
      </c>
      <c r="S736" s="25">
        <f t="shared" si="384"/>
        <v>17.239999999999998</v>
      </c>
      <c r="T736" s="25">
        <f t="shared" si="379"/>
        <v>10</v>
      </c>
      <c r="U736" s="25">
        <f t="shared" si="380"/>
        <v>12.4</v>
      </c>
      <c r="V736" s="25">
        <f t="shared" si="381"/>
        <v>0</v>
      </c>
      <c r="W736" s="25">
        <f t="shared" si="382"/>
        <v>0.2</v>
      </c>
      <c r="X736" s="25">
        <f t="shared" si="383"/>
        <v>170</v>
      </c>
      <c r="Y736" s="25">
        <f t="shared" si="385"/>
        <v>240</v>
      </c>
    </row>
    <row r="737" spans="1:30" hidden="1" x14ac:dyDescent="0.25">
      <c r="A737" s="283">
        <v>46005</v>
      </c>
      <c r="B737" s="34" t="s">
        <v>457</v>
      </c>
      <c r="C737" s="34" t="s">
        <v>35</v>
      </c>
      <c r="D737" s="223">
        <v>16.579999999999998</v>
      </c>
      <c r="E737" s="48">
        <f t="shared" si="369"/>
        <v>1</v>
      </c>
      <c r="F737" s="43">
        <v>14.2</v>
      </c>
      <c r="G737" s="48">
        <f t="shared" si="370"/>
        <v>1</v>
      </c>
      <c r="H737" s="4">
        <v>0.28999999999999998</v>
      </c>
      <c r="I737" s="48">
        <f t="shared" si="371"/>
        <v>1</v>
      </c>
      <c r="J737" s="223">
        <v>117.3</v>
      </c>
      <c r="K737" s="48">
        <f t="shared" si="377"/>
        <v>1</v>
      </c>
      <c r="L737" s="41">
        <f t="shared" si="375"/>
        <v>1</v>
      </c>
      <c r="M737" s="41">
        <f t="shared" si="376"/>
        <v>1</v>
      </c>
      <c r="Q737" s="25" t="str">
        <f t="shared" si="361"/>
        <v>VITAMALT</v>
      </c>
      <c r="R737" s="25">
        <f t="shared" si="378"/>
        <v>16.2</v>
      </c>
      <c r="S737" s="25">
        <f t="shared" si="384"/>
        <v>16.84</v>
      </c>
      <c r="T737" s="25">
        <f t="shared" si="379"/>
        <v>12</v>
      </c>
      <c r="U737" s="25">
        <f t="shared" si="380"/>
        <v>16.440000000000001</v>
      </c>
      <c r="V737" s="25">
        <f t="shared" si="381"/>
        <v>0</v>
      </c>
      <c r="W737" s="25">
        <f t="shared" si="382"/>
        <v>1.4</v>
      </c>
      <c r="X737" s="25">
        <f t="shared" si="383"/>
        <v>100</v>
      </c>
      <c r="Y737" s="25">
        <f t="shared" si="385"/>
        <v>140</v>
      </c>
    </row>
    <row r="738" spans="1:30" hidden="1" x14ac:dyDescent="0.25">
      <c r="A738" s="283">
        <v>46005</v>
      </c>
      <c r="B738" s="34" t="s">
        <v>437</v>
      </c>
      <c r="C738" s="34" t="s">
        <v>35</v>
      </c>
      <c r="D738" s="223">
        <v>16.45</v>
      </c>
      <c r="E738" s="48">
        <f t="shared" si="369"/>
        <v>1</v>
      </c>
      <c r="F738" s="43">
        <v>13.2</v>
      </c>
      <c r="G738" s="48">
        <f t="shared" si="370"/>
        <v>1</v>
      </c>
      <c r="H738" s="4">
        <v>0</v>
      </c>
      <c r="I738" s="48">
        <f t="shared" si="371"/>
        <v>1</v>
      </c>
      <c r="J738" s="223">
        <v>119.5</v>
      </c>
      <c r="K738" s="48">
        <f t="shared" si="377"/>
        <v>1</v>
      </c>
      <c r="L738" s="41">
        <f t="shared" si="375"/>
        <v>1</v>
      </c>
      <c r="M738" s="41">
        <f t="shared" si="376"/>
        <v>1</v>
      </c>
      <c r="Q738" s="25" t="str">
        <f t="shared" si="361"/>
        <v>VITAMALT</v>
      </c>
      <c r="R738" s="25">
        <f t="shared" si="378"/>
        <v>16.2</v>
      </c>
      <c r="S738" s="25">
        <f t="shared" si="384"/>
        <v>16.84</v>
      </c>
      <c r="T738" s="25">
        <f t="shared" si="379"/>
        <v>12</v>
      </c>
      <c r="U738" s="25">
        <f t="shared" si="380"/>
        <v>16.440000000000001</v>
      </c>
      <c r="V738" s="25">
        <f t="shared" si="381"/>
        <v>0</v>
      </c>
      <c r="W738" s="25">
        <f t="shared" si="382"/>
        <v>1.4</v>
      </c>
      <c r="X738" s="25">
        <f t="shared" si="383"/>
        <v>100</v>
      </c>
      <c r="Y738" s="25">
        <f t="shared" si="385"/>
        <v>140</v>
      </c>
    </row>
    <row r="739" spans="1:30" hidden="1" x14ac:dyDescent="0.25">
      <c r="A739" s="283">
        <v>46006</v>
      </c>
      <c r="B739" s="34" t="s">
        <v>459</v>
      </c>
      <c r="C739" s="34" t="s">
        <v>30</v>
      </c>
      <c r="D739" s="223">
        <v>0.87</v>
      </c>
      <c r="E739" s="48">
        <f t="shared" si="369"/>
        <v>1</v>
      </c>
      <c r="F739" s="43">
        <v>13.9</v>
      </c>
      <c r="G739" s="48">
        <f t="shared" si="370"/>
        <v>1</v>
      </c>
      <c r="H739" s="4">
        <v>0.04</v>
      </c>
      <c r="I739" s="48">
        <f t="shared" si="371"/>
        <v>1</v>
      </c>
      <c r="J739" s="223">
        <v>6.4</v>
      </c>
      <c r="K739" s="48">
        <f t="shared" si="377"/>
        <v>1</v>
      </c>
      <c r="L739" s="41">
        <f t="shared" si="375"/>
        <v>1</v>
      </c>
      <c r="M739" s="41">
        <f t="shared" si="376"/>
        <v>1</v>
      </c>
      <c r="Q739" s="25" t="str">
        <f t="shared" ref="Q739:Q816" si="386">LEFT(C739,12)</f>
        <v>STAG</v>
      </c>
      <c r="R739" s="25">
        <f t="shared" si="378"/>
        <v>0.8</v>
      </c>
      <c r="S739" s="25">
        <f t="shared" si="384"/>
        <v>1.24</v>
      </c>
      <c r="T739" s="25">
        <f t="shared" si="379"/>
        <v>12.5</v>
      </c>
      <c r="U739" s="25">
        <f t="shared" si="380"/>
        <v>16.399999999999999</v>
      </c>
      <c r="V739" s="25">
        <f t="shared" si="381"/>
        <v>0</v>
      </c>
      <c r="W739" s="25">
        <f t="shared" si="382"/>
        <v>0.5</v>
      </c>
      <c r="X739" s="25">
        <f t="shared" si="383"/>
        <v>5</v>
      </c>
      <c r="Y739" s="25">
        <f t="shared" si="385"/>
        <v>7</v>
      </c>
    </row>
    <row r="740" spans="1:30" hidden="1" x14ac:dyDescent="0.25">
      <c r="A740" s="283">
        <v>46006</v>
      </c>
      <c r="B740" s="34" t="s">
        <v>435</v>
      </c>
      <c r="C740" s="34" t="s">
        <v>30</v>
      </c>
      <c r="D740" s="223">
        <v>0.87</v>
      </c>
      <c r="E740" s="48">
        <f t="shared" si="369"/>
        <v>1</v>
      </c>
      <c r="F740" s="43">
        <v>14.2</v>
      </c>
      <c r="G740" s="48">
        <f t="shared" si="370"/>
        <v>1</v>
      </c>
      <c r="H740" s="4"/>
      <c r="I740" s="48">
        <f t="shared" si="371"/>
        <v>1</v>
      </c>
      <c r="J740" s="223">
        <v>6.3</v>
      </c>
      <c r="K740" s="48">
        <f t="shared" si="377"/>
        <v>1</v>
      </c>
      <c r="L740" s="41">
        <f t="shared" si="375"/>
        <v>1</v>
      </c>
      <c r="M740" s="41">
        <f t="shared" si="376"/>
        <v>1</v>
      </c>
      <c r="Q740" s="25" t="str">
        <f t="shared" si="386"/>
        <v>STAG</v>
      </c>
      <c r="R740" s="25">
        <f t="shared" si="378"/>
        <v>0.8</v>
      </c>
      <c r="S740" s="25">
        <f t="shared" si="384"/>
        <v>1.24</v>
      </c>
      <c r="T740" s="25">
        <f t="shared" si="379"/>
        <v>12.5</v>
      </c>
      <c r="U740" s="25">
        <f t="shared" si="380"/>
        <v>16.399999999999999</v>
      </c>
      <c r="V740" s="25">
        <f t="shared" si="381"/>
        <v>0</v>
      </c>
      <c r="W740" s="25">
        <f t="shared" si="382"/>
        <v>0.5</v>
      </c>
      <c r="X740" s="25">
        <f t="shared" si="383"/>
        <v>5</v>
      </c>
      <c r="Y740" s="25">
        <f t="shared" si="385"/>
        <v>7</v>
      </c>
    </row>
    <row r="741" spans="1:30" hidden="1" x14ac:dyDescent="0.25">
      <c r="A741" s="283">
        <v>46006</v>
      </c>
      <c r="B741" s="34" t="s">
        <v>437</v>
      </c>
      <c r="C741" s="34" t="s">
        <v>30</v>
      </c>
      <c r="D741" s="5">
        <v>0.84</v>
      </c>
      <c r="E741" s="48">
        <f t="shared" si="369"/>
        <v>1</v>
      </c>
      <c r="F741" s="5">
        <v>13.8</v>
      </c>
      <c r="G741" s="48">
        <f t="shared" si="370"/>
        <v>1</v>
      </c>
      <c r="H741" s="277"/>
      <c r="I741" s="48">
        <f t="shared" si="371"/>
        <v>1</v>
      </c>
      <c r="J741" s="5">
        <v>6.5</v>
      </c>
      <c r="K741" s="48">
        <f t="shared" si="377"/>
        <v>1</v>
      </c>
      <c r="L741" s="41">
        <f t="shared" si="375"/>
        <v>1</v>
      </c>
      <c r="M741" s="41">
        <f t="shared" si="376"/>
        <v>1</v>
      </c>
      <c r="Q741" s="25" t="str">
        <f t="shared" si="386"/>
        <v>STAG</v>
      </c>
      <c r="R741" s="25">
        <f t="shared" si="378"/>
        <v>0.8</v>
      </c>
      <c r="S741" s="25">
        <f t="shared" si="384"/>
        <v>1.24</v>
      </c>
      <c r="T741" s="25">
        <f t="shared" si="379"/>
        <v>12.5</v>
      </c>
      <c r="U741" s="25">
        <f t="shared" si="380"/>
        <v>16.399999999999999</v>
      </c>
      <c r="V741" s="25">
        <f t="shared" si="381"/>
        <v>0</v>
      </c>
      <c r="W741" s="25">
        <f t="shared" si="382"/>
        <v>0.5</v>
      </c>
      <c r="X741" s="25">
        <f t="shared" si="383"/>
        <v>5</v>
      </c>
      <c r="Y741" s="25">
        <f t="shared" si="385"/>
        <v>7</v>
      </c>
    </row>
    <row r="742" spans="1:30" hidden="1" x14ac:dyDescent="0.25">
      <c r="A742" s="283">
        <v>46007</v>
      </c>
      <c r="B742" s="34" t="s">
        <v>452</v>
      </c>
      <c r="C742" s="37" t="s">
        <v>31</v>
      </c>
      <c r="D742" s="223">
        <v>1.72</v>
      </c>
      <c r="E742" s="48">
        <f t="shared" si="369"/>
        <v>1</v>
      </c>
      <c r="F742" s="43">
        <v>14.15</v>
      </c>
      <c r="G742" s="48">
        <f t="shared" si="370"/>
        <v>1</v>
      </c>
      <c r="H742" s="4"/>
      <c r="I742" s="48">
        <f t="shared" si="371"/>
        <v>1</v>
      </c>
      <c r="J742" s="223">
        <v>6.1</v>
      </c>
      <c r="K742" s="48">
        <f t="shared" si="377"/>
        <v>1</v>
      </c>
      <c r="L742" s="41">
        <f t="shared" si="375"/>
        <v>1</v>
      </c>
      <c r="M742" s="41">
        <f t="shared" si="376"/>
        <v>1</v>
      </c>
      <c r="Q742" s="25" t="str">
        <f t="shared" si="386"/>
        <v>CARIB</v>
      </c>
      <c r="R742" s="25">
        <f t="shared" si="378"/>
        <v>1.65</v>
      </c>
      <c r="S742" s="25">
        <f t="shared" si="384"/>
        <v>2.14</v>
      </c>
      <c r="T742" s="25">
        <f t="shared" si="379"/>
        <v>12.5</v>
      </c>
      <c r="U742" s="25">
        <f t="shared" si="380"/>
        <v>16.399999999999999</v>
      </c>
      <c r="V742" s="25">
        <f t="shared" si="381"/>
        <v>0</v>
      </c>
      <c r="W742" s="25">
        <f t="shared" si="382"/>
        <v>0.4</v>
      </c>
      <c r="X742" s="25">
        <f t="shared" si="383"/>
        <v>5</v>
      </c>
      <c r="Y742" s="25">
        <f t="shared" si="385"/>
        <v>7</v>
      </c>
    </row>
    <row r="743" spans="1:30" hidden="1" x14ac:dyDescent="0.25">
      <c r="A743" s="283">
        <v>46007</v>
      </c>
      <c r="B743" s="34" t="s">
        <v>455</v>
      </c>
      <c r="C743" s="37" t="s">
        <v>31</v>
      </c>
      <c r="D743" s="262"/>
      <c r="E743" s="48"/>
      <c r="F743" s="294"/>
      <c r="G743" s="48"/>
      <c r="H743" s="293"/>
      <c r="I743" s="48"/>
      <c r="J743" s="262"/>
      <c r="K743" s="48"/>
      <c r="L743" s="248"/>
      <c r="M743" s="248"/>
      <c r="Q743" s="25" t="str">
        <f t="shared" si="386"/>
        <v>CARIB</v>
      </c>
      <c r="R743" s="25">
        <f t="shared" si="378"/>
        <v>1.65</v>
      </c>
      <c r="S743" s="25">
        <f t="shared" si="384"/>
        <v>2.14</v>
      </c>
      <c r="T743" s="25">
        <f t="shared" si="379"/>
        <v>12.5</v>
      </c>
      <c r="U743" s="25">
        <f t="shared" si="380"/>
        <v>16.399999999999999</v>
      </c>
      <c r="V743" s="25">
        <f t="shared" si="381"/>
        <v>0</v>
      </c>
      <c r="W743" s="25">
        <f t="shared" si="382"/>
        <v>0.4</v>
      </c>
      <c r="X743" s="25">
        <f t="shared" si="383"/>
        <v>5</v>
      </c>
      <c r="Y743" s="25">
        <f t="shared" si="385"/>
        <v>7</v>
      </c>
    </row>
    <row r="744" spans="1:30" hidden="1" x14ac:dyDescent="0.25">
      <c r="A744" s="283">
        <v>46008</v>
      </c>
      <c r="B744" s="34" t="s">
        <v>455</v>
      </c>
      <c r="C744" s="37" t="s">
        <v>31</v>
      </c>
      <c r="D744" s="223">
        <v>1.88</v>
      </c>
      <c r="E744" s="48">
        <f t="shared" si="369"/>
        <v>1</v>
      </c>
      <c r="F744" s="43">
        <v>13.4</v>
      </c>
      <c r="G744" s="48">
        <f t="shared" si="370"/>
        <v>1</v>
      </c>
      <c r="H744" s="4">
        <v>0.03</v>
      </c>
      <c r="I744" s="48">
        <f t="shared" si="371"/>
        <v>1</v>
      </c>
      <c r="J744" s="223">
        <v>6.48</v>
      </c>
      <c r="K744" s="48">
        <f t="shared" si="377"/>
        <v>1</v>
      </c>
      <c r="L744" s="41">
        <f t="shared" si="375"/>
        <v>1</v>
      </c>
      <c r="M744" s="41">
        <f t="shared" si="376"/>
        <v>1</v>
      </c>
      <c r="P744">
        <v>0</v>
      </c>
      <c r="Q744" s="25" t="str">
        <f t="shared" si="386"/>
        <v>CARIB</v>
      </c>
      <c r="R744" s="25">
        <f t="shared" si="378"/>
        <v>1.65</v>
      </c>
      <c r="S744" s="25">
        <f t="shared" si="384"/>
        <v>2.14</v>
      </c>
      <c r="T744" s="25">
        <f t="shared" si="379"/>
        <v>12.5</v>
      </c>
      <c r="U744" s="25">
        <f t="shared" si="380"/>
        <v>16.399999999999999</v>
      </c>
      <c r="V744" s="25">
        <f t="shared" si="381"/>
        <v>0</v>
      </c>
      <c r="W744" s="25">
        <f t="shared" si="382"/>
        <v>0.4</v>
      </c>
      <c r="X744" s="25">
        <f t="shared" si="383"/>
        <v>5</v>
      </c>
      <c r="Y744" s="25">
        <f t="shared" si="385"/>
        <v>7</v>
      </c>
      <c r="AD744" t="s">
        <v>462</v>
      </c>
    </row>
    <row r="745" spans="1:30" hidden="1" x14ac:dyDescent="0.25">
      <c r="A745" s="283">
        <v>46008</v>
      </c>
      <c r="B745" s="34" t="s">
        <v>452</v>
      </c>
      <c r="C745" s="37" t="s">
        <v>31</v>
      </c>
      <c r="D745" s="223">
        <v>1.89</v>
      </c>
      <c r="E745" s="48">
        <f t="shared" si="369"/>
        <v>1</v>
      </c>
      <c r="F745" s="43">
        <v>14</v>
      </c>
      <c r="G745" s="48">
        <f t="shared" si="370"/>
        <v>1</v>
      </c>
      <c r="H745" s="4">
        <v>0</v>
      </c>
      <c r="I745" s="48">
        <f t="shared" si="371"/>
        <v>1</v>
      </c>
      <c r="J745" s="223">
        <v>6.05</v>
      </c>
      <c r="K745" s="48">
        <f t="shared" si="377"/>
        <v>1</v>
      </c>
      <c r="L745" s="41">
        <f t="shared" si="375"/>
        <v>1</v>
      </c>
      <c r="M745" s="41">
        <f t="shared" si="376"/>
        <v>1</v>
      </c>
      <c r="Q745" s="25" t="str">
        <f t="shared" si="386"/>
        <v>CARIB</v>
      </c>
      <c r="R745" s="25">
        <f t="shared" si="378"/>
        <v>1.65</v>
      </c>
      <c r="S745" s="25">
        <f t="shared" si="384"/>
        <v>2.14</v>
      </c>
      <c r="T745" s="25">
        <f t="shared" si="379"/>
        <v>12.5</v>
      </c>
      <c r="U745" s="25">
        <f t="shared" si="380"/>
        <v>16.399999999999999</v>
      </c>
      <c r="V745" s="25">
        <f t="shared" si="381"/>
        <v>0</v>
      </c>
      <c r="W745" s="25">
        <f t="shared" si="382"/>
        <v>0.4</v>
      </c>
      <c r="X745" s="25">
        <f t="shared" si="383"/>
        <v>5</v>
      </c>
      <c r="Y745" s="25">
        <f t="shared" si="385"/>
        <v>7</v>
      </c>
    </row>
    <row r="746" spans="1:30" hidden="1" x14ac:dyDescent="0.25">
      <c r="A746" s="283">
        <v>46008</v>
      </c>
      <c r="B746" s="118" t="s">
        <v>452</v>
      </c>
      <c r="C746" s="37" t="s">
        <v>31</v>
      </c>
      <c r="D746" s="223">
        <v>1.85</v>
      </c>
      <c r="E746" s="48">
        <f t="shared" si="369"/>
        <v>1</v>
      </c>
      <c r="F746" s="43">
        <v>14.2</v>
      </c>
      <c r="G746" s="48">
        <f t="shared" si="370"/>
        <v>1</v>
      </c>
      <c r="H746" s="4">
        <v>0.06</v>
      </c>
      <c r="I746" s="48">
        <f t="shared" si="371"/>
        <v>1</v>
      </c>
      <c r="J746" s="223">
        <v>6.38</v>
      </c>
      <c r="K746" s="48">
        <f t="shared" si="377"/>
        <v>1</v>
      </c>
      <c r="L746" s="41">
        <f t="shared" si="375"/>
        <v>1</v>
      </c>
      <c r="M746" s="41">
        <f t="shared" si="376"/>
        <v>1</v>
      </c>
      <c r="Q746" s="25" t="str">
        <f t="shared" si="386"/>
        <v>CARIB</v>
      </c>
      <c r="R746" s="25">
        <f t="shared" si="378"/>
        <v>1.65</v>
      </c>
      <c r="S746" s="25">
        <f t="shared" si="384"/>
        <v>2.14</v>
      </c>
      <c r="T746" s="25">
        <f t="shared" si="379"/>
        <v>12.5</v>
      </c>
      <c r="U746" s="25">
        <f t="shared" si="380"/>
        <v>16.399999999999999</v>
      </c>
      <c r="V746" s="25">
        <f t="shared" si="381"/>
        <v>0</v>
      </c>
      <c r="W746" s="25">
        <f t="shared" si="382"/>
        <v>0.4</v>
      </c>
      <c r="X746" s="25">
        <f t="shared" si="383"/>
        <v>5</v>
      </c>
      <c r="Y746" s="25">
        <f t="shared" si="385"/>
        <v>7</v>
      </c>
    </row>
    <row r="747" spans="1:30" hidden="1" x14ac:dyDescent="0.25">
      <c r="A747" s="283">
        <v>46009</v>
      </c>
      <c r="B747" s="118" t="s">
        <v>452</v>
      </c>
      <c r="C747" s="34" t="s">
        <v>30</v>
      </c>
      <c r="D747" s="223">
        <v>0.9</v>
      </c>
      <c r="E747" s="48">
        <f t="shared" si="369"/>
        <v>1</v>
      </c>
      <c r="F747" s="43">
        <v>14.5</v>
      </c>
      <c r="G747" s="48">
        <f t="shared" si="370"/>
        <v>1</v>
      </c>
      <c r="H747" s="4">
        <v>0.25</v>
      </c>
      <c r="I747" s="48">
        <f t="shared" si="371"/>
        <v>1</v>
      </c>
      <c r="J747" s="223">
        <v>6.35</v>
      </c>
      <c r="K747" s="48">
        <f t="shared" si="377"/>
        <v>1</v>
      </c>
      <c r="L747" s="41">
        <f t="shared" si="375"/>
        <v>1</v>
      </c>
      <c r="M747" s="41">
        <f t="shared" si="376"/>
        <v>1</v>
      </c>
      <c r="Q747" s="25" t="str">
        <f t="shared" si="386"/>
        <v>STAG</v>
      </c>
      <c r="R747" s="25">
        <f t="shared" si="378"/>
        <v>0.8</v>
      </c>
      <c r="S747" s="25">
        <f t="shared" si="384"/>
        <v>1.24</v>
      </c>
      <c r="T747" s="25">
        <f t="shared" si="379"/>
        <v>12.5</v>
      </c>
      <c r="U747" s="25">
        <f t="shared" si="380"/>
        <v>16.399999999999999</v>
      </c>
      <c r="V747" s="25">
        <f t="shared" si="381"/>
        <v>0</v>
      </c>
      <c r="W747" s="25">
        <f t="shared" si="382"/>
        <v>0.5</v>
      </c>
      <c r="X747" s="25">
        <f t="shared" si="383"/>
        <v>5</v>
      </c>
      <c r="Y747" s="25">
        <f t="shared" si="385"/>
        <v>7</v>
      </c>
    </row>
    <row r="748" spans="1:30" hidden="1" x14ac:dyDescent="0.25">
      <c r="A748" s="283">
        <v>46010</v>
      </c>
      <c r="B748" s="34" t="s">
        <v>458</v>
      </c>
      <c r="C748" s="34" t="s">
        <v>31</v>
      </c>
      <c r="D748" s="223">
        <v>1.79</v>
      </c>
      <c r="E748" s="48">
        <f t="shared" si="369"/>
        <v>1</v>
      </c>
      <c r="F748" s="43">
        <v>13.45</v>
      </c>
      <c r="G748" s="48">
        <f t="shared" si="370"/>
        <v>1</v>
      </c>
      <c r="H748" s="4">
        <v>0.02</v>
      </c>
      <c r="I748" s="48">
        <f t="shared" si="371"/>
        <v>1</v>
      </c>
      <c r="J748" s="223">
        <v>6.21</v>
      </c>
      <c r="K748" s="48">
        <f t="shared" si="377"/>
        <v>1</v>
      </c>
      <c r="L748" s="41">
        <f t="shared" si="375"/>
        <v>1</v>
      </c>
      <c r="M748" s="41">
        <f t="shared" si="376"/>
        <v>1</v>
      </c>
      <c r="Q748" s="25" t="str">
        <f t="shared" si="386"/>
        <v>CARIB</v>
      </c>
      <c r="R748" s="25">
        <f t="shared" si="378"/>
        <v>1.65</v>
      </c>
      <c r="S748" s="25">
        <f t="shared" si="384"/>
        <v>2.14</v>
      </c>
      <c r="T748" s="25">
        <f t="shared" si="379"/>
        <v>12.5</v>
      </c>
      <c r="U748" s="25">
        <f t="shared" si="380"/>
        <v>16.399999999999999</v>
      </c>
      <c r="V748" s="25">
        <f t="shared" si="381"/>
        <v>0</v>
      </c>
      <c r="W748" s="25">
        <f t="shared" si="382"/>
        <v>0.4</v>
      </c>
      <c r="X748" s="25">
        <f t="shared" si="383"/>
        <v>5</v>
      </c>
      <c r="Y748" s="25">
        <f t="shared" si="385"/>
        <v>7</v>
      </c>
    </row>
    <row r="749" spans="1:30" hidden="1" x14ac:dyDescent="0.25">
      <c r="A749" s="283">
        <v>46010</v>
      </c>
      <c r="B749" s="34" t="s">
        <v>434</v>
      </c>
      <c r="C749" s="34" t="s">
        <v>34</v>
      </c>
      <c r="D749" s="223">
        <v>17</v>
      </c>
      <c r="E749" s="48">
        <f t="shared" si="369"/>
        <v>1</v>
      </c>
      <c r="F749" s="43">
        <v>11.8</v>
      </c>
      <c r="G749" s="48">
        <f t="shared" si="370"/>
        <v>1</v>
      </c>
      <c r="H749" s="4">
        <v>0.06</v>
      </c>
      <c r="I749" s="48">
        <f t="shared" si="371"/>
        <v>1</v>
      </c>
      <c r="J749" s="223">
        <v>201.4</v>
      </c>
      <c r="K749" s="48">
        <f t="shared" si="377"/>
        <v>1</v>
      </c>
      <c r="L749" s="41">
        <f t="shared" si="375"/>
        <v>1</v>
      </c>
      <c r="M749" s="41">
        <f t="shared" si="376"/>
        <v>1</v>
      </c>
      <c r="Q749" s="25" t="str">
        <f t="shared" si="386"/>
        <v>STARMALT</v>
      </c>
      <c r="R749" s="25">
        <f t="shared" si="378"/>
        <v>16.8</v>
      </c>
      <c r="S749" s="25">
        <f t="shared" si="384"/>
        <v>17.239999999999998</v>
      </c>
      <c r="T749" s="25">
        <f t="shared" si="379"/>
        <v>10</v>
      </c>
      <c r="U749" s="25">
        <f t="shared" si="380"/>
        <v>12.4</v>
      </c>
      <c r="V749" s="25">
        <f t="shared" si="381"/>
        <v>0</v>
      </c>
      <c r="W749" s="25">
        <f t="shared" si="382"/>
        <v>0.2</v>
      </c>
      <c r="X749" s="25">
        <f t="shared" si="383"/>
        <v>170</v>
      </c>
      <c r="Y749" s="25">
        <f t="shared" si="385"/>
        <v>240</v>
      </c>
    </row>
    <row r="750" spans="1:30" hidden="1" x14ac:dyDescent="0.25">
      <c r="A750" s="283">
        <v>46010</v>
      </c>
      <c r="B750" s="34" t="s">
        <v>436</v>
      </c>
      <c r="C750" s="34" t="s">
        <v>34</v>
      </c>
      <c r="D750" s="223">
        <v>17.14</v>
      </c>
      <c r="E750" s="48">
        <f t="shared" si="369"/>
        <v>1</v>
      </c>
      <c r="F750" s="43">
        <v>10.5</v>
      </c>
      <c r="G750" s="48">
        <f t="shared" si="370"/>
        <v>1</v>
      </c>
      <c r="H750" s="4">
        <v>0</v>
      </c>
      <c r="I750" s="48">
        <f t="shared" si="371"/>
        <v>1</v>
      </c>
      <c r="J750" s="223">
        <v>182.2</v>
      </c>
      <c r="K750" s="48">
        <f t="shared" si="377"/>
        <v>1</v>
      </c>
      <c r="L750" s="41">
        <f t="shared" si="375"/>
        <v>1</v>
      </c>
      <c r="M750" s="41">
        <f t="shared" si="376"/>
        <v>1</v>
      </c>
      <c r="Q750" s="25" t="str">
        <f t="shared" si="386"/>
        <v>STARMALT</v>
      </c>
      <c r="R750" s="25">
        <f t="shared" si="378"/>
        <v>16.8</v>
      </c>
      <c r="S750" s="25">
        <f t="shared" si="384"/>
        <v>17.239999999999998</v>
      </c>
      <c r="T750" s="25">
        <f t="shared" si="379"/>
        <v>10</v>
      </c>
      <c r="U750" s="25">
        <f t="shared" si="380"/>
        <v>12.4</v>
      </c>
      <c r="V750" s="25">
        <f t="shared" si="381"/>
        <v>0</v>
      </c>
      <c r="W750" s="25">
        <f t="shared" si="382"/>
        <v>0.2</v>
      </c>
      <c r="X750" s="25">
        <f t="shared" si="383"/>
        <v>170</v>
      </c>
      <c r="Y750" s="25">
        <f t="shared" si="385"/>
        <v>240</v>
      </c>
    </row>
    <row r="751" spans="1:30" hidden="1" x14ac:dyDescent="0.25">
      <c r="A751" s="283">
        <v>46010</v>
      </c>
      <c r="B751" s="34" t="s">
        <v>437</v>
      </c>
      <c r="C751" s="34" t="s">
        <v>34</v>
      </c>
      <c r="D751" s="223">
        <v>17.03</v>
      </c>
      <c r="E751" s="48">
        <f t="shared" si="369"/>
        <v>1</v>
      </c>
      <c r="F751" s="43">
        <v>12</v>
      </c>
      <c r="G751" s="48">
        <f t="shared" si="370"/>
        <v>1</v>
      </c>
      <c r="H751" s="4">
        <v>0.06</v>
      </c>
      <c r="I751" s="48">
        <f t="shared" si="371"/>
        <v>1</v>
      </c>
      <c r="J751" s="223">
        <v>177.9</v>
      </c>
      <c r="K751" s="48">
        <f t="shared" si="377"/>
        <v>1</v>
      </c>
      <c r="L751" s="41">
        <f t="shared" si="375"/>
        <v>1</v>
      </c>
      <c r="M751" s="41">
        <f t="shared" si="376"/>
        <v>1</v>
      </c>
      <c r="Q751" s="25" t="str">
        <f t="shared" si="386"/>
        <v>STARMALT</v>
      </c>
      <c r="R751" s="25">
        <f t="shared" si="378"/>
        <v>16.8</v>
      </c>
      <c r="S751" s="25">
        <f t="shared" si="384"/>
        <v>17.239999999999998</v>
      </c>
      <c r="T751" s="25">
        <f t="shared" si="379"/>
        <v>10</v>
      </c>
      <c r="U751" s="25">
        <f t="shared" si="380"/>
        <v>12.4</v>
      </c>
      <c r="V751" s="25">
        <f t="shared" si="381"/>
        <v>0</v>
      </c>
      <c r="W751" s="25">
        <f t="shared" si="382"/>
        <v>0.2</v>
      </c>
      <c r="X751" s="25">
        <f t="shared" si="383"/>
        <v>170</v>
      </c>
      <c r="Y751" s="25">
        <f t="shared" si="385"/>
        <v>240</v>
      </c>
    </row>
    <row r="752" spans="1:30" hidden="1" x14ac:dyDescent="0.25">
      <c r="A752" s="283">
        <v>46010</v>
      </c>
      <c r="B752" s="34" t="s">
        <v>435</v>
      </c>
      <c r="C752" s="34" t="s">
        <v>34</v>
      </c>
      <c r="D752" s="223">
        <v>17.18</v>
      </c>
      <c r="E752" s="48">
        <f t="shared" si="369"/>
        <v>1</v>
      </c>
      <c r="F752" s="43">
        <v>11.8</v>
      </c>
      <c r="G752" s="48">
        <f t="shared" si="370"/>
        <v>1</v>
      </c>
      <c r="H752" s="4">
        <v>0.13</v>
      </c>
      <c r="I752" s="48">
        <f t="shared" si="371"/>
        <v>1</v>
      </c>
      <c r="J752" s="223">
        <v>170</v>
      </c>
      <c r="K752" s="48">
        <f t="shared" si="377"/>
        <v>1</v>
      </c>
      <c r="L752" s="41">
        <f t="shared" si="375"/>
        <v>1</v>
      </c>
      <c r="M752" s="41">
        <f t="shared" si="376"/>
        <v>1</v>
      </c>
      <c r="Q752" s="25" t="str">
        <f t="shared" si="386"/>
        <v>STARMALT</v>
      </c>
      <c r="R752" s="25">
        <f t="shared" si="378"/>
        <v>16.8</v>
      </c>
      <c r="S752" s="25">
        <f t="shared" si="384"/>
        <v>17.239999999999998</v>
      </c>
      <c r="T752" s="25">
        <f t="shared" si="379"/>
        <v>10</v>
      </c>
      <c r="U752" s="25">
        <f t="shared" si="380"/>
        <v>12.4</v>
      </c>
      <c r="V752" s="25">
        <f t="shared" si="381"/>
        <v>0</v>
      </c>
      <c r="W752" s="25">
        <f t="shared" si="382"/>
        <v>0.2</v>
      </c>
      <c r="X752" s="25">
        <f t="shared" si="383"/>
        <v>170</v>
      </c>
      <c r="Y752" s="25">
        <f t="shared" si="385"/>
        <v>240</v>
      </c>
    </row>
    <row r="753" spans="1:25" hidden="1" x14ac:dyDescent="0.25">
      <c r="A753" s="283">
        <v>46013</v>
      </c>
      <c r="B753" s="34" t="s">
        <v>434</v>
      </c>
      <c r="C753" s="34" t="s">
        <v>31</v>
      </c>
      <c r="D753" s="223">
        <v>1.93</v>
      </c>
      <c r="E753" s="48">
        <f t="shared" si="369"/>
        <v>1</v>
      </c>
      <c r="F753" s="43">
        <v>13.9</v>
      </c>
      <c r="G753" s="48">
        <f t="shared" si="370"/>
        <v>1</v>
      </c>
      <c r="H753" s="4">
        <v>0.06</v>
      </c>
      <c r="I753" s="48">
        <f t="shared" si="371"/>
        <v>1</v>
      </c>
      <c r="J753" s="223">
        <v>5.0999999999999996</v>
      </c>
      <c r="K753" s="48">
        <f t="shared" si="377"/>
        <v>1</v>
      </c>
      <c r="L753" s="41">
        <f t="shared" si="375"/>
        <v>1</v>
      </c>
      <c r="M753" s="41">
        <f t="shared" si="376"/>
        <v>1</v>
      </c>
      <c r="Q753" s="25" t="str">
        <f t="shared" si="386"/>
        <v>CARIB</v>
      </c>
      <c r="R753" s="25">
        <f t="shared" si="378"/>
        <v>1.65</v>
      </c>
      <c r="S753" s="25">
        <f t="shared" si="384"/>
        <v>2.14</v>
      </c>
      <c r="T753" s="25">
        <f t="shared" si="379"/>
        <v>12.5</v>
      </c>
      <c r="U753" s="25">
        <f t="shared" si="380"/>
        <v>16.399999999999999</v>
      </c>
      <c r="V753" s="25">
        <f t="shared" si="381"/>
        <v>0</v>
      </c>
      <c r="W753" s="25">
        <f t="shared" si="382"/>
        <v>0.4</v>
      </c>
      <c r="X753" s="25">
        <f t="shared" si="383"/>
        <v>5</v>
      </c>
      <c r="Y753" s="25">
        <f t="shared" si="385"/>
        <v>7</v>
      </c>
    </row>
    <row r="754" spans="1:25" hidden="1" x14ac:dyDescent="0.25">
      <c r="A754" s="283">
        <v>46013</v>
      </c>
      <c r="B754" s="34" t="s">
        <v>437</v>
      </c>
      <c r="C754" s="34" t="s">
        <v>31</v>
      </c>
      <c r="D754" s="223">
        <v>1.87</v>
      </c>
      <c r="E754" s="48">
        <f t="shared" si="369"/>
        <v>1</v>
      </c>
      <c r="F754" s="43">
        <v>14</v>
      </c>
      <c r="G754" s="48">
        <f t="shared" si="370"/>
        <v>1</v>
      </c>
      <c r="H754" s="4">
        <v>0.44</v>
      </c>
      <c r="I754" s="48">
        <f t="shared" si="371"/>
        <v>0</v>
      </c>
      <c r="J754" s="223">
        <v>5.3</v>
      </c>
      <c r="K754" s="48">
        <f t="shared" si="377"/>
        <v>1</v>
      </c>
      <c r="L754" s="41">
        <f t="shared" si="375"/>
        <v>0</v>
      </c>
      <c r="M754" s="41">
        <f t="shared" si="376"/>
        <v>0</v>
      </c>
      <c r="Q754" s="25" t="str">
        <f t="shared" si="386"/>
        <v>CARIB</v>
      </c>
      <c r="R754" s="25">
        <f t="shared" si="378"/>
        <v>1.65</v>
      </c>
      <c r="S754" s="25">
        <f t="shared" si="384"/>
        <v>2.14</v>
      </c>
      <c r="T754" s="25">
        <f t="shared" si="379"/>
        <v>12.5</v>
      </c>
      <c r="U754" s="25">
        <f t="shared" si="380"/>
        <v>16.399999999999999</v>
      </c>
      <c r="V754" s="25">
        <f t="shared" si="381"/>
        <v>0</v>
      </c>
      <c r="W754" s="25">
        <f t="shared" si="382"/>
        <v>0.4</v>
      </c>
      <c r="X754" s="25">
        <f t="shared" si="383"/>
        <v>5</v>
      </c>
      <c r="Y754" s="25">
        <f t="shared" si="385"/>
        <v>7</v>
      </c>
    </row>
    <row r="755" spans="1:25" hidden="1" x14ac:dyDescent="0.25">
      <c r="A755" s="283">
        <v>46013</v>
      </c>
      <c r="B755" s="34" t="s">
        <v>436</v>
      </c>
      <c r="C755" s="34" t="s">
        <v>31</v>
      </c>
      <c r="D755" s="223">
        <v>1.92</v>
      </c>
      <c r="E755" s="48">
        <f t="shared" si="369"/>
        <v>1</v>
      </c>
      <c r="F755" s="43">
        <v>14.1</v>
      </c>
      <c r="G755" s="48">
        <f t="shared" si="370"/>
        <v>1</v>
      </c>
      <c r="H755" s="4">
        <v>0.1</v>
      </c>
      <c r="I755" s="48">
        <f t="shared" si="371"/>
        <v>1</v>
      </c>
      <c r="J755" s="223">
        <v>5.5</v>
      </c>
      <c r="K755" s="48">
        <f t="shared" si="377"/>
        <v>1</v>
      </c>
      <c r="L755" s="41">
        <f t="shared" si="375"/>
        <v>1</v>
      </c>
      <c r="M755" s="41">
        <f t="shared" si="376"/>
        <v>1</v>
      </c>
      <c r="Q755" s="25" t="str">
        <f t="shared" si="386"/>
        <v>CARIB</v>
      </c>
      <c r="R755" s="25">
        <f t="shared" si="378"/>
        <v>1.65</v>
      </c>
      <c r="S755" s="25">
        <f t="shared" si="384"/>
        <v>2.14</v>
      </c>
      <c r="T755" s="25">
        <f t="shared" si="379"/>
        <v>12.5</v>
      </c>
      <c r="U755" s="25">
        <f t="shared" si="380"/>
        <v>16.399999999999999</v>
      </c>
      <c r="V755" s="25">
        <f t="shared" si="381"/>
        <v>0</v>
      </c>
      <c r="W755" s="25">
        <f t="shared" si="382"/>
        <v>0.4</v>
      </c>
      <c r="X755" s="25">
        <f t="shared" si="383"/>
        <v>5</v>
      </c>
      <c r="Y755" s="25">
        <f t="shared" si="385"/>
        <v>7</v>
      </c>
    </row>
    <row r="756" spans="1:25" hidden="1" x14ac:dyDescent="0.25">
      <c r="A756" s="283">
        <v>46013</v>
      </c>
      <c r="B756" s="34" t="s">
        <v>434</v>
      </c>
      <c r="C756" s="34" t="s">
        <v>31</v>
      </c>
      <c r="D756" s="223">
        <v>1.88</v>
      </c>
      <c r="E756" s="48">
        <f t="shared" si="369"/>
        <v>1</v>
      </c>
      <c r="F756" s="43">
        <v>14.5</v>
      </c>
      <c r="G756" s="48">
        <f t="shared" si="370"/>
        <v>1</v>
      </c>
      <c r="H756" s="4">
        <v>0.1</v>
      </c>
      <c r="I756" s="48">
        <f t="shared" si="371"/>
        <v>1</v>
      </c>
      <c r="J756" s="223">
        <v>5.43</v>
      </c>
      <c r="K756" s="48">
        <f t="shared" si="377"/>
        <v>1</v>
      </c>
      <c r="L756" s="41">
        <f t="shared" si="375"/>
        <v>1</v>
      </c>
      <c r="M756" s="41">
        <f t="shared" si="376"/>
        <v>1</v>
      </c>
      <c r="Q756" s="25" t="str">
        <f t="shared" si="386"/>
        <v>CARIB</v>
      </c>
      <c r="R756" s="25">
        <f t="shared" si="378"/>
        <v>1.65</v>
      </c>
      <c r="S756" s="25">
        <f t="shared" si="384"/>
        <v>2.14</v>
      </c>
      <c r="T756" s="25">
        <f t="shared" si="379"/>
        <v>12.5</v>
      </c>
      <c r="U756" s="25">
        <f t="shared" si="380"/>
        <v>16.399999999999999</v>
      </c>
      <c r="V756" s="25">
        <f t="shared" si="381"/>
        <v>0</v>
      </c>
      <c r="W756" s="25">
        <f t="shared" si="382"/>
        <v>0.4</v>
      </c>
      <c r="X756" s="25">
        <f t="shared" si="383"/>
        <v>5</v>
      </c>
      <c r="Y756" s="25">
        <f t="shared" si="385"/>
        <v>7</v>
      </c>
    </row>
    <row r="757" spans="1:25" hidden="1" x14ac:dyDescent="0.25">
      <c r="A757" s="283">
        <v>46013</v>
      </c>
      <c r="B757" s="34" t="s">
        <v>435</v>
      </c>
      <c r="C757" s="34" t="s">
        <v>31</v>
      </c>
      <c r="D757" s="223">
        <v>1.93</v>
      </c>
      <c r="E757" s="48">
        <f t="shared" si="369"/>
        <v>1</v>
      </c>
      <c r="F757" s="43">
        <v>14.8</v>
      </c>
      <c r="G757" s="48">
        <f t="shared" si="370"/>
        <v>1</v>
      </c>
      <c r="H757" s="4">
        <v>0.03</v>
      </c>
      <c r="I757" s="48">
        <f t="shared" si="371"/>
        <v>1</v>
      </c>
      <c r="J757" s="223">
        <v>5.95</v>
      </c>
      <c r="K757" s="48">
        <f t="shared" si="377"/>
        <v>1</v>
      </c>
      <c r="L757" s="41">
        <f t="shared" si="375"/>
        <v>1</v>
      </c>
      <c r="M757" s="41">
        <f t="shared" si="376"/>
        <v>1</v>
      </c>
      <c r="Q757" s="25" t="str">
        <f t="shared" si="386"/>
        <v>CARIB</v>
      </c>
      <c r="R757" s="25">
        <f t="shared" si="378"/>
        <v>1.65</v>
      </c>
      <c r="S757" s="25">
        <f t="shared" si="384"/>
        <v>2.14</v>
      </c>
      <c r="T757" s="25">
        <f t="shared" si="379"/>
        <v>12.5</v>
      </c>
      <c r="U757" s="25">
        <f t="shared" si="380"/>
        <v>16.399999999999999</v>
      </c>
      <c r="V757" s="25">
        <f t="shared" si="381"/>
        <v>0</v>
      </c>
      <c r="W757" s="25">
        <f t="shared" si="382"/>
        <v>0.4</v>
      </c>
      <c r="X757" s="25">
        <f t="shared" si="383"/>
        <v>5</v>
      </c>
      <c r="Y757" s="25">
        <f t="shared" si="385"/>
        <v>7</v>
      </c>
    </row>
    <row r="758" spans="1:25" hidden="1" x14ac:dyDescent="0.25">
      <c r="A758" s="283">
        <v>46013</v>
      </c>
      <c r="B758" s="34" t="s">
        <v>437</v>
      </c>
      <c r="C758" s="34" t="s">
        <v>31</v>
      </c>
      <c r="D758" s="262"/>
      <c r="E758" s="48"/>
      <c r="F758" s="294"/>
      <c r="G758" s="48"/>
      <c r="H758" s="293"/>
      <c r="I758" s="48">
        <f t="shared" si="371"/>
        <v>1</v>
      </c>
      <c r="J758" s="262"/>
      <c r="K758" s="48"/>
      <c r="L758" s="248"/>
      <c r="M758" s="248"/>
      <c r="Q758" s="25" t="str">
        <f t="shared" si="386"/>
        <v>CARIB</v>
      </c>
      <c r="R758" s="25">
        <f t="shared" si="378"/>
        <v>1.65</v>
      </c>
      <c r="S758" s="25">
        <f t="shared" si="384"/>
        <v>2.14</v>
      </c>
      <c r="T758" s="25">
        <f t="shared" si="379"/>
        <v>12.5</v>
      </c>
      <c r="U758" s="25">
        <f t="shared" si="380"/>
        <v>16.399999999999999</v>
      </c>
      <c r="V758" s="25">
        <f t="shared" si="381"/>
        <v>0</v>
      </c>
      <c r="W758" s="25">
        <f t="shared" si="382"/>
        <v>0.4</v>
      </c>
      <c r="X758" s="25">
        <f t="shared" si="383"/>
        <v>5</v>
      </c>
      <c r="Y758" s="25">
        <f t="shared" si="385"/>
        <v>7</v>
      </c>
    </row>
    <row r="759" spans="1:25" hidden="1" x14ac:dyDescent="0.25">
      <c r="A759" s="283">
        <v>46014</v>
      </c>
      <c r="B759" s="34" t="s">
        <v>436</v>
      </c>
      <c r="C759" s="34" t="s">
        <v>30</v>
      </c>
      <c r="D759" s="223">
        <v>1</v>
      </c>
      <c r="E759" s="48">
        <f t="shared" si="369"/>
        <v>1</v>
      </c>
      <c r="F759" s="43">
        <v>15.65</v>
      </c>
      <c r="G759" s="48">
        <f t="shared" si="370"/>
        <v>1</v>
      </c>
      <c r="H759" s="4">
        <v>0.04</v>
      </c>
      <c r="I759" s="48">
        <f t="shared" si="371"/>
        <v>1</v>
      </c>
      <c r="J759" s="223">
        <v>6.1</v>
      </c>
      <c r="K759" s="48">
        <f t="shared" si="377"/>
        <v>1</v>
      </c>
      <c r="L759" s="41">
        <f t="shared" si="375"/>
        <v>1</v>
      </c>
      <c r="M759" s="41">
        <f t="shared" si="376"/>
        <v>1</v>
      </c>
      <c r="Q759" s="25" t="str">
        <f t="shared" si="386"/>
        <v>STAG</v>
      </c>
      <c r="R759" s="25">
        <f t="shared" si="378"/>
        <v>0.8</v>
      </c>
      <c r="S759" s="25">
        <f t="shared" si="384"/>
        <v>1.24</v>
      </c>
      <c r="T759" s="25">
        <f t="shared" si="379"/>
        <v>12.5</v>
      </c>
      <c r="U759" s="25">
        <f t="shared" si="380"/>
        <v>16.399999999999999</v>
      </c>
      <c r="V759" s="25">
        <f t="shared" si="381"/>
        <v>0</v>
      </c>
      <c r="W759" s="25">
        <f t="shared" si="382"/>
        <v>0.5</v>
      </c>
      <c r="X759" s="25">
        <f t="shared" si="383"/>
        <v>5</v>
      </c>
      <c r="Y759" s="25">
        <f t="shared" si="385"/>
        <v>7</v>
      </c>
    </row>
    <row r="760" spans="1:25" hidden="1" x14ac:dyDescent="0.25">
      <c r="A760" s="283">
        <v>46014</v>
      </c>
      <c r="B760" s="34" t="s">
        <v>456</v>
      </c>
      <c r="C760" s="34" t="s">
        <v>30</v>
      </c>
      <c r="D760" s="223">
        <v>1.01</v>
      </c>
      <c r="E760" s="48">
        <f t="shared" si="369"/>
        <v>1</v>
      </c>
      <c r="F760" s="43">
        <v>14.28</v>
      </c>
      <c r="G760" s="48">
        <f t="shared" si="370"/>
        <v>1</v>
      </c>
      <c r="H760" s="4">
        <v>0.17</v>
      </c>
      <c r="I760" s="48">
        <f t="shared" si="371"/>
        <v>1</v>
      </c>
      <c r="J760" s="223">
        <v>6.14</v>
      </c>
      <c r="K760" s="48">
        <f t="shared" si="377"/>
        <v>1</v>
      </c>
      <c r="L760" s="41">
        <f t="shared" si="375"/>
        <v>1</v>
      </c>
      <c r="M760" s="41">
        <f t="shared" si="376"/>
        <v>1</v>
      </c>
      <c r="Q760" s="25" t="str">
        <f t="shared" si="386"/>
        <v>STAG</v>
      </c>
      <c r="R760" s="25">
        <f t="shared" si="378"/>
        <v>0.8</v>
      </c>
      <c r="S760" s="25">
        <f t="shared" si="384"/>
        <v>1.24</v>
      </c>
      <c r="T760" s="25">
        <f t="shared" si="379"/>
        <v>12.5</v>
      </c>
      <c r="U760" s="25">
        <f t="shared" si="380"/>
        <v>16.399999999999999</v>
      </c>
      <c r="V760" s="25">
        <f t="shared" si="381"/>
        <v>0</v>
      </c>
      <c r="W760" s="25">
        <f t="shared" si="382"/>
        <v>0.5</v>
      </c>
      <c r="X760" s="25">
        <f t="shared" si="383"/>
        <v>5</v>
      </c>
      <c r="Y760" s="25">
        <f t="shared" si="385"/>
        <v>7</v>
      </c>
    </row>
    <row r="761" spans="1:25" hidden="1" x14ac:dyDescent="0.25">
      <c r="A761" s="283">
        <v>46014</v>
      </c>
      <c r="B761" s="34" t="s">
        <v>457</v>
      </c>
      <c r="C761" s="34" t="s">
        <v>30</v>
      </c>
      <c r="D761" s="223">
        <v>0.95</v>
      </c>
      <c r="E761" s="48">
        <f t="shared" si="369"/>
        <v>1</v>
      </c>
      <c r="F761" s="43">
        <v>14.9</v>
      </c>
      <c r="G761" s="48">
        <f t="shared" si="370"/>
        <v>1</v>
      </c>
      <c r="H761" s="4">
        <v>0.5</v>
      </c>
      <c r="I761" s="48">
        <f t="shared" si="371"/>
        <v>1</v>
      </c>
      <c r="J761" s="223">
        <v>5.94</v>
      </c>
      <c r="K761" s="48">
        <f t="shared" si="377"/>
        <v>1</v>
      </c>
      <c r="L761" s="41">
        <f t="shared" si="375"/>
        <v>1</v>
      </c>
      <c r="M761" s="41">
        <f t="shared" si="376"/>
        <v>1</v>
      </c>
      <c r="Q761" s="25" t="str">
        <f t="shared" si="386"/>
        <v>STAG</v>
      </c>
      <c r="R761" s="25">
        <f t="shared" si="378"/>
        <v>0.8</v>
      </c>
      <c r="S761" s="25">
        <f t="shared" si="384"/>
        <v>1.24</v>
      </c>
      <c r="T761" s="25">
        <f t="shared" si="379"/>
        <v>12.5</v>
      </c>
      <c r="U761" s="25">
        <f t="shared" si="380"/>
        <v>16.399999999999999</v>
      </c>
      <c r="V761" s="25">
        <f t="shared" si="381"/>
        <v>0</v>
      </c>
      <c r="W761" s="25">
        <f t="shared" si="382"/>
        <v>0.5</v>
      </c>
      <c r="X761" s="25">
        <f t="shared" si="383"/>
        <v>5</v>
      </c>
      <c r="Y761" s="25">
        <f t="shared" si="385"/>
        <v>7</v>
      </c>
    </row>
    <row r="762" spans="1:25" hidden="1" x14ac:dyDescent="0.25">
      <c r="A762" s="283">
        <v>46015</v>
      </c>
      <c r="B762" s="34" t="s">
        <v>456</v>
      </c>
      <c r="C762" s="34" t="s">
        <v>33</v>
      </c>
      <c r="D762" s="223">
        <v>4.03</v>
      </c>
      <c r="E762" s="48">
        <f t="shared" si="369"/>
        <v>1</v>
      </c>
      <c r="F762" s="43">
        <v>53.6</v>
      </c>
      <c r="G762" s="48">
        <f t="shared" si="370"/>
        <v>1</v>
      </c>
      <c r="H762" s="4">
        <v>0.21</v>
      </c>
      <c r="I762" s="48">
        <f t="shared" si="371"/>
        <v>1</v>
      </c>
      <c r="J762" s="223">
        <v>168.3</v>
      </c>
      <c r="K762" s="48">
        <f t="shared" si="377"/>
        <v>1</v>
      </c>
      <c r="L762" s="41">
        <f t="shared" si="375"/>
        <v>1</v>
      </c>
      <c r="M762" s="41">
        <f t="shared" si="376"/>
        <v>1</v>
      </c>
      <c r="Q762" s="25" t="str">
        <f t="shared" si="386"/>
        <v>GUINNESS</v>
      </c>
      <c r="R762" s="25">
        <f t="shared" si="378"/>
        <v>3.1</v>
      </c>
      <c r="S762" s="25">
        <f t="shared" si="384"/>
        <v>4.1399999999999997</v>
      </c>
      <c r="T762" s="25">
        <f t="shared" si="379"/>
        <v>48</v>
      </c>
      <c r="U762" s="25">
        <f t="shared" si="380"/>
        <v>62</v>
      </c>
      <c r="V762" s="25">
        <f t="shared" si="381"/>
        <v>0</v>
      </c>
      <c r="W762" s="25">
        <f t="shared" si="382"/>
        <v>0.4</v>
      </c>
      <c r="X762" s="25">
        <f t="shared" si="383"/>
        <v>155</v>
      </c>
      <c r="Y762" s="25">
        <f t="shared" si="385"/>
        <v>195</v>
      </c>
    </row>
    <row r="763" spans="1:25" hidden="1" x14ac:dyDescent="0.25">
      <c r="A763" s="283">
        <v>46015</v>
      </c>
      <c r="B763" s="34" t="s">
        <v>457</v>
      </c>
      <c r="C763" s="34" t="s">
        <v>33</v>
      </c>
      <c r="D763" s="223">
        <v>4.01</v>
      </c>
      <c r="E763" s="48">
        <f t="shared" si="369"/>
        <v>1</v>
      </c>
      <c r="F763" s="43">
        <v>51.2</v>
      </c>
      <c r="G763" s="48">
        <f t="shared" si="370"/>
        <v>1</v>
      </c>
      <c r="H763" s="4">
        <v>0.2</v>
      </c>
      <c r="I763" s="48">
        <f t="shared" si="371"/>
        <v>1</v>
      </c>
      <c r="J763" s="223">
        <v>174.5</v>
      </c>
      <c r="K763" s="48">
        <f t="shared" si="377"/>
        <v>1</v>
      </c>
      <c r="L763" s="41">
        <f t="shared" si="375"/>
        <v>1</v>
      </c>
      <c r="M763" s="41">
        <f t="shared" si="376"/>
        <v>1</v>
      </c>
      <c r="Q763" s="25" t="str">
        <f t="shared" si="386"/>
        <v>GUINNESS</v>
      </c>
      <c r="R763" s="25">
        <f t="shared" si="378"/>
        <v>3.1</v>
      </c>
      <c r="S763" s="25">
        <f t="shared" si="384"/>
        <v>4.1399999999999997</v>
      </c>
      <c r="T763" s="25">
        <f t="shared" si="379"/>
        <v>48</v>
      </c>
      <c r="U763" s="25">
        <f t="shared" si="380"/>
        <v>62</v>
      </c>
      <c r="V763" s="25">
        <f t="shared" si="381"/>
        <v>0</v>
      </c>
      <c r="W763" s="25">
        <f t="shared" si="382"/>
        <v>0.4</v>
      </c>
      <c r="X763" s="25">
        <f t="shared" si="383"/>
        <v>155</v>
      </c>
      <c r="Y763" s="25">
        <f t="shared" si="385"/>
        <v>195</v>
      </c>
    </row>
    <row r="764" spans="1:25" hidden="1" x14ac:dyDescent="0.25">
      <c r="A764" s="283">
        <v>46020</v>
      </c>
      <c r="B764" s="34" t="s">
        <v>457</v>
      </c>
      <c r="C764" s="34" t="s">
        <v>33</v>
      </c>
      <c r="D764" s="223">
        <v>3.99</v>
      </c>
      <c r="E764" s="48">
        <f t="shared" si="369"/>
        <v>1</v>
      </c>
      <c r="F764" s="43">
        <v>51.2</v>
      </c>
      <c r="G764" s="48">
        <f t="shared" si="370"/>
        <v>1</v>
      </c>
      <c r="H764" s="4">
        <v>0.24</v>
      </c>
      <c r="I764" s="48">
        <f t="shared" si="371"/>
        <v>1</v>
      </c>
      <c r="J764" s="223">
        <v>169.8</v>
      </c>
      <c r="K764" s="48">
        <f t="shared" si="377"/>
        <v>1</v>
      </c>
      <c r="L764" s="41">
        <f t="shared" si="375"/>
        <v>1</v>
      </c>
      <c r="M764" s="41">
        <f t="shared" si="376"/>
        <v>1</v>
      </c>
      <c r="Q764" s="25" t="str">
        <f t="shared" si="386"/>
        <v>GUINNESS</v>
      </c>
      <c r="R764" s="25">
        <f t="shared" si="378"/>
        <v>3.1</v>
      </c>
      <c r="S764" s="25">
        <f t="shared" si="384"/>
        <v>4.1399999999999997</v>
      </c>
      <c r="T764" s="25">
        <f t="shared" si="379"/>
        <v>48</v>
      </c>
      <c r="U764" s="25">
        <f t="shared" si="380"/>
        <v>62</v>
      </c>
      <c r="V764" s="25">
        <f t="shared" si="381"/>
        <v>0</v>
      </c>
      <c r="W764" s="25">
        <f t="shared" si="382"/>
        <v>0.4</v>
      </c>
      <c r="X764" s="25">
        <f t="shared" si="383"/>
        <v>155</v>
      </c>
      <c r="Y764" s="25">
        <f t="shared" si="385"/>
        <v>195</v>
      </c>
    </row>
    <row r="765" spans="1:25" hidden="1" x14ac:dyDescent="0.25">
      <c r="A765" s="283">
        <v>46020</v>
      </c>
      <c r="B765" s="34" t="s">
        <v>458</v>
      </c>
      <c r="C765" s="34" t="s">
        <v>31</v>
      </c>
      <c r="D765" s="223">
        <v>1.94</v>
      </c>
      <c r="E765" s="48">
        <f t="shared" si="369"/>
        <v>1</v>
      </c>
      <c r="F765" s="43">
        <v>14.1</v>
      </c>
      <c r="G765" s="48">
        <f t="shared" si="370"/>
        <v>1</v>
      </c>
      <c r="H765" s="4">
        <v>0.04</v>
      </c>
      <c r="I765" s="48">
        <f t="shared" si="371"/>
        <v>1</v>
      </c>
      <c r="J765" s="223">
        <v>6.1</v>
      </c>
      <c r="K765" s="48">
        <f t="shared" si="377"/>
        <v>1</v>
      </c>
      <c r="L765" s="41">
        <f t="shared" si="375"/>
        <v>1</v>
      </c>
      <c r="M765" s="41">
        <f t="shared" si="376"/>
        <v>1</v>
      </c>
      <c r="Q765" s="25" t="str">
        <f t="shared" si="386"/>
        <v>CARIB</v>
      </c>
      <c r="R765" s="25">
        <f t="shared" si="378"/>
        <v>1.65</v>
      </c>
      <c r="S765" s="25">
        <f t="shared" si="384"/>
        <v>2.14</v>
      </c>
      <c r="T765" s="25">
        <f t="shared" si="379"/>
        <v>12.5</v>
      </c>
      <c r="U765" s="25">
        <f t="shared" si="380"/>
        <v>16.399999999999999</v>
      </c>
      <c r="V765" s="25">
        <f t="shared" si="381"/>
        <v>0</v>
      </c>
      <c r="W765" s="25">
        <f t="shared" si="382"/>
        <v>0.4</v>
      </c>
      <c r="X765" s="25">
        <f t="shared" si="383"/>
        <v>5</v>
      </c>
      <c r="Y765" s="25">
        <f t="shared" si="385"/>
        <v>7</v>
      </c>
    </row>
    <row r="766" spans="1:25" hidden="1" x14ac:dyDescent="0.25">
      <c r="A766" s="283">
        <v>46020</v>
      </c>
      <c r="B766" s="34" t="s">
        <v>459</v>
      </c>
      <c r="C766" s="34" t="s">
        <v>31</v>
      </c>
      <c r="D766" s="223">
        <v>1.91</v>
      </c>
      <c r="E766" s="48">
        <f t="shared" si="369"/>
        <v>1</v>
      </c>
      <c r="F766" s="43">
        <v>14.9</v>
      </c>
      <c r="G766" s="48">
        <f t="shared" si="370"/>
        <v>1</v>
      </c>
      <c r="H766" s="4">
        <v>0.13</v>
      </c>
      <c r="I766" s="48">
        <f t="shared" si="371"/>
        <v>1</v>
      </c>
      <c r="J766" s="223">
        <v>6.13</v>
      </c>
      <c r="K766" s="48">
        <f t="shared" si="377"/>
        <v>1</v>
      </c>
      <c r="L766" s="41">
        <f t="shared" si="375"/>
        <v>1</v>
      </c>
      <c r="M766" s="41">
        <f t="shared" si="376"/>
        <v>1</v>
      </c>
      <c r="Q766" s="25" t="str">
        <f t="shared" ref="Q766:Q788" si="387">LEFT(C766,12)</f>
        <v>CARIB</v>
      </c>
      <c r="R766" s="25">
        <f t="shared" si="378"/>
        <v>1.65</v>
      </c>
      <c r="S766" s="25">
        <f t="shared" si="384"/>
        <v>2.14</v>
      </c>
      <c r="T766" s="25">
        <f t="shared" si="379"/>
        <v>12.5</v>
      </c>
      <c r="U766" s="25">
        <f t="shared" si="380"/>
        <v>16.399999999999999</v>
      </c>
      <c r="V766" s="25">
        <f t="shared" si="381"/>
        <v>0</v>
      </c>
      <c r="W766" s="25">
        <f t="shared" si="382"/>
        <v>0.4</v>
      </c>
      <c r="X766" s="25">
        <f t="shared" si="383"/>
        <v>5</v>
      </c>
      <c r="Y766" s="25">
        <f t="shared" si="385"/>
        <v>7</v>
      </c>
    </row>
    <row r="767" spans="1:25" hidden="1" x14ac:dyDescent="0.25">
      <c r="A767" s="283">
        <v>46021</v>
      </c>
      <c r="B767" s="34" t="s">
        <v>458</v>
      </c>
      <c r="C767" s="34" t="s">
        <v>31</v>
      </c>
      <c r="D767" s="223">
        <v>1.8</v>
      </c>
      <c r="E767" s="48">
        <f t="shared" ref="E767" si="388">IF(+(IF(D767&lt;R767,0,IF(D767&gt;S767,0,1)))=1,1,0)</f>
        <v>1</v>
      </c>
      <c r="F767" s="43">
        <v>14.3</v>
      </c>
      <c r="G767" s="48">
        <f t="shared" ref="G767" si="389">IF(+(IF(F767&lt;T767,0,IF(F767&gt;U767,0,1)))=1,1,0)</f>
        <v>1</v>
      </c>
      <c r="H767" s="4">
        <v>0.25</v>
      </c>
      <c r="I767" s="48">
        <f t="shared" ref="I767" si="390">IF(+(IF(H767&lt;V767,0,IF(H767&gt;W767,0,1)))=1,1,0)</f>
        <v>1</v>
      </c>
      <c r="J767" s="223">
        <v>6.1</v>
      </c>
      <c r="K767" s="48">
        <f t="shared" ref="K767" si="391">IF(+(IF(J767&lt;X767,0,IF(J767&gt;Y767,0,1)))=1,1,0)</f>
        <v>1</v>
      </c>
      <c r="L767" s="41">
        <f t="shared" ref="L767" si="392">IF(+(IF(D767&lt;R767,0,IF(D767&gt;S767,0,1)))+(IF(F767&lt;T767,0,IF(F767&gt;U767,0,1)))+(IF(H767&lt;V767,0,IF(H767&gt;W767,0,1)))+(IF(J767&lt;X767,0,IF(J767&gt;Y767,0,1)))=4,1,0)</f>
        <v>1</v>
      </c>
      <c r="M767" s="41">
        <f t="shared" ref="M767" si="393">IF(+(IF(D767&lt;R767,0,IF(D767&gt;S767,0,1)))+(IF(F767&lt;T767,0,IF(F767&gt;U767,0,1)))+(IF(H767&lt;V767,0,IF(H767&gt;W767,0,1)))=3,1,0)</f>
        <v>1</v>
      </c>
      <c r="Q767" s="25" t="str">
        <f t="shared" si="387"/>
        <v>CARIB</v>
      </c>
      <c r="R767" s="25">
        <f t="shared" si="378"/>
        <v>1.65</v>
      </c>
      <c r="S767" s="25">
        <f t="shared" si="384"/>
        <v>2.14</v>
      </c>
      <c r="T767" s="25">
        <f t="shared" si="379"/>
        <v>12.5</v>
      </c>
      <c r="U767" s="25">
        <f t="shared" si="380"/>
        <v>16.399999999999999</v>
      </c>
      <c r="V767" s="25">
        <f t="shared" si="381"/>
        <v>0</v>
      </c>
      <c r="W767" s="25">
        <f t="shared" si="382"/>
        <v>0.4</v>
      </c>
      <c r="X767" s="25">
        <f t="shared" si="383"/>
        <v>5</v>
      </c>
      <c r="Y767" s="25">
        <f t="shared" si="385"/>
        <v>7</v>
      </c>
    </row>
    <row r="768" spans="1:25" hidden="1" x14ac:dyDescent="0.25">
      <c r="A768" s="283">
        <v>46021</v>
      </c>
      <c r="B768" s="34" t="s">
        <v>434</v>
      </c>
      <c r="C768" s="34" t="s">
        <v>30</v>
      </c>
      <c r="D768" s="223">
        <v>1</v>
      </c>
      <c r="E768" s="48">
        <f t="shared" si="369"/>
        <v>1</v>
      </c>
      <c r="F768" s="43">
        <v>13.75</v>
      </c>
      <c r="G768" s="48">
        <f t="shared" si="370"/>
        <v>1</v>
      </c>
      <c r="H768" s="4">
        <v>0.8</v>
      </c>
      <c r="I768" s="48">
        <f t="shared" si="371"/>
        <v>0</v>
      </c>
      <c r="J768" s="223">
        <v>5.7</v>
      </c>
      <c r="K768" s="48">
        <f t="shared" si="377"/>
        <v>1</v>
      </c>
      <c r="L768" s="41">
        <f t="shared" si="375"/>
        <v>0</v>
      </c>
      <c r="M768" s="41">
        <f t="shared" si="376"/>
        <v>0</v>
      </c>
      <c r="Q768" s="25" t="str">
        <f t="shared" si="387"/>
        <v>STAG</v>
      </c>
      <c r="R768" s="25">
        <f t="shared" si="378"/>
        <v>0.8</v>
      </c>
      <c r="S768" s="25">
        <f t="shared" si="384"/>
        <v>1.24</v>
      </c>
      <c r="T768" s="25">
        <f t="shared" si="379"/>
        <v>12.5</v>
      </c>
      <c r="U768" s="25">
        <f t="shared" si="380"/>
        <v>16.399999999999999</v>
      </c>
      <c r="V768" s="25">
        <f t="shared" si="381"/>
        <v>0</v>
      </c>
      <c r="W768" s="25">
        <f t="shared" si="382"/>
        <v>0.5</v>
      </c>
      <c r="X768" s="25">
        <f t="shared" si="383"/>
        <v>5</v>
      </c>
      <c r="Y768" s="25">
        <f t="shared" si="385"/>
        <v>7</v>
      </c>
    </row>
    <row r="769" spans="1:25" hidden="1" x14ac:dyDescent="0.25">
      <c r="A769" s="283">
        <v>46021</v>
      </c>
      <c r="B769" s="34" t="s">
        <v>436</v>
      </c>
      <c r="C769" s="34" t="s">
        <v>30</v>
      </c>
      <c r="D769" s="223"/>
      <c r="E769" s="48">
        <f t="shared" si="369"/>
        <v>0</v>
      </c>
      <c r="F769" s="43">
        <v>13.6</v>
      </c>
      <c r="G769" s="48">
        <f t="shared" si="370"/>
        <v>1</v>
      </c>
      <c r="H769" s="4">
        <v>0.13</v>
      </c>
      <c r="I769" s="48">
        <f t="shared" si="371"/>
        <v>1</v>
      </c>
      <c r="J769" s="223"/>
      <c r="K769" s="48">
        <f t="shared" si="377"/>
        <v>0</v>
      </c>
      <c r="L769" s="41">
        <f t="shared" si="375"/>
        <v>0</v>
      </c>
      <c r="M769" s="41">
        <f t="shared" si="376"/>
        <v>0</v>
      </c>
      <c r="Q769" s="25" t="str">
        <f t="shared" si="387"/>
        <v>STAG</v>
      </c>
      <c r="R769" s="25">
        <f t="shared" si="378"/>
        <v>0.8</v>
      </c>
      <c r="S769" s="25">
        <f t="shared" si="384"/>
        <v>1.24</v>
      </c>
      <c r="T769" s="25">
        <f t="shared" si="379"/>
        <v>12.5</v>
      </c>
      <c r="U769" s="25">
        <f t="shared" si="380"/>
        <v>16.399999999999999</v>
      </c>
      <c r="V769" s="25">
        <f t="shared" si="381"/>
        <v>0</v>
      </c>
      <c r="W769" s="25">
        <f t="shared" si="382"/>
        <v>0.5</v>
      </c>
      <c r="X769" s="25">
        <f t="shared" si="383"/>
        <v>5</v>
      </c>
      <c r="Y769" s="25">
        <f t="shared" si="385"/>
        <v>7</v>
      </c>
    </row>
    <row r="770" spans="1:25" hidden="1" x14ac:dyDescent="0.25">
      <c r="A770" s="283">
        <v>46022</v>
      </c>
      <c r="B770" s="34" t="s">
        <v>458</v>
      </c>
      <c r="C770" s="34" t="s">
        <v>30</v>
      </c>
      <c r="D770" s="223">
        <v>1</v>
      </c>
      <c r="E770" s="48">
        <f t="shared" si="369"/>
        <v>1</v>
      </c>
      <c r="F770" s="43">
        <v>13.2</v>
      </c>
      <c r="G770" s="48">
        <f t="shared" si="370"/>
        <v>1</v>
      </c>
      <c r="H770" s="4"/>
      <c r="I770" s="48">
        <f t="shared" si="371"/>
        <v>1</v>
      </c>
      <c r="J770" s="223">
        <v>6.12</v>
      </c>
      <c r="K770" s="48">
        <f t="shared" si="377"/>
        <v>1</v>
      </c>
      <c r="L770" s="41">
        <f t="shared" si="375"/>
        <v>1</v>
      </c>
      <c r="M770" s="41">
        <f t="shared" si="376"/>
        <v>1</v>
      </c>
      <c r="Q770" s="25" t="str">
        <f t="shared" si="387"/>
        <v>STAG</v>
      </c>
      <c r="R770" s="25">
        <f t="shared" si="378"/>
        <v>0.8</v>
      </c>
      <c r="S770" s="25">
        <f t="shared" si="384"/>
        <v>1.24</v>
      </c>
      <c r="T770" s="25">
        <f t="shared" si="379"/>
        <v>12.5</v>
      </c>
      <c r="U770" s="25">
        <f t="shared" si="380"/>
        <v>16.399999999999999</v>
      </c>
      <c r="V770" s="25">
        <f t="shared" si="381"/>
        <v>0</v>
      </c>
      <c r="W770" s="25">
        <f t="shared" si="382"/>
        <v>0.5</v>
      </c>
      <c r="X770" s="25">
        <f t="shared" si="383"/>
        <v>5</v>
      </c>
      <c r="Y770" s="25">
        <f t="shared" si="385"/>
        <v>7</v>
      </c>
    </row>
    <row r="771" spans="1:25" hidden="1" x14ac:dyDescent="0.25">
      <c r="A771" s="283">
        <v>46022</v>
      </c>
      <c r="B771" s="34" t="s">
        <v>459</v>
      </c>
      <c r="C771" s="34" t="s">
        <v>30</v>
      </c>
      <c r="D771" s="223">
        <v>0.88</v>
      </c>
      <c r="E771" s="48">
        <f t="shared" si="369"/>
        <v>1</v>
      </c>
      <c r="F771" s="43">
        <v>14.8</v>
      </c>
      <c r="G771" s="48">
        <f t="shared" si="370"/>
        <v>1</v>
      </c>
      <c r="H771" s="4">
        <v>0.06</v>
      </c>
      <c r="I771" s="48">
        <f t="shared" si="371"/>
        <v>1</v>
      </c>
      <c r="J771" s="223">
        <v>5.5</v>
      </c>
      <c r="K771" s="48">
        <f t="shared" si="377"/>
        <v>1</v>
      </c>
      <c r="L771" s="41">
        <f t="shared" si="375"/>
        <v>1</v>
      </c>
      <c r="M771" s="41">
        <f t="shared" si="376"/>
        <v>1</v>
      </c>
      <c r="Q771" s="25" t="str">
        <f t="shared" si="387"/>
        <v>STAG</v>
      </c>
      <c r="R771" s="25">
        <f t="shared" si="378"/>
        <v>0.8</v>
      </c>
      <c r="S771" s="25">
        <f t="shared" si="384"/>
        <v>1.24</v>
      </c>
      <c r="T771" s="25">
        <f t="shared" si="379"/>
        <v>12.5</v>
      </c>
      <c r="U771" s="25">
        <f t="shared" si="380"/>
        <v>16.399999999999999</v>
      </c>
      <c r="V771" s="25">
        <f t="shared" si="381"/>
        <v>0</v>
      </c>
      <c r="W771" s="25">
        <f t="shared" si="382"/>
        <v>0.5</v>
      </c>
      <c r="X771" s="25">
        <f t="shared" si="383"/>
        <v>5</v>
      </c>
      <c r="Y771" s="25">
        <f t="shared" si="385"/>
        <v>7</v>
      </c>
    </row>
    <row r="772" spans="1:25" hidden="1" x14ac:dyDescent="0.25">
      <c r="A772" s="283">
        <v>46022</v>
      </c>
      <c r="B772" s="34" t="s">
        <v>437</v>
      </c>
      <c r="C772" s="34" t="s">
        <v>962</v>
      </c>
      <c r="D772" s="223"/>
      <c r="E772" s="48" t="e">
        <f t="shared" si="369"/>
        <v>#N/A</v>
      </c>
      <c r="F772" s="43"/>
      <c r="G772" s="48" t="e">
        <f t="shared" si="370"/>
        <v>#N/A</v>
      </c>
      <c r="H772" s="4"/>
      <c r="I772" s="48" t="e">
        <f t="shared" si="371"/>
        <v>#N/A</v>
      </c>
      <c r="J772" s="223"/>
      <c r="K772" s="48" t="e">
        <f t="shared" si="377"/>
        <v>#N/A</v>
      </c>
      <c r="L772" s="41" t="e">
        <f t="shared" si="375"/>
        <v>#N/A</v>
      </c>
      <c r="M772" s="41" t="e">
        <f t="shared" si="376"/>
        <v>#N/A</v>
      </c>
      <c r="Q772" s="25" t="str">
        <f t="shared" ref="Q772:Q775" si="394">LEFT(C772,12)</f>
        <v>CARB</v>
      </c>
      <c r="R772" s="25" t="e">
        <f t="shared" si="378"/>
        <v>#N/A</v>
      </c>
      <c r="S772" s="25" t="e">
        <f t="shared" si="384"/>
        <v>#N/A</v>
      </c>
      <c r="T772" s="25" t="e">
        <f t="shared" si="379"/>
        <v>#N/A</v>
      </c>
      <c r="U772" s="25" t="e">
        <f t="shared" si="380"/>
        <v>#N/A</v>
      </c>
      <c r="V772" s="25" t="e">
        <f t="shared" si="381"/>
        <v>#N/A</v>
      </c>
      <c r="W772" s="25" t="e">
        <f t="shared" si="382"/>
        <v>#N/A</v>
      </c>
      <c r="X772" s="25" t="e">
        <f t="shared" si="383"/>
        <v>#N/A</v>
      </c>
      <c r="Y772" s="25" t="e">
        <f t="shared" si="385"/>
        <v>#N/A</v>
      </c>
    </row>
    <row r="773" spans="1:25" hidden="1" x14ac:dyDescent="0.25">
      <c r="A773" s="283"/>
      <c r="B773" s="34"/>
      <c r="C773" s="34"/>
      <c r="D773" s="223"/>
      <c r="E773" s="48" t="e">
        <f t="shared" ref="E773" si="395">IF(+(IF(D773&lt;R773,0,IF(D773&gt;S773,0,1)))=1,1,0)</f>
        <v>#N/A</v>
      </c>
      <c r="F773" s="43"/>
      <c r="G773" s="48" t="e">
        <f t="shared" ref="G773" si="396">IF(+(IF(F773&lt;T773,0,IF(F773&gt;U773,0,1)))=1,1,0)</f>
        <v>#N/A</v>
      </c>
      <c r="H773" s="4"/>
      <c r="I773" s="48" t="e">
        <f t="shared" ref="I773" si="397">IF(+(IF(H773&lt;V773,0,IF(H773&gt;W773,0,1)))=1,1,0)</f>
        <v>#N/A</v>
      </c>
      <c r="J773" s="223"/>
      <c r="K773" s="48" t="e">
        <f t="shared" si="377"/>
        <v>#N/A</v>
      </c>
      <c r="L773" s="41" t="e">
        <f t="shared" si="375"/>
        <v>#N/A</v>
      </c>
      <c r="M773" s="41" t="e">
        <f t="shared" si="376"/>
        <v>#N/A</v>
      </c>
      <c r="Q773" s="25" t="str">
        <f t="shared" si="394"/>
        <v/>
      </c>
      <c r="R773" s="25" t="e">
        <f t="shared" si="378"/>
        <v>#N/A</v>
      </c>
      <c r="S773" s="25" t="e">
        <f t="shared" si="384"/>
        <v>#N/A</v>
      </c>
      <c r="T773" s="25" t="e">
        <f t="shared" si="379"/>
        <v>#N/A</v>
      </c>
      <c r="U773" s="25" t="e">
        <f t="shared" si="380"/>
        <v>#N/A</v>
      </c>
      <c r="V773" s="25" t="e">
        <f t="shared" si="381"/>
        <v>#N/A</v>
      </c>
      <c r="W773" s="25" t="e">
        <f t="shared" si="382"/>
        <v>#N/A</v>
      </c>
      <c r="X773" s="25" t="e">
        <f t="shared" si="383"/>
        <v>#N/A</v>
      </c>
      <c r="Y773" s="25" t="e">
        <f t="shared" si="385"/>
        <v>#N/A</v>
      </c>
    </row>
    <row r="774" spans="1:25" hidden="1" x14ac:dyDescent="0.25">
      <c r="A774" s="283"/>
      <c r="B774" s="34"/>
      <c r="C774" s="34"/>
      <c r="D774" s="223"/>
      <c r="E774" s="48"/>
      <c r="F774" s="43"/>
      <c r="G774" s="48"/>
      <c r="H774" s="4"/>
      <c r="I774" s="48"/>
      <c r="J774" s="223"/>
      <c r="K774" s="48"/>
      <c r="L774" s="41"/>
      <c r="M774" s="41"/>
      <c r="Q774" s="25" t="str">
        <f t="shared" si="394"/>
        <v/>
      </c>
      <c r="R774" s="25" t="e">
        <f t="shared" si="378"/>
        <v>#N/A</v>
      </c>
      <c r="S774" s="25" t="e">
        <f t="shared" si="384"/>
        <v>#N/A</v>
      </c>
      <c r="T774" s="25" t="e">
        <f t="shared" si="379"/>
        <v>#N/A</v>
      </c>
      <c r="U774" s="25" t="e">
        <f t="shared" si="380"/>
        <v>#N/A</v>
      </c>
      <c r="V774" s="25" t="e">
        <f t="shared" si="381"/>
        <v>#N/A</v>
      </c>
      <c r="W774" s="25" t="e">
        <f t="shared" si="382"/>
        <v>#N/A</v>
      </c>
      <c r="X774" s="25" t="e">
        <f t="shared" si="383"/>
        <v>#N/A</v>
      </c>
      <c r="Y774" s="25" t="e">
        <f t="shared" si="385"/>
        <v>#N/A</v>
      </c>
    </row>
    <row r="775" spans="1:25" hidden="1" x14ac:dyDescent="0.25">
      <c r="A775" s="283"/>
      <c r="B775" s="34"/>
      <c r="C775" s="34"/>
      <c r="D775" s="223"/>
      <c r="E775" s="48"/>
      <c r="F775" s="43"/>
      <c r="G775" s="48"/>
      <c r="H775" s="4"/>
      <c r="I775" s="48"/>
      <c r="J775" s="223"/>
      <c r="K775" s="48"/>
      <c r="L775" s="41"/>
      <c r="M775" s="41"/>
      <c r="Q775" s="25" t="str">
        <f t="shared" si="394"/>
        <v/>
      </c>
      <c r="R775" s="25" t="e">
        <f t="shared" si="378"/>
        <v>#N/A</v>
      </c>
      <c r="S775" s="25" t="e">
        <f t="shared" si="384"/>
        <v>#N/A</v>
      </c>
      <c r="T775" s="25" t="e">
        <f t="shared" si="379"/>
        <v>#N/A</v>
      </c>
      <c r="U775" s="25" t="e">
        <f t="shared" si="380"/>
        <v>#N/A</v>
      </c>
      <c r="V775" s="25" t="e">
        <f t="shared" si="381"/>
        <v>#N/A</v>
      </c>
      <c r="W775" s="25" t="e">
        <f t="shared" si="382"/>
        <v>#N/A</v>
      </c>
      <c r="X775" s="25" t="e">
        <f t="shared" si="383"/>
        <v>#N/A</v>
      </c>
      <c r="Y775" s="25" t="e">
        <f t="shared" si="385"/>
        <v>#N/A</v>
      </c>
    </row>
    <row r="776" spans="1:25" hidden="1" x14ac:dyDescent="0.25">
      <c r="A776" s="283"/>
      <c r="B776" s="34"/>
      <c r="C776" s="34"/>
      <c r="D776" s="223"/>
      <c r="E776" s="48"/>
      <c r="F776" s="43"/>
      <c r="G776" s="48"/>
      <c r="H776" s="4"/>
      <c r="I776" s="48"/>
      <c r="J776" s="223"/>
      <c r="K776" s="48"/>
      <c r="L776" s="41"/>
      <c r="M776" s="41"/>
      <c r="Q776" s="25" t="str">
        <f t="shared" si="387"/>
        <v/>
      </c>
      <c r="R776" s="25" t="e">
        <f t="shared" si="378"/>
        <v>#N/A</v>
      </c>
      <c r="S776" s="25" t="e">
        <f t="shared" si="384"/>
        <v>#N/A</v>
      </c>
      <c r="T776" s="25" t="e">
        <f t="shared" si="379"/>
        <v>#N/A</v>
      </c>
      <c r="U776" s="25" t="e">
        <f t="shared" si="380"/>
        <v>#N/A</v>
      </c>
      <c r="V776" s="25" t="e">
        <f t="shared" si="381"/>
        <v>#N/A</v>
      </c>
      <c r="W776" s="25" t="e">
        <f t="shared" si="382"/>
        <v>#N/A</v>
      </c>
      <c r="X776" s="25" t="e">
        <f t="shared" si="383"/>
        <v>#N/A</v>
      </c>
      <c r="Y776" s="25" t="e">
        <f t="shared" si="385"/>
        <v>#N/A</v>
      </c>
    </row>
    <row r="777" spans="1:25" hidden="1" x14ac:dyDescent="0.25">
      <c r="A777" s="283"/>
      <c r="B777" s="34"/>
      <c r="C777" s="34"/>
      <c r="D777" s="223"/>
      <c r="E777" s="48"/>
      <c r="F777" s="43"/>
      <c r="G777" s="48"/>
      <c r="H777" s="4"/>
      <c r="I777" s="48"/>
      <c r="J777" s="223"/>
      <c r="K777" s="48"/>
      <c r="L777" s="41"/>
      <c r="M777" s="41"/>
      <c r="Q777" s="25" t="str">
        <f t="shared" ref="Q777" si="398">LEFT(C777,12)</f>
        <v/>
      </c>
      <c r="R777" s="25" t="e">
        <f t="shared" si="378"/>
        <v>#N/A</v>
      </c>
      <c r="S777" s="25" t="e">
        <f t="shared" si="384"/>
        <v>#N/A</v>
      </c>
      <c r="T777" s="25" t="e">
        <f t="shared" si="379"/>
        <v>#N/A</v>
      </c>
      <c r="U777" s="25" t="e">
        <f t="shared" si="380"/>
        <v>#N/A</v>
      </c>
      <c r="V777" s="25" t="e">
        <f t="shared" si="381"/>
        <v>#N/A</v>
      </c>
      <c r="W777" s="25" t="e">
        <f t="shared" si="382"/>
        <v>#N/A</v>
      </c>
      <c r="X777" s="25" t="e">
        <f t="shared" si="383"/>
        <v>#N/A</v>
      </c>
      <c r="Y777" s="25" t="e">
        <f t="shared" si="385"/>
        <v>#N/A</v>
      </c>
    </row>
    <row r="778" spans="1:25" hidden="1" x14ac:dyDescent="0.25">
      <c r="A778" s="283"/>
      <c r="B778" s="34"/>
      <c r="C778" s="34"/>
      <c r="D778" s="223"/>
      <c r="E778" s="48"/>
      <c r="F778" s="43"/>
      <c r="G778" s="48"/>
      <c r="H778" s="4"/>
      <c r="I778" s="48"/>
      <c r="J778" s="223"/>
      <c r="K778" s="48"/>
      <c r="L778" s="41"/>
      <c r="M778" s="41"/>
      <c r="Q778" s="25" t="str">
        <f t="shared" ref="Q778" si="399">LEFT(C778,12)</f>
        <v/>
      </c>
      <c r="R778" s="25" t="e">
        <f t="shared" si="378"/>
        <v>#N/A</v>
      </c>
      <c r="S778" s="25" t="e">
        <f t="shared" si="384"/>
        <v>#N/A</v>
      </c>
      <c r="T778" s="25" t="e">
        <f t="shared" si="379"/>
        <v>#N/A</v>
      </c>
      <c r="U778" s="25" t="e">
        <f t="shared" si="380"/>
        <v>#N/A</v>
      </c>
      <c r="V778" s="25" t="e">
        <f t="shared" si="381"/>
        <v>#N/A</v>
      </c>
      <c r="W778" s="25" t="e">
        <f t="shared" si="382"/>
        <v>#N/A</v>
      </c>
      <c r="X778" s="25" t="e">
        <f t="shared" si="383"/>
        <v>#N/A</v>
      </c>
      <c r="Y778" s="25" t="e">
        <f t="shared" si="385"/>
        <v>#N/A</v>
      </c>
    </row>
    <row r="779" spans="1:25" hidden="1" x14ac:dyDescent="0.25">
      <c r="A779" s="283"/>
      <c r="B779" s="34"/>
      <c r="C779" s="34"/>
      <c r="D779" s="223"/>
      <c r="E779" s="48"/>
      <c r="F779" s="43"/>
      <c r="G779" s="48"/>
      <c r="H779" s="4"/>
      <c r="I779" s="48"/>
      <c r="J779" s="223"/>
      <c r="K779" s="48"/>
      <c r="L779" s="41"/>
      <c r="M779" s="41"/>
      <c r="Q779" s="25" t="str">
        <f t="shared" si="387"/>
        <v/>
      </c>
      <c r="R779" s="25" t="e">
        <f t="shared" si="378"/>
        <v>#N/A</v>
      </c>
      <c r="S779" s="25" t="e">
        <f t="shared" si="384"/>
        <v>#N/A</v>
      </c>
      <c r="T779" s="25" t="e">
        <f t="shared" si="379"/>
        <v>#N/A</v>
      </c>
      <c r="U779" s="25" t="e">
        <f t="shared" si="380"/>
        <v>#N/A</v>
      </c>
      <c r="V779" s="25" t="e">
        <f t="shared" si="381"/>
        <v>#N/A</v>
      </c>
      <c r="W779" s="25" t="e">
        <f t="shared" si="382"/>
        <v>#N/A</v>
      </c>
      <c r="X779" s="25" t="e">
        <f t="shared" si="383"/>
        <v>#N/A</v>
      </c>
      <c r="Y779" s="25" t="e">
        <f t="shared" si="385"/>
        <v>#N/A</v>
      </c>
    </row>
    <row r="780" spans="1:25" hidden="1" x14ac:dyDescent="0.25">
      <c r="A780" s="283"/>
      <c r="B780" s="34"/>
      <c r="C780" s="34"/>
      <c r="D780" s="223"/>
      <c r="E780" s="48"/>
      <c r="F780" s="43"/>
      <c r="G780" s="48"/>
      <c r="H780" s="4"/>
      <c r="I780" s="48"/>
      <c r="J780" s="223"/>
      <c r="K780" s="48"/>
      <c r="L780" s="41"/>
      <c r="M780" s="41"/>
      <c r="Q780" s="25" t="str">
        <f t="shared" si="387"/>
        <v/>
      </c>
      <c r="R780" s="25" t="e">
        <f t="shared" si="378"/>
        <v>#N/A</v>
      </c>
      <c r="S780" s="25" t="e">
        <f t="shared" si="384"/>
        <v>#N/A</v>
      </c>
      <c r="T780" s="25" t="e">
        <f t="shared" si="379"/>
        <v>#N/A</v>
      </c>
      <c r="U780" s="25" t="e">
        <f t="shared" si="380"/>
        <v>#N/A</v>
      </c>
      <c r="V780" s="25" t="e">
        <f t="shared" si="381"/>
        <v>#N/A</v>
      </c>
      <c r="W780" s="25" t="e">
        <f t="shared" si="382"/>
        <v>#N/A</v>
      </c>
      <c r="X780" s="25" t="e">
        <f t="shared" si="383"/>
        <v>#N/A</v>
      </c>
      <c r="Y780" s="25" t="e">
        <f t="shared" si="385"/>
        <v>#N/A</v>
      </c>
    </row>
    <row r="781" spans="1:25" hidden="1" x14ac:dyDescent="0.25">
      <c r="A781" s="283"/>
      <c r="B781" s="34"/>
      <c r="C781" s="34"/>
      <c r="D781" s="223"/>
      <c r="E781" s="48"/>
      <c r="F781" s="43"/>
      <c r="G781" s="48"/>
      <c r="H781" s="4"/>
      <c r="I781" s="48"/>
      <c r="J781" s="223"/>
      <c r="K781" s="48"/>
      <c r="L781" s="41"/>
      <c r="M781" s="41"/>
      <c r="Q781" s="25" t="str">
        <f t="shared" si="387"/>
        <v/>
      </c>
      <c r="R781" s="25" t="e">
        <f t="shared" si="378"/>
        <v>#N/A</v>
      </c>
      <c r="S781" s="25" t="e">
        <f t="shared" si="384"/>
        <v>#N/A</v>
      </c>
      <c r="T781" s="25" t="e">
        <f t="shared" si="379"/>
        <v>#N/A</v>
      </c>
      <c r="U781" s="25" t="e">
        <f t="shared" si="380"/>
        <v>#N/A</v>
      </c>
      <c r="V781" s="25" t="e">
        <f t="shared" si="381"/>
        <v>#N/A</v>
      </c>
      <c r="W781" s="25" t="e">
        <f t="shared" si="382"/>
        <v>#N/A</v>
      </c>
      <c r="X781" s="25" t="e">
        <f t="shared" si="383"/>
        <v>#N/A</v>
      </c>
      <c r="Y781" s="25" t="e">
        <f t="shared" si="385"/>
        <v>#N/A</v>
      </c>
    </row>
    <row r="782" spans="1:25" hidden="1" x14ac:dyDescent="0.25">
      <c r="A782" s="283"/>
      <c r="B782" s="34"/>
      <c r="C782" s="34"/>
      <c r="D782" s="223"/>
      <c r="E782" s="48"/>
      <c r="F782" s="43"/>
      <c r="G782" s="48"/>
      <c r="H782" s="4"/>
      <c r="I782" s="48"/>
      <c r="J782" s="223"/>
      <c r="K782" s="48"/>
      <c r="L782" s="41"/>
      <c r="M782" s="41"/>
      <c r="Q782" s="25" t="str">
        <f t="shared" si="387"/>
        <v/>
      </c>
      <c r="R782" s="25" t="e">
        <f t="shared" si="378"/>
        <v>#N/A</v>
      </c>
      <c r="S782" s="25" t="e">
        <f t="shared" si="384"/>
        <v>#N/A</v>
      </c>
      <c r="T782" s="25" t="e">
        <f t="shared" si="379"/>
        <v>#N/A</v>
      </c>
      <c r="U782" s="25" t="e">
        <f t="shared" si="380"/>
        <v>#N/A</v>
      </c>
      <c r="V782" s="25" t="e">
        <f t="shared" si="381"/>
        <v>#N/A</v>
      </c>
      <c r="W782" s="25" t="e">
        <f t="shared" si="382"/>
        <v>#N/A</v>
      </c>
      <c r="X782" s="25" t="e">
        <f t="shared" si="383"/>
        <v>#N/A</v>
      </c>
      <c r="Y782" s="25" t="e">
        <f t="shared" si="385"/>
        <v>#N/A</v>
      </c>
    </row>
    <row r="783" spans="1:25" hidden="1" x14ac:dyDescent="0.25">
      <c r="A783" s="283"/>
      <c r="B783" s="34"/>
      <c r="C783" s="34"/>
      <c r="D783" s="223"/>
      <c r="E783" s="48"/>
      <c r="F783" s="43"/>
      <c r="G783" s="48"/>
      <c r="H783" s="4"/>
      <c r="I783" s="48"/>
      <c r="J783" s="223"/>
      <c r="K783" s="48"/>
      <c r="L783" s="41"/>
      <c r="M783" s="41"/>
      <c r="Q783" s="25" t="str">
        <f t="shared" si="387"/>
        <v/>
      </c>
      <c r="R783" s="25" t="e">
        <f t="shared" si="378"/>
        <v>#N/A</v>
      </c>
      <c r="S783" s="25" t="e">
        <f t="shared" si="384"/>
        <v>#N/A</v>
      </c>
      <c r="T783" s="25" t="e">
        <f t="shared" si="379"/>
        <v>#N/A</v>
      </c>
      <c r="U783" s="25" t="e">
        <f t="shared" si="380"/>
        <v>#N/A</v>
      </c>
      <c r="V783" s="25" t="e">
        <f t="shared" si="381"/>
        <v>#N/A</v>
      </c>
      <c r="W783" s="25" t="e">
        <f t="shared" si="382"/>
        <v>#N/A</v>
      </c>
      <c r="X783" s="25" t="e">
        <f t="shared" si="383"/>
        <v>#N/A</v>
      </c>
      <c r="Y783" s="25" t="e">
        <f t="shared" si="385"/>
        <v>#N/A</v>
      </c>
    </row>
    <row r="784" spans="1:25" hidden="1" x14ac:dyDescent="0.25">
      <c r="A784" s="283"/>
      <c r="B784" s="34"/>
      <c r="C784" s="34"/>
      <c r="D784" s="223"/>
      <c r="E784" s="48"/>
      <c r="F784" s="43"/>
      <c r="G784" s="48"/>
      <c r="H784" s="4"/>
      <c r="I784" s="48"/>
      <c r="J784" s="223"/>
      <c r="K784" s="48"/>
      <c r="L784" s="41"/>
      <c r="M784" s="41"/>
      <c r="Q784" s="25" t="str">
        <f t="shared" si="387"/>
        <v/>
      </c>
      <c r="R784" s="25" t="e">
        <f t="shared" si="378"/>
        <v>#N/A</v>
      </c>
      <c r="S784" s="25" t="e">
        <f t="shared" si="384"/>
        <v>#N/A</v>
      </c>
      <c r="T784" s="25" t="e">
        <f t="shared" si="379"/>
        <v>#N/A</v>
      </c>
      <c r="U784" s="25" t="e">
        <f t="shared" si="380"/>
        <v>#N/A</v>
      </c>
      <c r="V784" s="25" t="e">
        <f t="shared" si="381"/>
        <v>#N/A</v>
      </c>
      <c r="W784" s="25" t="e">
        <f t="shared" si="382"/>
        <v>#N/A</v>
      </c>
      <c r="X784" s="25" t="e">
        <f t="shared" si="383"/>
        <v>#N/A</v>
      </c>
      <c r="Y784" s="25" t="e">
        <f t="shared" si="385"/>
        <v>#N/A</v>
      </c>
    </row>
    <row r="785" spans="1:25" hidden="1" x14ac:dyDescent="0.25">
      <c r="A785" s="283"/>
      <c r="B785" s="34"/>
      <c r="C785" s="34"/>
      <c r="D785" s="223"/>
      <c r="E785" s="48"/>
      <c r="F785" s="43"/>
      <c r="G785" s="48"/>
      <c r="H785" s="4"/>
      <c r="I785" s="48"/>
      <c r="J785" s="223"/>
      <c r="K785" s="48"/>
      <c r="L785" s="41"/>
      <c r="M785" s="41"/>
      <c r="Q785" s="25" t="str">
        <f t="shared" ref="Q785:Q787" si="400">LEFT(C785,12)</f>
        <v/>
      </c>
      <c r="R785" s="25" t="e">
        <f t="shared" si="378"/>
        <v>#N/A</v>
      </c>
      <c r="S785" s="25" t="e">
        <f t="shared" si="384"/>
        <v>#N/A</v>
      </c>
      <c r="T785" s="25" t="e">
        <f t="shared" si="379"/>
        <v>#N/A</v>
      </c>
      <c r="U785" s="25" t="e">
        <f t="shared" si="380"/>
        <v>#N/A</v>
      </c>
      <c r="V785" s="25" t="e">
        <f t="shared" si="381"/>
        <v>#N/A</v>
      </c>
      <c r="W785" s="25" t="e">
        <f t="shared" si="382"/>
        <v>#N/A</v>
      </c>
      <c r="X785" s="25" t="e">
        <f t="shared" si="383"/>
        <v>#N/A</v>
      </c>
      <c r="Y785" s="25" t="e">
        <f t="shared" si="385"/>
        <v>#N/A</v>
      </c>
    </row>
    <row r="786" spans="1:25" hidden="1" x14ac:dyDescent="0.25">
      <c r="A786" s="283"/>
      <c r="B786" s="34"/>
      <c r="C786" s="34"/>
      <c r="D786" s="223"/>
      <c r="E786" s="48"/>
      <c r="F786" s="223"/>
      <c r="G786" s="48"/>
      <c r="H786" s="4"/>
      <c r="I786" s="48"/>
      <c r="J786" s="223"/>
      <c r="K786" s="48"/>
      <c r="L786" s="41"/>
      <c r="M786" s="41"/>
      <c r="Q786" s="25" t="str">
        <f t="shared" si="400"/>
        <v/>
      </c>
      <c r="R786" s="25" t="e">
        <f t="shared" si="378"/>
        <v>#N/A</v>
      </c>
      <c r="S786" s="25" t="e">
        <f t="shared" si="384"/>
        <v>#N/A</v>
      </c>
      <c r="T786" s="25" t="e">
        <f t="shared" si="379"/>
        <v>#N/A</v>
      </c>
      <c r="U786" s="25" t="e">
        <f t="shared" si="380"/>
        <v>#N/A</v>
      </c>
      <c r="V786" s="25" t="e">
        <f t="shared" si="381"/>
        <v>#N/A</v>
      </c>
      <c r="W786" s="25" t="e">
        <f t="shared" si="382"/>
        <v>#N/A</v>
      </c>
      <c r="X786" s="25" t="e">
        <f t="shared" si="383"/>
        <v>#N/A</v>
      </c>
      <c r="Y786" s="25" t="e">
        <f t="shared" si="385"/>
        <v>#N/A</v>
      </c>
    </row>
    <row r="787" spans="1:25" hidden="1" x14ac:dyDescent="0.25">
      <c r="A787" s="283"/>
      <c r="B787" s="34"/>
      <c r="C787" s="34"/>
      <c r="D787" s="223"/>
      <c r="E787" s="48"/>
      <c r="F787" s="223"/>
      <c r="G787" s="48"/>
      <c r="H787" s="4"/>
      <c r="I787" s="48"/>
      <c r="J787" s="223"/>
      <c r="K787" s="48"/>
      <c r="L787" s="41"/>
      <c r="M787" s="41"/>
      <c r="Q787" s="25" t="str">
        <f t="shared" si="400"/>
        <v/>
      </c>
      <c r="R787" s="25" t="e">
        <f t="shared" si="378"/>
        <v>#N/A</v>
      </c>
      <c r="S787" s="25" t="e">
        <f t="shared" si="384"/>
        <v>#N/A</v>
      </c>
      <c r="T787" s="25" t="e">
        <f t="shared" si="379"/>
        <v>#N/A</v>
      </c>
      <c r="U787" s="25" t="e">
        <f t="shared" si="380"/>
        <v>#N/A</v>
      </c>
      <c r="V787" s="25" t="e">
        <f t="shared" si="381"/>
        <v>#N/A</v>
      </c>
      <c r="W787" s="25" t="e">
        <f t="shared" si="382"/>
        <v>#N/A</v>
      </c>
      <c r="X787" s="25" t="e">
        <f t="shared" si="383"/>
        <v>#N/A</v>
      </c>
      <c r="Y787" s="25" t="e">
        <f t="shared" si="385"/>
        <v>#N/A</v>
      </c>
    </row>
    <row r="788" spans="1:25" hidden="1" x14ac:dyDescent="0.25">
      <c r="A788" s="283"/>
      <c r="B788" s="34"/>
      <c r="C788" s="34"/>
      <c r="D788" s="223"/>
      <c r="E788" s="48"/>
      <c r="F788" s="43"/>
      <c r="G788" s="48"/>
      <c r="H788" s="4"/>
      <c r="I788" s="48"/>
      <c r="J788" s="223"/>
      <c r="K788" s="48"/>
      <c r="L788" s="41"/>
      <c r="M788" s="41"/>
      <c r="Q788" s="25" t="str">
        <f t="shared" si="387"/>
        <v/>
      </c>
      <c r="R788" s="25" t="e">
        <f t="shared" si="378"/>
        <v>#N/A</v>
      </c>
      <c r="S788" s="25" t="e">
        <f t="shared" si="384"/>
        <v>#N/A</v>
      </c>
      <c r="T788" s="25" t="e">
        <f t="shared" si="379"/>
        <v>#N/A</v>
      </c>
      <c r="U788" s="25" t="e">
        <f t="shared" si="380"/>
        <v>#N/A</v>
      </c>
      <c r="V788" s="25" t="e">
        <f t="shared" si="381"/>
        <v>#N/A</v>
      </c>
      <c r="W788" s="25" t="e">
        <f t="shared" si="382"/>
        <v>#N/A</v>
      </c>
      <c r="X788" s="25" t="e">
        <f t="shared" si="383"/>
        <v>#N/A</v>
      </c>
      <c r="Y788" s="25" t="e">
        <f t="shared" si="385"/>
        <v>#N/A</v>
      </c>
    </row>
    <row r="789" spans="1:25" hidden="1" x14ac:dyDescent="0.25">
      <c r="A789" s="283"/>
      <c r="B789" s="271"/>
      <c r="C789" s="34"/>
      <c r="D789" s="223"/>
      <c r="E789" s="48"/>
      <c r="F789" s="43"/>
      <c r="G789" s="48"/>
      <c r="H789" s="4"/>
      <c r="I789" s="48"/>
      <c r="J789" s="223"/>
      <c r="K789" s="48"/>
      <c r="L789" s="41"/>
      <c r="M789" s="41"/>
      <c r="Q789" s="25" t="str">
        <f t="shared" si="386"/>
        <v/>
      </c>
      <c r="R789" s="25" t="e">
        <f t="shared" si="378"/>
        <v>#N/A</v>
      </c>
      <c r="S789" s="25" t="e">
        <f t="shared" si="384"/>
        <v>#N/A</v>
      </c>
      <c r="T789" s="25" t="e">
        <f t="shared" si="379"/>
        <v>#N/A</v>
      </c>
      <c r="U789" s="25" t="e">
        <f t="shared" si="380"/>
        <v>#N/A</v>
      </c>
      <c r="V789" s="25" t="e">
        <f t="shared" si="381"/>
        <v>#N/A</v>
      </c>
      <c r="W789" s="25" t="e">
        <f t="shared" si="382"/>
        <v>#N/A</v>
      </c>
      <c r="X789" s="25" t="e">
        <f t="shared" si="383"/>
        <v>#N/A</v>
      </c>
      <c r="Y789" s="25" t="e">
        <f t="shared" si="385"/>
        <v>#N/A</v>
      </c>
    </row>
    <row r="790" spans="1:25" hidden="1" x14ac:dyDescent="0.25">
      <c r="A790" s="283"/>
      <c r="B790" s="271"/>
      <c r="C790" s="34"/>
      <c r="D790" s="223"/>
      <c r="E790" s="48"/>
      <c r="F790" s="43"/>
      <c r="G790" s="48"/>
      <c r="H790" s="135"/>
      <c r="I790" s="48"/>
      <c r="J790" s="223"/>
      <c r="K790" s="48"/>
      <c r="L790" s="41"/>
      <c r="M790" s="41"/>
      <c r="Q790" s="25" t="str">
        <f t="shared" ref="Q790:Q807" si="401">LEFT(C790,12)</f>
        <v/>
      </c>
      <c r="R790" s="25" t="e">
        <f t="shared" si="378"/>
        <v>#N/A</v>
      </c>
      <c r="S790" s="25" t="e">
        <f t="shared" si="384"/>
        <v>#N/A</v>
      </c>
      <c r="T790" s="25" t="e">
        <f t="shared" si="379"/>
        <v>#N/A</v>
      </c>
      <c r="U790" s="25" t="e">
        <f t="shared" si="380"/>
        <v>#N/A</v>
      </c>
      <c r="V790" s="25" t="e">
        <f t="shared" si="381"/>
        <v>#N/A</v>
      </c>
      <c r="W790" s="25" t="e">
        <f t="shared" si="382"/>
        <v>#N/A</v>
      </c>
      <c r="X790" s="25" t="e">
        <f t="shared" si="383"/>
        <v>#N/A</v>
      </c>
      <c r="Y790" s="25" t="e">
        <f t="shared" si="385"/>
        <v>#N/A</v>
      </c>
    </row>
    <row r="791" spans="1:25" hidden="1" x14ac:dyDescent="0.25">
      <c r="A791" s="283"/>
      <c r="B791" s="271"/>
      <c r="C791" s="34"/>
      <c r="D791" s="223"/>
      <c r="E791" s="48"/>
      <c r="F791" s="43"/>
      <c r="G791" s="48"/>
      <c r="H791" s="135"/>
      <c r="I791" s="48"/>
      <c r="J791" s="223"/>
      <c r="K791" s="48"/>
      <c r="L791" s="41"/>
      <c r="M791" s="41"/>
      <c r="Q791" s="25" t="str">
        <f t="shared" si="401"/>
        <v/>
      </c>
      <c r="R791" s="25" t="e">
        <f t="shared" si="378"/>
        <v>#N/A</v>
      </c>
      <c r="S791" s="25" t="e">
        <f t="shared" si="384"/>
        <v>#N/A</v>
      </c>
      <c r="T791" s="25" t="e">
        <f t="shared" si="379"/>
        <v>#N/A</v>
      </c>
      <c r="U791" s="25" t="e">
        <f t="shared" si="380"/>
        <v>#N/A</v>
      </c>
      <c r="V791" s="25" t="e">
        <f t="shared" si="381"/>
        <v>#N/A</v>
      </c>
      <c r="W791" s="25" t="e">
        <f t="shared" si="382"/>
        <v>#N/A</v>
      </c>
      <c r="X791" s="25" t="e">
        <f t="shared" si="383"/>
        <v>#N/A</v>
      </c>
      <c r="Y791" s="25" t="e">
        <f t="shared" si="385"/>
        <v>#N/A</v>
      </c>
    </row>
    <row r="792" spans="1:25" hidden="1" x14ac:dyDescent="0.25">
      <c r="A792" s="283"/>
      <c r="B792" s="271"/>
      <c r="C792" s="34"/>
      <c r="D792" s="223"/>
      <c r="E792" s="48"/>
      <c r="F792" s="43"/>
      <c r="G792" s="48"/>
      <c r="H792" s="135"/>
      <c r="I792" s="48"/>
      <c r="J792" s="262"/>
      <c r="K792" s="48"/>
      <c r="L792" s="41"/>
      <c r="M792" s="41"/>
      <c r="Q792" s="25" t="str">
        <f t="shared" si="401"/>
        <v/>
      </c>
      <c r="R792" s="25" t="e">
        <f t="shared" si="378"/>
        <v>#N/A</v>
      </c>
      <c r="S792" s="25" t="e">
        <f t="shared" si="384"/>
        <v>#N/A</v>
      </c>
      <c r="T792" s="25" t="e">
        <f t="shared" si="379"/>
        <v>#N/A</v>
      </c>
      <c r="U792" s="25" t="e">
        <f t="shared" si="380"/>
        <v>#N/A</v>
      </c>
      <c r="V792" s="25" t="e">
        <f t="shared" si="381"/>
        <v>#N/A</v>
      </c>
      <c r="W792" s="25" t="e">
        <f t="shared" si="382"/>
        <v>#N/A</v>
      </c>
      <c r="X792" s="25" t="e">
        <f t="shared" si="383"/>
        <v>#N/A</v>
      </c>
      <c r="Y792" s="25" t="e">
        <f t="shared" si="385"/>
        <v>#N/A</v>
      </c>
    </row>
    <row r="793" spans="1:25" hidden="1" x14ac:dyDescent="0.25">
      <c r="A793" s="283"/>
      <c r="B793" s="271"/>
      <c r="C793" s="34"/>
      <c r="D793" s="223"/>
      <c r="E793" s="48"/>
      <c r="F793" s="43"/>
      <c r="G793" s="48"/>
      <c r="H793" s="135"/>
      <c r="I793" s="48"/>
      <c r="J793" s="223"/>
      <c r="K793" s="48"/>
      <c r="L793" s="41"/>
      <c r="M793" s="41"/>
      <c r="Q793" s="25" t="str">
        <f t="shared" si="401"/>
        <v/>
      </c>
      <c r="R793" s="25" t="e">
        <f t="shared" si="378"/>
        <v>#N/A</v>
      </c>
      <c r="S793" s="25" t="e">
        <f t="shared" si="384"/>
        <v>#N/A</v>
      </c>
      <c r="T793" s="25" t="e">
        <f t="shared" si="379"/>
        <v>#N/A</v>
      </c>
      <c r="U793" s="25" t="e">
        <f t="shared" si="380"/>
        <v>#N/A</v>
      </c>
      <c r="V793" s="25" t="e">
        <f t="shared" si="381"/>
        <v>#N/A</v>
      </c>
      <c r="W793" s="25" t="e">
        <f t="shared" si="382"/>
        <v>#N/A</v>
      </c>
      <c r="X793" s="25" t="e">
        <f t="shared" si="383"/>
        <v>#N/A</v>
      </c>
      <c r="Y793" s="25" t="e">
        <f t="shared" si="385"/>
        <v>#N/A</v>
      </c>
    </row>
    <row r="794" spans="1:25" hidden="1" x14ac:dyDescent="0.25">
      <c r="A794" s="283"/>
      <c r="B794" s="271"/>
      <c r="C794" s="34"/>
      <c r="D794" s="223"/>
      <c r="E794" s="48"/>
      <c r="F794" s="43"/>
      <c r="G794" s="48"/>
      <c r="H794" s="4"/>
      <c r="I794" s="48"/>
      <c r="J794" s="223"/>
      <c r="K794" s="48"/>
      <c r="L794" s="41"/>
      <c r="M794" s="41"/>
      <c r="Q794" s="25" t="str">
        <f t="shared" si="401"/>
        <v/>
      </c>
      <c r="R794" s="25" t="e">
        <f t="shared" si="378"/>
        <v>#N/A</v>
      </c>
      <c r="S794" s="25" t="e">
        <f t="shared" si="384"/>
        <v>#N/A</v>
      </c>
      <c r="T794" s="25" t="e">
        <f t="shared" si="379"/>
        <v>#N/A</v>
      </c>
      <c r="U794" s="25" t="e">
        <f t="shared" si="380"/>
        <v>#N/A</v>
      </c>
      <c r="V794" s="25" t="e">
        <f t="shared" si="381"/>
        <v>#N/A</v>
      </c>
      <c r="W794" s="25" t="e">
        <f t="shared" si="382"/>
        <v>#N/A</v>
      </c>
      <c r="X794" s="25" t="e">
        <f t="shared" si="383"/>
        <v>#N/A</v>
      </c>
      <c r="Y794" s="25" t="e">
        <f t="shared" ref="Y794:Y812" si="402">VLOOKUP($Q794,$Q$3:$Y$14,9,FALSE)</f>
        <v>#N/A</v>
      </c>
    </row>
    <row r="795" spans="1:25" hidden="1" x14ac:dyDescent="0.25">
      <c r="A795" s="283"/>
      <c r="B795" s="271"/>
      <c r="C795" s="34"/>
      <c r="D795" s="223"/>
      <c r="E795" s="48"/>
      <c r="F795" s="43"/>
      <c r="G795" s="48"/>
      <c r="H795" s="4"/>
      <c r="I795" s="48"/>
      <c r="J795" s="223"/>
      <c r="K795" s="48"/>
      <c r="L795" s="41"/>
      <c r="M795" s="41"/>
      <c r="Q795" s="25" t="str">
        <f t="shared" ref="Q795:Q806" si="403">LEFT(C795,12)</f>
        <v/>
      </c>
      <c r="R795" s="25" t="e">
        <f t="shared" si="378"/>
        <v>#N/A</v>
      </c>
      <c r="S795" s="25" t="e">
        <f t="shared" si="384"/>
        <v>#N/A</v>
      </c>
      <c r="T795" s="25" t="e">
        <f t="shared" si="379"/>
        <v>#N/A</v>
      </c>
      <c r="U795" s="25" t="e">
        <f t="shared" si="380"/>
        <v>#N/A</v>
      </c>
      <c r="V795" s="25" t="e">
        <f t="shared" si="381"/>
        <v>#N/A</v>
      </c>
      <c r="W795" s="25" t="e">
        <f t="shared" si="382"/>
        <v>#N/A</v>
      </c>
      <c r="X795" s="25" t="e">
        <f t="shared" si="383"/>
        <v>#N/A</v>
      </c>
      <c r="Y795" s="25" t="e">
        <f t="shared" si="402"/>
        <v>#N/A</v>
      </c>
    </row>
    <row r="796" spans="1:25" hidden="1" x14ac:dyDescent="0.25">
      <c r="A796" s="283"/>
      <c r="B796" s="271"/>
      <c r="C796" s="34"/>
      <c r="D796" s="223"/>
      <c r="E796" s="48"/>
      <c r="F796" s="43"/>
      <c r="G796" s="48"/>
      <c r="H796" s="4"/>
      <c r="I796" s="48"/>
      <c r="J796" s="223"/>
      <c r="K796" s="48"/>
      <c r="L796" s="41"/>
      <c r="M796" s="41"/>
      <c r="Q796" s="25" t="str">
        <f t="shared" si="403"/>
        <v/>
      </c>
      <c r="R796" s="25" t="e">
        <f t="shared" si="378"/>
        <v>#N/A</v>
      </c>
      <c r="S796" s="25" t="e">
        <f t="shared" si="384"/>
        <v>#N/A</v>
      </c>
      <c r="T796" s="25" t="e">
        <f t="shared" si="379"/>
        <v>#N/A</v>
      </c>
      <c r="U796" s="25" t="e">
        <f t="shared" si="380"/>
        <v>#N/A</v>
      </c>
      <c r="V796" s="25" t="e">
        <f t="shared" si="381"/>
        <v>#N/A</v>
      </c>
      <c r="W796" s="25" t="e">
        <f t="shared" si="382"/>
        <v>#N/A</v>
      </c>
      <c r="X796" s="25" t="e">
        <f t="shared" si="383"/>
        <v>#N/A</v>
      </c>
      <c r="Y796" s="25" t="e">
        <f t="shared" si="402"/>
        <v>#N/A</v>
      </c>
    </row>
    <row r="797" spans="1:25" hidden="1" x14ac:dyDescent="0.25">
      <c r="A797" s="283"/>
      <c r="B797" s="271"/>
      <c r="C797" s="34"/>
      <c r="D797" s="223"/>
      <c r="E797" s="48"/>
      <c r="F797" s="43"/>
      <c r="G797" s="48"/>
      <c r="H797" s="4"/>
      <c r="I797" s="48"/>
      <c r="J797" s="223"/>
      <c r="K797" s="48"/>
      <c r="L797" s="41"/>
      <c r="M797" s="41"/>
      <c r="Q797" s="25" t="str">
        <f t="shared" si="403"/>
        <v/>
      </c>
      <c r="R797" s="25" t="e">
        <f t="shared" si="378"/>
        <v>#N/A</v>
      </c>
      <c r="S797" s="25" t="e">
        <f t="shared" si="384"/>
        <v>#N/A</v>
      </c>
      <c r="T797" s="25" t="e">
        <f t="shared" si="379"/>
        <v>#N/A</v>
      </c>
      <c r="U797" s="25" t="e">
        <f t="shared" si="380"/>
        <v>#N/A</v>
      </c>
      <c r="V797" s="25" t="e">
        <f t="shared" si="381"/>
        <v>#N/A</v>
      </c>
      <c r="W797" s="25" t="e">
        <f t="shared" si="382"/>
        <v>#N/A</v>
      </c>
      <c r="X797" s="25" t="e">
        <f t="shared" si="383"/>
        <v>#N/A</v>
      </c>
      <c r="Y797" s="25" t="e">
        <f t="shared" si="402"/>
        <v>#N/A</v>
      </c>
    </row>
    <row r="798" spans="1:25" hidden="1" x14ac:dyDescent="0.25">
      <c r="A798" s="283"/>
      <c r="B798" s="271"/>
      <c r="C798" s="34"/>
      <c r="D798" s="223"/>
      <c r="E798" s="48"/>
      <c r="F798" s="43"/>
      <c r="G798" s="48"/>
      <c r="H798" s="4"/>
      <c r="I798" s="48"/>
      <c r="J798" s="223"/>
      <c r="K798" s="48"/>
      <c r="L798" s="41"/>
      <c r="M798" s="41"/>
      <c r="Q798" s="25" t="str">
        <f t="shared" si="403"/>
        <v/>
      </c>
      <c r="R798" s="25" t="e">
        <f t="shared" si="378"/>
        <v>#N/A</v>
      </c>
      <c r="S798" s="25" t="e">
        <f t="shared" si="384"/>
        <v>#N/A</v>
      </c>
      <c r="T798" s="25" t="e">
        <f t="shared" si="379"/>
        <v>#N/A</v>
      </c>
      <c r="U798" s="25" t="e">
        <f t="shared" si="380"/>
        <v>#N/A</v>
      </c>
      <c r="V798" s="25" t="e">
        <f t="shared" si="381"/>
        <v>#N/A</v>
      </c>
      <c r="W798" s="25" t="e">
        <f t="shared" si="382"/>
        <v>#N/A</v>
      </c>
      <c r="X798" s="25" t="e">
        <f t="shared" si="383"/>
        <v>#N/A</v>
      </c>
      <c r="Y798" s="25" t="e">
        <f t="shared" si="402"/>
        <v>#N/A</v>
      </c>
    </row>
    <row r="799" spans="1:25" hidden="1" x14ac:dyDescent="0.25">
      <c r="A799" s="283"/>
      <c r="B799" s="271"/>
      <c r="C799" s="34"/>
      <c r="D799" s="223"/>
      <c r="E799" s="48"/>
      <c r="F799" s="43"/>
      <c r="G799" s="48"/>
      <c r="H799" s="4"/>
      <c r="I799" s="48"/>
      <c r="J799" s="223"/>
      <c r="K799" s="48"/>
      <c r="L799" s="41"/>
      <c r="M799" s="41"/>
      <c r="Q799" s="25" t="str">
        <f t="shared" si="403"/>
        <v/>
      </c>
      <c r="R799" s="25" t="e">
        <f t="shared" si="378"/>
        <v>#N/A</v>
      </c>
      <c r="S799" s="25" t="e">
        <f t="shared" si="384"/>
        <v>#N/A</v>
      </c>
      <c r="T799" s="25" t="e">
        <f t="shared" si="379"/>
        <v>#N/A</v>
      </c>
      <c r="U799" s="25" t="e">
        <f t="shared" si="380"/>
        <v>#N/A</v>
      </c>
      <c r="V799" s="25" t="e">
        <f t="shared" si="381"/>
        <v>#N/A</v>
      </c>
      <c r="W799" s="25" t="e">
        <f t="shared" si="382"/>
        <v>#N/A</v>
      </c>
      <c r="X799" s="25" t="e">
        <f t="shared" si="383"/>
        <v>#N/A</v>
      </c>
      <c r="Y799" s="25" t="e">
        <f t="shared" si="402"/>
        <v>#N/A</v>
      </c>
    </row>
    <row r="800" spans="1:25" hidden="1" x14ac:dyDescent="0.25">
      <c r="A800" s="283"/>
      <c r="B800" s="271"/>
      <c r="C800" s="34"/>
      <c r="D800" s="223"/>
      <c r="E800" s="48"/>
      <c r="F800" s="43"/>
      <c r="G800" s="48"/>
      <c r="H800" s="4"/>
      <c r="I800" s="48"/>
      <c r="J800" s="223"/>
      <c r="K800" s="48"/>
      <c r="L800" s="41"/>
      <c r="M800" s="41"/>
      <c r="Q800" s="25" t="str">
        <f t="shared" si="403"/>
        <v/>
      </c>
      <c r="R800" s="25" t="e">
        <f t="shared" si="378"/>
        <v>#N/A</v>
      </c>
      <c r="S800" s="25" t="e">
        <f t="shared" si="384"/>
        <v>#N/A</v>
      </c>
      <c r="T800" s="25" t="e">
        <f t="shared" si="379"/>
        <v>#N/A</v>
      </c>
      <c r="U800" s="25" t="e">
        <f t="shared" si="380"/>
        <v>#N/A</v>
      </c>
      <c r="V800" s="25" t="e">
        <f t="shared" si="381"/>
        <v>#N/A</v>
      </c>
      <c r="W800" s="25" t="e">
        <f t="shared" si="382"/>
        <v>#N/A</v>
      </c>
      <c r="X800" s="25" t="e">
        <f t="shared" si="383"/>
        <v>#N/A</v>
      </c>
      <c r="Y800" s="25" t="e">
        <f t="shared" si="402"/>
        <v>#N/A</v>
      </c>
    </row>
    <row r="801" spans="1:30" hidden="1" x14ac:dyDescent="0.25">
      <c r="A801" s="283"/>
      <c r="B801" s="271"/>
      <c r="C801" s="34"/>
      <c r="D801" s="223"/>
      <c r="E801" s="48"/>
      <c r="F801" s="43"/>
      <c r="G801" s="48"/>
      <c r="H801" s="4"/>
      <c r="I801" s="48"/>
      <c r="J801" s="223"/>
      <c r="K801" s="48"/>
      <c r="L801" s="41"/>
      <c r="M801" s="41"/>
      <c r="Q801" s="25" t="str">
        <f t="shared" si="403"/>
        <v/>
      </c>
      <c r="R801" s="25" t="e">
        <f t="shared" si="378"/>
        <v>#N/A</v>
      </c>
      <c r="S801" s="25" t="e">
        <f t="shared" si="384"/>
        <v>#N/A</v>
      </c>
      <c r="T801" s="25" t="e">
        <f t="shared" si="379"/>
        <v>#N/A</v>
      </c>
      <c r="U801" s="25" t="e">
        <f t="shared" si="380"/>
        <v>#N/A</v>
      </c>
      <c r="V801" s="25" t="e">
        <f t="shared" si="381"/>
        <v>#N/A</v>
      </c>
      <c r="W801" s="25" t="e">
        <f t="shared" si="382"/>
        <v>#N/A</v>
      </c>
      <c r="X801" s="25" t="e">
        <f t="shared" si="383"/>
        <v>#N/A</v>
      </c>
      <c r="Y801" s="25" t="e">
        <f t="shared" si="402"/>
        <v>#N/A</v>
      </c>
    </row>
    <row r="802" spans="1:30" hidden="1" x14ac:dyDescent="0.25">
      <c r="A802" s="283"/>
      <c r="B802" s="271"/>
      <c r="C802" s="304"/>
      <c r="D802" s="223"/>
      <c r="E802" s="48"/>
      <c r="F802" s="43"/>
      <c r="G802" s="48"/>
      <c r="H802" s="4"/>
      <c r="I802" s="48"/>
      <c r="J802" s="223"/>
      <c r="K802" s="48"/>
      <c r="L802" s="41"/>
      <c r="M802" s="41"/>
      <c r="Q802" s="25" t="str">
        <f t="shared" si="403"/>
        <v/>
      </c>
      <c r="R802" s="25" t="e">
        <f t="shared" si="378"/>
        <v>#N/A</v>
      </c>
      <c r="S802" s="25" t="e">
        <f t="shared" si="384"/>
        <v>#N/A</v>
      </c>
      <c r="T802" s="25" t="e">
        <f t="shared" si="379"/>
        <v>#N/A</v>
      </c>
      <c r="U802" s="25" t="e">
        <f t="shared" si="380"/>
        <v>#N/A</v>
      </c>
      <c r="V802" s="25" t="e">
        <f t="shared" si="381"/>
        <v>#N/A</v>
      </c>
      <c r="W802" s="25" t="e">
        <f t="shared" si="382"/>
        <v>#N/A</v>
      </c>
      <c r="X802" s="25" t="e">
        <f t="shared" si="383"/>
        <v>#N/A</v>
      </c>
      <c r="Y802" s="25" t="e">
        <f t="shared" si="402"/>
        <v>#N/A</v>
      </c>
    </row>
    <row r="803" spans="1:30" hidden="1" x14ac:dyDescent="0.25">
      <c r="A803" s="283"/>
      <c r="B803" s="271"/>
      <c r="C803" s="304"/>
      <c r="D803" s="223"/>
      <c r="E803" s="48"/>
      <c r="F803" s="43"/>
      <c r="G803" s="48"/>
      <c r="H803" s="4"/>
      <c r="I803" s="48"/>
      <c r="J803" s="223"/>
      <c r="K803" s="48"/>
      <c r="L803" s="41"/>
      <c r="M803" s="41"/>
      <c r="Q803" s="25" t="str">
        <f t="shared" si="403"/>
        <v/>
      </c>
      <c r="R803" s="25" t="e">
        <f t="shared" si="378"/>
        <v>#N/A</v>
      </c>
      <c r="S803" s="25" t="e">
        <f t="shared" si="384"/>
        <v>#N/A</v>
      </c>
      <c r="T803" s="25" t="e">
        <f t="shared" si="379"/>
        <v>#N/A</v>
      </c>
      <c r="U803" s="25" t="e">
        <f t="shared" si="380"/>
        <v>#N/A</v>
      </c>
      <c r="V803" s="25" t="e">
        <f t="shared" si="381"/>
        <v>#N/A</v>
      </c>
      <c r="W803" s="25" t="e">
        <f t="shared" si="382"/>
        <v>#N/A</v>
      </c>
      <c r="X803" s="25" t="e">
        <f t="shared" si="383"/>
        <v>#N/A</v>
      </c>
      <c r="Y803" s="25" t="e">
        <f t="shared" si="402"/>
        <v>#N/A</v>
      </c>
    </row>
    <row r="804" spans="1:30" hidden="1" x14ac:dyDescent="0.25">
      <c r="A804" s="283"/>
      <c r="B804" s="271"/>
      <c r="C804" s="304"/>
      <c r="D804" s="223"/>
      <c r="E804" s="48"/>
      <c r="F804" s="43"/>
      <c r="G804" s="48"/>
      <c r="H804" s="4"/>
      <c r="I804" s="48"/>
      <c r="J804" s="223"/>
      <c r="K804" s="48"/>
      <c r="L804" s="41"/>
      <c r="M804" s="41"/>
      <c r="Q804" s="25" t="str">
        <f t="shared" si="403"/>
        <v/>
      </c>
      <c r="R804" s="25" t="e">
        <f t="shared" si="378"/>
        <v>#N/A</v>
      </c>
      <c r="S804" s="25" t="e">
        <f t="shared" si="384"/>
        <v>#N/A</v>
      </c>
      <c r="T804" s="25" t="e">
        <f t="shared" si="379"/>
        <v>#N/A</v>
      </c>
      <c r="U804" s="25" t="e">
        <f t="shared" si="380"/>
        <v>#N/A</v>
      </c>
      <c r="V804" s="25" t="e">
        <f t="shared" si="381"/>
        <v>#N/A</v>
      </c>
      <c r="W804" s="25" t="e">
        <f t="shared" si="382"/>
        <v>#N/A</v>
      </c>
      <c r="X804" s="25" t="e">
        <f t="shared" si="383"/>
        <v>#N/A</v>
      </c>
      <c r="Y804" s="25" t="e">
        <f t="shared" si="402"/>
        <v>#N/A</v>
      </c>
    </row>
    <row r="805" spans="1:30" hidden="1" x14ac:dyDescent="0.25">
      <c r="A805" s="283"/>
      <c r="B805" s="271"/>
      <c r="C805" s="304"/>
      <c r="D805" s="223"/>
      <c r="E805" s="48"/>
      <c r="F805" s="43"/>
      <c r="G805" s="48"/>
      <c r="H805" s="4"/>
      <c r="I805" s="48"/>
      <c r="J805" s="223"/>
      <c r="K805" s="48"/>
      <c r="L805" s="41"/>
      <c r="M805" s="41"/>
      <c r="Q805" s="25" t="str">
        <f t="shared" si="403"/>
        <v/>
      </c>
      <c r="R805" s="25" t="e">
        <f t="shared" si="378"/>
        <v>#N/A</v>
      </c>
      <c r="S805" s="25" t="e">
        <f t="shared" si="384"/>
        <v>#N/A</v>
      </c>
      <c r="T805" s="25" t="e">
        <f t="shared" si="379"/>
        <v>#N/A</v>
      </c>
      <c r="U805" s="25" t="e">
        <f t="shared" si="380"/>
        <v>#N/A</v>
      </c>
      <c r="V805" s="25" t="e">
        <f t="shared" si="381"/>
        <v>#N/A</v>
      </c>
      <c r="W805" s="25" t="e">
        <f t="shared" si="382"/>
        <v>#N/A</v>
      </c>
      <c r="X805" s="25" t="e">
        <f t="shared" si="383"/>
        <v>#N/A</v>
      </c>
      <c r="Y805" s="25" t="e">
        <f t="shared" si="402"/>
        <v>#N/A</v>
      </c>
    </row>
    <row r="806" spans="1:30" hidden="1" x14ac:dyDescent="0.25">
      <c r="A806" s="283"/>
      <c r="B806" s="271"/>
      <c r="C806" s="304"/>
      <c r="D806" s="223"/>
      <c r="E806" s="48"/>
      <c r="F806" s="43"/>
      <c r="G806" s="48"/>
      <c r="H806" s="4"/>
      <c r="I806" s="48"/>
      <c r="J806" s="223"/>
      <c r="K806" s="48"/>
      <c r="L806" s="41"/>
      <c r="M806" s="41"/>
      <c r="Q806" s="25" t="str">
        <f t="shared" si="403"/>
        <v/>
      </c>
      <c r="R806" s="25" t="e">
        <f t="shared" si="378"/>
        <v>#N/A</v>
      </c>
      <c r="S806" s="25" t="e">
        <f t="shared" si="384"/>
        <v>#N/A</v>
      </c>
      <c r="T806" s="25" t="e">
        <f t="shared" si="379"/>
        <v>#N/A</v>
      </c>
      <c r="U806" s="25" t="e">
        <f t="shared" si="380"/>
        <v>#N/A</v>
      </c>
      <c r="V806" s="25" t="e">
        <f t="shared" si="381"/>
        <v>#N/A</v>
      </c>
      <c r="W806" s="25" t="e">
        <f t="shared" si="382"/>
        <v>#N/A</v>
      </c>
      <c r="X806" s="25" t="e">
        <f t="shared" si="383"/>
        <v>#N/A</v>
      </c>
      <c r="Y806" s="25" t="e">
        <f t="shared" si="402"/>
        <v>#N/A</v>
      </c>
    </row>
    <row r="807" spans="1:30" hidden="1" x14ac:dyDescent="0.25">
      <c r="A807" s="283"/>
      <c r="B807" s="271"/>
      <c r="C807" s="304"/>
      <c r="D807" s="223"/>
      <c r="E807" s="48"/>
      <c r="F807" s="43"/>
      <c r="G807" s="48"/>
      <c r="H807" s="4"/>
      <c r="I807" s="48"/>
      <c r="J807" s="223"/>
      <c r="K807" s="48"/>
      <c r="L807" s="41"/>
      <c r="M807" s="41"/>
      <c r="Q807" s="25" t="str">
        <f t="shared" si="401"/>
        <v/>
      </c>
      <c r="R807" s="25" t="e">
        <f t="shared" si="378"/>
        <v>#N/A</v>
      </c>
      <c r="S807" s="25" t="e">
        <f t="shared" si="384"/>
        <v>#N/A</v>
      </c>
      <c r="T807" s="25" t="e">
        <f t="shared" si="379"/>
        <v>#N/A</v>
      </c>
      <c r="U807" s="25" t="e">
        <f t="shared" si="380"/>
        <v>#N/A</v>
      </c>
      <c r="V807" s="25" t="e">
        <f t="shared" si="381"/>
        <v>#N/A</v>
      </c>
      <c r="W807" s="25" t="e">
        <f t="shared" si="382"/>
        <v>#N/A</v>
      </c>
      <c r="X807" s="25" t="e">
        <f t="shared" si="383"/>
        <v>#N/A</v>
      </c>
      <c r="Y807" s="25" t="e">
        <f t="shared" si="402"/>
        <v>#N/A</v>
      </c>
    </row>
    <row r="808" spans="1:30" hidden="1" x14ac:dyDescent="0.25">
      <c r="A808" s="279"/>
      <c r="B808" s="34"/>
      <c r="C808" s="304"/>
      <c r="D808" s="223"/>
      <c r="E808" s="48"/>
      <c r="F808" s="43"/>
      <c r="G808" s="48"/>
      <c r="H808" s="4"/>
      <c r="I808" s="48"/>
      <c r="J808" s="223"/>
      <c r="K808" s="48"/>
      <c r="L808" s="41"/>
      <c r="M808" s="41"/>
      <c r="Q808" s="25" t="str">
        <f t="shared" si="386"/>
        <v/>
      </c>
      <c r="R808" s="25" t="e">
        <f t="shared" si="378"/>
        <v>#N/A</v>
      </c>
      <c r="S808" s="25" t="e">
        <f t="shared" si="384"/>
        <v>#N/A</v>
      </c>
      <c r="T808" s="25" t="e">
        <f t="shared" si="379"/>
        <v>#N/A</v>
      </c>
      <c r="U808" s="25" t="e">
        <f t="shared" si="380"/>
        <v>#N/A</v>
      </c>
      <c r="V808" s="25" t="e">
        <f t="shared" si="381"/>
        <v>#N/A</v>
      </c>
      <c r="W808" s="25" t="e">
        <f t="shared" si="382"/>
        <v>#N/A</v>
      </c>
      <c r="X808" s="25" t="e">
        <f t="shared" si="383"/>
        <v>#N/A</v>
      </c>
      <c r="Y808" s="25" t="e">
        <f t="shared" si="402"/>
        <v>#N/A</v>
      </c>
    </row>
    <row r="809" spans="1:30" hidden="1" x14ac:dyDescent="0.25">
      <c r="A809" s="279"/>
      <c r="B809" s="34"/>
      <c r="C809" s="304"/>
      <c r="D809" s="223"/>
      <c r="E809" s="48"/>
      <c r="F809" s="43"/>
      <c r="G809" s="48"/>
      <c r="H809" s="4"/>
      <c r="I809" s="48"/>
      <c r="J809" s="223"/>
      <c r="K809" s="48"/>
      <c r="L809" s="41"/>
      <c r="M809" s="41"/>
      <c r="Q809" s="25" t="str">
        <f t="shared" si="386"/>
        <v/>
      </c>
      <c r="R809" s="25" t="e">
        <f t="shared" si="378"/>
        <v>#N/A</v>
      </c>
      <c r="S809" s="25" t="e">
        <f t="shared" si="384"/>
        <v>#N/A</v>
      </c>
      <c r="T809" s="25" t="e">
        <f t="shared" si="379"/>
        <v>#N/A</v>
      </c>
      <c r="U809" s="25" t="e">
        <f t="shared" si="380"/>
        <v>#N/A</v>
      </c>
      <c r="V809" s="25" t="e">
        <f t="shared" si="381"/>
        <v>#N/A</v>
      </c>
      <c r="W809" s="25" t="e">
        <f t="shared" si="382"/>
        <v>#N/A</v>
      </c>
      <c r="X809" s="25" t="e">
        <f t="shared" si="383"/>
        <v>#N/A</v>
      </c>
      <c r="Y809" s="25" t="e">
        <f t="shared" si="402"/>
        <v>#N/A</v>
      </c>
    </row>
    <row r="810" spans="1:30" hidden="1" x14ac:dyDescent="0.25">
      <c r="A810" s="283"/>
      <c r="B810" s="34"/>
      <c r="C810" s="34"/>
      <c r="D810" s="223"/>
      <c r="E810" s="48"/>
      <c r="F810" s="43"/>
      <c r="G810" s="48"/>
      <c r="H810" s="4"/>
      <c r="I810" s="48"/>
      <c r="J810" s="223"/>
      <c r="K810" s="48"/>
      <c r="L810" s="41"/>
      <c r="M810" s="41"/>
      <c r="Q810" s="25" t="str">
        <f t="shared" si="386"/>
        <v/>
      </c>
      <c r="R810" s="25" t="e">
        <f t="shared" si="378"/>
        <v>#N/A</v>
      </c>
      <c r="S810" s="25" t="e">
        <f t="shared" si="384"/>
        <v>#N/A</v>
      </c>
      <c r="T810" s="25" t="e">
        <f t="shared" si="379"/>
        <v>#N/A</v>
      </c>
      <c r="U810" s="25" t="e">
        <f t="shared" si="380"/>
        <v>#N/A</v>
      </c>
      <c r="V810" s="25" t="e">
        <f t="shared" si="381"/>
        <v>#N/A</v>
      </c>
      <c r="W810" s="25" t="e">
        <f t="shared" si="382"/>
        <v>#N/A</v>
      </c>
      <c r="X810" s="25" t="e">
        <f t="shared" si="383"/>
        <v>#N/A</v>
      </c>
      <c r="Y810" s="25" t="e">
        <f t="shared" si="402"/>
        <v>#N/A</v>
      </c>
    </row>
    <row r="811" spans="1:30" ht="15.75" hidden="1" thickBot="1" x14ac:dyDescent="0.3">
      <c r="A811" s="35"/>
      <c r="B811" s="34"/>
      <c r="C811" s="34"/>
      <c r="D811" s="135"/>
      <c r="E811" s="48"/>
      <c r="F811" s="43"/>
      <c r="G811" s="49"/>
      <c r="H811" s="4"/>
      <c r="I811" s="50"/>
      <c r="J811" s="223"/>
      <c r="K811" s="110"/>
      <c r="L811" s="41"/>
      <c r="M811" s="41"/>
      <c r="Q811" s="25" t="str">
        <f t="shared" si="386"/>
        <v/>
      </c>
      <c r="R811" s="25" t="e">
        <f t="shared" si="378"/>
        <v>#N/A</v>
      </c>
      <c r="S811" s="25" t="e">
        <f t="shared" si="384"/>
        <v>#N/A</v>
      </c>
      <c r="T811" s="25" t="e">
        <f t="shared" si="379"/>
        <v>#N/A</v>
      </c>
      <c r="U811" s="25" t="e">
        <f t="shared" si="380"/>
        <v>#N/A</v>
      </c>
      <c r="V811" s="25" t="e">
        <f t="shared" si="381"/>
        <v>#N/A</v>
      </c>
      <c r="W811" s="25" t="e">
        <f t="shared" si="382"/>
        <v>#N/A</v>
      </c>
      <c r="X811" s="25" t="e">
        <f t="shared" si="383"/>
        <v>#N/A</v>
      </c>
      <c r="Y811" s="25" t="e">
        <f t="shared" si="402"/>
        <v>#N/A</v>
      </c>
      <c r="AD811" t="s">
        <v>462</v>
      </c>
    </row>
    <row r="812" spans="1:30" ht="15.75" hidden="1" thickBot="1" x14ac:dyDescent="0.3">
      <c r="C812">
        <f>COUNTA(C708:C811)</f>
        <v>65</v>
      </c>
      <c r="D812" s="31">
        <f>((COUNTA(D708:D811))-COUNTIF(E708:E811,"&lt;1"))/(COUNTA(D708:D811))</f>
        <v>0.9152542372881356</v>
      </c>
      <c r="E812" s="72"/>
      <c r="F812" s="31">
        <f>((COUNTA(F708:F811))-COUNTIF(G708:G811,"&lt;1"))/(COUNTA(F708:F811))</f>
        <v>1</v>
      </c>
      <c r="G812" s="72"/>
      <c r="H812" s="31">
        <f>((COUNTA(H708:H811))-COUNTIF(I708:I811,"&lt;1"))/(COUNTA(H708:H811))</f>
        <v>0.95652173913043481</v>
      </c>
      <c r="I812" s="72"/>
      <c r="J812" s="31">
        <f>((COUNTA(J708:J811))-COUNTIF(K708:K811,"&lt;1"))/(COUNTA(J708:J811))</f>
        <v>0.98275862068965514</v>
      </c>
      <c r="K812" s="72"/>
      <c r="L812" s="11" t="e">
        <f>AVERAGE(L708:L811)</f>
        <v>#N/A</v>
      </c>
      <c r="M812" s="11" t="e">
        <f>AVERAGE(M708:M811)</f>
        <v>#N/A</v>
      </c>
      <c r="Q812" s="25" t="str">
        <f t="shared" si="386"/>
        <v>65</v>
      </c>
      <c r="R812" s="25" t="e">
        <f t="shared" si="378"/>
        <v>#N/A</v>
      </c>
      <c r="S812" s="25" t="e">
        <f t="shared" si="384"/>
        <v>#N/A</v>
      </c>
      <c r="T812" s="25" t="e">
        <f t="shared" si="379"/>
        <v>#N/A</v>
      </c>
      <c r="U812" s="25" t="e">
        <f t="shared" si="380"/>
        <v>#N/A</v>
      </c>
      <c r="V812" s="25" t="e">
        <f t="shared" si="381"/>
        <v>#N/A</v>
      </c>
      <c r="W812" s="25" t="e">
        <f t="shared" si="382"/>
        <v>#N/A</v>
      </c>
      <c r="X812" s="25" t="e">
        <f t="shared" si="383"/>
        <v>#N/A</v>
      </c>
      <c r="Y812" s="25" t="e">
        <f t="shared" si="402"/>
        <v>#N/A</v>
      </c>
      <c r="AD812" t="s">
        <v>462</v>
      </c>
    </row>
    <row r="813" spans="1:30" hidden="1" x14ac:dyDescent="0.25">
      <c r="E813" s="69" t="s">
        <v>624</v>
      </c>
      <c r="Q813" s="25" t="str">
        <f t="shared" si="386"/>
        <v/>
      </c>
      <c r="R813" s="25"/>
      <c r="S813" s="25"/>
      <c r="T813" s="25"/>
      <c r="U813" s="25"/>
      <c r="V813" s="25"/>
      <c r="W813" s="25"/>
      <c r="X813" s="25"/>
      <c r="Y813" s="25"/>
      <c r="AD813" t="s">
        <v>462</v>
      </c>
    </row>
    <row r="814" spans="1:30" hidden="1" x14ac:dyDescent="0.25">
      <c r="Q814" s="25" t="str">
        <f t="shared" si="386"/>
        <v/>
      </c>
      <c r="R814" s="25"/>
      <c r="S814" s="25"/>
      <c r="T814" s="25"/>
      <c r="U814" s="25"/>
      <c r="V814" s="25"/>
      <c r="W814" s="25"/>
      <c r="X814" s="25"/>
      <c r="Y814" s="25"/>
      <c r="AD814" t="s">
        <v>462</v>
      </c>
    </row>
    <row r="815" spans="1:30" x14ac:dyDescent="0.25">
      <c r="Q815" s="25" t="str">
        <f t="shared" si="386"/>
        <v/>
      </c>
      <c r="R815" s="25"/>
      <c r="S815" s="25"/>
      <c r="T815" s="25"/>
      <c r="U815" s="25"/>
      <c r="V815" s="25"/>
      <c r="W815" s="25"/>
      <c r="X815" s="25"/>
      <c r="Y815" s="25"/>
      <c r="AD815" t="s">
        <v>462</v>
      </c>
    </row>
    <row r="816" spans="1:30" x14ac:dyDescent="0.25">
      <c r="Q816" s="25" t="str">
        <f t="shared" si="386"/>
        <v/>
      </c>
      <c r="R816" s="25"/>
      <c r="S816" s="25"/>
      <c r="T816" s="25"/>
      <c r="U816" s="25"/>
      <c r="V816" s="25"/>
      <c r="W816" s="25"/>
      <c r="X816" s="25"/>
      <c r="Y816" s="25"/>
      <c r="AD816" t="s">
        <v>462</v>
      </c>
    </row>
    <row r="817" spans="30:30" x14ac:dyDescent="0.25">
      <c r="AD817" t="s">
        <v>462</v>
      </c>
    </row>
    <row r="818" spans="30:30" x14ac:dyDescent="0.25">
      <c r="AD818" t="s">
        <v>462</v>
      </c>
    </row>
    <row r="819" spans="30:30" x14ac:dyDescent="0.25">
      <c r="AD819" t="s">
        <v>462</v>
      </c>
    </row>
    <row r="820" spans="30:30" x14ac:dyDescent="0.25">
      <c r="AD820" t="s">
        <v>462</v>
      </c>
    </row>
    <row r="821" spans="30:30" x14ac:dyDescent="0.25">
      <c r="AD821" t="s">
        <v>462</v>
      </c>
    </row>
    <row r="822" spans="30:30" x14ac:dyDescent="0.25">
      <c r="AD822" t="s">
        <v>462</v>
      </c>
    </row>
    <row r="823" spans="30:30" x14ac:dyDescent="0.25">
      <c r="AD823" t="s">
        <v>462</v>
      </c>
    </row>
    <row r="824" spans="30:30" x14ac:dyDescent="0.25">
      <c r="AD824" t="s">
        <v>462</v>
      </c>
    </row>
    <row r="825" spans="30:30" x14ac:dyDescent="0.25">
      <c r="AD825" t="s">
        <v>462</v>
      </c>
    </row>
    <row r="826" spans="30:30" x14ac:dyDescent="0.25">
      <c r="AD826" t="s">
        <v>462</v>
      </c>
    </row>
    <row r="827" spans="30:30" x14ac:dyDescent="0.25">
      <c r="AD827" t="s">
        <v>462</v>
      </c>
    </row>
    <row r="828" spans="30:30" x14ac:dyDescent="0.25">
      <c r="AD828" t="s">
        <v>462</v>
      </c>
    </row>
    <row r="829" spans="30:30" x14ac:dyDescent="0.25">
      <c r="AD829" t="s">
        <v>462</v>
      </c>
    </row>
    <row r="830" spans="30:30" x14ac:dyDescent="0.25">
      <c r="AD830" t="s">
        <v>462</v>
      </c>
    </row>
    <row r="831" spans="30:30" x14ac:dyDescent="0.25">
      <c r="AD831" t="s">
        <v>462</v>
      </c>
    </row>
    <row r="832" spans="30:30" x14ac:dyDescent="0.25">
      <c r="AD832" t="s">
        <v>462</v>
      </c>
    </row>
    <row r="833" spans="30:30" x14ac:dyDescent="0.25">
      <c r="AD833" t="s">
        <v>462</v>
      </c>
    </row>
    <row r="834" spans="30:30" x14ac:dyDescent="0.25">
      <c r="AD834" t="s">
        <v>462</v>
      </c>
    </row>
    <row r="835" spans="30:30" x14ac:dyDescent="0.25">
      <c r="AD835" t="s">
        <v>462</v>
      </c>
    </row>
    <row r="836" spans="30:30" x14ac:dyDescent="0.25">
      <c r="AD836" t="s">
        <v>462</v>
      </c>
    </row>
    <row r="837" spans="30:30" x14ac:dyDescent="0.25">
      <c r="AD837" t="s">
        <v>462</v>
      </c>
    </row>
    <row r="838" spans="30:30" x14ac:dyDescent="0.25">
      <c r="AD838" t="s">
        <v>462</v>
      </c>
    </row>
    <row r="839" spans="30:30" x14ac:dyDescent="0.25">
      <c r="AD839" t="s">
        <v>462</v>
      </c>
    </row>
    <row r="840" spans="30:30" x14ac:dyDescent="0.25">
      <c r="AD840" t="s">
        <v>462</v>
      </c>
    </row>
    <row r="841" spans="30:30" x14ac:dyDescent="0.25">
      <c r="AD841" t="s">
        <v>462</v>
      </c>
    </row>
    <row r="842" spans="30:30" x14ac:dyDescent="0.25">
      <c r="AD842" t="s">
        <v>462</v>
      </c>
    </row>
    <row r="843" spans="30:30" x14ac:dyDescent="0.25">
      <c r="AD843" t="s">
        <v>462</v>
      </c>
    </row>
    <row r="844" spans="30:30" x14ac:dyDescent="0.25">
      <c r="AD844" t="s">
        <v>462</v>
      </c>
    </row>
    <row r="845" spans="30:30" x14ac:dyDescent="0.25">
      <c r="AD845" t="s">
        <v>462</v>
      </c>
    </row>
    <row r="846" spans="30:30" x14ac:dyDescent="0.25">
      <c r="AD846" t="s">
        <v>462</v>
      </c>
    </row>
    <row r="847" spans="30:30" x14ac:dyDescent="0.25">
      <c r="AD847" t="s">
        <v>462</v>
      </c>
    </row>
    <row r="848" spans="30:30" x14ac:dyDescent="0.25">
      <c r="AD848" t="s">
        <v>462</v>
      </c>
    </row>
    <row r="849" spans="30:30" x14ac:dyDescent="0.25">
      <c r="AD849" t="s">
        <v>462</v>
      </c>
    </row>
    <row r="850" spans="30:30" x14ac:dyDescent="0.25">
      <c r="AD850" t="s">
        <v>462</v>
      </c>
    </row>
    <row r="851" spans="30:30" x14ac:dyDescent="0.25">
      <c r="AD851" t="s">
        <v>462</v>
      </c>
    </row>
    <row r="852" spans="30:30" x14ac:dyDescent="0.25">
      <c r="AD852" t="s">
        <v>462</v>
      </c>
    </row>
    <row r="853" spans="30:30" x14ac:dyDescent="0.25">
      <c r="AD853" t="s">
        <v>462</v>
      </c>
    </row>
    <row r="854" spans="30:30" x14ac:dyDescent="0.25">
      <c r="AD854" t="s">
        <v>462</v>
      </c>
    </row>
    <row r="855" spans="30:30" x14ac:dyDescent="0.25">
      <c r="AD855" t="s">
        <v>462</v>
      </c>
    </row>
    <row r="856" spans="30:30" x14ac:dyDescent="0.25">
      <c r="AD856" t="s">
        <v>462</v>
      </c>
    </row>
    <row r="857" spans="30:30" x14ac:dyDescent="0.25">
      <c r="AD857" t="s">
        <v>462</v>
      </c>
    </row>
    <row r="858" spans="30:30" x14ac:dyDescent="0.25">
      <c r="AD858" t="s">
        <v>462</v>
      </c>
    </row>
    <row r="859" spans="30:30" x14ac:dyDescent="0.25">
      <c r="AD859" t="s">
        <v>462</v>
      </c>
    </row>
    <row r="860" spans="30:30" x14ac:dyDescent="0.25">
      <c r="AD860" t="s">
        <v>462</v>
      </c>
    </row>
    <row r="861" spans="30:30" x14ac:dyDescent="0.25">
      <c r="AD861" t="s">
        <v>462</v>
      </c>
    </row>
    <row r="862" spans="30:30" x14ac:dyDescent="0.25">
      <c r="AD862" t="s">
        <v>462</v>
      </c>
    </row>
    <row r="863" spans="30:30" x14ac:dyDescent="0.25">
      <c r="AD863" t="s">
        <v>462</v>
      </c>
    </row>
    <row r="864" spans="30:30" x14ac:dyDescent="0.25">
      <c r="AD864" t="s">
        <v>462</v>
      </c>
    </row>
    <row r="865" spans="30:30" x14ac:dyDescent="0.25">
      <c r="AD865" t="s">
        <v>462</v>
      </c>
    </row>
    <row r="866" spans="30:30" x14ac:dyDescent="0.25">
      <c r="AD866" t="s">
        <v>462</v>
      </c>
    </row>
    <row r="867" spans="30:30" x14ac:dyDescent="0.25">
      <c r="AD867" t="s">
        <v>462</v>
      </c>
    </row>
    <row r="868" spans="30:30" x14ac:dyDescent="0.25">
      <c r="AD868" t="s">
        <v>462</v>
      </c>
    </row>
    <row r="869" spans="30:30" x14ac:dyDescent="0.25">
      <c r="AD869" t="s">
        <v>462</v>
      </c>
    </row>
    <row r="870" spans="30:30" x14ac:dyDescent="0.25">
      <c r="AD870" t="s">
        <v>462</v>
      </c>
    </row>
    <row r="871" spans="30:30" x14ac:dyDescent="0.25">
      <c r="AD871" t="s">
        <v>462</v>
      </c>
    </row>
    <row r="872" spans="30:30" x14ac:dyDescent="0.25">
      <c r="AD872" t="s">
        <v>462</v>
      </c>
    </row>
    <row r="873" spans="30:30" x14ac:dyDescent="0.25">
      <c r="AD873" t="s">
        <v>462</v>
      </c>
    </row>
    <row r="874" spans="30:30" x14ac:dyDescent="0.25">
      <c r="AD874" t="s">
        <v>462</v>
      </c>
    </row>
    <row r="875" spans="30:30" x14ac:dyDescent="0.25">
      <c r="AD875" t="s">
        <v>462</v>
      </c>
    </row>
    <row r="876" spans="30:30" x14ac:dyDescent="0.25">
      <c r="AD876" t="s">
        <v>462</v>
      </c>
    </row>
    <row r="877" spans="30:30" x14ac:dyDescent="0.25">
      <c r="AD877" t="s">
        <v>462</v>
      </c>
    </row>
    <row r="878" spans="30:30" x14ac:dyDescent="0.25">
      <c r="AD878" t="s">
        <v>462</v>
      </c>
    </row>
    <row r="879" spans="30:30" x14ac:dyDescent="0.25">
      <c r="AD879" t="s">
        <v>462</v>
      </c>
    </row>
    <row r="880" spans="30:30" x14ac:dyDescent="0.25">
      <c r="AD880" t="s">
        <v>462</v>
      </c>
    </row>
    <row r="881" spans="30:30" x14ac:dyDescent="0.25">
      <c r="AD881" t="s">
        <v>462</v>
      </c>
    </row>
    <row r="882" spans="30:30" x14ac:dyDescent="0.25">
      <c r="AD882" t="s">
        <v>462</v>
      </c>
    </row>
    <row r="883" spans="30:30" x14ac:dyDescent="0.25">
      <c r="AD883" t="s">
        <v>462</v>
      </c>
    </row>
    <row r="884" spans="30:30" x14ac:dyDescent="0.25">
      <c r="AD884" t="s">
        <v>462</v>
      </c>
    </row>
    <row r="885" spans="30:30" x14ac:dyDescent="0.25">
      <c r="AD885" t="s">
        <v>462</v>
      </c>
    </row>
    <row r="886" spans="30:30" x14ac:dyDescent="0.25">
      <c r="AD886" t="s">
        <v>462</v>
      </c>
    </row>
    <row r="887" spans="30:30" x14ac:dyDescent="0.25">
      <c r="AD887" t="s">
        <v>462</v>
      </c>
    </row>
    <row r="888" spans="30:30" x14ac:dyDescent="0.25">
      <c r="AD888" t="s">
        <v>462</v>
      </c>
    </row>
    <row r="889" spans="30:30" x14ac:dyDescent="0.25">
      <c r="AD889" t="s">
        <v>462</v>
      </c>
    </row>
    <row r="890" spans="30:30" x14ac:dyDescent="0.25">
      <c r="AD890" t="s">
        <v>462</v>
      </c>
    </row>
    <row r="891" spans="30:30" x14ac:dyDescent="0.25">
      <c r="AD891" t="s">
        <v>462</v>
      </c>
    </row>
    <row r="892" spans="30:30" x14ac:dyDescent="0.25">
      <c r="AD892" t="s">
        <v>462</v>
      </c>
    </row>
    <row r="893" spans="30:30" x14ac:dyDescent="0.25">
      <c r="AD893" t="s">
        <v>462</v>
      </c>
    </row>
    <row r="894" spans="30:30" x14ac:dyDescent="0.25">
      <c r="AD894" t="s">
        <v>462</v>
      </c>
    </row>
    <row r="895" spans="30:30" x14ac:dyDescent="0.25">
      <c r="AD895" t="s">
        <v>462</v>
      </c>
    </row>
    <row r="896" spans="30:30" x14ac:dyDescent="0.25">
      <c r="AD896" t="s">
        <v>462</v>
      </c>
    </row>
    <row r="897" spans="30:30" x14ac:dyDescent="0.25">
      <c r="AD897" t="s">
        <v>462</v>
      </c>
    </row>
    <row r="898" spans="30:30" x14ac:dyDescent="0.25">
      <c r="AD898" t="s">
        <v>462</v>
      </c>
    </row>
    <row r="899" spans="30:30" x14ac:dyDescent="0.25">
      <c r="AD899" t="s">
        <v>462</v>
      </c>
    </row>
    <row r="900" spans="30:30" x14ac:dyDescent="0.25">
      <c r="AD900" t="s">
        <v>462</v>
      </c>
    </row>
    <row r="901" spans="30:30" x14ac:dyDescent="0.25">
      <c r="AD901" t="s">
        <v>462</v>
      </c>
    </row>
    <row r="902" spans="30:30" x14ac:dyDescent="0.25">
      <c r="AD902" t="s">
        <v>462</v>
      </c>
    </row>
    <row r="903" spans="30:30" x14ac:dyDescent="0.25">
      <c r="AD903" t="s">
        <v>462</v>
      </c>
    </row>
    <row r="904" spans="30:30" x14ac:dyDescent="0.25">
      <c r="AD904" t="s">
        <v>462</v>
      </c>
    </row>
    <row r="905" spans="30:30" x14ac:dyDescent="0.25">
      <c r="AD905" t="s">
        <v>462</v>
      </c>
    </row>
    <row r="906" spans="30:30" x14ac:dyDescent="0.25">
      <c r="AD906" t="s">
        <v>462</v>
      </c>
    </row>
    <row r="907" spans="30:30" x14ac:dyDescent="0.25">
      <c r="AD907" t="s">
        <v>462</v>
      </c>
    </row>
    <row r="908" spans="30:30" x14ac:dyDescent="0.25">
      <c r="AD908" t="s">
        <v>462</v>
      </c>
    </row>
    <row r="909" spans="30:30" x14ac:dyDescent="0.25">
      <c r="AD909" t="s">
        <v>462</v>
      </c>
    </row>
    <row r="910" spans="30:30" x14ac:dyDescent="0.25">
      <c r="AD910" t="s">
        <v>462</v>
      </c>
    </row>
    <row r="911" spans="30:30" x14ac:dyDescent="0.25">
      <c r="AD911" t="s">
        <v>462</v>
      </c>
    </row>
    <row r="912" spans="30:30" x14ac:dyDescent="0.25">
      <c r="AD912" t="s">
        <v>462</v>
      </c>
    </row>
    <row r="913" spans="30:30" x14ac:dyDescent="0.25">
      <c r="AD913" t="s">
        <v>462</v>
      </c>
    </row>
    <row r="914" spans="30:30" x14ac:dyDescent="0.25">
      <c r="AD914" t="s">
        <v>462</v>
      </c>
    </row>
    <row r="915" spans="30:30" x14ac:dyDescent="0.25">
      <c r="AD915" t="s">
        <v>462</v>
      </c>
    </row>
    <row r="916" spans="30:30" x14ac:dyDescent="0.25">
      <c r="AD916" t="s">
        <v>462</v>
      </c>
    </row>
    <row r="917" spans="30:30" x14ac:dyDescent="0.25">
      <c r="AD917" t="s">
        <v>462</v>
      </c>
    </row>
    <row r="918" spans="30:30" x14ac:dyDescent="0.25">
      <c r="AD918" t="s">
        <v>462</v>
      </c>
    </row>
    <row r="919" spans="30:30" x14ac:dyDescent="0.25">
      <c r="AD919" t="s">
        <v>462</v>
      </c>
    </row>
    <row r="920" spans="30:30" x14ac:dyDescent="0.25">
      <c r="AD920" t="s">
        <v>462</v>
      </c>
    </row>
    <row r="921" spans="30:30" x14ac:dyDescent="0.25">
      <c r="AD921" t="s">
        <v>462</v>
      </c>
    </row>
    <row r="922" spans="30:30" x14ac:dyDescent="0.25">
      <c r="AD922" t="s">
        <v>462</v>
      </c>
    </row>
    <row r="923" spans="30:30" x14ac:dyDescent="0.25">
      <c r="AD923" t="s">
        <v>462</v>
      </c>
    </row>
    <row r="924" spans="30:30" x14ac:dyDescent="0.25">
      <c r="AD924" t="s">
        <v>462</v>
      </c>
    </row>
    <row r="925" spans="30:30" x14ac:dyDescent="0.25">
      <c r="AD925" t="s">
        <v>462</v>
      </c>
    </row>
    <row r="926" spans="30:30" x14ac:dyDescent="0.25">
      <c r="AD926" t="s">
        <v>462</v>
      </c>
    </row>
    <row r="927" spans="30:30" x14ac:dyDescent="0.25">
      <c r="AD927" t="s">
        <v>462</v>
      </c>
    </row>
    <row r="928" spans="30:30" x14ac:dyDescent="0.25">
      <c r="AD928" t="s">
        <v>462</v>
      </c>
    </row>
    <row r="929" spans="30:30" x14ac:dyDescent="0.25">
      <c r="AD929" t="s">
        <v>462</v>
      </c>
    </row>
    <row r="930" spans="30:30" x14ac:dyDescent="0.25">
      <c r="AD930" t="s">
        <v>462</v>
      </c>
    </row>
    <row r="931" spans="30:30" x14ac:dyDescent="0.25">
      <c r="AD931" t="s">
        <v>462</v>
      </c>
    </row>
    <row r="932" spans="30:30" x14ac:dyDescent="0.25">
      <c r="AD932" t="s">
        <v>462</v>
      </c>
    </row>
    <row r="933" spans="30:30" x14ac:dyDescent="0.25">
      <c r="AD933" t="s">
        <v>462</v>
      </c>
    </row>
    <row r="934" spans="30:30" x14ac:dyDescent="0.25">
      <c r="AD934" t="s">
        <v>462</v>
      </c>
    </row>
    <row r="935" spans="30:30" x14ac:dyDescent="0.25">
      <c r="AD935" t="s">
        <v>462</v>
      </c>
    </row>
    <row r="936" spans="30:30" x14ac:dyDescent="0.25">
      <c r="AD936" t="s">
        <v>462</v>
      </c>
    </row>
    <row r="937" spans="30:30" x14ac:dyDescent="0.25">
      <c r="AD937" t="s">
        <v>462</v>
      </c>
    </row>
    <row r="938" spans="30:30" x14ac:dyDescent="0.25">
      <c r="AD938" t="s">
        <v>462</v>
      </c>
    </row>
    <row r="939" spans="30:30" x14ac:dyDescent="0.25">
      <c r="AD939" t="s">
        <v>462</v>
      </c>
    </row>
    <row r="940" spans="30:30" x14ac:dyDescent="0.25">
      <c r="AD940" t="s">
        <v>462</v>
      </c>
    </row>
    <row r="941" spans="30:30" x14ac:dyDescent="0.25">
      <c r="AD941" t="s">
        <v>462</v>
      </c>
    </row>
    <row r="942" spans="30:30" x14ac:dyDescent="0.25">
      <c r="AD942" t="s">
        <v>462</v>
      </c>
    </row>
    <row r="943" spans="30:30" x14ac:dyDescent="0.25">
      <c r="AD943" t="s">
        <v>462</v>
      </c>
    </row>
    <row r="944" spans="30:30" x14ac:dyDescent="0.25">
      <c r="AD944" t="s">
        <v>462</v>
      </c>
    </row>
    <row r="945" spans="30:30" x14ac:dyDescent="0.25">
      <c r="AD945" t="s">
        <v>462</v>
      </c>
    </row>
    <row r="946" spans="30:30" x14ac:dyDescent="0.25">
      <c r="AD946" t="s">
        <v>462</v>
      </c>
    </row>
    <row r="947" spans="30:30" x14ac:dyDescent="0.25">
      <c r="AD947" t="s">
        <v>462</v>
      </c>
    </row>
    <row r="948" spans="30:30" x14ac:dyDescent="0.25">
      <c r="AD948" t="s">
        <v>462</v>
      </c>
    </row>
    <row r="949" spans="30:30" x14ac:dyDescent="0.25">
      <c r="AD949" t="s">
        <v>462</v>
      </c>
    </row>
    <row r="950" spans="30:30" x14ac:dyDescent="0.25">
      <c r="AD950" t="s">
        <v>462</v>
      </c>
    </row>
    <row r="951" spans="30:30" x14ac:dyDescent="0.25">
      <c r="AD951" t="s">
        <v>462</v>
      </c>
    </row>
    <row r="952" spans="30:30" x14ac:dyDescent="0.25">
      <c r="AD952" t="s">
        <v>462</v>
      </c>
    </row>
    <row r="953" spans="30:30" x14ac:dyDescent="0.25">
      <c r="AD953" t="s">
        <v>462</v>
      </c>
    </row>
    <row r="954" spans="30:30" x14ac:dyDescent="0.25">
      <c r="AD954" t="s">
        <v>462</v>
      </c>
    </row>
    <row r="955" spans="30:30" x14ac:dyDescent="0.25">
      <c r="AD955" t="s">
        <v>462</v>
      </c>
    </row>
    <row r="956" spans="30:30" x14ac:dyDescent="0.25">
      <c r="AD956" t="s">
        <v>462</v>
      </c>
    </row>
    <row r="957" spans="30:30" x14ac:dyDescent="0.25">
      <c r="AD957" t="s">
        <v>462</v>
      </c>
    </row>
    <row r="958" spans="30:30" x14ac:dyDescent="0.25">
      <c r="AD958" t="s">
        <v>462</v>
      </c>
    </row>
    <row r="959" spans="30:30" x14ac:dyDescent="0.25">
      <c r="AD959" t="s">
        <v>462</v>
      </c>
    </row>
    <row r="960" spans="30:30" x14ac:dyDescent="0.25">
      <c r="AD960" t="s">
        <v>462</v>
      </c>
    </row>
    <row r="961" spans="30:30" x14ac:dyDescent="0.25">
      <c r="AD961" t="s">
        <v>462</v>
      </c>
    </row>
    <row r="962" spans="30:30" x14ac:dyDescent="0.25">
      <c r="AD962" t="s">
        <v>462</v>
      </c>
    </row>
    <row r="963" spans="30:30" x14ac:dyDescent="0.25">
      <c r="AD963" t="s">
        <v>462</v>
      </c>
    </row>
    <row r="964" spans="30:30" x14ac:dyDescent="0.25">
      <c r="AD964" t="s">
        <v>462</v>
      </c>
    </row>
    <row r="965" spans="30:30" x14ac:dyDescent="0.25">
      <c r="AD965" t="s">
        <v>462</v>
      </c>
    </row>
    <row r="966" spans="30:30" x14ac:dyDescent="0.25">
      <c r="AD966" t="s">
        <v>462</v>
      </c>
    </row>
    <row r="967" spans="30:30" x14ac:dyDescent="0.25">
      <c r="AD967" t="s">
        <v>462</v>
      </c>
    </row>
    <row r="968" spans="30:30" x14ac:dyDescent="0.25">
      <c r="AD968" t="s">
        <v>462</v>
      </c>
    </row>
    <row r="969" spans="30:30" x14ac:dyDescent="0.25">
      <c r="AD969" t="s">
        <v>462</v>
      </c>
    </row>
    <row r="970" spans="30:30" x14ac:dyDescent="0.25">
      <c r="AD970" t="s">
        <v>462</v>
      </c>
    </row>
    <row r="971" spans="30:30" x14ac:dyDescent="0.25">
      <c r="AD971" t="s">
        <v>462</v>
      </c>
    </row>
    <row r="972" spans="30:30" x14ac:dyDescent="0.25">
      <c r="AD972" t="s">
        <v>462</v>
      </c>
    </row>
    <row r="973" spans="30:30" x14ac:dyDescent="0.25">
      <c r="AD973" t="s">
        <v>462</v>
      </c>
    </row>
    <row r="974" spans="30:30" x14ac:dyDescent="0.25">
      <c r="AD974" t="s">
        <v>462</v>
      </c>
    </row>
    <row r="975" spans="30:30" x14ac:dyDescent="0.25">
      <c r="AD975" t="s">
        <v>462</v>
      </c>
    </row>
    <row r="976" spans="30:30" x14ac:dyDescent="0.25">
      <c r="AD976" t="s">
        <v>462</v>
      </c>
    </row>
    <row r="977" spans="30:30" x14ac:dyDescent="0.25">
      <c r="AD977" t="s">
        <v>462</v>
      </c>
    </row>
    <row r="978" spans="30:30" x14ac:dyDescent="0.25">
      <c r="AD978" t="s">
        <v>462</v>
      </c>
    </row>
    <row r="979" spans="30:30" x14ac:dyDescent="0.25">
      <c r="AD979" t="s">
        <v>462</v>
      </c>
    </row>
    <row r="980" spans="30:30" x14ac:dyDescent="0.25">
      <c r="AD980" t="s">
        <v>462</v>
      </c>
    </row>
    <row r="981" spans="30:30" x14ac:dyDescent="0.25">
      <c r="AD981" t="s">
        <v>462</v>
      </c>
    </row>
    <row r="982" spans="30:30" x14ac:dyDescent="0.25">
      <c r="AD982" t="s">
        <v>462</v>
      </c>
    </row>
    <row r="983" spans="30:30" x14ac:dyDescent="0.25">
      <c r="AD983" t="s">
        <v>462</v>
      </c>
    </row>
    <row r="984" spans="30:30" x14ac:dyDescent="0.25">
      <c r="AD984" t="s">
        <v>462</v>
      </c>
    </row>
    <row r="985" spans="30:30" x14ac:dyDescent="0.25">
      <c r="AD985" t="s">
        <v>462</v>
      </c>
    </row>
    <row r="986" spans="30:30" x14ac:dyDescent="0.25">
      <c r="AD986" t="s">
        <v>462</v>
      </c>
    </row>
    <row r="987" spans="30:30" x14ac:dyDescent="0.25">
      <c r="AD987" t="s">
        <v>462</v>
      </c>
    </row>
    <row r="988" spans="30:30" x14ac:dyDescent="0.25">
      <c r="AD988" t="s">
        <v>462</v>
      </c>
    </row>
    <row r="989" spans="30:30" x14ac:dyDescent="0.25">
      <c r="AD989" t="s">
        <v>462</v>
      </c>
    </row>
    <row r="990" spans="30:30" x14ac:dyDescent="0.25">
      <c r="AD990" t="s">
        <v>462</v>
      </c>
    </row>
    <row r="991" spans="30:30" x14ac:dyDescent="0.25">
      <c r="AD991" t="s">
        <v>462</v>
      </c>
    </row>
    <row r="992" spans="30:30" x14ac:dyDescent="0.25">
      <c r="AD992" t="s">
        <v>462</v>
      </c>
    </row>
    <row r="993" spans="30:30" x14ac:dyDescent="0.25">
      <c r="AD993" t="s">
        <v>462</v>
      </c>
    </row>
    <row r="994" spans="30:30" x14ac:dyDescent="0.25">
      <c r="AD994" t="s">
        <v>462</v>
      </c>
    </row>
    <row r="995" spans="30:30" x14ac:dyDescent="0.25">
      <c r="AD995" t="s">
        <v>462</v>
      </c>
    </row>
    <row r="996" spans="30:30" x14ac:dyDescent="0.25">
      <c r="AD996" t="s">
        <v>462</v>
      </c>
    </row>
    <row r="997" spans="30:30" x14ac:dyDescent="0.25">
      <c r="AD997" t="s">
        <v>462</v>
      </c>
    </row>
    <row r="998" spans="30:30" x14ac:dyDescent="0.25">
      <c r="AD998" t="s">
        <v>462</v>
      </c>
    </row>
    <row r="999" spans="30:30" x14ac:dyDescent="0.25">
      <c r="AD999" t="s">
        <v>462</v>
      </c>
    </row>
    <row r="1000" spans="30:30" x14ac:dyDescent="0.25">
      <c r="AD1000" t="s">
        <v>462</v>
      </c>
    </row>
    <row r="1001" spans="30:30" x14ac:dyDescent="0.25">
      <c r="AD1001" t="s">
        <v>462</v>
      </c>
    </row>
    <row r="1002" spans="30:30" x14ac:dyDescent="0.25">
      <c r="AD1002" t="s">
        <v>462</v>
      </c>
    </row>
    <row r="1003" spans="30:30" x14ac:dyDescent="0.25">
      <c r="AD1003" t="s">
        <v>462</v>
      </c>
    </row>
    <row r="1004" spans="30:30" x14ac:dyDescent="0.25">
      <c r="AD1004" t="s">
        <v>462</v>
      </c>
    </row>
    <row r="1005" spans="30:30" x14ac:dyDescent="0.25">
      <c r="AD1005" t="s">
        <v>462</v>
      </c>
    </row>
    <row r="1006" spans="30:30" x14ac:dyDescent="0.25">
      <c r="AD1006" t="s">
        <v>462</v>
      </c>
    </row>
    <row r="1007" spans="30:30" x14ac:dyDescent="0.25">
      <c r="AD1007" t="s">
        <v>462</v>
      </c>
    </row>
    <row r="1008" spans="30:30" x14ac:dyDescent="0.25">
      <c r="AD1008" t="s">
        <v>462</v>
      </c>
    </row>
    <row r="1009" spans="30:30" x14ac:dyDescent="0.25">
      <c r="AD1009" t="s">
        <v>462</v>
      </c>
    </row>
    <row r="1010" spans="30:30" x14ac:dyDescent="0.25">
      <c r="AD1010" t="s">
        <v>462</v>
      </c>
    </row>
    <row r="1011" spans="30:30" x14ac:dyDescent="0.25">
      <c r="AD1011" t="s">
        <v>462</v>
      </c>
    </row>
    <row r="1012" spans="30:30" x14ac:dyDescent="0.25">
      <c r="AD1012" t="s">
        <v>462</v>
      </c>
    </row>
    <row r="1013" spans="30:30" x14ac:dyDescent="0.25">
      <c r="AD1013" t="s">
        <v>462</v>
      </c>
    </row>
    <row r="1014" spans="30:30" x14ac:dyDescent="0.25">
      <c r="AD1014" t="s">
        <v>462</v>
      </c>
    </row>
    <row r="1015" spans="30:30" x14ac:dyDescent="0.25">
      <c r="AD1015" t="s">
        <v>462</v>
      </c>
    </row>
    <row r="1016" spans="30:30" x14ac:dyDescent="0.25">
      <c r="AD1016" t="s">
        <v>462</v>
      </c>
    </row>
    <row r="1017" spans="30:30" x14ac:dyDescent="0.25">
      <c r="AD1017" t="s">
        <v>462</v>
      </c>
    </row>
    <row r="1018" spans="30:30" x14ac:dyDescent="0.25">
      <c r="AD1018" t="s">
        <v>462</v>
      </c>
    </row>
    <row r="1019" spans="30:30" x14ac:dyDescent="0.25">
      <c r="AD1019" t="s">
        <v>462</v>
      </c>
    </row>
    <row r="1020" spans="30:30" x14ac:dyDescent="0.25">
      <c r="AD1020" t="s">
        <v>462</v>
      </c>
    </row>
    <row r="1021" spans="30:30" x14ac:dyDescent="0.25">
      <c r="AD1021" t="s">
        <v>462</v>
      </c>
    </row>
    <row r="1022" spans="30:30" x14ac:dyDescent="0.25">
      <c r="AD1022" t="s">
        <v>462</v>
      </c>
    </row>
    <row r="1023" spans="30:30" x14ac:dyDescent="0.25">
      <c r="AD1023" t="s">
        <v>462</v>
      </c>
    </row>
    <row r="1024" spans="30:30" x14ac:dyDescent="0.25">
      <c r="AD1024" t="s">
        <v>462</v>
      </c>
    </row>
    <row r="1025" spans="30:30" x14ac:dyDescent="0.25">
      <c r="AD1025" t="s">
        <v>462</v>
      </c>
    </row>
    <row r="1026" spans="30:30" x14ac:dyDescent="0.25">
      <c r="AD1026" t="s">
        <v>462</v>
      </c>
    </row>
    <row r="1027" spans="30:30" x14ac:dyDescent="0.25">
      <c r="AD1027" t="s">
        <v>462</v>
      </c>
    </row>
    <row r="1028" spans="30:30" x14ac:dyDescent="0.25">
      <c r="AD1028" t="s">
        <v>462</v>
      </c>
    </row>
    <row r="1029" spans="30:30" x14ac:dyDescent="0.25">
      <c r="AD1029" t="s">
        <v>462</v>
      </c>
    </row>
    <row r="1030" spans="30:30" x14ac:dyDescent="0.25">
      <c r="AD1030" t="s">
        <v>462</v>
      </c>
    </row>
    <row r="1031" spans="30:30" x14ac:dyDescent="0.25">
      <c r="AD1031" t="s">
        <v>462</v>
      </c>
    </row>
    <row r="1032" spans="30:30" x14ac:dyDescent="0.25">
      <c r="AD1032" t="s">
        <v>462</v>
      </c>
    </row>
    <row r="1033" spans="30:30" x14ac:dyDescent="0.25">
      <c r="AD1033" t="s">
        <v>462</v>
      </c>
    </row>
    <row r="1034" spans="30:30" x14ac:dyDescent="0.25">
      <c r="AD1034" t="s">
        <v>462</v>
      </c>
    </row>
    <row r="1035" spans="30:30" x14ac:dyDescent="0.25">
      <c r="AD1035" t="s">
        <v>462</v>
      </c>
    </row>
    <row r="1036" spans="30:30" x14ac:dyDescent="0.25">
      <c r="AD1036" t="s">
        <v>462</v>
      </c>
    </row>
    <row r="1037" spans="30:30" x14ac:dyDescent="0.25">
      <c r="AD1037" t="s">
        <v>462</v>
      </c>
    </row>
    <row r="1038" spans="30:30" x14ac:dyDescent="0.25">
      <c r="AD1038" t="s">
        <v>462</v>
      </c>
    </row>
    <row r="1039" spans="30:30" x14ac:dyDescent="0.25">
      <c r="AD1039" t="s">
        <v>462</v>
      </c>
    </row>
    <row r="1040" spans="30:30" x14ac:dyDescent="0.25">
      <c r="AD1040" t="s">
        <v>462</v>
      </c>
    </row>
    <row r="1041" spans="30:30" x14ac:dyDescent="0.25">
      <c r="AD1041" t="s">
        <v>462</v>
      </c>
    </row>
    <row r="1042" spans="30:30" x14ac:dyDescent="0.25">
      <c r="AD1042" t="s">
        <v>462</v>
      </c>
    </row>
    <row r="1043" spans="30:30" x14ac:dyDescent="0.25">
      <c r="AD1043" t="s">
        <v>462</v>
      </c>
    </row>
    <row r="1044" spans="30:30" x14ac:dyDescent="0.25">
      <c r="AD1044" t="s">
        <v>462</v>
      </c>
    </row>
    <row r="1045" spans="30:30" x14ac:dyDescent="0.25">
      <c r="AD1045" t="s">
        <v>462</v>
      </c>
    </row>
    <row r="1046" spans="30:30" x14ac:dyDescent="0.25">
      <c r="AD1046" t="s">
        <v>462</v>
      </c>
    </row>
    <row r="1047" spans="30:30" x14ac:dyDescent="0.25">
      <c r="AD1047" t="s">
        <v>462</v>
      </c>
    </row>
    <row r="1048" spans="30:30" x14ac:dyDescent="0.25">
      <c r="AD1048" t="s">
        <v>462</v>
      </c>
    </row>
    <row r="1049" spans="30:30" x14ac:dyDescent="0.25">
      <c r="AD1049" t="s">
        <v>462</v>
      </c>
    </row>
    <row r="1050" spans="30:30" x14ac:dyDescent="0.25">
      <c r="AD1050" t="s">
        <v>462</v>
      </c>
    </row>
    <row r="1051" spans="30:30" x14ac:dyDescent="0.25">
      <c r="AD1051" t="s">
        <v>462</v>
      </c>
    </row>
    <row r="1052" spans="30:30" x14ac:dyDescent="0.25">
      <c r="AD1052" t="s">
        <v>462</v>
      </c>
    </row>
    <row r="1053" spans="30:30" x14ac:dyDescent="0.25">
      <c r="AD1053" t="s">
        <v>462</v>
      </c>
    </row>
    <row r="1054" spans="30:30" x14ac:dyDescent="0.25">
      <c r="AD1054" t="s">
        <v>462</v>
      </c>
    </row>
    <row r="1055" spans="30:30" x14ac:dyDescent="0.25">
      <c r="AD1055" t="s">
        <v>462</v>
      </c>
    </row>
    <row r="1056" spans="30:30" x14ac:dyDescent="0.25">
      <c r="AD1056" t="s">
        <v>462</v>
      </c>
    </row>
    <row r="1057" spans="30:30" x14ac:dyDescent="0.25">
      <c r="AD1057" t="s">
        <v>462</v>
      </c>
    </row>
    <row r="1058" spans="30:30" x14ac:dyDescent="0.25">
      <c r="AD1058" t="s">
        <v>462</v>
      </c>
    </row>
    <row r="1059" spans="30:30" x14ac:dyDescent="0.25">
      <c r="AD1059" t="s">
        <v>462</v>
      </c>
    </row>
    <row r="1060" spans="30:30" x14ac:dyDescent="0.25">
      <c r="AD1060" t="s">
        <v>462</v>
      </c>
    </row>
    <row r="1061" spans="30:30" x14ac:dyDescent="0.25">
      <c r="AD1061" t="s">
        <v>462</v>
      </c>
    </row>
    <row r="1062" spans="30:30" x14ac:dyDescent="0.25">
      <c r="AD1062" t="s">
        <v>462</v>
      </c>
    </row>
    <row r="1063" spans="30:30" x14ac:dyDescent="0.25">
      <c r="AD1063" t="s">
        <v>462</v>
      </c>
    </row>
    <row r="1064" spans="30:30" x14ac:dyDescent="0.25">
      <c r="AD1064" t="s">
        <v>462</v>
      </c>
    </row>
    <row r="1065" spans="30:30" x14ac:dyDescent="0.25">
      <c r="AD1065" t="s">
        <v>462</v>
      </c>
    </row>
    <row r="1066" spans="30:30" x14ac:dyDescent="0.25">
      <c r="AD1066" t="s">
        <v>462</v>
      </c>
    </row>
    <row r="1067" spans="30:30" x14ac:dyDescent="0.25">
      <c r="AD1067" t="s">
        <v>462</v>
      </c>
    </row>
    <row r="1068" spans="30:30" x14ac:dyDescent="0.25">
      <c r="AD1068" t="s">
        <v>462</v>
      </c>
    </row>
    <row r="1069" spans="30:30" x14ac:dyDescent="0.25">
      <c r="AD1069" t="s">
        <v>462</v>
      </c>
    </row>
    <row r="1070" spans="30:30" x14ac:dyDescent="0.25">
      <c r="AD1070" t="s">
        <v>462</v>
      </c>
    </row>
    <row r="1071" spans="30:30" x14ac:dyDescent="0.25">
      <c r="AD1071" t="s">
        <v>462</v>
      </c>
    </row>
    <row r="1072" spans="30:30" x14ac:dyDescent="0.25">
      <c r="AD1072" t="s">
        <v>462</v>
      </c>
    </row>
    <row r="1073" spans="30:30" x14ac:dyDescent="0.25">
      <c r="AD1073" t="s">
        <v>462</v>
      </c>
    </row>
    <row r="1074" spans="30:30" x14ac:dyDescent="0.25">
      <c r="AD1074" t="s">
        <v>462</v>
      </c>
    </row>
    <row r="1075" spans="30:30" x14ac:dyDescent="0.25">
      <c r="AD1075" t="s">
        <v>462</v>
      </c>
    </row>
    <row r="1076" spans="30:30" x14ac:dyDescent="0.25">
      <c r="AD1076" t="s">
        <v>462</v>
      </c>
    </row>
    <row r="1077" spans="30:30" x14ac:dyDescent="0.25">
      <c r="AD1077" t="s">
        <v>462</v>
      </c>
    </row>
    <row r="1078" spans="30:30" x14ac:dyDescent="0.25">
      <c r="AD1078" t="s">
        <v>462</v>
      </c>
    </row>
    <row r="1079" spans="30:30" x14ac:dyDescent="0.25">
      <c r="AD1079" t="s">
        <v>462</v>
      </c>
    </row>
    <row r="1080" spans="30:30" x14ac:dyDescent="0.25">
      <c r="AD1080" t="s">
        <v>462</v>
      </c>
    </row>
    <row r="1081" spans="30:30" x14ac:dyDescent="0.25">
      <c r="AD1081" t="s">
        <v>462</v>
      </c>
    </row>
    <row r="1082" spans="30:30" x14ac:dyDescent="0.25">
      <c r="AD1082" t="s">
        <v>462</v>
      </c>
    </row>
    <row r="1083" spans="30:30" x14ac:dyDescent="0.25">
      <c r="AD1083" t="s">
        <v>462</v>
      </c>
    </row>
    <row r="1084" spans="30:30" x14ac:dyDescent="0.25">
      <c r="AD1084" t="s">
        <v>462</v>
      </c>
    </row>
    <row r="1085" spans="30:30" x14ac:dyDescent="0.25">
      <c r="AD1085" t="s">
        <v>462</v>
      </c>
    </row>
    <row r="1086" spans="30:30" x14ac:dyDescent="0.25">
      <c r="AD1086" t="s">
        <v>462</v>
      </c>
    </row>
    <row r="1087" spans="30:30" x14ac:dyDescent="0.25">
      <c r="AD1087" t="s">
        <v>462</v>
      </c>
    </row>
    <row r="1088" spans="30:30" x14ac:dyDescent="0.25">
      <c r="AD1088" t="s">
        <v>462</v>
      </c>
    </row>
    <row r="1089" spans="30:30" x14ac:dyDescent="0.25">
      <c r="AD1089" t="s">
        <v>462</v>
      </c>
    </row>
    <row r="1090" spans="30:30" x14ac:dyDescent="0.25">
      <c r="AD1090" t="s">
        <v>462</v>
      </c>
    </row>
    <row r="1091" spans="30:30" x14ac:dyDescent="0.25">
      <c r="AD1091" t="s">
        <v>462</v>
      </c>
    </row>
    <row r="1092" spans="30:30" x14ac:dyDescent="0.25">
      <c r="AD1092" t="s">
        <v>462</v>
      </c>
    </row>
    <row r="1093" spans="30:30" x14ac:dyDescent="0.25">
      <c r="AD1093" t="s">
        <v>462</v>
      </c>
    </row>
    <row r="1094" spans="30:30" x14ac:dyDescent="0.25">
      <c r="AD1094" t="s">
        <v>462</v>
      </c>
    </row>
    <row r="1095" spans="30:30" x14ac:dyDescent="0.25">
      <c r="AD1095" t="s">
        <v>462</v>
      </c>
    </row>
    <row r="1096" spans="30:30" x14ac:dyDescent="0.25">
      <c r="AD1096" t="s">
        <v>462</v>
      </c>
    </row>
    <row r="1097" spans="30:30" x14ac:dyDescent="0.25">
      <c r="AD1097" t="s">
        <v>462</v>
      </c>
    </row>
    <row r="1098" spans="30:30" x14ac:dyDescent="0.25">
      <c r="AD1098" t="s">
        <v>462</v>
      </c>
    </row>
    <row r="1099" spans="30:30" x14ac:dyDescent="0.25">
      <c r="AD1099" t="s">
        <v>462</v>
      </c>
    </row>
    <row r="1100" spans="30:30" x14ac:dyDescent="0.25">
      <c r="AD1100" t="s">
        <v>462</v>
      </c>
    </row>
    <row r="1101" spans="30:30" x14ac:dyDescent="0.25">
      <c r="AD1101" t="s">
        <v>462</v>
      </c>
    </row>
    <row r="1102" spans="30:30" x14ac:dyDescent="0.25">
      <c r="AD1102" t="s">
        <v>462</v>
      </c>
    </row>
    <row r="1103" spans="30:30" x14ac:dyDescent="0.25">
      <c r="AD1103" t="s">
        <v>462</v>
      </c>
    </row>
    <row r="1104" spans="30:30" x14ac:dyDescent="0.25">
      <c r="AD1104" t="s">
        <v>462</v>
      </c>
    </row>
    <row r="1105" spans="30:30" x14ac:dyDescent="0.25">
      <c r="AD1105" t="s">
        <v>462</v>
      </c>
    </row>
    <row r="1106" spans="30:30" x14ac:dyDescent="0.25">
      <c r="AD1106" t="s">
        <v>462</v>
      </c>
    </row>
    <row r="1107" spans="30:30" x14ac:dyDescent="0.25">
      <c r="AD1107" t="s">
        <v>462</v>
      </c>
    </row>
    <row r="1108" spans="30:30" x14ac:dyDescent="0.25">
      <c r="AD1108" t="s">
        <v>462</v>
      </c>
    </row>
    <row r="1109" spans="30:30" x14ac:dyDescent="0.25">
      <c r="AD1109" t="s">
        <v>462</v>
      </c>
    </row>
    <row r="1110" spans="30:30" x14ac:dyDescent="0.25">
      <c r="AD1110" t="s">
        <v>462</v>
      </c>
    </row>
    <row r="1111" spans="30:30" x14ac:dyDescent="0.25">
      <c r="AD1111" t="s">
        <v>462</v>
      </c>
    </row>
    <row r="1112" spans="30:30" x14ac:dyDescent="0.25">
      <c r="AD1112" t="s">
        <v>462</v>
      </c>
    </row>
    <row r="1113" spans="30:30" x14ac:dyDescent="0.25">
      <c r="AD1113" t="s">
        <v>462</v>
      </c>
    </row>
    <row r="1114" spans="30:30" x14ac:dyDescent="0.25">
      <c r="AD1114" t="s">
        <v>462</v>
      </c>
    </row>
    <row r="1115" spans="30:30" x14ac:dyDescent="0.25">
      <c r="AD1115" t="s">
        <v>462</v>
      </c>
    </row>
    <row r="1116" spans="30:30" x14ac:dyDescent="0.25">
      <c r="AD1116" t="s">
        <v>462</v>
      </c>
    </row>
    <row r="1117" spans="30:30" x14ac:dyDescent="0.25">
      <c r="AD1117" t="s">
        <v>462</v>
      </c>
    </row>
    <row r="1118" spans="30:30" x14ac:dyDescent="0.25">
      <c r="AD1118" t="s">
        <v>462</v>
      </c>
    </row>
    <row r="1119" spans="30:30" x14ac:dyDescent="0.25">
      <c r="AD1119" t="s">
        <v>462</v>
      </c>
    </row>
    <row r="1120" spans="30:30" x14ac:dyDescent="0.25">
      <c r="AD1120" t="s">
        <v>462</v>
      </c>
    </row>
    <row r="1121" spans="30:30" x14ac:dyDescent="0.25">
      <c r="AD1121" t="s">
        <v>462</v>
      </c>
    </row>
    <row r="1122" spans="30:30" x14ac:dyDescent="0.25">
      <c r="AD1122" t="s">
        <v>462</v>
      </c>
    </row>
    <row r="1123" spans="30:30" x14ac:dyDescent="0.25">
      <c r="AD1123" t="s">
        <v>462</v>
      </c>
    </row>
    <row r="1124" spans="30:30" x14ac:dyDescent="0.25">
      <c r="AD1124" t="s">
        <v>462</v>
      </c>
    </row>
    <row r="1125" spans="30:30" x14ac:dyDescent="0.25">
      <c r="AD1125" t="s">
        <v>462</v>
      </c>
    </row>
    <row r="1126" spans="30:30" x14ac:dyDescent="0.25">
      <c r="AD1126" t="s">
        <v>462</v>
      </c>
    </row>
    <row r="1127" spans="30:30" x14ac:dyDescent="0.25">
      <c r="AD1127" t="s">
        <v>462</v>
      </c>
    </row>
    <row r="1128" spans="30:30" x14ac:dyDescent="0.25">
      <c r="AD1128" t="s">
        <v>462</v>
      </c>
    </row>
    <row r="1129" spans="30:30" x14ac:dyDescent="0.25">
      <c r="AD1129" t="s">
        <v>462</v>
      </c>
    </row>
    <row r="1130" spans="30:30" x14ac:dyDescent="0.25">
      <c r="AD1130" t="s">
        <v>462</v>
      </c>
    </row>
    <row r="1131" spans="30:30" x14ac:dyDescent="0.25">
      <c r="AD1131" t="s">
        <v>462</v>
      </c>
    </row>
    <row r="1132" spans="30:30" x14ac:dyDescent="0.25">
      <c r="AD1132" t="s">
        <v>462</v>
      </c>
    </row>
    <row r="1133" spans="30:30" x14ac:dyDescent="0.25">
      <c r="AD1133" t="s">
        <v>462</v>
      </c>
    </row>
    <row r="1134" spans="30:30" x14ac:dyDescent="0.25">
      <c r="AD1134" t="s">
        <v>462</v>
      </c>
    </row>
    <row r="1135" spans="30:30" x14ac:dyDescent="0.25">
      <c r="AD1135" t="s">
        <v>462</v>
      </c>
    </row>
    <row r="1136" spans="30:30" x14ac:dyDescent="0.25">
      <c r="AD1136" t="s">
        <v>462</v>
      </c>
    </row>
    <row r="1137" spans="30:30" x14ac:dyDescent="0.25">
      <c r="AD1137" t="s">
        <v>462</v>
      </c>
    </row>
    <row r="1138" spans="30:30" x14ac:dyDescent="0.25">
      <c r="AD1138" t="s">
        <v>462</v>
      </c>
    </row>
    <row r="1139" spans="30:30" x14ac:dyDescent="0.25">
      <c r="AD1139" t="s">
        <v>462</v>
      </c>
    </row>
    <row r="1140" spans="30:30" x14ac:dyDescent="0.25">
      <c r="AD1140" t="s">
        <v>462</v>
      </c>
    </row>
    <row r="1141" spans="30:30" x14ac:dyDescent="0.25">
      <c r="AD1141" t="s">
        <v>462</v>
      </c>
    </row>
    <row r="1142" spans="30:30" x14ac:dyDescent="0.25">
      <c r="AD1142" t="s">
        <v>462</v>
      </c>
    </row>
    <row r="1143" spans="30:30" x14ac:dyDescent="0.25">
      <c r="AD1143" t="s">
        <v>462</v>
      </c>
    </row>
    <row r="1144" spans="30:30" x14ac:dyDescent="0.25">
      <c r="AD1144" t="s">
        <v>462</v>
      </c>
    </row>
    <row r="1145" spans="30:30" x14ac:dyDescent="0.25">
      <c r="AD1145" t="s">
        <v>462</v>
      </c>
    </row>
    <row r="1146" spans="30:30" x14ac:dyDescent="0.25">
      <c r="AD1146" t="s">
        <v>462</v>
      </c>
    </row>
    <row r="1147" spans="30:30" x14ac:dyDescent="0.25">
      <c r="AD1147" t="s">
        <v>462</v>
      </c>
    </row>
    <row r="1148" spans="30:30" x14ac:dyDescent="0.25">
      <c r="AD1148" t="s">
        <v>462</v>
      </c>
    </row>
    <row r="1149" spans="30:30" x14ac:dyDescent="0.25">
      <c r="AD1149" t="s">
        <v>462</v>
      </c>
    </row>
    <row r="1150" spans="30:30" x14ac:dyDescent="0.25">
      <c r="AD1150" t="s">
        <v>462</v>
      </c>
    </row>
    <row r="1151" spans="30:30" x14ac:dyDescent="0.25">
      <c r="AD1151" t="s">
        <v>462</v>
      </c>
    </row>
    <row r="1152" spans="30:30" x14ac:dyDescent="0.25">
      <c r="AD1152" t="s">
        <v>462</v>
      </c>
    </row>
    <row r="1153" spans="30:30" x14ac:dyDescent="0.25">
      <c r="AD1153" t="s">
        <v>462</v>
      </c>
    </row>
    <row r="1154" spans="30:30" x14ac:dyDescent="0.25">
      <c r="AD1154" t="s">
        <v>462</v>
      </c>
    </row>
    <row r="1155" spans="30:30" x14ac:dyDescent="0.25">
      <c r="AD1155" t="s">
        <v>462</v>
      </c>
    </row>
    <row r="1156" spans="30:30" x14ac:dyDescent="0.25">
      <c r="AD1156" t="s">
        <v>462</v>
      </c>
    </row>
    <row r="1157" spans="30:30" x14ac:dyDescent="0.25">
      <c r="AD1157" t="s">
        <v>462</v>
      </c>
    </row>
    <row r="1158" spans="30:30" x14ac:dyDescent="0.25">
      <c r="AD1158" t="s">
        <v>462</v>
      </c>
    </row>
    <row r="1159" spans="30:30" x14ac:dyDescent="0.25">
      <c r="AD1159" t="s">
        <v>462</v>
      </c>
    </row>
    <row r="1160" spans="30:30" x14ac:dyDescent="0.25">
      <c r="AD1160" t="s">
        <v>462</v>
      </c>
    </row>
    <row r="1161" spans="30:30" x14ac:dyDescent="0.25">
      <c r="AD1161" t="s">
        <v>462</v>
      </c>
    </row>
    <row r="1162" spans="30:30" x14ac:dyDescent="0.25">
      <c r="AD1162" t="s">
        <v>462</v>
      </c>
    </row>
    <row r="1163" spans="30:30" x14ac:dyDescent="0.25">
      <c r="AD1163" t="s">
        <v>462</v>
      </c>
    </row>
    <row r="1164" spans="30:30" x14ac:dyDescent="0.25">
      <c r="AD1164" t="s">
        <v>462</v>
      </c>
    </row>
    <row r="1165" spans="30:30" x14ac:dyDescent="0.25">
      <c r="AD1165" t="s">
        <v>462</v>
      </c>
    </row>
    <row r="1166" spans="30:30" x14ac:dyDescent="0.25">
      <c r="AD1166" t="s">
        <v>462</v>
      </c>
    </row>
    <row r="1167" spans="30:30" x14ac:dyDescent="0.25">
      <c r="AD1167" t="s">
        <v>462</v>
      </c>
    </row>
    <row r="1168" spans="30:30" x14ac:dyDescent="0.25">
      <c r="AD1168" t="s">
        <v>462</v>
      </c>
    </row>
  </sheetData>
  <mergeCells count="5">
    <mergeCell ref="X1:Y1"/>
    <mergeCell ref="R1:S1"/>
    <mergeCell ref="T1:U1"/>
    <mergeCell ref="V1:W1"/>
    <mergeCell ref="B14:M14"/>
  </mergeCells>
  <phoneticPr fontId="24" type="noConversion"/>
  <conditionalFormatting sqref="D18:D21 F18:F59 H18:H59 J18:J59 D24:D59 D65:D121 F65:F121 J65:J121 D122:K122 J127:J160 D127:D194 F127:F194 H127:H194 J166:J194 D196:D197 F196:F197 H196:H197 J196:J197 H255:H302 D255:D317 F255:F317 J255:J317 H303:I303 H304:H317 D322:D352 F322:F352 H322:H352 J322:J352 F356:F400 D356:D423 H356:H423 J356:J423 F407:F423 F428:F477 H428:H477 J428:J477 D444:D477 D478:K478 D483:D505 D555:D562 F555:F562 J555:J562 H555:H623 D703:K703 D710:D740 D811:K811">
    <cfRule type="expression" dxfId="71" priority="86">
      <formula>IF(+(IF(D18&lt;R18,0,IF(D18&gt;S18,0,1)))=1,0,1)</formula>
    </cfRule>
  </conditionalFormatting>
  <conditionalFormatting sqref="D22:D23">
    <cfRule type="expression" dxfId="70" priority="12">
      <formula>IF(+(IF(D22&lt;T22,0,IF(D22&gt;U22,0,1)))=1,0,1)</formula>
    </cfRule>
  </conditionalFormatting>
  <conditionalFormatting sqref="D199:D249 F199:F249 J199:J249">
    <cfRule type="expression" dxfId="69" priority="2">
      <formula>IF(+(IF(D199&lt;R199,0,IF(D199&gt;S199,0,1)))=1,0,1)</formula>
    </cfRule>
  </conditionalFormatting>
  <conditionalFormatting sqref="D506:D511">
    <cfRule type="expression" dxfId="68" priority="11275">
      <formula>IF(+(IF(D506&lt;P506,0,IF(D506&gt;Q506,0,1)))=1,0,1)</formula>
    </cfRule>
  </conditionalFormatting>
  <conditionalFormatting sqref="D563 F563 J563">
    <cfRule type="expression" dxfId="67" priority="14205">
      <formula>IF(+(IF(D563&lt;#REF!,0,IF(D563&gt;#REF!,0,1)))=1,0,1)</formula>
    </cfRule>
  </conditionalFormatting>
  <conditionalFormatting sqref="D708:D709">
    <cfRule type="expression" dxfId="66" priority="21">
      <formula>IF(+(IF(D708&lt;U708,0,IF(D708&gt;V708,0,1)))=1,0,1)</formula>
    </cfRule>
  </conditionalFormatting>
  <conditionalFormatting sqref="D742:D810 F742:F810">
    <cfRule type="expression" dxfId="65" priority="16">
      <formula>IF(+(IF(D742&lt;R742,0,IF(D742&gt;S742,0,1)))=1,0,1)</formula>
    </cfRule>
  </conditionalFormatting>
  <conditionalFormatting sqref="D60:J60">
    <cfRule type="expression" dxfId="64" priority="13881">
      <formula>IF(+(IF(D60&lt;#REF!,0,IF(D60&gt;#REF!,0,1)))=1,0,1)</formula>
    </cfRule>
  </conditionalFormatting>
  <conditionalFormatting sqref="E1:E302 G1:G302 K1:M302 I1:I1048576 K303:K315 M303:M315 E304:E1048576 G304:G1048576 K316:M1048576">
    <cfRule type="cellIs" dxfId="63" priority="1" operator="equal">
      <formula>0</formula>
    </cfRule>
  </conditionalFormatting>
  <conditionalFormatting sqref="F402 F405:F406">
    <cfRule type="expression" dxfId="62" priority="14172">
      <formula>IF(+(IF(F402&lt;T401,0,IF(F402&gt;U401,0,1)))=1,0,1)</formula>
    </cfRule>
  </conditionalFormatting>
  <conditionalFormatting sqref="F403:F404">
    <cfRule type="expression" dxfId="61" priority="14303">
      <formula>IF(+(IF(F403&lt;T401,0,IF(F403&gt;U401,0,1)))=1,0,1)</formula>
    </cfRule>
  </conditionalFormatting>
  <conditionalFormatting sqref="F708:F740">
    <cfRule type="expression" dxfId="60" priority="17">
      <formula>IF(+(IF(F708&lt;T708,0,IF(F708&gt;U708,0,1)))=1,0,1)</formula>
    </cfRule>
  </conditionalFormatting>
  <conditionalFormatting sqref="H65:H98">
    <cfRule type="expression" dxfId="59" priority="8">
      <formula>IF(+(IF(H65&lt;V65,0,IF(H65&gt;W65,0,1)))=1,0,1)</formula>
    </cfRule>
  </conditionalFormatting>
  <conditionalFormatting sqref="H105:H117 H119:H120 D428:D441 J483:J521 F483:F550 H483:H550 D512:D550 J523:J550 D564:D623 F564:F623 J564:J623 F628:F702 H628:H702 J628:J702 D628:D703">
    <cfRule type="expression" dxfId="58" priority="73">
      <formula>IF(+(IF(D105&lt;R105,0,IF(D105&gt;S105,0,1)))=1,0,1)</formula>
    </cfRule>
  </conditionalFormatting>
  <conditionalFormatting sqref="H118">
    <cfRule type="expression" dxfId="57" priority="25">
      <formula>IF(+(IF(H118&lt;U118,0,IF(H118&gt;V118,0,1)))=1,0,1)</formula>
    </cfRule>
  </conditionalFormatting>
  <conditionalFormatting sqref="H121">
    <cfRule type="expression" dxfId="56" priority="26">
      <formula>IF(+(IF(H121&lt;U121,0,IF(H121&gt;V121,0,1)))=1,0,1)</formula>
    </cfRule>
  </conditionalFormatting>
  <conditionalFormatting sqref="H199:H249">
    <cfRule type="expression" dxfId="55" priority="3">
      <formula>IF(+(IF(H199&lt;V199,0,IF(H199&gt;W199,0,1)))=1,0,1)</formula>
    </cfRule>
  </conditionalFormatting>
  <conditionalFormatting sqref="H708:H789">
    <cfRule type="expression" dxfId="54" priority="15">
      <formula>IF(+(IF(H708&lt;V708,0,IF(H708&gt;W708,0,1)))=1,0,1)</formula>
    </cfRule>
  </conditionalFormatting>
  <conditionalFormatting sqref="H794:H810">
    <cfRule type="expression" dxfId="53" priority="78">
      <formula>IF(+(IF(H794&lt;V794,0,IF(H794&gt;W794,0,1)))=1,0,1)</formula>
    </cfRule>
  </conditionalFormatting>
  <conditionalFormatting sqref="J60">
    <cfRule type="expression" dxfId="52" priority="13893">
      <formula>IF(+(IF(J60&lt;#REF!,0,IF(J60&gt;Z60,0,1)))=1,0,1)</formula>
    </cfRule>
  </conditionalFormatting>
  <conditionalFormatting sqref="J161:J163">
    <cfRule type="expression" dxfId="51" priority="11718">
      <formula>IF(+(IF(J161&lt;X162,0,IF(J161&gt;Y162,0,1)))=1,0,1)</formula>
    </cfRule>
  </conditionalFormatting>
  <conditionalFormatting sqref="J708:J740">
    <cfRule type="expression" dxfId="50" priority="18">
      <formula>IF(+(IF(J708&lt;X708,0,IF(J708&gt;Y708,0,1)))=1,0,1)</formula>
    </cfRule>
  </conditionalFormatting>
  <conditionalFormatting sqref="J742:J810">
    <cfRule type="expression" dxfId="49" priority="13">
      <formula>IF(+(IF(J742&lt;X742,0,IF(J742&gt;Y742,0,1)))=1,0,1)</formula>
    </cfRule>
  </conditionalFormatting>
  <conditionalFormatting sqref="K60">
    <cfRule type="expression" dxfId="48" priority="13882">
      <formula>IF(+(IF(K60&lt;#REF!,0,IF(K60&gt;Z60,0,1)))=1,0,1)</formula>
    </cfRule>
  </conditionalFormatting>
  <conditionalFormatting sqref="L60 J122 L122 J352 J478 L478 J703 J811 L811">
    <cfRule type="expression" dxfId="47" priority="5025">
      <formula>IF(+(IF(J60&lt;Y60,0,IF(J60&gt;Z60,0,1)))=1,0,1)</formula>
    </cfRule>
  </conditionalFormatting>
  <pageMargins left="0.25" right="0.25" top="0.75" bottom="0.75" header="0.3" footer="0.3"/>
  <pageSetup paperSize="5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3" tint="0.39997558519241921"/>
    <pageSetUpPr fitToPage="1"/>
  </sheetPr>
  <dimension ref="A1:AF5848"/>
  <sheetViews>
    <sheetView zoomScaleNormal="100" workbookViewId="0">
      <pane xSplit="4" ySplit="19" topLeftCell="F573" activePane="bottomRight" state="frozen"/>
      <selection activeCell="D447" sqref="D447"/>
      <selection pane="topRight" activeCell="D447" sqref="D447"/>
      <selection pane="bottomLeft" activeCell="D447" sqref="D447"/>
      <selection pane="bottomRight" activeCell="C840" sqref="C840"/>
    </sheetView>
  </sheetViews>
  <sheetFormatPr defaultColWidth="9.42578125" defaultRowHeight="15" x14ac:dyDescent="0.25"/>
  <cols>
    <col min="1" max="1" width="11.42578125" bestFit="1" customWidth="1"/>
    <col min="2" max="2" width="20.140625" bestFit="1" customWidth="1"/>
    <col min="3" max="3" width="18.28515625" bestFit="1" customWidth="1"/>
    <col min="4" max="4" width="14.5703125" style="1" customWidth="1"/>
    <col min="5" max="5" width="5.5703125" style="69" bestFit="1" customWidth="1"/>
    <col min="6" max="6" width="10" style="1" bestFit="1" customWidth="1"/>
    <col min="7" max="7" width="5.5703125" style="69" bestFit="1" customWidth="1"/>
    <col min="8" max="8" width="11" style="69" customWidth="1"/>
    <col min="9" max="9" width="5.5703125" style="69" bestFit="1" customWidth="1"/>
    <col min="10" max="10" width="12.5703125" style="1" customWidth="1"/>
    <col min="11" max="11" width="5.5703125" style="69" bestFit="1" customWidth="1"/>
    <col min="12" max="12" width="11.42578125" style="1" customWidth="1"/>
    <col min="13" max="13" width="5.5703125" style="69" customWidth="1"/>
    <col min="14" max="14" width="14.42578125" style="1" customWidth="1"/>
    <col min="15" max="15" width="5.5703125" style="69" bestFit="1" customWidth="1"/>
    <col min="16" max="16" width="9.5703125" customWidth="1"/>
    <col min="18" max="18" width="0" hidden="1" customWidth="1"/>
    <col min="20" max="20" width="12.5703125" bestFit="1" customWidth="1"/>
  </cols>
  <sheetData>
    <row r="1" spans="1:32" hidden="1" x14ac:dyDescent="0.25">
      <c r="D1"/>
      <c r="E1"/>
      <c r="F1"/>
      <c r="G1"/>
      <c r="H1"/>
    </row>
    <row r="2" spans="1:32" hidden="1" x14ac:dyDescent="0.25">
      <c r="D2"/>
      <c r="E2"/>
      <c r="F2"/>
      <c r="G2"/>
      <c r="H2"/>
      <c r="T2" s="27"/>
      <c r="U2" s="475" t="s">
        <v>100</v>
      </c>
      <c r="V2" s="475"/>
      <c r="W2" s="475" t="s">
        <v>15</v>
      </c>
      <c r="X2" s="475"/>
      <c r="Y2" s="477" t="s">
        <v>123</v>
      </c>
      <c r="Z2" s="478"/>
      <c r="AA2" s="475" t="s">
        <v>14</v>
      </c>
      <c r="AB2" s="475"/>
      <c r="AC2" s="475" t="s">
        <v>125</v>
      </c>
      <c r="AD2" s="475"/>
      <c r="AE2" s="477" t="s">
        <v>65</v>
      </c>
      <c r="AF2" s="478"/>
    </row>
    <row r="3" spans="1:32" hidden="1" x14ac:dyDescent="0.25">
      <c r="T3" s="27"/>
      <c r="U3" s="27" t="s">
        <v>52</v>
      </c>
      <c r="V3" s="27" t="s">
        <v>51</v>
      </c>
      <c r="W3" s="27" t="s">
        <v>52</v>
      </c>
      <c r="X3" s="27" t="s">
        <v>51</v>
      </c>
      <c r="Y3" s="27" t="s">
        <v>52</v>
      </c>
      <c r="Z3" s="27" t="s">
        <v>51</v>
      </c>
      <c r="AA3" s="27" t="s">
        <v>52</v>
      </c>
      <c r="AB3" s="27" t="s">
        <v>51</v>
      </c>
      <c r="AC3" s="27" t="s">
        <v>52</v>
      </c>
      <c r="AD3" s="27" t="s">
        <v>51</v>
      </c>
      <c r="AE3" s="27" t="s">
        <v>52</v>
      </c>
      <c r="AF3" s="27" t="s">
        <v>51</v>
      </c>
    </row>
    <row r="4" spans="1:32" s="14" customFormat="1" ht="0.75" hidden="1" customHeight="1" x14ac:dyDescent="0.25"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T4" s="220" t="s">
        <v>31</v>
      </c>
      <c r="U4" s="236">
        <v>1.65</v>
      </c>
      <c r="V4" s="236">
        <v>2.14</v>
      </c>
      <c r="W4" s="238">
        <v>12.5</v>
      </c>
      <c r="X4" s="238">
        <v>16.399999999999999</v>
      </c>
      <c r="Y4" s="236">
        <v>5</v>
      </c>
      <c r="Z4" s="236">
        <v>5.44</v>
      </c>
      <c r="AA4" s="236">
        <v>5</v>
      </c>
      <c r="AB4" s="236">
        <v>7</v>
      </c>
      <c r="AC4" s="236">
        <v>12</v>
      </c>
      <c r="AD4" s="236">
        <v>19.440000000000001</v>
      </c>
      <c r="AE4" s="236">
        <v>270</v>
      </c>
      <c r="AF4" s="236">
        <v>280</v>
      </c>
    </row>
    <row r="5" spans="1:32" s="14" customFormat="1" hidden="1" x14ac:dyDescent="0.25"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T5" s="220" t="s">
        <v>30</v>
      </c>
      <c r="U5" s="236">
        <v>0.8</v>
      </c>
      <c r="V5" s="236">
        <v>1.24</v>
      </c>
      <c r="W5" s="238">
        <v>12.5</v>
      </c>
      <c r="X5" s="238">
        <v>16.440000000000001</v>
      </c>
      <c r="Y5" s="236">
        <v>5.45</v>
      </c>
      <c r="Z5" s="236">
        <v>5.94</v>
      </c>
      <c r="AA5" s="236">
        <v>5</v>
      </c>
      <c r="AB5" s="236">
        <v>7</v>
      </c>
      <c r="AC5" s="236">
        <v>12</v>
      </c>
      <c r="AD5" s="236">
        <v>19.440000000000001</v>
      </c>
      <c r="AE5" s="236">
        <v>270</v>
      </c>
      <c r="AF5" s="236">
        <v>280</v>
      </c>
    </row>
    <row r="6" spans="1:32" s="14" customFormat="1" hidden="1" x14ac:dyDescent="0.25"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T6" s="220" t="s">
        <v>33</v>
      </c>
      <c r="U6" s="236">
        <v>3.1</v>
      </c>
      <c r="V6" s="236">
        <v>4.1399999999999997</v>
      </c>
      <c r="W6" s="236">
        <v>48</v>
      </c>
      <c r="X6" s="236">
        <v>62</v>
      </c>
      <c r="Y6" s="236">
        <v>7.25</v>
      </c>
      <c r="Z6" s="236">
        <v>7.74</v>
      </c>
      <c r="AA6" s="236">
        <v>155</v>
      </c>
      <c r="AB6" s="236">
        <v>195</v>
      </c>
      <c r="AC6" s="236">
        <v>17</v>
      </c>
      <c r="AD6" s="236">
        <v>30</v>
      </c>
      <c r="AE6" s="236">
        <v>274</v>
      </c>
      <c r="AF6" s="236">
        <v>276</v>
      </c>
    </row>
    <row r="7" spans="1:32" hidden="1" x14ac:dyDescent="0.25">
      <c r="T7" s="28" t="s">
        <v>431</v>
      </c>
      <c r="U7" s="30">
        <v>3.75</v>
      </c>
      <c r="V7" s="30">
        <v>4.24</v>
      </c>
      <c r="W7" s="30">
        <v>50.5</v>
      </c>
      <c r="X7" s="30">
        <v>56.44</v>
      </c>
      <c r="Y7" s="30">
        <v>6.25</v>
      </c>
      <c r="Z7" s="30">
        <v>6.94</v>
      </c>
      <c r="AA7" s="30">
        <v>18</v>
      </c>
      <c r="AB7" s="30">
        <v>22</v>
      </c>
      <c r="AC7" s="30">
        <v>14.5</v>
      </c>
      <c r="AD7" s="30">
        <v>25.4</v>
      </c>
      <c r="AE7" s="30">
        <v>270</v>
      </c>
      <c r="AF7" s="30">
        <v>280.39999999999998</v>
      </c>
    </row>
    <row r="8" spans="1:32" hidden="1" x14ac:dyDescent="0.25">
      <c r="T8" s="28" t="s">
        <v>461</v>
      </c>
      <c r="U8" s="30">
        <v>1.5</v>
      </c>
      <c r="V8" s="30">
        <v>1.84</v>
      </c>
      <c r="W8" s="30">
        <v>20</v>
      </c>
      <c r="X8" s="30">
        <v>26</v>
      </c>
      <c r="Y8" s="30">
        <v>4.45</v>
      </c>
      <c r="Z8" s="30">
        <v>4.8</v>
      </c>
      <c r="AA8" s="30">
        <v>3</v>
      </c>
      <c r="AB8" s="30">
        <v>5</v>
      </c>
      <c r="AC8" s="30">
        <v>12</v>
      </c>
      <c r="AD8" s="30">
        <v>19</v>
      </c>
      <c r="AE8" s="30">
        <v>270</v>
      </c>
      <c r="AF8" s="30">
        <v>280</v>
      </c>
    </row>
    <row r="9" spans="1:32" s="14" customFormat="1" hidden="1" x14ac:dyDescent="0.25"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T9" s="220" t="s">
        <v>32</v>
      </c>
      <c r="U9" s="236">
        <v>5.2</v>
      </c>
      <c r="V9" s="236">
        <v>5.64</v>
      </c>
      <c r="W9" s="236">
        <v>32</v>
      </c>
      <c r="X9" s="236">
        <v>38</v>
      </c>
      <c r="Y9" s="236">
        <v>4.55</v>
      </c>
      <c r="Z9" s="236">
        <v>5</v>
      </c>
      <c r="AA9" s="236">
        <v>260</v>
      </c>
      <c r="AB9" s="236">
        <v>320</v>
      </c>
      <c r="AC9" s="236">
        <v>130</v>
      </c>
      <c r="AD9" s="236">
        <v>230</v>
      </c>
      <c r="AE9" s="236">
        <v>270</v>
      </c>
      <c r="AF9" s="236">
        <v>280</v>
      </c>
    </row>
    <row r="10" spans="1:32" s="14" customFormat="1" hidden="1" x14ac:dyDescent="0.25"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T10" s="220" t="s">
        <v>34</v>
      </c>
      <c r="U10" s="236">
        <v>16.8</v>
      </c>
      <c r="V10" s="236">
        <v>17.239999999999998</v>
      </c>
      <c r="W10" s="236">
        <v>10</v>
      </c>
      <c r="X10" s="236">
        <v>12.44</v>
      </c>
      <c r="Y10" s="236"/>
      <c r="Z10" s="236"/>
      <c r="AA10" s="238">
        <v>170</v>
      </c>
      <c r="AB10" s="238">
        <v>240</v>
      </c>
      <c r="AC10" s="236">
        <v>230</v>
      </c>
      <c r="AD10" s="236">
        <v>250</v>
      </c>
      <c r="AE10" s="236">
        <v>270</v>
      </c>
      <c r="AF10" s="236">
        <v>280</v>
      </c>
    </row>
    <row r="11" spans="1:32" s="14" customFormat="1" hidden="1" x14ac:dyDescent="0.25"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T11" s="220" t="s">
        <v>625</v>
      </c>
      <c r="U11" s="236">
        <v>6.4</v>
      </c>
      <c r="V11" s="236">
        <v>6.8</v>
      </c>
      <c r="W11" s="236">
        <v>0</v>
      </c>
      <c r="X11" s="236">
        <v>0</v>
      </c>
      <c r="Y11" s="236">
        <v>4.5</v>
      </c>
      <c r="Z11" s="236">
        <v>5</v>
      </c>
      <c r="AA11" s="238">
        <v>1</v>
      </c>
      <c r="AB11" s="238">
        <v>2</v>
      </c>
      <c r="AC11" s="236">
        <v>90</v>
      </c>
      <c r="AD11" s="236">
        <v>120</v>
      </c>
      <c r="AE11" s="236">
        <v>270</v>
      </c>
      <c r="AF11" s="236">
        <v>330</v>
      </c>
    </row>
    <row r="12" spans="1:32" hidden="1" x14ac:dyDescent="0.25">
      <c r="T12" s="28" t="s">
        <v>128</v>
      </c>
      <c r="U12" s="30">
        <v>4.5</v>
      </c>
      <c r="V12" s="30">
        <v>5.44</v>
      </c>
      <c r="W12" s="30">
        <v>0</v>
      </c>
      <c r="X12" s="30">
        <v>0</v>
      </c>
      <c r="Y12" s="30">
        <v>4.4000000000000004</v>
      </c>
      <c r="Z12" s="30">
        <v>4.95</v>
      </c>
      <c r="AA12" s="229">
        <v>1.8</v>
      </c>
      <c r="AB12" s="229">
        <v>2.6</v>
      </c>
      <c r="AC12" s="30">
        <v>129.5</v>
      </c>
      <c r="AD12" s="30">
        <v>230.4</v>
      </c>
      <c r="AE12" s="30">
        <v>270</v>
      </c>
      <c r="AF12" s="30">
        <v>330.4</v>
      </c>
    </row>
    <row r="13" spans="1:32" s="14" customFormat="1" hidden="1" x14ac:dyDescent="0.25"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T13" s="220" t="s">
        <v>35</v>
      </c>
      <c r="U13" s="236">
        <v>16.2</v>
      </c>
      <c r="V13" s="236">
        <v>16.84</v>
      </c>
      <c r="W13" s="236">
        <v>12</v>
      </c>
      <c r="X13" s="236">
        <v>16.440000000000001</v>
      </c>
      <c r="Y13" s="236"/>
      <c r="Z13" s="236"/>
      <c r="AA13" s="246">
        <v>100</v>
      </c>
      <c r="AB13" s="246">
        <v>140</v>
      </c>
      <c r="AC13" s="236">
        <v>100</v>
      </c>
      <c r="AD13" s="236">
        <v>200</v>
      </c>
      <c r="AE13" s="236">
        <v>293</v>
      </c>
      <c r="AF13" s="236">
        <v>297</v>
      </c>
    </row>
    <row r="14" spans="1:32" hidden="1" x14ac:dyDescent="0.25">
      <c r="T14" s="28" t="s">
        <v>135</v>
      </c>
      <c r="U14" s="30">
        <v>4.5</v>
      </c>
      <c r="V14" s="30">
        <v>5.44</v>
      </c>
      <c r="W14" s="30">
        <v>0</v>
      </c>
      <c r="X14" s="30">
        <v>0</v>
      </c>
      <c r="Y14" s="30">
        <v>4</v>
      </c>
      <c r="Z14" s="30">
        <v>4.95</v>
      </c>
      <c r="AA14" s="30">
        <v>3</v>
      </c>
      <c r="AB14" s="30">
        <v>3.64</v>
      </c>
      <c r="AC14" s="30">
        <v>90</v>
      </c>
      <c r="AD14" s="30">
        <v>120</v>
      </c>
      <c r="AE14" s="30">
        <v>270</v>
      </c>
      <c r="AF14" s="30">
        <v>330.4</v>
      </c>
    </row>
    <row r="15" spans="1:32" hidden="1" x14ac:dyDescent="0.25">
      <c r="T15" s="28" t="s">
        <v>136</v>
      </c>
      <c r="U15" s="30">
        <v>4.5</v>
      </c>
      <c r="V15" s="30">
        <v>5.44</v>
      </c>
      <c r="W15" s="30">
        <v>0</v>
      </c>
      <c r="X15" s="30">
        <v>0</v>
      </c>
      <c r="Y15" s="30">
        <v>4</v>
      </c>
      <c r="Z15" s="30">
        <v>4.95</v>
      </c>
      <c r="AA15" s="229">
        <v>1.75</v>
      </c>
      <c r="AB15" s="229">
        <v>2.64</v>
      </c>
      <c r="AC15" s="30">
        <v>90</v>
      </c>
      <c r="AD15" s="30">
        <v>120</v>
      </c>
      <c r="AE15" s="30">
        <v>270</v>
      </c>
      <c r="AF15" s="30">
        <v>330.4</v>
      </c>
    </row>
    <row r="16" spans="1:32" ht="21" x14ac:dyDescent="0.35">
      <c r="A16" s="549">
        <v>2026</v>
      </c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  <c r="O16" s="549"/>
      <c r="P16" s="549"/>
      <c r="T16" s="25" t="str">
        <f>LEFT(C16,8)</f>
        <v/>
      </c>
      <c r="U16" s="25" t="e">
        <f t="shared" ref="U16:U19" si="0">VLOOKUP($T16,$T$4:$AF$13,2,FALSE)</f>
        <v>#N/A</v>
      </c>
      <c r="V16" s="25" t="e">
        <f t="shared" ref="V16:V19" si="1">VLOOKUP($T16,$T$4:$AF$13,3,FALSE)</f>
        <v>#N/A</v>
      </c>
      <c r="W16" s="25" t="e">
        <f t="shared" ref="W16:W19" si="2">VLOOKUP($T16,$T$4:$AF$13,4,FALSE)</f>
        <v>#N/A</v>
      </c>
      <c r="X16" s="25" t="e">
        <f t="shared" ref="X16:X19" si="3">VLOOKUP($T16,$T$4:$AF$13,5,FALSE)</f>
        <v>#N/A</v>
      </c>
      <c r="Y16" s="25" t="e">
        <f t="shared" ref="Y16:Y19" si="4">VLOOKUP($T16,$T$4:$AF$13,6,FALSE)</f>
        <v>#N/A</v>
      </c>
      <c r="Z16" s="25" t="e">
        <f t="shared" ref="Z16:Z19" si="5">VLOOKUP($T16,$T$4:$AF$13,7,FALSE)</f>
        <v>#N/A</v>
      </c>
      <c r="AA16" s="25" t="e">
        <f t="shared" ref="AA16:AA19" si="6">VLOOKUP($T16,$T$4:$AF$13,8,FALSE)</f>
        <v>#N/A</v>
      </c>
      <c r="AB16" s="25" t="e">
        <f t="shared" ref="AB16:AB19" si="7">VLOOKUP($T16,$T$4:$AF$13,9,FALSE)</f>
        <v>#N/A</v>
      </c>
      <c r="AC16" s="25" t="e">
        <f t="shared" ref="AC16:AC19" si="8">VLOOKUP($T16,$T$4:$AF$13,10,FALSE)</f>
        <v>#N/A</v>
      </c>
      <c r="AD16" s="25" t="e">
        <f t="shared" ref="AD16:AD19" si="9">VLOOKUP($T16,$T$4:$AF$13,11,FALSE)</f>
        <v>#N/A</v>
      </c>
      <c r="AE16" s="25" t="e">
        <f t="shared" ref="AE16:AE19" si="10">VLOOKUP($T16,$T$4:$AF$13,12,FALSE)</f>
        <v>#N/A</v>
      </c>
      <c r="AF16" s="25" t="e">
        <f t="shared" ref="AF16:AF19" si="11">VLOOKUP($T16,$T$4:$AF$13,13,FALSE)</f>
        <v>#N/A</v>
      </c>
    </row>
    <row r="17" spans="1:32" x14ac:dyDescent="0.25">
      <c r="T17" s="25" t="str">
        <f>LEFT(C17,8)</f>
        <v/>
      </c>
      <c r="U17" s="25" t="e">
        <f t="shared" si="0"/>
        <v>#N/A</v>
      </c>
      <c r="V17" s="25" t="e">
        <f t="shared" si="1"/>
        <v>#N/A</v>
      </c>
      <c r="W17" s="25" t="e">
        <f t="shared" si="2"/>
        <v>#N/A</v>
      </c>
      <c r="X17" s="25" t="e">
        <f t="shared" si="3"/>
        <v>#N/A</v>
      </c>
      <c r="Y17" s="25" t="e">
        <f t="shared" si="4"/>
        <v>#N/A</v>
      </c>
      <c r="Z17" s="25" t="e">
        <f t="shared" si="5"/>
        <v>#N/A</v>
      </c>
      <c r="AA17" s="25" t="e">
        <f t="shared" si="6"/>
        <v>#N/A</v>
      </c>
      <c r="AB17" s="25" t="e">
        <f t="shared" si="7"/>
        <v>#N/A</v>
      </c>
      <c r="AC17" s="25" t="e">
        <f t="shared" si="8"/>
        <v>#N/A</v>
      </c>
      <c r="AD17" s="25" t="e">
        <f t="shared" si="9"/>
        <v>#N/A</v>
      </c>
      <c r="AE17" s="25" t="e">
        <f t="shared" si="10"/>
        <v>#N/A</v>
      </c>
      <c r="AF17" s="25" t="e">
        <f t="shared" si="11"/>
        <v>#N/A</v>
      </c>
    </row>
    <row r="18" spans="1:32" x14ac:dyDescent="0.25">
      <c r="T18" s="25" t="str">
        <f>LEFT(C18,8)</f>
        <v/>
      </c>
      <c r="U18" s="25" t="e">
        <f t="shared" si="0"/>
        <v>#N/A</v>
      </c>
      <c r="V18" s="25" t="e">
        <f t="shared" si="1"/>
        <v>#N/A</v>
      </c>
      <c r="W18" s="25" t="e">
        <f t="shared" si="2"/>
        <v>#N/A</v>
      </c>
      <c r="X18" s="25" t="e">
        <f t="shared" si="3"/>
        <v>#N/A</v>
      </c>
      <c r="Y18" s="25" t="e">
        <f t="shared" si="4"/>
        <v>#N/A</v>
      </c>
      <c r="Z18" s="25" t="e">
        <f t="shared" si="5"/>
        <v>#N/A</v>
      </c>
      <c r="AA18" s="25" t="e">
        <f t="shared" si="6"/>
        <v>#N/A</v>
      </c>
      <c r="AB18" s="25" t="e">
        <f t="shared" si="7"/>
        <v>#N/A</v>
      </c>
      <c r="AC18" s="25" t="e">
        <f t="shared" si="8"/>
        <v>#N/A</v>
      </c>
      <c r="AD18" s="25" t="e">
        <f t="shared" si="9"/>
        <v>#N/A</v>
      </c>
      <c r="AE18" s="25" t="e">
        <f t="shared" si="10"/>
        <v>#N/A</v>
      </c>
      <c r="AF18" s="25" t="e">
        <f t="shared" si="11"/>
        <v>#N/A</v>
      </c>
    </row>
    <row r="19" spans="1:32" ht="30" x14ac:dyDescent="0.25">
      <c r="A19" s="7" t="s">
        <v>18</v>
      </c>
      <c r="B19" s="7" t="s">
        <v>19</v>
      </c>
      <c r="C19" s="7" t="s">
        <v>29</v>
      </c>
      <c r="D19" s="8" t="s">
        <v>127</v>
      </c>
      <c r="E19" s="70"/>
      <c r="F19" s="8" t="s">
        <v>15</v>
      </c>
      <c r="G19" s="70"/>
      <c r="H19" s="8" t="s">
        <v>123</v>
      </c>
      <c r="I19" s="70"/>
      <c r="J19" s="8" t="s">
        <v>14</v>
      </c>
      <c r="K19" s="70"/>
      <c r="L19" s="8" t="s">
        <v>125</v>
      </c>
      <c r="M19" s="105"/>
      <c r="N19" s="127" t="s">
        <v>2</v>
      </c>
      <c r="O19" s="105"/>
      <c r="P19" s="18" t="s">
        <v>124</v>
      </c>
      <c r="Q19" s="227" t="s">
        <v>432</v>
      </c>
      <c r="T19" s="25" t="str">
        <f>LEFT(C19,8)</f>
        <v>Product</v>
      </c>
      <c r="U19" s="25" t="e">
        <f t="shared" si="0"/>
        <v>#N/A</v>
      </c>
      <c r="V19" s="25" t="e">
        <f t="shared" si="1"/>
        <v>#N/A</v>
      </c>
      <c r="W19" s="25" t="e">
        <f t="shared" si="2"/>
        <v>#N/A</v>
      </c>
      <c r="X19" s="25" t="e">
        <f t="shared" si="3"/>
        <v>#N/A</v>
      </c>
      <c r="Y19" s="25" t="e">
        <f t="shared" si="4"/>
        <v>#N/A</v>
      </c>
      <c r="Z19" s="25" t="e">
        <f t="shared" si="5"/>
        <v>#N/A</v>
      </c>
      <c r="AA19" s="25" t="e">
        <f t="shared" si="6"/>
        <v>#N/A</v>
      </c>
      <c r="AB19" s="25" t="e">
        <f t="shared" si="7"/>
        <v>#N/A</v>
      </c>
      <c r="AC19" s="25" t="e">
        <f t="shared" si="8"/>
        <v>#N/A</v>
      </c>
      <c r="AD19" s="25" t="e">
        <f t="shared" si="9"/>
        <v>#N/A</v>
      </c>
      <c r="AE19" s="25" t="e">
        <f t="shared" si="10"/>
        <v>#N/A</v>
      </c>
      <c r="AF19" s="25" t="e">
        <f t="shared" si="11"/>
        <v>#N/A</v>
      </c>
    </row>
    <row r="20" spans="1:32" x14ac:dyDescent="0.25">
      <c r="A20" s="283">
        <v>46024</v>
      </c>
      <c r="B20" s="34" t="s">
        <v>452</v>
      </c>
      <c r="C20" s="34" t="s">
        <v>31</v>
      </c>
      <c r="D20" s="223">
        <v>1.81</v>
      </c>
      <c r="E20" s="48">
        <f t="shared" ref="E20:E57" si="12">IF(+(IF(D20&lt;U20,0,IF(D20&gt;V20,0,1)))=1,1,0)</f>
        <v>1</v>
      </c>
      <c r="F20" s="43">
        <v>13</v>
      </c>
      <c r="G20" s="48">
        <f t="shared" ref="G20:G56" si="13">IF(+(IF(F20&lt;W20,0,IF(F20&gt;X20,0,1)))=1,1,0)</f>
        <v>1</v>
      </c>
      <c r="H20" s="4">
        <v>5.27</v>
      </c>
      <c r="I20" s="48">
        <f t="shared" ref="I20:I56" si="14">IF(+(IF(H20&lt;Y20,0,IF(H20&gt;Z20,0,1)))=1,1,0)</f>
        <v>1</v>
      </c>
      <c r="J20" s="223">
        <v>6.17</v>
      </c>
      <c r="K20" s="48">
        <f t="shared" ref="K20:K59" si="15">IF(+(IF(J20&lt;AA20,0,IF(J20&gt;AB20,0,1)))=1,1,0)</f>
        <v>1</v>
      </c>
      <c r="L20" s="223">
        <v>14.35</v>
      </c>
      <c r="M20" s="48">
        <f t="shared" ref="M20:M35" si="16">IF(+(IF(L20&lt;AC20,0,IF(L20&gt;AD20,0,1)))=1,1,0)</f>
        <v>1</v>
      </c>
      <c r="N20" s="223">
        <v>275</v>
      </c>
      <c r="O20" s="48">
        <f t="shared" ref="O20" si="17">IF(+(IF(N20&lt;AE20,0,IF(N20&gt;AF20,0,1)))=1,1,0)</f>
        <v>1</v>
      </c>
      <c r="P20" s="41">
        <f t="shared" ref="P20" si="18">IF(+(IF(D20&lt;U20,0,IF(D20&gt;V20,0,1)))+(IF(F20&lt;W20,0,IF(F20&gt;X20,0,1)))+(IF(H20&lt;Y20,0,IF(H20&gt;Z20,0,1)))+(IF(J20&lt;AA20,0,IF(J20&gt;AB20,0,1)))+(IF(L20&lt;AC20,0,IF(L20&gt;AD20,0,1)))+(IF(N20&lt;AE20,0,IF(N20&gt;AF20,0,1)))=6,1,0)</f>
        <v>1</v>
      </c>
      <c r="Q20" s="41">
        <f t="shared" ref="Q20" si="19">IF(+(IF(D20&lt;U20,0,IF(D20&gt;V20,0,1)))+(IF(F20&lt;W20,0,IF(F20&gt;X20,0,1)))+(IF(H20&lt;Y20,0,IF(H20&gt;Z20,0,1)))+(IF(L20&lt;AC20,0,IF(L20&gt;AD20,0,1)))+(IF(N20&lt;AE20,0,IF(N20&gt;AF20,0,1)))=5,1,0)</f>
        <v>1</v>
      </c>
      <c r="T20" s="25" t="str">
        <f t="shared" ref="T20:T66" si="20">LEFT(C20,12)</f>
        <v>CARIB</v>
      </c>
      <c r="U20" s="25">
        <f t="shared" ref="U20:U21" si="21">VLOOKUP($T20,$T$4:$AF$15,2,FALSE)</f>
        <v>1.65</v>
      </c>
      <c r="V20" s="25">
        <f t="shared" ref="V20:V21" si="22">VLOOKUP($T20,$T$4:$AF$15,3,FALSE)</f>
        <v>2.14</v>
      </c>
      <c r="W20" s="25">
        <f t="shared" ref="W20:W21" si="23">VLOOKUP($T20,$T$4:$AF$15,4,FALSE)</f>
        <v>12.5</v>
      </c>
      <c r="X20" s="25">
        <f t="shared" ref="X20:X21" si="24">VLOOKUP($T20,$T$4:$AF$15,5,FALSE)</f>
        <v>16.399999999999999</v>
      </c>
      <c r="Y20" s="25">
        <f t="shared" ref="Y20:Y21" si="25">VLOOKUP($T20,$T$4:$AF$15,6,FALSE)</f>
        <v>5</v>
      </c>
      <c r="Z20" s="25">
        <f t="shared" ref="Z20:Z21" si="26">VLOOKUP($T20,$T$4:$AF$15,7,FALSE)</f>
        <v>5.44</v>
      </c>
      <c r="AA20" s="25">
        <f t="shared" ref="AA20:AA21" si="27">VLOOKUP($T20,$T$4:$AF$15,8,FALSE)</f>
        <v>5</v>
      </c>
      <c r="AB20" s="25">
        <f t="shared" ref="AB20:AB21" si="28">VLOOKUP($T20,$T$4:$AF$15,9,FALSE)</f>
        <v>7</v>
      </c>
      <c r="AC20" s="25">
        <f t="shared" ref="AC20:AC21" si="29">VLOOKUP($T20,$T$4:$AF$15,10,FALSE)</f>
        <v>12</v>
      </c>
      <c r="AD20" s="25">
        <f t="shared" ref="AD20:AD21" si="30">VLOOKUP($T20,$T$4:$AF$15,11,FALSE)</f>
        <v>19.440000000000001</v>
      </c>
      <c r="AE20" s="25">
        <f t="shared" ref="AE20:AE21" si="31">VLOOKUP($T20,$T$4:$AF$15,12,FALSE)</f>
        <v>270</v>
      </c>
      <c r="AF20" s="25">
        <f t="shared" ref="AF20:AF21" si="32">VLOOKUP($T20,$T$4:$AF$15,13,FALSE)</f>
        <v>280</v>
      </c>
    </row>
    <row r="21" spans="1:32" x14ac:dyDescent="0.25">
      <c r="A21" s="283">
        <v>46024</v>
      </c>
      <c r="B21" s="34" t="s">
        <v>434</v>
      </c>
      <c r="C21" s="34" t="s">
        <v>31</v>
      </c>
      <c r="D21" s="223">
        <v>1.76</v>
      </c>
      <c r="E21" s="48">
        <f t="shared" si="12"/>
        <v>1</v>
      </c>
      <c r="F21" s="43">
        <v>13.3</v>
      </c>
      <c r="G21" s="48">
        <f t="shared" si="13"/>
        <v>1</v>
      </c>
      <c r="H21" s="4">
        <v>5.22</v>
      </c>
      <c r="I21" s="48">
        <f t="shared" si="14"/>
        <v>1</v>
      </c>
      <c r="J21" s="223">
        <v>6.13</v>
      </c>
      <c r="K21" s="48">
        <f t="shared" si="15"/>
        <v>1</v>
      </c>
      <c r="L21" s="223">
        <v>14.2</v>
      </c>
      <c r="M21" s="48">
        <f t="shared" si="16"/>
        <v>1</v>
      </c>
      <c r="N21" s="223">
        <v>275</v>
      </c>
      <c r="O21" s="48">
        <f t="shared" ref="O21:O38" si="33">IF(+(IF(N21&lt;AE21,0,IF(N21&gt;AF21,0,1)))=1,1,0)</f>
        <v>1</v>
      </c>
      <c r="P21" s="41">
        <f t="shared" ref="P21:P34" si="34">IF(+(IF(D21&lt;U21,0,IF(D21&gt;V21,0,1)))+(IF(F21&lt;W21,0,IF(F21&gt;X21,0,1)))+(IF(H21&lt;Y21,0,IF(H21&gt;Z21,0,1)))+(IF(J21&lt;AA21,0,IF(J21&gt;AB21,0,1)))+(IF(L21&lt;AC21,0,IF(L21&gt;AD21,0,1)))+(IF(N21&lt;AE21,0,IF(N21&gt;AF21,0,1)))=6,1,0)</f>
        <v>1</v>
      </c>
      <c r="Q21" s="41">
        <f t="shared" ref="Q21:Q35" si="35">IF(+(IF(D21&lt;U21,0,IF(D21&gt;V21,0,1)))+(IF(F21&lt;W21,0,IF(F21&gt;X21,0,1)))+(IF(H21&lt;Y21,0,IF(H21&gt;Z21,0,1)))+(IF(L21&lt;AC21,0,IF(L21&gt;AD21,0,1)))+(IF(N21&lt;AE21,0,IF(N21&gt;AF21,0,1)))=5,1,0)</f>
        <v>1</v>
      </c>
      <c r="T21" s="25" t="str">
        <f t="shared" si="20"/>
        <v>CARIB</v>
      </c>
      <c r="U21" s="25">
        <f t="shared" si="21"/>
        <v>1.65</v>
      </c>
      <c r="V21" s="25">
        <f t="shared" si="22"/>
        <v>2.14</v>
      </c>
      <c r="W21" s="25">
        <f t="shared" si="23"/>
        <v>12.5</v>
      </c>
      <c r="X21" s="25">
        <f t="shared" si="24"/>
        <v>16.399999999999999</v>
      </c>
      <c r="Y21" s="25">
        <f t="shared" si="25"/>
        <v>5</v>
      </c>
      <c r="Z21" s="25">
        <f t="shared" si="26"/>
        <v>5.44</v>
      </c>
      <c r="AA21" s="25">
        <f t="shared" si="27"/>
        <v>5</v>
      </c>
      <c r="AB21" s="25">
        <f t="shared" si="28"/>
        <v>7</v>
      </c>
      <c r="AC21" s="25">
        <f t="shared" si="29"/>
        <v>12</v>
      </c>
      <c r="AD21" s="25">
        <f t="shared" si="30"/>
        <v>19.440000000000001</v>
      </c>
      <c r="AE21" s="25">
        <f t="shared" si="31"/>
        <v>270</v>
      </c>
      <c r="AF21" s="25">
        <f t="shared" si="32"/>
        <v>280</v>
      </c>
    </row>
    <row r="22" spans="1:32" x14ac:dyDescent="0.25">
      <c r="A22" s="283">
        <v>46024</v>
      </c>
      <c r="B22" s="34" t="s">
        <v>437</v>
      </c>
      <c r="C22" s="34" t="s">
        <v>31</v>
      </c>
      <c r="D22" s="223">
        <v>1.75</v>
      </c>
      <c r="E22" s="48">
        <f t="shared" si="12"/>
        <v>1</v>
      </c>
      <c r="F22" s="43">
        <v>14.3</v>
      </c>
      <c r="G22" s="48">
        <f t="shared" si="13"/>
        <v>1</v>
      </c>
      <c r="H22" s="4">
        <v>5.18</v>
      </c>
      <c r="I22" s="48">
        <f t="shared" si="14"/>
        <v>1</v>
      </c>
      <c r="J22" s="223">
        <v>5.75</v>
      </c>
      <c r="K22" s="48">
        <f t="shared" si="15"/>
        <v>1</v>
      </c>
      <c r="L22" s="223">
        <v>17.600000000000001</v>
      </c>
      <c r="M22" s="48">
        <f t="shared" si="16"/>
        <v>1</v>
      </c>
      <c r="N22" s="223">
        <v>275</v>
      </c>
      <c r="O22" s="48">
        <f t="shared" si="33"/>
        <v>1</v>
      </c>
      <c r="P22" s="41">
        <f t="shared" si="34"/>
        <v>1</v>
      </c>
      <c r="Q22" s="41">
        <f t="shared" si="35"/>
        <v>1</v>
      </c>
      <c r="T22" s="25" t="str">
        <f t="shared" si="20"/>
        <v>CARIB</v>
      </c>
      <c r="U22" s="25">
        <f t="shared" ref="U22:U81" si="36">VLOOKUP($T22,$T$4:$AF$15,2,FALSE)</f>
        <v>1.65</v>
      </c>
      <c r="V22" s="25">
        <f t="shared" ref="V22:V81" si="37">VLOOKUP($T22,$T$4:$AF$15,3,FALSE)</f>
        <v>2.14</v>
      </c>
      <c r="W22" s="25">
        <f t="shared" ref="W22:W81" si="38">VLOOKUP($T22,$T$4:$AF$15,4,FALSE)</f>
        <v>12.5</v>
      </c>
      <c r="X22" s="25">
        <f t="shared" ref="X22:X81" si="39">VLOOKUP($T22,$T$4:$AF$15,5,FALSE)</f>
        <v>16.399999999999999</v>
      </c>
      <c r="Y22" s="25">
        <f t="shared" ref="Y22:Y81" si="40">VLOOKUP($T22,$T$4:$AF$15,6,FALSE)</f>
        <v>5</v>
      </c>
      <c r="Z22" s="25">
        <f t="shared" ref="Z22:Z81" si="41">VLOOKUP($T22,$T$4:$AF$15,7,FALSE)</f>
        <v>5.44</v>
      </c>
      <c r="AA22" s="25">
        <f t="shared" ref="AA22:AA81" si="42">VLOOKUP($T22,$T$4:$AF$15,8,FALSE)</f>
        <v>5</v>
      </c>
      <c r="AB22" s="25">
        <f t="shared" ref="AB22:AB81" si="43">VLOOKUP($T22,$T$4:$AF$15,9,FALSE)</f>
        <v>7</v>
      </c>
      <c r="AC22" s="25">
        <f t="shared" ref="AC22:AC81" si="44">VLOOKUP($T22,$T$4:$AF$15,10,FALSE)</f>
        <v>12</v>
      </c>
      <c r="AD22" s="25">
        <f t="shared" ref="AD22:AD81" si="45">VLOOKUP($T22,$T$4:$AF$15,11,FALSE)</f>
        <v>19.440000000000001</v>
      </c>
      <c r="AE22" s="25">
        <f t="shared" ref="AE22:AE81" si="46">VLOOKUP($T22,$T$4:$AF$15,12,FALSE)</f>
        <v>270</v>
      </c>
      <c r="AF22" s="25">
        <f t="shared" ref="AF22:AF81" si="47">VLOOKUP($T22,$T$4:$AF$15,13,FALSE)</f>
        <v>280</v>
      </c>
    </row>
    <row r="23" spans="1:32" x14ac:dyDescent="0.25">
      <c r="A23" s="283">
        <v>46027</v>
      </c>
      <c r="B23" s="34" t="s">
        <v>436</v>
      </c>
      <c r="C23" s="34" t="s">
        <v>31</v>
      </c>
      <c r="D23" s="262"/>
      <c r="E23" s="48"/>
      <c r="F23" s="294"/>
      <c r="G23" s="48"/>
      <c r="H23" s="293"/>
      <c r="I23" s="48"/>
      <c r="J23" s="262"/>
      <c r="K23" s="48"/>
      <c r="L23" s="262"/>
      <c r="M23" s="48"/>
      <c r="N23" s="262"/>
      <c r="O23" s="48"/>
      <c r="P23" s="248"/>
      <c r="Q23" s="248"/>
      <c r="T23" s="25" t="str">
        <f t="shared" si="20"/>
        <v>CARIB</v>
      </c>
      <c r="U23" s="25">
        <f t="shared" si="36"/>
        <v>1.65</v>
      </c>
      <c r="V23" s="25">
        <f t="shared" si="37"/>
        <v>2.14</v>
      </c>
      <c r="W23" s="25">
        <f t="shared" si="38"/>
        <v>12.5</v>
      </c>
      <c r="X23" s="25">
        <f t="shared" si="39"/>
        <v>16.399999999999999</v>
      </c>
      <c r="Y23" s="25">
        <f t="shared" si="40"/>
        <v>5</v>
      </c>
      <c r="Z23" s="25">
        <f t="shared" si="41"/>
        <v>5.44</v>
      </c>
      <c r="AA23" s="25">
        <f t="shared" si="42"/>
        <v>5</v>
      </c>
      <c r="AB23" s="25">
        <f t="shared" si="43"/>
        <v>7</v>
      </c>
      <c r="AC23" s="25">
        <f t="shared" si="44"/>
        <v>12</v>
      </c>
      <c r="AD23" s="25">
        <f t="shared" si="45"/>
        <v>19.440000000000001</v>
      </c>
      <c r="AE23" s="25">
        <f t="shared" si="46"/>
        <v>270</v>
      </c>
      <c r="AF23" s="25">
        <f t="shared" si="47"/>
        <v>280</v>
      </c>
    </row>
    <row r="24" spans="1:32" x14ac:dyDescent="0.25">
      <c r="A24" s="283">
        <v>46030</v>
      </c>
      <c r="B24" s="34" t="s">
        <v>459</v>
      </c>
      <c r="C24" s="34" t="s">
        <v>31</v>
      </c>
      <c r="D24" s="223">
        <v>4.2699999999999996</v>
      </c>
      <c r="E24" s="48">
        <f t="shared" si="12"/>
        <v>0</v>
      </c>
      <c r="F24" s="43">
        <v>13.9</v>
      </c>
      <c r="G24" s="48">
        <f t="shared" si="13"/>
        <v>1</v>
      </c>
      <c r="H24" s="4">
        <v>4.97</v>
      </c>
      <c r="I24" s="48">
        <f t="shared" si="14"/>
        <v>0</v>
      </c>
      <c r="J24" s="223">
        <v>5.6</v>
      </c>
      <c r="K24" s="48">
        <f t="shared" si="15"/>
        <v>1</v>
      </c>
      <c r="L24" s="223">
        <v>17.260000000000002</v>
      </c>
      <c r="M24" s="48">
        <f t="shared" si="16"/>
        <v>1</v>
      </c>
      <c r="N24" s="223">
        <v>275</v>
      </c>
      <c r="O24" s="48">
        <f t="shared" si="33"/>
        <v>1</v>
      </c>
      <c r="P24" s="41">
        <f t="shared" si="34"/>
        <v>0</v>
      </c>
      <c r="Q24" s="41">
        <f t="shared" si="35"/>
        <v>0</v>
      </c>
      <c r="T24" s="25" t="str">
        <f t="shared" si="20"/>
        <v>CARIB</v>
      </c>
      <c r="U24" s="25">
        <f t="shared" si="36"/>
        <v>1.65</v>
      </c>
      <c r="V24" s="25">
        <f t="shared" si="37"/>
        <v>2.14</v>
      </c>
      <c r="W24" s="25">
        <f t="shared" si="38"/>
        <v>12.5</v>
      </c>
      <c r="X24" s="25">
        <f t="shared" si="39"/>
        <v>16.399999999999999</v>
      </c>
      <c r="Y24" s="25">
        <f t="shared" si="40"/>
        <v>5</v>
      </c>
      <c r="Z24" s="25">
        <f t="shared" si="41"/>
        <v>5.44</v>
      </c>
      <c r="AA24" s="25">
        <f t="shared" si="42"/>
        <v>5</v>
      </c>
      <c r="AB24" s="25">
        <f t="shared" si="43"/>
        <v>7</v>
      </c>
      <c r="AC24" s="25">
        <f t="shared" si="44"/>
        <v>12</v>
      </c>
      <c r="AD24" s="25">
        <f t="shared" si="45"/>
        <v>19.440000000000001</v>
      </c>
      <c r="AE24" s="25">
        <f t="shared" si="46"/>
        <v>270</v>
      </c>
      <c r="AF24" s="25">
        <f t="shared" si="47"/>
        <v>280</v>
      </c>
    </row>
    <row r="25" spans="1:32" x14ac:dyDescent="0.25">
      <c r="A25" s="283">
        <v>46031</v>
      </c>
      <c r="B25" s="34" t="s">
        <v>458</v>
      </c>
      <c r="C25" s="34" t="s">
        <v>31</v>
      </c>
      <c r="D25" s="223">
        <v>4.3</v>
      </c>
      <c r="E25" s="48">
        <f t="shared" si="12"/>
        <v>0</v>
      </c>
      <c r="F25" s="43">
        <v>12.3</v>
      </c>
      <c r="G25" s="48">
        <f t="shared" si="13"/>
        <v>0</v>
      </c>
      <c r="H25" s="4">
        <v>5.03</v>
      </c>
      <c r="I25" s="48">
        <f t="shared" si="14"/>
        <v>1</v>
      </c>
      <c r="J25" s="223">
        <v>5.73</v>
      </c>
      <c r="K25" s="48">
        <f t="shared" si="15"/>
        <v>1</v>
      </c>
      <c r="L25" s="223">
        <v>16.95</v>
      </c>
      <c r="M25" s="48">
        <f t="shared" si="16"/>
        <v>1</v>
      </c>
      <c r="N25" s="223">
        <v>275</v>
      </c>
      <c r="O25" s="48">
        <f t="shared" si="33"/>
        <v>1</v>
      </c>
      <c r="P25" s="41">
        <f t="shared" si="34"/>
        <v>0</v>
      </c>
      <c r="Q25" s="41">
        <f t="shared" si="35"/>
        <v>0</v>
      </c>
      <c r="T25" s="25" t="str">
        <f t="shared" si="20"/>
        <v>CARIB</v>
      </c>
      <c r="U25" s="25">
        <f t="shared" si="36"/>
        <v>1.65</v>
      </c>
      <c r="V25" s="25">
        <f t="shared" si="37"/>
        <v>2.14</v>
      </c>
      <c r="W25" s="25">
        <f t="shared" si="38"/>
        <v>12.5</v>
      </c>
      <c r="X25" s="25">
        <f t="shared" si="39"/>
        <v>16.399999999999999</v>
      </c>
      <c r="Y25" s="25">
        <f t="shared" si="40"/>
        <v>5</v>
      </c>
      <c r="Z25" s="25">
        <f t="shared" si="41"/>
        <v>5.44</v>
      </c>
      <c r="AA25" s="25">
        <f t="shared" si="42"/>
        <v>5</v>
      </c>
      <c r="AB25" s="25">
        <f t="shared" si="43"/>
        <v>7</v>
      </c>
      <c r="AC25" s="25">
        <f t="shared" si="44"/>
        <v>12</v>
      </c>
      <c r="AD25" s="25">
        <f t="shared" si="45"/>
        <v>19.440000000000001</v>
      </c>
      <c r="AE25" s="25">
        <f t="shared" si="46"/>
        <v>270</v>
      </c>
      <c r="AF25" s="25">
        <f t="shared" si="47"/>
        <v>280</v>
      </c>
    </row>
    <row r="26" spans="1:32" x14ac:dyDescent="0.25">
      <c r="A26" s="283">
        <v>46031</v>
      </c>
      <c r="B26" s="34" t="s">
        <v>456</v>
      </c>
      <c r="C26" s="34" t="s">
        <v>34</v>
      </c>
      <c r="D26" s="223">
        <v>17</v>
      </c>
      <c r="E26" s="48">
        <f t="shared" si="12"/>
        <v>1</v>
      </c>
      <c r="F26" s="43">
        <v>11.1</v>
      </c>
      <c r="G26" s="48">
        <f t="shared" si="13"/>
        <v>1</v>
      </c>
      <c r="H26" s="4"/>
      <c r="I26" s="48">
        <f t="shared" si="14"/>
        <v>1</v>
      </c>
      <c r="J26" s="223">
        <v>196.4</v>
      </c>
      <c r="K26" s="48">
        <f t="shared" si="15"/>
        <v>1</v>
      </c>
      <c r="L26" s="223">
        <v>163.84</v>
      </c>
      <c r="M26" s="48">
        <f t="shared" si="16"/>
        <v>0</v>
      </c>
      <c r="N26" s="223">
        <v>275</v>
      </c>
      <c r="O26" s="48">
        <f t="shared" si="33"/>
        <v>1</v>
      </c>
      <c r="P26" s="41">
        <f t="shared" si="34"/>
        <v>0</v>
      </c>
      <c r="Q26" s="41">
        <f t="shared" si="35"/>
        <v>0</v>
      </c>
      <c r="T26" s="25" t="str">
        <f t="shared" si="20"/>
        <v>STARMALT</v>
      </c>
      <c r="U26" s="25">
        <f t="shared" si="36"/>
        <v>16.8</v>
      </c>
      <c r="V26" s="25">
        <f t="shared" si="37"/>
        <v>17.239999999999998</v>
      </c>
      <c r="W26" s="25">
        <f t="shared" si="38"/>
        <v>10</v>
      </c>
      <c r="X26" s="25">
        <f t="shared" si="39"/>
        <v>12.44</v>
      </c>
      <c r="Y26" s="25">
        <f t="shared" si="40"/>
        <v>0</v>
      </c>
      <c r="Z26" s="25">
        <f t="shared" si="41"/>
        <v>0</v>
      </c>
      <c r="AA26" s="25">
        <f t="shared" si="42"/>
        <v>170</v>
      </c>
      <c r="AB26" s="25">
        <f t="shared" si="43"/>
        <v>240</v>
      </c>
      <c r="AC26" s="25">
        <f t="shared" si="44"/>
        <v>230</v>
      </c>
      <c r="AD26" s="25">
        <f t="shared" si="45"/>
        <v>250</v>
      </c>
      <c r="AE26" s="25">
        <f t="shared" si="46"/>
        <v>270</v>
      </c>
      <c r="AF26" s="25">
        <f t="shared" si="47"/>
        <v>280</v>
      </c>
    </row>
    <row r="27" spans="1:32" x14ac:dyDescent="0.25">
      <c r="A27" s="283">
        <v>46032</v>
      </c>
      <c r="B27" s="34" t="s">
        <v>459</v>
      </c>
      <c r="C27" s="34" t="s">
        <v>34</v>
      </c>
      <c r="D27" s="262"/>
      <c r="E27" s="48"/>
      <c r="F27" s="294"/>
      <c r="G27" s="48"/>
      <c r="H27" s="4"/>
      <c r="I27" s="48"/>
      <c r="J27" s="262"/>
      <c r="K27" s="48"/>
      <c r="L27" s="223">
        <v>183.16</v>
      </c>
      <c r="M27" s="48">
        <f t="shared" si="16"/>
        <v>0</v>
      </c>
      <c r="N27" s="223">
        <v>275</v>
      </c>
      <c r="O27" s="48">
        <f t="shared" si="33"/>
        <v>1</v>
      </c>
      <c r="P27" s="248"/>
      <c r="Q27" s="248"/>
      <c r="T27" s="25" t="str">
        <f t="shared" si="20"/>
        <v>STARMALT</v>
      </c>
      <c r="U27" s="25">
        <f t="shared" si="36"/>
        <v>16.8</v>
      </c>
      <c r="V27" s="25">
        <f t="shared" si="37"/>
        <v>17.239999999999998</v>
      </c>
      <c r="W27" s="25">
        <f t="shared" si="38"/>
        <v>10</v>
      </c>
      <c r="X27" s="25">
        <f t="shared" si="39"/>
        <v>12.44</v>
      </c>
      <c r="Y27" s="25">
        <f t="shared" si="40"/>
        <v>0</v>
      </c>
      <c r="Z27" s="25">
        <f t="shared" si="41"/>
        <v>0</v>
      </c>
      <c r="AA27" s="25">
        <f t="shared" ref="AA27:AA62" si="48">VLOOKUP($T27,$T$4:$AF$15,8,FALSE)</f>
        <v>170</v>
      </c>
      <c r="AB27" s="25">
        <f t="shared" si="43"/>
        <v>240</v>
      </c>
      <c r="AC27" s="25">
        <f t="shared" si="44"/>
        <v>230</v>
      </c>
      <c r="AD27" s="25">
        <f t="shared" si="45"/>
        <v>250</v>
      </c>
      <c r="AE27" s="25">
        <f t="shared" si="46"/>
        <v>270</v>
      </c>
      <c r="AF27" s="25">
        <f t="shared" si="47"/>
        <v>280</v>
      </c>
    </row>
    <row r="28" spans="1:32" x14ac:dyDescent="0.25">
      <c r="A28" s="283">
        <v>46034</v>
      </c>
      <c r="B28" s="34" t="s">
        <v>456</v>
      </c>
      <c r="C28" s="34" t="s">
        <v>35</v>
      </c>
      <c r="D28" s="223">
        <v>16.7</v>
      </c>
      <c r="E28" s="48">
        <f t="shared" si="12"/>
        <v>1</v>
      </c>
      <c r="F28" s="43">
        <v>12.5</v>
      </c>
      <c r="G28" s="48">
        <f t="shared" si="13"/>
        <v>1</v>
      </c>
      <c r="H28" s="4"/>
      <c r="I28" s="48"/>
      <c r="J28" s="223">
        <v>112</v>
      </c>
      <c r="K28" s="48">
        <f t="shared" si="15"/>
        <v>1</v>
      </c>
      <c r="L28" s="223">
        <v>115.8</v>
      </c>
      <c r="M28" s="48">
        <f t="shared" si="16"/>
        <v>1</v>
      </c>
      <c r="N28" s="223">
        <v>295</v>
      </c>
      <c r="O28" s="48">
        <f t="shared" si="33"/>
        <v>1</v>
      </c>
      <c r="P28" s="41">
        <f t="shared" si="34"/>
        <v>1</v>
      </c>
      <c r="Q28" s="41">
        <f t="shared" si="35"/>
        <v>1</v>
      </c>
      <c r="T28" s="25" t="str">
        <f t="shared" si="20"/>
        <v>VITAMALT</v>
      </c>
      <c r="U28" s="25">
        <f t="shared" si="36"/>
        <v>16.2</v>
      </c>
      <c r="V28" s="25">
        <f t="shared" si="37"/>
        <v>16.84</v>
      </c>
      <c r="W28" s="25">
        <f t="shared" si="38"/>
        <v>12</v>
      </c>
      <c r="X28" s="25">
        <f t="shared" si="39"/>
        <v>16.440000000000001</v>
      </c>
      <c r="Y28" s="25">
        <f t="shared" si="40"/>
        <v>0</v>
      </c>
      <c r="Z28" s="25">
        <f t="shared" si="41"/>
        <v>0</v>
      </c>
      <c r="AA28" s="25">
        <f t="shared" si="48"/>
        <v>100</v>
      </c>
      <c r="AB28" s="25">
        <f t="shared" si="43"/>
        <v>140</v>
      </c>
      <c r="AC28" s="25">
        <f t="shared" si="44"/>
        <v>100</v>
      </c>
      <c r="AD28" s="25">
        <f t="shared" si="45"/>
        <v>200</v>
      </c>
      <c r="AE28" s="25">
        <f t="shared" si="46"/>
        <v>293</v>
      </c>
      <c r="AF28" s="25">
        <f t="shared" si="47"/>
        <v>297</v>
      </c>
    </row>
    <row r="29" spans="1:32" x14ac:dyDescent="0.25">
      <c r="A29" s="283">
        <v>46035</v>
      </c>
      <c r="B29" s="34" t="s">
        <v>456</v>
      </c>
      <c r="C29" s="34" t="s">
        <v>30</v>
      </c>
      <c r="D29" s="223">
        <v>0.93</v>
      </c>
      <c r="E29" s="48">
        <f t="shared" si="12"/>
        <v>1</v>
      </c>
      <c r="F29" s="43">
        <v>14.5</v>
      </c>
      <c r="G29" s="48">
        <f t="shared" si="13"/>
        <v>1</v>
      </c>
      <c r="H29" s="4">
        <v>5.84</v>
      </c>
      <c r="I29" s="48">
        <f t="shared" si="14"/>
        <v>1</v>
      </c>
      <c r="J29" s="223">
        <v>5.25</v>
      </c>
      <c r="K29" s="48">
        <f t="shared" si="15"/>
        <v>1</v>
      </c>
      <c r="L29" s="223">
        <v>18.23</v>
      </c>
      <c r="M29" s="48">
        <f t="shared" si="16"/>
        <v>1</v>
      </c>
      <c r="N29" s="223">
        <v>275</v>
      </c>
      <c r="O29" s="48">
        <f t="shared" si="33"/>
        <v>1</v>
      </c>
      <c r="P29" s="41">
        <f t="shared" si="34"/>
        <v>1</v>
      </c>
      <c r="Q29" s="41">
        <f t="shared" si="35"/>
        <v>1</v>
      </c>
      <c r="T29" s="25" t="str">
        <f t="shared" si="20"/>
        <v>STAG</v>
      </c>
      <c r="U29" s="25">
        <f t="shared" si="36"/>
        <v>0.8</v>
      </c>
      <c r="V29" s="25">
        <f t="shared" si="37"/>
        <v>1.24</v>
      </c>
      <c r="W29" s="25">
        <f t="shared" si="38"/>
        <v>12.5</v>
      </c>
      <c r="X29" s="25">
        <f t="shared" si="39"/>
        <v>16.440000000000001</v>
      </c>
      <c r="Y29" s="25">
        <f t="shared" si="40"/>
        <v>5.45</v>
      </c>
      <c r="Z29" s="25">
        <f t="shared" si="41"/>
        <v>5.94</v>
      </c>
      <c r="AA29" s="25">
        <f t="shared" si="48"/>
        <v>5</v>
      </c>
      <c r="AB29" s="25">
        <f t="shared" si="43"/>
        <v>7</v>
      </c>
      <c r="AC29" s="25">
        <f t="shared" si="44"/>
        <v>12</v>
      </c>
      <c r="AD29" s="25">
        <f t="shared" si="45"/>
        <v>19.440000000000001</v>
      </c>
      <c r="AE29" s="25">
        <f t="shared" si="46"/>
        <v>270</v>
      </c>
      <c r="AF29" s="25">
        <f t="shared" si="47"/>
        <v>280</v>
      </c>
    </row>
    <row r="30" spans="1:32" x14ac:dyDescent="0.25">
      <c r="A30" s="283">
        <v>46036</v>
      </c>
      <c r="B30" s="34" t="s">
        <v>457</v>
      </c>
      <c r="C30" s="34" t="s">
        <v>31</v>
      </c>
      <c r="D30" s="223">
        <v>1.7</v>
      </c>
      <c r="E30" s="48">
        <f t="shared" si="12"/>
        <v>1</v>
      </c>
      <c r="F30" s="43">
        <v>13.2</v>
      </c>
      <c r="G30" s="48">
        <f t="shared" si="13"/>
        <v>1</v>
      </c>
      <c r="H30" s="4">
        <v>5.4</v>
      </c>
      <c r="I30" s="48">
        <f t="shared" si="14"/>
        <v>1</v>
      </c>
      <c r="J30" s="223">
        <v>6.5</v>
      </c>
      <c r="K30" s="48">
        <f t="shared" si="15"/>
        <v>1</v>
      </c>
      <c r="L30" s="223">
        <v>17.55</v>
      </c>
      <c r="M30" s="48">
        <f t="shared" si="16"/>
        <v>1</v>
      </c>
      <c r="N30" s="223">
        <v>275</v>
      </c>
      <c r="O30" s="48">
        <f t="shared" si="33"/>
        <v>1</v>
      </c>
      <c r="P30" s="41">
        <f t="shared" si="34"/>
        <v>1</v>
      </c>
      <c r="Q30" s="41">
        <f t="shared" si="35"/>
        <v>1</v>
      </c>
      <c r="T30" s="25" t="str">
        <f t="shared" si="20"/>
        <v>CARIB</v>
      </c>
      <c r="U30" s="25">
        <f t="shared" si="36"/>
        <v>1.65</v>
      </c>
      <c r="V30" s="25">
        <f t="shared" si="37"/>
        <v>2.14</v>
      </c>
      <c r="W30" s="25">
        <f t="shared" si="38"/>
        <v>12.5</v>
      </c>
      <c r="X30" s="25">
        <f t="shared" si="39"/>
        <v>16.399999999999999</v>
      </c>
      <c r="Y30" s="25">
        <f t="shared" si="40"/>
        <v>5</v>
      </c>
      <c r="Z30" s="25">
        <f t="shared" si="41"/>
        <v>5.44</v>
      </c>
      <c r="AA30" s="25">
        <f t="shared" si="48"/>
        <v>5</v>
      </c>
      <c r="AB30" s="25">
        <f t="shared" si="43"/>
        <v>7</v>
      </c>
      <c r="AC30" s="25">
        <f t="shared" si="44"/>
        <v>12</v>
      </c>
      <c r="AD30" s="25">
        <f t="shared" si="45"/>
        <v>19.440000000000001</v>
      </c>
      <c r="AE30" s="25">
        <f t="shared" si="46"/>
        <v>270</v>
      </c>
      <c r="AF30" s="25">
        <f t="shared" si="47"/>
        <v>280</v>
      </c>
    </row>
    <row r="31" spans="1:32" x14ac:dyDescent="0.25">
      <c r="A31" s="283">
        <v>46036</v>
      </c>
      <c r="B31" s="34" t="s">
        <v>434</v>
      </c>
      <c r="C31" s="34" t="s">
        <v>30</v>
      </c>
      <c r="D31" s="223">
        <v>0.98</v>
      </c>
      <c r="E31" s="48">
        <f t="shared" si="12"/>
        <v>1</v>
      </c>
      <c r="F31" s="43">
        <v>14</v>
      </c>
      <c r="G31" s="48">
        <f t="shared" si="13"/>
        <v>1</v>
      </c>
      <c r="H31" s="4">
        <v>5.78</v>
      </c>
      <c r="I31" s="48">
        <f t="shared" si="14"/>
        <v>1</v>
      </c>
      <c r="J31" s="223">
        <v>5.8</v>
      </c>
      <c r="K31" s="48">
        <f t="shared" si="15"/>
        <v>1</v>
      </c>
      <c r="L31" s="223">
        <v>18.2</v>
      </c>
      <c r="M31" s="48">
        <f t="shared" si="16"/>
        <v>1</v>
      </c>
      <c r="N31" s="223">
        <v>275</v>
      </c>
      <c r="O31" s="48">
        <f t="shared" si="33"/>
        <v>1</v>
      </c>
      <c r="P31" s="41">
        <f t="shared" si="34"/>
        <v>1</v>
      </c>
      <c r="Q31" s="41">
        <f t="shared" si="35"/>
        <v>1</v>
      </c>
      <c r="T31" s="25" t="str">
        <f t="shared" si="20"/>
        <v>STAG</v>
      </c>
      <c r="U31" s="25">
        <f t="shared" si="36"/>
        <v>0.8</v>
      </c>
      <c r="V31" s="25">
        <f t="shared" si="37"/>
        <v>1.24</v>
      </c>
      <c r="W31" s="25">
        <f t="shared" si="38"/>
        <v>12.5</v>
      </c>
      <c r="X31" s="25">
        <f t="shared" si="39"/>
        <v>16.440000000000001</v>
      </c>
      <c r="Y31" s="25">
        <f t="shared" si="40"/>
        <v>5.45</v>
      </c>
      <c r="Z31" s="25">
        <f t="shared" si="41"/>
        <v>5.94</v>
      </c>
      <c r="AA31" s="25">
        <f t="shared" si="48"/>
        <v>5</v>
      </c>
      <c r="AB31" s="25">
        <f t="shared" si="43"/>
        <v>7</v>
      </c>
      <c r="AC31" s="25">
        <f t="shared" si="44"/>
        <v>12</v>
      </c>
      <c r="AD31" s="25">
        <f t="shared" si="45"/>
        <v>19.440000000000001</v>
      </c>
      <c r="AE31" s="25">
        <f t="shared" si="46"/>
        <v>270</v>
      </c>
      <c r="AF31" s="25">
        <f t="shared" si="47"/>
        <v>280</v>
      </c>
    </row>
    <row r="32" spans="1:32" x14ac:dyDescent="0.25">
      <c r="A32" s="283">
        <v>46036</v>
      </c>
      <c r="B32" s="34" t="s">
        <v>437</v>
      </c>
      <c r="C32" s="34" t="s">
        <v>30</v>
      </c>
      <c r="D32" s="223">
        <v>1</v>
      </c>
      <c r="E32" s="48">
        <f t="shared" si="12"/>
        <v>1</v>
      </c>
      <c r="F32" s="43">
        <v>13.1</v>
      </c>
      <c r="G32" s="48">
        <f t="shared" si="13"/>
        <v>1</v>
      </c>
      <c r="H32" s="4">
        <v>5.79</v>
      </c>
      <c r="I32" s="48">
        <f t="shared" si="14"/>
        <v>1</v>
      </c>
      <c r="J32" s="223">
        <v>5.6</v>
      </c>
      <c r="K32" s="48">
        <f t="shared" si="15"/>
        <v>1</v>
      </c>
      <c r="L32" s="223">
        <v>17.02</v>
      </c>
      <c r="M32" s="48">
        <f t="shared" si="16"/>
        <v>1</v>
      </c>
      <c r="N32" s="223">
        <v>275</v>
      </c>
      <c r="O32" s="48">
        <f t="shared" si="33"/>
        <v>1</v>
      </c>
      <c r="P32" s="41">
        <f t="shared" si="34"/>
        <v>1</v>
      </c>
      <c r="Q32" s="41">
        <f t="shared" si="35"/>
        <v>1</v>
      </c>
      <c r="T32" s="25" t="str">
        <f t="shared" si="20"/>
        <v>STAG</v>
      </c>
      <c r="U32" s="25">
        <f t="shared" si="36"/>
        <v>0.8</v>
      </c>
      <c r="V32" s="25">
        <f t="shared" si="37"/>
        <v>1.24</v>
      </c>
      <c r="W32" s="25">
        <f t="shared" si="38"/>
        <v>12.5</v>
      </c>
      <c r="X32" s="25">
        <f t="shared" si="39"/>
        <v>16.440000000000001</v>
      </c>
      <c r="Y32" s="25">
        <f t="shared" si="40"/>
        <v>5.45</v>
      </c>
      <c r="Z32" s="25">
        <f t="shared" si="41"/>
        <v>5.94</v>
      </c>
      <c r="AA32" s="25">
        <f t="shared" si="48"/>
        <v>5</v>
      </c>
      <c r="AB32" s="25">
        <f t="shared" si="43"/>
        <v>7</v>
      </c>
      <c r="AC32" s="25">
        <f t="shared" si="44"/>
        <v>12</v>
      </c>
      <c r="AD32" s="25">
        <f t="shared" si="45"/>
        <v>19.440000000000001</v>
      </c>
      <c r="AE32" s="25">
        <f t="shared" si="46"/>
        <v>270</v>
      </c>
      <c r="AF32" s="25">
        <f t="shared" si="47"/>
        <v>280</v>
      </c>
    </row>
    <row r="33" spans="1:32" x14ac:dyDescent="0.25">
      <c r="A33" s="283">
        <v>46036</v>
      </c>
      <c r="B33" s="34" t="s">
        <v>435</v>
      </c>
      <c r="C33" s="34" t="s">
        <v>30</v>
      </c>
      <c r="D33" s="223">
        <v>1.1000000000000001</v>
      </c>
      <c r="E33" s="48">
        <f t="shared" si="12"/>
        <v>1</v>
      </c>
      <c r="F33" s="294"/>
      <c r="G33" s="48"/>
      <c r="H33" s="4">
        <v>5.62</v>
      </c>
      <c r="I33" s="48">
        <f t="shared" si="14"/>
        <v>1</v>
      </c>
      <c r="J33" s="223">
        <v>5.7</v>
      </c>
      <c r="K33" s="48">
        <f t="shared" si="15"/>
        <v>1</v>
      </c>
      <c r="L33" s="223">
        <v>18.2</v>
      </c>
      <c r="M33" s="48">
        <f t="shared" si="16"/>
        <v>1</v>
      </c>
      <c r="N33" s="223">
        <v>275</v>
      </c>
      <c r="O33" s="48">
        <f t="shared" si="33"/>
        <v>1</v>
      </c>
      <c r="P33" s="248"/>
      <c r="Q33" s="248"/>
      <c r="T33" s="25" t="str">
        <f t="shared" si="20"/>
        <v>STAG</v>
      </c>
      <c r="U33" s="25">
        <f t="shared" si="36"/>
        <v>0.8</v>
      </c>
      <c r="V33" s="25">
        <f t="shared" si="37"/>
        <v>1.24</v>
      </c>
      <c r="W33" s="25">
        <f t="shared" si="38"/>
        <v>12.5</v>
      </c>
      <c r="X33" s="25">
        <f t="shared" si="39"/>
        <v>16.440000000000001</v>
      </c>
      <c r="Y33" s="25">
        <f t="shared" si="40"/>
        <v>5.45</v>
      </c>
      <c r="Z33" s="25">
        <f t="shared" si="41"/>
        <v>5.94</v>
      </c>
      <c r="AA33" s="25">
        <f t="shared" si="48"/>
        <v>5</v>
      </c>
      <c r="AB33" s="25">
        <f t="shared" si="43"/>
        <v>7</v>
      </c>
      <c r="AC33" s="25">
        <f t="shared" si="44"/>
        <v>12</v>
      </c>
      <c r="AD33" s="25">
        <f t="shared" si="45"/>
        <v>19.440000000000001</v>
      </c>
      <c r="AE33" s="25">
        <f t="shared" si="46"/>
        <v>270</v>
      </c>
      <c r="AF33" s="25">
        <f t="shared" si="47"/>
        <v>280</v>
      </c>
    </row>
    <row r="34" spans="1:32" x14ac:dyDescent="0.25">
      <c r="A34" s="283">
        <v>46036</v>
      </c>
      <c r="B34" s="34" t="s">
        <v>436</v>
      </c>
      <c r="C34" s="34" t="s">
        <v>30</v>
      </c>
      <c r="D34" s="223">
        <v>0.93</v>
      </c>
      <c r="E34" s="48">
        <f t="shared" si="12"/>
        <v>1</v>
      </c>
      <c r="F34" s="43">
        <v>13.68</v>
      </c>
      <c r="G34" s="48">
        <f t="shared" si="13"/>
        <v>1</v>
      </c>
      <c r="H34" s="4">
        <v>5.63</v>
      </c>
      <c r="I34" s="48">
        <f t="shared" si="14"/>
        <v>1</v>
      </c>
      <c r="J34" s="223">
        <v>5.43</v>
      </c>
      <c r="K34" s="48">
        <f t="shared" si="15"/>
        <v>1</v>
      </c>
      <c r="L34" s="223">
        <v>16.75</v>
      </c>
      <c r="M34" s="48">
        <f t="shared" si="16"/>
        <v>1</v>
      </c>
      <c r="N34" s="223">
        <v>275</v>
      </c>
      <c r="O34" s="48">
        <f t="shared" si="33"/>
        <v>1</v>
      </c>
      <c r="P34" s="41">
        <f t="shared" si="34"/>
        <v>1</v>
      </c>
      <c r="Q34" s="41">
        <f t="shared" si="35"/>
        <v>1</v>
      </c>
      <c r="T34" s="25" t="str">
        <f t="shared" si="20"/>
        <v>STAG</v>
      </c>
      <c r="U34" s="25">
        <f t="shared" si="36"/>
        <v>0.8</v>
      </c>
      <c r="V34" s="25">
        <f t="shared" si="37"/>
        <v>1.24</v>
      </c>
      <c r="W34" s="25">
        <f t="shared" si="38"/>
        <v>12.5</v>
      </c>
      <c r="X34" s="25">
        <f t="shared" si="39"/>
        <v>16.440000000000001</v>
      </c>
      <c r="Y34" s="25">
        <f t="shared" si="40"/>
        <v>5.45</v>
      </c>
      <c r="Z34" s="25">
        <f t="shared" si="41"/>
        <v>5.94</v>
      </c>
      <c r="AA34" s="25">
        <f t="shared" si="48"/>
        <v>5</v>
      </c>
      <c r="AB34" s="25">
        <f t="shared" si="43"/>
        <v>7</v>
      </c>
      <c r="AC34" s="25">
        <f t="shared" si="44"/>
        <v>12</v>
      </c>
      <c r="AD34" s="25">
        <f t="shared" si="45"/>
        <v>19.440000000000001</v>
      </c>
      <c r="AE34" s="25">
        <f t="shared" si="46"/>
        <v>270</v>
      </c>
      <c r="AF34" s="25">
        <f t="shared" si="47"/>
        <v>280</v>
      </c>
    </row>
    <row r="35" spans="1:32" x14ac:dyDescent="0.25">
      <c r="A35" s="283">
        <v>46036</v>
      </c>
      <c r="B35" s="34" t="s">
        <v>434</v>
      </c>
      <c r="C35" s="34" t="s">
        <v>30</v>
      </c>
      <c r="D35" s="223">
        <v>0.92</v>
      </c>
      <c r="E35" s="48">
        <f t="shared" si="12"/>
        <v>1</v>
      </c>
      <c r="F35" s="43">
        <v>12.1</v>
      </c>
      <c r="G35" s="48">
        <f t="shared" si="13"/>
        <v>0</v>
      </c>
      <c r="H35" s="4">
        <v>5.73</v>
      </c>
      <c r="I35" s="48">
        <f t="shared" si="14"/>
        <v>1</v>
      </c>
      <c r="J35" s="223">
        <v>5</v>
      </c>
      <c r="K35" s="48">
        <f t="shared" si="15"/>
        <v>1</v>
      </c>
      <c r="L35" s="223">
        <v>15.9</v>
      </c>
      <c r="M35" s="48">
        <f t="shared" si="16"/>
        <v>1</v>
      </c>
      <c r="N35" s="223">
        <v>275</v>
      </c>
      <c r="O35" s="48">
        <f t="shared" si="33"/>
        <v>1</v>
      </c>
      <c r="P35" s="41">
        <f>IF(+(IF(D35&lt;U35,0,IF(D35&gt;V35,0,1)))+(IF(F35&lt;W35,0,IF(F35&gt;X35,0,1)))+(IF(H35&lt;Y35,0,IF(H35&gt;Z35,0,1)))+(IF(J35&lt;AA35,0,IF(J35&gt;AB35,0,1)))+(IF(L35&lt;AC35,0,IF(L35&gt;AD35,0,1)))+(IF(N35&lt;AE35,0,IF(N35&gt;AF35,0,1)))=6,1,0)</f>
        <v>0</v>
      </c>
      <c r="Q35" s="41">
        <f t="shared" si="35"/>
        <v>0</v>
      </c>
      <c r="T35" s="25" t="str">
        <f t="shared" si="20"/>
        <v>STAG</v>
      </c>
      <c r="U35" s="25">
        <f t="shared" si="36"/>
        <v>0.8</v>
      </c>
      <c r="V35" s="25">
        <f t="shared" si="37"/>
        <v>1.24</v>
      </c>
      <c r="W35" s="25">
        <f t="shared" si="38"/>
        <v>12.5</v>
      </c>
      <c r="X35" s="25">
        <f t="shared" si="39"/>
        <v>16.440000000000001</v>
      </c>
      <c r="Y35" s="25">
        <f t="shared" si="40"/>
        <v>5.45</v>
      </c>
      <c r="Z35" s="25">
        <f t="shared" si="41"/>
        <v>5.94</v>
      </c>
      <c r="AA35" s="25">
        <f t="shared" si="48"/>
        <v>5</v>
      </c>
      <c r="AB35" s="25">
        <f t="shared" si="43"/>
        <v>7</v>
      </c>
      <c r="AC35" s="25">
        <f t="shared" si="44"/>
        <v>12</v>
      </c>
      <c r="AD35" s="25">
        <f t="shared" si="45"/>
        <v>19.440000000000001</v>
      </c>
      <c r="AE35" s="25">
        <f t="shared" si="46"/>
        <v>270</v>
      </c>
      <c r="AF35" s="25">
        <f t="shared" si="47"/>
        <v>280</v>
      </c>
    </row>
    <row r="36" spans="1:32" x14ac:dyDescent="0.25">
      <c r="A36" s="283">
        <v>46037</v>
      </c>
      <c r="B36" s="34" t="s">
        <v>455</v>
      </c>
      <c r="C36" s="34" t="s">
        <v>32</v>
      </c>
      <c r="D36" s="223">
        <v>5.23</v>
      </c>
      <c r="E36" s="48">
        <f t="shared" si="12"/>
        <v>1</v>
      </c>
      <c r="F36" s="43">
        <v>32.5</v>
      </c>
      <c r="G36" s="48">
        <f t="shared" si="13"/>
        <v>1</v>
      </c>
      <c r="H36" s="4">
        <v>4.5199999999999996</v>
      </c>
      <c r="I36" s="48">
        <f t="shared" si="14"/>
        <v>0</v>
      </c>
      <c r="J36" s="223">
        <v>260.10000000000002</v>
      </c>
      <c r="K36" s="48">
        <f t="shared" si="15"/>
        <v>1</v>
      </c>
      <c r="L36" s="262"/>
      <c r="M36" s="48"/>
      <c r="N36" s="223">
        <v>275</v>
      </c>
      <c r="O36" s="48">
        <f t="shared" si="33"/>
        <v>1</v>
      </c>
      <c r="P36" s="248"/>
      <c r="Q36" s="248"/>
      <c r="T36" s="25" t="str">
        <f t="shared" si="20"/>
        <v>MACKESON</v>
      </c>
      <c r="U36" s="25">
        <f t="shared" si="36"/>
        <v>5.2</v>
      </c>
      <c r="V36" s="25">
        <f t="shared" si="37"/>
        <v>5.64</v>
      </c>
      <c r="W36" s="25">
        <f t="shared" si="38"/>
        <v>32</v>
      </c>
      <c r="X36" s="25">
        <f t="shared" si="39"/>
        <v>38</v>
      </c>
      <c r="Y36" s="25">
        <f t="shared" si="40"/>
        <v>4.55</v>
      </c>
      <c r="Z36" s="25">
        <f t="shared" si="41"/>
        <v>5</v>
      </c>
      <c r="AA36" s="25">
        <f t="shared" si="48"/>
        <v>260</v>
      </c>
      <c r="AB36" s="25">
        <f t="shared" si="43"/>
        <v>320</v>
      </c>
      <c r="AC36" s="25">
        <f t="shared" si="44"/>
        <v>130</v>
      </c>
      <c r="AD36" s="25">
        <f t="shared" si="45"/>
        <v>230</v>
      </c>
      <c r="AE36" s="25">
        <f t="shared" si="46"/>
        <v>270</v>
      </c>
      <c r="AF36" s="25">
        <f t="shared" si="47"/>
        <v>280</v>
      </c>
    </row>
    <row r="37" spans="1:32" x14ac:dyDescent="0.25">
      <c r="A37" s="283">
        <v>46038</v>
      </c>
      <c r="B37" s="34" t="s">
        <v>434</v>
      </c>
      <c r="C37" s="34" t="s">
        <v>31</v>
      </c>
      <c r="D37" s="223">
        <v>1.95</v>
      </c>
      <c r="E37" s="48">
        <f t="shared" si="12"/>
        <v>1</v>
      </c>
      <c r="F37" s="43">
        <v>13.2</v>
      </c>
      <c r="G37" s="48">
        <f t="shared" si="13"/>
        <v>1</v>
      </c>
      <c r="H37" s="4">
        <v>5.39</v>
      </c>
      <c r="I37" s="48">
        <f t="shared" si="14"/>
        <v>1</v>
      </c>
      <c r="J37" s="223">
        <v>5.81</v>
      </c>
      <c r="K37" s="48">
        <f t="shared" si="15"/>
        <v>1</v>
      </c>
      <c r="L37" s="223">
        <v>18.149999999999999</v>
      </c>
      <c r="M37" s="48">
        <f t="shared" ref="M37:M57" si="49">IF(+(IF(L37&lt;AC37,0,IF(L37&gt;AD37,0,1)))=1,1,0)</f>
        <v>1</v>
      </c>
      <c r="N37" s="223">
        <v>275</v>
      </c>
      <c r="O37" s="48">
        <f t="shared" si="33"/>
        <v>1</v>
      </c>
      <c r="P37" s="41">
        <f t="shared" ref="P37:P54" si="50">IF(+(IF(D37&lt;U37,0,IF(D37&gt;V37,0,1)))+(IF(F37&lt;W37,0,IF(F37&gt;X37,0,1)))+(IF(H37&lt;Y37,0,IF(H37&gt;Z37,0,1)))+(IF(J37&lt;AA37,0,IF(J37&gt;AB37,0,1)))+(IF(L37&lt;AC37,0,IF(L37&gt;AD37,0,1)))+(IF(N37&lt;AE37,0,IF(N37&gt;AF37,0,1)))=6,1,0)</f>
        <v>1</v>
      </c>
      <c r="Q37" s="41">
        <f t="shared" ref="Q37:Q54" si="51">IF(+(IF(D37&lt;U37,0,IF(D37&gt;V37,0,1)))+(IF(F37&lt;W37,0,IF(F37&gt;X37,0,1)))+(IF(H37&lt;Y37,0,IF(H37&gt;Z37,0,1)))+(IF(L37&lt;AC37,0,IF(L37&gt;AD37,0,1)))+(IF(N37&lt;AE37,0,IF(N37&gt;AF37,0,1)))=5,1,0)</f>
        <v>1</v>
      </c>
      <c r="T37" s="25" t="str">
        <f t="shared" si="20"/>
        <v>CARIB</v>
      </c>
      <c r="U37" s="25">
        <f t="shared" si="36"/>
        <v>1.65</v>
      </c>
      <c r="V37" s="25">
        <f t="shared" si="37"/>
        <v>2.14</v>
      </c>
      <c r="W37" s="25">
        <f t="shared" si="38"/>
        <v>12.5</v>
      </c>
      <c r="X37" s="25">
        <f t="shared" si="39"/>
        <v>16.399999999999999</v>
      </c>
      <c r="Y37" s="25">
        <f t="shared" si="40"/>
        <v>5</v>
      </c>
      <c r="Z37" s="25">
        <f t="shared" si="41"/>
        <v>5.44</v>
      </c>
      <c r="AA37" s="25">
        <f t="shared" si="48"/>
        <v>5</v>
      </c>
      <c r="AB37" s="25">
        <f t="shared" si="43"/>
        <v>7</v>
      </c>
      <c r="AC37" s="25">
        <f t="shared" si="44"/>
        <v>12</v>
      </c>
      <c r="AD37" s="25">
        <f t="shared" si="45"/>
        <v>19.440000000000001</v>
      </c>
      <c r="AE37" s="25">
        <f t="shared" si="46"/>
        <v>270</v>
      </c>
      <c r="AF37" s="25">
        <f t="shared" si="47"/>
        <v>280</v>
      </c>
    </row>
    <row r="38" spans="1:32" x14ac:dyDescent="0.25">
      <c r="A38" s="283">
        <v>46038</v>
      </c>
      <c r="B38" s="34" t="s">
        <v>436</v>
      </c>
      <c r="C38" s="34" t="s">
        <v>31</v>
      </c>
      <c r="D38" s="223">
        <v>1.88</v>
      </c>
      <c r="E38" s="48">
        <f t="shared" si="12"/>
        <v>1</v>
      </c>
      <c r="F38" s="43">
        <v>13.2</v>
      </c>
      <c r="G38" s="48">
        <f t="shared" si="13"/>
        <v>1</v>
      </c>
      <c r="H38" s="4">
        <v>5.19</v>
      </c>
      <c r="I38" s="48">
        <f t="shared" si="14"/>
        <v>1</v>
      </c>
      <c r="J38" s="223">
        <v>5.75</v>
      </c>
      <c r="K38" s="48">
        <f t="shared" si="15"/>
        <v>1</v>
      </c>
      <c r="L38" s="223">
        <v>17.3</v>
      </c>
      <c r="M38" s="48">
        <f t="shared" si="49"/>
        <v>1</v>
      </c>
      <c r="N38" s="223">
        <v>275</v>
      </c>
      <c r="O38" s="48">
        <f t="shared" si="33"/>
        <v>1</v>
      </c>
      <c r="P38" s="41">
        <f t="shared" si="50"/>
        <v>1</v>
      </c>
      <c r="Q38" s="41">
        <f t="shared" si="51"/>
        <v>1</v>
      </c>
      <c r="T38" s="25" t="str">
        <f t="shared" si="20"/>
        <v>CARIB</v>
      </c>
      <c r="U38" s="25">
        <f t="shared" si="36"/>
        <v>1.65</v>
      </c>
      <c r="V38" s="25">
        <f t="shared" si="37"/>
        <v>2.14</v>
      </c>
      <c r="W38" s="25">
        <f t="shared" si="38"/>
        <v>12.5</v>
      </c>
      <c r="X38" s="25">
        <f t="shared" si="39"/>
        <v>16.399999999999999</v>
      </c>
      <c r="Y38" s="25">
        <f t="shared" si="40"/>
        <v>5</v>
      </c>
      <c r="Z38" s="25">
        <f t="shared" si="41"/>
        <v>5.44</v>
      </c>
      <c r="AA38" s="25">
        <f t="shared" si="48"/>
        <v>5</v>
      </c>
      <c r="AB38" s="25">
        <f t="shared" si="43"/>
        <v>7</v>
      </c>
      <c r="AC38" s="25">
        <f t="shared" si="44"/>
        <v>12</v>
      </c>
      <c r="AD38" s="25">
        <f t="shared" si="45"/>
        <v>19.440000000000001</v>
      </c>
      <c r="AE38" s="25">
        <f t="shared" si="46"/>
        <v>270</v>
      </c>
      <c r="AF38" s="25">
        <f t="shared" si="47"/>
        <v>280</v>
      </c>
    </row>
    <row r="39" spans="1:32" x14ac:dyDescent="0.25">
      <c r="A39" s="283">
        <v>46038</v>
      </c>
      <c r="B39" s="34" t="s">
        <v>437</v>
      </c>
      <c r="C39" s="34" t="s">
        <v>31</v>
      </c>
      <c r="D39" s="223">
        <v>1.88</v>
      </c>
      <c r="E39" s="48">
        <f t="shared" si="12"/>
        <v>1</v>
      </c>
      <c r="F39" s="43">
        <v>14.1</v>
      </c>
      <c r="G39" s="48">
        <f t="shared" si="13"/>
        <v>1</v>
      </c>
      <c r="H39" s="223">
        <v>5.19</v>
      </c>
      <c r="I39" s="48">
        <f t="shared" si="14"/>
        <v>1</v>
      </c>
      <c r="J39" s="223">
        <v>5.5</v>
      </c>
      <c r="K39" s="48">
        <f t="shared" si="15"/>
        <v>1</v>
      </c>
      <c r="L39" s="262"/>
      <c r="M39" s="48"/>
      <c r="N39" s="262"/>
      <c r="O39" s="48"/>
      <c r="P39" s="248">
        <v>1</v>
      </c>
      <c r="Q39" s="248">
        <v>1</v>
      </c>
      <c r="T39" s="25" t="str">
        <f t="shared" si="20"/>
        <v>CARIB</v>
      </c>
      <c r="U39" s="25">
        <f t="shared" si="36"/>
        <v>1.65</v>
      </c>
      <c r="V39" s="25">
        <f t="shared" si="37"/>
        <v>2.14</v>
      </c>
      <c r="W39" s="25">
        <f t="shared" si="38"/>
        <v>12.5</v>
      </c>
      <c r="X39" s="25">
        <f t="shared" si="39"/>
        <v>16.399999999999999</v>
      </c>
      <c r="Y39" s="25">
        <f t="shared" si="40"/>
        <v>5</v>
      </c>
      <c r="Z39" s="25">
        <f t="shared" si="41"/>
        <v>5.44</v>
      </c>
      <c r="AA39" s="25">
        <f t="shared" si="48"/>
        <v>5</v>
      </c>
      <c r="AB39" s="25">
        <f t="shared" si="43"/>
        <v>7</v>
      </c>
      <c r="AC39" s="25">
        <f t="shared" si="44"/>
        <v>12</v>
      </c>
      <c r="AD39" s="25">
        <f t="shared" si="45"/>
        <v>19.440000000000001</v>
      </c>
      <c r="AE39" s="25">
        <f t="shared" si="46"/>
        <v>270</v>
      </c>
      <c r="AF39" s="25">
        <f t="shared" si="47"/>
        <v>280</v>
      </c>
    </row>
    <row r="40" spans="1:32" x14ac:dyDescent="0.25">
      <c r="A40" s="283">
        <v>46038</v>
      </c>
      <c r="B40" s="34" t="s">
        <v>435</v>
      </c>
      <c r="C40" s="34" t="s">
        <v>31</v>
      </c>
      <c r="D40" s="223">
        <v>1.87</v>
      </c>
      <c r="E40" s="48">
        <f t="shared" si="12"/>
        <v>1</v>
      </c>
      <c r="F40" s="43">
        <v>14.2</v>
      </c>
      <c r="G40" s="48">
        <f t="shared" si="13"/>
        <v>1</v>
      </c>
      <c r="H40" s="4">
        <v>5.13</v>
      </c>
      <c r="I40" s="48">
        <f t="shared" si="14"/>
        <v>1</v>
      </c>
      <c r="J40" s="223">
        <v>5.28</v>
      </c>
      <c r="K40" s="48">
        <f t="shared" si="15"/>
        <v>1</v>
      </c>
      <c r="L40" s="262"/>
      <c r="M40" s="48"/>
      <c r="N40" s="262"/>
      <c r="O40" s="48"/>
      <c r="P40" s="248">
        <v>1</v>
      </c>
      <c r="Q40" s="248">
        <v>1</v>
      </c>
      <c r="T40" s="25" t="str">
        <f t="shared" si="20"/>
        <v>CARIB</v>
      </c>
      <c r="U40" s="25">
        <f t="shared" si="36"/>
        <v>1.65</v>
      </c>
      <c r="V40" s="25">
        <f t="shared" si="37"/>
        <v>2.14</v>
      </c>
      <c r="W40" s="25">
        <f t="shared" si="38"/>
        <v>12.5</v>
      </c>
      <c r="X40" s="25">
        <f t="shared" si="39"/>
        <v>16.399999999999999</v>
      </c>
      <c r="Y40" s="25">
        <f t="shared" si="40"/>
        <v>5</v>
      </c>
      <c r="Z40" s="25">
        <f t="shared" si="41"/>
        <v>5.44</v>
      </c>
      <c r="AA40" s="25">
        <f t="shared" si="48"/>
        <v>5</v>
      </c>
      <c r="AB40" s="25">
        <f t="shared" si="43"/>
        <v>7</v>
      </c>
      <c r="AC40" s="25">
        <f t="shared" si="44"/>
        <v>12</v>
      </c>
      <c r="AD40" s="25">
        <f t="shared" si="45"/>
        <v>19.440000000000001</v>
      </c>
      <c r="AE40" s="25">
        <f t="shared" si="46"/>
        <v>270</v>
      </c>
      <c r="AF40" s="25">
        <f t="shared" si="47"/>
        <v>280</v>
      </c>
    </row>
    <row r="41" spans="1:32" x14ac:dyDescent="0.25">
      <c r="A41" s="283">
        <v>46041</v>
      </c>
      <c r="B41" s="34" t="s">
        <v>452</v>
      </c>
      <c r="C41" s="34" t="s">
        <v>31</v>
      </c>
      <c r="D41" s="262"/>
      <c r="E41" s="48"/>
      <c r="F41" s="294"/>
      <c r="G41" s="48"/>
      <c r="H41" s="293"/>
      <c r="I41" s="48"/>
      <c r="J41" s="223"/>
      <c r="K41" s="128"/>
      <c r="L41" s="223">
        <v>12.67</v>
      </c>
      <c r="M41" s="48">
        <f t="shared" si="49"/>
        <v>1</v>
      </c>
      <c r="N41" s="262"/>
      <c r="O41" s="48"/>
      <c r="P41" s="248">
        <v>1</v>
      </c>
      <c r="Q41" s="248">
        <v>1</v>
      </c>
      <c r="T41" s="25" t="str">
        <f t="shared" si="20"/>
        <v>CARIB</v>
      </c>
      <c r="U41" s="25">
        <f t="shared" si="36"/>
        <v>1.65</v>
      </c>
      <c r="V41" s="25">
        <f t="shared" si="37"/>
        <v>2.14</v>
      </c>
      <c r="W41" s="25">
        <f t="shared" si="38"/>
        <v>12.5</v>
      </c>
      <c r="X41" s="25">
        <f t="shared" si="39"/>
        <v>16.399999999999999</v>
      </c>
      <c r="Y41" s="25">
        <f t="shared" si="40"/>
        <v>5</v>
      </c>
      <c r="Z41" s="25">
        <f t="shared" si="41"/>
        <v>5.44</v>
      </c>
      <c r="AA41" s="25">
        <f t="shared" si="48"/>
        <v>5</v>
      </c>
      <c r="AB41" s="25">
        <f t="shared" si="43"/>
        <v>7</v>
      </c>
      <c r="AC41" s="25">
        <f t="shared" si="44"/>
        <v>12</v>
      </c>
      <c r="AD41" s="25">
        <f t="shared" si="45"/>
        <v>19.440000000000001</v>
      </c>
      <c r="AE41" s="25">
        <f t="shared" si="46"/>
        <v>270</v>
      </c>
      <c r="AF41" s="25">
        <f t="shared" si="47"/>
        <v>280</v>
      </c>
    </row>
    <row r="42" spans="1:32" ht="12.75" customHeight="1" x14ac:dyDescent="0.25">
      <c r="A42" s="283">
        <v>46041</v>
      </c>
      <c r="B42" s="34" t="s">
        <v>437</v>
      </c>
      <c r="C42" s="34" t="s">
        <v>31</v>
      </c>
      <c r="D42" s="223">
        <v>1.9</v>
      </c>
      <c r="E42" s="48">
        <f t="shared" si="12"/>
        <v>1</v>
      </c>
      <c r="F42" s="43">
        <v>13.4</v>
      </c>
      <c r="G42" s="48">
        <f t="shared" si="13"/>
        <v>1</v>
      </c>
      <c r="H42" s="4">
        <v>5.32</v>
      </c>
      <c r="I42" s="48">
        <f t="shared" si="14"/>
        <v>1</v>
      </c>
      <c r="J42" s="223">
        <v>5.14</v>
      </c>
      <c r="K42" s="48">
        <f t="shared" si="15"/>
        <v>1</v>
      </c>
      <c r="L42" s="223">
        <v>14.58</v>
      </c>
      <c r="M42" s="48">
        <f t="shared" si="49"/>
        <v>1</v>
      </c>
      <c r="N42" s="223">
        <v>275</v>
      </c>
      <c r="O42" s="48">
        <f t="shared" ref="O42:O57" si="52">IF(+(IF(N42&lt;AE42,0,IF(N42&gt;AF42,0,1)))=1,1,0)</f>
        <v>1</v>
      </c>
      <c r="P42" s="41">
        <f t="shared" si="50"/>
        <v>1</v>
      </c>
      <c r="Q42" s="41">
        <f t="shared" si="51"/>
        <v>1</v>
      </c>
      <c r="T42" s="25" t="str">
        <f t="shared" si="20"/>
        <v>CARIB</v>
      </c>
      <c r="U42" s="25">
        <f t="shared" si="36"/>
        <v>1.65</v>
      </c>
      <c r="V42" s="25">
        <f t="shared" si="37"/>
        <v>2.14</v>
      </c>
      <c r="W42" s="25">
        <f t="shared" si="38"/>
        <v>12.5</v>
      </c>
      <c r="X42" s="25">
        <f t="shared" si="39"/>
        <v>16.399999999999999</v>
      </c>
      <c r="Y42" s="25">
        <f t="shared" si="40"/>
        <v>5</v>
      </c>
      <c r="Z42" s="25">
        <f t="shared" si="41"/>
        <v>5.44</v>
      </c>
      <c r="AA42" s="25">
        <f t="shared" si="48"/>
        <v>5</v>
      </c>
      <c r="AB42" s="25">
        <f t="shared" si="43"/>
        <v>7</v>
      </c>
      <c r="AC42" s="25">
        <f t="shared" si="44"/>
        <v>12</v>
      </c>
      <c r="AD42" s="25">
        <f t="shared" si="45"/>
        <v>19.440000000000001</v>
      </c>
      <c r="AE42" s="25">
        <f t="shared" si="46"/>
        <v>270</v>
      </c>
      <c r="AF42" s="25">
        <f t="shared" si="47"/>
        <v>280</v>
      </c>
    </row>
    <row r="43" spans="1:32" x14ac:dyDescent="0.25">
      <c r="A43" s="283">
        <v>46041</v>
      </c>
      <c r="B43" s="34" t="s">
        <v>436</v>
      </c>
      <c r="C43" s="34" t="s">
        <v>31</v>
      </c>
      <c r="D43" s="223">
        <v>2.09</v>
      </c>
      <c r="E43" s="48">
        <f t="shared" si="12"/>
        <v>1</v>
      </c>
      <c r="F43" s="43">
        <v>13.4</v>
      </c>
      <c r="G43" s="48">
        <f t="shared" si="13"/>
        <v>1</v>
      </c>
      <c r="H43" s="4">
        <v>5.15</v>
      </c>
      <c r="I43" s="48">
        <f t="shared" si="14"/>
        <v>1</v>
      </c>
      <c r="J43" s="223">
        <v>5.4</v>
      </c>
      <c r="K43" s="48">
        <f t="shared" si="15"/>
        <v>1</v>
      </c>
      <c r="L43" s="223">
        <v>14.25</v>
      </c>
      <c r="M43" s="48">
        <f t="shared" si="49"/>
        <v>1</v>
      </c>
      <c r="N43" s="223">
        <v>275</v>
      </c>
      <c r="O43" s="48">
        <f t="shared" si="52"/>
        <v>1</v>
      </c>
      <c r="P43" s="41">
        <f t="shared" si="50"/>
        <v>1</v>
      </c>
      <c r="Q43" s="41">
        <f t="shared" si="51"/>
        <v>1</v>
      </c>
      <c r="T43" s="25" t="str">
        <f t="shared" si="20"/>
        <v>CARIB</v>
      </c>
      <c r="U43" s="25">
        <f t="shared" si="36"/>
        <v>1.65</v>
      </c>
      <c r="V43" s="25">
        <f t="shared" si="37"/>
        <v>2.14</v>
      </c>
      <c r="W43" s="25">
        <f t="shared" si="38"/>
        <v>12.5</v>
      </c>
      <c r="X43" s="25">
        <f t="shared" si="39"/>
        <v>16.399999999999999</v>
      </c>
      <c r="Y43" s="25">
        <f t="shared" si="40"/>
        <v>5</v>
      </c>
      <c r="Z43" s="25">
        <f t="shared" si="41"/>
        <v>5.44</v>
      </c>
      <c r="AA43" s="25">
        <f t="shared" si="48"/>
        <v>5</v>
      </c>
      <c r="AB43" s="25">
        <f t="shared" si="43"/>
        <v>7</v>
      </c>
      <c r="AC43" s="25">
        <f t="shared" si="44"/>
        <v>12</v>
      </c>
      <c r="AD43" s="25">
        <f t="shared" si="45"/>
        <v>19.440000000000001</v>
      </c>
      <c r="AE43" s="25">
        <f t="shared" si="46"/>
        <v>270</v>
      </c>
      <c r="AF43" s="25">
        <f t="shared" si="47"/>
        <v>280</v>
      </c>
    </row>
    <row r="44" spans="1:32" x14ac:dyDescent="0.25">
      <c r="A44" s="283">
        <v>46041</v>
      </c>
      <c r="B44" s="34" t="s">
        <v>434</v>
      </c>
      <c r="C44" s="34" t="s">
        <v>31</v>
      </c>
      <c r="D44" s="223">
        <v>2.0499999999999998</v>
      </c>
      <c r="E44" s="48">
        <f t="shared" si="12"/>
        <v>1</v>
      </c>
      <c r="F44" s="43">
        <v>14.92</v>
      </c>
      <c r="G44" s="48">
        <f t="shared" si="13"/>
        <v>1</v>
      </c>
      <c r="H44" s="4">
        <v>5.1100000000000003</v>
      </c>
      <c r="I44" s="48">
        <f t="shared" si="14"/>
        <v>1</v>
      </c>
      <c r="J44" s="223">
        <v>5.3</v>
      </c>
      <c r="K44" s="48">
        <f t="shared" si="15"/>
        <v>1</v>
      </c>
      <c r="L44" s="223">
        <v>16.149999999999999</v>
      </c>
      <c r="M44" s="48">
        <f t="shared" si="49"/>
        <v>1</v>
      </c>
      <c r="N44" s="223">
        <v>275</v>
      </c>
      <c r="O44" s="48">
        <f t="shared" si="52"/>
        <v>1</v>
      </c>
      <c r="P44" s="41">
        <f t="shared" si="50"/>
        <v>1</v>
      </c>
      <c r="Q44" s="41">
        <f t="shared" si="51"/>
        <v>1</v>
      </c>
      <c r="T44" s="25" t="str">
        <f t="shared" si="20"/>
        <v>CARIB</v>
      </c>
      <c r="U44" s="25">
        <f t="shared" si="36"/>
        <v>1.65</v>
      </c>
      <c r="V44" s="25">
        <f t="shared" si="37"/>
        <v>2.14</v>
      </c>
      <c r="W44" s="25">
        <f t="shared" si="38"/>
        <v>12.5</v>
      </c>
      <c r="X44" s="25">
        <f t="shared" si="39"/>
        <v>16.399999999999999</v>
      </c>
      <c r="Y44" s="25">
        <f t="shared" si="40"/>
        <v>5</v>
      </c>
      <c r="Z44" s="25">
        <f t="shared" si="41"/>
        <v>5.44</v>
      </c>
      <c r="AA44" s="25">
        <f t="shared" si="48"/>
        <v>5</v>
      </c>
      <c r="AB44" s="25">
        <f t="shared" si="43"/>
        <v>7</v>
      </c>
      <c r="AC44" s="25">
        <f t="shared" si="44"/>
        <v>12</v>
      </c>
      <c r="AD44" s="25">
        <f t="shared" si="45"/>
        <v>19.440000000000001</v>
      </c>
      <c r="AE44" s="25">
        <f t="shared" si="46"/>
        <v>270</v>
      </c>
      <c r="AF44" s="25">
        <f t="shared" si="47"/>
        <v>280</v>
      </c>
    </row>
    <row r="45" spans="1:32" x14ac:dyDescent="0.25">
      <c r="A45" s="283">
        <v>46041</v>
      </c>
      <c r="B45" s="34" t="s">
        <v>455</v>
      </c>
      <c r="C45" s="34" t="s">
        <v>30</v>
      </c>
      <c r="D45" s="223">
        <v>0.96</v>
      </c>
      <c r="E45" s="48">
        <f t="shared" si="12"/>
        <v>1</v>
      </c>
      <c r="F45" s="43">
        <v>14.6</v>
      </c>
      <c r="G45" s="48">
        <f t="shared" si="13"/>
        <v>1</v>
      </c>
      <c r="H45" s="4">
        <v>5.47</v>
      </c>
      <c r="I45" s="48">
        <f t="shared" si="14"/>
        <v>1</v>
      </c>
      <c r="J45" s="223">
        <v>5.4</v>
      </c>
      <c r="K45" s="48">
        <f t="shared" si="15"/>
        <v>1</v>
      </c>
      <c r="L45" s="223">
        <v>15.43</v>
      </c>
      <c r="M45" s="48">
        <f t="shared" si="49"/>
        <v>1</v>
      </c>
      <c r="N45" s="262"/>
      <c r="O45" s="48"/>
      <c r="P45" s="248">
        <v>1</v>
      </c>
      <c r="Q45" s="248">
        <v>1</v>
      </c>
      <c r="T45" s="25" t="str">
        <f t="shared" si="20"/>
        <v>STAG</v>
      </c>
      <c r="U45" s="25">
        <f t="shared" si="36"/>
        <v>0.8</v>
      </c>
      <c r="V45" s="25">
        <f t="shared" si="37"/>
        <v>1.24</v>
      </c>
      <c r="W45" s="25">
        <f t="shared" si="38"/>
        <v>12.5</v>
      </c>
      <c r="X45" s="25">
        <f t="shared" si="39"/>
        <v>16.440000000000001</v>
      </c>
      <c r="Y45" s="25">
        <f t="shared" si="40"/>
        <v>5.45</v>
      </c>
      <c r="Z45" s="25">
        <f t="shared" si="41"/>
        <v>5.94</v>
      </c>
      <c r="AA45" s="25">
        <f t="shared" si="48"/>
        <v>5</v>
      </c>
      <c r="AB45" s="25">
        <f t="shared" si="43"/>
        <v>7</v>
      </c>
      <c r="AC45" s="25">
        <f t="shared" si="44"/>
        <v>12</v>
      </c>
      <c r="AD45" s="25">
        <f t="shared" si="45"/>
        <v>19.440000000000001</v>
      </c>
      <c r="AE45" s="25">
        <f t="shared" si="46"/>
        <v>270</v>
      </c>
      <c r="AF45" s="25">
        <f t="shared" si="47"/>
        <v>280</v>
      </c>
    </row>
    <row r="46" spans="1:32" x14ac:dyDescent="0.25">
      <c r="A46" s="283">
        <v>46042</v>
      </c>
      <c r="B46" s="34" t="s">
        <v>452</v>
      </c>
      <c r="C46" s="34" t="s">
        <v>30</v>
      </c>
      <c r="D46" s="223">
        <v>0.92</v>
      </c>
      <c r="E46" s="48">
        <f t="shared" si="12"/>
        <v>1</v>
      </c>
      <c r="F46" s="43">
        <v>14.35</v>
      </c>
      <c r="G46" s="48">
        <f t="shared" si="13"/>
        <v>1</v>
      </c>
      <c r="H46" s="4">
        <v>5.56</v>
      </c>
      <c r="I46" s="48">
        <f t="shared" si="14"/>
        <v>1</v>
      </c>
      <c r="J46" s="223">
        <v>5.65</v>
      </c>
      <c r="K46" s="48">
        <f t="shared" si="15"/>
        <v>1</v>
      </c>
      <c r="L46" s="223">
        <v>16.079999999999998</v>
      </c>
      <c r="M46" s="48">
        <f t="shared" si="49"/>
        <v>1</v>
      </c>
      <c r="N46" s="223">
        <v>275</v>
      </c>
      <c r="O46" s="48">
        <f t="shared" si="52"/>
        <v>1</v>
      </c>
      <c r="P46" s="41">
        <f t="shared" si="50"/>
        <v>1</v>
      </c>
      <c r="Q46" s="41">
        <f t="shared" si="51"/>
        <v>1</v>
      </c>
      <c r="T46" s="25" t="str">
        <f t="shared" si="20"/>
        <v>STAG</v>
      </c>
      <c r="U46" s="25">
        <f t="shared" si="36"/>
        <v>0.8</v>
      </c>
      <c r="V46" s="25">
        <f t="shared" si="37"/>
        <v>1.24</v>
      </c>
      <c r="W46" s="25">
        <f t="shared" si="38"/>
        <v>12.5</v>
      </c>
      <c r="X46" s="25">
        <f t="shared" si="39"/>
        <v>16.440000000000001</v>
      </c>
      <c r="Y46" s="25">
        <f t="shared" si="40"/>
        <v>5.45</v>
      </c>
      <c r="Z46" s="25">
        <f t="shared" si="41"/>
        <v>5.94</v>
      </c>
      <c r="AA46" s="25">
        <f t="shared" si="48"/>
        <v>5</v>
      </c>
      <c r="AB46" s="25">
        <f t="shared" si="43"/>
        <v>7</v>
      </c>
      <c r="AC46" s="25">
        <f t="shared" si="44"/>
        <v>12</v>
      </c>
      <c r="AD46" s="25">
        <f t="shared" si="45"/>
        <v>19.440000000000001</v>
      </c>
      <c r="AE46" s="25">
        <f t="shared" si="46"/>
        <v>270</v>
      </c>
      <c r="AF46" s="25">
        <f t="shared" si="47"/>
        <v>280</v>
      </c>
    </row>
    <row r="47" spans="1:32" x14ac:dyDescent="0.25">
      <c r="A47" s="283">
        <v>46049</v>
      </c>
      <c r="B47" s="34" t="s">
        <v>455</v>
      </c>
      <c r="C47" s="34" t="s">
        <v>31</v>
      </c>
      <c r="D47" s="223">
        <v>1.86</v>
      </c>
      <c r="E47" s="48">
        <f t="shared" si="12"/>
        <v>1</v>
      </c>
      <c r="F47" s="43">
        <v>13.7</v>
      </c>
      <c r="G47" s="48">
        <f t="shared" si="13"/>
        <v>1</v>
      </c>
      <c r="H47" s="4">
        <v>5.1100000000000003</v>
      </c>
      <c r="I47" s="48">
        <f t="shared" si="14"/>
        <v>1</v>
      </c>
      <c r="J47" s="223">
        <v>5.3</v>
      </c>
      <c r="K47" s="48">
        <f t="shared" si="15"/>
        <v>1</v>
      </c>
      <c r="L47" s="223">
        <v>14.9</v>
      </c>
      <c r="M47" s="48">
        <f t="shared" si="49"/>
        <v>1</v>
      </c>
      <c r="N47" s="223">
        <v>275</v>
      </c>
      <c r="O47" s="48">
        <f t="shared" si="52"/>
        <v>1</v>
      </c>
      <c r="P47" s="41">
        <f t="shared" si="50"/>
        <v>1</v>
      </c>
      <c r="Q47" s="41">
        <f t="shared" si="51"/>
        <v>1</v>
      </c>
      <c r="T47" s="25" t="str">
        <f t="shared" si="20"/>
        <v>CARIB</v>
      </c>
      <c r="U47" s="25">
        <f t="shared" si="36"/>
        <v>1.65</v>
      </c>
      <c r="V47" s="25">
        <f t="shared" si="37"/>
        <v>2.14</v>
      </c>
      <c r="W47" s="25">
        <f t="shared" si="38"/>
        <v>12.5</v>
      </c>
      <c r="X47" s="25">
        <f t="shared" si="39"/>
        <v>16.399999999999999</v>
      </c>
      <c r="Y47" s="25">
        <f t="shared" si="40"/>
        <v>5</v>
      </c>
      <c r="Z47" s="25">
        <f t="shared" si="41"/>
        <v>5.44</v>
      </c>
      <c r="AA47" s="25">
        <f t="shared" si="48"/>
        <v>5</v>
      </c>
      <c r="AB47" s="25">
        <f t="shared" si="43"/>
        <v>7</v>
      </c>
      <c r="AC47" s="25">
        <f t="shared" si="44"/>
        <v>12</v>
      </c>
      <c r="AD47" s="25">
        <f t="shared" si="45"/>
        <v>19.440000000000001</v>
      </c>
      <c r="AE47" s="25">
        <f t="shared" si="46"/>
        <v>270</v>
      </c>
      <c r="AF47" s="25">
        <f t="shared" si="47"/>
        <v>280</v>
      </c>
    </row>
    <row r="48" spans="1:32" x14ac:dyDescent="0.25">
      <c r="A48" s="283">
        <v>46049</v>
      </c>
      <c r="B48" s="34" t="s">
        <v>452</v>
      </c>
      <c r="C48" s="34" t="s">
        <v>31</v>
      </c>
      <c r="D48" s="223">
        <v>1.88</v>
      </c>
      <c r="E48" s="48">
        <f t="shared" si="12"/>
        <v>1</v>
      </c>
      <c r="F48" s="43">
        <v>14.5</v>
      </c>
      <c r="G48" s="48">
        <f t="shared" si="13"/>
        <v>1</v>
      </c>
      <c r="H48" s="4">
        <v>5.14</v>
      </c>
      <c r="I48" s="48">
        <f t="shared" si="14"/>
        <v>1</v>
      </c>
      <c r="J48" s="223">
        <v>5.23</v>
      </c>
      <c r="K48" s="48">
        <f t="shared" si="15"/>
        <v>1</v>
      </c>
      <c r="L48" s="223">
        <v>13.9</v>
      </c>
      <c r="M48" s="48">
        <f t="shared" si="49"/>
        <v>1</v>
      </c>
      <c r="N48" s="223">
        <v>275</v>
      </c>
      <c r="O48" s="48">
        <f t="shared" si="52"/>
        <v>1</v>
      </c>
      <c r="P48" s="41">
        <f t="shared" si="50"/>
        <v>1</v>
      </c>
      <c r="Q48" s="41">
        <f t="shared" si="51"/>
        <v>1</v>
      </c>
      <c r="T48" s="25" t="str">
        <f t="shared" si="20"/>
        <v>CARIB</v>
      </c>
      <c r="U48" s="25">
        <f t="shared" si="36"/>
        <v>1.65</v>
      </c>
      <c r="V48" s="25">
        <f t="shared" si="37"/>
        <v>2.14</v>
      </c>
      <c r="W48" s="25">
        <f t="shared" si="38"/>
        <v>12.5</v>
      </c>
      <c r="X48" s="25">
        <f t="shared" si="39"/>
        <v>16.399999999999999</v>
      </c>
      <c r="Y48" s="25">
        <f t="shared" si="40"/>
        <v>5</v>
      </c>
      <c r="Z48" s="25">
        <f t="shared" si="41"/>
        <v>5.44</v>
      </c>
      <c r="AA48" s="25">
        <f t="shared" si="48"/>
        <v>5</v>
      </c>
      <c r="AB48" s="25">
        <f t="shared" si="43"/>
        <v>7</v>
      </c>
      <c r="AC48" s="25">
        <f t="shared" si="44"/>
        <v>12</v>
      </c>
      <c r="AD48" s="25">
        <f t="shared" si="45"/>
        <v>19.440000000000001</v>
      </c>
      <c r="AE48" s="25">
        <f t="shared" si="46"/>
        <v>270</v>
      </c>
      <c r="AF48" s="25">
        <f t="shared" si="47"/>
        <v>280</v>
      </c>
    </row>
    <row r="49" spans="1:32" x14ac:dyDescent="0.25">
      <c r="A49" s="283">
        <v>46049</v>
      </c>
      <c r="B49" s="34" t="s">
        <v>455</v>
      </c>
      <c r="C49" s="34" t="s">
        <v>31</v>
      </c>
      <c r="D49" s="223">
        <v>2.0299999999999998</v>
      </c>
      <c r="E49" s="48">
        <f t="shared" si="12"/>
        <v>1</v>
      </c>
      <c r="F49" s="43">
        <v>14</v>
      </c>
      <c r="G49" s="48">
        <f t="shared" si="13"/>
        <v>1</v>
      </c>
      <c r="H49" s="4">
        <v>5.04</v>
      </c>
      <c r="I49" s="48">
        <f t="shared" si="14"/>
        <v>1</v>
      </c>
      <c r="J49" s="223">
        <v>5.4</v>
      </c>
      <c r="K49" s="48">
        <f t="shared" si="15"/>
        <v>1</v>
      </c>
      <c r="L49" s="223">
        <v>18.3</v>
      </c>
      <c r="M49" s="48">
        <f t="shared" si="49"/>
        <v>1</v>
      </c>
      <c r="N49" s="223">
        <v>275</v>
      </c>
      <c r="O49" s="48">
        <f t="shared" si="52"/>
        <v>1</v>
      </c>
      <c r="P49" s="41">
        <f t="shared" si="50"/>
        <v>1</v>
      </c>
      <c r="Q49" s="41">
        <f t="shared" si="51"/>
        <v>1</v>
      </c>
      <c r="T49" s="25" t="str">
        <f t="shared" si="20"/>
        <v>CARIB</v>
      </c>
      <c r="U49" s="25">
        <f t="shared" si="36"/>
        <v>1.65</v>
      </c>
      <c r="V49" s="25">
        <f t="shared" si="37"/>
        <v>2.14</v>
      </c>
      <c r="W49" s="25">
        <f t="shared" si="38"/>
        <v>12.5</v>
      </c>
      <c r="X49" s="25">
        <f t="shared" si="39"/>
        <v>16.399999999999999</v>
      </c>
      <c r="Y49" s="25">
        <f t="shared" si="40"/>
        <v>5</v>
      </c>
      <c r="Z49" s="25">
        <f t="shared" si="41"/>
        <v>5.44</v>
      </c>
      <c r="AA49" s="25">
        <f t="shared" si="48"/>
        <v>5</v>
      </c>
      <c r="AB49" s="25">
        <f t="shared" si="43"/>
        <v>7</v>
      </c>
      <c r="AC49" s="25">
        <f t="shared" si="44"/>
        <v>12</v>
      </c>
      <c r="AD49" s="25">
        <f t="shared" si="45"/>
        <v>19.440000000000001</v>
      </c>
      <c r="AE49" s="25">
        <f t="shared" si="46"/>
        <v>270</v>
      </c>
      <c r="AF49" s="25">
        <f t="shared" si="47"/>
        <v>280</v>
      </c>
    </row>
    <row r="50" spans="1:32" x14ac:dyDescent="0.25">
      <c r="A50" s="283">
        <v>46049</v>
      </c>
      <c r="B50" s="34" t="s">
        <v>435</v>
      </c>
      <c r="C50" s="34" t="s">
        <v>484</v>
      </c>
      <c r="D50" s="223">
        <v>6.64</v>
      </c>
      <c r="E50" s="48"/>
      <c r="F50" s="43"/>
      <c r="G50" s="48"/>
      <c r="H50" s="4">
        <v>4.76</v>
      </c>
      <c r="I50" s="48"/>
      <c r="J50" s="223">
        <v>1.21</v>
      </c>
      <c r="K50" s="48"/>
      <c r="L50" s="223">
        <v>112.65</v>
      </c>
      <c r="M50" s="48"/>
      <c r="N50" s="223">
        <v>275</v>
      </c>
      <c r="O50" s="48"/>
      <c r="P50" s="41"/>
      <c r="Q50" s="41"/>
      <c r="T50" s="25" t="str">
        <f t="shared" si="20"/>
        <v>CARIBE PEARS</v>
      </c>
      <c r="U50" s="25" t="e">
        <f t="shared" si="36"/>
        <v>#N/A</v>
      </c>
      <c r="V50" s="25" t="e">
        <f t="shared" si="37"/>
        <v>#N/A</v>
      </c>
      <c r="W50" s="25" t="e">
        <f t="shared" si="38"/>
        <v>#N/A</v>
      </c>
      <c r="X50" s="25" t="e">
        <f t="shared" si="39"/>
        <v>#N/A</v>
      </c>
      <c r="Y50" s="25" t="e">
        <f t="shared" si="40"/>
        <v>#N/A</v>
      </c>
      <c r="Z50" s="25" t="e">
        <f t="shared" si="41"/>
        <v>#N/A</v>
      </c>
      <c r="AA50" s="25" t="e">
        <f t="shared" si="48"/>
        <v>#N/A</v>
      </c>
      <c r="AB50" s="25" t="e">
        <f t="shared" si="43"/>
        <v>#N/A</v>
      </c>
      <c r="AC50" s="25" t="e">
        <f t="shared" si="44"/>
        <v>#N/A</v>
      </c>
      <c r="AD50" s="25" t="e">
        <f t="shared" si="45"/>
        <v>#N/A</v>
      </c>
      <c r="AE50" s="25" t="e">
        <f t="shared" si="46"/>
        <v>#N/A</v>
      </c>
      <c r="AF50" s="25" t="e">
        <f t="shared" si="47"/>
        <v>#N/A</v>
      </c>
    </row>
    <row r="51" spans="1:32" x14ac:dyDescent="0.25">
      <c r="A51" s="283">
        <v>46050</v>
      </c>
      <c r="B51" s="34" t="s">
        <v>434</v>
      </c>
      <c r="C51" s="34" t="s">
        <v>484</v>
      </c>
      <c r="D51" s="223">
        <v>6.75</v>
      </c>
      <c r="E51" s="48"/>
      <c r="F51" s="43"/>
      <c r="G51" s="48"/>
      <c r="H51" s="4">
        <v>4.8099999999999996</v>
      </c>
      <c r="I51" s="48"/>
      <c r="J51" s="223">
        <v>1.5</v>
      </c>
      <c r="K51" s="48"/>
      <c r="L51" s="223">
        <v>245.5</v>
      </c>
      <c r="M51" s="48"/>
      <c r="N51" s="223">
        <v>275</v>
      </c>
      <c r="O51" s="48"/>
      <c r="P51" s="41"/>
      <c r="Q51" s="41"/>
      <c r="T51" s="25" t="str">
        <f t="shared" si="20"/>
        <v>CARIBE PEARS</v>
      </c>
      <c r="U51" s="25" t="e">
        <f t="shared" si="36"/>
        <v>#N/A</v>
      </c>
      <c r="V51" s="25" t="e">
        <f t="shared" si="37"/>
        <v>#N/A</v>
      </c>
      <c r="W51" s="25" t="e">
        <f t="shared" si="38"/>
        <v>#N/A</v>
      </c>
      <c r="X51" s="25" t="e">
        <f t="shared" si="39"/>
        <v>#N/A</v>
      </c>
      <c r="Y51" s="25" t="e">
        <f t="shared" si="40"/>
        <v>#N/A</v>
      </c>
      <c r="Z51" s="25" t="e">
        <f t="shared" si="41"/>
        <v>#N/A</v>
      </c>
      <c r="AA51" s="25" t="e">
        <f t="shared" si="48"/>
        <v>#N/A</v>
      </c>
      <c r="AB51" s="25" t="e">
        <f t="shared" si="43"/>
        <v>#N/A</v>
      </c>
      <c r="AC51" s="25" t="e">
        <f t="shared" si="44"/>
        <v>#N/A</v>
      </c>
      <c r="AD51" s="25" t="e">
        <f t="shared" si="45"/>
        <v>#N/A</v>
      </c>
      <c r="AE51" s="25" t="e">
        <f t="shared" si="46"/>
        <v>#N/A</v>
      </c>
      <c r="AF51" s="25" t="e">
        <f t="shared" si="47"/>
        <v>#N/A</v>
      </c>
    </row>
    <row r="52" spans="1:32" x14ac:dyDescent="0.25">
      <c r="A52" s="283">
        <v>46050</v>
      </c>
      <c r="B52" s="34" t="s">
        <v>455</v>
      </c>
      <c r="C52" s="34" t="s">
        <v>135</v>
      </c>
      <c r="D52" s="223">
        <v>5.4</v>
      </c>
      <c r="E52" s="48">
        <f t="shared" si="12"/>
        <v>1</v>
      </c>
      <c r="F52" s="43"/>
      <c r="G52" s="48">
        <f t="shared" si="13"/>
        <v>1</v>
      </c>
      <c r="H52" s="4">
        <v>4.5999999999999996</v>
      </c>
      <c r="I52" s="48">
        <f t="shared" si="14"/>
        <v>1</v>
      </c>
      <c r="J52" s="223">
        <v>3.25</v>
      </c>
      <c r="K52" s="48">
        <f t="shared" si="15"/>
        <v>1</v>
      </c>
      <c r="L52" s="223">
        <v>110.7</v>
      </c>
      <c r="M52" s="48">
        <f t="shared" si="49"/>
        <v>1</v>
      </c>
      <c r="N52" s="223">
        <v>275</v>
      </c>
      <c r="O52" s="48">
        <f t="shared" si="52"/>
        <v>1</v>
      </c>
      <c r="P52" s="41">
        <f t="shared" si="50"/>
        <v>1</v>
      </c>
      <c r="Q52" s="41">
        <f t="shared" si="51"/>
        <v>1</v>
      </c>
      <c r="T52" s="25" t="str">
        <f t="shared" si="20"/>
        <v>CARIBE ROSE</v>
      </c>
      <c r="U52" s="25">
        <f t="shared" si="36"/>
        <v>4.5</v>
      </c>
      <c r="V52" s="25">
        <f t="shared" si="37"/>
        <v>5.44</v>
      </c>
      <c r="W52" s="25">
        <f t="shared" si="38"/>
        <v>0</v>
      </c>
      <c r="X52" s="25">
        <f t="shared" si="39"/>
        <v>0</v>
      </c>
      <c r="Y52" s="25">
        <f t="shared" si="40"/>
        <v>4</v>
      </c>
      <c r="Z52" s="25">
        <f t="shared" si="41"/>
        <v>4.95</v>
      </c>
      <c r="AA52" s="25">
        <f t="shared" si="48"/>
        <v>3</v>
      </c>
      <c r="AB52" s="25">
        <f t="shared" si="43"/>
        <v>3.64</v>
      </c>
      <c r="AC52" s="25">
        <f t="shared" si="44"/>
        <v>90</v>
      </c>
      <c r="AD52" s="25">
        <f t="shared" si="45"/>
        <v>120</v>
      </c>
      <c r="AE52" s="25">
        <f t="shared" si="46"/>
        <v>270</v>
      </c>
      <c r="AF52" s="25">
        <f t="shared" si="47"/>
        <v>330.4</v>
      </c>
    </row>
    <row r="53" spans="1:32" x14ac:dyDescent="0.25">
      <c r="A53" s="283">
        <v>46050</v>
      </c>
      <c r="B53" s="34" t="s">
        <v>456</v>
      </c>
      <c r="C53" s="34" t="s">
        <v>35</v>
      </c>
      <c r="D53" s="223">
        <v>16.36</v>
      </c>
      <c r="E53" s="48">
        <f t="shared" si="12"/>
        <v>1</v>
      </c>
      <c r="F53" s="43">
        <v>15.46</v>
      </c>
      <c r="G53" s="48">
        <f t="shared" si="13"/>
        <v>1</v>
      </c>
      <c r="H53" s="4"/>
      <c r="I53" s="48">
        <f t="shared" si="14"/>
        <v>1</v>
      </c>
      <c r="J53" s="223">
        <v>127.9</v>
      </c>
      <c r="K53" s="48">
        <f t="shared" si="15"/>
        <v>1</v>
      </c>
      <c r="L53" s="223"/>
      <c r="M53" s="48"/>
      <c r="N53" s="223">
        <v>295</v>
      </c>
      <c r="O53" s="48">
        <f t="shared" si="52"/>
        <v>1</v>
      </c>
      <c r="P53" s="248">
        <v>1</v>
      </c>
      <c r="Q53" s="248">
        <v>1</v>
      </c>
      <c r="T53" s="25" t="str">
        <f t="shared" si="20"/>
        <v>VITAMALT</v>
      </c>
      <c r="U53" s="25">
        <f t="shared" si="36"/>
        <v>16.2</v>
      </c>
      <c r="V53" s="25">
        <f t="shared" si="37"/>
        <v>16.84</v>
      </c>
      <c r="W53" s="25">
        <f t="shared" si="38"/>
        <v>12</v>
      </c>
      <c r="X53" s="25">
        <f t="shared" si="39"/>
        <v>16.440000000000001</v>
      </c>
      <c r="Y53" s="25">
        <f t="shared" si="40"/>
        <v>0</v>
      </c>
      <c r="Z53" s="25">
        <f t="shared" si="41"/>
        <v>0</v>
      </c>
      <c r="AA53" s="25">
        <f t="shared" si="48"/>
        <v>100</v>
      </c>
      <c r="AB53" s="25">
        <f t="shared" si="43"/>
        <v>140</v>
      </c>
      <c r="AC53" s="25">
        <f t="shared" si="44"/>
        <v>100</v>
      </c>
      <c r="AD53" s="25">
        <f t="shared" si="45"/>
        <v>200</v>
      </c>
      <c r="AE53" s="25">
        <f t="shared" si="46"/>
        <v>293</v>
      </c>
      <c r="AF53" s="25">
        <f t="shared" si="47"/>
        <v>297</v>
      </c>
    </row>
    <row r="54" spans="1:32" x14ac:dyDescent="0.25">
      <c r="A54" s="283">
        <v>46051</v>
      </c>
      <c r="B54" s="34" t="s">
        <v>457</v>
      </c>
      <c r="C54" s="34" t="s">
        <v>35</v>
      </c>
      <c r="D54" s="223">
        <v>16.239999999999998</v>
      </c>
      <c r="E54" s="48">
        <f t="shared" si="12"/>
        <v>1</v>
      </c>
      <c r="F54" s="43">
        <v>13.6</v>
      </c>
      <c r="G54" s="48">
        <f t="shared" si="13"/>
        <v>1</v>
      </c>
      <c r="H54" s="4"/>
      <c r="I54" s="48">
        <f t="shared" si="14"/>
        <v>1</v>
      </c>
      <c r="J54" s="223">
        <v>122.1</v>
      </c>
      <c r="K54" s="48">
        <f t="shared" si="15"/>
        <v>1</v>
      </c>
      <c r="L54" s="223">
        <v>197.45</v>
      </c>
      <c r="M54" s="48">
        <f t="shared" si="49"/>
        <v>1</v>
      </c>
      <c r="N54" s="223">
        <v>295</v>
      </c>
      <c r="O54" s="48">
        <f t="shared" si="52"/>
        <v>1</v>
      </c>
      <c r="P54" s="41">
        <f t="shared" si="50"/>
        <v>1</v>
      </c>
      <c r="Q54" s="41">
        <f t="shared" si="51"/>
        <v>1</v>
      </c>
      <c r="T54" s="25" t="str">
        <f t="shared" ref="T54:T56" si="53">LEFT(C54,12)</f>
        <v>VITAMALT</v>
      </c>
      <c r="U54" s="25">
        <f t="shared" si="36"/>
        <v>16.2</v>
      </c>
      <c r="V54" s="25">
        <f t="shared" si="37"/>
        <v>16.84</v>
      </c>
      <c r="W54" s="25">
        <f t="shared" si="38"/>
        <v>12</v>
      </c>
      <c r="X54" s="25">
        <f t="shared" si="39"/>
        <v>16.440000000000001</v>
      </c>
      <c r="Y54" s="25">
        <f t="shared" si="40"/>
        <v>0</v>
      </c>
      <c r="Z54" s="25">
        <f t="shared" si="41"/>
        <v>0</v>
      </c>
      <c r="AA54" s="25">
        <f t="shared" si="48"/>
        <v>100</v>
      </c>
      <c r="AB54" s="25">
        <f t="shared" si="43"/>
        <v>140</v>
      </c>
      <c r="AC54" s="25">
        <f t="shared" si="44"/>
        <v>100</v>
      </c>
      <c r="AD54" s="25">
        <f t="shared" si="45"/>
        <v>200</v>
      </c>
      <c r="AE54" s="25">
        <f t="shared" si="46"/>
        <v>293</v>
      </c>
      <c r="AF54" s="25">
        <f t="shared" si="47"/>
        <v>297</v>
      </c>
    </row>
    <row r="55" spans="1:32" x14ac:dyDescent="0.25">
      <c r="A55" s="283">
        <v>46051</v>
      </c>
      <c r="B55" s="34" t="s">
        <v>437</v>
      </c>
      <c r="C55" s="34" t="s">
        <v>972</v>
      </c>
      <c r="D55" s="223">
        <v>16.34</v>
      </c>
      <c r="E55" s="48"/>
      <c r="F55" s="43">
        <v>16.600000000000001</v>
      </c>
      <c r="G55" s="48"/>
      <c r="H55" s="4"/>
      <c r="I55" s="48"/>
      <c r="J55" s="223">
        <v>132.1</v>
      </c>
      <c r="K55" s="48"/>
      <c r="L55" s="223"/>
      <c r="M55" s="48"/>
      <c r="N55" s="223">
        <v>295</v>
      </c>
      <c r="O55" s="48"/>
      <c r="P55" s="41"/>
      <c r="Q55" s="41"/>
      <c r="T55" s="25" t="str">
        <f t="shared" si="53"/>
        <v>VITAMALT GIN</v>
      </c>
      <c r="U55" s="25" t="e">
        <f t="shared" si="36"/>
        <v>#N/A</v>
      </c>
      <c r="V55" s="25" t="e">
        <f t="shared" si="37"/>
        <v>#N/A</v>
      </c>
      <c r="W55" s="25" t="e">
        <f t="shared" si="38"/>
        <v>#N/A</v>
      </c>
      <c r="X55" s="25" t="e">
        <f t="shared" si="39"/>
        <v>#N/A</v>
      </c>
      <c r="Y55" s="25" t="e">
        <f t="shared" si="40"/>
        <v>#N/A</v>
      </c>
      <c r="Z55" s="25" t="e">
        <f t="shared" si="41"/>
        <v>#N/A</v>
      </c>
      <c r="AA55" s="25" t="e">
        <f t="shared" si="48"/>
        <v>#N/A</v>
      </c>
      <c r="AB55" s="25" t="e">
        <f t="shared" si="43"/>
        <v>#N/A</v>
      </c>
      <c r="AC55" s="25" t="e">
        <f t="shared" si="44"/>
        <v>#N/A</v>
      </c>
      <c r="AD55" s="25" t="e">
        <f t="shared" si="45"/>
        <v>#N/A</v>
      </c>
      <c r="AE55" s="25" t="e">
        <f t="shared" si="46"/>
        <v>#N/A</v>
      </c>
      <c r="AF55" s="25" t="e">
        <f t="shared" si="47"/>
        <v>#N/A</v>
      </c>
    </row>
    <row r="56" spans="1:32" x14ac:dyDescent="0.25">
      <c r="A56" s="283">
        <v>46051</v>
      </c>
      <c r="B56" s="34" t="s">
        <v>459</v>
      </c>
      <c r="C56" s="34" t="s">
        <v>33</v>
      </c>
      <c r="D56" s="223">
        <v>3.82</v>
      </c>
      <c r="E56" s="48">
        <f t="shared" si="12"/>
        <v>1</v>
      </c>
      <c r="F56" s="43">
        <v>52.6</v>
      </c>
      <c r="G56" s="48">
        <f t="shared" si="13"/>
        <v>1</v>
      </c>
      <c r="H56" s="4">
        <v>7.45</v>
      </c>
      <c r="I56" s="48">
        <f t="shared" si="14"/>
        <v>1</v>
      </c>
      <c r="J56" s="223">
        <v>187.4</v>
      </c>
      <c r="K56" s="48">
        <f t="shared" si="15"/>
        <v>1</v>
      </c>
      <c r="L56" s="223"/>
      <c r="M56" s="48"/>
      <c r="N56" s="223"/>
      <c r="O56" s="48"/>
      <c r="P56" s="41"/>
      <c r="Q56" s="41"/>
      <c r="T56" s="25" t="str">
        <f t="shared" si="53"/>
        <v>GUINNESS</v>
      </c>
      <c r="U56" s="25">
        <f t="shared" si="36"/>
        <v>3.1</v>
      </c>
      <c r="V56" s="25">
        <f t="shared" si="37"/>
        <v>4.1399999999999997</v>
      </c>
      <c r="W56" s="25">
        <f t="shared" si="38"/>
        <v>48</v>
      </c>
      <c r="X56" s="25">
        <f t="shared" si="39"/>
        <v>62</v>
      </c>
      <c r="Y56" s="25">
        <f t="shared" si="40"/>
        <v>7.25</v>
      </c>
      <c r="Z56" s="25">
        <f t="shared" si="41"/>
        <v>7.74</v>
      </c>
      <c r="AA56" s="25">
        <f t="shared" si="48"/>
        <v>155</v>
      </c>
      <c r="AB56" s="25">
        <f t="shared" si="43"/>
        <v>195</v>
      </c>
      <c r="AC56" s="25">
        <f t="shared" si="44"/>
        <v>17</v>
      </c>
      <c r="AD56" s="25">
        <f t="shared" si="45"/>
        <v>30</v>
      </c>
      <c r="AE56" s="25">
        <f t="shared" si="46"/>
        <v>274</v>
      </c>
      <c r="AF56" s="25">
        <f t="shared" si="47"/>
        <v>276</v>
      </c>
    </row>
    <row r="57" spans="1:32" x14ac:dyDescent="0.25">
      <c r="A57" s="283">
        <v>46052</v>
      </c>
      <c r="B57" s="34" t="s">
        <v>458</v>
      </c>
      <c r="C57" s="34" t="s">
        <v>31</v>
      </c>
      <c r="D57" s="223">
        <v>1.9</v>
      </c>
      <c r="E57" s="48">
        <f t="shared" si="12"/>
        <v>1</v>
      </c>
      <c r="F57" s="43">
        <v>13.64</v>
      </c>
      <c r="G57" s="48"/>
      <c r="H57" s="4">
        <v>5.25</v>
      </c>
      <c r="I57" s="48"/>
      <c r="J57" s="223">
        <v>6.03</v>
      </c>
      <c r="K57" s="48">
        <f t="shared" si="15"/>
        <v>1</v>
      </c>
      <c r="L57" s="223">
        <v>14.95</v>
      </c>
      <c r="M57" s="48">
        <f t="shared" si="49"/>
        <v>1</v>
      </c>
      <c r="N57" s="223">
        <v>275</v>
      </c>
      <c r="O57" s="48">
        <f t="shared" si="52"/>
        <v>1</v>
      </c>
      <c r="P57" s="248">
        <v>1</v>
      </c>
      <c r="Q57" s="248">
        <v>1</v>
      </c>
      <c r="T57" s="25" t="str">
        <f t="shared" si="20"/>
        <v>CARIB</v>
      </c>
      <c r="U57" s="25">
        <f t="shared" si="36"/>
        <v>1.65</v>
      </c>
      <c r="V57" s="25">
        <f t="shared" si="37"/>
        <v>2.14</v>
      </c>
      <c r="W57" s="25">
        <f t="shared" si="38"/>
        <v>12.5</v>
      </c>
      <c r="X57" s="25">
        <f t="shared" si="39"/>
        <v>16.399999999999999</v>
      </c>
      <c r="Y57" s="25">
        <f t="shared" si="40"/>
        <v>5</v>
      </c>
      <c r="Z57" s="25">
        <f t="shared" si="41"/>
        <v>5.44</v>
      </c>
      <c r="AA57" s="25">
        <f t="shared" si="48"/>
        <v>5</v>
      </c>
      <c r="AB57" s="25">
        <f t="shared" si="43"/>
        <v>7</v>
      </c>
      <c r="AC57" s="25">
        <f t="shared" si="44"/>
        <v>12</v>
      </c>
      <c r="AD57" s="25">
        <f t="shared" si="45"/>
        <v>19.440000000000001</v>
      </c>
      <c r="AE57" s="25">
        <f t="shared" si="46"/>
        <v>270</v>
      </c>
      <c r="AF57" s="25">
        <f t="shared" si="47"/>
        <v>280</v>
      </c>
    </row>
    <row r="58" spans="1:32" x14ac:dyDescent="0.25">
      <c r="A58" s="283">
        <v>46052</v>
      </c>
      <c r="B58" s="34" t="s">
        <v>459</v>
      </c>
      <c r="C58" s="34" t="s">
        <v>30</v>
      </c>
      <c r="D58" s="223">
        <v>0.83</v>
      </c>
      <c r="E58" s="48">
        <f t="shared" ref="E58:E59" si="54">IF(+(IF(D58&lt;U58,0,IF(D58&gt;V58,0,1)))=1,1,0)</f>
        <v>1</v>
      </c>
      <c r="F58" s="43">
        <v>15.2</v>
      </c>
      <c r="G58" s="48">
        <f t="shared" ref="G58:G59" si="55">IF(+(IF(F58&lt;W58,0,IF(F58&gt;X58,0,1)))=1,1,0)</f>
        <v>1</v>
      </c>
      <c r="H58" s="4">
        <v>5.65</v>
      </c>
      <c r="I58" s="48">
        <f t="shared" ref="I58:I59" si="56">IF(+(IF(H58&lt;Y58,0,IF(H58&gt;Z58,0,1)))=1,1,0)</f>
        <v>1</v>
      </c>
      <c r="J58" s="223">
        <v>4.8</v>
      </c>
      <c r="K58" s="48">
        <f t="shared" si="15"/>
        <v>0</v>
      </c>
      <c r="L58" s="223">
        <v>20.13</v>
      </c>
      <c r="M58" s="48">
        <f t="shared" ref="M58:M59" si="57">IF(+(IF(L58&lt;AC58,0,IF(L58&gt;AD58,0,1)))=1,1,0)</f>
        <v>0</v>
      </c>
      <c r="N58" s="223">
        <v>275</v>
      </c>
      <c r="O58" s="48">
        <f t="shared" ref="O58:O59" si="58">IF(+(IF(N58&lt;AE58,0,IF(N58&gt;AF58,0,1)))=1,1,0)</f>
        <v>1</v>
      </c>
      <c r="P58" s="41">
        <f t="shared" ref="P58:P59" si="59">IF(+(IF(D58&lt;U58,0,IF(D58&gt;V58,0,1)))+(IF(F58&lt;W58,0,IF(F58&gt;X58,0,1)))+(IF(H58&lt;Y58,0,IF(H58&gt;Z58,0,1)))+(IF(J58&lt;AA58,0,IF(J58&gt;AB58,0,1)))+(IF(L58&lt;AC58,0,IF(L58&gt;AD58,0,1)))+(IF(N58&lt;AE58,0,IF(N58&gt;AF58,0,1)))=6,1,0)</f>
        <v>0</v>
      </c>
      <c r="Q58" s="41">
        <f t="shared" ref="Q58:Q59" si="60">IF(+(IF(D58&lt;U58,0,IF(D58&gt;V58,0,1)))+(IF(F58&lt;W58,0,IF(F58&gt;X58,0,1)))+(IF(H58&lt;Y58,0,IF(H58&gt;Z58,0,1)))+(IF(L58&lt;AC58,0,IF(L58&gt;AD58,0,1)))+(IF(N58&lt;AE58,0,IF(N58&gt;AF58,0,1)))=5,1,0)</f>
        <v>0</v>
      </c>
      <c r="T58" s="25" t="str">
        <f t="shared" ref="T58:T61" si="61">LEFT(C58,12)</f>
        <v>STAG</v>
      </c>
      <c r="U58" s="25">
        <f t="shared" si="36"/>
        <v>0.8</v>
      </c>
      <c r="V58" s="25">
        <f t="shared" si="37"/>
        <v>1.24</v>
      </c>
      <c r="W58" s="25">
        <f t="shared" si="38"/>
        <v>12.5</v>
      </c>
      <c r="X58" s="25">
        <f t="shared" si="39"/>
        <v>16.440000000000001</v>
      </c>
      <c r="Y58" s="25">
        <f t="shared" si="40"/>
        <v>5.45</v>
      </c>
      <c r="Z58" s="25">
        <f t="shared" si="41"/>
        <v>5.94</v>
      </c>
      <c r="AA58" s="25">
        <f t="shared" si="48"/>
        <v>5</v>
      </c>
      <c r="AB58" s="25">
        <f t="shared" si="43"/>
        <v>7</v>
      </c>
      <c r="AC58" s="25">
        <f t="shared" si="44"/>
        <v>12</v>
      </c>
      <c r="AD58" s="25">
        <f t="shared" si="45"/>
        <v>19.440000000000001</v>
      </c>
      <c r="AE58" s="25">
        <f t="shared" si="46"/>
        <v>270</v>
      </c>
      <c r="AF58" s="25">
        <f t="shared" si="47"/>
        <v>280</v>
      </c>
    </row>
    <row r="59" spans="1:32" x14ac:dyDescent="0.25">
      <c r="A59" s="283">
        <v>46052</v>
      </c>
      <c r="B59" s="34" t="s">
        <v>458</v>
      </c>
      <c r="C59" s="34" t="s">
        <v>30</v>
      </c>
      <c r="D59" s="223">
        <v>0.86</v>
      </c>
      <c r="E59" s="48">
        <f t="shared" si="54"/>
        <v>1</v>
      </c>
      <c r="F59" s="43">
        <v>13.6</v>
      </c>
      <c r="G59" s="48">
        <f t="shared" si="55"/>
        <v>1</v>
      </c>
      <c r="H59" s="4">
        <v>5.72</v>
      </c>
      <c r="I59" s="48">
        <f t="shared" si="56"/>
        <v>1</v>
      </c>
      <c r="J59" s="223">
        <v>5.14</v>
      </c>
      <c r="K59" s="48">
        <f t="shared" si="15"/>
        <v>1</v>
      </c>
      <c r="L59" s="223">
        <v>17.899999999999999</v>
      </c>
      <c r="M59" s="48">
        <f t="shared" si="57"/>
        <v>1</v>
      </c>
      <c r="N59" s="223">
        <v>275</v>
      </c>
      <c r="O59" s="48">
        <f t="shared" si="58"/>
        <v>1</v>
      </c>
      <c r="P59" s="41">
        <f t="shared" si="59"/>
        <v>1</v>
      </c>
      <c r="Q59" s="41">
        <f t="shared" si="60"/>
        <v>1</v>
      </c>
      <c r="T59" s="25" t="str">
        <f t="shared" si="61"/>
        <v>STAG</v>
      </c>
      <c r="U59" s="25">
        <f t="shared" si="36"/>
        <v>0.8</v>
      </c>
      <c r="V59" s="25">
        <f t="shared" si="37"/>
        <v>1.24</v>
      </c>
      <c r="W59" s="25">
        <f t="shared" si="38"/>
        <v>12.5</v>
      </c>
      <c r="X59" s="25">
        <f t="shared" si="39"/>
        <v>16.440000000000001</v>
      </c>
      <c r="Y59" s="25">
        <f t="shared" si="40"/>
        <v>5.45</v>
      </c>
      <c r="Z59" s="25">
        <f t="shared" si="41"/>
        <v>5.94</v>
      </c>
      <c r="AA59" s="25">
        <f t="shared" si="48"/>
        <v>5</v>
      </c>
      <c r="AB59" s="25">
        <f t="shared" si="43"/>
        <v>7</v>
      </c>
      <c r="AC59" s="25">
        <f t="shared" si="44"/>
        <v>12</v>
      </c>
      <c r="AD59" s="25">
        <f t="shared" si="45"/>
        <v>19.440000000000001</v>
      </c>
      <c r="AE59" s="25">
        <f t="shared" si="46"/>
        <v>270</v>
      </c>
      <c r="AF59" s="25">
        <f t="shared" si="47"/>
        <v>280</v>
      </c>
    </row>
    <row r="60" spans="1:32" x14ac:dyDescent="0.25">
      <c r="A60" s="283"/>
      <c r="B60" s="34"/>
      <c r="C60" s="34"/>
      <c r="D60" s="223"/>
      <c r="E60" s="48"/>
      <c r="F60" s="43"/>
      <c r="G60" s="48"/>
      <c r="H60" s="4"/>
      <c r="I60" s="48"/>
      <c r="J60" s="223"/>
      <c r="K60" s="48"/>
      <c r="L60" s="223"/>
      <c r="M60" s="48"/>
      <c r="N60" s="223"/>
      <c r="O60" s="48"/>
      <c r="P60" s="41"/>
      <c r="Q60" s="41"/>
      <c r="T60" s="25" t="str">
        <f t="shared" si="61"/>
        <v/>
      </c>
      <c r="U60" s="25" t="e">
        <f t="shared" si="36"/>
        <v>#N/A</v>
      </c>
      <c r="V60" s="25" t="e">
        <f t="shared" si="37"/>
        <v>#N/A</v>
      </c>
      <c r="W60" s="25" t="e">
        <f t="shared" si="38"/>
        <v>#N/A</v>
      </c>
      <c r="X60" s="25" t="e">
        <f t="shared" si="39"/>
        <v>#N/A</v>
      </c>
      <c r="Y60" s="25" t="e">
        <f t="shared" si="40"/>
        <v>#N/A</v>
      </c>
      <c r="Z60" s="25" t="e">
        <f t="shared" si="41"/>
        <v>#N/A</v>
      </c>
      <c r="AA60" s="25" t="e">
        <f t="shared" si="48"/>
        <v>#N/A</v>
      </c>
      <c r="AB60" s="25" t="e">
        <f t="shared" si="43"/>
        <v>#N/A</v>
      </c>
      <c r="AC60" s="25" t="e">
        <f t="shared" si="44"/>
        <v>#N/A</v>
      </c>
      <c r="AD60" s="25" t="e">
        <f t="shared" si="45"/>
        <v>#N/A</v>
      </c>
      <c r="AE60" s="25" t="e">
        <f t="shared" si="46"/>
        <v>#N/A</v>
      </c>
      <c r="AF60" s="25" t="e">
        <f t="shared" si="47"/>
        <v>#N/A</v>
      </c>
    </row>
    <row r="61" spans="1:32" x14ac:dyDescent="0.25">
      <c r="A61" s="283"/>
      <c r="B61" s="34"/>
      <c r="C61" s="34"/>
      <c r="D61" s="223"/>
      <c r="E61" s="48"/>
      <c r="F61" s="43"/>
      <c r="G61" s="48"/>
      <c r="H61" s="4"/>
      <c r="I61" s="48"/>
      <c r="J61" s="223"/>
      <c r="K61" s="48"/>
      <c r="L61" s="223"/>
      <c r="M61" s="48"/>
      <c r="N61" s="223"/>
      <c r="O61" s="48"/>
      <c r="P61" s="41"/>
      <c r="Q61" s="41"/>
      <c r="T61" s="25" t="str">
        <f t="shared" si="61"/>
        <v/>
      </c>
      <c r="U61" s="25" t="e">
        <f t="shared" si="36"/>
        <v>#N/A</v>
      </c>
      <c r="V61" s="25" t="e">
        <f t="shared" si="37"/>
        <v>#N/A</v>
      </c>
      <c r="W61" s="25" t="e">
        <f t="shared" si="38"/>
        <v>#N/A</v>
      </c>
      <c r="X61" s="25" t="e">
        <f t="shared" si="39"/>
        <v>#N/A</v>
      </c>
      <c r="Y61" s="25" t="e">
        <f t="shared" si="40"/>
        <v>#N/A</v>
      </c>
      <c r="Z61" s="25" t="e">
        <f t="shared" si="41"/>
        <v>#N/A</v>
      </c>
      <c r="AA61" s="25" t="e">
        <f t="shared" si="48"/>
        <v>#N/A</v>
      </c>
      <c r="AB61" s="25" t="e">
        <f t="shared" si="43"/>
        <v>#N/A</v>
      </c>
      <c r="AC61" s="25" t="e">
        <f t="shared" si="44"/>
        <v>#N/A</v>
      </c>
      <c r="AD61" s="25" t="e">
        <f t="shared" si="45"/>
        <v>#N/A</v>
      </c>
      <c r="AE61" s="25" t="e">
        <f t="shared" si="46"/>
        <v>#N/A</v>
      </c>
      <c r="AF61" s="25" t="e">
        <f t="shared" si="47"/>
        <v>#N/A</v>
      </c>
    </row>
    <row r="62" spans="1:32" ht="15.75" thickBot="1" x14ac:dyDescent="0.3">
      <c r="A62" s="283"/>
      <c r="B62" s="34"/>
      <c r="C62" s="34"/>
      <c r="D62" s="223"/>
      <c r="E62" s="48"/>
      <c r="F62" s="43"/>
      <c r="G62" s="48"/>
      <c r="H62" s="4"/>
      <c r="I62" s="48"/>
      <c r="J62" s="223"/>
      <c r="K62" s="48"/>
      <c r="L62" s="223"/>
      <c r="M62" s="48"/>
      <c r="N62" s="223"/>
      <c r="O62" s="48"/>
      <c r="P62" s="41"/>
      <c r="Q62" s="41"/>
      <c r="T62" s="25" t="str">
        <f t="shared" ref="T62" si="62">LEFT(C62,12)</f>
        <v/>
      </c>
      <c r="U62" s="25" t="e">
        <f t="shared" si="36"/>
        <v>#N/A</v>
      </c>
      <c r="V62" s="25" t="e">
        <f t="shared" si="37"/>
        <v>#N/A</v>
      </c>
      <c r="W62" s="25" t="e">
        <f t="shared" si="38"/>
        <v>#N/A</v>
      </c>
      <c r="X62" s="25" t="e">
        <f t="shared" si="39"/>
        <v>#N/A</v>
      </c>
      <c r="Y62" s="25" t="e">
        <f t="shared" si="40"/>
        <v>#N/A</v>
      </c>
      <c r="Z62" s="25" t="e">
        <f t="shared" si="41"/>
        <v>#N/A</v>
      </c>
      <c r="AA62" s="25" t="e">
        <f t="shared" si="48"/>
        <v>#N/A</v>
      </c>
      <c r="AB62" s="25" t="e">
        <f t="shared" si="43"/>
        <v>#N/A</v>
      </c>
      <c r="AC62" s="25" t="e">
        <f t="shared" si="44"/>
        <v>#N/A</v>
      </c>
      <c r="AD62" s="25" t="e">
        <f t="shared" si="45"/>
        <v>#N/A</v>
      </c>
      <c r="AE62" s="25" t="e">
        <f t="shared" si="46"/>
        <v>#N/A</v>
      </c>
      <c r="AF62" s="25" t="e">
        <f t="shared" si="47"/>
        <v>#N/A</v>
      </c>
    </row>
    <row r="63" spans="1:32" ht="15.75" thickBot="1" x14ac:dyDescent="0.3">
      <c r="C63">
        <f>COUNTA(C20:C62)</f>
        <v>40</v>
      </c>
      <c r="D63" s="31">
        <f>((COUNTA(D20:D62))-COUNTIF(E20:E62,"&lt;1"))/(COUNTA(D20:D62))</f>
        <v>0.94594594594594594</v>
      </c>
      <c r="E63" s="48"/>
      <c r="F63" s="31">
        <f>((COUNTA(F20:F62))-COUNTIF(G20:G62,"&lt;1"))/(COUNTA(F20:F62))</f>
        <v>0.93939393939393945</v>
      </c>
      <c r="G63" s="72"/>
      <c r="H63" s="31">
        <f>((COUNTA(H20:H62))-COUNTIF(I20:I62,"&lt;1"))/(COUNTA(H20:H62))</f>
        <v>0.9375</v>
      </c>
      <c r="I63" s="72"/>
      <c r="J63" s="31">
        <f>((COUNTA(J20:J62))-COUNTIF(K20:K62,"&lt;1"))/(COUNTA(J20:J62))</f>
        <v>0.97297297297297303</v>
      </c>
      <c r="K63" s="72"/>
      <c r="L63" s="31">
        <f>((COUNTA(L20:L62))-COUNTIF(M20:M62,"&lt;1"))/(COUNTA(L20:L62))</f>
        <v>0.90909090909090906</v>
      </c>
      <c r="M63" s="72"/>
      <c r="N63" s="31">
        <f>((COUNTA(N20:N62))-COUNTIF(O20:O62,"&lt;1"))/(COUNTA(N20:N62))</f>
        <v>1</v>
      </c>
      <c r="O63" s="72"/>
      <c r="P63" s="11">
        <f>AVERAGE(P21:P62)</f>
        <v>0.83870967741935487</v>
      </c>
      <c r="Q63" s="11">
        <f>AVERAGE(Q20:Q62)</f>
        <v>0.84375</v>
      </c>
      <c r="T63" s="25" t="str">
        <f t="shared" si="20"/>
        <v>40</v>
      </c>
      <c r="U63" s="25" t="e">
        <f t="shared" si="36"/>
        <v>#N/A</v>
      </c>
      <c r="V63" s="25" t="e">
        <f t="shared" si="37"/>
        <v>#N/A</v>
      </c>
      <c r="W63" s="25" t="e">
        <f t="shared" si="38"/>
        <v>#N/A</v>
      </c>
      <c r="X63" s="25" t="e">
        <f t="shared" si="39"/>
        <v>#N/A</v>
      </c>
      <c r="Y63" s="25" t="e">
        <f t="shared" si="40"/>
        <v>#N/A</v>
      </c>
      <c r="Z63" s="25" t="e">
        <f t="shared" si="41"/>
        <v>#N/A</v>
      </c>
      <c r="AA63" s="25" t="e">
        <f t="shared" si="42"/>
        <v>#N/A</v>
      </c>
      <c r="AB63" s="25" t="e">
        <f t="shared" si="43"/>
        <v>#N/A</v>
      </c>
      <c r="AC63" s="25" t="e">
        <f t="shared" si="44"/>
        <v>#N/A</v>
      </c>
      <c r="AD63" s="25" t="e">
        <f t="shared" si="45"/>
        <v>#N/A</v>
      </c>
      <c r="AE63" s="25" t="e">
        <f t="shared" si="46"/>
        <v>#N/A</v>
      </c>
      <c r="AF63" s="25" t="e">
        <f t="shared" si="47"/>
        <v>#N/A</v>
      </c>
    </row>
    <row r="64" spans="1:32" x14ac:dyDescent="0.25">
      <c r="E64" s="48"/>
      <c r="T64" s="25" t="str">
        <f t="shared" si="20"/>
        <v/>
      </c>
      <c r="U64" s="25" t="e">
        <f t="shared" si="36"/>
        <v>#N/A</v>
      </c>
      <c r="V64" s="25" t="e">
        <f t="shared" si="37"/>
        <v>#N/A</v>
      </c>
      <c r="W64" s="25" t="e">
        <f t="shared" si="38"/>
        <v>#N/A</v>
      </c>
      <c r="X64" s="25" t="e">
        <f t="shared" si="39"/>
        <v>#N/A</v>
      </c>
      <c r="Y64" s="25" t="e">
        <f t="shared" si="40"/>
        <v>#N/A</v>
      </c>
      <c r="Z64" s="25" t="e">
        <f t="shared" si="41"/>
        <v>#N/A</v>
      </c>
      <c r="AA64" s="25" t="e">
        <f t="shared" si="42"/>
        <v>#N/A</v>
      </c>
      <c r="AB64" s="25" t="e">
        <f t="shared" si="43"/>
        <v>#N/A</v>
      </c>
      <c r="AC64" s="25" t="e">
        <f t="shared" si="44"/>
        <v>#N/A</v>
      </c>
      <c r="AD64" s="25" t="e">
        <f t="shared" si="45"/>
        <v>#N/A</v>
      </c>
      <c r="AE64" s="25" t="e">
        <f t="shared" si="46"/>
        <v>#N/A</v>
      </c>
      <c r="AF64" s="25" t="e">
        <f t="shared" si="47"/>
        <v>#N/A</v>
      </c>
    </row>
    <row r="65" spans="1:32" x14ac:dyDescent="0.25">
      <c r="E65" s="48"/>
      <c r="T65" s="25" t="str">
        <f t="shared" si="20"/>
        <v/>
      </c>
      <c r="U65" s="25" t="e">
        <f t="shared" si="36"/>
        <v>#N/A</v>
      </c>
      <c r="V65" s="25" t="e">
        <f t="shared" si="37"/>
        <v>#N/A</v>
      </c>
      <c r="W65" s="25" t="e">
        <f t="shared" si="38"/>
        <v>#N/A</v>
      </c>
      <c r="X65" s="25" t="e">
        <f t="shared" si="39"/>
        <v>#N/A</v>
      </c>
      <c r="Y65" s="25" t="e">
        <f t="shared" si="40"/>
        <v>#N/A</v>
      </c>
      <c r="Z65" s="25" t="e">
        <f t="shared" si="41"/>
        <v>#N/A</v>
      </c>
      <c r="AA65" s="25" t="e">
        <f t="shared" si="42"/>
        <v>#N/A</v>
      </c>
      <c r="AB65" s="25" t="e">
        <f t="shared" si="43"/>
        <v>#N/A</v>
      </c>
      <c r="AC65" s="25" t="e">
        <f t="shared" si="44"/>
        <v>#N/A</v>
      </c>
      <c r="AD65" s="25" t="e">
        <f t="shared" si="45"/>
        <v>#N/A</v>
      </c>
      <c r="AE65" s="25" t="e">
        <f t="shared" si="46"/>
        <v>#N/A</v>
      </c>
      <c r="AF65" s="25" t="e">
        <f t="shared" si="47"/>
        <v>#N/A</v>
      </c>
    </row>
    <row r="66" spans="1:32" ht="30" x14ac:dyDescent="0.25">
      <c r="A66" s="7" t="s">
        <v>18</v>
      </c>
      <c r="B66" s="7" t="s">
        <v>19</v>
      </c>
      <c r="C66" s="7" t="s">
        <v>29</v>
      </c>
      <c r="D66" s="8" t="s">
        <v>127</v>
      </c>
      <c r="E66" s="48"/>
      <c r="F66" s="8" t="s">
        <v>15</v>
      </c>
      <c r="G66" s="70"/>
      <c r="H66" s="8" t="s">
        <v>123</v>
      </c>
      <c r="I66" s="70"/>
      <c r="J66" s="8" t="s">
        <v>14</v>
      </c>
      <c r="K66" s="70"/>
      <c r="L66" s="8" t="s">
        <v>125</v>
      </c>
      <c r="M66" s="105"/>
      <c r="N66" s="127" t="s">
        <v>2</v>
      </c>
      <c r="O66" s="105"/>
      <c r="P66" s="18" t="s">
        <v>124</v>
      </c>
      <c r="Q66" s="227" t="s">
        <v>432</v>
      </c>
      <c r="T66" s="25" t="str">
        <f t="shared" si="20"/>
        <v>Product</v>
      </c>
      <c r="U66" s="25" t="e">
        <f t="shared" si="36"/>
        <v>#N/A</v>
      </c>
      <c r="V66" s="25" t="e">
        <f t="shared" si="37"/>
        <v>#N/A</v>
      </c>
      <c r="W66" s="25" t="e">
        <f t="shared" si="38"/>
        <v>#N/A</v>
      </c>
      <c r="X66" s="25" t="e">
        <f t="shared" si="39"/>
        <v>#N/A</v>
      </c>
      <c r="Y66" s="25" t="e">
        <f t="shared" si="40"/>
        <v>#N/A</v>
      </c>
      <c r="Z66" s="25" t="e">
        <f t="shared" si="41"/>
        <v>#N/A</v>
      </c>
      <c r="AA66" s="25" t="e">
        <f t="shared" si="42"/>
        <v>#N/A</v>
      </c>
      <c r="AB66" s="25" t="e">
        <f t="shared" si="43"/>
        <v>#N/A</v>
      </c>
      <c r="AC66" s="25" t="e">
        <f t="shared" si="44"/>
        <v>#N/A</v>
      </c>
      <c r="AD66" s="25" t="e">
        <f t="shared" si="45"/>
        <v>#N/A</v>
      </c>
      <c r="AE66" s="25" t="e">
        <f t="shared" si="46"/>
        <v>#N/A</v>
      </c>
      <c r="AF66" s="25" t="e">
        <f t="shared" si="47"/>
        <v>#N/A</v>
      </c>
    </row>
    <row r="67" spans="1:32" x14ac:dyDescent="0.25">
      <c r="A67" s="283">
        <v>46055</v>
      </c>
      <c r="B67" s="34" t="s">
        <v>452</v>
      </c>
      <c r="C67" s="34" t="s">
        <v>30</v>
      </c>
      <c r="D67" s="223">
        <v>0.88</v>
      </c>
      <c r="E67" s="48">
        <f t="shared" ref="E67:E111" si="63">IF(+(IF(D67&lt;U67,0,IF(D67&gt;V67,0,1)))=1,1,0)</f>
        <v>1</v>
      </c>
      <c r="F67" s="43">
        <v>14.6</v>
      </c>
      <c r="G67" s="48">
        <f t="shared" ref="G67:G111" si="64">IF(+(IF(F67&lt;W67,0,IF(F67&gt;X67,0,1)))=1,1,0)</f>
        <v>1</v>
      </c>
      <c r="H67" s="4">
        <v>5.7</v>
      </c>
      <c r="I67" s="48">
        <f t="shared" ref="I67:I111" si="65">IF(+(IF(H67&lt;Y67,0,IF(H67&gt;Z67,0,1)))=1,1,0)</f>
        <v>1</v>
      </c>
      <c r="J67" s="223">
        <v>5.12</v>
      </c>
      <c r="K67" s="48">
        <f t="shared" ref="K67:K111" si="66">IF(+(IF(J67&lt;AA67,0,IF(J67&gt;AB67,0,1)))=1,1,0)</f>
        <v>1</v>
      </c>
      <c r="L67" s="223">
        <v>17.91</v>
      </c>
      <c r="M67" s="48">
        <f t="shared" ref="M67:M96" si="67">IF(+(IF(L67&lt;AC67,0,IF(L67&gt;AD67,0,1)))=1,1,0)</f>
        <v>1</v>
      </c>
      <c r="N67" s="223">
        <v>275</v>
      </c>
      <c r="O67" s="48">
        <f t="shared" ref="O67:O96" si="68">IF(+(IF(N67&lt;AE67,0,IF(N67&gt;AF67,0,1)))=1,1,0)</f>
        <v>1</v>
      </c>
      <c r="P67" s="41">
        <f t="shared" ref="P67:P111" si="69">IF(+(IF(D67&lt;U67,0,IF(D67&gt;V67,0,1)))+(IF(F67&lt;W67,0,IF(F67&gt;X67,0,1)))+(IF(H67&lt;Y67,0,IF(H67&gt;Z67,0,1)))+(IF(J67&lt;AA67,0,IF(J67&gt;AB67,0,1)))+(IF(L67&lt;AC67,0,IF(L67&gt;AD67,0,1)))+(IF(N67&lt;AE67,0,IF(N67&gt;AF67,0,1)))=6,1,0)</f>
        <v>1</v>
      </c>
      <c r="Q67" s="41">
        <f t="shared" ref="Q67:Q111" si="70">IF(+(IF(D67&lt;U67,0,IF(D67&gt;V67,0,1)))+(IF(F67&lt;W67,0,IF(F67&gt;X67,0,1)))+(IF(H67&lt;Y67,0,IF(H67&gt;Z67,0,1)))+(IF(L67&lt;AC67,0,IF(L67&gt;AD67,0,1)))+(IF(N67&lt;AE67,0,IF(N67&gt;AF67,0,1)))=5,1,0)</f>
        <v>1</v>
      </c>
      <c r="T67" s="25" t="str">
        <f t="shared" ref="T67:T148" si="71">LEFT(C67,12)</f>
        <v>STAG</v>
      </c>
      <c r="U67" s="25">
        <f t="shared" si="36"/>
        <v>0.8</v>
      </c>
      <c r="V67" s="25">
        <f t="shared" si="37"/>
        <v>1.24</v>
      </c>
      <c r="W67" s="25">
        <f t="shared" si="38"/>
        <v>12.5</v>
      </c>
      <c r="X67" s="25">
        <f t="shared" si="39"/>
        <v>16.440000000000001</v>
      </c>
      <c r="Y67" s="25">
        <f t="shared" si="40"/>
        <v>5.45</v>
      </c>
      <c r="Z67" s="25">
        <f t="shared" si="41"/>
        <v>5.94</v>
      </c>
      <c r="AA67" s="25">
        <f t="shared" si="42"/>
        <v>5</v>
      </c>
      <c r="AB67" s="25">
        <f t="shared" si="43"/>
        <v>7</v>
      </c>
      <c r="AC67" s="25">
        <f t="shared" si="44"/>
        <v>12</v>
      </c>
      <c r="AD67" s="25">
        <f t="shared" si="45"/>
        <v>19.440000000000001</v>
      </c>
      <c r="AE67" s="25">
        <f t="shared" si="46"/>
        <v>270</v>
      </c>
      <c r="AF67" s="25">
        <f t="shared" si="47"/>
        <v>280</v>
      </c>
    </row>
    <row r="68" spans="1:32" x14ac:dyDescent="0.25">
      <c r="A68" s="283">
        <v>46055</v>
      </c>
      <c r="B68" s="34" t="s">
        <v>434</v>
      </c>
      <c r="C68" s="34" t="s">
        <v>31</v>
      </c>
      <c r="D68" s="223">
        <v>1.68</v>
      </c>
      <c r="E68" s="48">
        <f t="shared" si="63"/>
        <v>1</v>
      </c>
      <c r="F68" s="43">
        <v>16.100000000000001</v>
      </c>
      <c r="G68" s="48">
        <f t="shared" ref="G68" si="72">IF(+(IF(F68&lt;W68,0,IF(F68&gt;X68,0,1)))=1,1,0)</f>
        <v>1</v>
      </c>
      <c r="H68" s="4">
        <v>5.15</v>
      </c>
      <c r="I68" s="48">
        <f t="shared" ref="I68" si="73">IF(+(IF(H68&lt;Y68,0,IF(H68&gt;Z68,0,1)))=1,1,0)</f>
        <v>1</v>
      </c>
      <c r="J68" s="223">
        <v>5.38</v>
      </c>
      <c r="K68" s="48">
        <f t="shared" ref="K68" si="74">IF(+(IF(J68&lt;AA68,0,IF(J68&gt;AB68,0,1)))=1,1,0)</f>
        <v>1</v>
      </c>
      <c r="L68" s="223">
        <v>19.05</v>
      </c>
      <c r="M68" s="48">
        <f t="shared" ref="M68" si="75">IF(+(IF(L68&lt;AC68,0,IF(L68&gt;AD68,0,1)))=1,1,0)</f>
        <v>1</v>
      </c>
      <c r="N68" s="223">
        <v>275</v>
      </c>
      <c r="O68" s="48">
        <f t="shared" ref="O68" si="76">IF(+(IF(N68&lt;AE68,0,IF(N68&gt;AF68,0,1)))=1,1,0)</f>
        <v>1</v>
      </c>
      <c r="P68" s="41">
        <f t="shared" ref="P68" si="77">IF(+(IF(D68&lt;U68,0,IF(D68&gt;V68,0,1)))+(IF(F68&lt;W68,0,IF(F68&gt;X68,0,1)))+(IF(H68&lt;Y68,0,IF(H68&gt;Z68,0,1)))+(IF(J68&lt;AA68,0,IF(J68&gt;AB68,0,1)))+(IF(L68&lt;AC68,0,IF(L68&gt;AD68,0,1)))+(IF(N68&lt;AE68,0,IF(N68&gt;AF68,0,1)))=6,1,0)</f>
        <v>1</v>
      </c>
      <c r="Q68" s="41">
        <f t="shared" ref="Q68" si="78">IF(+(IF(D68&lt;U68,0,IF(D68&gt;V68,0,1)))+(IF(F68&lt;W68,0,IF(F68&gt;X68,0,1)))+(IF(H68&lt;Y68,0,IF(H68&gt;Z68,0,1)))+(IF(L68&lt;AC68,0,IF(L68&gt;AD68,0,1)))+(IF(N68&lt;AE68,0,IF(N68&gt;AF68,0,1)))=5,1,0)</f>
        <v>1</v>
      </c>
      <c r="T68" s="25" t="str">
        <f t="shared" ref="T68" si="79">LEFT(C68,12)</f>
        <v>CARIB</v>
      </c>
      <c r="U68" s="25">
        <f t="shared" si="36"/>
        <v>1.65</v>
      </c>
      <c r="V68" s="25">
        <f t="shared" si="37"/>
        <v>2.14</v>
      </c>
      <c r="W68" s="25">
        <f t="shared" si="38"/>
        <v>12.5</v>
      </c>
      <c r="X68" s="25">
        <f t="shared" si="39"/>
        <v>16.399999999999999</v>
      </c>
      <c r="Y68" s="25">
        <f t="shared" si="40"/>
        <v>5</v>
      </c>
      <c r="Z68" s="25">
        <f t="shared" si="41"/>
        <v>5.44</v>
      </c>
      <c r="AA68" s="25">
        <f t="shared" si="42"/>
        <v>5</v>
      </c>
      <c r="AB68" s="25">
        <f t="shared" si="43"/>
        <v>7</v>
      </c>
      <c r="AC68" s="25">
        <f t="shared" si="44"/>
        <v>12</v>
      </c>
      <c r="AD68" s="25">
        <f t="shared" si="45"/>
        <v>19.440000000000001</v>
      </c>
      <c r="AE68" s="25">
        <f t="shared" si="46"/>
        <v>270</v>
      </c>
      <c r="AF68" s="25">
        <f t="shared" si="47"/>
        <v>280</v>
      </c>
    </row>
    <row r="69" spans="1:32" x14ac:dyDescent="0.25">
      <c r="A69" s="283">
        <v>46055</v>
      </c>
      <c r="B69" s="34" t="s">
        <v>436</v>
      </c>
      <c r="C69" s="34" t="s">
        <v>31</v>
      </c>
      <c r="D69" s="223">
        <v>1.7</v>
      </c>
      <c r="E69" s="48">
        <f t="shared" si="63"/>
        <v>1</v>
      </c>
      <c r="F69" s="43">
        <v>13.2</v>
      </c>
      <c r="G69" s="48">
        <f t="shared" si="64"/>
        <v>1</v>
      </c>
      <c r="H69" s="4">
        <v>5.18</v>
      </c>
      <c r="I69" s="48">
        <f t="shared" si="65"/>
        <v>1</v>
      </c>
      <c r="J69" s="223">
        <v>5</v>
      </c>
      <c r="K69" s="48">
        <f t="shared" si="66"/>
        <v>1</v>
      </c>
      <c r="L69" s="223">
        <v>22.1</v>
      </c>
      <c r="M69" s="48">
        <f t="shared" si="67"/>
        <v>0</v>
      </c>
      <c r="N69" s="223">
        <v>275</v>
      </c>
      <c r="O69" s="48">
        <f t="shared" si="68"/>
        <v>1</v>
      </c>
      <c r="P69" s="41">
        <f t="shared" si="69"/>
        <v>0</v>
      </c>
      <c r="Q69" s="41">
        <f t="shared" si="70"/>
        <v>0</v>
      </c>
      <c r="T69" s="25" t="str">
        <f t="shared" si="71"/>
        <v>CARIB</v>
      </c>
      <c r="U69" s="25">
        <f t="shared" si="36"/>
        <v>1.65</v>
      </c>
      <c r="V69" s="25">
        <f t="shared" si="37"/>
        <v>2.14</v>
      </c>
      <c r="W69" s="25">
        <f t="shared" si="38"/>
        <v>12.5</v>
      </c>
      <c r="X69" s="25">
        <f t="shared" si="39"/>
        <v>16.399999999999999</v>
      </c>
      <c r="Y69" s="25">
        <f t="shared" si="40"/>
        <v>5</v>
      </c>
      <c r="Z69" s="25">
        <f t="shared" si="41"/>
        <v>5.44</v>
      </c>
      <c r="AA69" s="25">
        <f t="shared" si="42"/>
        <v>5</v>
      </c>
      <c r="AB69" s="25">
        <f t="shared" si="43"/>
        <v>7</v>
      </c>
      <c r="AC69" s="25">
        <f t="shared" si="44"/>
        <v>12</v>
      </c>
      <c r="AD69" s="25">
        <f t="shared" si="45"/>
        <v>19.440000000000001</v>
      </c>
      <c r="AE69" s="25">
        <f t="shared" si="46"/>
        <v>270</v>
      </c>
      <c r="AF69" s="25">
        <f t="shared" si="47"/>
        <v>280</v>
      </c>
    </row>
    <row r="70" spans="1:32" x14ac:dyDescent="0.25">
      <c r="A70" s="283">
        <v>46055</v>
      </c>
      <c r="B70" s="34" t="s">
        <v>436</v>
      </c>
      <c r="C70" s="34" t="s">
        <v>31</v>
      </c>
      <c r="D70" s="223">
        <v>1.71</v>
      </c>
      <c r="E70" s="48">
        <f t="shared" si="63"/>
        <v>1</v>
      </c>
      <c r="F70" s="43">
        <v>14.9</v>
      </c>
      <c r="G70" s="48">
        <f t="shared" si="64"/>
        <v>1</v>
      </c>
      <c r="H70" s="4">
        <v>5.25</v>
      </c>
      <c r="I70" s="48">
        <f t="shared" si="65"/>
        <v>1</v>
      </c>
      <c r="J70" s="223">
        <v>5.6</v>
      </c>
      <c r="K70" s="48">
        <f t="shared" si="66"/>
        <v>1</v>
      </c>
      <c r="L70" s="223">
        <v>18</v>
      </c>
      <c r="M70" s="48">
        <f t="shared" si="67"/>
        <v>1</v>
      </c>
      <c r="N70" s="223">
        <v>275</v>
      </c>
      <c r="O70" s="48">
        <f t="shared" si="68"/>
        <v>1</v>
      </c>
      <c r="P70" s="41">
        <f t="shared" si="69"/>
        <v>1</v>
      </c>
      <c r="Q70" s="41">
        <f t="shared" si="70"/>
        <v>1</v>
      </c>
      <c r="T70" s="25" t="str">
        <f t="shared" si="71"/>
        <v>CARIB</v>
      </c>
      <c r="U70" s="25">
        <f t="shared" si="36"/>
        <v>1.65</v>
      </c>
      <c r="V70" s="25">
        <f t="shared" si="37"/>
        <v>2.14</v>
      </c>
      <c r="W70" s="25">
        <f t="shared" si="38"/>
        <v>12.5</v>
      </c>
      <c r="X70" s="25">
        <f t="shared" si="39"/>
        <v>16.399999999999999</v>
      </c>
      <c r="Y70" s="25">
        <f t="shared" si="40"/>
        <v>5</v>
      </c>
      <c r="Z70" s="25">
        <f t="shared" si="41"/>
        <v>5.44</v>
      </c>
      <c r="AA70" s="25">
        <f t="shared" si="42"/>
        <v>5</v>
      </c>
      <c r="AB70" s="25">
        <f t="shared" si="43"/>
        <v>7</v>
      </c>
      <c r="AC70" s="25">
        <f t="shared" si="44"/>
        <v>12</v>
      </c>
      <c r="AD70" s="25">
        <f t="shared" si="45"/>
        <v>19.440000000000001</v>
      </c>
      <c r="AE70" s="25">
        <f t="shared" si="46"/>
        <v>270</v>
      </c>
      <c r="AF70" s="25">
        <f t="shared" si="47"/>
        <v>280</v>
      </c>
    </row>
    <row r="71" spans="1:32" x14ac:dyDescent="0.25">
      <c r="A71" s="283">
        <v>46055</v>
      </c>
      <c r="B71" s="34" t="s">
        <v>435</v>
      </c>
      <c r="C71" s="34" t="s">
        <v>31</v>
      </c>
      <c r="D71" s="223">
        <v>1.67</v>
      </c>
      <c r="E71" s="48">
        <f t="shared" si="63"/>
        <v>1</v>
      </c>
      <c r="F71" s="294"/>
      <c r="G71" s="48"/>
      <c r="H71" s="4">
        <v>5.18</v>
      </c>
      <c r="I71" s="48">
        <f t="shared" si="65"/>
        <v>1</v>
      </c>
      <c r="J71" s="223">
        <v>5.58</v>
      </c>
      <c r="K71" s="48">
        <f t="shared" si="66"/>
        <v>1</v>
      </c>
      <c r="L71" s="223">
        <v>15.85</v>
      </c>
      <c r="M71" s="48">
        <f t="shared" si="67"/>
        <v>1</v>
      </c>
      <c r="N71" s="223">
        <v>275</v>
      </c>
      <c r="O71" s="48">
        <f t="shared" si="68"/>
        <v>1</v>
      </c>
      <c r="P71" s="41">
        <f t="shared" si="69"/>
        <v>0</v>
      </c>
      <c r="Q71" s="41">
        <f t="shared" si="70"/>
        <v>0</v>
      </c>
      <c r="T71" s="25" t="str">
        <f t="shared" si="71"/>
        <v>CARIB</v>
      </c>
      <c r="U71" s="25">
        <f t="shared" si="36"/>
        <v>1.65</v>
      </c>
      <c r="V71" s="25">
        <f t="shared" si="37"/>
        <v>2.14</v>
      </c>
      <c r="W71" s="25">
        <f t="shared" si="38"/>
        <v>12.5</v>
      </c>
      <c r="X71" s="25">
        <f t="shared" si="39"/>
        <v>16.399999999999999</v>
      </c>
      <c r="Y71" s="25">
        <f t="shared" si="40"/>
        <v>5</v>
      </c>
      <c r="Z71" s="25">
        <f t="shared" si="41"/>
        <v>5.44</v>
      </c>
      <c r="AA71" s="25">
        <f t="shared" si="42"/>
        <v>5</v>
      </c>
      <c r="AB71" s="25">
        <f t="shared" si="43"/>
        <v>7</v>
      </c>
      <c r="AC71" s="25">
        <f t="shared" si="44"/>
        <v>12</v>
      </c>
      <c r="AD71" s="25">
        <f t="shared" si="45"/>
        <v>19.440000000000001</v>
      </c>
      <c r="AE71" s="25">
        <f t="shared" si="46"/>
        <v>270</v>
      </c>
      <c r="AF71" s="25">
        <f t="shared" si="47"/>
        <v>280</v>
      </c>
    </row>
    <row r="72" spans="1:32" x14ac:dyDescent="0.25">
      <c r="A72" s="283">
        <v>46056</v>
      </c>
      <c r="B72" s="34" t="s">
        <v>437</v>
      </c>
      <c r="C72" s="34" t="s">
        <v>31</v>
      </c>
      <c r="D72" s="223">
        <v>1.7</v>
      </c>
      <c r="E72" s="48">
        <f t="shared" si="63"/>
        <v>1</v>
      </c>
      <c r="F72" s="43">
        <v>14.31</v>
      </c>
      <c r="G72" s="48">
        <f t="shared" si="64"/>
        <v>1</v>
      </c>
      <c r="H72" s="4">
        <v>5.39</v>
      </c>
      <c r="I72" s="48">
        <f t="shared" si="65"/>
        <v>1</v>
      </c>
      <c r="J72" s="223">
        <v>6</v>
      </c>
      <c r="K72" s="48">
        <f t="shared" si="66"/>
        <v>1</v>
      </c>
      <c r="L72" s="223">
        <v>15.95</v>
      </c>
      <c r="M72" s="48">
        <f t="shared" si="67"/>
        <v>1</v>
      </c>
      <c r="N72" s="223">
        <v>275</v>
      </c>
      <c r="O72" s="48">
        <f t="shared" si="68"/>
        <v>1</v>
      </c>
      <c r="P72" s="41">
        <f t="shared" si="69"/>
        <v>1</v>
      </c>
      <c r="Q72" s="41">
        <f t="shared" si="70"/>
        <v>1</v>
      </c>
      <c r="T72" s="25" t="str">
        <f t="shared" si="71"/>
        <v>CARIB</v>
      </c>
      <c r="U72" s="25">
        <f t="shared" si="36"/>
        <v>1.65</v>
      </c>
      <c r="V72" s="25">
        <f t="shared" si="37"/>
        <v>2.14</v>
      </c>
      <c r="W72" s="25">
        <f t="shared" si="38"/>
        <v>12.5</v>
      </c>
      <c r="X72" s="25">
        <f t="shared" si="39"/>
        <v>16.399999999999999</v>
      </c>
      <c r="Y72" s="25">
        <f t="shared" si="40"/>
        <v>5</v>
      </c>
      <c r="Z72" s="25">
        <f t="shared" si="41"/>
        <v>5.44</v>
      </c>
      <c r="AA72" s="25">
        <f t="shared" si="42"/>
        <v>5</v>
      </c>
      <c r="AB72" s="25">
        <f t="shared" si="43"/>
        <v>7</v>
      </c>
      <c r="AC72" s="25">
        <f t="shared" si="44"/>
        <v>12</v>
      </c>
      <c r="AD72" s="25">
        <f t="shared" si="45"/>
        <v>19.440000000000001</v>
      </c>
      <c r="AE72" s="25">
        <f t="shared" si="46"/>
        <v>270</v>
      </c>
      <c r="AF72" s="25">
        <f t="shared" si="47"/>
        <v>280</v>
      </c>
    </row>
    <row r="73" spans="1:32" x14ac:dyDescent="0.25">
      <c r="A73" s="283">
        <v>46056</v>
      </c>
      <c r="B73" s="34" t="s">
        <v>436</v>
      </c>
      <c r="C73" s="34" t="s">
        <v>31</v>
      </c>
      <c r="D73" s="262"/>
      <c r="E73" s="48"/>
      <c r="F73" s="43">
        <v>15.5</v>
      </c>
      <c r="G73" s="48">
        <f t="shared" si="64"/>
        <v>1</v>
      </c>
      <c r="H73" s="4">
        <v>5.29</v>
      </c>
      <c r="I73" s="48">
        <f t="shared" si="65"/>
        <v>1</v>
      </c>
      <c r="J73" s="223">
        <v>6</v>
      </c>
      <c r="K73" s="48">
        <f t="shared" si="66"/>
        <v>1</v>
      </c>
      <c r="L73" s="223">
        <v>17.05</v>
      </c>
      <c r="M73" s="48">
        <f t="shared" si="67"/>
        <v>1</v>
      </c>
      <c r="N73" s="223">
        <v>275</v>
      </c>
      <c r="O73" s="48">
        <f t="shared" si="68"/>
        <v>1</v>
      </c>
      <c r="P73" s="248">
        <v>1</v>
      </c>
      <c r="Q73" s="248">
        <v>1</v>
      </c>
      <c r="T73" s="25" t="str">
        <f t="shared" si="71"/>
        <v>CARIB</v>
      </c>
      <c r="U73" s="25">
        <f t="shared" si="36"/>
        <v>1.65</v>
      </c>
      <c r="V73" s="25">
        <f t="shared" si="37"/>
        <v>2.14</v>
      </c>
      <c r="W73" s="25">
        <f t="shared" si="38"/>
        <v>12.5</v>
      </c>
      <c r="X73" s="25">
        <f t="shared" si="39"/>
        <v>16.399999999999999</v>
      </c>
      <c r="Y73" s="25">
        <f t="shared" si="40"/>
        <v>5</v>
      </c>
      <c r="Z73" s="25">
        <f t="shared" si="41"/>
        <v>5.44</v>
      </c>
      <c r="AA73" s="25">
        <f t="shared" si="42"/>
        <v>5</v>
      </c>
      <c r="AB73" s="25">
        <f t="shared" si="43"/>
        <v>7</v>
      </c>
      <c r="AC73" s="25">
        <f t="shared" si="44"/>
        <v>12</v>
      </c>
      <c r="AD73" s="25">
        <f t="shared" si="45"/>
        <v>19.440000000000001</v>
      </c>
      <c r="AE73" s="25">
        <f t="shared" si="46"/>
        <v>270</v>
      </c>
      <c r="AF73" s="25">
        <f t="shared" si="47"/>
        <v>280</v>
      </c>
    </row>
    <row r="74" spans="1:32" x14ac:dyDescent="0.25">
      <c r="A74" s="283">
        <v>46056</v>
      </c>
      <c r="B74" s="34" t="s">
        <v>452</v>
      </c>
      <c r="C74" s="34" t="s">
        <v>31</v>
      </c>
      <c r="D74" s="223">
        <v>1.7</v>
      </c>
      <c r="E74" s="48">
        <f t="shared" si="63"/>
        <v>1</v>
      </c>
      <c r="F74" s="43">
        <v>14.7</v>
      </c>
      <c r="G74" s="48">
        <f t="shared" si="64"/>
        <v>1</v>
      </c>
      <c r="H74" s="4">
        <v>5.35</v>
      </c>
      <c r="I74" s="48">
        <f t="shared" si="65"/>
        <v>1</v>
      </c>
      <c r="J74" s="223">
        <v>6.28</v>
      </c>
      <c r="K74" s="48">
        <f t="shared" si="66"/>
        <v>1</v>
      </c>
      <c r="L74" s="223">
        <v>17.760000000000002</v>
      </c>
      <c r="M74" s="48">
        <f t="shared" si="67"/>
        <v>1</v>
      </c>
      <c r="N74" s="223">
        <v>275</v>
      </c>
      <c r="O74" s="48">
        <f t="shared" si="68"/>
        <v>1</v>
      </c>
      <c r="P74" s="41">
        <f t="shared" si="69"/>
        <v>1</v>
      </c>
      <c r="Q74" s="41">
        <f t="shared" si="70"/>
        <v>1</v>
      </c>
      <c r="T74" s="25" t="str">
        <f t="shared" si="71"/>
        <v>CARIB</v>
      </c>
      <c r="U74" s="25">
        <f t="shared" si="36"/>
        <v>1.65</v>
      </c>
      <c r="V74" s="25">
        <f t="shared" si="37"/>
        <v>2.14</v>
      </c>
      <c r="W74" s="25">
        <f t="shared" si="38"/>
        <v>12.5</v>
      </c>
      <c r="X74" s="25">
        <f t="shared" si="39"/>
        <v>16.399999999999999</v>
      </c>
      <c r="Y74" s="25">
        <f t="shared" si="40"/>
        <v>5</v>
      </c>
      <c r="Z74" s="25">
        <f t="shared" si="41"/>
        <v>5.44</v>
      </c>
      <c r="AA74" s="25">
        <f t="shared" si="42"/>
        <v>5</v>
      </c>
      <c r="AB74" s="25">
        <f t="shared" si="43"/>
        <v>7</v>
      </c>
      <c r="AC74" s="25">
        <f t="shared" si="44"/>
        <v>12</v>
      </c>
      <c r="AD74" s="25">
        <f t="shared" si="45"/>
        <v>19.440000000000001</v>
      </c>
      <c r="AE74" s="25">
        <f t="shared" si="46"/>
        <v>270</v>
      </c>
      <c r="AF74" s="25">
        <f t="shared" si="47"/>
        <v>280</v>
      </c>
    </row>
    <row r="75" spans="1:32" x14ac:dyDescent="0.25">
      <c r="A75" s="335">
        <v>46056</v>
      </c>
      <c r="B75" s="34" t="s">
        <v>804</v>
      </c>
      <c r="C75" s="34" t="s">
        <v>31</v>
      </c>
      <c r="D75" s="262"/>
      <c r="E75" s="48"/>
      <c r="F75" s="43">
        <v>14.5</v>
      </c>
      <c r="G75" s="48">
        <f t="shared" si="64"/>
        <v>1</v>
      </c>
      <c r="H75" s="293"/>
      <c r="I75" s="48"/>
      <c r="J75" s="223">
        <v>6.2</v>
      </c>
      <c r="K75" s="48">
        <f t="shared" si="66"/>
        <v>1</v>
      </c>
      <c r="L75" s="223">
        <v>15.1</v>
      </c>
      <c r="M75" s="48">
        <f t="shared" si="67"/>
        <v>1</v>
      </c>
      <c r="N75" s="223">
        <v>275</v>
      </c>
      <c r="O75" s="48">
        <f t="shared" si="68"/>
        <v>1</v>
      </c>
      <c r="P75" s="248">
        <v>1</v>
      </c>
      <c r="Q75" s="248">
        <v>1</v>
      </c>
      <c r="T75" s="25" t="str">
        <f t="shared" si="71"/>
        <v>CARIB</v>
      </c>
      <c r="U75" s="25">
        <f t="shared" si="36"/>
        <v>1.65</v>
      </c>
      <c r="V75" s="25">
        <f t="shared" si="37"/>
        <v>2.14</v>
      </c>
      <c r="W75" s="25">
        <f t="shared" si="38"/>
        <v>12.5</v>
      </c>
      <c r="X75" s="25">
        <f t="shared" si="39"/>
        <v>16.399999999999999</v>
      </c>
      <c r="Y75" s="25">
        <f t="shared" si="40"/>
        <v>5</v>
      </c>
      <c r="Z75" s="25">
        <f t="shared" si="41"/>
        <v>5.44</v>
      </c>
      <c r="AA75" s="25">
        <f t="shared" si="42"/>
        <v>5</v>
      </c>
      <c r="AB75" s="25">
        <f t="shared" si="43"/>
        <v>7</v>
      </c>
      <c r="AC75" s="25">
        <f t="shared" si="44"/>
        <v>12</v>
      </c>
      <c r="AD75" s="25">
        <f t="shared" si="45"/>
        <v>19.440000000000001</v>
      </c>
      <c r="AE75" s="25">
        <f t="shared" si="46"/>
        <v>270</v>
      </c>
      <c r="AF75" s="25">
        <f t="shared" si="47"/>
        <v>280</v>
      </c>
    </row>
    <row r="76" spans="1:32" ht="14.25" customHeight="1" x14ac:dyDescent="0.25">
      <c r="A76" s="284">
        <v>46056</v>
      </c>
      <c r="B76" s="34" t="s">
        <v>437</v>
      </c>
      <c r="C76" s="34" t="s">
        <v>31</v>
      </c>
      <c r="D76" s="223">
        <v>1.7</v>
      </c>
      <c r="E76" s="48">
        <f t="shared" si="63"/>
        <v>1</v>
      </c>
      <c r="F76" s="43">
        <v>14.8</v>
      </c>
      <c r="G76" s="48">
        <f t="shared" si="64"/>
        <v>1</v>
      </c>
      <c r="H76" s="4">
        <v>5.34</v>
      </c>
      <c r="I76" s="48">
        <f t="shared" si="65"/>
        <v>1</v>
      </c>
      <c r="J76" s="223">
        <v>6.25</v>
      </c>
      <c r="K76" s="48">
        <f t="shared" si="66"/>
        <v>1</v>
      </c>
      <c r="L76" s="223">
        <v>16.600000000000001</v>
      </c>
      <c r="M76" s="48">
        <f t="shared" si="67"/>
        <v>1</v>
      </c>
      <c r="N76" s="223">
        <v>275</v>
      </c>
      <c r="O76" s="48">
        <f t="shared" si="68"/>
        <v>1</v>
      </c>
      <c r="P76" s="41">
        <f t="shared" si="69"/>
        <v>1</v>
      </c>
      <c r="Q76" s="41">
        <f t="shared" si="70"/>
        <v>1</v>
      </c>
      <c r="T76" s="25" t="str">
        <f t="shared" si="71"/>
        <v>CARIB</v>
      </c>
      <c r="U76" s="25">
        <f t="shared" si="36"/>
        <v>1.65</v>
      </c>
      <c r="V76" s="25">
        <f t="shared" si="37"/>
        <v>2.14</v>
      </c>
      <c r="W76" s="25">
        <f t="shared" si="38"/>
        <v>12.5</v>
      </c>
      <c r="X76" s="25">
        <f t="shared" si="39"/>
        <v>16.399999999999999</v>
      </c>
      <c r="Y76" s="25">
        <f t="shared" si="40"/>
        <v>5</v>
      </c>
      <c r="Z76" s="25">
        <f t="shared" si="41"/>
        <v>5.44</v>
      </c>
      <c r="AA76" s="25">
        <f t="shared" si="42"/>
        <v>5</v>
      </c>
      <c r="AB76" s="25">
        <f t="shared" si="43"/>
        <v>7</v>
      </c>
      <c r="AC76" s="25">
        <f t="shared" si="44"/>
        <v>12</v>
      </c>
      <c r="AD76" s="25">
        <f t="shared" si="45"/>
        <v>19.440000000000001</v>
      </c>
      <c r="AE76" s="25">
        <f t="shared" si="46"/>
        <v>270</v>
      </c>
      <c r="AF76" s="25">
        <f t="shared" si="47"/>
        <v>280</v>
      </c>
    </row>
    <row r="77" spans="1:32" x14ac:dyDescent="0.25">
      <c r="A77" s="283">
        <v>46057</v>
      </c>
      <c r="B77" s="34" t="s">
        <v>457</v>
      </c>
      <c r="C77" s="34" t="s">
        <v>31</v>
      </c>
      <c r="D77" s="223">
        <v>1.7</v>
      </c>
      <c r="E77" s="48">
        <f t="shared" si="63"/>
        <v>1</v>
      </c>
      <c r="F77" s="43">
        <v>13.38</v>
      </c>
      <c r="G77" s="48">
        <f t="shared" si="64"/>
        <v>1</v>
      </c>
      <c r="H77" s="4">
        <v>5.39</v>
      </c>
      <c r="I77" s="48">
        <f t="shared" si="65"/>
        <v>1</v>
      </c>
      <c r="J77" s="223">
        <v>6.36</v>
      </c>
      <c r="K77" s="48">
        <f t="shared" si="66"/>
        <v>1</v>
      </c>
      <c r="L77" s="223">
        <v>17.93</v>
      </c>
      <c r="M77" s="48">
        <f t="shared" si="67"/>
        <v>1</v>
      </c>
      <c r="N77" s="223">
        <v>274</v>
      </c>
      <c r="O77" s="48">
        <f t="shared" si="68"/>
        <v>1</v>
      </c>
      <c r="P77" s="41">
        <f t="shared" si="69"/>
        <v>1</v>
      </c>
      <c r="Q77" s="41">
        <f t="shared" si="70"/>
        <v>1</v>
      </c>
      <c r="T77" s="25" t="str">
        <f t="shared" si="71"/>
        <v>CARIB</v>
      </c>
      <c r="U77" s="25">
        <f t="shared" si="36"/>
        <v>1.65</v>
      </c>
      <c r="V77" s="25">
        <f t="shared" si="37"/>
        <v>2.14</v>
      </c>
      <c r="W77" s="25">
        <f t="shared" si="38"/>
        <v>12.5</v>
      </c>
      <c r="X77" s="25">
        <f t="shared" si="39"/>
        <v>16.399999999999999</v>
      </c>
      <c r="Y77" s="25">
        <f t="shared" si="40"/>
        <v>5</v>
      </c>
      <c r="Z77" s="25">
        <f t="shared" si="41"/>
        <v>5.44</v>
      </c>
      <c r="AA77" s="25">
        <f t="shared" si="42"/>
        <v>5</v>
      </c>
      <c r="AB77" s="25">
        <f t="shared" si="43"/>
        <v>7</v>
      </c>
      <c r="AC77" s="25">
        <f t="shared" si="44"/>
        <v>12</v>
      </c>
      <c r="AD77" s="25">
        <f t="shared" si="45"/>
        <v>19.440000000000001</v>
      </c>
      <c r="AE77" s="25">
        <f t="shared" si="46"/>
        <v>270</v>
      </c>
      <c r="AF77" s="25">
        <f t="shared" si="47"/>
        <v>280</v>
      </c>
    </row>
    <row r="78" spans="1:32" x14ac:dyDescent="0.25">
      <c r="A78" s="283">
        <v>46057</v>
      </c>
      <c r="B78" s="34" t="s">
        <v>974</v>
      </c>
      <c r="C78" s="34" t="s">
        <v>31</v>
      </c>
      <c r="D78" s="223">
        <v>1.71</v>
      </c>
      <c r="E78" s="48">
        <f t="shared" ref="E78" si="80">IF(+(IF(D78&lt;U78,0,IF(D78&gt;V78,0,1)))=1,1,0)</f>
        <v>1</v>
      </c>
      <c r="F78" s="43">
        <v>13.3</v>
      </c>
      <c r="G78" s="48">
        <f t="shared" ref="G78" si="81">IF(+(IF(F78&lt;W78,0,IF(F78&gt;X78,0,1)))=1,1,0)</f>
        <v>1</v>
      </c>
      <c r="H78" s="4">
        <v>5.4</v>
      </c>
      <c r="I78" s="48">
        <f t="shared" ref="I78" si="82">IF(+(IF(H78&lt;Y78,0,IF(H78&gt;Z78,0,1)))=1,1,0)</f>
        <v>1</v>
      </c>
      <c r="J78" s="223">
        <v>6.12</v>
      </c>
      <c r="K78" s="48">
        <f t="shared" ref="K78" si="83">IF(+(IF(J78&lt;AA78,0,IF(J78&gt;AB78,0,1)))=1,1,0)</f>
        <v>1</v>
      </c>
      <c r="L78" s="223">
        <v>17.93</v>
      </c>
      <c r="M78" s="48">
        <f t="shared" ref="M78" si="84">IF(+(IF(L78&lt;AC78,0,IF(L78&gt;AD78,0,1)))=1,1,0)</f>
        <v>1</v>
      </c>
      <c r="N78" s="223">
        <v>274.83</v>
      </c>
      <c r="O78" s="48">
        <f t="shared" ref="O78" si="85">IF(+(IF(N78&lt;AE78,0,IF(N78&gt;AF78,0,1)))=1,1,0)</f>
        <v>1</v>
      </c>
      <c r="P78" s="41">
        <f t="shared" ref="P78" si="86">IF(+(IF(D78&lt;U78,0,IF(D78&gt;V78,0,1)))+(IF(F78&lt;W78,0,IF(F78&gt;X78,0,1)))+(IF(H78&lt;Y78,0,IF(H78&gt;Z78,0,1)))+(IF(J78&lt;AA78,0,IF(J78&gt;AB78,0,1)))+(IF(L78&lt;AC78,0,IF(L78&gt;AD78,0,1)))+(IF(N78&lt;AE78,0,IF(N78&gt;AF78,0,1)))=6,1,0)</f>
        <v>1</v>
      </c>
      <c r="Q78" s="41">
        <f t="shared" ref="Q78" si="87">IF(+(IF(D78&lt;U78,0,IF(D78&gt;V78,0,1)))+(IF(F78&lt;W78,0,IF(F78&gt;X78,0,1)))+(IF(H78&lt;Y78,0,IF(H78&gt;Z78,0,1)))+(IF(L78&lt;AC78,0,IF(L78&gt;AD78,0,1)))+(IF(N78&lt;AE78,0,IF(N78&gt;AF78,0,1)))=5,1,0)</f>
        <v>1</v>
      </c>
      <c r="T78" s="25" t="str">
        <f t="shared" ref="T78" si="88">LEFT(C78,12)</f>
        <v>CARIB</v>
      </c>
      <c r="U78" s="25">
        <f t="shared" si="36"/>
        <v>1.65</v>
      </c>
      <c r="V78" s="25">
        <f t="shared" si="37"/>
        <v>2.14</v>
      </c>
      <c r="W78" s="25">
        <f t="shared" si="38"/>
        <v>12.5</v>
      </c>
      <c r="X78" s="25">
        <f t="shared" si="39"/>
        <v>16.399999999999999</v>
      </c>
      <c r="Y78" s="25">
        <f t="shared" si="40"/>
        <v>5</v>
      </c>
      <c r="Z78" s="25">
        <f t="shared" si="41"/>
        <v>5.44</v>
      </c>
      <c r="AA78" s="25">
        <f t="shared" si="42"/>
        <v>5</v>
      </c>
      <c r="AB78" s="25">
        <f t="shared" si="43"/>
        <v>7</v>
      </c>
      <c r="AC78" s="25">
        <f t="shared" si="44"/>
        <v>12</v>
      </c>
      <c r="AD78" s="25">
        <f t="shared" si="45"/>
        <v>19.440000000000001</v>
      </c>
      <c r="AE78" s="25">
        <f t="shared" si="46"/>
        <v>270</v>
      </c>
      <c r="AF78" s="25">
        <f t="shared" si="47"/>
        <v>280</v>
      </c>
    </row>
    <row r="79" spans="1:32" x14ac:dyDescent="0.25">
      <c r="A79" s="283">
        <v>46057</v>
      </c>
      <c r="B79" s="34" t="s">
        <v>452</v>
      </c>
      <c r="C79" s="34" t="s">
        <v>135</v>
      </c>
      <c r="D79" s="223">
        <v>5.31</v>
      </c>
      <c r="E79" s="48">
        <f t="shared" si="63"/>
        <v>1</v>
      </c>
      <c r="F79" s="43"/>
      <c r="G79" s="48">
        <f t="shared" si="64"/>
        <v>1</v>
      </c>
      <c r="H79" s="4">
        <v>4.6500000000000004</v>
      </c>
      <c r="I79" s="48">
        <f t="shared" si="65"/>
        <v>1</v>
      </c>
      <c r="J79" s="223">
        <v>3.3</v>
      </c>
      <c r="K79" s="48">
        <f t="shared" si="66"/>
        <v>1</v>
      </c>
      <c r="L79" s="223">
        <v>125.65</v>
      </c>
      <c r="M79" s="48">
        <f t="shared" si="67"/>
        <v>0</v>
      </c>
      <c r="N79" s="223">
        <v>275</v>
      </c>
      <c r="O79" s="48">
        <f t="shared" si="68"/>
        <v>1</v>
      </c>
      <c r="P79" s="41">
        <f t="shared" si="69"/>
        <v>0</v>
      </c>
      <c r="Q79" s="41">
        <f t="shared" si="70"/>
        <v>0</v>
      </c>
      <c r="T79" s="25" t="str">
        <f t="shared" si="71"/>
        <v>CARIBE ROSE</v>
      </c>
      <c r="U79" s="25">
        <f t="shared" si="36"/>
        <v>4.5</v>
      </c>
      <c r="V79" s="25">
        <f t="shared" si="37"/>
        <v>5.44</v>
      </c>
      <c r="W79" s="25">
        <f t="shared" si="38"/>
        <v>0</v>
      </c>
      <c r="X79" s="25">
        <f t="shared" si="39"/>
        <v>0</v>
      </c>
      <c r="Y79" s="25">
        <f t="shared" si="40"/>
        <v>4</v>
      </c>
      <c r="Z79" s="25">
        <f t="shared" si="41"/>
        <v>4.95</v>
      </c>
      <c r="AA79" s="25">
        <f t="shared" si="42"/>
        <v>3</v>
      </c>
      <c r="AB79" s="25">
        <f t="shared" si="43"/>
        <v>3.64</v>
      </c>
      <c r="AC79" s="25">
        <f t="shared" si="44"/>
        <v>90</v>
      </c>
      <c r="AD79" s="25">
        <f t="shared" si="45"/>
        <v>120</v>
      </c>
      <c r="AE79" s="25">
        <f t="shared" si="46"/>
        <v>270</v>
      </c>
      <c r="AF79" s="25">
        <f t="shared" si="47"/>
        <v>330.4</v>
      </c>
    </row>
    <row r="80" spans="1:32" x14ac:dyDescent="0.25">
      <c r="A80" s="283">
        <v>46058</v>
      </c>
      <c r="B80" s="34" t="s">
        <v>455</v>
      </c>
      <c r="C80" s="34" t="s">
        <v>33</v>
      </c>
      <c r="D80" s="223">
        <v>3.66</v>
      </c>
      <c r="E80" s="48">
        <f t="shared" si="63"/>
        <v>1</v>
      </c>
      <c r="F80" s="43">
        <v>52.5</v>
      </c>
      <c r="G80" s="48">
        <f t="shared" si="64"/>
        <v>1</v>
      </c>
      <c r="H80" s="4">
        <v>7.48</v>
      </c>
      <c r="I80" s="48">
        <f t="shared" si="65"/>
        <v>1</v>
      </c>
      <c r="J80" s="223">
        <v>165.5</v>
      </c>
      <c r="K80" s="48">
        <f t="shared" si="66"/>
        <v>1</v>
      </c>
      <c r="L80" s="223">
        <v>27.7</v>
      </c>
      <c r="M80" s="48">
        <f t="shared" si="67"/>
        <v>1</v>
      </c>
      <c r="N80" s="223">
        <v>275</v>
      </c>
      <c r="O80" s="48">
        <f t="shared" si="68"/>
        <v>1</v>
      </c>
      <c r="P80" s="41">
        <f t="shared" si="69"/>
        <v>1</v>
      </c>
      <c r="Q80" s="41">
        <f t="shared" si="70"/>
        <v>1</v>
      </c>
      <c r="T80" s="25" t="str">
        <f t="shared" si="71"/>
        <v>GUINNESS</v>
      </c>
      <c r="U80" s="25">
        <f t="shared" si="36"/>
        <v>3.1</v>
      </c>
      <c r="V80" s="25">
        <f t="shared" si="37"/>
        <v>4.1399999999999997</v>
      </c>
      <c r="W80" s="25">
        <f t="shared" si="38"/>
        <v>48</v>
      </c>
      <c r="X80" s="25">
        <f t="shared" si="39"/>
        <v>62</v>
      </c>
      <c r="Y80" s="25">
        <f t="shared" si="40"/>
        <v>7.25</v>
      </c>
      <c r="Z80" s="25">
        <f t="shared" si="41"/>
        <v>7.74</v>
      </c>
      <c r="AA80" s="25">
        <f t="shared" si="42"/>
        <v>155</v>
      </c>
      <c r="AB80" s="25">
        <f t="shared" si="43"/>
        <v>195</v>
      </c>
      <c r="AC80" s="25">
        <f t="shared" si="44"/>
        <v>17</v>
      </c>
      <c r="AD80" s="25">
        <f t="shared" si="45"/>
        <v>30</v>
      </c>
      <c r="AE80" s="25">
        <f t="shared" si="46"/>
        <v>274</v>
      </c>
      <c r="AF80" s="25">
        <f t="shared" si="47"/>
        <v>276</v>
      </c>
    </row>
    <row r="81" spans="1:32" x14ac:dyDescent="0.25">
      <c r="A81" s="283">
        <v>46058</v>
      </c>
      <c r="B81" s="34" t="s">
        <v>452</v>
      </c>
      <c r="C81" s="34" t="s">
        <v>31</v>
      </c>
      <c r="D81" s="223">
        <v>1.7</v>
      </c>
      <c r="E81" s="48">
        <f t="shared" si="63"/>
        <v>1</v>
      </c>
      <c r="F81" s="43">
        <v>15.2</v>
      </c>
      <c r="G81" s="48">
        <f t="shared" si="64"/>
        <v>1</v>
      </c>
      <c r="H81" s="4">
        <v>5.37</v>
      </c>
      <c r="I81" s="48">
        <f t="shared" si="65"/>
        <v>1</v>
      </c>
      <c r="J81" s="223">
        <v>5.68</v>
      </c>
      <c r="K81" s="48">
        <f t="shared" si="66"/>
        <v>1</v>
      </c>
      <c r="L81" s="223">
        <v>16.260000000000002</v>
      </c>
      <c r="M81" s="48">
        <f t="shared" si="67"/>
        <v>1</v>
      </c>
      <c r="N81" s="223">
        <v>275</v>
      </c>
      <c r="O81" s="48">
        <f t="shared" si="68"/>
        <v>1</v>
      </c>
      <c r="P81" s="41">
        <f t="shared" si="69"/>
        <v>1</v>
      </c>
      <c r="Q81" s="41">
        <f t="shared" si="70"/>
        <v>1</v>
      </c>
      <c r="T81" s="25" t="str">
        <f t="shared" si="71"/>
        <v>CARIB</v>
      </c>
      <c r="U81" s="25">
        <f t="shared" si="36"/>
        <v>1.65</v>
      </c>
      <c r="V81" s="25">
        <f t="shared" si="37"/>
        <v>2.14</v>
      </c>
      <c r="W81" s="25">
        <f t="shared" si="38"/>
        <v>12.5</v>
      </c>
      <c r="X81" s="25">
        <f t="shared" si="39"/>
        <v>16.399999999999999</v>
      </c>
      <c r="Y81" s="25">
        <f t="shared" si="40"/>
        <v>5</v>
      </c>
      <c r="Z81" s="25">
        <f t="shared" si="41"/>
        <v>5.44</v>
      </c>
      <c r="AA81" s="25">
        <f t="shared" si="42"/>
        <v>5</v>
      </c>
      <c r="AB81" s="25">
        <f t="shared" si="43"/>
        <v>7</v>
      </c>
      <c r="AC81" s="25">
        <f t="shared" si="44"/>
        <v>12</v>
      </c>
      <c r="AD81" s="25">
        <f t="shared" si="45"/>
        <v>19.440000000000001</v>
      </c>
      <c r="AE81" s="25">
        <f t="shared" si="46"/>
        <v>270</v>
      </c>
      <c r="AF81" s="25">
        <f t="shared" si="47"/>
        <v>280</v>
      </c>
    </row>
    <row r="82" spans="1:32" x14ac:dyDescent="0.25">
      <c r="A82" s="283">
        <v>46059</v>
      </c>
      <c r="B82" s="34" t="s">
        <v>437</v>
      </c>
      <c r="C82" s="34" t="s">
        <v>31</v>
      </c>
      <c r="D82" s="223">
        <v>1.8</v>
      </c>
      <c r="E82" s="48">
        <f t="shared" si="63"/>
        <v>1</v>
      </c>
      <c r="F82" s="43">
        <v>14.95</v>
      </c>
      <c r="G82" s="48">
        <f t="shared" si="64"/>
        <v>1</v>
      </c>
      <c r="H82" s="4">
        <v>5.34</v>
      </c>
      <c r="I82" s="48">
        <f t="shared" si="65"/>
        <v>1</v>
      </c>
      <c r="J82" s="223">
        <v>5.5</v>
      </c>
      <c r="K82" s="48">
        <f t="shared" si="66"/>
        <v>1</v>
      </c>
      <c r="L82" s="223">
        <v>17.8</v>
      </c>
      <c r="M82" s="48">
        <f t="shared" si="67"/>
        <v>1</v>
      </c>
      <c r="N82" s="223">
        <v>275</v>
      </c>
      <c r="O82" s="48">
        <f t="shared" si="68"/>
        <v>1</v>
      </c>
      <c r="P82" s="41">
        <f t="shared" si="69"/>
        <v>1</v>
      </c>
      <c r="Q82" s="41">
        <f t="shared" si="70"/>
        <v>1</v>
      </c>
      <c r="T82" s="25" t="str">
        <f t="shared" si="71"/>
        <v>CARIB</v>
      </c>
      <c r="U82" s="25">
        <f t="shared" ref="U82:U131" si="89">VLOOKUP($T82,$T$4:$AF$15,2,FALSE)</f>
        <v>1.65</v>
      </c>
      <c r="V82" s="25">
        <f t="shared" ref="V82:V131" si="90">VLOOKUP($T82,$T$4:$AF$15,3,FALSE)</f>
        <v>2.14</v>
      </c>
      <c r="W82" s="25">
        <f t="shared" ref="W82:W131" si="91">VLOOKUP($T82,$T$4:$AF$15,4,FALSE)</f>
        <v>12.5</v>
      </c>
      <c r="X82" s="25">
        <f t="shared" ref="X82:X131" si="92">VLOOKUP($T82,$T$4:$AF$15,5,FALSE)</f>
        <v>16.399999999999999</v>
      </c>
      <c r="Y82" s="25">
        <f t="shared" ref="Y82:Y131" si="93">VLOOKUP($T82,$T$4:$AF$15,6,FALSE)</f>
        <v>5</v>
      </c>
      <c r="Z82" s="25">
        <f t="shared" ref="Z82:Z131" si="94">VLOOKUP($T82,$T$4:$AF$15,7,FALSE)</f>
        <v>5.44</v>
      </c>
      <c r="AA82" s="25">
        <f t="shared" ref="AA82:AA131" si="95">VLOOKUP($T82,$T$4:$AF$15,8,FALSE)</f>
        <v>5</v>
      </c>
      <c r="AB82" s="25">
        <f t="shared" ref="AB82:AB131" si="96">VLOOKUP($T82,$T$4:$AF$15,9,FALSE)</f>
        <v>7</v>
      </c>
      <c r="AC82" s="25">
        <f t="shared" ref="AC82:AC131" si="97">VLOOKUP($T82,$T$4:$AF$15,10,FALSE)</f>
        <v>12</v>
      </c>
      <c r="AD82" s="25">
        <f t="shared" ref="AD82:AD131" si="98">VLOOKUP($T82,$T$4:$AF$15,11,FALSE)</f>
        <v>19.440000000000001</v>
      </c>
      <c r="AE82" s="25">
        <f t="shared" ref="AE82:AE131" si="99">VLOOKUP($T82,$T$4:$AF$15,12,FALSE)</f>
        <v>270</v>
      </c>
      <c r="AF82" s="25">
        <f t="shared" ref="AF82:AF131" si="100">VLOOKUP($T82,$T$4:$AF$15,13,FALSE)</f>
        <v>280</v>
      </c>
    </row>
    <row r="83" spans="1:32" x14ac:dyDescent="0.25">
      <c r="A83" s="283">
        <v>46059</v>
      </c>
      <c r="B83" s="34" t="s">
        <v>459</v>
      </c>
      <c r="C83" s="34" t="s">
        <v>31</v>
      </c>
      <c r="D83" s="223">
        <v>1.7</v>
      </c>
      <c r="E83" s="48">
        <f t="shared" si="63"/>
        <v>1</v>
      </c>
      <c r="F83" s="43">
        <v>14.5</v>
      </c>
      <c r="G83" s="48">
        <f t="shared" si="64"/>
        <v>1</v>
      </c>
      <c r="H83" s="4">
        <v>5.35</v>
      </c>
      <c r="I83" s="48">
        <f t="shared" si="65"/>
        <v>1</v>
      </c>
      <c r="J83" s="223">
        <v>5.8</v>
      </c>
      <c r="K83" s="48">
        <f t="shared" si="66"/>
        <v>1</v>
      </c>
      <c r="L83" s="223">
        <v>17.600000000000001</v>
      </c>
      <c r="M83" s="48">
        <f t="shared" si="67"/>
        <v>1</v>
      </c>
      <c r="N83" s="223">
        <v>275</v>
      </c>
      <c r="O83" s="48">
        <f t="shared" si="68"/>
        <v>1</v>
      </c>
      <c r="P83" s="41">
        <f t="shared" si="69"/>
        <v>1</v>
      </c>
      <c r="Q83" s="41">
        <f t="shared" si="70"/>
        <v>1</v>
      </c>
      <c r="T83" s="25" t="str">
        <f t="shared" ref="T83" si="101">LEFT(C83,12)</f>
        <v>CARIB</v>
      </c>
      <c r="U83" s="25">
        <f t="shared" si="89"/>
        <v>1.65</v>
      </c>
      <c r="V83" s="25">
        <f t="shared" si="90"/>
        <v>2.14</v>
      </c>
      <c r="W83" s="25">
        <f t="shared" si="91"/>
        <v>12.5</v>
      </c>
      <c r="X83" s="25">
        <f t="shared" si="92"/>
        <v>16.399999999999999</v>
      </c>
      <c r="Y83" s="25">
        <f t="shared" si="93"/>
        <v>5</v>
      </c>
      <c r="Z83" s="25">
        <f t="shared" si="94"/>
        <v>5.44</v>
      </c>
      <c r="AA83" s="25">
        <f t="shared" si="95"/>
        <v>5</v>
      </c>
      <c r="AB83" s="25">
        <f t="shared" si="96"/>
        <v>7</v>
      </c>
      <c r="AC83" s="25">
        <f t="shared" si="97"/>
        <v>12</v>
      </c>
      <c r="AD83" s="25">
        <f t="shared" si="98"/>
        <v>19.440000000000001</v>
      </c>
      <c r="AE83" s="25">
        <f t="shared" si="99"/>
        <v>270</v>
      </c>
      <c r="AF83" s="25">
        <f t="shared" si="100"/>
        <v>280</v>
      </c>
    </row>
    <row r="84" spans="1:32" x14ac:dyDescent="0.25">
      <c r="A84" s="283">
        <v>46062</v>
      </c>
      <c r="B84" s="34" t="s">
        <v>436</v>
      </c>
      <c r="C84" s="34" t="s">
        <v>30</v>
      </c>
      <c r="D84" s="223">
        <v>0.78</v>
      </c>
      <c r="E84" s="48">
        <f t="shared" si="63"/>
        <v>0</v>
      </c>
      <c r="F84" s="43">
        <v>14.8</v>
      </c>
      <c r="G84" s="48">
        <f t="shared" si="64"/>
        <v>1</v>
      </c>
      <c r="H84" s="4">
        <v>5.86</v>
      </c>
      <c r="I84" s="48">
        <f t="shared" si="65"/>
        <v>1</v>
      </c>
      <c r="J84" s="223">
        <v>5</v>
      </c>
      <c r="K84" s="48">
        <f t="shared" si="66"/>
        <v>1</v>
      </c>
      <c r="L84" s="223">
        <v>17.55</v>
      </c>
      <c r="M84" s="48">
        <f t="shared" si="67"/>
        <v>1</v>
      </c>
      <c r="N84" s="223">
        <v>275</v>
      </c>
      <c r="O84" s="48">
        <f t="shared" si="68"/>
        <v>1</v>
      </c>
      <c r="P84" s="41">
        <f t="shared" si="69"/>
        <v>0</v>
      </c>
      <c r="Q84" s="41">
        <f t="shared" si="70"/>
        <v>0</v>
      </c>
      <c r="T84" s="25" t="str">
        <f t="shared" si="71"/>
        <v>STAG</v>
      </c>
      <c r="U84" s="25">
        <f t="shared" si="89"/>
        <v>0.8</v>
      </c>
      <c r="V84" s="25">
        <f t="shared" si="90"/>
        <v>1.24</v>
      </c>
      <c r="W84" s="25">
        <f t="shared" si="91"/>
        <v>12.5</v>
      </c>
      <c r="X84" s="25">
        <f t="shared" si="92"/>
        <v>16.440000000000001</v>
      </c>
      <c r="Y84" s="25">
        <f t="shared" si="93"/>
        <v>5.45</v>
      </c>
      <c r="Z84" s="25">
        <f t="shared" si="94"/>
        <v>5.94</v>
      </c>
      <c r="AA84" s="25">
        <f t="shared" si="95"/>
        <v>5</v>
      </c>
      <c r="AB84" s="25">
        <f t="shared" si="96"/>
        <v>7</v>
      </c>
      <c r="AC84" s="25">
        <f t="shared" si="97"/>
        <v>12</v>
      </c>
      <c r="AD84" s="25">
        <f t="shared" si="98"/>
        <v>19.440000000000001</v>
      </c>
      <c r="AE84" s="25">
        <f t="shared" si="99"/>
        <v>270</v>
      </c>
      <c r="AF84" s="25">
        <f t="shared" si="100"/>
        <v>280</v>
      </c>
    </row>
    <row r="85" spans="1:32" x14ac:dyDescent="0.25">
      <c r="A85" s="283">
        <v>46062</v>
      </c>
      <c r="B85" s="34" t="s">
        <v>437</v>
      </c>
      <c r="C85" s="34" t="s">
        <v>30</v>
      </c>
      <c r="D85" s="223">
        <v>0.78</v>
      </c>
      <c r="E85" s="48">
        <f t="shared" si="63"/>
        <v>0</v>
      </c>
      <c r="F85" s="43">
        <v>14.7</v>
      </c>
      <c r="G85" s="48">
        <f t="shared" si="64"/>
        <v>1</v>
      </c>
      <c r="H85" s="4">
        <v>5.89</v>
      </c>
      <c r="I85" s="48">
        <f t="shared" si="65"/>
        <v>1</v>
      </c>
      <c r="J85" s="223">
        <v>5.0999999999999996</v>
      </c>
      <c r="K85" s="48">
        <f t="shared" si="66"/>
        <v>1</v>
      </c>
      <c r="L85" s="223">
        <v>15.62</v>
      </c>
      <c r="M85" s="48">
        <f t="shared" si="67"/>
        <v>1</v>
      </c>
      <c r="N85" s="223">
        <v>275</v>
      </c>
      <c r="O85" s="48">
        <f t="shared" si="68"/>
        <v>1</v>
      </c>
      <c r="P85" s="41">
        <f t="shared" si="69"/>
        <v>0</v>
      </c>
      <c r="Q85" s="41">
        <f t="shared" si="70"/>
        <v>0</v>
      </c>
      <c r="T85" s="25" t="str">
        <f t="shared" si="71"/>
        <v>STAG</v>
      </c>
      <c r="U85" s="25">
        <f t="shared" si="89"/>
        <v>0.8</v>
      </c>
      <c r="V85" s="25">
        <f t="shared" si="90"/>
        <v>1.24</v>
      </c>
      <c r="W85" s="25">
        <f t="shared" si="91"/>
        <v>12.5</v>
      </c>
      <c r="X85" s="25">
        <f t="shared" si="92"/>
        <v>16.440000000000001</v>
      </c>
      <c r="Y85" s="25">
        <f t="shared" si="93"/>
        <v>5.45</v>
      </c>
      <c r="Z85" s="25">
        <f t="shared" si="94"/>
        <v>5.94</v>
      </c>
      <c r="AA85" s="25">
        <f t="shared" si="95"/>
        <v>5</v>
      </c>
      <c r="AB85" s="25">
        <f t="shared" si="96"/>
        <v>7</v>
      </c>
      <c r="AC85" s="25">
        <f t="shared" si="97"/>
        <v>12</v>
      </c>
      <c r="AD85" s="25">
        <f t="shared" si="98"/>
        <v>19.440000000000001</v>
      </c>
      <c r="AE85" s="25">
        <f t="shared" si="99"/>
        <v>270</v>
      </c>
      <c r="AF85" s="25">
        <f t="shared" si="100"/>
        <v>280</v>
      </c>
    </row>
    <row r="86" spans="1:32" x14ac:dyDescent="0.25">
      <c r="A86" s="283">
        <v>46063</v>
      </c>
      <c r="B86" s="34" t="s">
        <v>457</v>
      </c>
      <c r="C86" s="34" t="s">
        <v>31</v>
      </c>
      <c r="D86" s="223">
        <v>1.85</v>
      </c>
      <c r="E86" s="48">
        <f t="shared" si="63"/>
        <v>1</v>
      </c>
      <c r="F86" s="43">
        <v>14.9</v>
      </c>
      <c r="G86" s="48">
        <f t="shared" si="64"/>
        <v>1</v>
      </c>
      <c r="H86" s="4">
        <v>5.28</v>
      </c>
      <c r="I86" s="48">
        <f t="shared" si="65"/>
        <v>1</v>
      </c>
      <c r="J86" s="223">
        <v>5.23</v>
      </c>
      <c r="K86" s="48">
        <f t="shared" si="66"/>
        <v>1</v>
      </c>
      <c r="L86" s="223">
        <v>16.77</v>
      </c>
      <c r="M86" s="48">
        <f t="shared" si="67"/>
        <v>1</v>
      </c>
      <c r="N86" s="223">
        <v>275</v>
      </c>
      <c r="O86" s="48">
        <f t="shared" si="68"/>
        <v>1</v>
      </c>
      <c r="P86" s="41">
        <f t="shared" si="69"/>
        <v>1</v>
      </c>
      <c r="Q86" s="41">
        <f t="shared" si="70"/>
        <v>1</v>
      </c>
      <c r="T86" s="25" t="str">
        <f t="shared" si="71"/>
        <v>CARIB</v>
      </c>
      <c r="U86" s="25">
        <f t="shared" si="89"/>
        <v>1.65</v>
      </c>
      <c r="V86" s="25">
        <f t="shared" si="90"/>
        <v>2.14</v>
      </c>
      <c r="W86" s="25">
        <f t="shared" si="91"/>
        <v>12.5</v>
      </c>
      <c r="X86" s="25">
        <f t="shared" si="92"/>
        <v>16.399999999999999</v>
      </c>
      <c r="Y86" s="25">
        <f t="shared" si="93"/>
        <v>5</v>
      </c>
      <c r="Z86" s="25">
        <f t="shared" si="94"/>
        <v>5.44</v>
      </c>
      <c r="AA86" s="25">
        <f t="shared" si="95"/>
        <v>5</v>
      </c>
      <c r="AB86" s="25">
        <f t="shared" si="96"/>
        <v>7</v>
      </c>
      <c r="AC86" s="25">
        <f t="shared" si="97"/>
        <v>12</v>
      </c>
      <c r="AD86" s="25">
        <f t="shared" si="98"/>
        <v>19.440000000000001</v>
      </c>
      <c r="AE86" s="25">
        <f t="shared" si="99"/>
        <v>270</v>
      </c>
      <c r="AF86" s="25">
        <f t="shared" si="100"/>
        <v>280</v>
      </c>
    </row>
    <row r="87" spans="1:32" x14ac:dyDescent="0.25">
      <c r="A87" s="283">
        <v>46064</v>
      </c>
      <c r="B87" s="34" t="s">
        <v>456</v>
      </c>
      <c r="C87" s="34" t="s">
        <v>31</v>
      </c>
      <c r="D87" s="223">
        <v>1.7</v>
      </c>
      <c r="E87" s="48">
        <f t="shared" si="63"/>
        <v>1</v>
      </c>
      <c r="F87" s="43">
        <v>15</v>
      </c>
      <c r="G87" s="48">
        <f t="shared" si="64"/>
        <v>1</v>
      </c>
      <c r="H87" s="4">
        <v>5.45</v>
      </c>
      <c r="I87" s="48">
        <f t="shared" si="65"/>
        <v>0</v>
      </c>
      <c r="J87" s="223">
        <v>6.88</v>
      </c>
      <c r="K87" s="48">
        <f t="shared" si="66"/>
        <v>1</v>
      </c>
      <c r="L87" s="223">
        <v>17</v>
      </c>
      <c r="M87" s="48">
        <f t="shared" si="67"/>
        <v>1</v>
      </c>
      <c r="N87" s="223">
        <v>275</v>
      </c>
      <c r="O87" s="48">
        <f t="shared" si="68"/>
        <v>1</v>
      </c>
      <c r="P87" s="41">
        <f t="shared" si="69"/>
        <v>0</v>
      </c>
      <c r="Q87" s="41">
        <f t="shared" si="70"/>
        <v>0</v>
      </c>
      <c r="T87" s="25" t="str">
        <f t="shared" si="71"/>
        <v>CARIB</v>
      </c>
      <c r="U87" s="25">
        <f t="shared" si="89"/>
        <v>1.65</v>
      </c>
      <c r="V87" s="25">
        <f t="shared" si="90"/>
        <v>2.14</v>
      </c>
      <c r="W87" s="25">
        <f t="shared" si="91"/>
        <v>12.5</v>
      </c>
      <c r="X87" s="25">
        <f t="shared" si="92"/>
        <v>16.399999999999999</v>
      </c>
      <c r="Y87" s="25">
        <f t="shared" si="93"/>
        <v>5</v>
      </c>
      <c r="Z87" s="25">
        <f t="shared" si="94"/>
        <v>5.44</v>
      </c>
      <c r="AA87" s="25">
        <f t="shared" si="95"/>
        <v>5</v>
      </c>
      <c r="AB87" s="25">
        <f t="shared" si="96"/>
        <v>7</v>
      </c>
      <c r="AC87" s="25">
        <f t="shared" si="97"/>
        <v>12</v>
      </c>
      <c r="AD87" s="25">
        <f t="shared" si="98"/>
        <v>19.440000000000001</v>
      </c>
      <c r="AE87" s="25">
        <f t="shared" si="99"/>
        <v>270</v>
      </c>
      <c r="AF87" s="25">
        <f t="shared" si="100"/>
        <v>280</v>
      </c>
    </row>
    <row r="88" spans="1:32" x14ac:dyDescent="0.25">
      <c r="A88" s="283">
        <v>46064</v>
      </c>
      <c r="B88" s="34" t="s">
        <v>457</v>
      </c>
      <c r="C88" s="34" t="s">
        <v>30</v>
      </c>
      <c r="D88" s="223">
        <v>0.89</v>
      </c>
      <c r="E88" s="48">
        <f t="shared" si="63"/>
        <v>1</v>
      </c>
      <c r="F88" s="43">
        <v>13.9</v>
      </c>
      <c r="G88" s="48">
        <f t="shared" si="64"/>
        <v>1</v>
      </c>
      <c r="H88" s="4">
        <v>5.8</v>
      </c>
      <c r="I88" s="48">
        <f t="shared" si="65"/>
        <v>1</v>
      </c>
      <c r="J88" s="223">
        <v>5.23</v>
      </c>
      <c r="K88" s="48">
        <f t="shared" si="66"/>
        <v>1</v>
      </c>
      <c r="L88" s="223">
        <v>17.2</v>
      </c>
      <c r="M88" s="48">
        <f t="shared" si="67"/>
        <v>1</v>
      </c>
      <c r="N88" s="223">
        <v>275</v>
      </c>
      <c r="O88" s="48">
        <f t="shared" si="68"/>
        <v>1</v>
      </c>
      <c r="P88" s="41">
        <f t="shared" si="69"/>
        <v>1</v>
      </c>
      <c r="Q88" s="41">
        <f t="shared" si="70"/>
        <v>1</v>
      </c>
      <c r="T88" s="25" t="str">
        <f t="shared" ref="T88" si="102">LEFT(C88,12)</f>
        <v>STAG</v>
      </c>
      <c r="U88" s="25">
        <f t="shared" si="89"/>
        <v>0.8</v>
      </c>
      <c r="V88" s="25">
        <f t="shared" si="90"/>
        <v>1.24</v>
      </c>
      <c r="W88" s="25">
        <f t="shared" si="91"/>
        <v>12.5</v>
      </c>
      <c r="X88" s="25">
        <f t="shared" si="92"/>
        <v>16.440000000000001</v>
      </c>
      <c r="Y88" s="25">
        <f t="shared" si="93"/>
        <v>5.45</v>
      </c>
      <c r="Z88" s="25">
        <f t="shared" si="94"/>
        <v>5.94</v>
      </c>
      <c r="AA88" s="25">
        <f t="shared" si="95"/>
        <v>5</v>
      </c>
      <c r="AB88" s="25">
        <f t="shared" si="96"/>
        <v>7</v>
      </c>
      <c r="AC88" s="25">
        <f t="shared" si="97"/>
        <v>12</v>
      </c>
      <c r="AD88" s="25">
        <f t="shared" si="98"/>
        <v>19.440000000000001</v>
      </c>
      <c r="AE88" s="25">
        <f t="shared" si="99"/>
        <v>270</v>
      </c>
      <c r="AF88" s="25">
        <f t="shared" si="100"/>
        <v>280</v>
      </c>
    </row>
    <row r="89" spans="1:32" x14ac:dyDescent="0.25">
      <c r="A89" s="283">
        <v>46065</v>
      </c>
      <c r="B89" s="34" t="s">
        <v>456</v>
      </c>
      <c r="C89" s="34" t="s">
        <v>30</v>
      </c>
      <c r="D89" s="223">
        <v>0.93</v>
      </c>
      <c r="E89" s="48">
        <f t="shared" si="63"/>
        <v>1</v>
      </c>
      <c r="F89" s="43">
        <v>15</v>
      </c>
      <c r="G89" s="48">
        <f t="shared" si="64"/>
        <v>1</v>
      </c>
      <c r="H89" s="4">
        <v>5.82</v>
      </c>
      <c r="I89" s="48">
        <f t="shared" si="65"/>
        <v>1</v>
      </c>
      <c r="J89" s="223">
        <v>5.77</v>
      </c>
      <c r="K89" s="48">
        <f t="shared" si="66"/>
        <v>1</v>
      </c>
      <c r="L89" s="223">
        <v>16.12</v>
      </c>
      <c r="M89" s="48">
        <f t="shared" si="67"/>
        <v>1</v>
      </c>
      <c r="N89" s="223">
        <v>275</v>
      </c>
      <c r="O89" s="48">
        <f t="shared" si="68"/>
        <v>1</v>
      </c>
      <c r="P89" s="41">
        <f t="shared" si="69"/>
        <v>1</v>
      </c>
      <c r="Q89" s="41">
        <f t="shared" si="70"/>
        <v>1</v>
      </c>
      <c r="T89" s="25" t="str">
        <f t="shared" si="71"/>
        <v>STAG</v>
      </c>
      <c r="U89" s="25">
        <f t="shared" si="89"/>
        <v>0.8</v>
      </c>
      <c r="V89" s="25">
        <f t="shared" si="90"/>
        <v>1.24</v>
      </c>
      <c r="W89" s="25">
        <f t="shared" si="91"/>
        <v>12.5</v>
      </c>
      <c r="X89" s="25">
        <f t="shared" si="92"/>
        <v>16.440000000000001</v>
      </c>
      <c r="Y89" s="25">
        <f t="shared" si="93"/>
        <v>5.45</v>
      </c>
      <c r="Z89" s="25">
        <f t="shared" si="94"/>
        <v>5.94</v>
      </c>
      <c r="AA89" s="25">
        <f t="shared" si="95"/>
        <v>5</v>
      </c>
      <c r="AB89" s="25">
        <f t="shared" si="96"/>
        <v>7</v>
      </c>
      <c r="AC89" s="25">
        <f t="shared" si="97"/>
        <v>12</v>
      </c>
      <c r="AD89" s="25">
        <f t="shared" si="98"/>
        <v>19.440000000000001</v>
      </c>
      <c r="AE89" s="25">
        <f t="shared" si="99"/>
        <v>270</v>
      </c>
      <c r="AF89" s="25">
        <f t="shared" si="100"/>
        <v>280</v>
      </c>
    </row>
    <row r="90" spans="1:32" x14ac:dyDescent="0.25">
      <c r="A90" s="283">
        <v>46065</v>
      </c>
      <c r="B90" s="34" t="s">
        <v>436</v>
      </c>
      <c r="C90" s="34" t="s">
        <v>30</v>
      </c>
      <c r="D90" s="223">
        <v>0.83</v>
      </c>
      <c r="E90" s="48">
        <f t="shared" si="63"/>
        <v>1</v>
      </c>
      <c r="F90" s="43">
        <v>15.25</v>
      </c>
      <c r="G90" s="48">
        <f t="shared" si="64"/>
        <v>1</v>
      </c>
      <c r="H90" s="4">
        <v>5.91</v>
      </c>
      <c r="I90" s="48">
        <f t="shared" si="65"/>
        <v>1</v>
      </c>
      <c r="J90" s="223">
        <v>5.25</v>
      </c>
      <c r="K90" s="48">
        <f t="shared" si="66"/>
        <v>1</v>
      </c>
      <c r="L90" s="223">
        <v>18.27</v>
      </c>
      <c r="M90" s="48">
        <f t="shared" si="67"/>
        <v>1</v>
      </c>
      <c r="N90" s="223">
        <v>275</v>
      </c>
      <c r="O90" s="48">
        <f t="shared" si="68"/>
        <v>1</v>
      </c>
      <c r="P90" s="41">
        <f t="shared" si="69"/>
        <v>1</v>
      </c>
      <c r="Q90" s="41">
        <f t="shared" si="70"/>
        <v>1</v>
      </c>
      <c r="T90" s="25" t="str">
        <f t="shared" si="71"/>
        <v>STAG</v>
      </c>
      <c r="U90" s="25">
        <f t="shared" si="89"/>
        <v>0.8</v>
      </c>
      <c r="V90" s="25">
        <f t="shared" si="90"/>
        <v>1.24</v>
      </c>
      <c r="W90" s="25">
        <f t="shared" si="91"/>
        <v>12.5</v>
      </c>
      <c r="X90" s="25">
        <f t="shared" si="92"/>
        <v>16.440000000000001</v>
      </c>
      <c r="Y90" s="25">
        <f t="shared" si="93"/>
        <v>5.45</v>
      </c>
      <c r="Z90" s="25">
        <f t="shared" si="94"/>
        <v>5.94</v>
      </c>
      <c r="AA90" s="25">
        <f t="shared" si="95"/>
        <v>5</v>
      </c>
      <c r="AB90" s="25">
        <f t="shared" si="96"/>
        <v>7</v>
      </c>
      <c r="AC90" s="25">
        <f t="shared" si="97"/>
        <v>12</v>
      </c>
      <c r="AD90" s="25">
        <f t="shared" si="98"/>
        <v>19.440000000000001</v>
      </c>
      <c r="AE90" s="25">
        <f t="shared" si="99"/>
        <v>270</v>
      </c>
      <c r="AF90" s="25">
        <f t="shared" si="100"/>
        <v>280</v>
      </c>
    </row>
    <row r="91" spans="1:32" x14ac:dyDescent="0.25">
      <c r="A91" s="283">
        <v>46065</v>
      </c>
      <c r="B91" s="34" t="s">
        <v>435</v>
      </c>
      <c r="C91" s="34" t="s">
        <v>30</v>
      </c>
      <c r="D91" s="223">
        <v>0.82</v>
      </c>
      <c r="E91" s="48">
        <f t="shared" si="63"/>
        <v>1</v>
      </c>
      <c r="F91" s="43">
        <v>14.9</v>
      </c>
      <c r="G91" s="48">
        <f t="shared" si="64"/>
        <v>1</v>
      </c>
      <c r="H91" s="4">
        <v>5.89</v>
      </c>
      <c r="I91" s="48">
        <f t="shared" si="65"/>
        <v>1</v>
      </c>
      <c r="J91" s="223">
        <v>5.01</v>
      </c>
      <c r="K91" s="48">
        <f t="shared" si="66"/>
        <v>1</v>
      </c>
      <c r="L91" s="223">
        <v>15.47</v>
      </c>
      <c r="M91" s="48">
        <f t="shared" si="67"/>
        <v>1</v>
      </c>
      <c r="N91" s="223">
        <v>275</v>
      </c>
      <c r="O91" s="48">
        <f t="shared" si="68"/>
        <v>1</v>
      </c>
      <c r="P91" s="41">
        <f t="shared" si="69"/>
        <v>1</v>
      </c>
      <c r="Q91" s="41">
        <f t="shared" si="70"/>
        <v>1</v>
      </c>
      <c r="T91" s="25" t="str">
        <f t="shared" si="71"/>
        <v>STAG</v>
      </c>
      <c r="U91" s="25">
        <f t="shared" si="89"/>
        <v>0.8</v>
      </c>
      <c r="V91" s="25">
        <f t="shared" si="90"/>
        <v>1.24</v>
      </c>
      <c r="W91" s="25">
        <f t="shared" si="91"/>
        <v>12.5</v>
      </c>
      <c r="X91" s="25">
        <f t="shared" si="92"/>
        <v>16.440000000000001</v>
      </c>
      <c r="Y91" s="25">
        <f t="shared" si="93"/>
        <v>5.45</v>
      </c>
      <c r="Z91" s="25">
        <f t="shared" si="94"/>
        <v>5.94</v>
      </c>
      <c r="AA91" s="25">
        <f t="shared" si="95"/>
        <v>5</v>
      </c>
      <c r="AB91" s="25">
        <f t="shared" si="96"/>
        <v>7</v>
      </c>
      <c r="AC91" s="25">
        <f t="shared" si="97"/>
        <v>12</v>
      </c>
      <c r="AD91" s="25">
        <f t="shared" si="98"/>
        <v>19.440000000000001</v>
      </c>
      <c r="AE91" s="25">
        <f t="shared" si="99"/>
        <v>270</v>
      </c>
      <c r="AF91" s="25">
        <f t="shared" si="100"/>
        <v>280</v>
      </c>
    </row>
    <row r="92" spans="1:32" x14ac:dyDescent="0.25">
      <c r="A92" s="283">
        <v>46065</v>
      </c>
      <c r="B92" s="34" t="s">
        <v>456</v>
      </c>
      <c r="C92" s="34" t="s">
        <v>30</v>
      </c>
      <c r="D92" s="223">
        <v>0.77</v>
      </c>
      <c r="E92" s="48">
        <f t="shared" si="63"/>
        <v>0</v>
      </c>
      <c r="F92" s="43">
        <v>14</v>
      </c>
      <c r="G92" s="48">
        <f t="shared" si="64"/>
        <v>1</v>
      </c>
      <c r="H92" s="4">
        <v>5.81</v>
      </c>
      <c r="I92" s="48">
        <f t="shared" si="65"/>
        <v>1</v>
      </c>
      <c r="J92" s="223">
        <v>5.01</v>
      </c>
      <c r="K92" s="48">
        <f t="shared" si="66"/>
        <v>1</v>
      </c>
      <c r="L92" s="223">
        <v>18.559999999999999</v>
      </c>
      <c r="M92" s="48">
        <f t="shared" si="67"/>
        <v>1</v>
      </c>
      <c r="N92" s="223">
        <v>275</v>
      </c>
      <c r="O92" s="48">
        <f t="shared" si="68"/>
        <v>1</v>
      </c>
      <c r="P92" s="41">
        <f t="shared" si="69"/>
        <v>0</v>
      </c>
      <c r="Q92" s="41">
        <f t="shared" si="70"/>
        <v>0</v>
      </c>
      <c r="T92" s="25" t="str">
        <f t="shared" si="71"/>
        <v>STAG</v>
      </c>
      <c r="U92" s="25">
        <f t="shared" si="89"/>
        <v>0.8</v>
      </c>
      <c r="V92" s="25">
        <f t="shared" si="90"/>
        <v>1.24</v>
      </c>
      <c r="W92" s="25">
        <f t="shared" si="91"/>
        <v>12.5</v>
      </c>
      <c r="X92" s="25">
        <f t="shared" si="92"/>
        <v>16.440000000000001</v>
      </c>
      <c r="Y92" s="25">
        <f t="shared" si="93"/>
        <v>5.45</v>
      </c>
      <c r="Z92" s="25">
        <f t="shared" si="94"/>
        <v>5.94</v>
      </c>
      <c r="AA92" s="25">
        <f t="shared" si="95"/>
        <v>5</v>
      </c>
      <c r="AB92" s="25">
        <f t="shared" si="96"/>
        <v>7</v>
      </c>
      <c r="AC92" s="25">
        <f t="shared" si="97"/>
        <v>12</v>
      </c>
      <c r="AD92" s="25">
        <f t="shared" si="98"/>
        <v>19.440000000000001</v>
      </c>
      <c r="AE92" s="25">
        <f t="shared" si="99"/>
        <v>270</v>
      </c>
      <c r="AF92" s="25">
        <f t="shared" si="100"/>
        <v>280</v>
      </c>
    </row>
    <row r="93" spans="1:32" x14ac:dyDescent="0.25">
      <c r="A93" s="283">
        <v>46069</v>
      </c>
      <c r="B93" s="34" t="s">
        <v>459</v>
      </c>
      <c r="C93" s="34" t="s">
        <v>31</v>
      </c>
      <c r="D93" s="223">
        <v>1.7</v>
      </c>
      <c r="E93" s="48">
        <f t="shared" si="63"/>
        <v>1</v>
      </c>
      <c r="F93" s="43">
        <v>13</v>
      </c>
      <c r="G93" s="48">
        <f t="shared" si="64"/>
        <v>1</v>
      </c>
      <c r="H93" s="4">
        <v>5.36</v>
      </c>
      <c r="I93" s="48">
        <f t="shared" si="65"/>
        <v>1</v>
      </c>
      <c r="J93" s="223">
        <v>6.18</v>
      </c>
      <c r="K93" s="48">
        <f t="shared" si="66"/>
        <v>1</v>
      </c>
      <c r="L93" s="223">
        <v>15.7</v>
      </c>
      <c r="M93" s="48">
        <f t="shared" si="67"/>
        <v>1</v>
      </c>
      <c r="N93" s="223">
        <v>274.8</v>
      </c>
      <c r="O93" s="48">
        <f t="shared" si="68"/>
        <v>1</v>
      </c>
      <c r="P93" s="41">
        <f t="shared" si="69"/>
        <v>1</v>
      </c>
      <c r="Q93" s="41">
        <f t="shared" si="70"/>
        <v>1</v>
      </c>
      <c r="T93" s="25" t="str">
        <f t="shared" si="71"/>
        <v>CARIB</v>
      </c>
      <c r="U93" s="25">
        <f t="shared" si="89"/>
        <v>1.65</v>
      </c>
      <c r="V93" s="25">
        <f t="shared" si="90"/>
        <v>2.14</v>
      </c>
      <c r="W93" s="25">
        <f t="shared" si="91"/>
        <v>12.5</v>
      </c>
      <c r="X93" s="25">
        <f t="shared" si="92"/>
        <v>16.399999999999999</v>
      </c>
      <c r="Y93" s="25">
        <f t="shared" si="93"/>
        <v>5</v>
      </c>
      <c r="Z93" s="25">
        <f t="shared" si="94"/>
        <v>5.44</v>
      </c>
      <c r="AA93" s="25">
        <f t="shared" si="95"/>
        <v>5</v>
      </c>
      <c r="AB93" s="25">
        <f t="shared" si="96"/>
        <v>7</v>
      </c>
      <c r="AC93" s="25">
        <f t="shared" si="97"/>
        <v>12</v>
      </c>
      <c r="AD93" s="25">
        <f t="shared" si="98"/>
        <v>19.440000000000001</v>
      </c>
      <c r="AE93" s="25">
        <f t="shared" si="99"/>
        <v>270</v>
      </c>
      <c r="AF93" s="25">
        <f t="shared" si="100"/>
        <v>280</v>
      </c>
    </row>
    <row r="94" spans="1:32" ht="12.75" customHeight="1" x14ac:dyDescent="0.25">
      <c r="A94" s="283">
        <v>46069</v>
      </c>
      <c r="B94" s="34" t="s">
        <v>437</v>
      </c>
      <c r="C94" s="34" t="s">
        <v>31</v>
      </c>
      <c r="D94" s="223">
        <v>1.7</v>
      </c>
      <c r="E94" s="48">
        <f t="shared" si="63"/>
        <v>1</v>
      </c>
      <c r="F94" s="43">
        <v>15</v>
      </c>
      <c r="G94" s="48">
        <f t="shared" si="64"/>
        <v>1</v>
      </c>
      <c r="H94" s="4">
        <v>5.35</v>
      </c>
      <c r="I94" s="48">
        <f t="shared" si="65"/>
        <v>1</v>
      </c>
      <c r="J94" s="223">
        <v>6</v>
      </c>
      <c r="K94" s="48">
        <f t="shared" si="66"/>
        <v>1</v>
      </c>
      <c r="L94" s="223">
        <v>16.079999999999998</v>
      </c>
      <c r="M94" s="48">
        <f t="shared" si="67"/>
        <v>1</v>
      </c>
      <c r="N94" s="223">
        <v>275</v>
      </c>
      <c r="O94" s="48">
        <f t="shared" si="68"/>
        <v>1</v>
      </c>
      <c r="P94" s="41">
        <f t="shared" si="69"/>
        <v>1</v>
      </c>
      <c r="Q94" s="41">
        <f t="shared" si="70"/>
        <v>1</v>
      </c>
      <c r="T94" s="25" t="str">
        <f t="shared" si="71"/>
        <v>CARIB</v>
      </c>
      <c r="U94" s="25">
        <f t="shared" si="89"/>
        <v>1.65</v>
      </c>
      <c r="V94" s="25">
        <f t="shared" si="90"/>
        <v>2.14</v>
      </c>
      <c r="W94" s="25">
        <f t="shared" si="91"/>
        <v>12.5</v>
      </c>
      <c r="X94" s="25">
        <f t="shared" si="92"/>
        <v>16.399999999999999</v>
      </c>
      <c r="Y94" s="25">
        <f t="shared" si="93"/>
        <v>5</v>
      </c>
      <c r="Z94" s="25">
        <f t="shared" si="94"/>
        <v>5.44</v>
      </c>
      <c r="AA94" s="25">
        <f t="shared" si="95"/>
        <v>5</v>
      </c>
      <c r="AB94" s="25">
        <f t="shared" si="96"/>
        <v>7</v>
      </c>
      <c r="AC94" s="25">
        <f t="shared" si="97"/>
        <v>12</v>
      </c>
      <c r="AD94" s="25">
        <f t="shared" si="98"/>
        <v>19.440000000000001</v>
      </c>
      <c r="AE94" s="25">
        <f t="shared" si="99"/>
        <v>270</v>
      </c>
      <c r="AF94" s="25">
        <f t="shared" si="100"/>
        <v>280</v>
      </c>
    </row>
    <row r="95" spans="1:32" x14ac:dyDescent="0.25">
      <c r="A95" s="283">
        <v>46069</v>
      </c>
      <c r="B95" s="34" t="s">
        <v>434</v>
      </c>
      <c r="C95" s="34" t="s">
        <v>31</v>
      </c>
      <c r="D95" s="223">
        <v>1.71</v>
      </c>
      <c r="E95" s="48">
        <f t="shared" si="63"/>
        <v>1</v>
      </c>
      <c r="F95" s="43">
        <v>13.25</v>
      </c>
      <c r="G95" s="48">
        <f t="shared" si="64"/>
        <v>1</v>
      </c>
      <c r="H95" s="4">
        <v>5.31</v>
      </c>
      <c r="I95" s="48">
        <f t="shared" si="65"/>
        <v>1</v>
      </c>
      <c r="J95" s="223">
        <v>5.7</v>
      </c>
      <c r="K95" s="48">
        <f t="shared" si="66"/>
        <v>1</v>
      </c>
      <c r="L95" s="223">
        <v>18.02</v>
      </c>
      <c r="M95" s="48">
        <f t="shared" si="67"/>
        <v>1</v>
      </c>
      <c r="N95" s="223">
        <v>275</v>
      </c>
      <c r="O95" s="48">
        <f t="shared" si="68"/>
        <v>1</v>
      </c>
      <c r="P95" s="41">
        <f t="shared" si="69"/>
        <v>1</v>
      </c>
      <c r="Q95" s="41">
        <f t="shared" si="70"/>
        <v>1</v>
      </c>
      <c r="T95" s="25" t="str">
        <f t="shared" si="71"/>
        <v>CARIB</v>
      </c>
      <c r="U95" s="25">
        <f t="shared" si="89"/>
        <v>1.65</v>
      </c>
      <c r="V95" s="25">
        <f t="shared" si="90"/>
        <v>2.14</v>
      </c>
      <c r="W95" s="25">
        <f t="shared" si="91"/>
        <v>12.5</v>
      </c>
      <c r="X95" s="25">
        <f t="shared" si="92"/>
        <v>16.399999999999999</v>
      </c>
      <c r="Y95" s="25">
        <f t="shared" si="93"/>
        <v>5</v>
      </c>
      <c r="Z95" s="25">
        <f t="shared" si="94"/>
        <v>5.44</v>
      </c>
      <c r="AA95" s="25">
        <f t="shared" si="95"/>
        <v>5</v>
      </c>
      <c r="AB95" s="25">
        <f t="shared" si="96"/>
        <v>7</v>
      </c>
      <c r="AC95" s="25">
        <f t="shared" si="97"/>
        <v>12</v>
      </c>
      <c r="AD95" s="25">
        <f t="shared" si="98"/>
        <v>19.440000000000001</v>
      </c>
      <c r="AE95" s="25">
        <f t="shared" si="99"/>
        <v>270</v>
      </c>
      <c r="AF95" s="25">
        <f t="shared" si="100"/>
        <v>280</v>
      </c>
    </row>
    <row r="96" spans="1:32" x14ac:dyDescent="0.25">
      <c r="A96" s="283">
        <v>46070</v>
      </c>
      <c r="B96" s="34" t="s">
        <v>436</v>
      </c>
      <c r="C96" s="34" t="s">
        <v>31</v>
      </c>
      <c r="D96" s="223">
        <v>1.68</v>
      </c>
      <c r="E96" s="48">
        <f t="shared" si="63"/>
        <v>1</v>
      </c>
      <c r="F96" s="43">
        <v>14</v>
      </c>
      <c r="G96" s="48">
        <f t="shared" si="64"/>
        <v>1</v>
      </c>
      <c r="H96" s="4">
        <v>5.33</v>
      </c>
      <c r="I96" s="48">
        <f t="shared" si="65"/>
        <v>1</v>
      </c>
      <c r="J96" s="223">
        <v>5.64</v>
      </c>
      <c r="K96" s="48">
        <f t="shared" si="66"/>
        <v>1</v>
      </c>
      <c r="L96" s="223">
        <v>17.27</v>
      </c>
      <c r="M96" s="48">
        <f t="shared" si="67"/>
        <v>1</v>
      </c>
      <c r="N96" s="1">
        <v>275</v>
      </c>
      <c r="O96" s="48">
        <f t="shared" si="68"/>
        <v>1</v>
      </c>
      <c r="P96" s="41">
        <f t="shared" si="69"/>
        <v>1</v>
      </c>
      <c r="Q96" s="41">
        <f t="shared" si="70"/>
        <v>1</v>
      </c>
      <c r="T96" s="25" t="str">
        <f t="shared" si="71"/>
        <v>CARIB</v>
      </c>
      <c r="U96" s="25">
        <f t="shared" si="89"/>
        <v>1.65</v>
      </c>
      <c r="V96" s="25">
        <f t="shared" si="90"/>
        <v>2.14</v>
      </c>
      <c r="W96" s="25">
        <f t="shared" si="91"/>
        <v>12.5</v>
      </c>
      <c r="X96" s="25">
        <f t="shared" si="92"/>
        <v>16.399999999999999</v>
      </c>
      <c r="Y96" s="25">
        <f t="shared" si="93"/>
        <v>5</v>
      </c>
      <c r="Z96" s="25">
        <f t="shared" si="94"/>
        <v>5.44</v>
      </c>
      <c r="AA96" s="25">
        <f t="shared" si="95"/>
        <v>5</v>
      </c>
      <c r="AB96" s="25">
        <f t="shared" si="96"/>
        <v>7</v>
      </c>
      <c r="AC96" s="25">
        <f t="shared" si="97"/>
        <v>12</v>
      </c>
      <c r="AD96" s="25">
        <f t="shared" si="98"/>
        <v>19.440000000000001</v>
      </c>
      <c r="AE96" s="25">
        <f t="shared" si="99"/>
        <v>270</v>
      </c>
      <c r="AF96" s="25">
        <f t="shared" si="100"/>
        <v>280</v>
      </c>
    </row>
    <row r="97" spans="1:32" x14ac:dyDescent="0.25">
      <c r="A97" s="283">
        <v>46070</v>
      </c>
      <c r="B97" s="271" t="s">
        <v>456</v>
      </c>
      <c r="C97" s="34" t="s">
        <v>31</v>
      </c>
      <c r="D97" s="223">
        <v>1.62</v>
      </c>
      <c r="E97" s="48">
        <f t="shared" si="63"/>
        <v>0</v>
      </c>
      <c r="F97" s="43">
        <v>13.5</v>
      </c>
      <c r="G97" s="48">
        <f t="shared" si="64"/>
        <v>1</v>
      </c>
      <c r="H97" s="4">
        <v>5.3</v>
      </c>
      <c r="I97" s="48">
        <f t="shared" si="65"/>
        <v>1</v>
      </c>
      <c r="J97" s="223">
        <v>5.72</v>
      </c>
      <c r="K97" s="48">
        <f t="shared" si="66"/>
        <v>1</v>
      </c>
      <c r="L97" s="262"/>
      <c r="M97" s="48"/>
      <c r="N97" s="262"/>
      <c r="O97" s="48"/>
      <c r="P97" s="41">
        <f t="shared" si="69"/>
        <v>0</v>
      </c>
      <c r="Q97" s="41">
        <f t="shared" si="70"/>
        <v>0</v>
      </c>
      <c r="T97" s="25" t="str">
        <f t="shared" si="71"/>
        <v>CARIB</v>
      </c>
      <c r="U97" s="25">
        <f t="shared" si="89"/>
        <v>1.65</v>
      </c>
      <c r="V97" s="25">
        <f t="shared" si="90"/>
        <v>2.14</v>
      </c>
      <c r="W97" s="25">
        <f t="shared" si="91"/>
        <v>12.5</v>
      </c>
      <c r="X97" s="25">
        <f t="shared" si="92"/>
        <v>16.399999999999999</v>
      </c>
      <c r="Y97" s="25">
        <f t="shared" si="93"/>
        <v>5</v>
      </c>
      <c r="Z97" s="25">
        <f t="shared" si="94"/>
        <v>5.44</v>
      </c>
      <c r="AA97" s="25">
        <f t="shared" si="95"/>
        <v>5</v>
      </c>
      <c r="AB97" s="25">
        <f t="shared" si="96"/>
        <v>7</v>
      </c>
      <c r="AC97" s="25">
        <f t="shared" si="97"/>
        <v>12</v>
      </c>
      <c r="AD97" s="25">
        <f t="shared" si="98"/>
        <v>19.440000000000001</v>
      </c>
      <c r="AE97" s="25">
        <f t="shared" si="99"/>
        <v>270</v>
      </c>
      <c r="AF97" s="25">
        <f t="shared" si="100"/>
        <v>280</v>
      </c>
    </row>
    <row r="98" spans="1:32" x14ac:dyDescent="0.25">
      <c r="A98" s="283">
        <v>46072</v>
      </c>
      <c r="B98" s="271" t="s">
        <v>456</v>
      </c>
      <c r="C98" s="34" t="s">
        <v>31</v>
      </c>
      <c r="D98" s="223">
        <v>1.61</v>
      </c>
      <c r="E98" s="48">
        <f t="shared" si="63"/>
        <v>0</v>
      </c>
      <c r="F98" s="43">
        <v>13.5</v>
      </c>
      <c r="G98" s="48">
        <f t="shared" si="64"/>
        <v>1</v>
      </c>
      <c r="H98" s="4">
        <v>5.34</v>
      </c>
      <c r="I98" s="48">
        <f t="shared" si="65"/>
        <v>1</v>
      </c>
      <c r="J98" s="223">
        <v>5.71</v>
      </c>
      <c r="K98" s="48">
        <f t="shared" si="66"/>
        <v>1</v>
      </c>
      <c r="L98" s="223">
        <v>13.4</v>
      </c>
      <c r="M98" s="48"/>
      <c r="N98" s="223">
        <v>275</v>
      </c>
      <c r="O98" s="48">
        <v>1</v>
      </c>
      <c r="P98" s="41">
        <f t="shared" si="69"/>
        <v>0</v>
      </c>
      <c r="Q98" s="41">
        <f t="shared" si="70"/>
        <v>0</v>
      </c>
      <c r="T98" s="25" t="str">
        <f t="shared" si="71"/>
        <v>CARIB</v>
      </c>
      <c r="U98" s="25">
        <f t="shared" si="89"/>
        <v>1.65</v>
      </c>
      <c r="V98" s="25">
        <f t="shared" si="90"/>
        <v>2.14</v>
      </c>
      <c r="W98" s="25">
        <f t="shared" si="91"/>
        <v>12.5</v>
      </c>
      <c r="X98" s="25">
        <f t="shared" si="92"/>
        <v>16.399999999999999</v>
      </c>
      <c r="Y98" s="25">
        <f t="shared" si="93"/>
        <v>5</v>
      </c>
      <c r="Z98" s="25">
        <f t="shared" si="94"/>
        <v>5.44</v>
      </c>
      <c r="AA98" s="25">
        <f t="shared" si="95"/>
        <v>5</v>
      </c>
      <c r="AB98" s="25">
        <f t="shared" si="96"/>
        <v>7</v>
      </c>
      <c r="AC98" s="25">
        <f t="shared" si="97"/>
        <v>12</v>
      </c>
      <c r="AD98" s="25">
        <f t="shared" si="98"/>
        <v>19.440000000000001</v>
      </c>
      <c r="AE98" s="25">
        <f t="shared" si="99"/>
        <v>270</v>
      </c>
      <c r="AF98" s="25">
        <f t="shared" si="100"/>
        <v>280</v>
      </c>
    </row>
    <row r="99" spans="1:32" x14ac:dyDescent="0.25">
      <c r="A99" s="283">
        <v>46073</v>
      </c>
      <c r="B99" s="271" t="s">
        <v>436</v>
      </c>
      <c r="C99" s="34" t="s">
        <v>31</v>
      </c>
      <c r="D99" s="223">
        <v>1.6</v>
      </c>
      <c r="E99" s="48">
        <f t="shared" si="63"/>
        <v>0</v>
      </c>
      <c r="F99" s="43">
        <v>13.05</v>
      </c>
      <c r="G99" s="48">
        <f t="shared" si="64"/>
        <v>1</v>
      </c>
      <c r="H99" s="4">
        <v>5.36</v>
      </c>
      <c r="I99" s="48">
        <f t="shared" si="65"/>
        <v>1</v>
      </c>
      <c r="J99" s="223">
        <v>6.13</v>
      </c>
      <c r="K99" s="48">
        <f t="shared" si="66"/>
        <v>1</v>
      </c>
      <c r="L99" s="223">
        <v>16.329999999999998</v>
      </c>
      <c r="M99" s="48">
        <f t="shared" ref="M99:M111" si="103">IF(+(IF(L99&lt;AC99,0,IF(L99&gt;AD99,0,1)))=1,1,0)</f>
        <v>1</v>
      </c>
      <c r="N99" s="223">
        <v>275</v>
      </c>
      <c r="O99" s="48">
        <v>1</v>
      </c>
      <c r="P99" s="41">
        <f t="shared" si="69"/>
        <v>0</v>
      </c>
      <c r="Q99" s="41">
        <f t="shared" si="70"/>
        <v>0</v>
      </c>
      <c r="T99" s="25" t="str">
        <f t="shared" si="71"/>
        <v>CARIB</v>
      </c>
      <c r="U99" s="25">
        <f t="shared" si="89"/>
        <v>1.65</v>
      </c>
      <c r="V99" s="25">
        <f t="shared" si="90"/>
        <v>2.14</v>
      </c>
      <c r="W99" s="25">
        <f t="shared" si="91"/>
        <v>12.5</v>
      </c>
      <c r="X99" s="25">
        <f t="shared" si="92"/>
        <v>16.399999999999999</v>
      </c>
      <c r="Y99" s="25">
        <f t="shared" si="93"/>
        <v>5</v>
      </c>
      <c r="Z99" s="25">
        <f t="shared" si="94"/>
        <v>5.44</v>
      </c>
      <c r="AA99" s="25">
        <f t="shared" si="95"/>
        <v>5</v>
      </c>
      <c r="AB99" s="25">
        <f t="shared" si="96"/>
        <v>7</v>
      </c>
      <c r="AC99" s="25">
        <f t="shared" si="97"/>
        <v>12</v>
      </c>
      <c r="AD99" s="25">
        <f t="shared" si="98"/>
        <v>19.440000000000001</v>
      </c>
      <c r="AE99" s="25">
        <f t="shared" si="99"/>
        <v>270</v>
      </c>
      <c r="AF99" s="25">
        <f t="shared" si="100"/>
        <v>280</v>
      </c>
    </row>
    <row r="100" spans="1:32" x14ac:dyDescent="0.25">
      <c r="A100" s="310">
        <v>46073</v>
      </c>
      <c r="B100" s="34" t="s">
        <v>435</v>
      </c>
      <c r="C100" s="34" t="s">
        <v>31</v>
      </c>
      <c r="D100" s="223">
        <v>1.61</v>
      </c>
      <c r="E100" s="48">
        <f t="shared" si="63"/>
        <v>0</v>
      </c>
      <c r="F100" s="43">
        <v>13.3</v>
      </c>
      <c r="G100" s="48">
        <f t="shared" si="64"/>
        <v>1</v>
      </c>
      <c r="H100" s="4">
        <v>5.42</v>
      </c>
      <c r="I100" s="48">
        <f t="shared" si="65"/>
        <v>1</v>
      </c>
      <c r="J100" s="223">
        <v>6</v>
      </c>
      <c r="K100" s="48">
        <f t="shared" si="66"/>
        <v>1</v>
      </c>
      <c r="L100" s="223">
        <v>16.57</v>
      </c>
      <c r="M100" s="48">
        <f t="shared" si="103"/>
        <v>1</v>
      </c>
      <c r="N100" s="223">
        <v>275</v>
      </c>
      <c r="O100" s="48">
        <v>1</v>
      </c>
      <c r="P100" s="41">
        <f t="shared" si="69"/>
        <v>0</v>
      </c>
      <c r="Q100" s="41">
        <f t="shared" si="70"/>
        <v>0</v>
      </c>
      <c r="T100" s="25" t="str">
        <f t="shared" si="71"/>
        <v>CARIB</v>
      </c>
      <c r="U100" s="25">
        <f t="shared" si="89"/>
        <v>1.65</v>
      </c>
      <c r="V100" s="25">
        <f t="shared" si="90"/>
        <v>2.14</v>
      </c>
      <c r="W100" s="25">
        <f t="shared" si="91"/>
        <v>12.5</v>
      </c>
      <c r="X100" s="25">
        <f t="shared" si="92"/>
        <v>16.399999999999999</v>
      </c>
      <c r="Y100" s="25">
        <f t="shared" si="93"/>
        <v>5</v>
      </c>
      <c r="Z100" s="25">
        <f t="shared" si="94"/>
        <v>5.44</v>
      </c>
      <c r="AA100" s="25">
        <f t="shared" si="95"/>
        <v>5</v>
      </c>
      <c r="AB100" s="25">
        <f t="shared" si="96"/>
        <v>7</v>
      </c>
      <c r="AC100" s="25">
        <f t="shared" si="97"/>
        <v>12</v>
      </c>
      <c r="AD100" s="25">
        <f t="shared" si="98"/>
        <v>19.440000000000001</v>
      </c>
      <c r="AE100" s="25">
        <f t="shared" si="99"/>
        <v>270</v>
      </c>
      <c r="AF100" s="25">
        <f t="shared" si="100"/>
        <v>280</v>
      </c>
    </row>
    <row r="101" spans="1:32" x14ac:dyDescent="0.25">
      <c r="A101" s="283">
        <v>46076</v>
      </c>
      <c r="B101" s="34" t="s">
        <v>457</v>
      </c>
      <c r="C101" s="34" t="s">
        <v>31</v>
      </c>
      <c r="D101" s="223">
        <v>1.6</v>
      </c>
      <c r="E101" s="48">
        <f t="shared" si="63"/>
        <v>0</v>
      </c>
      <c r="F101" s="43">
        <v>12.7</v>
      </c>
      <c r="G101" s="48">
        <f t="shared" si="64"/>
        <v>1</v>
      </c>
      <c r="H101" s="4">
        <v>5.34</v>
      </c>
      <c r="I101" s="48">
        <f t="shared" si="65"/>
        <v>1</v>
      </c>
      <c r="J101" s="223">
        <v>6</v>
      </c>
      <c r="K101" s="48">
        <f t="shared" si="66"/>
        <v>1</v>
      </c>
      <c r="L101" s="223">
        <v>145.6</v>
      </c>
      <c r="M101" s="48">
        <f t="shared" si="103"/>
        <v>0</v>
      </c>
      <c r="N101" s="223">
        <v>275</v>
      </c>
      <c r="O101" s="48">
        <v>1</v>
      </c>
      <c r="P101" s="41">
        <f t="shared" si="69"/>
        <v>0</v>
      </c>
      <c r="Q101" s="41">
        <f t="shared" si="70"/>
        <v>0</v>
      </c>
      <c r="T101" s="25" t="str">
        <f t="shared" si="71"/>
        <v>CARIB</v>
      </c>
      <c r="U101" s="25">
        <f t="shared" si="89"/>
        <v>1.65</v>
      </c>
      <c r="V101" s="25">
        <f t="shared" si="90"/>
        <v>2.14</v>
      </c>
      <c r="W101" s="25">
        <f t="shared" si="91"/>
        <v>12.5</v>
      </c>
      <c r="X101" s="25">
        <f t="shared" si="92"/>
        <v>16.399999999999999</v>
      </c>
      <c r="Y101" s="25">
        <f t="shared" si="93"/>
        <v>5</v>
      </c>
      <c r="Z101" s="25">
        <f t="shared" si="94"/>
        <v>5.44</v>
      </c>
      <c r="AA101" s="25">
        <f t="shared" si="95"/>
        <v>5</v>
      </c>
      <c r="AB101" s="25">
        <f t="shared" si="96"/>
        <v>7</v>
      </c>
      <c r="AC101" s="25">
        <f t="shared" si="97"/>
        <v>12</v>
      </c>
      <c r="AD101" s="25">
        <f t="shared" si="98"/>
        <v>19.440000000000001</v>
      </c>
      <c r="AE101" s="25">
        <f t="shared" si="99"/>
        <v>270</v>
      </c>
      <c r="AF101" s="25">
        <f t="shared" si="100"/>
        <v>280</v>
      </c>
    </row>
    <row r="102" spans="1:32" x14ac:dyDescent="0.25">
      <c r="A102" s="310">
        <v>46076</v>
      </c>
      <c r="B102" s="34" t="s">
        <v>435</v>
      </c>
      <c r="C102" s="34" t="s">
        <v>31</v>
      </c>
      <c r="D102" s="223">
        <v>1.62</v>
      </c>
      <c r="E102" s="48">
        <f t="shared" si="63"/>
        <v>0</v>
      </c>
      <c r="F102" s="43">
        <v>12.2</v>
      </c>
      <c r="G102" s="48">
        <f t="shared" si="64"/>
        <v>0</v>
      </c>
      <c r="H102" s="4">
        <v>5.38</v>
      </c>
      <c r="I102" s="48">
        <f t="shared" si="65"/>
        <v>1</v>
      </c>
      <c r="J102" s="223">
        <v>5.52</v>
      </c>
      <c r="K102" s="48">
        <f t="shared" si="66"/>
        <v>1</v>
      </c>
      <c r="L102" s="223">
        <v>71.13</v>
      </c>
      <c r="M102" s="48">
        <f t="shared" si="103"/>
        <v>0</v>
      </c>
      <c r="N102" s="223">
        <v>275</v>
      </c>
      <c r="O102" s="48">
        <v>1</v>
      </c>
      <c r="P102" s="41">
        <f t="shared" si="69"/>
        <v>0</v>
      </c>
      <c r="Q102" s="41">
        <f t="shared" si="70"/>
        <v>0</v>
      </c>
      <c r="T102" s="25" t="str">
        <f t="shared" si="71"/>
        <v>CARIB</v>
      </c>
      <c r="U102" s="25">
        <f t="shared" si="89"/>
        <v>1.65</v>
      </c>
      <c r="V102" s="25">
        <f t="shared" si="90"/>
        <v>2.14</v>
      </c>
      <c r="W102" s="25">
        <f t="shared" si="91"/>
        <v>12.5</v>
      </c>
      <c r="X102" s="25">
        <f t="shared" si="92"/>
        <v>16.399999999999999</v>
      </c>
      <c r="Y102" s="25">
        <f t="shared" si="93"/>
        <v>5</v>
      </c>
      <c r="Z102" s="25">
        <f t="shared" si="94"/>
        <v>5.44</v>
      </c>
      <c r="AA102" s="25">
        <f t="shared" si="95"/>
        <v>5</v>
      </c>
      <c r="AB102" s="25">
        <f t="shared" si="96"/>
        <v>7</v>
      </c>
      <c r="AC102" s="25">
        <f t="shared" si="97"/>
        <v>12</v>
      </c>
      <c r="AD102" s="25">
        <f t="shared" si="98"/>
        <v>19.440000000000001</v>
      </c>
      <c r="AE102" s="25">
        <f t="shared" si="99"/>
        <v>270</v>
      </c>
      <c r="AF102" s="25">
        <f t="shared" si="100"/>
        <v>280</v>
      </c>
    </row>
    <row r="103" spans="1:32" x14ac:dyDescent="0.25">
      <c r="A103" s="283">
        <v>46077</v>
      </c>
      <c r="B103" s="34" t="s">
        <v>436</v>
      </c>
      <c r="C103" s="34" t="s">
        <v>31</v>
      </c>
      <c r="D103" s="223">
        <v>1.67</v>
      </c>
      <c r="E103" s="48">
        <f t="shared" si="63"/>
        <v>1</v>
      </c>
      <c r="F103" s="43">
        <v>14.1</v>
      </c>
      <c r="G103" s="48">
        <f t="shared" si="64"/>
        <v>1</v>
      </c>
      <c r="H103" s="4">
        <v>5.33</v>
      </c>
      <c r="I103" s="48">
        <f t="shared" si="65"/>
        <v>1</v>
      </c>
      <c r="J103" s="223">
        <v>6.09</v>
      </c>
      <c r="K103" s="48">
        <f t="shared" si="66"/>
        <v>1</v>
      </c>
      <c r="L103" s="223">
        <v>15.14</v>
      </c>
      <c r="M103" s="48">
        <f t="shared" si="103"/>
        <v>1</v>
      </c>
      <c r="N103" s="223">
        <v>275</v>
      </c>
      <c r="O103" s="48">
        <v>1</v>
      </c>
      <c r="P103" s="41">
        <f t="shared" si="69"/>
        <v>1</v>
      </c>
      <c r="Q103" s="41">
        <f t="shared" si="70"/>
        <v>1</v>
      </c>
      <c r="T103" s="25" t="str">
        <f t="shared" si="71"/>
        <v>CARIB</v>
      </c>
      <c r="U103" s="25">
        <f t="shared" si="89"/>
        <v>1.65</v>
      </c>
      <c r="V103" s="25">
        <f t="shared" si="90"/>
        <v>2.14</v>
      </c>
      <c r="W103" s="25">
        <f t="shared" si="91"/>
        <v>12.5</v>
      </c>
      <c r="X103" s="25">
        <f t="shared" si="92"/>
        <v>16.399999999999999</v>
      </c>
      <c r="Y103" s="25">
        <f t="shared" si="93"/>
        <v>5</v>
      </c>
      <c r="Z103" s="25">
        <f t="shared" si="94"/>
        <v>5.44</v>
      </c>
      <c r="AA103" s="25">
        <f t="shared" si="95"/>
        <v>5</v>
      </c>
      <c r="AB103" s="25">
        <f t="shared" si="96"/>
        <v>7</v>
      </c>
      <c r="AC103" s="25">
        <f t="shared" si="97"/>
        <v>12</v>
      </c>
      <c r="AD103" s="25">
        <f t="shared" si="98"/>
        <v>19.440000000000001</v>
      </c>
      <c r="AE103" s="25">
        <f t="shared" si="99"/>
        <v>270</v>
      </c>
      <c r="AF103" s="25">
        <f t="shared" si="100"/>
        <v>280</v>
      </c>
    </row>
    <row r="104" spans="1:32" x14ac:dyDescent="0.25">
      <c r="A104" s="283">
        <v>46077</v>
      </c>
      <c r="B104" s="34" t="s">
        <v>456</v>
      </c>
      <c r="C104" s="34" t="s">
        <v>33</v>
      </c>
      <c r="D104" s="223">
        <v>3.7</v>
      </c>
      <c r="E104" s="48">
        <f t="shared" ref="E104" si="104">IF(+(IF(D104&lt;U104,0,IF(D104&gt;V104,0,1)))=1,1,0)</f>
        <v>1</v>
      </c>
      <c r="F104" s="43">
        <v>50.7</v>
      </c>
      <c r="G104" s="48">
        <f t="shared" si="64"/>
        <v>1</v>
      </c>
      <c r="H104" s="4">
        <v>7.6</v>
      </c>
      <c r="I104" s="48">
        <f t="shared" ref="I104" si="105">IF(+(IF(H104&lt;Y104,0,IF(H104&gt;Z104,0,1)))=1,1,0)</f>
        <v>1</v>
      </c>
      <c r="J104" s="223">
        <v>176.4</v>
      </c>
      <c r="K104" s="48">
        <f t="shared" si="66"/>
        <v>1</v>
      </c>
      <c r="L104" s="223">
        <v>227.62</v>
      </c>
      <c r="M104" s="48">
        <f t="shared" si="103"/>
        <v>0</v>
      </c>
      <c r="N104" s="223">
        <v>275</v>
      </c>
      <c r="O104" s="48">
        <v>1</v>
      </c>
      <c r="P104" s="41">
        <f t="shared" si="69"/>
        <v>0</v>
      </c>
      <c r="Q104" s="41">
        <f t="shared" si="70"/>
        <v>0</v>
      </c>
      <c r="T104" s="25" t="str">
        <f t="shared" ref="T104" si="106">LEFT(C104,12)</f>
        <v>GUINNESS</v>
      </c>
      <c r="U104" s="25">
        <f t="shared" si="89"/>
        <v>3.1</v>
      </c>
      <c r="V104" s="25">
        <f t="shared" si="90"/>
        <v>4.1399999999999997</v>
      </c>
      <c r="W104" s="25">
        <f t="shared" si="91"/>
        <v>48</v>
      </c>
      <c r="X104" s="25">
        <f t="shared" si="92"/>
        <v>62</v>
      </c>
      <c r="Y104" s="25">
        <f t="shared" si="93"/>
        <v>7.25</v>
      </c>
      <c r="Z104" s="25">
        <f t="shared" si="94"/>
        <v>7.74</v>
      </c>
      <c r="AA104" s="25">
        <f t="shared" si="95"/>
        <v>155</v>
      </c>
      <c r="AB104" s="25">
        <f t="shared" si="96"/>
        <v>195</v>
      </c>
      <c r="AC104" s="25">
        <f t="shared" si="97"/>
        <v>17</v>
      </c>
      <c r="AD104" s="25">
        <f t="shared" si="98"/>
        <v>30</v>
      </c>
      <c r="AE104" s="25">
        <f t="shared" si="99"/>
        <v>274</v>
      </c>
      <c r="AF104" s="25">
        <f t="shared" si="100"/>
        <v>276</v>
      </c>
    </row>
    <row r="105" spans="1:32" x14ac:dyDescent="0.25">
      <c r="A105" s="283">
        <v>46078</v>
      </c>
      <c r="B105" s="34" t="s">
        <v>457</v>
      </c>
      <c r="C105" s="34" t="s">
        <v>30</v>
      </c>
      <c r="D105" s="223">
        <v>0.82</v>
      </c>
      <c r="E105" s="48">
        <f t="shared" si="63"/>
        <v>1</v>
      </c>
      <c r="F105" s="43">
        <v>13.75</v>
      </c>
      <c r="G105" s="48">
        <f t="shared" si="64"/>
        <v>1</v>
      </c>
      <c r="H105" s="4">
        <v>5.9</v>
      </c>
      <c r="I105" s="48">
        <f t="shared" si="65"/>
        <v>1</v>
      </c>
      <c r="J105" s="223">
        <v>5.9</v>
      </c>
      <c r="K105" s="48">
        <f t="shared" si="66"/>
        <v>1</v>
      </c>
      <c r="L105" s="223">
        <v>16.8</v>
      </c>
      <c r="M105" s="48">
        <f t="shared" si="103"/>
        <v>1</v>
      </c>
      <c r="N105" s="223">
        <v>275</v>
      </c>
      <c r="O105" s="48">
        <v>1</v>
      </c>
      <c r="P105" s="41">
        <f t="shared" si="69"/>
        <v>1</v>
      </c>
      <c r="Q105" s="41">
        <f t="shared" si="70"/>
        <v>1</v>
      </c>
      <c r="T105" s="25" t="str">
        <f t="shared" si="71"/>
        <v>STAG</v>
      </c>
      <c r="U105" s="25">
        <f t="shared" si="89"/>
        <v>0.8</v>
      </c>
      <c r="V105" s="25">
        <f t="shared" si="90"/>
        <v>1.24</v>
      </c>
      <c r="W105" s="25">
        <f t="shared" si="91"/>
        <v>12.5</v>
      </c>
      <c r="X105" s="25">
        <f t="shared" si="92"/>
        <v>16.440000000000001</v>
      </c>
      <c r="Y105" s="25">
        <f t="shared" si="93"/>
        <v>5.45</v>
      </c>
      <c r="Z105" s="25">
        <f t="shared" si="94"/>
        <v>5.94</v>
      </c>
      <c r="AA105" s="25">
        <f t="shared" si="95"/>
        <v>5</v>
      </c>
      <c r="AB105" s="25">
        <f t="shared" si="96"/>
        <v>7</v>
      </c>
      <c r="AC105" s="25">
        <f t="shared" si="97"/>
        <v>12</v>
      </c>
      <c r="AD105" s="25">
        <f t="shared" si="98"/>
        <v>19.440000000000001</v>
      </c>
      <c r="AE105" s="25">
        <f t="shared" si="99"/>
        <v>270</v>
      </c>
      <c r="AF105" s="25">
        <f t="shared" si="100"/>
        <v>280</v>
      </c>
    </row>
    <row r="106" spans="1:32" x14ac:dyDescent="0.25">
      <c r="A106" s="283">
        <v>46078</v>
      </c>
      <c r="B106" s="34" t="s">
        <v>456</v>
      </c>
      <c r="C106" s="34" t="s">
        <v>30</v>
      </c>
      <c r="D106" s="223">
        <v>0.88</v>
      </c>
      <c r="E106" s="48">
        <f t="shared" si="63"/>
        <v>1</v>
      </c>
      <c r="F106" s="43">
        <v>14.55</v>
      </c>
      <c r="G106" s="48">
        <f t="shared" si="64"/>
        <v>1</v>
      </c>
      <c r="H106" s="4">
        <v>5.88</v>
      </c>
      <c r="I106" s="48">
        <f t="shared" si="65"/>
        <v>1</v>
      </c>
      <c r="J106" s="223">
        <v>5.8</v>
      </c>
      <c r="K106" s="48">
        <f t="shared" si="66"/>
        <v>1</v>
      </c>
      <c r="L106" s="223">
        <v>16.7</v>
      </c>
      <c r="M106" s="48">
        <f t="shared" si="103"/>
        <v>1</v>
      </c>
      <c r="N106" s="223">
        <v>275</v>
      </c>
      <c r="O106" s="48">
        <v>1</v>
      </c>
      <c r="P106" s="41">
        <f t="shared" si="69"/>
        <v>1</v>
      </c>
      <c r="Q106" s="41">
        <f t="shared" si="70"/>
        <v>1</v>
      </c>
      <c r="T106" s="25" t="str">
        <f t="shared" si="71"/>
        <v>STAG</v>
      </c>
      <c r="U106" s="25">
        <f t="shared" si="89"/>
        <v>0.8</v>
      </c>
      <c r="V106" s="25">
        <f t="shared" si="90"/>
        <v>1.24</v>
      </c>
      <c r="W106" s="25">
        <f t="shared" si="91"/>
        <v>12.5</v>
      </c>
      <c r="X106" s="25">
        <f t="shared" si="92"/>
        <v>16.440000000000001</v>
      </c>
      <c r="Y106" s="25">
        <f t="shared" si="93"/>
        <v>5.45</v>
      </c>
      <c r="Z106" s="25">
        <f t="shared" si="94"/>
        <v>5.94</v>
      </c>
      <c r="AA106" s="25">
        <f t="shared" si="95"/>
        <v>5</v>
      </c>
      <c r="AB106" s="25">
        <f t="shared" si="96"/>
        <v>7</v>
      </c>
      <c r="AC106" s="25">
        <f t="shared" si="97"/>
        <v>12</v>
      </c>
      <c r="AD106" s="25">
        <f t="shared" si="98"/>
        <v>19.440000000000001</v>
      </c>
      <c r="AE106" s="25">
        <f t="shared" si="99"/>
        <v>270</v>
      </c>
      <c r="AF106" s="25">
        <f t="shared" si="100"/>
        <v>280</v>
      </c>
    </row>
    <row r="107" spans="1:32" x14ac:dyDescent="0.25">
      <c r="A107" s="283">
        <v>46080</v>
      </c>
      <c r="B107" s="34" t="s">
        <v>457</v>
      </c>
      <c r="C107" s="34" t="s">
        <v>31</v>
      </c>
      <c r="D107" s="223">
        <v>1.78</v>
      </c>
      <c r="E107" s="48">
        <f t="shared" si="63"/>
        <v>1</v>
      </c>
      <c r="F107" s="43">
        <v>15.8</v>
      </c>
      <c r="G107" s="48">
        <f t="shared" si="64"/>
        <v>1</v>
      </c>
      <c r="H107" s="4">
        <v>5.4</v>
      </c>
      <c r="I107" s="48">
        <f t="shared" si="65"/>
        <v>1</v>
      </c>
      <c r="J107" s="223">
        <v>6.33</v>
      </c>
      <c r="K107" s="48">
        <f t="shared" si="66"/>
        <v>1</v>
      </c>
      <c r="L107" s="223">
        <v>17.87</v>
      </c>
      <c r="M107" s="48">
        <f t="shared" si="103"/>
        <v>1</v>
      </c>
      <c r="N107" s="223">
        <v>275</v>
      </c>
      <c r="O107" s="48">
        <v>1</v>
      </c>
      <c r="P107" s="41">
        <f t="shared" si="69"/>
        <v>1</v>
      </c>
      <c r="Q107" s="41">
        <f t="shared" si="70"/>
        <v>1</v>
      </c>
      <c r="T107" s="25" t="str">
        <f t="shared" si="71"/>
        <v>CARIB</v>
      </c>
      <c r="U107" s="25">
        <f t="shared" si="89"/>
        <v>1.65</v>
      </c>
      <c r="V107" s="25">
        <f t="shared" si="90"/>
        <v>2.14</v>
      </c>
      <c r="W107" s="25">
        <f t="shared" si="91"/>
        <v>12.5</v>
      </c>
      <c r="X107" s="25">
        <f t="shared" si="92"/>
        <v>16.399999999999999</v>
      </c>
      <c r="Y107" s="25">
        <f t="shared" si="93"/>
        <v>5</v>
      </c>
      <c r="Z107" s="25">
        <f t="shared" si="94"/>
        <v>5.44</v>
      </c>
      <c r="AA107" s="25">
        <f t="shared" si="95"/>
        <v>5</v>
      </c>
      <c r="AB107" s="25">
        <f t="shared" si="96"/>
        <v>7</v>
      </c>
      <c r="AC107" s="25">
        <f t="shared" si="97"/>
        <v>12</v>
      </c>
      <c r="AD107" s="25">
        <f t="shared" si="98"/>
        <v>19.440000000000001</v>
      </c>
      <c r="AE107" s="25">
        <f t="shared" si="99"/>
        <v>270</v>
      </c>
      <c r="AF107" s="25">
        <f t="shared" si="100"/>
        <v>280</v>
      </c>
    </row>
    <row r="108" spans="1:32" x14ac:dyDescent="0.25">
      <c r="A108" s="283">
        <v>46080</v>
      </c>
      <c r="B108" s="34" t="s">
        <v>456</v>
      </c>
      <c r="C108" s="34" t="s">
        <v>34</v>
      </c>
      <c r="D108" s="223">
        <v>16.809999999999999</v>
      </c>
      <c r="E108" s="48">
        <f t="shared" si="63"/>
        <v>1</v>
      </c>
      <c r="F108" s="43">
        <v>11.5</v>
      </c>
      <c r="G108" s="48">
        <f t="shared" si="64"/>
        <v>1</v>
      </c>
      <c r="H108" s="4"/>
      <c r="I108" s="48">
        <f t="shared" si="65"/>
        <v>1</v>
      </c>
      <c r="J108" s="223">
        <v>187.9</v>
      </c>
      <c r="K108" s="48">
        <f t="shared" si="66"/>
        <v>1</v>
      </c>
      <c r="L108" s="223">
        <v>192.4</v>
      </c>
      <c r="M108" s="48">
        <f t="shared" si="103"/>
        <v>0</v>
      </c>
      <c r="N108" s="223">
        <v>275</v>
      </c>
      <c r="O108" s="48">
        <v>1</v>
      </c>
      <c r="P108" s="41">
        <f t="shared" si="69"/>
        <v>0</v>
      </c>
      <c r="Q108" s="41">
        <f t="shared" si="70"/>
        <v>0</v>
      </c>
      <c r="T108" s="25" t="str">
        <f t="shared" si="71"/>
        <v>STARMALT</v>
      </c>
      <c r="U108" s="25">
        <f t="shared" si="89"/>
        <v>16.8</v>
      </c>
      <c r="V108" s="25">
        <f t="shared" si="90"/>
        <v>17.239999999999998</v>
      </c>
      <c r="W108" s="25">
        <f t="shared" si="91"/>
        <v>10</v>
      </c>
      <c r="X108" s="25">
        <f t="shared" si="92"/>
        <v>12.44</v>
      </c>
      <c r="Y108" s="25">
        <f t="shared" si="93"/>
        <v>0</v>
      </c>
      <c r="Z108" s="25">
        <f t="shared" si="94"/>
        <v>0</v>
      </c>
      <c r="AA108" s="25">
        <f t="shared" si="95"/>
        <v>170</v>
      </c>
      <c r="AB108" s="25">
        <f t="shared" si="96"/>
        <v>240</v>
      </c>
      <c r="AC108" s="25">
        <f t="shared" si="97"/>
        <v>230</v>
      </c>
      <c r="AD108" s="25">
        <f t="shared" si="98"/>
        <v>250</v>
      </c>
      <c r="AE108" s="25">
        <f t="shared" si="99"/>
        <v>270</v>
      </c>
      <c r="AF108" s="25">
        <f t="shared" si="100"/>
        <v>280</v>
      </c>
    </row>
    <row r="109" spans="1:32" x14ac:dyDescent="0.25">
      <c r="A109" s="283">
        <v>46081</v>
      </c>
      <c r="B109" s="271" t="s">
        <v>434</v>
      </c>
      <c r="C109" s="37" t="s">
        <v>34</v>
      </c>
      <c r="D109" s="223">
        <v>16.91</v>
      </c>
      <c r="E109" s="48">
        <f t="shared" si="63"/>
        <v>1</v>
      </c>
      <c r="F109" s="43">
        <v>10.02</v>
      </c>
      <c r="G109" s="48">
        <f t="shared" si="64"/>
        <v>1</v>
      </c>
      <c r="H109" s="4"/>
      <c r="I109" s="48">
        <f t="shared" si="65"/>
        <v>1</v>
      </c>
      <c r="J109" s="223">
        <v>192.2</v>
      </c>
      <c r="K109" s="48">
        <f t="shared" si="66"/>
        <v>1</v>
      </c>
      <c r="L109" s="223">
        <v>191.98</v>
      </c>
      <c r="M109" s="48">
        <f t="shared" si="103"/>
        <v>0</v>
      </c>
      <c r="N109" s="223">
        <v>275</v>
      </c>
      <c r="O109" s="48">
        <v>1</v>
      </c>
      <c r="P109" s="41">
        <f t="shared" si="69"/>
        <v>0</v>
      </c>
      <c r="Q109" s="41">
        <f t="shared" si="70"/>
        <v>0</v>
      </c>
      <c r="T109" s="25" t="str">
        <f t="shared" si="71"/>
        <v>STARMALT</v>
      </c>
      <c r="U109" s="25">
        <f t="shared" si="89"/>
        <v>16.8</v>
      </c>
      <c r="V109" s="25">
        <f t="shared" si="90"/>
        <v>17.239999999999998</v>
      </c>
      <c r="W109" s="25">
        <f t="shared" si="91"/>
        <v>10</v>
      </c>
      <c r="X109" s="25">
        <f t="shared" si="92"/>
        <v>12.44</v>
      </c>
      <c r="Y109" s="25">
        <f t="shared" si="93"/>
        <v>0</v>
      </c>
      <c r="Z109" s="25">
        <f t="shared" si="94"/>
        <v>0</v>
      </c>
      <c r="AA109" s="25">
        <f t="shared" si="95"/>
        <v>170</v>
      </c>
      <c r="AB109" s="25">
        <f t="shared" si="96"/>
        <v>240</v>
      </c>
      <c r="AC109" s="25">
        <f t="shared" si="97"/>
        <v>230</v>
      </c>
      <c r="AD109" s="25">
        <f t="shared" si="98"/>
        <v>250</v>
      </c>
      <c r="AE109" s="25">
        <f t="shared" si="99"/>
        <v>270</v>
      </c>
      <c r="AF109" s="25">
        <f t="shared" si="100"/>
        <v>280</v>
      </c>
    </row>
    <row r="110" spans="1:32" x14ac:dyDescent="0.25">
      <c r="A110" s="283">
        <v>46081</v>
      </c>
      <c r="B110" s="271" t="s">
        <v>457</v>
      </c>
      <c r="C110" s="37" t="s">
        <v>31</v>
      </c>
      <c r="D110" s="223">
        <v>1.82</v>
      </c>
      <c r="E110" s="48">
        <f t="shared" si="63"/>
        <v>1</v>
      </c>
      <c r="F110" s="43">
        <v>13.4</v>
      </c>
      <c r="G110" s="48">
        <f t="shared" si="64"/>
        <v>1</v>
      </c>
      <c r="H110" s="4">
        <v>5.3</v>
      </c>
      <c r="I110" s="48">
        <f t="shared" si="65"/>
        <v>1</v>
      </c>
      <c r="J110" s="223">
        <v>6.4</v>
      </c>
      <c r="K110" s="48">
        <f t="shared" si="66"/>
        <v>1</v>
      </c>
      <c r="L110" s="223">
        <v>17</v>
      </c>
      <c r="M110" s="48">
        <f t="shared" si="103"/>
        <v>1</v>
      </c>
      <c r="N110" s="223">
        <v>275</v>
      </c>
      <c r="O110" s="48">
        <v>1</v>
      </c>
      <c r="P110" s="41">
        <f t="shared" si="69"/>
        <v>1</v>
      </c>
      <c r="Q110" s="41">
        <f t="shared" si="70"/>
        <v>1</v>
      </c>
      <c r="T110" s="25" t="str">
        <f t="shared" si="71"/>
        <v>CARIB</v>
      </c>
      <c r="U110" s="25">
        <f t="shared" si="89"/>
        <v>1.65</v>
      </c>
      <c r="V110" s="25">
        <f t="shared" si="90"/>
        <v>2.14</v>
      </c>
      <c r="W110" s="25">
        <f t="shared" si="91"/>
        <v>12.5</v>
      </c>
      <c r="X110" s="25">
        <f t="shared" si="92"/>
        <v>16.399999999999999</v>
      </c>
      <c r="Y110" s="25">
        <f t="shared" si="93"/>
        <v>5</v>
      </c>
      <c r="Z110" s="25">
        <f t="shared" si="94"/>
        <v>5.44</v>
      </c>
      <c r="AA110" s="25">
        <f t="shared" si="95"/>
        <v>5</v>
      </c>
      <c r="AB110" s="25">
        <f t="shared" si="96"/>
        <v>7</v>
      </c>
      <c r="AC110" s="25">
        <f t="shared" si="97"/>
        <v>12</v>
      </c>
      <c r="AD110" s="25">
        <f t="shared" si="98"/>
        <v>19.440000000000001</v>
      </c>
      <c r="AE110" s="25">
        <f t="shared" si="99"/>
        <v>270</v>
      </c>
      <c r="AF110" s="25">
        <f t="shared" si="100"/>
        <v>280</v>
      </c>
    </row>
    <row r="111" spans="1:32" x14ac:dyDescent="0.25">
      <c r="A111" s="283">
        <v>46081</v>
      </c>
      <c r="B111" s="271" t="s">
        <v>436</v>
      </c>
      <c r="C111" s="37" t="s">
        <v>31</v>
      </c>
      <c r="D111" s="223">
        <v>1.53</v>
      </c>
      <c r="E111" s="48">
        <f t="shared" si="63"/>
        <v>0</v>
      </c>
      <c r="F111" s="43">
        <v>13.7</v>
      </c>
      <c r="G111" s="48">
        <f t="shared" si="64"/>
        <v>1</v>
      </c>
      <c r="H111" s="4">
        <v>5.43</v>
      </c>
      <c r="I111" s="48">
        <f t="shared" si="65"/>
        <v>1</v>
      </c>
      <c r="J111" s="223">
        <v>6.15</v>
      </c>
      <c r="K111" s="48">
        <f t="shared" si="66"/>
        <v>1</v>
      </c>
      <c r="L111" s="223">
        <v>19.600000000000001</v>
      </c>
      <c r="M111" s="48">
        <f t="shared" si="103"/>
        <v>0</v>
      </c>
      <c r="N111" s="223">
        <v>275</v>
      </c>
      <c r="O111" s="48">
        <v>1</v>
      </c>
      <c r="P111" s="41">
        <f t="shared" si="69"/>
        <v>0</v>
      </c>
      <c r="Q111" s="41">
        <f t="shared" si="70"/>
        <v>0</v>
      </c>
      <c r="T111" s="25" t="str">
        <f t="shared" si="71"/>
        <v>CARIB</v>
      </c>
      <c r="U111" s="25">
        <f t="shared" si="89"/>
        <v>1.65</v>
      </c>
      <c r="V111" s="25">
        <f t="shared" si="90"/>
        <v>2.14</v>
      </c>
      <c r="W111" s="25">
        <f t="shared" si="91"/>
        <v>12.5</v>
      </c>
      <c r="X111" s="25">
        <f t="shared" si="92"/>
        <v>16.399999999999999</v>
      </c>
      <c r="Y111" s="25">
        <f t="shared" si="93"/>
        <v>5</v>
      </c>
      <c r="Z111" s="25">
        <f t="shared" si="94"/>
        <v>5.44</v>
      </c>
      <c r="AA111" s="25">
        <f t="shared" si="95"/>
        <v>5</v>
      </c>
      <c r="AB111" s="25">
        <f t="shared" si="96"/>
        <v>7</v>
      </c>
      <c r="AC111" s="25">
        <f t="shared" si="97"/>
        <v>12</v>
      </c>
      <c r="AD111" s="25">
        <f t="shared" si="98"/>
        <v>19.440000000000001</v>
      </c>
      <c r="AE111" s="25">
        <f t="shared" si="99"/>
        <v>270</v>
      </c>
      <c r="AF111" s="25">
        <f t="shared" si="100"/>
        <v>280</v>
      </c>
    </row>
    <row r="112" spans="1:32" x14ac:dyDescent="0.25">
      <c r="A112" s="279"/>
      <c r="B112" s="118"/>
      <c r="C112" s="34"/>
      <c r="D112" s="223"/>
      <c r="E112" s="48"/>
      <c r="F112" s="43"/>
      <c r="G112" s="48"/>
      <c r="H112" s="4"/>
      <c r="I112" s="48"/>
      <c r="J112" s="223"/>
      <c r="K112" s="48"/>
      <c r="L112" s="223"/>
      <c r="M112" s="48"/>
      <c r="N112" s="223"/>
      <c r="O112" s="48"/>
      <c r="P112" s="41"/>
      <c r="Q112" s="41"/>
      <c r="T112" s="25" t="str">
        <f t="shared" si="71"/>
        <v/>
      </c>
      <c r="U112" s="25" t="e">
        <f t="shared" si="89"/>
        <v>#N/A</v>
      </c>
      <c r="V112" s="25" t="e">
        <f t="shared" si="90"/>
        <v>#N/A</v>
      </c>
      <c r="W112" s="25" t="e">
        <f t="shared" si="91"/>
        <v>#N/A</v>
      </c>
      <c r="X112" s="25" t="e">
        <f t="shared" si="92"/>
        <v>#N/A</v>
      </c>
      <c r="Y112" s="25" t="e">
        <f t="shared" si="93"/>
        <v>#N/A</v>
      </c>
      <c r="Z112" s="25" t="e">
        <f t="shared" si="94"/>
        <v>#N/A</v>
      </c>
      <c r="AA112" s="25" t="e">
        <f t="shared" si="95"/>
        <v>#N/A</v>
      </c>
      <c r="AB112" s="25" t="e">
        <f t="shared" si="96"/>
        <v>#N/A</v>
      </c>
      <c r="AC112" s="25" t="e">
        <f t="shared" si="97"/>
        <v>#N/A</v>
      </c>
      <c r="AD112" s="25" t="e">
        <f t="shared" si="98"/>
        <v>#N/A</v>
      </c>
      <c r="AE112" s="25" t="e">
        <f t="shared" si="99"/>
        <v>#N/A</v>
      </c>
      <c r="AF112" s="25" t="e">
        <f t="shared" si="100"/>
        <v>#N/A</v>
      </c>
    </row>
    <row r="113" spans="1:32" hidden="1" x14ac:dyDescent="0.25">
      <c r="A113" s="283"/>
      <c r="B113" s="34"/>
      <c r="C113" s="34"/>
      <c r="D113" s="223"/>
      <c r="E113" s="48"/>
      <c r="F113" s="43"/>
      <c r="G113" s="48"/>
      <c r="H113" s="4"/>
      <c r="I113" s="48"/>
      <c r="J113" s="223"/>
      <c r="K113" s="48"/>
      <c r="L113" s="223"/>
      <c r="M113" s="48"/>
      <c r="N113" s="223"/>
      <c r="O113" s="48"/>
      <c r="P113" s="41"/>
      <c r="Q113" s="41"/>
      <c r="T113" s="25" t="str">
        <f t="shared" si="71"/>
        <v/>
      </c>
      <c r="U113" s="25" t="e">
        <f t="shared" si="89"/>
        <v>#N/A</v>
      </c>
      <c r="V113" s="25" t="e">
        <f t="shared" si="90"/>
        <v>#N/A</v>
      </c>
      <c r="W113" s="25" t="e">
        <f t="shared" si="91"/>
        <v>#N/A</v>
      </c>
      <c r="X113" s="25" t="e">
        <f t="shared" si="92"/>
        <v>#N/A</v>
      </c>
      <c r="Y113" s="25" t="e">
        <f t="shared" si="93"/>
        <v>#N/A</v>
      </c>
      <c r="Z113" s="25" t="e">
        <f t="shared" si="94"/>
        <v>#N/A</v>
      </c>
      <c r="AA113" s="25" t="e">
        <f t="shared" si="95"/>
        <v>#N/A</v>
      </c>
      <c r="AB113" s="25" t="e">
        <f t="shared" si="96"/>
        <v>#N/A</v>
      </c>
      <c r="AC113" s="25" t="e">
        <f t="shared" si="97"/>
        <v>#N/A</v>
      </c>
      <c r="AD113" s="25" t="e">
        <f t="shared" si="98"/>
        <v>#N/A</v>
      </c>
      <c r="AE113" s="25" t="e">
        <f t="shared" si="99"/>
        <v>#N/A</v>
      </c>
      <c r="AF113" s="25" t="e">
        <f t="shared" si="100"/>
        <v>#N/A</v>
      </c>
    </row>
    <row r="114" spans="1:32" hidden="1" x14ac:dyDescent="0.25">
      <c r="A114" s="283"/>
      <c r="B114" s="34"/>
      <c r="C114" s="34"/>
      <c r="D114" s="223"/>
      <c r="E114" s="48"/>
      <c r="F114" s="43"/>
      <c r="G114" s="48"/>
      <c r="H114" s="4"/>
      <c r="I114" s="48"/>
      <c r="J114" s="223"/>
      <c r="K114" s="48"/>
      <c r="L114" s="223"/>
      <c r="M114" s="48"/>
      <c r="N114" s="223"/>
      <c r="O114" s="48"/>
      <c r="P114" s="41"/>
      <c r="Q114" s="41"/>
      <c r="T114" s="25" t="str">
        <f t="shared" si="71"/>
        <v/>
      </c>
      <c r="U114" s="25" t="e">
        <f t="shared" si="89"/>
        <v>#N/A</v>
      </c>
      <c r="V114" s="25" t="e">
        <f t="shared" si="90"/>
        <v>#N/A</v>
      </c>
      <c r="W114" s="25" t="e">
        <f t="shared" si="91"/>
        <v>#N/A</v>
      </c>
      <c r="X114" s="25" t="e">
        <f t="shared" si="92"/>
        <v>#N/A</v>
      </c>
      <c r="Y114" s="25" t="e">
        <f t="shared" si="93"/>
        <v>#N/A</v>
      </c>
      <c r="Z114" s="25" t="e">
        <f t="shared" si="94"/>
        <v>#N/A</v>
      </c>
      <c r="AA114" s="25" t="e">
        <f t="shared" si="95"/>
        <v>#N/A</v>
      </c>
      <c r="AB114" s="25" t="e">
        <f t="shared" si="96"/>
        <v>#N/A</v>
      </c>
      <c r="AC114" s="25" t="e">
        <f t="shared" si="97"/>
        <v>#N/A</v>
      </c>
      <c r="AD114" s="25" t="e">
        <f t="shared" si="98"/>
        <v>#N/A</v>
      </c>
      <c r="AE114" s="25" t="e">
        <f t="shared" si="99"/>
        <v>#N/A</v>
      </c>
      <c r="AF114" s="25" t="e">
        <f t="shared" si="100"/>
        <v>#N/A</v>
      </c>
    </row>
    <row r="115" spans="1:32" hidden="1" x14ac:dyDescent="0.25">
      <c r="A115" s="279"/>
      <c r="B115" s="118"/>
      <c r="C115" s="34"/>
      <c r="D115" s="223"/>
      <c r="E115" s="48"/>
      <c r="F115" s="43"/>
      <c r="G115" s="48"/>
      <c r="H115" s="4"/>
      <c r="I115" s="48"/>
      <c r="J115" s="223"/>
      <c r="K115" s="48"/>
      <c r="L115" s="223"/>
      <c r="M115" s="48"/>
      <c r="N115" s="223"/>
      <c r="O115" s="48"/>
      <c r="P115" s="41"/>
      <c r="Q115" s="41"/>
      <c r="T115" s="25" t="str">
        <f t="shared" ref="T115" si="107">LEFT(C115,12)</f>
        <v/>
      </c>
      <c r="U115" s="25" t="e">
        <f t="shared" si="89"/>
        <v>#N/A</v>
      </c>
      <c r="V115" s="25" t="e">
        <f t="shared" si="90"/>
        <v>#N/A</v>
      </c>
      <c r="W115" s="25" t="e">
        <f t="shared" si="91"/>
        <v>#N/A</v>
      </c>
      <c r="X115" s="25" t="e">
        <f t="shared" si="92"/>
        <v>#N/A</v>
      </c>
      <c r="Y115" s="25" t="e">
        <f t="shared" si="93"/>
        <v>#N/A</v>
      </c>
      <c r="Z115" s="25" t="e">
        <f t="shared" si="94"/>
        <v>#N/A</v>
      </c>
      <c r="AA115" s="25" t="e">
        <f t="shared" si="95"/>
        <v>#N/A</v>
      </c>
      <c r="AB115" s="25" t="e">
        <f t="shared" si="96"/>
        <v>#N/A</v>
      </c>
      <c r="AC115" s="25" t="e">
        <f t="shared" si="97"/>
        <v>#N/A</v>
      </c>
      <c r="AD115" s="25" t="e">
        <f t="shared" si="98"/>
        <v>#N/A</v>
      </c>
      <c r="AE115" s="25" t="e">
        <f t="shared" si="99"/>
        <v>#N/A</v>
      </c>
      <c r="AF115" s="25" t="e">
        <f t="shared" si="100"/>
        <v>#N/A</v>
      </c>
    </row>
    <row r="116" spans="1:32" hidden="1" x14ac:dyDescent="0.25">
      <c r="A116" s="279"/>
      <c r="B116" s="118"/>
      <c r="C116" s="34"/>
      <c r="D116" s="223"/>
      <c r="E116" s="48"/>
      <c r="F116" s="43"/>
      <c r="G116" s="48"/>
      <c r="H116" s="4"/>
      <c r="I116" s="48"/>
      <c r="J116" s="223"/>
      <c r="K116" s="48"/>
      <c r="L116" s="223"/>
      <c r="M116" s="48"/>
      <c r="N116" s="223"/>
      <c r="O116" s="48"/>
      <c r="P116" s="41"/>
      <c r="Q116" s="41"/>
      <c r="T116" s="25" t="str">
        <f t="shared" ref="T116:T118" si="108">LEFT(C116,12)</f>
        <v/>
      </c>
      <c r="U116" s="25" t="e">
        <f t="shared" si="89"/>
        <v>#N/A</v>
      </c>
      <c r="V116" s="25" t="e">
        <f t="shared" si="90"/>
        <v>#N/A</v>
      </c>
      <c r="W116" s="25" t="e">
        <f t="shared" si="91"/>
        <v>#N/A</v>
      </c>
      <c r="X116" s="25" t="e">
        <f t="shared" si="92"/>
        <v>#N/A</v>
      </c>
      <c r="Y116" s="25" t="e">
        <f t="shared" si="93"/>
        <v>#N/A</v>
      </c>
      <c r="Z116" s="25" t="e">
        <f t="shared" si="94"/>
        <v>#N/A</v>
      </c>
      <c r="AA116" s="25" t="e">
        <f t="shared" si="95"/>
        <v>#N/A</v>
      </c>
      <c r="AB116" s="25" t="e">
        <f t="shared" si="96"/>
        <v>#N/A</v>
      </c>
      <c r="AC116" s="25" t="e">
        <f t="shared" si="97"/>
        <v>#N/A</v>
      </c>
      <c r="AD116" s="25" t="e">
        <f t="shared" si="98"/>
        <v>#N/A</v>
      </c>
      <c r="AE116" s="25" t="e">
        <f t="shared" si="99"/>
        <v>#N/A</v>
      </c>
      <c r="AF116" s="25" t="e">
        <f t="shared" si="100"/>
        <v>#N/A</v>
      </c>
    </row>
    <row r="117" spans="1:32" hidden="1" x14ac:dyDescent="0.25">
      <c r="A117" s="279"/>
      <c r="B117" s="118"/>
      <c r="C117" s="34"/>
      <c r="D117" s="223"/>
      <c r="E117" s="48"/>
      <c r="F117" s="43"/>
      <c r="G117" s="48"/>
      <c r="H117" s="4"/>
      <c r="I117" s="48"/>
      <c r="J117" s="223"/>
      <c r="K117" s="48"/>
      <c r="L117" s="223"/>
      <c r="M117" s="48"/>
      <c r="N117" s="223"/>
      <c r="O117" s="48"/>
      <c r="P117" s="41"/>
      <c r="Q117" s="41"/>
      <c r="T117" s="25" t="str">
        <f t="shared" si="108"/>
        <v/>
      </c>
      <c r="U117" s="25" t="e">
        <f t="shared" si="89"/>
        <v>#N/A</v>
      </c>
      <c r="V117" s="25" t="e">
        <f t="shared" si="90"/>
        <v>#N/A</v>
      </c>
      <c r="W117" s="25" t="e">
        <f t="shared" si="91"/>
        <v>#N/A</v>
      </c>
      <c r="X117" s="25" t="e">
        <f t="shared" si="92"/>
        <v>#N/A</v>
      </c>
      <c r="Y117" s="25" t="e">
        <f t="shared" si="93"/>
        <v>#N/A</v>
      </c>
      <c r="Z117" s="25" t="e">
        <f t="shared" si="94"/>
        <v>#N/A</v>
      </c>
      <c r="AA117" s="25" t="e">
        <f t="shared" si="95"/>
        <v>#N/A</v>
      </c>
      <c r="AB117" s="25" t="e">
        <f t="shared" si="96"/>
        <v>#N/A</v>
      </c>
      <c r="AC117" s="25" t="e">
        <f t="shared" si="97"/>
        <v>#N/A</v>
      </c>
      <c r="AD117" s="25" t="e">
        <f t="shared" si="98"/>
        <v>#N/A</v>
      </c>
      <c r="AE117" s="25" t="e">
        <f t="shared" si="99"/>
        <v>#N/A</v>
      </c>
      <c r="AF117" s="25" t="e">
        <f t="shared" si="100"/>
        <v>#N/A</v>
      </c>
    </row>
    <row r="118" spans="1:32" hidden="1" x14ac:dyDescent="0.25">
      <c r="A118" s="283"/>
      <c r="B118" s="34"/>
      <c r="C118" s="34"/>
      <c r="D118" s="223"/>
      <c r="E118" s="48"/>
      <c r="F118" s="43"/>
      <c r="G118" s="48"/>
      <c r="H118" s="4"/>
      <c r="I118" s="48"/>
      <c r="J118" s="223"/>
      <c r="K118" s="48"/>
      <c r="L118" s="223"/>
      <c r="M118" s="48"/>
      <c r="N118" s="223"/>
      <c r="O118" s="48"/>
      <c r="P118" s="41"/>
      <c r="Q118" s="41"/>
      <c r="T118" s="25" t="str">
        <f t="shared" si="108"/>
        <v/>
      </c>
      <c r="U118" s="25" t="e">
        <f t="shared" si="89"/>
        <v>#N/A</v>
      </c>
      <c r="V118" s="25" t="e">
        <f t="shared" si="90"/>
        <v>#N/A</v>
      </c>
      <c r="W118" s="25" t="e">
        <f t="shared" si="91"/>
        <v>#N/A</v>
      </c>
      <c r="X118" s="25" t="e">
        <f t="shared" si="92"/>
        <v>#N/A</v>
      </c>
      <c r="Y118" s="25" t="e">
        <f t="shared" si="93"/>
        <v>#N/A</v>
      </c>
      <c r="Z118" s="25" t="e">
        <f t="shared" si="94"/>
        <v>#N/A</v>
      </c>
      <c r="AA118" s="25" t="e">
        <f t="shared" si="95"/>
        <v>#N/A</v>
      </c>
      <c r="AB118" s="25" t="e">
        <f t="shared" si="96"/>
        <v>#N/A</v>
      </c>
      <c r="AC118" s="25" t="e">
        <f t="shared" si="97"/>
        <v>#N/A</v>
      </c>
      <c r="AD118" s="25" t="e">
        <f t="shared" si="98"/>
        <v>#N/A</v>
      </c>
      <c r="AE118" s="25" t="e">
        <f t="shared" si="99"/>
        <v>#N/A</v>
      </c>
      <c r="AF118" s="25" t="e">
        <f t="shared" si="100"/>
        <v>#N/A</v>
      </c>
    </row>
    <row r="119" spans="1:32" hidden="1" x14ac:dyDescent="0.25">
      <c r="A119" s="283"/>
      <c r="B119" s="34"/>
      <c r="C119" s="34"/>
      <c r="D119" s="223"/>
      <c r="E119" s="48"/>
      <c r="F119" s="43"/>
      <c r="G119" s="48"/>
      <c r="H119" s="4"/>
      <c r="I119" s="48"/>
      <c r="J119" s="223"/>
      <c r="K119" s="48"/>
      <c r="L119" s="223"/>
      <c r="M119" s="48"/>
      <c r="N119" s="223"/>
      <c r="O119" s="48"/>
      <c r="P119" s="41"/>
      <c r="Q119" s="41"/>
      <c r="T119" s="25" t="str">
        <f t="shared" ref="T119:T125" si="109">LEFT(C119,12)</f>
        <v/>
      </c>
      <c r="U119" s="25" t="e">
        <f t="shared" si="89"/>
        <v>#N/A</v>
      </c>
      <c r="V119" s="25" t="e">
        <f t="shared" si="90"/>
        <v>#N/A</v>
      </c>
      <c r="W119" s="25" t="e">
        <f t="shared" si="91"/>
        <v>#N/A</v>
      </c>
      <c r="X119" s="25" t="e">
        <f t="shared" si="92"/>
        <v>#N/A</v>
      </c>
      <c r="Y119" s="25" t="e">
        <f t="shared" si="93"/>
        <v>#N/A</v>
      </c>
      <c r="Z119" s="25" t="e">
        <f t="shared" si="94"/>
        <v>#N/A</v>
      </c>
      <c r="AA119" s="25" t="e">
        <f t="shared" si="95"/>
        <v>#N/A</v>
      </c>
      <c r="AB119" s="25" t="e">
        <f t="shared" si="96"/>
        <v>#N/A</v>
      </c>
      <c r="AC119" s="25" t="e">
        <f t="shared" si="97"/>
        <v>#N/A</v>
      </c>
      <c r="AD119" s="25" t="e">
        <f t="shared" si="98"/>
        <v>#N/A</v>
      </c>
      <c r="AE119" s="25" t="e">
        <f t="shared" si="99"/>
        <v>#N/A</v>
      </c>
      <c r="AF119" s="25" t="e">
        <f t="shared" si="100"/>
        <v>#N/A</v>
      </c>
    </row>
    <row r="120" spans="1:32" hidden="1" x14ac:dyDescent="0.25">
      <c r="A120" s="283"/>
      <c r="B120" s="34"/>
      <c r="C120" s="34"/>
      <c r="D120" s="223"/>
      <c r="E120" s="48"/>
      <c r="F120" s="43"/>
      <c r="G120" s="48"/>
      <c r="H120" s="4"/>
      <c r="I120" s="48"/>
      <c r="J120" s="223"/>
      <c r="K120" s="48"/>
      <c r="L120" s="223"/>
      <c r="M120" s="48"/>
      <c r="N120" s="223"/>
      <c r="O120" s="48"/>
      <c r="P120" s="41"/>
      <c r="Q120" s="41"/>
      <c r="T120" s="25" t="str">
        <f t="shared" si="109"/>
        <v/>
      </c>
      <c r="U120" s="25" t="e">
        <f t="shared" si="89"/>
        <v>#N/A</v>
      </c>
      <c r="V120" s="25" t="e">
        <f t="shared" si="90"/>
        <v>#N/A</v>
      </c>
      <c r="W120" s="25" t="e">
        <f t="shared" si="91"/>
        <v>#N/A</v>
      </c>
      <c r="X120" s="25" t="e">
        <f t="shared" si="92"/>
        <v>#N/A</v>
      </c>
      <c r="Y120" s="25" t="e">
        <f t="shared" si="93"/>
        <v>#N/A</v>
      </c>
      <c r="Z120" s="25" t="e">
        <f t="shared" si="94"/>
        <v>#N/A</v>
      </c>
      <c r="AA120" s="25" t="e">
        <f t="shared" si="95"/>
        <v>#N/A</v>
      </c>
      <c r="AB120" s="25" t="e">
        <f t="shared" si="96"/>
        <v>#N/A</v>
      </c>
      <c r="AC120" s="25" t="e">
        <f t="shared" si="97"/>
        <v>#N/A</v>
      </c>
      <c r="AD120" s="25" t="e">
        <f t="shared" si="98"/>
        <v>#N/A</v>
      </c>
      <c r="AE120" s="25" t="e">
        <f t="shared" si="99"/>
        <v>#N/A</v>
      </c>
      <c r="AF120" s="25" t="e">
        <f t="shared" si="100"/>
        <v>#N/A</v>
      </c>
    </row>
    <row r="121" spans="1:32" hidden="1" x14ac:dyDescent="0.25">
      <c r="A121" s="283"/>
      <c r="B121" s="34"/>
      <c r="C121" s="34"/>
      <c r="D121" s="223"/>
      <c r="E121" s="48"/>
      <c r="F121" s="43"/>
      <c r="G121" s="48"/>
      <c r="H121" s="4"/>
      <c r="I121" s="48"/>
      <c r="J121" s="223"/>
      <c r="K121" s="48"/>
      <c r="L121" s="223"/>
      <c r="M121" s="48"/>
      <c r="N121" s="223"/>
      <c r="O121" s="48"/>
      <c r="P121" s="41"/>
      <c r="Q121" s="41"/>
      <c r="T121" s="25" t="str">
        <f t="shared" si="109"/>
        <v/>
      </c>
      <c r="U121" s="25" t="e">
        <f t="shared" si="89"/>
        <v>#N/A</v>
      </c>
      <c r="V121" s="25" t="e">
        <f t="shared" si="90"/>
        <v>#N/A</v>
      </c>
      <c r="W121" s="25" t="e">
        <f t="shared" si="91"/>
        <v>#N/A</v>
      </c>
      <c r="X121" s="25" t="e">
        <f t="shared" si="92"/>
        <v>#N/A</v>
      </c>
      <c r="Y121" s="25" t="e">
        <f t="shared" si="93"/>
        <v>#N/A</v>
      </c>
      <c r="Z121" s="25" t="e">
        <f t="shared" si="94"/>
        <v>#N/A</v>
      </c>
      <c r="AA121" s="25" t="e">
        <f t="shared" si="95"/>
        <v>#N/A</v>
      </c>
      <c r="AB121" s="25" t="e">
        <f t="shared" si="96"/>
        <v>#N/A</v>
      </c>
      <c r="AC121" s="25" t="e">
        <f t="shared" si="97"/>
        <v>#N/A</v>
      </c>
      <c r="AD121" s="25" t="e">
        <f t="shared" si="98"/>
        <v>#N/A</v>
      </c>
      <c r="AE121" s="25" t="e">
        <f t="shared" si="99"/>
        <v>#N/A</v>
      </c>
      <c r="AF121" s="25" t="e">
        <f t="shared" si="100"/>
        <v>#N/A</v>
      </c>
    </row>
    <row r="122" spans="1:32" hidden="1" x14ac:dyDescent="0.25">
      <c r="A122" s="283"/>
      <c r="B122" s="34"/>
      <c r="C122" s="34"/>
      <c r="D122" s="223"/>
      <c r="E122" s="48"/>
      <c r="F122" s="43"/>
      <c r="G122" s="48"/>
      <c r="H122" s="4"/>
      <c r="I122" s="48"/>
      <c r="J122" s="223"/>
      <c r="K122" s="48"/>
      <c r="L122" s="223"/>
      <c r="M122" s="48"/>
      <c r="N122" s="223"/>
      <c r="O122" s="48"/>
      <c r="P122" s="41"/>
      <c r="Q122" s="41"/>
      <c r="T122" s="25" t="str">
        <f>LEFT(C122,12)</f>
        <v/>
      </c>
      <c r="U122" s="25" t="e">
        <f>VLOOKUP($T122,$T$4:$AF$15,2,FALSE)</f>
        <v>#N/A</v>
      </c>
      <c r="V122" s="25" t="e">
        <f>VLOOKUP($T122,$T$4:$AF$15,3,FALSE)</f>
        <v>#N/A</v>
      </c>
      <c r="W122" s="25" t="e">
        <f>VLOOKUP($T122,$T$4:$AF$15,4,FALSE)</f>
        <v>#N/A</v>
      </c>
      <c r="X122" s="25" t="e">
        <f>VLOOKUP($T122,$T$4:$AF$15,5,FALSE)</f>
        <v>#N/A</v>
      </c>
      <c r="Y122" s="25" t="e">
        <f>VLOOKUP($T122,$T$4:$AF$15,6,FALSE)</f>
        <v>#N/A</v>
      </c>
      <c r="Z122" s="25" t="e">
        <f>VLOOKUP($T122,$T$4:$AF$15,7,FALSE)</f>
        <v>#N/A</v>
      </c>
      <c r="AA122" s="25" t="e">
        <f>VLOOKUP($T122,$T$4:$AF$15,8,FALSE)</f>
        <v>#N/A</v>
      </c>
      <c r="AB122" s="25" t="e">
        <f>VLOOKUP($T122,$T$4:$AF$15,9,FALSE)</f>
        <v>#N/A</v>
      </c>
      <c r="AC122" s="25" t="e">
        <f>VLOOKUP($T122,$T$4:$AF$15,10,FALSE)</f>
        <v>#N/A</v>
      </c>
      <c r="AD122" s="25" t="e">
        <f>VLOOKUP($T122,$T$4:$AF$15,11,FALSE)</f>
        <v>#N/A</v>
      </c>
      <c r="AE122" s="25" t="e">
        <f>VLOOKUP($T122,$T$4:$AF$15,12,FALSE)</f>
        <v>#N/A</v>
      </c>
      <c r="AF122" s="25" t="e">
        <f>VLOOKUP($T122,$T$4:$AF$15,13,FALSE)</f>
        <v>#N/A</v>
      </c>
    </row>
    <row r="123" spans="1:32" hidden="1" x14ac:dyDescent="0.25">
      <c r="A123" s="283"/>
      <c r="B123" s="34"/>
      <c r="C123" s="34"/>
      <c r="D123" s="223"/>
      <c r="E123" s="48"/>
      <c r="F123" s="43"/>
      <c r="G123" s="48"/>
      <c r="H123" s="4"/>
      <c r="I123" s="48"/>
      <c r="J123" s="223"/>
      <c r="K123" s="48"/>
      <c r="L123" s="223"/>
      <c r="M123" s="48"/>
      <c r="N123" s="223"/>
      <c r="O123" s="48"/>
      <c r="P123" s="41"/>
      <c r="Q123" s="41"/>
      <c r="T123" s="25" t="str">
        <f t="shared" si="109"/>
        <v/>
      </c>
      <c r="U123" s="25" t="e">
        <f t="shared" si="89"/>
        <v>#N/A</v>
      </c>
      <c r="V123" s="25" t="e">
        <f t="shared" si="90"/>
        <v>#N/A</v>
      </c>
      <c r="W123" s="25" t="e">
        <f t="shared" si="91"/>
        <v>#N/A</v>
      </c>
      <c r="X123" s="25" t="e">
        <f t="shared" si="92"/>
        <v>#N/A</v>
      </c>
      <c r="Y123" s="25" t="e">
        <f t="shared" si="93"/>
        <v>#N/A</v>
      </c>
      <c r="Z123" s="25" t="e">
        <f t="shared" si="94"/>
        <v>#N/A</v>
      </c>
      <c r="AA123" s="25" t="e">
        <f t="shared" si="95"/>
        <v>#N/A</v>
      </c>
      <c r="AB123" s="25" t="e">
        <f t="shared" si="96"/>
        <v>#N/A</v>
      </c>
      <c r="AC123" s="25" t="e">
        <f t="shared" si="97"/>
        <v>#N/A</v>
      </c>
      <c r="AD123" s="25" t="e">
        <f t="shared" si="98"/>
        <v>#N/A</v>
      </c>
      <c r="AE123" s="25" t="e">
        <f t="shared" si="99"/>
        <v>#N/A</v>
      </c>
      <c r="AF123" s="25" t="e">
        <f t="shared" si="100"/>
        <v>#N/A</v>
      </c>
    </row>
    <row r="124" spans="1:32" hidden="1" x14ac:dyDescent="0.25">
      <c r="A124" s="283"/>
      <c r="B124" s="34"/>
      <c r="C124" s="34"/>
      <c r="D124" s="223"/>
      <c r="E124" s="48"/>
      <c r="F124" s="43"/>
      <c r="G124" s="48"/>
      <c r="H124" s="4"/>
      <c r="I124" s="48"/>
      <c r="J124" s="223"/>
      <c r="K124" s="48"/>
      <c r="L124" s="223"/>
      <c r="M124" s="48"/>
      <c r="N124" s="223"/>
      <c r="O124" s="48"/>
      <c r="P124" s="41"/>
      <c r="Q124" s="41"/>
      <c r="T124" s="25" t="str">
        <f t="shared" si="109"/>
        <v/>
      </c>
      <c r="U124" s="25" t="e">
        <f t="shared" si="89"/>
        <v>#N/A</v>
      </c>
      <c r="V124" s="25" t="e">
        <f t="shared" si="90"/>
        <v>#N/A</v>
      </c>
      <c r="W124" s="25" t="e">
        <f t="shared" si="91"/>
        <v>#N/A</v>
      </c>
      <c r="X124" s="25" t="e">
        <f t="shared" si="92"/>
        <v>#N/A</v>
      </c>
      <c r="Y124" s="25" t="e">
        <f t="shared" si="93"/>
        <v>#N/A</v>
      </c>
      <c r="Z124" s="25" t="e">
        <f t="shared" si="94"/>
        <v>#N/A</v>
      </c>
      <c r="AA124" s="25" t="e">
        <f t="shared" si="95"/>
        <v>#N/A</v>
      </c>
      <c r="AB124" s="25" t="e">
        <f t="shared" si="96"/>
        <v>#N/A</v>
      </c>
      <c r="AC124" s="25" t="e">
        <f t="shared" si="97"/>
        <v>#N/A</v>
      </c>
      <c r="AD124" s="25" t="e">
        <f t="shared" si="98"/>
        <v>#N/A</v>
      </c>
      <c r="AE124" s="25" t="e">
        <f t="shared" si="99"/>
        <v>#N/A</v>
      </c>
      <c r="AF124" s="25" t="e">
        <f t="shared" si="100"/>
        <v>#N/A</v>
      </c>
    </row>
    <row r="125" spans="1:32" x14ac:dyDescent="0.25">
      <c r="A125" s="283"/>
      <c r="B125" s="34"/>
      <c r="C125" s="34"/>
      <c r="D125" s="223"/>
      <c r="E125" s="48"/>
      <c r="F125" s="43"/>
      <c r="G125" s="48"/>
      <c r="H125" s="4"/>
      <c r="I125" s="48"/>
      <c r="J125" s="223"/>
      <c r="K125" s="48"/>
      <c r="L125" s="223"/>
      <c r="M125" s="48"/>
      <c r="N125" s="223"/>
      <c r="O125" s="48"/>
      <c r="P125" s="41"/>
      <c r="Q125" s="41"/>
      <c r="T125" s="25" t="str">
        <f t="shared" si="109"/>
        <v/>
      </c>
      <c r="U125" s="25" t="e">
        <f t="shared" si="89"/>
        <v>#N/A</v>
      </c>
      <c r="V125" s="25" t="e">
        <f t="shared" si="90"/>
        <v>#N/A</v>
      </c>
      <c r="W125" s="25" t="e">
        <f t="shared" si="91"/>
        <v>#N/A</v>
      </c>
      <c r="X125" s="25" t="e">
        <f t="shared" si="92"/>
        <v>#N/A</v>
      </c>
      <c r="Y125" s="25" t="e">
        <f t="shared" si="93"/>
        <v>#N/A</v>
      </c>
      <c r="Z125" s="25" t="e">
        <f t="shared" si="94"/>
        <v>#N/A</v>
      </c>
      <c r="AA125" s="25" t="e">
        <f t="shared" si="95"/>
        <v>#N/A</v>
      </c>
      <c r="AB125" s="25" t="e">
        <f t="shared" si="96"/>
        <v>#N/A</v>
      </c>
      <c r="AC125" s="25" t="e">
        <f t="shared" si="97"/>
        <v>#N/A</v>
      </c>
      <c r="AD125" s="25" t="e">
        <f t="shared" si="98"/>
        <v>#N/A</v>
      </c>
      <c r="AE125" s="25" t="e">
        <f t="shared" si="99"/>
        <v>#N/A</v>
      </c>
      <c r="AF125" s="25" t="e">
        <f t="shared" si="100"/>
        <v>#N/A</v>
      </c>
    </row>
    <row r="126" spans="1:32" ht="15.75" thickBot="1" x14ac:dyDescent="0.3">
      <c r="A126" s="35"/>
      <c r="B126" s="34"/>
      <c r="C126" s="34"/>
      <c r="D126" s="223"/>
      <c r="E126" s="48"/>
      <c r="F126" s="43"/>
      <c r="G126" s="48"/>
      <c r="H126" s="4"/>
      <c r="I126" s="48"/>
      <c r="J126" s="223"/>
      <c r="K126" s="48"/>
      <c r="L126" s="223"/>
      <c r="M126" s="48"/>
      <c r="N126" s="223"/>
      <c r="O126" s="48"/>
      <c r="P126" s="41"/>
      <c r="Q126" s="41"/>
      <c r="T126" s="25" t="str">
        <f t="shared" si="71"/>
        <v/>
      </c>
      <c r="U126" s="25" t="e">
        <f t="shared" si="89"/>
        <v>#N/A</v>
      </c>
      <c r="V126" s="25" t="e">
        <f t="shared" si="90"/>
        <v>#N/A</v>
      </c>
      <c r="W126" s="25" t="e">
        <f t="shared" si="91"/>
        <v>#N/A</v>
      </c>
      <c r="X126" s="25" t="e">
        <f t="shared" si="92"/>
        <v>#N/A</v>
      </c>
      <c r="Y126" s="25" t="e">
        <f t="shared" si="93"/>
        <v>#N/A</v>
      </c>
      <c r="Z126" s="25" t="e">
        <f t="shared" si="94"/>
        <v>#N/A</v>
      </c>
      <c r="AA126" s="25" t="e">
        <f t="shared" si="95"/>
        <v>#N/A</v>
      </c>
      <c r="AB126" s="25" t="e">
        <f t="shared" si="96"/>
        <v>#N/A</v>
      </c>
      <c r="AC126" s="25" t="e">
        <f t="shared" si="97"/>
        <v>#N/A</v>
      </c>
      <c r="AD126" s="25" t="e">
        <f t="shared" si="98"/>
        <v>#N/A</v>
      </c>
      <c r="AE126" s="25" t="e">
        <f t="shared" si="99"/>
        <v>#N/A</v>
      </c>
      <c r="AF126" s="25" t="e">
        <f t="shared" si="100"/>
        <v>#N/A</v>
      </c>
    </row>
    <row r="127" spans="1:32" ht="15.75" thickBot="1" x14ac:dyDescent="0.3">
      <c r="C127">
        <f>COUNTA(C67:C126)</f>
        <v>45</v>
      </c>
      <c r="D127" s="31">
        <f>((COUNTA(D67:D126))-COUNTIF(E67:E126,"&lt;1"))/(COUNTA(D67:D126))</f>
        <v>0.76744186046511631</v>
      </c>
      <c r="E127" s="72"/>
      <c r="F127" s="31">
        <f>((COUNTA(F67:F126))-COUNTIF(G67:G126,"&lt;1"))/(COUNTA(F67:F126))</f>
        <v>0.97674418604651159</v>
      </c>
      <c r="G127" s="72"/>
      <c r="H127" s="31">
        <f>((COUNTA(H67:H126))-COUNTIF(I67:I126,"&lt;1"))/(COUNTA(H67:H126))</f>
        <v>0.97619047619047616</v>
      </c>
      <c r="I127" s="72"/>
      <c r="J127" s="31">
        <f>((COUNTA(J67:J126))-COUNTIF(K67:K126,"&lt;1"))/(COUNTA(J67:J126))</f>
        <v>1</v>
      </c>
      <c r="K127" s="72"/>
      <c r="L127" s="31">
        <f>((COUNTA(L67:L126))-COUNTIF(M67:M126,"&lt;1"))/(COUNTA(L67:L126))</f>
        <v>0.81818181818181823</v>
      </c>
      <c r="M127" s="72"/>
      <c r="N127" s="31">
        <f>((COUNTA(N67:N126))-COUNTIF(O67:O126,"&lt;1"))/(COUNTA(N67:N126))</f>
        <v>1</v>
      </c>
      <c r="O127" s="72"/>
      <c r="P127" s="11">
        <f>AVERAGE(P67:P108)</f>
        <v>0.6428571428571429</v>
      </c>
      <c r="Q127" s="11">
        <f>AVERAGE(Q67:Q108)</f>
        <v>0.6428571428571429</v>
      </c>
      <c r="T127" s="25" t="str">
        <f t="shared" si="71"/>
        <v>45</v>
      </c>
      <c r="U127" s="25" t="e">
        <f t="shared" si="89"/>
        <v>#N/A</v>
      </c>
      <c r="V127" s="25" t="e">
        <f t="shared" si="90"/>
        <v>#N/A</v>
      </c>
      <c r="W127" s="25" t="e">
        <f t="shared" si="91"/>
        <v>#N/A</v>
      </c>
      <c r="X127" s="25" t="e">
        <f t="shared" si="92"/>
        <v>#N/A</v>
      </c>
      <c r="Y127" s="25" t="e">
        <f t="shared" si="93"/>
        <v>#N/A</v>
      </c>
      <c r="Z127" s="25" t="e">
        <f t="shared" si="94"/>
        <v>#N/A</v>
      </c>
      <c r="AA127" s="25" t="e">
        <f t="shared" si="95"/>
        <v>#N/A</v>
      </c>
      <c r="AB127" s="25" t="e">
        <f t="shared" si="96"/>
        <v>#N/A</v>
      </c>
      <c r="AC127" s="25" t="e">
        <f t="shared" si="97"/>
        <v>#N/A</v>
      </c>
      <c r="AD127" s="25" t="e">
        <f t="shared" si="98"/>
        <v>#N/A</v>
      </c>
      <c r="AE127" s="25" t="e">
        <f t="shared" si="99"/>
        <v>#N/A</v>
      </c>
      <c r="AF127" s="25" t="e">
        <f t="shared" si="100"/>
        <v>#N/A</v>
      </c>
    </row>
    <row r="128" spans="1:32" x14ac:dyDescent="0.25">
      <c r="D128" s="301"/>
      <c r="E128" s="137"/>
      <c r="F128" s="301"/>
      <c r="G128" s="137"/>
      <c r="H128" s="301"/>
      <c r="I128" s="137"/>
      <c r="J128" s="301"/>
      <c r="K128" s="137"/>
      <c r="L128" s="301"/>
      <c r="M128" s="137"/>
      <c r="N128" s="301"/>
      <c r="O128" s="137"/>
      <c r="P128" s="273"/>
      <c r="Q128" s="273"/>
      <c r="T128" s="25" t="str">
        <f t="shared" ref="T128:T131" si="110">LEFT(C128,12)</f>
        <v/>
      </c>
      <c r="U128" s="25" t="e">
        <f t="shared" si="89"/>
        <v>#N/A</v>
      </c>
      <c r="V128" s="25" t="e">
        <f t="shared" si="90"/>
        <v>#N/A</v>
      </c>
      <c r="W128" s="25" t="e">
        <f t="shared" si="91"/>
        <v>#N/A</v>
      </c>
      <c r="X128" s="25" t="e">
        <f t="shared" si="92"/>
        <v>#N/A</v>
      </c>
      <c r="Y128" s="25" t="e">
        <f t="shared" si="93"/>
        <v>#N/A</v>
      </c>
      <c r="Z128" s="25" t="e">
        <f t="shared" si="94"/>
        <v>#N/A</v>
      </c>
      <c r="AA128" s="25" t="e">
        <f t="shared" si="95"/>
        <v>#N/A</v>
      </c>
      <c r="AB128" s="25" t="e">
        <f t="shared" si="96"/>
        <v>#N/A</v>
      </c>
      <c r="AC128" s="25" t="e">
        <f t="shared" si="97"/>
        <v>#N/A</v>
      </c>
      <c r="AD128" s="25" t="e">
        <f t="shared" si="98"/>
        <v>#N/A</v>
      </c>
      <c r="AE128" s="25" t="e">
        <f t="shared" si="99"/>
        <v>#N/A</v>
      </c>
      <c r="AF128" s="25" t="e">
        <f t="shared" si="100"/>
        <v>#N/A</v>
      </c>
    </row>
    <row r="129" spans="1:32" x14ac:dyDescent="0.25">
      <c r="D129" s="301"/>
      <c r="E129" s="137"/>
      <c r="F129" s="301"/>
      <c r="G129" s="137"/>
      <c r="H129" s="301"/>
      <c r="I129" s="137"/>
      <c r="J129" s="301"/>
      <c r="K129" s="137"/>
      <c r="L129" s="301"/>
      <c r="M129" s="137"/>
      <c r="N129" s="301"/>
      <c r="O129" s="137"/>
      <c r="P129" s="273"/>
      <c r="Q129" s="273"/>
      <c r="T129" s="25" t="str">
        <f t="shared" si="110"/>
        <v/>
      </c>
      <c r="U129" s="25" t="e">
        <f t="shared" si="89"/>
        <v>#N/A</v>
      </c>
      <c r="V129" s="25" t="e">
        <f t="shared" si="90"/>
        <v>#N/A</v>
      </c>
      <c r="W129" s="25" t="e">
        <f t="shared" si="91"/>
        <v>#N/A</v>
      </c>
      <c r="X129" s="25" t="e">
        <f t="shared" si="92"/>
        <v>#N/A</v>
      </c>
      <c r="Y129" s="25" t="e">
        <f t="shared" si="93"/>
        <v>#N/A</v>
      </c>
      <c r="Z129" s="25" t="e">
        <f t="shared" si="94"/>
        <v>#N/A</v>
      </c>
      <c r="AA129" s="25" t="e">
        <f t="shared" si="95"/>
        <v>#N/A</v>
      </c>
      <c r="AB129" s="25" t="e">
        <f t="shared" si="96"/>
        <v>#N/A</v>
      </c>
      <c r="AC129" s="25" t="e">
        <f t="shared" si="97"/>
        <v>#N/A</v>
      </c>
      <c r="AD129" s="25" t="e">
        <f t="shared" si="98"/>
        <v>#N/A</v>
      </c>
      <c r="AE129" s="25" t="e">
        <f t="shared" si="99"/>
        <v>#N/A</v>
      </c>
      <c r="AF129" s="25" t="e">
        <f t="shared" si="100"/>
        <v>#N/A</v>
      </c>
    </row>
    <row r="130" spans="1:32" x14ac:dyDescent="0.25">
      <c r="E130" s="1"/>
      <c r="G130" s="1"/>
      <c r="H130" s="1"/>
      <c r="I130" s="1"/>
      <c r="K130" s="1"/>
      <c r="M130" s="1"/>
      <c r="O130" s="1"/>
      <c r="T130" s="25" t="str">
        <f t="shared" si="110"/>
        <v/>
      </c>
      <c r="U130" s="25" t="e">
        <f t="shared" si="89"/>
        <v>#N/A</v>
      </c>
      <c r="V130" s="25" t="e">
        <f t="shared" si="90"/>
        <v>#N/A</v>
      </c>
      <c r="W130" s="25" t="e">
        <f t="shared" si="91"/>
        <v>#N/A</v>
      </c>
      <c r="X130" s="25" t="e">
        <f t="shared" si="92"/>
        <v>#N/A</v>
      </c>
      <c r="Y130" s="25" t="e">
        <f t="shared" si="93"/>
        <v>#N/A</v>
      </c>
      <c r="Z130" s="25" t="e">
        <f t="shared" si="94"/>
        <v>#N/A</v>
      </c>
      <c r="AA130" s="25" t="e">
        <f t="shared" si="95"/>
        <v>#N/A</v>
      </c>
      <c r="AB130" s="25" t="e">
        <f t="shared" si="96"/>
        <v>#N/A</v>
      </c>
      <c r="AC130" s="25" t="e">
        <f t="shared" si="97"/>
        <v>#N/A</v>
      </c>
      <c r="AD130" s="25" t="e">
        <f t="shared" si="98"/>
        <v>#N/A</v>
      </c>
      <c r="AE130" s="25" t="e">
        <f t="shared" si="99"/>
        <v>#N/A</v>
      </c>
      <c r="AF130" s="25" t="e">
        <f t="shared" si="100"/>
        <v>#N/A</v>
      </c>
    </row>
    <row r="131" spans="1:32" ht="30" x14ac:dyDescent="0.25">
      <c r="A131" s="7" t="s">
        <v>18</v>
      </c>
      <c r="B131" s="7" t="s">
        <v>19</v>
      </c>
      <c r="C131" s="7" t="s">
        <v>29</v>
      </c>
      <c r="D131" s="8" t="s">
        <v>127</v>
      </c>
      <c r="E131" s="70"/>
      <c r="F131" s="8" t="s">
        <v>15</v>
      </c>
      <c r="G131" s="70"/>
      <c r="H131" s="8" t="s">
        <v>123</v>
      </c>
      <c r="I131" s="70"/>
      <c r="J131" s="8" t="s">
        <v>14</v>
      </c>
      <c r="K131" s="70"/>
      <c r="L131" s="8" t="s">
        <v>125</v>
      </c>
      <c r="M131" s="105"/>
      <c r="N131" s="127" t="s">
        <v>2</v>
      </c>
      <c r="O131" s="105"/>
      <c r="P131" s="18" t="s">
        <v>124</v>
      </c>
      <c r="Q131" s="227" t="s">
        <v>432</v>
      </c>
      <c r="T131" s="25" t="str">
        <f t="shared" si="110"/>
        <v>Product</v>
      </c>
      <c r="U131" s="25" t="e">
        <f t="shared" si="89"/>
        <v>#N/A</v>
      </c>
      <c r="V131" s="25" t="e">
        <f t="shared" si="90"/>
        <v>#N/A</v>
      </c>
      <c r="W131" s="25" t="e">
        <f t="shared" si="91"/>
        <v>#N/A</v>
      </c>
      <c r="X131" s="25" t="e">
        <f t="shared" si="92"/>
        <v>#N/A</v>
      </c>
      <c r="Y131" s="25" t="e">
        <f t="shared" si="93"/>
        <v>#N/A</v>
      </c>
      <c r="Z131" s="25" t="e">
        <f t="shared" si="94"/>
        <v>#N/A</v>
      </c>
      <c r="AA131" s="25" t="e">
        <f t="shared" si="95"/>
        <v>#N/A</v>
      </c>
      <c r="AB131" s="25" t="e">
        <f t="shared" si="96"/>
        <v>#N/A</v>
      </c>
      <c r="AC131" s="25" t="e">
        <f t="shared" si="97"/>
        <v>#N/A</v>
      </c>
      <c r="AD131" s="25" t="e">
        <f t="shared" si="98"/>
        <v>#N/A</v>
      </c>
      <c r="AE131" s="25" t="e">
        <f t="shared" si="99"/>
        <v>#N/A</v>
      </c>
      <c r="AF131" s="25" t="e">
        <f t="shared" si="100"/>
        <v>#N/A</v>
      </c>
    </row>
    <row r="132" spans="1:32" x14ac:dyDescent="0.25">
      <c r="A132" s="283">
        <v>45718</v>
      </c>
      <c r="B132" s="34" t="s">
        <v>434</v>
      </c>
      <c r="C132" s="34" t="s">
        <v>31</v>
      </c>
      <c r="D132" s="223">
        <v>1.55</v>
      </c>
      <c r="E132" s="48">
        <f t="shared" ref="E132:E194" si="111">IF(+(IF(D132&lt;U132,0,IF(D132&gt;V132,0,1)))=1,1,0)</f>
        <v>0</v>
      </c>
      <c r="F132" s="43">
        <v>14.1</v>
      </c>
      <c r="G132" s="48">
        <f t="shared" ref="G132:G194" si="112">IF(+(IF(F132&lt;W132,0,IF(F132&gt;X132,0,1)))=1,1,0)</f>
        <v>1</v>
      </c>
      <c r="H132" s="4">
        <v>5.28</v>
      </c>
      <c r="I132" s="48">
        <f t="shared" ref="I132:I193" si="113">IF(+(IF(H132&lt;Y132,0,IF(H132&gt;Z132,0,1)))=1,1,0)</f>
        <v>1</v>
      </c>
      <c r="J132" s="223">
        <v>6</v>
      </c>
      <c r="K132" s="48">
        <f t="shared" ref="K132:K194" si="114">IF(+(IF(J132&lt;AA132,0,IF(J132&gt;AB132,0,1)))=1,1,0)</f>
        <v>1</v>
      </c>
      <c r="L132" s="223">
        <v>16.53</v>
      </c>
      <c r="M132" s="48">
        <f t="shared" ref="M132:M193" si="115">IF(+(IF(L132&lt;AC132,0,IF(L132&gt;AD132,0,1)))=1,1,0)</f>
        <v>1</v>
      </c>
      <c r="N132" s="223">
        <v>275</v>
      </c>
      <c r="O132" s="48">
        <f t="shared" ref="O132:O134" si="116">IF(+(IF(N132&lt;AE132,0,IF(N132&gt;AF132,0,1)))=1,1,0)</f>
        <v>1</v>
      </c>
      <c r="P132" s="41">
        <f t="shared" ref="P132:P133" si="117">IF(+(IF(D132&lt;U132,0,IF(D132&gt;V132,0,1)))+(IF(F132&lt;W132,0,IF(F132&gt;X132,0,1)))+(IF(H132&lt;Y132,0,IF(H132&gt;Z132,0,1)))+(IF(J132&lt;AA132,0,IF(J132&gt;AB132,0,1)))+(IF(L132&lt;AC132,0,IF(L132&gt;AD132,0,1)))+(IF(N132&lt;AE132,0,IF(N132&gt;AF132,0,1)))=6,1,0)</f>
        <v>0</v>
      </c>
      <c r="Q132" s="41">
        <f t="shared" ref="Q132:Q133" si="118">IF(+(IF(D132&lt;U132,0,IF(D132&gt;V132,0,1)))+(IF(F132&lt;W132,0,IF(F132&gt;X132,0,1)))+(IF(H132&lt;Y132,0,IF(H132&gt;Z132,0,1)))+(IF(L132&lt;AC132,0,IF(L132&gt;AD132,0,1)))+(IF(N132&lt;AE132,0,IF(N132&gt;AF132,0,1)))=5,1,0)</f>
        <v>0</v>
      </c>
      <c r="T132" s="25" t="str">
        <f t="shared" si="71"/>
        <v>CARIB</v>
      </c>
      <c r="U132" s="25">
        <f t="shared" ref="U132:U257" si="119">VLOOKUP($T132,$T$4:$AF$15,2,FALSE)</f>
        <v>1.65</v>
      </c>
      <c r="V132" s="25">
        <f t="shared" ref="V132:V257" si="120">VLOOKUP($T132,$T$4:$AF$15,3,FALSE)</f>
        <v>2.14</v>
      </c>
      <c r="W132" s="25">
        <f t="shared" ref="W132:W257" si="121">VLOOKUP($T132,$T$4:$AF$15,4,FALSE)</f>
        <v>12.5</v>
      </c>
      <c r="X132" s="25">
        <f t="shared" ref="X132:X257" si="122">VLOOKUP($T132,$T$4:$AF$15,5,FALSE)</f>
        <v>16.399999999999999</v>
      </c>
      <c r="Y132" s="25">
        <f t="shared" ref="Y132:Y257" si="123">VLOOKUP($T132,$T$4:$AF$15,6,FALSE)</f>
        <v>5</v>
      </c>
      <c r="Z132" s="25">
        <f t="shared" ref="Z132:Z257" si="124">VLOOKUP($T132,$T$4:$AF$15,7,FALSE)</f>
        <v>5.44</v>
      </c>
      <c r="AA132" s="25">
        <f t="shared" ref="AA132:AA257" si="125">VLOOKUP($T132,$T$4:$AF$15,8,FALSE)</f>
        <v>5</v>
      </c>
      <c r="AB132" s="25">
        <f t="shared" ref="AB132:AB257" si="126">VLOOKUP($T132,$T$4:$AF$15,9,FALSE)</f>
        <v>7</v>
      </c>
      <c r="AC132" s="25">
        <f t="shared" ref="AC132:AC257" si="127">VLOOKUP($T132,$T$4:$AF$15,10,FALSE)</f>
        <v>12</v>
      </c>
      <c r="AD132" s="25">
        <f t="shared" ref="AD132:AD257" si="128">VLOOKUP($T132,$T$4:$AF$15,11,FALSE)</f>
        <v>19.440000000000001</v>
      </c>
      <c r="AE132" s="25">
        <f t="shared" ref="AE132:AE257" si="129">VLOOKUP($T132,$T$4:$AF$15,12,FALSE)</f>
        <v>270</v>
      </c>
      <c r="AF132" s="25">
        <f t="shared" ref="AF132:AF257" si="130">VLOOKUP($T132,$T$4:$AF$15,13,FALSE)</f>
        <v>280</v>
      </c>
    </row>
    <row r="133" spans="1:32" x14ac:dyDescent="0.25">
      <c r="A133" s="283">
        <v>45718</v>
      </c>
      <c r="B133" s="34" t="s">
        <v>435</v>
      </c>
      <c r="C133" s="34" t="s">
        <v>30</v>
      </c>
      <c r="D133" s="223">
        <v>0.97</v>
      </c>
      <c r="E133" s="48">
        <f t="shared" si="111"/>
        <v>1</v>
      </c>
      <c r="F133" s="43">
        <v>14.2</v>
      </c>
      <c r="G133" s="48">
        <f t="shared" si="112"/>
        <v>1</v>
      </c>
      <c r="H133" s="4">
        <v>5.87</v>
      </c>
      <c r="I133" s="48">
        <f t="shared" si="113"/>
        <v>1</v>
      </c>
      <c r="J133" s="223">
        <v>5.96</v>
      </c>
      <c r="K133" s="48">
        <f t="shared" si="114"/>
        <v>1</v>
      </c>
      <c r="L133" s="223">
        <v>17.350000000000001</v>
      </c>
      <c r="M133" s="48">
        <f t="shared" si="115"/>
        <v>1</v>
      </c>
      <c r="N133" s="223">
        <v>275</v>
      </c>
      <c r="O133" s="48">
        <f t="shared" si="116"/>
        <v>1</v>
      </c>
      <c r="P133" s="41">
        <f t="shared" si="117"/>
        <v>1</v>
      </c>
      <c r="Q133" s="41">
        <f t="shared" si="118"/>
        <v>1</v>
      </c>
      <c r="T133" s="25" t="str">
        <f t="shared" si="71"/>
        <v>STAG</v>
      </c>
      <c r="U133" s="25">
        <f t="shared" si="119"/>
        <v>0.8</v>
      </c>
      <c r="V133" s="25">
        <f t="shared" si="120"/>
        <v>1.24</v>
      </c>
      <c r="W133" s="25">
        <f t="shared" si="121"/>
        <v>12.5</v>
      </c>
      <c r="X133" s="25">
        <f t="shared" si="122"/>
        <v>16.440000000000001</v>
      </c>
      <c r="Y133" s="25">
        <f t="shared" si="123"/>
        <v>5.45</v>
      </c>
      <c r="Z133" s="25">
        <f t="shared" si="124"/>
        <v>5.94</v>
      </c>
      <c r="AA133" s="25">
        <f t="shared" si="125"/>
        <v>5</v>
      </c>
      <c r="AB133" s="25">
        <f t="shared" si="126"/>
        <v>7</v>
      </c>
      <c r="AC133" s="25">
        <f t="shared" si="127"/>
        <v>12</v>
      </c>
      <c r="AD133" s="25">
        <f t="shared" si="128"/>
        <v>19.440000000000001</v>
      </c>
      <c r="AE133" s="25">
        <f t="shared" si="129"/>
        <v>270</v>
      </c>
      <c r="AF133" s="25">
        <f t="shared" si="130"/>
        <v>280</v>
      </c>
    </row>
    <row r="134" spans="1:32" x14ac:dyDescent="0.25">
      <c r="A134" s="283">
        <v>45718</v>
      </c>
      <c r="B134" s="34" t="s">
        <v>436</v>
      </c>
      <c r="C134" s="34" t="s">
        <v>30</v>
      </c>
      <c r="D134" s="223">
        <v>0.88</v>
      </c>
      <c r="E134" s="48">
        <f t="shared" si="111"/>
        <v>1</v>
      </c>
      <c r="F134" s="43">
        <v>15.75</v>
      </c>
      <c r="G134" s="48">
        <f t="shared" si="112"/>
        <v>1</v>
      </c>
      <c r="H134" s="4">
        <v>5.85</v>
      </c>
      <c r="I134" s="48">
        <f t="shared" si="113"/>
        <v>1</v>
      </c>
      <c r="J134" s="223">
        <v>6.18</v>
      </c>
      <c r="K134" s="48">
        <f t="shared" si="114"/>
        <v>1</v>
      </c>
      <c r="L134" s="223">
        <v>13.3</v>
      </c>
      <c r="M134" s="48">
        <f t="shared" si="115"/>
        <v>1</v>
      </c>
      <c r="N134" s="223">
        <v>275</v>
      </c>
      <c r="O134" s="48">
        <f t="shared" si="116"/>
        <v>1</v>
      </c>
      <c r="P134" s="41">
        <f t="shared" ref="P134" si="131">IF(+(IF(D134&lt;U134,0,IF(D134&gt;V134,0,1)))+(IF(F134&lt;W134,0,IF(F134&gt;X134,0,1)))+(IF(H134&lt;Y134,0,IF(H134&gt;Z134,0,1)))+(IF(J134&lt;AA134,0,IF(J134&gt;AB134,0,1)))+(IF(L134&lt;AC134,0,IF(L134&gt;AD134,0,1)))+(IF(N134&lt;AE134,0,IF(N134&gt;AF134,0,1)))=6,1,0)</f>
        <v>1</v>
      </c>
      <c r="Q134" s="41">
        <f t="shared" ref="Q134" si="132">IF(+(IF(D134&lt;U134,0,IF(D134&gt;V134,0,1)))+(IF(F134&lt;W134,0,IF(F134&gt;X134,0,1)))+(IF(H134&lt;Y134,0,IF(H134&gt;Z134,0,1)))+(IF(L134&lt;AC134,0,IF(L134&gt;AD134,0,1)))+(IF(N134&lt;AE134,0,IF(N134&gt;AF134,0,1)))=5,1,0)</f>
        <v>1</v>
      </c>
      <c r="T134" s="25" t="str">
        <f t="shared" si="71"/>
        <v>STAG</v>
      </c>
      <c r="U134" s="25">
        <f t="shared" si="119"/>
        <v>0.8</v>
      </c>
      <c r="V134" s="25">
        <f t="shared" si="120"/>
        <v>1.24</v>
      </c>
      <c r="W134" s="25">
        <f t="shared" si="121"/>
        <v>12.5</v>
      </c>
      <c r="X134" s="25">
        <f t="shared" si="122"/>
        <v>16.440000000000001</v>
      </c>
      <c r="Y134" s="25">
        <f t="shared" si="123"/>
        <v>5.45</v>
      </c>
      <c r="Z134" s="25">
        <f t="shared" si="124"/>
        <v>5.94</v>
      </c>
      <c r="AA134" s="25">
        <f t="shared" si="125"/>
        <v>5</v>
      </c>
      <c r="AB134" s="25">
        <f t="shared" si="126"/>
        <v>7</v>
      </c>
      <c r="AC134" s="25">
        <f t="shared" si="127"/>
        <v>12</v>
      </c>
      <c r="AD134" s="25">
        <f t="shared" si="128"/>
        <v>19.440000000000001</v>
      </c>
      <c r="AE134" s="25">
        <f t="shared" si="129"/>
        <v>270</v>
      </c>
      <c r="AF134" s="25">
        <f t="shared" si="130"/>
        <v>280</v>
      </c>
    </row>
    <row r="135" spans="1:32" x14ac:dyDescent="0.25">
      <c r="A135" s="283">
        <v>45718</v>
      </c>
      <c r="B135" s="34" t="s">
        <v>434</v>
      </c>
      <c r="C135" s="34" t="s">
        <v>30</v>
      </c>
      <c r="D135" s="223">
        <v>0.94</v>
      </c>
      <c r="E135" s="48">
        <f t="shared" si="111"/>
        <v>1</v>
      </c>
      <c r="F135" s="43">
        <v>16</v>
      </c>
      <c r="G135" s="48">
        <f t="shared" si="112"/>
        <v>1</v>
      </c>
      <c r="H135" s="4">
        <v>5.74</v>
      </c>
      <c r="I135" s="48">
        <f t="shared" si="113"/>
        <v>1</v>
      </c>
      <c r="J135" s="223">
        <v>5.05</v>
      </c>
      <c r="K135" s="48">
        <f t="shared" si="114"/>
        <v>1</v>
      </c>
      <c r="L135" s="223">
        <v>15.75</v>
      </c>
      <c r="M135" s="48">
        <f t="shared" si="115"/>
        <v>1</v>
      </c>
      <c r="N135" s="223">
        <v>275</v>
      </c>
      <c r="O135" s="48">
        <f t="shared" ref="O135:O194" si="133">IF(+(IF(N135&lt;AE135,0,IF(N135&gt;AF135,0,1)))=1,1,0)</f>
        <v>1</v>
      </c>
      <c r="P135" s="41">
        <f t="shared" ref="P135:P193" si="134">IF(+(IF(D135&lt;U135,0,IF(D135&gt;V135,0,1)))+(IF(F135&lt;W135,0,IF(F135&gt;X135,0,1)))+(IF(H135&lt;Y135,0,IF(H135&gt;Z135,0,1)))+(IF(J135&lt;AA135,0,IF(J135&gt;AB135,0,1)))+(IF(L135&lt;AC135,0,IF(L135&gt;AD135,0,1)))+(IF(N135&lt;AE135,0,IF(N135&gt;AF135,0,1)))=6,1,0)</f>
        <v>1</v>
      </c>
      <c r="Q135" s="41">
        <f t="shared" ref="Q135:Q193" si="135">IF(+(IF(D135&lt;U135,0,IF(D135&gt;V135,0,1)))+(IF(F135&lt;W135,0,IF(F135&gt;X135,0,1)))+(IF(H135&lt;Y135,0,IF(H135&gt;Z135,0,1)))+(IF(L135&lt;AC135,0,IF(L135&gt;AD135,0,1)))+(IF(N135&lt;AE135,0,IF(N135&gt;AF135,0,1)))=5,1,0)</f>
        <v>1</v>
      </c>
      <c r="T135" s="25" t="str">
        <f t="shared" si="71"/>
        <v>STAG</v>
      </c>
      <c r="U135" s="25">
        <f t="shared" si="119"/>
        <v>0.8</v>
      </c>
      <c r="V135" s="25">
        <f t="shared" si="120"/>
        <v>1.24</v>
      </c>
      <c r="W135" s="25">
        <f t="shared" si="121"/>
        <v>12.5</v>
      </c>
      <c r="X135" s="25">
        <f t="shared" si="122"/>
        <v>16.440000000000001</v>
      </c>
      <c r="Y135" s="25">
        <f t="shared" si="123"/>
        <v>5.45</v>
      </c>
      <c r="Z135" s="25">
        <f t="shared" si="124"/>
        <v>5.94</v>
      </c>
      <c r="AA135" s="25">
        <f t="shared" si="125"/>
        <v>5</v>
      </c>
      <c r="AB135" s="25">
        <f t="shared" si="126"/>
        <v>7</v>
      </c>
      <c r="AC135" s="25">
        <f t="shared" si="127"/>
        <v>12</v>
      </c>
      <c r="AD135" s="25">
        <f t="shared" si="128"/>
        <v>19.440000000000001</v>
      </c>
      <c r="AE135" s="25">
        <f t="shared" si="129"/>
        <v>270</v>
      </c>
      <c r="AF135" s="25">
        <f t="shared" si="130"/>
        <v>280</v>
      </c>
    </row>
    <row r="136" spans="1:32" x14ac:dyDescent="0.25">
      <c r="A136" s="214">
        <v>45718</v>
      </c>
      <c r="B136" s="34" t="s">
        <v>435</v>
      </c>
      <c r="C136" s="37" t="s">
        <v>30</v>
      </c>
      <c r="D136" s="223">
        <v>0.93</v>
      </c>
      <c r="E136" s="48">
        <f t="shared" si="111"/>
        <v>1</v>
      </c>
      <c r="F136" s="43">
        <v>15.25</v>
      </c>
      <c r="G136" s="48">
        <f t="shared" si="112"/>
        <v>1</v>
      </c>
      <c r="H136" s="4">
        <v>5.74</v>
      </c>
      <c r="I136" s="48">
        <f t="shared" si="113"/>
        <v>1</v>
      </c>
      <c r="J136" s="223">
        <v>5.58</v>
      </c>
      <c r="K136" s="48">
        <f t="shared" si="114"/>
        <v>1</v>
      </c>
      <c r="L136" s="223">
        <v>13.85</v>
      </c>
      <c r="M136" s="48">
        <f t="shared" si="115"/>
        <v>1</v>
      </c>
      <c r="N136" s="223">
        <v>275</v>
      </c>
      <c r="O136" s="48">
        <f t="shared" si="133"/>
        <v>1</v>
      </c>
      <c r="P136" s="41">
        <f t="shared" si="134"/>
        <v>1</v>
      </c>
      <c r="Q136" s="41">
        <f t="shared" si="135"/>
        <v>1</v>
      </c>
      <c r="T136" s="25" t="str">
        <f t="shared" si="71"/>
        <v>STAG</v>
      </c>
      <c r="U136" s="25">
        <f t="shared" si="119"/>
        <v>0.8</v>
      </c>
      <c r="V136" s="25">
        <f t="shared" si="120"/>
        <v>1.24</v>
      </c>
      <c r="W136" s="25">
        <f t="shared" si="121"/>
        <v>12.5</v>
      </c>
      <c r="X136" s="25">
        <f t="shared" si="122"/>
        <v>16.440000000000001</v>
      </c>
      <c r="Y136" s="25">
        <f t="shared" si="123"/>
        <v>5.45</v>
      </c>
      <c r="Z136" s="25">
        <f t="shared" si="124"/>
        <v>5.94</v>
      </c>
      <c r="AA136" s="25">
        <f t="shared" si="125"/>
        <v>5</v>
      </c>
      <c r="AB136" s="25">
        <f t="shared" si="126"/>
        <v>7</v>
      </c>
      <c r="AC136" s="25">
        <f t="shared" si="127"/>
        <v>12</v>
      </c>
      <c r="AD136" s="25">
        <f t="shared" si="128"/>
        <v>19.440000000000001</v>
      </c>
      <c r="AE136" s="25">
        <f t="shared" si="129"/>
        <v>270</v>
      </c>
      <c r="AF136" s="25">
        <f t="shared" si="130"/>
        <v>280</v>
      </c>
    </row>
    <row r="137" spans="1:32" x14ac:dyDescent="0.25">
      <c r="A137" s="214">
        <v>45718</v>
      </c>
      <c r="B137" s="118" t="s">
        <v>436</v>
      </c>
      <c r="C137" s="33" t="s">
        <v>30</v>
      </c>
      <c r="D137" s="223">
        <v>0.93</v>
      </c>
      <c r="E137" s="48">
        <f t="shared" si="111"/>
        <v>1</v>
      </c>
      <c r="F137" s="43">
        <v>16</v>
      </c>
      <c r="G137" s="48">
        <f t="shared" si="112"/>
        <v>1</v>
      </c>
      <c r="H137" s="4">
        <v>5.75</v>
      </c>
      <c r="I137" s="48">
        <f t="shared" si="113"/>
        <v>1</v>
      </c>
      <c r="J137" s="223">
        <v>5.7</v>
      </c>
      <c r="K137" s="48">
        <f t="shared" si="114"/>
        <v>1</v>
      </c>
      <c r="L137" s="223">
        <v>16.5</v>
      </c>
      <c r="M137" s="48">
        <f t="shared" si="115"/>
        <v>1</v>
      </c>
      <c r="N137" s="223">
        <v>275</v>
      </c>
      <c r="O137" s="48">
        <f t="shared" si="133"/>
        <v>1</v>
      </c>
      <c r="P137" s="41">
        <f t="shared" si="134"/>
        <v>1</v>
      </c>
      <c r="Q137" s="41">
        <f t="shared" si="135"/>
        <v>1</v>
      </c>
      <c r="T137" s="25" t="str">
        <f t="shared" si="71"/>
        <v>STAG</v>
      </c>
      <c r="U137" s="25">
        <f t="shared" si="119"/>
        <v>0.8</v>
      </c>
      <c r="V137" s="25">
        <f t="shared" si="120"/>
        <v>1.24</v>
      </c>
      <c r="W137" s="25">
        <f t="shared" si="121"/>
        <v>12.5</v>
      </c>
      <c r="X137" s="25">
        <f t="shared" si="122"/>
        <v>16.440000000000001</v>
      </c>
      <c r="Y137" s="25">
        <f t="shared" si="123"/>
        <v>5.45</v>
      </c>
      <c r="Z137" s="25">
        <f t="shared" si="124"/>
        <v>5.94</v>
      </c>
      <c r="AA137" s="25">
        <f t="shared" si="125"/>
        <v>5</v>
      </c>
      <c r="AB137" s="25">
        <f t="shared" si="126"/>
        <v>7</v>
      </c>
      <c r="AC137" s="25">
        <f t="shared" si="127"/>
        <v>12</v>
      </c>
      <c r="AD137" s="25">
        <f t="shared" si="128"/>
        <v>19.440000000000001</v>
      </c>
      <c r="AE137" s="25">
        <f t="shared" si="129"/>
        <v>270</v>
      </c>
      <c r="AF137" s="25">
        <f t="shared" si="130"/>
        <v>280</v>
      </c>
    </row>
    <row r="138" spans="1:32" x14ac:dyDescent="0.25">
      <c r="A138" s="214">
        <v>45719</v>
      </c>
      <c r="B138" s="118" t="s">
        <v>436</v>
      </c>
      <c r="C138" s="33" t="s">
        <v>30</v>
      </c>
      <c r="D138" s="223">
        <v>0.87</v>
      </c>
      <c r="E138" s="48">
        <f t="shared" si="111"/>
        <v>1</v>
      </c>
      <c r="F138" s="43">
        <v>14.8</v>
      </c>
      <c r="G138" s="48">
        <f t="shared" si="112"/>
        <v>1</v>
      </c>
      <c r="H138" s="4">
        <v>5.73</v>
      </c>
      <c r="I138" s="48">
        <f t="shared" si="113"/>
        <v>1</v>
      </c>
      <c r="J138" s="223">
        <v>5.64</v>
      </c>
      <c r="K138" s="48">
        <f t="shared" si="114"/>
        <v>1</v>
      </c>
      <c r="L138" s="223">
        <v>17.739999999999998</v>
      </c>
      <c r="M138" s="48">
        <f t="shared" si="115"/>
        <v>1</v>
      </c>
      <c r="N138" s="223">
        <v>275</v>
      </c>
      <c r="O138" s="48">
        <f t="shared" si="133"/>
        <v>1</v>
      </c>
      <c r="P138" s="41">
        <f t="shared" si="134"/>
        <v>1</v>
      </c>
      <c r="Q138" s="41">
        <f t="shared" si="135"/>
        <v>1</v>
      </c>
      <c r="T138" s="25" t="str">
        <f t="shared" si="71"/>
        <v>STAG</v>
      </c>
      <c r="U138" s="25">
        <f t="shared" si="119"/>
        <v>0.8</v>
      </c>
      <c r="V138" s="25">
        <f t="shared" si="120"/>
        <v>1.24</v>
      </c>
      <c r="W138" s="25">
        <f t="shared" si="121"/>
        <v>12.5</v>
      </c>
      <c r="X138" s="25">
        <f t="shared" si="122"/>
        <v>16.440000000000001</v>
      </c>
      <c r="Y138" s="25">
        <f t="shared" si="123"/>
        <v>5.45</v>
      </c>
      <c r="Z138" s="25">
        <f t="shared" si="124"/>
        <v>5.94</v>
      </c>
      <c r="AA138" s="25">
        <f t="shared" si="125"/>
        <v>5</v>
      </c>
      <c r="AB138" s="25">
        <f t="shared" si="126"/>
        <v>7</v>
      </c>
      <c r="AC138" s="25">
        <f t="shared" si="127"/>
        <v>12</v>
      </c>
      <c r="AD138" s="25">
        <f t="shared" si="128"/>
        <v>19.440000000000001</v>
      </c>
      <c r="AE138" s="25">
        <f t="shared" si="129"/>
        <v>270</v>
      </c>
      <c r="AF138" s="25">
        <f t="shared" si="130"/>
        <v>280</v>
      </c>
    </row>
    <row r="139" spans="1:32" x14ac:dyDescent="0.25">
      <c r="A139" s="214">
        <v>45719</v>
      </c>
      <c r="B139" s="118" t="s">
        <v>459</v>
      </c>
      <c r="C139" s="33" t="s">
        <v>30</v>
      </c>
      <c r="D139" s="223">
        <v>0.82</v>
      </c>
      <c r="E139" s="48">
        <f t="shared" si="111"/>
        <v>1</v>
      </c>
      <c r="F139" s="43">
        <v>13.2</v>
      </c>
      <c r="G139" s="48">
        <f t="shared" si="112"/>
        <v>1</v>
      </c>
      <c r="H139" s="4">
        <v>5.81</v>
      </c>
      <c r="I139" s="48">
        <f t="shared" si="113"/>
        <v>1</v>
      </c>
      <c r="J139" s="223">
        <v>6.1</v>
      </c>
      <c r="K139" s="48">
        <f t="shared" si="114"/>
        <v>1</v>
      </c>
      <c r="L139" s="223">
        <v>17.100000000000001</v>
      </c>
      <c r="M139" s="48">
        <f t="shared" si="115"/>
        <v>1</v>
      </c>
      <c r="N139" s="223">
        <v>275</v>
      </c>
      <c r="O139" s="48">
        <f t="shared" si="133"/>
        <v>1</v>
      </c>
      <c r="P139" s="41">
        <f t="shared" si="134"/>
        <v>1</v>
      </c>
      <c r="Q139" s="41">
        <f t="shared" si="135"/>
        <v>1</v>
      </c>
      <c r="T139" s="25" t="str">
        <f t="shared" si="71"/>
        <v>STAG</v>
      </c>
      <c r="U139" s="25">
        <f t="shared" si="119"/>
        <v>0.8</v>
      </c>
      <c r="V139" s="25">
        <f t="shared" si="120"/>
        <v>1.24</v>
      </c>
      <c r="W139" s="25">
        <f t="shared" si="121"/>
        <v>12.5</v>
      </c>
      <c r="X139" s="25">
        <f t="shared" si="122"/>
        <v>16.440000000000001</v>
      </c>
      <c r="Y139" s="25">
        <f t="shared" si="123"/>
        <v>5.45</v>
      </c>
      <c r="Z139" s="25">
        <f t="shared" si="124"/>
        <v>5.94</v>
      </c>
      <c r="AA139" s="25">
        <f t="shared" si="125"/>
        <v>5</v>
      </c>
      <c r="AB139" s="25">
        <f t="shared" si="126"/>
        <v>7</v>
      </c>
      <c r="AC139" s="25">
        <f t="shared" si="127"/>
        <v>12</v>
      </c>
      <c r="AD139" s="25">
        <f t="shared" si="128"/>
        <v>19.440000000000001</v>
      </c>
      <c r="AE139" s="25">
        <f t="shared" si="129"/>
        <v>270</v>
      </c>
      <c r="AF139" s="25">
        <f t="shared" si="130"/>
        <v>280</v>
      </c>
    </row>
    <row r="140" spans="1:32" x14ac:dyDescent="0.25">
      <c r="A140" s="214">
        <v>45719</v>
      </c>
      <c r="B140" s="118" t="s">
        <v>435</v>
      </c>
      <c r="C140" s="33" t="s">
        <v>30</v>
      </c>
      <c r="D140" s="223">
        <v>0.83</v>
      </c>
      <c r="E140" s="48">
        <f t="shared" si="111"/>
        <v>1</v>
      </c>
      <c r="F140" s="43">
        <v>15.6</v>
      </c>
      <c r="G140" s="48">
        <f t="shared" si="112"/>
        <v>1</v>
      </c>
      <c r="H140" s="4">
        <v>5.84</v>
      </c>
      <c r="I140" s="48">
        <f t="shared" si="113"/>
        <v>1</v>
      </c>
      <c r="J140" s="223">
        <v>6.13</v>
      </c>
      <c r="K140" s="48">
        <f t="shared" si="114"/>
        <v>1</v>
      </c>
      <c r="L140" s="223">
        <v>16.53</v>
      </c>
      <c r="M140" s="48">
        <f t="shared" si="115"/>
        <v>1</v>
      </c>
      <c r="N140" s="223">
        <v>275</v>
      </c>
      <c r="O140" s="48">
        <f t="shared" si="133"/>
        <v>1</v>
      </c>
      <c r="P140" s="41">
        <f t="shared" si="134"/>
        <v>1</v>
      </c>
      <c r="Q140" s="41">
        <f t="shared" si="135"/>
        <v>1</v>
      </c>
      <c r="T140" s="25" t="str">
        <f t="shared" si="71"/>
        <v>STAG</v>
      </c>
      <c r="U140" s="25">
        <f t="shared" si="119"/>
        <v>0.8</v>
      </c>
      <c r="V140" s="25">
        <f t="shared" si="120"/>
        <v>1.24</v>
      </c>
      <c r="W140" s="25">
        <f t="shared" si="121"/>
        <v>12.5</v>
      </c>
      <c r="X140" s="25">
        <f t="shared" si="122"/>
        <v>16.440000000000001</v>
      </c>
      <c r="Y140" s="25">
        <f t="shared" si="123"/>
        <v>5.45</v>
      </c>
      <c r="Z140" s="25">
        <f t="shared" si="124"/>
        <v>5.94</v>
      </c>
      <c r="AA140" s="25">
        <f t="shared" si="125"/>
        <v>5</v>
      </c>
      <c r="AB140" s="25">
        <f t="shared" si="126"/>
        <v>7</v>
      </c>
      <c r="AC140" s="25">
        <f t="shared" si="127"/>
        <v>12</v>
      </c>
      <c r="AD140" s="25">
        <f t="shared" si="128"/>
        <v>19.440000000000001</v>
      </c>
      <c r="AE140" s="25">
        <f t="shared" si="129"/>
        <v>270</v>
      </c>
      <c r="AF140" s="25">
        <f t="shared" si="130"/>
        <v>280</v>
      </c>
    </row>
    <row r="141" spans="1:32" x14ac:dyDescent="0.25">
      <c r="A141" s="214">
        <v>45720</v>
      </c>
      <c r="B141" s="118" t="s">
        <v>435</v>
      </c>
      <c r="C141" s="33" t="s">
        <v>30</v>
      </c>
      <c r="D141" s="223">
        <v>0.85</v>
      </c>
      <c r="E141" s="48">
        <f t="shared" si="111"/>
        <v>1</v>
      </c>
      <c r="F141" s="43">
        <v>13.8</v>
      </c>
      <c r="G141" s="48">
        <f t="shared" si="112"/>
        <v>1</v>
      </c>
      <c r="H141" s="4">
        <v>5.77</v>
      </c>
      <c r="I141" s="48">
        <f t="shared" si="113"/>
        <v>1</v>
      </c>
      <c r="J141" s="223">
        <v>6.46</v>
      </c>
      <c r="K141" s="48">
        <f t="shared" si="114"/>
        <v>1</v>
      </c>
      <c r="L141" s="223">
        <v>15.63</v>
      </c>
      <c r="M141" s="48">
        <f t="shared" si="115"/>
        <v>1</v>
      </c>
      <c r="N141" s="223">
        <v>275</v>
      </c>
      <c r="O141" s="48">
        <f t="shared" si="133"/>
        <v>1</v>
      </c>
      <c r="P141" s="41">
        <f t="shared" si="134"/>
        <v>1</v>
      </c>
      <c r="Q141" s="41">
        <f t="shared" si="135"/>
        <v>1</v>
      </c>
      <c r="T141" s="25" t="str">
        <f t="shared" si="71"/>
        <v>STAG</v>
      </c>
      <c r="U141" s="25">
        <f t="shared" si="119"/>
        <v>0.8</v>
      </c>
      <c r="V141" s="25">
        <f t="shared" si="120"/>
        <v>1.24</v>
      </c>
      <c r="W141" s="25">
        <f t="shared" si="121"/>
        <v>12.5</v>
      </c>
      <c r="X141" s="25">
        <f t="shared" si="122"/>
        <v>16.440000000000001</v>
      </c>
      <c r="Y141" s="25">
        <f t="shared" si="123"/>
        <v>5.45</v>
      </c>
      <c r="Z141" s="25">
        <f t="shared" si="124"/>
        <v>5.94</v>
      </c>
      <c r="AA141" s="25">
        <f t="shared" si="125"/>
        <v>5</v>
      </c>
      <c r="AB141" s="25">
        <f t="shared" si="126"/>
        <v>7</v>
      </c>
      <c r="AC141" s="25">
        <f t="shared" si="127"/>
        <v>12</v>
      </c>
      <c r="AD141" s="25">
        <f t="shared" si="128"/>
        <v>19.440000000000001</v>
      </c>
      <c r="AE141" s="25">
        <f t="shared" si="129"/>
        <v>270</v>
      </c>
      <c r="AF141" s="25">
        <f t="shared" si="130"/>
        <v>280</v>
      </c>
    </row>
    <row r="142" spans="1:32" x14ac:dyDescent="0.25">
      <c r="A142" s="283">
        <v>45720</v>
      </c>
      <c r="B142" s="34" t="s">
        <v>436</v>
      </c>
      <c r="C142" s="34" t="s">
        <v>31</v>
      </c>
      <c r="D142" s="223">
        <v>1.51</v>
      </c>
      <c r="E142" s="48">
        <f t="shared" si="111"/>
        <v>0</v>
      </c>
      <c r="F142" s="43">
        <v>13.7</v>
      </c>
      <c r="G142" s="48">
        <f t="shared" si="112"/>
        <v>1</v>
      </c>
      <c r="H142" s="4">
        <v>5.4</v>
      </c>
      <c r="I142" s="48">
        <f t="shared" si="113"/>
        <v>1</v>
      </c>
      <c r="J142" s="223">
        <v>6.2</v>
      </c>
      <c r="K142" s="48">
        <f t="shared" si="114"/>
        <v>1</v>
      </c>
      <c r="L142" s="223">
        <v>14.8</v>
      </c>
      <c r="M142" s="48">
        <f t="shared" si="115"/>
        <v>1</v>
      </c>
      <c r="N142" s="223">
        <v>275</v>
      </c>
      <c r="O142" s="48">
        <f t="shared" si="133"/>
        <v>1</v>
      </c>
      <c r="P142" s="41">
        <f t="shared" si="134"/>
        <v>0</v>
      </c>
      <c r="Q142" s="41">
        <f t="shared" si="135"/>
        <v>0</v>
      </c>
      <c r="T142" s="25" t="str">
        <f t="shared" si="71"/>
        <v>CARIB</v>
      </c>
      <c r="U142" s="25">
        <f t="shared" si="119"/>
        <v>1.65</v>
      </c>
      <c r="V142" s="25">
        <f t="shared" si="120"/>
        <v>2.14</v>
      </c>
      <c r="W142" s="25">
        <f t="shared" si="121"/>
        <v>12.5</v>
      </c>
      <c r="X142" s="25">
        <f t="shared" si="122"/>
        <v>16.399999999999999</v>
      </c>
      <c r="Y142" s="25">
        <f t="shared" si="123"/>
        <v>5</v>
      </c>
      <c r="Z142" s="25">
        <f t="shared" si="124"/>
        <v>5.44</v>
      </c>
      <c r="AA142" s="25">
        <f t="shared" si="125"/>
        <v>5</v>
      </c>
      <c r="AB142" s="25">
        <f t="shared" si="126"/>
        <v>7</v>
      </c>
      <c r="AC142" s="25">
        <f t="shared" si="127"/>
        <v>12</v>
      </c>
      <c r="AD142" s="25">
        <f t="shared" si="128"/>
        <v>19.440000000000001</v>
      </c>
      <c r="AE142" s="25">
        <f t="shared" si="129"/>
        <v>270</v>
      </c>
      <c r="AF142" s="25">
        <f t="shared" si="130"/>
        <v>280</v>
      </c>
    </row>
    <row r="143" spans="1:32" x14ac:dyDescent="0.25">
      <c r="A143" s="283">
        <v>45720</v>
      </c>
      <c r="B143" s="34" t="s">
        <v>456</v>
      </c>
      <c r="C143" s="34" t="s">
        <v>31</v>
      </c>
      <c r="D143" s="223">
        <v>1.55</v>
      </c>
      <c r="E143" s="48">
        <f t="shared" si="111"/>
        <v>0</v>
      </c>
      <c r="F143" s="43">
        <v>14.2</v>
      </c>
      <c r="G143" s="48">
        <f t="shared" si="112"/>
        <v>1</v>
      </c>
      <c r="H143" s="4">
        <v>5.45</v>
      </c>
      <c r="I143" s="48">
        <f t="shared" si="113"/>
        <v>0</v>
      </c>
      <c r="J143" s="223">
        <v>6.24</v>
      </c>
      <c r="K143" s="48">
        <f t="shared" si="114"/>
        <v>1</v>
      </c>
      <c r="L143" s="223">
        <v>16.260000000000002</v>
      </c>
      <c r="M143" s="48">
        <f t="shared" si="115"/>
        <v>1</v>
      </c>
      <c r="N143" s="223">
        <v>275</v>
      </c>
      <c r="O143" s="48">
        <f t="shared" si="133"/>
        <v>1</v>
      </c>
      <c r="P143" s="41">
        <f t="shared" si="134"/>
        <v>0</v>
      </c>
      <c r="Q143" s="41">
        <f t="shared" si="135"/>
        <v>0</v>
      </c>
      <c r="T143" s="25" t="str">
        <f t="shared" si="71"/>
        <v>CARIB</v>
      </c>
      <c r="U143" s="25">
        <f t="shared" si="119"/>
        <v>1.65</v>
      </c>
      <c r="V143" s="25">
        <f t="shared" si="120"/>
        <v>2.14</v>
      </c>
      <c r="W143" s="25">
        <f t="shared" si="121"/>
        <v>12.5</v>
      </c>
      <c r="X143" s="25">
        <f t="shared" si="122"/>
        <v>16.399999999999999</v>
      </c>
      <c r="Y143" s="25">
        <f t="shared" si="123"/>
        <v>5</v>
      </c>
      <c r="Z143" s="25">
        <f t="shared" si="124"/>
        <v>5.44</v>
      </c>
      <c r="AA143" s="25">
        <f t="shared" si="125"/>
        <v>5</v>
      </c>
      <c r="AB143" s="25">
        <f t="shared" si="126"/>
        <v>7</v>
      </c>
      <c r="AC143" s="25">
        <f t="shared" si="127"/>
        <v>12</v>
      </c>
      <c r="AD143" s="25">
        <f t="shared" si="128"/>
        <v>19.440000000000001</v>
      </c>
      <c r="AE143" s="25">
        <f t="shared" si="129"/>
        <v>270</v>
      </c>
      <c r="AF143" s="25">
        <f t="shared" si="130"/>
        <v>280</v>
      </c>
    </row>
    <row r="144" spans="1:32" x14ac:dyDescent="0.25">
      <c r="A144" s="283">
        <v>45721</v>
      </c>
      <c r="B144" s="34" t="s">
        <v>452</v>
      </c>
      <c r="C144" s="34" t="s">
        <v>35</v>
      </c>
      <c r="D144" s="223">
        <v>16.53</v>
      </c>
      <c r="E144" s="48">
        <f t="shared" si="111"/>
        <v>1</v>
      </c>
      <c r="F144" s="43">
        <v>13.7</v>
      </c>
      <c r="G144" s="48">
        <f t="shared" si="112"/>
        <v>1</v>
      </c>
      <c r="H144" s="4"/>
      <c r="I144" s="48"/>
      <c r="J144" s="223">
        <v>122.4</v>
      </c>
      <c r="K144" s="48">
        <f t="shared" si="114"/>
        <v>1</v>
      </c>
      <c r="L144" s="223">
        <v>117.87</v>
      </c>
      <c r="M144" s="48">
        <f t="shared" si="115"/>
        <v>1</v>
      </c>
      <c r="N144" s="223">
        <v>295</v>
      </c>
      <c r="O144" s="48">
        <f t="shared" si="133"/>
        <v>1</v>
      </c>
      <c r="P144" s="41">
        <f t="shared" si="134"/>
        <v>1</v>
      </c>
      <c r="Q144" s="41">
        <f t="shared" si="135"/>
        <v>1</v>
      </c>
      <c r="T144" s="25" t="str">
        <f t="shared" si="71"/>
        <v>VITAMALT</v>
      </c>
      <c r="U144" s="25">
        <f t="shared" si="119"/>
        <v>16.2</v>
      </c>
      <c r="V144" s="25">
        <f t="shared" si="120"/>
        <v>16.84</v>
      </c>
      <c r="W144" s="25">
        <f t="shared" si="121"/>
        <v>12</v>
      </c>
      <c r="X144" s="25">
        <f t="shared" si="122"/>
        <v>16.440000000000001</v>
      </c>
      <c r="Y144" s="25">
        <f t="shared" si="123"/>
        <v>0</v>
      </c>
      <c r="Z144" s="25">
        <f t="shared" si="124"/>
        <v>0</v>
      </c>
      <c r="AA144" s="25">
        <f t="shared" si="125"/>
        <v>100</v>
      </c>
      <c r="AB144" s="25">
        <f t="shared" si="126"/>
        <v>140</v>
      </c>
      <c r="AC144" s="25">
        <f t="shared" si="127"/>
        <v>100</v>
      </c>
      <c r="AD144" s="25">
        <f t="shared" si="128"/>
        <v>200</v>
      </c>
      <c r="AE144" s="25">
        <f t="shared" si="129"/>
        <v>293</v>
      </c>
      <c r="AF144" s="25">
        <f t="shared" si="130"/>
        <v>297</v>
      </c>
    </row>
    <row r="145" spans="1:32" x14ac:dyDescent="0.25">
      <c r="A145" s="283">
        <v>45721</v>
      </c>
      <c r="B145" s="118" t="s">
        <v>455</v>
      </c>
      <c r="C145" s="37" t="s">
        <v>35</v>
      </c>
      <c r="D145" s="223">
        <v>16.600000000000001</v>
      </c>
      <c r="E145" s="48">
        <f t="shared" si="111"/>
        <v>1</v>
      </c>
      <c r="F145" s="43">
        <v>15.3</v>
      </c>
      <c r="G145" s="48">
        <f t="shared" si="112"/>
        <v>1</v>
      </c>
      <c r="H145" s="4"/>
      <c r="I145" s="48"/>
      <c r="J145" s="223">
        <v>124.9</v>
      </c>
      <c r="K145" s="48">
        <f t="shared" si="114"/>
        <v>1</v>
      </c>
      <c r="L145" s="223">
        <v>148.55000000000001</v>
      </c>
      <c r="M145" s="48">
        <f t="shared" si="115"/>
        <v>1</v>
      </c>
      <c r="N145" s="223">
        <v>295</v>
      </c>
      <c r="O145" s="48">
        <f t="shared" si="133"/>
        <v>1</v>
      </c>
      <c r="P145" s="41">
        <f t="shared" si="134"/>
        <v>1</v>
      </c>
      <c r="Q145" s="41">
        <f t="shared" si="135"/>
        <v>1</v>
      </c>
      <c r="T145" s="25" t="str">
        <f t="shared" si="71"/>
        <v>VITAMALT</v>
      </c>
      <c r="U145" s="25">
        <f t="shared" si="119"/>
        <v>16.2</v>
      </c>
      <c r="V145" s="25">
        <f t="shared" si="120"/>
        <v>16.84</v>
      </c>
      <c r="W145" s="25">
        <f t="shared" si="121"/>
        <v>12</v>
      </c>
      <c r="X145" s="25">
        <f t="shared" si="122"/>
        <v>16.440000000000001</v>
      </c>
      <c r="Y145" s="25">
        <f t="shared" si="123"/>
        <v>0</v>
      </c>
      <c r="Z145" s="25">
        <f t="shared" si="124"/>
        <v>0</v>
      </c>
      <c r="AA145" s="25">
        <f t="shared" si="125"/>
        <v>100</v>
      </c>
      <c r="AB145" s="25">
        <f t="shared" si="126"/>
        <v>140</v>
      </c>
      <c r="AC145" s="25">
        <f t="shared" si="127"/>
        <v>100</v>
      </c>
      <c r="AD145" s="25">
        <f t="shared" si="128"/>
        <v>200</v>
      </c>
      <c r="AE145" s="25">
        <f t="shared" si="129"/>
        <v>293</v>
      </c>
      <c r="AF145" s="25">
        <f t="shared" si="130"/>
        <v>297</v>
      </c>
    </row>
    <row r="146" spans="1:32" x14ac:dyDescent="0.25">
      <c r="A146" s="283">
        <v>45722</v>
      </c>
      <c r="B146" s="118" t="s">
        <v>457</v>
      </c>
      <c r="C146" s="37" t="s">
        <v>33</v>
      </c>
      <c r="D146" s="223">
        <v>3.68</v>
      </c>
      <c r="E146" s="48">
        <f t="shared" si="111"/>
        <v>1</v>
      </c>
      <c r="F146" s="43">
        <v>51.75</v>
      </c>
      <c r="G146" s="48">
        <f t="shared" si="112"/>
        <v>1</v>
      </c>
      <c r="H146" s="4">
        <v>7.4</v>
      </c>
      <c r="I146" s="48">
        <f t="shared" si="113"/>
        <v>1</v>
      </c>
      <c r="J146" s="223">
        <v>180.9</v>
      </c>
      <c r="K146" s="48">
        <f t="shared" si="114"/>
        <v>1</v>
      </c>
      <c r="L146" s="223">
        <v>33.49</v>
      </c>
      <c r="M146" s="48">
        <f t="shared" si="115"/>
        <v>0</v>
      </c>
      <c r="N146" s="223">
        <v>275</v>
      </c>
      <c r="O146" s="48">
        <f t="shared" si="133"/>
        <v>1</v>
      </c>
      <c r="P146" s="41">
        <f t="shared" si="134"/>
        <v>0</v>
      </c>
      <c r="Q146" s="41">
        <f t="shared" si="135"/>
        <v>0</v>
      </c>
      <c r="T146" s="25" t="str">
        <f t="shared" si="71"/>
        <v>GUINNESS</v>
      </c>
      <c r="U146" s="25">
        <f t="shared" si="119"/>
        <v>3.1</v>
      </c>
      <c r="V146" s="25">
        <f t="shared" si="120"/>
        <v>4.1399999999999997</v>
      </c>
      <c r="W146" s="25">
        <f t="shared" si="121"/>
        <v>48</v>
      </c>
      <c r="X146" s="25">
        <f t="shared" si="122"/>
        <v>62</v>
      </c>
      <c r="Y146" s="25">
        <f t="shared" si="123"/>
        <v>7.25</v>
      </c>
      <c r="Z146" s="25">
        <f t="shared" si="124"/>
        <v>7.74</v>
      </c>
      <c r="AA146" s="25">
        <f t="shared" si="125"/>
        <v>155</v>
      </c>
      <c r="AB146" s="25">
        <f t="shared" si="126"/>
        <v>195</v>
      </c>
      <c r="AC146" s="25">
        <f t="shared" si="127"/>
        <v>17</v>
      </c>
      <c r="AD146" s="25">
        <f t="shared" si="128"/>
        <v>30</v>
      </c>
      <c r="AE146" s="25">
        <f t="shared" si="129"/>
        <v>274</v>
      </c>
      <c r="AF146" s="25">
        <f t="shared" si="130"/>
        <v>276</v>
      </c>
    </row>
    <row r="147" spans="1:32" x14ac:dyDescent="0.25">
      <c r="A147" s="283">
        <v>45724</v>
      </c>
      <c r="B147" s="118" t="s">
        <v>456</v>
      </c>
      <c r="C147" s="37" t="s">
        <v>31</v>
      </c>
      <c r="D147" s="223">
        <v>1.66</v>
      </c>
      <c r="E147" s="48">
        <f t="shared" si="111"/>
        <v>1</v>
      </c>
      <c r="F147" s="43">
        <v>14.1</v>
      </c>
      <c r="G147" s="48">
        <f t="shared" si="112"/>
        <v>1</v>
      </c>
      <c r="H147" s="4">
        <v>5.44</v>
      </c>
      <c r="I147" s="48">
        <f t="shared" si="113"/>
        <v>1</v>
      </c>
      <c r="J147" s="223">
        <v>6.54</v>
      </c>
      <c r="K147" s="48">
        <f t="shared" si="114"/>
        <v>1</v>
      </c>
      <c r="L147" s="223">
        <v>15.4</v>
      </c>
      <c r="M147" s="48">
        <f t="shared" si="115"/>
        <v>1</v>
      </c>
      <c r="N147" s="223">
        <v>275</v>
      </c>
      <c r="O147" s="48">
        <f t="shared" si="133"/>
        <v>1</v>
      </c>
      <c r="P147" s="41">
        <f t="shared" si="134"/>
        <v>1</v>
      </c>
      <c r="Q147" s="41">
        <f t="shared" si="135"/>
        <v>1</v>
      </c>
      <c r="T147" s="25" t="str">
        <f t="shared" si="71"/>
        <v>CARIB</v>
      </c>
      <c r="U147" s="25">
        <f t="shared" si="119"/>
        <v>1.65</v>
      </c>
      <c r="V147" s="25">
        <f t="shared" si="120"/>
        <v>2.14</v>
      </c>
      <c r="W147" s="25">
        <f t="shared" si="121"/>
        <v>12.5</v>
      </c>
      <c r="X147" s="25">
        <f t="shared" si="122"/>
        <v>16.399999999999999</v>
      </c>
      <c r="Y147" s="25">
        <f t="shared" si="123"/>
        <v>5</v>
      </c>
      <c r="Z147" s="25">
        <f t="shared" si="124"/>
        <v>5.44</v>
      </c>
      <c r="AA147" s="25">
        <f t="shared" si="125"/>
        <v>5</v>
      </c>
      <c r="AB147" s="25">
        <f t="shared" si="126"/>
        <v>7</v>
      </c>
      <c r="AC147" s="25">
        <f t="shared" si="127"/>
        <v>12</v>
      </c>
      <c r="AD147" s="25">
        <f t="shared" si="128"/>
        <v>19.440000000000001</v>
      </c>
      <c r="AE147" s="25">
        <f t="shared" si="129"/>
        <v>270</v>
      </c>
      <c r="AF147" s="25">
        <f t="shared" si="130"/>
        <v>280</v>
      </c>
    </row>
    <row r="148" spans="1:32" x14ac:dyDescent="0.25">
      <c r="A148" s="283">
        <v>45724</v>
      </c>
      <c r="B148" s="118" t="s">
        <v>457</v>
      </c>
      <c r="C148" s="34" t="s">
        <v>31</v>
      </c>
      <c r="D148" s="223">
        <v>1.67</v>
      </c>
      <c r="E148" s="48">
        <f t="shared" si="111"/>
        <v>1</v>
      </c>
      <c r="F148" s="43">
        <v>14.2</v>
      </c>
      <c r="G148" s="48">
        <f t="shared" si="112"/>
        <v>1</v>
      </c>
      <c r="H148" s="4">
        <v>5.55</v>
      </c>
      <c r="I148" s="48">
        <f t="shared" si="113"/>
        <v>0</v>
      </c>
      <c r="J148" s="223">
        <v>6.93</v>
      </c>
      <c r="K148" s="48">
        <f t="shared" si="114"/>
        <v>1</v>
      </c>
      <c r="L148" s="223">
        <v>13.7</v>
      </c>
      <c r="M148" s="48">
        <f t="shared" si="115"/>
        <v>1</v>
      </c>
      <c r="N148" s="223">
        <v>275</v>
      </c>
      <c r="O148" s="48">
        <f t="shared" si="133"/>
        <v>1</v>
      </c>
      <c r="P148" s="41">
        <f t="shared" si="134"/>
        <v>0</v>
      </c>
      <c r="Q148" s="41">
        <f t="shared" si="135"/>
        <v>0</v>
      </c>
      <c r="T148" s="25" t="str">
        <f t="shared" si="71"/>
        <v>CARIB</v>
      </c>
      <c r="U148" s="25">
        <f t="shared" si="119"/>
        <v>1.65</v>
      </c>
      <c r="V148" s="25">
        <f t="shared" si="120"/>
        <v>2.14</v>
      </c>
      <c r="W148" s="25">
        <f t="shared" si="121"/>
        <v>12.5</v>
      </c>
      <c r="X148" s="25">
        <f t="shared" si="122"/>
        <v>16.399999999999999</v>
      </c>
      <c r="Y148" s="25">
        <f t="shared" si="123"/>
        <v>5</v>
      </c>
      <c r="Z148" s="25">
        <f t="shared" si="124"/>
        <v>5.44</v>
      </c>
      <c r="AA148" s="25">
        <f t="shared" si="125"/>
        <v>5</v>
      </c>
      <c r="AB148" s="25">
        <f t="shared" si="126"/>
        <v>7</v>
      </c>
      <c r="AC148" s="25">
        <f t="shared" si="127"/>
        <v>12</v>
      </c>
      <c r="AD148" s="25">
        <f t="shared" si="128"/>
        <v>19.440000000000001</v>
      </c>
      <c r="AE148" s="25">
        <f t="shared" si="129"/>
        <v>270</v>
      </c>
      <c r="AF148" s="25">
        <f t="shared" si="130"/>
        <v>280</v>
      </c>
    </row>
    <row r="149" spans="1:32" ht="15.75" customHeight="1" x14ac:dyDescent="0.25">
      <c r="A149" s="283">
        <v>45725</v>
      </c>
      <c r="B149" s="34" t="s">
        <v>456</v>
      </c>
      <c r="C149" s="34" t="s">
        <v>31</v>
      </c>
      <c r="D149" s="223">
        <v>1.56</v>
      </c>
      <c r="E149" s="48">
        <f t="shared" si="111"/>
        <v>0</v>
      </c>
      <c r="F149" s="294"/>
      <c r="G149" s="48"/>
      <c r="H149" s="4">
        <v>5.47</v>
      </c>
      <c r="I149" s="48">
        <f t="shared" si="113"/>
        <v>0</v>
      </c>
      <c r="J149" s="223">
        <v>6.95</v>
      </c>
      <c r="K149" s="48">
        <f t="shared" si="114"/>
        <v>1</v>
      </c>
      <c r="L149" s="223">
        <v>15.7</v>
      </c>
      <c r="M149" s="48">
        <f t="shared" si="115"/>
        <v>1</v>
      </c>
      <c r="N149" s="223">
        <v>275</v>
      </c>
      <c r="O149" s="48">
        <f t="shared" si="133"/>
        <v>1</v>
      </c>
      <c r="P149" s="41">
        <f t="shared" si="134"/>
        <v>0</v>
      </c>
      <c r="Q149" s="41">
        <f t="shared" si="135"/>
        <v>0</v>
      </c>
      <c r="T149" s="25" t="str">
        <f t="shared" ref="T149:T199" si="136">LEFT(C149,12)</f>
        <v>CARIB</v>
      </c>
      <c r="U149" s="25">
        <f t="shared" si="119"/>
        <v>1.65</v>
      </c>
      <c r="V149" s="25">
        <f t="shared" si="120"/>
        <v>2.14</v>
      </c>
      <c r="W149" s="25">
        <f t="shared" si="121"/>
        <v>12.5</v>
      </c>
      <c r="X149" s="25">
        <f t="shared" si="122"/>
        <v>16.399999999999999</v>
      </c>
      <c r="Y149" s="25">
        <f t="shared" si="123"/>
        <v>5</v>
      </c>
      <c r="Z149" s="25">
        <f t="shared" si="124"/>
        <v>5.44</v>
      </c>
      <c r="AA149" s="25">
        <f t="shared" si="125"/>
        <v>5</v>
      </c>
      <c r="AB149" s="25">
        <f t="shared" si="126"/>
        <v>7</v>
      </c>
      <c r="AC149" s="25">
        <f t="shared" si="127"/>
        <v>12</v>
      </c>
      <c r="AD149" s="25">
        <f t="shared" si="128"/>
        <v>19.440000000000001</v>
      </c>
      <c r="AE149" s="25">
        <f t="shared" si="129"/>
        <v>270</v>
      </c>
      <c r="AF149" s="25">
        <f t="shared" si="130"/>
        <v>280</v>
      </c>
    </row>
    <row r="150" spans="1:32" ht="15.75" customHeight="1" x14ac:dyDescent="0.25">
      <c r="A150" s="283">
        <v>45725</v>
      </c>
      <c r="B150" s="34" t="s">
        <v>457</v>
      </c>
      <c r="C150" s="34" t="s">
        <v>31</v>
      </c>
      <c r="D150" s="223">
        <v>1.54</v>
      </c>
      <c r="E150" s="48">
        <f t="shared" si="111"/>
        <v>0</v>
      </c>
      <c r="F150" s="43">
        <v>15.25</v>
      </c>
      <c r="G150" s="48">
        <f t="shared" si="112"/>
        <v>1</v>
      </c>
      <c r="H150" s="4">
        <v>5.52</v>
      </c>
      <c r="I150" s="48">
        <f t="shared" si="113"/>
        <v>0</v>
      </c>
      <c r="J150" s="223">
        <v>6</v>
      </c>
      <c r="K150" s="48">
        <f t="shared" si="114"/>
        <v>1</v>
      </c>
      <c r="L150" s="223">
        <v>15.42</v>
      </c>
      <c r="M150" s="48">
        <f t="shared" si="115"/>
        <v>1</v>
      </c>
      <c r="N150" s="223">
        <v>275</v>
      </c>
      <c r="O150" s="48">
        <f t="shared" si="133"/>
        <v>1</v>
      </c>
      <c r="P150" s="41">
        <f t="shared" si="134"/>
        <v>0</v>
      </c>
      <c r="Q150" s="41">
        <f t="shared" si="135"/>
        <v>0</v>
      </c>
      <c r="T150" s="25" t="str">
        <f t="shared" si="136"/>
        <v>CARIB</v>
      </c>
      <c r="U150" s="25">
        <f t="shared" si="119"/>
        <v>1.65</v>
      </c>
      <c r="V150" s="25">
        <f t="shared" si="120"/>
        <v>2.14</v>
      </c>
      <c r="W150" s="25">
        <f t="shared" si="121"/>
        <v>12.5</v>
      </c>
      <c r="X150" s="25">
        <f t="shared" si="122"/>
        <v>16.399999999999999</v>
      </c>
      <c r="Y150" s="25">
        <f t="shared" si="123"/>
        <v>5</v>
      </c>
      <c r="Z150" s="25">
        <f t="shared" si="124"/>
        <v>5.44</v>
      </c>
      <c r="AA150" s="25">
        <f t="shared" si="125"/>
        <v>5</v>
      </c>
      <c r="AB150" s="25">
        <f t="shared" si="126"/>
        <v>7</v>
      </c>
      <c r="AC150" s="25">
        <f t="shared" si="127"/>
        <v>12</v>
      </c>
      <c r="AD150" s="25">
        <f t="shared" si="128"/>
        <v>19.440000000000001</v>
      </c>
      <c r="AE150" s="25">
        <f t="shared" si="129"/>
        <v>270</v>
      </c>
      <c r="AF150" s="25">
        <f t="shared" si="130"/>
        <v>280</v>
      </c>
    </row>
    <row r="151" spans="1:32" ht="15.75" customHeight="1" x14ac:dyDescent="0.25">
      <c r="A151" s="283">
        <v>45726</v>
      </c>
      <c r="B151" s="34" t="s">
        <v>456</v>
      </c>
      <c r="C151" s="34" t="s">
        <v>31</v>
      </c>
      <c r="D151" s="223">
        <v>1.6</v>
      </c>
      <c r="E151" s="48">
        <f t="shared" si="111"/>
        <v>0</v>
      </c>
      <c r="F151" s="43">
        <v>14.45</v>
      </c>
      <c r="G151" s="48">
        <f t="shared" si="112"/>
        <v>1</v>
      </c>
      <c r="H151" s="4">
        <v>5.55</v>
      </c>
      <c r="I151" s="48">
        <f t="shared" si="113"/>
        <v>0</v>
      </c>
      <c r="J151" s="223">
        <v>6.55</v>
      </c>
      <c r="K151" s="48">
        <f t="shared" si="114"/>
        <v>1</v>
      </c>
      <c r="L151" s="223">
        <v>16.149999999999999</v>
      </c>
      <c r="M151" s="48">
        <f t="shared" si="115"/>
        <v>1</v>
      </c>
      <c r="N151" s="223">
        <v>275</v>
      </c>
      <c r="O151" s="48">
        <f t="shared" si="133"/>
        <v>1</v>
      </c>
      <c r="P151" s="41">
        <f t="shared" si="134"/>
        <v>0</v>
      </c>
      <c r="Q151" s="41">
        <f t="shared" si="135"/>
        <v>0</v>
      </c>
      <c r="T151" s="25" t="str">
        <f t="shared" si="136"/>
        <v>CARIB</v>
      </c>
      <c r="U151" s="25">
        <f t="shared" si="119"/>
        <v>1.65</v>
      </c>
      <c r="V151" s="25">
        <f t="shared" si="120"/>
        <v>2.14</v>
      </c>
      <c r="W151" s="25">
        <f t="shared" si="121"/>
        <v>12.5</v>
      </c>
      <c r="X151" s="25">
        <f t="shared" si="122"/>
        <v>16.399999999999999</v>
      </c>
      <c r="Y151" s="25">
        <f t="shared" si="123"/>
        <v>5</v>
      </c>
      <c r="Z151" s="25">
        <f t="shared" si="124"/>
        <v>5.44</v>
      </c>
      <c r="AA151" s="25">
        <f t="shared" si="125"/>
        <v>5</v>
      </c>
      <c r="AB151" s="25">
        <f t="shared" si="126"/>
        <v>7</v>
      </c>
      <c r="AC151" s="25">
        <f t="shared" si="127"/>
        <v>12</v>
      </c>
      <c r="AD151" s="25">
        <f t="shared" si="128"/>
        <v>19.440000000000001</v>
      </c>
      <c r="AE151" s="25">
        <f t="shared" si="129"/>
        <v>270</v>
      </c>
      <c r="AF151" s="25">
        <f t="shared" si="130"/>
        <v>280</v>
      </c>
    </row>
    <row r="152" spans="1:32" x14ac:dyDescent="0.25">
      <c r="A152" s="283">
        <v>45726</v>
      </c>
      <c r="B152" s="34" t="s">
        <v>436</v>
      </c>
      <c r="C152" s="34" t="s">
        <v>31</v>
      </c>
      <c r="D152" s="262"/>
      <c r="E152" s="48"/>
      <c r="F152" s="43">
        <v>13.8</v>
      </c>
      <c r="G152" s="48">
        <f t="shared" si="112"/>
        <v>1</v>
      </c>
      <c r="H152" s="293"/>
      <c r="I152" s="48"/>
      <c r="J152" s="223">
        <v>5.91</v>
      </c>
      <c r="K152" s="48">
        <f t="shared" si="114"/>
        <v>1</v>
      </c>
      <c r="L152" s="223">
        <v>18.8</v>
      </c>
      <c r="M152" s="48">
        <f t="shared" si="115"/>
        <v>1</v>
      </c>
      <c r="N152" s="223">
        <v>275</v>
      </c>
      <c r="O152" s="48">
        <f t="shared" si="133"/>
        <v>1</v>
      </c>
      <c r="P152" s="41">
        <f t="shared" si="134"/>
        <v>0</v>
      </c>
      <c r="Q152" s="41">
        <f t="shared" si="135"/>
        <v>0</v>
      </c>
      <c r="T152" s="25" t="str">
        <f t="shared" si="136"/>
        <v>CARIB</v>
      </c>
      <c r="U152" s="25">
        <f t="shared" si="119"/>
        <v>1.65</v>
      </c>
      <c r="V152" s="25">
        <f t="shared" si="120"/>
        <v>2.14</v>
      </c>
      <c r="W152" s="25">
        <f t="shared" si="121"/>
        <v>12.5</v>
      </c>
      <c r="X152" s="25">
        <f t="shared" si="122"/>
        <v>16.399999999999999</v>
      </c>
      <c r="Y152" s="25">
        <f t="shared" si="123"/>
        <v>5</v>
      </c>
      <c r="Z152" s="25">
        <f t="shared" si="124"/>
        <v>5.44</v>
      </c>
      <c r="AA152" s="25">
        <f t="shared" si="125"/>
        <v>5</v>
      </c>
      <c r="AB152" s="25">
        <f t="shared" si="126"/>
        <v>7</v>
      </c>
      <c r="AC152" s="25">
        <f t="shared" si="127"/>
        <v>12</v>
      </c>
      <c r="AD152" s="25">
        <f t="shared" si="128"/>
        <v>19.440000000000001</v>
      </c>
      <c r="AE152" s="25">
        <f t="shared" si="129"/>
        <v>270</v>
      </c>
      <c r="AF152" s="25">
        <f t="shared" si="130"/>
        <v>280</v>
      </c>
    </row>
    <row r="153" spans="1:32" ht="17.100000000000001" customHeight="1" x14ac:dyDescent="0.25">
      <c r="A153" s="283">
        <v>45727</v>
      </c>
      <c r="B153" s="34" t="s">
        <v>434</v>
      </c>
      <c r="C153" s="34" t="s">
        <v>484</v>
      </c>
      <c r="D153" s="223">
        <v>6.19</v>
      </c>
      <c r="E153" s="48"/>
      <c r="F153" s="43"/>
      <c r="G153" s="48"/>
      <c r="H153" s="4">
        <v>4.5199999999999996</v>
      </c>
      <c r="I153" s="48"/>
      <c r="J153" s="223">
        <v>1.45</v>
      </c>
      <c r="K153" s="48"/>
      <c r="L153" s="223">
        <v>101</v>
      </c>
      <c r="M153" s="48"/>
      <c r="N153" s="223">
        <v>275</v>
      </c>
      <c r="O153" s="48"/>
      <c r="P153" s="41"/>
      <c r="Q153" s="41"/>
      <c r="T153" s="25" t="str">
        <f t="shared" si="136"/>
        <v>CARIBE PEARS</v>
      </c>
      <c r="U153" s="25" t="e">
        <f t="shared" si="119"/>
        <v>#N/A</v>
      </c>
      <c r="V153" s="25" t="e">
        <f t="shared" si="120"/>
        <v>#N/A</v>
      </c>
      <c r="W153" s="25" t="e">
        <f t="shared" si="121"/>
        <v>#N/A</v>
      </c>
      <c r="X153" s="25" t="e">
        <f t="shared" si="122"/>
        <v>#N/A</v>
      </c>
      <c r="Y153" s="25" t="e">
        <f t="shared" si="123"/>
        <v>#N/A</v>
      </c>
      <c r="Z153" s="25" t="e">
        <f t="shared" si="124"/>
        <v>#N/A</v>
      </c>
      <c r="AA153" s="25" t="e">
        <f t="shared" si="125"/>
        <v>#N/A</v>
      </c>
      <c r="AB153" s="25" t="e">
        <f t="shared" si="126"/>
        <v>#N/A</v>
      </c>
      <c r="AC153" s="25" t="e">
        <f t="shared" si="127"/>
        <v>#N/A</v>
      </c>
      <c r="AD153" s="25" t="e">
        <f t="shared" si="128"/>
        <v>#N/A</v>
      </c>
      <c r="AE153" s="25" t="e">
        <f t="shared" si="129"/>
        <v>#N/A</v>
      </c>
      <c r="AF153" s="25" t="e">
        <f t="shared" si="130"/>
        <v>#N/A</v>
      </c>
    </row>
    <row r="154" spans="1:32" x14ac:dyDescent="0.25">
      <c r="A154" s="283">
        <v>45727</v>
      </c>
      <c r="B154" s="34" t="s">
        <v>457</v>
      </c>
      <c r="C154" s="34" t="s">
        <v>135</v>
      </c>
      <c r="D154" s="223">
        <v>5.4</v>
      </c>
      <c r="E154" s="48">
        <f t="shared" si="111"/>
        <v>1</v>
      </c>
      <c r="F154" s="43"/>
      <c r="G154" s="48"/>
      <c r="H154" s="4">
        <v>4.5999999999999996</v>
      </c>
      <c r="I154" s="48">
        <f t="shared" si="113"/>
        <v>1</v>
      </c>
      <c r="J154" s="223">
        <v>3</v>
      </c>
      <c r="K154" s="48">
        <f t="shared" si="114"/>
        <v>1</v>
      </c>
      <c r="L154" s="223">
        <v>117.25</v>
      </c>
      <c r="M154" s="48">
        <f t="shared" si="115"/>
        <v>1</v>
      </c>
      <c r="N154" s="223">
        <v>275</v>
      </c>
      <c r="O154" s="48">
        <f t="shared" si="133"/>
        <v>1</v>
      </c>
      <c r="P154" s="41">
        <f t="shared" si="134"/>
        <v>1</v>
      </c>
      <c r="Q154" s="41">
        <f t="shared" si="135"/>
        <v>1</v>
      </c>
      <c r="T154" s="25" t="str">
        <f t="shared" si="136"/>
        <v>CARIBE ROSE</v>
      </c>
      <c r="U154" s="25">
        <f t="shared" si="119"/>
        <v>4.5</v>
      </c>
      <c r="V154" s="25">
        <f t="shared" si="120"/>
        <v>5.44</v>
      </c>
      <c r="W154" s="25">
        <f t="shared" si="121"/>
        <v>0</v>
      </c>
      <c r="X154" s="25">
        <f t="shared" si="122"/>
        <v>0</v>
      </c>
      <c r="Y154" s="25">
        <f t="shared" si="123"/>
        <v>4</v>
      </c>
      <c r="Z154" s="25">
        <f t="shared" si="124"/>
        <v>4.95</v>
      </c>
      <c r="AA154" s="25">
        <f t="shared" si="125"/>
        <v>3</v>
      </c>
      <c r="AB154" s="25">
        <f t="shared" si="126"/>
        <v>3.64</v>
      </c>
      <c r="AC154" s="25">
        <f t="shared" si="127"/>
        <v>90</v>
      </c>
      <c r="AD154" s="25">
        <f t="shared" si="128"/>
        <v>120</v>
      </c>
      <c r="AE154" s="25">
        <f t="shared" si="129"/>
        <v>270</v>
      </c>
      <c r="AF154" s="25">
        <f t="shared" si="130"/>
        <v>330.4</v>
      </c>
    </row>
    <row r="155" spans="1:32" x14ac:dyDescent="0.25">
      <c r="A155" s="283">
        <v>45727</v>
      </c>
      <c r="B155" s="34" t="s">
        <v>459</v>
      </c>
      <c r="C155" s="34" t="s">
        <v>30</v>
      </c>
      <c r="D155" s="223">
        <v>0.8</v>
      </c>
      <c r="E155" s="48">
        <f t="shared" si="111"/>
        <v>1</v>
      </c>
      <c r="F155" s="43">
        <v>15.3</v>
      </c>
      <c r="G155" s="48">
        <f t="shared" si="112"/>
        <v>1</v>
      </c>
      <c r="H155" s="4">
        <v>5.91</v>
      </c>
      <c r="I155" s="48">
        <f t="shared" si="113"/>
        <v>1</v>
      </c>
      <c r="J155" s="223">
        <v>6.28</v>
      </c>
      <c r="K155" s="48">
        <f t="shared" si="114"/>
        <v>1</v>
      </c>
      <c r="L155" s="223">
        <v>17.600000000000001</v>
      </c>
      <c r="M155" s="48">
        <f t="shared" si="115"/>
        <v>1</v>
      </c>
      <c r="N155" s="223">
        <v>275</v>
      </c>
      <c r="O155" s="48">
        <f t="shared" si="133"/>
        <v>1</v>
      </c>
      <c r="P155" s="41">
        <f t="shared" si="134"/>
        <v>1</v>
      </c>
      <c r="Q155" s="41">
        <f t="shared" si="135"/>
        <v>1</v>
      </c>
      <c r="T155" s="25" t="str">
        <f t="shared" si="136"/>
        <v>STAG</v>
      </c>
      <c r="U155" s="25">
        <f t="shared" si="119"/>
        <v>0.8</v>
      </c>
      <c r="V155" s="25">
        <f t="shared" si="120"/>
        <v>1.24</v>
      </c>
      <c r="W155" s="25">
        <f t="shared" si="121"/>
        <v>12.5</v>
      </c>
      <c r="X155" s="25">
        <f t="shared" si="122"/>
        <v>16.440000000000001</v>
      </c>
      <c r="Y155" s="25">
        <f t="shared" si="123"/>
        <v>5.45</v>
      </c>
      <c r="Z155" s="25">
        <f t="shared" si="124"/>
        <v>5.94</v>
      </c>
      <c r="AA155" s="25">
        <f t="shared" si="125"/>
        <v>5</v>
      </c>
      <c r="AB155" s="25">
        <f t="shared" si="126"/>
        <v>7</v>
      </c>
      <c r="AC155" s="25">
        <f t="shared" si="127"/>
        <v>12</v>
      </c>
      <c r="AD155" s="25">
        <f t="shared" si="128"/>
        <v>19.440000000000001</v>
      </c>
      <c r="AE155" s="25">
        <f t="shared" si="129"/>
        <v>270</v>
      </c>
      <c r="AF155" s="25">
        <f t="shared" si="130"/>
        <v>280</v>
      </c>
    </row>
    <row r="156" spans="1:32" x14ac:dyDescent="0.25">
      <c r="A156" s="283">
        <v>45728</v>
      </c>
      <c r="B156" s="34" t="s">
        <v>458</v>
      </c>
      <c r="C156" s="37" t="s">
        <v>30</v>
      </c>
      <c r="D156" s="223">
        <v>0.75</v>
      </c>
      <c r="E156" s="48">
        <f t="shared" si="111"/>
        <v>0</v>
      </c>
      <c r="F156" s="43">
        <v>14.3</v>
      </c>
      <c r="G156" s="48">
        <f t="shared" si="112"/>
        <v>1</v>
      </c>
      <c r="H156" s="4">
        <v>5.95</v>
      </c>
      <c r="I156" s="48">
        <f t="shared" si="113"/>
        <v>0</v>
      </c>
      <c r="J156" s="223">
        <v>6.3</v>
      </c>
      <c r="K156" s="48">
        <f t="shared" si="114"/>
        <v>1</v>
      </c>
      <c r="L156" s="223">
        <v>14.34</v>
      </c>
      <c r="M156" s="48">
        <f t="shared" si="115"/>
        <v>1</v>
      </c>
      <c r="N156" s="223">
        <v>275</v>
      </c>
      <c r="O156" s="48">
        <f t="shared" si="133"/>
        <v>1</v>
      </c>
      <c r="P156" s="41">
        <f t="shared" si="134"/>
        <v>0</v>
      </c>
      <c r="Q156" s="41">
        <f t="shared" si="135"/>
        <v>0</v>
      </c>
      <c r="T156" s="25" t="str">
        <f t="shared" si="136"/>
        <v>STAG</v>
      </c>
      <c r="U156" s="25">
        <f t="shared" si="119"/>
        <v>0.8</v>
      </c>
      <c r="V156" s="25">
        <f t="shared" si="120"/>
        <v>1.24</v>
      </c>
      <c r="W156" s="25">
        <f t="shared" si="121"/>
        <v>12.5</v>
      </c>
      <c r="X156" s="25">
        <f t="shared" si="122"/>
        <v>16.440000000000001</v>
      </c>
      <c r="Y156" s="25">
        <f t="shared" si="123"/>
        <v>5.45</v>
      </c>
      <c r="Z156" s="25">
        <f t="shared" si="124"/>
        <v>5.94</v>
      </c>
      <c r="AA156" s="25">
        <f t="shared" si="125"/>
        <v>5</v>
      </c>
      <c r="AB156" s="25">
        <f t="shared" si="126"/>
        <v>7</v>
      </c>
      <c r="AC156" s="25">
        <f t="shared" si="127"/>
        <v>12</v>
      </c>
      <c r="AD156" s="25">
        <f t="shared" si="128"/>
        <v>19.440000000000001</v>
      </c>
      <c r="AE156" s="25">
        <f t="shared" si="129"/>
        <v>270</v>
      </c>
      <c r="AF156" s="25">
        <f t="shared" si="130"/>
        <v>280</v>
      </c>
    </row>
    <row r="157" spans="1:32" x14ac:dyDescent="0.25">
      <c r="A157" s="283">
        <v>45728</v>
      </c>
      <c r="B157" s="34" t="s">
        <v>459</v>
      </c>
      <c r="C157" s="37" t="s">
        <v>30</v>
      </c>
      <c r="D157" s="223">
        <v>0.86</v>
      </c>
      <c r="E157" s="48">
        <f t="shared" si="111"/>
        <v>1</v>
      </c>
      <c r="F157" s="43">
        <v>15.6</v>
      </c>
      <c r="G157" s="48">
        <f t="shared" si="112"/>
        <v>1</v>
      </c>
      <c r="H157" s="4">
        <v>5.97</v>
      </c>
      <c r="I157" s="48">
        <f t="shared" si="113"/>
        <v>0</v>
      </c>
      <c r="J157" s="223">
        <v>6</v>
      </c>
      <c r="K157" s="48">
        <f t="shared" si="114"/>
        <v>1</v>
      </c>
      <c r="L157" s="223">
        <v>14.46</v>
      </c>
      <c r="M157" s="48">
        <f t="shared" si="115"/>
        <v>1</v>
      </c>
      <c r="N157" s="223">
        <v>275</v>
      </c>
      <c r="O157" s="48">
        <f t="shared" si="133"/>
        <v>1</v>
      </c>
      <c r="P157" s="41">
        <f t="shared" si="134"/>
        <v>0</v>
      </c>
      <c r="Q157" s="41">
        <f t="shared" si="135"/>
        <v>0</v>
      </c>
      <c r="T157" s="25" t="str">
        <f t="shared" si="136"/>
        <v>STAG</v>
      </c>
      <c r="U157" s="25">
        <f t="shared" si="119"/>
        <v>0.8</v>
      </c>
      <c r="V157" s="25">
        <f t="shared" si="120"/>
        <v>1.24</v>
      </c>
      <c r="W157" s="25">
        <f t="shared" si="121"/>
        <v>12.5</v>
      </c>
      <c r="X157" s="25">
        <f t="shared" si="122"/>
        <v>16.440000000000001</v>
      </c>
      <c r="Y157" s="25">
        <f t="shared" si="123"/>
        <v>5.45</v>
      </c>
      <c r="Z157" s="25">
        <f t="shared" si="124"/>
        <v>5.94</v>
      </c>
      <c r="AA157" s="25">
        <f t="shared" si="125"/>
        <v>5</v>
      </c>
      <c r="AB157" s="25">
        <f t="shared" si="126"/>
        <v>7</v>
      </c>
      <c r="AC157" s="25">
        <f t="shared" si="127"/>
        <v>12</v>
      </c>
      <c r="AD157" s="25">
        <f t="shared" si="128"/>
        <v>19.440000000000001</v>
      </c>
      <c r="AE157" s="25">
        <f t="shared" si="129"/>
        <v>270</v>
      </c>
      <c r="AF157" s="25">
        <f t="shared" si="130"/>
        <v>280</v>
      </c>
    </row>
    <row r="158" spans="1:32" x14ac:dyDescent="0.25">
      <c r="A158" s="283">
        <v>45728</v>
      </c>
      <c r="B158" s="34" t="s">
        <v>437</v>
      </c>
      <c r="C158" s="37" t="s">
        <v>34</v>
      </c>
      <c r="D158" s="223">
        <v>17.170000000000002</v>
      </c>
      <c r="E158" s="48">
        <f t="shared" si="111"/>
        <v>1</v>
      </c>
      <c r="F158" s="43">
        <v>13.15</v>
      </c>
      <c r="G158" s="48">
        <f t="shared" si="112"/>
        <v>0</v>
      </c>
      <c r="H158" s="4"/>
      <c r="I158" s="48"/>
      <c r="J158" s="223">
        <v>189.8</v>
      </c>
      <c r="K158" s="48">
        <f t="shared" si="114"/>
        <v>1</v>
      </c>
      <c r="L158" s="223">
        <v>192.91</v>
      </c>
      <c r="M158" s="48">
        <f t="shared" si="115"/>
        <v>0</v>
      </c>
      <c r="N158" s="223">
        <v>275</v>
      </c>
      <c r="O158" s="48">
        <f t="shared" si="133"/>
        <v>1</v>
      </c>
      <c r="P158" s="41">
        <f t="shared" si="134"/>
        <v>0</v>
      </c>
      <c r="Q158" s="41">
        <f t="shared" si="135"/>
        <v>0</v>
      </c>
      <c r="T158" s="25" t="str">
        <f t="shared" si="136"/>
        <v>STARMALT</v>
      </c>
      <c r="U158" s="25">
        <f t="shared" si="119"/>
        <v>16.8</v>
      </c>
      <c r="V158" s="25">
        <f t="shared" si="120"/>
        <v>17.239999999999998</v>
      </c>
      <c r="W158" s="25">
        <f t="shared" si="121"/>
        <v>10</v>
      </c>
      <c r="X158" s="25">
        <f t="shared" si="122"/>
        <v>12.44</v>
      </c>
      <c r="Y158" s="25">
        <f t="shared" si="123"/>
        <v>0</v>
      </c>
      <c r="Z158" s="25">
        <f t="shared" si="124"/>
        <v>0</v>
      </c>
      <c r="AA158" s="25">
        <f t="shared" si="125"/>
        <v>170</v>
      </c>
      <c r="AB158" s="25">
        <f t="shared" si="126"/>
        <v>240</v>
      </c>
      <c r="AC158" s="25">
        <f t="shared" si="127"/>
        <v>230</v>
      </c>
      <c r="AD158" s="25">
        <f t="shared" si="128"/>
        <v>250</v>
      </c>
      <c r="AE158" s="25">
        <f t="shared" si="129"/>
        <v>270</v>
      </c>
      <c r="AF158" s="25">
        <f t="shared" si="130"/>
        <v>280</v>
      </c>
    </row>
    <row r="159" spans="1:32" x14ac:dyDescent="0.25">
      <c r="A159" s="283">
        <v>45729</v>
      </c>
      <c r="B159" s="34" t="s">
        <v>684</v>
      </c>
      <c r="C159" s="34" t="s">
        <v>34</v>
      </c>
      <c r="D159" s="223">
        <v>17.239999999999998</v>
      </c>
      <c r="E159" s="48">
        <f t="shared" si="111"/>
        <v>1</v>
      </c>
      <c r="F159" s="43">
        <v>11.95</v>
      </c>
      <c r="G159" s="48">
        <f t="shared" si="112"/>
        <v>1</v>
      </c>
      <c r="H159" s="4"/>
      <c r="I159" s="48"/>
      <c r="J159" s="223">
        <v>179.3</v>
      </c>
      <c r="K159" s="48">
        <f t="shared" si="114"/>
        <v>1</v>
      </c>
      <c r="L159" s="223">
        <v>196.24</v>
      </c>
      <c r="M159" s="48">
        <f t="shared" si="115"/>
        <v>0</v>
      </c>
      <c r="N159" s="223">
        <v>275</v>
      </c>
      <c r="O159" s="48">
        <f t="shared" si="133"/>
        <v>1</v>
      </c>
      <c r="P159" s="41">
        <f t="shared" si="134"/>
        <v>0</v>
      </c>
      <c r="Q159" s="41">
        <f t="shared" si="135"/>
        <v>0</v>
      </c>
      <c r="T159" s="25" t="str">
        <f t="shared" si="136"/>
        <v>STARMALT</v>
      </c>
      <c r="U159" s="25">
        <f t="shared" si="119"/>
        <v>16.8</v>
      </c>
      <c r="V159" s="25">
        <f t="shared" si="120"/>
        <v>17.239999999999998</v>
      </c>
      <c r="W159" s="25">
        <f t="shared" si="121"/>
        <v>10</v>
      </c>
      <c r="X159" s="25">
        <f t="shared" si="122"/>
        <v>12.44</v>
      </c>
      <c r="Y159" s="25">
        <f t="shared" si="123"/>
        <v>0</v>
      </c>
      <c r="Z159" s="25">
        <f t="shared" si="124"/>
        <v>0</v>
      </c>
      <c r="AA159" s="25">
        <f t="shared" si="125"/>
        <v>170</v>
      </c>
      <c r="AB159" s="25">
        <f t="shared" si="126"/>
        <v>240</v>
      </c>
      <c r="AC159" s="25">
        <f t="shared" si="127"/>
        <v>230</v>
      </c>
      <c r="AD159" s="25">
        <f t="shared" si="128"/>
        <v>250</v>
      </c>
      <c r="AE159" s="25">
        <f t="shared" si="129"/>
        <v>270</v>
      </c>
      <c r="AF159" s="25">
        <f t="shared" si="130"/>
        <v>280</v>
      </c>
    </row>
    <row r="160" spans="1:32" x14ac:dyDescent="0.25">
      <c r="A160" s="283">
        <v>45729</v>
      </c>
      <c r="B160" s="34" t="s">
        <v>436</v>
      </c>
      <c r="C160" s="34" t="s">
        <v>34</v>
      </c>
      <c r="D160" s="223">
        <v>17.190000000000001</v>
      </c>
      <c r="E160" s="48">
        <f t="shared" si="111"/>
        <v>1</v>
      </c>
      <c r="F160" s="43">
        <v>13.7</v>
      </c>
      <c r="G160" s="48">
        <f t="shared" si="112"/>
        <v>0</v>
      </c>
      <c r="H160" s="4"/>
      <c r="I160" s="48"/>
      <c r="J160" s="223">
        <v>181.9</v>
      </c>
      <c r="K160" s="48">
        <f t="shared" si="114"/>
        <v>1</v>
      </c>
      <c r="L160" s="223">
        <v>202.6</v>
      </c>
      <c r="M160" s="48">
        <f t="shared" si="115"/>
        <v>0</v>
      </c>
      <c r="N160" s="223">
        <v>275</v>
      </c>
      <c r="O160" s="48">
        <f t="shared" si="133"/>
        <v>1</v>
      </c>
      <c r="P160" s="41">
        <f t="shared" si="134"/>
        <v>0</v>
      </c>
      <c r="Q160" s="41">
        <f t="shared" si="135"/>
        <v>0</v>
      </c>
      <c r="T160" s="25" t="str">
        <f t="shared" si="136"/>
        <v>STARMALT</v>
      </c>
      <c r="U160" s="25">
        <f t="shared" si="119"/>
        <v>16.8</v>
      </c>
      <c r="V160" s="25">
        <f t="shared" si="120"/>
        <v>17.239999999999998</v>
      </c>
      <c r="W160" s="25">
        <f t="shared" si="121"/>
        <v>10</v>
      </c>
      <c r="X160" s="25">
        <f t="shared" si="122"/>
        <v>12.44</v>
      </c>
      <c r="Y160" s="25">
        <f t="shared" si="123"/>
        <v>0</v>
      </c>
      <c r="Z160" s="25">
        <f t="shared" si="124"/>
        <v>0</v>
      </c>
      <c r="AA160" s="25">
        <f t="shared" si="125"/>
        <v>170</v>
      </c>
      <c r="AB160" s="25">
        <f t="shared" si="126"/>
        <v>240</v>
      </c>
      <c r="AC160" s="25">
        <f t="shared" si="127"/>
        <v>230</v>
      </c>
      <c r="AD160" s="25">
        <f t="shared" si="128"/>
        <v>250</v>
      </c>
      <c r="AE160" s="25">
        <f t="shared" si="129"/>
        <v>270</v>
      </c>
      <c r="AF160" s="25">
        <f t="shared" si="130"/>
        <v>280</v>
      </c>
    </row>
    <row r="161" spans="1:32" x14ac:dyDescent="0.25">
      <c r="A161" s="283">
        <v>45729</v>
      </c>
      <c r="B161" s="271" t="s">
        <v>452</v>
      </c>
      <c r="C161" s="34" t="s">
        <v>33</v>
      </c>
      <c r="D161" s="223">
        <v>3.98</v>
      </c>
      <c r="E161" s="48">
        <f t="shared" si="111"/>
        <v>1</v>
      </c>
      <c r="F161" s="43">
        <v>54.9</v>
      </c>
      <c r="G161" s="48">
        <f t="shared" si="112"/>
        <v>1</v>
      </c>
      <c r="H161" s="4">
        <v>7.37</v>
      </c>
      <c r="I161" s="48">
        <f t="shared" si="113"/>
        <v>1</v>
      </c>
      <c r="J161" s="223">
        <v>171.4</v>
      </c>
      <c r="K161" s="48">
        <f t="shared" si="114"/>
        <v>1</v>
      </c>
      <c r="L161" s="223">
        <v>20.9</v>
      </c>
      <c r="M161" s="48">
        <f t="shared" si="115"/>
        <v>1</v>
      </c>
      <c r="N161" s="223">
        <v>275</v>
      </c>
      <c r="O161" s="48">
        <f t="shared" si="133"/>
        <v>1</v>
      </c>
      <c r="P161" s="41">
        <f t="shared" si="134"/>
        <v>1</v>
      </c>
      <c r="Q161" s="41">
        <f t="shared" si="135"/>
        <v>1</v>
      </c>
      <c r="T161" s="25" t="str">
        <f t="shared" si="136"/>
        <v>GUINNESS</v>
      </c>
      <c r="U161" s="25">
        <f t="shared" si="119"/>
        <v>3.1</v>
      </c>
      <c r="V161" s="25">
        <f t="shared" si="120"/>
        <v>4.1399999999999997</v>
      </c>
      <c r="W161" s="25">
        <f t="shared" si="121"/>
        <v>48</v>
      </c>
      <c r="X161" s="25">
        <f t="shared" si="122"/>
        <v>62</v>
      </c>
      <c r="Y161" s="25">
        <f t="shared" si="123"/>
        <v>7.25</v>
      </c>
      <c r="Z161" s="25">
        <f t="shared" si="124"/>
        <v>7.74</v>
      </c>
      <c r="AA161" s="25">
        <f t="shared" si="125"/>
        <v>155</v>
      </c>
      <c r="AB161" s="25">
        <f t="shared" si="126"/>
        <v>195</v>
      </c>
      <c r="AC161" s="25">
        <f t="shared" si="127"/>
        <v>17</v>
      </c>
      <c r="AD161" s="25">
        <f t="shared" si="128"/>
        <v>30</v>
      </c>
      <c r="AE161" s="25">
        <f t="shared" si="129"/>
        <v>274</v>
      </c>
      <c r="AF161" s="25">
        <f t="shared" si="130"/>
        <v>276</v>
      </c>
    </row>
    <row r="162" spans="1:32" x14ac:dyDescent="0.25">
      <c r="A162" s="283">
        <v>45732</v>
      </c>
      <c r="B162" s="271" t="s">
        <v>452</v>
      </c>
      <c r="C162" s="34" t="s">
        <v>33</v>
      </c>
      <c r="D162" s="223">
        <v>3.97</v>
      </c>
      <c r="E162" s="48">
        <f t="shared" si="111"/>
        <v>1</v>
      </c>
      <c r="F162" s="43">
        <v>55.6</v>
      </c>
      <c r="G162" s="48">
        <f t="shared" si="112"/>
        <v>1</v>
      </c>
      <c r="H162" s="223">
        <v>7.37</v>
      </c>
      <c r="I162" s="48">
        <f t="shared" si="113"/>
        <v>1</v>
      </c>
      <c r="J162" s="223">
        <v>169.7</v>
      </c>
      <c r="K162" s="48">
        <f t="shared" si="114"/>
        <v>1</v>
      </c>
      <c r="L162" s="223">
        <v>19.2</v>
      </c>
      <c r="M162" s="48">
        <f t="shared" si="115"/>
        <v>1</v>
      </c>
      <c r="N162" s="223">
        <v>275</v>
      </c>
      <c r="O162" s="48">
        <f t="shared" si="133"/>
        <v>1</v>
      </c>
      <c r="P162" s="41">
        <f t="shared" si="134"/>
        <v>1</v>
      </c>
      <c r="Q162" s="41">
        <f t="shared" si="135"/>
        <v>1</v>
      </c>
      <c r="T162" s="25" t="str">
        <f t="shared" si="136"/>
        <v>GUINNESS</v>
      </c>
      <c r="U162" s="25">
        <f t="shared" si="119"/>
        <v>3.1</v>
      </c>
      <c r="V162" s="25">
        <f t="shared" si="120"/>
        <v>4.1399999999999997</v>
      </c>
      <c r="W162" s="25">
        <f t="shared" si="121"/>
        <v>48</v>
      </c>
      <c r="X162" s="25">
        <f t="shared" si="122"/>
        <v>62</v>
      </c>
      <c r="Y162" s="25">
        <f t="shared" si="123"/>
        <v>7.25</v>
      </c>
      <c r="Z162" s="25">
        <f t="shared" si="124"/>
        <v>7.74</v>
      </c>
      <c r="AA162" s="25">
        <f t="shared" si="125"/>
        <v>155</v>
      </c>
      <c r="AB162" s="25">
        <f t="shared" si="126"/>
        <v>195</v>
      </c>
      <c r="AC162" s="25">
        <f t="shared" si="127"/>
        <v>17</v>
      </c>
      <c r="AD162" s="25">
        <f t="shared" si="128"/>
        <v>30</v>
      </c>
      <c r="AE162" s="25">
        <f t="shared" si="129"/>
        <v>274</v>
      </c>
      <c r="AF162" s="25">
        <f t="shared" si="130"/>
        <v>276</v>
      </c>
    </row>
    <row r="163" spans="1:32" x14ac:dyDescent="0.25">
      <c r="A163" s="283">
        <v>45732</v>
      </c>
      <c r="B163" s="34" t="s">
        <v>455</v>
      </c>
      <c r="C163" s="37" t="s">
        <v>33</v>
      </c>
      <c r="D163" s="223">
        <v>3.94</v>
      </c>
      <c r="E163" s="48">
        <f t="shared" si="111"/>
        <v>1</v>
      </c>
      <c r="F163" s="43">
        <v>57.95</v>
      </c>
      <c r="G163" s="48">
        <f t="shared" si="112"/>
        <v>1</v>
      </c>
      <c r="H163" s="223">
        <v>7.5</v>
      </c>
      <c r="I163" s="48">
        <f t="shared" si="113"/>
        <v>1</v>
      </c>
      <c r="J163" s="223">
        <v>162.9</v>
      </c>
      <c r="K163" s="48">
        <f t="shared" si="114"/>
        <v>1</v>
      </c>
      <c r="L163" s="223">
        <v>23.58</v>
      </c>
      <c r="M163" s="48">
        <f t="shared" si="115"/>
        <v>1</v>
      </c>
      <c r="N163" s="223">
        <v>275</v>
      </c>
      <c r="O163" s="48">
        <f t="shared" si="133"/>
        <v>1</v>
      </c>
      <c r="P163" s="41">
        <f t="shared" si="134"/>
        <v>1</v>
      </c>
      <c r="Q163" s="41">
        <f t="shared" si="135"/>
        <v>1</v>
      </c>
      <c r="T163" s="25" t="str">
        <f t="shared" si="136"/>
        <v>GUINNESS</v>
      </c>
      <c r="U163" s="25">
        <f t="shared" si="119"/>
        <v>3.1</v>
      </c>
      <c r="V163" s="25">
        <f t="shared" si="120"/>
        <v>4.1399999999999997</v>
      </c>
      <c r="W163" s="25">
        <f t="shared" si="121"/>
        <v>48</v>
      </c>
      <c r="X163" s="25">
        <f t="shared" si="122"/>
        <v>62</v>
      </c>
      <c r="Y163" s="25">
        <f t="shared" si="123"/>
        <v>7.25</v>
      </c>
      <c r="Z163" s="25">
        <f t="shared" si="124"/>
        <v>7.74</v>
      </c>
      <c r="AA163" s="25">
        <f t="shared" si="125"/>
        <v>155</v>
      </c>
      <c r="AB163" s="25">
        <f t="shared" si="126"/>
        <v>195</v>
      </c>
      <c r="AC163" s="25">
        <f t="shared" si="127"/>
        <v>17</v>
      </c>
      <c r="AD163" s="25">
        <f t="shared" si="128"/>
        <v>30</v>
      </c>
      <c r="AE163" s="25">
        <f t="shared" si="129"/>
        <v>274</v>
      </c>
      <c r="AF163" s="25">
        <f t="shared" si="130"/>
        <v>276</v>
      </c>
    </row>
    <row r="164" spans="1:32" x14ac:dyDescent="0.25">
      <c r="A164" s="283">
        <v>45734</v>
      </c>
      <c r="B164" s="271" t="s">
        <v>452</v>
      </c>
      <c r="C164" s="37" t="s">
        <v>31</v>
      </c>
      <c r="D164" s="223">
        <v>1.63</v>
      </c>
      <c r="E164" s="48">
        <f t="shared" si="111"/>
        <v>0</v>
      </c>
      <c r="F164" s="43">
        <v>16</v>
      </c>
      <c r="G164" s="48">
        <f t="shared" si="112"/>
        <v>1</v>
      </c>
      <c r="H164" s="223">
        <v>5.33</v>
      </c>
      <c r="I164" s="48">
        <f t="shared" si="113"/>
        <v>1</v>
      </c>
      <c r="J164" s="223">
        <v>7</v>
      </c>
      <c r="K164" s="48">
        <f t="shared" si="114"/>
        <v>1</v>
      </c>
      <c r="L164" s="223">
        <v>20.8</v>
      </c>
      <c r="M164" s="48">
        <f t="shared" si="115"/>
        <v>0</v>
      </c>
      <c r="N164" s="223">
        <v>275</v>
      </c>
      <c r="O164" s="48">
        <f t="shared" si="133"/>
        <v>1</v>
      </c>
      <c r="P164" s="41">
        <f t="shared" si="134"/>
        <v>0</v>
      </c>
      <c r="Q164" s="41">
        <f t="shared" si="135"/>
        <v>0</v>
      </c>
      <c r="T164" s="25" t="str">
        <f t="shared" si="136"/>
        <v>CARIB</v>
      </c>
      <c r="U164" s="25">
        <f t="shared" si="119"/>
        <v>1.65</v>
      </c>
      <c r="V164" s="25">
        <f t="shared" si="120"/>
        <v>2.14</v>
      </c>
      <c r="W164" s="25">
        <f t="shared" si="121"/>
        <v>12.5</v>
      </c>
      <c r="X164" s="25">
        <f t="shared" si="122"/>
        <v>16.399999999999999</v>
      </c>
      <c r="Y164" s="25">
        <f t="shared" si="123"/>
        <v>5</v>
      </c>
      <c r="Z164" s="25">
        <f t="shared" si="124"/>
        <v>5.44</v>
      </c>
      <c r="AA164" s="25">
        <f t="shared" si="125"/>
        <v>5</v>
      </c>
      <c r="AB164" s="25">
        <f t="shared" si="126"/>
        <v>7</v>
      </c>
      <c r="AC164" s="25">
        <f t="shared" si="127"/>
        <v>12</v>
      </c>
      <c r="AD164" s="25">
        <f t="shared" si="128"/>
        <v>19.440000000000001</v>
      </c>
      <c r="AE164" s="25">
        <f t="shared" si="129"/>
        <v>270</v>
      </c>
      <c r="AF164" s="25">
        <f t="shared" si="130"/>
        <v>280</v>
      </c>
    </row>
    <row r="165" spans="1:32" ht="13.5" customHeight="1" x14ac:dyDescent="0.25">
      <c r="A165" s="283">
        <v>45735</v>
      </c>
      <c r="B165" s="34" t="s">
        <v>455</v>
      </c>
      <c r="C165" s="34" t="s">
        <v>31</v>
      </c>
      <c r="D165" s="223">
        <v>1.68</v>
      </c>
      <c r="E165" s="48">
        <f t="shared" si="111"/>
        <v>1</v>
      </c>
      <c r="F165" s="43">
        <v>14</v>
      </c>
      <c r="G165" s="48">
        <f t="shared" si="112"/>
        <v>1</v>
      </c>
      <c r="H165" s="223">
        <v>5.37</v>
      </c>
      <c r="I165" s="48">
        <f t="shared" si="113"/>
        <v>1</v>
      </c>
      <c r="J165" s="223">
        <v>7.4</v>
      </c>
      <c r="K165" s="48">
        <f t="shared" si="114"/>
        <v>0</v>
      </c>
      <c r="L165" s="223">
        <v>16.079999999999998</v>
      </c>
      <c r="M165" s="48">
        <f t="shared" si="115"/>
        <v>1</v>
      </c>
      <c r="N165" s="223">
        <v>275</v>
      </c>
      <c r="O165" s="48">
        <f t="shared" si="133"/>
        <v>1</v>
      </c>
      <c r="P165" s="41">
        <f t="shared" si="134"/>
        <v>0</v>
      </c>
      <c r="Q165" s="41">
        <f t="shared" si="135"/>
        <v>1</v>
      </c>
      <c r="S165" t="s">
        <v>460</v>
      </c>
      <c r="T165" s="25" t="str">
        <f t="shared" si="136"/>
        <v>CARIB</v>
      </c>
      <c r="U165" s="25">
        <f t="shared" si="119"/>
        <v>1.65</v>
      </c>
      <c r="V165" s="25">
        <f t="shared" si="120"/>
        <v>2.14</v>
      </c>
      <c r="W165" s="25">
        <f t="shared" si="121"/>
        <v>12.5</v>
      </c>
      <c r="X165" s="25">
        <f t="shared" si="122"/>
        <v>16.399999999999999</v>
      </c>
      <c r="Y165" s="25">
        <f t="shared" si="123"/>
        <v>5</v>
      </c>
      <c r="Z165" s="25">
        <f t="shared" si="124"/>
        <v>5.44</v>
      </c>
      <c r="AA165" s="25">
        <f t="shared" si="125"/>
        <v>5</v>
      </c>
      <c r="AB165" s="25">
        <f t="shared" si="126"/>
        <v>7</v>
      </c>
      <c r="AC165" s="25">
        <f t="shared" si="127"/>
        <v>12</v>
      </c>
      <c r="AD165" s="25">
        <f t="shared" si="128"/>
        <v>19.440000000000001</v>
      </c>
      <c r="AE165" s="25">
        <f t="shared" si="129"/>
        <v>270</v>
      </c>
      <c r="AF165" s="25">
        <f t="shared" si="130"/>
        <v>280</v>
      </c>
    </row>
    <row r="166" spans="1:32" x14ac:dyDescent="0.25">
      <c r="A166" s="283">
        <v>45735</v>
      </c>
      <c r="B166" s="34" t="s">
        <v>434</v>
      </c>
      <c r="C166" s="34" t="s">
        <v>31</v>
      </c>
      <c r="D166" s="223">
        <v>1.8</v>
      </c>
      <c r="E166" s="48">
        <f t="shared" si="111"/>
        <v>1</v>
      </c>
      <c r="F166" s="43">
        <v>13.85</v>
      </c>
      <c r="G166" s="48">
        <f t="shared" si="112"/>
        <v>1</v>
      </c>
      <c r="H166" s="223">
        <v>5.42</v>
      </c>
      <c r="I166" s="48">
        <f t="shared" si="113"/>
        <v>1</v>
      </c>
      <c r="J166" s="223">
        <v>7.1</v>
      </c>
      <c r="K166" s="48">
        <f t="shared" si="114"/>
        <v>0</v>
      </c>
      <c r="L166" s="223">
        <v>18.399999999999999</v>
      </c>
      <c r="M166" s="48">
        <f t="shared" si="115"/>
        <v>1</v>
      </c>
      <c r="N166" s="223">
        <v>275</v>
      </c>
      <c r="O166" s="48">
        <f t="shared" si="133"/>
        <v>1</v>
      </c>
      <c r="P166" s="41">
        <f t="shared" si="134"/>
        <v>0</v>
      </c>
      <c r="Q166" s="41">
        <f t="shared" si="135"/>
        <v>1</v>
      </c>
      <c r="T166" s="25" t="str">
        <f t="shared" si="136"/>
        <v>CARIB</v>
      </c>
      <c r="U166" s="25">
        <f>VLOOKUP($T166,$T$4:$AF$15,2,FALSE)</f>
        <v>1.65</v>
      </c>
      <c r="V166" s="25">
        <f>VLOOKUP($T166,$T$4:$AF$15,3,FALSE)</f>
        <v>2.14</v>
      </c>
      <c r="W166" s="25">
        <f>VLOOKUP($T166,$T$4:$AF$15,4,FALSE)</f>
        <v>12.5</v>
      </c>
      <c r="X166" s="25">
        <f>VLOOKUP($T166,$T$4:$AF$15,5,FALSE)</f>
        <v>16.399999999999999</v>
      </c>
      <c r="Y166" s="25">
        <f>VLOOKUP($T166,$T$4:$AF$15,6,FALSE)</f>
        <v>5</v>
      </c>
      <c r="Z166" s="25">
        <f>VLOOKUP($T166,$T$4:$AF$15,7,FALSE)</f>
        <v>5.44</v>
      </c>
      <c r="AA166" s="25">
        <f>VLOOKUP($T166,$T$4:$AF$15,8,FALSE)</f>
        <v>5</v>
      </c>
      <c r="AB166" s="25">
        <f>VLOOKUP($T166,$T$4:$AF$15,9,FALSE)</f>
        <v>7</v>
      </c>
      <c r="AC166" s="25">
        <f>VLOOKUP($T166,$T$4:$AF$15,10,FALSE)</f>
        <v>12</v>
      </c>
      <c r="AD166" s="25">
        <f>VLOOKUP($T166,$T$4:$AF$15,11,FALSE)</f>
        <v>19.440000000000001</v>
      </c>
      <c r="AE166" s="25">
        <f>VLOOKUP($T166,$T$4:$AF$15,12,FALSE)</f>
        <v>270</v>
      </c>
      <c r="AF166" s="25">
        <f>VLOOKUP($T166,$T$4:$AF$15,13,FALSE)</f>
        <v>280</v>
      </c>
    </row>
    <row r="167" spans="1:32" x14ac:dyDescent="0.25">
      <c r="A167" s="283">
        <v>45735</v>
      </c>
      <c r="B167" s="34" t="s">
        <v>435</v>
      </c>
      <c r="C167" s="37" t="s">
        <v>31</v>
      </c>
      <c r="D167" s="223">
        <v>1.76</v>
      </c>
      <c r="E167" s="48">
        <f t="shared" si="111"/>
        <v>1</v>
      </c>
      <c r="F167" s="43">
        <v>13.45</v>
      </c>
      <c r="G167" s="48">
        <f t="shared" si="112"/>
        <v>1</v>
      </c>
      <c r="H167" s="223">
        <v>5.33</v>
      </c>
      <c r="I167" s="48">
        <f t="shared" si="113"/>
        <v>1</v>
      </c>
      <c r="J167" s="223">
        <v>6.8</v>
      </c>
      <c r="K167" s="48">
        <f t="shared" si="114"/>
        <v>1</v>
      </c>
      <c r="L167" s="223">
        <v>17.55</v>
      </c>
      <c r="M167" s="48">
        <f t="shared" si="115"/>
        <v>1</v>
      </c>
      <c r="N167" s="223">
        <v>275</v>
      </c>
      <c r="O167" s="48">
        <f t="shared" si="133"/>
        <v>1</v>
      </c>
      <c r="P167" s="41">
        <f t="shared" si="134"/>
        <v>1</v>
      </c>
      <c r="Q167" s="41">
        <f t="shared" si="135"/>
        <v>1</v>
      </c>
      <c r="T167" s="25" t="str">
        <f t="shared" si="136"/>
        <v>CARIB</v>
      </c>
      <c r="U167" s="25">
        <f>VLOOKUP($T167,$T$4:$AF$15,2,FALSE)</f>
        <v>1.65</v>
      </c>
      <c r="V167" s="25">
        <f>VLOOKUP($T167,$T$4:$AF$15,3,FALSE)</f>
        <v>2.14</v>
      </c>
      <c r="W167" s="25">
        <f>VLOOKUP($T167,$T$4:$AF$15,4,FALSE)</f>
        <v>12.5</v>
      </c>
      <c r="X167" s="25">
        <f>VLOOKUP($T167,$T$4:$AF$15,5,FALSE)</f>
        <v>16.399999999999999</v>
      </c>
      <c r="Y167" s="25">
        <f>VLOOKUP($T167,$T$4:$AF$15,6,FALSE)</f>
        <v>5</v>
      </c>
      <c r="Z167" s="25">
        <f>VLOOKUP($T167,$T$4:$AF$15,7,FALSE)</f>
        <v>5.44</v>
      </c>
      <c r="AA167" s="25">
        <f>VLOOKUP($T167,$T$4:$AF$15,8,FALSE)</f>
        <v>5</v>
      </c>
      <c r="AB167" s="25">
        <f>VLOOKUP($T167,$T$4:$AF$15,9,FALSE)</f>
        <v>7</v>
      </c>
      <c r="AC167" s="25">
        <f>VLOOKUP($T167,$T$4:$AF$15,10,FALSE)</f>
        <v>12</v>
      </c>
      <c r="AD167" s="25">
        <f>VLOOKUP($T167,$T$4:$AF$15,11,FALSE)</f>
        <v>19.440000000000001</v>
      </c>
      <c r="AE167" s="25">
        <f>VLOOKUP($T167,$T$4:$AF$15,12,FALSE)</f>
        <v>270</v>
      </c>
      <c r="AF167" s="25">
        <f>VLOOKUP($T167,$T$4:$AF$15,13,FALSE)</f>
        <v>280</v>
      </c>
    </row>
    <row r="168" spans="1:32" x14ac:dyDescent="0.25">
      <c r="A168" s="283">
        <v>45735</v>
      </c>
      <c r="B168" s="34" t="s">
        <v>436</v>
      </c>
      <c r="C168" s="37" t="s">
        <v>31</v>
      </c>
      <c r="D168" s="223">
        <v>1.78</v>
      </c>
      <c r="E168" s="48">
        <f t="shared" si="111"/>
        <v>1</v>
      </c>
      <c r="F168" s="43">
        <v>13.76</v>
      </c>
      <c r="G168" s="48">
        <f t="shared" si="112"/>
        <v>1</v>
      </c>
      <c r="H168" s="223">
        <v>5.43</v>
      </c>
      <c r="I168" s="48">
        <f t="shared" si="113"/>
        <v>1</v>
      </c>
      <c r="J168" s="223">
        <v>6.6</v>
      </c>
      <c r="K168" s="48">
        <f t="shared" si="114"/>
        <v>1</v>
      </c>
      <c r="L168" s="223">
        <v>14.4</v>
      </c>
      <c r="M168" s="48">
        <f t="shared" si="115"/>
        <v>1</v>
      </c>
      <c r="N168" s="223">
        <v>275</v>
      </c>
      <c r="O168" s="48">
        <f t="shared" si="133"/>
        <v>1</v>
      </c>
      <c r="P168" s="41">
        <f t="shared" si="134"/>
        <v>1</v>
      </c>
      <c r="Q168" s="41">
        <f t="shared" si="135"/>
        <v>1</v>
      </c>
      <c r="T168" s="25" t="str">
        <f t="shared" si="136"/>
        <v>CARIB</v>
      </c>
      <c r="U168" s="25">
        <f t="shared" si="119"/>
        <v>1.65</v>
      </c>
      <c r="V168" s="25">
        <f t="shared" si="120"/>
        <v>2.14</v>
      </c>
      <c r="W168" s="25">
        <f t="shared" si="121"/>
        <v>12.5</v>
      </c>
      <c r="X168" s="25">
        <f t="shared" si="122"/>
        <v>16.399999999999999</v>
      </c>
      <c r="Y168" s="25">
        <f t="shared" si="123"/>
        <v>5</v>
      </c>
      <c r="Z168" s="25">
        <f t="shared" si="124"/>
        <v>5.44</v>
      </c>
      <c r="AA168" s="25">
        <f t="shared" si="125"/>
        <v>5</v>
      </c>
      <c r="AB168" s="25">
        <f t="shared" si="126"/>
        <v>7</v>
      </c>
      <c r="AC168" s="25">
        <f t="shared" si="127"/>
        <v>12</v>
      </c>
      <c r="AD168" s="25">
        <f t="shared" si="128"/>
        <v>19.440000000000001</v>
      </c>
      <c r="AE168" s="25">
        <f t="shared" si="129"/>
        <v>270</v>
      </c>
      <c r="AF168" s="25">
        <f t="shared" si="130"/>
        <v>280</v>
      </c>
    </row>
    <row r="169" spans="1:32" x14ac:dyDescent="0.25">
      <c r="A169" s="283">
        <v>45735</v>
      </c>
      <c r="B169" s="34" t="s">
        <v>437</v>
      </c>
      <c r="C169" s="37" t="s">
        <v>31</v>
      </c>
      <c r="D169" s="223">
        <v>1.74</v>
      </c>
      <c r="E169" s="48">
        <f t="shared" si="111"/>
        <v>1</v>
      </c>
      <c r="F169" s="43">
        <v>15.65</v>
      </c>
      <c r="G169" s="48">
        <f t="shared" si="112"/>
        <v>1</v>
      </c>
      <c r="H169" s="223">
        <v>5.3</v>
      </c>
      <c r="I169" s="48">
        <f t="shared" si="113"/>
        <v>1</v>
      </c>
      <c r="J169" s="223">
        <v>6.85</v>
      </c>
      <c r="K169" s="48">
        <f t="shared" si="114"/>
        <v>1</v>
      </c>
      <c r="L169" s="223">
        <v>17.100000000000001</v>
      </c>
      <c r="M169" s="48">
        <f t="shared" si="115"/>
        <v>1</v>
      </c>
      <c r="N169" s="223">
        <v>275</v>
      </c>
      <c r="O169" s="48">
        <f t="shared" si="133"/>
        <v>1</v>
      </c>
      <c r="P169" s="41">
        <f t="shared" si="134"/>
        <v>1</v>
      </c>
      <c r="Q169" s="41">
        <f t="shared" si="135"/>
        <v>1</v>
      </c>
      <c r="T169" s="25" t="str">
        <f t="shared" si="136"/>
        <v>CARIB</v>
      </c>
      <c r="U169" s="25">
        <f t="shared" si="119"/>
        <v>1.65</v>
      </c>
      <c r="V169" s="25">
        <f t="shared" si="120"/>
        <v>2.14</v>
      </c>
      <c r="W169" s="25">
        <f t="shared" si="121"/>
        <v>12.5</v>
      </c>
      <c r="X169" s="25">
        <f t="shared" si="122"/>
        <v>16.399999999999999</v>
      </c>
      <c r="Y169" s="25">
        <f t="shared" si="123"/>
        <v>5</v>
      </c>
      <c r="Z169" s="25">
        <f t="shared" si="124"/>
        <v>5.44</v>
      </c>
      <c r="AA169" s="25">
        <f t="shared" si="125"/>
        <v>5</v>
      </c>
      <c r="AB169" s="25">
        <f t="shared" si="126"/>
        <v>7</v>
      </c>
      <c r="AC169" s="25">
        <f t="shared" si="127"/>
        <v>12</v>
      </c>
      <c r="AD169" s="25">
        <f t="shared" si="128"/>
        <v>19.440000000000001</v>
      </c>
      <c r="AE169" s="25">
        <f t="shared" si="129"/>
        <v>270</v>
      </c>
      <c r="AF169" s="25">
        <f t="shared" si="130"/>
        <v>280</v>
      </c>
    </row>
    <row r="170" spans="1:32" x14ac:dyDescent="0.25">
      <c r="A170" s="283">
        <v>45735</v>
      </c>
      <c r="B170" s="34" t="s">
        <v>435</v>
      </c>
      <c r="C170" s="37" t="s">
        <v>31</v>
      </c>
      <c r="D170" s="223">
        <v>1.67</v>
      </c>
      <c r="E170" s="48">
        <f t="shared" si="111"/>
        <v>1</v>
      </c>
      <c r="F170" s="43">
        <v>14.75</v>
      </c>
      <c r="G170" s="48">
        <f t="shared" si="112"/>
        <v>1</v>
      </c>
      <c r="H170" s="223">
        <v>5.38</v>
      </c>
      <c r="I170" s="48">
        <f t="shared" si="113"/>
        <v>1</v>
      </c>
      <c r="J170" s="223">
        <v>6.3</v>
      </c>
      <c r="K170" s="48">
        <f t="shared" si="114"/>
        <v>1</v>
      </c>
      <c r="L170" s="223">
        <v>17.75</v>
      </c>
      <c r="M170" s="48">
        <f t="shared" si="115"/>
        <v>1</v>
      </c>
      <c r="N170" s="223">
        <v>275</v>
      </c>
      <c r="O170" s="48">
        <f t="shared" si="133"/>
        <v>1</v>
      </c>
      <c r="P170" s="41">
        <f t="shared" si="134"/>
        <v>1</v>
      </c>
      <c r="Q170" s="41">
        <f t="shared" si="135"/>
        <v>1</v>
      </c>
      <c r="T170" s="25" t="str">
        <f t="shared" si="136"/>
        <v>CARIB</v>
      </c>
      <c r="U170" s="25">
        <f t="shared" si="119"/>
        <v>1.65</v>
      </c>
      <c r="V170" s="25">
        <f t="shared" si="120"/>
        <v>2.14</v>
      </c>
      <c r="W170" s="25">
        <f t="shared" si="121"/>
        <v>12.5</v>
      </c>
      <c r="X170" s="25">
        <f t="shared" si="122"/>
        <v>16.399999999999999</v>
      </c>
      <c r="Y170" s="25">
        <f t="shared" si="123"/>
        <v>5</v>
      </c>
      <c r="Z170" s="25">
        <f t="shared" si="124"/>
        <v>5.44</v>
      </c>
      <c r="AA170" s="25">
        <f t="shared" si="125"/>
        <v>5</v>
      </c>
      <c r="AB170" s="25">
        <f t="shared" si="126"/>
        <v>7</v>
      </c>
      <c r="AC170" s="25">
        <f t="shared" si="127"/>
        <v>12</v>
      </c>
      <c r="AD170" s="25">
        <f t="shared" si="128"/>
        <v>19.440000000000001</v>
      </c>
      <c r="AE170" s="25">
        <f t="shared" si="129"/>
        <v>270</v>
      </c>
      <c r="AF170" s="25">
        <f t="shared" si="130"/>
        <v>280</v>
      </c>
    </row>
    <row r="171" spans="1:32" x14ac:dyDescent="0.25">
      <c r="A171" s="283">
        <v>45735</v>
      </c>
      <c r="B171" s="34" t="s">
        <v>434</v>
      </c>
      <c r="C171" s="37" t="s">
        <v>31</v>
      </c>
      <c r="D171" s="223">
        <v>1.75</v>
      </c>
      <c r="E171" s="48">
        <f t="shared" si="111"/>
        <v>1</v>
      </c>
      <c r="F171" s="43">
        <v>15.2</v>
      </c>
      <c r="G171" s="48">
        <f t="shared" si="112"/>
        <v>1</v>
      </c>
      <c r="H171" s="223">
        <v>5.42</v>
      </c>
      <c r="I171" s="48">
        <f t="shared" si="113"/>
        <v>1</v>
      </c>
      <c r="J171" s="223">
        <v>6.78</v>
      </c>
      <c r="K171" s="48">
        <f t="shared" si="114"/>
        <v>1</v>
      </c>
      <c r="L171" s="223">
        <v>20.85</v>
      </c>
      <c r="M171" s="48">
        <f t="shared" si="115"/>
        <v>0</v>
      </c>
      <c r="N171" s="223">
        <v>275</v>
      </c>
      <c r="O171" s="48">
        <f t="shared" si="133"/>
        <v>1</v>
      </c>
      <c r="P171" s="41">
        <f t="shared" si="134"/>
        <v>0</v>
      </c>
      <c r="Q171" s="41">
        <f t="shared" si="135"/>
        <v>0</v>
      </c>
      <c r="T171" s="25" t="str">
        <f t="shared" si="136"/>
        <v>CARIB</v>
      </c>
      <c r="U171" s="25">
        <f t="shared" si="119"/>
        <v>1.65</v>
      </c>
      <c r="V171" s="25">
        <f t="shared" si="120"/>
        <v>2.14</v>
      </c>
      <c r="W171" s="25">
        <f t="shared" si="121"/>
        <v>12.5</v>
      </c>
      <c r="X171" s="25">
        <f t="shared" si="122"/>
        <v>16.399999999999999</v>
      </c>
      <c r="Y171" s="25">
        <f t="shared" si="123"/>
        <v>5</v>
      </c>
      <c r="Z171" s="25">
        <f t="shared" si="124"/>
        <v>5.44</v>
      </c>
      <c r="AA171" s="25">
        <f t="shared" si="125"/>
        <v>5</v>
      </c>
      <c r="AB171" s="25">
        <f t="shared" si="126"/>
        <v>7</v>
      </c>
      <c r="AC171" s="25">
        <f t="shared" si="127"/>
        <v>12</v>
      </c>
      <c r="AD171" s="25">
        <f t="shared" si="128"/>
        <v>19.440000000000001</v>
      </c>
      <c r="AE171" s="25">
        <f t="shared" si="129"/>
        <v>270</v>
      </c>
      <c r="AF171" s="25">
        <f t="shared" si="130"/>
        <v>280</v>
      </c>
    </row>
    <row r="172" spans="1:32" x14ac:dyDescent="0.25">
      <c r="A172" s="283">
        <v>45736</v>
      </c>
      <c r="B172" s="34" t="s">
        <v>436</v>
      </c>
      <c r="C172" s="37" t="s">
        <v>31</v>
      </c>
      <c r="D172" s="223">
        <v>1.8</v>
      </c>
      <c r="E172" s="48">
        <f t="shared" si="111"/>
        <v>1</v>
      </c>
      <c r="F172" s="43">
        <v>15.3</v>
      </c>
      <c r="G172" s="48">
        <f t="shared" si="112"/>
        <v>1</v>
      </c>
      <c r="H172" s="223">
        <v>5.37</v>
      </c>
      <c r="I172" s="48">
        <f t="shared" si="113"/>
        <v>1</v>
      </c>
      <c r="J172" s="223">
        <v>6.7</v>
      </c>
      <c r="K172" s="48">
        <f t="shared" si="114"/>
        <v>1</v>
      </c>
      <c r="L172" s="223">
        <v>19.149999999999999</v>
      </c>
      <c r="M172" s="48">
        <f t="shared" si="115"/>
        <v>1</v>
      </c>
      <c r="N172" s="223">
        <v>275</v>
      </c>
      <c r="O172" s="48">
        <f t="shared" si="133"/>
        <v>1</v>
      </c>
      <c r="P172" s="41">
        <f t="shared" si="134"/>
        <v>1</v>
      </c>
      <c r="Q172" s="41">
        <f t="shared" si="135"/>
        <v>1</v>
      </c>
      <c r="T172" s="25" t="str">
        <f t="shared" si="136"/>
        <v>CARIB</v>
      </c>
      <c r="U172" s="25">
        <f t="shared" si="119"/>
        <v>1.65</v>
      </c>
      <c r="V172" s="25">
        <f t="shared" si="120"/>
        <v>2.14</v>
      </c>
      <c r="W172" s="25">
        <f t="shared" si="121"/>
        <v>12.5</v>
      </c>
      <c r="X172" s="25">
        <f t="shared" si="122"/>
        <v>16.399999999999999</v>
      </c>
      <c r="Y172" s="25">
        <f t="shared" si="123"/>
        <v>5</v>
      </c>
      <c r="Z172" s="25">
        <f t="shared" si="124"/>
        <v>5.44</v>
      </c>
      <c r="AA172" s="25">
        <f t="shared" si="125"/>
        <v>5</v>
      </c>
      <c r="AB172" s="25">
        <f t="shared" si="126"/>
        <v>7</v>
      </c>
      <c r="AC172" s="25">
        <f t="shared" si="127"/>
        <v>12</v>
      </c>
      <c r="AD172" s="25">
        <f t="shared" si="128"/>
        <v>19.440000000000001</v>
      </c>
      <c r="AE172" s="25">
        <f t="shared" si="129"/>
        <v>270</v>
      </c>
      <c r="AF172" s="25">
        <f t="shared" si="130"/>
        <v>280</v>
      </c>
    </row>
    <row r="173" spans="1:32" x14ac:dyDescent="0.25">
      <c r="A173" s="283">
        <v>45736</v>
      </c>
      <c r="B173" s="34" t="s">
        <v>437</v>
      </c>
      <c r="C173" s="37" t="s">
        <v>31</v>
      </c>
      <c r="D173" s="223">
        <v>1.8</v>
      </c>
      <c r="E173" s="48">
        <f t="shared" si="111"/>
        <v>1</v>
      </c>
      <c r="F173" s="43">
        <v>15.1</v>
      </c>
      <c r="G173" s="48">
        <f t="shared" si="112"/>
        <v>1</v>
      </c>
      <c r="H173" s="262"/>
      <c r="I173" s="48"/>
      <c r="J173" s="223">
        <v>6.7</v>
      </c>
      <c r="K173" s="48">
        <f t="shared" si="114"/>
        <v>1</v>
      </c>
      <c r="L173" s="223">
        <v>16.47</v>
      </c>
      <c r="M173" s="48">
        <f t="shared" si="115"/>
        <v>1</v>
      </c>
      <c r="N173" s="223">
        <v>275</v>
      </c>
      <c r="O173" s="48">
        <f t="shared" si="133"/>
        <v>1</v>
      </c>
      <c r="P173" s="41">
        <f t="shared" si="134"/>
        <v>0</v>
      </c>
      <c r="Q173" s="41">
        <f t="shared" si="135"/>
        <v>0</v>
      </c>
      <c r="T173" s="25" t="str">
        <f t="shared" si="136"/>
        <v>CARIB</v>
      </c>
      <c r="U173" s="25">
        <f t="shared" si="119"/>
        <v>1.65</v>
      </c>
      <c r="V173" s="25">
        <f t="shared" si="120"/>
        <v>2.14</v>
      </c>
      <c r="W173" s="25">
        <f t="shared" si="121"/>
        <v>12.5</v>
      </c>
      <c r="X173" s="25">
        <f t="shared" si="122"/>
        <v>16.399999999999999</v>
      </c>
      <c r="Y173" s="25">
        <f t="shared" si="123"/>
        <v>5</v>
      </c>
      <c r="Z173" s="25">
        <f t="shared" si="124"/>
        <v>5.44</v>
      </c>
      <c r="AA173" s="25">
        <f t="shared" si="125"/>
        <v>5</v>
      </c>
      <c r="AB173" s="25">
        <f t="shared" si="126"/>
        <v>7</v>
      </c>
      <c r="AC173" s="25">
        <f t="shared" si="127"/>
        <v>12</v>
      </c>
      <c r="AD173" s="25">
        <f t="shared" si="128"/>
        <v>19.440000000000001</v>
      </c>
      <c r="AE173" s="25">
        <f t="shared" si="129"/>
        <v>270</v>
      </c>
      <c r="AF173" s="25">
        <f t="shared" si="130"/>
        <v>280</v>
      </c>
    </row>
    <row r="174" spans="1:32" x14ac:dyDescent="0.25">
      <c r="A174" s="283">
        <v>45736</v>
      </c>
      <c r="B174" s="34" t="s">
        <v>434</v>
      </c>
      <c r="C174" s="37" t="s">
        <v>31</v>
      </c>
      <c r="D174" s="223">
        <v>1.83</v>
      </c>
      <c r="E174" s="48">
        <f t="shared" si="111"/>
        <v>1</v>
      </c>
      <c r="F174" s="43">
        <v>16</v>
      </c>
      <c r="G174" s="48">
        <f t="shared" si="112"/>
        <v>1</v>
      </c>
      <c r="H174" s="223">
        <v>5.4</v>
      </c>
      <c r="I174" s="48">
        <f t="shared" si="113"/>
        <v>1</v>
      </c>
      <c r="J174" s="223">
        <v>6.2</v>
      </c>
      <c r="K174" s="48">
        <f t="shared" si="114"/>
        <v>1</v>
      </c>
      <c r="L174" s="223">
        <v>17.899999999999999</v>
      </c>
      <c r="M174" s="48">
        <f t="shared" si="115"/>
        <v>1</v>
      </c>
      <c r="N174" s="223">
        <v>275</v>
      </c>
      <c r="O174" s="48">
        <f t="shared" si="133"/>
        <v>1</v>
      </c>
      <c r="P174" s="41">
        <f t="shared" si="134"/>
        <v>1</v>
      </c>
      <c r="Q174" s="41">
        <f t="shared" si="135"/>
        <v>1</v>
      </c>
      <c r="T174" s="25" t="str">
        <f t="shared" si="136"/>
        <v>CARIB</v>
      </c>
      <c r="U174" s="25">
        <f t="shared" si="119"/>
        <v>1.65</v>
      </c>
      <c r="V174" s="25">
        <f t="shared" si="120"/>
        <v>2.14</v>
      </c>
      <c r="W174" s="25">
        <f t="shared" si="121"/>
        <v>12.5</v>
      </c>
      <c r="X174" s="25">
        <f t="shared" si="122"/>
        <v>16.399999999999999</v>
      </c>
      <c r="Y174" s="25">
        <f t="shared" si="123"/>
        <v>5</v>
      </c>
      <c r="Z174" s="25">
        <f t="shared" si="124"/>
        <v>5.44</v>
      </c>
      <c r="AA174" s="25">
        <f t="shared" si="125"/>
        <v>5</v>
      </c>
      <c r="AB174" s="25">
        <f t="shared" si="126"/>
        <v>7</v>
      </c>
      <c r="AC174" s="25">
        <f t="shared" si="127"/>
        <v>12</v>
      </c>
      <c r="AD174" s="25">
        <f t="shared" si="128"/>
        <v>19.440000000000001</v>
      </c>
      <c r="AE174" s="25">
        <f t="shared" si="129"/>
        <v>270</v>
      </c>
      <c r="AF174" s="25">
        <f t="shared" si="130"/>
        <v>280</v>
      </c>
    </row>
    <row r="175" spans="1:32" x14ac:dyDescent="0.25">
      <c r="A175" s="283">
        <v>45736</v>
      </c>
      <c r="B175" s="34" t="s">
        <v>435</v>
      </c>
      <c r="C175" s="37" t="s">
        <v>31</v>
      </c>
      <c r="D175" s="223">
        <v>1.83</v>
      </c>
      <c r="E175" s="48">
        <f t="shared" si="111"/>
        <v>1</v>
      </c>
      <c r="F175" s="43">
        <v>15.15</v>
      </c>
      <c r="G175" s="48">
        <f t="shared" si="112"/>
        <v>1</v>
      </c>
      <c r="H175" s="4">
        <v>5.4</v>
      </c>
      <c r="I175" s="48">
        <f t="shared" si="113"/>
        <v>1</v>
      </c>
      <c r="J175" s="223">
        <v>6.63</v>
      </c>
      <c r="K175" s="48">
        <f t="shared" si="114"/>
        <v>1</v>
      </c>
      <c r="L175" s="223">
        <v>17.25</v>
      </c>
      <c r="M175" s="48">
        <f t="shared" si="115"/>
        <v>1</v>
      </c>
      <c r="N175" s="223">
        <v>275</v>
      </c>
      <c r="O175" s="48">
        <f t="shared" si="133"/>
        <v>1</v>
      </c>
      <c r="P175" s="41">
        <f t="shared" si="134"/>
        <v>1</v>
      </c>
      <c r="Q175" s="41">
        <f t="shared" si="135"/>
        <v>1</v>
      </c>
      <c r="T175" s="25" t="str">
        <f t="shared" si="136"/>
        <v>CARIB</v>
      </c>
      <c r="U175" s="25">
        <f t="shared" si="119"/>
        <v>1.65</v>
      </c>
      <c r="V175" s="25">
        <f t="shared" si="120"/>
        <v>2.14</v>
      </c>
      <c r="W175" s="25">
        <f t="shared" si="121"/>
        <v>12.5</v>
      </c>
      <c r="X175" s="25">
        <f t="shared" si="122"/>
        <v>16.399999999999999</v>
      </c>
      <c r="Y175" s="25">
        <f t="shared" si="123"/>
        <v>5</v>
      </c>
      <c r="Z175" s="25">
        <f t="shared" si="124"/>
        <v>5.44</v>
      </c>
      <c r="AA175" s="25">
        <f t="shared" si="125"/>
        <v>5</v>
      </c>
      <c r="AB175" s="25">
        <f t="shared" si="126"/>
        <v>7</v>
      </c>
      <c r="AC175" s="25">
        <f t="shared" si="127"/>
        <v>12</v>
      </c>
      <c r="AD175" s="25">
        <f t="shared" si="128"/>
        <v>19.440000000000001</v>
      </c>
      <c r="AE175" s="25">
        <f t="shared" si="129"/>
        <v>270</v>
      </c>
      <c r="AF175" s="25">
        <f t="shared" si="130"/>
        <v>280</v>
      </c>
    </row>
    <row r="176" spans="1:32" x14ac:dyDescent="0.25">
      <c r="A176" s="283">
        <v>45736</v>
      </c>
      <c r="B176" s="34" t="s">
        <v>436</v>
      </c>
      <c r="C176" s="37" t="s">
        <v>31</v>
      </c>
      <c r="D176" s="223">
        <v>1.79</v>
      </c>
      <c r="E176" s="48">
        <f t="shared" si="111"/>
        <v>1</v>
      </c>
      <c r="F176" s="43">
        <v>14.7</v>
      </c>
      <c r="G176" s="48">
        <f t="shared" si="112"/>
        <v>1</v>
      </c>
      <c r="H176" s="4">
        <v>5.26</v>
      </c>
      <c r="I176" s="48">
        <f t="shared" si="113"/>
        <v>1</v>
      </c>
      <c r="J176" s="223">
        <v>6.7</v>
      </c>
      <c r="K176" s="48">
        <f t="shared" si="114"/>
        <v>1</v>
      </c>
      <c r="L176" s="262"/>
      <c r="M176" s="48"/>
      <c r="N176" s="262"/>
      <c r="O176" s="48"/>
      <c r="P176" s="41">
        <v>1</v>
      </c>
      <c r="Q176" s="41">
        <v>1</v>
      </c>
      <c r="T176" s="25" t="str">
        <f t="shared" si="136"/>
        <v>CARIB</v>
      </c>
      <c r="U176" s="25">
        <f t="shared" si="119"/>
        <v>1.65</v>
      </c>
      <c r="V176" s="25">
        <f t="shared" si="120"/>
        <v>2.14</v>
      </c>
      <c r="W176" s="25">
        <f t="shared" si="121"/>
        <v>12.5</v>
      </c>
      <c r="X176" s="25">
        <f t="shared" si="122"/>
        <v>16.399999999999999</v>
      </c>
      <c r="Y176" s="25">
        <f t="shared" si="123"/>
        <v>5</v>
      </c>
      <c r="Z176" s="25">
        <f t="shared" si="124"/>
        <v>5.44</v>
      </c>
      <c r="AA176" s="25">
        <f t="shared" si="125"/>
        <v>5</v>
      </c>
      <c r="AB176" s="25">
        <f t="shared" si="126"/>
        <v>7</v>
      </c>
      <c r="AC176" s="25">
        <f t="shared" si="127"/>
        <v>12</v>
      </c>
      <c r="AD176" s="25">
        <f t="shared" si="128"/>
        <v>19.440000000000001</v>
      </c>
      <c r="AE176" s="25">
        <f t="shared" si="129"/>
        <v>270</v>
      </c>
      <c r="AF176" s="25">
        <f t="shared" si="130"/>
        <v>280</v>
      </c>
    </row>
    <row r="177" spans="1:32" x14ac:dyDescent="0.25">
      <c r="A177" s="283">
        <v>45736</v>
      </c>
      <c r="B177" s="34" t="s">
        <v>434</v>
      </c>
      <c r="C177" s="37" t="s">
        <v>30</v>
      </c>
      <c r="D177" s="223">
        <v>0.8</v>
      </c>
      <c r="E177" s="48">
        <f t="shared" si="111"/>
        <v>1</v>
      </c>
      <c r="F177" s="43">
        <v>16</v>
      </c>
      <c r="G177" s="48">
        <f t="shared" si="112"/>
        <v>1</v>
      </c>
      <c r="H177" s="4">
        <v>5.95</v>
      </c>
      <c r="I177" s="48">
        <f t="shared" si="113"/>
        <v>0</v>
      </c>
      <c r="J177" s="223">
        <v>6.5</v>
      </c>
      <c r="K177" s="48">
        <f t="shared" si="114"/>
        <v>1</v>
      </c>
      <c r="L177" s="223">
        <v>16.2</v>
      </c>
      <c r="M177" s="48">
        <f t="shared" si="115"/>
        <v>1</v>
      </c>
      <c r="N177" s="223">
        <v>275</v>
      </c>
      <c r="O177" s="48">
        <f t="shared" si="133"/>
        <v>1</v>
      </c>
      <c r="P177" s="41">
        <f t="shared" si="134"/>
        <v>0</v>
      </c>
      <c r="Q177" s="41">
        <f t="shared" si="135"/>
        <v>0</v>
      </c>
      <c r="T177" s="25" t="str">
        <f t="shared" ref="T177:T182" si="137">LEFT(C177,12)</f>
        <v>STAG</v>
      </c>
      <c r="U177" s="25">
        <f t="shared" si="119"/>
        <v>0.8</v>
      </c>
      <c r="V177" s="25">
        <f t="shared" si="120"/>
        <v>1.24</v>
      </c>
      <c r="W177" s="25">
        <f t="shared" si="121"/>
        <v>12.5</v>
      </c>
      <c r="X177" s="25">
        <f t="shared" si="122"/>
        <v>16.440000000000001</v>
      </c>
      <c r="Y177" s="25">
        <f t="shared" si="123"/>
        <v>5.45</v>
      </c>
      <c r="Z177" s="25">
        <f t="shared" si="124"/>
        <v>5.94</v>
      </c>
      <c r="AA177" s="25">
        <f t="shared" si="125"/>
        <v>5</v>
      </c>
      <c r="AB177" s="25">
        <f t="shared" si="126"/>
        <v>7</v>
      </c>
      <c r="AC177" s="25">
        <f t="shared" si="127"/>
        <v>12</v>
      </c>
      <c r="AD177" s="25">
        <f t="shared" si="128"/>
        <v>19.440000000000001</v>
      </c>
      <c r="AE177" s="25">
        <f t="shared" si="129"/>
        <v>270</v>
      </c>
      <c r="AF177" s="25">
        <f t="shared" si="130"/>
        <v>280</v>
      </c>
    </row>
    <row r="178" spans="1:32" x14ac:dyDescent="0.25">
      <c r="A178" s="283">
        <v>45736</v>
      </c>
      <c r="B178" s="34" t="s">
        <v>437</v>
      </c>
      <c r="C178" s="37" t="s">
        <v>30</v>
      </c>
      <c r="D178" s="223">
        <v>0.8</v>
      </c>
      <c r="E178" s="48">
        <f t="shared" si="111"/>
        <v>1</v>
      </c>
      <c r="F178" s="43">
        <v>15.3</v>
      </c>
      <c r="G178" s="48">
        <f t="shared" si="112"/>
        <v>1</v>
      </c>
      <c r="H178" s="4">
        <v>5.97</v>
      </c>
      <c r="I178" s="48">
        <f t="shared" si="113"/>
        <v>0</v>
      </c>
      <c r="J178" s="223">
        <v>6.48</v>
      </c>
      <c r="K178" s="48">
        <f t="shared" si="114"/>
        <v>1</v>
      </c>
      <c r="L178" s="262"/>
      <c r="M178" s="48"/>
      <c r="N178" s="223">
        <v>275</v>
      </c>
      <c r="O178" s="48">
        <f t="shared" si="133"/>
        <v>1</v>
      </c>
      <c r="P178" s="41">
        <f t="shared" si="134"/>
        <v>0</v>
      </c>
      <c r="Q178" s="41">
        <f t="shared" si="135"/>
        <v>0</v>
      </c>
      <c r="T178" s="25" t="str">
        <f t="shared" si="137"/>
        <v>STAG</v>
      </c>
      <c r="U178" s="25">
        <f t="shared" si="119"/>
        <v>0.8</v>
      </c>
      <c r="V178" s="25">
        <f t="shared" si="120"/>
        <v>1.24</v>
      </c>
      <c r="W178" s="25">
        <f t="shared" si="121"/>
        <v>12.5</v>
      </c>
      <c r="X178" s="25">
        <f t="shared" si="122"/>
        <v>16.440000000000001</v>
      </c>
      <c r="Y178" s="25">
        <f t="shared" si="123"/>
        <v>5.45</v>
      </c>
      <c r="Z178" s="25">
        <f t="shared" si="124"/>
        <v>5.94</v>
      </c>
      <c r="AA178" s="25">
        <f t="shared" si="125"/>
        <v>5</v>
      </c>
      <c r="AB178" s="25">
        <f t="shared" si="126"/>
        <v>7</v>
      </c>
      <c r="AC178" s="25">
        <f t="shared" si="127"/>
        <v>12</v>
      </c>
      <c r="AD178" s="25">
        <f t="shared" si="128"/>
        <v>19.440000000000001</v>
      </c>
      <c r="AE178" s="25">
        <f t="shared" si="129"/>
        <v>270</v>
      </c>
      <c r="AF178" s="25">
        <f t="shared" si="130"/>
        <v>280</v>
      </c>
    </row>
    <row r="179" spans="1:32" x14ac:dyDescent="0.25">
      <c r="A179" s="283">
        <v>45739</v>
      </c>
      <c r="B179" s="34" t="s">
        <v>458</v>
      </c>
      <c r="C179" s="37" t="s">
        <v>30</v>
      </c>
      <c r="D179" s="223">
        <v>0.71</v>
      </c>
      <c r="E179" s="48">
        <f t="shared" si="111"/>
        <v>0</v>
      </c>
      <c r="F179" s="43">
        <v>14.5</v>
      </c>
      <c r="G179" s="48">
        <f t="shared" si="112"/>
        <v>1</v>
      </c>
      <c r="H179" s="4">
        <v>5.78</v>
      </c>
      <c r="I179" s="48">
        <f t="shared" si="113"/>
        <v>1</v>
      </c>
      <c r="J179" s="223">
        <v>6.55</v>
      </c>
      <c r="K179" s="48">
        <f t="shared" si="114"/>
        <v>1</v>
      </c>
      <c r="L179" s="223">
        <v>19.399999999999999</v>
      </c>
      <c r="M179" s="48">
        <f t="shared" si="115"/>
        <v>1</v>
      </c>
      <c r="N179" s="223">
        <v>275</v>
      </c>
      <c r="O179" s="48">
        <f t="shared" si="133"/>
        <v>1</v>
      </c>
      <c r="P179" s="41">
        <f t="shared" si="134"/>
        <v>0</v>
      </c>
      <c r="Q179" s="41">
        <f t="shared" si="135"/>
        <v>0</v>
      </c>
      <c r="T179" s="25" t="str">
        <f t="shared" si="137"/>
        <v>STAG</v>
      </c>
      <c r="U179" s="25">
        <f t="shared" si="119"/>
        <v>0.8</v>
      </c>
      <c r="V179" s="25">
        <f t="shared" si="120"/>
        <v>1.24</v>
      </c>
      <c r="W179" s="25">
        <f t="shared" si="121"/>
        <v>12.5</v>
      </c>
      <c r="X179" s="25">
        <f t="shared" si="122"/>
        <v>16.440000000000001</v>
      </c>
      <c r="Y179" s="25">
        <f t="shared" si="123"/>
        <v>5.45</v>
      </c>
      <c r="Z179" s="25">
        <f t="shared" si="124"/>
        <v>5.94</v>
      </c>
      <c r="AA179" s="25">
        <f t="shared" si="125"/>
        <v>5</v>
      </c>
      <c r="AB179" s="25">
        <f t="shared" si="126"/>
        <v>7</v>
      </c>
      <c r="AC179" s="25">
        <f t="shared" si="127"/>
        <v>12</v>
      </c>
      <c r="AD179" s="25">
        <f t="shared" si="128"/>
        <v>19.440000000000001</v>
      </c>
      <c r="AE179" s="25">
        <f t="shared" si="129"/>
        <v>270</v>
      </c>
      <c r="AF179" s="25">
        <f t="shared" si="130"/>
        <v>280</v>
      </c>
    </row>
    <row r="180" spans="1:32" x14ac:dyDescent="0.25">
      <c r="A180" s="283">
        <v>45739</v>
      </c>
      <c r="B180" s="34" t="s">
        <v>436</v>
      </c>
      <c r="C180" s="37" t="s">
        <v>30</v>
      </c>
      <c r="D180" s="223">
        <v>0.82</v>
      </c>
      <c r="E180" s="48">
        <f t="shared" si="111"/>
        <v>1</v>
      </c>
      <c r="F180" s="43">
        <v>15.3</v>
      </c>
      <c r="G180" s="48">
        <f t="shared" si="112"/>
        <v>1</v>
      </c>
      <c r="H180" s="4">
        <v>5.86</v>
      </c>
      <c r="I180" s="48">
        <f t="shared" si="113"/>
        <v>1</v>
      </c>
      <c r="J180" s="223">
        <v>5.2</v>
      </c>
      <c r="K180" s="48">
        <f t="shared" si="114"/>
        <v>1</v>
      </c>
      <c r="L180" s="223">
        <v>15.5</v>
      </c>
      <c r="M180" s="48">
        <f t="shared" si="115"/>
        <v>1</v>
      </c>
      <c r="N180" s="223">
        <v>275</v>
      </c>
      <c r="O180" s="48">
        <f t="shared" si="133"/>
        <v>1</v>
      </c>
      <c r="P180" s="41">
        <f t="shared" si="134"/>
        <v>1</v>
      </c>
      <c r="Q180" s="41">
        <f t="shared" si="135"/>
        <v>1</v>
      </c>
      <c r="T180" s="25" t="str">
        <f t="shared" si="137"/>
        <v>STAG</v>
      </c>
      <c r="U180" s="25">
        <f t="shared" si="119"/>
        <v>0.8</v>
      </c>
      <c r="V180" s="25">
        <f t="shared" si="120"/>
        <v>1.24</v>
      </c>
      <c r="W180" s="25">
        <f t="shared" si="121"/>
        <v>12.5</v>
      </c>
      <c r="X180" s="25">
        <f t="shared" si="122"/>
        <v>16.440000000000001</v>
      </c>
      <c r="Y180" s="25">
        <f t="shared" si="123"/>
        <v>5.45</v>
      </c>
      <c r="Z180" s="25">
        <f t="shared" si="124"/>
        <v>5.94</v>
      </c>
      <c r="AA180" s="25">
        <f t="shared" si="125"/>
        <v>5</v>
      </c>
      <c r="AB180" s="25">
        <f t="shared" si="126"/>
        <v>7</v>
      </c>
      <c r="AC180" s="25">
        <f t="shared" si="127"/>
        <v>12</v>
      </c>
      <c r="AD180" s="25">
        <f t="shared" si="128"/>
        <v>19.440000000000001</v>
      </c>
      <c r="AE180" s="25">
        <f t="shared" si="129"/>
        <v>270</v>
      </c>
      <c r="AF180" s="25">
        <f t="shared" si="130"/>
        <v>280</v>
      </c>
    </row>
    <row r="181" spans="1:32" x14ac:dyDescent="0.25">
      <c r="A181" s="283">
        <v>45739</v>
      </c>
      <c r="B181" s="34" t="s">
        <v>434</v>
      </c>
      <c r="C181" s="37" t="s">
        <v>31</v>
      </c>
      <c r="D181" s="223">
        <v>1.85</v>
      </c>
      <c r="E181" s="48">
        <f t="shared" si="111"/>
        <v>1</v>
      </c>
      <c r="F181" s="43">
        <v>15.8</v>
      </c>
      <c r="G181" s="48">
        <f t="shared" si="112"/>
        <v>1</v>
      </c>
      <c r="H181" s="4">
        <v>5.37</v>
      </c>
      <c r="I181" s="48">
        <f t="shared" si="113"/>
        <v>1</v>
      </c>
      <c r="J181" s="223">
        <v>6.2</v>
      </c>
      <c r="K181" s="48">
        <f t="shared" si="114"/>
        <v>1</v>
      </c>
      <c r="L181" s="223">
        <v>12.2</v>
      </c>
      <c r="M181" s="48">
        <f t="shared" si="115"/>
        <v>1</v>
      </c>
      <c r="N181" s="223">
        <v>275</v>
      </c>
      <c r="O181" s="48">
        <f t="shared" si="133"/>
        <v>1</v>
      </c>
      <c r="P181" s="41">
        <f t="shared" si="134"/>
        <v>1</v>
      </c>
      <c r="Q181" s="41">
        <f t="shared" si="135"/>
        <v>1</v>
      </c>
      <c r="T181" s="25" t="str">
        <f t="shared" si="137"/>
        <v>CARIB</v>
      </c>
      <c r="U181" s="25">
        <f t="shared" si="119"/>
        <v>1.65</v>
      </c>
      <c r="V181" s="25">
        <f t="shared" si="120"/>
        <v>2.14</v>
      </c>
      <c r="W181" s="25">
        <f t="shared" si="121"/>
        <v>12.5</v>
      </c>
      <c r="X181" s="25">
        <f t="shared" si="122"/>
        <v>16.399999999999999</v>
      </c>
      <c r="Y181" s="25">
        <f t="shared" si="123"/>
        <v>5</v>
      </c>
      <c r="Z181" s="25">
        <f t="shared" si="124"/>
        <v>5.44</v>
      </c>
      <c r="AA181" s="25">
        <f t="shared" si="125"/>
        <v>5</v>
      </c>
      <c r="AB181" s="25">
        <f t="shared" si="126"/>
        <v>7</v>
      </c>
      <c r="AC181" s="25">
        <f t="shared" si="127"/>
        <v>12</v>
      </c>
      <c r="AD181" s="25">
        <f t="shared" si="128"/>
        <v>19.440000000000001</v>
      </c>
      <c r="AE181" s="25">
        <f t="shared" si="129"/>
        <v>270</v>
      </c>
      <c r="AF181" s="25">
        <f t="shared" si="130"/>
        <v>280</v>
      </c>
    </row>
    <row r="182" spans="1:32" x14ac:dyDescent="0.25">
      <c r="A182" s="283">
        <v>45739</v>
      </c>
      <c r="B182" s="34" t="s">
        <v>458</v>
      </c>
      <c r="C182" s="37" t="s">
        <v>31</v>
      </c>
      <c r="D182" s="223">
        <v>1.88</v>
      </c>
      <c r="E182" s="48">
        <f t="shared" si="111"/>
        <v>1</v>
      </c>
      <c r="F182" s="43">
        <v>14.45</v>
      </c>
      <c r="G182" s="48">
        <f t="shared" si="112"/>
        <v>1</v>
      </c>
      <c r="H182" s="4">
        <v>5.33</v>
      </c>
      <c r="I182" s="48">
        <f t="shared" si="113"/>
        <v>1</v>
      </c>
      <c r="J182" s="223">
        <v>6.34</v>
      </c>
      <c r="K182" s="48">
        <f t="shared" si="114"/>
        <v>1</v>
      </c>
      <c r="L182" s="223">
        <v>17.37</v>
      </c>
      <c r="M182" s="48">
        <f t="shared" si="115"/>
        <v>1</v>
      </c>
      <c r="N182" s="223">
        <v>275</v>
      </c>
      <c r="O182" s="48">
        <f t="shared" si="133"/>
        <v>1</v>
      </c>
      <c r="P182" s="41">
        <f t="shared" si="134"/>
        <v>1</v>
      </c>
      <c r="Q182" s="41">
        <f t="shared" si="135"/>
        <v>1</v>
      </c>
      <c r="T182" s="25" t="str">
        <f t="shared" si="137"/>
        <v>CARIB</v>
      </c>
      <c r="U182" s="25">
        <f t="shared" si="119"/>
        <v>1.65</v>
      </c>
      <c r="V182" s="25">
        <f t="shared" si="120"/>
        <v>2.14</v>
      </c>
      <c r="W182" s="25">
        <f t="shared" si="121"/>
        <v>12.5</v>
      </c>
      <c r="X182" s="25">
        <f t="shared" si="122"/>
        <v>16.399999999999999</v>
      </c>
      <c r="Y182" s="25">
        <f t="shared" si="123"/>
        <v>5</v>
      </c>
      <c r="Z182" s="25">
        <f t="shared" si="124"/>
        <v>5.44</v>
      </c>
      <c r="AA182" s="25">
        <f t="shared" si="125"/>
        <v>5</v>
      </c>
      <c r="AB182" s="25">
        <f t="shared" si="126"/>
        <v>7</v>
      </c>
      <c r="AC182" s="25">
        <f t="shared" si="127"/>
        <v>12</v>
      </c>
      <c r="AD182" s="25">
        <f t="shared" si="128"/>
        <v>19.440000000000001</v>
      </c>
      <c r="AE182" s="25">
        <f t="shared" si="129"/>
        <v>270</v>
      </c>
      <c r="AF182" s="25">
        <f t="shared" si="130"/>
        <v>280</v>
      </c>
    </row>
    <row r="183" spans="1:32" x14ac:dyDescent="0.25">
      <c r="A183" s="283">
        <v>45740</v>
      </c>
      <c r="B183" s="34" t="s">
        <v>436</v>
      </c>
      <c r="C183" s="37" t="s">
        <v>31</v>
      </c>
      <c r="D183" s="223">
        <v>1.87</v>
      </c>
      <c r="E183" s="48">
        <f t="shared" si="111"/>
        <v>1</v>
      </c>
      <c r="F183" s="43">
        <v>13.6</v>
      </c>
      <c r="G183" s="48">
        <f t="shared" si="112"/>
        <v>1</v>
      </c>
      <c r="H183" s="4">
        <v>5.4</v>
      </c>
      <c r="I183" s="48">
        <f t="shared" si="113"/>
        <v>1</v>
      </c>
      <c r="J183" s="223">
        <v>6.2</v>
      </c>
      <c r="K183" s="48">
        <f t="shared" si="114"/>
        <v>1</v>
      </c>
      <c r="L183" s="223">
        <v>16.600000000000001</v>
      </c>
      <c r="M183" s="48">
        <f t="shared" si="115"/>
        <v>1</v>
      </c>
      <c r="N183" s="223">
        <v>275</v>
      </c>
      <c r="O183" s="48">
        <f t="shared" si="133"/>
        <v>1</v>
      </c>
      <c r="P183" s="41">
        <f t="shared" si="134"/>
        <v>1</v>
      </c>
      <c r="Q183" s="41">
        <f t="shared" si="135"/>
        <v>1</v>
      </c>
      <c r="T183" s="25" t="str">
        <f t="shared" si="136"/>
        <v>CARIB</v>
      </c>
      <c r="U183" s="25">
        <f t="shared" si="119"/>
        <v>1.65</v>
      </c>
      <c r="V183" s="25">
        <f t="shared" si="120"/>
        <v>2.14</v>
      </c>
      <c r="W183" s="25">
        <f t="shared" si="121"/>
        <v>12.5</v>
      </c>
      <c r="X183" s="25">
        <f t="shared" si="122"/>
        <v>16.399999999999999</v>
      </c>
      <c r="Y183" s="25">
        <f t="shared" si="123"/>
        <v>5</v>
      </c>
      <c r="Z183" s="25">
        <f t="shared" si="124"/>
        <v>5.44</v>
      </c>
      <c r="AA183" s="25">
        <f t="shared" si="125"/>
        <v>5</v>
      </c>
      <c r="AB183" s="25">
        <f t="shared" si="126"/>
        <v>7</v>
      </c>
      <c r="AC183" s="25">
        <f t="shared" si="127"/>
        <v>12</v>
      </c>
      <c r="AD183" s="25">
        <f t="shared" si="128"/>
        <v>19.440000000000001</v>
      </c>
      <c r="AE183" s="25">
        <f t="shared" si="129"/>
        <v>270</v>
      </c>
      <c r="AF183" s="25">
        <f t="shared" si="130"/>
        <v>280</v>
      </c>
    </row>
    <row r="184" spans="1:32" x14ac:dyDescent="0.25">
      <c r="A184" s="283">
        <v>45740</v>
      </c>
      <c r="B184" s="34" t="s">
        <v>455</v>
      </c>
      <c r="C184" s="37" t="s">
        <v>34</v>
      </c>
      <c r="D184" s="223">
        <v>17.04</v>
      </c>
      <c r="E184" s="48">
        <f t="shared" si="111"/>
        <v>1</v>
      </c>
      <c r="F184" s="43">
        <v>12</v>
      </c>
      <c r="G184" s="48">
        <f t="shared" si="112"/>
        <v>1</v>
      </c>
      <c r="H184" s="4"/>
      <c r="I184" s="48"/>
      <c r="J184" s="223">
        <v>200.1</v>
      </c>
      <c r="K184" s="48">
        <f t="shared" si="114"/>
        <v>1</v>
      </c>
      <c r="L184" s="434">
        <v>219.6</v>
      </c>
      <c r="M184" s="435">
        <v>1</v>
      </c>
      <c r="N184" s="223">
        <v>275</v>
      </c>
      <c r="O184" s="48">
        <f t="shared" si="133"/>
        <v>1</v>
      </c>
      <c r="P184" s="248">
        <v>1</v>
      </c>
      <c r="Q184" s="248">
        <v>1</v>
      </c>
      <c r="T184" s="25" t="str">
        <f t="shared" ref="T184:T193" si="138">LEFT(C184,12)</f>
        <v>STARMALT</v>
      </c>
      <c r="U184" s="25">
        <f t="shared" si="119"/>
        <v>16.8</v>
      </c>
      <c r="V184" s="25">
        <f t="shared" si="120"/>
        <v>17.239999999999998</v>
      </c>
      <c r="W184" s="25">
        <f t="shared" si="121"/>
        <v>10</v>
      </c>
      <c r="X184" s="25">
        <f t="shared" si="122"/>
        <v>12.44</v>
      </c>
      <c r="Y184" s="25">
        <f t="shared" si="123"/>
        <v>0</v>
      </c>
      <c r="Z184" s="25">
        <f t="shared" si="124"/>
        <v>0</v>
      </c>
      <c r="AA184" s="25">
        <f t="shared" si="125"/>
        <v>170</v>
      </c>
      <c r="AB184" s="25">
        <f t="shared" si="126"/>
        <v>240</v>
      </c>
      <c r="AC184" s="25">
        <f t="shared" si="127"/>
        <v>230</v>
      </c>
      <c r="AD184" s="25">
        <f t="shared" si="128"/>
        <v>250</v>
      </c>
      <c r="AE184" s="25">
        <f t="shared" si="129"/>
        <v>270</v>
      </c>
      <c r="AF184" s="25">
        <f t="shared" si="130"/>
        <v>280</v>
      </c>
    </row>
    <row r="185" spans="1:32" x14ac:dyDescent="0.25">
      <c r="A185" s="283">
        <v>45740</v>
      </c>
      <c r="B185" s="34" t="s">
        <v>452</v>
      </c>
      <c r="C185" s="37" t="s">
        <v>34</v>
      </c>
      <c r="D185" s="223">
        <v>16.86</v>
      </c>
      <c r="E185" s="48">
        <f t="shared" si="111"/>
        <v>1</v>
      </c>
      <c r="F185" s="43">
        <v>12</v>
      </c>
      <c r="G185" s="48">
        <f t="shared" si="112"/>
        <v>1</v>
      </c>
      <c r="H185" s="4"/>
      <c r="I185" s="48"/>
      <c r="J185" s="223">
        <v>212.1</v>
      </c>
      <c r="K185" s="48">
        <f t="shared" si="114"/>
        <v>1</v>
      </c>
      <c r="L185" s="223">
        <v>178.7</v>
      </c>
      <c r="M185" s="48">
        <f t="shared" si="115"/>
        <v>0</v>
      </c>
      <c r="N185" s="223">
        <v>275</v>
      </c>
      <c r="O185" s="48">
        <f t="shared" si="133"/>
        <v>1</v>
      </c>
      <c r="P185" s="41">
        <f t="shared" si="134"/>
        <v>0</v>
      </c>
      <c r="Q185" s="41">
        <f t="shared" si="135"/>
        <v>0</v>
      </c>
      <c r="T185" s="25" t="str">
        <f t="shared" si="138"/>
        <v>STARMALT</v>
      </c>
      <c r="U185" s="25">
        <f t="shared" si="119"/>
        <v>16.8</v>
      </c>
      <c r="V185" s="25">
        <f t="shared" si="120"/>
        <v>17.239999999999998</v>
      </c>
      <c r="W185" s="25">
        <f t="shared" si="121"/>
        <v>10</v>
      </c>
      <c r="X185" s="25">
        <f t="shared" si="122"/>
        <v>12.44</v>
      </c>
      <c r="Y185" s="25">
        <f t="shared" si="123"/>
        <v>0</v>
      </c>
      <c r="Z185" s="25">
        <f t="shared" si="124"/>
        <v>0</v>
      </c>
      <c r="AA185" s="25">
        <f t="shared" si="125"/>
        <v>170</v>
      </c>
      <c r="AB185" s="25">
        <f t="shared" si="126"/>
        <v>240</v>
      </c>
      <c r="AC185" s="25">
        <f t="shared" si="127"/>
        <v>230</v>
      </c>
      <c r="AD185" s="25">
        <f t="shared" si="128"/>
        <v>250</v>
      </c>
      <c r="AE185" s="25">
        <f t="shared" si="129"/>
        <v>270</v>
      </c>
      <c r="AF185" s="25">
        <f t="shared" si="130"/>
        <v>280</v>
      </c>
    </row>
    <row r="186" spans="1:32" x14ac:dyDescent="0.25">
      <c r="A186" s="283">
        <v>45741</v>
      </c>
      <c r="B186" s="34" t="s">
        <v>436</v>
      </c>
      <c r="C186" s="37" t="s">
        <v>34</v>
      </c>
      <c r="D186" s="223">
        <v>17.010000000000002</v>
      </c>
      <c r="E186" s="48">
        <f t="shared" si="111"/>
        <v>1</v>
      </c>
      <c r="F186" s="43">
        <v>10.95</v>
      </c>
      <c r="G186" s="48">
        <f t="shared" si="112"/>
        <v>1</v>
      </c>
      <c r="H186" s="4"/>
      <c r="I186" s="48"/>
      <c r="J186" s="223">
        <v>220</v>
      </c>
      <c r="K186" s="48">
        <f t="shared" si="114"/>
        <v>1</v>
      </c>
      <c r="L186" s="223">
        <v>189.45</v>
      </c>
      <c r="M186" s="48">
        <f t="shared" si="115"/>
        <v>0</v>
      </c>
      <c r="N186" s="223">
        <v>275</v>
      </c>
      <c r="O186" s="48">
        <f t="shared" si="133"/>
        <v>1</v>
      </c>
      <c r="P186" s="41">
        <f t="shared" si="134"/>
        <v>0</v>
      </c>
      <c r="Q186" s="41">
        <f t="shared" si="135"/>
        <v>0</v>
      </c>
      <c r="T186" s="25" t="str">
        <f t="shared" si="138"/>
        <v>STARMALT</v>
      </c>
      <c r="U186" s="25">
        <f t="shared" si="119"/>
        <v>16.8</v>
      </c>
      <c r="V186" s="25">
        <f t="shared" si="120"/>
        <v>17.239999999999998</v>
      </c>
      <c r="W186" s="25">
        <f t="shared" si="121"/>
        <v>10</v>
      </c>
      <c r="X186" s="25">
        <f t="shared" si="122"/>
        <v>12.44</v>
      </c>
      <c r="Y186" s="25">
        <f t="shared" si="123"/>
        <v>0</v>
      </c>
      <c r="Z186" s="25">
        <f t="shared" si="124"/>
        <v>0</v>
      </c>
      <c r="AA186" s="25">
        <f t="shared" si="125"/>
        <v>170</v>
      </c>
      <c r="AB186" s="25">
        <f t="shared" si="126"/>
        <v>240</v>
      </c>
      <c r="AC186" s="25">
        <f t="shared" si="127"/>
        <v>230</v>
      </c>
      <c r="AD186" s="25">
        <f t="shared" si="128"/>
        <v>250</v>
      </c>
      <c r="AE186" s="25">
        <f t="shared" si="129"/>
        <v>270</v>
      </c>
      <c r="AF186" s="25">
        <f t="shared" si="130"/>
        <v>280</v>
      </c>
    </row>
    <row r="187" spans="1:32" x14ac:dyDescent="0.25">
      <c r="A187" s="283">
        <v>45743</v>
      </c>
      <c r="B187" s="34" t="s">
        <v>457</v>
      </c>
      <c r="C187" s="37" t="s">
        <v>30</v>
      </c>
      <c r="D187" s="223">
        <v>0.94</v>
      </c>
      <c r="E187" s="48">
        <f t="shared" si="111"/>
        <v>1</v>
      </c>
      <c r="F187" s="43">
        <v>16</v>
      </c>
      <c r="G187" s="48">
        <f t="shared" si="112"/>
        <v>1</v>
      </c>
      <c r="H187" s="4">
        <v>5.88</v>
      </c>
      <c r="I187" s="48">
        <f t="shared" si="113"/>
        <v>1</v>
      </c>
      <c r="J187" s="223">
        <v>5.68</v>
      </c>
      <c r="K187" s="48">
        <f t="shared" si="114"/>
        <v>1</v>
      </c>
      <c r="L187" s="223">
        <v>18.3</v>
      </c>
      <c r="M187" s="48">
        <f t="shared" si="115"/>
        <v>1</v>
      </c>
      <c r="N187" s="223">
        <v>275</v>
      </c>
      <c r="O187" s="48">
        <f t="shared" si="133"/>
        <v>1</v>
      </c>
      <c r="P187" s="41">
        <f t="shared" si="134"/>
        <v>1</v>
      </c>
      <c r="Q187" s="41">
        <f t="shared" si="135"/>
        <v>1</v>
      </c>
      <c r="T187" s="25" t="str">
        <f t="shared" si="138"/>
        <v>STAG</v>
      </c>
      <c r="U187" s="25">
        <f t="shared" si="119"/>
        <v>0.8</v>
      </c>
      <c r="V187" s="25">
        <f t="shared" si="120"/>
        <v>1.24</v>
      </c>
      <c r="W187" s="25">
        <f t="shared" si="121"/>
        <v>12.5</v>
      </c>
      <c r="X187" s="25">
        <f t="shared" si="122"/>
        <v>16.440000000000001</v>
      </c>
      <c r="Y187" s="25">
        <f t="shared" si="123"/>
        <v>5.45</v>
      </c>
      <c r="Z187" s="25">
        <f t="shared" si="124"/>
        <v>5.94</v>
      </c>
      <c r="AA187" s="25">
        <f t="shared" si="125"/>
        <v>5</v>
      </c>
      <c r="AB187" s="25">
        <f t="shared" si="126"/>
        <v>7</v>
      </c>
      <c r="AC187" s="25">
        <f t="shared" si="127"/>
        <v>12</v>
      </c>
      <c r="AD187" s="25">
        <f t="shared" si="128"/>
        <v>19.440000000000001</v>
      </c>
      <c r="AE187" s="25">
        <f t="shared" si="129"/>
        <v>270</v>
      </c>
      <c r="AF187" s="25">
        <f t="shared" si="130"/>
        <v>280</v>
      </c>
    </row>
    <row r="188" spans="1:32" x14ac:dyDescent="0.25">
      <c r="A188" s="283">
        <v>45743</v>
      </c>
      <c r="B188" s="34" t="s">
        <v>456</v>
      </c>
      <c r="C188" s="37" t="s">
        <v>30</v>
      </c>
      <c r="D188" s="223">
        <v>0.9</v>
      </c>
      <c r="E188" s="48">
        <f t="shared" si="111"/>
        <v>1</v>
      </c>
      <c r="F188" s="43">
        <v>16</v>
      </c>
      <c r="G188" s="48">
        <f t="shared" si="112"/>
        <v>1</v>
      </c>
      <c r="H188" s="4">
        <v>5.78</v>
      </c>
      <c r="I188" s="48">
        <f t="shared" si="113"/>
        <v>1</v>
      </c>
      <c r="J188" s="223">
        <v>5.85</v>
      </c>
      <c r="K188" s="48">
        <f t="shared" si="114"/>
        <v>1</v>
      </c>
      <c r="L188" s="223">
        <v>16.07</v>
      </c>
      <c r="M188" s="48">
        <f t="shared" si="115"/>
        <v>1</v>
      </c>
      <c r="N188" s="223">
        <v>275</v>
      </c>
      <c r="O188" s="48">
        <f t="shared" si="133"/>
        <v>1</v>
      </c>
      <c r="P188" s="41">
        <f t="shared" si="134"/>
        <v>1</v>
      </c>
      <c r="Q188" s="41">
        <f t="shared" si="135"/>
        <v>1</v>
      </c>
      <c r="T188" s="25" t="str">
        <f t="shared" si="138"/>
        <v>STAG</v>
      </c>
      <c r="U188" s="25">
        <f t="shared" si="119"/>
        <v>0.8</v>
      </c>
      <c r="V188" s="25">
        <f t="shared" si="120"/>
        <v>1.24</v>
      </c>
      <c r="W188" s="25">
        <f t="shared" si="121"/>
        <v>12.5</v>
      </c>
      <c r="X188" s="25">
        <f t="shared" si="122"/>
        <v>16.440000000000001</v>
      </c>
      <c r="Y188" s="25">
        <f t="shared" si="123"/>
        <v>5.45</v>
      </c>
      <c r="Z188" s="25">
        <f t="shared" si="124"/>
        <v>5.94</v>
      </c>
      <c r="AA188" s="25">
        <f t="shared" si="125"/>
        <v>5</v>
      </c>
      <c r="AB188" s="25">
        <f t="shared" si="126"/>
        <v>7</v>
      </c>
      <c r="AC188" s="25">
        <f t="shared" si="127"/>
        <v>12</v>
      </c>
      <c r="AD188" s="25">
        <f t="shared" si="128"/>
        <v>19.440000000000001</v>
      </c>
      <c r="AE188" s="25">
        <f t="shared" si="129"/>
        <v>270</v>
      </c>
      <c r="AF188" s="25">
        <f t="shared" si="130"/>
        <v>280</v>
      </c>
    </row>
    <row r="189" spans="1:32" x14ac:dyDescent="0.25">
      <c r="A189" s="283">
        <v>45746</v>
      </c>
      <c r="B189" s="34" t="s">
        <v>458</v>
      </c>
      <c r="C189" s="37" t="s">
        <v>31</v>
      </c>
      <c r="D189" s="223">
        <v>1.85</v>
      </c>
      <c r="E189" s="48">
        <f t="shared" si="111"/>
        <v>1</v>
      </c>
      <c r="F189" s="43">
        <v>14.95</v>
      </c>
      <c r="G189" s="48">
        <f t="shared" si="112"/>
        <v>1</v>
      </c>
      <c r="H189" s="4">
        <v>5.22</v>
      </c>
      <c r="I189" s="48">
        <f t="shared" si="113"/>
        <v>1</v>
      </c>
      <c r="J189" s="223">
        <v>6.4</v>
      </c>
      <c r="K189" s="48">
        <f t="shared" si="114"/>
        <v>1</v>
      </c>
      <c r="L189" s="223">
        <v>17.600000000000001</v>
      </c>
      <c r="M189" s="48">
        <f t="shared" si="115"/>
        <v>1</v>
      </c>
      <c r="N189" s="223">
        <v>275</v>
      </c>
      <c r="O189" s="48">
        <f t="shared" si="133"/>
        <v>1</v>
      </c>
      <c r="P189" s="41">
        <f t="shared" si="134"/>
        <v>1</v>
      </c>
      <c r="Q189" s="41">
        <f t="shared" si="135"/>
        <v>1</v>
      </c>
      <c r="T189" s="25" t="str">
        <f t="shared" si="138"/>
        <v>CARIB</v>
      </c>
      <c r="U189" s="25">
        <f t="shared" si="119"/>
        <v>1.65</v>
      </c>
      <c r="V189" s="25">
        <f t="shared" si="120"/>
        <v>2.14</v>
      </c>
      <c r="W189" s="25">
        <f t="shared" si="121"/>
        <v>12.5</v>
      </c>
      <c r="X189" s="25">
        <f t="shared" si="122"/>
        <v>16.399999999999999</v>
      </c>
      <c r="Y189" s="25">
        <f t="shared" si="123"/>
        <v>5</v>
      </c>
      <c r="Z189" s="25">
        <f t="shared" si="124"/>
        <v>5.44</v>
      </c>
      <c r="AA189" s="25">
        <f t="shared" si="125"/>
        <v>5</v>
      </c>
      <c r="AB189" s="25">
        <f t="shared" si="126"/>
        <v>7</v>
      </c>
      <c r="AC189" s="25">
        <f t="shared" si="127"/>
        <v>12</v>
      </c>
      <c r="AD189" s="25">
        <f t="shared" si="128"/>
        <v>19.440000000000001</v>
      </c>
      <c r="AE189" s="25">
        <f t="shared" si="129"/>
        <v>270</v>
      </c>
      <c r="AF189" s="25">
        <f t="shared" si="130"/>
        <v>280</v>
      </c>
    </row>
    <row r="190" spans="1:32" x14ac:dyDescent="0.25">
      <c r="A190" s="283">
        <v>45746</v>
      </c>
      <c r="B190" s="34" t="s">
        <v>459</v>
      </c>
      <c r="C190" s="37" t="s">
        <v>31</v>
      </c>
      <c r="D190" s="223">
        <v>1.88</v>
      </c>
      <c r="E190" s="48">
        <f t="shared" si="111"/>
        <v>1</v>
      </c>
      <c r="F190" s="43">
        <v>16</v>
      </c>
      <c r="G190" s="48">
        <f t="shared" si="112"/>
        <v>1</v>
      </c>
      <c r="H190" s="4">
        <v>5.31</v>
      </c>
      <c r="I190" s="48">
        <f t="shared" si="113"/>
        <v>1</v>
      </c>
      <c r="J190" s="223">
        <v>6</v>
      </c>
      <c r="K190" s="48">
        <f t="shared" si="114"/>
        <v>1</v>
      </c>
      <c r="L190" s="223">
        <v>13.95</v>
      </c>
      <c r="M190" s="48">
        <f t="shared" si="115"/>
        <v>1</v>
      </c>
      <c r="N190" s="223">
        <v>275</v>
      </c>
      <c r="O190" s="48">
        <f t="shared" si="133"/>
        <v>1</v>
      </c>
      <c r="P190" s="41">
        <f t="shared" si="134"/>
        <v>1</v>
      </c>
      <c r="Q190" s="41">
        <f t="shared" si="135"/>
        <v>1</v>
      </c>
      <c r="T190" s="25" t="str">
        <f t="shared" si="138"/>
        <v>CARIB</v>
      </c>
      <c r="U190" s="25">
        <f t="shared" si="119"/>
        <v>1.65</v>
      </c>
      <c r="V190" s="25">
        <f t="shared" si="120"/>
        <v>2.14</v>
      </c>
      <c r="W190" s="25">
        <f t="shared" si="121"/>
        <v>12.5</v>
      </c>
      <c r="X190" s="25">
        <f t="shared" si="122"/>
        <v>16.399999999999999</v>
      </c>
      <c r="Y190" s="25">
        <f t="shared" si="123"/>
        <v>5</v>
      </c>
      <c r="Z190" s="25">
        <f t="shared" si="124"/>
        <v>5.44</v>
      </c>
      <c r="AA190" s="25">
        <f t="shared" si="125"/>
        <v>5</v>
      </c>
      <c r="AB190" s="25">
        <f t="shared" si="126"/>
        <v>7</v>
      </c>
      <c r="AC190" s="25">
        <f t="shared" si="127"/>
        <v>12</v>
      </c>
      <c r="AD190" s="25">
        <f t="shared" si="128"/>
        <v>19.440000000000001</v>
      </c>
      <c r="AE190" s="25">
        <f t="shared" si="129"/>
        <v>270</v>
      </c>
      <c r="AF190" s="25">
        <f t="shared" si="130"/>
        <v>280</v>
      </c>
    </row>
    <row r="191" spans="1:32" x14ac:dyDescent="0.25">
      <c r="A191" s="283">
        <v>45747</v>
      </c>
      <c r="B191" s="34" t="s">
        <v>458</v>
      </c>
      <c r="C191" s="37" t="s">
        <v>31</v>
      </c>
      <c r="D191" s="223">
        <v>2.02</v>
      </c>
      <c r="E191" s="48">
        <f t="shared" si="111"/>
        <v>1</v>
      </c>
      <c r="F191" s="43">
        <v>13.75</v>
      </c>
      <c r="G191" s="48">
        <f t="shared" si="112"/>
        <v>1</v>
      </c>
      <c r="H191" s="4">
        <v>5.23</v>
      </c>
      <c r="I191" s="48">
        <f t="shared" si="113"/>
        <v>1</v>
      </c>
      <c r="J191" s="223">
        <v>6.36</v>
      </c>
      <c r="K191" s="48">
        <f t="shared" si="114"/>
        <v>1</v>
      </c>
      <c r="L191" s="223">
        <v>14.38</v>
      </c>
      <c r="M191" s="48">
        <f t="shared" si="115"/>
        <v>1</v>
      </c>
      <c r="N191" s="223">
        <v>275</v>
      </c>
      <c r="O191" s="48">
        <f t="shared" si="133"/>
        <v>1</v>
      </c>
      <c r="P191" s="41">
        <f t="shared" si="134"/>
        <v>1</v>
      </c>
      <c r="Q191" s="41">
        <f t="shared" si="135"/>
        <v>1</v>
      </c>
      <c r="T191" s="25" t="str">
        <f t="shared" si="138"/>
        <v>CARIB</v>
      </c>
      <c r="U191" s="25">
        <f t="shared" si="119"/>
        <v>1.65</v>
      </c>
      <c r="V191" s="25">
        <f t="shared" si="120"/>
        <v>2.14</v>
      </c>
      <c r="W191" s="25">
        <f t="shared" si="121"/>
        <v>12.5</v>
      </c>
      <c r="X191" s="25">
        <f t="shared" si="122"/>
        <v>16.399999999999999</v>
      </c>
      <c r="Y191" s="25">
        <f t="shared" si="123"/>
        <v>5</v>
      </c>
      <c r="Z191" s="25">
        <f t="shared" si="124"/>
        <v>5.44</v>
      </c>
      <c r="AA191" s="25">
        <f t="shared" si="125"/>
        <v>5</v>
      </c>
      <c r="AB191" s="25">
        <f t="shared" si="126"/>
        <v>7</v>
      </c>
      <c r="AC191" s="25">
        <f t="shared" si="127"/>
        <v>12</v>
      </c>
      <c r="AD191" s="25">
        <f t="shared" si="128"/>
        <v>19.440000000000001</v>
      </c>
      <c r="AE191" s="25">
        <f t="shared" si="129"/>
        <v>270</v>
      </c>
      <c r="AF191" s="25">
        <f t="shared" si="130"/>
        <v>280</v>
      </c>
    </row>
    <row r="192" spans="1:32" x14ac:dyDescent="0.25">
      <c r="A192" s="283">
        <v>45747</v>
      </c>
      <c r="B192" s="34" t="s">
        <v>436</v>
      </c>
      <c r="C192" s="37" t="s">
        <v>31</v>
      </c>
      <c r="D192" s="223">
        <v>2</v>
      </c>
      <c r="E192" s="48">
        <f t="shared" si="111"/>
        <v>1</v>
      </c>
      <c r="F192" s="43">
        <v>15.5</v>
      </c>
      <c r="G192" s="48">
        <f t="shared" si="112"/>
        <v>1</v>
      </c>
      <c r="H192" s="4">
        <v>5.32</v>
      </c>
      <c r="I192" s="48">
        <f t="shared" si="113"/>
        <v>1</v>
      </c>
      <c r="J192" s="223">
        <v>6.46</v>
      </c>
      <c r="K192" s="48">
        <f t="shared" si="114"/>
        <v>1</v>
      </c>
      <c r="L192" s="223">
        <v>17.7</v>
      </c>
      <c r="M192" s="48">
        <f t="shared" si="115"/>
        <v>1</v>
      </c>
      <c r="N192" s="223">
        <v>275</v>
      </c>
      <c r="O192" s="48">
        <f t="shared" si="133"/>
        <v>1</v>
      </c>
      <c r="P192" s="41">
        <f t="shared" si="134"/>
        <v>1</v>
      </c>
      <c r="Q192" s="41">
        <f t="shared" si="135"/>
        <v>1</v>
      </c>
      <c r="T192" s="25" t="str">
        <f t="shared" si="138"/>
        <v>CARIB</v>
      </c>
      <c r="U192" s="25">
        <f t="shared" si="119"/>
        <v>1.65</v>
      </c>
      <c r="V192" s="25">
        <f t="shared" si="120"/>
        <v>2.14</v>
      </c>
      <c r="W192" s="25">
        <f t="shared" si="121"/>
        <v>12.5</v>
      </c>
      <c r="X192" s="25">
        <f t="shared" si="122"/>
        <v>16.399999999999999</v>
      </c>
      <c r="Y192" s="25">
        <f t="shared" si="123"/>
        <v>5</v>
      </c>
      <c r="Z192" s="25">
        <f t="shared" si="124"/>
        <v>5.44</v>
      </c>
      <c r="AA192" s="25">
        <f t="shared" si="125"/>
        <v>5</v>
      </c>
      <c r="AB192" s="25">
        <f t="shared" si="126"/>
        <v>7</v>
      </c>
      <c r="AC192" s="25">
        <f t="shared" si="127"/>
        <v>12</v>
      </c>
      <c r="AD192" s="25">
        <f t="shared" si="128"/>
        <v>19.440000000000001</v>
      </c>
      <c r="AE192" s="25">
        <f t="shared" si="129"/>
        <v>270</v>
      </c>
      <c r="AF192" s="25">
        <f t="shared" si="130"/>
        <v>280</v>
      </c>
    </row>
    <row r="193" spans="1:32" x14ac:dyDescent="0.25">
      <c r="A193" s="283">
        <v>45747</v>
      </c>
      <c r="B193" s="34" t="s">
        <v>434</v>
      </c>
      <c r="C193" s="37" t="s">
        <v>31</v>
      </c>
      <c r="D193" s="223">
        <v>1.98</v>
      </c>
      <c r="E193" s="48">
        <f t="shared" si="111"/>
        <v>1</v>
      </c>
      <c r="F193" s="43">
        <v>15.1</v>
      </c>
      <c r="G193" s="48">
        <f t="shared" si="112"/>
        <v>1</v>
      </c>
      <c r="H193" s="4">
        <v>5.18</v>
      </c>
      <c r="I193" s="48">
        <f t="shared" si="113"/>
        <v>1</v>
      </c>
      <c r="J193" s="223">
        <v>6.55</v>
      </c>
      <c r="K193" s="48">
        <f t="shared" si="114"/>
        <v>1</v>
      </c>
      <c r="L193" s="223">
        <v>17</v>
      </c>
      <c r="M193" s="48">
        <f t="shared" si="115"/>
        <v>1</v>
      </c>
      <c r="N193" s="223">
        <v>275</v>
      </c>
      <c r="O193" s="48">
        <f t="shared" si="133"/>
        <v>1</v>
      </c>
      <c r="P193" s="41">
        <f t="shared" si="134"/>
        <v>1</v>
      </c>
      <c r="Q193" s="41">
        <f t="shared" si="135"/>
        <v>1</v>
      </c>
      <c r="T193" s="25" t="str">
        <f t="shared" si="138"/>
        <v>CARIB</v>
      </c>
      <c r="U193" s="25">
        <f t="shared" si="119"/>
        <v>1.65</v>
      </c>
      <c r="V193" s="25">
        <f t="shared" si="120"/>
        <v>2.14</v>
      </c>
      <c r="W193" s="25">
        <f t="shared" si="121"/>
        <v>12.5</v>
      </c>
      <c r="X193" s="25">
        <f t="shared" si="122"/>
        <v>16.399999999999999</v>
      </c>
      <c r="Y193" s="25">
        <f t="shared" si="123"/>
        <v>5</v>
      </c>
      <c r="Z193" s="25">
        <f t="shared" si="124"/>
        <v>5.44</v>
      </c>
      <c r="AA193" s="25">
        <f t="shared" si="125"/>
        <v>5</v>
      </c>
      <c r="AB193" s="25">
        <f t="shared" si="126"/>
        <v>7</v>
      </c>
      <c r="AC193" s="25">
        <f t="shared" si="127"/>
        <v>12</v>
      </c>
      <c r="AD193" s="25">
        <f t="shared" si="128"/>
        <v>19.440000000000001</v>
      </c>
      <c r="AE193" s="25">
        <f t="shared" si="129"/>
        <v>270</v>
      </c>
      <c r="AF193" s="25">
        <f t="shared" si="130"/>
        <v>280</v>
      </c>
    </row>
    <row r="194" spans="1:32" x14ac:dyDescent="0.25">
      <c r="A194" s="283">
        <v>45747</v>
      </c>
      <c r="B194" s="34" t="s">
        <v>458</v>
      </c>
      <c r="C194" s="37" t="s">
        <v>35</v>
      </c>
      <c r="D194" s="223">
        <v>16.36</v>
      </c>
      <c r="E194" s="48">
        <f t="shared" si="111"/>
        <v>1</v>
      </c>
      <c r="F194" s="43">
        <v>12.8</v>
      </c>
      <c r="G194" s="48">
        <f t="shared" si="112"/>
        <v>1</v>
      </c>
      <c r="H194" s="4"/>
      <c r="I194" s="48"/>
      <c r="J194" s="223">
        <v>124.5</v>
      </c>
      <c r="K194" s="48">
        <f t="shared" si="114"/>
        <v>1</v>
      </c>
      <c r="L194" s="223">
        <v>122.35</v>
      </c>
      <c r="M194" s="48"/>
      <c r="N194" s="223">
        <v>295</v>
      </c>
      <c r="O194" s="48">
        <f t="shared" si="133"/>
        <v>1</v>
      </c>
      <c r="P194" s="41"/>
      <c r="Q194" s="41"/>
      <c r="T194" s="25" t="str">
        <f t="shared" si="136"/>
        <v>VITAMALT</v>
      </c>
      <c r="U194" s="25">
        <f t="shared" si="119"/>
        <v>16.2</v>
      </c>
      <c r="V194" s="25">
        <f t="shared" si="120"/>
        <v>16.84</v>
      </c>
      <c r="W194" s="25">
        <f t="shared" si="121"/>
        <v>12</v>
      </c>
      <c r="X194" s="25">
        <f t="shared" si="122"/>
        <v>16.440000000000001</v>
      </c>
      <c r="Y194" s="25">
        <f t="shared" si="123"/>
        <v>0</v>
      </c>
      <c r="Z194" s="25">
        <f t="shared" si="124"/>
        <v>0</v>
      </c>
      <c r="AA194" s="25">
        <f t="shared" si="125"/>
        <v>100</v>
      </c>
      <c r="AB194" s="25">
        <f t="shared" si="126"/>
        <v>140</v>
      </c>
      <c r="AC194" s="25">
        <f t="shared" si="127"/>
        <v>100</v>
      </c>
      <c r="AD194" s="25">
        <f t="shared" si="128"/>
        <v>200</v>
      </c>
      <c r="AE194" s="25">
        <f t="shared" si="129"/>
        <v>293</v>
      </c>
      <c r="AF194" s="25">
        <f t="shared" si="130"/>
        <v>297</v>
      </c>
    </row>
    <row r="195" spans="1:32" ht="15.75" thickBot="1" x14ac:dyDescent="0.3">
      <c r="A195" s="283"/>
      <c r="B195" s="34"/>
      <c r="C195" s="37"/>
      <c r="D195" s="223"/>
      <c r="E195" s="48"/>
      <c r="F195" s="43"/>
      <c r="G195" s="48"/>
      <c r="H195" s="4"/>
      <c r="I195" s="48"/>
      <c r="J195" s="223"/>
      <c r="K195" s="48"/>
      <c r="L195" s="223"/>
      <c r="M195" s="48"/>
      <c r="N195" s="223"/>
      <c r="O195" s="48"/>
      <c r="P195" s="41"/>
      <c r="Q195" s="41"/>
      <c r="T195" s="25" t="str">
        <f t="shared" ref="T195:T198" si="139">LEFT(C195,12)</f>
        <v/>
      </c>
      <c r="U195" s="25" t="e">
        <f t="shared" si="119"/>
        <v>#N/A</v>
      </c>
      <c r="V195" s="25" t="e">
        <f t="shared" si="120"/>
        <v>#N/A</v>
      </c>
      <c r="W195" s="25" t="e">
        <f t="shared" si="121"/>
        <v>#N/A</v>
      </c>
      <c r="X195" s="25" t="e">
        <f t="shared" si="122"/>
        <v>#N/A</v>
      </c>
      <c r="Y195" s="25" t="e">
        <f t="shared" si="123"/>
        <v>#N/A</v>
      </c>
      <c r="Z195" s="25" t="e">
        <f t="shared" si="124"/>
        <v>#N/A</v>
      </c>
      <c r="AA195" s="25" t="e">
        <f t="shared" si="125"/>
        <v>#N/A</v>
      </c>
      <c r="AB195" s="25" t="e">
        <f t="shared" si="126"/>
        <v>#N/A</v>
      </c>
      <c r="AC195" s="25" t="e">
        <f t="shared" si="127"/>
        <v>#N/A</v>
      </c>
      <c r="AD195" s="25" t="e">
        <f t="shared" si="128"/>
        <v>#N/A</v>
      </c>
      <c r="AE195" s="25" t="e">
        <f t="shared" si="129"/>
        <v>#N/A</v>
      </c>
      <c r="AF195" s="25" t="e">
        <f t="shared" si="130"/>
        <v>#N/A</v>
      </c>
    </row>
    <row r="196" spans="1:32" hidden="1" x14ac:dyDescent="0.25">
      <c r="A196" s="283"/>
      <c r="B196" s="34"/>
      <c r="C196" s="37"/>
      <c r="D196" s="223"/>
      <c r="E196" s="48"/>
      <c r="F196" s="43"/>
      <c r="G196" s="48"/>
      <c r="H196" s="4"/>
      <c r="I196" s="48"/>
      <c r="J196" s="223"/>
      <c r="K196" s="48"/>
      <c r="L196" s="223"/>
      <c r="M196" s="48"/>
      <c r="N196" s="223"/>
      <c r="O196" s="48"/>
      <c r="P196" s="41"/>
      <c r="Q196" s="41"/>
      <c r="T196" s="25" t="str">
        <f t="shared" si="139"/>
        <v/>
      </c>
      <c r="U196" s="25" t="e">
        <f t="shared" si="119"/>
        <v>#N/A</v>
      </c>
      <c r="V196" s="25" t="e">
        <f t="shared" si="120"/>
        <v>#N/A</v>
      </c>
      <c r="W196" s="25" t="e">
        <f t="shared" si="121"/>
        <v>#N/A</v>
      </c>
      <c r="X196" s="25" t="e">
        <f t="shared" si="122"/>
        <v>#N/A</v>
      </c>
      <c r="Y196" s="25" t="e">
        <f t="shared" si="123"/>
        <v>#N/A</v>
      </c>
      <c r="Z196" s="25" t="e">
        <f t="shared" si="124"/>
        <v>#N/A</v>
      </c>
      <c r="AA196" s="25" t="e">
        <f t="shared" si="125"/>
        <v>#N/A</v>
      </c>
      <c r="AB196" s="25" t="e">
        <f t="shared" si="126"/>
        <v>#N/A</v>
      </c>
      <c r="AC196" s="25" t="e">
        <f t="shared" si="127"/>
        <v>#N/A</v>
      </c>
      <c r="AD196" s="25" t="e">
        <f t="shared" si="128"/>
        <v>#N/A</v>
      </c>
      <c r="AE196" s="25" t="e">
        <f t="shared" si="129"/>
        <v>#N/A</v>
      </c>
      <c r="AF196" s="25" t="e">
        <f t="shared" si="130"/>
        <v>#N/A</v>
      </c>
    </row>
    <row r="197" spans="1:32" hidden="1" x14ac:dyDescent="0.25">
      <c r="A197" s="283"/>
      <c r="B197" s="34"/>
      <c r="C197" s="37"/>
      <c r="D197" s="223"/>
      <c r="E197" s="48"/>
      <c r="F197" s="43"/>
      <c r="G197" s="48"/>
      <c r="H197" s="4"/>
      <c r="I197" s="48"/>
      <c r="J197" s="223"/>
      <c r="K197" s="48"/>
      <c r="L197" s="223"/>
      <c r="M197" s="48"/>
      <c r="N197" s="223"/>
      <c r="O197" s="48"/>
      <c r="P197" s="41"/>
      <c r="Q197" s="41"/>
      <c r="T197" s="25" t="str">
        <f t="shared" si="139"/>
        <v/>
      </c>
      <c r="U197" s="25" t="e">
        <f t="shared" si="119"/>
        <v>#N/A</v>
      </c>
      <c r="V197" s="25" t="e">
        <f t="shared" si="120"/>
        <v>#N/A</v>
      </c>
      <c r="W197" s="25" t="e">
        <f t="shared" si="121"/>
        <v>#N/A</v>
      </c>
      <c r="X197" s="25" t="e">
        <f t="shared" si="122"/>
        <v>#N/A</v>
      </c>
      <c r="Y197" s="25" t="e">
        <f t="shared" si="123"/>
        <v>#N/A</v>
      </c>
      <c r="Z197" s="25" t="e">
        <f t="shared" si="124"/>
        <v>#N/A</v>
      </c>
      <c r="AA197" s="25" t="e">
        <f t="shared" si="125"/>
        <v>#N/A</v>
      </c>
      <c r="AB197" s="25" t="e">
        <f t="shared" si="126"/>
        <v>#N/A</v>
      </c>
      <c r="AC197" s="25" t="e">
        <f t="shared" si="127"/>
        <v>#N/A</v>
      </c>
      <c r="AD197" s="25" t="e">
        <f t="shared" si="128"/>
        <v>#N/A</v>
      </c>
      <c r="AE197" s="25" t="e">
        <f t="shared" si="129"/>
        <v>#N/A</v>
      </c>
      <c r="AF197" s="25" t="e">
        <f t="shared" si="130"/>
        <v>#N/A</v>
      </c>
    </row>
    <row r="198" spans="1:32" hidden="1" x14ac:dyDescent="0.25">
      <c r="A198" s="283"/>
      <c r="B198" s="34"/>
      <c r="C198" s="37"/>
      <c r="D198" s="223"/>
      <c r="E198" s="48"/>
      <c r="F198" s="43"/>
      <c r="G198" s="48"/>
      <c r="H198" s="4"/>
      <c r="I198" s="48"/>
      <c r="J198" s="223"/>
      <c r="K198" s="48"/>
      <c r="L198" s="223"/>
      <c r="M198" s="48"/>
      <c r="N198" s="223"/>
      <c r="O198" s="48"/>
      <c r="P198" s="41"/>
      <c r="Q198" s="41"/>
      <c r="T198" s="25" t="str">
        <f t="shared" si="139"/>
        <v/>
      </c>
      <c r="U198" s="25" t="e">
        <f t="shared" si="119"/>
        <v>#N/A</v>
      </c>
      <c r="V198" s="25" t="e">
        <f t="shared" si="120"/>
        <v>#N/A</v>
      </c>
      <c r="W198" s="25" t="e">
        <f t="shared" si="121"/>
        <v>#N/A</v>
      </c>
      <c r="X198" s="25" t="e">
        <f t="shared" si="122"/>
        <v>#N/A</v>
      </c>
      <c r="Y198" s="25" t="e">
        <f t="shared" si="123"/>
        <v>#N/A</v>
      </c>
      <c r="Z198" s="25" t="e">
        <f t="shared" si="124"/>
        <v>#N/A</v>
      </c>
      <c r="AA198" s="25" t="e">
        <f t="shared" si="125"/>
        <v>#N/A</v>
      </c>
      <c r="AB198" s="25" t="e">
        <f t="shared" si="126"/>
        <v>#N/A</v>
      </c>
      <c r="AC198" s="25" t="e">
        <f t="shared" si="127"/>
        <v>#N/A</v>
      </c>
      <c r="AD198" s="25" t="e">
        <f t="shared" si="128"/>
        <v>#N/A</v>
      </c>
      <c r="AE198" s="25" t="e">
        <f t="shared" si="129"/>
        <v>#N/A</v>
      </c>
      <c r="AF198" s="25" t="e">
        <f t="shared" si="130"/>
        <v>#N/A</v>
      </c>
    </row>
    <row r="199" spans="1:32" hidden="1" x14ac:dyDescent="0.25">
      <c r="A199" s="283"/>
      <c r="B199" s="34"/>
      <c r="C199" s="37"/>
      <c r="D199" s="223"/>
      <c r="E199" s="48"/>
      <c r="F199" s="43"/>
      <c r="G199" s="48"/>
      <c r="H199" s="4"/>
      <c r="I199" s="48"/>
      <c r="J199" s="223"/>
      <c r="K199" s="48"/>
      <c r="L199" s="223"/>
      <c r="M199" s="48"/>
      <c r="N199" s="223"/>
      <c r="O199" s="48"/>
      <c r="P199" s="41"/>
      <c r="Q199" s="41"/>
      <c r="T199" s="25" t="str">
        <f t="shared" si="136"/>
        <v/>
      </c>
      <c r="U199" s="25" t="e">
        <f t="shared" si="119"/>
        <v>#N/A</v>
      </c>
      <c r="V199" s="25" t="e">
        <f t="shared" si="120"/>
        <v>#N/A</v>
      </c>
      <c r="W199" s="25" t="e">
        <f t="shared" si="121"/>
        <v>#N/A</v>
      </c>
      <c r="X199" s="25" t="e">
        <f t="shared" si="122"/>
        <v>#N/A</v>
      </c>
      <c r="Y199" s="25" t="e">
        <f t="shared" si="123"/>
        <v>#N/A</v>
      </c>
      <c r="Z199" s="25" t="e">
        <f t="shared" si="124"/>
        <v>#N/A</v>
      </c>
      <c r="AA199" s="25" t="e">
        <f t="shared" si="125"/>
        <v>#N/A</v>
      </c>
      <c r="AB199" s="25" t="e">
        <f t="shared" si="126"/>
        <v>#N/A</v>
      </c>
      <c r="AC199" s="25" t="e">
        <f t="shared" si="127"/>
        <v>#N/A</v>
      </c>
      <c r="AD199" s="25" t="e">
        <f t="shared" si="128"/>
        <v>#N/A</v>
      </c>
      <c r="AE199" s="25" t="e">
        <f t="shared" si="129"/>
        <v>#N/A</v>
      </c>
      <c r="AF199" s="25" t="e">
        <f t="shared" si="130"/>
        <v>#N/A</v>
      </c>
    </row>
    <row r="200" spans="1:32" hidden="1" x14ac:dyDescent="0.25">
      <c r="A200" s="283"/>
      <c r="B200" s="34"/>
      <c r="C200" s="37"/>
      <c r="D200" s="223"/>
      <c r="E200" s="48"/>
      <c r="F200" s="43"/>
      <c r="G200" s="48"/>
      <c r="H200" s="4"/>
      <c r="I200" s="48"/>
      <c r="J200" s="223"/>
      <c r="K200" s="48"/>
      <c r="L200" s="223"/>
      <c r="M200" s="48"/>
      <c r="N200" s="223"/>
      <c r="O200" s="48"/>
      <c r="P200" s="41"/>
      <c r="Q200" s="41"/>
      <c r="T200" s="25" t="str">
        <f t="shared" ref="T200:T202" si="140">LEFT(C200,12)</f>
        <v/>
      </c>
      <c r="U200" s="25" t="e">
        <f t="shared" si="119"/>
        <v>#N/A</v>
      </c>
      <c r="V200" s="25" t="e">
        <f t="shared" si="120"/>
        <v>#N/A</v>
      </c>
      <c r="W200" s="25" t="e">
        <f t="shared" si="121"/>
        <v>#N/A</v>
      </c>
      <c r="X200" s="25" t="e">
        <f t="shared" si="122"/>
        <v>#N/A</v>
      </c>
      <c r="Y200" s="25" t="e">
        <f t="shared" si="123"/>
        <v>#N/A</v>
      </c>
      <c r="Z200" s="25" t="e">
        <f t="shared" si="124"/>
        <v>#N/A</v>
      </c>
      <c r="AA200" s="25" t="e">
        <f t="shared" si="125"/>
        <v>#N/A</v>
      </c>
      <c r="AB200" s="25" t="e">
        <f t="shared" si="126"/>
        <v>#N/A</v>
      </c>
      <c r="AC200" s="25" t="e">
        <f t="shared" si="127"/>
        <v>#N/A</v>
      </c>
      <c r="AD200" s="25" t="e">
        <f t="shared" si="128"/>
        <v>#N/A</v>
      </c>
      <c r="AE200" s="25" t="e">
        <f t="shared" si="129"/>
        <v>#N/A</v>
      </c>
      <c r="AF200" s="25" t="e">
        <f t="shared" si="130"/>
        <v>#N/A</v>
      </c>
    </row>
    <row r="201" spans="1:32" hidden="1" x14ac:dyDescent="0.25">
      <c r="A201" s="283"/>
      <c r="B201" s="34"/>
      <c r="C201" s="37"/>
      <c r="D201" s="223"/>
      <c r="E201" s="48"/>
      <c r="F201" s="43"/>
      <c r="G201" s="48"/>
      <c r="H201" s="4"/>
      <c r="I201" s="48"/>
      <c r="J201" s="223"/>
      <c r="K201" s="48"/>
      <c r="L201" s="223"/>
      <c r="M201" s="48"/>
      <c r="N201" s="223"/>
      <c r="O201" s="48"/>
      <c r="P201" s="41"/>
      <c r="Q201" s="41"/>
      <c r="T201" s="25" t="str">
        <f t="shared" si="140"/>
        <v/>
      </c>
      <c r="U201" s="25" t="e">
        <f t="shared" si="119"/>
        <v>#N/A</v>
      </c>
      <c r="V201" s="25" t="e">
        <f t="shared" si="120"/>
        <v>#N/A</v>
      </c>
      <c r="W201" s="25" t="e">
        <f t="shared" si="121"/>
        <v>#N/A</v>
      </c>
      <c r="X201" s="25" t="e">
        <f t="shared" si="122"/>
        <v>#N/A</v>
      </c>
      <c r="Y201" s="25" t="e">
        <f t="shared" si="123"/>
        <v>#N/A</v>
      </c>
      <c r="Z201" s="25" t="e">
        <f t="shared" si="124"/>
        <v>#N/A</v>
      </c>
      <c r="AA201" s="25" t="e">
        <f t="shared" si="125"/>
        <v>#N/A</v>
      </c>
      <c r="AB201" s="25" t="e">
        <f t="shared" si="126"/>
        <v>#N/A</v>
      </c>
      <c r="AC201" s="25" t="e">
        <f t="shared" si="127"/>
        <v>#N/A</v>
      </c>
      <c r="AD201" s="25" t="e">
        <f t="shared" si="128"/>
        <v>#N/A</v>
      </c>
      <c r="AE201" s="25" t="e">
        <f t="shared" si="129"/>
        <v>#N/A</v>
      </c>
      <c r="AF201" s="25" t="e">
        <f t="shared" si="130"/>
        <v>#N/A</v>
      </c>
    </row>
    <row r="202" spans="1:32" ht="15.75" hidden="1" thickBot="1" x14ac:dyDescent="0.3">
      <c r="A202" s="283"/>
      <c r="B202" s="34"/>
      <c r="C202" s="37"/>
      <c r="D202" s="223"/>
      <c r="E202" s="48"/>
      <c r="F202" s="43"/>
      <c r="G202" s="48"/>
      <c r="H202" s="4"/>
      <c r="I202" s="48"/>
      <c r="J202" s="223"/>
      <c r="K202" s="48"/>
      <c r="L202" s="223"/>
      <c r="M202" s="48"/>
      <c r="N202" s="223"/>
      <c r="O202" s="48"/>
      <c r="P202" s="41"/>
      <c r="Q202" s="41"/>
      <c r="T202" s="25" t="str">
        <f t="shared" si="140"/>
        <v/>
      </c>
      <c r="U202" s="25" t="e">
        <f t="shared" si="119"/>
        <v>#N/A</v>
      </c>
      <c r="V202" s="25" t="e">
        <f t="shared" si="120"/>
        <v>#N/A</v>
      </c>
      <c r="W202" s="25" t="e">
        <f t="shared" si="121"/>
        <v>#N/A</v>
      </c>
      <c r="X202" s="25" t="e">
        <f t="shared" si="122"/>
        <v>#N/A</v>
      </c>
      <c r="Y202" s="25" t="e">
        <f t="shared" si="123"/>
        <v>#N/A</v>
      </c>
      <c r="Z202" s="25" t="e">
        <f t="shared" si="124"/>
        <v>#N/A</v>
      </c>
      <c r="AA202" s="25" t="e">
        <f t="shared" si="125"/>
        <v>#N/A</v>
      </c>
      <c r="AB202" s="25" t="e">
        <f t="shared" si="126"/>
        <v>#N/A</v>
      </c>
      <c r="AC202" s="25" t="e">
        <f t="shared" si="127"/>
        <v>#N/A</v>
      </c>
      <c r="AD202" s="25" t="e">
        <f t="shared" si="128"/>
        <v>#N/A</v>
      </c>
      <c r="AE202" s="25" t="e">
        <f t="shared" si="129"/>
        <v>#N/A</v>
      </c>
      <c r="AF202" s="25" t="e">
        <f t="shared" si="130"/>
        <v>#N/A</v>
      </c>
    </row>
    <row r="203" spans="1:32" x14ac:dyDescent="0.25">
      <c r="C203">
        <f>COUNTA(C132:C202)</f>
        <v>63</v>
      </c>
      <c r="D203" s="31">
        <f>((COUNTA(D132:D202))-COUNTIF(E132:E202,"&lt;1"))/(COUNTA(D132:D202))</f>
        <v>0.85483870967741937</v>
      </c>
      <c r="E203" s="72"/>
      <c r="F203" s="31">
        <f>((COUNTA(F132:F202))-COUNTIF(G132:G202,"&lt;1"))/(COUNTA(F132:F202))</f>
        <v>0.96666666666666667</v>
      </c>
      <c r="G203" s="72"/>
      <c r="H203" s="31">
        <f>((COUNTA(H132:H202))-COUNTIF(I132:I202,"&lt;1"))/(COUNTA(H132:H202))</f>
        <v>0.82692307692307687</v>
      </c>
      <c r="I203" s="72"/>
      <c r="J203" s="31">
        <f>((COUNTA(J132:J202))-COUNTIF(K132:K202,"&lt;1"))/(COUNTA(J132:J202))</f>
        <v>0.96825396825396826</v>
      </c>
      <c r="K203" s="72"/>
      <c r="L203" s="31">
        <f>((COUNTA(L132:L202))-COUNTIF(M132:M202,"&lt;1"))/(COUNTA(L132:L202))</f>
        <v>0.86885245901639341</v>
      </c>
      <c r="M203" s="72"/>
      <c r="N203" s="31">
        <f>((COUNTA(N132:N202))-COUNTIF(O132:O202,"&lt;1"))/(COUNTA(N132:N202))</f>
        <v>1</v>
      </c>
      <c r="O203" s="72"/>
      <c r="P203" s="359">
        <f>AVERAGE(P132:P202)</f>
        <v>0.60655737704918034</v>
      </c>
      <c r="Q203" s="359">
        <f>AVERAGE(Q132:Q202)</f>
        <v>0.63934426229508201</v>
      </c>
      <c r="T203" s="25" t="str">
        <f t="shared" ref="T203:T226" si="141">LEFT(C203,12)</f>
        <v>63</v>
      </c>
      <c r="U203" s="25" t="e">
        <f t="shared" si="119"/>
        <v>#N/A</v>
      </c>
      <c r="V203" s="25" t="e">
        <f t="shared" si="120"/>
        <v>#N/A</v>
      </c>
      <c r="W203" s="25" t="e">
        <f t="shared" si="121"/>
        <v>#N/A</v>
      </c>
      <c r="X203" s="25" t="e">
        <f t="shared" si="122"/>
        <v>#N/A</v>
      </c>
      <c r="Y203" s="25" t="e">
        <f t="shared" si="123"/>
        <v>#N/A</v>
      </c>
      <c r="Z203" s="25" t="e">
        <f t="shared" si="124"/>
        <v>#N/A</v>
      </c>
      <c r="AA203" s="25" t="e">
        <f t="shared" si="125"/>
        <v>#N/A</v>
      </c>
      <c r="AB203" s="25" t="e">
        <f t="shared" si="126"/>
        <v>#N/A</v>
      </c>
      <c r="AC203" s="25" t="e">
        <f t="shared" si="127"/>
        <v>#N/A</v>
      </c>
      <c r="AD203" s="25" t="e">
        <f t="shared" si="128"/>
        <v>#N/A</v>
      </c>
      <c r="AE203" s="25" t="e">
        <f t="shared" si="129"/>
        <v>#N/A</v>
      </c>
      <c r="AF203" s="25" t="e">
        <f t="shared" si="130"/>
        <v>#N/A</v>
      </c>
    </row>
    <row r="204" spans="1:32" x14ac:dyDescent="0.25">
      <c r="A204" s="335"/>
      <c r="B204" s="25"/>
      <c r="C204" s="25"/>
      <c r="D204" s="356"/>
      <c r="F204" s="360"/>
      <c r="H204" s="357"/>
      <c r="J204" s="356"/>
      <c r="L204" s="356"/>
      <c r="N204" s="356"/>
      <c r="P204" s="358"/>
      <c r="Q204" s="358"/>
      <c r="T204" s="25" t="str">
        <f t="shared" si="141"/>
        <v/>
      </c>
      <c r="U204" s="25" t="e">
        <f t="shared" si="119"/>
        <v>#N/A</v>
      </c>
      <c r="V204" s="25" t="e">
        <f t="shared" si="120"/>
        <v>#N/A</v>
      </c>
      <c r="W204" s="25" t="e">
        <f t="shared" si="121"/>
        <v>#N/A</v>
      </c>
      <c r="X204" s="25" t="e">
        <f t="shared" si="122"/>
        <v>#N/A</v>
      </c>
      <c r="Y204" s="25" t="e">
        <f t="shared" si="123"/>
        <v>#N/A</v>
      </c>
      <c r="Z204" s="25" t="e">
        <f t="shared" si="124"/>
        <v>#N/A</v>
      </c>
      <c r="AA204" s="25" t="e">
        <f t="shared" si="125"/>
        <v>#N/A</v>
      </c>
      <c r="AB204" s="25" t="e">
        <f t="shared" si="126"/>
        <v>#N/A</v>
      </c>
      <c r="AC204" s="25" t="e">
        <f t="shared" si="127"/>
        <v>#N/A</v>
      </c>
      <c r="AD204" s="25" t="e">
        <f t="shared" si="128"/>
        <v>#N/A</v>
      </c>
      <c r="AE204" s="25" t="e">
        <f t="shared" si="129"/>
        <v>#N/A</v>
      </c>
      <c r="AF204" s="25" t="e">
        <f t="shared" si="130"/>
        <v>#N/A</v>
      </c>
    </row>
    <row r="205" spans="1:32" x14ac:dyDescent="0.25">
      <c r="A205" s="335"/>
      <c r="B205" s="25"/>
      <c r="C205" s="25"/>
      <c r="D205" s="356"/>
      <c r="F205" s="360"/>
      <c r="H205" s="357"/>
      <c r="J205" s="356"/>
      <c r="L205" s="356"/>
      <c r="N205" s="356"/>
      <c r="P205" s="358"/>
      <c r="Q205" s="358"/>
      <c r="T205" s="25" t="str">
        <f t="shared" si="141"/>
        <v/>
      </c>
      <c r="U205" s="25" t="e">
        <f t="shared" si="119"/>
        <v>#N/A</v>
      </c>
      <c r="V205" s="25" t="e">
        <f t="shared" si="120"/>
        <v>#N/A</v>
      </c>
      <c r="W205" s="25" t="e">
        <f t="shared" si="121"/>
        <v>#N/A</v>
      </c>
      <c r="X205" s="25" t="e">
        <f t="shared" si="122"/>
        <v>#N/A</v>
      </c>
      <c r="Y205" s="25" t="e">
        <f t="shared" si="123"/>
        <v>#N/A</v>
      </c>
      <c r="Z205" s="25" t="e">
        <f t="shared" si="124"/>
        <v>#N/A</v>
      </c>
      <c r="AA205" s="25" t="e">
        <f t="shared" si="125"/>
        <v>#N/A</v>
      </c>
      <c r="AB205" s="25" t="e">
        <f t="shared" si="126"/>
        <v>#N/A</v>
      </c>
      <c r="AC205" s="25" t="e">
        <f t="shared" si="127"/>
        <v>#N/A</v>
      </c>
      <c r="AD205" s="25" t="e">
        <f t="shared" si="128"/>
        <v>#N/A</v>
      </c>
      <c r="AE205" s="25" t="e">
        <f t="shared" si="129"/>
        <v>#N/A</v>
      </c>
      <c r="AF205" s="25" t="e">
        <f t="shared" si="130"/>
        <v>#N/A</v>
      </c>
    </row>
    <row r="206" spans="1:32" ht="30" x14ac:dyDescent="0.25">
      <c r="A206" s="7" t="s">
        <v>18</v>
      </c>
      <c r="B206" s="7" t="s">
        <v>19</v>
      </c>
      <c r="C206" s="7" t="s">
        <v>29</v>
      </c>
      <c r="D206" s="8" t="s">
        <v>127</v>
      </c>
      <c r="E206" s="70"/>
      <c r="F206" s="8" t="s">
        <v>15</v>
      </c>
      <c r="G206" s="70"/>
      <c r="H206" s="8" t="s">
        <v>123</v>
      </c>
      <c r="I206" s="70"/>
      <c r="J206" s="8" t="s">
        <v>14</v>
      </c>
      <c r="K206" s="70"/>
      <c r="L206" s="8" t="s">
        <v>125</v>
      </c>
      <c r="M206" s="70"/>
      <c r="N206" s="127" t="s">
        <v>2</v>
      </c>
      <c r="O206" s="70"/>
      <c r="P206" s="363" t="s">
        <v>124</v>
      </c>
      <c r="Q206" s="362" t="s">
        <v>432</v>
      </c>
      <c r="T206" s="25" t="str">
        <f t="shared" si="141"/>
        <v>Product</v>
      </c>
      <c r="U206" s="25" t="e">
        <f t="shared" si="119"/>
        <v>#N/A</v>
      </c>
      <c r="V206" s="25" t="e">
        <f t="shared" si="120"/>
        <v>#N/A</v>
      </c>
      <c r="W206" s="25" t="e">
        <f t="shared" si="121"/>
        <v>#N/A</v>
      </c>
      <c r="X206" s="25" t="e">
        <f t="shared" si="122"/>
        <v>#N/A</v>
      </c>
      <c r="Y206" s="25" t="e">
        <f t="shared" si="123"/>
        <v>#N/A</v>
      </c>
      <c r="Z206" s="25" t="e">
        <f t="shared" si="124"/>
        <v>#N/A</v>
      </c>
      <c r="AA206" s="25" t="e">
        <f t="shared" si="125"/>
        <v>#N/A</v>
      </c>
      <c r="AB206" s="25" t="e">
        <f t="shared" si="126"/>
        <v>#N/A</v>
      </c>
      <c r="AC206" s="25" t="e">
        <f t="shared" si="127"/>
        <v>#N/A</v>
      </c>
      <c r="AD206" s="25" t="e">
        <f t="shared" si="128"/>
        <v>#N/A</v>
      </c>
      <c r="AE206" s="25" t="e">
        <f t="shared" si="129"/>
        <v>#N/A</v>
      </c>
      <c r="AF206" s="25" t="e">
        <f t="shared" si="130"/>
        <v>#N/A</v>
      </c>
    </row>
    <row r="207" spans="1:32" x14ac:dyDescent="0.25">
      <c r="A207" s="283">
        <v>46113</v>
      </c>
      <c r="B207" s="34" t="s">
        <v>459</v>
      </c>
      <c r="C207" s="37" t="s">
        <v>35</v>
      </c>
      <c r="D207" s="223">
        <v>16.62</v>
      </c>
      <c r="E207" s="48">
        <f t="shared" ref="E207:E252" si="142">IF(+(IF(D207&lt;U207,0,IF(D207&gt;V207,0,1)))=1,1,0)</f>
        <v>1</v>
      </c>
      <c r="F207" s="43">
        <v>14.15</v>
      </c>
      <c r="G207" s="48">
        <f t="shared" ref="G207:G252" si="143">IF(+(IF(F207&lt;W207,0,IF(F207&gt;X207,0,1)))=1,1,0)</f>
        <v>1</v>
      </c>
      <c r="H207" s="4"/>
      <c r="I207" s="48"/>
      <c r="J207" s="223">
        <v>125</v>
      </c>
      <c r="K207" s="48">
        <f t="shared" ref="K207:K252" si="144">IF(+(IF(J207&lt;AA207,0,IF(J207&gt;AB207,0,1)))=1,1,0)</f>
        <v>1</v>
      </c>
      <c r="L207" s="223">
        <v>172.3</v>
      </c>
      <c r="M207" s="48">
        <f t="shared" ref="M207:M252" si="145">IF(+(IF(L207&lt;AC207,0,IF(L207&gt;AD207,0,1)))=1,1,0)</f>
        <v>1</v>
      </c>
      <c r="N207" s="223">
        <v>295</v>
      </c>
      <c r="O207" s="48">
        <f t="shared" ref="O207:O252" si="146">IF(+(IF(N207&lt;AE207,0,IF(N207&gt;AF207,0,1)))=1,1,0)</f>
        <v>1</v>
      </c>
      <c r="P207" s="41">
        <f t="shared" ref="P207" si="147">IF(+(IF(D207&lt;U207,0,IF(D207&gt;V207,0,1)))+(IF(F207&lt;W207,0,IF(F207&gt;X207,0,1)))+(IF(H207&lt;Y207,0,IF(H207&gt;Z207,0,1)))+(IF(J207&lt;AA207,0,IF(J207&gt;AB207,0,1)))+(IF(L207&lt;AC207,0,IF(L207&gt;AD207,0,1)))+(IF(N207&lt;AE207,0,IF(N207&gt;AF207,0,1)))=6,1,0)</f>
        <v>1</v>
      </c>
      <c r="Q207" s="41">
        <f t="shared" ref="Q207" si="148">IF(+(IF(D207&lt;U207,0,IF(D207&gt;V207,0,1)))+(IF(F207&lt;W207,0,IF(F207&gt;X207,0,1)))+(IF(H207&lt;Y207,0,IF(H207&gt;Z207,0,1)))+(IF(L207&lt;AC207,0,IF(L207&gt;AD207,0,1)))+(IF(N207&lt;AE207,0,IF(N207&gt;AF207,0,1)))=5,1,0)</f>
        <v>1</v>
      </c>
      <c r="T207" s="25" t="str">
        <f t="shared" si="141"/>
        <v>VITAMALT</v>
      </c>
      <c r="U207" s="25">
        <f t="shared" si="119"/>
        <v>16.2</v>
      </c>
      <c r="V207" s="25">
        <f t="shared" si="120"/>
        <v>16.84</v>
      </c>
      <c r="W207" s="25">
        <f t="shared" si="121"/>
        <v>12</v>
      </c>
      <c r="X207" s="25">
        <f t="shared" si="122"/>
        <v>16.440000000000001</v>
      </c>
      <c r="Y207" s="25">
        <f t="shared" si="123"/>
        <v>0</v>
      </c>
      <c r="Z207" s="25">
        <f t="shared" si="124"/>
        <v>0</v>
      </c>
      <c r="AA207" s="25">
        <f t="shared" si="125"/>
        <v>100</v>
      </c>
      <c r="AB207" s="25">
        <f t="shared" si="126"/>
        <v>140</v>
      </c>
      <c r="AC207" s="25">
        <f t="shared" si="127"/>
        <v>100</v>
      </c>
      <c r="AD207" s="25">
        <f t="shared" si="128"/>
        <v>200</v>
      </c>
      <c r="AE207" s="25">
        <f t="shared" si="129"/>
        <v>293</v>
      </c>
      <c r="AF207" s="25">
        <f t="shared" si="130"/>
        <v>297</v>
      </c>
    </row>
    <row r="208" spans="1:32" x14ac:dyDescent="0.25">
      <c r="A208" s="283">
        <v>46113</v>
      </c>
      <c r="B208" s="34" t="s">
        <v>437</v>
      </c>
      <c r="C208" s="37" t="s">
        <v>35</v>
      </c>
      <c r="D208" s="223">
        <v>16.420000000000002</v>
      </c>
      <c r="E208" s="48">
        <f t="shared" si="142"/>
        <v>1</v>
      </c>
      <c r="F208" s="43">
        <v>15.85</v>
      </c>
      <c r="G208" s="48">
        <f t="shared" si="143"/>
        <v>1</v>
      </c>
      <c r="H208" s="4"/>
      <c r="I208" s="48"/>
      <c r="J208" s="223">
        <v>120</v>
      </c>
      <c r="K208" s="48">
        <f t="shared" si="144"/>
        <v>1</v>
      </c>
      <c r="L208" s="223">
        <v>168.4</v>
      </c>
      <c r="M208" s="48">
        <f t="shared" si="145"/>
        <v>1</v>
      </c>
      <c r="N208" s="223">
        <v>295</v>
      </c>
      <c r="O208" s="48">
        <f t="shared" si="146"/>
        <v>1</v>
      </c>
      <c r="P208" s="41">
        <f t="shared" ref="P208:P218" si="149">IF(+(IF(D208&lt;U208,0,IF(D208&gt;V208,0,1)))+(IF(F208&lt;W208,0,IF(F208&gt;X208,0,1)))+(IF(H208&lt;Y208,0,IF(H208&gt;Z208,0,1)))+(IF(J208&lt;AA208,0,IF(J208&gt;AB208,0,1)))+(IF(L208&lt;AC208,0,IF(L208&gt;AD208,0,1)))+(IF(N208&lt;AE208,0,IF(N208&gt;AF208,0,1)))=6,1,0)</f>
        <v>1</v>
      </c>
      <c r="Q208" s="41">
        <f t="shared" ref="Q208:Q218" si="150">IF(+(IF(D208&lt;U208,0,IF(D208&gt;V208,0,1)))+(IF(F208&lt;W208,0,IF(F208&gt;X208,0,1)))+(IF(H208&lt;Y208,0,IF(H208&gt;Z208,0,1)))+(IF(L208&lt;AC208,0,IF(L208&gt;AD208,0,1)))+(IF(N208&lt;AE208,0,IF(N208&gt;AF208,0,1)))=5,1,0)</f>
        <v>1</v>
      </c>
      <c r="T208" s="25" t="str">
        <f t="shared" si="141"/>
        <v>VITAMALT</v>
      </c>
      <c r="U208" s="25">
        <f t="shared" si="119"/>
        <v>16.2</v>
      </c>
      <c r="V208" s="25">
        <f t="shared" si="120"/>
        <v>16.84</v>
      </c>
      <c r="W208" s="25">
        <f t="shared" si="121"/>
        <v>12</v>
      </c>
      <c r="X208" s="25">
        <f t="shared" si="122"/>
        <v>16.440000000000001</v>
      </c>
      <c r="Y208" s="25">
        <f t="shared" si="123"/>
        <v>0</v>
      </c>
      <c r="Z208" s="25">
        <f t="shared" si="124"/>
        <v>0</v>
      </c>
      <c r="AA208" s="25">
        <f t="shared" si="125"/>
        <v>100</v>
      </c>
      <c r="AB208" s="25">
        <f t="shared" si="126"/>
        <v>140</v>
      </c>
      <c r="AC208" s="25">
        <f t="shared" si="127"/>
        <v>100</v>
      </c>
      <c r="AD208" s="25">
        <f t="shared" si="128"/>
        <v>200</v>
      </c>
      <c r="AE208" s="25">
        <f t="shared" si="129"/>
        <v>293</v>
      </c>
      <c r="AF208" s="25">
        <f t="shared" si="130"/>
        <v>297</v>
      </c>
    </row>
    <row r="209" spans="1:32" x14ac:dyDescent="0.25">
      <c r="A209" s="283">
        <v>46114</v>
      </c>
      <c r="B209" s="34" t="s">
        <v>459</v>
      </c>
      <c r="C209" s="37" t="s">
        <v>31</v>
      </c>
      <c r="D209" s="223">
        <v>2.0499999999999998</v>
      </c>
      <c r="E209" s="48">
        <f t="shared" si="142"/>
        <v>1</v>
      </c>
      <c r="F209" s="43">
        <v>15.25</v>
      </c>
      <c r="G209" s="48">
        <f t="shared" si="143"/>
        <v>1</v>
      </c>
      <c r="H209" s="4">
        <v>5.25</v>
      </c>
      <c r="I209" s="48">
        <f t="shared" ref="I209:I252" si="151">IF(+(IF(H209&lt;Y209,0,IF(H209&gt;Z209,0,1)))=1,1,0)</f>
        <v>1</v>
      </c>
      <c r="J209" s="223">
        <v>6.32</v>
      </c>
      <c r="K209" s="48">
        <f t="shared" si="144"/>
        <v>1</v>
      </c>
      <c r="L209" s="223">
        <v>18.12</v>
      </c>
      <c r="M209" s="48">
        <f t="shared" si="145"/>
        <v>1</v>
      </c>
      <c r="N209" s="223">
        <v>275</v>
      </c>
      <c r="O209" s="48">
        <f t="shared" si="146"/>
        <v>1</v>
      </c>
      <c r="P209" s="41">
        <f t="shared" si="149"/>
        <v>1</v>
      </c>
      <c r="Q209" s="41">
        <f t="shared" si="150"/>
        <v>1</v>
      </c>
      <c r="T209" s="25" t="str">
        <f t="shared" si="141"/>
        <v>CARIB</v>
      </c>
      <c r="U209" s="25">
        <f t="shared" si="119"/>
        <v>1.65</v>
      </c>
      <c r="V209" s="25">
        <f t="shared" si="120"/>
        <v>2.14</v>
      </c>
      <c r="W209" s="25">
        <f t="shared" si="121"/>
        <v>12.5</v>
      </c>
      <c r="X209" s="25">
        <f t="shared" si="122"/>
        <v>16.399999999999999</v>
      </c>
      <c r="Y209" s="25">
        <f t="shared" si="123"/>
        <v>5</v>
      </c>
      <c r="Z209" s="25">
        <f t="shared" si="124"/>
        <v>5.44</v>
      </c>
      <c r="AA209" s="25">
        <f t="shared" si="125"/>
        <v>5</v>
      </c>
      <c r="AB209" s="25">
        <f t="shared" si="126"/>
        <v>7</v>
      </c>
      <c r="AC209" s="25">
        <f t="shared" si="127"/>
        <v>12</v>
      </c>
      <c r="AD209" s="25">
        <f t="shared" si="128"/>
        <v>19.440000000000001</v>
      </c>
      <c r="AE209" s="25">
        <f t="shared" si="129"/>
        <v>270</v>
      </c>
      <c r="AF209" s="25">
        <f t="shared" si="130"/>
        <v>280</v>
      </c>
    </row>
    <row r="210" spans="1:32" x14ac:dyDescent="0.25">
      <c r="A210" s="283">
        <v>46119</v>
      </c>
      <c r="B210" s="34" t="s">
        <v>435</v>
      </c>
      <c r="C210" s="37" t="s">
        <v>625</v>
      </c>
      <c r="D210" s="223">
        <v>6.43</v>
      </c>
      <c r="E210" s="48">
        <f t="shared" si="142"/>
        <v>1</v>
      </c>
      <c r="F210" s="43"/>
      <c r="G210" s="48"/>
      <c r="H210" s="4">
        <v>4.55</v>
      </c>
      <c r="I210" s="48">
        <f t="shared" si="151"/>
        <v>1</v>
      </c>
      <c r="J210" s="223">
        <v>1.5</v>
      </c>
      <c r="K210" s="48">
        <f t="shared" si="144"/>
        <v>1</v>
      </c>
      <c r="L210" s="223">
        <v>106</v>
      </c>
      <c r="M210" s="48">
        <f t="shared" si="145"/>
        <v>1</v>
      </c>
      <c r="N210" s="223">
        <v>275</v>
      </c>
      <c r="O210" s="48">
        <f t="shared" si="146"/>
        <v>1</v>
      </c>
      <c r="P210" s="41">
        <f t="shared" si="149"/>
        <v>1</v>
      </c>
      <c r="Q210" s="41">
        <f t="shared" si="150"/>
        <v>1</v>
      </c>
      <c r="T210" s="25" t="str">
        <f t="shared" si="141"/>
        <v>PEARSECCO</v>
      </c>
      <c r="U210" s="25">
        <f t="shared" si="119"/>
        <v>6.4</v>
      </c>
      <c r="V210" s="25">
        <f t="shared" si="120"/>
        <v>6.8</v>
      </c>
      <c r="W210" s="25">
        <f t="shared" si="121"/>
        <v>0</v>
      </c>
      <c r="X210" s="25">
        <f t="shared" si="122"/>
        <v>0</v>
      </c>
      <c r="Y210" s="25">
        <f t="shared" si="123"/>
        <v>4.5</v>
      </c>
      <c r="Z210" s="25">
        <f t="shared" si="124"/>
        <v>5</v>
      </c>
      <c r="AA210" s="25">
        <f t="shared" si="125"/>
        <v>1</v>
      </c>
      <c r="AB210" s="25">
        <f t="shared" si="126"/>
        <v>2</v>
      </c>
      <c r="AC210" s="25">
        <f t="shared" si="127"/>
        <v>90</v>
      </c>
      <c r="AD210" s="25">
        <f t="shared" si="128"/>
        <v>120</v>
      </c>
      <c r="AE210" s="25">
        <f t="shared" si="129"/>
        <v>270</v>
      </c>
      <c r="AF210" s="25">
        <f t="shared" si="130"/>
        <v>330</v>
      </c>
    </row>
    <row r="211" spans="1:32" x14ac:dyDescent="0.25">
      <c r="A211" s="283">
        <v>46120</v>
      </c>
      <c r="B211" s="34" t="s">
        <v>456</v>
      </c>
      <c r="C211" s="37" t="s">
        <v>31</v>
      </c>
      <c r="D211" s="223">
        <v>1.89</v>
      </c>
      <c r="E211" s="48">
        <f t="shared" si="142"/>
        <v>1</v>
      </c>
      <c r="F211" s="43">
        <v>14.45</v>
      </c>
      <c r="G211" s="48">
        <f t="shared" si="143"/>
        <v>1</v>
      </c>
      <c r="H211" s="4">
        <v>5.3</v>
      </c>
      <c r="I211" s="48">
        <f t="shared" si="151"/>
        <v>1</v>
      </c>
      <c r="J211" s="223">
        <v>5.78</v>
      </c>
      <c r="K211" s="48">
        <f t="shared" si="144"/>
        <v>1</v>
      </c>
      <c r="L211" s="223">
        <v>18.5</v>
      </c>
      <c r="M211" s="48">
        <f t="shared" si="145"/>
        <v>1</v>
      </c>
      <c r="N211" s="223">
        <v>275</v>
      </c>
      <c r="O211" s="48">
        <f t="shared" si="146"/>
        <v>1</v>
      </c>
      <c r="P211" s="41">
        <f t="shared" si="149"/>
        <v>1</v>
      </c>
      <c r="Q211" s="41">
        <f t="shared" si="150"/>
        <v>1</v>
      </c>
      <c r="T211" s="25" t="str">
        <f t="shared" si="141"/>
        <v>CARIB</v>
      </c>
      <c r="U211" s="25">
        <f t="shared" si="119"/>
        <v>1.65</v>
      </c>
      <c r="V211" s="25">
        <f t="shared" si="120"/>
        <v>2.14</v>
      </c>
      <c r="W211" s="25">
        <f t="shared" si="121"/>
        <v>12.5</v>
      </c>
      <c r="X211" s="25">
        <f t="shared" si="122"/>
        <v>16.399999999999999</v>
      </c>
      <c r="Y211" s="25">
        <f t="shared" si="123"/>
        <v>5</v>
      </c>
      <c r="Z211" s="25">
        <f t="shared" si="124"/>
        <v>5.44</v>
      </c>
      <c r="AA211" s="25">
        <f t="shared" si="125"/>
        <v>5</v>
      </c>
      <c r="AB211" s="25">
        <f t="shared" si="126"/>
        <v>7</v>
      </c>
      <c r="AC211" s="25">
        <f t="shared" si="127"/>
        <v>12</v>
      </c>
      <c r="AD211" s="25">
        <f t="shared" si="128"/>
        <v>19.440000000000001</v>
      </c>
      <c r="AE211" s="25">
        <f t="shared" si="129"/>
        <v>270</v>
      </c>
      <c r="AF211" s="25">
        <f t="shared" si="130"/>
        <v>280</v>
      </c>
    </row>
    <row r="212" spans="1:32" x14ac:dyDescent="0.25">
      <c r="A212" s="283">
        <v>46120</v>
      </c>
      <c r="B212" s="34" t="s">
        <v>456</v>
      </c>
      <c r="C212" s="37" t="s">
        <v>31</v>
      </c>
      <c r="D212" s="135">
        <v>1.9</v>
      </c>
      <c r="E212" s="48">
        <f t="shared" si="142"/>
        <v>1</v>
      </c>
      <c r="F212" s="43">
        <v>15.2</v>
      </c>
      <c r="G212" s="48">
        <f t="shared" si="143"/>
        <v>1</v>
      </c>
      <c r="H212" s="4">
        <v>5.38</v>
      </c>
      <c r="I212" s="48">
        <f t="shared" si="151"/>
        <v>1</v>
      </c>
      <c r="J212" s="223">
        <v>6.68</v>
      </c>
      <c r="K212" s="48">
        <f t="shared" si="144"/>
        <v>1</v>
      </c>
      <c r="L212" s="223">
        <v>16.059999999999999</v>
      </c>
      <c r="M212" s="48">
        <f t="shared" si="145"/>
        <v>1</v>
      </c>
      <c r="N212" s="223">
        <v>275</v>
      </c>
      <c r="O212" s="48">
        <f t="shared" si="146"/>
        <v>1</v>
      </c>
      <c r="P212" s="41">
        <f t="shared" si="149"/>
        <v>1</v>
      </c>
      <c r="Q212" s="41">
        <f t="shared" si="150"/>
        <v>1</v>
      </c>
      <c r="T212" s="25" t="str">
        <f t="shared" si="141"/>
        <v>CARIB</v>
      </c>
      <c r="U212" s="25">
        <f t="shared" si="119"/>
        <v>1.65</v>
      </c>
      <c r="V212" s="25">
        <f t="shared" si="120"/>
        <v>2.14</v>
      </c>
      <c r="W212" s="25">
        <f t="shared" si="121"/>
        <v>12.5</v>
      </c>
      <c r="X212" s="25">
        <f t="shared" si="122"/>
        <v>16.399999999999999</v>
      </c>
      <c r="Y212" s="25">
        <f t="shared" si="123"/>
        <v>5</v>
      </c>
      <c r="Z212" s="25">
        <f t="shared" si="124"/>
        <v>5.44</v>
      </c>
      <c r="AA212" s="25">
        <f t="shared" si="125"/>
        <v>5</v>
      </c>
      <c r="AB212" s="25">
        <f t="shared" si="126"/>
        <v>7</v>
      </c>
      <c r="AC212" s="25">
        <f t="shared" si="127"/>
        <v>12</v>
      </c>
      <c r="AD212" s="25">
        <f t="shared" si="128"/>
        <v>19.440000000000001</v>
      </c>
      <c r="AE212" s="25">
        <f t="shared" si="129"/>
        <v>270</v>
      </c>
      <c r="AF212" s="25">
        <f t="shared" si="130"/>
        <v>280</v>
      </c>
    </row>
    <row r="213" spans="1:32" x14ac:dyDescent="0.25">
      <c r="A213" s="33">
        <v>46120</v>
      </c>
      <c r="B213" s="271" t="s">
        <v>457</v>
      </c>
      <c r="C213" s="37" t="s">
        <v>31</v>
      </c>
      <c r="D213" s="135">
        <v>1.91</v>
      </c>
      <c r="E213" s="48">
        <f t="shared" si="142"/>
        <v>1</v>
      </c>
      <c r="F213" s="43">
        <v>15.95</v>
      </c>
      <c r="G213" s="48">
        <f t="shared" si="143"/>
        <v>1</v>
      </c>
      <c r="H213" s="4">
        <v>5.3</v>
      </c>
      <c r="I213" s="48">
        <f t="shared" si="151"/>
        <v>1</v>
      </c>
      <c r="J213" s="223">
        <v>5.8</v>
      </c>
      <c r="K213" s="48">
        <f t="shared" si="144"/>
        <v>1</v>
      </c>
      <c r="L213" s="223">
        <v>16.899999999999999</v>
      </c>
      <c r="M213" s="48">
        <f t="shared" si="145"/>
        <v>1</v>
      </c>
      <c r="N213" s="223">
        <v>275</v>
      </c>
      <c r="O213" s="48">
        <f t="shared" si="146"/>
        <v>1</v>
      </c>
      <c r="P213" s="41">
        <f t="shared" si="149"/>
        <v>1</v>
      </c>
      <c r="Q213" s="41">
        <f t="shared" si="150"/>
        <v>1</v>
      </c>
      <c r="T213" s="25" t="str">
        <f t="shared" si="141"/>
        <v>CARIB</v>
      </c>
      <c r="U213" s="25"/>
      <c r="V213" s="25">
        <f t="shared" si="120"/>
        <v>2.14</v>
      </c>
      <c r="W213" s="25">
        <f t="shared" si="121"/>
        <v>12.5</v>
      </c>
      <c r="X213" s="25">
        <f t="shared" si="122"/>
        <v>16.399999999999999</v>
      </c>
      <c r="Y213" s="25">
        <f t="shared" si="123"/>
        <v>5</v>
      </c>
      <c r="Z213" s="25">
        <f t="shared" si="124"/>
        <v>5.44</v>
      </c>
      <c r="AA213" s="25">
        <f t="shared" si="125"/>
        <v>5</v>
      </c>
      <c r="AB213" s="25">
        <f t="shared" si="126"/>
        <v>7</v>
      </c>
      <c r="AC213" s="25">
        <f t="shared" si="127"/>
        <v>12</v>
      </c>
      <c r="AD213" s="25">
        <f t="shared" si="128"/>
        <v>19.440000000000001</v>
      </c>
      <c r="AE213" s="25">
        <f t="shared" si="129"/>
        <v>270</v>
      </c>
      <c r="AF213" s="25">
        <f t="shared" si="130"/>
        <v>280</v>
      </c>
    </row>
    <row r="214" spans="1:32" x14ac:dyDescent="0.25">
      <c r="A214" s="33">
        <v>46121</v>
      </c>
      <c r="B214" s="271" t="s">
        <v>457</v>
      </c>
      <c r="C214" s="37" t="s">
        <v>30</v>
      </c>
      <c r="D214" s="135">
        <v>0.89</v>
      </c>
      <c r="E214" s="48">
        <f t="shared" si="142"/>
        <v>1</v>
      </c>
      <c r="F214" s="43">
        <v>14.7</v>
      </c>
      <c r="G214" s="48">
        <f t="shared" si="143"/>
        <v>1</v>
      </c>
      <c r="H214" s="4">
        <v>5.75</v>
      </c>
      <c r="I214" s="48">
        <f t="shared" si="151"/>
        <v>1</v>
      </c>
      <c r="J214" s="223">
        <v>6</v>
      </c>
      <c r="K214" s="48">
        <f t="shared" si="144"/>
        <v>1</v>
      </c>
      <c r="L214" s="223">
        <v>14.2</v>
      </c>
      <c r="M214" s="48">
        <f t="shared" si="145"/>
        <v>1</v>
      </c>
      <c r="N214" s="223">
        <v>275</v>
      </c>
      <c r="O214" s="48">
        <f t="shared" si="146"/>
        <v>1</v>
      </c>
      <c r="P214" s="41">
        <f t="shared" si="149"/>
        <v>1</v>
      </c>
      <c r="Q214" s="41">
        <f t="shared" si="150"/>
        <v>1</v>
      </c>
      <c r="T214" s="25" t="str">
        <f t="shared" si="141"/>
        <v>STAG</v>
      </c>
      <c r="U214" s="25"/>
      <c r="V214" s="25">
        <f t="shared" si="120"/>
        <v>1.24</v>
      </c>
      <c r="W214" s="25">
        <f t="shared" si="121"/>
        <v>12.5</v>
      </c>
      <c r="X214" s="25">
        <f t="shared" si="122"/>
        <v>16.440000000000001</v>
      </c>
      <c r="Y214" s="25">
        <f t="shared" si="123"/>
        <v>5.45</v>
      </c>
      <c r="Z214" s="25">
        <f t="shared" si="124"/>
        <v>5.94</v>
      </c>
      <c r="AA214" s="25">
        <f t="shared" si="125"/>
        <v>5</v>
      </c>
      <c r="AB214" s="25">
        <f t="shared" si="126"/>
        <v>7</v>
      </c>
      <c r="AC214" s="25">
        <f t="shared" si="127"/>
        <v>12</v>
      </c>
      <c r="AD214" s="25">
        <f t="shared" si="128"/>
        <v>19.440000000000001</v>
      </c>
      <c r="AE214" s="25">
        <f t="shared" si="129"/>
        <v>270</v>
      </c>
      <c r="AF214" s="25">
        <f t="shared" si="130"/>
        <v>280</v>
      </c>
    </row>
    <row r="215" spans="1:32" x14ac:dyDescent="0.25">
      <c r="A215" s="33">
        <v>46121</v>
      </c>
      <c r="B215" s="271" t="s">
        <v>456</v>
      </c>
      <c r="C215" s="37" t="s">
        <v>30</v>
      </c>
      <c r="D215" s="223">
        <v>0.89</v>
      </c>
      <c r="E215" s="48">
        <f t="shared" si="142"/>
        <v>1</v>
      </c>
      <c r="F215" s="43">
        <v>14.9</v>
      </c>
      <c r="G215" s="48">
        <f t="shared" si="143"/>
        <v>1</v>
      </c>
      <c r="H215" s="4">
        <v>5.87</v>
      </c>
      <c r="I215" s="48">
        <f t="shared" si="151"/>
        <v>1</v>
      </c>
      <c r="J215" s="223">
        <v>5.89</v>
      </c>
      <c r="K215" s="48">
        <f t="shared" si="144"/>
        <v>1</v>
      </c>
      <c r="L215" s="223">
        <v>15.6</v>
      </c>
      <c r="M215" s="48">
        <f t="shared" si="145"/>
        <v>1</v>
      </c>
      <c r="N215" s="223">
        <v>275</v>
      </c>
      <c r="O215" s="48">
        <f t="shared" si="146"/>
        <v>1</v>
      </c>
      <c r="P215" s="41">
        <f t="shared" si="149"/>
        <v>1</v>
      </c>
      <c r="Q215" s="41">
        <f t="shared" si="150"/>
        <v>1</v>
      </c>
      <c r="T215" s="25" t="str">
        <f t="shared" si="141"/>
        <v>STAG</v>
      </c>
      <c r="U215" s="25">
        <f t="shared" si="119"/>
        <v>0.8</v>
      </c>
      <c r="V215" s="25">
        <f t="shared" si="120"/>
        <v>1.24</v>
      </c>
      <c r="W215" s="25">
        <f t="shared" si="121"/>
        <v>12.5</v>
      </c>
      <c r="X215" s="25">
        <f t="shared" si="122"/>
        <v>16.440000000000001</v>
      </c>
      <c r="Y215" s="25">
        <f t="shared" si="123"/>
        <v>5.45</v>
      </c>
      <c r="Z215" s="25">
        <f t="shared" si="124"/>
        <v>5.94</v>
      </c>
      <c r="AA215" s="25">
        <f t="shared" si="125"/>
        <v>5</v>
      </c>
      <c r="AB215" s="25">
        <f t="shared" si="126"/>
        <v>7</v>
      </c>
      <c r="AC215" s="25">
        <f t="shared" si="127"/>
        <v>12</v>
      </c>
      <c r="AD215" s="25">
        <f t="shared" si="128"/>
        <v>19.440000000000001</v>
      </c>
      <c r="AE215" s="25">
        <f t="shared" si="129"/>
        <v>270</v>
      </c>
      <c r="AF215" s="25">
        <f t="shared" si="130"/>
        <v>280</v>
      </c>
    </row>
    <row r="216" spans="1:32" x14ac:dyDescent="0.25">
      <c r="A216" s="283">
        <v>46121</v>
      </c>
      <c r="B216" s="34" t="s">
        <v>457</v>
      </c>
      <c r="C216" s="37" t="s">
        <v>30</v>
      </c>
      <c r="D216" s="223">
        <v>0.99</v>
      </c>
      <c r="E216" s="48">
        <f t="shared" si="142"/>
        <v>1</v>
      </c>
      <c r="F216" s="43">
        <v>15.2</v>
      </c>
      <c r="G216" s="48">
        <f t="shared" si="143"/>
        <v>1</v>
      </c>
      <c r="H216" s="4">
        <v>5.85</v>
      </c>
      <c r="I216" s="48">
        <f t="shared" si="151"/>
        <v>1</v>
      </c>
      <c r="J216" s="223">
        <v>6.1</v>
      </c>
      <c r="K216" s="48">
        <f t="shared" si="144"/>
        <v>1</v>
      </c>
      <c r="L216" s="223">
        <v>15.6</v>
      </c>
      <c r="M216" s="48">
        <f t="shared" si="145"/>
        <v>1</v>
      </c>
      <c r="N216" s="223">
        <v>275</v>
      </c>
      <c r="O216" s="48">
        <f t="shared" si="146"/>
        <v>1</v>
      </c>
      <c r="P216" s="41">
        <f t="shared" si="149"/>
        <v>1</v>
      </c>
      <c r="Q216" s="41">
        <f t="shared" si="150"/>
        <v>1</v>
      </c>
      <c r="T216" s="25" t="str">
        <f t="shared" si="141"/>
        <v>STAG</v>
      </c>
      <c r="U216" s="25">
        <f t="shared" si="119"/>
        <v>0.8</v>
      </c>
      <c r="V216" s="25">
        <f t="shared" si="120"/>
        <v>1.24</v>
      </c>
      <c r="W216" s="25">
        <f t="shared" si="121"/>
        <v>12.5</v>
      </c>
      <c r="X216" s="25">
        <f t="shared" si="122"/>
        <v>16.440000000000001</v>
      </c>
      <c r="Y216" s="25">
        <f t="shared" si="123"/>
        <v>5.45</v>
      </c>
      <c r="Z216" s="25">
        <f t="shared" si="124"/>
        <v>5.94</v>
      </c>
      <c r="AA216" s="25">
        <f t="shared" si="125"/>
        <v>5</v>
      </c>
      <c r="AB216" s="25">
        <f t="shared" si="126"/>
        <v>7</v>
      </c>
      <c r="AC216" s="25">
        <f t="shared" si="127"/>
        <v>12</v>
      </c>
      <c r="AD216" s="25">
        <f t="shared" si="128"/>
        <v>19.440000000000001</v>
      </c>
      <c r="AE216" s="25">
        <f t="shared" si="129"/>
        <v>270</v>
      </c>
      <c r="AF216" s="25">
        <f t="shared" si="130"/>
        <v>280</v>
      </c>
    </row>
    <row r="217" spans="1:32" x14ac:dyDescent="0.25">
      <c r="A217" s="283">
        <v>46121</v>
      </c>
      <c r="B217" s="34" t="s">
        <v>456</v>
      </c>
      <c r="C217" s="37" t="s">
        <v>30</v>
      </c>
      <c r="D217" s="223">
        <v>0.98</v>
      </c>
      <c r="E217" s="48">
        <f t="shared" si="142"/>
        <v>1</v>
      </c>
      <c r="F217" s="43">
        <v>16</v>
      </c>
      <c r="G217" s="48">
        <f t="shared" si="143"/>
        <v>1</v>
      </c>
      <c r="H217" s="4">
        <v>5.84</v>
      </c>
      <c r="I217" s="48">
        <f t="shared" si="151"/>
        <v>1</v>
      </c>
      <c r="J217" s="223">
        <v>6.25</v>
      </c>
      <c r="K217" s="48">
        <f t="shared" si="144"/>
        <v>1</v>
      </c>
      <c r="L217" s="223">
        <v>15.33</v>
      </c>
      <c r="M217" s="48">
        <f t="shared" si="145"/>
        <v>1</v>
      </c>
      <c r="N217" s="223">
        <v>275</v>
      </c>
      <c r="O217" s="48">
        <f t="shared" si="146"/>
        <v>1</v>
      </c>
      <c r="P217" s="41">
        <f t="shared" si="149"/>
        <v>1</v>
      </c>
      <c r="Q217" s="41">
        <f t="shared" si="150"/>
        <v>1</v>
      </c>
      <c r="T217" s="25" t="str">
        <f t="shared" si="141"/>
        <v>STAG</v>
      </c>
      <c r="U217" s="25">
        <f t="shared" si="119"/>
        <v>0.8</v>
      </c>
      <c r="V217" s="25">
        <f t="shared" si="120"/>
        <v>1.24</v>
      </c>
      <c r="W217" s="25">
        <f t="shared" si="121"/>
        <v>12.5</v>
      </c>
      <c r="X217" s="25">
        <f t="shared" si="122"/>
        <v>16.440000000000001</v>
      </c>
      <c r="Y217" s="25">
        <f t="shared" si="123"/>
        <v>5.45</v>
      </c>
      <c r="Z217" s="25">
        <f t="shared" si="124"/>
        <v>5.94</v>
      </c>
      <c r="AA217" s="25">
        <f t="shared" si="125"/>
        <v>5</v>
      </c>
      <c r="AB217" s="25">
        <f t="shared" si="126"/>
        <v>7</v>
      </c>
      <c r="AC217" s="25">
        <f t="shared" si="127"/>
        <v>12</v>
      </c>
      <c r="AD217" s="25">
        <f t="shared" si="128"/>
        <v>19.440000000000001</v>
      </c>
      <c r="AE217" s="25">
        <f t="shared" si="129"/>
        <v>270</v>
      </c>
      <c r="AF217" s="25">
        <f t="shared" si="130"/>
        <v>280</v>
      </c>
    </row>
    <row r="218" spans="1:32" x14ac:dyDescent="0.25">
      <c r="A218" s="283">
        <v>46122</v>
      </c>
      <c r="B218" s="34" t="s">
        <v>457</v>
      </c>
      <c r="C218" s="37" t="s">
        <v>31</v>
      </c>
      <c r="D218" s="223">
        <v>1.85</v>
      </c>
      <c r="E218" s="48">
        <f t="shared" si="142"/>
        <v>1</v>
      </c>
      <c r="F218" s="43">
        <v>14.7</v>
      </c>
      <c r="G218" s="48">
        <f t="shared" si="143"/>
        <v>1</v>
      </c>
      <c r="H218" s="4">
        <v>5.29</v>
      </c>
      <c r="I218" s="48">
        <f t="shared" si="151"/>
        <v>1</v>
      </c>
      <c r="J218" s="223">
        <v>6.15</v>
      </c>
      <c r="K218" s="48">
        <f t="shared" si="144"/>
        <v>1</v>
      </c>
      <c r="L218" s="223">
        <v>17.100000000000001</v>
      </c>
      <c r="M218" s="48">
        <f t="shared" si="145"/>
        <v>1</v>
      </c>
      <c r="N218" s="223">
        <v>275</v>
      </c>
      <c r="O218" s="48">
        <f t="shared" si="146"/>
        <v>1</v>
      </c>
      <c r="P218" s="41">
        <f t="shared" si="149"/>
        <v>1</v>
      </c>
      <c r="Q218" s="41">
        <f t="shared" si="150"/>
        <v>1</v>
      </c>
      <c r="T218" s="25" t="str">
        <f t="shared" si="141"/>
        <v>CARIB</v>
      </c>
      <c r="U218" s="25">
        <f t="shared" si="119"/>
        <v>1.65</v>
      </c>
      <c r="V218" s="25">
        <f t="shared" si="120"/>
        <v>2.14</v>
      </c>
      <c r="W218" s="25">
        <f t="shared" si="121"/>
        <v>12.5</v>
      </c>
      <c r="X218" s="25">
        <f t="shared" si="122"/>
        <v>16.399999999999999</v>
      </c>
      <c r="Y218" s="25">
        <f t="shared" si="123"/>
        <v>5</v>
      </c>
      <c r="Z218" s="25">
        <f t="shared" si="124"/>
        <v>5.44</v>
      </c>
      <c r="AA218" s="25">
        <f t="shared" si="125"/>
        <v>5</v>
      </c>
      <c r="AB218" s="25">
        <f t="shared" si="126"/>
        <v>7</v>
      </c>
      <c r="AC218" s="25">
        <f t="shared" si="127"/>
        <v>12</v>
      </c>
      <c r="AD218" s="25">
        <f t="shared" si="128"/>
        <v>19.440000000000001</v>
      </c>
      <c r="AE218" s="25">
        <f t="shared" si="129"/>
        <v>270</v>
      </c>
      <c r="AF218" s="25">
        <f t="shared" si="130"/>
        <v>280</v>
      </c>
    </row>
    <row r="219" spans="1:32" x14ac:dyDescent="0.25">
      <c r="A219" s="283">
        <v>46122</v>
      </c>
      <c r="B219" s="34" t="s">
        <v>434</v>
      </c>
      <c r="C219" s="37" t="s">
        <v>31</v>
      </c>
      <c r="D219" s="223">
        <v>1.86</v>
      </c>
      <c r="E219" s="48">
        <f t="shared" si="142"/>
        <v>1</v>
      </c>
      <c r="F219" s="43">
        <v>15.4</v>
      </c>
      <c r="G219" s="48">
        <f t="shared" si="143"/>
        <v>1</v>
      </c>
      <c r="H219" s="4">
        <v>5.34</v>
      </c>
      <c r="I219" s="48">
        <f t="shared" si="151"/>
        <v>1</v>
      </c>
      <c r="J219" s="223">
        <v>6.14</v>
      </c>
      <c r="K219" s="48">
        <f t="shared" si="144"/>
        <v>1</v>
      </c>
      <c r="L219" s="223">
        <v>16.45</v>
      </c>
      <c r="M219" s="48">
        <f t="shared" si="145"/>
        <v>1</v>
      </c>
      <c r="N219" s="262"/>
      <c r="O219" s="128"/>
      <c r="P219" s="248">
        <v>1</v>
      </c>
      <c r="Q219" s="248">
        <v>1</v>
      </c>
      <c r="T219" s="25" t="str">
        <f t="shared" si="141"/>
        <v>CARIB</v>
      </c>
      <c r="U219" s="25">
        <f t="shared" si="119"/>
        <v>1.65</v>
      </c>
      <c r="V219" s="25">
        <f t="shared" si="120"/>
        <v>2.14</v>
      </c>
      <c r="W219" s="25">
        <f t="shared" si="121"/>
        <v>12.5</v>
      </c>
      <c r="X219" s="25">
        <f t="shared" si="122"/>
        <v>16.399999999999999</v>
      </c>
      <c r="Y219" s="25">
        <f t="shared" si="123"/>
        <v>5</v>
      </c>
      <c r="Z219" s="25">
        <f t="shared" si="124"/>
        <v>5.44</v>
      </c>
      <c r="AA219" s="25">
        <f t="shared" si="125"/>
        <v>5</v>
      </c>
      <c r="AB219" s="25">
        <f t="shared" si="126"/>
        <v>7</v>
      </c>
      <c r="AC219" s="25">
        <f t="shared" si="127"/>
        <v>12</v>
      </c>
      <c r="AD219" s="25">
        <f t="shared" si="128"/>
        <v>19.440000000000001</v>
      </c>
      <c r="AE219" s="25">
        <f t="shared" si="129"/>
        <v>270</v>
      </c>
      <c r="AF219" s="25">
        <f t="shared" si="130"/>
        <v>280</v>
      </c>
    </row>
    <row r="220" spans="1:32" x14ac:dyDescent="0.25">
      <c r="A220" s="283">
        <v>46122</v>
      </c>
      <c r="B220" s="271" t="s">
        <v>435</v>
      </c>
      <c r="C220" s="37" t="s">
        <v>31</v>
      </c>
      <c r="D220" s="223">
        <v>1.7</v>
      </c>
      <c r="E220" s="48">
        <f t="shared" si="142"/>
        <v>1</v>
      </c>
      <c r="F220" s="43">
        <v>15.9</v>
      </c>
      <c r="G220" s="48">
        <f t="shared" si="143"/>
        <v>1</v>
      </c>
      <c r="H220" s="4">
        <v>5.34</v>
      </c>
      <c r="I220" s="48">
        <f t="shared" si="151"/>
        <v>1</v>
      </c>
      <c r="J220" s="223">
        <v>6.45</v>
      </c>
      <c r="K220" s="48">
        <f t="shared" si="144"/>
        <v>1</v>
      </c>
      <c r="L220" s="223">
        <v>16.100000000000001</v>
      </c>
      <c r="M220" s="48">
        <f t="shared" si="145"/>
        <v>1</v>
      </c>
      <c r="N220" s="223">
        <v>275</v>
      </c>
      <c r="O220" s="48">
        <f t="shared" si="146"/>
        <v>1</v>
      </c>
      <c r="P220" s="41">
        <f t="shared" ref="P220:P252" si="152">IF(+(IF(D220&lt;U220,0,IF(D220&gt;V220,0,1)))+(IF(F220&lt;W220,0,IF(F220&gt;X220,0,1)))+(IF(H220&lt;Y220,0,IF(H220&gt;Z220,0,1)))+(IF(J220&lt;AA220,0,IF(J220&gt;AB220,0,1)))+(IF(L220&lt;AC220,0,IF(L220&gt;AD220,0,1)))+(IF(N220&lt;AE220,0,IF(N220&gt;AF220,0,1)))=6,1,0)</f>
        <v>1</v>
      </c>
      <c r="Q220" s="41">
        <f t="shared" ref="Q220:Q252" si="153">IF(+(IF(D220&lt;U220,0,IF(D220&gt;V220,0,1)))+(IF(F220&lt;W220,0,IF(F220&gt;X220,0,1)))+(IF(H220&lt;Y220,0,IF(H220&gt;Z220,0,1)))+(IF(L220&lt;AC220,0,IF(L220&gt;AD220,0,1)))+(IF(N220&lt;AE220,0,IF(N220&gt;AF220,0,1)))=5,1,0)</f>
        <v>1</v>
      </c>
      <c r="T220" s="25" t="str">
        <f t="shared" si="141"/>
        <v>CARIB</v>
      </c>
      <c r="U220" s="25">
        <f t="shared" si="119"/>
        <v>1.65</v>
      </c>
      <c r="V220" s="25">
        <f t="shared" si="120"/>
        <v>2.14</v>
      </c>
      <c r="W220" s="25">
        <f t="shared" si="121"/>
        <v>12.5</v>
      </c>
      <c r="X220" s="25">
        <f t="shared" si="122"/>
        <v>16.399999999999999</v>
      </c>
      <c r="Y220" s="25">
        <f t="shared" si="123"/>
        <v>5</v>
      </c>
      <c r="Z220" s="25">
        <f t="shared" si="124"/>
        <v>5.44</v>
      </c>
      <c r="AA220" s="25">
        <f t="shared" si="125"/>
        <v>5</v>
      </c>
      <c r="AB220" s="25">
        <f t="shared" si="126"/>
        <v>7</v>
      </c>
      <c r="AC220" s="25">
        <f t="shared" si="127"/>
        <v>12</v>
      </c>
      <c r="AD220" s="25">
        <f t="shared" si="128"/>
        <v>19.440000000000001</v>
      </c>
      <c r="AE220" s="25">
        <f t="shared" si="129"/>
        <v>270</v>
      </c>
      <c r="AF220" s="25">
        <f t="shared" si="130"/>
        <v>280</v>
      </c>
    </row>
    <row r="221" spans="1:32" x14ac:dyDescent="0.25">
      <c r="A221" s="283">
        <v>46122</v>
      </c>
      <c r="B221" s="34" t="s">
        <v>805</v>
      </c>
      <c r="C221" s="37" t="s">
        <v>31</v>
      </c>
      <c r="D221" s="223">
        <v>1.89</v>
      </c>
      <c r="E221" s="48">
        <f t="shared" si="142"/>
        <v>1</v>
      </c>
      <c r="F221" s="43">
        <v>15</v>
      </c>
      <c r="G221" s="48">
        <f t="shared" si="143"/>
        <v>1</v>
      </c>
      <c r="H221" s="4">
        <v>5.34</v>
      </c>
      <c r="I221" s="48">
        <f t="shared" si="151"/>
        <v>1</v>
      </c>
      <c r="J221" s="223">
        <v>6.54</v>
      </c>
      <c r="K221" s="48">
        <f t="shared" si="144"/>
        <v>1</v>
      </c>
      <c r="L221" s="223">
        <v>17.95</v>
      </c>
      <c r="M221" s="48">
        <f t="shared" si="145"/>
        <v>1</v>
      </c>
      <c r="N221" s="223">
        <v>275</v>
      </c>
      <c r="O221" s="48">
        <f t="shared" si="146"/>
        <v>1</v>
      </c>
      <c r="P221" s="41">
        <f t="shared" si="152"/>
        <v>1</v>
      </c>
      <c r="Q221" s="41">
        <f t="shared" si="153"/>
        <v>1</v>
      </c>
      <c r="T221" s="25" t="str">
        <f t="shared" si="141"/>
        <v>CARIB</v>
      </c>
      <c r="U221" s="25">
        <f t="shared" si="119"/>
        <v>1.65</v>
      </c>
      <c r="V221" s="25">
        <f t="shared" si="120"/>
        <v>2.14</v>
      </c>
      <c r="W221" s="25">
        <f t="shared" si="121"/>
        <v>12.5</v>
      </c>
      <c r="X221" s="25">
        <f t="shared" si="122"/>
        <v>16.399999999999999</v>
      </c>
      <c r="Y221" s="25">
        <f t="shared" si="123"/>
        <v>5</v>
      </c>
      <c r="Z221" s="25">
        <f t="shared" si="124"/>
        <v>5.44</v>
      </c>
      <c r="AA221" s="25">
        <f t="shared" si="125"/>
        <v>5</v>
      </c>
      <c r="AB221" s="25">
        <f t="shared" si="126"/>
        <v>7</v>
      </c>
      <c r="AC221" s="25">
        <f t="shared" si="127"/>
        <v>12</v>
      </c>
      <c r="AD221" s="25">
        <f t="shared" si="128"/>
        <v>19.440000000000001</v>
      </c>
      <c r="AE221" s="25">
        <f t="shared" si="129"/>
        <v>270</v>
      </c>
      <c r="AF221" s="25">
        <f t="shared" si="130"/>
        <v>280</v>
      </c>
    </row>
    <row r="222" spans="1:32" x14ac:dyDescent="0.25">
      <c r="A222" s="283">
        <v>46125</v>
      </c>
      <c r="B222" s="34" t="s">
        <v>437</v>
      </c>
      <c r="C222" s="37" t="s">
        <v>135</v>
      </c>
      <c r="D222" s="223">
        <v>5.44</v>
      </c>
      <c r="E222" s="48">
        <f t="shared" ref="E222" si="154">IF(+(IF(D222&lt;U222,0,IF(D222&gt;V222,0,1)))=1,1,0)</f>
        <v>1</v>
      </c>
      <c r="F222" s="43"/>
      <c r="G222" s="48"/>
      <c r="H222" s="4">
        <v>4.66</v>
      </c>
      <c r="I222" s="48">
        <f t="shared" ref="I222" si="155">IF(+(IF(H222&lt;Y222,0,IF(H222&gt;Z222,0,1)))=1,1,0)</f>
        <v>1</v>
      </c>
      <c r="J222" s="223">
        <v>3.2</v>
      </c>
      <c r="K222" s="48">
        <f t="shared" ref="K222" si="156">IF(+(IF(J222&lt;AA222,0,IF(J222&gt;AB222,0,1)))=1,1,0)</f>
        <v>1</v>
      </c>
      <c r="L222" s="223">
        <v>98.5</v>
      </c>
      <c r="M222" s="48">
        <f t="shared" ref="M222" si="157">IF(+(IF(L222&lt;AC222,0,IF(L222&gt;AD222,0,1)))=1,1,0)</f>
        <v>1</v>
      </c>
      <c r="N222" s="223">
        <v>275</v>
      </c>
      <c r="O222" s="48">
        <f t="shared" ref="O222" si="158">IF(+(IF(N222&lt;AE222,0,IF(N222&gt;AF222,0,1)))=1,1,0)</f>
        <v>1</v>
      </c>
      <c r="P222" s="41">
        <f t="shared" si="152"/>
        <v>1</v>
      </c>
      <c r="Q222" s="41">
        <f t="shared" si="153"/>
        <v>1</v>
      </c>
      <c r="T222" s="25" t="str">
        <f t="shared" ref="T222" si="159">LEFT(C222,12)</f>
        <v>CARIBE ROSE</v>
      </c>
      <c r="U222" s="25">
        <f t="shared" si="119"/>
        <v>4.5</v>
      </c>
      <c r="V222" s="25">
        <f t="shared" si="120"/>
        <v>5.44</v>
      </c>
      <c r="W222" s="25">
        <f t="shared" si="121"/>
        <v>0</v>
      </c>
      <c r="X222" s="25">
        <f t="shared" si="122"/>
        <v>0</v>
      </c>
      <c r="Y222" s="25">
        <f t="shared" si="123"/>
        <v>4</v>
      </c>
      <c r="Z222" s="25">
        <f t="shared" si="124"/>
        <v>4.95</v>
      </c>
      <c r="AA222" s="25">
        <f t="shared" si="125"/>
        <v>3</v>
      </c>
      <c r="AB222" s="25">
        <f t="shared" si="126"/>
        <v>3.64</v>
      </c>
      <c r="AC222" s="25">
        <f t="shared" si="127"/>
        <v>90</v>
      </c>
      <c r="AD222" s="25">
        <f t="shared" si="128"/>
        <v>120</v>
      </c>
      <c r="AE222" s="25">
        <f t="shared" si="129"/>
        <v>270</v>
      </c>
      <c r="AF222" s="25">
        <f t="shared" si="130"/>
        <v>330.4</v>
      </c>
    </row>
    <row r="223" spans="1:32" x14ac:dyDescent="0.25">
      <c r="A223" s="283">
        <v>46125</v>
      </c>
      <c r="B223" s="34" t="s">
        <v>435</v>
      </c>
      <c r="C223" s="37" t="s">
        <v>135</v>
      </c>
      <c r="D223" s="223">
        <v>5.4</v>
      </c>
      <c r="E223" s="48">
        <f t="shared" si="142"/>
        <v>1</v>
      </c>
      <c r="F223" s="43"/>
      <c r="G223" s="48"/>
      <c r="H223" s="4">
        <v>4.75</v>
      </c>
      <c r="I223" s="48">
        <f t="shared" si="151"/>
        <v>1</v>
      </c>
      <c r="J223" s="223">
        <v>3.18</v>
      </c>
      <c r="K223" s="48">
        <f t="shared" si="144"/>
        <v>1</v>
      </c>
      <c r="L223" s="223">
        <v>109.7</v>
      </c>
      <c r="M223" s="48">
        <f t="shared" si="145"/>
        <v>1</v>
      </c>
      <c r="N223" s="223">
        <v>275</v>
      </c>
      <c r="O223" s="48">
        <f t="shared" si="146"/>
        <v>1</v>
      </c>
      <c r="P223" s="41">
        <f t="shared" si="152"/>
        <v>1</v>
      </c>
      <c r="Q223" s="41">
        <f t="shared" si="153"/>
        <v>1</v>
      </c>
      <c r="T223" s="25" t="str">
        <f t="shared" si="141"/>
        <v>CARIBE ROSE</v>
      </c>
      <c r="U223" s="25">
        <f t="shared" si="119"/>
        <v>4.5</v>
      </c>
      <c r="V223" s="25">
        <f t="shared" si="120"/>
        <v>5.44</v>
      </c>
      <c r="W223" s="25">
        <f t="shared" si="121"/>
        <v>0</v>
      </c>
      <c r="X223" s="25">
        <f t="shared" si="122"/>
        <v>0</v>
      </c>
      <c r="Y223" s="25">
        <f t="shared" si="123"/>
        <v>4</v>
      </c>
      <c r="Z223" s="25">
        <f t="shared" si="124"/>
        <v>4.95</v>
      </c>
      <c r="AA223" s="25">
        <f t="shared" si="125"/>
        <v>3</v>
      </c>
      <c r="AB223" s="25">
        <f t="shared" si="126"/>
        <v>3.64</v>
      </c>
      <c r="AC223" s="25">
        <f t="shared" si="127"/>
        <v>90</v>
      </c>
      <c r="AD223" s="25">
        <f t="shared" si="128"/>
        <v>120</v>
      </c>
      <c r="AE223" s="25">
        <f t="shared" si="129"/>
        <v>270</v>
      </c>
      <c r="AF223" s="25">
        <f t="shared" si="130"/>
        <v>330.4</v>
      </c>
    </row>
    <row r="224" spans="1:32" x14ac:dyDescent="0.25">
      <c r="A224" s="283">
        <v>46125</v>
      </c>
      <c r="B224" s="34" t="s">
        <v>459</v>
      </c>
      <c r="C224" s="37" t="s">
        <v>31</v>
      </c>
      <c r="D224" s="223">
        <v>1.98</v>
      </c>
      <c r="E224" s="48">
        <f t="shared" si="142"/>
        <v>1</v>
      </c>
      <c r="F224" s="43">
        <v>14.1</v>
      </c>
      <c r="G224" s="48">
        <f t="shared" si="143"/>
        <v>1</v>
      </c>
      <c r="H224" s="4">
        <v>5.26</v>
      </c>
      <c r="I224" s="48">
        <f t="shared" si="151"/>
        <v>1</v>
      </c>
      <c r="J224" s="223">
        <v>6.24</v>
      </c>
      <c r="K224" s="48">
        <f t="shared" si="144"/>
        <v>1</v>
      </c>
      <c r="L224" s="223">
        <v>18.899999999999999</v>
      </c>
      <c r="M224" s="48">
        <f t="shared" si="145"/>
        <v>1</v>
      </c>
      <c r="N224" s="223">
        <v>275</v>
      </c>
      <c r="O224" s="48">
        <f t="shared" si="146"/>
        <v>1</v>
      </c>
      <c r="P224" s="41">
        <f t="shared" si="152"/>
        <v>1</v>
      </c>
      <c r="Q224" s="41">
        <f t="shared" si="153"/>
        <v>1</v>
      </c>
      <c r="T224" s="25" t="str">
        <f t="shared" si="141"/>
        <v>CARIB</v>
      </c>
      <c r="U224" s="25">
        <f t="shared" si="119"/>
        <v>1.65</v>
      </c>
      <c r="V224" s="25">
        <f t="shared" si="120"/>
        <v>2.14</v>
      </c>
      <c r="W224" s="25">
        <f t="shared" si="121"/>
        <v>12.5</v>
      </c>
      <c r="X224" s="25">
        <f t="shared" si="122"/>
        <v>16.399999999999999</v>
      </c>
      <c r="Y224" s="25">
        <f t="shared" si="123"/>
        <v>5</v>
      </c>
      <c r="Z224" s="25">
        <f t="shared" si="124"/>
        <v>5.44</v>
      </c>
      <c r="AA224" s="25">
        <f t="shared" si="125"/>
        <v>5</v>
      </c>
      <c r="AB224" s="25">
        <f t="shared" si="126"/>
        <v>7</v>
      </c>
      <c r="AC224" s="25">
        <f t="shared" si="127"/>
        <v>12</v>
      </c>
      <c r="AD224" s="25">
        <f t="shared" si="128"/>
        <v>19.440000000000001</v>
      </c>
      <c r="AE224" s="25">
        <f t="shared" si="129"/>
        <v>270</v>
      </c>
      <c r="AF224" s="25">
        <f t="shared" si="130"/>
        <v>280</v>
      </c>
    </row>
    <row r="225" spans="1:32" x14ac:dyDescent="0.25">
      <c r="A225" s="283">
        <v>46126</v>
      </c>
      <c r="B225" s="34" t="s">
        <v>458</v>
      </c>
      <c r="C225" s="37" t="s">
        <v>31</v>
      </c>
      <c r="D225" s="223">
        <v>2.02</v>
      </c>
      <c r="E225" s="48">
        <f t="shared" si="142"/>
        <v>1</v>
      </c>
      <c r="F225" s="43">
        <v>13.8</v>
      </c>
      <c r="G225" s="48">
        <f t="shared" si="143"/>
        <v>1</v>
      </c>
      <c r="H225" s="4">
        <v>5.14</v>
      </c>
      <c r="I225" s="48">
        <f t="shared" si="151"/>
        <v>1</v>
      </c>
      <c r="J225" s="223">
        <v>6.07</v>
      </c>
      <c r="K225" s="48">
        <f t="shared" si="144"/>
        <v>1</v>
      </c>
      <c r="L225" s="223">
        <v>14.81</v>
      </c>
      <c r="M225" s="48">
        <f t="shared" si="145"/>
        <v>1</v>
      </c>
      <c r="N225" s="223">
        <v>275</v>
      </c>
      <c r="O225" s="48">
        <f t="shared" si="146"/>
        <v>1</v>
      </c>
      <c r="P225" s="41">
        <f t="shared" si="152"/>
        <v>1</v>
      </c>
      <c r="Q225" s="41">
        <f t="shared" si="153"/>
        <v>1</v>
      </c>
      <c r="T225" s="25" t="str">
        <f t="shared" si="141"/>
        <v>CARIB</v>
      </c>
      <c r="U225" s="25">
        <f t="shared" si="119"/>
        <v>1.65</v>
      </c>
      <c r="V225" s="25">
        <f t="shared" si="120"/>
        <v>2.14</v>
      </c>
      <c r="W225" s="25">
        <f t="shared" si="121"/>
        <v>12.5</v>
      </c>
      <c r="X225" s="25">
        <f t="shared" si="122"/>
        <v>16.399999999999999</v>
      </c>
      <c r="Y225" s="25">
        <f t="shared" si="123"/>
        <v>5</v>
      </c>
      <c r="Z225" s="25">
        <f t="shared" si="124"/>
        <v>5.44</v>
      </c>
      <c r="AA225" s="25">
        <f t="shared" si="125"/>
        <v>5</v>
      </c>
      <c r="AB225" s="25">
        <f t="shared" si="126"/>
        <v>7</v>
      </c>
      <c r="AC225" s="25">
        <f t="shared" si="127"/>
        <v>12</v>
      </c>
      <c r="AD225" s="25">
        <f t="shared" si="128"/>
        <v>19.440000000000001</v>
      </c>
      <c r="AE225" s="25">
        <f t="shared" si="129"/>
        <v>270</v>
      </c>
      <c r="AF225" s="25">
        <f t="shared" si="130"/>
        <v>280</v>
      </c>
    </row>
    <row r="226" spans="1:32" x14ac:dyDescent="0.25">
      <c r="A226" s="283">
        <v>46126</v>
      </c>
      <c r="B226" s="34" t="s">
        <v>436</v>
      </c>
      <c r="C226" s="37" t="s">
        <v>31</v>
      </c>
      <c r="D226" s="223">
        <v>2</v>
      </c>
      <c r="E226" s="48">
        <f t="shared" si="142"/>
        <v>1</v>
      </c>
      <c r="F226" s="43">
        <v>15</v>
      </c>
      <c r="G226" s="48">
        <f t="shared" si="143"/>
        <v>1</v>
      </c>
      <c r="H226" s="4">
        <v>5</v>
      </c>
      <c r="I226" s="48">
        <f t="shared" si="151"/>
        <v>1</v>
      </c>
      <c r="J226" s="223">
        <v>6.05</v>
      </c>
      <c r="K226" s="48">
        <f t="shared" si="144"/>
        <v>1</v>
      </c>
      <c r="L226" s="223">
        <v>14</v>
      </c>
      <c r="M226" s="48">
        <f t="shared" si="145"/>
        <v>1</v>
      </c>
      <c r="N226" s="223">
        <v>275</v>
      </c>
      <c r="O226" s="48">
        <f t="shared" si="146"/>
        <v>1</v>
      </c>
      <c r="P226" s="41">
        <f t="shared" si="152"/>
        <v>1</v>
      </c>
      <c r="Q226" s="41">
        <f t="shared" si="153"/>
        <v>1</v>
      </c>
      <c r="T226" s="25" t="str">
        <f t="shared" si="141"/>
        <v>CARIB</v>
      </c>
      <c r="U226" s="25">
        <f t="shared" si="119"/>
        <v>1.65</v>
      </c>
      <c r="V226" s="25">
        <f t="shared" si="120"/>
        <v>2.14</v>
      </c>
      <c r="W226" s="25">
        <f t="shared" si="121"/>
        <v>12.5</v>
      </c>
      <c r="X226" s="25">
        <f t="shared" si="122"/>
        <v>16.399999999999999</v>
      </c>
      <c r="Y226" s="25">
        <f t="shared" si="123"/>
        <v>5</v>
      </c>
      <c r="Z226" s="25">
        <f t="shared" si="124"/>
        <v>5.44</v>
      </c>
      <c r="AA226" s="25">
        <f t="shared" si="125"/>
        <v>5</v>
      </c>
      <c r="AB226" s="25">
        <f t="shared" si="126"/>
        <v>7</v>
      </c>
      <c r="AC226" s="25">
        <f t="shared" si="127"/>
        <v>12</v>
      </c>
      <c r="AD226" s="25">
        <f t="shared" si="128"/>
        <v>19.440000000000001</v>
      </c>
      <c r="AE226" s="25">
        <f t="shared" si="129"/>
        <v>270</v>
      </c>
      <c r="AF226" s="25">
        <f t="shared" si="130"/>
        <v>280</v>
      </c>
    </row>
    <row r="227" spans="1:32" ht="15.75" customHeight="1" x14ac:dyDescent="0.25">
      <c r="A227" s="283">
        <v>46127</v>
      </c>
      <c r="B227" s="34" t="s">
        <v>456</v>
      </c>
      <c r="C227" s="37" t="s">
        <v>30</v>
      </c>
      <c r="D227" s="223">
        <v>0.87</v>
      </c>
      <c r="E227" s="48">
        <f t="shared" si="142"/>
        <v>1</v>
      </c>
      <c r="F227" s="43">
        <v>14.85</v>
      </c>
      <c r="G227" s="48">
        <f t="shared" si="143"/>
        <v>1</v>
      </c>
      <c r="H227" s="4">
        <v>5.89</v>
      </c>
      <c r="I227" s="48">
        <f t="shared" si="151"/>
        <v>1</v>
      </c>
      <c r="J227" s="223">
        <v>5.55</v>
      </c>
      <c r="K227" s="48">
        <f t="shared" si="144"/>
        <v>1</v>
      </c>
      <c r="L227" s="223">
        <v>17.12</v>
      </c>
      <c r="M227" s="48">
        <f t="shared" si="145"/>
        <v>1</v>
      </c>
      <c r="N227" s="223">
        <v>275</v>
      </c>
      <c r="O227" s="48">
        <f t="shared" si="146"/>
        <v>1</v>
      </c>
      <c r="P227" s="41">
        <f t="shared" si="152"/>
        <v>1</v>
      </c>
      <c r="Q227" s="41">
        <f t="shared" si="153"/>
        <v>1</v>
      </c>
      <c r="T227" s="25" t="str">
        <f t="shared" ref="T227:T230" si="160">LEFT(C227,12)</f>
        <v>STAG</v>
      </c>
      <c r="U227" s="25">
        <f t="shared" si="119"/>
        <v>0.8</v>
      </c>
      <c r="V227" s="25">
        <f t="shared" si="120"/>
        <v>1.24</v>
      </c>
      <c r="W227" s="25">
        <f t="shared" si="121"/>
        <v>12.5</v>
      </c>
      <c r="X227" s="25">
        <f t="shared" si="122"/>
        <v>16.440000000000001</v>
      </c>
      <c r="Y227" s="25">
        <f t="shared" si="123"/>
        <v>5.45</v>
      </c>
      <c r="Z227" s="25">
        <f t="shared" si="124"/>
        <v>5.94</v>
      </c>
      <c r="AA227" s="25">
        <f t="shared" si="125"/>
        <v>5</v>
      </c>
      <c r="AB227" s="25">
        <f t="shared" si="126"/>
        <v>7</v>
      </c>
      <c r="AC227" s="25">
        <f t="shared" si="127"/>
        <v>12</v>
      </c>
      <c r="AD227" s="25">
        <f t="shared" si="128"/>
        <v>19.440000000000001</v>
      </c>
      <c r="AE227" s="25">
        <f t="shared" si="129"/>
        <v>270</v>
      </c>
      <c r="AF227" s="25">
        <f t="shared" si="130"/>
        <v>280</v>
      </c>
    </row>
    <row r="228" spans="1:32" x14ac:dyDescent="0.25">
      <c r="A228" s="283">
        <v>46127</v>
      </c>
      <c r="B228" s="34" t="s">
        <v>457</v>
      </c>
      <c r="C228" s="37" t="s">
        <v>30</v>
      </c>
      <c r="D228" s="223">
        <v>1.1399999999999999</v>
      </c>
      <c r="E228" s="48">
        <f t="shared" si="142"/>
        <v>1</v>
      </c>
      <c r="F228" s="43">
        <v>14.5</v>
      </c>
      <c r="G228" s="48">
        <f t="shared" si="143"/>
        <v>1</v>
      </c>
      <c r="H228" s="4">
        <v>5.73</v>
      </c>
      <c r="I228" s="48">
        <f t="shared" si="151"/>
        <v>1</v>
      </c>
      <c r="J228" s="223">
        <v>5.0199999999999996</v>
      </c>
      <c r="K228" s="48">
        <f t="shared" si="144"/>
        <v>1</v>
      </c>
      <c r="L228" s="223">
        <v>18.64</v>
      </c>
      <c r="M228" s="48">
        <f t="shared" si="145"/>
        <v>1</v>
      </c>
      <c r="N228" s="223">
        <v>275</v>
      </c>
      <c r="O228" s="48">
        <f t="shared" si="146"/>
        <v>1</v>
      </c>
      <c r="P228" s="41">
        <f t="shared" si="152"/>
        <v>1</v>
      </c>
      <c r="Q228" s="41">
        <f t="shared" si="153"/>
        <v>1</v>
      </c>
      <c r="T228" s="25" t="str">
        <f t="shared" si="160"/>
        <v>STAG</v>
      </c>
      <c r="U228" s="25">
        <f t="shared" si="119"/>
        <v>0.8</v>
      </c>
      <c r="V228" s="25">
        <f t="shared" si="120"/>
        <v>1.24</v>
      </c>
      <c r="W228" s="25">
        <f t="shared" si="121"/>
        <v>12.5</v>
      </c>
      <c r="X228" s="25">
        <f t="shared" si="122"/>
        <v>16.440000000000001</v>
      </c>
      <c r="Y228" s="25">
        <f t="shared" si="123"/>
        <v>5.45</v>
      </c>
      <c r="Z228" s="25">
        <f t="shared" si="124"/>
        <v>5.94</v>
      </c>
      <c r="AA228" s="25">
        <f t="shared" si="125"/>
        <v>5</v>
      </c>
      <c r="AB228" s="25">
        <f t="shared" si="126"/>
        <v>7</v>
      </c>
      <c r="AC228" s="25">
        <f t="shared" si="127"/>
        <v>12</v>
      </c>
      <c r="AD228" s="25">
        <f t="shared" si="128"/>
        <v>19.440000000000001</v>
      </c>
      <c r="AE228" s="25">
        <f t="shared" si="129"/>
        <v>270</v>
      </c>
      <c r="AF228" s="25">
        <f t="shared" si="130"/>
        <v>280</v>
      </c>
    </row>
    <row r="229" spans="1:32" x14ac:dyDescent="0.25">
      <c r="A229" s="283">
        <v>46128</v>
      </c>
      <c r="B229" s="34" t="s">
        <v>456</v>
      </c>
      <c r="C229" s="37" t="s">
        <v>30</v>
      </c>
      <c r="D229" s="223">
        <v>1.1100000000000001</v>
      </c>
      <c r="E229" s="48">
        <f t="shared" si="142"/>
        <v>1</v>
      </c>
      <c r="F229" s="43">
        <v>15.95</v>
      </c>
      <c r="G229" s="48">
        <f t="shared" si="143"/>
        <v>1</v>
      </c>
      <c r="H229" s="4">
        <v>5.71</v>
      </c>
      <c r="I229" s="48">
        <f t="shared" si="151"/>
        <v>1</v>
      </c>
      <c r="J229" s="262"/>
      <c r="K229" s="48"/>
      <c r="L229" s="223">
        <v>15.73</v>
      </c>
      <c r="M229" s="48">
        <f t="shared" si="145"/>
        <v>1</v>
      </c>
      <c r="N229" s="223">
        <v>275</v>
      </c>
      <c r="O229" s="48">
        <f t="shared" si="146"/>
        <v>1</v>
      </c>
      <c r="P229" s="248">
        <v>1</v>
      </c>
      <c r="Q229" s="41">
        <f t="shared" si="153"/>
        <v>1</v>
      </c>
      <c r="T229" s="25" t="str">
        <f t="shared" si="160"/>
        <v>STAG</v>
      </c>
      <c r="U229" s="25">
        <f t="shared" si="119"/>
        <v>0.8</v>
      </c>
      <c r="V229" s="25">
        <f t="shared" si="120"/>
        <v>1.24</v>
      </c>
      <c r="W229" s="25">
        <f t="shared" si="121"/>
        <v>12.5</v>
      </c>
      <c r="X229" s="25">
        <f t="shared" si="122"/>
        <v>16.440000000000001</v>
      </c>
      <c r="Y229" s="25">
        <f t="shared" si="123"/>
        <v>5.45</v>
      </c>
      <c r="Z229" s="25">
        <f t="shared" si="124"/>
        <v>5.94</v>
      </c>
      <c r="AA229" s="25">
        <f t="shared" si="125"/>
        <v>5</v>
      </c>
      <c r="AB229" s="25">
        <f t="shared" si="126"/>
        <v>7</v>
      </c>
      <c r="AC229" s="25">
        <f t="shared" si="127"/>
        <v>12</v>
      </c>
      <c r="AD229" s="25">
        <f t="shared" si="128"/>
        <v>19.440000000000001</v>
      </c>
      <c r="AE229" s="25">
        <f t="shared" si="129"/>
        <v>270</v>
      </c>
      <c r="AF229" s="25">
        <f t="shared" si="130"/>
        <v>280</v>
      </c>
    </row>
    <row r="230" spans="1:32" x14ac:dyDescent="0.25">
      <c r="A230" s="283">
        <v>46128</v>
      </c>
      <c r="B230" s="34" t="s">
        <v>457</v>
      </c>
      <c r="C230" s="37" t="s">
        <v>31</v>
      </c>
      <c r="D230" s="223">
        <v>1.82</v>
      </c>
      <c r="E230" s="48">
        <f t="shared" si="142"/>
        <v>1</v>
      </c>
      <c r="F230" s="43">
        <v>14.95</v>
      </c>
      <c r="G230" s="48">
        <f t="shared" si="143"/>
        <v>1</v>
      </c>
      <c r="H230" s="4">
        <v>5.27</v>
      </c>
      <c r="I230" s="48">
        <f t="shared" si="151"/>
        <v>1</v>
      </c>
      <c r="J230" s="223">
        <v>5.63</v>
      </c>
      <c r="K230" s="48">
        <f t="shared" si="144"/>
        <v>1</v>
      </c>
      <c r="L230" s="223">
        <v>16.55</v>
      </c>
      <c r="M230" s="48">
        <f t="shared" si="145"/>
        <v>1</v>
      </c>
      <c r="N230" s="223">
        <v>275</v>
      </c>
      <c r="O230" s="48">
        <f t="shared" si="146"/>
        <v>1</v>
      </c>
      <c r="P230" s="41">
        <f t="shared" si="152"/>
        <v>1</v>
      </c>
      <c r="Q230" s="41">
        <f t="shared" si="153"/>
        <v>1</v>
      </c>
      <c r="T230" s="25" t="str">
        <f t="shared" si="160"/>
        <v>CARIB</v>
      </c>
      <c r="U230" s="25">
        <f t="shared" si="119"/>
        <v>1.65</v>
      </c>
      <c r="V230" s="25">
        <f t="shared" si="120"/>
        <v>2.14</v>
      </c>
      <c r="W230" s="25">
        <f t="shared" si="121"/>
        <v>12.5</v>
      </c>
      <c r="X230" s="25">
        <f t="shared" si="122"/>
        <v>16.399999999999999</v>
      </c>
      <c r="Y230" s="25">
        <f t="shared" si="123"/>
        <v>5</v>
      </c>
      <c r="Z230" s="25">
        <f t="shared" si="124"/>
        <v>5.44</v>
      </c>
      <c r="AA230" s="25">
        <f t="shared" si="125"/>
        <v>5</v>
      </c>
      <c r="AB230" s="25">
        <f t="shared" si="126"/>
        <v>7</v>
      </c>
      <c r="AC230" s="25">
        <f t="shared" si="127"/>
        <v>12</v>
      </c>
      <c r="AD230" s="25">
        <f t="shared" si="128"/>
        <v>19.440000000000001</v>
      </c>
      <c r="AE230" s="25">
        <f t="shared" si="129"/>
        <v>270</v>
      </c>
      <c r="AF230" s="25">
        <f t="shared" si="130"/>
        <v>280</v>
      </c>
    </row>
    <row r="231" spans="1:32" x14ac:dyDescent="0.25">
      <c r="A231" s="283">
        <v>46128</v>
      </c>
      <c r="B231" s="34" t="s">
        <v>456</v>
      </c>
      <c r="C231" s="37" t="s">
        <v>31</v>
      </c>
      <c r="D231" s="223">
        <v>2.09</v>
      </c>
      <c r="E231" s="48">
        <f t="shared" si="142"/>
        <v>1</v>
      </c>
      <c r="F231" s="43">
        <v>14.2</v>
      </c>
      <c r="G231" s="48">
        <f t="shared" si="143"/>
        <v>1</v>
      </c>
      <c r="H231" s="4">
        <v>5.22</v>
      </c>
      <c r="I231" s="48">
        <f t="shared" si="151"/>
        <v>1</v>
      </c>
      <c r="J231" s="223">
        <v>5.78</v>
      </c>
      <c r="K231" s="48">
        <f t="shared" si="144"/>
        <v>1</v>
      </c>
      <c r="L231" s="223">
        <v>17.420000000000002</v>
      </c>
      <c r="M231" s="48">
        <f t="shared" si="145"/>
        <v>1</v>
      </c>
      <c r="N231" s="223">
        <v>275</v>
      </c>
      <c r="O231" s="48">
        <f t="shared" si="146"/>
        <v>1</v>
      </c>
      <c r="P231" s="41">
        <f t="shared" si="152"/>
        <v>1</v>
      </c>
      <c r="Q231" s="41">
        <f t="shared" si="153"/>
        <v>1</v>
      </c>
      <c r="T231" s="25" t="str">
        <f t="shared" ref="T231:T232" si="161">LEFT(C231,12)</f>
        <v>CARIB</v>
      </c>
      <c r="U231" s="25">
        <f t="shared" si="119"/>
        <v>1.65</v>
      </c>
      <c r="V231" s="25">
        <f t="shared" si="120"/>
        <v>2.14</v>
      </c>
      <c r="W231" s="25">
        <f t="shared" si="121"/>
        <v>12.5</v>
      </c>
      <c r="X231" s="25">
        <f t="shared" si="122"/>
        <v>16.399999999999999</v>
      </c>
      <c r="Y231" s="25">
        <f t="shared" si="123"/>
        <v>5</v>
      </c>
      <c r="Z231" s="25">
        <f t="shared" si="124"/>
        <v>5.44</v>
      </c>
      <c r="AA231" s="25">
        <f t="shared" si="125"/>
        <v>5</v>
      </c>
      <c r="AB231" s="25">
        <f t="shared" si="126"/>
        <v>7</v>
      </c>
      <c r="AC231" s="25">
        <f t="shared" si="127"/>
        <v>12</v>
      </c>
      <c r="AD231" s="25">
        <f t="shared" si="128"/>
        <v>19.440000000000001</v>
      </c>
      <c r="AE231" s="25">
        <f t="shared" si="129"/>
        <v>270</v>
      </c>
      <c r="AF231" s="25">
        <f t="shared" si="130"/>
        <v>280</v>
      </c>
    </row>
    <row r="232" spans="1:32" x14ac:dyDescent="0.25">
      <c r="A232" s="283">
        <v>46129</v>
      </c>
      <c r="B232" s="34" t="s">
        <v>457</v>
      </c>
      <c r="C232" s="37" t="s">
        <v>31</v>
      </c>
      <c r="D232" s="223">
        <v>2.04</v>
      </c>
      <c r="E232" s="48">
        <f t="shared" si="142"/>
        <v>1</v>
      </c>
      <c r="F232" s="43">
        <v>14</v>
      </c>
      <c r="G232" s="48">
        <f t="shared" si="143"/>
        <v>1</v>
      </c>
      <c r="H232" s="4">
        <v>5.08</v>
      </c>
      <c r="I232" s="48">
        <f t="shared" si="151"/>
        <v>1</v>
      </c>
      <c r="J232" s="223">
        <v>6</v>
      </c>
      <c r="K232" s="48">
        <f t="shared" si="144"/>
        <v>1</v>
      </c>
      <c r="L232" s="223">
        <v>14.65</v>
      </c>
      <c r="M232" s="48">
        <f t="shared" si="145"/>
        <v>1</v>
      </c>
      <c r="N232" s="223">
        <v>275</v>
      </c>
      <c r="O232" s="48">
        <f t="shared" si="146"/>
        <v>1</v>
      </c>
      <c r="P232" s="41">
        <f t="shared" si="152"/>
        <v>1</v>
      </c>
      <c r="Q232" s="41">
        <f t="shared" si="153"/>
        <v>1</v>
      </c>
      <c r="T232" s="25" t="str">
        <f t="shared" si="161"/>
        <v>CARIB</v>
      </c>
      <c r="U232" s="25">
        <f t="shared" si="119"/>
        <v>1.65</v>
      </c>
      <c r="V232" s="25">
        <f t="shared" si="120"/>
        <v>2.14</v>
      </c>
      <c r="W232" s="25">
        <f t="shared" si="121"/>
        <v>12.5</v>
      </c>
      <c r="X232" s="25">
        <f t="shared" si="122"/>
        <v>16.399999999999999</v>
      </c>
      <c r="Y232" s="25">
        <f t="shared" si="123"/>
        <v>5</v>
      </c>
      <c r="Z232" s="25">
        <f t="shared" si="124"/>
        <v>5.44</v>
      </c>
      <c r="AA232" s="25">
        <f t="shared" si="125"/>
        <v>5</v>
      </c>
      <c r="AB232" s="25">
        <f t="shared" si="126"/>
        <v>7</v>
      </c>
      <c r="AC232" s="25">
        <f t="shared" si="127"/>
        <v>12</v>
      </c>
      <c r="AD232" s="25">
        <f t="shared" si="128"/>
        <v>19.440000000000001</v>
      </c>
      <c r="AE232" s="25">
        <f t="shared" si="129"/>
        <v>270</v>
      </c>
      <c r="AF232" s="25">
        <f t="shared" si="130"/>
        <v>280</v>
      </c>
    </row>
    <row r="233" spans="1:32" x14ac:dyDescent="0.25">
      <c r="A233" s="283">
        <v>46133</v>
      </c>
      <c r="B233" s="34" t="s">
        <v>459</v>
      </c>
      <c r="C233" s="37" t="s">
        <v>31</v>
      </c>
      <c r="D233" s="223">
        <v>1.7</v>
      </c>
      <c r="E233" s="48">
        <f t="shared" si="142"/>
        <v>1</v>
      </c>
      <c r="F233" s="43">
        <v>14.9</v>
      </c>
      <c r="G233" s="48">
        <f t="shared" si="143"/>
        <v>1</v>
      </c>
      <c r="H233" s="4">
        <v>5.33</v>
      </c>
      <c r="I233" s="48">
        <f t="shared" si="151"/>
        <v>1</v>
      </c>
      <c r="J233" s="223">
        <v>5.58</v>
      </c>
      <c r="K233" s="48">
        <f t="shared" si="144"/>
        <v>1</v>
      </c>
      <c r="L233" s="223">
        <v>16.375</v>
      </c>
      <c r="M233" s="48">
        <f t="shared" si="145"/>
        <v>1</v>
      </c>
      <c r="N233" s="223">
        <v>275</v>
      </c>
      <c r="O233" s="48">
        <f t="shared" si="146"/>
        <v>1</v>
      </c>
      <c r="P233" s="41">
        <f t="shared" si="152"/>
        <v>1</v>
      </c>
      <c r="Q233" s="41">
        <f t="shared" si="153"/>
        <v>1</v>
      </c>
      <c r="T233" s="25" t="str">
        <f t="shared" ref="T233:T258" si="162">LEFT(C233,12)</f>
        <v>CARIB</v>
      </c>
      <c r="U233" s="25">
        <f t="shared" si="119"/>
        <v>1.65</v>
      </c>
      <c r="V233" s="25">
        <f t="shared" si="120"/>
        <v>2.14</v>
      </c>
      <c r="W233" s="25">
        <f t="shared" si="121"/>
        <v>12.5</v>
      </c>
      <c r="X233" s="25">
        <f t="shared" si="122"/>
        <v>16.399999999999999</v>
      </c>
      <c r="Y233" s="25">
        <f t="shared" si="123"/>
        <v>5</v>
      </c>
      <c r="Z233" s="25">
        <f t="shared" si="124"/>
        <v>5.44</v>
      </c>
      <c r="AA233" s="25">
        <f t="shared" si="125"/>
        <v>5</v>
      </c>
      <c r="AB233" s="25">
        <f t="shared" si="126"/>
        <v>7</v>
      </c>
      <c r="AC233" s="25">
        <f t="shared" si="127"/>
        <v>12</v>
      </c>
      <c r="AD233" s="25">
        <f t="shared" si="128"/>
        <v>19.440000000000001</v>
      </c>
      <c r="AE233" s="25">
        <f t="shared" si="129"/>
        <v>270</v>
      </c>
      <c r="AF233" s="25">
        <f t="shared" si="130"/>
        <v>280</v>
      </c>
    </row>
    <row r="234" spans="1:32" x14ac:dyDescent="0.25">
      <c r="A234" s="283">
        <v>46133</v>
      </c>
      <c r="B234" s="34" t="s">
        <v>458</v>
      </c>
      <c r="C234" s="37" t="s">
        <v>31</v>
      </c>
      <c r="D234" s="223">
        <v>1.69</v>
      </c>
      <c r="E234" s="48">
        <f t="shared" si="142"/>
        <v>1</v>
      </c>
      <c r="F234" s="43">
        <v>13.75</v>
      </c>
      <c r="G234" s="48">
        <f t="shared" si="143"/>
        <v>1</v>
      </c>
      <c r="H234" s="4">
        <v>5.25</v>
      </c>
      <c r="I234" s="48">
        <f t="shared" si="151"/>
        <v>1</v>
      </c>
      <c r="J234" s="223">
        <v>6.25</v>
      </c>
      <c r="K234" s="48">
        <f t="shared" si="144"/>
        <v>1</v>
      </c>
      <c r="L234" s="223">
        <v>17.925000000000001</v>
      </c>
      <c r="M234" s="48">
        <f t="shared" si="145"/>
        <v>1</v>
      </c>
      <c r="N234" s="223">
        <v>275</v>
      </c>
      <c r="O234" s="48">
        <f t="shared" si="146"/>
        <v>1</v>
      </c>
      <c r="P234" s="41">
        <f t="shared" si="152"/>
        <v>1</v>
      </c>
      <c r="Q234" s="41">
        <f t="shared" si="153"/>
        <v>1</v>
      </c>
      <c r="T234" s="25" t="str">
        <f t="shared" si="162"/>
        <v>CARIB</v>
      </c>
      <c r="U234" s="25">
        <f t="shared" si="119"/>
        <v>1.65</v>
      </c>
      <c r="V234" s="25">
        <f t="shared" si="120"/>
        <v>2.14</v>
      </c>
      <c r="W234" s="25">
        <f t="shared" si="121"/>
        <v>12.5</v>
      </c>
      <c r="X234" s="25">
        <f t="shared" si="122"/>
        <v>16.399999999999999</v>
      </c>
      <c r="Y234" s="25">
        <f t="shared" si="123"/>
        <v>5</v>
      </c>
      <c r="Z234" s="25">
        <f t="shared" si="124"/>
        <v>5.44</v>
      </c>
      <c r="AA234" s="25">
        <f t="shared" si="125"/>
        <v>5</v>
      </c>
      <c r="AB234" s="25">
        <f t="shared" si="126"/>
        <v>7</v>
      </c>
      <c r="AC234" s="25">
        <f t="shared" si="127"/>
        <v>12</v>
      </c>
      <c r="AD234" s="25">
        <f t="shared" si="128"/>
        <v>19.440000000000001</v>
      </c>
      <c r="AE234" s="25">
        <f t="shared" si="129"/>
        <v>270</v>
      </c>
      <c r="AF234" s="25">
        <f t="shared" si="130"/>
        <v>280</v>
      </c>
    </row>
    <row r="235" spans="1:32" x14ac:dyDescent="0.25">
      <c r="A235" s="283">
        <v>46133</v>
      </c>
      <c r="B235" s="34" t="s">
        <v>459</v>
      </c>
      <c r="C235" s="37" t="s">
        <v>30</v>
      </c>
      <c r="D235" s="223">
        <v>0.94</v>
      </c>
      <c r="E235" s="48">
        <f t="shared" si="142"/>
        <v>1</v>
      </c>
      <c r="F235" s="43">
        <v>14.95</v>
      </c>
      <c r="G235" s="48">
        <f t="shared" si="143"/>
        <v>1</v>
      </c>
      <c r="H235" s="4">
        <v>5.86</v>
      </c>
      <c r="I235" s="48">
        <f t="shared" si="151"/>
        <v>1</v>
      </c>
      <c r="J235" s="223">
        <v>5.89</v>
      </c>
      <c r="K235" s="48">
        <f t="shared" si="144"/>
        <v>1</v>
      </c>
      <c r="L235" s="223">
        <v>18.8</v>
      </c>
      <c r="M235" s="48">
        <f t="shared" si="145"/>
        <v>1</v>
      </c>
      <c r="N235" s="223">
        <v>275</v>
      </c>
      <c r="O235" s="48">
        <f t="shared" si="146"/>
        <v>1</v>
      </c>
      <c r="P235" s="41">
        <f t="shared" si="152"/>
        <v>1</v>
      </c>
      <c r="Q235" s="41">
        <f t="shared" si="153"/>
        <v>1</v>
      </c>
      <c r="T235" s="25" t="str">
        <f t="shared" si="162"/>
        <v>STAG</v>
      </c>
      <c r="U235" s="25">
        <f t="shared" si="119"/>
        <v>0.8</v>
      </c>
      <c r="V235" s="25">
        <f t="shared" si="120"/>
        <v>1.24</v>
      </c>
      <c r="W235" s="25">
        <f t="shared" si="121"/>
        <v>12.5</v>
      </c>
      <c r="X235" s="25">
        <f t="shared" si="122"/>
        <v>16.440000000000001</v>
      </c>
      <c r="Y235" s="25">
        <f t="shared" si="123"/>
        <v>5.45</v>
      </c>
      <c r="Z235" s="25">
        <f t="shared" si="124"/>
        <v>5.94</v>
      </c>
      <c r="AA235" s="25">
        <f t="shared" si="125"/>
        <v>5</v>
      </c>
      <c r="AB235" s="25">
        <f t="shared" si="126"/>
        <v>7</v>
      </c>
      <c r="AC235" s="25">
        <f t="shared" si="127"/>
        <v>12</v>
      </c>
      <c r="AD235" s="25">
        <f t="shared" si="128"/>
        <v>19.440000000000001</v>
      </c>
      <c r="AE235" s="25">
        <f t="shared" si="129"/>
        <v>270</v>
      </c>
      <c r="AF235" s="25">
        <f t="shared" si="130"/>
        <v>280</v>
      </c>
    </row>
    <row r="236" spans="1:32" x14ac:dyDescent="0.25">
      <c r="A236" s="283">
        <v>46134</v>
      </c>
      <c r="B236" s="34" t="s">
        <v>458</v>
      </c>
      <c r="C236" s="37" t="s">
        <v>30</v>
      </c>
      <c r="D236" s="223">
        <v>0.96</v>
      </c>
      <c r="E236" s="48">
        <f t="shared" si="142"/>
        <v>1</v>
      </c>
      <c r="F236" s="43">
        <v>14.2</v>
      </c>
      <c r="G236" s="48">
        <f t="shared" si="143"/>
        <v>1</v>
      </c>
      <c r="H236" s="4">
        <v>5.83</v>
      </c>
      <c r="I236" s="48">
        <f t="shared" si="151"/>
        <v>1</v>
      </c>
      <c r="J236" s="223">
        <v>6.94</v>
      </c>
      <c r="K236" s="48">
        <f t="shared" si="144"/>
        <v>1</v>
      </c>
      <c r="L236" s="223">
        <v>16.100000000000001</v>
      </c>
      <c r="M236" s="48">
        <f t="shared" si="145"/>
        <v>1</v>
      </c>
      <c r="N236" s="262"/>
      <c r="O236" s="48"/>
      <c r="P236" s="248">
        <v>1</v>
      </c>
      <c r="Q236" s="248">
        <v>1</v>
      </c>
      <c r="T236" s="25" t="str">
        <f t="shared" ref="T236:T240" si="163">LEFT(C236,12)</f>
        <v>STAG</v>
      </c>
      <c r="U236" s="25">
        <f t="shared" si="119"/>
        <v>0.8</v>
      </c>
      <c r="V236" s="25">
        <f t="shared" si="120"/>
        <v>1.24</v>
      </c>
      <c r="W236" s="25">
        <f t="shared" si="121"/>
        <v>12.5</v>
      </c>
      <c r="X236" s="25">
        <f t="shared" si="122"/>
        <v>16.440000000000001</v>
      </c>
      <c r="Y236" s="25">
        <f t="shared" si="123"/>
        <v>5.45</v>
      </c>
      <c r="Z236" s="25">
        <f t="shared" si="124"/>
        <v>5.94</v>
      </c>
      <c r="AA236" s="25">
        <f t="shared" si="125"/>
        <v>5</v>
      </c>
      <c r="AB236" s="25">
        <f t="shared" si="126"/>
        <v>7</v>
      </c>
      <c r="AC236" s="25">
        <f t="shared" si="127"/>
        <v>12</v>
      </c>
      <c r="AD236" s="25">
        <f t="shared" si="128"/>
        <v>19.440000000000001</v>
      </c>
      <c r="AE236" s="25">
        <f t="shared" si="129"/>
        <v>270</v>
      </c>
      <c r="AF236" s="25">
        <f t="shared" si="130"/>
        <v>280</v>
      </c>
    </row>
    <row r="237" spans="1:32" x14ac:dyDescent="0.25">
      <c r="A237" s="283">
        <v>45769</v>
      </c>
      <c r="B237" s="34" t="s">
        <v>434</v>
      </c>
      <c r="C237" s="37" t="s">
        <v>33</v>
      </c>
      <c r="D237" s="223">
        <v>3.54</v>
      </c>
      <c r="E237" s="48">
        <f t="shared" si="142"/>
        <v>1</v>
      </c>
      <c r="F237" s="43">
        <v>49.2</v>
      </c>
      <c r="G237" s="48">
        <f t="shared" si="143"/>
        <v>1</v>
      </c>
      <c r="H237" s="4">
        <v>7.55</v>
      </c>
      <c r="I237" s="48">
        <f t="shared" si="151"/>
        <v>1</v>
      </c>
      <c r="J237" s="223">
        <v>158.80000000000001</v>
      </c>
      <c r="K237" s="48">
        <f t="shared" si="144"/>
        <v>1</v>
      </c>
      <c r="L237" s="223">
        <v>28.6</v>
      </c>
      <c r="M237" s="48">
        <f t="shared" si="145"/>
        <v>1</v>
      </c>
      <c r="N237" s="223">
        <v>275</v>
      </c>
      <c r="O237" s="48">
        <f t="shared" si="146"/>
        <v>1</v>
      </c>
      <c r="P237" s="41">
        <f t="shared" si="152"/>
        <v>1</v>
      </c>
      <c r="Q237" s="41">
        <f t="shared" si="153"/>
        <v>1</v>
      </c>
      <c r="T237" s="25" t="str">
        <f t="shared" si="163"/>
        <v>GUINNESS</v>
      </c>
      <c r="U237" s="25">
        <f t="shared" si="119"/>
        <v>3.1</v>
      </c>
      <c r="V237" s="25">
        <f t="shared" si="120"/>
        <v>4.1399999999999997</v>
      </c>
      <c r="W237" s="25">
        <f t="shared" si="121"/>
        <v>48</v>
      </c>
      <c r="X237" s="25">
        <f t="shared" si="122"/>
        <v>62</v>
      </c>
      <c r="Y237" s="25">
        <f t="shared" si="123"/>
        <v>7.25</v>
      </c>
      <c r="Z237" s="25">
        <f t="shared" si="124"/>
        <v>7.74</v>
      </c>
      <c r="AA237" s="25">
        <f t="shared" si="125"/>
        <v>155</v>
      </c>
      <c r="AB237" s="25">
        <f t="shared" si="126"/>
        <v>195</v>
      </c>
      <c r="AC237" s="25">
        <f t="shared" si="127"/>
        <v>17</v>
      </c>
      <c r="AD237" s="25">
        <f t="shared" si="128"/>
        <v>30</v>
      </c>
      <c r="AE237" s="25">
        <f t="shared" si="129"/>
        <v>274</v>
      </c>
      <c r="AF237" s="25">
        <f t="shared" si="130"/>
        <v>276</v>
      </c>
    </row>
    <row r="238" spans="1:32" x14ac:dyDescent="0.25">
      <c r="A238" s="283">
        <v>45769</v>
      </c>
      <c r="B238" s="34" t="s">
        <v>436</v>
      </c>
      <c r="C238" s="37" t="s">
        <v>33</v>
      </c>
      <c r="D238" s="223">
        <v>3.64</v>
      </c>
      <c r="E238" s="48">
        <f t="shared" si="142"/>
        <v>1</v>
      </c>
      <c r="F238" s="43">
        <v>50.65</v>
      </c>
      <c r="G238" s="48">
        <f t="shared" si="143"/>
        <v>1</v>
      </c>
      <c r="H238" s="4">
        <v>7.7</v>
      </c>
      <c r="I238" s="48">
        <f t="shared" si="151"/>
        <v>1</v>
      </c>
      <c r="J238" s="223">
        <v>171.2</v>
      </c>
      <c r="K238" s="48">
        <f t="shared" si="144"/>
        <v>1</v>
      </c>
      <c r="L238" s="223">
        <v>27.55</v>
      </c>
      <c r="M238" s="48">
        <f t="shared" si="145"/>
        <v>1</v>
      </c>
      <c r="N238" s="223">
        <v>275</v>
      </c>
      <c r="O238" s="48">
        <f t="shared" si="146"/>
        <v>1</v>
      </c>
      <c r="P238" s="41">
        <f t="shared" si="152"/>
        <v>1</v>
      </c>
      <c r="Q238" s="41">
        <f t="shared" si="153"/>
        <v>1</v>
      </c>
      <c r="T238" s="25" t="str">
        <f t="shared" si="163"/>
        <v>GUINNESS</v>
      </c>
      <c r="U238" s="25">
        <f t="shared" si="119"/>
        <v>3.1</v>
      </c>
      <c r="V238" s="25">
        <f t="shared" si="120"/>
        <v>4.1399999999999997</v>
      </c>
      <c r="W238" s="25">
        <f t="shared" si="121"/>
        <v>48</v>
      </c>
      <c r="X238" s="25">
        <f t="shared" si="122"/>
        <v>62</v>
      </c>
      <c r="Y238" s="25">
        <f t="shared" si="123"/>
        <v>7.25</v>
      </c>
      <c r="Z238" s="25">
        <f t="shared" si="124"/>
        <v>7.74</v>
      </c>
      <c r="AA238" s="25">
        <f t="shared" si="125"/>
        <v>155</v>
      </c>
      <c r="AB238" s="25">
        <f t="shared" si="126"/>
        <v>195</v>
      </c>
      <c r="AC238" s="25">
        <f t="shared" si="127"/>
        <v>17</v>
      </c>
      <c r="AD238" s="25">
        <f t="shared" si="128"/>
        <v>30</v>
      </c>
      <c r="AE238" s="25">
        <f t="shared" si="129"/>
        <v>274</v>
      </c>
      <c r="AF238" s="25">
        <f t="shared" si="130"/>
        <v>276</v>
      </c>
    </row>
    <row r="239" spans="1:32" x14ac:dyDescent="0.25">
      <c r="A239" s="283">
        <v>45769</v>
      </c>
      <c r="B239" s="34" t="s">
        <v>437</v>
      </c>
      <c r="C239" s="37" t="s">
        <v>33</v>
      </c>
      <c r="D239" s="223">
        <v>3.61</v>
      </c>
      <c r="E239" s="48">
        <f t="shared" si="142"/>
        <v>1</v>
      </c>
      <c r="F239" s="43">
        <v>56.35</v>
      </c>
      <c r="G239" s="48">
        <f t="shared" si="143"/>
        <v>1</v>
      </c>
      <c r="H239" s="4">
        <v>7.72</v>
      </c>
      <c r="I239" s="48">
        <f t="shared" si="151"/>
        <v>1</v>
      </c>
      <c r="J239" s="223">
        <v>170.4</v>
      </c>
      <c r="K239" s="48">
        <f t="shared" si="144"/>
        <v>1</v>
      </c>
      <c r="L239" s="223">
        <v>26.03</v>
      </c>
      <c r="M239" s="48">
        <f t="shared" si="145"/>
        <v>1</v>
      </c>
      <c r="N239" s="223">
        <v>275</v>
      </c>
      <c r="O239" s="48">
        <f t="shared" si="146"/>
        <v>1</v>
      </c>
      <c r="P239" s="41">
        <f t="shared" si="152"/>
        <v>1</v>
      </c>
      <c r="Q239" s="41">
        <f t="shared" si="153"/>
        <v>1</v>
      </c>
      <c r="T239" s="25" t="str">
        <f t="shared" si="163"/>
        <v>GUINNESS</v>
      </c>
      <c r="U239" s="25">
        <f t="shared" si="119"/>
        <v>3.1</v>
      </c>
      <c r="V239" s="25">
        <f t="shared" si="120"/>
        <v>4.1399999999999997</v>
      </c>
      <c r="W239" s="25">
        <f t="shared" si="121"/>
        <v>48</v>
      </c>
      <c r="X239" s="25">
        <f t="shared" si="122"/>
        <v>62</v>
      </c>
      <c r="Y239" s="25">
        <f t="shared" si="123"/>
        <v>7.25</v>
      </c>
      <c r="Z239" s="25">
        <f t="shared" si="124"/>
        <v>7.74</v>
      </c>
      <c r="AA239" s="25">
        <f t="shared" si="125"/>
        <v>155</v>
      </c>
      <c r="AB239" s="25">
        <f t="shared" si="126"/>
        <v>195</v>
      </c>
      <c r="AC239" s="25">
        <f t="shared" si="127"/>
        <v>17</v>
      </c>
      <c r="AD239" s="25">
        <f t="shared" si="128"/>
        <v>30</v>
      </c>
      <c r="AE239" s="25">
        <f t="shared" si="129"/>
        <v>274</v>
      </c>
      <c r="AF239" s="25">
        <f t="shared" si="130"/>
        <v>276</v>
      </c>
    </row>
    <row r="240" spans="1:32" x14ac:dyDescent="0.25">
      <c r="A240" s="283">
        <v>45769</v>
      </c>
      <c r="B240" s="34" t="s">
        <v>435</v>
      </c>
      <c r="C240" s="37" t="s">
        <v>33</v>
      </c>
      <c r="D240" s="223">
        <v>3.54</v>
      </c>
      <c r="E240" s="48">
        <f t="shared" si="142"/>
        <v>1</v>
      </c>
      <c r="F240" s="43">
        <v>51.2</v>
      </c>
      <c r="G240" s="48">
        <f t="shared" si="143"/>
        <v>1</v>
      </c>
      <c r="H240" s="4">
        <v>7.72</v>
      </c>
      <c r="I240" s="48">
        <f t="shared" si="151"/>
        <v>1</v>
      </c>
      <c r="J240" s="223">
        <v>178.8</v>
      </c>
      <c r="K240" s="48">
        <f t="shared" si="144"/>
        <v>1</v>
      </c>
      <c r="L240" s="223">
        <v>23.47</v>
      </c>
      <c r="M240" s="48">
        <f t="shared" si="145"/>
        <v>1</v>
      </c>
      <c r="N240" s="223">
        <v>275</v>
      </c>
      <c r="O240" s="48">
        <f t="shared" si="146"/>
        <v>1</v>
      </c>
      <c r="P240" s="41">
        <f t="shared" si="152"/>
        <v>1</v>
      </c>
      <c r="Q240" s="41">
        <f t="shared" si="153"/>
        <v>1</v>
      </c>
      <c r="T240" s="25" t="str">
        <f t="shared" si="163"/>
        <v>GUINNESS</v>
      </c>
      <c r="U240" s="25">
        <f t="shared" si="119"/>
        <v>3.1</v>
      </c>
      <c r="V240" s="25">
        <f t="shared" si="120"/>
        <v>4.1399999999999997</v>
      </c>
      <c r="W240" s="25">
        <f t="shared" si="121"/>
        <v>48</v>
      </c>
      <c r="X240" s="25">
        <f t="shared" si="122"/>
        <v>62</v>
      </c>
      <c r="Y240" s="25">
        <f t="shared" si="123"/>
        <v>7.25</v>
      </c>
      <c r="Z240" s="25">
        <f t="shared" si="124"/>
        <v>7.74</v>
      </c>
      <c r="AA240" s="25">
        <f t="shared" si="125"/>
        <v>155</v>
      </c>
      <c r="AB240" s="25">
        <f t="shared" si="126"/>
        <v>195</v>
      </c>
      <c r="AC240" s="25">
        <f t="shared" si="127"/>
        <v>17</v>
      </c>
      <c r="AD240" s="25">
        <f t="shared" si="128"/>
        <v>30</v>
      </c>
      <c r="AE240" s="25">
        <f t="shared" si="129"/>
        <v>274</v>
      </c>
      <c r="AF240" s="25">
        <f t="shared" si="130"/>
        <v>276</v>
      </c>
    </row>
    <row r="241" spans="1:32" x14ac:dyDescent="0.25">
      <c r="A241" s="283">
        <v>45770</v>
      </c>
      <c r="B241" s="34" t="s">
        <v>455</v>
      </c>
      <c r="C241" s="37" t="s">
        <v>31</v>
      </c>
      <c r="D241" s="223">
        <v>1.89</v>
      </c>
      <c r="E241" s="48">
        <f t="shared" si="142"/>
        <v>1</v>
      </c>
      <c r="F241" s="43">
        <v>13.65</v>
      </c>
      <c r="G241" s="48">
        <f t="shared" si="143"/>
        <v>1</v>
      </c>
      <c r="H241" s="4">
        <v>5.21</v>
      </c>
      <c r="I241" s="48">
        <f t="shared" si="151"/>
        <v>1</v>
      </c>
      <c r="J241" s="223">
        <v>5.6</v>
      </c>
      <c r="K241" s="48">
        <f t="shared" si="144"/>
        <v>1</v>
      </c>
      <c r="L241" s="223">
        <v>18.53</v>
      </c>
      <c r="M241" s="48">
        <f t="shared" si="145"/>
        <v>1</v>
      </c>
      <c r="N241" s="223">
        <v>275</v>
      </c>
      <c r="O241" s="48">
        <f t="shared" si="146"/>
        <v>1</v>
      </c>
      <c r="P241" s="41">
        <f t="shared" si="152"/>
        <v>1</v>
      </c>
      <c r="Q241" s="41">
        <f t="shared" si="153"/>
        <v>1</v>
      </c>
      <c r="T241" s="25" t="str">
        <f t="shared" ref="T241:T245" si="164">LEFT(C241,12)</f>
        <v>CARIB</v>
      </c>
      <c r="U241" s="25">
        <f t="shared" si="119"/>
        <v>1.65</v>
      </c>
      <c r="V241" s="25">
        <f t="shared" si="120"/>
        <v>2.14</v>
      </c>
      <c r="W241" s="25">
        <f t="shared" si="121"/>
        <v>12.5</v>
      </c>
      <c r="X241" s="25">
        <f t="shared" si="122"/>
        <v>16.399999999999999</v>
      </c>
      <c r="Y241" s="25">
        <f t="shared" si="123"/>
        <v>5</v>
      </c>
      <c r="Z241" s="25">
        <f t="shared" si="124"/>
        <v>5.44</v>
      </c>
      <c r="AA241" s="25">
        <f t="shared" si="125"/>
        <v>5</v>
      </c>
      <c r="AB241" s="25">
        <f t="shared" si="126"/>
        <v>7</v>
      </c>
      <c r="AC241" s="25">
        <f t="shared" si="127"/>
        <v>12</v>
      </c>
      <c r="AD241" s="25">
        <f t="shared" si="128"/>
        <v>19.440000000000001</v>
      </c>
      <c r="AE241" s="25">
        <f t="shared" si="129"/>
        <v>270</v>
      </c>
      <c r="AF241" s="25">
        <f t="shared" si="130"/>
        <v>280</v>
      </c>
    </row>
    <row r="242" spans="1:32" x14ac:dyDescent="0.25">
      <c r="A242" s="283">
        <v>45770</v>
      </c>
      <c r="B242" s="34" t="s">
        <v>434</v>
      </c>
      <c r="C242" s="37" t="s">
        <v>31</v>
      </c>
      <c r="D242" s="223">
        <v>1.93</v>
      </c>
      <c r="E242" s="48">
        <f t="shared" si="142"/>
        <v>1</v>
      </c>
      <c r="F242" s="43">
        <v>13.4</v>
      </c>
      <c r="G242" s="48">
        <f t="shared" si="143"/>
        <v>1</v>
      </c>
      <c r="H242" s="4">
        <v>5.25</v>
      </c>
      <c r="I242" s="48">
        <f t="shared" si="151"/>
        <v>1</v>
      </c>
      <c r="J242" s="223">
        <v>5.41</v>
      </c>
      <c r="K242" s="48">
        <f t="shared" si="144"/>
        <v>1</v>
      </c>
      <c r="L242" s="223">
        <v>15.8</v>
      </c>
      <c r="M242" s="48">
        <f t="shared" si="145"/>
        <v>1</v>
      </c>
      <c r="N242" s="262"/>
      <c r="O242" s="48"/>
      <c r="P242" s="248">
        <v>1</v>
      </c>
      <c r="Q242" s="248">
        <v>1</v>
      </c>
      <c r="T242" s="25" t="str">
        <f t="shared" si="164"/>
        <v>CARIB</v>
      </c>
      <c r="U242" s="25">
        <f t="shared" si="119"/>
        <v>1.65</v>
      </c>
      <c r="V242" s="25">
        <f t="shared" si="120"/>
        <v>2.14</v>
      </c>
      <c r="W242" s="25">
        <f t="shared" si="121"/>
        <v>12.5</v>
      </c>
      <c r="X242" s="25">
        <f t="shared" si="122"/>
        <v>16.399999999999999</v>
      </c>
      <c r="Y242" s="25">
        <f t="shared" si="123"/>
        <v>5</v>
      </c>
      <c r="Z242" s="25">
        <f t="shared" si="124"/>
        <v>5.44</v>
      </c>
      <c r="AA242" s="25">
        <f t="shared" si="125"/>
        <v>5</v>
      </c>
      <c r="AB242" s="25">
        <f t="shared" si="126"/>
        <v>7</v>
      </c>
      <c r="AC242" s="25">
        <f t="shared" si="127"/>
        <v>12</v>
      </c>
      <c r="AD242" s="25">
        <f t="shared" si="128"/>
        <v>19.440000000000001</v>
      </c>
      <c r="AE242" s="25">
        <f t="shared" si="129"/>
        <v>270</v>
      </c>
      <c r="AF242" s="25">
        <f t="shared" si="130"/>
        <v>280</v>
      </c>
    </row>
    <row r="243" spans="1:32" x14ac:dyDescent="0.25">
      <c r="A243" s="283">
        <v>45771</v>
      </c>
      <c r="B243" s="34" t="s">
        <v>452</v>
      </c>
      <c r="C243" s="37" t="s">
        <v>31</v>
      </c>
      <c r="D243" s="223">
        <v>1.75</v>
      </c>
      <c r="E243" s="48">
        <f t="shared" si="142"/>
        <v>1</v>
      </c>
      <c r="F243" s="43">
        <v>13.85</v>
      </c>
      <c r="G243" s="48">
        <f t="shared" si="143"/>
        <v>1</v>
      </c>
      <c r="H243" s="4">
        <v>5.34</v>
      </c>
      <c r="I243" s="48">
        <f t="shared" si="151"/>
        <v>1</v>
      </c>
      <c r="J243" s="223">
        <v>5.49</v>
      </c>
      <c r="K243" s="48">
        <f t="shared" si="144"/>
        <v>1</v>
      </c>
      <c r="L243" s="223">
        <v>18.37</v>
      </c>
      <c r="M243" s="48">
        <f t="shared" si="145"/>
        <v>1</v>
      </c>
      <c r="N243" s="223">
        <v>275</v>
      </c>
      <c r="O243" s="48">
        <f t="shared" si="146"/>
        <v>1</v>
      </c>
      <c r="P243" s="41">
        <f t="shared" si="152"/>
        <v>1</v>
      </c>
      <c r="Q243" s="41">
        <f t="shared" si="153"/>
        <v>1</v>
      </c>
      <c r="T243" s="25" t="str">
        <f t="shared" si="164"/>
        <v>CARIB</v>
      </c>
      <c r="U243" s="25">
        <f t="shared" si="119"/>
        <v>1.65</v>
      </c>
      <c r="V243" s="25">
        <f t="shared" si="120"/>
        <v>2.14</v>
      </c>
      <c r="W243" s="25">
        <f t="shared" si="121"/>
        <v>12.5</v>
      </c>
      <c r="X243" s="25">
        <f t="shared" si="122"/>
        <v>16.399999999999999</v>
      </c>
      <c r="Y243" s="25">
        <f t="shared" si="123"/>
        <v>5</v>
      </c>
      <c r="Z243" s="25">
        <f t="shared" si="124"/>
        <v>5.44</v>
      </c>
      <c r="AA243" s="25">
        <f t="shared" si="125"/>
        <v>5</v>
      </c>
      <c r="AB243" s="25">
        <f t="shared" si="126"/>
        <v>7</v>
      </c>
      <c r="AC243" s="25">
        <f t="shared" si="127"/>
        <v>12</v>
      </c>
      <c r="AD243" s="25">
        <f t="shared" si="128"/>
        <v>19.440000000000001</v>
      </c>
      <c r="AE243" s="25">
        <f t="shared" si="129"/>
        <v>270</v>
      </c>
      <c r="AF243" s="25">
        <f t="shared" si="130"/>
        <v>280</v>
      </c>
    </row>
    <row r="244" spans="1:32" x14ac:dyDescent="0.25">
      <c r="A244" s="283">
        <v>45774</v>
      </c>
      <c r="B244" s="34" t="s">
        <v>455</v>
      </c>
      <c r="C244" s="37" t="s">
        <v>34</v>
      </c>
      <c r="D244" s="223">
        <v>16.5</v>
      </c>
      <c r="E244" s="48">
        <f t="shared" si="142"/>
        <v>0</v>
      </c>
      <c r="F244" s="43">
        <v>11.36</v>
      </c>
      <c r="G244" s="48">
        <f t="shared" si="143"/>
        <v>1</v>
      </c>
      <c r="H244" s="4"/>
      <c r="I244" s="48">
        <f t="shared" si="151"/>
        <v>1</v>
      </c>
      <c r="J244" s="223">
        <v>188.4</v>
      </c>
      <c r="K244" s="48">
        <f t="shared" si="144"/>
        <v>1</v>
      </c>
      <c r="L244" s="223">
        <v>208.46</v>
      </c>
      <c r="M244" s="48">
        <v>1</v>
      </c>
      <c r="N244" s="223">
        <v>275</v>
      </c>
      <c r="O244" s="48">
        <f t="shared" si="146"/>
        <v>1</v>
      </c>
      <c r="P244" s="41">
        <f t="shared" si="152"/>
        <v>0</v>
      </c>
      <c r="Q244" s="41">
        <f t="shared" si="153"/>
        <v>0</v>
      </c>
      <c r="T244" s="25" t="str">
        <f t="shared" ref="T244" si="165">LEFT(C244,12)</f>
        <v>STARMALT</v>
      </c>
      <c r="U244" s="25">
        <f t="shared" si="119"/>
        <v>16.8</v>
      </c>
      <c r="V244" s="25">
        <f t="shared" si="120"/>
        <v>17.239999999999998</v>
      </c>
      <c r="W244" s="25">
        <f t="shared" si="121"/>
        <v>10</v>
      </c>
      <c r="X244" s="25">
        <f t="shared" si="122"/>
        <v>12.44</v>
      </c>
      <c r="Y244" s="25">
        <f t="shared" si="123"/>
        <v>0</v>
      </c>
      <c r="Z244" s="25">
        <f t="shared" si="124"/>
        <v>0</v>
      </c>
      <c r="AA244" s="25">
        <f t="shared" si="125"/>
        <v>170</v>
      </c>
      <c r="AB244" s="25">
        <f t="shared" si="126"/>
        <v>240</v>
      </c>
      <c r="AC244" s="25">
        <f t="shared" si="127"/>
        <v>230</v>
      </c>
      <c r="AD244" s="25">
        <f t="shared" si="128"/>
        <v>250</v>
      </c>
      <c r="AE244" s="25">
        <f t="shared" si="129"/>
        <v>270</v>
      </c>
      <c r="AF244" s="25">
        <f t="shared" si="130"/>
        <v>280</v>
      </c>
    </row>
    <row r="245" spans="1:32" x14ac:dyDescent="0.25">
      <c r="A245" s="283">
        <v>45774</v>
      </c>
      <c r="B245" s="34" t="s">
        <v>452</v>
      </c>
      <c r="C245" s="37" t="s">
        <v>34</v>
      </c>
      <c r="D245" s="223">
        <v>17.02</v>
      </c>
      <c r="E245" s="48">
        <f t="shared" si="142"/>
        <v>1</v>
      </c>
      <c r="F245" s="43">
        <v>10.25</v>
      </c>
      <c r="G245" s="48">
        <f t="shared" si="143"/>
        <v>1</v>
      </c>
      <c r="H245" s="4"/>
      <c r="I245" s="48">
        <f t="shared" si="151"/>
        <v>1</v>
      </c>
      <c r="J245" s="223">
        <v>235.5</v>
      </c>
      <c r="K245" s="48">
        <f t="shared" si="144"/>
        <v>1</v>
      </c>
      <c r="L245" s="223">
        <v>186.73</v>
      </c>
      <c r="M245" s="48">
        <f t="shared" si="145"/>
        <v>0</v>
      </c>
      <c r="N245" s="223">
        <v>275</v>
      </c>
      <c r="O245" s="48">
        <f t="shared" si="146"/>
        <v>1</v>
      </c>
      <c r="P245" s="41">
        <f t="shared" si="152"/>
        <v>0</v>
      </c>
      <c r="Q245" s="41">
        <f t="shared" si="153"/>
        <v>0</v>
      </c>
      <c r="T245" s="25" t="str">
        <f t="shared" si="164"/>
        <v>STARMALT</v>
      </c>
      <c r="U245" s="25">
        <f t="shared" si="119"/>
        <v>16.8</v>
      </c>
      <c r="V245" s="25">
        <f t="shared" si="120"/>
        <v>17.239999999999998</v>
      </c>
      <c r="W245" s="25">
        <f t="shared" si="121"/>
        <v>10</v>
      </c>
      <c r="X245" s="25">
        <f t="shared" si="122"/>
        <v>12.44</v>
      </c>
      <c r="Y245" s="25">
        <f t="shared" si="123"/>
        <v>0</v>
      </c>
      <c r="Z245" s="25">
        <f t="shared" si="124"/>
        <v>0</v>
      </c>
      <c r="AA245" s="25">
        <f t="shared" si="125"/>
        <v>170</v>
      </c>
      <c r="AB245" s="25">
        <f t="shared" si="126"/>
        <v>240</v>
      </c>
      <c r="AC245" s="25">
        <f t="shared" si="127"/>
        <v>230</v>
      </c>
      <c r="AD245" s="25">
        <f t="shared" si="128"/>
        <v>250</v>
      </c>
      <c r="AE245" s="25">
        <f t="shared" si="129"/>
        <v>270</v>
      </c>
      <c r="AF245" s="25">
        <f t="shared" si="130"/>
        <v>280</v>
      </c>
    </row>
    <row r="246" spans="1:32" x14ac:dyDescent="0.25">
      <c r="A246" s="283">
        <v>45775</v>
      </c>
      <c r="B246" s="34" t="s">
        <v>455</v>
      </c>
      <c r="C246" s="37" t="s">
        <v>31</v>
      </c>
      <c r="D246" s="223">
        <v>1.89</v>
      </c>
      <c r="E246" s="48">
        <f t="shared" si="142"/>
        <v>1</v>
      </c>
      <c r="F246" s="43">
        <v>14.2</v>
      </c>
      <c r="G246" s="48">
        <f t="shared" si="143"/>
        <v>1</v>
      </c>
      <c r="H246" s="4">
        <v>5.28</v>
      </c>
      <c r="I246" s="48">
        <f t="shared" si="151"/>
        <v>1</v>
      </c>
      <c r="J246" s="223">
        <v>5.89</v>
      </c>
      <c r="K246" s="48">
        <f t="shared" si="144"/>
        <v>1</v>
      </c>
      <c r="L246" s="223">
        <v>16.57</v>
      </c>
      <c r="M246" s="48">
        <f t="shared" si="145"/>
        <v>1</v>
      </c>
      <c r="N246" s="223">
        <v>275</v>
      </c>
      <c r="O246" s="48">
        <f t="shared" si="146"/>
        <v>1</v>
      </c>
      <c r="P246" s="41">
        <f t="shared" si="152"/>
        <v>1</v>
      </c>
      <c r="Q246" s="41">
        <f t="shared" si="153"/>
        <v>1</v>
      </c>
      <c r="T246" s="25" t="str">
        <f t="shared" ref="T246" si="166">LEFT(C246,12)</f>
        <v>CARIB</v>
      </c>
      <c r="U246" s="25">
        <f t="shared" si="119"/>
        <v>1.65</v>
      </c>
      <c r="V246" s="25">
        <f t="shared" si="120"/>
        <v>2.14</v>
      </c>
      <c r="W246" s="25">
        <f t="shared" si="121"/>
        <v>12.5</v>
      </c>
      <c r="X246" s="25">
        <f t="shared" si="122"/>
        <v>16.399999999999999</v>
      </c>
      <c r="Y246" s="25">
        <f t="shared" si="123"/>
        <v>5</v>
      </c>
      <c r="Z246" s="25">
        <f t="shared" si="124"/>
        <v>5.44</v>
      </c>
      <c r="AA246" s="25">
        <f t="shared" si="125"/>
        <v>5</v>
      </c>
      <c r="AB246" s="25">
        <f t="shared" si="126"/>
        <v>7</v>
      </c>
      <c r="AC246" s="25">
        <f t="shared" si="127"/>
        <v>12</v>
      </c>
      <c r="AD246" s="25">
        <f t="shared" si="128"/>
        <v>19.440000000000001</v>
      </c>
      <c r="AE246" s="25">
        <f t="shared" si="129"/>
        <v>270</v>
      </c>
      <c r="AF246" s="25">
        <f t="shared" si="130"/>
        <v>280</v>
      </c>
    </row>
    <row r="247" spans="1:32" x14ac:dyDescent="0.25">
      <c r="A247" s="283">
        <v>45775</v>
      </c>
      <c r="B247" s="34" t="s">
        <v>456</v>
      </c>
      <c r="C247" s="37" t="s">
        <v>31</v>
      </c>
      <c r="D247" s="223">
        <v>1.87</v>
      </c>
      <c r="E247" s="48">
        <f t="shared" si="142"/>
        <v>1</v>
      </c>
      <c r="F247" s="43">
        <v>14.6</v>
      </c>
      <c r="G247" s="48">
        <f t="shared" si="143"/>
        <v>1</v>
      </c>
      <c r="H247" s="4">
        <v>5.32</v>
      </c>
      <c r="I247" s="48">
        <f t="shared" si="151"/>
        <v>1</v>
      </c>
      <c r="J247" s="223">
        <v>6.45</v>
      </c>
      <c r="K247" s="48">
        <f t="shared" si="144"/>
        <v>1</v>
      </c>
      <c r="L247" s="223">
        <v>13.25</v>
      </c>
      <c r="M247" s="48">
        <f t="shared" si="145"/>
        <v>1</v>
      </c>
      <c r="N247" s="223">
        <v>275</v>
      </c>
      <c r="O247" s="48">
        <f t="shared" si="146"/>
        <v>1</v>
      </c>
      <c r="P247" s="41">
        <f t="shared" si="152"/>
        <v>1</v>
      </c>
      <c r="Q247" s="41">
        <f t="shared" si="153"/>
        <v>1</v>
      </c>
      <c r="T247" s="25" t="str">
        <f t="shared" ref="T247" si="167">LEFT(C247,12)</f>
        <v>CARIB</v>
      </c>
      <c r="U247" s="25">
        <f t="shared" si="119"/>
        <v>1.65</v>
      </c>
      <c r="V247" s="25">
        <f t="shared" si="120"/>
        <v>2.14</v>
      </c>
      <c r="W247" s="25">
        <f t="shared" si="121"/>
        <v>12.5</v>
      </c>
      <c r="X247" s="25">
        <f t="shared" si="122"/>
        <v>16.399999999999999</v>
      </c>
      <c r="Y247" s="25">
        <f t="shared" si="123"/>
        <v>5</v>
      </c>
      <c r="Z247" s="25">
        <f t="shared" si="124"/>
        <v>5.44</v>
      </c>
      <c r="AA247" s="25">
        <f t="shared" si="125"/>
        <v>5</v>
      </c>
      <c r="AB247" s="25">
        <f t="shared" si="126"/>
        <v>7</v>
      </c>
      <c r="AC247" s="25">
        <f t="shared" si="127"/>
        <v>12</v>
      </c>
      <c r="AD247" s="25">
        <f t="shared" si="128"/>
        <v>19.440000000000001</v>
      </c>
      <c r="AE247" s="25">
        <f t="shared" si="129"/>
        <v>270</v>
      </c>
      <c r="AF247" s="25">
        <f t="shared" si="130"/>
        <v>280</v>
      </c>
    </row>
    <row r="248" spans="1:32" x14ac:dyDescent="0.25">
      <c r="A248" s="283">
        <v>45775</v>
      </c>
      <c r="B248" s="34" t="s">
        <v>457</v>
      </c>
      <c r="C248" s="37" t="s">
        <v>31</v>
      </c>
      <c r="D248" s="223">
        <v>1.86</v>
      </c>
      <c r="E248" s="48">
        <f t="shared" si="142"/>
        <v>1</v>
      </c>
      <c r="F248" s="43">
        <v>16</v>
      </c>
      <c r="G248" s="48">
        <f t="shared" si="143"/>
        <v>1</v>
      </c>
      <c r="H248" s="4">
        <v>5.26</v>
      </c>
      <c r="I248" s="48">
        <f t="shared" si="151"/>
        <v>1</v>
      </c>
      <c r="J248" s="223">
        <v>6.13</v>
      </c>
      <c r="K248" s="48">
        <f t="shared" si="144"/>
        <v>1</v>
      </c>
      <c r="L248" s="223">
        <v>14.92</v>
      </c>
      <c r="M248" s="48">
        <f t="shared" si="145"/>
        <v>1</v>
      </c>
      <c r="N248" s="223">
        <v>275</v>
      </c>
      <c r="O248" s="48">
        <f t="shared" si="146"/>
        <v>1</v>
      </c>
      <c r="P248" s="41">
        <f t="shared" si="152"/>
        <v>1</v>
      </c>
      <c r="Q248" s="41">
        <f t="shared" si="153"/>
        <v>1</v>
      </c>
      <c r="T248" s="25" t="str">
        <f t="shared" ref="T248:T251" si="168">LEFT(C248,12)</f>
        <v>CARIB</v>
      </c>
      <c r="U248" s="25">
        <f t="shared" si="119"/>
        <v>1.65</v>
      </c>
      <c r="V248" s="25">
        <f t="shared" si="120"/>
        <v>2.14</v>
      </c>
      <c r="W248" s="25">
        <f t="shared" si="121"/>
        <v>12.5</v>
      </c>
      <c r="X248" s="25">
        <f t="shared" si="122"/>
        <v>16.399999999999999</v>
      </c>
      <c r="Y248" s="25">
        <f t="shared" si="123"/>
        <v>5</v>
      </c>
      <c r="Z248" s="25">
        <f t="shared" si="124"/>
        <v>5.44</v>
      </c>
      <c r="AA248" s="25">
        <f t="shared" si="125"/>
        <v>5</v>
      </c>
      <c r="AB248" s="25">
        <f t="shared" si="126"/>
        <v>7</v>
      </c>
      <c r="AC248" s="25">
        <f t="shared" si="127"/>
        <v>12</v>
      </c>
      <c r="AD248" s="25">
        <f t="shared" si="128"/>
        <v>19.440000000000001</v>
      </c>
      <c r="AE248" s="25">
        <f t="shared" si="129"/>
        <v>270</v>
      </c>
      <c r="AF248" s="25">
        <f t="shared" si="130"/>
        <v>280</v>
      </c>
    </row>
    <row r="249" spans="1:32" x14ac:dyDescent="0.25">
      <c r="A249" s="283">
        <v>45776</v>
      </c>
      <c r="B249" s="34" t="s">
        <v>456</v>
      </c>
      <c r="C249" s="37" t="s">
        <v>31</v>
      </c>
      <c r="D249" s="223">
        <v>1.89</v>
      </c>
      <c r="E249" s="48">
        <f t="shared" si="142"/>
        <v>1</v>
      </c>
      <c r="F249" s="43">
        <v>13.1</v>
      </c>
      <c r="G249" s="48">
        <f t="shared" si="143"/>
        <v>1</v>
      </c>
      <c r="H249" s="4">
        <v>5.1100000000000003</v>
      </c>
      <c r="I249" s="48">
        <f t="shared" si="151"/>
        <v>1</v>
      </c>
      <c r="J249" s="223">
        <v>5.78</v>
      </c>
      <c r="K249" s="48">
        <f t="shared" si="144"/>
        <v>1</v>
      </c>
      <c r="L249" s="223">
        <v>14.44</v>
      </c>
      <c r="M249" s="48">
        <f t="shared" si="145"/>
        <v>1</v>
      </c>
      <c r="N249" s="223">
        <v>275</v>
      </c>
      <c r="O249" s="48">
        <f t="shared" si="146"/>
        <v>1</v>
      </c>
      <c r="P249" s="41">
        <f t="shared" si="152"/>
        <v>1</v>
      </c>
      <c r="Q249" s="41">
        <f t="shared" si="153"/>
        <v>1</v>
      </c>
      <c r="T249" s="25" t="str">
        <f t="shared" si="168"/>
        <v>CARIB</v>
      </c>
      <c r="U249" s="25">
        <f t="shared" si="119"/>
        <v>1.65</v>
      </c>
      <c r="V249" s="25">
        <f t="shared" si="120"/>
        <v>2.14</v>
      </c>
      <c r="W249" s="25">
        <f t="shared" si="121"/>
        <v>12.5</v>
      </c>
      <c r="X249" s="25">
        <f t="shared" si="122"/>
        <v>16.399999999999999</v>
      </c>
      <c r="Y249" s="25">
        <f t="shared" si="123"/>
        <v>5</v>
      </c>
      <c r="Z249" s="25">
        <f t="shared" si="124"/>
        <v>5.44</v>
      </c>
      <c r="AA249" s="25">
        <f t="shared" si="125"/>
        <v>5</v>
      </c>
      <c r="AB249" s="25">
        <f t="shared" si="126"/>
        <v>7</v>
      </c>
      <c r="AC249" s="25">
        <f t="shared" si="127"/>
        <v>12</v>
      </c>
      <c r="AD249" s="25">
        <f t="shared" si="128"/>
        <v>19.440000000000001</v>
      </c>
      <c r="AE249" s="25">
        <f t="shared" si="129"/>
        <v>270</v>
      </c>
      <c r="AF249" s="25">
        <f t="shared" si="130"/>
        <v>280</v>
      </c>
    </row>
    <row r="250" spans="1:32" x14ac:dyDescent="0.25">
      <c r="A250" s="283">
        <v>45776</v>
      </c>
      <c r="B250" s="34" t="s">
        <v>435</v>
      </c>
      <c r="C250" s="37" t="s">
        <v>31</v>
      </c>
      <c r="D250" s="223">
        <v>1.9</v>
      </c>
      <c r="E250" s="48">
        <f t="shared" si="142"/>
        <v>1</v>
      </c>
      <c r="F250" s="43">
        <v>13.4</v>
      </c>
      <c r="G250" s="48">
        <f t="shared" si="143"/>
        <v>1</v>
      </c>
      <c r="H250" s="4">
        <v>5.2</v>
      </c>
      <c r="I250" s="48">
        <f t="shared" si="151"/>
        <v>1</v>
      </c>
      <c r="J250" s="223">
        <v>6.18</v>
      </c>
      <c r="K250" s="48">
        <f t="shared" si="144"/>
        <v>1</v>
      </c>
      <c r="L250" s="223">
        <v>17.5</v>
      </c>
      <c r="M250" s="48">
        <f t="shared" si="145"/>
        <v>1</v>
      </c>
      <c r="N250" s="223">
        <v>275</v>
      </c>
      <c r="O250" s="48">
        <f t="shared" si="146"/>
        <v>1</v>
      </c>
      <c r="P250" s="41">
        <f t="shared" si="152"/>
        <v>1</v>
      </c>
      <c r="Q250" s="41">
        <f t="shared" si="153"/>
        <v>1</v>
      </c>
      <c r="T250" s="25" t="str">
        <f t="shared" si="168"/>
        <v>CARIB</v>
      </c>
      <c r="U250" s="25">
        <f t="shared" si="119"/>
        <v>1.65</v>
      </c>
      <c r="V250" s="25">
        <f t="shared" si="120"/>
        <v>2.14</v>
      </c>
      <c r="W250" s="25">
        <f t="shared" si="121"/>
        <v>12.5</v>
      </c>
      <c r="X250" s="25">
        <f t="shared" si="122"/>
        <v>16.399999999999999</v>
      </c>
      <c r="Y250" s="25">
        <f t="shared" si="123"/>
        <v>5</v>
      </c>
      <c r="Z250" s="25">
        <f t="shared" si="124"/>
        <v>5.44</v>
      </c>
      <c r="AA250" s="25">
        <f t="shared" si="125"/>
        <v>5</v>
      </c>
      <c r="AB250" s="25">
        <f t="shared" si="126"/>
        <v>7</v>
      </c>
      <c r="AC250" s="25">
        <f t="shared" si="127"/>
        <v>12</v>
      </c>
      <c r="AD250" s="25">
        <f t="shared" si="128"/>
        <v>19.440000000000001</v>
      </c>
      <c r="AE250" s="25">
        <f t="shared" si="129"/>
        <v>270</v>
      </c>
      <c r="AF250" s="25">
        <f t="shared" si="130"/>
        <v>280</v>
      </c>
    </row>
    <row r="251" spans="1:32" x14ac:dyDescent="0.25">
      <c r="A251" s="283">
        <v>45776</v>
      </c>
      <c r="B251" s="34" t="s">
        <v>459</v>
      </c>
      <c r="C251" s="37" t="s">
        <v>30</v>
      </c>
      <c r="D251" s="223">
        <v>0.99</v>
      </c>
      <c r="E251" s="48">
        <f t="shared" si="142"/>
        <v>1</v>
      </c>
      <c r="F251" s="43">
        <v>13</v>
      </c>
      <c r="G251" s="48">
        <f t="shared" si="143"/>
        <v>1</v>
      </c>
      <c r="H251" s="4">
        <v>5.73</v>
      </c>
      <c r="I251" s="48">
        <f t="shared" si="151"/>
        <v>1</v>
      </c>
      <c r="J251" s="223">
        <v>5.9</v>
      </c>
      <c r="K251" s="48">
        <f t="shared" si="144"/>
        <v>1</v>
      </c>
      <c r="L251" s="223">
        <v>15.86</v>
      </c>
      <c r="M251" s="48">
        <f t="shared" si="145"/>
        <v>1</v>
      </c>
      <c r="N251" s="223">
        <v>275</v>
      </c>
      <c r="O251" s="48">
        <f t="shared" si="146"/>
        <v>1</v>
      </c>
      <c r="P251" s="41">
        <f t="shared" si="152"/>
        <v>1</v>
      </c>
      <c r="Q251" s="41">
        <f t="shared" si="153"/>
        <v>1</v>
      </c>
      <c r="T251" s="25" t="str">
        <f t="shared" si="168"/>
        <v>STAG</v>
      </c>
      <c r="U251" s="25">
        <f t="shared" si="119"/>
        <v>0.8</v>
      </c>
      <c r="V251" s="25">
        <f t="shared" si="120"/>
        <v>1.24</v>
      </c>
      <c r="W251" s="25">
        <f t="shared" si="121"/>
        <v>12.5</v>
      </c>
      <c r="X251" s="25">
        <f t="shared" si="122"/>
        <v>16.440000000000001</v>
      </c>
      <c r="Y251" s="25">
        <f t="shared" si="123"/>
        <v>5.45</v>
      </c>
      <c r="Z251" s="25">
        <f t="shared" si="124"/>
        <v>5.94</v>
      </c>
      <c r="AA251" s="25">
        <f t="shared" si="125"/>
        <v>5</v>
      </c>
      <c r="AB251" s="25">
        <f t="shared" si="126"/>
        <v>7</v>
      </c>
      <c r="AC251" s="25">
        <f t="shared" si="127"/>
        <v>12</v>
      </c>
      <c r="AD251" s="25">
        <f t="shared" si="128"/>
        <v>19.440000000000001</v>
      </c>
      <c r="AE251" s="25">
        <f t="shared" si="129"/>
        <v>270</v>
      </c>
      <c r="AF251" s="25">
        <f t="shared" si="130"/>
        <v>280</v>
      </c>
    </row>
    <row r="252" spans="1:32" x14ac:dyDescent="0.25">
      <c r="A252" s="283">
        <v>45776</v>
      </c>
      <c r="B252" s="34" t="s">
        <v>458</v>
      </c>
      <c r="C252" s="37" t="s">
        <v>30</v>
      </c>
      <c r="D252" s="223">
        <v>1.02</v>
      </c>
      <c r="E252" s="48">
        <f t="shared" si="142"/>
        <v>1</v>
      </c>
      <c r="F252" s="43">
        <v>14.25</v>
      </c>
      <c r="G252" s="48">
        <f t="shared" si="143"/>
        <v>1</v>
      </c>
      <c r="H252" s="4">
        <v>5.95</v>
      </c>
      <c r="I252" s="48">
        <f t="shared" si="151"/>
        <v>0</v>
      </c>
      <c r="J252" s="223">
        <v>5.75</v>
      </c>
      <c r="K252" s="48">
        <f t="shared" si="144"/>
        <v>1</v>
      </c>
      <c r="L252" s="223">
        <v>18.2</v>
      </c>
      <c r="M252" s="48">
        <f t="shared" si="145"/>
        <v>1</v>
      </c>
      <c r="N252" s="223">
        <v>275</v>
      </c>
      <c r="O252" s="48">
        <f t="shared" si="146"/>
        <v>1</v>
      </c>
      <c r="P252" s="41">
        <f t="shared" si="152"/>
        <v>0</v>
      </c>
      <c r="Q252" s="41">
        <f t="shared" si="153"/>
        <v>0</v>
      </c>
      <c r="T252" s="25" t="str">
        <f t="shared" ref="T252:T257" si="169">LEFT(C252,12)</f>
        <v>STAG</v>
      </c>
      <c r="U252" s="25">
        <f t="shared" si="119"/>
        <v>0.8</v>
      </c>
      <c r="V252" s="25">
        <f t="shared" si="120"/>
        <v>1.24</v>
      </c>
      <c r="W252" s="25">
        <f t="shared" si="121"/>
        <v>12.5</v>
      </c>
      <c r="X252" s="25">
        <f t="shared" si="122"/>
        <v>16.440000000000001</v>
      </c>
      <c r="Y252" s="25">
        <f t="shared" si="123"/>
        <v>5.45</v>
      </c>
      <c r="Z252" s="25">
        <f t="shared" si="124"/>
        <v>5.94</v>
      </c>
      <c r="AA252" s="25">
        <f t="shared" si="125"/>
        <v>5</v>
      </c>
      <c r="AB252" s="25">
        <f t="shared" si="126"/>
        <v>7</v>
      </c>
      <c r="AC252" s="25">
        <f t="shared" si="127"/>
        <v>12</v>
      </c>
      <c r="AD252" s="25">
        <f t="shared" si="128"/>
        <v>19.440000000000001</v>
      </c>
      <c r="AE252" s="25">
        <f t="shared" si="129"/>
        <v>270</v>
      </c>
      <c r="AF252" s="25">
        <f t="shared" si="130"/>
        <v>280</v>
      </c>
    </row>
    <row r="253" spans="1:32" x14ac:dyDescent="0.25">
      <c r="A253" s="283"/>
      <c r="B253" s="34"/>
      <c r="C253" s="37"/>
      <c r="D253" s="223"/>
      <c r="E253" s="48"/>
      <c r="F253" s="43"/>
      <c r="G253" s="48"/>
      <c r="H253" s="4"/>
      <c r="I253" s="48"/>
      <c r="J253" s="223"/>
      <c r="K253" s="48"/>
      <c r="L253" s="223"/>
      <c r="M253" s="48"/>
      <c r="N253" s="223"/>
      <c r="O253" s="48"/>
      <c r="P253" s="41"/>
      <c r="Q253" s="41"/>
      <c r="T253" s="25" t="str">
        <f t="shared" si="169"/>
        <v/>
      </c>
      <c r="U253" s="25" t="e">
        <f t="shared" si="119"/>
        <v>#N/A</v>
      </c>
      <c r="V253" s="25" t="e">
        <f t="shared" si="120"/>
        <v>#N/A</v>
      </c>
      <c r="W253" s="25" t="e">
        <f t="shared" si="121"/>
        <v>#N/A</v>
      </c>
      <c r="X253" s="25" t="e">
        <f t="shared" si="122"/>
        <v>#N/A</v>
      </c>
      <c r="Y253" s="25" t="e">
        <f t="shared" si="123"/>
        <v>#N/A</v>
      </c>
      <c r="Z253" s="25" t="e">
        <f t="shared" si="124"/>
        <v>#N/A</v>
      </c>
      <c r="AA253" s="25" t="e">
        <f t="shared" si="125"/>
        <v>#N/A</v>
      </c>
      <c r="AB253" s="25" t="e">
        <f t="shared" si="126"/>
        <v>#N/A</v>
      </c>
      <c r="AC253" s="25" t="e">
        <f t="shared" si="127"/>
        <v>#N/A</v>
      </c>
      <c r="AD253" s="25" t="e">
        <f t="shared" si="128"/>
        <v>#N/A</v>
      </c>
      <c r="AE253" s="25" t="e">
        <f t="shared" si="129"/>
        <v>#N/A</v>
      </c>
      <c r="AF253" s="25" t="e">
        <f t="shared" si="130"/>
        <v>#N/A</v>
      </c>
    </row>
    <row r="254" spans="1:32" hidden="1" x14ac:dyDescent="0.25">
      <c r="A254" s="283"/>
      <c r="B254" s="34"/>
      <c r="C254" s="37"/>
      <c r="D254" s="223"/>
      <c r="E254" s="48"/>
      <c r="F254" s="43"/>
      <c r="G254" s="48"/>
      <c r="H254" s="4"/>
      <c r="I254" s="48"/>
      <c r="J254" s="223"/>
      <c r="K254" s="48"/>
      <c r="L254" s="223"/>
      <c r="M254" s="48"/>
      <c r="N254" s="223"/>
      <c r="O254" s="48"/>
      <c r="P254" s="41"/>
      <c r="Q254" s="41"/>
      <c r="T254" s="25" t="str">
        <f t="shared" si="169"/>
        <v/>
      </c>
      <c r="U254" s="25" t="e">
        <f t="shared" si="119"/>
        <v>#N/A</v>
      </c>
      <c r="V254" s="25" t="e">
        <f t="shared" si="120"/>
        <v>#N/A</v>
      </c>
      <c r="W254" s="25" t="e">
        <f t="shared" si="121"/>
        <v>#N/A</v>
      </c>
      <c r="X254" s="25" t="e">
        <f t="shared" si="122"/>
        <v>#N/A</v>
      </c>
      <c r="Y254" s="25" t="e">
        <f t="shared" si="123"/>
        <v>#N/A</v>
      </c>
      <c r="Z254" s="25" t="e">
        <f t="shared" si="124"/>
        <v>#N/A</v>
      </c>
      <c r="AA254" s="25" t="e">
        <f t="shared" si="125"/>
        <v>#N/A</v>
      </c>
      <c r="AB254" s="25" t="e">
        <f t="shared" si="126"/>
        <v>#N/A</v>
      </c>
      <c r="AC254" s="25" t="e">
        <f t="shared" si="127"/>
        <v>#N/A</v>
      </c>
      <c r="AD254" s="25" t="e">
        <f t="shared" si="128"/>
        <v>#N/A</v>
      </c>
      <c r="AE254" s="25" t="e">
        <f t="shared" si="129"/>
        <v>#N/A</v>
      </c>
      <c r="AF254" s="25" t="e">
        <f t="shared" si="130"/>
        <v>#N/A</v>
      </c>
    </row>
    <row r="255" spans="1:32" hidden="1" x14ac:dyDescent="0.25">
      <c r="A255" s="283"/>
      <c r="B255" s="34"/>
      <c r="C255" s="37"/>
      <c r="D255" s="223"/>
      <c r="E255" s="48"/>
      <c r="F255" s="43"/>
      <c r="G255" s="48"/>
      <c r="H255" s="4"/>
      <c r="I255" s="48"/>
      <c r="J255" s="223"/>
      <c r="K255" s="48"/>
      <c r="L255" s="223"/>
      <c r="M255" s="48"/>
      <c r="N255" s="223"/>
      <c r="O255" s="48"/>
      <c r="P255" s="41"/>
      <c r="Q255" s="41"/>
      <c r="T255" s="25" t="str">
        <f t="shared" si="169"/>
        <v/>
      </c>
      <c r="U255" s="25" t="e">
        <f t="shared" si="119"/>
        <v>#N/A</v>
      </c>
      <c r="V255" s="25" t="e">
        <f t="shared" si="120"/>
        <v>#N/A</v>
      </c>
      <c r="W255" s="25" t="e">
        <f t="shared" si="121"/>
        <v>#N/A</v>
      </c>
      <c r="X255" s="25" t="e">
        <f t="shared" si="122"/>
        <v>#N/A</v>
      </c>
      <c r="Y255" s="25" t="e">
        <f t="shared" si="123"/>
        <v>#N/A</v>
      </c>
      <c r="Z255" s="25" t="e">
        <f t="shared" si="124"/>
        <v>#N/A</v>
      </c>
      <c r="AA255" s="25" t="e">
        <f t="shared" si="125"/>
        <v>#N/A</v>
      </c>
      <c r="AB255" s="25" t="e">
        <f t="shared" si="126"/>
        <v>#N/A</v>
      </c>
      <c r="AC255" s="25" t="e">
        <f t="shared" si="127"/>
        <v>#N/A</v>
      </c>
      <c r="AD255" s="25" t="e">
        <f t="shared" si="128"/>
        <v>#N/A</v>
      </c>
      <c r="AE255" s="25" t="e">
        <f t="shared" si="129"/>
        <v>#N/A</v>
      </c>
      <c r="AF255" s="25" t="e">
        <f t="shared" si="130"/>
        <v>#N/A</v>
      </c>
    </row>
    <row r="256" spans="1:32" hidden="1" x14ac:dyDescent="0.25">
      <c r="A256" s="283"/>
      <c r="B256" s="34"/>
      <c r="C256" s="37"/>
      <c r="D256" s="223"/>
      <c r="E256" s="48"/>
      <c r="F256" s="43"/>
      <c r="G256" s="48"/>
      <c r="H256" s="4"/>
      <c r="I256" s="48"/>
      <c r="J256" s="223"/>
      <c r="K256" s="48"/>
      <c r="L256" s="223"/>
      <c r="M256" s="48"/>
      <c r="N256" s="223"/>
      <c r="O256" s="48"/>
      <c r="P256" s="41"/>
      <c r="Q256" s="41"/>
      <c r="T256" s="25" t="str">
        <f t="shared" si="169"/>
        <v/>
      </c>
      <c r="U256" s="25" t="e">
        <f t="shared" si="119"/>
        <v>#N/A</v>
      </c>
      <c r="V256" s="25" t="e">
        <f t="shared" si="120"/>
        <v>#N/A</v>
      </c>
      <c r="W256" s="25" t="e">
        <f t="shared" si="121"/>
        <v>#N/A</v>
      </c>
      <c r="X256" s="25" t="e">
        <f t="shared" si="122"/>
        <v>#N/A</v>
      </c>
      <c r="Y256" s="25" t="e">
        <f t="shared" si="123"/>
        <v>#N/A</v>
      </c>
      <c r="Z256" s="25" t="e">
        <f t="shared" si="124"/>
        <v>#N/A</v>
      </c>
      <c r="AA256" s="25" t="e">
        <f t="shared" si="125"/>
        <v>#N/A</v>
      </c>
      <c r="AB256" s="25" t="e">
        <f t="shared" si="126"/>
        <v>#N/A</v>
      </c>
      <c r="AC256" s="25" t="e">
        <f t="shared" si="127"/>
        <v>#N/A</v>
      </c>
      <c r="AD256" s="25" t="e">
        <f t="shared" si="128"/>
        <v>#N/A</v>
      </c>
      <c r="AE256" s="25" t="e">
        <f t="shared" si="129"/>
        <v>#N/A</v>
      </c>
      <c r="AF256" s="25" t="e">
        <f t="shared" si="130"/>
        <v>#N/A</v>
      </c>
    </row>
    <row r="257" spans="1:32" ht="15.75" thickBot="1" x14ac:dyDescent="0.3">
      <c r="A257" s="283"/>
      <c r="B257" s="34"/>
      <c r="C257" s="37"/>
      <c r="D257" s="223"/>
      <c r="E257" s="48"/>
      <c r="F257" s="43"/>
      <c r="G257" s="48"/>
      <c r="H257" s="4"/>
      <c r="I257" s="48"/>
      <c r="J257" s="223"/>
      <c r="K257" s="48"/>
      <c r="L257" s="223"/>
      <c r="M257" s="48"/>
      <c r="N257" s="223"/>
      <c r="O257" s="48"/>
      <c r="P257" s="41"/>
      <c r="Q257" s="41"/>
      <c r="T257" s="25" t="str">
        <f t="shared" si="169"/>
        <v/>
      </c>
      <c r="U257" s="25" t="e">
        <f t="shared" si="119"/>
        <v>#N/A</v>
      </c>
      <c r="V257" s="25" t="e">
        <f t="shared" si="120"/>
        <v>#N/A</v>
      </c>
      <c r="W257" s="25" t="e">
        <f t="shared" si="121"/>
        <v>#N/A</v>
      </c>
      <c r="X257" s="25" t="e">
        <f t="shared" si="122"/>
        <v>#N/A</v>
      </c>
      <c r="Y257" s="25" t="e">
        <f t="shared" si="123"/>
        <v>#N/A</v>
      </c>
      <c r="Z257" s="25" t="e">
        <f t="shared" si="124"/>
        <v>#N/A</v>
      </c>
      <c r="AA257" s="25" t="e">
        <f t="shared" si="125"/>
        <v>#N/A</v>
      </c>
      <c r="AB257" s="25" t="e">
        <f t="shared" si="126"/>
        <v>#N/A</v>
      </c>
      <c r="AC257" s="25" t="e">
        <f t="shared" si="127"/>
        <v>#N/A</v>
      </c>
      <c r="AD257" s="25" t="e">
        <f t="shared" si="128"/>
        <v>#N/A</v>
      </c>
      <c r="AE257" s="25" t="e">
        <f t="shared" si="129"/>
        <v>#N/A</v>
      </c>
      <c r="AF257" s="25" t="e">
        <f t="shared" si="130"/>
        <v>#N/A</v>
      </c>
    </row>
    <row r="258" spans="1:32" ht="15.75" thickBot="1" x14ac:dyDescent="0.3">
      <c r="C258">
        <f>COUNTA(C207:C257)</f>
        <v>46</v>
      </c>
      <c r="D258" s="31">
        <f>((COUNTA(D207:D257))-COUNTIF(E207:E257,"&lt;1"))/(COUNTA(D207:D257))</f>
        <v>0.97826086956521741</v>
      </c>
      <c r="E258" s="72"/>
      <c r="F258" s="31">
        <f>((COUNTA(F207:F257))-COUNTIF(G207:G257,"&lt;1"))/(COUNTA(F207:F257))</f>
        <v>1</v>
      </c>
      <c r="G258" s="72"/>
      <c r="H258" s="31">
        <f>((COUNTA(H207:H257))-COUNTIF(I207:I257,"&lt;1"))/(COUNTA(H207:H257))</f>
        <v>0.97619047619047616</v>
      </c>
      <c r="I258" s="72"/>
      <c r="J258" s="31">
        <f>((COUNTA(J207:J257))-COUNTIF(K207:K257,"&lt;1"))/(COUNTA(J207:J257))</f>
        <v>1</v>
      </c>
      <c r="K258" s="72"/>
      <c r="L258" s="31">
        <f>((COUNTA(L207:L257))-COUNTIF(M207:M257,"&lt;1"))/(COUNTA(L207:L257))</f>
        <v>0.97826086956521741</v>
      </c>
      <c r="M258" s="72"/>
      <c r="N258" s="31">
        <f>((COUNTA(N207:N257))-COUNTIF(O207:O257,"&lt;1"))/(COUNTA(N207:N257))</f>
        <v>1</v>
      </c>
      <c r="O258" s="72"/>
      <c r="P258" s="11">
        <f>AVERAGE(P207:P257)</f>
        <v>0.93478260869565222</v>
      </c>
      <c r="Q258" s="11">
        <f>AVERAGE(Q207:Q257)</f>
        <v>0.93478260869565222</v>
      </c>
      <c r="T258" s="25" t="str">
        <f t="shared" si="162"/>
        <v>46</v>
      </c>
      <c r="U258" s="25" t="e">
        <f t="shared" ref="U258" si="170">VLOOKUP($T258,$T$4:$AF$15,2,FALSE)</f>
        <v>#N/A</v>
      </c>
      <c r="V258" s="25" t="e">
        <f t="shared" ref="V258" si="171">VLOOKUP($T258,$T$4:$AF$15,3,FALSE)</f>
        <v>#N/A</v>
      </c>
      <c r="W258" s="25" t="e">
        <f t="shared" ref="W258" si="172">VLOOKUP($T258,$T$4:$AF$15,4,FALSE)</f>
        <v>#N/A</v>
      </c>
      <c r="X258" s="25" t="e">
        <f t="shared" ref="X258" si="173">VLOOKUP($T258,$T$4:$AF$15,5,FALSE)</f>
        <v>#N/A</v>
      </c>
      <c r="Y258" s="25" t="e">
        <f t="shared" ref="Y258" si="174">VLOOKUP($T258,$T$4:$AF$15,6,FALSE)</f>
        <v>#N/A</v>
      </c>
      <c r="Z258" s="25" t="e">
        <f t="shared" ref="Z258" si="175">VLOOKUP($T258,$T$4:$AF$15,7,FALSE)</f>
        <v>#N/A</v>
      </c>
      <c r="AA258" s="25" t="e">
        <f t="shared" ref="AA258" si="176">VLOOKUP($T258,$T$4:$AF$15,8,FALSE)</f>
        <v>#N/A</v>
      </c>
      <c r="AB258" s="25" t="e">
        <f t="shared" ref="AB258" si="177">VLOOKUP($T258,$T$4:$AF$15,9,FALSE)</f>
        <v>#N/A</v>
      </c>
      <c r="AC258" s="25" t="e">
        <f t="shared" ref="AC258" si="178">VLOOKUP($T258,$T$4:$AF$15,10,FALSE)</f>
        <v>#N/A</v>
      </c>
      <c r="AD258" s="25" t="e">
        <f t="shared" ref="AD258" si="179">VLOOKUP($T258,$T$4:$AF$15,11,FALSE)</f>
        <v>#N/A</v>
      </c>
      <c r="AE258" s="25" t="e">
        <f t="shared" ref="AE258" si="180">VLOOKUP($T258,$T$4:$AF$15,12,FALSE)</f>
        <v>#N/A</v>
      </c>
      <c r="AF258" s="25" t="e">
        <f t="shared" ref="AF258" si="181">VLOOKUP($T258,$T$4:$AF$15,13,FALSE)</f>
        <v>#N/A</v>
      </c>
    </row>
    <row r="259" spans="1:32" x14ac:dyDescent="0.25"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</row>
    <row r="260" spans="1:32" x14ac:dyDescent="0.25"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</row>
    <row r="261" spans="1:32" x14ac:dyDescent="0.25"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</row>
    <row r="262" spans="1:32" x14ac:dyDescent="0.25"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</row>
    <row r="263" spans="1:32" ht="30" x14ac:dyDescent="0.25">
      <c r="A263" s="7" t="s">
        <v>18</v>
      </c>
      <c r="B263" s="7" t="s">
        <v>19</v>
      </c>
      <c r="C263" s="7" t="s">
        <v>29</v>
      </c>
      <c r="D263" s="8" t="s">
        <v>127</v>
      </c>
      <c r="E263" s="70"/>
      <c r="F263" s="8" t="s">
        <v>15</v>
      </c>
      <c r="G263" s="70"/>
      <c r="H263" s="8" t="s">
        <v>123</v>
      </c>
      <c r="I263" s="70"/>
      <c r="J263" s="8" t="s">
        <v>14</v>
      </c>
      <c r="K263" s="70"/>
      <c r="L263" s="8" t="s">
        <v>125</v>
      </c>
      <c r="M263" s="105"/>
      <c r="N263" s="127" t="s">
        <v>2</v>
      </c>
      <c r="O263" s="105"/>
      <c r="P263" s="18" t="s">
        <v>124</v>
      </c>
      <c r="Q263" s="227" t="s">
        <v>432</v>
      </c>
      <c r="T263" s="25" t="str">
        <f t="shared" ref="T263:T328" si="182">LEFT(C263,12)</f>
        <v>Product</v>
      </c>
      <c r="U263" s="25" t="e">
        <f t="shared" ref="U263:U278" si="183">VLOOKUP($T263,$T$4:$AF$15,2,FALSE)</f>
        <v>#N/A</v>
      </c>
      <c r="V263" s="25" t="e">
        <f t="shared" ref="V263:V278" si="184">VLOOKUP($T263,$T$4:$AF$15,3,FALSE)</f>
        <v>#N/A</v>
      </c>
      <c r="W263" s="25" t="e">
        <f t="shared" ref="W263:W278" si="185">VLOOKUP($T263,$T$4:$AF$15,4,FALSE)</f>
        <v>#N/A</v>
      </c>
      <c r="X263" s="25" t="e">
        <f t="shared" ref="X263:X278" si="186">VLOOKUP($T263,$T$4:$AF$15,5,FALSE)</f>
        <v>#N/A</v>
      </c>
      <c r="Y263" s="25" t="e">
        <f t="shared" ref="Y263:Y278" si="187">VLOOKUP($T263,$T$4:$AF$15,6,FALSE)</f>
        <v>#N/A</v>
      </c>
      <c r="Z263" s="25" t="e">
        <f t="shared" ref="Z263:Z278" si="188">VLOOKUP($T263,$T$4:$AF$15,7,FALSE)</f>
        <v>#N/A</v>
      </c>
      <c r="AA263" s="25" t="e">
        <f t="shared" ref="AA263:AA278" si="189">VLOOKUP($T263,$T$4:$AF$15,8,FALSE)</f>
        <v>#N/A</v>
      </c>
      <c r="AB263" s="25" t="e">
        <f t="shared" ref="AB263:AB278" si="190">VLOOKUP($T263,$T$4:$AF$15,9,FALSE)</f>
        <v>#N/A</v>
      </c>
      <c r="AC263" s="25" t="e">
        <f t="shared" ref="AC263:AC273" si="191">VLOOKUP($T263,$T$4:$AF$15,10,FALSE)</f>
        <v>#N/A</v>
      </c>
      <c r="AD263" s="25" t="e">
        <f t="shared" ref="AD263:AD273" si="192">VLOOKUP($T263,$T$4:$AF$15,11,FALSE)</f>
        <v>#N/A</v>
      </c>
      <c r="AE263" s="25" t="e">
        <f t="shared" ref="AE263:AE278" si="193">VLOOKUP($T263,$T$4:$AF$15,12,FALSE)</f>
        <v>#N/A</v>
      </c>
      <c r="AF263" s="25" t="e">
        <f t="shared" ref="AF263:AF278" si="194">VLOOKUP($T263,$T$4:$AF$15,13,FALSE)</f>
        <v>#N/A</v>
      </c>
    </row>
    <row r="264" spans="1:32" x14ac:dyDescent="0.25">
      <c r="A264" s="283">
        <v>46146</v>
      </c>
      <c r="B264" s="271" t="s">
        <v>456</v>
      </c>
      <c r="C264" s="33" t="s">
        <v>35</v>
      </c>
      <c r="D264" s="223">
        <v>16.309999999999999</v>
      </c>
      <c r="E264" s="48">
        <f t="shared" ref="E264:E324" si="195">IF(+(IF(D264&lt;U264,0,IF(D264&gt;V264,0,1)))=1,1,0)</f>
        <v>1</v>
      </c>
      <c r="F264" s="43">
        <v>15.75</v>
      </c>
      <c r="G264" s="48">
        <f t="shared" ref="G264:G315" si="196">IF(+(IF(F264&lt;W264,0,IF(F264&gt;X264,0,1)))=1,1,0)</f>
        <v>1</v>
      </c>
      <c r="H264" s="4"/>
      <c r="I264" s="48">
        <f t="shared" ref="I264:I323" si="197">IF(+(IF(H264&lt;Y264,0,IF(H264&gt;Z264,0,1)))=1,1,0)</f>
        <v>1</v>
      </c>
      <c r="J264" s="223">
        <v>116.4</v>
      </c>
      <c r="K264" s="48">
        <f t="shared" ref="K264:K324" si="198">IF(+(IF(J264&lt;AA264,0,IF(J264&gt;AB264,0,1)))=1,1,0)</f>
        <v>1</v>
      </c>
      <c r="L264" s="223">
        <v>173.7</v>
      </c>
      <c r="M264" s="48">
        <f t="shared" ref="M264:M324" si="199">IF(+(IF(L264&lt;AC264,0,IF(L264&gt;AD264,0,1)))=1,1,0)</f>
        <v>1</v>
      </c>
      <c r="N264" s="223">
        <v>295</v>
      </c>
      <c r="O264" s="48">
        <f t="shared" ref="O264" si="200">IF(+(IF(N264&lt;AE264,0,IF(N264&gt;AF264,0,1)))=1,1,0)</f>
        <v>1</v>
      </c>
      <c r="P264" s="134">
        <f t="shared" ref="P264" si="201">IF(+(IF(D264&lt;U264,0,IF(D264&gt;V264,0,1)))+(IF(F264&lt;W264,0,IF(F264&gt;X264,0,1)))+(IF(H264&lt;Y264,0,IF(H264&gt;Z264,0,1)))+(IF(J264&lt;AA264,0,IF(J264&gt;AB264,0,1)))+(IF(L264&lt;AC264,0,IF(L264&gt;AD264,0,1)))+(IF(N264&lt;AE264,0,IF(N264&gt;AF264,0,1)))=6,1,0)</f>
        <v>1</v>
      </c>
      <c r="Q264" s="134">
        <f t="shared" ref="Q264" si="202">IF(+(IF(D264&lt;U264,0,IF(D264&gt;V264,0,1)))+(IF(F264&lt;W264,0,IF(F264&gt;X264,0,1)))+(IF(H264&lt;Y264,0,IF(H264&gt;Z264,0,1)))+(IF(L264&lt;AC264,0,IF(L264&gt;AD264,0,1)))+(IF(N264&lt;AE264,0,IF(N264&gt;AF264,0,1)))=5,1,0)</f>
        <v>1</v>
      </c>
      <c r="T264" s="25" t="str">
        <f t="shared" si="182"/>
        <v>VITAMALT</v>
      </c>
      <c r="U264" s="25">
        <f t="shared" si="183"/>
        <v>16.2</v>
      </c>
      <c r="V264" s="25">
        <f t="shared" si="184"/>
        <v>16.84</v>
      </c>
      <c r="W264" s="25">
        <f t="shared" si="185"/>
        <v>12</v>
      </c>
      <c r="X264" s="25">
        <f t="shared" si="186"/>
        <v>16.440000000000001</v>
      </c>
      <c r="Y264" s="25">
        <f t="shared" si="187"/>
        <v>0</v>
      </c>
      <c r="Z264" s="25">
        <f t="shared" si="188"/>
        <v>0</v>
      </c>
      <c r="AA264" s="25">
        <f t="shared" si="189"/>
        <v>100</v>
      </c>
      <c r="AB264" s="25">
        <f t="shared" si="190"/>
        <v>140</v>
      </c>
      <c r="AC264" s="25">
        <f t="shared" si="191"/>
        <v>100</v>
      </c>
      <c r="AD264" s="25">
        <f t="shared" si="192"/>
        <v>200</v>
      </c>
      <c r="AE264" s="25">
        <f t="shared" si="193"/>
        <v>293</v>
      </c>
      <c r="AF264" s="25">
        <f t="shared" si="194"/>
        <v>297</v>
      </c>
    </row>
    <row r="265" spans="1:32" x14ac:dyDescent="0.25">
      <c r="A265" s="283">
        <v>46146</v>
      </c>
      <c r="B265" s="271" t="s">
        <v>455</v>
      </c>
      <c r="C265" s="33" t="s">
        <v>35</v>
      </c>
      <c r="D265" s="223">
        <v>16.510000000000002</v>
      </c>
      <c r="E265" s="48">
        <f t="shared" si="195"/>
        <v>1</v>
      </c>
      <c r="F265" s="43">
        <v>14.6</v>
      </c>
      <c r="G265" s="48">
        <f t="shared" si="196"/>
        <v>1</v>
      </c>
      <c r="H265" s="4"/>
      <c r="I265" s="48">
        <f t="shared" si="197"/>
        <v>1</v>
      </c>
      <c r="J265" s="223">
        <v>109.4</v>
      </c>
      <c r="K265" s="48">
        <f t="shared" si="198"/>
        <v>1</v>
      </c>
      <c r="L265" s="223">
        <v>184.65</v>
      </c>
      <c r="M265" s="48">
        <f t="shared" si="199"/>
        <v>1</v>
      </c>
      <c r="N265" s="223">
        <v>295</v>
      </c>
      <c r="O265" s="48">
        <f t="shared" ref="O265:O324" si="203">IF(+(IF(N265&lt;AE265,0,IF(N265&gt;AF265,0,1)))=1,1,0)</f>
        <v>1</v>
      </c>
      <c r="P265" s="134">
        <f t="shared" ref="P265:P324" si="204">IF(+(IF(D265&lt;U265,0,IF(D265&gt;V265,0,1)))+(IF(F265&lt;W265,0,IF(F265&gt;X265,0,1)))+(IF(H265&lt;Y265,0,IF(H265&gt;Z265,0,1)))+(IF(J265&lt;AA265,0,IF(J265&gt;AB265,0,1)))+(IF(L265&lt;AC265,0,IF(L265&gt;AD265,0,1)))+(IF(N265&lt;AE265,0,IF(N265&gt;AF265,0,1)))=6,1,0)</f>
        <v>1</v>
      </c>
      <c r="Q265" s="134">
        <f t="shared" ref="Q265:Q324" si="205">IF(+(IF(D265&lt;U265,0,IF(D265&gt;V265,0,1)))+(IF(F265&lt;W265,0,IF(F265&gt;X265,0,1)))+(IF(H265&lt;Y265,0,IF(H265&gt;Z265,0,1)))+(IF(L265&lt;AC265,0,IF(L265&gt;AD265,0,1)))+(IF(N265&lt;AE265,0,IF(N265&gt;AF265,0,1)))=5,1,0)</f>
        <v>1</v>
      </c>
      <c r="T265" s="25" t="str">
        <f t="shared" si="182"/>
        <v>VITAMALT</v>
      </c>
      <c r="U265" s="25">
        <f t="shared" si="183"/>
        <v>16.2</v>
      </c>
      <c r="V265" s="25">
        <f t="shared" si="184"/>
        <v>16.84</v>
      </c>
      <c r="W265" s="25">
        <f t="shared" si="185"/>
        <v>12</v>
      </c>
      <c r="X265" s="25">
        <f t="shared" si="186"/>
        <v>16.440000000000001</v>
      </c>
      <c r="Y265" s="25">
        <f t="shared" si="187"/>
        <v>0</v>
      </c>
      <c r="Z265" s="25">
        <f t="shared" si="188"/>
        <v>0</v>
      </c>
      <c r="AA265" s="25">
        <f t="shared" si="189"/>
        <v>100</v>
      </c>
      <c r="AB265" s="25">
        <f t="shared" si="190"/>
        <v>140</v>
      </c>
      <c r="AC265" s="25">
        <f t="shared" si="191"/>
        <v>100</v>
      </c>
      <c r="AD265" s="25">
        <f t="shared" si="192"/>
        <v>200</v>
      </c>
      <c r="AE265" s="25">
        <f t="shared" si="193"/>
        <v>293</v>
      </c>
      <c r="AF265" s="25">
        <f t="shared" si="194"/>
        <v>297</v>
      </c>
    </row>
    <row r="266" spans="1:32" x14ac:dyDescent="0.25">
      <c r="A266" s="283">
        <v>46147</v>
      </c>
      <c r="B266" s="271" t="s">
        <v>452</v>
      </c>
      <c r="C266" s="33" t="s">
        <v>31</v>
      </c>
      <c r="D266" s="223">
        <v>2.0099999999999998</v>
      </c>
      <c r="E266" s="48">
        <f t="shared" si="195"/>
        <v>1</v>
      </c>
      <c r="F266" s="43">
        <v>14.45</v>
      </c>
      <c r="G266" s="48">
        <f t="shared" si="196"/>
        <v>1</v>
      </c>
      <c r="H266" s="4">
        <v>5.14</v>
      </c>
      <c r="I266" s="48">
        <f t="shared" si="197"/>
        <v>1</v>
      </c>
      <c r="J266" s="223">
        <v>6.22</v>
      </c>
      <c r="K266" s="48">
        <f t="shared" si="198"/>
        <v>1</v>
      </c>
      <c r="L266" s="223">
        <v>16.82</v>
      </c>
      <c r="M266" s="48">
        <f t="shared" si="199"/>
        <v>1</v>
      </c>
      <c r="N266" s="223">
        <v>275</v>
      </c>
      <c r="O266" s="48">
        <f t="shared" si="203"/>
        <v>1</v>
      </c>
      <c r="P266" s="134">
        <f t="shared" si="204"/>
        <v>1</v>
      </c>
      <c r="Q266" s="134">
        <f t="shared" si="205"/>
        <v>1</v>
      </c>
      <c r="T266" s="25" t="str">
        <f t="shared" si="182"/>
        <v>CARIB</v>
      </c>
      <c r="U266" s="25">
        <f t="shared" si="183"/>
        <v>1.65</v>
      </c>
      <c r="V266" s="25">
        <f t="shared" si="184"/>
        <v>2.14</v>
      </c>
      <c r="W266" s="25">
        <f t="shared" si="185"/>
        <v>12.5</v>
      </c>
      <c r="X266" s="25">
        <f t="shared" si="186"/>
        <v>16.399999999999999</v>
      </c>
      <c r="Y266" s="25">
        <f t="shared" si="187"/>
        <v>5</v>
      </c>
      <c r="Z266" s="25">
        <f t="shared" si="188"/>
        <v>5.44</v>
      </c>
      <c r="AA266" s="25">
        <f t="shared" si="189"/>
        <v>5</v>
      </c>
      <c r="AB266" s="25">
        <f t="shared" si="190"/>
        <v>7</v>
      </c>
      <c r="AC266" s="25">
        <f t="shared" si="191"/>
        <v>12</v>
      </c>
      <c r="AD266" s="25">
        <f t="shared" si="192"/>
        <v>19.440000000000001</v>
      </c>
      <c r="AE266" s="25">
        <f t="shared" si="193"/>
        <v>270</v>
      </c>
      <c r="AF266" s="25">
        <f t="shared" si="194"/>
        <v>280</v>
      </c>
    </row>
    <row r="267" spans="1:32" x14ac:dyDescent="0.25">
      <c r="A267" s="283">
        <v>46148</v>
      </c>
      <c r="B267" s="34" t="s">
        <v>455</v>
      </c>
      <c r="C267" s="34" t="s">
        <v>31</v>
      </c>
      <c r="D267" s="223">
        <v>2.08</v>
      </c>
      <c r="E267" s="48">
        <f t="shared" si="195"/>
        <v>1</v>
      </c>
      <c r="F267" s="43">
        <v>13.6</v>
      </c>
      <c r="G267" s="48">
        <f t="shared" si="196"/>
        <v>1</v>
      </c>
      <c r="H267" s="4">
        <v>5.1100000000000003</v>
      </c>
      <c r="I267" s="48">
        <f t="shared" si="197"/>
        <v>1</v>
      </c>
      <c r="J267" s="223">
        <v>6</v>
      </c>
      <c r="K267" s="48">
        <f t="shared" si="198"/>
        <v>1</v>
      </c>
      <c r="L267" s="223">
        <v>17.579999999999998</v>
      </c>
      <c r="M267" s="48">
        <f t="shared" si="199"/>
        <v>1</v>
      </c>
      <c r="N267" s="223">
        <v>275</v>
      </c>
      <c r="O267" s="48">
        <f t="shared" si="203"/>
        <v>1</v>
      </c>
      <c r="P267" s="134">
        <f t="shared" si="204"/>
        <v>1</v>
      </c>
      <c r="Q267" s="134">
        <f t="shared" si="205"/>
        <v>1</v>
      </c>
      <c r="T267" s="25" t="str">
        <f t="shared" si="182"/>
        <v>CARIB</v>
      </c>
      <c r="U267" s="25">
        <f t="shared" si="183"/>
        <v>1.65</v>
      </c>
      <c r="V267" s="25">
        <f t="shared" si="184"/>
        <v>2.14</v>
      </c>
      <c r="W267" s="25">
        <f t="shared" si="185"/>
        <v>12.5</v>
      </c>
      <c r="X267" s="25">
        <f t="shared" si="186"/>
        <v>16.399999999999999</v>
      </c>
      <c r="Y267" s="25">
        <f t="shared" si="187"/>
        <v>5</v>
      </c>
      <c r="Z267" s="25">
        <f t="shared" si="188"/>
        <v>5.44</v>
      </c>
      <c r="AA267" s="25">
        <f t="shared" si="189"/>
        <v>5</v>
      </c>
      <c r="AB267" s="25">
        <f t="shared" si="190"/>
        <v>7</v>
      </c>
      <c r="AC267" s="25">
        <f t="shared" si="191"/>
        <v>12</v>
      </c>
      <c r="AD267" s="25">
        <f t="shared" si="192"/>
        <v>19.440000000000001</v>
      </c>
      <c r="AE267" s="25">
        <f t="shared" si="193"/>
        <v>270</v>
      </c>
      <c r="AF267" s="25">
        <f t="shared" si="194"/>
        <v>280</v>
      </c>
    </row>
    <row r="268" spans="1:32" x14ac:dyDescent="0.25">
      <c r="A268" s="283">
        <v>46148</v>
      </c>
      <c r="B268" s="34" t="s">
        <v>452</v>
      </c>
      <c r="C268" s="34" t="s">
        <v>31</v>
      </c>
      <c r="D268" s="223">
        <v>2.12</v>
      </c>
      <c r="E268" s="48">
        <f t="shared" si="195"/>
        <v>1</v>
      </c>
      <c r="F268" s="43">
        <v>13</v>
      </c>
      <c r="G268" s="48">
        <f t="shared" si="196"/>
        <v>1</v>
      </c>
      <c r="H268" s="4">
        <v>5.0999999999999996</v>
      </c>
      <c r="I268" s="48">
        <f t="shared" si="197"/>
        <v>1</v>
      </c>
      <c r="J268" s="223">
        <v>5.83</v>
      </c>
      <c r="K268" s="48">
        <f t="shared" si="198"/>
        <v>1</v>
      </c>
      <c r="L268" s="223">
        <v>18.489999999999998</v>
      </c>
      <c r="M268" s="48">
        <f t="shared" si="199"/>
        <v>1</v>
      </c>
      <c r="N268" s="223">
        <v>275</v>
      </c>
      <c r="O268" s="48">
        <f t="shared" si="203"/>
        <v>1</v>
      </c>
      <c r="P268" s="134">
        <f t="shared" si="204"/>
        <v>1</v>
      </c>
      <c r="Q268" s="134">
        <f t="shared" si="205"/>
        <v>1</v>
      </c>
      <c r="T268" s="25" t="str">
        <f t="shared" si="182"/>
        <v>CARIB</v>
      </c>
      <c r="U268" s="25">
        <f t="shared" si="183"/>
        <v>1.65</v>
      </c>
      <c r="V268" s="25">
        <f t="shared" si="184"/>
        <v>2.14</v>
      </c>
      <c r="W268" s="25">
        <f t="shared" si="185"/>
        <v>12.5</v>
      </c>
      <c r="X268" s="25">
        <f t="shared" si="186"/>
        <v>16.399999999999999</v>
      </c>
      <c r="Y268" s="25">
        <f t="shared" si="187"/>
        <v>5</v>
      </c>
      <c r="Z268" s="25">
        <f t="shared" si="188"/>
        <v>5.44</v>
      </c>
      <c r="AA268" s="25">
        <f t="shared" si="189"/>
        <v>5</v>
      </c>
      <c r="AB268" s="25">
        <f t="shared" si="190"/>
        <v>7</v>
      </c>
      <c r="AC268" s="25">
        <f t="shared" si="191"/>
        <v>12</v>
      </c>
      <c r="AD268" s="25">
        <f t="shared" si="192"/>
        <v>19.440000000000001</v>
      </c>
      <c r="AE268" s="25">
        <f t="shared" si="193"/>
        <v>270</v>
      </c>
      <c r="AF268" s="25">
        <f t="shared" si="194"/>
        <v>280</v>
      </c>
    </row>
    <row r="269" spans="1:32" x14ac:dyDescent="0.25">
      <c r="A269" s="283">
        <v>46148</v>
      </c>
      <c r="B269" s="34" t="s">
        <v>1228</v>
      </c>
      <c r="C269" s="34" t="s">
        <v>31</v>
      </c>
      <c r="D269" s="223">
        <v>2.14</v>
      </c>
      <c r="E269" s="48">
        <f t="shared" si="195"/>
        <v>1</v>
      </c>
      <c r="F269" s="43">
        <v>13.95</v>
      </c>
      <c r="G269" s="48">
        <f t="shared" si="196"/>
        <v>1</v>
      </c>
      <c r="H269" s="4">
        <v>5.1100000000000003</v>
      </c>
      <c r="I269" s="48">
        <f t="shared" si="197"/>
        <v>1</v>
      </c>
      <c r="J269" s="223">
        <v>5.93</v>
      </c>
      <c r="K269" s="48">
        <f t="shared" si="198"/>
        <v>1</v>
      </c>
      <c r="L269" s="223">
        <v>13.1</v>
      </c>
      <c r="M269" s="48">
        <f t="shared" si="199"/>
        <v>1</v>
      </c>
      <c r="N269" s="223">
        <v>275</v>
      </c>
      <c r="O269" s="48">
        <f t="shared" si="203"/>
        <v>1</v>
      </c>
      <c r="P269" s="134">
        <f t="shared" si="204"/>
        <v>1</v>
      </c>
      <c r="Q269" s="134">
        <f t="shared" si="205"/>
        <v>1</v>
      </c>
      <c r="T269" s="25" t="str">
        <f t="shared" si="182"/>
        <v>CARIB</v>
      </c>
      <c r="U269" s="25">
        <f t="shared" si="183"/>
        <v>1.65</v>
      </c>
      <c r="V269" s="25">
        <f t="shared" si="184"/>
        <v>2.14</v>
      </c>
      <c r="W269" s="25">
        <f t="shared" si="185"/>
        <v>12.5</v>
      </c>
      <c r="X269" s="25">
        <f t="shared" si="186"/>
        <v>16.399999999999999</v>
      </c>
      <c r="Y269" s="25">
        <f t="shared" si="187"/>
        <v>5</v>
      </c>
      <c r="Z269" s="25">
        <f t="shared" si="188"/>
        <v>5.44</v>
      </c>
      <c r="AA269" s="25">
        <f t="shared" si="189"/>
        <v>5</v>
      </c>
      <c r="AB269" s="25">
        <f t="shared" si="190"/>
        <v>7</v>
      </c>
      <c r="AC269" s="25">
        <f t="shared" si="191"/>
        <v>12</v>
      </c>
      <c r="AD269" s="25">
        <f t="shared" si="192"/>
        <v>19.440000000000001</v>
      </c>
      <c r="AE269" s="25">
        <f t="shared" si="193"/>
        <v>270</v>
      </c>
      <c r="AF269" s="25">
        <f t="shared" si="194"/>
        <v>280</v>
      </c>
    </row>
    <row r="270" spans="1:32" x14ac:dyDescent="0.25">
      <c r="A270" s="283">
        <v>46148</v>
      </c>
      <c r="B270" s="34" t="s">
        <v>457</v>
      </c>
      <c r="C270" s="34" t="s">
        <v>31</v>
      </c>
      <c r="D270" s="223">
        <v>2.13</v>
      </c>
      <c r="E270" s="48">
        <f t="shared" si="195"/>
        <v>1</v>
      </c>
      <c r="F270" s="43">
        <v>14.35</v>
      </c>
      <c r="G270" s="48">
        <f t="shared" si="196"/>
        <v>1</v>
      </c>
      <c r="H270" s="4">
        <v>5.08</v>
      </c>
      <c r="I270" s="48">
        <f t="shared" si="197"/>
        <v>1</v>
      </c>
      <c r="J270" s="223">
        <v>5.8</v>
      </c>
      <c r="K270" s="48">
        <f t="shared" si="198"/>
        <v>1</v>
      </c>
      <c r="L270" s="223">
        <v>15.5</v>
      </c>
      <c r="M270" s="48">
        <f t="shared" si="199"/>
        <v>1</v>
      </c>
      <c r="N270" s="223">
        <v>275</v>
      </c>
      <c r="O270" s="48">
        <f t="shared" si="203"/>
        <v>1</v>
      </c>
      <c r="P270" s="134">
        <f t="shared" si="204"/>
        <v>1</v>
      </c>
      <c r="Q270" s="134">
        <f t="shared" si="205"/>
        <v>1</v>
      </c>
      <c r="T270" s="25" t="str">
        <f t="shared" si="182"/>
        <v>CARIB</v>
      </c>
      <c r="U270" s="25">
        <f t="shared" si="183"/>
        <v>1.65</v>
      </c>
      <c r="V270" s="25">
        <f t="shared" si="184"/>
        <v>2.14</v>
      </c>
      <c r="W270" s="25">
        <f t="shared" si="185"/>
        <v>12.5</v>
      </c>
      <c r="X270" s="25">
        <f t="shared" si="186"/>
        <v>16.399999999999999</v>
      </c>
      <c r="Y270" s="25">
        <f t="shared" si="187"/>
        <v>5</v>
      </c>
      <c r="Z270" s="25">
        <f t="shared" si="188"/>
        <v>5.44</v>
      </c>
      <c r="AA270" s="25">
        <f t="shared" si="189"/>
        <v>5</v>
      </c>
      <c r="AB270" s="25">
        <f t="shared" si="190"/>
        <v>7</v>
      </c>
      <c r="AC270" s="25">
        <f t="shared" si="191"/>
        <v>12</v>
      </c>
      <c r="AD270" s="25">
        <f t="shared" si="192"/>
        <v>19.440000000000001</v>
      </c>
      <c r="AE270" s="25">
        <f t="shared" si="193"/>
        <v>270</v>
      </c>
      <c r="AF270" s="25">
        <f t="shared" si="194"/>
        <v>280</v>
      </c>
    </row>
    <row r="271" spans="1:32" x14ac:dyDescent="0.25">
      <c r="A271" s="283">
        <v>46149</v>
      </c>
      <c r="B271" s="34" t="s">
        <v>456</v>
      </c>
      <c r="C271" s="34" t="s">
        <v>31</v>
      </c>
      <c r="D271" s="223">
        <v>1.9</v>
      </c>
      <c r="E271" s="48">
        <f t="shared" si="195"/>
        <v>1</v>
      </c>
      <c r="F271" s="43">
        <v>13.75</v>
      </c>
      <c r="G271" s="48">
        <f t="shared" si="196"/>
        <v>1</v>
      </c>
      <c r="H271" s="4">
        <v>5.24</v>
      </c>
      <c r="I271" s="48">
        <f t="shared" si="197"/>
        <v>1</v>
      </c>
      <c r="J271" s="223">
        <v>5.66</v>
      </c>
      <c r="K271" s="48">
        <f t="shared" si="198"/>
        <v>1</v>
      </c>
      <c r="L271" s="223">
        <v>17.399999999999999</v>
      </c>
      <c r="M271" s="48">
        <f t="shared" si="199"/>
        <v>1</v>
      </c>
      <c r="N271" s="223">
        <v>275</v>
      </c>
      <c r="O271" s="48">
        <f t="shared" si="203"/>
        <v>1</v>
      </c>
      <c r="P271" s="134">
        <f t="shared" si="204"/>
        <v>1</v>
      </c>
      <c r="Q271" s="134">
        <f t="shared" si="205"/>
        <v>1</v>
      </c>
      <c r="T271" s="25" t="str">
        <f t="shared" si="182"/>
        <v>CARIB</v>
      </c>
      <c r="U271" s="25">
        <f t="shared" si="183"/>
        <v>1.65</v>
      </c>
      <c r="V271" s="25">
        <f t="shared" si="184"/>
        <v>2.14</v>
      </c>
      <c r="W271" s="25">
        <f t="shared" si="185"/>
        <v>12.5</v>
      </c>
      <c r="X271" s="25">
        <f t="shared" si="186"/>
        <v>16.399999999999999</v>
      </c>
      <c r="Y271" s="25">
        <f t="shared" si="187"/>
        <v>5</v>
      </c>
      <c r="Z271" s="25">
        <f t="shared" si="188"/>
        <v>5.44</v>
      </c>
      <c r="AA271" s="25">
        <f t="shared" si="189"/>
        <v>5</v>
      </c>
      <c r="AB271" s="25">
        <f t="shared" si="190"/>
        <v>7</v>
      </c>
      <c r="AC271" s="25">
        <f t="shared" si="191"/>
        <v>12</v>
      </c>
      <c r="AD271" s="25">
        <f t="shared" si="192"/>
        <v>19.440000000000001</v>
      </c>
      <c r="AE271" s="25">
        <f t="shared" si="193"/>
        <v>270</v>
      </c>
      <c r="AF271" s="25">
        <f t="shared" si="194"/>
        <v>280</v>
      </c>
    </row>
    <row r="272" spans="1:32" x14ac:dyDescent="0.25">
      <c r="A272" s="283">
        <v>46149</v>
      </c>
      <c r="B272" s="34" t="s">
        <v>456</v>
      </c>
      <c r="C272" s="34" t="s">
        <v>30</v>
      </c>
      <c r="D272" s="223">
        <v>0.86</v>
      </c>
      <c r="E272" s="48">
        <f t="shared" si="195"/>
        <v>1</v>
      </c>
      <c r="F272" s="43">
        <v>14.25</v>
      </c>
      <c r="G272" s="48">
        <f t="shared" si="196"/>
        <v>1</v>
      </c>
      <c r="H272" s="4">
        <v>5.82</v>
      </c>
      <c r="I272" s="48">
        <f t="shared" si="197"/>
        <v>1</v>
      </c>
      <c r="J272" s="223">
        <v>5.3</v>
      </c>
      <c r="K272" s="48">
        <f t="shared" si="198"/>
        <v>1</v>
      </c>
      <c r="L272" s="223">
        <v>18.13</v>
      </c>
      <c r="M272" s="48">
        <f t="shared" si="199"/>
        <v>1</v>
      </c>
      <c r="N272" s="223">
        <v>275</v>
      </c>
      <c r="O272" s="48">
        <f t="shared" si="203"/>
        <v>1</v>
      </c>
      <c r="P272" s="134">
        <f t="shared" si="204"/>
        <v>1</v>
      </c>
      <c r="Q272" s="134">
        <f t="shared" si="205"/>
        <v>1</v>
      </c>
      <c r="T272" s="25" t="str">
        <f t="shared" si="182"/>
        <v>STAG</v>
      </c>
      <c r="U272" s="25">
        <f t="shared" si="183"/>
        <v>0.8</v>
      </c>
      <c r="V272" s="25">
        <f t="shared" si="184"/>
        <v>1.24</v>
      </c>
      <c r="W272" s="25">
        <f t="shared" si="185"/>
        <v>12.5</v>
      </c>
      <c r="X272" s="25">
        <f t="shared" si="186"/>
        <v>16.440000000000001</v>
      </c>
      <c r="Y272" s="25">
        <f t="shared" si="187"/>
        <v>5.45</v>
      </c>
      <c r="Z272" s="25">
        <f t="shared" si="188"/>
        <v>5.94</v>
      </c>
      <c r="AA272" s="25">
        <f t="shared" si="189"/>
        <v>5</v>
      </c>
      <c r="AB272" s="25">
        <f t="shared" si="190"/>
        <v>7</v>
      </c>
      <c r="AC272" s="25">
        <f t="shared" si="191"/>
        <v>12</v>
      </c>
      <c r="AD272" s="25">
        <f t="shared" si="192"/>
        <v>19.440000000000001</v>
      </c>
      <c r="AE272" s="25">
        <f t="shared" si="193"/>
        <v>270</v>
      </c>
      <c r="AF272" s="25">
        <f t="shared" si="194"/>
        <v>280</v>
      </c>
    </row>
    <row r="273" spans="1:32" x14ac:dyDescent="0.25">
      <c r="A273" s="283">
        <v>46150</v>
      </c>
      <c r="B273" s="34" t="s">
        <v>457</v>
      </c>
      <c r="C273" s="34" t="s">
        <v>30</v>
      </c>
      <c r="D273" s="223">
        <v>0.91</v>
      </c>
      <c r="E273" s="48">
        <f t="shared" si="195"/>
        <v>1</v>
      </c>
      <c r="F273" s="43">
        <v>13</v>
      </c>
      <c r="G273" s="48">
        <f t="shared" si="196"/>
        <v>1</v>
      </c>
      <c r="H273" s="4">
        <v>5.8</v>
      </c>
      <c r="I273" s="48">
        <f t="shared" si="197"/>
        <v>1</v>
      </c>
      <c r="J273" s="223">
        <v>6</v>
      </c>
      <c r="K273" s="48">
        <f t="shared" si="198"/>
        <v>1</v>
      </c>
      <c r="L273" s="223">
        <v>16.57</v>
      </c>
      <c r="M273" s="48">
        <f t="shared" si="199"/>
        <v>1</v>
      </c>
      <c r="N273" s="223">
        <v>275</v>
      </c>
      <c r="O273" s="48">
        <f t="shared" si="203"/>
        <v>1</v>
      </c>
      <c r="P273" s="134">
        <f t="shared" si="204"/>
        <v>1</v>
      </c>
      <c r="Q273" s="134">
        <f t="shared" si="205"/>
        <v>1</v>
      </c>
      <c r="T273" s="25" t="str">
        <f t="shared" si="182"/>
        <v>STAG</v>
      </c>
      <c r="U273" s="25">
        <f t="shared" si="183"/>
        <v>0.8</v>
      </c>
      <c r="V273" s="25">
        <f t="shared" si="184"/>
        <v>1.24</v>
      </c>
      <c r="W273" s="25">
        <f t="shared" si="185"/>
        <v>12.5</v>
      </c>
      <c r="X273" s="25">
        <f t="shared" si="186"/>
        <v>16.440000000000001</v>
      </c>
      <c r="Y273" s="25">
        <f t="shared" si="187"/>
        <v>5.45</v>
      </c>
      <c r="Z273" s="25">
        <f t="shared" si="188"/>
        <v>5.94</v>
      </c>
      <c r="AA273" s="25">
        <f t="shared" si="189"/>
        <v>5</v>
      </c>
      <c r="AB273" s="25">
        <f t="shared" si="190"/>
        <v>7</v>
      </c>
      <c r="AC273" s="25">
        <f t="shared" si="191"/>
        <v>12</v>
      </c>
      <c r="AD273" s="25">
        <f t="shared" si="192"/>
        <v>19.440000000000001</v>
      </c>
      <c r="AE273" s="25">
        <f t="shared" si="193"/>
        <v>270</v>
      </c>
      <c r="AF273" s="25">
        <f t="shared" si="194"/>
        <v>280</v>
      </c>
    </row>
    <row r="274" spans="1:32" x14ac:dyDescent="0.25">
      <c r="A274" s="283">
        <v>46150</v>
      </c>
      <c r="B274" s="271" t="s">
        <v>435</v>
      </c>
      <c r="C274" s="33" t="s">
        <v>33</v>
      </c>
      <c r="D274" s="223">
        <v>3.11</v>
      </c>
      <c r="E274" s="48">
        <f t="shared" si="195"/>
        <v>1</v>
      </c>
      <c r="F274" s="43">
        <v>57.25</v>
      </c>
      <c r="G274" s="48">
        <f t="shared" si="196"/>
        <v>1</v>
      </c>
      <c r="H274" s="4">
        <v>7.57</v>
      </c>
      <c r="I274" s="48">
        <f t="shared" si="197"/>
        <v>1</v>
      </c>
      <c r="J274" s="223">
        <v>163.30000000000001</v>
      </c>
      <c r="K274" s="48">
        <f t="shared" si="198"/>
        <v>1</v>
      </c>
      <c r="L274" s="223">
        <v>25.3</v>
      </c>
      <c r="M274" s="48">
        <f t="shared" si="199"/>
        <v>1</v>
      </c>
      <c r="N274" s="223">
        <v>275</v>
      </c>
      <c r="O274" s="48">
        <f t="shared" si="203"/>
        <v>1</v>
      </c>
      <c r="P274" s="134">
        <f t="shared" si="204"/>
        <v>1</v>
      </c>
      <c r="Q274" s="134">
        <f t="shared" si="205"/>
        <v>1</v>
      </c>
      <c r="T274" s="25" t="str">
        <f t="shared" si="182"/>
        <v>GUINNESS</v>
      </c>
      <c r="U274" s="25">
        <f t="shared" si="183"/>
        <v>3.1</v>
      </c>
      <c r="V274" s="25">
        <f t="shared" si="184"/>
        <v>4.1399999999999997</v>
      </c>
      <c r="W274" s="25">
        <f t="shared" si="185"/>
        <v>48</v>
      </c>
      <c r="X274" s="25">
        <f t="shared" si="186"/>
        <v>62</v>
      </c>
      <c r="Y274" s="25">
        <f t="shared" si="187"/>
        <v>7.25</v>
      </c>
      <c r="Z274" s="25">
        <f t="shared" si="188"/>
        <v>7.74</v>
      </c>
      <c r="AA274" s="25">
        <f t="shared" si="189"/>
        <v>155</v>
      </c>
      <c r="AB274" s="25">
        <f t="shared" si="190"/>
        <v>195</v>
      </c>
      <c r="AC274" s="25">
        <f t="shared" ref="AC274:AC278" si="206">VLOOKUP($T274,$T$4:$AF$15,10,FALSE)</f>
        <v>17</v>
      </c>
      <c r="AD274" s="25">
        <f t="shared" ref="AD274:AD278" si="207">VLOOKUP($T274,$T$4:$AF$15,11,FALSE)</f>
        <v>30</v>
      </c>
      <c r="AE274" s="25">
        <f t="shared" si="193"/>
        <v>274</v>
      </c>
      <c r="AF274" s="25">
        <f t="shared" si="194"/>
        <v>276</v>
      </c>
    </row>
    <row r="275" spans="1:32" x14ac:dyDescent="0.25">
      <c r="A275" s="283">
        <v>46151</v>
      </c>
      <c r="B275" s="271" t="s">
        <v>805</v>
      </c>
      <c r="C275" s="33" t="s">
        <v>33</v>
      </c>
      <c r="D275" s="223">
        <v>3.32</v>
      </c>
      <c r="E275" s="48">
        <f t="shared" si="195"/>
        <v>1</v>
      </c>
      <c r="F275" s="43">
        <v>51.8</v>
      </c>
      <c r="G275" s="48">
        <f t="shared" si="196"/>
        <v>1</v>
      </c>
      <c r="H275" s="4">
        <v>7.68</v>
      </c>
      <c r="I275" s="48">
        <f t="shared" si="197"/>
        <v>1</v>
      </c>
      <c r="J275" s="223">
        <v>189.5</v>
      </c>
      <c r="K275" s="48">
        <f t="shared" si="198"/>
        <v>1</v>
      </c>
      <c r="L275" s="223">
        <v>21.3</v>
      </c>
      <c r="M275" s="48">
        <f t="shared" si="199"/>
        <v>1</v>
      </c>
      <c r="N275" s="223">
        <v>275</v>
      </c>
      <c r="O275" s="48">
        <f t="shared" si="203"/>
        <v>1</v>
      </c>
      <c r="P275" s="134">
        <f t="shared" si="204"/>
        <v>1</v>
      </c>
      <c r="Q275" s="134">
        <f t="shared" si="205"/>
        <v>1</v>
      </c>
      <c r="T275" s="25" t="str">
        <f t="shared" si="182"/>
        <v>GUINNESS</v>
      </c>
      <c r="U275" s="25">
        <f t="shared" si="183"/>
        <v>3.1</v>
      </c>
      <c r="V275" s="25">
        <f t="shared" si="184"/>
        <v>4.1399999999999997</v>
      </c>
      <c r="W275" s="25">
        <f t="shared" si="185"/>
        <v>48</v>
      </c>
      <c r="X275" s="25">
        <f t="shared" si="186"/>
        <v>62</v>
      </c>
      <c r="Y275" s="25">
        <f t="shared" si="187"/>
        <v>7.25</v>
      </c>
      <c r="Z275" s="25">
        <f t="shared" si="188"/>
        <v>7.74</v>
      </c>
      <c r="AA275" s="25">
        <f t="shared" si="189"/>
        <v>155</v>
      </c>
      <c r="AB275" s="25">
        <f t="shared" si="190"/>
        <v>195</v>
      </c>
      <c r="AC275" s="25">
        <f t="shared" si="206"/>
        <v>17</v>
      </c>
      <c r="AD275" s="25">
        <f t="shared" si="207"/>
        <v>30</v>
      </c>
      <c r="AE275" s="25">
        <f t="shared" si="193"/>
        <v>274</v>
      </c>
      <c r="AF275" s="25">
        <f t="shared" si="194"/>
        <v>276</v>
      </c>
    </row>
    <row r="276" spans="1:32" x14ac:dyDescent="0.25">
      <c r="A276" s="283">
        <v>46151</v>
      </c>
      <c r="B276" s="271" t="s">
        <v>437</v>
      </c>
      <c r="C276" s="33" t="s">
        <v>33</v>
      </c>
      <c r="D276" s="223">
        <v>3.3</v>
      </c>
      <c r="E276" s="48">
        <f t="shared" si="195"/>
        <v>1</v>
      </c>
      <c r="F276" s="43">
        <v>53.6</v>
      </c>
      <c r="G276" s="48">
        <f t="shared" si="196"/>
        <v>1</v>
      </c>
      <c r="H276" s="4">
        <v>7.62</v>
      </c>
      <c r="I276" s="48">
        <f t="shared" si="197"/>
        <v>1</v>
      </c>
      <c r="J276" s="223">
        <v>185.3</v>
      </c>
      <c r="K276" s="48">
        <f t="shared" si="198"/>
        <v>1</v>
      </c>
      <c r="L276" s="223">
        <v>28.57</v>
      </c>
      <c r="M276" s="48">
        <f t="shared" si="199"/>
        <v>1</v>
      </c>
      <c r="N276" s="223">
        <v>275</v>
      </c>
      <c r="O276" s="48">
        <f t="shared" si="203"/>
        <v>1</v>
      </c>
      <c r="P276" s="134">
        <f t="shared" si="204"/>
        <v>1</v>
      </c>
      <c r="Q276" s="134">
        <f t="shared" si="205"/>
        <v>1</v>
      </c>
      <c r="T276" s="25" t="str">
        <f t="shared" si="182"/>
        <v>GUINNESS</v>
      </c>
      <c r="U276" s="25">
        <f t="shared" si="183"/>
        <v>3.1</v>
      </c>
      <c r="V276" s="25">
        <f t="shared" si="184"/>
        <v>4.1399999999999997</v>
      </c>
      <c r="W276" s="25">
        <f t="shared" si="185"/>
        <v>48</v>
      </c>
      <c r="X276" s="25">
        <f t="shared" si="186"/>
        <v>62</v>
      </c>
      <c r="Y276" s="25">
        <f t="shared" si="187"/>
        <v>7.25</v>
      </c>
      <c r="Z276" s="25">
        <f t="shared" si="188"/>
        <v>7.74</v>
      </c>
      <c r="AA276" s="25">
        <f t="shared" si="189"/>
        <v>155</v>
      </c>
      <c r="AB276" s="25">
        <f t="shared" si="190"/>
        <v>195</v>
      </c>
      <c r="AC276" s="25">
        <f t="shared" si="206"/>
        <v>17</v>
      </c>
      <c r="AD276" s="25">
        <f t="shared" si="207"/>
        <v>30</v>
      </c>
      <c r="AE276" s="25">
        <f t="shared" si="193"/>
        <v>274</v>
      </c>
      <c r="AF276" s="25">
        <f t="shared" si="194"/>
        <v>276</v>
      </c>
    </row>
    <row r="277" spans="1:32" x14ac:dyDescent="0.25">
      <c r="A277" s="283">
        <v>46151</v>
      </c>
      <c r="B277" s="271" t="s">
        <v>434</v>
      </c>
      <c r="C277" s="33" t="s">
        <v>33</v>
      </c>
      <c r="D277" s="223">
        <v>3.1</v>
      </c>
      <c r="E277" s="48">
        <f t="shared" si="195"/>
        <v>1</v>
      </c>
      <c r="F277" s="43">
        <v>52.1</v>
      </c>
      <c r="G277" s="48">
        <f t="shared" si="196"/>
        <v>1</v>
      </c>
      <c r="H277" s="4">
        <v>7.63</v>
      </c>
      <c r="I277" s="48">
        <f t="shared" si="197"/>
        <v>1</v>
      </c>
      <c r="J277" s="223">
        <v>173.2</v>
      </c>
      <c r="K277" s="48">
        <f t="shared" si="198"/>
        <v>1</v>
      </c>
      <c r="L277" s="223">
        <v>22.73</v>
      </c>
      <c r="M277" s="48">
        <f t="shared" si="199"/>
        <v>1</v>
      </c>
      <c r="N277" s="223">
        <v>275</v>
      </c>
      <c r="O277" s="48">
        <f t="shared" si="203"/>
        <v>1</v>
      </c>
      <c r="P277" s="134">
        <f t="shared" si="204"/>
        <v>1</v>
      </c>
      <c r="Q277" s="134">
        <f t="shared" si="205"/>
        <v>1</v>
      </c>
      <c r="T277" s="25" t="str">
        <f t="shared" ref="T277:T278" si="208">LEFT(C277,12)</f>
        <v>GUINNESS</v>
      </c>
      <c r="U277" s="25">
        <f t="shared" si="183"/>
        <v>3.1</v>
      </c>
      <c r="V277" s="25">
        <f t="shared" si="184"/>
        <v>4.1399999999999997</v>
      </c>
      <c r="W277" s="25">
        <f t="shared" si="185"/>
        <v>48</v>
      </c>
      <c r="X277" s="25">
        <f t="shared" si="186"/>
        <v>62</v>
      </c>
      <c r="Y277" s="25">
        <f t="shared" si="187"/>
        <v>7.25</v>
      </c>
      <c r="Z277" s="25">
        <f t="shared" si="188"/>
        <v>7.74</v>
      </c>
      <c r="AA277" s="25">
        <f t="shared" si="189"/>
        <v>155</v>
      </c>
      <c r="AB277" s="25">
        <f t="shared" si="190"/>
        <v>195</v>
      </c>
      <c r="AC277" s="25">
        <f t="shared" si="206"/>
        <v>17</v>
      </c>
      <c r="AD277" s="25">
        <f t="shared" si="207"/>
        <v>30</v>
      </c>
      <c r="AE277" s="25">
        <f t="shared" si="193"/>
        <v>274</v>
      </c>
      <c r="AF277" s="25">
        <f t="shared" si="194"/>
        <v>276</v>
      </c>
    </row>
    <row r="278" spans="1:32" x14ac:dyDescent="0.25">
      <c r="A278" s="283">
        <v>46151</v>
      </c>
      <c r="B278" s="271" t="s">
        <v>436</v>
      </c>
      <c r="C278" s="33" t="s">
        <v>33</v>
      </c>
      <c r="D278" s="223">
        <v>3.18</v>
      </c>
      <c r="E278" s="48">
        <f t="shared" si="195"/>
        <v>1</v>
      </c>
      <c r="F278" s="43">
        <v>52.4</v>
      </c>
      <c r="G278" s="48">
        <f t="shared" si="196"/>
        <v>1</v>
      </c>
      <c r="H278" s="4">
        <v>7.53</v>
      </c>
      <c r="I278" s="48">
        <f t="shared" si="197"/>
        <v>1</v>
      </c>
      <c r="J278" s="223">
        <v>170.3</v>
      </c>
      <c r="K278" s="48">
        <f t="shared" si="198"/>
        <v>1</v>
      </c>
      <c r="L278" s="223">
        <v>18.5</v>
      </c>
      <c r="M278" s="48">
        <f t="shared" si="199"/>
        <v>1</v>
      </c>
      <c r="N278" s="223">
        <v>275</v>
      </c>
      <c r="O278" s="48">
        <f t="shared" si="203"/>
        <v>1</v>
      </c>
      <c r="P278" s="134">
        <f t="shared" si="204"/>
        <v>1</v>
      </c>
      <c r="Q278" s="134">
        <f t="shared" si="205"/>
        <v>1</v>
      </c>
      <c r="T278" s="25" t="str">
        <f t="shared" si="208"/>
        <v>GUINNESS</v>
      </c>
      <c r="U278" s="25">
        <f t="shared" si="183"/>
        <v>3.1</v>
      </c>
      <c r="V278" s="25">
        <f t="shared" si="184"/>
        <v>4.1399999999999997</v>
      </c>
      <c r="W278" s="25">
        <f t="shared" si="185"/>
        <v>48</v>
      </c>
      <c r="X278" s="25">
        <f t="shared" si="186"/>
        <v>62</v>
      </c>
      <c r="Y278" s="25">
        <f t="shared" si="187"/>
        <v>7.25</v>
      </c>
      <c r="Z278" s="25">
        <f t="shared" si="188"/>
        <v>7.74</v>
      </c>
      <c r="AA278" s="25">
        <f t="shared" si="189"/>
        <v>155</v>
      </c>
      <c r="AB278" s="25">
        <f t="shared" si="190"/>
        <v>195</v>
      </c>
      <c r="AC278" s="25">
        <f t="shared" si="206"/>
        <v>17</v>
      </c>
      <c r="AD278" s="25">
        <f t="shared" si="207"/>
        <v>30</v>
      </c>
      <c r="AE278" s="25">
        <f t="shared" si="193"/>
        <v>274</v>
      </c>
      <c r="AF278" s="25">
        <f t="shared" si="194"/>
        <v>276</v>
      </c>
    </row>
    <row r="279" spans="1:32" x14ac:dyDescent="0.25">
      <c r="A279" s="283">
        <v>46153</v>
      </c>
      <c r="B279" s="271" t="s">
        <v>458</v>
      </c>
      <c r="C279" s="33" t="s">
        <v>31</v>
      </c>
      <c r="D279" s="223">
        <v>2.1</v>
      </c>
      <c r="E279" s="48">
        <f t="shared" si="195"/>
        <v>1</v>
      </c>
      <c r="F279" s="43">
        <v>14.25</v>
      </c>
      <c r="G279" s="48">
        <f t="shared" si="196"/>
        <v>1</v>
      </c>
      <c r="H279" s="4">
        <v>5.0999999999999996</v>
      </c>
      <c r="I279" s="48">
        <f t="shared" si="197"/>
        <v>1</v>
      </c>
      <c r="J279" s="223">
        <v>6.15</v>
      </c>
      <c r="K279" s="48">
        <f t="shared" si="198"/>
        <v>1</v>
      </c>
      <c r="L279" s="223">
        <v>17.68</v>
      </c>
      <c r="M279" s="48">
        <f t="shared" si="199"/>
        <v>1</v>
      </c>
      <c r="N279" s="223">
        <v>275</v>
      </c>
      <c r="O279" s="48">
        <f t="shared" si="203"/>
        <v>1</v>
      </c>
      <c r="P279" s="134">
        <f t="shared" si="204"/>
        <v>1</v>
      </c>
      <c r="Q279" s="134">
        <f t="shared" si="205"/>
        <v>1</v>
      </c>
      <c r="T279" s="25" t="str">
        <f t="shared" si="182"/>
        <v>CARIB</v>
      </c>
      <c r="U279" s="25">
        <f t="shared" ref="U279:U288" si="209">VLOOKUP($T279,$T$4:$AF$15,2,FALSE)</f>
        <v>1.65</v>
      </c>
      <c r="V279" s="25">
        <f t="shared" ref="V279:V288" si="210">VLOOKUP($T279,$T$4:$AF$15,3,FALSE)</f>
        <v>2.14</v>
      </c>
      <c r="W279" s="25">
        <f t="shared" ref="W279:W288" si="211">VLOOKUP($T279,$T$4:$AF$15,4,FALSE)</f>
        <v>12.5</v>
      </c>
      <c r="X279" s="25">
        <f t="shared" ref="X279:X288" si="212">VLOOKUP($T279,$T$4:$AF$15,5,FALSE)</f>
        <v>16.399999999999999</v>
      </c>
      <c r="Y279" s="25">
        <f t="shared" ref="Y279:Y288" si="213">VLOOKUP($T279,$T$4:$AF$15,6,FALSE)</f>
        <v>5</v>
      </c>
      <c r="Z279" s="25">
        <f t="shared" ref="Z279:Z288" si="214">VLOOKUP($T279,$T$4:$AF$15,7,FALSE)</f>
        <v>5.44</v>
      </c>
      <c r="AA279" s="25">
        <f t="shared" ref="AA279:AA288" si="215">VLOOKUP($T279,$T$4:$AF$15,8,FALSE)</f>
        <v>5</v>
      </c>
      <c r="AB279" s="25">
        <f t="shared" ref="AB279:AB288" si="216">VLOOKUP($T279,$T$4:$AF$15,9,FALSE)</f>
        <v>7</v>
      </c>
      <c r="AC279" s="25">
        <f t="shared" ref="AC279:AC370" si="217">VLOOKUP($T279,$T$4:$AF$15,10,FALSE)</f>
        <v>12</v>
      </c>
      <c r="AD279" s="25">
        <f t="shared" ref="AD279:AD370" si="218">VLOOKUP($T279,$T$4:$AF$15,11,FALSE)</f>
        <v>19.440000000000001</v>
      </c>
      <c r="AE279" s="25">
        <f t="shared" ref="AE279:AE288" si="219">VLOOKUP($T279,$T$4:$AF$15,12,FALSE)</f>
        <v>270</v>
      </c>
      <c r="AF279" s="25">
        <f t="shared" ref="AF279:AF288" si="220">VLOOKUP($T279,$T$4:$AF$15,13,FALSE)</f>
        <v>280</v>
      </c>
    </row>
    <row r="280" spans="1:32" x14ac:dyDescent="0.25">
      <c r="A280" s="33">
        <v>45788</v>
      </c>
      <c r="B280" s="271" t="s">
        <v>434</v>
      </c>
      <c r="C280" s="37" t="s">
        <v>31</v>
      </c>
      <c r="D280" s="223">
        <v>2.14</v>
      </c>
      <c r="E280" s="48">
        <f t="shared" si="195"/>
        <v>1</v>
      </c>
      <c r="F280" s="43">
        <v>13.3</v>
      </c>
      <c r="G280" s="48">
        <f t="shared" si="196"/>
        <v>1</v>
      </c>
      <c r="H280" s="4">
        <v>5.17</v>
      </c>
      <c r="I280" s="48">
        <f t="shared" si="197"/>
        <v>1</v>
      </c>
      <c r="J280" s="223">
        <v>6.51</v>
      </c>
      <c r="K280" s="48">
        <f t="shared" si="198"/>
        <v>1</v>
      </c>
      <c r="L280" s="223">
        <v>15.9</v>
      </c>
      <c r="M280" s="48">
        <f t="shared" si="199"/>
        <v>1</v>
      </c>
      <c r="N280" s="223">
        <v>275</v>
      </c>
      <c r="O280" s="48">
        <f t="shared" si="203"/>
        <v>1</v>
      </c>
      <c r="P280" s="134">
        <f t="shared" si="204"/>
        <v>1</v>
      </c>
      <c r="Q280" s="134">
        <f t="shared" si="205"/>
        <v>1</v>
      </c>
      <c r="T280" s="25" t="str">
        <f t="shared" si="182"/>
        <v>CARIB</v>
      </c>
      <c r="U280" s="25">
        <f t="shared" si="209"/>
        <v>1.65</v>
      </c>
      <c r="V280" s="25">
        <f t="shared" si="210"/>
        <v>2.14</v>
      </c>
      <c r="W280" s="25">
        <f t="shared" si="211"/>
        <v>12.5</v>
      </c>
      <c r="X280" s="25">
        <f t="shared" si="212"/>
        <v>16.399999999999999</v>
      </c>
      <c r="Y280" s="25">
        <f t="shared" si="213"/>
        <v>5</v>
      </c>
      <c r="Z280" s="25">
        <f t="shared" si="214"/>
        <v>5.44</v>
      </c>
      <c r="AA280" s="25">
        <f t="shared" si="215"/>
        <v>5</v>
      </c>
      <c r="AB280" s="25">
        <f t="shared" si="216"/>
        <v>7</v>
      </c>
      <c r="AC280" s="25">
        <f t="shared" si="217"/>
        <v>12</v>
      </c>
      <c r="AD280" s="25">
        <f t="shared" si="218"/>
        <v>19.440000000000001</v>
      </c>
      <c r="AE280" s="25">
        <f t="shared" si="219"/>
        <v>270</v>
      </c>
      <c r="AF280" s="25">
        <f t="shared" si="220"/>
        <v>280</v>
      </c>
    </row>
    <row r="281" spans="1:32" x14ac:dyDescent="0.25">
      <c r="A281" s="33">
        <v>45789</v>
      </c>
      <c r="B281" s="271" t="s">
        <v>435</v>
      </c>
      <c r="C281" s="37" t="s">
        <v>31</v>
      </c>
      <c r="D281" s="223">
        <v>1.8</v>
      </c>
      <c r="E281" s="48">
        <f t="shared" si="195"/>
        <v>1</v>
      </c>
      <c r="F281" s="43">
        <v>15</v>
      </c>
      <c r="G281" s="48">
        <f t="shared" si="196"/>
        <v>1</v>
      </c>
      <c r="H281" s="4">
        <v>5.2</v>
      </c>
      <c r="I281" s="48">
        <f t="shared" si="197"/>
        <v>1</v>
      </c>
      <c r="J281" s="223">
        <v>6.85</v>
      </c>
      <c r="K281" s="48">
        <f t="shared" si="198"/>
        <v>1</v>
      </c>
      <c r="L281" s="223">
        <v>15.6</v>
      </c>
      <c r="M281" s="48">
        <f t="shared" si="199"/>
        <v>1</v>
      </c>
      <c r="N281" s="223">
        <v>275</v>
      </c>
      <c r="O281" s="48">
        <f t="shared" si="203"/>
        <v>1</v>
      </c>
      <c r="P281" s="134">
        <f t="shared" si="204"/>
        <v>1</v>
      </c>
      <c r="Q281" s="134">
        <f t="shared" si="205"/>
        <v>1</v>
      </c>
      <c r="R281" s="302"/>
      <c r="S281" s="302"/>
      <c r="T281" s="25" t="str">
        <f t="shared" si="182"/>
        <v>CARIB</v>
      </c>
      <c r="U281" s="25">
        <f t="shared" si="209"/>
        <v>1.65</v>
      </c>
      <c r="V281" s="25">
        <f t="shared" si="210"/>
        <v>2.14</v>
      </c>
      <c r="W281" s="25">
        <f t="shared" si="211"/>
        <v>12.5</v>
      </c>
      <c r="X281" s="25">
        <f t="shared" si="212"/>
        <v>16.399999999999999</v>
      </c>
      <c r="Y281" s="25">
        <f t="shared" si="213"/>
        <v>5</v>
      </c>
      <c r="Z281" s="25">
        <f t="shared" si="214"/>
        <v>5.44</v>
      </c>
      <c r="AA281" s="25">
        <f t="shared" si="215"/>
        <v>5</v>
      </c>
      <c r="AB281" s="25">
        <f t="shared" si="216"/>
        <v>7</v>
      </c>
      <c r="AC281" s="25">
        <f t="shared" si="217"/>
        <v>12</v>
      </c>
      <c r="AD281" s="25">
        <f t="shared" si="218"/>
        <v>19.440000000000001</v>
      </c>
      <c r="AE281" s="25">
        <f t="shared" si="219"/>
        <v>270</v>
      </c>
      <c r="AF281" s="25">
        <f t="shared" si="220"/>
        <v>280</v>
      </c>
    </row>
    <row r="282" spans="1:32" x14ac:dyDescent="0.25">
      <c r="A282" s="33">
        <v>45789</v>
      </c>
      <c r="B282" s="271" t="s">
        <v>437</v>
      </c>
      <c r="C282" s="37" t="s">
        <v>31</v>
      </c>
      <c r="D282" s="223">
        <v>2.1</v>
      </c>
      <c r="E282" s="48">
        <f t="shared" si="195"/>
        <v>1</v>
      </c>
      <c r="F282" s="43">
        <v>14.1</v>
      </c>
      <c r="G282" s="48">
        <f t="shared" si="196"/>
        <v>1</v>
      </c>
      <c r="H282" s="4">
        <v>5.1100000000000003</v>
      </c>
      <c r="I282" s="48">
        <f t="shared" si="197"/>
        <v>1</v>
      </c>
      <c r="J282" s="223">
        <v>6.83</v>
      </c>
      <c r="K282" s="48">
        <f t="shared" si="198"/>
        <v>1</v>
      </c>
      <c r="L282" s="223">
        <v>15.6</v>
      </c>
      <c r="M282" s="48">
        <f t="shared" si="199"/>
        <v>1</v>
      </c>
      <c r="N282" s="223">
        <v>275</v>
      </c>
      <c r="O282" s="48">
        <f t="shared" si="203"/>
        <v>1</v>
      </c>
      <c r="P282" s="134">
        <f t="shared" ref="P282" si="221">IF(+(IF(D282&lt;U282,0,IF(D282&gt;V282,0,1)))+(IF(F282&lt;W282,0,IF(F282&gt;X282,0,1)))+(IF(H282&lt;Y282,0,IF(H282&gt;Z282,0,1)))+(IF(J282&lt;AA282,0,IF(J282&gt;AB282,0,1)))+(IF(L282&lt;AC282,0,IF(L282&gt;AD282,0,1)))+(IF(N282&lt;AE282,0,IF(N282&gt;AF282,0,1)))=6,1,0)</f>
        <v>1</v>
      </c>
      <c r="Q282" s="134">
        <f t="shared" ref="Q282" si="222">IF(+(IF(D282&lt;U282,0,IF(D282&gt;V282,0,1)))+(IF(F282&lt;W282,0,IF(F282&gt;X282,0,1)))+(IF(H282&lt;Y282,0,IF(H282&gt;Z282,0,1)))+(IF(L282&lt;AC282,0,IF(L282&gt;AD282,0,1)))+(IF(N282&lt;AE282,0,IF(N282&gt;AF282,0,1)))=5,1,0)</f>
        <v>1</v>
      </c>
      <c r="R282" s="302"/>
      <c r="S282" s="302"/>
      <c r="T282" s="25" t="str">
        <f t="shared" si="182"/>
        <v>CARIB</v>
      </c>
      <c r="U282" s="25">
        <f t="shared" si="209"/>
        <v>1.65</v>
      </c>
      <c r="V282" s="25">
        <f t="shared" si="210"/>
        <v>2.14</v>
      </c>
      <c r="W282" s="25">
        <f t="shared" si="211"/>
        <v>12.5</v>
      </c>
      <c r="X282" s="25">
        <f t="shared" si="212"/>
        <v>16.399999999999999</v>
      </c>
      <c r="Y282" s="25">
        <f t="shared" si="213"/>
        <v>5</v>
      </c>
      <c r="Z282" s="25">
        <f t="shared" si="214"/>
        <v>5.44</v>
      </c>
      <c r="AA282" s="25">
        <f t="shared" si="215"/>
        <v>5</v>
      </c>
      <c r="AB282" s="25">
        <f t="shared" si="216"/>
        <v>7</v>
      </c>
      <c r="AC282" s="25">
        <f t="shared" si="217"/>
        <v>12</v>
      </c>
      <c r="AD282" s="25">
        <f t="shared" si="218"/>
        <v>19.440000000000001</v>
      </c>
      <c r="AE282" s="25">
        <f t="shared" si="219"/>
        <v>270</v>
      </c>
      <c r="AF282" s="25">
        <f t="shared" si="220"/>
        <v>280</v>
      </c>
    </row>
    <row r="283" spans="1:32" x14ac:dyDescent="0.25">
      <c r="A283" s="283">
        <v>45789</v>
      </c>
      <c r="B283" s="271" t="s">
        <v>436</v>
      </c>
      <c r="C283" s="33" t="s">
        <v>31</v>
      </c>
      <c r="D283" s="223">
        <v>2</v>
      </c>
      <c r="E283" s="48">
        <f t="shared" si="195"/>
        <v>1</v>
      </c>
      <c r="F283" s="43">
        <v>14</v>
      </c>
      <c r="G283" s="48">
        <f t="shared" si="196"/>
        <v>1</v>
      </c>
      <c r="H283" s="4">
        <v>5.04</v>
      </c>
      <c r="I283" s="48">
        <f t="shared" si="197"/>
        <v>1</v>
      </c>
      <c r="J283" s="223">
        <v>6.83</v>
      </c>
      <c r="K283" s="48">
        <f t="shared" si="198"/>
        <v>1</v>
      </c>
      <c r="L283" s="223">
        <v>14</v>
      </c>
      <c r="M283" s="48">
        <f t="shared" si="199"/>
        <v>1</v>
      </c>
      <c r="N283" s="223">
        <v>275</v>
      </c>
      <c r="O283" s="48">
        <f t="shared" si="203"/>
        <v>1</v>
      </c>
      <c r="P283" s="134">
        <f t="shared" si="204"/>
        <v>1</v>
      </c>
      <c r="Q283" s="134">
        <f t="shared" si="205"/>
        <v>1</v>
      </c>
      <c r="T283" s="25" t="str">
        <f t="shared" si="182"/>
        <v>CARIB</v>
      </c>
      <c r="U283" s="25">
        <f t="shared" si="209"/>
        <v>1.65</v>
      </c>
      <c r="V283" s="25">
        <f t="shared" si="210"/>
        <v>2.14</v>
      </c>
      <c r="W283" s="25">
        <f t="shared" si="211"/>
        <v>12.5</v>
      </c>
      <c r="X283" s="25">
        <f t="shared" si="212"/>
        <v>16.399999999999999</v>
      </c>
      <c r="Y283" s="25">
        <f t="shared" si="213"/>
        <v>5</v>
      </c>
      <c r="Z283" s="25">
        <f t="shared" si="214"/>
        <v>5.44</v>
      </c>
      <c r="AA283" s="25">
        <f t="shared" si="215"/>
        <v>5</v>
      </c>
      <c r="AB283" s="25">
        <f t="shared" si="216"/>
        <v>7</v>
      </c>
      <c r="AC283" s="25">
        <f t="shared" si="217"/>
        <v>12</v>
      </c>
      <c r="AD283" s="25">
        <f t="shared" si="218"/>
        <v>19.440000000000001</v>
      </c>
      <c r="AE283" s="25">
        <f t="shared" si="219"/>
        <v>270</v>
      </c>
      <c r="AF283" s="25">
        <f t="shared" si="220"/>
        <v>280</v>
      </c>
    </row>
    <row r="284" spans="1:32" x14ac:dyDescent="0.25">
      <c r="A284" s="283">
        <v>45789</v>
      </c>
      <c r="B284" s="271" t="s">
        <v>434</v>
      </c>
      <c r="C284" s="33" t="s">
        <v>31</v>
      </c>
      <c r="D284" s="223">
        <v>2.06</v>
      </c>
      <c r="E284" s="48">
        <f t="shared" si="195"/>
        <v>1</v>
      </c>
      <c r="F284" s="43">
        <v>14.55</v>
      </c>
      <c r="G284" s="48">
        <f t="shared" si="196"/>
        <v>1</v>
      </c>
      <c r="H284" s="4">
        <v>5</v>
      </c>
      <c r="I284" s="48">
        <f t="shared" si="197"/>
        <v>1</v>
      </c>
      <c r="J284" s="223">
        <v>6.3</v>
      </c>
      <c r="K284" s="48">
        <f t="shared" si="198"/>
        <v>1</v>
      </c>
      <c r="L284" s="223">
        <v>17.45</v>
      </c>
      <c r="M284" s="48">
        <f t="shared" si="199"/>
        <v>1</v>
      </c>
      <c r="N284" s="223">
        <v>275</v>
      </c>
      <c r="O284" s="48">
        <f t="shared" si="203"/>
        <v>1</v>
      </c>
      <c r="P284" s="134">
        <f t="shared" si="204"/>
        <v>1</v>
      </c>
      <c r="Q284" s="134">
        <f t="shared" si="205"/>
        <v>1</v>
      </c>
      <c r="T284" s="25" t="str">
        <f t="shared" si="182"/>
        <v>CARIB</v>
      </c>
      <c r="U284" s="25">
        <f t="shared" si="209"/>
        <v>1.65</v>
      </c>
      <c r="V284" s="25">
        <f t="shared" si="210"/>
        <v>2.14</v>
      </c>
      <c r="W284" s="25">
        <f t="shared" si="211"/>
        <v>12.5</v>
      </c>
      <c r="X284" s="25">
        <f t="shared" si="212"/>
        <v>16.399999999999999</v>
      </c>
      <c r="Y284" s="25">
        <f t="shared" si="213"/>
        <v>5</v>
      </c>
      <c r="Z284" s="25">
        <f t="shared" si="214"/>
        <v>5.44</v>
      </c>
      <c r="AA284" s="25">
        <f t="shared" si="215"/>
        <v>5</v>
      </c>
      <c r="AB284" s="25">
        <f t="shared" si="216"/>
        <v>7</v>
      </c>
      <c r="AC284" s="25">
        <f t="shared" si="217"/>
        <v>12</v>
      </c>
      <c r="AD284" s="25">
        <f t="shared" si="218"/>
        <v>19.440000000000001</v>
      </c>
      <c r="AE284" s="25">
        <f t="shared" si="219"/>
        <v>270</v>
      </c>
      <c r="AF284" s="25">
        <f t="shared" si="220"/>
        <v>280</v>
      </c>
    </row>
    <row r="285" spans="1:32" x14ac:dyDescent="0.25">
      <c r="A285" s="283">
        <v>45789</v>
      </c>
      <c r="B285" s="34" t="s">
        <v>437</v>
      </c>
      <c r="C285" s="34" t="s">
        <v>30</v>
      </c>
      <c r="D285" s="223">
        <v>0.98</v>
      </c>
      <c r="E285" s="48">
        <f t="shared" si="195"/>
        <v>1</v>
      </c>
      <c r="F285" s="43">
        <v>16</v>
      </c>
      <c r="G285" s="48">
        <f t="shared" si="196"/>
        <v>1</v>
      </c>
      <c r="H285" s="4">
        <v>5.66</v>
      </c>
      <c r="I285" s="48">
        <f t="shared" si="197"/>
        <v>1</v>
      </c>
      <c r="J285" s="223">
        <v>5.15</v>
      </c>
      <c r="K285" s="48">
        <f t="shared" si="198"/>
        <v>1</v>
      </c>
      <c r="L285" s="223">
        <v>23.65</v>
      </c>
      <c r="M285" s="48">
        <f t="shared" si="199"/>
        <v>0</v>
      </c>
      <c r="N285" s="223">
        <v>275</v>
      </c>
      <c r="O285" s="48">
        <f t="shared" si="203"/>
        <v>1</v>
      </c>
      <c r="P285" s="134">
        <f t="shared" ref="P285:P286" si="223">IF(+(IF(D285&lt;U285,0,IF(D285&gt;V285,0,1)))+(IF(F285&lt;W285,0,IF(F285&gt;X285,0,1)))+(IF(H285&lt;Y285,0,IF(H285&gt;Z285,0,1)))+(IF(J285&lt;AA285,0,IF(J285&gt;AB285,0,1)))+(IF(L285&lt;AC285,0,IF(L285&gt;AD285,0,1)))+(IF(N285&lt;AE285,0,IF(N285&gt;AF285,0,1)))=6,1,0)</f>
        <v>0</v>
      </c>
      <c r="Q285" s="134">
        <f t="shared" ref="Q285:Q286" si="224">IF(+(IF(D285&lt;U285,0,IF(D285&gt;V285,0,1)))+(IF(F285&lt;W285,0,IF(F285&gt;X285,0,1)))+(IF(H285&lt;Y285,0,IF(H285&gt;Z285,0,1)))+(IF(L285&lt;AC285,0,IF(L285&gt;AD285,0,1)))+(IF(N285&lt;AE285,0,IF(N285&gt;AF285,0,1)))=5,1,0)</f>
        <v>0</v>
      </c>
      <c r="T285" s="25" t="str">
        <f t="shared" si="182"/>
        <v>STAG</v>
      </c>
      <c r="U285" s="25">
        <f t="shared" si="209"/>
        <v>0.8</v>
      </c>
      <c r="V285" s="25">
        <f t="shared" si="210"/>
        <v>1.24</v>
      </c>
      <c r="W285" s="25">
        <f t="shared" si="211"/>
        <v>12.5</v>
      </c>
      <c r="X285" s="25">
        <f t="shared" si="212"/>
        <v>16.440000000000001</v>
      </c>
      <c r="Y285" s="25">
        <f t="shared" si="213"/>
        <v>5.45</v>
      </c>
      <c r="Z285" s="25">
        <f t="shared" si="214"/>
        <v>5.94</v>
      </c>
      <c r="AA285" s="25">
        <f t="shared" si="215"/>
        <v>5</v>
      </c>
      <c r="AB285" s="25">
        <f t="shared" si="216"/>
        <v>7</v>
      </c>
      <c r="AC285" s="25">
        <f t="shared" si="217"/>
        <v>12</v>
      </c>
      <c r="AD285" s="25">
        <f t="shared" si="218"/>
        <v>19.440000000000001</v>
      </c>
      <c r="AE285" s="25">
        <f t="shared" si="219"/>
        <v>270</v>
      </c>
      <c r="AF285" s="25">
        <f t="shared" si="220"/>
        <v>280</v>
      </c>
    </row>
    <row r="286" spans="1:32" x14ac:dyDescent="0.25">
      <c r="A286" s="283">
        <v>45789</v>
      </c>
      <c r="B286" s="271" t="s">
        <v>457</v>
      </c>
      <c r="C286" s="33" t="s">
        <v>30</v>
      </c>
      <c r="D286" s="223">
        <v>0.95</v>
      </c>
      <c r="E286" s="48">
        <f t="shared" si="195"/>
        <v>1</v>
      </c>
      <c r="F286" s="43">
        <v>16.399999999999999</v>
      </c>
      <c r="G286" s="48">
        <f t="shared" si="196"/>
        <v>1</v>
      </c>
      <c r="H286" s="4">
        <v>5.66</v>
      </c>
      <c r="I286" s="48">
        <f t="shared" si="197"/>
        <v>1</v>
      </c>
      <c r="J286" s="223">
        <v>6.55</v>
      </c>
      <c r="K286" s="48">
        <f t="shared" si="198"/>
        <v>1</v>
      </c>
      <c r="L286" s="223">
        <v>17.149999999999999</v>
      </c>
      <c r="M286" s="48">
        <f t="shared" si="199"/>
        <v>1</v>
      </c>
      <c r="N286" s="223">
        <v>275</v>
      </c>
      <c r="O286" s="48">
        <f t="shared" si="203"/>
        <v>1</v>
      </c>
      <c r="P286" s="134">
        <f t="shared" si="223"/>
        <v>1</v>
      </c>
      <c r="Q286" s="134">
        <f t="shared" si="224"/>
        <v>1</v>
      </c>
      <c r="T286" s="25" t="str">
        <f t="shared" si="182"/>
        <v>STAG</v>
      </c>
      <c r="U286" s="25">
        <f t="shared" si="209"/>
        <v>0.8</v>
      </c>
      <c r="V286" s="25">
        <f t="shared" si="210"/>
        <v>1.24</v>
      </c>
      <c r="W286" s="25">
        <f t="shared" si="211"/>
        <v>12.5</v>
      </c>
      <c r="X286" s="25">
        <f t="shared" si="212"/>
        <v>16.440000000000001</v>
      </c>
      <c r="Y286" s="25">
        <f t="shared" si="213"/>
        <v>5.45</v>
      </c>
      <c r="Z286" s="25">
        <f t="shared" si="214"/>
        <v>5.94</v>
      </c>
      <c r="AA286" s="25">
        <f t="shared" si="215"/>
        <v>5</v>
      </c>
      <c r="AB286" s="25">
        <f t="shared" si="216"/>
        <v>7</v>
      </c>
      <c r="AC286" s="25">
        <f t="shared" si="217"/>
        <v>12</v>
      </c>
      <c r="AD286" s="25">
        <f t="shared" si="218"/>
        <v>19.440000000000001</v>
      </c>
      <c r="AE286" s="25">
        <f t="shared" si="219"/>
        <v>270</v>
      </c>
      <c r="AF286" s="25">
        <f t="shared" si="220"/>
        <v>280</v>
      </c>
    </row>
    <row r="287" spans="1:32" x14ac:dyDescent="0.25">
      <c r="A287" s="283">
        <v>45790</v>
      </c>
      <c r="B287" s="34" t="s">
        <v>456</v>
      </c>
      <c r="C287" s="34" t="s">
        <v>30</v>
      </c>
      <c r="D287" s="223">
        <v>0.92</v>
      </c>
      <c r="E287" s="48">
        <f t="shared" si="195"/>
        <v>1</v>
      </c>
      <c r="F287" s="43">
        <v>14.65</v>
      </c>
      <c r="G287" s="48">
        <f t="shared" si="196"/>
        <v>1</v>
      </c>
      <c r="H287" s="4">
        <v>5.79</v>
      </c>
      <c r="I287" s="48">
        <f t="shared" si="197"/>
        <v>1</v>
      </c>
      <c r="J287" s="223">
        <v>5.6</v>
      </c>
      <c r="K287" s="48">
        <f t="shared" si="198"/>
        <v>1</v>
      </c>
      <c r="L287" s="223">
        <v>15.33</v>
      </c>
      <c r="M287" s="48">
        <f t="shared" si="199"/>
        <v>1</v>
      </c>
      <c r="N287" s="223">
        <v>275</v>
      </c>
      <c r="O287" s="48">
        <f t="shared" si="203"/>
        <v>1</v>
      </c>
      <c r="P287" s="134">
        <f t="shared" si="204"/>
        <v>1</v>
      </c>
      <c r="Q287" s="134">
        <f t="shared" si="205"/>
        <v>1</v>
      </c>
      <c r="T287" s="25" t="str">
        <f t="shared" si="182"/>
        <v>STAG</v>
      </c>
      <c r="U287" s="25">
        <f t="shared" si="209"/>
        <v>0.8</v>
      </c>
      <c r="V287" s="25">
        <f t="shared" si="210"/>
        <v>1.24</v>
      </c>
      <c r="W287" s="25">
        <f t="shared" si="211"/>
        <v>12.5</v>
      </c>
      <c r="X287" s="25">
        <f t="shared" si="212"/>
        <v>16.440000000000001</v>
      </c>
      <c r="Y287" s="25">
        <f t="shared" si="213"/>
        <v>5.45</v>
      </c>
      <c r="Z287" s="25">
        <f t="shared" si="214"/>
        <v>5.94</v>
      </c>
      <c r="AA287" s="25">
        <f t="shared" si="215"/>
        <v>5</v>
      </c>
      <c r="AB287" s="25">
        <f t="shared" si="216"/>
        <v>7</v>
      </c>
      <c r="AC287" s="25">
        <f t="shared" si="217"/>
        <v>12</v>
      </c>
      <c r="AD287" s="25">
        <f t="shared" si="218"/>
        <v>19.440000000000001</v>
      </c>
      <c r="AE287" s="25">
        <f t="shared" si="219"/>
        <v>270</v>
      </c>
      <c r="AF287" s="25">
        <f t="shared" si="220"/>
        <v>280</v>
      </c>
    </row>
    <row r="288" spans="1:32" x14ac:dyDescent="0.25">
      <c r="A288" s="283">
        <v>45790</v>
      </c>
      <c r="B288" s="34" t="s">
        <v>457</v>
      </c>
      <c r="C288" s="34" t="s">
        <v>31</v>
      </c>
      <c r="D288" s="223">
        <v>2.02</v>
      </c>
      <c r="E288" s="48">
        <f t="shared" si="195"/>
        <v>1</v>
      </c>
      <c r="F288" s="43">
        <v>14.15</v>
      </c>
      <c r="G288" s="48">
        <f t="shared" si="196"/>
        <v>1</v>
      </c>
      <c r="H288" s="4">
        <v>5.16</v>
      </c>
      <c r="I288" s="48">
        <f t="shared" si="197"/>
        <v>1</v>
      </c>
      <c r="J288" s="223">
        <v>6.68</v>
      </c>
      <c r="K288" s="48">
        <f t="shared" si="198"/>
        <v>1</v>
      </c>
      <c r="L288" s="223">
        <v>15.05</v>
      </c>
      <c r="M288" s="48">
        <f t="shared" si="199"/>
        <v>1</v>
      </c>
      <c r="N288" s="223">
        <v>275</v>
      </c>
      <c r="O288" s="48">
        <f t="shared" si="203"/>
        <v>1</v>
      </c>
      <c r="P288" s="134">
        <f t="shared" si="204"/>
        <v>1</v>
      </c>
      <c r="Q288" s="134">
        <f t="shared" si="205"/>
        <v>1</v>
      </c>
      <c r="T288" s="25" t="str">
        <f t="shared" si="182"/>
        <v>CARIB</v>
      </c>
      <c r="U288" s="25">
        <f t="shared" si="209"/>
        <v>1.65</v>
      </c>
      <c r="V288" s="25">
        <f t="shared" si="210"/>
        <v>2.14</v>
      </c>
      <c r="W288" s="25">
        <f t="shared" si="211"/>
        <v>12.5</v>
      </c>
      <c r="X288" s="25">
        <f t="shared" si="212"/>
        <v>16.399999999999999</v>
      </c>
      <c r="Y288" s="25">
        <f t="shared" si="213"/>
        <v>5</v>
      </c>
      <c r="Z288" s="25">
        <f t="shared" si="214"/>
        <v>5.44</v>
      </c>
      <c r="AA288" s="25">
        <f t="shared" si="215"/>
        <v>5</v>
      </c>
      <c r="AB288" s="25">
        <f t="shared" si="216"/>
        <v>7</v>
      </c>
      <c r="AC288" s="25">
        <f t="shared" si="217"/>
        <v>12</v>
      </c>
      <c r="AD288" s="25">
        <f t="shared" si="218"/>
        <v>19.440000000000001</v>
      </c>
      <c r="AE288" s="25">
        <f t="shared" si="219"/>
        <v>270</v>
      </c>
      <c r="AF288" s="25">
        <f t="shared" si="220"/>
        <v>280</v>
      </c>
    </row>
    <row r="289" spans="1:32" x14ac:dyDescent="0.25">
      <c r="A289" s="283">
        <v>45790</v>
      </c>
      <c r="B289" s="271" t="s">
        <v>456</v>
      </c>
      <c r="C289" s="33" t="s">
        <v>31</v>
      </c>
      <c r="D289" s="223">
        <v>1.95</v>
      </c>
      <c r="E289" s="48">
        <f t="shared" si="195"/>
        <v>1</v>
      </c>
      <c r="F289" s="43">
        <v>13.1</v>
      </c>
      <c r="G289" s="48">
        <f t="shared" si="196"/>
        <v>1</v>
      </c>
      <c r="H289" s="4">
        <v>5.21</v>
      </c>
      <c r="I289" s="48">
        <f t="shared" si="197"/>
        <v>1</v>
      </c>
      <c r="J289" s="223">
        <v>6.2</v>
      </c>
      <c r="K289" s="48">
        <f t="shared" si="198"/>
        <v>1</v>
      </c>
      <c r="L289" s="223">
        <v>17.079999999999998</v>
      </c>
      <c r="M289" s="48">
        <f t="shared" si="199"/>
        <v>1</v>
      </c>
      <c r="N289" s="223">
        <v>275</v>
      </c>
      <c r="O289" s="48">
        <f t="shared" si="203"/>
        <v>1</v>
      </c>
      <c r="P289" s="134">
        <f t="shared" si="204"/>
        <v>1</v>
      </c>
      <c r="Q289" s="134">
        <f t="shared" si="205"/>
        <v>1</v>
      </c>
      <c r="T289" s="25" t="str">
        <f t="shared" si="182"/>
        <v>CARIB</v>
      </c>
      <c r="U289" s="25">
        <f t="shared" ref="U289:U380" si="225">VLOOKUP($T289,$T$4:$AF$15,2,FALSE)</f>
        <v>1.65</v>
      </c>
      <c r="V289" s="25">
        <f t="shared" ref="V289:V380" si="226">VLOOKUP($T289,$T$4:$AF$15,3,FALSE)</f>
        <v>2.14</v>
      </c>
      <c r="W289" s="25">
        <f t="shared" ref="W289:W380" si="227">VLOOKUP($T289,$T$4:$AF$15,4,FALSE)</f>
        <v>12.5</v>
      </c>
      <c r="X289" s="25">
        <f t="shared" ref="X289:X380" si="228">VLOOKUP($T289,$T$4:$AF$15,5,FALSE)</f>
        <v>16.399999999999999</v>
      </c>
      <c r="Y289" s="25">
        <f t="shared" ref="Y289:Y380" si="229">VLOOKUP($T289,$T$4:$AF$15,6,FALSE)</f>
        <v>5</v>
      </c>
      <c r="Z289" s="25">
        <f t="shared" ref="Z289:Z380" si="230">VLOOKUP($T289,$T$4:$AF$15,7,FALSE)</f>
        <v>5.44</v>
      </c>
      <c r="AA289" s="25">
        <f t="shared" ref="AA289:AA380" si="231">VLOOKUP($T289,$T$4:$AF$15,8,FALSE)</f>
        <v>5</v>
      </c>
      <c r="AB289" s="25">
        <f t="shared" ref="AB289:AB380" si="232">VLOOKUP($T289,$T$4:$AF$15,9,FALSE)</f>
        <v>7</v>
      </c>
      <c r="AC289" s="25">
        <f t="shared" si="217"/>
        <v>12</v>
      </c>
      <c r="AD289" s="25">
        <f t="shared" si="218"/>
        <v>19.440000000000001</v>
      </c>
      <c r="AE289" s="25">
        <f t="shared" ref="AE289:AE380" si="233">VLOOKUP($T289,$T$4:$AF$15,12,FALSE)</f>
        <v>270</v>
      </c>
      <c r="AF289" s="25">
        <f t="shared" ref="AF289:AF380" si="234">VLOOKUP($T289,$T$4:$AF$15,13,FALSE)</f>
        <v>280</v>
      </c>
    </row>
    <row r="290" spans="1:32" x14ac:dyDescent="0.25">
      <c r="A290" s="283">
        <v>45790</v>
      </c>
      <c r="B290" s="271" t="s">
        <v>457</v>
      </c>
      <c r="C290" s="33" t="s">
        <v>31</v>
      </c>
      <c r="D290" s="223">
        <v>1.89</v>
      </c>
      <c r="E290" s="48">
        <f t="shared" si="195"/>
        <v>1</v>
      </c>
      <c r="F290" s="43">
        <v>15.1</v>
      </c>
      <c r="G290" s="48">
        <f t="shared" si="196"/>
        <v>1</v>
      </c>
      <c r="H290" s="4">
        <v>5.14</v>
      </c>
      <c r="I290" s="48">
        <f t="shared" si="197"/>
        <v>1</v>
      </c>
      <c r="J290" s="223">
        <v>6.1</v>
      </c>
      <c r="K290" s="48">
        <f t="shared" si="198"/>
        <v>1</v>
      </c>
      <c r="L290" s="223">
        <v>15.5</v>
      </c>
      <c r="M290" s="48">
        <f t="shared" si="199"/>
        <v>1</v>
      </c>
      <c r="N290" s="223">
        <v>275</v>
      </c>
      <c r="O290" s="48">
        <f t="shared" si="203"/>
        <v>1</v>
      </c>
      <c r="P290" s="134">
        <f t="shared" si="204"/>
        <v>1</v>
      </c>
      <c r="Q290" s="134">
        <f t="shared" si="205"/>
        <v>1</v>
      </c>
      <c r="T290" s="25" t="str">
        <f t="shared" si="182"/>
        <v>CARIB</v>
      </c>
      <c r="U290" s="25">
        <f t="shared" si="225"/>
        <v>1.65</v>
      </c>
      <c r="V290" s="25">
        <f t="shared" si="226"/>
        <v>2.14</v>
      </c>
      <c r="W290" s="25">
        <f t="shared" si="227"/>
        <v>12.5</v>
      </c>
      <c r="X290" s="25">
        <f t="shared" si="228"/>
        <v>16.399999999999999</v>
      </c>
      <c r="Y290" s="25">
        <f t="shared" si="229"/>
        <v>5</v>
      </c>
      <c r="Z290" s="25">
        <f t="shared" si="230"/>
        <v>5.44</v>
      </c>
      <c r="AA290" s="25">
        <f t="shared" si="231"/>
        <v>5</v>
      </c>
      <c r="AB290" s="25">
        <f t="shared" si="232"/>
        <v>7</v>
      </c>
      <c r="AC290" s="25">
        <f t="shared" si="217"/>
        <v>12</v>
      </c>
      <c r="AD290" s="25">
        <f t="shared" si="218"/>
        <v>19.440000000000001</v>
      </c>
      <c r="AE290" s="25">
        <f t="shared" si="233"/>
        <v>270</v>
      </c>
      <c r="AF290" s="25">
        <f t="shared" si="234"/>
        <v>280</v>
      </c>
    </row>
    <row r="291" spans="1:32" x14ac:dyDescent="0.25">
      <c r="A291" s="283">
        <v>45791</v>
      </c>
      <c r="B291" s="271" t="s">
        <v>456</v>
      </c>
      <c r="C291" s="33" t="s">
        <v>30</v>
      </c>
      <c r="D291" s="223">
        <v>0.94</v>
      </c>
      <c r="E291" s="48">
        <f t="shared" si="195"/>
        <v>1</v>
      </c>
      <c r="F291" s="43">
        <v>13.2</v>
      </c>
      <c r="G291" s="48">
        <f t="shared" si="196"/>
        <v>1</v>
      </c>
      <c r="H291" s="4">
        <v>5.78</v>
      </c>
      <c r="I291" s="48">
        <f t="shared" si="197"/>
        <v>1</v>
      </c>
      <c r="J291" s="223">
        <v>5.55</v>
      </c>
      <c r="K291" s="48">
        <f t="shared" si="198"/>
        <v>1</v>
      </c>
      <c r="L291" s="223">
        <v>17.53</v>
      </c>
      <c r="M291" s="48">
        <f t="shared" si="199"/>
        <v>1</v>
      </c>
      <c r="N291" s="223">
        <v>275</v>
      </c>
      <c r="O291" s="48">
        <f t="shared" si="203"/>
        <v>1</v>
      </c>
      <c r="P291" s="134">
        <f t="shared" si="204"/>
        <v>1</v>
      </c>
      <c r="Q291" s="134">
        <f t="shared" si="205"/>
        <v>1</v>
      </c>
      <c r="T291" s="25" t="str">
        <f t="shared" si="182"/>
        <v>STAG</v>
      </c>
      <c r="U291" s="25">
        <f t="shared" si="225"/>
        <v>0.8</v>
      </c>
      <c r="V291" s="25">
        <f t="shared" si="226"/>
        <v>1.24</v>
      </c>
      <c r="W291" s="25">
        <f t="shared" si="227"/>
        <v>12.5</v>
      </c>
      <c r="X291" s="25">
        <f t="shared" si="228"/>
        <v>16.440000000000001</v>
      </c>
      <c r="Y291" s="25">
        <f t="shared" si="229"/>
        <v>5.45</v>
      </c>
      <c r="Z291" s="25">
        <f t="shared" si="230"/>
        <v>5.94</v>
      </c>
      <c r="AA291" s="25">
        <f t="shared" si="231"/>
        <v>5</v>
      </c>
      <c r="AB291" s="25">
        <f t="shared" si="232"/>
        <v>7</v>
      </c>
      <c r="AC291" s="25">
        <f t="shared" si="217"/>
        <v>12</v>
      </c>
      <c r="AD291" s="25">
        <f t="shared" si="218"/>
        <v>19.440000000000001</v>
      </c>
      <c r="AE291" s="25">
        <f t="shared" si="233"/>
        <v>270</v>
      </c>
      <c r="AF291" s="25">
        <f t="shared" si="234"/>
        <v>280</v>
      </c>
    </row>
    <row r="292" spans="1:32" x14ac:dyDescent="0.25">
      <c r="A292" s="283">
        <v>45791</v>
      </c>
      <c r="B292" s="271" t="s">
        <v>456</v>
      </c>
      <c r="C292" s="33" t="s">
        <v>32</v>
      </c>
      <c r="D292" s="223">
        <v>5.31</v>
      </c>
      <c r="E292" s="48">
        <f t="shared" si="195"/>
        <v>1</v>
      </c>
      <c r="F292" s="43">
        <v>35</v>
      </c>
      <c r="G292" s="48">
        <f t="shared" si="196"/>
        <v>1</v>
      </c>
      <c r="H292" s="4">
        <v>4.68</v>
      </c>
      <c r="I292" s="48">
        <f t="shared" si="197"/>
        <v>1</v>
      </c>
      <c r="J292" s="223">
        <v>264.10000000000002</v>
      </c>
      <c r="K292" s="48">
        <f t="shared" si="198"/>
        <v>1</v>
      </c>
      <c r="L292" s="223">
        <v>197.18</v>
      </c>
      <c r="M292" s="48">
        <f t="shared" si="199"/>
        <v>1</v>
      </c>
      <c r="N292" s="223">
        <v>275</v>
      </c>
      <c r="O292" s="48">
        <f t="shared" si="203"/>
        <v>1</v>
      </c>
      <c r="P292" s="134">
        <f t="shared" si="204"/>
        <v>1</v>
      </c>
      <c r="Q292" s="134">
        <f t="shared" si="205"/>
        <v>1</v>
      </c>
      <c r="T292" s="25" t="str">
        <f t="shared" si="182"/>
        <v>MACKESON</v>
      </c>
      <c r="U292" s="25">
        <f t="shared" si="225"/>
        <v>5.2</v>
      </c>
      <c r="V292" s="25">
        <f t="shared" si="226"/>
        <v>5.64</v>
      </c>
      <c r="W292" s="25">
        <f t="shared" si="227"/>
        <v>32</v>
      </c>
      <c r="X292" s="25">
        <f t="shared" si="228"/>
        <v>38</v>
      </c>
      <c r="Y292" s="25">
        <f t="shared" si="229"/>
        <v>4.55</v>
      </c>
      <c r="Z292" s="25">
        <f t="shared" si="230"/>
        <v>5</v>
      </c>
      <c r="AA292" s="25">
        <f t="shared" si="231"/>
        <v>260</v>
      </c>
      <c r="AB292" s="25">
        <f t="shared" si="232"/>
        <v>320</v>
      </c>
      <c r="AC292" s="25">
        <f t="shared" si="217"/>
        <v>130</v>
      </c>
      <c r="AD292" s="25">
        <f t="shared" si="218"/>
        <v>230</v>
      </c>
      <c r="AE292" s="25">
        <f t="shared" si="233"/>
        <v>270</v>
      </c>
      <c r="AF292" s="25">
        <f t="shared" si="234"/>
        <v>280</v>
      </c>
    </row>
    <row r="293" spans="1:32" x14ac:dyDescent="0.25">
      <c r="A293" s="283">
        <v>45792</v>
      </c>
      <c r="B293" s="34" t="s">
        <v>436</v>
      </c>
      <c r="C293" s="34" t="s">
        <v>35</v>
      </c>
      <c r="D293" s="223">
        <v>16.47</v>
      </c>
      <c r="E293" s="48">
        <f t="shared" si="195"/>
        <v>1</v>
      </c>
      <c r="F293" s="43">
        <v>12</v>
      </c>
      <c r="G293" s="48">
        <f t="shared" si="196"/>
        <v>1</v>
      </c>
      <c r="H293" s="4"/>
      <c r="I293" s="48"/>
      <c r="J293" s="223">
        <v>116.4</v>
      </c>
      <c r="K293" s="48">
        <f t="shared" si="198"/>
        <v>1</v>
      </c>
      <c r="L293" s="223">
        <v>188.3</v>
      </c>
      <c r="M293" s="48">
        <f t="shared" si="199"/>
        <v>1</v>
      </c>
      <c r="N293" s="223">
        <v>295</v>
      </c>
      <c r="O293" s="48">
        <f t="shared" si="203"/>
        <v>1</v>
      </c>
      <c r="P293" s="134">
        <f t="shared" si="204"/>
        <v>1</v>
      </c>
      <c r="Q293" s="134">
        <f t="shared" si="205"/>
        <v>1</v>
      </c>
      <c r="T293" s="25" t="str">
        <f t="shared" si="182"/>
        <v>VITAMALT</v>
      </c>
      <c r="U293" s="25">
        <f t="shared" si="225"/>
        <v>16.2</v>
      </c>
      <c r="V293" s="25">
        <f t="shared" si="226"/>
        <v>16.84</v>
      </c>
      <c r="W293" s="25">
        <f t="shared" si="227"/>
        <v>12</v>
      </c>
      <c r="X293" s="25">
        <f t="shared" si="228"/>
        <v>16.440000000000001</v>
      </c>
      <c r="Y293" s="25">
        <f t="shared" si="229"/>
        <v>0</v>
      </c>
      <c r="Z293" s="25">
        <f t="shared" si="230"/>
        <v>0</v>
      </c>
      <c r="AA293" s="25">
        <f t="shared" si="231"/>
        <v>100</v>
      </c>
      <c r="AB293" s="25">
        <f t="shared" si="232"/>
        <v>140</v>
      </c>
      <c r="AC293" s="25">
        <f t="shared" si="217"/>
        <v>100</v>
      </c>
      <c r="AD293" s="25">
        <f t="shared" si="218"/>
        <v>200</v>
      </c>
      <c r="AE293" s="25">
        <f t="shared" si="233"/>
        <v>293</v>
      </c>
      <c r="AF293" s="25">
        <f t="shared" si="234"/>
        <v>297</v>
      </c>
    </row>
    <row r="294" spans="1:32" x14ac:dyDescent="0.25">
      <c r="A294" s="283">
        <v>45792</v>
      </c>
      <c r="B294" s="34" t="s">
        <v>435</v>
      </c>
      <c r="C294" s="34" t="s">
        <v>35</v>
      </c>
      <c r="D294" s="223">
        <v>16.46</v>
      </c>
      <c r="E294" s="48">
        <f t="shared" si="195"/>
        <v>1</v>
      </c>
      <c r="F294" s="43">
        <v>13.1</v>
      </c>
      <c r="G294" s="48">
        <f t="shared" si="196"/>
        <v>1</v>
      </c>
      <c r="H294" s="4"/>
      <c r="I294" s="48"/>
      <c r="J294" s="223">
        <v>112.6</v>
      </c>
      <c r="K294" s="48">
        <f t="shared" si="198"/>
        <v>1</v>
      </c>
      <c r="L294" s="223">
        <v>220.95</v>
      </c>
      <c r="M294" s="48">
        <f t="shared" si="199"/>
        <v>0</v>
      </c>
      <c r="N294" s="223">
        <v>295</v>
      </c>
      <c r="O294" s="48">
        <f t="shared" si="203"/>
        <v>1</v>
      </c>
      <c r="P294" s="134">
        <f t="shared" ref="P294" si="235">IF(+(IF(D294&lt;U294,0,IF(D294&gt;V294,0,1)))+(IF(F294&lt;W294,0,IF(F294&gt;X294,0,1)))+(IF(H294&lt;Y294,0,IF(H294&gt;Z294,0,1)))+(IF(J294&lt;AA294,0,IF(J294&gt;AB294,0,1)))+(IF(L294&lt;AC294,0,IF(L294&gt;AD294,0,1)))+(IF(N294&lt;AE294,0,IF(N294&gt;AF294,0,1)))=6,1,0)</f>
        <v>0</v>
      </c>
      <c r="Q294" s="134">
        <f t="shared" ref="Q294" si="236">IF(+(IF(D294&lt;U294,0,IF(D294&gt;V294,0,1)))+(IF(F294&lt;W294,0,IF(F294&gt;X294,0,1)))+(IF(H294&lt;Y294,0,IF(H294&gt;Z294,0,1)))+(IF(L294&lt;AC294,0,IF(L294&gt;AD294,0,1)))+(IF(N294&lt;AE294,0,IF(N294&gt;AF294,0,1)))=5,1,0)</f>
        <v>0</v>
      </c>
      <c r="T294" s="25" t="str">
        <f t="shared" si="182"/>
        <v>VITAMALT</v>
      </c>
      <c r="U294" s="25">
        <f t="shared" si="225"/>
        <v>16.2</v>
      </c>
      <c r="V294" s="25">
        <f t="shared" si="226"/>
        <v>16.84</v>
      </c>
      <c r="W294" s="25">
        <f t="shared" si="227"/>
        <v>12</v>
      </c>
      <c r="X294" s="25">
        <f t="shared" si="228"/>
        <v>16.440000000000001</v>
      </c>
      <c r="Y294" s="25">
        <f t="shared" si="229"/>
        <v>0</v>
      </c>
      <c r="Z294" s="25">
        <f t="shared" si="230"/>
        <v>0</v>
      </c>
      <c r="AA294" s="25">
        <f t="shared" si="231"/>
        <v>100</v>
      </c>
      <c r="AB294" s="25">
        <f t="shared" si="232"/>
        <v>140</v>
      </c>
      <c r="AC294" s="25">
        <f t="shared" si="217"/>
        <v>100</v>
      </c>
      <c r="AD294" s="25">
        <f t="shared" si="218"/>
        <v>200</v>
      </c>
      <c r="AE294" s="25">
        <f t="shared" si="233"/>
        <v>293</v>
      </c>
      <c r="AF294" s="25">
        <f t="shared" si="234"/>
        <v>297</v>
      </c>
    </row>
    <row r="295" spans="1:32" x14ac:dyDescent="0.25">
      <c r="A295" s="283">
        <v>45793</v>
      </c>
      <c r="B295" s="271" t="s">
        <v>434</v>
      </c>
      <c r="C295" s="33" t="s">
        <v>35</v>
      </c>
      <c r="D295" s="223">
        <v>16.34</v>
      </c>
      <c r="E295" s="48">
        <f t="shared" si="195"/>
        <v>1</v>
      </c>
      <c r="F295" s="43">
        <v>15.25</v>
      </c>
      <c r="G295" s="48">
        <f t="shared" si="196"/>
        <v>1</v>
      </c>
      <c r="H295" s="4"/>
      <c r="I295" s="48"/>
      <c r="J295" s="223">
        <v>119</v>
      </c>
      <c r="K295" s="48">
        <f t="shared" si="198"/>
        <v>1</v>
      </c>
      <c r="L295" s="223">
        <v>181.95</v>
      </c>
      <c r="M295" s="48">
        <f t="shared" si="199"/>
        <v>1</v>
      </c>
      <c r="N295" s="223">
        <v>295</v>
      </c>
      <c r="O295" s="48">
        <f t="shared" si="203"/>
        <v>1</v>
      </c>
      <c r="P295" s="134">
        <f t="shared" si="204"/>
        <v>1</v>
      </c>
      <c r="Q295" s="134">
        <f t="shared" si="205"/>
        <v>1</v>
      </c>
      <c r="T295" s="25" t="str">
        <f t="shared" si="182"/>
        <v>VITAMALT</v>
      </c>
      <c r="U295" s="25">
        <f t="shared" si="225"/>
        <v>16.2</v>
      </c>
      <c r="V295" s="25">
        <f t="shared" si="226"/>
        <v>16.84</v>
      </c>
      <c r="W295" s="25">
        <f t="shared" si="227"/>
        <v>12</v>
      </c>
      <c r="X295" s="25">
        <f t="shared" si="228"/>
        <v>16.440000000000001</v>
      </c>
      <c r="Y295" s="25">
        <f t="shared" si="229"/>
        <v>0</v>
      </c>
      <c r="Z295" s="25">
        <f t="shared" si="230"/>
        <v>0</v>
      </c>
      <c r="AA295" s="25">
        <f t="shared" si="231"/>
        <v>100</v>
      </c>
      <c r="AB295" s="25">
        <f t="shared" si="232"/>
        <v>140</v>
      </c>
      <c r="AC295" s="25">
        <f t="shared" si="217"/>
        <v>100</v>
      </c>
      <c r="AD295" s="25">
        <f t="shared" si="218"/>
        <v>200</v>
      </c>
      <c r="AE295" s="25">
        <f t="shared" si="233"/>
        <v>293</v>
      </c>
      <c r="AF295" s="25">
        <f t="shared" si="234"/>
        <v>297</v>
      </c>
    </row>
    <row r="296" spans="1:32" x14ac:dyDescent="0.25">
      <c r="A296" s="283">
        <v>45793</v>
      </c>
      <c r="B296" s="271" t="s">
        <v>437</v>
      </c>
      <c r="C296" s="33" t="s">
        <v>35</v>
      </c>
      <c r="D296" s="223">
        <v>16.3</v>
      </c>
      <c r="E296" s="48">
        <f t="shared" si="195"/>
        <v>1</v>
      </c>
      <c r="F296" s="43">
        <v>17.649999999999999</v>
      </c>
      <c r="G296" s="48">
        <f t="shared" si="196"/>
        <v>0</v>
      </c>
      <c r="H296" s="4"/>
      <c r="I296" s="48"/>
      <c r="J296" s="223">
        <v>130.4</v>
      </c>
      <c r="K296" s="48">
        <f t="shared" si="198"/>
        <v>1</v>
      </c>
      <c r="L296" s="223">
        <v>151.30000000000001</v>
      </c>
      <c r="M296" s="48">
        <f t="shared" si="199"/>
        <v>1</v>
      </c>
      <c r="N296" s="223">
        <v>295</v>
      </c>
      <c r="O296" s="48">
        <f t="shared" si="203"/>
        <v>1</v>
      </c>
      <c r="P296" s="134">
        <f t="shared" si="204"/>
        <v>0</v>
      </c>
      <c r="Q296" s="134">
        <f t="shared" si="205"/>
        <v>0</v>
      </c>
      <c r="T296" s="25" t="str">
        <f t="shared" si="182"/>
        <v>VITAMALT</v>
      </c>
      <c r="U296" s="25">
        <f t="shared" si="225"/>
        <v>16.2</v>
      </c>
      <c r="V296" s="25">
        <f t="shared" si="226"/>
        <v>16.84</v>
      </c>
      <c r="W296" s="25">
        <f t="shared" si="227"/>
        <v>12</v>
      </c>
      <c r="X296" s="25">
        <f t="shared" si="228"/>
        <v>16.440000000000001</v>
      </c>
      <c r="Y296" s="25">
        <f t="shared" si="229"/>
        <v>0</v>
      </c>
      <c r="Z296" s="25">
        <f t="shared" si="230"/>
        <v>0</v>
      </c>
      <c r="AA296" s="25">
        <f t="shared" si="231"/>
        <v>100</v>
      </c>
      <c r="AB296" s="25">
        <f t="shared" si="232"/>
        <v>140</v>
      </c>
      <c r="AC296" s="25">
        <f t="shared" si="217"/>
        <v>100</v>
      </c>
      <c r="AD296" s="25">
        <f t="shared" si="218"/>
        <v>200</v>
      </c>
      <c r="AE296" s="25">
        <f t="shared" si="233"/>
        <v>293</v>
      </c>
      <c r="AF296" s="25">
        <f t="shared" si="234"/>
        <v>297</v>
      </c>
    </row>
    <row r="297" spans="1:32" x14ac:dyDescent="0.25">
      <c r="A297" s="283">
        <v>45793</v>
      </c>
      <c r="B297" s="271" t="s">
        <v>435</v>
      </c>
      <c r="C297" s="33" t="s">
        <v>31</v>
      </c>
      <c r="D297" s="223">
        <v>1.81</v>
      </c>
      <c r="E297" s="48">
        <f t="shared" si="195"/>
        <v>1</v>
      </c>
      <c r="F297" s="43">
        <v>14.45</v>
      </c>
      <c r="G297" s="48">
        <f t="shared" si="196"/>
        <v>1</v>
      </c>
      <c r="H297" s="4">
        <v>5.07</v>
      </c>
      <c r="I297" s="48">
        <f t="shared" si="197"/>
        <v>1</v>
      </c>
      <c r="J297" s="223">
        <v>6</v>
      </c>
      <c r="K297" s="48">
        <f t="shared" si="198"/>
        <v>1</v>
      </c>
      <c r="L297" s="223">
        <v>15.95</v>
      </c>
      <c r="M297" s="48">
        <f t="shared" si="199"/>
        <v>1</v>
      </c>
      <c r="N297" s="223">
        <v>275</v>
      </c>
      <c r="O297" s="48">
        <f t="shared" ref="O297:O300" si="237">IF(+(IF(N297&lt;AE297,0,IF(N297&gt;AF297,0,1)))=1,1,0)</f>
        <v>1</v>
      </c>
      <c r="P297" s="134">
        <f t="shared" ref="P297:P300" si="238">IF(+(IF(D297&lt;U297,0,IF(D297&gt;V297,0,1)))+(IF(F297&lt;W297,0,IF(F297&gt;X297,0,1)))+(IF(H297&lt;Y297,0,IF(H297&gt;Z297,0,1)))+(IF(J297&lt;AA297,0,IF(J297&gt;AB297,0,1)))+(IF(L297&lt;AC297,0,IF(L297&gt;AD297,0,1)))+(IF(N297&lt;AE297,0,IF(N297&gt;AF297,0,1)))=6,1,0)</f>
        <v>1</v>
      </c>
      <c r="Q297" s="134">
        <f t="shared" ref="Q297:Q300" si="239">IF(+(IF(D297&lt;U297,0,IF(D297&gt;V297,0,1)))+(IF(F297&lt;W297,0,IF(F297&gt;X297,0,1)))+(IF(H297&lt;Y297,0,IF(H297&gt;Z297,0,1)))+(IF(L297&lt;AC297,0,IF(L297&gt;AD297,0,1)))+(IF(N297&lt;AE297,0,IF(N297&gt;AF297,0,1)))=5,1,0)</f>
        <v>1</v>
      </c>
      <c r="T297" s="25" t="str">
        <f t="shared" ref="T297:T300" si="240">LEFT(C297,12)</f>
        <v>CARIB</v>
      </c>
      <c r="U297" s="25">
        <f t="shared" si="225"/>
        <v>1.65</v>
      </c>
      <c r="V297" s="25">
        <f t="shared" si="226"/>
        <v>2.14</v>
      </c>
      <c r="W297" s="25">
        <f t="shared" si="227"/>
        <v>12.5</v>
      </c>
      <c r="X297" s="25">
        <f t="shared" si="228"/>
        <v>16.399999999999999</v>
      </c>
      <c r="Y297" s="25">
        <f t="shared" si="229"/>
        <v>5</v>
      </c>
      <c r="Z297" s="25">
        <f t="shared" si="230"/>
        <v>5.44</v>
      </c>
      <c r="AA297" s="25">
        <f t="shared" si="231"/>
        <v>5</v>
      </c>
      <c r="AB297" s="25">
        <f t="shared" si="232"/>
        <v>7</v>
      </c>
      <c r="AC297" s="25">
        <f t="shared" si="217"/>
        <v>12</v>
      </c>
      <c r="AD297" s="25">
        <f t="shared" si="218"/>
        <v>19.440000000000001</v>
      </c>
      <c r="AE297" s="25">
        <f t="shared" si="233"/>
        <v>270</v>
      </c>
      <c r="AF297" s="25">
        <f t="shared" si="234"/>
        <v>280</v>
      </c>
    </row>
    <row r="298" spans="1:32" x14ac:dyDescent="0.25">
      <c r="A298" s="283">
        <v>45793</v>
      </c>
      <c r="B298" s="271" t="s">
        <v>436</v>
      </c>
      <c r="C298" s="33" t="s">
        <v>31</v>
      </c>
      <c r="D298" s="223">
        <v>1.9</v>
      </c>
      <c r="E298" s="48">
        <f t="shared" si="195"/>
        <v>1</v>
      </c>
      <c r="F298" s="43">
        <v>14</v>
      </c>
      <c r="G298" s="48">
        <f t="shared" si="196"/>
        <v>1</v>
      </c>
      <c r="H298" s="4">
        <v>5.31</v>
      </c>
      <c r="I298" s="48">
        <f t="shared" si="197"/>
        <v>1</v>
      </c>
      <c r="J298" s="223">
        <v>6.07</v>
      </c>
      <c r="K298" s="48">
        <f t="shared" si="198"/>
        <v>1</v>
      </c>
      <c r="L298" s="223">
        <v>17.600000000000001</v>
      </c>
      <c r="M298" s="48">
        <f t="shared" si="199"/>
        <v>1</v>
      </c>
      <c r="N298" s="223">
        <v>275</v>
      </c>
      <c r="O298" s="48">
        <f t="shared" si="237"/>
        <v>1</v>
      </c>
      <c r="P298" s="134">
        <f t="shared" si="238"/>
        <v>1</v>
      </c>
      <c r="Q298" s="134">
        <f t="shared" si="239"/>
        <v>1</v>
      </c>
      <c r="T298" s="25" t="str">
        <f t="shared" si="240"/>
        <v>CARIB</v>
      </c>
      <c r="U298" s="25">
        <f t="shared" si="225"/>
        <v>1.65</v>
      </c>
      <c r="V298" s="25">
        <f t="shared" si="226"/>
        <v>2.14</v>
      </c>
      <c r="W298" s="25">
        <f t="shared" si="227"/>
        <v>12.5</v>
      </c>
      <c r="X298" s="25">
        <f t="shared" si="228"/>
        <v>16.399999999999999</v>
      </c>
      <c r="Y298" s="25">
        <f t="shared" si="229"/>
        <v>5</v>
      </c>
      <c r="Z298" s="25">
        <f t="shared" si="230"/>
        <v>5.44</v>
      </c>
      <c r="AA298" s="25">
        <f t="shared" si="231"/>
        <v>5</v>
      </c>
      <c r="AB298" s="25">
        <f t="shared" si="232"/>
        <v>7</v>
      </c>
      <c r="AC298" s="25">
        <f t="shared" si="217"/>
        <v>12</v>
      </c>
      <c r="AD298" s="25">
        <f t="shared" si="218"/>
        <v>19.440000000000001</v>
      </c>
      <c r="AE298" s="25">
        <f t="shared" si="233"/>
        <v>270</v>
      </c>
      <c r="AF298" s="25">
        <f t="shared" si="234"/>
        <v>280</v>
      </c>
    </row>
    <row r="299" spans="1:32" x14ac:dyDescent="0.25">
      <c r="A299" s="283">
        <v>45793</v>
      </c>
      <c r="B299" s="271" t="s">
        <v>434</v>
      </c>
      <c r="C299" s="33" t="s">
        <v>31</v>
      </c>
      <c r="D299" s="223">
        <v>1.9</v>
      </c>
      <c r="E299" s="48">
        <f t="shared" si="195"/>
        <v>1</v>
      </c>
      <c r="F299" s="43">
        <v>13.4</v>
      </c>
      <c r="G299" s="48">
        <f t="shared" si="196"/>
        <v>1</v>
      </c>
      <c r="H299" s="4">
        <v>5.34</v>
      </c>
      <c r="I299" s="48">
        <f t="shared" si="197"/>
        <v>1</v>
      </c>
      <c r="J299" s="223">
        <v>6.2</v>
      </c>
      <c r="K299" s="48">
        <f t="shared" si="198"/>
        <v>1</v>
      </c>
      <c r="L299" s="223">
        <v>16.2</v>
      </c>
      <c r="M299" s="48">
        <f t="shared" si="199"/>
        <v>1</v>
      </c>
      <c r="N299" s="223">
        <v>275</v>
      </c>
      <c r="O299" s="48">
        <f t="shared" ref="O299" si="241">IF(+(IF(N299&lt;AE299,0,IF(N299&gt;AF299,0,1)))=1,1,0)</f>
        <v>1</v>
      </c>
      <c r="P299" s="134">
        <f t="shared" ref="P299" si="242">IF(+(IF(D299&lt;U299,0,IF(D299&gt;V299,0,1)))+(IF(F299&lt;W299,0,IF(F299&gt;X299,0,1)))+(IF(H299&lt;Y299,0,IF(H299&gt;Z299,0,1)))+(IF(J299&lt;AA299,0,IF(J299&gt;AB299,0,1)))+(IF(L299&lt;AC299,0,IF(L299&gt;AD299,0,1)))+(IF(N299&lt;AE299,0,IF(N299&gt;AF299,0,1)))=6,1,0)</f>
        <v>1</v>
      </c>
      <c r="Q299" s="134">
        <f t="shared" ref="Q299" si="243">IF(+(IF(D299&lt;U299,0,IF(D299&gt;V299,0,1)))+(IF(F299&lt;W299,0,IF(F299&gt;X299,0,1)))+(IF(H299&lt;Y299,0,IF(H299&gt;Z299,0,1)))+(IF(L299&lt;AC299,0,IF(L299&gt;AD299,0,1)))+(IF(N299&lt;AE299,0,IF(N299&gt;AF299,0,1)))=5,1,0)</f>
        <v>1</v>
      </c>
      <c r="T299" s="25" t="str">
        <f t="shared" ref="T299" si="244">LEFT(C299,12)</f>
        <v>CARIB</v>
      </c>
      <c r="U299" s="25">
        <f t="shared" si="225"/>
        <v>1.65</v>
      </c>
      <c r="V299" s="25">
        <f t="shared" si="226"/>
        <v>2.14</v>
      </c>
      <c r="W299" s="25">
        <f t="shared" si="227"/>
        <v>12.5</v>
      </c>
      <c r="X299" s="25">
        <f t="shared" si="228"/>
        <v>16.399999999999999</v>
      </c>
      <c r="Y299" s="25">
        <f t="shared" si="229"/>
        <v>5</v>
      </c>
      <c r="Z299" s="25">
        <f t="shared" si="230"/>
        <v>5.44</v>
      </c>
      <c r="AA299" s="25">
        <f t="shared" si="231"/>
        <v>5</v>
      </c>
      <c r="AB299" s="25">
        <f t="shared" si="232"/>
        <v>7</v>
      </c>
      <c r="AC299" s="25">
        <f t="shared" si="217"/>
        <v>12</v>
      </c>
      <c r="AD299" s="25">
        <f t="shared" si="218"/>
        <v>19.440000000000001</v>
      </c>
      <c r="AE299" s="25">
        <f t="shared" si="233"/>
        <v>270</v>
      </c>
      <c r="AF299" s="25">
        <f t="shared" si="234"/>
        <v>280</v>
      </c>
    </row>
    <row r="300" spans="1:32" x14ac:dyDescent="0.25">
      <c r="A300" s="283">
        <v>45793</v>
      </c>
      <c r="B300" s="271" t="s">
        <v>435</v>
      </c>
      <c r="C300" s="33" t="s">
        <v>31</v>
      </c>
      <c r="D300" s="223">
        <v>1.87</v>
      </c>
      <c r="E300" s="48">
        <f t="shared" si="195"/>
        <v>1</v>
      </c>
      <c r="F300" s="43">
        <v>13.5</v>
      </c>
      <c r="G300" s="48">
        <f t="shared" si="196"/>
        <v>1</v>
      </c>
      <c r="H300" s="4">
        <v>5.24</v>
      </c>
      <c r="I300" s="48">
        <f t="shared" si="197"/>
        <v>1</v>
      </c>
      <c r="J300" s="223">
        <v>5.8</v>
      </c>
      <c r="K300" s="48">
        <f t="shared" si="198"/>
        <v>1</v>
      </c>
      <c r="L300" s="223">
        <v>15.3</v>
      </c>
      <c r="M300" s="48">
        <f t="shared" si="199"/>
        <v>1</v>
      </c>
      <c r="N300" s="223">
        <v>275</v>
      </c>
      <c r="O300" s="48">
        <f t="shared" si="237"/>
        <v>1</v>
      </c>
      <c r="P300" s="134">
        <f t="shared" si="238"/>
        <v>1</v>
      </c>
      <c r="Q300" s="134">
        <f t="shared" si="239"/>
        <v>1</v>
      </c>
      <c r="T300" s="25" t="str">
        <f t="shared" si="240"/>
        <v>CARIB</v>
      </c>
      <c r="U300" s="25">
        <f t="shared" si="225"/>
        <v>1.65</v>
      </c>
      <c r="V300" s="25">
        <f t="shared" si="226"/>
        <v>2.14</v>
      </c>
      <c r="W300" s="25">
        <f t="shared" si="227"/>
        <v>12.5</v>
      </c>
      <c r="X300" s="25">
        <f t="shared" si="228"/>
        <v>16.399999999999999</v>
      </c>
      <c r="Y300" s="25">
        <f t="shared" si="229"/>
        <v>5</v>
      </c>
      <c r="Z300" s="25">
        <f t="shared" si="230"/>
        <v>5.44</v>
      </c>
      <c r="AA300" s="25">
        <f t="shared" si="231"/>
        <v>5</v>
      </c>
      <c r="AB300" s="25">
        <f t="shared" si="232"/>
        <v>7</v>
      </c>
      <c r="AC300" s="25">
        <f t="shared" si="217"/>
        <v>12</v>
      </c>
      <c r="AD300" s="25">
        <f t="shared" si="218"/>
        <v>19.440000000000001</v>
      </c>
      <c r="AE300" s="25">
        <f t="shared" si="233"/>
        <v>270</v>
      </c>
      <c r="AF300" s="25">
        <f t="shared" si="234"/>
        <v>280</v>
      </c>
    </row>
    <row r="301" spans="1:32" x14ac:dyDescent="0.25">
      <c r="A301" s="283">
        <v>45795</v>
      </c>
      <c r="B301" s="271" t="s">
        <v>455</v>
      </c>
      <c r="C301" s="33" t="s">
        <v>34</v>
      </c>
      <c r="D301" s="223">
        <v>16.96</v>
      </c>
      <c r="E301" s="48">
        <f t="shared" si="195"/>
        <v>1</v>
      </c>
      <c r="F301" s="43">
        <v>12.6</v>
      </c>
      <c r="G301" s="48">
        <f t="shared" si="196"/>
        <v>0</v>
      </c>
      <c r="H301" s="4"/>
      <c r="I301" s="48"/>
      <c r="J301" s="223">
        <v>208.3</v>
      </c>
      <c r="K301" s="48">
        <f t="shared" si="198"/>
        <v>1</v>
      </c>
      <c r="L301" s="223">
        <v>233.9</v>
      </c>
      <c r="M301" s="48">
        <f t="shared" si="199"/>
        <v>1</v>
      </c>
      <c r="N301" s="223">
        <v>275</v>
      </c>
      <c r="O301" s="48">
        <f t="shared" si="203"/>
        <v>1</v>
      </c>
      <c r="P301" s="134">
        <f t="shared" si="204"/>
        <v>0</v>
      </c>
      <c r="Q301" s="134">
        <f t="shared" si="205"/>
        <v>0</v>
      </c>
      <c r="T301" s="25" t="str">
        <f t="shared" si="182"/>
        <v>STARMALT</v>
      </c>
      <c r="U301" s="25">
        <f t="shared" si="225"/>
        <v>16.8</v>
      </c>
      <c r="V301" s="25">
        <f t="shared" si="226"/>
        <v>17.239999999999998</v>
      </c>
      <c r="W301" s="25">
        <f t="shared" si="227"/>
        <v>10</v>
      </c>
      <c r="X301" s="25">
        <f t="shared" si="228"/>
        <v>12.44</v>
      </c>
      <c r="Y301" s="25">
        <f t="shared" si="229"/>
        <v>0</v>
      </c>
      <c r="Z301" s="25">
        <f t="shared" si="230"/>
        <v>0</v>
      </c>
      <c r="AA301" s="25">
        <f t="shared" si="231"/>
        <v>170</v>
      </c>
      <c r="AB301" s="25">
        <f t="shared" si="232"/>
        <v>240</v>
      </c>
      <c r="AC301" s="25">
        <f t="shared" si="217"/>
        <v>230</v>
      </c>
      <c r="AD301" s="25">
        <f t="shared" si="218"/>
        <v>250</v>
      </c>
      <c r="AE301" s="25">
        <f t="shared" si="233"/>
        <v>270</v>
      </c>
      <c r="AF301" s="25">
        <f t="shared" si="234"/>
        <v>280</v>
      </c>
    </row>
    <row r="302" spans="1:32" x14ac:dyDescent="0.25">
      <c r="A302" s="283">
        <v>45795</v>
      </c>
      <c r="B302" s="271" t="s">
        <v>434</v>
      </c>
      <c r="C302" s="33" t="s">
        <v>34</v>
      </c>
      <c r="D302" s="223">
        <v>16.920000000000002</v>
      </c>
      <c r="E302" s="48">
        <f t="shared" si="195"/>
        <v>1</v>
      </c>
      <c r="F302" s="43">
        <v>12.6</v>
      </c>
      <c r="G302" s="48">
        <f t="shared" si="196"/>
        <v>0</v>
      </c>
      <c r="H302" s="4"/>
      <c r="I302" s="48"/>
      <c r="J302" s="223">
        <v>225</v>
      </c>
      <c r="K302" s="48">
        <f t="shared" si="198"/>
        <v>1</v>
      </c>
      <c r="L302" s="223">
        <v>240.6</v>
      </c>
      <c r="M302" s="48">
        <f t="shared" si="199"/>
        <v>1</v>
      </c>
      <c r="N302" s="223">
        <v>275</v>
      </c>
      <c r="O302" s="48">
        <f t="shared" si="203"/>
        <v>1</v>
      </c>
      <c r="P302" s="134">
        <f t="shared" si="204"/>
        <v>0</v>
      </c>
      <c r="Q302" s="134">
        <f t="shared" si="205"/>
        <v>0</v>
      </c>
      <c r="T302" s="25" t="str">
        <f t="shared" si="182"/>
        <v>STARMALT</v>
      </c>
      <c r="U302" s="25">
        <f t="shared" si="225"/>
        <v>16.8</v>
      </c>
      <c r="V302" s="25">
        <f t="shared" si="226"/>
        <v>17.239999999999998</v>
      </c>
      <c r="W302" s="25">
        <f t="shared" si="227"/>
        <v>10</v>
      </c>
      <c r="X302" s="25">
        <f t="shared" si="228"/>
        <v>12.44</v>
      </c>
      <c r="Y302" s="25">
        <f t="shared" si="229"/>
        <v>0</v>
      </c>
      <c r="Z302" s="25">
        <f t="shared" si="230"/>
        <v>0</v>
      </c>
      <c r="AA302" s="25">
        <f t="shared" si="231"/>
        <v>170</v>
      </c>
      <c r="AB302" s="25">
        <f t="shared" si="232"/>
        <v>240</v>
      </c>
      <c r="AC302" s="25">
        <f t="shared" si="217"/>
        <v>230</v>
      </c>
      <c r="AD302" s="25">
        <f t="shared" si="218"/>
        <v>250</v>
      </c>
      <c r="AE302" s="25">
        <f t="shared" si="233"/>
        <v>270</v>
      </c>
      <c r="AF302" s="25">
        <f t="shared" si="234"/>
        <v>280</v>
      </c>
    </row>
    <row r="303" spans="1:32" x14ac:dyDescent="0.25">
      <c r="A303" s="283">
        <v>45795</v>
      </c>
      <c r="B303" s="271" t="s">
        <v>435</v>
      </c>
      <c r="C303" s="33" t="s">
        <v>34</v>
      </c>
      <c r="D303" s="223">
        <v>17.010000000000002</v>
      </c>
      <c r="E303" s="48">
        <f t="shared" si="195"/>
        <v>1</v>
      </c>
      <c r="F303" s="43">
        <v>12.05</v>
      </c>
      <c r="G303" s="48">
        <f t="shared" si="196"/>
        <v>1</v>
      </c>
      <c r="H303" s="4"/>
      <c r="I303" s="48"/>
      <c r="J303" s="223">
        <v>223.6</v>
      </c>
      <c r="K303" s="48">
        <f t="shared" si="198"/>
        <v>1</v>
      </c>
      <c r="L303" s="223">
        <v>245.1</v>
      </c>
      <c r="M303" s="48">
        <f t="shared" si="199"/>
        <v>1</v>
      </c>
      <c r="N303" s="223">
        <v>275</v>
      </c>
      <c r="O303" s="48">
        <f t="shared" si="203"/>
        <v>1</v>
      </c>
      <c r="P303" s="134">
        <f t="shared" si="204"/>
        <v>1</v>
      </c>
      <c r="Q303" s="134">
        <f t="shared" si="205"/>
        <v>1</v>
      </c>
      <c r="T303" s="25" t="str">
        <f t="shared" si="182"/>
        <v>STARMALT</v>
      </c>
      <c r="U303" s="25">
        <f t="shared" si="225"/>
        <v>16.8</v>
      </c>
      <c r="V303" s="25">
        <f t="shared" si="226"/>
        <v>17.239999999999998</v>
      </c>
      <c r="W303" s="25">
        <f t="shared" si="227"/>
        <v>10</v>
      </c>
      <c r="X303" s="25">
        <f t="shared" si="228"/>
        <v>12.44</v>
      </c>
      <c r="Y303" s="25">
        <f t="shared" si="229"/>
        <v>0</v>
      </c>
      <c r="Z303" s="25">
        <f t="shared" si="230"/>
        <v>0</v>
      </c>
      <c r="AA303" s="25">
        <f t="shared" si="231"/>
        <v>170</v>
      </c>
      <c r="AB303" s="25">
        <f t="shared" si="232"/>
        <v>240</v>
      </c>
      <c r="AC303" s="25">
        <f t="shared" si="217"/>
        <v>230</v>
      </c>
      <c r="AD303" s="25">
        <f t="shared" si="218"/>
        <v>250</v>
      </c>
      <c r="AE303" s="25">
        <f t="shared" si="233"/>
        <v>270</v>
      </c>
      <c r="AF303" s="25">
        <f t="shared" si="234"/>
        <v>280</v>
      </c>
    </row>
    <row r="304" spans="1:32" x14ac:dyDescent="0.25">
      <c r="A304" s="283">
        <v>45796</v>
      </c>
      <c r="B304" s="271" t="s">
        <v>437</v>
      </c>
      <c r="C304" s="33" t="s">
        <v>31</v>
      </c>
      <c r="D304" s="223">
        <v>1.87</v>
      </c>
      <c r="E304" s="48">
        <f t="shared" si="195"/>
        <v>1</v>
      </c>
      <c r="F304" s="43">
        <v>14.85</v>
      </c>
      <c r="G304" s="48">
        <f t="shared" si="196"/>
        <v>1</v>
      </c>
      <c r="H304" s="4">
        <v>5.26</v>
      </c>
      <c r="I304" s="48">
        <f t="shared" si="197"/>
        <v>1</v>
      </c>
      <c r="J304" s="223">
        <v>6.33</v>
      </c>
      <c r="K304" s="48">
        <f t="shared" si="198"/>
        <v>1</v>
      </c>
      <c r="L304" s="223">
        <v>15.15</v>
      </c>
      <c r="M304" s="48">
        <f t="shared" si="199"/>
        <v>1</v>
      </c>
      <c r="N304" s="223">
        <v>275</v>
      </c>
      <c r="O304" s="48">
        <f t="shared" si="203"/>
        <v>1</v>
      </c>
      <c r="P304" s="134">
        <f t="shared" si="204"/>
        <v>1</v>
      </c>
      <c r="Q304" s="134">
        <f t="shared" si="205"/>
        <v>1</v>
      </c>
      <c r="T304" s="25" t="str">
        <f t="shared" ref="T304:T306" si="245">LEFT(C304,12)</f>
        <v>CARIB</v>
      </c>
      <c r="U304" s="25">
        <f t="shared" si="225"/>
        <v>1.65</v>
      </c>
      <c r="V304" s="25">
        <f t="shared" si="226"/>
        <v>2.14</v>
      </c>
      <c r="W304" s="25">
        <f t="shared" si="227"/>
        <v>12.5</v>
      </c>
      <c r="X304" s="25">
        <f t="shared" si="228"/>
        <v>16.399999999999999</v>
      </c>
      <c r="Y304" s="25">
        <f t="shared" si="229"/>
        <v>5</v>
      </c>
      <c r="Z304" s="25">
        <f t="shared" si="230"/>
        <v>5.44</v>
      </c>
      <c r="AA304" s="25">
        <f t="shared" si="231"/>
        <v>5</v>
      </c>
      <c r="AB304" s="25">
        <f t="shared" si="232"/>
        <v>7</v>
      </c>
      <c r="AC304" s="25">
        <f t="shared" si="217"/>
        <v>12</v>
      </c>
      <c r="AD304" s="25">
        <f t="shared" si="218"/>
        <v>19.440000000000001</v>
      </c>
      <c r="AE304" s="25">
        <f t="shared" si="233"/>
        <v>270</v>
      </c>
      <c r="AF304" s="25">
        <f t="shared" si="234"/>
        <v>280</v>
      </c>
    </row>
    <row r="305" spans="1:32" x14ac:dyDescent="0.25">
      <c r="A305" s="283">
        <v>45796</v>
      </c>
      <c r="B305" s="271" t="s">
        <v>436</v>
      </c>
      <c r="C305" s="33" t="s">
        <v>31</v>
      </c>
      <c r="D305" s="223">
        <v>1.87</v>
      </c>
      <c r="E305" s="48">
        <f t="shared" si="195"/>
        <v>1</v>
      </c>
      <c r="F305" s="43">
        <v>14.45</v>
      </c>
      <c r="G305" s="48">
        <f t="shared" si="196"/>
        <v>1</v>
      </c>
      <c r="H305" s="4">
        <v>5.34</v>
      </c>
      <c r="I305" s="48">
        <f t="shared" si="197"/>
        <v>1</v>
      </c>
      <c r="J305" s="223">
        <v>5.9</v>
      </c>
      <c r="K305" s="48">
        <f t="shared" si="198"/>
        <v>1</v>
      </c>
      <c r="L305" s="223">
        <v>16.649999999999999</v>
      </c>
      <c r="M305" s="48">
        <f t="shared" si="199"/>
        <v>1</v>
      </c>
      <c r="N305" s="223">
        <v>275</v>
      </c>
      <c r="O305" s="48">
        <f t="shared" si="203"/>
        <v>1</v>
      </c>
      <c r="P305" s="134">
        <f t="shared" si="204"/>
        <v>1</v>
      </c>
      <c r="Q305" s="134">
        <f t="shared" si="205"/>
        <v>1</v>
      </c>
      <c r="T305" s="25" t="str">
        <f t="shared" si="245"/>
        <v>CARIB</v>
      </c>
      <c r="U305" s="25">
        <f t="shared" si="225"/>
        <v>1.65</v>
      </c>
      <c r="V305" s="25">
        <f t="shared" si="226"/>
        <v>2.14</v>
      </c>
      <c r="W305" s="25">
        <f t="shared" si="227"/>
        <v>12.5</v>
      </c>
      <c r="X305" s="25">
        <f t="shared" si="228"/>
        <v>16.399999999999999</v>
      </c>
      <c r="Y305" s="25">
        <f t="shared" si="229"/>
        <v>5</v>
      </c>
      <c r="Z305" s="25">
        <f t="shared" si="230"/>
        <v>5.44</v>
      </c>
      <c r="AA305" s="25">
        <f t="shared" si="231"/>
        <v>5</v>
      </c>
      <c r="AB305" s="25">
        <f t="shared" si="232"/>
        <v>7</v>
      </c>
      <c r="AC305" s="25">
        <f t="shared" si="217"/>
        <v>12</v>
      </c>
      <c r="AD305" s="25">
        <f t="shared" si="218"/>
        <v>19.440000000000001</v>
      </c>
      <c r="AE305" s="25">
        <f t="shared" si="233"/>
        <v>270</v>
      </c>
      <c r="AF305" s="25">
        <f t="shared" si="234"/>
        <v>280</v>
      </c>
    </row>
    <row r="306" spans="1:32" x14ac:dyDescent="0.25">
      <c r="A306" s="283">
        <v>45796</v>
      </c>
      <c r="B306" s="271" t="s">
        <v>437</v>
      </c>
      <c r="C306" s="33" t="s">
        <v>31</v>
      </c>
      <c r="D306" s="223">
        <v>1.98</v>
      </c>
      <c r="E306" s="48">
        <f t="shared" si="195"/>
        <v>1</v>
      </c>
      <c r="F306" s="43">
        <v>13.9</v>
      </c>
      <c r="G306" s="48">
        <f t="shared" si="196"/>
        <v>1</v>
      </c>
      <c r="H306" s="4">
        <v>5.17</v>
      </c>
      <c r="I306" s="48">
        <f t="shared" si="197"/>
        <v>1</v>
      </c>
      <c r="J306" s="223">
        <v>6.87</v>
      </c>
      <c r="K306" s="48">
        <f t="shared" si="198"/>
        <v>1</v>
      </c>
      <c r="L306" s="223">
        <v>18.100000000000001</v>
      </c>
      <c r="M306" s="48">
        <f t="shared" si="199"/>
        <v>1</v>
      </c>
      <c r="N306" s="223">
        <v>275</v>
      </c>
      <c r="O306" s="48">
        <f t="shared" si="203"/>
        <v>1</v>
      </c>
      <c r="P306" s="134">
        <f t="shared" si="204"/>
        <v>1</v>
      </c>
      <c r="Q306" s="134">
        <f t="shared" si="205"/>
        <v>1</v>
      </c>
      <c r="T306" s="25" t="str">
        <f t="shared" si="245"/>
        <v>CARIB</v>
      </c>
      <c r="U306" s="25">
        <f t="shared" si="225"/>
        <v>1.65</v>
      </c>
      <c r="V306" s="25">
        <f t="shared" si="226"/>
        <v>2.14</v>
      </c>
      <c r="W306" s="25">
        <f t="shared" si="227"/>
        <v>12.5</v>
      </c>
      <c r="X306" s="25">
        <f t="shared" si="228"/>
        <v>16.399999999999999</v>
      </c>
      <c r="Y306" s="25">
        <f t="shared" si="229"/>
        <v>5</v>
      </c>
      <c r="Z306" s="25">
        <f t="shared" si="230"/>
        <v>5.44</v>
      </c>
      <c r="AA306" s="25">
        <f t="shared" si="231"/>
        <v>5</v>
      </c>
      <c r="AB306" s="25">
        <f t="shared" si="232"/>
        <v>7</v>
      </c>
      <c r="AC306" s="25">
        <f t="shared" si="217"/>
        <v>12</v>
      </c>
      <c r="AD306" s="25">
        <f t="shared" si="218"/>
        <v>19.440000000000001</v>
      </c>
      <c r="AE306" s="25">
        <f t="shared" si="233"/>
        <v>270</v>
      </c>
      <c r="AF306" s="25">
        <f t="shared" si="234"/>
        <v>280</v>
      </c>
    </row>
    <row r="307" spans="1:32" x14ac:dyDescent="0.25">
      <c r="A307" s="283">
        <v>45796</v>
      </c>
      <c r="B307" s="271" t="s">
        <v>434</v>
      </c>
      <c r="C307" s="33" t="s">
        <v>31</v>
      </c>
      <c r="D307" s="223">
        <v>2.0499999999999998</v>
      </c>
      <c r="E307" s="48">
        <f t="shared" ref="E307:E308" si="246">IF(+(IF(D307&lt;U307,0,IF(D307&gt;V307,0,1)))=1,1,0)</f>
        <v>1</v>
      </c>
      <c r="F307" s="43">
        <v>15.5</v>
      </c>
      <c r="G307" s="48">
        <f t="shared" ref="G307:G308" si="247">IF(+(IF(F307&lt;W307,0,IF(F307&gt;X307,0,1)))=1,1,0)</f>
        <v>1</v>
      </c>
      <c r="H307" s="4">
        <v>5.29</v>
      </c>
      <c r="I307" s="48">
        <f t="shared" ref="I307:I308" si="248">IF(+(IF(H307&lt;Y307,0,IF(H307&gt;Z307,0,1)))=1,1,0)</f>
        <v>1</v>
      </c>
      <c r="J307" s="223">
        <v>7</v>
      </c>
      <c r="K307" s="48">
        <f t="shared" ref="K307:K308" si="249">IF(+(IF(J307&lt;AA307,0,IF(J307&gt;AB307,0,1)))=1,1,0)</f>
        <v>1</v>
      </c>
      <c r="L307" s="223">
        <v>16.8</v>
      </c>
      <c r="M307" s="48">
        <f t="shared" ref="M307:M308" si="250">IF(+(IF(L307&lt;AC307,0,IF(L307&gt;AD307,0,1)))=1,1,0)</f>
        <v>1</v>
      </c>
      <c r="N307" s="223">
        <v>275</v>
      </c>
      <c r="O307" s="48">
        <f t="shared" ref="O307:O308" si="251">IF(+(IF(N307&lt;AE307,0,IF(N307&gt;AF307,0,1)))=1,1,0)</f>
        <v>1</v>
      </c>
      <c r="P307" s="134">
        <f t="shared" ref="P307:P308" si="252">IF(+(IF(D307&lt;U307,0,IF(D307&gt;V307,0,1)))+(IF(F307&lt;W307,0,IF(F307&gt;X307,0,1)))+(IF(H307&lt;Y307,0,IF(H307&gt;Z307,0,1)))+(IF(J307&lt;AA307,0,IF(J307&gt;AB307,0,1)))+(IF(L307&lt;AC307,0,IF(L307&gt;AD307,0,1)))+(IF(N307&lt;AE307,0,IF(N307&gt;AF307,0,1)))=6,1,0)</f>
        <v>1</v>
      </c>
      <c r="Q307" s="134">
        <f t="shared" ref="Q307:Q308" si="253">IF(+(IF(D307&lt;U307,0,IF(D307&gt;V307,0,1)))+(IF(F307&lt;W307,0,IF(F307&gt;X307,0,1)))+(IF(H307&lt;Y307,0,IF(H307&gt;Z307,0,1)))+(IF(L307&lt;AC307,0,IF(L307&gt;AD307,0,1)))+(IF(N307&lt;AE307,0,IF(N307&gt;AF307,0,1)))=5,1,0)</f>
        <v>1</v>
      </c>
      <c r="T307" s="25" t="str">
        <f t="shared" si="182"/>
        <v>CARIB</v>
      </c>
      <c r="U307" s="25">
        <f t="shared" si="225"/>
        <v>1.65</v>
      </c>
      <c r="V307" s="25">
        <f t="shared" si="226"/>
        <v>2.14</v>
      </c>
      <c r="W307" s="25">
        <f t="shared" si="227"/>
        <v>12.5</v>
      </c>
      <c r="X307" s="25">
        <f t="shared" si="228"/>
        <v>16.399999999999999</v>
      </c>
      <c r="Y307" s="25">
        <f t="shared" si="229"/>
        <v>5</v>
      </c>
      <c r="Z307" s="25">
        <f t="shared" si="230"/>
        <v>5.44</v>
      </c>
      <c r="AA307" s="25">
        <f t="shared" si="231"/>
        <v>5</v>
      </c>
      <c r="AB307" s="25">
        <f t="shared" si="232"/>
        <v>7</v>
      </c>
      <c r="AC307" s="25">
        <f t="shared" si="217"/>
        <v>12</v>
      </c>
      <c r="AD307" s="25">
        <f t="shared" si="218"/>
        <v>19.440000000000001</v>
      </c>
      <c r="AE307" s="25">
        <f t="shared" si="233"/>
        <v>270</v>
      </c>
      <c r="AF307" s="25">
        <f t="shared" si="234"/>
        <v>280</v>
      </c>
    </row>
    <row r="308" spans="1:32" x14ac:dyDescent="0.25">
      <c r="A308" s="283">
        <v>45796</v>
      </c>
      <c r="B308" s="271" t="s">
        <v>452</v>
      </c>
      <c r="C308" s="33" t="s">
        <v>31</v>
      </c>
      <c r="D308" s="223">
        <v>1.72</v>
      </c>
      <c r="E308" s="48">
        <f t="shared" si="246"/>
        <v>1</v>
      </c>
      <c r="F308" s="43">
        <v>14.8</v>
      </c>
      <c r="G308" s="48">
        <f t="shared" si="247"/>
        <v>1</v>
      </c>
      <c r="H308" s="4">
        <v>5.31</v>
      </c>
      <c r="I308" s="48">
        <f t="shared" si="248"/>
        <v>1</v>
      </c>
      <c r="J308" s="223">
        <v>5.7</v>
      </c>
      <c r="K308" s="48">
        <f t="shared" si="249"/>
        <v>1</v>
      </c>
      <c r="L308" s="223">
        <v>16.8</v>
      </c>
      <c r="M308" s="48">
        <f t="shared" si="250"/>
        <v>1</v>
      </c>
      <c r="N308" s="223">
        <v>275</v>
      </c>
      <c r="O308" s="48">
        <f t="shared" si="251"/>
        <v>1</v>
      </c>
      <c r="P308" s="134">
        <f t="shared" si="252"/>
        <v>1</v>
      </c>
      <c r="Q308" s="134">
        <f t="shared" si="253"/>
        <v>1</v>
      </c>
      <c r="T308" s="25" t="str">
        <f t="shared" si="182"/>
        <v>CARIB</v>
      </c>
      <c r="U308" s="25">
        <f t="shared" si="225"/>
        <v>1.65</v>
      </c>
      <c r="V308" s="25">
        <f t="shared" si="226"/>
        <v>2.14</v>
      </c>
      <c r="W308" s="25">
        <f t="shared" si="227"/>
        <v>12.5</v>
      </c>
      <c r="X308" s="25">
        <f t="shared" si="228"/>
        <v>16.399999999999999</v>
      </c>
      <c r="Y308" s="25">
        <f t="shared" si="229"/>
        <v>5</v>
      </c>
      <c r="Z308" s="25">
        <f t="shared" si="230"/>
        <v>5.44</v>
      </c>
      <c r="AA308" s="25">
        <f t="shared" si="231"/>
        <v>5</v>
      </c>
      <c r="AB308" s="25">
        <f t="shared" si="232"/>
        <v>7</v>
      </c>
      <c r="AC308" s="25">
        <f t="shared" si="217"/>
        <v>12</v>
      </c>
      <c r="AD308" s="25">
        <f t="shared" si="218"/>
        <v>19.440000000000001</v>
      </c>
      <c r="AE308" s="25">
        <f t="shared" si="233"/>
        <v>270</v>
      </c>
      <c r="AF308" s="25">
        <f t="shared" si="234"/>
        <v>280</v>
      </c>
    </row>
    <row r="309" spans="1:32" x14ac:dyDescent="0.25">
      <c r="A309" s="283">
        <v>45796</v>
      </c>
      <c r="B309" s="271" t="s">
        <v>455</v>
      </c>
      <c r="C309" s="33" t="s">
        <v>30</v>
      </c>
      <c r="D309" s="223">
        <v>0.96</v>
      </c>
      <c r="E309" s="48">
        <f t="shared" si="195"/>
        <v>1</v>
      </c>
      <c r="F309" s="43">
        <v>16.399999999999999</v>
      </c>
      <c r="G309" s="48"/>
      <c r="H309" s="4">
        <v>5.72</v>
      </c>
      <c r="I309" s="48">
        <f t="shared" si="197"/>
        <v>1</v>
      </c>
      <c r="J309" s="223">
        <v>6.56</v>
      </c>
      <c r="K309" s="48">
        <f t="shared" si="198"/>
        <v>1</v>
      </c>
      <c r="L309" s="223">
        <v>18.04</v>
      </c>
      <c r="M309" s="48">
        <f t="shared" si="199"/>
        <v>1</v>
      </c>
      <c r="N309" s="223">
        <v>275</v>
      </c>
      <c r="O309" s="48">
        <f t="shared" si="203"/>
        <v>1</v>
      </c>
      <c r="P309" s="134"/>
      <c r="Q309" s="134"/>
      <c r="T309" s="25" t="str">
        <f t="shared" ref="T309:T315" si="254">LEFT(C309,12)</f>
        <v>STAG</v>
      </c>
      <c r="U309" s="25">
        <f t="shared" si="225"/>
        <v>0.8</v>
      </c>
      <c r="V309" s="25">
        <f t="shared" si="226"/>
        <v>1.24</v>
      </c>
      <c r="W309" s="25">
        <f t="shared" si="227"/>
        <v>12.5</v>
      </c>
      <c r="X309" s="25">
        <f t="shared" si="228"/>
        <v>16.440000000000001</v>
      </c>
      <c r="Y309" s="25">
        <f t="shared" si="229"/>
        <v>5.45</v>
      </c>
      <c r="Z309" s="25">
        <f t="shared" si="230"/>
        <v>5.94</v>
      </c>
      <c r="AA309" s="25">
        <f t="shared" si="231"/>
        <v>5</v>
      </c>
      <c r="AB309" s="25">
        <f t="shared" si="232"/>
        <v>7</v>
      </c>
      <c r="AC309" s="25">
        <f t="shared" si="217"/>
        <v>12</v>
      </c>
      <c r="AD309" s="25">
        <f t="shared" si="218"/>
        <v>19.440000000000001</v>
      </c>
      <c r="AE309" s="25">
        <f t="shared" si="233"/>
        <v>270</v>
      </c>
      <c r="AF309" s="25">
        <f t="shared" si="234"/>
        <v>280</v>
      </c>
    </row>
    <row r="310" spans="1:32" x14ac:dyDescent="0.25">
      <c r="A310" s="283">
        <v>45797</v>
      </c>
      <c r="B310" s="271" t="s">
        <v>452</v>
      </c>
      <c r="C310" s="33" t="s">
        <v>30</v>
      </c>
      <c r="D310" s="223">
        <v>0.98</v>
      </c>
      <c r="E310" s="48">
        <f t="shared" si="195"/>
        <v>1</v>
      </c>
      <c r="F310" s="43">
        <v>15.3</v>
      </c>
      <c r="G310" s="48">
        <f t="shared" si="196"/>
        <v>1</v>
      </c>
      <c r="H310" s="4">
        <v>5.8</v>
      </c>
      <c r="I310" s="48">
        <f t="shared" si="197"/>
        <v>1</v>
      </c>
      <c r="J310" s="223">
        <v>6.73</v>
      </c>
      <c r="K310" s="48">
        <f t="shared" si="198"/>
        <v>1</v>
      </c>
      <c r="L310" s="223">
        <v>16.86</v>
      </c>
      <c r="M310" s="48">
        <f t="shared" si="199"/>
        <v>1</v>
      </c>
      <c r="N310" s="223">
        <v>275</v>
      </c>
      <c r="O310" s="48">
        <f t="shared" si="203"/>
        <v>1</v>
      </c>
      <c r="P310" s="134">
        <f t="shared" si="204"/>
        <v>1</v>
      </c>
      <c r="Q310" s="134">
        <f t="shared" si="205"/>
        <v>1</v>
      </c>
      <c r="T310" s="25" t="str">
        <f t="shared" si="254"/>
        <v>STAG</v>
      </c>
      <c r="U310" s="25">
        <f t="shared" si="225"/>
        <v>0.8</v>
      </c>
      <c r="V310" s="25">
        <f t="shared" si="226"/>
        <v>1.24</v>
      </c>
      <c r="W310" s="25">
        <f t="shared" si="227"/>
        <v>12.5</v>
      </c>
      <c r="X310" s="25">
        <f t="shared" si="228"/>
        <v>16.440000000000001</v>
      </c>
      <c r="Y310" s="25">
        <f t="shared" si="229"/>
        <v>5.45</v>
      </c>
      <c r="Z310" s="25">
        <f t="shared" si="230"/>
        <v>5.94</v>
      </c>
      <c r="AA310" s="25">
        <f t="shared" si="231"/>
        <v>5</v>
      </c>
      <c r="AB310" s="25">
        <f t="shared" si="232"/>
        <v>7</v>
      </c>
      <c r="AC310" s="25">
        <f t="shared" si="217"/>
        <v>12</v>
      </c>
      <c r="AD310" s="25">
        <f t="shared" si="218"/>
        <v>19.440000000000001</v>
      </c>
      <c r="AE310" s="25">
        <f t="shared" si="233"/>
        <v>270</v>
      </c>
      <c r="AF310" s="25">
        <f t="shared" si="234"/>
        <v>280</v>
      </c>
    </row>
    <row r="311" spans="1:32" x14ac:dyDescent="0.25">
      <c r="A311" s="283">
        <v>45797</v>
      </c>
      <c r="B311" s="271" t="s">
        <v>455</v>
      </c>
      <c r="C311" s="33" t="s">
        <v>31</v>
      </c>
      <c r="D311" s="223">
        <v>1.79</v>
      </c>
      <c r="E311" s="48">
        <f t="shared" ref="E311:E313" si="255">IF(+(IF(D311&lt;U311,0,IF(D311&gt;V311,0,1)))=1,1,0)</f>
        <v>1</v>
      </c>
      <c r="F311" s="43">
        <v>15.3</v>
      </c>
      <c r="G311" s="48">
        <f t="shared" ref="G311:G313" si="256">IF(+(IF(F311&lt;W311,0,IF(F311&gt;X311,0,1)))=1,1,0)</f>
        <v>1</v>
      </c>
      <c r="H311" s="4">
        <v>5.19</v>
      </c>
      <c r="I311" s="48">
        <f t="shared" ref="I311:I313" si="257">IF(+(IF(H311&lt;Y311,0,IF(H311&gt;Z311,0,1)))=1,1,0)</f>
        <v>1</v>
      </c>
      <c r="J311" s="223">
        <v>6.2</v>
      </c>
      <c r="K311" s="48">
        <f t="shared" ref="K311:K313" si="258">IF(+(IF(J311&lt;AA311,0,IF(J311&gt;AB311,0,1)))=1,1,0)</f>
        <v>1</v>
      </c>
      <c r="L311" s="223">
        <v>13.95</v>
      </c>
      <c r="M311" s="48">
        <f t="shared" ref="M311:M313" si="259">IF(+(IF(L311&lt;AC311,0,IF(L311&gt;AD311,0,1)))=1,1,0)</f>
        <v>1</v>
      </c>
      <c r="N311" s="223">
        <v>275</v>
      </c>
      <c r="O311" s="48">
        <f t="shared" ref="O311:O313" si="260">IF(+(IF(N311&lt;AE311,0,IF(N311&gt;AF311,0,1)))=1,1,0)</f>
        <v>1</v>
      </c>
      <c r="P311" s="134">
        <f t="shared" ref="P311:P313" si="261">IF(+(IF(D311&lt;U311,0,IF(D311&gt;V311,0,1)))+(IF(F311&lt;W311,0,IF(F311&gt;X311,0,1)))+(IF(H311&lt;Y311,0,IF(H311&gt;Z311,0,1)))+(IF(J311&lt;AA311,0,IF(J311&gt;AB311,0,1)))+(IF(L311&lt;AC311,0,IF(L311&gt;AD311,0,1)))+(IF(N311&lt;AE311,0,IF(N311&gt;AF311,0,1)))=6,1,0)</f>
        <v>1</v>
      </c>
      <c r="Q311" s="134">
        <f t="shared" ref="Q311:Q313" si="262">IF(+(IF(D311&lt;U311,0,IF(D311&gt;V311,0,1)))+(IF(F311&lt;W311,0,IF(F311&gt;X311,0,1)))+(IF(H311&lt;Y311,0,IF(H311&gt;Z311,0,1)))+(IF(L311&lt;AC311,0,IF(L311&gt;AD311,0,1)))+(IF(N311&lt;AE311,0,IF(N311&gt;AF311,0,1)))=5,1,0)</f>
        <v>1</v>
      </c>
      <c r="T311" s="25" t="str">
        <f t="shared" ref="T311:T313" si="263">LEFT(C311,12)</f>
        <v>CARIB</v>
      </c>
      <c r="U311" s="25">
        <f t="shared" si="225"/>
        <v>1.65</v>
      </c>
      <c r="V311" s="25">
        <f t="shared" si="226"/>
        <v>2.14</v>
      </c>
      <c r="W311" s="25">
        <f t="shared" si="227"/>
        <v>12.5</v>
      </c>
      <c r="X311" s="25">
        <f t="shared" si="228"/>
        <v>16.399999999999999</v>
      </c>
      <c r="Y311" s="25">
        <f t="shared" si="229"/>
        <v>5</v>
      </c>
      <c r="Z311" s="25">
        <f t="shared" si="230"/>
        <v>5.44</v>
      </c>
      <c r="AA311" s="25">
        <f t="shared" si="231"/>
        <v>5</v>
      </c>
      <c r="AB311" s="25">
        <f t="shared" si="232"/>
        <v>7</v>
      </c>
      <c r="AC311" s="25">
        <f t="shared" si="217"/>
        <v>12</v>
      </c>
      <c r="AD311" s="25">
        <f t="shared" si="218"/>
        <v>19.440000000000001</v>
      </c>
      <c r="AE311" s="25">
        <f t="shared" si="233"/>
        <v>270</v>
      </c>
      <c r="AF311" s="25">
        <f t="shared" si="234"/>
        <v>280</v>
      </c>
    </row>
    <row r="312" spans="1:32" x14ac:dyDescent="0.25">
      <c r="A312" s="283">
        <v>45797</v>
      </c>
      <c r="B312" s="271" t="s">
        <v>434</v>
      </c>
      <c r="C312" s="33" t="s">
        <v>31</v>
      </c>
      <c r="D312" s="223">
        <v>1.81</v>
      </c>
      <c r="E312" s="48">
        <f t="shared" si="255"/>
        <v>1</v>
      </c>
      <c r="F312" s="43">
        <v>15.15</v>
      </c>
      <c r="G312" s="48">
        <f t="shared" si="256"/>
        <v>1</v>
      </c>
      <c r="H312" s="4">
        <v>5.21</v>
      </c>
      <c r="I312" s="48">
        <f t="shared" si="257"/>
        <v>1</v>
      </c>
      <c r="J312" s="223">
        <v>6.4</v>
      </c>
      <c r="K312" s="48">
        <f t="shared" si="258"/>
        <v>1</v>
      </c>
      <c r="L312" s="223">
        <v>18.25</v>
      </c>
      <c r="M312" s="48">
        <f t="shared" si="259"/>
        <v>1</v>
      </c>
      <c r="N312" s="223">
        <v>275</v>
      </c>
      <c r="O312" s="48">
        <f t="shared" si="260"/>
        <v>1</v>
      </c>
      <c r="P312" s="134">
        <f t="shared" si="261"/>
        <v>1</v>
      </c>
      <c r="Q312" s="134">
        <f t="shared" si="262"/>
        <v>1</v>
      </c>
      <c r="T312" s="25" t="str">
        <f t="shared" si="263"/>
        <v>CARIB</v>
      </c>
      <c r="U312" s="25">
        <f t="shared" si="225"/>
        <v>1.65</v>
      </c>
      <c r="V312" s="25">
        <f t="shared" si="226"/>
        <v>2.14</v>
      </c>
      <c r="W312" s="25">
        <f t="shared" si="227"/>
        <v>12.5</v>
      </c>
      <c r="X312" s="25">
        <f t="shared" si="228"/>
        <v>16.399999999999999</v>
      </c>
      <c r="Y312" s="25">
        <f t="shared" si="229"/>
        <v>5</v>
      </c>
      <c r="Z312" s="25">
        <f t="shared" si="230"/>
        <v>5.44</v>
      </c>
      <c r="AA312" s="25">
        <f t="shared" si="231"/>
        <v>5</v>
      </c>
      <c r="AB312" s="25">
        <f t="shared" si="232"/>
        <v>7</v>
      </c>
      <c r="AC312" s="25">
        <f t="shared" si="217"/>
        <v>12</v>
      </c>
      <c r="AD312" s="25">
        <f t="shared" si="218"/>
        <v>19.440000000000001</v>
      </c>
      <c r="AE312" s="25">
        <f t="shared" si="233"/>
        <v>270</v>
      </c>
      <c r="AF312" s="25">
        <f t="shared" si="234"/>
        <v>280</v>
      </c>
    </row>
    <row r="313" spans="1:32" x14ac:dyDescent="0.25">
      <c r="A313" s="283">
        <v>45798</v>
      </c>
      <c r="B313" s="271" t="s">
        <v>435</v>
      </c>
      <c r="C313" s="33" t="s">
        <v>31</v>
      </c>
      <c r="D313" s="223">
        <v>1.82</v>
      </c>
      <c r="E313" s="48">
        <f t="shared" si="255"/>
        <v>1</v>
      </c>
      <c r="F313" s="43">
        <v>15.45</v>
      </c>
      <c r="G313" s="48">
        <f t="shared" si="256"/>
        <v>1</v>
      </c>
      <c r="H313" s="4">
        <v>5.31</v>
      </c>
      <c r="I313" s="48">
        <f t="shared" si="257"/>
        <v>1</v>
      </c>
      <c r="J313" s="223">
        <v>6.23</v>
      </c>
      <c r="K313" s="48">
        <f t="shared" si="258"/>
        <v>1</v>
      </c>
      <c r="L313" s="223">
        <v>14.15</v>
      </c>
      <c r="M313" s="48">
        <f t="shared" si="259"/>
        <v>1</v>
      </c>
      <c r="N313" s="223">
        <v>275</v>
      </c>
      <c r="O313" s="48">
        <f t="shared" si="260"/>
        <v>1</v>
      </c>
      <c r="P313" s="134">
        <f t="shared" si="261"/>
        <v>1</v>
      </c>
      <c r="Q313" s="134">
        <f t="shared" si="262"/>
        <v>1</v>
      </c>
      <c r="T313" s="25" t="str">
        <f t="shared" si="263"/>
        <v>CARIB</v>
      </c>
      <c r="U313" s="25">
        <f t="shared" si="225"/>
        <v>1.65</v>
      </c>
      <c r="V313" s="25">
        <f t="shared" si="226"/>
        <v>2.14</v>
      </c>
      <c r="W313" s="25">
        <f t="shared" si="227"/>
        <v>12.5</v>
      </c>
      <c r="X313" s="25">
        <f t="shared" si="228"/>
        <v>16.399999999999999</v>
      </c>
      <c r="Y313" s="25">
        <f t="shared" si="229"/>
        <v>5</v>
      </c>
      <c r="Z313" s="25">
        <f t="shared" si="230"/>
        <v>5.44</v>
      </c>
      <c r="AA313" s="25">
        <f t="shared" si="231"/>
        <v>5</v>
      </c>
      <c r="AB313" s="25">
        <f t="shared" si="232"/>
        <v>7</v>
      </c>
      <c r="AC313" s="25">
        <f t="shared" si="217"/>
        <v>12</v>
      </c>
      <c r="AD313" s="25">
        <f t="shared" si="218"/>
        <v>19.440000000000001</v>
      </c>
      <c r="AE313" s="25">
        <f t="shared" si="233"/>
        <v>270</v>
      </c>
      <c r="AF313" s="25">
        <f t="shared" si="234"/>
        <v>280</v>
      </c>
    </row>
    <row r="314" spans="1:32" x14ac:dyDescent="0.25">
      <c r="A314" s="283">
        <v>45798</v>
      </c>
      <c r="B314" s="271" t="s">
        <v>435</v>
      </c>
      <c r="C314" s="33" t="s">
        <v>30</v>
      </c>
      <c r="D314" s="223">
        <v>1.1399999999999999</v>
      </c>
      <c r="E314" s="48">
        <f t="shared" si="195"/>
        <v>1</v>
      </c>
      <c r="F314" s="43">
        <v>14.8</v>
      </c>
      <c r="G314" s="48">
        <f t="shared" si="196"/>
        <v>1</v>
      </c>
      <c r="H314" s="4">
        <v>5.74</v>
      </c>
      <c r="I314" s="48">
        <f t="shared" si="197"/>
        <v>1</v>
      </c>
      <c r="J314" s="223">
        <v>6.2</v>
      </c>
      <c r="K314" s="48">
        <f t="shared" si="198"/>
        <v>1</v>
      </c>
      <c r="L314" s="223">
        <v>16.97</v>
      </c>
      <c r="M314" s="48">
        <f t="shared" si="199"/>
        <v>1</v>
      </c>
      <c r="N314" s="223">
        <v>275</v>
      </c>
      <c r="O314" s="48">
        <f t="shared" si="203"/>
        <v>1</v>
      </c>
      <c r="P314" s="134">
        <f t="shared" ref="P314:P316" si="264">IF(+(IF(D314&lt;U314,0,IF(D314&gt;V314,0,1)))+(IF(F314&lt;W314,0,IF(F314&gt;X314,0,1)))+(IF(H314&lt;Y314,0,IF(H314&gt;Z314,0,1)))+(IF(J314&lt;AA314,0,IF(J314&gt;AB314,0,1)))+(IF(L314&lt;AC314,0,IF(L314&gt;AD314,0,1)))+(IF(N314&lt;AE314,0,IF(N314&gt;AF314,0,1)))=6,1,0)</f>
        <v>1</v>
      </c>
      <c r="Q314" s="134">
        <f t="shared" ref="Q314:Q316" si="265">IF(+(IF(D314&lt;U314,0,IF(D314&gt;V314,0,1)))+(IF(F314&lt;W314,0,IF(F314&gt;X314,0,1)))+(IF(H314&lt;Y314,0,IF(H314&gt;Z314,0,1)))+(IF(L314&lt;AC314,0,IF(L314&gt;AD314,0,1)))+(IF(N314&lt;AE314,0,IF(N314&gt;AF314,0,1)))=5,1,0)</f>
        <v>1</v>
      </c>
      <c r="T314" s="25" t="str">
        <f t="shared" si="254"/>
        <v>STAG</v>
      </c>
      <c r="U314" s="25">
        <f t="shared" si="225"/>
        <v>0.8</v>
      </c>
      <c r="V314" s="25">
        <f t="shared" si="226"/>
        <v>1.24</v>
      </c>
      <c r="W314" s="25">
        <f t="shared" si="227"/>
        <v>12.5</v>
      </c>
      <c r="X314" s="25">
        <f t="shared" si="228"/>
        <v>16.440000000000001</v>
      </c>
      <c r="Y314" s="25">
        <f t="shared" si="229"/>
        <v>5.45</v>
      </c>
      <c r="Z314" s="25">
        <f t="shared" si="230"/>
        <v>5.94</v>
      </c>
      <c r="AA314" s="25">
        <f t="shared" si="231"/>
        <v>5</v>
      </c>
      <c r="AB314" s="25">
        <f t="shared" si="232"/>
        <v>7</v>
      </c>
      <c r="AC314" s="25">
        <f t="shared" si="217"/>
        <v>12</v>
      </c>
      <c r="AD314" s="25">
        <f t="shared" si="218"/>
        <v>19.440000000000001</v>
      </c>
      <c r="AE314" s="25">
        <f t="shared" si="233"/>
        <v>270</v>
      </c>
      <c r="AF314" s="25">
        <f t="shared" si="234"/>
        <v>280</v>
      </c>
    </row>
    <row r="315" spans="1:32" x14ac:dyDescent="0.25">
      <c r="A315" s="283">
        <v>45798</v>
      </c>
      <c r="B315" s="271" t="s">
        <v>459</v>
      </c>
      <c r="C315" s="33" t="s">
        <v>30</v>
      </c>
      <c r="D315" s="223">
        <v>1.0900000000000001</v>
      </c>
      <c r="E315" s="48">
        <f t="shared" si="195"/>
        <v>1</v>
      </c>
      <c r="F315" s="43">
        <v>16.3</v>
      </c>
      <c r="G315" s="48">
        <f t="shared" si="196"/>
        <v>1</v>
      </c>
      <c r="H315" s="4">
        <v>5.59</v>
      </c>
      <c r="I315" s="48">
        <f t="shared" si="197"/>
        <v>1</v>
      </c>
      <c r="J315" s="223">
        <v>6.4</v>
      </c>
      <c r="K315" s="48">
        <f t="shared" si="198"/>
        <v>1</v>
      </c>
      <c r="L315" s="223">
        <v>16.329999999999998</v>
      </c>
      <c r="M315" s="48">
        <f t="shared" si="199"/>
        <v>1</v>
      </c>
      <c r="N315" s="223">
        <v>275</v>
      </c>
      <c r="O315" s="48">
        <f t="shared" si="203"/>
        <v>1</v>
      </c>
      <c r="P315" s="134">
        <f t="shared" si="264"/>
        <v>1</v>
      </c>
      <c r="Q315" s="134">
        <f t="shared" si="265"/>
        <v>1</v>
      </c>
      <c r="T315" s="25" t="str">
        <f t="shared" si="254"/>
        <v>STAG</v>
      </c>
      <c r="U315" s="25">
        <f t="shared" si="225"/>
        <v>0.8</v>
      </c>
      <c r="V315" s="25">
        <f t="shared" si="226"/>
        <v>1.24</v>
      </c>
      <c r="W315" s="25">
        <f t="shared" si="227"/>
        <v>12.5</v>
      </c>
      <c r="X315" s="25">
        <f t="shared" si="228"/>
        <v>16.440000000000001</v>
      </c>
      <c r="Y315" s="25">
        <f t="shared" si="229"/>
        <v>5.45</v>
      </c>
      <c r="Z315" s="25">
        <f t="shared" si="230"/>
        <v>5.94</v>
      </c>
      <c r="AA315" s="25">
        <f t="shared" si="231"/>
        <v>5</v>
      </c>
      <c r="AB315" s="25">
        <f t="shared" si="232"/>
        <v>7</v>
      </c>
      <c r="AC315" s="25">
        <f t="shared" si="217"/>
        <v>12</v>
      </c>
      <c r="AD315" s="25">
        <f t="shared" si="218"/>
        <v>19.440000000000001</v>
      </c>
      <c r="AE315" s="25">
        <f t="shared" si="233"/>
        <v>270</v>
      </c>
      <c r="AF315" s="25">
        <f t="shared" si="234"/>
        <v>280</v>
      </c>
    </row>
    <row r="316" spans="1:32" x14ac:dyDescent="0.25">
      <c r="A316" s="283">
        <v>45798</v>
      </c>
      <c r="B316" s="271" t="s">
        <v>437</v>
      </c>
      <c r="C316" s="33" t="s">
        <v>30</v>
      </c>
      <c r="D316" s="223">
        <v>1.1000000000000001</v>
      </c>
      <c r="E316" s="48">
        <f t="shared" si="195"/>
        <v>1</v>
      </c>
      <c r="F316" s="43">
        <v>16.25</v>
      </c>
      <c r="G316" s="48">
        <f>IF(+(IF(F316&lt;W316,0,IF(F316&gt;X316,0,1)))=1,1,0)</f>
        <v>1</v>
      </c>
      <c r="H316" s="4">
        <v>5.62</v>
      </c>
      <c r="I316" s="48">
        <f t="shared" si="197"/>
        <v>1</v>
      </c>
      <c r="J316" s="223">
        <v>6.23</v>
      </c>
      <c r="K316" s="48">
        <f t="shared" si="198"/>
        <v>1</v>
      </c>
      <c r="L316" s="223">
        <v>16.95</v>
      </c>
      <c r="M316" s="48">
        <f t="shared" si="199"/>
        <v>1</v>
      </c>
      <c r="N316" s="223">
        <v>275</v>
      </c>
      <c r="O316" s="48">
        <f t="shared" si="203"/>
        <v>1</v>
      </c>
      <c r="P316" s="134">
        <f t="shared" si="264"/>
        <v>1</v>
      </c>
      <c r="Q316" s="134">
        <f t="shared" si="265"/>
        <v>1</v>
      </c>
      <c r="T316" s="25" t="str">
        <f t="shared" ref="T316:T326" si="266">LEFT(C316,12)</f>
        <v>STAG</v>
      </c>
      <c r="U316" s="25">
        <f t="shared" si="225"/>
        <v>0.8</v>
      </c>
      <c r="V316" s="25">
        <f t="shared" si="226"/>
        <v>1.24</v>
      </c>
      <c r="W316" s="25">
        <f t="shared" si="227"/>
        <v>12.5</v>
      </c>
      <c r="X316" s="25">
        <f t="shared" si="228"/>
        <v>16.440000000000001</v>
      </c>
      <c r="Y316" s="25">
        <f t="shared" si="229"/>
        <v>5.45</v>
      </c>
      <c r="Z316" s="25">
        <f t="shared" si="230"/>
        <v>5.94</v>
      </c>
      <c r="AA316" s="25">
        <f t="shared" si="231"/>
        <v>5</v>
      </c>
      <c r="AB316" s="25">
        <f t="shared" si="232"/>
        <v>7</v>
      </c>
      <c r="AC316" s="25">
        <f t="shared" si="217"/>
        <v>12</v>
      </c>
      <c r="AD316" s="25">
        <f t="shared" si="218"/>
        <v>19.440000000000001</v>
      </c>
      <c r="AE316" s="25">
        <f t="shared" si="233"/>
        <v>270</v>
      </c>
      <c r="AF316" s="25">
        <f t="shared" si="234"/>
        <v>280</v>
      </c>
    </row>
    <row r="317" spans="1:32" x14ac:dyDescent="0.25">
      <c r="A317" s="283">
        <v>45798</v>
      </c>
      <c r="B317" s="271" t="s">
        <v>437</v>
      </c>
      <c r="C317" s="33" t="s">
        <v>625</v>
      </c>
      <c r="D317" s="223">
        <v>6.78</v>
      </c>
      <c r="E317" s="48">
        <f t="shared" si="195"/>
        <v>1</v>
      </c>
      <c r="F317" s="43"/>
      <c r="G317" s="48">
        <f t="shared" ref="G317:G324" si="267">IF(+(IF(F317&lt;W317,0,IF(F317&gt;X317,0,1)))=1,1,0)</f>
        <v>1</v>
      </c>
      <c r="H317" s="4">
        <v>4.82</v>
      </c>
      <c r="I317" s="48">
        <f t="shared" si="197"/>
        <v>1</v>
      </c>
      <c r="J317" s="223">
        <v>2</v>
      </c>
      <c r="K317" s="48">
        <f t="shared" si="198"/>
        <v>1</v>
      </c>
      <c r="L317" s="223">
        <v>115.3</v>
      </c>
      <c r="M317" s="48">
        <f t="shared" si="199"/>
        <v>1</v>
      </c>
      <c r="N317" s="223">
        <v>275</v>
      </c>
      <c r="O317" s="48">
        <f t="shared" si="203"/>
        <v>1</v>
      </c>
      <c r="P317" s="134">
        <f t="shared" si="204"/>
        <v>1</v>
      </c>
      <c r="Q317" s="134">
        <f t="shared" si="205"/>
        <v>1</v>
      </c>
      <c r="T317" s="25" t="str">
        <f t="shared" ref="T317:T322" si="268">LEFT(C317,12)</f>
        <v>PEARSECCO</v>
      </c>
      <c r="U317" s="25">
        <f t="shared" si="225"/>
        <v>6.4</v>
      </c>
      <c r="V317" s="25">
        <f t="shared" si="226"/>
        <v>6.8</v>
      </c>
      <c r="W317" s="25">
        <f t="shared" si="227"/>
        <v>0</v>
      </c>
      <c r="X317" s="25">
        <f t="shared" si="228"/>
        <v>0</v>
      </c>
      <c r="Y317" s="25">
        <f t="shared" si="229"/>
        <v>4.5</v>
      </c>
      <c r="Z317" s="25">
        <f t="shared" si="230"/>
        <v>5</v>
      </c>
      <c r="AA317" s="25">
        <f t="shared" si="231"/>
        <v>1</v>
      </c>
      <c r="AB317" s="25">
        <f t="shared" si="232"/>
        <v>2</v>
      </c>
      <c r="AC317" s="25">
        <f t="shared" si="217"/>
        <v>90</v>
      </c>
      <c r="AD317" s="25">
        <f t="shared" si="218"/>
        <v>120</v>
      </c>
      <c r="AE317" s="25">
        <f t="shared" si="233"/>
        <v>270</v>
      </c>
      <c r="AF317" s="25">
        <f t="shared" si="234"/>
        <v>330</v>
      </c>
    </row>
    <row r="318" spans="1:32" x14ac:dyDescent="0.25">
      <c r="A318" s="283">
        <v>45799</v>
      </c>
      <c r="B318" s="271" t="s">
        <v>434</v>
      </c>
      <c r="C318" s="33" t="s">
        <v>135</v>
      </c>
      <c r="D318" s="223">
        <v>5.3</v>
      </c>
      <c r="E318" s="48">
        <f t="shared" si="195"/>
        <v>1</v>
      </c>
      <c r="F318" s="43"/>
      <c r="G318" s="48">
        <f t="shared" si="267"/>
        <v>1</v>
      </c>
      <c r="H318" s="4">
        <v>4.6500000000000004</v>
      </c>
      <c r="I318" s="48">
        <f t="shared" si="197"/>
        <v>1</v>
      </c>
      <c r="J318" s="223">
        <v>3.05</v>
      </c>
      <c r="K318" s="48">
        <f t="shared" si="198"/>
        <v>1</v>
      </c>
      <c r="L318" s="223">
        <v>114.75</v>
      </c>
      <c r="M318" s="48">
        <f t="shared" si="199"/>
        <v>1</v>
      </c>
      <c r="N318" s="223">
        <v>275</v>
      </c>
      <c r="O318" s="48">
        <f t="shared" si="203"/>
        <v>1</v>
      </c>
      <c r="P318" s="134">
        <f t="shared" si="204"/>
        <v>1</v>
      </c>
      <c r="Q318" s="134">
        <f t="shared" si="205"/>
        <v>1</v>
      </c>
      <c r="T318" s="25" t="str">
        <f t="shared" si="268"/>
        <v>CARIBE ROSE</v>
      </c>
      <c r="U318" s="25">
        <f t="shared" si="225"/>
        <v>4.5</v>
      </c>
      <c r="V318" s="25">
        <f t="shared" si="226"/>
        <v>5.44</v>
      </c>
      <c r="W318" s="25">
        <f t="shared" si="227"/>
        <v>0</v>
      </c>
      <c r="X318" s="25">
        <f t="shared" si="228"/>
        <v>0</v>
      </c>
      <c r="Y318" s="25">
        <f t="shared" si="229"/>
        <v>4</v>
      </c>
      <c r="Z318" s="25">
        <f t="shared" si="230"/>
        <v>4.95</v>
      </c>
      <c r="AA318" s="25">
        <f t="shared" si="231"/>
        <v>3</v>
      </c>
      <c r="AB318" s="25">
        <f t="shared" si="232"/>
        <v>3.64</v>
      </c>
      <c r="AC318" s="25">
        <f t="shared" si="217"/>
        <v>90</v>
      </c>
      <c r="AD318" s="25">
        <f t="shared" si="218"/>
        <v>120</v>
      </c>
      <c r="AE318" s="25">
        <f t="shared" si="233"/>
        <v>270</v>
      </c>
      <c r="AF318" s="25">
        <f t="shared" si="234"/>
        <v>330.4</v>
      </c>
    </row>
    <row r="319" spans="1:32" x14ac:dyDescent="0.25">
      <c r="A319" s="283">
        <v>45799</v>
      </c>
      <c r="B319" s="271" t="s">
        <v>436</v>
      </c>
      <c r="C319" s="33" t="s">
        <v>135</v>
      </c>
      <c r="D319" s="223">
        <v>5.14</v>
      </c>
      <c r="E319" s="48">
        <f t="shared" si="195"/>
        <v>1</v>
      </c>
      <c r="F319" s="43"/>
      <c r="G319" s="48">
        <f t="shared" si="267"/>
        <v>1</v>
      </c>
      <c r="H319" s="4">
        <v>4.63</v>
      </c>
      <c r="I319" s="48">
        <f t="shared" si="197"/>
        <v>1</v>
      </c>
      <c r="J319" s="223">
        <v>3.08</v>
      </c>
      <c r="K319" s="48">
        <f t="shared" si="198"/>
        <v>1</v>
      </c>
      <c r="L319" s="223">
        <v>116.7</v>
      </c>
      <c r="M319" s="48">
        <f t="shared" si="199"/>
        <v>1</v>
      </c>
      <c r="N319" s="223">
        <v>275</v>
      </c>
      <c r="O319" s="48">
        <f t="shared" si="203"/>
        <v>1</v>
      </c>
      <c r="P319" s="134">
        <f t="shared" si="204"/>
        <v>1</v>
      </c>
      <c r="Q319" s="134">
        <f t="shared" si="205"/>
        <v>1</v>
      </c>
      <c r="T319" s="25" t="str">
        <f t="shared" si="268"/>
        <v>CARIBE ROSE</v>
      </c>
      <c r="U319" s="25">
        <f t="shared" si="225"/>
        <v>4.5</v>
      </c>
      <c r="V319" s="25">
        <f t="shared" si="226"/>
        <v>5.44</v>
      </c>
      <c r="W319" s="25">
        <f t="shared" si="227"/>
        <v>0</v>
      </c>
      <c r="X319" s="25">
        <f t="shared" si="228"/>
        <v>0</v>
      </c>
      <c r="Y319" s="25">
        <f t="shared" si="229"/>
        <v>4</v>
      </c>
      <c r="Z319" s="25">
        <f t="shared" si="230"/>
        <v>4.95</v>
      </c>
      <c r="AA319" s="25">
        <f t="shared" si="231"/>
        <v>3</v>
      </c>
      <c r="AB319" s="25">
        <f t="shared" si="232"/>
        <v>3.64</v>
      </c>
      <c r="AC319" s="25">
        <f t="shared" si="217"/>
        <v>90</v>
      </c>
      <c r="AD319" s="25">
        <f t="shared" si="218"/>
        <v>120</v>
      </c>
      <c r="AE319" s="25">
        <f t="shared" si="233"/>
        <v>270</v>
      </c>
      <c r="AF319" s="25">
        <f t="shared" si="234"/>
        <v>330.4</v>
      </c>
    </row>
    <row r="320" spans="1:32" x14ac:dyDescent="0.25">
      <c r="A320" s="283">
        <v>45803</v>
      </c>
      <c r="B320" s="271" t="s">
        <v>456</v>
      </c>
      <c r="C320" s="33" t="s">
        <v>31</v>
      </c>
      <c r="D320" s="223">
        <v>2.06</v>
      </c>
      <c r="E320" s="48">
        <f t="shared" si="195"/>
        <v>1</v>
      </c>
      <c r="F320" s="43">
        <v>14.8</v>
      </c>
      <c r="G320" s="48">
        <f t="shared" si="267"/>
        <v>1</v>
      </c>
      <c r="H320" s="4">
        <v>5.1100000000000003</v>
      </c>
      <c r="I320" s="48">
        <f t="shared" si="197"/>
        <v>1</v>
      </c>
      <c r="J320" s="223">
        <v>6.65</v>
      </c>
      <c r="K320" s="48">
        <f t="shared" si="198"/>
        <v>1</v>
      </c>
      <c r="L320" s="223">
        <v>17.8</v>
      </c>
      <c r="M320" s="48">
        <f t="shared" si="199"/>
        <v>1</v>
      </c>
      <c r="N320" s="223">
        <v>275</v>
      </c>
      <c r="O320" s="48">
        <f t="shared" si="203"/>
        <v>1</v>
      </c>
      <c r="P320" s="134">
        <f t="shared" si="204"/>
        <v>1</v>
      </c>
      <c r="Q320" s="134">
        <f t="shared" si="205"/>
        <v>1</v>
      </c>
      <c r="T320" s="25" t="str">
        <f t="shared" ref="T320:T321" si="269">LEFT(C320,12)</f>
        <v>CARIB</v>
      </c>
      <c r="U320" s="25">
        <f t="shared" si="225"/>
        <v>1.65</v>
      </c>
      <c r="V320" s="25">
        <f t="shared" si="226"/>
        <v>2.14</v>
      </c>
      <c r="W320" s="25">
        <f t="shared" si="227"/>
        <v>12.5</v>
      </c>
      <c r="X320" s="25">
        <f t="shared" si="228"/>
        <v>16.399999999999999</v>
      </c>
      <c r="Y320" s="25">
        <f t="shared" si="229"/>
        <v>5</v>
      </c>
      <c r="Z320" s="25">
        <f t="shared" si="230"/>
        <v>5.44</v>
      </c>
      <c r="AA320" s="25">
        <f t="shared" si="231"/>
        <v>5</v>
      </c>
      <c r="AB320" s="25">
        <f t="shared" si="232"/>
        <v>7</v>
      </c>
      <c r="AC320" s="25">
        <f t="shared" si="217"/>
        <v>12</v>
      </c>
      <c r="AD320" s="25">
        <f t="shared" si="218"/>
        <v>19.440000000000001</v>
      </c>
      <c r="AE320" s="25">
        <f t="shared" si="233"/>
        <v>270</v>
      </c>
      <c r="AF320" s="25">
        <f t="shared" si="234"/>
        <v>280</v>
      </c>
    </row>
    <row r="321" spans="1:32" x14ac:dyDescent="0.25">
      <c r="A321" s="283">
        <v>45803</v>
      </c>
      <c r="B321" s="271" t="s">
        <v>457</v>
      </c>
      <c r="C321" s="33" t="s">
        <v>31</v>
      </c>
      <c r="D321" s="223">
        <v>2.0699999999999998</v>
      </c>
      <c r="E321" s="48">
        <f t="shared" si="195"/>
        <v>1</v>
      </c>
      <c r="F321" s="43">
        <v>14.8</v>
      </c>
      <c r="G321" s="48">
        <f t="shared" si="267"/>
        <v>1</v>
      </c>
      <c r="H321" s="4">
        <v>5.09</v>
      </c>
      <c r="I321" s="48">
        <f t="shared" si="197"/>
        <v>1</v>
      </c>
      <c r="J321" s="223">
        <v>6.65</v>
      </c>
      <c r="K321" s="48">
        <f t="shared" si="198"/>
        <v>1</v>
      </c>
      <c r="L321" s="223">
        <v>17.399999999999999</v>
      </c>
      <c r="M321" s="48">
        <f t="shared" si="199"/>
        <v>1</v>
      </c>
      <c r="N321" s="223">
        <v>275</v>
      </c>
      <c r="O321" s="48">
        <f t="shared" si="203"/>
        <v>1</v>
      </c>
      <c r="P321" s="134">
        <f t="shared" si="204"/>
        <v>1</v>
      </c>
      <c r="Q321" s="134">
        <f t="shared" si="205"/>
        <v>1</v>
      </c>
      <c r="T321" s="25" t="str">
        <f t="shared" si="269"/>
        <v>CARIB</v>
      </c>
      <c r="U321" s="25">
        <f t="shared" si="225"/>
        <v>1.65</v>
      </c>
      <c r="V321" s="25">
        <f t="shared" si="226"/>
        <v>2.14</v>
      </c>
      <c r="W321" s="25">
        <f t="shared" si="227"/>
        <v>12.5</v>
      </c>
      <c r="X321" s="25">
        <f t="shared" si="228"/>
        <v>16.399999999999999</v>
      </c>
      <c r="Y321" s="25">
        <f t="shared" si="229"/>
        <v>5</v>
      </c>
      <c r="Z321" s="25">
        <f t="shared" si="230"/>
        <v>5.44</v>
      </c>
      <c r="AA321" s="25">
        <f t="shared" si="231"/>
        <v>5</v>
      </c>
      <c r="AB321" s="25">
        <f t="shared" si="232"/>
        <v>7</v>
      </c>
      <c r="AC321" s="25">
        <f t="shared" si="217"/>
        <v>12</v>
      </c>
      <c r="AD321" s="25">
        <f t="shared" si="218"/>
        <v>19.440000000000001</v>
      </c>
      <c r="AE321" s="25">
        <f t="shared" si="233"/>
        <v>270</v>
      </c>
      <c r="AF321" s="25">
        <f t="shared" si="234"/>
        <v>280</v>
      </c>
    </row>
    <row r="322" spans="1:32" x14ac:dyDescent="0.25">
      <c r="A322" s="283">
        <v>45804</v>
      </c>
      <c r="B322" s="271" t="s">
        <v>456</v>
      </c>
      <c r="C322" s="33" t="s">
        <v>31</v>
      </c>
      <c r="D322" s="223">
        <v>1.96</v>
      </c>
      <c r="E322" s="48">
        <f t="shared" si="195"/>
        <v>1</v>
      </c>
      <c r="F322" s="43">
        <v>16.399999999999999</v>
      </c>
      <c r="G322" s="48">
        <f t="shared" si="267"/>
        <v>1</v>
      </c>
      <c r="H322" s="4">
        <v>5.24</v>
      </c>
      <c r="I322" s="48">
        <f t="shared" si="197"/>
        <v>1</v>
      </c>
      <c r="J322" s="223">
        <v>7.4</v>
      </c>
      <c r="K322" s="48">
        <f t="shared" si="198"/>
        <v>0</v>
      </c>
      <c r="L322" s="223">
        <v>14.77</v>
      </c>
      <c r="M322" s="48">
        <f t="shared" si="199"/>
        <v>1</v>
      </c>
      <c r="N322" s="223">
        <v>275</v>
      </c>
      <c r="O322" s="48">
        <f t="shared" si="203"/>
        <v>1</v>
      </c>
      <c r="P322" s="134">
        <f t="shared" si="204"/>
        <v>0</v>
      </c>
      <c r="Q322" s="134">
        <f t="shared" si="205"/>
        <v>1</v>
      </c>
      <c r="T322" s="25" t="str">
        <f t="shared" si="268"/>
        <v>CARIB</v>
      </c>
      <c r="U322" s="25">
        <f t="shared" si="225"/>
        <v>1.65</v>
      </c>
      <c r="V322" s="25">
        <f t="shared" si="226"/>
        <v>2.14</v>
      </c>
      <c r="W322" s="25">
        <f t="shared" si="227"/>
        <v>12.5</v>
      </c>
      <c r="X322" s="25">
        <f t="shared" si="228"/>
        <v>16.399999999999999</v>
      </c>
      <c r="Y322" s="25">
        <f t="shared" si="229"/>
        <v>5</v>
      </c>
      <c r="Z322" s="25">
        <f t="shared" si="230"/>
        <v>5.44</v>
      </c>
      <c r="AA322" s="25">
        <f t="shared" si="231"/>
        <v>5</v>
      </c>
      <c r="AB322" s="25">
        <f t="shared" si="232"/>
        <v>7</v>
      </c>
      <c r="AC322" s="25">
        <f t="shared" si="217"/>
        <v>12</v>
      </c>
      <c r="AD322" s="25">
        <f t="shared" si="218"/>
        <v>19.440000000000001</v>
      </c>
      <c r="AE322" s="25">
        <f t="shared" si="233"/>
        <v>270</v>
      </c>
      <c r="AF322" s="25">
        <f t="shared" si="234"/>
        <v>280</v>
      </c>
    </row>
    <row r="323" spans="1:32" x14ac:dyDescent="0.25">
      <c r="A323" s="283">
        <v>45804</v>
      </c>
      <c r="B323" s="271" t="s">
        <v>457</v>
      </c>
      <c r="C323" s="33" t="s">
        <v>31</v>
      </c>
      <c r="D323" s="223">
        <v>1.94</v>
      </c>
      <c r="E323" s="48">
        <f t="shared" si="195"/>
        <v>1</v>
      </c>
      <c r="F323" s="43">
        <v>16.2</v>
      </c>
      <c r="G323" s="48">
        <f t="shared" si="267"/>
        <v>1</v>
      </c>
      <c r="H323" s="4">
        <v>5.24</v>
      </c>
      <c r="I323" s="48">
        <f t="shared" si="197"/>
        <v>1</v>
      </c>
      <c r="J323" s="223">
        <v>7</v>
      </c>
      <c r="K323" s="48">
        <f t="shared" si="198"/>
        <v>1</v>
      </c>
      <c r="L323" s="223">
        <v>17.579999999999998</v>
      </c>
      <c r="M323" s="48">
        <f t="shared" si="199"/>
        <v>1</v>
      </c>
      <c r="N323" s="223">
        <v>275</v>
      </c>
      <c r="O323" s="48">
        <f t="shared" si="203"/>
        <v>1</v>
      </c>
      <c r="P323" s="134">
        <f t="shared" si="204"/>
        <v>1</v>
      </c>
      <c r="Q323" s="134">
        <f t="shared" si="205"/>
        <v>1</v>
      </c>
      <c r="T323" s="25" t="str">
        <f t="shared" si="266"/>
        <v>CARIB</v>
      </c>
      <c r="U323" s="25">
        <f t="shared" si="225"/>
        <v>1.65</v>
      </c>
      <c r="V323" s="25">
        <f t="shared" si="226"/>
        <v>2.14</v>
      </c>
      <c r="W323" s="25">
        <f t="shared" si="227"/>
        <v>12.5</v>
      </c>
      <c r="X323" s="25">
        <f t="shared" si="228"/>
        <v>16.399999999999999</v>
      </c>
      <c r="Y323" s="25">
        <f t="shared" si="229"/>
        <v>5</v>
      </c>
      <c r="Z323" s="25">
        <f t="shared" si="230"/>
        <v>5.44</v>
      </c>
      <c r="AA323" s="25">
        <f t="shared" si="231"/>
        <v>5</v>
      </c>
      <c r="AB323" s="25">
        <f t="shared" si="232"/>
        <v>7</v>
      </c>
      <c r="AC323" s="25">
        <f t="shared" si="217"/>
        <v>12</v>
      </c>
      <c r="AD323" s="25">
        <f t="shared" si="218"/>
        <v>19.440000000000001</v>
      </c>
      <c r="AE323" s="25">
        <f t="shared" si="233"/>
        <v>270</v>
      </c>
      <c r="AF323" s="25">
        <f t="shared" si="234"/>
        <v>280</v>
      </c>
    </row>
    <row r="324" spans="1:32" x14ac:dyDescent="0.25">
      <c r="A324" s="283">
        <v>45804</v>
      </c>
      <c r="B324" s="271" t="s">
        <v>456</v>
      </c>
      <c r="C324" s="33" t="s">
        <v>34</v>
      </c>
      <c r="D324" s="223">
        <v>16.98</v>
      </c>
      <c r="E324" s="48">
        <f t="shared" si="195"/>
        <v>1</v>
      </c>
      <c r="F324" s="43">
        <v>12.05</v>
      </c>
      <c r="G324" s="48">
        <f t="shared" si="267"/>
        <v>1</v>
      </c>
      <c r="H324" s="4"/>
      <c r="I324" s="48"/>
      <c r="J324" s="223">
        <v>224.5</v>
      </c>
      <c r="K324" s="48">
        <f t="shared" si="198"/>
        <v>1</v>
      </c>
      <c r="L324" s="223">
        <v>234.95</v>
      </c>
      <c r="M324" s="48">
        <f t="shared" si="199"/>
        <v>1</v>
      </c>
      <c r="N324" s="223">
        <v>275</v>
      </c>
      <c r="O324" s="48">
        <f t="shared" si="203"/>
        <v>1</v>
      </c>
      <c r="P324" s="134">
        <f t="shared" si="204"/>
        <v>1</v>
      </c>
      <c r="Q324" s="134">
        <f t="shared" si="205"/>
        <v>1</v>
      </c>
      <c r="T324" s="25" t="str">
        <f t="shared" si="266"/>
        <v>STARMALT</v>
      </c>
      <c r="U324" s="25">
        <f t="shared" si="225"/>
        <v>16.8</v>
      </c>
      <c r="V324" s="25">
        <f t="shared" si="226"/>
        <v>17.239999999999998</v>
      </c>
      <c r="W324" s="25">
        <f t="shared" si="227"/>
        <v>10</v>
      </c>
      <c r="X324" s="25">
        <f t="shared" si="228"/>
        <v>12.44</v>
      </c>
      <c r="Y324" s="25">
        <f t="shared" si="229"/>
        <v>0</v>
      </c>
      <c r="Z324" s="25">
        <f t="shared" si="230"/>
        <v>0</v>
      </c>
      <c r="AA324" s="25">
        <f t="shared" si="231"/>
        <v>170</v>
      </c>
      <c r="AB324" s="25">
        <f t="shared" si="232"/>
        <v>240</v>
      </c>
      <c r="AC324" s="25">
        <f t="shared" si="217"/>
        <v>230</v>
      </c>
      <c r="AD324" s="25">
        <f t="shared" si="218"/>
        <v>250</v>
      </c>
      <c r="AE324" s="25">
        <f t="shared" si="233"/>
        <v>270</v>
      </c>
      <c r="AF324" s="25">
        <f t="shared" si="234"/>
        <v>280</v>
      </c>
    </row>
    <row r="325" spans="1:32" x14ac:dyDescent="0.25">
      <c r="A325" s="283"/>
      <c r="B325" s="271"/>
      <c r="C325" s="33"/>
      <c r="D325" s="223"/>
      <c r="E325" s="48"/>
      <c r="F325" s="43"/>
      <c r="G325" s="48"/>
      <c r="H325" s="4"/>
      <c r="I325" s="48"/>
      <c r="J325" s="223"/>
      <c r="K325" s="48"/>
      <c r="L325" s="223"/>
      <c r="M325" s="48"/>
      <c r="N325" s="223"/>
      <c r="O325" s="48"/>
      <c r="P325" s="134"/>
      <c r="Q325" s="134"/>
      <c r="T325" s="25" t="str">
        <f t="shared" si="266"/>
        <v/>
      </c>
      <c r="U325" s="25" t="e">
        <f t="shared" si="225"/>
        <v>#N/A</v>
      </c>
      <c r="V325" s="25" t="e">
        <f t="shared" si="226"/>
        <v>#N/A</v>
      </c>
      <c r="W325" s="25" t="e">
        <f t="shared" si="227"/>
        <v>#N/A</v>
      </c>
      <c r="X325" s="25" t="e">
        <f t="shared" si="228"/>
        <v>#N/A</v>
      </c>
      <c r="Y325" s="25" t="e">
        <f t="shared" si="229"/>
        <v>#N/A</v>
      </c>
      <c r="Z325" s="25" t="e">
        <f t="shared" si="230"/>
        <v>#N/A</v>
      </c>
      <c r="AA325" s="25" t="e">
        <f t="shared" si="231"/>
        <v>#N/A</v>
      </c>
      <c r="AB325" s="25" t="e">
        <f t="shared" si="232"/>
        <v>#N/A</v>
      </c>
      <c r="AC325" s="25" t="e">
        <f t="shared" si="217"/>
        <v>#N/A</v>
      </c>
      <c r="AD325" s="25" t="e">
        <f t="shared" si="218"/>
        <v>#N/A</v>
      </c>
      <c r="AE325" s="25" t="e">
        <f t="shared" si="233"/>
        <v>#N/A</v>
      </c>
      <c r="AF325" s="25" t="e">
        <f t="shared" si="234"/>
        <v>#N/A</v>
      </c>
    </row>
    <row r="326" spans="1:32" x14ac:dyDescent="0.25">
      <c r="A326" s="283"/>
      <c r="B326" s="271"/>
      <c r="C326" s="33"/>
      <c r="D326" s="223"/>
      <c r="E326" s="48"/>
      <c r="F326" s="43"/>
      <c r="G326" s="48"/>
      <c r="H326" s="4"/>
      <c r="I326" s="48"/>
      <c r="J326" s="223"/>
      <c r="K326" s="48"/>
      <c r="L326" s="223"/>
      <c r="M326" s="48"/>
      <c r="N326" s="223"/>
      <c r="O326" s="48"/>
      <c r="P326" s="134"/>
      <c r="Q326" s="134"/>
      <c r="T326" s="25" t="str">
        <f t="shared" si="266"/>
        <v/>
      </c>
      <c r="U326" s="25" t="e">
        <f t="shared" si="225"/>
        <v>#N/A</v>
      </c>
      <c r="V326" s="25" t="e">
        <f t="shared" si="226"/>
        <v>#N/A</v>
      </c>
      <c r="W326" s="25" t="e">
        <f t="shared" si="227"/>
        <v>#N/A</v>
      </c>
      <c r="X326" s="25" t="e">
        <f t="shared" si="228"/>
        <v>#N/A</v>
      </c>
      <c r="Y326" s="25" t="e">
        <f t="shared" si="229"/>
        <v>#N/A</v>
      </c>
      <c r="Z326" s="25" t="e">
        <f t="shared" si="230"/>
        <v>#N/A</v>
      </c>
      <c r="AA326" s="25" t="e">
        <f t="shared" si="231"/>
        <v>#N/A</v>
      </c>
      <c r="AB326" s="25" t="e">
        <f t="shared" si="232"/>
        <v>#N/A</v>
      </c>
      <c r="AC326" s="25" t="e">
        <f t="shared" si="217"/>
        <v>#N/A</v>
      </c>
      <c r="AD326" s="25" t="e">
        <f t="shared" si="218"/>
        <v>#N/A</v>
      </c>
      <c r="AE326" s="25" t="e">
        <f t="shared" si="233"/>
        <v>#N/A</v>
      </c>
      <c r="AF326" s="25" t="e">
        <f t="shared" si="234"/>
        <v>#N/A</v>
      </c>
    </row>
    <row r="327" spans="1:32" ht="15.75" thickBot="1" x14ac:dyDescent="0.3">
      <c r="A327" s="283"/>
      <c r="B327" s="271"/>
      <c r="C327" s="33"/>
      <c r="D327" s="223"/>
      <c r="E327" s="48"/>
      <c r="F327" s="43"/>
      <c r="G327" s="48"/>
      <c r="H327" s="4"/>
      <c r="I327" s="48"/>
      <c r="J327" s="223"/>
      <c r="K327" s="48"/>
      <c r="L327" s="223"/>
      <c r="M327" s="48"/>
      <c r="N327" s="223"/>
      <c r="O327" s="48"/>
      <c r="P327" s="134"/>
      <c r="Q327" s="134"/>
      <c r="T327" s="25" t="str">
        <f t="shared" si="182"/>
        <v/>
      </c>
      <c r="U327" s="25" t="e">
        <f t="shared" si="225"/>
        <v>#N/A</v>
      </c>
      <c r="V327" s="25" t="e">
        <f t="shared" si="226"/>
        <v>#N/A</v>
      </c>
      <c r="W327" s="25" t="e">
        <f t="shared" si="227"/>
        <v>#N/A</v>
      </c>
      <c r="X327" s="25" t="e">
        <f t="shared" si="228"/>
        <v>#N/A</v>
      </c>
      <c r="Y327" s="25" t="e">
        <f t="shared" si="229"/>
        <v>#N/A</v>
      </c>
      <c r="Z327" s="25" t="e">
        <f t="shared" si="230"/>
        <v>#N/A</v>
      </c>
      <c r="AA327" s="25" t="e">
        <f t="shared" si="231"/>
        <v>#N/A</v>
      </c>
      <c r="AB327" s="25" t="e">
        <f t="shared" si="232"/>
        <v>#N/A</v>
      </c>
      <c r="AC327" s="25" t="e">
        <f t="shared" si="217"/>
        <v>#N/A</v>
      </c>
      <c r="AD327" s="25" t="e">
        <f t="shared" si="218"/>
        <v>#N/A</v>
      </c>
      <c r="AE327" s="25" t="e">
        <f t="shared" si="233"/>
        <v>#N/A</v>
      </c>
      <c r="AF327" s="25" t="e">
        <f t="shared" si="234"/>
        <v>#N/A</v>
      </c>
    </row>
    <row r="328" spans="1:32" ht="15.75" thickBot="1" x14ac:dyDescent="0.3">
      <c r="C328">
        <f>COUNTA(C264:C327)</f>
        <v>61</v>
      </c>
      <c r="D328" s="31">
        <f>((COUNTA(D264:D327))-COUNTIF(E264:E327,"&lt;1"))/(COUNTA(D264:D327))</f>
        <v>1</v>
      </c>
      <c r="E328" s="48"/>
      <c r="F328" s="31">
        <f>((COUNTA(F264:F327))-COUNTIF(G264:G327,"&lt;1"))/(COUNTA(F264:F327))</f>
        <v>0.94827586206896552</v>
      </c>
      <c r="G328" s="72"/>
      <c r="H328" s="31">
        <f>((COUNTA(H264:H327))-COUNTIF(I264:I327,"&lt;1"))/(COUNTA(H264:H327))</f>
        <v>1</v>
      </c>
      <c r="I328" s="72"/>
      <c r="J328" s="31">
        <f>((COUNTA(J264:J327))-COUNTIF(K264:K327,"&lt;1"))/(COUNTA(J264:J327))</f>
        <v>0.98360655737704916</v>
      </c>
      <c r="K328" s="72"/>
      <c r="L328" s="31">
        <f>((COUNTA(L264:L327))-COUNTIF(M264:M327,"&lt;1"))/(COUNTA(L264:L327))</f>
        <v>0.96721311475409832</v>
      </c>
      <c r="M328" s="72"/>
      <c r="N328" s="31">
        <f>((COUNTA(N264:N327))-COUNTIF(O264:O327,"&lt;1"))/(COUNTA(N264:N327))</f>
        <v>1</v>
      </c>
      <c r="O328" s="72"/>
      <c r="P328" s="11">
        <f>AVERAGE(P264:P327)</f>
        <v>0.9</v>
      </c>
      <c r="Q328" s="11">
        <f>AVERAGE(Q264:Q327)</f>
        <v>0.91666666666666663</v>
      </c>
      <c r="T328" s="25" t="str">
        <f t="shared" si="182"/>
        <v>61</v>
      </c>
      <c r="U328" s="25" t="e">
        <f t="shared" si="225"/>
        <v>#N/A</v>
      </c>
      <c r="V328" s="25" t="e">
        <f t="shared" si="226"/>
        <v>#N/A</v>
      </c>
      <c r="W328" s="25" t="e">
        <f t="shared" si="227"/>
        <v>#N/A</v>
      </c>
      <c r="X328" s="25" t="e">
        <f t="shared" si="228"/>
        <v>#N/A</v>
      </c>
      <c r="Y328" s="25" t="e">
        <f t="shared" si="229"/>
        <v>#N/A</v>
      </c>
      <c r="Z328" s="25" t="e">
        <f t="shared" si="230"/>
        <v>#N/A</v>
      </c>
      <c r="AA328" s="25" t="e">
        <f t="shared" si="231"/>
        <v>#N/A</v>
      </c>
      <c r="AB328" s="25" t="e">
        <f t="shared" si="232"/>
        <v>#N/A</v>
      </c>
      <c r="AC328" s="25" t="e">
        <f t="shared" si="217"/>
        <v>#N/A</v>
      </c>
      <c r="AD328" s="25" t="e">
        <f t="shared" si="218"/>
        <v>#N/A</v>
      </c>
      <c r="AE328" s="25" t="e">
        <f t="shared" si="233"/>
        <v>#N/A</v>
      </c>
      <c r="AF328" s="25" t="e">
        <f t="shared" si="234"/>
        <v>#N/A</v>
      </c>
    </row>
    <row r="329" spans="1:32" x14ac:dyDescent="0.25">
      <c r="D329" s="136"/>
      <c r="F329" s="136"/>
      <c r="G329" s="72"/>
      <c r="H329" s="136"/>
      <c r="I329" s="72"/>
      <c r="J329" s="136"/>
      <c r="K329" s="72"/>
      <c r="L329" s="136"/>
      <c r="M329" s="72"/>
      <c r="N329" s="136"/>
      <c r="O329" s="72"/>
      <c r="P329" s="273"/>
      <c r="Q329" s="273"/>
      <c r="T329" s="25"/>
      <c r="U329" s="25" t="e">
        <f t="shared" si="225"/>
        <v>#N/A</v>
      </c>
      <c r="V329" s="25" t="e">
        <f t="shared" si="226"/>
        <v>#N/A</v>
      </c>
      <c r="W329" s="25" t="e">
        <f t="shared" si="227"/>
        <v>#N/A</v>
      </c>
      <c r="X329" s="25" t="e">
        <f t="shared" si="228"/>
        <v>#N/A</v>
      </c>
      <c r="Y329" s="25" t="e">
        <f t="shared" si="229"/>
        <v>#N/A</v>
      </c>
      <c r="Z329" s="25" t="e">
        <f t="shared" si="230"/>
        <v>#N/A</v>
      </c>
      <c r="AA329" s="25" t="e">
        <f t="shared" si="231"/>
        <v>#N/A</v>
      </c>
      <c r="AB329" s="25" t="e">
        <f t="shared" si="232"/>
        <v>#N/A</v>
      </c>
      <c r="AC329" s="25" t="e">
        <f t="shared" si="217"/>
        <v>#N/A</v>
      </c>
      <c r="AD329" s="25" t="e">
        <f t="shared" si="218"/>
        <v>#N/A</v>
      </c>
      <c r="AE329" s="25" t="e">
        <f t="shared" si="233"/>
        <v>#N/A</v>
      </c>
      <c r="AF329" s="25" t="e">
        <f t="shared" si="234"/>
        <v>#N/A</v>
      </c>
    </row>
    <row r="330" spans="1:32" x14ac:dyDescent="0.25">
      <c r="T330" s="25" t="str">
        <f t="shared" ref="T330:T359" si="270">LEFT(C330,12)</f>
        <v/>
      </c>
      <c r="U330" s="25" t="e">
        <f t="shared" si="225"/>
        <v>#N/A</v>
      </c>
      <c r="V330" s="25" t="e">
        <f t="shared" si="226"/>
        <v>#N/A</v>
      </c>
      <c r="W330" s="25" t="e">
        <f t="shared" si="227"/>
        <v>#N/A</v>
      </c>
      <c r="X330" s="25" t="e">
        <f t="shared" si="228"/>
        <v>#N/A</v>
      </c>
      <c r="Y330" s="25" t="e">
        <f t="shared" si="229"/>
        <v>#N/A</v>
      </c>
      <c r="Z330" s="25" t="e">
        <f t="shared" si="230"/>
        <v>#N/A</v>
      </c>
      <c r="AA330" s="25" t="e">
        <f t="shared" si="231"/>
        <v>#N/A</v>
      </c>
      <c r="AB330" s="25" t="e">
        <f t="shared" si="232"/>
        <v>#N/A</v>
      </c>
      <c r="AC330" s="25" t="e">
        <f t="shared" si="217"/>
        <v>#N/A</v>
      </c>
      <c r="AD330" s="25" t="e">
        <f t="shared" si="218"/>
        <v>#N/A</v>
      </c>
      <c r="AE330" s="25" t="e">
        <f t="shared" si="233"/>
        <v>#N/A</v>
      </c>
      <c r="AF330" s="25" t="e">
        <f t="shared" si="234"/>
        <v>#N/A</v>
      </c>
    </row>
    <row r="331" spans="1:32" ht="30" x14ac:dyDescent="0.25">
      <c r="A331" s="7" t="s">
        <v>18</v>
      </c>
      <c r="B331" s="7" t="s">
        <v>19</v>
      </c>
      <c r="C331" s="7" t="s">
        <v>29</v>
      </c>
      <c r="D331" s="8" t="s">
        <v>127</v>
      </c>
      <c r="E331" s="70"/>
      <c r="F331" s="8" t="s">
        <v>15</v>
      </c>
      <c r="G331" s="70"/>
      <c r="H331" s="8" t="s">
        <v>123</v>
      </c>
      <c r="I331" s="70"/>
      <c r="J331" s="8" t="s">
        <v>14</v>
      </c>
      <c r="K331" s="70"/>
      <c r="L331" s="8" t="s">
        <v>125</v>
      </c>
      <c r="M331" s="105"/>
      <c r="N331" s="127" t="s">
        <v>2</v>
      </c>
      <c r="O331" s="105"/>
      <c r="P331" s="18" t="s">
        <v>124</v>
      </c>
      <c r="Q331" s="227" t="s">
        <v>1412</v>
      </c>
      <c r="T331" s="25" t="str">
        <f t="shared" si="270"/>
        <v>Product</v>
      </c>
      <c r="U331" s="25" t="e">
        <f t="shared" si="225"/>
        <v>#N/A</v>
      </c>
      <c r="V331" s="25" t="e">
        <f t="shared" si="226"/>
        <v>#N/A</v>
      </c>
      <c r="W331" s="25" t="e">
        <f t="shared" si="227"/>
        <v>#N/A</v>
      </c>
      <c r="X331" s="25" t="e">
        <f t="shared" si="228"/>
        <v>#N/A</v>
      </c>
      <c r="Y331" s="25" t="e">
        <f t="shared" si="229"/>
        <v>#N/A</v>
      </c>
      <c r="Z331" s="25" t="e">
        <f t="shared" si="230"/>
        <v>#N/A</v>
      </c>
      <c r="AA331" s="25" t="e">
        <f t="shared" si="231"/>
        <v>#N/A</v>
      </c>
      <c r="AB331" s="25" t="e">
        <f t="shared" si="232"/>
        <v>#N/A</v>
      </c>
      <c r="AC331" s="25" t="e">
        <f t="shared" si="217"/>
        <v>#N/A</v>
      </c>
      <c r="AD331" s="25" t="e">
        <f t="shared" si="218"/>
        <v>#N/A</v>
      </c>
      <c r="AE331" s="25" t="e">
        <f t="shared" si="233"/>
        <v>#N/A</v>
      </c>
      <c r="AF331" s="25" t="e">
        <f t="shared" si="234"/>
        <v>#N/A</v>
      </c>
    </row>
    <row r="332" spans="1:32" x14ac:dyDescent="0.25">
      <c r="A332" s="283">
        <v>46193</v>
      </c>
      <c r="B332" s="34" t="s">
        <v>455</v>
      </c>
      <c r="C332" s="34" t="s">
        <v>30</v>
      </c>
      <c r="D332" s="223">
        <v>0.94</v>
      </c>
      <c r="E332" s="48">
        <f t="shared" ref="E332:E355" si="271">IF(+(IF(D332&lt;U332,0,IF(D332&gt;V332,0,1)))=1,1,0)</f>
        <v>1</v>
      </c>
      <c r="F332" s="43">
        <v>13.64</v>
      </c>
      <c r="G332" s="48">
        <f t="shared" ref="G332:G355" si="272">IF(+(IF(F332&lt;W332,0,IF(F332&gt;X332,0,1)))=1,1,0)</f>
        <v>1</v>
      </c>
      <c r="H332" s="4">
        <v>5.87</v>
      </c>
      <c r="I332" s="48">
        <f t="shared" ref="I332:I355" si="273">IF(+(IF(H332&lt;Y332,0,IF(H332&gt;Z332,0,1)))=1,1,0)</f>
        <v>1</v>
      </c>
      <c r="J332" s="223">
        <v>5.6</v>
      </c>
      <c r="K332" s="48">
        <f t="shared" ref="K332:K355" si="274">IF(+(IF(J332&lt;AA332,0,IF(J332&gt;AB332,0,1)))=1,1,0)</f>
        <v>1</v>
      </c>
      <c r="L332" s="223">
        <v>30.9</v>
      </c>
      <c r="M332" s="48">
        <f t="shared" ref="M332:M355" si="275">IF(+(IF(L332&lt;AC332,0,IF(L332&gt;AD332,0,1)))=1,1,0)</f>
        <v>0</v>
      </c>
      <c r="N332" s="223">
        <v>275</v>
      </c>
      <c r="O332" s="48">
        <f t="shared" ref="O332:O355" si="276">IF(+(IF(N332&lt;AE332,0,IF(N332&gt;AF332,0,1)))=1,1,0)</f>
        <v>1</v>
      </c>
      <c r="P332" s="134">
        <f t="shared" ref="P332:P353" si="277">IF(+(IF(D332&lt;U332,0,IF(D332&gt;V332,0,1)))+(IF(F332&lt;W332,0,IF(F332&gt;X332,0,1)))+(IF(H332&lt;Y332,0,IF(H332&gt;Z332,0,1)))+(IF(J332&lt;AA332,0,IF(J332&gt;AB332,0,1)))+(IF(L332&lt;AC332,0,IF(L332&gt;AD332,0,1)))+(IF(N332&lt;AE332,0,IF(N332&gt;AF332,0,1)))=6,1,0)</f>
        <v>0</v>
      </c>
      <c r="Q332" s="134">
        <f>IF(+(IF(D332&lt;U332,0,IF(D332&gt;V332,0,1)))+(IF(F332&lt;W332,0,IF(F332&gt;X332,0,1)))+(IF(H332&lt;Y332,0,IF(H332&gt;Z332,0,1)))+(IF(J332&lt;AA332,0,IF(J332&gt;AB332,0,1)))+(IF(N332&lt;AE332,0,IF(N332&gt;AF332,0,1)))=5,1,0)</f>
        <v>1</v>
      </c>
      <c r="T332" s="25" t="str">
        <f t="shared" si="270"/>
        <v>STAG</v>
      </c>
      <c r="U332" s="25">
        <f t="shared" si="225"/>
        <v>0.8</v>
      </c>
      <c r="V332" s="25">
        <f t="shared" si="226"/>
        <v>1.24</v>
      </c>
      <c r="W332" s="25">
        <f t="shared" si="227"/>
        <v>12.5</v>
      </c>
      <c r="X332" s="25">
        <f t="shared" si="228"/>
        <v>16.440000000000001</v>
      </c>
      <c r="Y332" s="25">
        <f t="shared" si="229"/>
        <v>5.45</v>
      </c>
      <c r="Z332" s="25">
        <f t="shared" si="230"/>
        <v>5.94</v>
      </c>
      <c r="AA332" s="25">
        <f t="shared" si="231"/>
        <v>5</v>
      </c>
      <c r="AB332" s="25">
        <f t="shared" si="232"/>
        <v>7</v>
      </c>
      <c r="AC332" s="25">
        <f t="shared" si="217"/>
        <v>12</v>
      </c>
      <c r="AD332" s="25">
        <f t="shared" si="218"/>
        <v>19.440000000000001</v>
      </c>
      <c r="AE332" s="25">
        <f t="shared" si="233"/>
        <v>270</v>
      </c>
      <c r="AF332" s="25">
        <f t="shared" si="234"/>
        <v>280</v>
      </c>
    </row>
    <row r="333" spans="1:32" x14ac:dyDescent="0.25">
      <c r="A333" s="283">
        <v>46193</v>
      </c>
      <c r="B333" s="34" t="s">
        <v>435</v>
      </c>
      <c r="C333" s="34" t="s">
        <v>30</v>
      </c>
      <c r="D333" s="223">
        <v>0.99</v>
      </c>
      <c r="E333" s="48">
        <f t="shared" si="271"/>
        <v>1</v>
      </c>
      <c r="F333" s="43">
        <v>13.8</v>
      </c>
      <c r="G333" s="48">
        <f t="shared" si="272"/>
        <v>1</v>
      </c>
      <c r="H333" s="4">
        <v>5.81</v>
      </c>
      <c r="I333" s="48">
        <f t="shared" si="273"/>
        <v>1</v>
      </c>
      <c r="J333" s="223">
        <v>5.67</v>
      </c>
      <c r="K333" s="48">
        <f t="shared" si="274"/>
        <v>1</v>
      </c>
      <c r="L333" s="223">
        <v>30</v>
      </c>
      <c r="M333" s="48">
        <f t="shared" si="275"/>
        <v>0</v>
      </c>
      <c r="N333" s="223">
        <v>275</v>
      </c>
      <c r="O333" s="48">
        <f t="shared" si="276"/>
        <v>1</v>
      </c>
      <c r="P333" s="134">
        <f t="shared" si="277"/>
        <v>0</v>
      </c>
      <c r="Q333" s="134">
        <f t="shared" ref="Q333:Q353" si="278">IF(+(IF(D333&lt;U333,0,IF(D333&gt;V333,0,1)))+(IF(F333&lt;W333,0,IF(F333&gt;X333,0,1)))+(IF(H333&lt;Y333,0,IF(H333&gt;Z333,0,1)))+(IF(J333&lt;AA333,0,IF(J333&gt;AB333,0,1)))+(IF(N333&lt;AE333,0,IF(N333&gt;AF333,0,1)))=5,1,0)</f>
        <v>1</v>
      </c>
      <c r="T333" s="25" t="str">
        <f t="shared" si="270"/>
        <v>STAG</v>
      </c>
      <c r="U333" s="25">
        <f t="shared" si="225"/>
        <v>0.8</v>
      </c>
      <c r="V333" s="25">
        <f t="shared" si="226"/>
        <v>1.24</v>
      </c>
      <c r="W333" s="25">
        <f t="shared" si="227"/>
        <v>12.5</v>
      </c>
      <c r="X333" s="25">
        <f t="shared" si="228"/>
        <v>16.440000000000001</v>
      </c>
      <c r="Y333" s="25">
        <f t="shared" si="229"/>
        <v>5.45</v>
      </c>
      <c r="Z333" s="25">
        <f t="shared" si="230"/>
        <v>5.94</v>
      </c>
      <c r="AA333" s="25">
        <f t="shared" si="231"/>
        <v>5</v>
      </c>
      <c r="AB333" s="25">
        <f t="shared" si="232"/>
        <v>7</v>
      </c>
      <c r="AC333" s="25">
        <f t="shared" si="217"/>
        <v>12</v>
      </c>
      <c r="AD333" s="25">
        <f t="shared" si="218"/>
        <v>19.440000000000001</v>
      </c>
      <c r="AE333" s="25">
        <f t="shared" si="233"/>
        <v>270</v>
      </c>
      <c r="AF333" s="25">
        <f t="shared" si="234"/>
        <v>280</v>
      </c>
    </row>
    <row r="334" spans="1:32" x14ac:dyDescent="0.25">
      <c r="A334" s="283">
        <v>46195</v>
      </c>
      <c r="B334" s="34" t="s">
        <v>436</v>
      </c>
      <c r="C334" s="34" t="s">
        <v>34</v>
      </c>
      <c r="D334" s="223">
        <v>17.2</v>
      </c>
      <c r="E334" s="48">
        <f t="shared" si="271"/>
        <v>1</v>
      </c>
      <c r="F334" s="43">
        <v>12</v>
      </c>
      <c r="G334" s="48">
        <f t="shared" si="272"/>
        <v>1</v>
      </c>
      <c r="H334" s="4"/>
      <c r="I334" s="48">
        <f t="shared" si="273"/>
        <v>1</v>
      </c>
      <c r="J334" s="223">
        <v>225</v>
      </c>
      <c r="K334" s="48">
        <f t="shared" si="274"/>
        <v>1</v>
      </c>
      <c r="L334" s="223">
        <v>269.45</v>
      </c>
      <c r="M334" s="48">
        <f t="shared" si="275"/>
        <v>0</v>
      </c>
      <c r="N334" s="223">
        <v>275</v>
      </c>
      <c r="O334" s="48">
        <f t="shared" si="276"/>
        <v>1</v>
      </c>
      <c r="P334" s="134">
        <f t="shared" si="277"/>
        <v>0</v>
      </c>
      <c r="Q334" s="134">
        <f t="shared" si="278"/>
        <v>1</v>
      </c>
      <c r="T334" s="25" t="str">
        <f t="shared" si="270"/>
        <v>STARMALT</v>
      </c>
      <c r="U334" s="25">
        <f t="shared" si="225"/>
        <v>16.8</v>
      </c>
      <c r="V334" s="25">
        <f t="shared" si="226"/>
        <v>17.239999999999998</v>
      </c>
      <c r="W334" s="25">
        <f t="shared" si="227"/>
        <v>10</v>
      </c>
      <c r="X334" s="25">
        <f t="shared" si="228"/>
        <v>12.44</v>
      </c>
      <c r="Y334" s="25">
        <f t="shared" si="229"/>
        <v>0</v>
      </c>
      <c r="Z334" s="25">
        <f t="shared" si="230"/>
        <v>0</v>
      </c>
      <c r="AA334" s="25">
        <f t="shared" si="231"/>
        <v>170</v>
      </c>
      <c r="AB334" s="25">
        <f t="shared" si="232"/>
        <v>240</v>
      </c>
      <c r="AC334" s="25">
        <f t="shared" si="217"/>
        <v>230</v>
      </c>
      <c r="AD334" s="25">
        <f t="shared" si="218"/>
        <v>250</v>
      </c>
      <c r="AE334" s="25">
        <f t="shared" si="233"/>
        <v>270</v>
      </c>
      <c r="AF334" s="25">
        <f t="shared" si="234"/>
        <v>280</v>
      </c>
    </row>
    <row r="335" spans="1:32" x14ac:dyDescent="0.25">
      <c r="A335" s="283">
        <v>46195</v>
      </c>
      <c r="B335" s="118" t="s">
        <v>435</v>
      </c>
      <c r="C335" s="34" t="s">
        <v>34</v>
      </c>
      <c r="D335" s="223">
        <v>16.91</v>
      </c>
      <c r="E335" s="48">
        <f t="shared" si="271"/>
        <v>1</v>
      </c>
      <c r="F335" s="43">
        <v>12.2</v>
      </c>
      <c r="G335" s="48">
        <f t="shared" si="272"/>
        <v>1</v>
      </c>
      <c r="H335" s="4"/>
      <c r="I335" s="48">
        <f t="shared" si="273"/>
        <v>1</v>
      </c>
      <c r="J335" s="223">
        <v>189.8</v>
      </c>
      <c r="K335" s="48">
        <f t="shared" si="274"/>
        <v>1</v>
      </c>
      <c r="L335" s="223">
        <v>264.89999999999998</v>
      </c>
      <c r="M335" s="48">
        <f t="shared" si="275"/>
        <v>0</v>
      </c>
      <c r="N335" s="223">
        <v>275</v>
      </c>
      <c r="O335" s="48">
        <f t="shared" si="276"/>
        <v>1</v>
      </c>
      <c r="P335" s="134">
        <f t="shared" si="277"/>
        <v>0</v>
      </c>
      <c r="Q335" s="134">
        <f t="shared" si="278"/>
        <v>1</v>
      </c>
      <c r="T335" s="25" t="str">
        <f t="shared" si="270"/>
        <v>STARMALT</v>
      </c>
      <c r="U335" s="25">
        <f t="shared" si="225"/>
        <v>16.8</v>
      </c>
      <c r="V335" s="25">
        <f t="shared" si="226"/>
        <v>17.239999999999998</v>
      </c>
      <c r="W335" s="25">
        <f t="shared" si="227"/>
        <v>10</v>
      </c>
      <c r="X335" s="25">
        <f t="shared" si="228"/>
        <v>12.44</v>
      </c>
      <c r="Y335" s="25">
        <f t="shared" si="229"/>
        <v>0</v>
      </c>
      <c r="Z335" s="25">
        <f t="shared" si="230"/>
        <v>0</v>
      </c>
      <c r="AA335" s="25">
        <f t="shared" si="231"/>
        <v>170</v>
      </c>
      <c r="AB335" s="25">
        <f t="shared" si="232"/>
        <v>240</v>
      </c>
      <c r="AC335" s="25">
        <f t="shared" si="217"/>
        <v>230</v>
      </c>
      <c r="AD335" s="25">
        <f t="shared" si="218"/>
        <v>250</v>
      </c>
      <c r="AE335" s="25">
        <f t="shared" si="233"/>
        <v>270</v>
      </c>
      <c r="AF335" s="25">
        <f t="shared" si="234"/>
        <v>280</v>
      </c>
    </row>
    <row r="336" spans="1:32" x14ac:dyDescent="0.25">
      <c r="A336" s="283">
        <v>46195</v>
      </c>
      <c r="B336" s="34" t="s">
        <v>455</v>
      </c>
      <c r="C336" s="34" t="s">
        <v>34</v>
      </c>
      <c r="D336" s="223">
        <v>17.18</v>
      </c>
      <c r="E336" s="48">
        <f t="shared" si="271"/>
        <v>1</v>
      </c>
      <c r="F336" s="43">
        <v>11.45</v>
      </c>
      <c r="G336" s="48">
        <f t="shared" si="272"/>
        <v>1</v>
      </c>
      <c r="H336" s="4"/>
      <c r="I336" s="48">
        <f t="shared" si="273"/>
        <v>1</v>
      </c>
      <c r="J336" s="223">
        <v>189.6</v>
      </c>
      <c r="K336" s="48">
        <f t="shared" si="274"/>
        <v>1</v>
      </c>
      <c r="L336" s="223">
        <v>401.6</v>
      </c>
      <c r="M336" s="48">
        <f t="shared" si="275"/>
        <v>0</v>
      </c>
      <c r="N336" s="223">
        <v>275</v>
      </c>
      <c r="O336" s="48">
        <f t="shared" si="276"/>
        <v>1</v>
      </c>
      <c r="P336" s="134">
        <f t="shared" si="277"/>
        <v>0</v>
      </c>
      <c r="Q336" s="134">
        <f t="shared" si="278"/>
        <v>1</v>
      </c>
      <c r="T336" s="25" t="str">
        <f t="shared" si="270"/>
        <v>STARMALT</v>
      </c>
      <c r="U336" s="25">
        <f t="shared" si="225"/>
        <v>16.8</v>
      </c>
      <c r="V336" s="25">
        <f t="shared" si="226"/>
        <v>17.239999999999998</v>
      </c>
      <c r="W336" s="25">
        <f t="shared" si="227"/>
        <v>10</v>
      </c>
      <c r="X336" s="25">
        <f t="shared" si="228"/>
        <v>12.44</v>
      </c>
      <c r="Y336" s="25">
        <f t="shared" si="229"/>
        <v>0</v>
      </c>
      <c r="Z336" s="25">
        <f t="shared" si="230"/>
        <v>0</v>
      </c>
      <c r="AA336" s="25">
        <f t="shared" si="231"/>
        <v>170</v>
      </c>
      <c r="AB336" s="25">
        <f t="shared" si="232"/>
        <v>240</v>
      </c>
      <c r="AC336" s="25">
        <f t="shared" si="217"/>
        <v>230</v>
      </c>
      <c r="AD336" s="25">
        <f t="shared" si="218"/>
        <v>250</v>
      </c>
      <c r="AE336" s="25">
        <f t="shared" si="233"/>
        <v>270</v>
      </c>
      <c r="AF336" s="25">
        <f t="shared" si="234"/>
        <v>280</v>
      </c>
    </row>
    <row r="337" spans="1:32" x14ac:dyDescent="0.25">
      <c r="A337" s="283">
        <v>46196</v>
      </c>
      <c r="B337" s="34" t="s">
        <v>455</v>
      </c>
      <c r="C337" s="34" t="s">
        <v>31</v>
      </c>
      <c r="D337" s="223">
        <v>1.99</v>
      </c>
      <c r="E337" s="48">
        <f t="shared" si="271"/>
        <v>1</v>
      </c>
      <c r="F337" s="43">
        <v>14.8</v>
      </c>
      <c r="G337" s="48">
        <f t="shared" si="272"/>
        <v>1</v>
      </c>
      <c r="H337" s="4">
        <v>5.25</v>
      </c>
      <c r="I337" s="48">
        <f t="shared" si="273"/>
        <v>1</v>
      </c>
      <c r="J337" s="223">
        <v>7.15</v>
      </c>
      <c r="K337" s="48">
        <f t="shared" si="274"/>
        <v>0</v>
      </c>
      <c r="L337" s="223">
        <v>27.8</v>
      </c>
      <c r="M337" s="48">
        <f t="shared" si="275"/>
        <v>0</v>
      </c>
      <c r="N337" s="223">
        <v>275</v>
      </c>
      <c r="O337" s="48">
        <f t="shared" si="276"/>
        <v>1</v>
      </c>
      <c r="P337" s="134">
        <f t="shared" si="277"/>
        <v>0</v>
      </c>
      <c r="Q337" s="134">
        <f t="shared" si="278"/>
        <v>0</v>
      </c>
      <c r="T337" s="25" t="str">
        <f t="shared" si="270"/>
        <v>CARIB</v>
      </c>
      <c r="U337" s="25">
        <f t="shared" si="225"/>
        <v>1.65</v>
      </c>
      <c r="V337" s="25">
        <f t="shared" si="226"/>
        <v>2.14</v>
      </c>
      <c r="W337" s="25">
        <f t="shared" si="227"/>
        <v>12.5</v>
      </c>
      <c r="X337" s="25">
        <f t="shared" si="228"/>
        <v>16.399999999999999</v>
      </c>
      <c r="Y337" s="25">
        <f t="shared" si="229"/>
        <v>5</v>
      </c>
      <c r="Z337" s="25">
        <f t="shared" si="230"/>
        <v>5.44</v>
      </c>
      <c r="AA337" s="25">
        <f t="shared" si="231"/>
        <v>5</v>
      </c>
      <c r="AB337" s="25">
        <f t="shared" si="232"/>
        <v>7</v>
      </c>
      <c r="AC337" s="25">
        <f t="shared" si="217"/>
        <v>12</v>
      </c>
      <c r="AD337" s="25">
        <f t="shared" si="218"/>
        <v>19.440000000000001</v>
      </c>
      <c r="AE337" s="25">
        <f t="shared" si="233"/>
        <v>270</v>
      </c>
      <c r="AF337" s="25">
        <f t="shared" si="234"/>
        <v>280</v>
      </c>
    </row>
    <row r="338" spans="1:32" x14ac:dyDescent="0.25">
      <c r="A338" s="283">
        <v>46196</v>
      </c>
      <c r="B338" s="34" t="s">
        <v>458</v>
      </c>
      <c r="C338" s="34" t="s">
        <v>31</v>
      </c>
      <c r="D338" s="223">
        <v>2</v>
      </c>
      <c r="E338" s="48">
        <f t="shared" si="271"/>
        <v>1</v>
      </c>
      <c r="F338" s="43">
        <v>14</v>
      </c>
      <c r="G338" s="48">
        <f t="shared" si="272"/>
        <v>1</v>
      </c>
      <c r="H338" s="4">
        <v>5.23</v>
      </c>
      <c r="I338" s="48">
        <f t="shared" si="273"/>
        <v>1</v>
      </c>
      <c r="J338" s="223">
        <v>7</v>
      </c>
      <c r="K338" s="48">
        <f t="shared" si="274"/>
        <v>1</v>
      </c>
      <c r="L338" s="223">
        <v>32.6</v>
      </c>
      <c r="M338" s="48">
        <f t="shared" si="275"/>
        <v>0</v>
      </c>
      <c r="N338" s="223">
        <v>275</v>
      </c>
      <c r="O338" s="48">
        <f t="shared" si="276"/>
        <v>1</v>
      </c>
      <c r="P338" s="134">
        <f t="shared" si="277"/>
        <v>0</v>
      </c>
      <c r="Q338" s="134">
        <f t="shared" si="278"/>
        <v>1</v>
      </c>
      <c r="T338" s="25" t="str">
        <f t="shared" si="270"/>
        <v>CARIB</v>
      </c>
      <c r="U338" s="25">
        <f t="shared" si="225"/>
        <v>1.65</v>
      </c>
      <c r="V338" s="25">
        <f t="shared" si="226"/>
        <v>2.14</v>
      </c>
      <c r="W338" s="25">
        <f t="shared" si="227"/>
        <v>12.5</v>
      </c>
      <c r="X338" s="25">
        <f t="shared" si="228"/>
        <v>16.399999999999999</v>
      </c>
      <c r="Y338" s="25">
        <f t="shared" si="229"/>
        <v>5</v>
      </c>
      <c r="Z338" s="25">
        <f t="shared" si="230"/>
        <v>5.44</v>
      </c>
      <c r="AA338" s="25">
        <f t="shared" si="231"/>
        <v>5</v>
      </c>
      <c r="AB338" s="25">
        <f t="shared" si="232"/>
        <v>7</v>
      </c>
      <c r="AC338" s="25">
        <f t="shared" si="217"/>
        <v>12</v>
      </c>
      <c r="AD338" s="25">
        <f t="shared" si="218"/>
        <v>19.440000000000001</v>
      </c>
      <c r="AE338" s="25">
        <f t="shared" si="233"/>
        <v>270</v>
      </c>
      <c r="AF338" s="25">
        <f t="shared" si="234"/>
        <v>280</v>
      </c>
    </row>
    <row r="339" spans="1:32" x14ac:dyDescent="0.25">
      <c r="A339" s="283">
        <v>46196</v>
      </c>
      <c r="B339" s="34" t="s">
        <v>458</v>
      </c>
      <c r="C339" s="34" t="s">
        <v>33</v>
      </c>
      <c r="D339" s="223">
        <v>3.64</v>
      </c>
      <c r="E339" s="48">
        <f t="shared" si="271"/>
        <v>1</v>
      </c>
      <c r="F339" s="43">
        <v>48.5</v>
      </c>
      <c r="G339" s="48">
        <f t="shared" si="272"/>
        <v>1</v>
      </c>
      <c r="H339" s="4">
        <v>7.7</v>
      </c>
      <c r="I339" s="48">
        <f t="shared" si="273"/>
        <v>1</v>
      </c>
      <c r="J339" s="223">
        <v>180.1</v>
      </c>
      <c r="K339" s="48">
        <f t="shared" si="274"/>
        <v>1</v>
      </c>
      <c r="L339" s="223">
        <v>45.2</v>
      </c>
      <c r="M339" s="48">
        <f t="shared" si="275"/>
        <v>0</v>
      </c>
      <c r="N339" s="223">
        <v>275</v>
      </c>
      <c r="O339" s="48">
        <f t="shared" si="276"/>
        <v>1</v>
      </c>
      <c r="P339" s="134">
        <f t="shared" si="277"/>
        <v>0</v>
      </c>
      <c r="Q339" s="134">
        <f t="shared" si="278"/>
        <v>1</v>
      </c>
      <c r="T339" s="25" t="str">
        <f t="shared" si="270"/>
        <v>GUINNESS</v>
      </c>
      <c r="U339" s="25">
        <f t="shared" si="225"/>
        <v>3.1</v>
      </c>
      <c r="V339" s="25">
        <f t="shared" si="226"/>
        <v>4.1399999999999997</v>
      </c>
      <c r="W339" s="25">
        <f t="shared" si="227"/>
        <v>48</v>
      </c>
      <c r="X339" s="25">
        <f t="shared" si="228"/>
        <v>62</v>
      </c>
      <c r="Y339" s="25">
        <f t="shared" si="229"/>
        <v>7.25</v>
      </c>
      <c r="Z339" s="25">
        <f t="shared" si="230"/>
        <v>7.74</v>
      </c>
      <c r="AA339" s="25">
        <f t="shared" si="231"/>
        <v>155</v>
      </c>
      <c r="AB339" s="25">
        <f t="shared" si="232"/>
        <v>195</v>
      </c>
      <c r="AC339" s="25">
        <f t="shared" si="217"/>
        <v>17</v>
      </c>
      <c r="AD339" s="25">
        <f t="shared" si="218"/>
        <v>30</v>
      </c>
      <c r="AE339" s="25">
        <f t="shared" si="233"/>
        <v>274</v>
      </c>
      <c r="AF339" s="25">
        <f t="shared" si="234"/>
        <v>276</v>
      </c>
    </row>
    <row r="340" spans="1:32" x14ac:dyDescent="0.25">
      <c r="A340" s="283">
        <v>46196</v>
      </c>
      <c r="B340" s="34" t="s">
        <v>436</v>
      </c>
      <c r="C340" s="34" t="s">
        <v>33</v>
      </c>
      <c r="D340" s="223">
        <v>3.31</v>
      </c>
      <c r="E340" s="48">
        <f t="shared" si="271"/>
        <v>1</v>
      </c>
      <c r="F340" s="43">
        <v>54.55</v>
      </c>
      <c r="G340" s="48">
        <f t="shared" si="272"/>
        <v>1</v>
      </c>
      <c r="H340" s="4">
        <v>7.56</v>
      </c>
      <c r="I340" s="48">
        <f t="shared" si="273"/>
        <v>1</v>
      </c>
      <c r="J340" s="223">
        <v>157.6</v>
      </c>
      <c r="K340" s="48">
        <f t="shared" si="274"/>
        <v>1</v>
      </c>
      <c r="L340" s="223">
        <v>57.4</v>
      </c>
      <c r="M340" s="48">
        <f t="shared" si="275"/>
        <v>0</v>
      </c>
      <c r="N340" s="223">
        <v>275</v>
      </c>
      <c r="O340" s="48">
        <f t="shared" si="276"/>
        <v>1</v>
      </c>
      <c r="P340" s="134">
        <f t="shared" si="277"/>
        <v>0</v>
      </c>
      <c r="Q340" s="134">
        <f t="shared" si="278"/>
        <v>1</v>
      </c>
      <c r="T340" s="25" t="str">
        <f t="shared" si="270"/>
        <v>GUINNESS</v>
      </c>
      <c r="U340" s="25">
        <f t="shared" si="225"/>
        <v>3.1</v>
      </c>
      <c r="V340" s="25">
        <f t="shared" si="226"/>
        <v>4.1399999999999997</v>
      </c>
      <c r="W340" s="25">
        <f t="shared" si="227"/>
        <v>48</v>
      </c>
      <c r="X340" s="25">
        <f t="shared" si="228"/>
        <v>62</v>
      </c>
      <c r="Y340" s="25">
        <f t="shared" si="229"/>
        <v>7.25</v>
      </c>
      <c r="Z340" s="25">
        <f t="shared" si="230"/>
        <v>7.74</v>
      </c>
      <c r="AA340" s="25">
        <f t="shared" si="231"/>
        <v>155</v>
      </c>
      <c r="AB340" s="25">
        <f t="shared" si="232"/>
        <v>195</v>
      </c>
      <c r="AC340" s="25">
        <f t="shared" si="217"/>
        <v>17</v>
      </c>
      <c r="AD340" s="25">
        <f t="shared" si="218"/>
        <v>30</v>
      </c>
      <c r="AE340" s="25">
        <f t="shared" si="233"/>
        <v>274</v>
      </c>
      <c r="AF340" s="25">
        <f t="shared" si="234"/>
        <v>276</v>
      </c>
    </row>
    <row r="341" spans="1:32" x14ac:dyDescent="0.25">
      <c r="A341" s="283">
        <v>46197</v>
      </c>
      <c r="B341" s="34" t="s">
        <v>434</v>
      </c>
      <c r="C341" s="34" t="s">
        <v>33</v>
      </c>
      <c r="D341" s="223">
        <v>3.57</v>
      </c>
      <c r="E341" s="48">
        <f t="shared" si="271"/>
        <v>1</v>
      </c>
      <c r="F341" s="43">
        <v>52.4</v>
      </c>
      <c r="G341" s="48">
        <f t="shared" si="272"/>
        <v>1</v>
      </c>
      <c r="H341" s="4">
        <v>7.68</v>
      </c>
      <c r="I341" s="48">
        <f t="shared" si="273"/>
        <v>1</v>
      </c>
      <c r="J341" s="223">
        <v>158.69999999999999</v>
      </c>
      <c r="K341" s="48">
        <f t="shared" si="274"/>
        <v>1</v>
      </c>
      <c r="L341" s="223">
        <v>36.65</v>
      </c>
      <c r="M341" s="48">
        <f t="shared" si="275"/>
        <v>0</v>
      </c>
      <c r="N341" s="223">
        <v>275</v>
      </c>
      <c r="O341" s="48">
        <f t="shared" si="276"/>
        <v>1</v>
      </c>
      <c r="P341" s="134">
        <f t="shared" si="277"/>
        <v>0</v>
      </c>
      <c r="Q341" s="134">
        <f t="shared" si="278"/>
        <v>1</v>
      </c>
      <c r="T341" s="25" t="str">
        <f t="shared" si="270"/>
        <v>GUINNESS</v>
      </c>
      <c r="U341" s="25">
        <f t="shared" si="225"/>
        <v>3.1</v>
      </c>
      <c r="V341" s="25">
        <f t="shared" si="226"/>
        <v>4.1399999999999997</v>
      </c>
      <c r="W341" s="25">
        <f t="shared" si="227"/>
        <v>48</v>
      </c>
      <c r="X341" s="25">
        <f t="shared" si="228"/>
        <v>62</v>
      </c>
      <c r="Y341" s="25">
        <f t="shared" si="229"/>
        <v>7.25</v>
      </c>
      <c r="Z341" s="25">
        <f t="shared" si="230"/>
        <v>7.74</v>
      </c>
      <c r="AA341" s="25">
        <f t="shared" si="231"/>
        <v>155</v>
      </c>
      <c r="AB341" s="25">
        <f t="shared" si="232"/>
        <v>195</v>
      </c>
      <c r="AC341" s="25">
        <f t="shared" si="217"/>
        <v>17</v>
      </c>
      <c r="AD341" s="25">
        <f t="shared" si="218"/>
        <v>30</v>
      </c>
      <c r="AE341" s="25">
        <f t="shared" si="233"/>
        <v>274</v>
      </c>
      <c r="AF341" s="25">
        <f t="shared" si="234"/>
        <v>276</v>
      </c>
    </row>
    <row r="342" spans="1:32" x14ac:dyDescent="0.25">
      <c r="A342" s="283">
        <v>46197</v>
      </c>
      <c r="B342" s="34" t="s">
        <v>457</v>
      </c>
      <c r="C342" s="34" t="s">
        <v>31</v>
      </c>
      <c r="D342" s="223">
        <v>1.97</v>
      </c>
      <c r="E342" s="48">
        <f t="shared" si="271"/>
        <v>1</v>
      </c>
      <c r="F342" s="43">
        <v>15.6</v>
      </c>
      <c r="G342" s="48">
        <f t="shared" si="272"/>
        <v>1</v>
      </c>
      <c r="H342" s="4">
        <v>5.29</v>
      </c>
      <c r="I342" s="48">
        <f t="shared" si="273"/>
        <v>1</v>
      </c>
      <c r="J342" s="223">
        <v>6.58</v>
      </c>
      <c r="K342" s="48">
        <f t="shared" si="274"/>
        <v>1</v>
      </c>
      <c r="L342" s="223">
        <v>25.95</v>
      </c>
      <c r="M342" s="48">
        <f t="shared" si="275"/>
        <v>0</v>
      </c>
      <c r="N342" s="223">
        <v>275</v>
      </c>
      <c r="O342" s="48">
        <f t="shared" si="276"/>
        <v>1</v>
      </c>
      <c r="P342" s="134">
        <f t="shared" si="277"/>
        <v>0</v>
      </c>
      <c r="Q342" s="134">
        <f t="shared" si="278"/>
        <v>1</v>
      </c>
      <c r="T342" s="25" t="str">
        <f t="shared" si="270"/>
        <v>CARIB</v>
      </c>
      <c r="U342" s="25">
        <f t="shared" si="225"/>
        <v>1.65</v>
      </c>
      <c r="V342" s="25">
        <f t="shared" si="226"/>
        <v>2.14</v>
      </c>
      <c r="W342" s="25">
        <f t="shared" si="227"/>
        <v>12.5</v>
      </c>
      <c r="X342" s="25">
        <f t="shared" si="228"/>
        <v>16.399999999999999</v>
      </c>
      <c r="Y342" s="25">
        <f t="shared" si="229"/>
        <v>5</v>
      </c>
      <c r="Z342" s="25">
        <f t="shared" si="230"/>
        <v>5.44</v>
      </c>
      <c r="AA342" s="25">
        <f t="shared" si="231"/>
        <v>5</v>
      </c>
      <c r="AB342" s="25">
        <f t="shared" si="232"/>
        <v>7</v>
      </c>
      <c r="AC342" s="25">
        <f t="shared" si="217"/>
        <v>12</v>
      </c>
      <c r="AD342" s="25">
        <f t="shared" si="218"/>
        <v>19.440000000000001</v>
      </c>
      <c r="AE342" s="25">
        <f t="shared" si="233"/>
        <v>270</v>
      </c>
      <c r="AF342" s="25">
        <f t="shared" si="234"/>
        <v>280</v>
      </c>
    </row>
    <row r="343" spans="1:32" x14ac:dyDescent="0.25">
      <c r="A343" s="283">
        <v>46197</v>
      </c>
      <c r="B343" s="34" t="s">
        <v>456</v>
      </c>
      <c r="C343" s="34" t="s">
        <v>31</v>
      </c>
      <c r="D343" s="223">
        <v>1.88</v>
      </c>
      <c r="E343" s="48">
        <f t="shared" si="271"/>
        <v>1</v>
      </c>
      <c r="F343" s="43">
        <v>13.1</v>
      </c>
      <c r="G343" s="48">
        <f t="shared" si="272"/>
        <v>1</v>
      </c>
      <c r="H343" s="4">
        <v>5.07</v>
      </c>
      <c r="I343" s="48">
        <f t="shared" si="273"/>
        <v>1</v>
      </c>
      <c r="J343" s="223">
        <v>5</v>
      </c>
      <c r="K343" s="48">
        <f t="shared" si="274"/>
        <v>1</v>
      </c>
      <c r="L343" s="223">
        <v>25.5</v>
      </c>
      <c r="M343" s="48">
        <f t="shared" si="275"/>
        <v>0</v>
      </c>
      <c r="N343" s="262"/>
      <c r="O343" s="48"/>
      <c r="P343" s="134">
        <f>IF(+(IF(D343&lt;U343,0,IF(D343&gt;V343,0,1)))+(IF(F343&lt;W343,0,IF(F343&gt;X343,0,1)))+(IF(H343&lt;Y343,0,IF(H343&gt;Z343,0,1)))+(IF(J343&lt;AA343,0,IF(J343&gt;AB343,0,1)))+(IF(L343&lt;AC343,0,IF(L343&gt;AD343,0,1)))+(IF(N343&lt;AE343,0,IF(N343&gt;AF343,0,1)))=6,1,0)</f>
        <v>0</v>
      </c>
      <c r="Q343" s="134">
        <f t="shared" si="278"/>
        <v>0</v>
      </c>
      <c r="T343" s="25" t="str">
        <f t="shared" si="270"/>
        <v>CARIB</v>
      </c>
      <c r="U343" s="25">
        <f t="shared" si="225"/>
        <v>1.65</v>
      </c>
      <c r="V343" s="25">
        <f t="shared" si="226"/>
        <v>2.14</v>
      </c>
      <c r="W343" s="25">
        <f t="shared" si="227"/>
        <v>12.5</v>
      </c>
      <c r="X343" s="25">
        <f t="shared" si="228"/>
        <v>16.399999999999999</v>
      </c>
      <c r="Y343" s="25">
        <f t="shared" si="229"/>
        <v>5</v>
      </c>
      <c r="Z343" s="25">
        <f t="shared" si="230"/>
        <v>5.44</v>
      </c>
      <c r="AA343" s="25">
        <f t="shared" si="231"/>
        <v>5</v>
      </c>
      <c r="AB343" s="25">
        <f t="shared" si="232"/>
        <v>7</v>
      </c>
      <c r="AC343" s="25">
        <f t="shared" si="217"/>
        <v>12</v>
      </c>
      <c r="AD343" s="25">
        <f t="shared" si="218"/>
        <v>19.440000000000001</v>
      </c>
      <c r="AE343" s="25">
        <f t="shared" si="233"/>
        <v>270</v>
      </c>
      <c r="AF343" s="25">
        <f t="shared" si="234"/>
        <v>280</v>
      </c>
    </row>
    <row r="344" spans="1:32" x14ac:dyDescent="0.25">
      <c r="A344" s="283">
        <v>46198</v>
      </c>
      <c r="B344" s="34" t="s">
        <v>436</v>
      </c>
      <c r="C344" s="34" t="s">
        <v>30</v>
      </c>
      <c r="D344" s="1">
        <v>0.92</v>
      </c>
      <c r="E344" s="48">
        <f t="shared" si="271"/>
        <v>1</v>
      </c>
      <c r="F344" s="1">
        <v>13.6</v>
      </c>
      <c r="G344" s="48">
        <f t="shared" si="272"/>
        <v>1</v>
      </c>
      <c r="H344" s="4">
        <v>5.84</v>
      </c>
      <c r="I344" s="48">
        <f t="shared" si="273"/>
        <v>1</v>
      </c>
      <c r="J344" s="223">
        <v>5.7</v>
      </c>
      <c r="K344" s="48">
        <f t="shared" si="274"/>
        <v>1</v>
      </c>
      <c r="L344" s="1">
        <v>18.25</v>
      </c>
      <c r="M344" s="48">
        <f t="shared" si="275"/>
        <v>1</v>
      </c>
      <c r="N344" s="223">
        <v>275</v>
      </c>
      <c r="O344" s="48">
        <f t="shared" si="276"/>
        <v>1</v>
      </c>
      <c r="P344" s="134">
        <f t="shared" si="277"/>
        <v>1</v>
      </c>
      <c r="Q344" s="134">
        <f t="shared" si="278"/>
        <v>1</v>
      </c>
      <c r="T344" s="25" t="str">
        <f t="shared" si="270"/>
        <v>STAG</v>
      </c>
      <c r="U344" s="25">
        <f t="shared" si="225"/>
        <v>0.8</v>
      </c>
      <c r="V344" s="25">
        <f t="shared" si="226"/>
        <v>1.24</v>
      </c>
      <c r="W344" s="25">
        <f t="shared" si="227"/>
        <v>12.5</v>
      </c>
      <c r="X344" s="25">
        <f t="shared" si="228"/>
        <v>16.440000000000001</v>
      </c>
      <c r="Y344" s="25">
        <f t="shared" si="229"/>
        <v>5.45</v>
      </c>
      <c r="Z344" s="25">
        <f t="shared" si="230"/>
        <v>5.94</v>
      </c>
      <c r="AA344" s="25">
        <f t="shared" si="231"/>
        <v>5</v>
      </c>
      <c r="AB344" s="25">
        <f t="shared" si="232"/>
        <v>7</v>
      </c>
      <c r="AC344" s="25">
        <f t="shared" si="217"/>
        <v>12</v>
      </c>
      <c r="AD344" s="25">
        <f t="shared" si="218"/>
        <v>19.440000000000001</v>
      </c>
      <c r="AE344" s="25">
        <f t="shared" si="233"/>
        <v>270</v>
      </c>
      <c r="AF344" s="25">
        <f t="shared" si="234"/>
        <v>280</v>
      </c>
    </row>
    <row r="345" spans="1:32" x14ac:dyDescent="0.25">
      <c r="A345" s="283">
        <v>46198</v>
      </c>
      <c r="B345" s="34" t="s">
        <v>434</v>
      </c>
      <c r="C345" s="34" t="s">
        <v>30</v>
      </c>
      <c r="D345" s="223">
        <v>0.99</v>
      </c>
      <c r="E345" s="48">
        <f t="shared" si="271"/>
        <v>1</v>
      </c>
      <c r="F345" s="43">
        <v>16</v>
      </c>
      <c r="G345" s="48">
        <f t="shared" si="272"/>
        <v>1</v>
      </c>
      <c r="H345" s="4">
        <v>5.74</v>
      </c>
      <c r="I345" s="48">
        <f t="shared" si="273"/>
        <v>1</v>
      </c>
      <c r="J345" s="223">
        <v>5.3</v>
      </c>
      <c r="K345" s="48">
        <f t="shared" si="274"/>
        <v>1</v>
      </c>
      <c r="L345" s="223">
        <v>32.65</v>
      </c>
      <c r="M345" s="48">
        <f t="shared" si="275"/>
        <v>0</v>
      </c>
      <c r="N345" s="223">
        <v>275</v>
      </c>
      <c r="O345" s="48">
        <f t="shared" si="276"/>
        <v>1</v>
      </c>
      <c r="P345" s="134">
        <f t="shared" si="277"/>
        <v>0</v>
      </c>
      <c r="Q345" s="134">
        <f t="shared" si="278"/>
        <v>1</v>
      </c>
      <c r="T345" s="25" t="str">
        <f t="shared" si="270"/>
        <v>STAG</v>
      </c>
      <c r="U345" s="25">
        <f t="shared" si="225"/>
        <v>0.8</v>
      </c>
      <c r="V345" s="25">
        <f t="shared" si="226"/>
        <v>1.24</v>
      </c>
      <c r="W345" s="25">
        <f t="shared" si="227"/>
        <v>12.5</v>
      </c>
      <c r="X345" s="25">
        <f t="shared" si="228"/>
        <v>16.440000000000001</v>
      </c>
      <c r="Y345" s="25">
        <f t="shared" si="229"/>
        <v>5.45</v>
      </c>
      <c r="Z345" s="25">
        <f t="shared" si="230"/>
        <v>5.94</v>
      </c>
      <c r="AA345" s="25">
        <f t="shared" si="231"/>
        <v>5</v>
      </c>
      <c r="AB345" s="25">
        <f t="shared" si="232"/>
        <v>7</v>
      </c>
      <c r="AC345" s="25">
        <f t="shared" si="217"/>
        <v>12</v>
      </c>
      <c r="AD345" s="25">
        <f t="shared" si="218"/>
        <v>19.440000000000001</v>
      </c>
      <c r="AE345" s="25">
        <f t="shared" si="233"/>
        <v>270</v>
      </c>
      <c r="AF345" s="25">
        <f t="shared" si="234"/>
        <v>280</v>
      </c>
    </row>
    <row r="346" spans="1:32" x14ac:dyDescent="0.25">
      <c r="A346" s="283">
        <v>46198</v>
      </c>
      <c r="B346" s="34" t="s">
        <v>437</v>
      </c>
      <c r="C346" s="34" t="s">
        <v>30</v>
      </c>
      <c r="D346" s="223">
        <v>0.88</v>
      </c>
      <c r="E346" s="48">
        <f t="shared" si="271"/>
        <v>1</v>
      </c>
      <c r="F346" s="43">
        <v>14.1</v>
      </c>
      <c r="G346" s="48">
        <f t="shared" si="272"/>
        <v>1</v>
      </c>
      <c r="H346" s="4">
        <v>5.79</v>
      </c>
      <c r="I346" s="48">
        <f t="shared" si="273"/>
        <v>1</v>
      </c>
      <c r="J346" s="223">
        <v>5.33</v>
      </c>
      <c r="K346" s="48">
        <f t="shared" si="274"/>
        <v>1</v>
      </c>
      <c r="L346" s="223">
        <v>15.05</v>
      </c>
      <c r="M346" s="48">
        <f t="shared" si="275"/>
        <v>1</v>
      </c>
      <c r="N346" s="223">
        <v>275</v>
      </c>
      <c r="O346" s="48">
        <f t="shared" si="276"/>
        <v>1</v>
      </c>
      <c r="P346" s="134">
        <f t="shared" si="277"/>
        <v>1</v>
      </c>
      <c r="Q346" s="134">
        <f t="shared" si="278"/>
        <v>1</v>
      </c>
      <c r="T346" s="25" t="str">
        <f t="shared" si="270"/>
        <v>STAG</v>
      </c>
      <c r="U346" s="25">
        <f t="shared" si="225"/>
        <v>0.8</v>
      </c>
      <c r="V346" s="25">
        <f t="shared" si="226"/>
        <v>1.24</v>
      </c>
      <c r="W346" s="25">
        <f t="shared" si="227"/>
        <v>12.5</v>
      </c>
      <c r="X346" s="25">
        <f t="shared" si="228"/>
        <v>16.440000000000001</v>
      </c>
      <c r="Y346" s="25">
        <f t="shared" si="229"/>
        <v>5.45</v>
      </c>
      <c r="Z346" s="25">
        <f t="shared" si="230"/>
        <v>5.94</v>
      </c>
      <c r="AA346" s="25">
        <f t="shared" si="231"/>
        <v>5</v>
      </c>
      <c r="AB346" s="25">
        <f t="shared" si="232"/>
        <v>7</v>
      </c>
      <c r="AC346" s="25">
        <f t="shared" si="217"/>
        <v>12</v>
      </c>
      <c r="AD346" s="25">
        <f t="shared" si="218"/>
        <v>19.440000000000001</v>
      </c>
      <c r="AE346" s="25">
        <f t="shared" si="233"/>
        <v>270</v>
      </c>
      <c r="AF346" s="25">
        <f t="shared" si="234"/>
        <v>280</v>
      </c>
    </row>
    <row r="347" spans="1:32" x14ac:dyDescent="0.25">
      <c r="A347" s="283">
        <v>46198</v>
      </c>
      <c r="B347" s="34" t="s">
        <v>435</v>
      </c>
      <c r="C347" s="34" t="s">
        <v>30</v>
      </c>
      <c r="D347" s="223">
        <v>0.89</v>
      </c>
      <c r="E347" s="48">
        <f t="shared" si="271"/>
        <v>1</v>
      </c>
      <c r="F347" s="43">
        <v>13.9</v>
      </c>
      <c r="G347" s="48">
        <f t="shared" si="272"/>
        <v>1</v>
      </c>
      <c r="H347" s="4">
        <v>5.74</v>
      </c>
      <c r="I347" s="48">
        <f t="shared" si="273"/>
        <v>1</v>
      </c>
      <c r="J347" s="223">
        <v>5.2</v>
      </c>
      <c r="K347" s="48">
        <f t="shared" si="274"/>
        <v>1</v>
      </c>
      <c r="L347" s="223">
        <v>32.25</v>
      </c>
      <c r="M347" s="48">
        <f t="shared" si="275"/>
        <v>0</v>
      </c>
      <c r="N347" s="223">
        <v>275</v>
      </c>
      <c r="O347" s="48">
        <f t="shared" si="276"/>
        <v>1</v>
      </c>
      <c r="P347" s="134">
        <f t="shared" si="277"/>
        <v>0</v>
      </c>
      <c r="Q347" s="134">
        <f t="shared" si="278"/>
        <v>1</v>
      </c>
      <c r="T347" s="25" t="str">
        <f t="shared" si="270"/>
        <v>STAG</v>
      </c>
      <c r="U347" s="25">
        <f t="shared" si="225"/>
        <v>0.8</v>
      </c>
      <c r="V347" s="25">
        <f t="shared" si="226"/>
        <v>1.24</v>
      </c>
      <c r="W347" s="25">
        <f t="shared" si="227"/>
        <v>12.5</v>
      </c>
      <c r="X347" s="25">
        <f t="shared" si="228"/>
        <v>16.440000000000001</v>
      </c>
      <c r="Y347" s="25">
        <f t="shared" si="229"/>
        <v>5.45</v>
      </c>
      <c r="Z347" s="25">
        <f t="shared" si="230"/>
        <v>5.94</v>
      </c>
      <c r="AA347" s="25">
        <f t="shared" si="231"/>
        <v>5</v>
      </c>
      <c r="AB347" s="25">
        <f t="shared" si="232"/>
        <v>7</v>
      </c>
      <c r="AC347" s="25">
        <f t="shared" si="217"/>
        <v>12</v>
      </c>
      <c r="AD347" s="25">
        <f t="shared" si="218"/>
        <v>19.440000000000001</v>
      </c>
      <c r="AE347" s="25">
        <f t="shared" si="233"/>
        <v>270</v>
      </c>
      <c r="AF347" s="25">
        <f t="shared" si="234"/>
        <v>280</v>
      </c>
    </row>
    <row r="348" spans="1:32" x14ac:dyDescent="0.25">
      <c r="A348" s="283">
        <v>46198</v>
      </c>
      <c r="B348" s="34" t="s">
        <v>455</v>
      </c>
      <c r="C348" s="34" t="s">
        <v>31</v>
      </c>
      <c r="D348" s="223">
        <v>1.78</v>
      </c>
      <c r="E348" s="48">
        <f t="shared" si="271"/>
        <v>1</v>
      </c>
      <c r="F348" s="43">
        <v>16.399999999999999</v>
      </c>
      <c r="G348" s="48">
        <f t="shared" si="272"/>
        <v>1</v>
      </c>
      <c r="H348" s="4">
        <v>5.28</v>
      </c>
      <c r="I348" s="48">
        <f t="shared" si="273"/>
        <v>1</v>
      </c>
      <c r="J348" s="223">
        <v>6.1</v>
      </c>
      <c r="K348" s="48">
        <f t="shared" si="274"/>
        <v>1</v>
      </c>
      <c r="L348" s="223">
        <v>21.1</v>
      </c>
      <c r="M348" s="48">
        <f t="shared" si="275"/>
        <v>0</v>
      </c>
      <c r="N348" s="223">
        <v>275</v>
      </c>
      <c r="O348" s="48">
        <f t="shared" si="276"/>
        <v>1</v>
      </c>
      <c r="P348" s="134">
        <f t="shared" si="277"/>
        <v>0</v>
      </c>
      <c r="Q348" s="134">
        <f t="shared" si="278"/>
        <v>1</v>
      </c>
      <c r="T348" s="25" t="str">
        <f t="shared" si="270"/>
        <v>CARIB</v>
      </c>
      <c r="U348" s="25">
        <f t="shared" si="225"/>
        <v>1.65</v>
      </c>
      <c r="V348" s="25">
        <f t="shared" si="226"/>
        <v>2.14</v>
      </c>
      <c r="W348" s="25">
        <f t="shared" si="227"/>
        <v>12.5</v>
      </c>
      <c r="X348" s="25">
        <f t="shared" si="228"/>
        <v>16.399999999999999</v>
      </c>
      <c r="Y348" s="25">
        <f t="shared" si="229"/>
        <v>5</v>
      </c>
      <c r="Z348" s="25">
        <f t="shared" si="230"/>
        <v>5.44</v>
      </c>
      <c r="AA348" s="25">
        <f t="shared" si="231"/>
        <v>5</v>
      </c>
      <c r="AB348" s="25">
        <f t="shared" si="232"/>
        <v>7</v>
      </c>
      <c r="AC348" s="25">
        <f t="shared" si="217"/>
        <v>12</v>
      </c>
      <c r="AD348" s="25">
        <f t="shared" si="218"/>
        <v>19.440000000000001</v>
      </c>
      <c r="AE348" s="25">
        <f t="shared" si="233"/>
        <v>270</v>
      </c>
      <c r="AF348" s="25">
        <f t="shared" si="234"/>
        <v>280</v>
      </c>
    </row>
    <row r="349" spans="1:32" x14ac:dyDescent="0.25">
      <c r="A349" s="283">
        <v>46199</v>
      </c>
      <c r="B349" s="34" t="s">
        <v>452</v>
      </c>
      <c r="C349" s="34" t="s">
        <v>31</v>
      </c>
      <c r="D349" s="223">
        <v>2.1</v>
      </c>
      <c r="E349" s="48">
        <f t="shared" si="271"/>
        <v>1</v>
      </c>
      <c r="F349" s="43">
        <v>14.7</v>
      </c>
      <c r="G349" s="48">
        <f t="shared" si="272"/>
        <v>1</v>
      </c>
      <c r="H349" s="4">
        <v>5.05</v>
      </c>
      <c r="I349" s="48">
        <f t="shared" si="273"/>
        <v>1</v>
      </c>
      <c r="J349" s="223">
        <v>6.3</v>
      </c>
      <c r="K349" s="48">
        <f t="shared" si="274"/>
        <v>1</v>
      </c>
      <c r="L349" s="223">
        <v>25.75</v>
      </c>
      <c r="M349" s="48">
        <f t="shared" si="275"/>
        <v>0</v>
      </c>
      <c r="N349" s="223">
        <v>275</v>
      </c>
      <c r="O349" s="48">
        <f t="shared" si="276"/>
        <v>1</v>
      </c>
      <c r="P349" s="134">
        <f t="shared" si="277"/>
        <v>0</v>
      </c>
      <c r="Q349" s="134">
        <f t="shared" si="278"/>
        <v>1</v>
      </c>
      <c r="T349" s="25" t="str">
        <f t="shared" si="270"/>
        <v>CARIB</v>
      </c>
      <c r="U349" s="25">
        <f t="shared" si="225"/>
        <v>1.65</v>
      </c>
      <c r="V349" s="25">
        <f t="shared" si="226"/>
        <v>2.14</v>
      </c>
      <c r="W349" s="25">
        <f t="shared" si="227"/>
        <v>12.5</v>
      </c>
      <c r="X349" s="25">
        <f t="shared" si="228"/>
        <v>16.399999999999999</v>
      </c>
      <c r="Y349" s="25">
        <f t="shared" si="229"/>
        <v>5</v>
      </c>
      <c r="Z349" s="25">
        <f t="shared" si="230"/>
        <v>5.44</v>
      </c>
      <c r="AA349" s="25">
        <f t="shared" si="231"/>
        <v>5</v>
      </c>
      <c r="AB349" s="25">
        <f t="shared" si="232"/>
        <v>7</v>
      </c>
      <c r="AC349" s="25">
        <f t="shared" si="217"/>
        <v>12</v>
      </c>
      <c r="AD349" s="25">
        <f t="shared" si="218"/>
        <v>19.440000000000001</v>
      </c>
      <c r="AE349" s="25">
        <f t="shared" si="233"/>
        <v>270</v>
      </c>
      <c r="AF349" s="25">
        <f t="shared" si="234"/>
        <v>280</v>
      </c>
    </row>
    <row r="350" spans="1:32" x14ac:dyDescent="0.25">
      <c r="A350" s="283">
        <v>46200</v>
      </c>
      <c r="B350" s="34" t="s">
        <v>452</v>
      </c>
      <c r="C350" s="34" t="s">
        <v>31</v>
      </c>
      <c r="D350" s="223">
        <v>2.13</v>
      </c>
      <c r="E350" s="48">
        <f t="shared" si="271"/>
        <v>1</v>
      </c>
      <c r="F350" s="43">
        <v>15.85</v>
      </c>
      <c r="G350" s="48">
        <f t="shared" si="272"/>
        <v>1</v>
      </c>
      <c r="H350" s="4">
        <v>5</v>
      </c>
      <c r="I350" s="48">
        <f t="shared" si="273"/>
        <v>1</v>
      </c>
      <c r="J350" s="223">
        <v>5.95</v>
      </c>
      <c r="K350" s="48">
        <f t="shared" si="274"/>
        <v>1</v>
      </c>
      <c r="L350" s="223">
        <v>16.05</v>
      </c>
      <c r="M350" s="48">
        <f t="shared" si="275"/>
        <v>1</v>
      </c>
      <c r="N350" s="223">
        <v>275</v>
      </c>
      <c r="O350" s="48">
        <f t="shared" si="276"/>
        <v>1</v>
      </c>
      <c r="P350" s="134">
        <f t="shared" si="277"/>
        <v>1</v>
      </c>
      <c r="Q350" s="134">
        <f t="shared" si="278"/>
        <v>1</v>
      </c>
      <c r="R350" s="302"/>
      <c r="S350" s="302"/>
      <c r="T350" s="25" t="str">
        <f t="shared" si="270"/>
        <v>CARIB</v>
      </c>
      <c r="U350" s="25">
        <f t="shared" si="225"/>
        <v>1.65</v>
      </c>
      <c r="V350" s="25">
        <f t="shared" si="226"/>
        <v>2.14</v>
      </c>
      <c r="W350" s="25">
        <f t="shared" si="227"/>
        <v>12.5</v>
      </c>
      <c r="X350" s="25">
        <f t="shared" si="228"/>
        <v>16.399999999999999</v>
      </c>
      <c r="Y350" s="25">
        <f t="shared" si="229"/>
        <v>5</v>
      </c>
      <c r="Z350" s="25">
        <f t="shared" si="230"/>
        <v>5.44</v>
      </c>
      <c r="AA350" s="25">
        <f t="shared" si="231"/>
        <v>5</v>
      </c>
      <c r="AB350" s="25">
        <f t="shared" si="232"/>
        <v>7</v>
      </c>
      <c r="AC350" s="25">
        <f t="shared" si="217"/>
        <v>12</v>
      </c>
      <c r="AD350" s="25">
        <f t="shared" si="218"/>
        <v>19.440000000000001</v>
      </c>
      <c r="AE350" s="25">
        <f t="shared" si="233"/>
        <v>270</v>
      </c>
      <c r="AF350" s="25">
        <f t="shared" si="234"/>
        <v>280</v>
      </c>
    </row>
    <row r="351" spans="1:32" x14ac:dyDescent="0.25">
      <c r="A351" s="283">
        <v>46200</v>
      </c>
      <c r="B351" s="34" t="s">
        <v>456</v>
      </c>
      <c r="C351" s="34" t="s">
        <v>30</v>
      </c>
      <c r="D351" s="223">
        <v>1.1299999999999999</v>
      </c>
      <c r="E351" s="48">
        <f t="shared" si="271"/>
        <v>1</v>
      </c>
      <c r="F351" s="43">
        <v>15.65</v>
      </c>
      <c r="G351" s="48">
        <f t="shared" si="272"/>
        <v>1</v>
      </c>
      <c r="H351" s="4">
        <v>5.66</v>
      </c>
      <c r="I351" s="48">
        <f t="shared" si="273"/>
        <v>1</v>
      </c>
      <c r="J351" s="223">
        <v>5.4</v>
      </c>
      <c r="K351" s="48">
        <f t="shared" si="274"/>
        <v>1</v>
      </c>
      <c r="L351" s="223">
        <v>16.5</v>
      </c>
      <c r="M351" s="48">
        <f t="shared" si="275"/>
        <v>1</v>
      </c>
      <c r="N351" s="223">
        <v>275</v>
      </c>
      <c r="O351" s="48">
        <f t="shared" si="276"/>
        <v>1</v>
      </c>
      <c r="P351" s="134">
        <f t="shared" si="277"/>
        <v>1</v>
      </c>
      <c r="Q351" s="134">
        <f t="shared" si="278"/>
        <v>1</v>
      </c>
      <c r="R351" s="302"/>
      <c r="S351" s="302"/>
      <c r="T351" s="25" t="str">
        <f t="shared" si="270"/>
        <v>STAG</v>
      </c>
      <c r="U351" s="25">
        <f t="shared" si="225"/>
        <v>0.8</v>
      </c>
      <c r="V351" s="25">
        <f t="shared" si="226"/>
        <v>1.24</v>
      </c>
      <c r="W351" s="25">
        <f t="shared" si="227"/>
        <v>12.5</v>
      </c>
      <c r="X351" s="25">
        <f t="shared" si="228"/>
        <v>16.440000000000001</v>
      </c>
      <c r="Y351" s="25">
        <f t="shared" si="229"/>
        <v>5.45</v>
      </c>
      <c r="Z351" s="25">
        <f t="shared" si="230"/>
        <v>5.94</v>
      </c>
      <c r="AA351" s="25">
        <f t="shared" si="231"/>
        <v>5</v>
      </c>
      <c r="AB351" s="25">
        <f t="shared" si="232"/>
        <v>7</v>
      </c>
      <c r="AC351" s="25">
        <f t="shared" si="217"/>
        <v>12</v>
      </c>
      <c r="AD351" s="25">
        <f t="shared" si="218"/>
        <v>19.440000000000001</v>
      </c>
      <c r="AE351" s="25">
        <f t="shared" si="233"/>
        <v>270</v>
      </c>
      <c r="AF351" s="25">
        <f t="shared" si="234"/>
        <v>280</v>
      </c>
    </row>
    <row r="352" spans="1:32" x14ac:dyDescent="0.25">
      <c r="A352" s="283">
        <v>46202</v>
      </c>
      <c r="B352" s="34" t="s">
        <v>434</v>
      </c>
      <c r="C352" s="34" t="s">
        <v>30</v>
      </c>
      <c r="D352" s="223">
        <v>1.1299999999999999</v>
      </c>
      <c r="E352" s="48">
        <f t="shared" si="271"/>
        <v>1</v>
      </c>
      <c r="F352" s="43">
        <v>16</v>
      </c>
      <c r="G352" s="48">
        <f t="shared" si="272"/>
        <v>1</v>
      </c>
      <c r="H352" s="4">
        <v>5.64</v>
      </c>
      <c r="I352" s="48">
        <f t="shared" si="273"/>
        <v>1</v>
      </c>
      <c r="J352" s="223">
        <v>5.32</v>
      </c>
      <c r="K352" s="48">
        <f t="shared" si="274"/>
        <v>1</v>
      </c>
      <c r="L352" s="223">
        <v>23.95</v>
      </c>
      <c r="M352" s="48">
        <f t="shared" si="275"/>
        <v>0</v>
      </c>
      <c r="N352" s="223">
        <v>275</v>
      </c>
      <c r="O352" s="48">
        <f t="shared" si="276"/>
        <v>1</v>
      </c>
      <c r="P352" s="134">
        <f t="shared" si="277"/>
        <v>0</v>
      </c>
      <c r="Q352" s="134">
        <f t="shared" si="278"/>
        <v>1</v>
      </c>
      <c r="T352" s="25" t="str">
        <f t="shared" si="270"/>
        <v>STAG</v>
      </c>
      <c r="U352" s="25">
        <f t="shared" si="225"/>
        <v>0.8</v>
      </c>
      <c r="V352" s="25">
        <f t="shared" si="226"/>
        <v>1.24</v>
      </c>
      <c r="W352" s="25">
        <f t="shared" si="227"/>
        <v>12.5</v>
      </c>
      <c r="X352" s="25">
        <f t="shared" si="228"/>
        <v>16.440000000000001</v>
      </c>
      <c r="Y352" s="25">
        <f t="shared" si="229"/>
        <v>5.45</v>
      </c>
      <c r="Z352" s="25">
        <f t="shared" si="230"/>
        <v>5.94</v>
      </c>
      <c r="AA352" s="25">
        <f t="shared" si="231"/>
        <v>5</v>
      </c>
      <c r="AB352" s="25">
        <f t="shared" si="232"/>
        <v>7</v>
      </c>
      <c r="AC352" s="25">
        <f t="shared" si="217"/>
        <v>12</v>
      </c>
      <c r="AD352" s="25">
        <f t="shared" si="218"/>
        <v>19.440000000000001</v>
      </c>
      <c r="AE352" s="25">
        <f t="shared" si="233"/>
        <v>270</v>
      </c>
      <c r="AF352" s="25">
        <f t="shared" si="234"/>
        <v>280</v>
      </c>
    </row>
    <row r="353" spans="1:32" x14ac:dyDescent="0.25">
      <c r="A353" s="283">
        <v>46202</v>
      </c>
      <c r="B353" s="34" t="s">
        <v>435</v>
      </c>
      <c r="C353" s="34" t="s">
        <v>30</v>
      </c>
      <c r="D353" s="223">
        <v>0.93</v>
      </c>
      <c r="E353" s="48">
        <f t="shared" si="271"/>
        <v>1</v>
      </c>
      <c r="F353" s="43">
        <v>16</v>
      </c>
      <c r="G353" s="48">
        <f t="shared" si="272"/>
        <v>1</v>
      </c>
      <c r="H353" s="4">
        <v>5.63</v>
      </c>
      <c r="I353" s="48">
        <f t="shared" si="273"/>
        <v>1</v>
      </c>
      <c r="J353" s="223">
        <v>5</v>
      </c>
      <c r="K353" s="48">
        <f t="shared" si="274"/>
        <v>1</v>
      </c>
      <c r="L353" s="223">
        <v>25.9</v>
      </c>
      <c r="M353" s="48">
        <f t="shared" si="275"/>
        <v>0</v>
      </c>
      <c r="N353" s="223">
        <v>275</v>
      </c>
      <c r="O353" s="48">
        <f t="shared" si="276"/>
        <v>1</v>
      </c>
      <c r="P353" s="134">
        <f t="shared" si="277"/>
        <v>0</v>
      </c>
      <c r="Q353" s="134">
        <f t="shared" si="278"/>
        <v>1</v>
      </c>
      <c r="T353" s="25" t="str">
        <f t="shared" si="270"/>
        <v>STAG</v>
      </c>
      <c r="U353" s="25">
        <f t="shared" si="225"/>
        <v>0.8</v>
      </c>
      <c r="V353" s="25">
        <f t="shared" si="226"/>
        <v>1.24</v>
      </c>
      <c r="W353" s="25">
        <f t="shared" si="227"/>
        <v>12.5</v>
      </c>
      <c r="X353" s="25">
        <f t="shared" si="228"/>
        <v>16.440000000000001</v>
      </c>
      <c r="Y353" s="25">
        <f t="shared" si="229"/>
        <v>5.45</v>
      </c>
      <c r="Z353" s="25">
        <f t="shared" si="230"/>
        <v>5.94</v>
      </c>
      <c r="AA353" s="25">
        <f t="shared" si="231"/>
        <v>5</v>
      </c>
      <c r="AB353" s="25">
        <f t="shared" si="232"/>
        <v>7</v>
      </c>
      <c r="AC353" s="25">
        <f t="shared" si="217"/>
        <v>12</v>
      </c>
      <c r="AD353" s="25">
        <f t="shared" si="218"/>
        <v>19.440000000000001</v>
      </c>
      <c r="AE353" s="25">
        <f t="shared" si="233"/>
        <v>270</v>
      </c>
      <c r="AF353" s="25">
        <f t="shared" si="234"/>
        <v>280</v>
      </c>
    </row>
    <row r="354" spans="1:32" x14ac:dyDescent="0.25">
      <c r="A354" s="283">
        <v>46203</v>
      </c>
      <c r="B354" s="34" t="s">
        <v>458</v>
      </c>
      <c r="C354" s="34" t="s">
        <v>31</v>
      </c>
      <c r="D354" s="223">
        <v>1.7</v>
      </c>
      <c r="E354" s="48">
        <f t="shared" si="271"/>
        <v>1</v>
      </c>
      <c r="F354" s="43">
        <v>13.72</v>
      </c>
      <c r="G354" s="48">
        <f t="shared" si="272"/>
        <v>1</v>
      </c>
      <c r="H354" s="4">
        <v>5.24</v>
      </c>
      <c r="I354" s="48">
        <f t="shared" si="273"/>
        <v>1</v>
      </c>
      <c r="J354" s="223">
        <v>5.6</v>
      </c>
      <c r="K354" s="48">
        <f t="shared" si="274"/>
        <v>1</v>
      </c>
      <c r="L354" s="223">
        <v>21.5</v>
      </c>
      <c r="M354" s="48">
        <f t="shared" si="275"/>
        <v>0</v>
      </c>
      <c r="N354" s="223">
        <v>275</v>
      </c>
      <c r="O354" s="48">
        <f t="shared" si="276"/>
        <v>1</v>
      </c>
      <c r="P354" s="134">
        <f t="shared" ref="P354:P355" si="279">IF(+(IF(D354&lt;U354,0,IF(D354&gt;V354,0,1)))+(IF(F354&lt;W354,0,IF(F354&gt;X354,0,1)))+(IF(H354&lt;Y354,0,IF(H354&gt;Z354,0,1)))+(IF(J354&lt;AA354,0,IF(J354&gt;AB354,0,1)))+(IF(L354&lt;AC354,0,IF(L354&gt;AD354,0,1)))+(IF(N354&lt;AE354,0,IF(N354&gt;AF354,0,1)))=6,1,0)</f>
        <v>0</v>
      </c>
      <c r="Q354" s="134">
        <f>IF(+(IF(D354&lt;U354,0,IF(D354&gt;V354,0,1)))+(IF(F354&lt;W354,0,IF(F354&gt;X354,0,1)))+(IF(H354&lt;Y354,0,IF(H354&gt;Z354,0,1)))+(IF(J354&lt;AA354,0,IF(J354&gt;AB354,0,1)))+(IF(N354&lt;AE354,0,IF(N354&gt;AF354,0,1)))=5,1,0)</f>
        <v>1</v>
      </c>
      <c r="T354" s="25" t="str">
        <f t="shared" si="270"/>
        <v>CARIB</v>
      </c>
      <c r="U354" s="25">
        <f t="shared" si="225"/>
        <v>1.65</v>
      </c>
      <c r="V354" s="25">
        <f t="shared" si="226"/>
        <v>2.14</v>
      </c>
      <c r="W354" s="25">
        <f t="shared" si="227"/>
        <v>12.5</v>
      </c>
      <c r="X354" s="25">
        <f t="shared" si="228"/>
        <v>16.399999999999999</v>
      </c>
      <c r="Y354" s="25">
        <f t="shared" si="229"/>
        <v>5</v>
      </c>
      <c r="Z354" s="25">
        <f t="shared" si="230"/>
        <v>5.44</v>
      </c>
      <c r="AA354" s="25">
        <f t="shared" si="231"/>
        <v>5</v>
      </c>
      <c r="AB354" s="25">
        <f t="shared" si="232"/>
        <v>7</v>
      </c>
      <c r="AC354" s="25">
        <f t="shared" si="217"/>
        <v>12</v>
      </c>
      <c r="AD354" s="25">
        <f t="shared" si="218"/>
        <v>19.440000000000001</v>
      </c>
      <c r="AE354" s="25">
        <f t="shared" si="233"/>
        <v>270</v>
      </c>
      <c r="AF354" s="25">
        <f t="shared" si="234"/>
        <v>280</v>
      </c>
    </row>
    <row r="355" spans="1:32" x14ac:dyDescent="0.25">
      <c r="A355" s="283">
        <v>46203</v>
      </c>
      <c r="B355" s="34" t="s">
        <v>459</v>
      </c>
      <c r="C355" s="34" t="s">
        <v>31</v>
      </c>
      <c r="D355" s="223">
        <v>1.7</v>
      </c>
      <c r="E355" s="48">
        <f t="shared" si="271"/>
        <v>1</v>
      </c>
      <c r="F355" s="43">
        <v>13</v>
      </c>
      <c r="G355" s="48">
        <f t="shared" si="272"/>
        <v>1</v>
      </c>
      <c r="H355" s="4">
        <v>5.18</v>
      </c>
      <c r="I355" s="48">
        <f t="shared" si="273"/>
        <v>1</v>
      </c>
      <c r="J355" s="223">
        <v>5.75</v>
      </c>
      <c r="K355" s="48">
        <f t="shared" si="274"/>
        <v>1</v>
      </c>
      <c r="L355" s="1">
        <v>16.399999999999999</v>
      </c>
      <c r="M355" s="48">
        <f t="shared" si="275"/>
        <v>1</v>
      </c>
      <c r="N355" s="223">
        <v>275</v>
      </c>
      <c r="O355" s="48">
        <f t="shared" si="276"/>
        <v>1</v>
      </c>
      <c r="P355" s="134">
        <f t="shared" si="279"/>
        <v>1</v>
      </c>
      <c r="Q355" s="134">
        <f>IF(+(IF(D355&lt;U355,0,IF(D355&gt;V355,0,1)))+(IF(F355&lt;W355,0,IF(F355&gt;X355,0,1)))+(IF(H355&lt;Y355,0,IF(H355&gt;Z355,0,1)))+(IF(J355&lt;AA355,0,IF(J355&gt;AB355,0,1)))+(IF(N355&lt;AE355,0,IF(N355&gt;AF355,0,1)))=5,1,0)</f>
        <v>1</v>
      </c>
      <c r="T355" s="25" t="str">
        <f t="shared" si="270"/>
        <v>CARIB</v>
      </c>
      <c r="U355" s="25">
        <f t="shared" si="225"/>
        <v>1.65</v>
      </c>
      <c r="V355" s="25">
        <f t="shared" si="226"/>
        <v>2.14</v>
      </c>
      <c r="W355" s="25">
        <f t="shared" si="227"/>
        <v>12.5</v>
      </c>
      <c r="X355" s="25">
        <f t="shared" si="228"/>
        <v>16.399999999999999</v>
      </c>
      <c r="Y355" s="25">
        <f t="shared" si="229"/>
        <v>5</v>
      </c>
      <c r="Z355" s="25">
        <f t="shared" si="230"/>
        <v>5.44</v>
      </c>
      <c r="AA355" s="25">
        <f t="shared" si="231"/>
        <v>5</v>
      </c>
      <c r="AB355" s="25">
        <f t="shared" si="232"/>
        <v>7</v>
      </c>
      <c r="AC355" s="25">
        <f t="shared" si="217"/>
        <v>12</v>
      </c>
      <c r="AD355" s="25">
        <f t="shared" si="218"/>
        <v>19.440000000000001</v>
      </c>
      <c r="AE355" s="25">
        <f t="shared" si="233"/>
        <v>270</v>
      </c>
      <c r="AF355" s="25">
        <f t="shared" si="234"/>
        <v>280</v>
      </c>
    </row>
    <row r="356" spans="1:32" x14ac:dyDescent="0.25">
      <c r="A356" s="283"/>
      <c r="B356" s="34"/>
      <c r="C356" s="34"/>
      <c r="D356" s="223"/>
      <c r="E356" s="48"/>
      <c r="F356" s="43"/>
      <c r="G356" s="48"/>
      <c r="H356" s="4"/>
      <c r="I356" s="48"/>
      <c r="J356" s="223"/>
      <c r="K356" s="48"/>
      <c r="M356" s="48"/>
      <c r="N356" s="223"/>
      <c r="O356" s="48"/>
      <c r="P356" s="134"/>
      <c r="Q356" s="134"/>
      <c r="T356" s="25" t="str">
        <f t="shared" ref="T356" si="280">LEFT(C356,12)</f>
        <v/>
      </c>
      <c r="U356" s="25" t="e">
        <f t="shared" si="225"/>
        <v>#N/A</v>
      </c>
      <c r="V356" s="25" t="e">
        <f t="shared" si="226"/>
        <v>#N/A</v>
      </c>
      <c r="W356" s="25" t="e">
        <f t="shared" si="227"/>
        <v>#N/A</v>
      </c>
      <c r="X356" s="25" t="e">
        <f t="shared" si="228"/>
        <v>#N/A</v>
      </c>
      <c r="Y356" s="25" t="e">
        <f t="shared" si="229"/>
        <v>#N/A</v>
      </c>
      <c r="Z356" s="25" t="e">
        <f t="shared" si="230"/>
        <v>#N/A</v>
      </c>
      <c r="AA356" s="25" t="e">
        <f t="shared" si="231"/>
        <v>#N/A</v>
      </c>
      <c r="AB356" s="25" t="e">
        <f t="shared" si="232"/>
        <v>#N/A</v>
      </c>
      <c r="AC356" s="25" t="e">
        <f t="shared" si="217"/>
        <v>#N/A</v>
      </c>
      <c r="AD356" s="25" t="e">
        <f t="shared" si="218"/>
        <v>#N/A</v>
      </c>
      <c r="AE356" s="25" t="e">
        <f t="shared" si="233"/>
        <v>#N/A</v>
      </c>
      <c r="AF356" s="25" t="e">
        <f t="shared" si="234"/>
        <v>#N/A</v>
      </c>
    </row>
    <row r="357" spans="1:32" ht="16.5" hidden="1" customHeight="1" x14ac:dyDescent="0.25">
      <c r="A357" s="283"/>
      <c r="B357" s="34"/>
      <c r="C357" s="34"/>
      <c r="D357" s="223"/>
      <c r="E357" s="48"/>
      <c r="F357" s="43"/>
      <c r="G357" s="48"/>
      <c r="H357" s="4"/>
      <c r="I357" s="48"/>
      <c r="J357" s="223"/>
      <c r="K357" s="48"/>
      <c r="L357" s="223"/>
      <c r="M357" s="48"/>
      <c r="N357" s="223"/>
      <c r="O357" s="48"/>
      <c r="P357" s="134"/>
      <c r="Q357" s="134"/>
      <c r="T357" s="25" t="str">
        <f t="shared" si="270"/>
        <v/>
      </c>
      <c r="U357" s="25" t="e">
        <f t="shared" si="225"/>
        <v>#N/A</v>
      </c>
      <c r="V357" s="25" t="e">
        <f t="shared" si="226"/>
        <v>#N/A</v>
      </c>
      <c r="W357" s="25" t="e">
        <f t="shared" si="227"/>
        <v>#N/A</v>
      </c>
      <c r="X357" s="25" t="e">
        <f t="shared" si="228"/>
        <v>#N/A</v>
      </c>
      <c r="Y357" s="25" t="e">
        <f t="shared" si="229"/>
        <v>#N/A</v>
      </c>
      <c r="Z357" s="25" t="e">
        <f t="shared" si="230"/>
        <v>#N/A</v>
      </c>
      <c r="AA357" s="25" t="e">
        <f t="shared" si="231"/>
        <v>#N/A</v>
      </c>
      <c r="AB357" s="25" t="e">
        <f t="shared" si="232"/>
        <v>#N/A</v>
      </c>
      <c r="AC357" s="25" t="e">
        <f t="shared" si="217"/>
        <v>#N/A</v>
      </c>
      <c r="AD357" s="25" t="e">
        <f t="shared" si="218"/>
        <v>#N/A</v>
      </c>
      <c r="AE357" s="25" t="e">
        <f t="shared" si="233"/>
        <v>#N/A</v>
      </c>
      <c r="AF357" s="25" t="e">
        <f t="shared" si="234"/>
        <v>#N/A</v>
      </c>
    </row>
    <row r="358" spans="1:32" hidden="1" x14ac:dyDescent="0.25">
      <c r="A358" s="283"/>
      <c r="B358" s="34"/>
      <c r="C358" s="34"/>
      <c r="D358" s="223"/>
      <c r="E358" s="48"/>
      <c r="F358" s="43"/>
      <c r="G358" s="48"/>
      <c r="H358" s="4"/>
      <c r="I358" s="48"/>
      <c r="J358" s="223"/>
      <c r="K358" s="48"/>
      <c r="L358" s="223"/>
      <c r="M358" s="48"/>
      <c r="N358" s="223"/>
      <c r="O358" s="48"/>
      <c r="P358" s="134"/>
      <c r="Q358" s="134"/>
      <c r="T358" s="25" t="str">
        <f t="shared" si="270"/>
        <v/>
      </c>
      <c r="U358" s="25" t="e">
        <f t="shared" si="225"/>
        <v>#N/A</v>
      </c>
      <c r="V358" s="25" t="e">
        <f t="shared" si="226"/>
        <v>#N/A</v>
      </c>
      <c r="W358" s="25" t="e">
        <f t="shared" si="227"/>
        <v>#N/A</v>
      </c>
      <c r="X358" s="25" t="e">
        <f t="shared" si="228"/>
        <v>#N/A</v>
      </c>
      <c r="Y358" s="25" t="e">
        <f t="shared" si="229"/>
        <v>#N/A</v>
      </c>
      <c r="Z358" s="25" t="e">
        <f t="shared" si="230"/>
        <v>#N/A</v>
      </c>
      <c r="AA358" s="25" t="e">
        <f t="shared" si="231"/>
        <v>#N/A</v>
      </c>
      <c r="AB358" s="25" t="e">
        <f t="shared" si="232"/>
        <v>#N/A</v>
      </c>
      <c r="AC358" s="25" t="e">
        <f t="shared" si="217"/>
        <v>#N/A</v>
      </c>
      <c r="AD358" s="25" t="e">
        <f t="shared" si="218"/>
        <v>#N/A</v>
      </c>
      <c r="AE358" s="25" t="e">
        <f t="shared" si="233"/>
        <v>#N/A</v>
      </c>
      <c r="AF358" s="25" t="e">
        <f t="shared" si="234"/>
        <v>#N/A</v>
      </c>
    </row>
    <row r="359" spans="1:32" hidden="1" x14ac:dyDescent="0.25">
      <c r="A359" s="283"/>
      <c r="B359" s="34"/>
      <c r="C359" s="34"/>
      <c r="D359" s="223"/>
      <c r="E359" s="48"/>
      <c r="F359" s="43"/>
      <c r="G359" s="48"/>
      <c r="H359" s="4"/>
      <c r="I359" s="48"/>
      <c r="J359" s="223"/>
      <c r="K359" s="48"/>
      <c r="L359" s="223"/>
      <c r="M359" s="48"/>
      <c r="N359" s="223"/>
      <c r="O359" s="48"/>
      <c r="P359" s="134"/>
      <c r="Q359" s="134"/>
      <c r="T359" s="25" t="str">
        <f t="shared" si="270"/>
        <v/>
      </c>
      <c r="U359" s="25" t="e">
        <f t="shared" si="225"/>
        <v>#N/A</v>
      </c>
      <c r="V359" s="25" t="e">
        <f t="shared" si="226"/>
        <v>#N/A</v>
      </c>
      <c r="W359" s="25" t="e">
        <f t="shared" si="227"/>
        <v>#N/A</v>
      </c>
      <c r="X359" s="25" t="e">
        <f t="shared" si="228"/>
        <v>#N/A</v>
      </c>
      <c r="Y359" s="25" t="e">
        <f t="shared" si="229"/>
        <v>#N/A</v>
      </c>
      <c r="Z359" s="25" t="e">
        <f t="shared" si="230"/>
        <v>#N/A</v>
      </c>
      <c r="AA359" s="25" t="e">
        <f t="shared" si="231"/>
        <v>#N/A</v>
      </c>
      <c r="AB359" s="25" t="e">
        <f t="shared" si="232"/>
        <v>#N/A</v>
      </c>
      <c r="AC359" s="25" t="e">
        <f t="shared" si="217"/>
        <v>#N/A</v>
      </c>
      <c r="AD359" s="25" t="e">
        <f t="shared" si="218"/>
        <v>#N/A</v>
      </c>
      <c r="AE359" s="25" t="e">
        <f t="shared" si="233"/>
        <v>#N/A</v>
      </c>
      <c r="AF359" s="25" t="e">
        <f t="shared" si="234"/>
        <v>#N/A</v>
      </c>
    </row>
    <row r="360" spans="1:32" ht="17.25" hidden="1" customHeight="1" x14ac:dyDescent="0.25">
      <c r="A360" s="283"/>
      <c r="B360" s="34"/>
      <c r="C360" s="34"/>
      <c r="D360" s="223"/>
      <c r="E360" s="48"/>
      <c r="F360" s="43"/>
      <c r="G360" s="48"/>
      <c r="H360" s="4"/>
      <c r="I360" s="48"/>
      <c r="J360" s="4"/>
      <c r="K360" s="48"/>
      <c r="L360" s="223"/>
      <c r="M360" s="48"/>
      <c r="N360" s="223"/>
      <c r="O360" s="48"/>
      <c r="P360" s="134"/>
      <c r="Q360" s="134"/>
      <c r="T360" s="25" t="str">
        <f t="shared" ref="T360:T362" si="281">LEFT(C360,12)</f>
        <v/>
      </c>
      <c r="U360" s="25" t="e">
        <f t="shared" si="225"/>
        <v>#N/A</v>
      </c>
      <c r="V360" s="25" t="e">
        <f t="shared" si="226"/>
        <v>#N/A</v>
      </c>
      <c r="W360" s="25" t="e">
        <f t="shared" si="227"/>
        <v>#N/A</v>
      </c>
      <c r="X360" s="25" t="e">
        <f t="shared" si="228"/>
        <v>#N/A</v>
      </c>
      <c r="Y360" s="25" t="e">
        <f t="shared" si="229"/>
        <v>#N/A</v>
      </c>
      <c r="Z360" s="25" t="e">
        <f t="shared" si="230"/>
        <v>#N/A</v>
      </c>
      <c r="AA360" s="25" t="e">
        <f t="shared" si="231"/>
        <v>#N/A</v>
      </c>
      <c r="AB360" s="25" t="e">
        <f t="shared" si="232"/>
        <v>#N/A</v>
      </c>
      <c r="AC360" s="25" t="e">
        <f t="shared" si="217"/>
        <v>#N/A</v>
      </c>
      <c r="AD360" s="25" t="e">
        <f t="shared" si="218"/>
        <v>#N/A</v>
      </c>
      <c r="AE360" s="25" t="e">
        <f t="shared" si="233"/>
        <v>#N/A</v>
      </c>
      <c r="AF360" s="25" t="e">
        <f t="shared" si="234"/>
        <v>#N/A</v>
      </c>
    </row>
    <row r="361" spans="1:32" ht="17.25" hidden="1" customHeight="1" x14ac:dyDescent="0.25">
      <c r="A361" s="283"/>
      <c r="B361" s="34"/>
      <c r="C361" s="34"/>
      <c r="D361" s="223"/>
      <c r="E361" s="48"/>
      <c r="F361" s="43"/>
      <c r="G361" s="48"/>
      <c r="H361" s="4"/>
      <c r="I361" s="48"/>
      <c r="J361" s="4"/>
      <c r="K361" s="48"/>
      <c r="L361" s="223"/>
      <c r="M361" s="48"/>
      <c r="N361" s="223"/>
      <c r="O361" s="48"/>
      <c r="P361" s="134"/>
      <c r="Q361" s="134"/>
      <c r="T361" s="25" t="str">
        <f t="shared" si="281"/>
        <v/>
      </c>
      <c r="U361" s="25" t="e">
        <f t="shared" si="225"/>
        <v>#N/A</v>
      </c>
      <c r="V361" s="25" t="e">
        <f t="shared" si="226"/>
        <v>#N/A</v>
      </c>
      <c r="W361" s="25" t="e">
        <f t="shared" si="227"/>
        <v>#N/A</v>
      </c>
      <c r="X361" s="25" t="e">
        <f t="shared" si="228"/>
        <v>#N/A</v>
      </c>
      <c r="Y361" s="25" t="e">
        <f t="shared" si="229"/>
        <v>#N/A</v>
      </c>
      <c r="Z361" s="25" t="e">
        <f t="shared" si="230"/>
        <v>#N/A</v>
      </c>
      <c r="AA361" s="25" t="e">
        <f t="shared" si="231"/>
        <v>#N/A</v>
      </c>
      <c r="AB361" s="25" t="e">
        <f t="shared" si="232"/>
        <v>#N/A</v>
      </c>
      <c r="AC361" s="25" t="e">
        <f t="shared" si="217"/>
        <v>#N/A</v>
      </c>
      <c r="AD361" s="25" t="e">
        <f t="shared" si="218"/>
        <v>#N/A</v>
      </c>
      <c r="AE361" s="25" t="e">
        <f t="shared" si="233"/>
        <v>#N/A</v>
      </c>
      <c r="AF361" s="25" t="e">
        <f t="shared" si="234"/>
        <v>#N/A</v>
      </c>
    </row>
    <row r="362" spans="1:32" ht="17.25" hidden="1" customHeight="1" x14ac:dyDescent="0.25">
      <c r="A362" s="283"/>
      <c r="B362" s="34"/>
      <c r="C362" s="34"/>
      <c r="D362" s="223"/>
      <c r="E362" s="48"/>
      <c r="F362" s="43"/>
      <c r="G362" s="48"/>
      <c r="H362" s="4"/>
      <c r="I362" s="48"/>
      <c r="J362" s="4"/>
      <c r="K362" s="48"/>
      <c r="L362" s="223"/>
      <c r="M362" s="48"/>
      <c r="N362" s="223"/>
      <c r="O362" s="48"/>
      <c r="P362" s="134"/>
      <c r="Q362" s="134"/>
      <c r="T362" s="25" t="str">
        <f t="shared" si="281"/>
        <v/>
      </c>
      <c r="U362" s="25" t="e">
        <f t="shared" si="225"/>
        <v>#N/A</v>
      </c>
      <c r="V362" s="25" t="e">
        <f t="shared" si="226"/>
        <v>#N/A</v>
      </c>
      <c r="W362" s="25" t="e">
        <f t="shared" si="227"/>
        <v>#N/A</v>
      </c>
      <c r="X362" s="25" t="e">
        <f t="shared" si="228"/>
        <v>#N/A</v>
      </c>
      <c r="Y362" s="25" t="e">
        <f t="shared" si="229"/>
        <v>#N/A</v>
      </c>
      <c r="Z362" s="25" t="e">
        <f t="shared" si="230"/>
        <v>#N/A</v>
      </c>
      <c r="AA362" s="25" t="e">
        <f t="shared" si="231"/>
        <v>#N/A</v>
      </c>
      <c r="AB362" s="25" t="e">
        <f t="shared" si="232"/>
        <v>#N/A</v>
      </c>
      <c r="AC362" s="25" t="e">
        <f t="shared" si="217"/>
        <v>#N/A</v>
      </c>
      <c r="AD362" s="25" t="e">
        <f t="shared" si="218"/>
        <v>#N/A</v>
      </c>
      <c r="AE362" s="25" t="e">
        <f t="shared" si="233"/>
        <v>#N/A</v>
      </c>
      <c r="AF362" s="25" t="e">
        <f t="shared" si="234"/>
        <v>#N/A</v>
      </c>
    </row>
    <row r="363" spans="1:32" ht="17.25" hidden="1" customHeight="1" x14ac:dyDescent="0.25">
      <c r="A363" s="283"/>
      <c r="B363" s="34"/>
      <c r="C363" s="34"/>
      <c r="D363" s="223"/>
      <c r="E363" s="48"/>
      <c r="F363" s="43"/>
      <c r="G363" s="48"/>
      <c r="H363" s="4"/>
      <c r="I363" s="48"/>
      <c r="J363" s="4"/>
      <c r="K363" s="48"/>
      <c r="L363" s="223"/>
      <c r="M363" s="48"/>
      <c r="N363" s="223"/>
      <c r="O363" s="48"/>
      <c r="P363" s="134"/>
      <c r="Q363" s="134"/>
      <c r="T363" s="25" t="str">
        <f t="shared" ref="T363:T366" si="282">LEFT(C363,12)</f>
        <v/>
      </c>
      <c r="U363" s="25" t="e">
        <f t="shared" si="225"/>
        <v>#N/A</v>
      </c>
      <c r="V363" s="25" t="e">
        <f t="shared" si="226"/>
        <v>#N/A</v>
      </c>
      <c r="W363" s="25" t="e">
        <f t="shared" si="227"/>
        <v>#N/A</v>
      </c>
      <c r="X363" s="25" t="e">
        <f t="shared" si="228"/>
        <v>#N/A</v>
      </c>
      <c r="Y363" s="25" t="e">
        <f t="shared" si="229"/>
        <v>#N/A</v>
      </c>
      <c r="Z363" s="25" t="e">
        <f t="shared" si="230"/>
        <v>#N/A</v>
      </c>
      <c r="AA363" s="25" t="e">
        <f t="shared" si="231"/>
        <v>#N/A</v>
      </c>
      <c r="AB363" s="25" t="e">
        <f t="shared" si="232"/>
        <v>#N/A</v>
      </c>
      <c r="AC363" s="25" t="e">
        <f t="shared" si="217"/>
        <v>#N/A</v>
      </c>
      <c r="AD363" s="25" t="e">
        <f t="shared" si="218"/>
        <v>#N/A</v>
      </c>
      <c r="AE363" s="25" t="e">
        <f t="shared" si="233"/>
        <v>#N/A</v>
      </c>
      <c r="AF363" s="25" t="e">
        <f t="shared" si="234"/>
        <v>#N/A</v>
      </c>
    </row>
    <row r="364" spans="1:32" ht="17.25" hidden="1" customHeight="1" x14ac:dyDescent="0.25">
      <c r="A364" s="283"/>
      <c r="B364" s="34"/>
      <c r="C364" s="34"/>
      <c r="D364" s="223"/>
      <c r="E364" s="48"/>
      <c r="F364" s="43"/>
      <c r="G364" s="48"/>
      <c r="H364" s="4"/>
      <c r="I364" s="48"/>
      <c r="J364" s="4"/>
      <c r="K364" s="48"/>
      <c r="L364" s="223"/>
      <c r="M364" s="48"/>
      <c r="N364" s="223"/>
      <c r="O364" s="48"/>
      <c r="P364" s="134"/>
      <c r="Q364" s="134"/>
      <c r="T364" s="25" t="str">
        <f t="shared" si="282"/>
        <v/>
      </c>
      <c r="U364" s="25" t="e">
        <f t="shared" si="225"/>
        <v>#N/A</v>
      </c>
      <c r="V364" s="25" t="e">
        <f t="shared" si="226"/>
        <v>#N/A</v>
      </c>
      <c r="W364" s="25" t="e">
        <f t="shared" si="227"/>
        <v>#N/A</v>
      </c>
      <c r="X364" s="25" t="e">
        <f t="shared" si="228"/>
        <v>#N/A</v>
      </c>
      <c r="Y364" s="25" t="e">
        <f t="shared" si="229"/>
        <v>#N/A</v>
      </c>
      <c r="Z364" s="25" t="e">
        <f t="shared" si="230"/>
        <v>#N/A</v>
      </c>
      <c r="AA364" s="25" t="e">
        <f t="shared" si="231"/>
        <v>#N/A</v>
      </c>
      <c r="AB364" s="25" t="e">
        <f t="shared" si="232"/>
        <v>#N/A</v>
      </c>
      <c r="AC364" s="25" t="e">
        <f t="shared" si="217"/>
        <v>#N/A</v>
      </c>
      <c r="AD364" s="25" t="e">
        <f t="shared" si="218"/>
        <v>#N/A</v>
      </c>
      <c r="AE364" s="25" t="e">
        <f t="shared" si="233"/>
        <v>#N/A</v>
      </c>
      <c r="AF364" s="25" t="e">
        <f t="shared" si="234"/>
        <v>#N/A</v>
      </c>
    </row>
    <row r="365" spans="1:32" ht="17.25" hidden="1" customHeight="1" x14ac:dyDescent="0.25">
      <c r="A365" s="283"/>
      <c r="B365" s="34"/>
      <c r="C365" s="34"/>
      <c r="D365" s="223"/>
      <c r="E365" s="48"/>
      <c r="F365" s="43"/>
      <c r="G365" s="48"/>
      <c r="H365" s="4"/>
      <c r="I365" s="48"/>
      <c r="J365" s="4"/>
      <c r="K365" s="48"/>
      <c r="L365" s="223"/>
      <c r="M365" s="48"/>
      <c r="N365" s="223"/>
      <c r="O365" s="48"/>
      <c r="P365" s="134"/>
      <c r="Q365" s="134"/>
      <c r="T365" s="25" t="str">
        <f t="shared" si="282"/>
        <v/>
      </c>
      <c r="U365" s="25" t="e">
        <f t="shared" si="225"/>
        <v>#N/A</v>
      </c>
      <c r="V365" s="25" t="e">
        <f t="shared" si="226"/>
        <v>#N/A</v>
      </c>
      <c r="W365" s="25" t="e">
        <f t="shared" si="227"/>
        <v>#N/A</v>
      </c>
      <c r="X365" s="25" t="e">
        <f t="shared" si="228"/>
        <v>#N/A</v>
      </c>
      <c r="Y365" s="25" t="e">
        <f t="shared" si="229"/>
        <v>#N/A</v>
      </c>
      <c r="Z365" s="25" t="e">
        <f t="shared" si="230"/>
        <v>#N/A</v>
      </c>
      <c r="AA365" s="25" t="e">
        <f t="shared" si="231"/>
        <v>#N/A</v>
      </c>
      <c r="AB365" s="25" t="e">
        <f t="shared" si="232"/>
        <v>#N/A</v>
      </c>
      <c r="AC365" s="25" t="e">
        <f t="shared" si="217"/>
        <v>#N/A</v>
      </c>
      <c r="AD365" s="25" t="e">
        <f t="shared" si="218"/>
        <v>#N/A</v>
      </c>
      <c r="AE365" s="25" t="e">
        <f t="shared" si="233"/>
        <v>#N/A</v>
      </c>
      <c r="AF365" s="25" t="e">
        <f t="shared" si="234"/>
        <v>#N/A</v>
      </c>
    </row>
    <row r="366" spans="1:32" ht="17.25" hidden="1" customHeight="1" x14ac:dyDescent="0.25">
      <c r="A366" s="283"/>
      <c r="B366" s="34"/>
      <c r="C366" s="34"/>
      <c r="D366" s="223"/>
      <c r="E366" s="48"/>
      <c r="F366" s="43"/>
      <c r="G366" s="48"/>
      <c r="H366" s="4"/>
      <c r="I366" s="48"/>
      <c r="J366" s="4"/>
      <c r="K366" s="48"/>
      <c r="L366" s="223"/>
      <c r="M366" s="48"/>
      <c r="N366" s="223"/>
      <c r="O366" s="48"/>
      <c r="P366" s="134"/>
      <c r="Q366" s="134"/>
      <c r="T366" s="25" t="str">
        <f t="shared" si="282"/>
        <v/>
      </c>
      <c r="U366" s="25" t="e">
        <f t="shared" si="225"/>
        <v>#N/A</v>
      </c>
      <c r="V366" s="25" t="e">
        <f t="shared" si="226"/>
        <v>#N/A</v>
      </c>
      <c r="W366" s="25" t="e">
        <f t="shared" si="227"/>
        <v>#N/A</v>
      </c>
      <c r="X366" s="25" t="e">
        <f t="shared" si="228"/>
        <v>#N/A</v>
      </c>
      <c r="Y366" s="25" t="e">
        <f t="shared" si="229"/>
        <v>#N/A</v>
      </c>
      <c r="Z366" s="25" t="e">
        <f t="shared" si="230"/>
        <v>#N/A</v>
      </c>
      <c r="AA366" s="25" t="e">
        <f t="shared" si="231"/>
        <v>#N/A</v>
      </c>
      <c r="AB366" s="25" t="e">
        <f t="shared" si="232"/>
        <v>#N/A</v>
      </c>
      <c r="AC366" s="25" t="e">
        <f t="shared" si="217"/>
        <v>#N/A</v>
      </c>
      <c r="AD366" s="25" t="e">
        <f t="shared" si="218"/>
        <v>#N/A</v>
      </c>
      <c r="AE366" s="25" t="e">
        <f t="shared" si="233"/>
        <v>#N/A</v>
      </c>
      <c r="AF366" s="25" t="e">
        <f t="shared" si="234"/>
        <v>#N/A</v>
      </c>
    </row>
    <row r="367" spans="1:32" ht="17.25" customHeight="1" thickBot="1" x14ac:dyDescent="0.3">
      <c r="A367" s="283"/>
      <c r="B367" s="34"/>
      <c r="C367" s="34"/>
      <c r="D367" s="223"/>
      <c r="E367" s="48"/>
      <c r="F367" s="43"/>
      <c r="G367" s="48"/>
      <c r="H367" s="4"/>
      <c r="I367" s="48"/>
      <c r="J367" s="4"/>
      <c r="K367" s="48"/>
      <c r="L367" s="223"/>
      <c r="M367" s="48"/>
      <c r="N367" s="223"/>
      <c r="O367" s="48"/>
      <c r="P367" s="134"/>
      <c r="Q367" s="134"/>
      <c r="T367" s="25" t="str">
        <f t="shared" ref="T367" si="283">LEFT(C367,12)</f>
        <v/>
      </c>
      <c r="U367" s="25" t="e">
        <f t="shared" si="225"/>
        <v>#N/A</v>
      </c>
      <c r="V367" s="25" t="e">
        <f t="shared" si="226"/>
        <v>#N/A</v>
      </c>
      <c r="W367" s="25" t="e">
        <f t="shared" si="227"/>
        <v>#N/A</v>
      </c>
      <c r="X367" s="25" t="e">
        <f t="shared" si="228"/>
        <v>#N/A</v>
      </c>
      <c r="Y367" s="25" t="e">
        <f t="shared" si="229"/>
        <v>#N/A</v>
      </c>
      <c r="Z367" s="25" t="e">
        <f t="shared" si="230"/>
        <v>#N/A</v>
      </c>
      <c r="AA367" s="25" t="e">
        <f t="shared" si="231"/>
        <v>#N/A</v>
      </c>
      <c r="AB367" s="25" t="e">
        <f t="shared" si="232"/>
        <v>#N/A</v>
      </c>
      <c r="AC367" s="25" t="e">
        <f t="shared" si="217"/>
        <v>#N/A</v>
      </c>
      <c r="AD367" s="25" t="e">
        <f t="shared" si="218"/>
        <v>#N/A</v>
      </c>
      <c r="AE367" s="25" t="e">
        <f t="shared" si="233"/>
        <v>#N/A</v>
      </c>
      <c r="AF367" s="25" t="e">
        <f t="shared" si="234"/>
        <v>#N/A</v>
      </c>
    </row>
    <row r="368" spans="1:32" ht="20.25" customHeight="1" thickBot="1" x14ac:dyDescent="0.3">
      <c r="C368">
        <f>COUNTA(C332:C367)</f>
        <v>24</v>
      </c>
      <c r="D368" s="31">
        <f>((COUNTA(D332:D367))-COUNTIF(E332:E367,"&lt;1"))/(COUNTA(D332:D367))</f>
        <v>1</v>
      </c>
      <c r="E368" s="48"/>
      <c r="F368" s="31">
        <f>((COUNTA(F332:F367))-COUNTIF(G332:G367,"&lt;1"))/(COUNTA(F332:F367))</f>
        <v>1</v>
      </c>
      <c r="G368" s="72"/>
      <c r="H368" s="31">
        <f>((COUNTA(H332:H367))-COUNTIF(I332:I367,"&lt;1"))/(COUNTA(H332:H367))</f>
        <v>1</v>
      </c>
      <c r="I368" s="72"/>
      <c r="J368" s="31">
        <f>((COUNTA(J332:J367))-COUNTIF(K332:K367,"&lt;1"))/(COUNTA(J332:J367))</f>
        <v>0.95833333333333337</v>
      </c>
      <c r="K368" s="72"/>
      <c r="L368" s="31">
        <f>((COUNTA(L332:L367))-COUNTIF(M332:M367,"&lt;1"))/(COUNTA(L332:L367))</f>
        <v>0.20833333333333334</v>
      </c>
      <c r="M368" s="72"/>
      <c r="N368" s="31">
        <f>((COUNTA(N332:N367))-COUNTIF(O332:O367,"&lt;1"))/(COUNTA(N332:N367))</f>
        <v>1</v>
      </c>
      <c r="O368" s="72"/>
      <c r="P368" s="11">
        <f>AVERAGE(P332:P367)</f>
        <v>0.20833333333333334</v>
      </c>
      <c r="Q368" s="11">
        <f>AVERAGE(Q332:Q367)</f>
        <v>0.91666666666666663</v>
      </c>
      <c r="T368" s="25" t="str">
        <f t="shared" ref="T368:T389" si="284">LEFT(C368,12)</f>
        <v>24</v>
      </c>
      <c r="U368" s="25" t="e">
        <f t="shared" si="225"/>
        <v>#N/A</v>
      </c>
      <c r="V368" s="25" t="e">
        <f t="shared" si="226"/>
        <v>#N/A</v>
      </c>
      <c r="W368" s="25" t="e">
        <f t="shared" si="227"/>
        <v>#N/A</v>
      </c>
      <c r="X368" s="25" t="e">
        <f t="shared" si="228"/>
        <v>#N/A</v>
      </c>
      <c r="Y368" s="25" t="e">
        <f t="shared" si="229"/>
        <v>#N/A</v>
      </c>
      <c r="Z368" s="25" t="e">
        <f t="shared" si="230"/>
        <v>#N/A</v>
      </c>
      <c r="AA368" s="25" t="e">
        <f t="shared" si="231"/>
        <v>#N/A</v>
      </c>
      <c r="AB368" s="25" t="e">
        <f t="shared" si="232"/>
        <v>#N/A</v>
      </c>
      <c r="AC368" s="25" t="e">
        <f t="shared" si="217"/>
        <v>#N/A</v>
      </c>
      <c r="AD368" s="25" t="e">
        <f t="shared" si="218"/>
        <v>#N/A</v>
      </c>
      <c r="AE368" s="25" t="e">
        <f t="shared" si="233"/>
        <v>#N/A</v>
      </c>
      <c r="AF368" s="25" t="e">
        <f t="shared" si="234"/>
        <v>#N/A</v>
      </c>
    </row>
    <row r="369" spans="1:32" ht="20.25" customHeight="1" x14ac:dyDescent="0.25">
      <c r="D369" s="136"/>
      <c r="F369" s="136"/>
      <c r="G369" s="72"/>
      <c r="H369" s="136"/>
      <c r="I369" s="72"/>
      <c r="J369" s="136"/>
      <c r="K369" s="72"/>
      <c r="L369" s="136"/>
      <c r="M369" s="72"/>
      <c r="N369" s="136"/>
      <c r="O369" s="72"/>
      <c r="P369" s="266"/>
      <c r="Q369" s="266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x14ac:dyDescent="0.25">
      <c r="T370" s="25" t="str">
        <f t="shared" si="284"/>
        <v/>
      </c>
      <c r="U370" s="25" t="e">
        <f t="shared" si="225"/>
        <v>#N/A</v>
      </c>
      <c r="V370" s="25" t="e">
        <f t="shared" si="226"/>
        <v>#N/A</v>
      </c>
      <c r="W370" s="25" t="e">
        <f t="shared" si="227"/>
        <v>#N/A</v>
      </c>
      <c r="X370" s="25" t="e">
        <f t="shared" si="228"/>
        <v>#N/A</v>
      </c>
      <c r="Y370" s="25" t="e">
        <f t="shared" si="229"/>
        <v>#N/A</v>
      </c>
      <c r="Z370" s="25" t="e">
        <f t="shared" si="230"/>
        <v>#N/A</v>
      </c>
      <c r="AA370" s="25" t="e">
        <f t="shared" si="231"/>
        <v>#N/A</v>
      </c>
      <c r="AB370" s="25" t="e">
        <f t="shared" si="232"/>
        <v>#N/A</v>
      </c>
      <c r="AC370" s="25" t="e">
        <f t="shared" si="217"/>
        <v>#N/A</v>
      </c>
      <c r="AD370" s="25" t="e">
        <f t="shared" si="218"/>
        <v>#N/A</v>
      </c>
      <c r="AE370" s="25" t="e">
        <f t="shared" si="233"/>
        <v>#N/A</v>
      </c>
      <c r="AF370" s="25" t="e">
        <f t="shared" si="234"/>
        <v>#N/A</v>
      </c>
    </row>
    <row r="371" spans="1:32" ht="30" x14ac:dyDescent="0.25">
      <c r="A371" s="7" t="s">
        <v>18</v>
      </c>
      <c r="B371" s="7" t="s">
        <v>19</v>
      </c>
      <c r="C371" s="7" t="s">
        <v>29</v>
      </c>
      <c r="D371" s="8" t="s">
        <v>127</v>
      </c>
      <c r="E371" s="70"/>
      <c r="F371" s="8" t="s">
        <v>15</v>
      </c>
      <c r="G371" s="70"/>
      <c r="H371" s="8" t="s">
        <v>123</v>
      </c>
      <c r="I371" s="70"/>
      <c r="J371" s="8" t="s">
        <v>14</v>
      </c>
      <c r="K371" s="70"/>
      <c r="L371" s="8" t="s">
        <v>125</v>
      </c>
      <c r="M371" s="105"/>
      <c r="N371" s="127" t="s">
        <v>2</v>
      </c>
      <c r="O371" s="105"/>
      <c r="P371" s="18" t="s">
        <v>124</v>
      </c>
      <c r="Q371" s="227" t="s">
        <v>432</v>
      </c>
      <c r="T371" s="25" t="str">
        <f t="shared" si="284"/>
        <v>Product</v>
      </c>
      <c r="U371" s="25" t="e">
        <f t="shared" si="225"/>
        <v>#N/A</v>
      </c>
      <c r="V371" s="25" t="e">
        <f t="shared" si="226"/>
        <v>#N/A</v>
      </c>
      <c r="W371" s="25" t="e">
        <f t="shared" si="227"/>
        <v>#N/A</v>
      </c>
      <c r="X371" s="25" t="e">
        <f t="shared" si="228"/>
        <v>#N/A</v>
      </c>
      <c r="Y371" s="25" t="e">
        <f t="shared" si="229"/>
        <v>#N/A</v>
      </c>
      <c r="Z371" s="25" t="e">
        <f t="shared" si="230"/>
        <v>#N/A</v>
      </c>
      <c r="AA371" s="25" t="e">
        <f t="shared" si="231"/>
        <v>#N/A</v>
      </c>
      <c r="AB371" s="25" t="e">
        <f t="shared" si="232"/>
        <v>#N/A</v>
      </c>
      <c r="AC371" s="25" t="e">
        <f t="shared" ref="AC371:AC444" si="285">VLOOKUP($T371,$T$4:$AF$15,10,FALSE)</f>
        <v>#N/A</v>
      </c>
      <c r="AD371" s="25" t="e">
        <f t="shared" ref="AD371:AD444" si="286">VLOOKUP($T371,$T$4:$AF$15,11,FALSE)</f>
        <v>#N/A</v>
      </c>
      <c r="AE371" s="25" t="e">
        <f t="shared" si="233"/>
        <v>#N/A</v>
      </c>
      <c r="AF371" s="25" t="e">
        <f t="shared" si="234"/>
        <v>#N/A</v>
      </c>
    </row>
    <row r="372" spans="1:32" x14ac:dyDescent="0.25">
      <c r="A372" s="283">
        <v>46204</v>
      </c>
      <c r="B372" s="271" t="s">
        <v>437</v>
      </c>
      <c r="C372" s="33" t="s">
        <v>31</v>
      </c>
      <c r="D372" s="223">
        <v>1.75</v>
      </c>
      <c r="E372" s="48">
        <f t="shared" ref="E372:E436" si="287">IF(+(IF(D372&lt;U372,0,IF(D372&gt;V372,0,1)))=1,1,0)</f>
        <v>1</v>
      </c>
      <c r="F372" s="43">
        <v>15</v>
      </c>
      <c r="G372" s="48">
        <f t="shared" ref="G372:G436" si="288">IF(+(IF(F372&lt;W372,0,IF(F372&gt;X372,0,1)))=1,1,0)</f>
        <v>1</v>
      </c>
      <c r="H372" s="4">
        <v>5.1100000000000003</v>
      </c>
      <c r="I372" s="48">
        <f t="shared" ref="I372:I436" si="289">IF(+(IF(H372&lt;Y372,0,IF(H372&gt;Z372,0,1)))=1,1,0)</f>
        <v>1</v>
      </c>
      <c r="J372" s="223">
        <v>5.1100000000000003</v>
      </c>
      <c r="K372" s="48">
        <f t="shared" ref="K372:K434" si="290">IF(+(IF(J372&lt;AA372,0,IF(J372&gt;AB372,0,1)))=1,1,0)</f>
        <v>1</v>
      </c>
      <c r="L372" s="135">
        <v>18.45</v>
      </c>
      <c r="M372" s="48">
        <f t="shared" ref="M372:M436" si="291">IF(+(IF(L372&lt;AC372,0,IF(L372&gt;AD372,0,1)))=1,1,0)</f>
        <v>1</v>
      </c>
      <c r="N372" s="223">
        <v>275</v>
      </c>
      <c r="O372" s="48">
        <f t="shared" ref="O372:O436" si="292">IF(+(IF(N372&lt;AE372,0,IF(N372&gt;AF372,0,1)))=1,1,0)</f>
        <v>1</v>
      </c>
      <c r="P372" s="134">
        <f t="shared" ref="P372:P434" si="293">IF(+(IF(D372&lt;U372,0,IF(D372&gt;V372,0,1)))+(IF(F372&lt;W372,0,IF(F372&gt;X372,0,1)))+(IF(H372&lt;Y372,0,IF(H372&gt;Z372,0,1)))+(IF(J372&lt;AA372,0,IF(J372&gt;AB372,0,1)))+(IF(L372&lt;AC372,0,IF(L372&gt;AD372,0,1)))+(IF(N372&lt;AE372,0,IF(N372&gt;AF372,0,1)))=6,1,0)</f>
        <v>1</v>
      </c>
      <c r="Q372" s="134">
        <f t="shared" ref="Q372:Q436" si="294">IF(+(IF(D372&lt;U372,0,IF(D372&gt;V372,0,1)))+(IF(F372&lt;W372,0,IF(F372&gt;X372,0,1)))+(IF(H372&lt;Y372,0,IF(H372&gt;Z372,0,1)))+(IF(L372&lt;AC372,0,IF(L372&gt;AD372,0,1)))+(IF(N372&lt;AE372,0,IF(N372&gt;AF372,0,1)))=5,1,0)</f>
        <v>1</v>
      </c>
      <c r="T372" s="25" t="str">
        <f t="shared" si="284"/>
        <v>CARIB</v>
      </c>
      <c r="U372" s="25">
        <f t="shared" si="225"/>
        <v>1.65</v>
      </c>
      <c r="V372" s="25">
        <f t="shared" si="226"/>
        <v>2.14</v>
      </c>
      <c r="W372" s="25">
        <f t="shared" si="227"/>
        <v>12.5</v>
      </c>
      <c r="X372" s="25">
        <f t="shared" si="228"/>
        <v>16.399999999999999</v>
      </c>
      <c r="Y372" s="25">
        <f t="shared" si="229"/>
        <v>5</v>
      </c>
      <c r="Z372" s="25">
        <f t="shared" si="230"/>
        <v>5.44</v>
      </c>
      <c r="AA372" s="25">
        <f t="shared" si="231"/>
        <v>5</v>
      </c>
      <c r="AB372" s="25">
        <f t="shared" si="232"/>
        <v>7</v>
      </c>
      <c r="AC372" s="25">
        <f t="shared" si="285"/>
        <v>12</v>
      </c>
      <c r="AD372" s="25">
        <f t="shared" si="286"/>
        <v>19.440000000000001</v>
      </c>
      <c r="AE372" s="25">
        <f t="shared" si="233"/>
        <v>270</v>
      </c>
      <c r="AF372" s="25">
        <f t="shared" si="234"/>
        <v>280</v>
      </c>
    </row>
    <row r="373" spans="1:32" x14ac:dyDescent="0.25">
      <c r="A373" s="283">
        <v>46204</v>
      </c>
      <c r="B373" s="271" t="s">
        <v>435</v>
      </c>
      <c r="C373" s="33" t="s">
        <v>31</v>
      </c>
      <c r="D373" s="223">
        <v>1.83</v>
      </c>
      <c r="E373" s="48">
        <f t="shared" si="287"/>
        <v>1</v>
      </c>
      <c r="F373" s="43">
        <v>13.1</v>
      </c>
      <c r="G373" s="48">
        <f t="shared" si="288"/>
        <v>1</v>
      </c>
      <c r="H373" s="4">
        <v>5.1100000000000003</v>
      </c>
      <c r="I373" s="48">
        <f t="shared" si="289"/>
        <v>1</v>
      </c>
      <c r="J373" s="223">
        <v>5.0199999999999996</v>
      </c>
      <c r="K373" s="48">
        <f t="shared" si="290"/>
        <v>1</v>
      </c>
      <c r="L373" s="393">
        <v>24.3</v>
      </c>
      <c r="M373" s="48">
        <f t="shared" si="291"/>
        <v>0</v>
      </c>
      <c r="N373" s="223">
        <v>275</v>
      </c>
      <c r="O373" s="48">
        <f t="shared" si="292"/>
        <v>1</v>
      </c>
      <c r="P373" s="134">
        <f t="shared" si="293"/>
        <v>0</v>
      </c>
      <c r="Q373" s="134">
        <f t="shared" si="294"/>
        <v>0</v>
      </c>
      <c r="T373" s="25" t="str">
        <f t="shared" ref="T373" si="295">LEFT(C373,12)</f>
        <v>CARIB</v>
      </c>
      <c r="U373" s="25">
        <f t="shared" si="225"/>
        <v>1.65</v>
      </c>
      <c r="V373" s="25">
        <f t="shared" si="226"/>
        <v>2.14</v>
      </c>
      <c r="W373" s="25">
        <f t="shared" si="227"/>
        <v>12.5</v>
      </c>
      <c r="X373" s="25">
        <f t="shared" si="228"/>
        <v>16.399999999999999</v>
      </c>
      <c r="Y373" s="25">
        <f t="shared" si="229"/>
        <v>5</v>
      </c>
      <c r="Z373" s="25">
        <f t="shared" si="230"/>
        <v>5.44</v>
      </c>
      <c r="AA373" s="25">
        <f t="shared" si="231"/>
        <v>5</v>
      </c>
      <c r="AB373" s="25">
        <f t="shared" si="232"/>
        <v>7</v>
      </c>
      <c r="AC373" s="25">
        <f t="shared" si="285"/>
        <v>12</v>
      </c>
      <c r="AD373" s="25">
        <f t="shared" si="286"/>
        <v>19.440000000000001</v>
      </c>
      <c r="AE373" s="25">
        <f t="shared" si="233"/>
        <v>270</v>
      </c>
      <c r="AF373" s="25">
        <f t="shared" si="234"/>
        <v>280</v>
      </c>
    </row>
    <row r="374" spans="1:32" x14ac:dyDescent="0.25">
      <c r="A374" s="283">
        <v>46204</v>
      </c>
      <c r="B374" s="34" t="s">
        <v>434</v>
      </c>
      <c r="C374" s="34" t="s">
        <v>31</v>
      </c>
      <c r="D374" s="223">
        <v>1.77</v>
      </c>
      <c r="E374" s="48">
        <f t="shared" si="287"/>
        <v>1</v>
      </c>
      <c r="F374" s="223">
        <v>13.15</v>
      </c>
      <c r="G374" s="48">
        <f t="shared" si="288"/>
        <v>1</v>
      </c>
      <c r="H374" s="4">
        <v>5.14</v>
      </c>
      <c r="I374" s="48">
        <f t="shared" si="289"/>
        <v>1</v>
      </c>
      <c r="J374" s="223">
        <v>5</v>
      </c>
      <c r="K374" s="48">
        <f t="shared" si="290"/>
        <v>1</v>
      </c>
      <c r="M374" s="48"/>
      <c r="N374" s="223">
        <v>275</v>
      </c>
      <c r="O374" s="48">
        <f t="shared" si="292"/>
        <v>1</v>
      </c>
      <c r="P374" s="248">
        <v>1</v>
      </c>
      <c r="Q374" s="248"/>
      <c r="T374" s="25" t="str">
        <f t="shared" si="284"/>
        <v>CARIB</v>
      </c>
      <c r="U374" s="25">
        <f t="shared" si="225"/>
        <v>1.65</v>
      </c>
      <c r="V374" s="25">
        <f t="shared" si="226"/>
        <v>2.14</v>
      </c>
      <c r="W374" s="25">
        <f t="shared" si="227"/>
        <v>12.5</v>
      </c>
      <c r="X374" s="25">
        <f t="shared" si="228"/>
        <v>16.399999999999999</v>
      </c>
      <c r="Y374" s="25">
        <f t="shared" si="229"/>
        <v>5</v>
      </c>
      <c r="Z374" s="25">
        <f t="shared" si="230"/>
        <v>5.44</v>
      </c>
      <c r="AA374" s="25">
        <f t="shared" si="231"/>
        <v>5</v>
      </c>
      <c r="AB374" s="25">
        <f t="shared" si="232"/>
        <v>7</v>
      </c>
      <c r="AC374" s="25">
        <f t="shared" si="285"/>
        <v>12</v>
      </c>
      <c r="AD374" s="25">
        <f t="shared" si="286"/>
        <v>19.440000000000001</v>
      </c>
      <c r="AE374" s="25">
        <f t="shared" si="233"/>
        <v>270</v>
      </c>
      <c r="AF374" s="25">
        <f t="shared" si="234"/>
        <v>280</v>
      </c>
    </row>
    <row r="375" spans="1:32" x14ac:dyDescent="0.25">
      <c r="A375" s="283">
        <v>46204</v>
      </c>
      <c r="B375" s="271" t="s">
        <v>436</v>
      </c>
      <c r="C375" s="281" t="s">
        <v>31</v>
      </c>
      <c r="D375" s="223">
        <v>1.82</v>
      </c>
      <c r="E375" s="48">
        <f t="shared" si="287"/>
        <v>1</v>
      </c>
      <c r="F375" s="43">
        <v>14</v>
      </c>
      <c r="G375" s="48">
        <f t="shared" si="288"/>
        <v>1</v>
      </c>
      <c r="H375" s="4">
        <v>5.16</v>
      </c>
      <c r="I375" s="48">
        <f t="shared" si="289"/>
        <v>1</v>
      </c>
      <c r="J375" s="223">
        <v>5.52</v>
      </c>
      <c r="K375" s="48">
        <f t="shared" si="290"/>
        <v>1</v>
      </c>
      <c r="L375" s="393">
        <v>24.1</v>
      </c>
      <c r="M375" s="48">
        <f t="shared" si="291"/>
        <v>0</v>
      </c>
      <c r="N375" s="223">
        <v>275</v>
      </c>
      <c r="O375" s="48">
        <f t="shared" si="292"/>
        <v>1</v>
      </c>
      <c r="P375" s="134">
        <f t="shared" si="293"/>
        <v>0</v>
      </c>
      <c r="Q375" s="134">
        <f t="shared" si="294"/>
        <v>0</v>
      </c>
      <c r="T375" s="25" t="str">
        <f t="shared" si="284"/>
        <v>CARIB</v>
      </c>
      <c r="U375" s="25">
        <f t="shared" si="225"/>
        <v>1.65</v>
      </c>
      <c r="V375" s="25">
        <f t="shared" si="226"/>
        <v>2.14</v>
      </c>
      <c r="W375" s="25">
        <f t="shared" si="227"/>
        <v>12.5</v>
      </c>
      <c r="X375" s="25">
        <f t="shared" si="228"/>
        <v>16.399999999999999</v>
      </c>
      <c r="Y375" s="25">
        <f t="shared" si="229"/>
        <v>5</v>
      </c>
      <c r="Z375" s="25">
        <f t="shared" si="230"/>
        <v>5.44</v>
      </c>
      <c r="AA375" s="25">
        <f t="shared" si="231"/>
        <v>5</v>
      </c>
      <c r="AB375" s="25">
        <f t="shared" si="232"/>
        <v>7</v>
      </c>
      <c r="AC375" s="25">
        <f t="shared" si="285"/>
        <v>12</v>
      </c>
      <c r="AD375" s="25">
        <f t="shared" si="286"/>
        <v>19.440000000000001</v>
      </c>
      <c r="AE375" s="25">
        <f t="shared" si="233"/>
        <v>270</v>
      </c>
      <c r="AF375" s="25">
        <f t="shared" si="234"/>
        <v>280</v>
      </c>
    </row>
    <row r="376" spans="1:32" x14ac:dyDescent="0.25">
      <c r="A376" s="283">
        <v>46204</v>
      </c>
      <c r="B376" s="271" t="s">
        <v>437</v>
      </c>
      <c r="C376" s="281" t="s">
        <v>31</v>
      </c>
      <c r="D376" s="223">
        <v>1.81</v>
      </c>
      <c r="E376" s="48">
        <f t="shared" si="287"/>
        <v>1</v>
      </c>
      <c r="F376" s="43">
        <v>13</v>
      </c>
      <c r="G376" s="48">
        <f t="shared" si="288"/>
        <v>1</v>
      </c>
      <c r="H376" s="4">
        <v>5.16</v>
      </c>
      <c r="I376" s="48">
        <f t="shared" si="289"/>
        <v>1</v>
      </c>
      <c r="J376" s="223">
        <v>5.67</v>
      </c>
      <c r="K376" s="48">
        <f t="shared" si="290"/>
        <v>1</v>
      </c>
      <c r="L376" s="135">
        <v>17.3</v>
      </c>
      <c r="M376" s="48">
        <f t="shared" si="291"/>
        <v>1</v>
      </c>
      <c r="N376" s="223">
        <v>274.5</v>
      </c>
      <c r="O376" s="48">
        <f t="shared" si="292"/>
        <v>1</v>
      </c>
      <c r="P376" s="134">
        <f t="shared" si="293"/>
        <v>1</v>
      </c>
      <c r="Q376" s="134">
        <f t="shared" si="294"/>
        <v>1</v>
      </c>
      <c r="T376" s="25" t="str">
        <f t="shared" si="284"/>
        <v>CARIB</v>
      </c>
      <c r="U376" s="25">
        <f t="shared" si="225"/>
        <v>1.65</v>
      </c>
      <c r="V376" s="25">
        <f t="shared" si="226"/>
        <v>2.14</v>
      </c>
      <c r="W376" s="25">
        <f t="shared" si="227"/>
        <v>12.5</v>
      </c>
      <c r="X376" s="25">
        <f t="shared" si="228"/>
        <v>16.399999999999999</v>
      </c>
      <c r="Y376" s="25">
        <f t="shared" si="229"/>
        <v>5</v>
      </c>
      <c r="Z376" s="25">
        <f t="shared" si="230"/>
        <v>5.44</v>
      </c>
      <c r="AA376" s="25">
        <f t="shared" si="231"/>
        <v>5</v>
      </c>
      <c r="AB376" s="25">
        <f t="shared" si="232"/>
        <v>7</v>
      </c>
      <c r="AC376" s="25">
        <f t="shared" si="285"/>
        <v>12</v>
      </c>
      <c r="AD376" s="25">
        <f t="shared" si="286"/>
        <v>19.440000000000001</v>
      </c>
      <c r="AE376" s="25">
        <f t="shared" si="233"/>
        <v>270</v>
      </c>
      <c r="AF376" s="25">
        <f t="shared" si="234"/>
        <v>280</v>
      </c>
    </row>
    <row r="377" spans="1:32" x14ac:dyDescent="0.25">
      <c r="A377" s="283">
        <v>46204</v>
      </c>
      <c r="B377" s="118" t="s">
        <v>456</v>
      </c>
      <c r="C377" s="281" t="s">
        <v>35</v>
      </c>
      <c r="D377" s="223">
        <v>16.2</v>
      </c>
      <c r="E377" s="48">
        <f t="shared" si="287"/>
        <v>1</v>
      </c>
      <c r="F377" s="43">
        <v>16</v>
      </c>
      <c r="G377" s="48">
        <f t="shared" si="288"/>
        <v>1</v>
      </c>
      <c r="H377" s="4"/>
      <c r="I377" s="48">
        <f t="shared" si="289"/>
        <v>1</v>
      </c>
      <c r="J377" s="223">
        <v>109.5</v>
      </c>
      <c r="K377" s="48">
        <f t="shared" si="290"/>
        <v>1</v>
      </c>
      <c r="L377" s="393">
        <v>264.23</v>
      </c>
      <c r="M377" s="48">
        <f t="shared" si="291"/>
        <v>0</v>
      </c>
      <c r="N377" s="223">
        <v>295</v>
      </c>
      <c r="O377" s="48">
        <f t="shared" si="292"/>
        <v>1</v>
      </c>
      <c r="P377" s="134">
        <f t="shared" si="293"/>
        <v>0</v>
      </c>
      <c r="Q377" s="134">
        <f t="shared" si="294"/>
        <v>0</v>
      </c>
      <c r="T377" s="25" t="str">
        <f t="shared" si="284"/>
        <v>VITAMALT</v>
      </c>
      <c r="U377" s="25">
        <f t="shared" si="225"/>
        <v>16.2</v>
      </c>
      <c r="V377" s="25">
        <f t="shared" si="226"/>
        <v>16.84</v>
      </c>
      <c r="W377" s="25">
        <f t="shared" si="227"/>
        <v>12</v>
      </c>
      <c r="X377" s="25">
        <f t="shared" si="228"/>
        <v>16.440000000000001</v>
      </c>
      <c r="Y377" s="25">
        <f t="shared" si="229"/>
        <v>0</v>
      </c>
      <c r="Z377" s="25">
        <f t="shared" si="230"/>
        <v>0</v>
      </c>
      <c r="AA377" s="25">
        <f t="shared" si="231"/>
        <v>100</v>
      </c>
      <c r="AB377" s="25">
        <f t="shared" si="232"/>
        <v>140</v>
      </c>
      <c r="AC377" s="25">
        <f t="shared" si="285"/>
        <v>100</v>
      </c>
      <c r="AD377" s="25">
        <f t="shared" si="286"/>
        <v>200</v>
      </c>
      <c r="AE377" s="25">
        <f t="shared" si="233"/>
        <v>293</v>
      </c>
      <c r="AF377" s="25">
        <f t="shared" si="234"/>
        <v>297</v>
      </c>
    </row>
    <row r="378" spans="1:32" x14ac:dyDescent="0.25">
      <c r="A378" s="283">
        <v>46205</v>
      </c>
      <c r="B378" s="34" t="s">
        <v>436</v>
      </c>
      <c r="C378" s="34" t="s">
        <v>35</v>
      </c>
      <c r="D378" s="223">
        <v>16.43</v>
      </c>
      <c r="E378" s="48">
        <f t="shared" si="287"/>
        <v>1</v>
      </c>
      <c r="F378" s="43">
        <v>13.7</v>
      </c>
      <c r="G378" s="48">
        <f t="shared" si="288"/>
        <v>1</v>
      </c>
      <c r="H378" s="4"/>
      <c r="I378" s="48">
        <f t="shared" si="289"/>
        <v>1</v>
      </c>
      <c r="J378" s="223">
        <v>131.6</v>
      </c>
      <c r="K378" s="48">
        <f t="shared" si="290"/>
        <v>1</v>
      </c>
      <c r="L378" s="393">
        <v>243.1</v>
      </c>
      <c r="M378" s="48">
        <f t="shared" si="291"/>
        <v>0</v>
      </c>
      <c r="N378" s="223">
        <v>295</v>
      </c>
      <c r="O378" s="48">
        <f t="shared" si="292"/>
        <v>1</v>
      </c>
      <c r="P378" s="134">
        <f t="shared" si="293"/>
        <v>0</v>
      </c>
      <c r="Q378" s="134">
        <f t="shared" si="294"/>
        <v>0</v>
      </c>
      <c r="T378" s="25" t="str">
        <f t="shared" si="284"/>
        <v>VITAMALT</v>
      </c>
      <c r="U378" s="25">
        <f t="shared" si="225"/>
        <v>16.2</v>
      </c>
      <c r="V378" s="25">
        <f t="shared" si="226"/>
        <v>16.84</v>
      </c>
      <c r="W378" s="25">
        <f t="shared" si="227"/>
        <v>12</v>
      </c>
      <c r="X378" s="25">
        <f t="shared" si="228"/>
        <v>16.440000000000001</v>
      </c>
      <c r="Y378" s="25">
        <f t="shared" si="229"/>
        <v>0</v>
      </c>
      <c r="Z378" s="25">
        <f t="shared" si="230"/>
        <v>0</v>
      </c>
      <c r="AA378" s="25">
        <f t="shared" si="231"/>
        <v>100</v>
      </c>
      <c r="AB378" s="25">
        <f t="shared" si="232"/>
        <v>140</v>
      </c>
      <c r="AC378" s="25">
        <f t="shared" si="285"/>
        <v>100</v>
      </c>
      <c r="AD378" s="25">
        <f t="shared" si="286"/>
        <v>200</v>
      </c>
      <c r="AE378" s="25">
        <f t="shared" si="233"/>
        <v>293</v>
      </c>
      <c r="AF378" s="25">
        <f t="shared" si="234"/>
        <v>297</v>
      </c>
    </row>
    <row r="379" spans="1:32" x14ac:dyDescent="0.25">
      <c r="A379" s="283">
        <v>46205</v>
      </c>
      <c r="B379" s="34" t="s">
        <v>435</v>
      </c>
      <c r="C379" s="34" t="s">
        <v>35</v>
      </c>
      <c r="D379" s="223">
        <v>16.39</v>
      </c>
      <c r="E379" s="48">
        <f t="shared" si="287"/>
        <v>1</v>
      </c>
      <c r="F379" s="43">
        <v>16</v>
      </c>
      <c r="G379" s="48">
        <f t="shared" si="288"/>
        <v>1</v>
      </c>
      <c r="H379" s="4"/>
      <c r="I379" s="48">
        <f t="shared" si="289"/>
        <v>1</v>
      </c>
      <c r="J379" s="223">
        <v>138.6</v>
      </c>
      <c r="K379" s="48">
        <f t="shared" si="290"/>
        <v>1</v>
      </c>
      <c r="L379" s="135"/>
      <c r="M379" s="48"/>
      <c r="N379" s="223">
        <v>295</v>
      </c>
      <c r="O379" s="48">
        <f t="shared" si="292"/>
        <v>1</v>
      </c>
      <c r="P379" s="134"/>
      <c r="Q379" s="134"/>
      <c r="T379" s="25" t="str">
        <f t="shared" si="284"/>
        <v>VITAMALT</v>
      </c>
      <c r="U379" s="25">
        <f t="shared" si="225"/>
        <v>16.2</v>
      </c>
      <c r="V379" s="25">
        <f t="shared" si="226"/>
        <v>16.84</v>
      </c>
      <c r="W379" s="25">
        <f t="shared" si="227"/>
        <v>12</v>
      </c>
      <c r="X379" s="25">
        <f t="shared" si="228"/>
        <v>16.440000000000001</v>
      </c>
      <c r="Y379" s="25">
        <f t="shared" si="229"/>
        <v>0</v>
      </c>
      <c r="Z379" s="25">
        <f t="shared" si="230"/>
        <v>0</v>
      </c>
      <c r="AA379" s="25">
        <f t="shared" si="231"/>
        <v>100</v>
      </c>
      <c r="AB379" s="25">
        <f t="shared" si="232"/>
        <v>140</v>
      </c>
      <c r="AC379" s="25">
        <f t="shared" si="285"/>
        <v>100</v>
      </c>
      <c r="AD379" s="25">
        <f t="shared" si="286"/>
        <v>200</v>
      </c>
      <c r="AE379" s="25">
        <f t="shared" si="233"/>
        <v>293</v>
      </c>
      <c r="AF379" s="25">
        <f t="shared" si="234"/>
        <v>297</v>
      </c>
    </row>
    <row r="380" spans="1:32" x14ac:dyDescent="0.25">
      <c r="A380" s="283">
        <v>46205</v>
      </c>
      <c r="B380" s="34" t="s">
        <v>459</v>
      </c>
      <c r="C380" s="34" t="s">
        <v>31</v>
      </c>
      <c r="D380" s="223">
        <v>1.77</v>
      </c>
      <c r="E380" s="48">
        <f t="shared" si="287"/>
        <v>1</v>
      </c>
      <c r="F380" s="43">
        <v>15.1</v>
      </c>
      <c r="G380" s="48">
        <f t="shared" si="288"/>
        <v>1</v>
      </c>
      <c r="H380" s="4">
        <v>5.18</v>
      </c>
      <c r="I380" s="48">
        <f t="shared" si="289"/>
        <v>1</v>
      </c>
      <c r="J380" s="223">
        <v>5.5</v>
      </c>
      <c r="K380" s="48">
        <f t="shared" si="290"/>
        <v>1</v>
      </c>
      <c r="L380" s="393">
        <v>19.18</v>
      </c>
      <c r="M380" s="48">
        <f t="shared" si="291"/>
        <v>1</v>
      </c>
      <c r="N380" s="223">
        <v>275</v>
      </c>
      <c r="O380" s="48">
        <f t="shared" si="292"/>
        <v>1</v>
      </c>
      <c r="P380" s="134">
        <f t="shared" si="293"/>
        <v>1</v>
      </c>
      <c r="Q380" s="134">
        <f t="shared" si="294"/>
        <v>1</v>
      </c>
      <c r="T380" s="25" t="str">
        <f t="shared" si="284"/>
        <v>CARIB</v>
      </c>
      <c r="U380" s="25">
        <f t="shared" si="225"/>
        <v>1.65</v>
      </c>
      <c r="V380" s="25">
        <f t="shared" si="226"/>
        <v>2.14</v>
      </c>
      <c r="W380" s="25">
        <f t="shared" si="227"/>
        <v>12.5</v>
      </c>
      <c r="X380" s="25">
        <f t="shared" si="228"/>
        <v>16.399999999999999</v>
      </c>
      <c r="Y380" s="25">
        <f t="shared" si="229"/>
        <v>5</v>
      </c>
      <c r="Z380" s="25">
        <f t="shared" si="230"/>
        <v>5.44</v>
      </c>
      <c r="AA380" s="25">
        <f t="shared" si="231"/>
        <v>5</v>
      </c>
      <c r="AB380" s="25">
        <f t="shared" si="232"/>
        <v>7</v>
      </c>
      <c r="AC380" s="25">
        <f t="shared" si="285"/>
        <v>12</v>
      </c>
      <c r="AD380" s="25">
        <f t="shared" si="286"/>
        <v>19.440000000000001</v>
      </c>
      <c r="AE380" s="25">
        <f t="shared" si="233"/>
        <v>270</v>
      </c>
      <c r="AF380" s="25">
        <f t="shared" si="234"/>
        <v>280</v>
      </c>
    </row>
    <row r="381" spans="1:32" x14ac:dyDescent="0.25">
      <c r="A381" s="283">
        <v>46206</v>
      </c>
      <c r="B381" s="34" t="s">
        <v>458</v>
      </c>
      <c r="C381" s="34" t="s">
        <v>31</v>
      </c>
      <c r="D381" s="223">
        <v>1.82</v>
      </c>
      <c r="E381" s="48">
        <f t="shared" si="287"/>
        <v>1</v>
      </c>
      <c r="F381" s="43">
        <v>14.5</v>
      </c>
      <c r="G381" s="48">
        <f t="shared" si="288"/>
        <v>1</v>
      </c>
      <c r="H381" s="4">
        <v>5.23</v>
      </c>
      <c r="I381" s="48">
        <f t="shared" si="289"/>
        <v>1</v>
      </c>
      <c r="J381" s="223">
        <v>5.9</v>
      </c>
      <c r="K381" s="48">
        <f t="shared" si="290"/>
        <v>1</v>
      </c>
      <c r="L381" s="393">
        <v>21.73</v>
      </c>
      <c r="M381" s="48">
        <f t="shared" si="291"/>
        <v>0</v>
      </c>
      <c r="N381" s="223">
        <v>275</v>
      </c>
      <c r="O381" s="48">
        <f t="shared" si="292"/>
        <v>1</v>
      </c>
      <c r="P381" s="134">
        <f t="shared" si="293"/>
        <v>0</v>
      </c>
      <c r="Q381" s="134">
        <f t="shared" si="294"/>
        <v>0</v>
      </c>
      <c r="T381" s="25" t="str">
        <f t="shared" si="284"/>
        <v>CARIB</v>
      </c>
      <c r="U381" s="25">
        <f t="shared" ref="U381:U444" si="296">VLOOKUP($T381,$T$4:$AF$15,2,FALSE)</f>
        <v>1.65</v>
      </c>
      <c r="V381" s="25">
        <f t="shared" ref="V381:V444" si="297">VLOOKUP($T381,$T$4:$AF$15,3,FALSE)</f>
        <v>2.14</v>
      </c>
      <c r="W381" s="25">
        <f t="shared" ref="W381:W444" si="298">VLOOKUP($T381,$T$4:$AF$15,4,FALSE)</f>
        <v>12.5</v>
      </c>
      <c r="X381" s="25">
        <f t="shared" ref="X381:X444" si="299">VLOOKUP($T381,$T$4:$AF$15,5,FALSE)</f>
        <v>16.399999999999999</v>
      </c>
      <c r="Y381" s="25">
        <f t="shared" ref="Y381:Y444" si="300">VLOOKUP($T381,$T$4:$AF$15,6,FALSE)</f>
        <v>5</v>
      </c>
      <c r="Z381" s="25">
        <f t="shared" ref="Z381:Z444" si="301">VLOOKUP($T381,$T$4:$AF$15,7,FALSE)</f>
        <v>5.44</v>
      </c>
      <c r="AA381" s="25">
        <f t="shared" ref="AA381:AA444" si="302">VLOOKUP($T381,$T$4:$AF$15,8,FALSE)</f>
        <v>5</v>
      </c>
      <c r="AB381" s="25">
        <f t="shared" ref="AB381:AB444" si="303">VLOOKUP($T381,$T$4:$AF$15,9,FALSE)</f>
        <v>7</v>
      </c>
      <c r="AC381" s="25">
        <f t="shared" si="285"/>
        <v>12</v>
      </c>
      <c r="AD381" s="25">
        <f t="shared" si="286"/>
        <v>19.440000000000001</v>
      </c>
      <c r="AE381" s="25">
        <f t="shared" ref="AE381:AE444" si="304">VLOOKUP($T381,$T$4:$AF$15,12,FALSE)</f>
        <v>270</v>
      </c>
      <c r="AF381" s="25">
        <f t="shared" ref="AF381:AF444" si="305">VLOOKUP($T381,$T$4:$AF$15,13,FALSE)</f>
        <v>280</v>
      </c>
    </row>
    <row r="382" spans="1:32" ht="16.5" customHeight="1" x14ac:dyDescent="0.25">
      <c r="A382" s="283">
        <v>46206</v>
      </c>
      <c r="B382" s="34" t="s">
        <v>434</v>
      </c>
      <c r="C382" s="34" t="s">
        <v>31</v>
      </c>
      <c r="D382" s="223">
        <v>1.8</v>
      </c>
      <c r="E382" s="48">
        <f t="shared" si="287"/>
        <v>1</v>
      </c>
      <c r="F382" s="43">
        <v>13.95</v>
      </c>
      <c r="G382" s="48">
        <f t="shared" si="288"/>
        <v>1</v>
      </c>
      <c r="H382" s="4">
        <v>5.12</v>
      </c>
      <c r="I382" s="48">
        <f t="shared" si="289"/>
        <v>1</v>
      </c>
      <c r="J382" s="223">
        <v>5.5</v>
      </c>
      <c r="K382" s="48">
        <f t="shared" si="290"/>
        <v>1</v>
      </c>
      <c r="L382" s="393">
        <v>20.100000000000001</v>
      </c>
      <c r="M382" s="48">
        <f t="shared" si="291"/>
        <v>0</v>
      </c>
      <c r="N382" s="223">
        <v>275</v>
      </c>
      <c r="O382" s="48">
        <f t="shared" si="292"/>
        <v>1</v>
      </c>
      <c r="P382" s="134">
        <f t="shared" si="293"/>
        <v>0</v>
      </c>
      <c r="Q382" s="134">
        <f t="shared" si="294"/>
        <v>0</v>
      </c>
      <c r="T382" s="25" t="str">
        <f t="shared" si="284"/>
        <v>CARIB</v>
      </c>
      <c r="U382" s="25">
        <f t="shared" si="296"/>
        <v>1.65</v>
      </c>
      <c r="V382" s="25">
        <f t="shared" si="297"/>
        <v>2.14</v>
      </c>
      <c r="W382" s="25">
        <f t="shared" si="298"/>
        <v>12.5</v>
      </c>
      <c r="X382" s="25">
        <f t="shared" si="299"/>
        <v>16.399999999999999</v>
      </c>
      <c r="Y382" s="25">
        <f t="shared" si="300"/>
        <v>5</v>
      </c>
      <c r="Z382" s="25">
        <f t="shared" si="301"/>
        <v>5.44</v>
      </c>
      <c r="AA382" s="25">
        <f t="shared" si="302"/>
        <v>5</v>
      </c>
      <c r="AB382" s="25">
        <f t="shared" si="303"/>
        <v>7</v>
      </c>
      <c r="AC382" s="25">
        <f t="shared" si="285"/>
        <v>12</v>
      </c>
      <c r="AD382" s="25">
        <f t="shared" si="286"/>
        <v>19.440000000000001</v>
      </c>
      <c r="AE382" s="25">
        <f t="shared" si="304"/>
        <v>270</v>
      </c>
      <c r="AF382" s="25">
        <f t="shared" si="305"/>
        <v>280</v>
      </c>
    </row>
    <row r="383" spans="1:32" x14ac:dyDescent="0.25">
      <c r="A383" s="283">
        <v>46206</v>
      </c>
      <c r="B383" s="34" t="s">
        <v>458</v>
      </c>
      <c r="C383" s="34" t="s">
        <v>30</v>
      </c>
      <c r="D383" s="223">
        <v>1</v>
      </c>
      <c r="E383" s="48">
        <f t="shared" si="287"/>
        <v>1</v>
      </c>
      <c r="F383" s="43">
        <v>15.6</v>
      </c>
      <c r="G383" s="48">
        <f t="shared" si="288"/>
        <v>1</v>
      </c>
      <c r="H383" s="4">
        <v>5.69</v>
      </c>
      <c r="I383" s="48">
        <f t="shared" si="289"/>
        <v>1</v>
      </c>
      <c r="J383" s="223">
        <v>5.35</v>
      </c>
      <c r="K383" s="48">
        <f t="shared" si="290"/>
        <v>1</v>
      </c>
      <c r="L383" s="135">
        <v>18.72</v>
      </c>
      <c r="M383" s="48">
        <f t="shared" si="291"/>
        <v>1</v>
      </c>
      <c r="N383" s="223">
        <v>275</v>
      </c>
      <c r="O383" s="48">
        <f t="shared" si="292"/>
        <v>1</v>
      </c>
      <c r="P383" s="134">
        <f t="shared" si="293"/>
        <v>1</v>
      </c>
      <c r="Q383" s="134">
        <f t="shared" si="294"/>
        <v>1</v>
      </c>
      <c r="T383" s="25" t="str">
        <f t="shared" si="284"/>
        <v>STAG</v>
      </c>
      <c r="U383" s="25">
        <f t="shared" si="296"/>
        <v>0.8</v>
      </c>
      <c r="V383" s="25">
        <f t="shared" si="297"/>
        <v>1.24</v>
      </c>
      <c r="W383" s="25">
        <f t="shared" si="298"/>
        <v>12.5</v>
      </c>
      <c r="X383" s="25">
        <f t="shared" si="299"/>
        <v>16.440000000000001</v>
      </c>
      <c r="Y383" s="25">
        <f t="shared" si="300"/>
        <v>5.45</v>
      </c>
      <c r="Z383" s="25">
        <f t="shared" si="301"/>
        <v>5.94</v>
      </c>
      <c r="AA383" s="25">
        <f t="shared" si="302"/>
        <v>5</v>
      </c>
      <c r="AB383" s="25">
        <f t="shared" si="303"/>
        <v>7</v>
      </c>
      <c r="AC383" s="25">
        <f t="shared" si="285"/>
        <v>12</v>
      </c>
      <c r="AD383" s="25">
        <f t="shared" si="286"/>
        <v>19.440000000000001</v>
      </c>
      <c r="AE383" s="25">
        <f t="shared" si="304"/>
        <v>270</v>
      </c>
      <c r="AF383" s="25">
        <f t="shared" si="305"/>
        <v>280</v>
      </c>
    </row>
    <row r="384" spans="1:32" x14ac:dyDescent="0.25">
      <c r="A384" s="283">
        <v>46206</v>
      </c>
      <c r="B384" s="34" t="s">
        <v>459</v>
      </c>
      <c r="C384" s="34" t="s">
        <v>30</v>
      </c>
      <c r="D384" s="223">
        <v>0.97</v>
      </c>
      <c r="E384" s="48">
        <f t="shared" si="287"/>
        <v>1</v>
      </c>
      <c r="F384" s="43"/>
      <c r="G384" s="48"/>
      <c r="H384" s="4">
        <v>5.7</v>
      </c>
      <c r="I384" s="48">
        <f t="shared" si="289"/>
        <v>1</v>
      </c>
      <c r="J384" s="223">
        <v>6.93</v>
      </c>
      <c r="K384" s="48">
        <f t="shared" si="290"/>
        <v>1</v>
      </c>
      <c r="L384" s="393">
        <v>19.62</v>
      </c>
      <c r="M384" s="48">
        <f t="shared" si="291"/>
        <v>0</v>
      </c>
      <c r="N384" s="223">
        <v>275</v>
      </c>
      <c r="O384" s="48">
        <f t="shared" si="292"/>
        <v>1</v>
      </c>
      <c r="P384" s="134">
        <f t="shared" si="293"/>
        <v>0</v>
      </c>
      <c r="Q384" s="134">
        <f t="shared" si="294"/>
        <v>0</v>
      </c>
      <c r="T384" s="25" t="str">
        <f t="shared" si="284"/>
        <v>STAG</v>
      </c>
      <c r="U384" s="25">
        <f t="shared" si="296"/>
        <v>0.8</v>
      </c>
      <c r="V384" s="25">
        <f t="shared" si="297"/>
        <v>1.24</v>
      </c>
      <c r="W384" s="25">
        <f t="shared" si="298"/>
        <v>12.5</v>
      </c>
      <c r="X384" s="25">
        <f t="shared" si="299"/>
        <v>16.440000000000001</v>
      </c>
      <c r="Y384" s="25">
        <f t="shared" si="300"/>
        <v>5.45</v>
      </c>
      <c r="Z384" s="25">
        <f t="shared" si="301"/>
        <v>5.94</v>
      </c>
      <c r="AA384" s="25">
        <f t="shared" si="302"/>
        <v>5</v>
      </c>
      <c r="AB384" s="25">
        <f t="shared" si="303"/>
        <v>7</v>
      </c>
      <c r="AC384" s="25">
        <f t="shared" si="285"/>
        <v>12</v>
      </c>
      <c r="AD384" s="25">
        <f t="shared" si="286"/>
        <v>19.440000000000001</v>
      </c>
      <c r="AE384" s="25">
        <f t="shared" si="304"/>
        <v>270</v>
      </c>
      <c r="AF384" s="25">
        <f t="shared" si="305"/>
        <v>280</v>
      </c>
    </row>
    <row r="385" spans="1:32" x14ac:dyDescent="0.25">
      <c r="A385" s="283">
        <v>46209</v>
      </c>
      <c r="B385" s="34" t="s">
        <v>458</v>
      </c>
      <c r="C385" s="34" t="s">
        <v>30</v>
      </c>
      <c r="D385" s="223">
        <v>1.05</v>
      </c>
      <c r="E385" s="48">
        <f t="shared" si="287"/>
        <v>1</v>
      </c>
      <c r="F385" s="1">
        <v>13.45</v>
      </c>
      <c r="G385" s="48">
        <f t="shared" si="288"/>
        <v>1</v>
      </c>
      <c r="H385" s="4">
        <v>5.59</v>
      </c>
      <c r="I385" s="48">
        <f t="shared" si="289"/>
        <v>1</v>
      </c>
      <c r="J385" s="1">
        <v>5.0999999999999996</v>
      </c>
      <c r="K385" s="48">
        <f t="shared" si="290"/>
        <v>1</v>
      </c>
      <c r="L385" s="135">
        <v>12.6</v>
      </c>
      <c r="M385" s="48">
        <f t="shared" si="291"/>
        <v>1</v>
      </c>
      <c r="N385" s="223">
        <v>275</v>
      </c>
      <c r="O385" s="48">
        <f t="shared" si="292"/>
        <v>1</v>
      </c>
      <c r="P385" s="134">
        <f t="shared" si="293"/>
        <v>1</v>
      </c>
      <c r="Q385" s="134">
        <f t="shared" si="294"/>
        <v>1</v>
      </c>
      <c r="T385" s="25" t="str">
        <f t="shared" si="284"/>
        <v>STAG</v>
      </c>
      <c r="U385" s="25">
        <f t="shared" si="296"/>
        <v>0.8</v>
      </c>
      <c r="V385" s="25">
        <f t="shared" si="297"/>
        <v>1.24</v>
      </c>
      <c r="W385" s="25">
        <f t="shared" si="298"/>
        <v>12.5</v>
      </c>
      <c r="X385" s="25">
        <f t="shared" si="299"/>
        <v>16.440000000000001</v>
      </c>
      <c r="Y385" s="25">
        <f t="shared" si="300"/>
        <v>5.45</v>
      </c>
      <c r="Z385" s="25">
        <f t="shared" si="301"/>
        <v>5.94</v>
      </c>
      <c r="AA385" s="25">
        <f t="shared" si="302"/>
        <v>5</v>
      </c>
      <c r="AB385" s="25">
        <f t="shared" si="303"/>
        <v>7</v>
      </c>
      <c r="AC385" s="25">
        <f t="shared" si="285"/>
        <v>12</v>
      </c>
      <c r="AD385" s="25">
        <f t="shared" si="286"/>
        <v>19.440000000000001</v>
      </c>
      <c r="AE385" s="25">
        <f t="shared" si="304"/>
        <v>270</v>
      </c>
      <c r="AF385" s="25">
        <f t="shared" si="305"/>
        <v>280</v>
      </c>
    </row>
    <row r="386" spans="1:32" x14ac:dyDescent="0.25">
      <c r="A386" s="283">
        <v>46209</v>
      </c>
      <c r="B386" s="34" t="s">
        <v>459</v>
      </c>
      <c r="C386" s="34" t="s">
        <v>30</v>
      </c>
      <c r="D386" s="223">
        <v>1.06</v>
      </c>
      <c r="E386" s="48">
        <f t="shared" si="287"/>
        <v>1</v>
      </c>
      <c r="F386" s="43">
        <v>14.7</v>
      </c>
      <c r="G386" s="48">
        <f t="shared" si="288"/>
        <v>1</v>
      </c>
      <c r="H386" s="4">
        <v>5.5</v>
      </c>
      <c r="I386" s="48">
        <f t="shared" si="289"/>
        <v>1</v>
      </c>
      <c r="J386" s="223">
        <v>5.4</v>
      </c>
      <c r="K386" s="48">
        <f t="shared" si="290"/>
        <v>1</v>
      </c>
      <c r="L386" s="393">
        <v>22.4</v>
      </c>
      <c r="M386" s="48">
        <f t="shared" si="291"/>
        <v>0</v>
      </c>
      <c r="N386" s="223">
        <v>275</v>
      </c>
      <c r="O386" s="48">
        <f t="shared" si="292"/>
        <v>1</v>
      </c>
      <c r="P386" s="134">
        <f t="shared" si="293"/>
        <v>0</v>
      </c>
      <c r="Q386" s="134">
        <f t="shared" si="294"/>
        <v>0</v>
      </c>
      <c r="T386" s="25" t="str">
        <f t="shared" si="284"/>
        <v>STAG</v>
      </c>
      <c r="U386" s="25">
        <f t="shared" si="296"/>
        <v>0.8</v>
      </c>
      <c r="V386" s="25">
        <f t="shared" si="297"/>
        <v>1.24</v>
      </c>
      <c r="W386" s="25">
        <f t="shared" si="298"/>
        <v>12.5</v>
      </c>
      <c r="X386" s="25">
        <f t="shared" si="299"/>
        <v>16.440000000000001</v>
      </c>
      <c r="Y386" s="25">
        <f t="shared" si="300"/>
        <v>5.45</v>
      </c>
      <c r="Z386" s="25">
        <f t="shared" si="301"/>
        <v>5.94</v>
      </c>
      <c r="AA386" s="25">
        <f t="shared" si="302"/>
        <v>5</v>
      </c>
      <c r="AB386" s="25">
        <f t="shared" si="303"/>
        <v>7</v>
      </c>
      <c r="AC386" s="25">
        <f t="shared" si="285"/>
        <v>12</v>
      </c>
      <c r="AD386" s="25">
        <f t="shared" si="286"/>
        <v>19.440000000000001</v>
      </c>
      <c r="AE386" s="25">
        <f t="shared" si="304"/>
        <v>270</v>
      </c>
      <c r="AF386" s="25">
        <f t="shared" si="305"/>
        <v>280</v>
      </c>
    </row>
    <row r="387" spans="1:32" x14ac:dyDescent="0.25">
      <c r="A387" s="283">
        <v>46210</v>
      </c>
      <c r="B387" s="34" t="s">
        <v>458</v>
      </c>
      <c r="C387" s="34" t="s">
        <v>30</v>
      </c>
      <c r="D387" s="223">
        <v>1.06</v>
      </c>
      <c r="E387" s="48">
        <f t="shared" si="287"/>
        <v>1</v>
      </c>
      <c r="F387" s="43">
        <v>14.3</v>
      </c>
      <c r="G387" s="48">
        <f t="shared" si="288"/>
        <v>1</v>
      </c>
      <c r="H387" s="4">
        <v>5.57</v>
      </c>
      <c r="I387" s="48">
        <f t="shared" si="289"/>
        <v>1</v>
      </c>
      <c r="J387" s="223">
        <v>5.27</v>
      </c>
      <c r="K387" s="48">
        <f t="shared" si="290"/>
        <v>1</v>
      </c>
      <c r="L387" s="393">
        <v>20.52</v>
      </c>
      <c r="M387" s="48">
        <f t="shared" si="291"/>
        <v>0</v>
      </c>
      <c r="N387" s="223">
        <v>275</v>
      </c>
      <c r="O387" s="48">
        <f t="shared" si="292"/>
        <v>1</v>
      </c>
      <c r="P387" s="134">
        <f t="shared" si="293"/>
        <v>0</v>
      </c>
      <c r="Q387" s="134">
        <f t="shared" si="294"/>
        <v>0</v>
      </c>
      <c r="T387" s="25" t="str">
        <f t="shared" si="284"/>
        <v>STAG</v>
      </c>
      <c r="U387" s="25">
        <f t="shared" si="296"/>
        <v>0.8</v>
      </c>
      <c r="V387" s="25">
        <f t="shared" si="297"/>
        <v>1.24</v>
      </c>
      <c r="W387" s="25">
        <f t="shared" si="298"/>
        <v>12.5</v>
      </c>
      <c r="X387" s="25">
        <f t="shared" si="299"/>
        <v>16.440000000000001</v>
      </c>
      <c r="Y387" s="25">
        <f t="shared" si="300"/>
        <v>5.45</v>
      </c>
      <c r="Z387" s="25">
        <f t="shared" si="301"/>
        <v>5.94</v>
      </c>
      <c r="AA387" s="25">
        <f t="shared" si="302"/>
        <v>5</v>
      </c>
      <c r="AB387" s="25">
        <f t="shared" si="303"/>
        <v>7</v>
      </c>
      <c r="AC387" s="25">
        <f t="shared" si="285"/>
        <v>12</v>
      </c>
      <c r="AD387" s="25">
        <f t="shared" si="286"/>
        <v>19.440000000000001</v>
      </c>
      <c r="AE387" s="25">
        <f t="shared" si="304"/>
        <v>270</v>
      </c>
      <c r="AF387" s="25">
        <f t="shared" si="305"/>
        <v>280</v>
      </c>
    </row>
    <row r="388" spans="1:32" x14ac:dyDescent="0.25">
      <c r="A388" s="283">
        <v>46210</v>
      </c>
      <c r="B388" s="34" t="s">
        <v>457</v>
      </c>
      <c r="C388" s="34" t="s">
        <v>31</v>
      </c>
      <c r="D388" s="223"/>
      <c r="E388" s="48"/>
      <c r="F388" s="43"/>
      <c r="G388" s="48"/>
      <c r="H388" s="4"/>
      <c r="I388" s="48"/>
      <c r="J388" s="223"/>
      <c r="K388" s="48"/>
      <c r="L388" s="393">
        <v>192.85</v>
      </c>
      <c r="M388" s="48">
        <f t="shared" si="291"/>
        <v>0</v>
      </c>
      <c r="N388" s="223"/>
      <c r="O388" s="48"/>
      <c r="P388" s="134">
        <f t="shared" si="293"/>
        <v>0</v>
      </c>
      <c r="Q388" s="134"/>
      <c r="T388" s="25" t="str">
        <f t="shared" si="284"/>
        <v>CARIB</v>
      </c>
      <c r="U388" s="25">
        <f t="shared" si="296"/>
        <v>1.65</v>
      </c>
      <c r="V388" s="25">
        <f t="shared" si="297"/>
        <v>2.14</v>
      </c>
      <c r="W388" s="25">
        <f t="shared" si="298"/>
        <v>12.5</v>
      </c>
      <c r="X388" s="25">
        <f t="shared" si="299"/>
        <v>16.399999999999999</v>
      </c>
      <c r="Y388" s="25">
        <f t="shared" si="300"/>
        <v>5</v>
      </c>
      <c r="Z388" s="25">
        <f t="shared" si="301"/>
        <v>5.44</v>
      </c>
      <c r="AA388" s="25">
        <f t="shared" si="302"/>
        <v>5</v>
      </c>
      <c r="AB388" s="25">
        <f t="shared" si="303"/>
        <v>7</v>
      </c>
      <c r="AC388" s="25">
        <f t="shared" si="285"/>
        <v>12</v>
      </c>
      <c r="AD388" s="25">
        <f t="shared" si="286"/>
        <v>19.440000000000001</v>
      </c>
      <c r="AE388" s="25">
        <f t="shared" si="304"/>
        <v>270</v>
      </c>
      <c r="AF388" s="25">
        <f t="shared" si="305"/>
        <v>280</v>
      </c>
    </row>
    <row r="389" spans="1:32" x14ac:dyDescent="0.25">
      <c r="A389" s="283">
        <v>46211</v>
      </c>
      <c r="B389" s="34" t="s">
        <v>455</v>
      </c>
      <c r="C389" s="34" t="s">
        <v>31</v>
      </c>
      <c r="D389" s="223">
        <v>1.87</v>
      </c>
      <c r="E389" s="48">
        <f t="shared" si="287"/>
        <v>1</v>
      </c>
      <c r="F389" s="294"/>
      <c r="G389" s="48"/>
      <c r="H389" s="4">
        <v>5.07</v>
      </c>
      <c r="I389" s="48">
        <f t="shared" si="289"/>
        <v>1</v>
      </c>
      <c r="J389" s="223">
        <v>5.77</v>
      </c>
      <c r="K389" s="48">
        <f t="shared" si="290"/>
        <v>1</v>
      </c>
      <c r="L389" s="135">
        <v>15.89</v>
      </c>
      <c r="M389" s="48">
        <f t="shared" si="291"/>
        <v>1</v>
      </c>
      <c r="N389" s="223">
        <v>275</v>
      </c>
      <c r="O389" s="48">
        <f t="shared" si="292"/>
        <v>1</v>
      </c>
      <c r="P389" s="248">
        <v>1</v>
      </c>
      <c r="Q389" s="134"/>
      <c r="R389" s="302"/>
      <c r="S389" s="302"/>
      <c r="T389" s="25" t="str">
        <f t="shared" si="284"/>
        <v>CARIB</v>
      </c>
      <c r="U389" s="25">
        <f t="shared" si="296"/>
        <v>1.65</v>
      </c>
      <c r="V389" s="25">
        <f t="shared" si="297"/>
        <v>2.14</v>
      </c>
      <c r="W389" s="25">
        <f t="shared" si="298"/>
        <v>12.5</v>
      </c>
      <c r="X389" s="25">
        <f t="shared" si="299"/>
        <v>16.399999999999999</v>
      </c>
      <c r="Y389" s="25">
        <f t="shared" si="300"/>
        <v>5</v>
      </c>
      <c r="Z389" s="25">
        <f t="shared" si="301"/>
        <v>5.44</v>
      </c>
      <c r="AA389" s="25">
        <f t="shared" si="302"/>
        <v>5</v>
      </c>
      <c r="AB389" s="25">
        <f t="shared" si="303"/>
        <v>7</v>
      </c>
      <c r="AC389" s="25">
        <f t="shared" si="285"/>
        <v>12</v>
      </c>
      <c r="AD389" s="25">
        <f t="shared" si="286"/>
        <v>19.440000000000001</v>
      </c>
      <c r="AE389" s="25">
        <f t="shared" si="304"/>
        <v>270</v>
      </c>
      <c r="AF389" s="25">
        <f t="shared" si="305"/>
        <v>280</v>
      </c>
    </row>
    <row r="390" spans="1:32" x14ac:dyDescent="0.25">
      <c r="A390" s="283">
        <v>46213</v>
      </c>
      <c r="B390" s="34" t="s">
        <v>457</v>
      </c>
      <c r="C390" s="34" t="s">
        <v>32</v>
      </c>
      <c r="D390" s="223">
        <v>4.96</v>
      </c>
      <c r="E390" s="48">
        <f t="shared" si="287"/>
        <v>0</v>
      </c>
      <c r="F390" s="43">
        <v>35.85</v>
      </c>
      <c r="G390" s="48">
        <f t="shared" si="288"/>
        <v>1</v>
      </c>
      <c r="H390" s="4">
        <v>4.97</v>
      </c>
      <c r="I390" s="48">
        <f t="shared" si="289"/>
        <v>1</v>
      </c>
      <c r="J390" s="223">
        <v>240</v>
      </c>
      <c r="K390" s="48">
        <f t="shared" si="290"/>
        <v>0</v>
      </c>
      <c r="L390" s="135">
        <v>191.62</v>
      </c>
      <c r="M390" s="48">
        <f t="shared" si="291"/>
        <v>1</v>
      </c>
      <c r="N390" s="223">
        <v>275</v>
      </c>
      <c r="O390" s="48">
        <f t="shared" si="292"/>
        <v>1</v>
      </c>
      <c r="P390" s="134">
        <f t="shared" si="293"/>
        <v>0</v>
      </c>
      <c r="Q390" s="134">
        <f t="shared" si="294"/>
        <v>0</v>
      </c>
      <c r="R390" s="302"/>
      <c r="S390" s="302"/>
      <c r="T390" s="25" t="str">
        <f t="shared" ref="T390:T442" si="306">LEFT(C390,12)</f>
        <v>MACKESON</v>
      </c>
      <c r="U390" s="25">
        <f t="shared" si="296"/>
        <v>5.2</v>
      </c>
      <c r="V390" s="25">
        <f t="shared" si="297"/>
        <v>5.64</v>
      </c>
      <c r="W390" s="25">
        <f t="shared" si="298"/>
        <v>32</v>
      </c>
      <c r="X390" s="25">
        <f t="shared" si="299"/>
        <v>38</v>
      </c>
      <c r="Y390" s="25">
        <f t="shared" si="300"/>
        <v>4.55</v>
      </c>
      <c r="Z390" s="25">
        <f t="shared" si="301"/>
        <v>5</v>
      </c>
      <c r="AA390" s="25">
        <f t="shared" si="302"/>
        <v>260</v>
      </c>
      <c r="AB390" s="25">
        <f t="shared" si="303"/>
        <v>320</v>
      </c>
      <c r="AC390" s="25">
        <f t="shared" si="285"/>
        <v>130</v>
      </c>
      <c r="AD390" s="25">
        <f t="shared" si="286"/>
        <v>230</v>
      </c>
      <c r="AE390" s="25">
        <f t="shared" si="304"/>
        <v>270</v>
      </c>
      <c r="AF390" s="25">
        <f t="shared" si="305"/>
        <v>280</v>
      </c>
    </row>
    <row r="391" spans="1:32" x14ac:dyDescent="0.25">
      <c r="A391" s="283">
        <v>46213</v>
      </c>
      <c r="B391" s="118" t="s">
        <v>458</v>
      </c>
      <c r="C391" s="34" t="s">
        <v>33</v>
      </c>
      <c r="D391" s="223">
        <v>3.64</v>
      </c>
      <c r="E391" s="48">
        <f t="shared" si="287"/>
        <v>1</v>
      </c>
      <c r="F391" s="43">
        <v>60.4</v>
      </c>
      <c r="G391" s="48">
        <f t="shared" si="288"/>
        <v>1</v>
      </c>
      <c r="H391" s="4">
        <v>7.64</v>
      </c>
      <c r="I391" s="48">
        <f t="shared" si="289"/>
        <v>1</v>
      </c>
      <c r="J391" s="223">
        <v>186.9</v>
      </c>
      <c r="K391" s="48">
        <f t="shared" si="290"/>
        <v>1</v>
      </c>
      <c r="L391" s="393">
        <v>57.4</v>
      </c>
      <c r="M391" s="48">
        <f t="shared" si="291"/>
        <v>0</v>
      </c>
      <c r="N391" s="223">
        <v>275</v>
      </c>
      <c r="O391" s="48">
        <f t="shared" si="292"/>
        <v>1</v>
      </c>
      <c r="P391" s="134">
        <f t="shared" si="293"/>
        <v>0</v>
      </c>
      <c r="Q391" s="134">
        <f t="shared" si="294"/>
        <v>0</v>
      </c>
      <c r="T391" s="25" t="str">
        <f t="shared" si="306"/>
        <v>GUINNESS</v>
      </c>
      <c r="U391" s="25">
        <f t="shared" si="296"/>
        <v>3.1</v>
      </c>
      <c r="V391" s="25">
        <f t="shared" si="297"/>
        <v>4.1399999999999997</v>
      </c>
      <c r="W391" s="25">
        <f t="shared" si="298"/>
        <v>48</v>
      </c>
      <c r="X391" s="25">
        <f t="shared" si="299"/>
        <v>62</v>
      </c>
      <c r="Y391" s="25">
        <f t="shared" si="300"/>
        <v>7.25</v>
      </c>
      <c r="Z391" s="25">
        <f t="shared" si="301"/>
        <v>7.74</v>
      </c>
      <c r="AA391" s="25">
        <f t="shared" si="302"/>
        <v>155</v>
      </c>
      <c r="AB391" s="25">
        <f t="shared" si="303"/>
        <v>195</v>
      </c>
      <c r="AC391" s="25">
        <f t="shared" si="285"/>
        <v>17</v>
      </c>
      <c r="AD391" s="25">
        <f t="shared" si="286"/>
        <v>30</v>
      </c>
      <c r="AE391" s="25">
        <f t="shared" si="304"/>
        <v>274</v>
      </c>
      <c r="AF391" s="25">
        <f t="shared" si="305"/>
        <v>276</v>
      </c>
    </row>
    <row r="392" spans="1:32" x14ac:dyDescent="0.25">
      <c r="A392" s="283">
        <v>46216</v>
      </c>
      <c r="B392" s="118" t="s">
        <v>457</v>
      </c>
      <c r="C392" s="34" t="s">
        <v>33</v>
      </c>
      <c r="D392" s="223">
        <v>3.29</v>
      </c>
      <c r="E392" s="48">
        <f t="shared" si="287"/>
        <v>1</v>
      </c>
      <c r="F392" s="43">
        <v>58.5</v>
      </c>
      <c r="G392" s="48">
        <f t="shared" si="288"/>
        <v>1</v>
      </c>
      <c r="H392" s="4">
        <v>7.74</v>
      </c>
      <c r="I392" s="48">
        <f t="shared" si="289"/>
        <v>1</v>
      </c>
      <c r="J392" s="223">
        <v>170.1</v>
      </c>
      <c r="K392" s="48">
        <f t="shared" si="290"/>
        <v>1</v>
      </c>
      <c r="L392" s="135">
        <v>23.81</v>
      </c>
      <c r="M392" s="48">
        <f t="shared" si="291"/>
        <v>1</v>
      </c>
      <c r="N392" s="223">
        <v>275</v>
      </c>
      <c r="O392" s="48">
        <f t="shared" si="292"/>
        <v>1</v>
      </c>
      <c r="P392" s="134">
        <f t="shared" si="293"/>
        <v>1</v>
      </c>
      <c r="Q392" s="134">
        <f t="shared" si="294"/>
        <v>1</v>
      </c>
      <c r="T392" s="25" t="str">
        <f t="shared" si="306"/>
        <v>GUINNESS</v>
      </c>
      <c r="U392" s="25">
        <f t="shared" si="296"/>
        <v>3.1</v>
      </c>
      <c r="V392" s="25">
        <f t="shared" si="297"/>
        <v>4.1399999999999997</v>
      </c>
      <c r="W392" s="25">
        <f t="shared" si="298"/>
        <v>48</v>
      </c>
      <c r="X392" s="25">
        <f t="shared" si="299"/>
        <v>62</v>
      </c>
      <c r="Y392" s="25">
        <f t="shared" si="300"/>
        <v>7.25</v>
      </c>
      <c r="Z392" s="25">
        <f t="shared" si="301"/>
        <v>7.74</v>
      </c>
      <c r="AA392" s="25">
        <f t="shared" si="302"/>
        <v>155</v>
      </c>
      <c r="AB392" s="25">
        <f t="shared" si="303"/>
        <v>195</v>
      </c>
      <c r="AC392" s="25">
        <f t="shared" si="285"/>
        <v>17</v>
      </c>
      <c r="AD392" s="25">
        <f t="shared" si="286"/>
        <v>30</v>
      </c>
      <c r="AE392" s="25">
        <f t="shared" si="304"/>
        <v>274</v>
      </c>
      <c r="AF392" s="25">
        <f t="shared" si="305"/>
        <v>276</v>
      </c>
    </row>
    <row r="393" spans="1:32" x14ac:dyDescent="0.25">
      <c r="A393" s="283">
        <v>46216</v>
      </c>
      <c r="B393" s="34" t="s">
        <v>437</v>
      </c>
      <c r="C393" s="34" t="s">
        <v>33</v>
      </c>
      <c r="D393" s="223">
        <v>3.3</v>
      </c>
      <c r="E393" s="48">
        <f t="shared" si="287"/>
        <v>1</v>
      </c>
      <c r="F393" s="43">
        <v>50.45</v>
      </c>
      <c r="G393" s="48">
        <f t="shared" si="288"/>
        <v>1</v>
      </c>
      <c r="H393" s="4">
        <v>7.52</v>
      </c>
      <c r="I393" s="48">
        <f t="shared" si="289"/>
        <v>1</v>
      </c>
      <c r="J393" s="223">
        <v>155.1</v>
      </c>
      <c r="K393" s="48">
        <f t="shared" si="290"/>
        <v>1</v>
      </c>
      <c r="L393" s="135">
        <v>29.67</v>
      </c>
      <c r="M393" s="48">
        <f t="shared" si="291"/>
        <v>1</v>
      </c>
      <c r="N393" s="223">
        <v>275</v>
      </c>
      <c r="O393" s="48">
        <f t="shared" si="292"/>
        <v>1</v>
      </c>
      <c r="P393" s="134">
        <f t="shared" si="293"/>
        <v>1</v>
      </c>
      <c r="Q393" s="134">
        <f t="shared" si="294"/>
        <v>1</v>
      </c>
      <c r="T393" s="25" t="str">
        <f t="shared" si="306"/>
        <v>GUINNESS</v>
      </c>
      <c r="U393" s="25">
        <f t="shared" si="296"/>
        <v>3.1</v>
      </c>
      <c r="V393" s="25">
        <f t="shared" si="297"/>
        <v>4.1399999999999997</v>
      </c>
      <c r="W393" s="25">
        <f t="shared" si="298"/>
        <v>48</v>
      </c>
      <c r="X393" s="25">
        <f t="shared" si="299"/>
        <v>62</v>
      </c>
      <c r="Y393" s="25">
        <f t="shared" si="300"/>
        <v>7.25</v>
      </c>
      <c r="Z393" s="25">
        <f t="shared" si="301"/>
        <v>7.74</v>
      </c>
      <c r="AA393" s="25">
        <f t="shared" si="302"/>
        <v>155</v>
      </c>
      <c r="AB393" s="25">
        <f t="shared" si="303"/>
        <v>195</v>
      </c>
      <c r="AC393" s="25">
        <f t="shared" si="285"/>
        <v>17</v>
      </c>
      <c r="AD393" s="25">
        <f t="shared" si="286"/>
        <v>30</v>
      </c>
      <c r="AE393" s="25">
        <f t="shared" si="304"/>
        <v>274</v>
      </c>
      <c r="AF393" s="25">
        <f t="shared" si="305"/>
        <v>276</v>
      </c>
    </row>
    <row r="394" spans="1:32" x14ac:dyDescent="0.25">
      <c r="A394" s="283">
        <v>46216</v>
      </c>
      <c r="B394" s="118" t="s">
        <v>436</v>
      </c>
      <c r="C394" s="34" t="s">
        <v>30</v>
      </c>
      <c r="D394" s="223">
        <v>0.89</v>
      </c>
      <c r="E394" s="48">
        <f t="shared" si="287"/>
        <v>1</v>
      </c>
      <c r="F394" s="43">
        <v>15</v>
      </c>
      <c r="G394" s="48">
        <f t="shared" si="288"/>
        <v>1</v>
      </c>
      <c r="H394" s="4">
        <v>5.6</v>
      </c>
      <c r="I394" s="48">
        <f t="shared" si="289"/>
        <v>1</v>
      </c>
      <c r="J394" s="223">
        <v>5.7</v>
      </c>
      <c r="K394" s="48">
        <f t="shared" si="290"/>
        <v>1</v>
      </c>
      <c r="L394" s="135">
        <v>15.95</v>
      </c>
      <c r="M394" s="48">
        <f t="shared" si="291"/>
        <v>1</v>
      </c>
      <c r="N394" s="223">
        <v>275</v>
      </c>
      <c r="O394" s="48">
        <f t="shared" si="292"/>
        <v>1</v>
      </c>
      <c r="P394" s="248">
        <v>1</v>
      </c>
      <c r="Q394" s="134"/>
      <c r="T394" s="25" t="str">
        <f t="shared" si="306"/>
        <v>STAG</v>
      </c>
      <c r="U394" s="25">
        <f t="shared" si="296"/>
        <v>0.8</v>
      </c>
      <c r="V394" s="25">
        <f t="shared" si="297"/>
        <v>1.24</v>
      </c>
      <c r="W394" s="25">
        <f t="shared" si="298"/>
        <v>12.5</v>
      </c>
      <c r="X394" s="25">
        <f t="shared" si="299"/>
        <v>16.440000000000001</v>
      </c>
      <c r="Y394" s="25">
        <f t="shared" si="300"/>
        <v>5.45</v>
      </c>
      <c r="Z394" s="25">
        <f t="shared" si="301"/>
        <v>5.94</v>
      </c>
      <c r="AA394" s="25">
        <f t="shared" si="302"/>
        <v>5</v>
      </c>
      <c r="AB394" s="25">
        <f t="shared" si="303"/>
        <v>7</v>
      </c>
      <c r="AC394" s="25">
        <f t="shared" si="285"/>
        <v>12</v>
      </c>
      <c r="AD394" s="25">
        <f t="shared" si="286"/>
        <v>19.440000000000001</v>
      </c>
      <c r="AE394" s="25">
        <f t="shared" si="304"/>
        <v>270</v>
      </c>
      <c r="AF394" s="25">
        <f t="shared" si="305"/>
        <v>280</v>
      </c>
    </row>
    <row r="395" spans="1:32" x14ac:dyDescent="0.25">
      <c r="A395" s="283">
        <v>46217</v>
      </c>
      <c r="B395" s="118" t="s">
        <v>435</v>
      </c>
      <c r="C395" s="34" t="s">
        <v>30</v>
      </c>
      <c r="D395" s="223">
        <v>0.91</v>
      </c>
      <c r="E395" s="48">
        <f t="shared" si="287"/>
        <v>1</v>
      </c>
      <c r="F395" s="43">
        <v>15.2</v>
      </c>
      <c r="G395" s="48">
        <f t="shared" si="288"/>
        <v>1</v>
      </c>
      <c r="H395" s="4">
        <v>5.61</v>
      </c>
      <c r="I395" s="48">
        <f t="shared" si="289"/>
        <v>1</v>
      </c>
      <c r="J395" s="223">
        <v>5.65</v>
      </c>
      <c r="K395" s="48">
        <f t="shared" si="290"/>
        <v>1</v>
      </c>
      <c r="L395" s="135">
        <v>16.8</v>
      </c>
      <c r="M395" s="48">
        <f t="shared" si="291"/>
        <v>1</v>
      </c>
      <c r="N395" s="223">
        <v>275</v>
      </c>
      <c r="O395" s="48">
        <f t="shared" si="292"/>
        <v>1</v>
      </c>
      <c r="P395" s="134">
        <f t="shared" si="293"/>
        <v>1</v>
      </c>
      <c r="Q395" s="134">
        <f t="shared" si="294"/>
        <v>1</v>
      </c>
      <c r="T395" s="25" t="str">
        <f t="shared" ref="T395" si="307">LEFT(C395,12)</f>
        <v>STAG</v>
      </c>
      <c r="U395" s="25">
        <f t="shared" si="296"/>
        <v>0.8</v>
      </c>
      <c r="V395" s="25">
        <f t="shared" si="297"/>
        <v>1.24</v>
      </c>
      <c r="W395" s="25">
        <f t="shared" si="298"/>
        <v>12.5</v>
      </c>
      <c r="X395" s="25">
        <f t="shared" si="299"/>
        <v>16.440000000000001</v>
      </c>
      <c r="Y395" s="25">
        <f t="shared" si="300"/>
        <v>5.45</v>
      </c>
      <c r="Z395" s="25">
        <f t="shared" si="301"/>
        <v>5.94</v>
      </c>
      <c r="AA395" s="25">
        <f t="shared" si="302"/>
        <v>5</v>
      </c>
      <c r="AB395" s="25">
        <f t="shared" si="303"/>
        <v>7</v>
      </c>
      <c r="AC395" s="25">
        <f t="shared" si="285"/>
        <v>12</v>
      </c>
      <c r="AD395" s="25">
        <f t="shared" si="286"/>
        <v>19.440000000000001</v>
      </c>
      <c r="AE395" s="25">
        <f t="shared" si="304"/>
        <v>270</v>
      </c>
      <c r="AF395" s="25">
        <f t="shared" si="305"/>
        <v>280</v>
      </c>
    </row>
    <row r="396" spans="1:32" x14ac:dyDescent="0.25">
      <c r="A396" s="283">
        <v>46217</v>
      </c>
      <c r="B396" s="34" t="s">
        <v>437</v>
      </c>
      <c r="C396" s="34" t="s">
        <v>30</v>
      </c>
      <c r="D396" s="223">
        <v>0.96</v>
      </c>
      <c r="E396" s="48">
        <f t="shared" si="287"/>
        <v>1</v>
      </c>
      <c r="F396" s="43">
        <v>14.3</v>
      </c>
      <c r="G396" s="48">
        <f t="shared" si="288"/>
        <v>1</v>
      </c>
      <c r="H396" s="4">
        <v>5.65</v>
      </c>
      <c r="I396" s="48">
        <f t="shared" si="289"/>
        <v>1</v>
      </c>
      <c r="J396" s="223">
        <v>5.8</v>
      </c>
      <c r="K396" s="48">
        <f t="shared" si="290"/>
        <v>1</v>
      </c>
      <c r="L396" s="135">
        <v>15.4</v>
      </c>
      <c r="M396" s="48">
        <f t="shared" si="291"/>
        <v>1</v>
      </c>
      <c r="N396" s="223">
        <v>275</v>
      </c>
      <c r="O396" s="48">
        <f t="shared" si="292"/>
        <v>1</v>
      </c>
      <c r="P396" s="134">
        <f t="shared" si="293"/>
        <v>1</v>
      </c>
      <c r="Q396" s="134">
        <f t="shared" si="294"/>
        <v>1</v>
      </c>
      <c r="T396" s="25" t="str">
        <f t="shared" si="306"/>
        <v>STAG</v>
      </c>
      <c r="U396" s="25">
        <f t="shared" si="296"/>
        <v>0.8</v>
      </c>
      <c r="V396" s="25">
        <f t="shared" si="297"/>
        <v>1.24</v>
      </c>
      <c r="W396" s="25">
        <f t="shared" si="298"/>
        <v>12.5</v>
      </c>
      <c r="X396" s="25">
        <f t="shared" si="299"/>
        <v>16.440000000000001</v>
      </c>
      <c r="Y396" s="25">
        <f t="shared" si="300"/>
        <v>5.45</v>
      </c>
      <c r="Z396" s="25">
        <f t="shared" si="301"/>
        <v>5.94</v>
      </c>
      <c r="AA396" s="25">
        <f t="shared" si="302"/>
        <v>5</v>
      </c>
      <c r="AB396" s="25">
        <f t="shared" si="303"/>
        <v>7</v>
      </c>
      <c r="AC396" s="25">
        <f t="shared" si="285"/>
        <v>12</v>
      </c>
      <c r="AD396" s="25">
        <f t="shared" si="286"/>
        <v>19.440000000000001</v>
      </c>
      <c r="AE396" s="25">
        <f t="shared" si="304"/>
        <v>270</v>
      </c>
      <c r="AF396" s="25">
        <f t="shared" si="305"/>
        <v>280</v>
      </c>
    </row>
    <row r="397" spans="1:32" x14ac:dyDescent="0.25">
      <c r="A397" s="283">
        <v>46217</v>
      </c>
      <c r="B397" s="34" t="s">
        <v>457</v>
      </c>
      <c r="C397" s="34" t="s">
        <v>30</v>
      </c>
      <c r="D397" s="223">
        <v>0.94</v>
      </c>
      <c r="E397" s="48">
        <f t="shared" si="287"/>
        <v>1</v>
      </c>
      <c r="F397" s="43">
        <v>14.15</v>
      </c>
      <c r="G397" s="48">
        <f t="shared" si="288"/>
        <v>1</v>
      </c>
      <c r="H397" s="4">
        <v>5.65</v>
      </c>
      <c r="I397" s="48">
        <f t="shared" si="289"/>
        <v>1</v>
      </c>
      <c r="J397" s="223">
        <v>5.45</v>
      </c>
      <c r="K397" s="48">
        <f t="shared" si="290"/>
        <v>1</v>
      </c>
      <c r="L397" s="135">
        <v>17.3</v>
      </c>
      <c r="M397" s="48">
        <f t="shared" si="291"/>
        <v>1</v>
      </c>
      <c r="N397" s="223">
        <v>275</v>
      </c>
      <c r="O397" s="48">
        <f t="shared" si="292"/>
        <v>1</v>
      </c>
      <c r="P397" s="134">
        <f t="shared" si="293"/>
        <v>1</v>
      </c>
      <c r="Q397" s="134">
        <f t="shared" si="294"/>
        <v>1</v>
      </c>
      <c r="T397" s="25" t="str">
        <f t="shared" si="306"/>
        <v>STAG</v>
      </c>
      <c r="U397" s="25">
        <f t="shared" si="296"/>
        <v>0.8</v>
      </c>
      <c r="V397" s="25">
        <f t="shared" si="297"/>
        <v>1.24</v>
      </c>
      <c r="W397" s="25">
        <f t="shared" si="298"/>
        <v>12.5</v>
      </c>
      <c r="X397" s="25">
        <f t="shared" si="299"/>
        <v>16.440000000000001</v>
      </c>
      <c r="Y397" s="25">
        <f t="shared" si="300"/>
        <v>5.45</v>
      </c>
      <c r="Z397" s="25">
        <f t="shared" si="301"/>
        <v>5.94</v>
      </c>
      <c r="AA397" s="25">
        <f t="shared" si="302"/>
        <v>5</v>
      </c>
      <c r="AB397" s="25">
        <f t="shared" si="303"/>
        <v>7</v>
      </c>
      <c r="AC397" s="25">
        <f t="shared" si="285"/>
        <v>12</v>
      </c>
      <c r="AD397" s="25">
        <f t="shared" si="286"/>
        <v>19.440000000000001</v>
      </c>
      <c r="AE397" s="25">
        <f t="shared" si="304"/>
        <v>270</v>
      </c>
      <c r="AF397" s="25">
        <f t="shared" si="305"/>
        <v>280</v>
      </c>
    </row>
    <row r="398" spans="1:32" x14ac:dyDescent="0.25">
      <c r="A398" s="283">
        <v>46217</v>
      </c>
      <c r="B398" s="34" t="s">
        <v>437</v>
      </c>
      <c r="C398" s="34" t="s">
        <v>30</v>
      </c>
      <c r="D398" s="223">
        <v>0.93</v>
      </c>
      <c r="E398" s="48">
        <f t="shared" si="287"/>
        <v>1</v>
      </c>
      <c r="F398" s="43">
        <v>14.2</v>
      </c>
      <c r="G398" s="48">
        <f t="shared" si="288"/>
        <v>1</v>
      </c>
      <c r="H398" s="4">
        <v>5.57</v>
      </c>
      <c r="I398" s="48">
        <f t="shared" si="289"/>
        <v>1</v>
      </c>
      <c r="J398" s="223">
        <v>5.66</v>
      </c>
      <c r="K398" s="48">
        <f t="shared" si="290"/>
        <v>1</v>
      </c>
      <c r="L398" s="135">
        <v>13.95</v>
      </c>
      <c r="M398" s="48">
        <f t="shared" si="291"/>
        <v>1</v>
      </c>
      <c r="N398" s="223">
        <v>275</v>
      </c>
      <c r="O398" s="48">
        <f t="shared" si="292"/>
        <v>1</v>
      </c>
      <c r="P398" s="134">
        <f t="shared" si="293"/>
        <v>1</v>
      </c>
      <c r="Q398" s="134">
        <f t="shared" si="294"/>
        <v>1</v>
      </c>
      <c r="T398" s="25" t="str">
        <f t="shared" si="306"/>
        <v>STAG</v>
      </c>
      <c r="U398" s="25">
        <f t="shared" si="296"/>
        <v>0.8</v>
      </c>
      <c r="V398" s="25">
        <f t="shared" si="297"/>
        <v>1.24</v>
      </c>
      <c r="W398" s="25">
        <f t="shared" si="298"/>
        <v>12.5</v>
      </c>
      <c r="X398" s="25">
        <f t="shared" si="299"/>
        <v>16.440000000000001</v>
      </c>
      <c r="Y398" s="25">
        <f t="shared" si="300"/>
        <v>5.45</v>
      </c>
      <c r="Z398" s="25">
        <f t="shared" si="301"/>
        <v>5.94</v>
      </c>
      <c r="AA398" s="25">
        <f t="shared" si="302"/>
        <v>5</v>
      </c>
      <c r="AB398" s="25">
        <f t="shared" si="303"/>
        <v>7</v>
      </c>
      <c r="AC398" s="25">
        <f t="shared" si="285"/>
        <v>12</v>
      </c>
      <c r="AD398" s="25">
        <f t="shared" si="286"/>
        <v>19.440000000000001</v>
      </c>
      <c r="AE398" s="25">
        <f t="shared" si="304"/>
        <v>270</v>
      </c>
      <c r="AF398" s="25">
        <f t="shared" si="305"/>
        <v>280</v>
      </c>
    </row>
    <row r="399" spans="1:32" x14ac:dyDescent="0.25">
      <c r="A399" s="283">
        <v>46217</v>
      </c>
      <c r="B399" s="34" t="s">
        <v>434</v>
      </c>
      <c r="C399" s="34" t="s">
        <v>30</v>
      </c>
      <c r="D399" s="223">
        <v>1.06</v>
      </c>
      <c r="E399" s="48">
        <f t="shared" si="287"/>
        <v>1</v>
      </c>
      <c r="F399" s="43">
        <v>14.45</v>
      </c>
      <c r="G399" s="48">
        <f t="shared" si="288"/>
        <v>1</v>
      </c>
      <c r="H399" s="4">
        <v>5.56</v>
      </c>
      <c r="I399" s="48">
        <f t="shared" si="289"/>
        <v>1</v>
      </c>
      <c r="J399" s="223">
        <v>5.23</v>
      </c>
      <c r="K399" s="48">
        <f t="shared" si="290"/>
        <v>1</v>
      </c>
      <c r="L399" s="135">
        <v>15.53</v>
      </c>
      <c r="M399" s="48">
        <f t="shared" si="291"/>
        <v>1</v>
      </c>
      <c r="N399" s="223">
        <v>275</v>
      </c>
      <c r="O399" s="48">
        <f t="shared" si="292"/>
        <v>1</v>
      </c>
      <c r="P399" s="134">
        <f t="shared" si="293"/>
        <v>1</v>
      </c>
      <c r="Q399" s="134">
        <f t="shared" si="294"/>
        <v>1</v>
      </c>
      <c r="T399" s="25" t="str">
        <f t="shared" si="306"/>
        <v>STAG</v>
      </c>
      <c r="U399" s="25">
        <f t="shared" si="296"/>
        <v>0.8</v>
      </c>
      <c r="V399" s="25">
        <f t="shared" si="297"/>
        <v>1.24</v>
      </c>
      <c r="W399" s="25">
        <f t="shared" si="298"/>
        <v>12.5</v>
      </c>
      <c r="X399" s="25">
        <f t="shared" si="299"/>
        <v>16.440000000000001</v>
      </c>
      <c r="Y399" s="25">
        <f t="shared" si="300"/>
        <v>5.45</v>
      </c>
      <c r="Z399" s="25">
        <f t="shared" si="301"/>
        <v>5.94</v>
      </c>
      <c r="AA399" s="25">
        <f t="shared" si="302"/>
        <v>5</v>
      </c>
      <c r="AB399" s="25">
        <f t="shared" si="303"/>
        <v>7</v>
      </c>
      <c r="AC399" s="25">
        <f t="shared" si="285"/>
        <v>12</v>
      </c>
      <c r="AD399" s="25">
        <f t="shared" si="286"/>
        <v>19.440000000000001</v>
      </c>
      <c r="AE399" s="25">
        <f t="shared" si="304"/>
        <v>270</v>
      </c>
      <c r="AF399" s="25">
        <f t="shared" si="305"/>
        <v>280</v>
      </c>
    </row>
    <row r="400" spans="1:32" x14ac:dyDescent="0.25">
      <c r="A400" s="283">
        <v>46217</v>
      </c>
      <c r="B400" s="34" t="s">
        <v>436</v>
      </c>
      <c r="C400" s="34" t="s">
        <v>30</v>
      </c>
      <c r="D400" s="223">
        <v>1.0900000000000001</v>
      </c>
      <c r="E400" s="48">
        <f t="shared" si="287"/>
        <v>1</v>
      </c>
      <c r="F400" s="43">
        <v>16</v>
      </c>
      <c r="G400" s="48">
        <f t="shared" si="288"/>
        <v>1</v>
      </c>
      <c r="H400" s="4">
        <v>5.31</v>
      </c>
      <c r="I400" s="48">
        <f>IF(+(IF(H400&lt;Y400,0,IF(H400&gt;Z400,0,1)))=1,1,0)</f>
        <v>0</v>
      </c>
      <c r="J400" s="223">
        <v>5.33</v>
      </c>
      <c r="K400" s="48">
        <f t="shared" si="290"/>
        <v>1</v>
      </c>
      <c r="L400" s="135">
        <v>15.73</v>
      </c>
      <c r="M400" s="48">
        <f t="shared" si="291"/>
        <v>1</v>
      </c>
      <c r="N400" s="223">
        <v>275</v>
      </c>
      <c r="O400" s="48">
        <f t="shared" si="292"/>
        <v>1</v>
      </c>
      <c r="P400" s="134">
        <f t="shared" si="293"/>
        <v>0</v>
      </c>
      <c r="Q400" s="134">
        <f t="shared" si="294"/>
        <v>0</v>
      </c>
      <c r="T400" s="25" t="str">
        <f t="shared" si="306"/>
        <v>STAG</v>
      </c>
      <c r="U400" s="25">
        <f t="shared" si="296"/>
        <v>0.8</v>
      </c>
      <c r="V400" s="25">
        <f t="shared" si="297"/>
        <v>1.24</v>
      </c>
      <c r="W400" s="25">
        <f t="shared" si="298"/>
        <v>12.5</v>
      </c>
      <c r="X400" s="25">
        <f t="shared" si="299"/>
        <v>16.440000000000001</v>
      </c>
      <c r="Y400" s="25">
        <f t="shared" si="300"/>
        <v>5.45</v>
      </c>
      <c r="Z400" s="25">
        <f t="shared" si="301"/>
        <v>5.94</v>
      </c>
      <c r="AA400" s="25">
        <f t="shared" si="302"/>
        <v>5</v>
      </c>
      <c r="AB400" s="25">
        <f t="shared" si="303"/>
        <v>7</v>
      </c>
      <c r="AC400" s="25">
        <f t="shared" si="285"/>
        <v>12</v>
      </c>
      <c r="AD400" s="25">
        <f t="shared" si="286"/>
        <v>19.440000000000001</v>
      </c>
      <c r="AE400" s="25">
        <f t="shared" si="304"/>
        <v>270</v>
      </c>
      <c r="AF400" s="25">
        <f t="shared" si="305"/>
        <v>280</v>
      </c>
    </row>
    <row r="401" spans="1:32" x14ac:dyDescent="0.25">
      <c r="A401" s="283">
        <v>46218</v>
      </c>
      <c r="B401" s="34" t="s">
        <v>436</v>
      </c>
      <c r="C401" s="34" t="s">
        <v>31</v>
      </c>
      <c r="D401" s="223">
        <v>1.78</v>
      </c>
      <c r="E401" s="48">
        <f t="shared" si="287"/>
        <v>1</v>
      </c>
      <c r="F401" s="43">
        <v>13.6</v>
      </c>
      <c r="G401" s="48">
        <f t="shared" si="288"/>
        <v>1</v>
      </c>
      <c r="H401" s="4">
        <v>5.1100000000000003</v>
      </c>
      <c r="I401" s="48">
        <f t="shared" si="289"/>
        <v>1</v>
      </c>
      <c r="J401" s="223">
        <v>5.6</v>
      </c>
      <c r="K401" s="48">
        <f t="shared" si="290"/>
        <v>1</v>
      </c>
      <c r="L401" s="135">
        <v>18.73</v>
      </c>
      <c r="M401" s="48">
        <f t="shared" si="291"/>
        <v>1</v>
      </c>
      <c r="N401" s="223">
        <v>275</v>
      </c>
      <c r="O401" s="48">
        <f t="shared" si="292"/>
        <v>1</v>
      </c>
      <c r="P401" s="134">
        <f t="shared" si="293"/>
        <v>1</v>
      </c>
      <c r="Q401" s="134">
        <f t="shared" si="294"/>
        <v>1</v>
      </c>
      <c r="T401" s="25" t="str">
        <f t="shared" si="306"/>
        <v>CARIB</v>
      </c>
      <c r="U401" s="25">
        <f t="shared" si="296"/>
        <v>1.65</v>
      </c>
      <c r="V401" s="25">
        <f t="shared" si="297"/>
        <v>2.14</v>
      </c>
      <c r="W401" s="25">
        <f t="shared" si="298"/>
        <v>12.5</v>
      </c>
      <c r="X401" s="25">
        <f t="shared" si="299"/>
        <v>16.399999999999999</v>
      </c>
      <c r="Y401" s="25">
        <f t="shared" si="300"/>
        <v>5</v>
      </c>
      <c r="Z401" s="25">
        <f t="shared" si="301"/>
        <v>5.44</v>
      </c>
      <c r="AA401" s="25">
        <f t="shared" si="302"/>
        <v>5</v>
      </c>
      <c r="AB401" s="25">
        <f t="shared" si="303"/>
        <v>7</v>
      </c>
      <c r="AC401" s="25">
        <f t="shared" si="285"/>
        <v>12</v>
      </c>
      <c r="AD401" s="25">
        <f t="shared" si="286"/>
        <v>19.440000000000001</v>
      </c>
      <c r="AE401" s="25">
        <f t="shared" si="304"/>
        <v>270</v>
      </c>
      <c r="AF401" s="25">
        <f t="shared" si="305"/>
        <v>280</v>
      </c>
    </row>
    <row r="402" spans="1:32" x14ac:dyDescent="0.25">
      <c r="A402" s="283">
        <v>46218</v>
      </c>
      <c r="B402" s="34" t="s">
        <v>434</v>
      </c>
      <c r="C402" s="34" t="s">
        <v>31</v>
      </c>
      <c r="D402" s="223">
        <v>1.75</v>
      </c>
      <c r="E402" s="48">
        <f t="shared" si="287"/>
        <v>1</v>
      </c>
      <c r="F402" s="43">
        <v>13</v>
      </c>
      <c r="G402" s="48">
        <f t="shared" si="288"/>
        <v>1</v>
      </c>
      <c r="H402" s="4">
        <v>5.12</v>
      </c>
      <c r="I402" s="48">
        <f t="shared" si="289"/>
        <v>1</v>
      </c>
      <c r="J402" s="223">
        <v>5.3</v>
      </c>
      <c r="K402" s="48">
        <f t="shared" si="290"/>
        <v>1</v>
      </c>
      <c r="L402" s="393">
        <v>22.3</v>
      </c>
      <c r="M402" s="48">
        <f t="shared" si="291"/>
        <v>0</v>
      </c>
      <c r="N402" s="223">
        <v>275</v>
      </c>
      <c r="O402" s="48">
        <f t="shared" si="292"/>
        <v>1</v>
      </c>
      <c r="P402" s="134">
        <f t="shared" si="293"/>
        <v>0</v>
      </c>
      <c r="Q402" s="134">
        <f t="shared" si="294"/>
        <v>0</v>
      </c>
      <c r="T402" s="25" t="str">
        <f t="shared" si="306"/>
        <v>CARIB</v>
      </c>
      <c r="U402" s="25">
        <f t="shared" si="296"/>
        <v>1.65</v>
      </c>
      <c r="V402" s="25">
        <f t="shared" si="297"/>
        <v>2.14</v>
      </c>
      <c r="W402" s="25">
        <f t="shared" si="298"/>
        <v>12.5</v>
      </c>
      <c r="X402" s="25">
        <f t="shared" si="299"/>
        <v>16.399999999999999</v>
      </c>
      <c r="Y402" s="25">
        <f t="shared" si="300"/>
        <v>5</v>
      </c>
      <c r="Z402" s="25">
        <f t="shared" si="301"/>
        <v>5.44</v>
      </c>
      <c r="AA402" s="25">
        <f t="shared" si="302"/>
        <v>5</v>
      </c>
      <c r="AB402" s="25">
        <f t="shared" si="303"/>
        <v>7</v>
      </c>
      <c r="AC402" s="25">
        <f t="shared" si="285"/>
        <v>12</v>
      </c>
      <c r="AD402" s="25">
        <f t="shared" si="286"/>
        <v>19.440000000000001</v>
      </c>
      <c r="AE402" s="25">
        <f t="shared" si="304"/>
        <v>270</v>
      </c>
      <c r="AF402" s="25">
        <f t="shared" si="305"/>
        <v>280</v>
      </c>
    </row>
    <row r="403" spans="1:32" x14ac:dyDescent="0.25">
      <c r="A403" s="283">
        <v>46218</v>
      </c>
      <c r="B403" s="34" t="s">
        <v>436</v>
      </c>
      <c r="C403" s="34" t="s">
        <v>31</v>
      </c>
      <c r="D403" s="223">
        <v>1.73</v>
      </c>
      <c r="E403" s="48">
        <f t="shared" si="287"/>
        <v>1</v>
      </c>
      <c r="F403" s="43">
        <v>13.55</v>
      </c>
      <c r="G403" s="48">
        <f t="shared" si="288"/>
        <v>1</v>
      </c>
      <c r="H403" s="4">
        <v>5.12</v>
      </c>
      <c r="I403" s="48">
        <f t="shared" si="289"/>
        <v>1</v>
      </c>
      <c r="J403" s="223">
        <v>5.0999999999999996</v>
      </c>
      <c r="K403" s="48">
        <f t="shared" si="290"/>
        <v>1</v>
      </c>
      <c r="L403" s="393">
        <v>24.3</v>
      </c>
      <c r="M403" s="48">
        <f t="shared" si="291"/>
        <v>0</v>
      </c>
      <c r="N403" s="223">
        <v>275</v>
      </c>
      <c r="O403" s="48">
        <f t="shared" si="292"/>
        <v>1</v>
      </c>
      <c r="P403" s="134">
        <f t="shared" si="293"/>
        <v>0</v>
      </c>
      <c r="Q403" s="134">
        <f t="shared" si="294"/>
        <v>0</v>
      </c>
      <c r="T403" s="25" t="str">
        <f t="shared" si="306"/>
        <v>CARIB</v>
      </c>
      <c r="U403" s="25">
        <f t="shared" si="296"/>
        <v>1.65</v>
      </c>
      <c r="V403" s="25">
        <f t="shared" si="297"/>
        <v>2.14</v>
      </c>
      <c r="W403" s="25">
        <f t="shared" si="298"/>
        <v>12.5</v>
      </c>
      <c r="X403" s="25">
        <f t="shared" si="299"/>
        <v>16.399999999999999</v>
      </c>
      <c r="Y403" s="25">
        <f t="shared" si="300"/>
        <v>5</v>
      </c>
      <c r="Z403" s="25">
        <f t="shared" si="301"/>
        <v>5.44</v>
      </c>
      <c r="AA403" s="25">
        <f t="shared" si="302"/>
        <v>5</v>
      </c>
      <c r="AB403" s="25">
        <f t="shared" si="303"/>
        <v>7</v>
      </c>
      <c r="AC403" s="25">
        <f t="shared" si="285"/>
        <v>12</v>
      </c>
      <c r="AD403" s="25">
        <f t="shared" si="286"/>
        <v>19.440000000000001</v>
      </c>
      <c r="AE403" s="25">
        <f t="shared" si="304"/>
        <v>270</v>
      </c>
      <c r="AF403" s="25">
        <f t="shared" si="305"/>
        <v>280</v>
      </c>
    </row>
    <row r="404" spans="1:32" x14ac:dyDescent="0.25">
      <c r="A404" s="283">
        <v>46218</v>
      </c>
      <c r="B404" s="34" t="s">
        <v>455</v>
      </c>
      <c r="C404" s="34" t="s">
        <v>30</v>
      </c>
      <c r="D404" s="223">
        <v>1.08</v>
      </c>
      <c r="E404" s="48">
        <f t="shared" si="287"/>
        <v>1</v>
      </c>
      <c r="F404" s="43">
        <v>14.55</v>
      </c>
      <c r="G404" s="48">
        <f t="shared" si="288"/>
        <v>1</v>
      </c>
      <c r="H404" s="4">
        <v>5.59</v>
      </c>
      <c r="I404" s="48">
        <f t="shared" si="289"/>
        <v>1</v>
      </c>
      <c r="J404" s="223">
        <v>5.2</v>
      </c>
      <c r="K404" s="48">
        <f t="shared" si="290"/>
        <v>1</v>
      </c>
      <c r="L404" s="135">
        <v>18.850000000000001</v>
      </c>
      <c r="M404" s="48">
        <f t="shared" si="291"/>
        <v>1</v>
      </c>
      <c r="N404" s="223">
        <v>275</v>
      </c>
      <c r="O404" s="48">
        <f t="shared" si="292"/>
        <v>1</v>
      </c>
      <c r="P404" s="134">
        <f t="shared" si="293"/>
        <v>1</v>
      </c>
      <c r="Q404" s="134">
        <f t="shared" si="294"/>
        <v>1</v>
      </c>
      <c r="T404" s="25" t="str">
        <f t="shared" si="306"/>
        <v>STAG</v>
      </c>
      <c r="U404" s="25">
        <f t="shared" si="296"/>
        <v>0.8</v>
      </c>
      <c r="V404" s="25">
        <f t="shared" si="297"/>
        <v>1.24</v>
      </c>
      <c r="W404" s="25">
        <f t="shared" si="298"/>
        <v>12.5</v>
      </c>
      <c r="X404" s="25">
        <f t="shared" si="299"/>
        <v>16.440000000000001</v>
      </c>
      <c r="Y404" s="25">
        <f t="shared" si="300"/>
        <v>5.45</v>
      </c>
      <c r="Z404" s="25">
        <f t="shared" si="301"/>
        <v>5.94</v>
      </c>
      <c r="AA404" s="25">
        <f t="shared" si="302"/>
        <v>5</v>
      </c>
      <c r="AB404" s="25">
        <f t="shared" si="303"/>
        <v>7</v>
      </c>
      <c r="AC404" s="25">
        <f t="shared" si="285"/>
        <v>12</v>
      </c>
      <c r="AD404" s="25">
        <f t="shared" si="286"/>
        <v>19.440000000000001</v>
      </c>
      <c r="AE404" s="25">
        <f t="shared" si="304"/>
        <v>270</v>
      </c>
      <c r="AF404" s="25">
        <f t="shared" si="305"/>
        <v>280</v>
      </c>
    </row>
    <row r="405" spans="1:32" x14ac:dyDescent="0.25">
      <c r="A405" s="283">
        <v>46219</v>
      </c>
      <c r="B405" s="34" t="s">
        <v>434</v>
      </c>
      <c r="C405" s="34" t="s">
        <v>30</v>
      </c>
      <c r="D405" s="223">
        <v>1.06</v>
      </c>
      <c r="E405" s="48">
        <f t="shared" si="287"/>
        <v>1</v>
      </c>
      <c r="F405" s="43">
        <v>14.5</v>
      </c>
      <c r="G405" s="48">
        <f t="shared" si="288"/>
        <v>1</v>
      </c>
      <c r="H405" s="4">
        <v>5.61</v>
      </c>
      <c r="I405" s="48">
        <f t="shared" si="289"/>
        <v>1</v>
      </c>
      <c r="J405" s="223">
        <v>5.45</v>
      </c>
      <c r="K405" s="48">
        <f t="shared" si="290"/>
        <v>1</v>
      </c>
      <c r="L405" s="135">
        <v>16.399999999999999</v>
      </c>
      <c r="M405" s="48">
        <f t="shared" si="291"/>
        <v>1</v>
      </c>
      <c r="N405" s="223">
        <v>275</v>
      </c>
      <c r="O405" s="48">
        <f t="shared" si="292"/>
        <v>1</v>
      </c>
      <c r="P405" s="134">
        <f t="shared" si="293"/>
        <v>1</v>
      </c>
      <c r="Q405" s="134">
        <f t="shared" si="294"/>
        <v>1</v>
      </c>
      <c r="T405" s="25" t="str">
        <f t="shared" si="306"/>
        <v>STAG</v>
      </c>
      <c r="U405" s="25">
        <f t="shared" si="296"/>
        <v>0.8</v>
      </c>
      <c r="V405" s="25">
        <f t="shared" si="297"/>
        <v>1.24</v>
      </c>
      <c r="W405" s="25">
        <f t="shared" si="298"/>
        <v>12.5</v>
      </c>
      <c r="X405" s="25">
        <f t="shared" si="299"/>
        <v>16.440000000000001</v>
      </c>
      <c r="Y405" s="25">
        <f t="shared" si="300"/>
        <v>5.45</v>
      </c>
      <c r="Z405" s="25">
        <f t="shared" si="301"/>
        <v>5.94</v>
      </c>
      <c r="AA405" s="25">
        <f t="shared" si="302"/>
        <v>5</v>
      </c>
      <c r="AB405" s="25">
        <f t="shared" si="303"/>
        <v>7</v>
      </c>
      <c r="AC405" s="25">
        <f t="shared" si="285"/>
        <v>12</v>
      </c>
      <c r="AD405" s="25">
        <f t="shared" si="286"/>
        <v>19.440000000000001</v>
      </c>
      <c r="AE405" s="25">
        <f t="shared" si="304"/>
        <v>270</v>
      </c>
      <c r="AF405" s="25">
        <f t="shared" si="305"/>
        <v>280</v>
      </c>
    </row>
    <row r="406" spans="1:32" x14ac:dyDescent="0.25">
      <c r="A406" s="283">
        <v>46219</v>
      </c>
      <c r="B406" s="34" t="s">
        <v>455</v>
      </c>
      <c r="C406" s="34" t="s">
        <v>31</v>
      </c>
      <c r="D406" s="223">
        <v>2.06</v>
      </c>
      <c r="E406" s="48">
        <f t="shared" si="287"/>
        <v>1</v>
      </c>
      <c r="F406" s="43">
        <v>13.25</v>
      </c>
      <c r="G406" s="48">
        <f t="shared" si="288"/>
        <v>1</v>
      </c>
      <c r="H406" s="4">
        <v>5.09</v>
      </c>
      <c r="I406" s="48">
        <f t="shared" si="289"/>
        <v>1</v>
      </c>
      <c r="J406" s="223">
        <v>5.5</v>
      </c>
      <c r="K406" s="48">
        <f t="shared" si="290"/>
        <v>1</v>
      </c>
      <c r="L406" s="135">
        <v>18.38</v>
      </c>
      <c r="M406" s="48">
        <f t="shared" si="291"/>
        <v>1</v>
      </c>
      <c r="N406" s="223">
        <v>275</v>
      </c>
      <c r="O406" s="48">
        <f t="shared" si="292"/>
        <v>1</v>
      </c>
      <c r="P406" s="134">
        <f t="shared" si="293"/>
        <v>1</v>
      </c>
      <c r="Q406" s="134">
        <f t="shared" si="294"/>
        <v>1</v>
      </c>
      <c r="T406" s="25" t="str">
        <f t="shared" si="306"/>
        <v>CARIB</v>
      </c>
      <c r="U406" s="25">
        <f t="shared" si="296"/>
        <v>1.65</v>
      </c>
      <c r="V406" s="25">
        <f t="shared" si="297"/>
        <v>2.14</v>
      </c>
      <c r="W406" s="25">
        <f t="shared" si="298"/>
        <v>12.5</v>
      </c>
      <c r="X406" s="25">
        <f t="shared" si="299"/>
        <v>16.399999999999999</v>
      </c>
      <c r="Y406" s="25">
        <f t="shared" si="300"/>
        <v>5</v>
      </c>
      <c r="Z406" s="25">
        <f t="shared" si="301"/>
        <v>5.44</v>
      </c>
      <c r="AA406" s="25">
        <f t="shared" si="302"/>
        <v>5</v>
      </c>
      <c r="AB406" s="25">
        <f t="shared" si="303"/>
        <v>7</v>
      </c>
      <c r="AC406" s="25">
        <f t="shared" si="285"/>
        <v>12</v>
      </c>
      <c r="AD406" s="25">
        <f t="shared" si="286"/>
        <v>19.440000000000001</v>
      </c>
      <c r="AE406" s="25">
        <f t="shared" si="304"/>
        <v>270</v>
      </c>
      <c r="AF406" s="25">
        <f t="shared" si="305"/>
        <v>280</v>
      </c>
    </row>
    <row r="407" spans="1:32" x14ac:dyDescent="0.25">
      <c r="A407" s="283">
        <v>46219</v>
      </c>
      <c r="B407" s="34" t="s">
        <v>459</v>
      </c>
      <c r="C407" s="34" t="s">
        <v>31</v>
      </c>
      <c r="D407" s="223">
        <v>2.0299999999999998</v>
      </c>
      <c r="E407" s="48">
        <f t="shared" si="287"/>
        <v>1</v>
      </c>
      <c r="F407" s="43">
        <v>13.6</v>
      </c>
      <c r="G407" s="48">
        <f t="shared" si="288"/>
        <v>1</v>
      </c>
      <c r="H407" s="4">
        <v>5.16</v>
      </c>
      <c r="I407" s="48">
        <f t="shared" si="289"/>
        <v>1</v>
      </c>
      <c r="J407" s="223">
        <v>5.0999999999999996</v>
      </c>
      <c r="K407" s="48">
        <f t="shared" si="290"/>
        <v>1</v>
      </c>
      <c r="L407" s="135">
        <v>18.53</v>
      </c>
      <c r="M407" s="48">
        <f t="shared" si="291"/>
        <v>1</v>
      </c>
      <c r="N407" s="223">
        <v>275</v>
      </c>
      <c r="O407" s="48">
        <f t="shared" si="292"/>
        <v>1</v>
      </c>
      <c r="P407" s="134">
        <f t="shared" si="293"/>
        <v>1</v>
      </c>
      <c r="Q407" s="134">
        <f t="shared" si="294"/>
        <v>1</v>
      </c>
      <c r="T407" s="25" t="str">
        <f t="shared" si="306"/>
        <v>CARIB</v>
      </c>
      <c r="U407" s="25">
        <f t="shared" si="296"/>
        <v>1.65</v>
      </c>
      <c r="V407" s="25">
        <f t="shared" si="297"/>
        <v>2.14</v>
      </c>
      <c r="W407" s="25">
        <f t="shared" si="298"/>
        <v>12.5</v>
      </c>
      <c r="X407" s="25">
        <f t="shared" si="299"/>
        <v>16.399999999999999</v>
      </c>
      <c r="Y407" s="25">
        <f t="shared" si="300"/>
        <v>5</v>
      </c>
      <c r="Z407" s="25">
        <f t="shared" si="301"/>
        <v>5.44</v>
      </c>
      <c r="AA407" s="25">
        <f t="shared" si="302"/>
        <v>5</v>
      </c>
      <c r="AB407" s="25">
        <f t="shared" si="303"/>
        <v>7</v>
      </c>
      <c r="AC407" s="25">
        <f t="shared" si="285"/>
        <v>12</v>
      </c>
      <c r="AD407" s="25">
        <f t="shared" si="286"/>
        <v>19.440000000000001</v>
      </c>
      <c r="AE407" s="25">
        <f t="shared" si="304"/>
        <v>270</v>
      </c>
      <c r="AF407" s="25">
        <f t="shared" si="305"/>
        <v>280</v>
      </c>
    </row>
    <row r="408" spans="1:32" x14ac:dyDescent="0.25">
      <c r="A408" s="283">
        <v>46223</v>
      </c>
      <c r="B408" s="34" t="s">
        <v>459</v>
      </c>
      <c r="C408" s="34" t="s">
        <v>34</v>
      </c>
      <c r="D408" s="223">
        <v>16.829999999999998</v>
      </c>
      <c r="E408" s="48">
        <f t="shared" si="287"/>
        <v>1</v>
      </c>
      <c r="F408" s="43">
        <v>10.55</v>
      </c>
      <c r="G408" s="48">
        <f t="shared" si="288"/>
        <v>1</v>
      </c>
      <c r="H408" s="4"/>
      <c r="I408" s="48">
        <f t="shared" si="289"/>
        <v>1</v>
      </c>
      <c r="J408" s="223">
        <v>184</v>
      </c>
      <c r="K408" s="48">
        <f t="shared" si="290"/>
        <v>1</v>
      </c>
      <c r="L408" s="223"/>
      <c r="M408" s="48"/>
      <c r="N408" s="223">
        <v>275</v>
      </c>
      <c r="O408" s="48">
        <f t="shared" si="292"/>
        <v>1</v>
      </c>
      <c r="P408" s="134">
        <f t="shared" si="293"/>
        <v>0</v>
      </c>
      <c r="Q408" s="134">
        <f t="shared" si="294"/>
        <v>0</v>
      </c>
      <c r="T408" s="25" t="str">
        <f t="shared" si="306"/>
        <v>STARMALT</v>
      </c>
      <c r="U408" s="25">
        <f t="shared" si="296"/>
        <v>16.8</v>
      </c>
      <c r="V408" s="25">
        <f t="shared" si="297"/>
        <v>17.239999999999998</v>
      </c>
      <c r="W408" s="25">
        <f t="shared" si="298"/>
        <v>10</v>
      </c>
      <c r="X408" s="25">
        <f t="shared" si="299"/>
        <v>12.44</v>
      </c>
      <c r="Y408" s="25">
        <f t="shared" si="300"/>
        <v>0</v>
      </c>
      <c r="Z408" s="25">
        <f t="shared" si="301"/>
        <v>0</v>
      </c>
      <c r="AA408" s="25">
        <f t="shared" si="302"/>
        <v>170</v>
      </c>
      <c r="AB408" s="25">
        <f t="shared" si="303"/>
        <v>240</v>
      </c>
      <c r="AC408" s="25">
        <f t="shared" si="285"/>
        <v>230</v>
      </c>
      <c r="AD408" s="25">
        <f t="shared" si="286"/>
        <v>250</v>
      </c>
      <c r="AE408" s="25">
        <f t="shared" si="304"/>
        <v>270</v>
      </c>
      <c r="AF408" s="25">
        <f t="shared" si="305"/>
        <v>280</v>
      </c>
    </row>
    <row r="409" spans="1:32" x14ac:dyDescent="0.25">
      <c r="A409" s="35">
        <v>46223</v>
      </c>
      <c r="B409" s="34" t="s">
        <v>437</v>
      </c>
      <c r="C409" s="34" t="s">
        <v>34</v>
      </c>
      <c r="D409" s="223">
        <v>16.8</v>
      </c>
      <c r="E409" s="48">
        <f t="shared" si="287"/>
        <v>1</v>
      </c>
      <c r="F409" s="43">
        <v>12</v>
      </c>
      <c r="G409" s="48">
        <f t="shared" si="288"/>
        <v>1</v>
      </c>
      <c r="H409" s="4"/>
      <c r="I409" s="48">
        <f t="shared" si="289"/>
        <v>1</v>
      </c>
      <c r="J409" s="223">
        <v>200.5</v>
      </c>
      <c r="K409" s="48">
        <f t="shared" si="290"/>
        <v>1</v>
      </c>
      <c r="L409" s="223"/>
      <c r="M409" s="48"/>
      <c r="N409" s="223">
        <v>275</v>
      </c>
      <c r="O409" s="48">
        <f t="shared" si="292"/>
        <v>1</v>
      </c>
      <c r="P409" s="134">
        <f t="shared" si="293"/>
        <v>0</v>
      </c>
      <c r="Q409" s="134">
        <f t="shared" si="294"/>
        <v>0</v>
      </c>
      <c r="T409" s="25" t="str">
        <f t="shared" si="306"/>
        <v>STARMALT</v>
      </c>
      <c r="U409" s="25">
        <f t="shared" si="296"/>
        <v>16.8</v>
      </c>
      <c r="V409" s="25">
        <f t="shared" si="297"/>
        <v>17.239999999999998</v>
      </c>
      <c r="W409" s="25">
        <f t="shared" si="298"/>
        <v>10</v>
      </c>
      <c r="X409" s="25">
        <f t="shared" si="299"/>
        <v>12.44</v>
      </c>
      <c r="Y409" s="25">
        <f t="shared" si="300"/>
        <v>0</v>
      </c>
      <c r="Z409" s="25">
        <f t="shared" si="301"/>
        <v>0</v>
      </c>
      <c r="AA409" s="25">
        <f t="shared" si="302"/>
        <v>170</v>
      </c>
      <c r="AB409" s="25">
        <f t="shared" si="303"/>
        <v>240</v>
      </c>
      <c r="AC409" s="25">
        <f t="shared" si="285"/>
        <v>230</v>
      </c>
      <c r="AD409" s="25">
        <f t="shared" si="286"/>
        <v>250</v>
      </c>
      <c r="AE409" s="25">
        <f t="shared" si="304"/>
        <v>270</v>
      </c>
      <c r="AF409" s="25">
        <f t="shared" si="305"/>
        <v>280</v>
      </c>
    </row>
    <row r="410" spans="1:32" x14ac:dyDescent="0.25">
      <c r="A410" s="316">
        <v>46223</v>
      </c>
      <c r="B410" s="34" t="s">
        <v>459</v>
      </c>
      <c r="C410" s="34" t="s">
        <v>34</v>
      </c>
      <c r="D410" s="262"/>
      <c r="E410" s="48"/>
      <c r="F410" s="294"/>
      <c r="G410" s="48"/>
      <c r="H410" s="293"/>
      <c r="I410" s="48"/>
      <c r="J410" s="262"/>
      <c r="K410" s="48"/>
      <c r="L410" s="223">
        <v>272.26</v>
      </c>
      <c r="M410" s="48">
        <f t="shared" si="291"/>
        <v>0</v>
      </c>
      <c r="N410" s="223">
        <v>275</v>
      </c>
      <c r="O410" s="48">
        <f t="shared" si="292"/>
        <v>1</v>
      </c>
      <c r="P410" s="134">
        <f t="shared" si="293"/>
        <v>0</v>
      </c>
      <c r="Q410" s="134">
        <f t="shared" si="294"/>
        <v>0</v>
      </c>
      <c r="T410" s="25" t="str">
        <f t="shared" si="306"/>
        <v>STARMALT</v>
      </c>
      <c r="U410" s="25">
        <f t="shared" si="296"/>
        <v>16.8</v>
      </c>
      <c r="V410" s="25">
        <f t="shared" si="297"/>
        <v>17.239999999999998</v>
      </c>
      <c r="W410" s="25">
        <f t="shared" si="298"/>
        <v>10</v>
      </c>
      <c r="X410" s="25">
        <f t="shared" si="299"/>
        <v>12.44</v>
      </c>
      <c r="Y410" s="25">
        <f t="shared" si="300"/>
        <v>0</v>
      </c>
      <c r="Z410" s="25">
        <f t="shared" si="301"/>
        <v>0</v>
      </c>
      <c r="AA410" s="25">
        <f t="shared" si="302"/>
        <v>170</v>
      </c>
      <c r="AB410" s="25">
        <f t="shared" si="303"/>
        <v>240</v>
      </c>
      <c r="AC410" s="25">
        <f t="shared" si="285"/>
        <v>230</v>
      </c>
      <c r="AD410" s="25">
        <f t="shared" si="286"/>
        <v>250</v>
      </c>
      <c r="AE410" s="25">
        <f t="shared" si="304"/>
        <v>270</v>
      </c>
      <c r="AF410" s="25">
        <f t="shared" si="305"/>
        <v>280</v>
      </c>
    </row>
    <row r="411" spans="1:32" x14ac:dyDescent="0.25">
      <c r="A411" s="316">
        <v>46224</v>
      </c>
      <c r="B411" s="34" t="s">
        <v>437</v>
      </c>
      <c r="C411" s="34" t="s">
        <v>31</v>
      </c>
      <c r="D411" s="223">
        <v>1.7</v>
      </c>
      <c r="E411" s="48">
        <f t="shared" si="287"/>
        <v>1</v>
      </c>
      <c r="F411" s="43">
        <v>13.2</v>
      </c>
      <c r="G411" s="48">
        <f t="shared" si="288"/>
        <v>1</v>
      </c>
      <c r="H411" s="4">
        <v>5.12</v>
      </c>
      <c r="I411" s="48">
        <f t="shared" si="289"/>
        <v>1</v>
      </c>
      <c r="J411" s="223">
        <v>5.5</v>
      </c>
      <c r="K411" s="48">
        <f t="shared" si="290"/>
        <v>1</v>
      </c>
      <c r="L411" s="223">
        <v>14.03</v>
      </c>
      <c r="M411" s="48">
        <f t="shared" si="291"/>
        <v>1</v>
      </c>
      <c r="N411" s="223">
        <v>275</v>
      </c>
      <c r="O411" s="48">
        <f t="shared" si="292"/>
        <v>1</v>
      </c>
      <c r="P411" s="134">
        <f t="shared" si="293"/>
        <v>1</v>
      </c>
      <c r="Q411" s="134">
        <f t="shared" si="294"/>
        <v>1</v>
      </c>
      <c r="T411" s="25" t="str">
        <f t="shared" si="306"/>
        <v>CARIB</v>
      </c>
      <c r="U411" s="25">
        <f t="shared" si="296"/>
        <v>1.65</v>
      </c>
      <c r="V411" s="25">
        <f t="shared" si="297"/>
        <v>2.14</v>
      </c>
      <c r="W411" s="25">
        <f t="shared" si="298"/>
        <v>12.5</v>
      </c>
      <c r="X411" s="25">
        <f t="shared" si="299"/>
        <v>16.399999999999999</v>
      </c>
      <c r="Y411" s="25">
        <f t="shared" si="300"/>
        <v>5</v>
      </c>
      <c r="Z411" s="25">
        <f t="shared" si="301"/>
        <v>5.44</v>
      </c>
      <c r="AA411" s="25">
        <f t="shared" si="302"/>
        <v>5</v>
      </c>
      <c r="AB411" s="25">
        <f t="shared" si="303"/>
        <v>7</v>
      </c>
      <c r="AC411" s="25">
        <f t="shared" si="285"/>
        <v>12</v>
      </c>
      <c r="AD411" s="25">
        <f t="shared" si="286"/>
        <v>19.440000000000001</v>
      </c>
      <c r="AE411" s="25">
        <f t="shared" si="304"/>
        <v>270</v>
      </c>
      <c r="AF411" s="25">
        <f t="shared" si="305"/>
        <v>280</v>
      </c>
    </row>
    <row r="412" spans="1:32" x14ac:dyDescent="0.25">
      <c r="A412" s="316">
        <v>46224</v>
      </c>
      <c r="B412" s="271" t="s">
        <v>434</v>
      </c>
      <c r="C412" s="34" t="s">
        <v>31</v>
      </c>
      <c r="D412" s="223">
        <v>1.7</v>
      </c>
      <c r="E412" s="48">
        <f t="shared" si="287"/>
        <v>1</v>
      </c>
      <c r="F412" s="43">
        <v>13.85</v>
      </c>
      <c r="G412" s="48">
        <f t="shared" si="288"/>
        <v>1</v>
      </c>
      <c r="H412" s="4">
        <v>5.15</v>
      </c>
      <c r="I412" s="48">
        <f t="shared" si="289"/>
        <v>1</v>
      </c>
      <c r="J412" s="223">
        <v>5.62</v>
      </c>
      <c r="K412" s="48">
        <f t="shared" si="290"/>
        <v>1</v>
      </c>
      <c r="L412" s="223">
        <v>17.600000000000001</v>
      </c>
      <c r="M412" s="48">
        <f t="shared" si="291"/>
        <v>1</v>
      </c>
      <c r="N412" s="223">
        <v>275</v>
      </c>
      <c r="O412" s="48">
        <f t="shared" si="292"/>
        <v>1</v>
      </c>
      <c r="P412" s="134">
        <f t="shared" si="293"/>
        <v>1</v>
      </c>
      <c r="Q412" s="134">
        <f t="shared" si="294"/>
        <v>1</v>
      </c>
      <c r="T412" s="25" t="str">
        <f t="shared" si="306"/>
        <v>CARIB</v>
      </c>
      <c r="U412" s="25">
        <f t="shared" si="296"/>
        <v>1.65</v>
      </c>
      <c r="V412" s="25">
        <f t="shared" si="297"/>
        <v>2.14</v>
      </c>
      <c r="W412" s="25">
        <f t="shared" si="298"/>
        <v>12.5</v>
      </c>
      <c r="X412" s="25">
        <f t="shared" si="299"/>
        <v>16.399999999999999</v>
      </c>
      <c r="Y412" s="25">
        <f t="shared" si="300"/>
        <v>5</v>
      </c>
      <c r="Z412" s="25">
        <f t="shared" si="301"/>
        <v>5.44</v>
      </c>
      <c r="AA412" s="25">
        <f t="shared" si="302"/>
        <v>5</v>
      </c>
      <c r="AB412" s="25">
        <f t="shared" si="303"/>
        <v>7</v>
      </c>
      <c r="AC412" s="25">
        <f t="shared" si="285"/>
        <v>12</v>
      </c>
      <c r="AD412" s="25">
        <f t="shared" si="286"/>
        <v>19.440000000000001</v>
      </c>
      <c r="AE412" s="25">
        <f t="shared" si="304"/>
        <v>270</v>
      </c>
      <c r="AF412" s="25">
        <f t="shared" si="305"/>
        <v>280</v>
      </c>
    </row>
    <row r="413" spans="1:32" x14ac:dyDescent="0.25">
      <c r="A413" s="280">
        <v>46224</v>
      </c>
      <c r="B413" s="271" t="s">
        <v>457</v>
      </c>
      <c r="C413" s="34" t="s">
        <v>31</v>
      </c>
      <c r="D413" s="223">
        <v>1.96</v>
      </c>
      <c r="E413" s="48">
        <f t="shared" si="287"/>
        <v>1</v>
      </c>
      <c r="F413" s="43">
        <v>14.5</v>
      </c>
      <c r="G413" s="48">
        <f t="shared" si="288"/>
        <v>1</v>
      </c>
      <c r="H413" s="4">
        <v>4.92</v>
      </c>
      <c r="I413" s="48">
        <f t="shared" si="289"/>
        <v>0</v>
      </c>
      <c r="J413" s="223">
        <v>5.3</v>
      </c>
      <c r="K413" s="48">
        <f t="shared" si="290"/>
        <v>1</v>
      </c>
      <c r="L413" s="223">
        <v>14</v>
      </c>
      <c r="M413" s="48">
        <f t="shared" si="291"/>
        <v>1</v>
      </c>
      <c r="N413" s="223">
        <v>275</v>
      </c>
      <c r="O413" s="48">
        <f t="shared" si="292"/>
        <v>1</v>
      </c>
      <c r="P413" s="134">
        <f t="shared" si="293"/>
        <v>0</v>
      </c>
      <c r="Q413" s="134">
        <f t="shared" si="294"/>
        <v>0</v>
      </c>
      <c r="T413" s="25" t="str">
        <f t="shared" si="306"/>
        <v>CARIB</v>
      </c>
      <c r="U413" s="25">
        <f t="shared" si="296"/>
        <v>1.65</v>
      </c>
      <c r="V413" s="25">
        <f t="shared" si="297"/>
        <v>2.14</v>
      </c>
      <c r="W413" s="25">
        <f t="shared" si="298"/>
        <v>12.5</v>
      </c>
      <c r="X413" s="25">
        <f t="shared" si="299"/>
        <v>16.399999999999999</v>
      </c>
      <c r="Y413" s="25">
        <f t="shared" si="300"/>
        <v>5</v>
      </c>
      <c r="Z413" s="25">
        <f t="shared" si="301"/>
        <v>5.44</v>
      </c>
      <c r="AA413" s="25">
        <f t="shared" si="302"/>
        <v>5</v>
      </c>
      <c r="AB413" s="25">
        <f t="shared" si="303"/>
        <v>7</v>
      </c>
      <c r="AC413" s="25">
        <f t="shared" si="285"/>
        <v>12</v>
      </c>
      <c r="AD413" s="25">
        <f t="shared" si="286"/>
        <v>19.440000000000001</v>
      </c>
      <c r="AE413" s="25">
        <f t="shared" si="304"/>
        <v>270</v>
      </c>
      <c r="AF413" s="25">
        <f t="shared" si="305"/>
        <v>280</v>
      </c>
    </row>
    <row r="414" spans="1:32" x14ac:dyDescent="0.25">
      <c r="A414" s="316">
        <v>46230</v>
      </c>
      <c r="B414" s="34" t="s">
        <v>459</v>
      </c>
      <c r="C414" s="34" t="s">
        <v>31</v>
      </c>
      <c r="D414" s="223">
        <v>1.94</v>
      </c>
      <c r="E414" s="48">
        <f t="shared" si="287"/>
        <v>1</v>
      </c>
      <c r="F414" s="43">
        <v>14.5</v>
      </c>
      <c r="G414" s="48">
        <f t="shared" si="288"/>
        <v>1</v>
      </c>
      <c r="H414" s="4">
        <v>5.28</v>
      </c>
      <c r="I414" s="48">
        <f t="shared" si="289"/>
        <v>1</v>
      </c>
      <c r="J414" s="223">
        <v>7.3</v>
      </c>
      <c r="K414" s="48">
        <f t="shared" si="290"/>
        <v>0</v>
      </c>
      <c r="L414" s="223">
        <v>16.149999999999999</v>
      </c>
      <c r="M414" s="48">
        <f t="shared" si="291"/>
        <v>1</v>
      </c>
      <c r="N414" s="223">
        <v>275</v>
      </c>
      <c r="O414" s="48">
        <f t="shared" si="292"/>
        <v>1</v>
      </c>
      <c r="P414" s="134">
        <f t="shared" si="293"/>
        <v>0</v>
      </c>
      <c r="Q414" s="134">
        <f t="shared" si="294"/>
        <v>1</v>
      </c>
      <c r="T414" s="25" t="str">
        <f t="shared" si="306"/>
        <v>CARIB</v>
      </c>
      <c r="U414" s="25">
        <f t="shared" si="296"/>
        <v>1.65</v>
      </c>
      <c r="V414" s="25">
        <f t="shared" si="297"/>
        <v>2.14</v>
      </c>
      <c r="W414" s="25">
        <f t="shared" si="298"/>
        <v>12.5</v>
      </c>
      <c r="X414" s="25">
        <f t="shared" si="299"/>
        <v>16.399999999999999</v>
      </c>
      <c r="Y414" s="25">
        <f t="shared" si="300"/>
        <v>5</v>
      </c>
      <c r="Z414" s="25">
        <f t="shared" si="301"/>
        <v>5.44</v>
      </c>
      <c r="AA414" s="25">
        <f t="shared" si="302"/>
        <v>5</v>
      </c>
      <c r="AB414" s="25">
        <f t="shared" si="303"/>
        <v>7</v>
      </c>
      <c r="AC414" s="25">
        <f t="shared" si="285"/>
        <v>12</v>
      </c>
      <c r="AD414" s="25">
        <f t="shared" si="286"/>
        <v>19.440000000000001</v>
      </c>
      <c r="AE414" s="25">
        <f t="shared" si="304"/>
        <v>270</v>
      </c>
      <c r="AF414" s="25">
        <f t="shared" si="305"/>
        <v>280</v>
      </c>
    </row>
    <row r="415" spans="1:32" x14ac:dyDescent="0.25">
      <c r="A415" s="316">
        <v>46230</v>
      </c>
      <c r="B415" s="34" t="s">
        <v>435</v>
      </c>
      <c r="C415" s="34" t="s">
        <v>31</v>
      </c>
      <c r="D415" s="223">
        <v>1.94</v>
      </c>
      <c r="E415" s="48">
        <f t="shared" si="287"/>
        <v>1</v>
      </c>
      <c r="F415" s="43">
        <v>14.8</v>
      </c>
      <c r="G415" s="48">
        <f t="shared" si="288"/>
        <v>1</v>
      </c>
      <c r="H415" s="4">
        <v>5.3</v>
      </c>
      <c r="I415" s="48">
        <f t="shared" si="289"/>
        <v>1</v>
      </c>
      <c r="J415" s="223">
        <v>6.48</v>
      </c>
      <c r="K415" s="48">
        <f t="shared" si="290"/>
        <v>1</v>
      </c>
      <c r="L415" s="223">
        <v>14.5</v>
      </c>
      <c r="M415" s="48">
        <f t="shared" si="291"/>
        <v>1</v>
      </c>
      <c r="N415" s="223">
        <v>275</v>
      </c>
      <c r="O415" s="48">
        <f t="shared" si="292"/>
        <v>1</v>
      </c>
      <c r="P415" s="134">
        <f t="shared" si="293"/>
        <v>1</v>
      </c>
      <c r="Q415" s="134">
        <f t="shared" si="294"/>
        <v>1</v>
      </c>
      <c r="T415" s="25" t="str">
        <f t="shared" si="306"/>
        <v>CARIB</v>
      </c>
      <c r="U415" s="25">
        <f t="shared" si="296"/>
        <v>1.65</v>
      </c>
      <c r="V415" s="25">
        <f t="shared" si="297"/>
        <v>2.14</v>
      </c>
      <c r="W415" s="25">
        <f t="shared" si="298"/>
        <v>12.5</v>
      </c>
      <c r="X415" s="25">
        <f t="shared" si="299"/>
        <v>16.399999999999999</v>
      </c>
      <c r="Y415" s="25">
        <f t="shared" si="300"/>
        <v>5</v>
      </c>
      <c r="Z415" s="25">
        <f t="shared" si="301"/>
        <v>5.44</v>
      </c>
      <c r="AA415" s="25">
        <f t="shared" si="302"/>
        <v>5</v>
      </c>
      <c r="AB415" s="25">
        <f t="shared" si="303"/>
        <v>7</v>
      </c>
      <c r="AC415" s="25">
        <f t="shared" si="285"/>
        <v>12</v>
      </c>
      <c r="AD415" s="25">
        <f t="shared" si="286"/>
        <v>19.440000000000001</v>
      </c>
      <c r="AE415" s="25">
        <f t="shared" si="304"/>
        <v>270</v>
      </c>
      <c r="AF415" s="25">
        <f t="shared" si="305"/>
        <v>280</v>
      </c>
    </row>
    <row r="416" spans="1:32" x14ac:dyDescent="0.25">
      <c r="A416" s="316">
        <v>46231</v>
      </c>
      <c r="B416" s="34" t="s">
        <v>459</v>
      </c>
      <c r="C416" s="34" t="s">
        <v>31</v>
      </c>
      <c r="D416" s="223">
        <v>1.71</v>
      </c>
      <c r="E416" s="48">
        <f t="shared" si="287"/>
        <v>1</v>
      </c>
      <c r="F416" s="43">
        <v>15.25</v>
      </c>
      <c r="G416" s="48">
        <f t="shared" si="288"/>
        <v>1</v>
      </c>
      <c r="H416" s="4">
        <v>5.35</v>
      </c>
      <c r="I416" s="48">
        <f t="shared" si="289"/>
        <v>1</v>
      </c>
      <c r="J416" s="223">
        <v>5.2</v>
      </c>
      <c r="K416" s="48">
        <f t="shared" si="290"/>
        <v>1</v>
      </c>
      <c r="L416" s="223">
        <v>15.03</v>
      </c>
      <c r="M416" s="48">
        <f t="shared" si="291"/>
        <v>1</v>
      </c>
      <c r="N416" s="223">
        <v>275</v>
      </c>
      <c r="O416" s="48">
        <f t="shared" si="292"/>
        <v>1</v>
      </c>
      <c r="P416" s="134">
        <f t="shared" si="293"/>
        <v>1</v>
      </c>
      <c r="Q416" s="134">
        <f t="shared" si="294"/>
        <v>1</v>
      </c>
      <c r="T416" s="25" t="str">
        <f t="shared" ref="T416" si="308">LEFT(C416,12)</f>
        <v>CARIB</v>
      </c>
      <c r="U416" s="25">
        <f t="shared" si="296"/>
        <v>1.65</v>
      </c>
      <c r="V416" s="25">
        <f t="shared" si="297"/>
        <v>2.14</v>
      </c>
      <c r="W416" s="25">
        <f t="shared" si="298"/>
        <v>12.5</v>
      </c>
      <c r="X416" s="25">
        <f t="shared" si="299"/>
        <v>16.399999999999999</v>
      </c>
      <c r="Y416" s="25">
        <f t="shared" si="300"/>
        <v>5</v>
      </c>
      <c r="Z416" s="25">
        <f t="shared" si="301"/>
        <v>5.44</v>
      </c>
      <c r="AA416" s="25">
        <f t="shared" si="302"/>
        <v>5</v>
      </c>
      <c r="AB416" s="25">
        <f t="shared" si="303"/>
        <v>7</v>
      </c>
      <c r="AC416" s="25">
        <f t="shared" si="285"/>
        <v>12</v>
      </c>
      <c r="AD416" s="25">
        <f t="shared" si="286"/>
        <v>19.440000000000001</v>
      </c>
      <c r="AE416" s="25">
        <f t="shared" si="304"/>
        <v>270</v>
      </c>
      <c r="AF416" s="25">
        <f t="shared" si="305"/>
        <v>280</v>
      </c>
    </row>
    <row r="417" spans="1:32" x14ac:dyDescent="0.25">
      <c r="A417" s="316">
        <v>46231</v>
      </c>
      <c r="B417" s="34" t="s">
        <v>435</v>
      </c>
      <c r="C417" s="34" t="s">
        <v>31</v>
      </c>
      <c r="D417" s="223">
        <v>1.6</v>
      </c>
      <c r="E417" s="48">
        <f t="shared" si="287"/>
        <v>0</v>
      </c>
      <c r="F417" s="43">
        <v>15.1</v>
      </c>
      <c r="G417" s="48">
        <f t="shared" si="288"/>
        <v>1</v>
      </c>
      <c r="H417" s="4">
        <v>5.32</v>
      </c>
      <c r="I417" s="48">
        <f t="shared" si="289"/>
        <v>1</v>
      </c>
      <c r="J417" s="223">
        <v>6.23</v>
      </c>
      <c r="K417" s="48">
        <f t="shared" si="290"/>
        <v>1</v>
      </c>
      <c r="L417" s="223">
        <v>19.2</v>
      </c>
      <c r="M417" s="48">
        <f t="shared" si="291"/>
        <v>1</v>
      </c>
      <c r="N417" s="223">
        <v>275</v>
      </c>
      <c r="O417" s="48">
        <f t="shared" si="292"/>
        <v>1</v>
      </c>
      <c r="P417" s="134">
        <f t="shared" si="293"/>
        <v>0</v>
      </c>
      <c r="Q417" s="134">
        <f t="shared" si="294"/>
        <v>0</v>
      </c>
      <c r="T417" s="25" t="str">
        <f t="shared" si="306"/>
        <v>CARIB</v>
      </c>
      <c r="U417" s="25">
        <f t="shared" si="296"/>
        <v>1.65</v>
      </c>
      <c r="V417" s="25">
        <f t="shared" si="297"/>
        <v>2.14</v>
      </c>
      <c r="W417" s="25">
        <f t="shared" si="298"/>
        <v>12.5</v>
      </c>
      <c r="X417" s="25">
        <f t="shared" si="299"/>
        <v>16.399999999999999</v>
      </c>
      <c r="Y417" s="25">
        <f t="shared" si="300"/>
        <v>5</v>
      </c>
      <c r="Z417" s="25">
        <f t="shared" si="301"/>
        <v>5.44</v>
      </c>
      <c r="AA417" s="25">
        <f t="shared" si="302"/>
        <v>5</v>
      </c>
      <c r="AB417" s="25">
        <f t="shared" si="303"/>
        <v>7</v>
      </c>
      <c r="AC417" s="25">
        <f t="shared" si="285"/>
        <v>12</v>
      </c>
      <c r="AD417" s="25">
        <f t="shared" si="286"/>
        <v>19.440000000000001</v>
      </c>
      <c r="AE417" s="25">
        <f t="shared" si="304"/>
        <v>270</v>
      </c>
      <c r="AF417" s="25">
        <f t="shared" si="305"/>
        <v>280</v>
      </c>
    </row>
    <row r="418" spans="1:32" x14ac:dyDescent="0.25">
      <c r="A418" s="317">
        <v>46231</v>
      </c>
      <c r="B418" s="34" t="s">
        <v>436</v>
      </c>
      <c r="C418" s="34" t="s">
        <v>31</v>
      </c>
      <c r="D418" s="223">
        <v>1.56</v>
      </c>
      <c r="E418" s="48">
        <f t="shared" si="287"/>
        <v>0</v>
      </c>
      <c r="F418" s="43">
        <v>14.75</v>
      </c>
      <c r="G418" s="48">
        <f t="shared" si="288"/>
        <v>1</v>
      </c>
      <c r="H418" s="4">
        <v>5.36</v>
      </c>
      <c r="I418" s="48">
        <f t="shared" si="289"/>
        <v>1</v>
      </c>
      <c r="J418" s="223">
        <v>6.38</v>
      </c>
      <c r="K418" s="48">
        <f t="shared" si="290"/>
        <v>1</v>
      </c>
      <c r="L418" s="223">
        <v>15.6</v>
      </c>
      <c r="M418" s="48">
        <f t="shared" si="291"/>
        <v>1</v>
      </c>
      <c r="N418" s="223">
        <v>275</v>
      </c>
      <c r="O418" s="48">
        <f t="shared" si="292"/>
        <v>1</v>
      </c>
      <c r="P418" s="134">
        <f t="shared" si="293"/>
        <v>0</v>
      </c>
      <c r="Q418" s="134">
        <f t="shared" si="294"/>
        <v>0</v>
      </c>
      <c r="T418" s="25" t="str">
        <f t="shared" ref="T418:T437" si="309">LEFT(C418,12)</f>
        <v>CARIB</v>
      </c>
      <c r="U418" s="25">
        <f t="shared" si="296"/>
        <v>1.65</v>
      </c>
      <c r="V418" s="25">
        <f t="shared" si="297"/>
        <v>2.14</v>
      </c>
      <c r="W418" s="25">
        <f t="shared" si="298"/>
        <v>12.5</v>
      </c>
      <c r="X418" s="25">
        <f t="shared" si="299"/>
        <v>16.399999999999999</v>
      </c>
      <c r="Y418" s="25">
        <f t="shared" si="300"/>
        <v>5</v>
      </c>
      <c r="Z418" s="25">
        <f t="shared" si="301"/>
        <v>5.44</v>
      </c>
      <c r="AA418" s="25">
        <f t="shared" si="302"/>
        <v>5</v>
      </c>
      <c r="AB418" s="25">
        <f t="shared" si="303"/>
        <v>7</v>
      </c>
      <c r="AC418" s="25">
        <f t="shared" si="285"/>
        <v>12</v>
      </c>
      <c r="AD418" s="25">
        <f t="shared" si="286"/>
        <v>19.440000000000001</v>
      </c>
      <c r="AE418" s="25">
        <f t="shared" si="304"/>
        <v>270</v>
      </c>
      <c r="AF418" s="25">
        <f t="shared" si="305"/>
        <v>280</v>
      </c>
    </row>
    <row r="419" spans="1:32" ht="15" customHeight="1" x14ac:dyDescent="0.25">
      <c r="A419" s="303">
        <v>46231</v>
      </c>
      <c r="B419" s="34" t="s">
        <v>434</v>
      </c>
      <c r="C419" s="34" t="s">
        <v>31</v>
      </c>
      <c r="D419" s="223">
        <v>1.83</v>
      </c>
      <c r="E419" s="48">
        <f t="shared" ref="E419" si="310">IF(+(IF(D419&lt;U419,0,IF(D419&gt;V419,0,1)))=1,1,0)</f>
        <v>1</v>
      </c>
      <c r="F419" s="43">
        <v>13</v>
      </c>
      <c r="G419" s="48">
        <f t="shared" ref="G419" si="311">IF(+(IF(F419&lt;W419,0,IF(F419&gt;X419,0,1)))=1,1,0)</f>
        <v>1</v>
      </c>
      <c r="H419" s="4">
        <v>5.29</v>
      </c>
      <c r="I419" s="48">
        <f t="shared" ref="I419" si="312">IF(+(IF(H419&lt;Y419,0,IF(H419&gt;Z419,0,1)))=1,1,0)</f>
        <v>1</v>
      </c>
      <c r="J419" s="223">
        <v>5.95</v>
      </c>
      <c r="K419" s="48">
        <f t="shared" ref="K419" si="313">IF(+(IF(J419&lt;AA419,0,IF(J419&gt;AB419,0,1)))=1,1,0)</f>
        <v>1</v>
      </c>
      <c r="L419" s="223">
        <v>18.649999999999999</v>
      </c>
      <c r="M419" s="48">
        <f t="shared" ref="M419" si="314">IF(+(IF(L419&lt;AC419,0,IF(L419&gt;AD419,0,1)))=1,1,0)</f>
        <v>1</v>
      </c>
      <c r="N419" s="223">
        <v>275</v>
      </c>
      <c r="O419" s="48">
        <f t="shared" ref="O419" si="315">IF(+(IF(N419&lt;AE419,0,IF(N419&gt;AF419,0,1)))=1,1,0)</f>
        <v>1</v>
      </c>
      <c r="P419" s="134">
        <f t="shared" ref="P419" si="316">IF(+(IF(D419&lt;U419,0,IF(D419&gt;V419,0,1)))+(IF(F419&lt;W419,0,IF(F419&gt;X419,0,1)))+(IF(H419&lt;Y419,0,IF(H419&gt;Z419,0,1)))+(IF(J419&lt;AA419,0,IF(J419&gt;AB419,0,1)))+(IF(L419&lt;AC419,0,IF(L419&gt;AD419,0,1)))+(IF(N419&lt;AE419,0,IF(N419&gt;AF419,0,1)))=6,1,0)</f>
        <v>1</v>
      </c>
      <c r="Q419" s="134">
        <f t="shared" ref="Q419" si="317">IF(+(IF(D419&lt;U419,0,IF(D419&gt;V419,0,1)))+(IF(F419&lt;W419,0,IF(F419&gt;X419,0,1)))+(IF(H419&lt;Y419,0,IF(H419&gt;Z419,0,1)))+(IF(L419&lt;AC419,0,IF(L419&gt;AD419,0,1)))+(IF(N419&lt;AE419,0,IF(N419&gt;AF419,0,1)))=5,1,0)</f>
        <v>1</v>
      </c>
      <c r="T419" s="25" t="str">
        <f t="shared" ref="T419" si="318">LEFT(C419,12)</f>
        <v>CARIB</v>
      </c>
      <c r="U419" s="25">
        <f t="shared" si="296"/>
        <v>1.65</v>
      </c>
      <c r="V419" s="25">
        <f t="shared" si="297"/>
        <v>2.14</v>
      </c>
      <c r="W419" s="25">
        <f t="shared" si="298"/>
        <v>12.5</v>
      </c>
      <c r="X419" s="25">
        <f t="shared" si="299"/>
        <v>16.399999999999999</v>
      </c>
      <c r="Y419" s="25">
        <f t="shared" si="300"/>
        <v>5</v>
      </c>
      <c r="Z419" s="25">
        <f t="shared" si="301"/>
        <v>5.44</v>
      </c>
      <c r="AA419" s="25">
        <f t="shared" si="302"/>
        <v>5</v>
      </c>
      <c r="AB419" s="25">
        <f t="shared" si="303"/>
        <v>7</v>
      </c>
      <c r="AC419" s="25">
        <f t="shared" si="285"/>
        <v>12</v>
      </c>
      <c r="AD419" s="25">
        <f t="shared" si="286"/>
        <v>19.440000000000001</v>
      </c>
      <c r="AE419" s="25">
        <f t="shared" si="304"/>
        <v>270</v>
      </c>
      <c r="AF419" s="25">
        <f t="shared" si="305"/>
        <v>280</v>
      </c>
    </row>
    <row r="420" spans="1:32" ht="15" customHeight="1" x14ac:dyDescent="0.25">
      <c r="A420" s="303">
        <v>46231</v>
      </c>
      <c r="B420" s="34" t="s">
        <v>437</v>
      </c>
      <c r="C420" s="34" t="s">
        <v>31</v>
      </c>
      <c r="D420" s="223">
        <v>1.92</v>
      </c>
      <c r="E420" s="48">
        <f t="shared" si="287"/>
        <v>1</v>
      </c>
      <c r="F420" s="43">
        <v>14.75</v>
      </c>
      <c r="G420" s="48">
        <f t="shared" si="288"/>
        <v>1</v>
      </c>
      <c r="H420" s="4">
        <v>5.27</v>
      </c>
      <c r="I420" s="48">
        <f t="shared" si="289"/>
        <v>1</v>
      </c>
      <c r="J420" s="223">
        <v>6.3</v>
      </c>
      <c r="K420" s="48">
        <f t="shared" si="290"/>
        <v>1</v>
      </c>
      <c r="L420" s="223">
        <v>17.2</v>
      </c>
      <c r="M420" s="48">
        <f t="shared" si="291"/>
        <v>1</v>
      </c>
      <c r="N420" s="223">
        <v>275</v>
      </c>
      <c r="O420" s="48">
        <f t="shared" si="292"/>
        <v>1</v>
      </c>
      <c r="P420" s="134">
        <f t="shared" si="293"/>
        <v>1</v>
      </c>
      <c r="Q420" s="134">
        <f t="shared" si="294"/>
        <v>1</v>
      </c>
      <c r="T420" s="25" t="str">
        <f t="shared" si="309"/>
        <v>CARIB</v>
      </c>
      <c r="U420" s="25">
        <f t="shared" si="296"/>
        <v>1.65</v>
      </c>
      <c r="V420" s="25">
        <f t="shared" si="297"/>
        <v>2.14</v>
      </c>
      <c r="W420" s="25">
        <f t="shared" si="298"/>
        <v>12.5</v>
      </c>
      <c r="X420" s="25">
        <f t="shared" si="299"/>
        <v>16.399999999999999</v>
      </c>
      <c r="Y420" s="25">
        <f t="shared" si="300"/>
        <v>5</v>
      </c>
      <c r="Z420" s="25">
        <f t="shared" si="301"/>
        <v>5.44</v>
      </c>
      <c r="AA420" s="25">
        <f t="shared" si="302"/>
        <v>5</v>
      </c>
      <c r="AB420" s="25">
        <f t="shared" si="303"/>
        <v>7</v>
      </c>
      <c r="AC420" s="25">
        <f t="shared" si="285"/>
        <v>12</v>
      </c>
      <c r="AD420" s="25">
        <f t="shared" si="286"/>
        <v>19.440000000000001</v>
      </c>
      <c r="AE420" s="25">
        <f t="shared" si="304"/>
        <v>270</v>
      </c>
      <c r="AF420" s="25">
        <f t="shared" si="305"/>
        <v>280</v>
      </c>
    </row>
    <row r="421" spans="1:32" x14ac:dyDescent="0.25">
      <c r="A421" s="303">
        <v>46231</v>
      </c>
      <c r="B421" s="34" t="s">
        <v>457</v>
      </c>
      <c r="C421" s="34" t="s">
        <v>31</v>
      </c>
      <c r="D421" s="223">
        <v>1.75</v>
      </c>
      <c r="E421" s="48">
        <f t="shared" si="287"/>
        <v>1</v>
      </c>
      <c r="F421" s="43">
        <v>14.1</v>
      </c>
      <c r="G421" s="48">
        <f t="shared" si="288"/>
        <v>1</v>
      </c>
      <c r="H421" s="4">
        <v>5.35</v>
      </c>
      <c r="I421" s="48">
        <f t="shared" si="289"/>
        <v>1</v>
      </c>
      <c r="J421" s="223">
        <v>6.4</v>
      </c>
      <c r="K421" s="48">
        <f t="shared" si="290"/>
        <v>1</v>
      </c>
      <c r="L421" s="223">
        <v>16.7</v>
      </c>
      <c r="M421" s="48">
        <f t="shared" si="291"/>
        <v>1</v>
      </c>
      <c r="N421" s="223">
        <v>275</v>
      </c>
      <c r="O421" s="48">
        <f t="shared" si="292"/>
        <v>1</v>
      </c>
      <c r="P421" s="134">
        <f t="shared" si="293"/>
        <v>1</v>
      </c>
      <c r="Q421" s="134">
        <f t="shared" si="294"/>
        <v>1</v>
      </c>
      <c r="T421" s="25" t="str">
        <f t="shared" si="309"/>
        <v>CARIB</v>
      </c>
      <c r="U421" s="25">
        <f t="shared" si="296"/>
        <v>1.65</v>
      </c>
      <c r="V421" s="25">
        <f t="shared" si="297"/>
        <v>2.14</v>
      </c>
      <c r="W421" s="25">
        <f t="shared" si="298"/>
        <v>12.5</v>
      </c>
      <c r="X421" s="25">
        <f t="shared" si="299"/>
        <v>16.399999999999999</v>
      </c>
      <c r="Y421" s="25">
        <f t="shared" si="300"/>
        <v>5</v>
      </c>
      <c r="Z421" s="25">
        <f t="shared" si="301"/>
        <v>5.44</v>
      </c>
      <c r="AA421" s="25">
        <f t="shared" si="302"/>
        <v>5</v>
      </c>
      <c r="AB421" s="25">
        <f t="shared" si="303"/>
        <v>7</v>
      </c>
      <c r="AC421" s="25">
        <f t="shared" si="285"/>
        <v>12</v>
      </c>
      <c r="AD421" s="25">
        <f t="shared" si="286"/>
        <v>19.440000000000001</v>
      </c>
      <c r="AE421" s="25">
        <f t="shared" si="304"/>
        <v>270</v>
      </c>
      <c r="AF421" s="25">
        <f t="shared" si="305"/>
        <v>280</v>
      </c>
    </row>
    <row r="422" spans="1:32" x14ac:dyDescent="0.25">
      <c r="A422" s="317">
        <v>46232</v>
      </c>
      <c r="B422" s="34" t="s">
        <v>437</v>
      </c>
      <c r="C422" s="34" t="s">
        <v>31</v>
      </c>
      <c r="D422" s="223">
        <v>1.79</v>
      </c>
      <c r="E422" s="48">
        <f t="shared" si="287"/>
        <v>1</v>
      </c>
      <c r="F422" s="43">
        <v>13.55</v>
      </c>
      <c r="G422" s="48">
        <f t="shared" si="288"/>
        <v>1</v>
      </c>
      <c r="H422" s="4">
        <v>5.28</v>
      </c>
      <c r="I422" s="48">
        <f t="shared" si="289"/>
        <v>1</v>
      </c>
      <c r="J422" s="223">
        <v>6.3</v>
      </c>
      <c r="K422" s="48">
        <f t="shared" si="290"/>
        <v>1</v>
      </c>
      <c r="L422" s="223">
        <v>19.100000000000001</v>
      </c>
      <c r="M422" s="48">
        <f t="shared" si="291"/>
        <v>1</v>
      </c>
      <c r="N422" s="223">
        <v>275</v>
      </c>
      <c r="O422" s="48">
        <f t="shared" si="292"/>
        <v>1</v>
      </c>
      <c r="P422" s="134">
        <f t="shared" si="293"/>
        <v>1</v>
      </c>
      <c r="Q422" s="134">
        <f t="shared" si="294"/>
        <v>1</v>
      </c>
      <c r="T422" s="25" t="str">
        <f t="shared" si="309"/>
        <v>CARIB</v>
      </c>
      <c r="U422" s="25">
        <f t="shared" si="296"/>
        <v>1.65</v>
      </c>
      <c r="V422" s="25">
        <f t="shared" si="297"/>
        <v>2.14</v>
      </c>
      <c r="W422" s="25">
        <f t="shared" si="298"/>
        <v>12.5</v>
      </c>
      <c r="X422" s="25">
        <f t="shared" si="299"/>
        <v>16.399999999999999</v>
      </c>
      <c r="Y422" s="25">
        <f t="shared" si="300"/>
        <v>5</v>
      </c>
      <c r="Z422" s="25">
        <f t="shared" si="301"/>
        <v>5.44</v>
      </c>
      <c r="AA422" s="25">
        <f t="shared" si="302"/>
        <v>5</v>
      </c>
      <c r="AB422" s="25">
        <f t="shared" si="303"/>
        <v>7</v>
      </c>
      <c r="AC422" s="25">
        <f t="shared" si="285"/>
        <v>12</v>
      </c>
      <c r="AD422" s="25">
        <f t="shared" si="286"/>
        <v>19.440000000000001</v>
      </c>
      <c r="AE422" s="25">
        <f t="shared" si="304"/>
        <v>270</v>
      </c>
      <c r="AF422" s="25">
        <f t="shared" si="305"/>
        <v>280</v>
      </c>
    </row>
    <row r="423" spans="1:32" x14ac:dyDescent="0.25">
      <c r="A423" s="35">
        <v>46232</v>
      </c>
      <c r="B423" s="34" t="s">
        <v>452</v>
      </c>
      <c r="C423" s="34" t="s">
        <v>35</v>
      </c>
      <c r="D423" s="223">
        <v>16.43</v>
      </c>
      <c r="E423" s="48">
        <f t="shared" si="287"/>
        <v>1</v>
      </c>
      <c r="F423" s="43">
        <v>15.6</v>
      </c>
      <c r="G423" s="48">
        <f t="shared" si="288"/>
        <v>1</v>
      </c>
      <c r="H423" s="4"/>
      <c r="I423" s="48">
        <f t="shared" si="289"/>
        <v>1</v>
      </c>
      <c r="J423" s="223">
        <v>132.80000000000001</v>
      </c>
      <c r="K423" s="48">
        <f t="shared" si="290"/>
        <v>1</v>
      </c>
      <c r="L423" s="223">
        <v>238.23</v>
      </c>
      <c r="M423" s="48">
        <f t="shared" si="291"/>
        <v>0</v>
      </c>
      <c r="N423" s="223">
        <v>295</v>
      </c>
      <c r="O423" s="48">
        <f t="shared" si="292"/>
        <v>1</v>
      </c>
      <c r="P423" s="134">
        <f t="shared" si="293"/>
        <v>0</v>
      </c>
      <c r="Q423" s="134">
        <f t="shared" si="294"/>
        <v>0</v>
      </c>
      <c r="T423" s="25" t="str">
        <f t="shared" ref="T423:T428" si="319">LEFT(C423,12)</f>
        <v>VITAMALT</v>
      </c>
      <c r="U423" s="25">
        <f t="shared" si="296"/>
        <v>16.2</v>
      </c>
      <c r="V423" s="25">
        <f t="shared" si="297"/>
        <v>16.84</v>
      </c>
      <c r="W423" s="25">
        <f t="shared" si="298"/>
        <v>12</v>
      </c>
      <c r="X423" s="25">
        <f t="shared" si="299"/>
        <v>16.440000000000001</v>
      </c>
      <c r="Y423" s="25">
        <f t="shared" si="300"/>
        <v>0</v>
      </c>
      <c r="Z423" s="25">
        <f t="shared" si="301"/>
        <v>0</v>
      </c>
      <c r="AA423" s="25">
        <f t="shared" si="302"/>
        <v>100</v>
      </c>
      <c r="AB423" s="25">
        <f t="shared" si="303"/>
        <v>140</v>
      </c>
      <c r="AC423" s="25">
        <f t="shared" si="285"/>
        <v>100</v>
      </c>
      <c r="AD423" s="25">
        <f t="shared" si="286"/>
        <v>200</v>
      </c>
      <c r="AE423" s="25">
        <f t="shared" si="304"/>
        <v>293</v>
      </c>
      <c r="AF423" s="25">
        <f t="shared" si="305"/>
        <v>297</v>
      </c>
    </row>
    <row r="424" spans="1:32" x14ac:dyDescent="0.25">
      <c r="A424" s="317">
        <v>46232</v>
      </c>
      <c r="B424" s="34" t="s">
        <v>455</v>
      </c>
      <c r="C424" s="34" t="s">
        <v>35</v>
      </c>
      <c r="D424" s="223">
        <v>16.77</v>
      </c>
      <c r="E424" s="48">
        <f t="shared" si="287"/>
        <v>1</v>
      </c>
      <c r="F424" s="43">
        <v>13.45</v>
      </c>
      <c r="G424" s="48">
        <f t="shared" si="288"/>
        <v>1</v>
      </c>
      <c r="H424" s="4"/>
      <c r="I424" s="48">
        <f t="shared" si="289"/>
        <v>1</v>
      </c>
      <c r="J424" s="223">
        <v>121.2</v>
      </c>
      <c r="K424" s="48">
        <f t="shared" si="290"/>
        <v>1</v>
      </c>
      <c r="L424" s="223">
        <v>209.43</v>
      </c>
      <c r="M424" s="48">
        <f t="shared" si="291"/>
        <v>0</v>
      </c>
      <c r="N424" s="223">
        <v>295</v>
      </c>
      <c r="O424" s="48">
        <f t="shared" si="292"/>
        <v>1</v>
      </c>
      <c r="P424" s="134">
        <f t="shared" si="293"/>
        <v>0</v>
      </c>
      <c r="Q424" s="134">
        <f t="shared" si="294"/>
        <v>0</v>
      </c>
      <c r="T424" s="25" t="str">
        <f t="shared" si="319"/>
        <v>VITAMALT</v>
      </c>
      <c r="U424" s="25">
        <f t="shared" si="296"/>
        <v>16.2</v>
      </c>
      <c r="V424" s="25">
        <f t="shared" si="297"/>
        <v>16.84</v>
      </c>
      <c r="W424" s="25">
        <f t="shared" si="298"/>
        <v>12</v>
      </c>
      <c r="X424" s="25">
        <f t="shared" si="299"/>
        <v>16.440000000000001</v>
      </c>
      <c r="Y424" s="25">
        <f t="shared" si="300"/>
        <v>0</v>
      </c>
      <c r="Z424" s="25">
        <f t="shared" si="301"/>
        <v>0</v>
      </c>
      <c r="AA424" s="25">
        <f t="shared" si="302"/>
        <v>100</v>
      </c>
      <c r="AB424" s="25">
        <f t="shared" si="303"/>
        <v>140</v>
      </c>
      <c r="AC424" s="25">
        <f t="shared" si="285"/>
        <v>100</v>
      </c>
      <c r="AD424" s="25">
        <f t="shared" si="286"/>
        <v>200</v>
      </c>
      <c r="AE424" s="25">
        <f t="shared" si="304"/>
        <v>293</v>
      </c>
      <c r="AF424" s="25">
        <f t="shared" si="305"/>
        <v>297</v>
      </c>
    </row>
    <row r="425" spans="1:32" ht="15" customHeight="1" x14ac:dyDescent="0.25">
      <c r="A425" s="303">
        <v>46233</v>
      </c>
      <c r="B425" s="34" t="s">
        <v>434</v>
      </c>
      <c r="C425" s="34" t="s">
        <v>30</v>
      </c>
      <c r="D425" s="223">
        <v>1</v>
      </c>
      <c r="E425" s="48">
        <f t="shared" si="287"/>
        <v>1</v>
      </c>
      <c r="F425" s="43">
        <v>13.35</v>
      </c>
      <c r="G425" s="48">
        <f t="shared" si="288"/>
        <v>1</v>
      </c>
      <c r="H425" s="4">
        <v>5.58</v>
      </c>
      <c r="I425" s="48">
        <f t="shared" si="289"/>
        <v>1</v>
      </c>
      <c r="J425" s="223">
        <v>5.65</v>
      </c>
      <c r="K425" s="48">
        <f t="shared" si="290"/>
        <v>1</v>
      </c>
      <c r="L425" s="223">
        <v>15.8</v>
      </c>
      <c r="M425" s="48">
        <f t="shared" si="291"/>
        <v>1</v>
      </c>
      <c r="N425" s="223">
        <v>275</v>
      </c>
      <c r="O425" s="48">
        <f t="shared" si="292"/>
        <v>1</v>
      </c>
      <c r="P425" s="134">
        <f t="shared" si="293"/>
        <v>1</v>
      </c>
      <c r="Q425" s="134">
        <f t="shared" si="294"/>
        <v>1</v>
      </c>
      <c r="T425" s="25" t="str">
        <f t="shared" si="319"/>
        <v>STAG</v>
      </c>
      <c r="U425" s="25">
        <f t="shared" si="296"/>
        <v>0.8</v>
      </c>
      <c r="V425" s="25">
        <f t="shared" si="297"/>
        <v>1.24</v>
      </c>
      <c r="W425" s="25">
        <f t="shared" si="298"/>
        <v>12.5</v>
      </c>
      <c r="X425" s="25">
        <f t="shared" si="299"/>
        <v>16.440000000000001</v>
      </c>
      <c r="Y425" s="25">
        <f t="shared" si="300"/>
        <v>5.45</v>
      </c>
      <c r="Z425" s="25">
        <f t="shared" si="301"/>
        <v>5.94</v>
      </c>
      <c r="AA425" s="25">
        <f t="shared" si="302"/>
        <v>5</v>
      </c>
      <c r="AB425" s="25">
        <f t="shared" si="303"/>
        <v>7</v>
      </c>
      <c r="AC425" s="25">
        <f t="shared" si="285"/>
        <v>12</v>
      </c>
      <c r="AD425" s="25">
        <f t="shared" si="286"/>
        <v>19.440000000000001</v>
      </c>
      <c r="AE425" s="25">
        <f t="shared" si="304"/>
        <v>270</v>
      </c>
      <c r="AF425" s="25">
        <f t="shared" si="305"/>
        <v>280</v>
      </c>
    </row>
    <row r="426" spans="1:32" x14ac:dyDescent="0.25">
      <c r="A426" s="303">
        <v>46233</v>
      </c>
      <c r="B426" s="34" t="s">
        <v>437</v>
      </c>
      <c r="C426" s="34" t="s">
        <v>30</v>
      </c>
      <c r="D426" s="223">
        <v>1.05</v>
      </c>
      <c r="E426" s="48">
        <f t="shared" si="287"/>
        <v>1</v>
      </c>
      <c r="F426" s="294"/>
      <c r="G426" s="48"/>
      <c r="H426" s="4">
        <v>5.65</v>
      </c>
      <c r="I426" s="48">
        <f t="shared" si="289"/>
        <v>1</v>
      </c>
      <c r="J426" s="223">
        <v>5.35</v>
      </c>
      <c r="K426" s="48">
        <f t="shared" si="290"/>
        <v>1</v>
      </c>
      <c r="L426" s="223">
        <v>18.350000000000001</v>
      </c>
      <c r="M426" s="48">
        <f t="shared" si="291"/>
        <v>1</v>
      </c>
      <c r="N426" s="223">
        <v>275</v>
      </c>
      <c r="O426" s="48">
        <f t="shared" si="292"/>
        <v>1</v>
      </c>
      <c r="P426" s="248">
        <v>1</v>
      </c>
      <c r="Q426" s="134"/>
      <c r="T426" s="25" t="str">
        <f t="shared" si="319"/>
        <v>STAG</v>
      </c>
      <c r="U426" s="25">
        <f t="shared" si="296"/>
        <v>0.8</v>
      </c>
      <c r="V426" s="25">
        <f t="shared" si="297"/>
        <v>1.24</v>
      </c>
      <c r="W426" s="25">
        <f t="shared" si="298"/>
        <v>12.5</v>
      </c>
      <c r="X426" s="25">
        <f t="shared" si="299"/>
        <v>16.440000000000001</v>
      </c>
      <c r="Y426" s="25">
        <f t="shared" si="300"/>
        <v>5.45</v>
      </c>
      <c r="Z426" s="25">
        <f t="shared" si="301"/>
        <v>5.94</v>
      </c>
      <c r="AA426" s="25">
        <f t="shared" si="302"/>
        <v>5</v>
      </c>
      <c r="AB426" s="25">
        <f t="shared" si="303"/>
        <v>7</v>
      </c>
      <c r="AC426" s="25">
        <f t="shared" si="285"/>
        <v>12</v>
      </c>
      <c r="AD426" s="25">
        <f t="shared" si="286"/>
        <v>19.440000000000001</v>
      </c>
      <c r="AE426" s="25">
        <f t="shared" si="304"/>
        <v>270</v>
      </c>
      <c r="AF426" s="25">
        <f t="shared" si="305"/>
        <v>280</v>
      </c>
    </row>
    <row r="427" spans="1:32" x14ac:dyDescent="0.25">
      <c r="A427" s="317">
        <v>46233</v>
      </c>
      <c r="B427" s="34" t="s">
        <v>436</v>
      </c>
      <c r="C427" s="34" t="s">
        <v>30</v>
      </c>
      <c r="D427" s="223">
        <v>1</v>
      </c>
      <c r="E427" s="48">
        <f t="shared" si="287"/>
        <v>1</v>
      </c>
      <c r="F427" s="43">
        <v>13</v>
      </c>
      <c r="G427" s="48">
        <f t="shared" si="288"/>
        <v>1</v>
      </c>
      <c r="H427" s="4">
        <v>5.6</v>
      </c>
      <c r="I427" s="48">
        <f t="shared" si="289"/>
        <v>1</v>
      </c>
      <c r="J427" s="223">
        <v>5.74</v>
      </c>
      <c r="K427" s="48">
        <f t="shared" si="290"/>
        <v>1</v>
      </c>
      <c r="L427" s="223">
        <v>17.5</v>
      </c>
      <c r="M427" s="48">
        <f t="shared" si="291"/>
        <v>1</v>
      </c>
      <c r="N427" s="223">
        <v>275</v>
      </c>
      <c r="O427" s="48">
        <f t="shared" si="292"/>
        <v>1</v>
      </c>
      <c r="P427" s="134">
        <f t="shared" si="293"/>
        <v>1</v>
      </c>
      <c r="Q427" s="134">
        <f t="shared" si="294"/>
        <v>1</v>
      </c>
      <c r="T427" s="25" t="str">
        <f t="shared" si="319"/>
        <v>STAG</v>
      </c>
      <c r="U427" s="25">
        <f t="shared" si="296"/>
        <v>0.8</v>
      </c>
      <c r="V427" s="25">
        <f t="shared" si="297"/>
        <v>1.24</v>
      </c>
      <c r="W427" s="25">
        <f t="shared" si="298"/>
        <v>12.5</v>
      </c>
      <c r="X427" s="25">
        <f t="shared" si="299"/>
        <v>16.440000000000001</v>
      </c>
      <c r="Y427" s="25">
        <f t="shared" si="300"/>
        <v>5.45</v>
      </c>
      <c r="Z427" s="25">
        <f t="shared" si="301"/>
        <v>5.94</v>
      </c>
      <c r="AA427" s="25">
        <f t="shared" si="302"/>
        <v>5</v>
      </c>
      <c r="AB427" s="25">
        <f t="shared" si="303"/>
        <v>7</v>
      </c>
      <c r="AC427" s="25">
        <f t="shared" si="285"/>
        <v>12</v>
      </c>
      <c r="AD427" s="25">
        <f t="shared" si="286"/>
        <v>19.440000000000001</v>
      </c>
      <c r="AE427" s="25">
        <f t="shared" si="304"/>
        <v>270</v>
      </c>
      <c r="AF427" s="25">
        <f t="shared" si="305"/>
        <v>280</v>
      </c>
    </row>
    <row r="428" spans="1:32" x14ac:dyDescent="0.25">
      <c r="A428" s="35">
        <v>46233</v>
      </c>
      <c r="B428" s="34" t="s">
        <v>434</v>
      </c>
      <c r="C428" s="34" t="s">
        <v>30</v>
      </c>
      <c r="D428" s="223">
        <v>1.1000000000000001</v>
      </c>
      <c r="E428" s="48">
        <f t="shared" si="287"/>
        <v>1</v>
      </c>
      <c r="F428" s="294"/>
      <c r="G428" s="48"/>
      <c r="H428" s="4">
        <v>5.65</v>
      </c>
      <c r="I428" s="48">
        <f t="shared" si="289"/>
        <v>1</v>
      </c>
      <c r="J428" s="223">
        <v>5.57</v>
      </c>
      <c r="K428" s="48">
        <f t="shared" si="290"/>
        <v>1</v>
      </c>
      <c r="L428" s="223">
        <v>14.7</v>
      </c>
      <c r="M428" s="48">
        <f t="shared" si="291"/>
        <v>1</v>
      </c>
      <c r="N428" s="223">
        <v>275</v>
      </c>
      <c r="O428" s="48">
        <f t="shared" si="292"/>
        <v>1</v>
      </c>
      <c r="P428" s="248">
        <v>1</v>
      </c>
      <c r="Q428" s="134"/>
      <c r="T428" s="25" t="str">
        <f t="shared" si="319"/>
        <v>STAG</v>
      </c>
      <c r="U428" s="25">
        <f t="shared" si="296"/>
        <v>0.8</v>
      </c>
      <c r="V428" s="25">
        <f t="shared" si="297"/>
        <v>1.24</v>
      </c>
      <c r="W428" s="25">
        <f t="shared" si="298"/>
        <v>12.5</v>
      </c>
      <c r="X428" s="25">
        <f t="shared" si="299"/>
        <v>16.440000000000001</v>
      </c>
      <c r="Y428" s="25">
        <f t="shared" si="300"/>
        <v>5.45</v>
      </c>
      <c r="Z428" s="25">
        <f t="shared" si="301"/>
        <v>5.94</v>
      </c>
      <c r="AA428" s="25">
        <f t="shared" si="302"/>
        <v>5</v>
      </c>
      <c r="AB428" s="25">
        <f t="shared" si="303"/>
        <v>7</v>
      </c>
      <c r="AC428" s="25">
        <f t="shared" si="285"/>
        <v>12</v>
      </c>
      <c r="AD428" s="25">
        <f t="shared" si="286"/>
        <v>19.440000000000001</v>
      </c>
      <c r="AE428" s="25">
        <f t="shared" si="304"/>
        <v>270</v>
      </c>
      <c r="AF428" s="25">
        <f t="shared" si="305"/>
        <v>280</v>
      </c>
    </row>
    <row r="429" spans="1:32" x14ac:dyDescent="0.25">
      <c r="A429" s="35">
        <v>46233</v>
      </c>
      <c r="B429" s="34" t="s">
        <v>436</v>
      </c>
      <c r="C429" s="34" t="s">
        <v>30</v>
      </c>
      <c r="D429" s="223">
        <v>1.03</v>
      </c>
      <c r="E429" s="48">
        <f t="shared" si="287"/>
        <v>1</v>
      </c>
      <c r="F429" s="294"/>
      <c r="G429" s="48"/>
      <c r="H429" s="4">
        <v>5.63</v>
      </c>
      <c r="I429" s="48">
        <f t="shared" si="289"/>
        <v>1</v>
      </c>
      <c r="J429" s="223">
        <v>5.48</v>
      </c>
      <c r="K429" s="48">
        <f t="shared" si="290"/>
        <v>1</v>
      </c>
      <c r="L429" s="223">
        <v>13.7</v>
      </c>
      <c r="M429" s="48">
        <f t="shared" si="291"/>
        <v>1</v>
      </c>
      <c r="N429" s="223">
        <v>275</v>
      </c>
      <c r="O429" s="48">
        <f t="shared" si="292"/>
        <v>1</v>
      </c>
      <c r="P429" s="248">
        <v>1</v>
      </c>
      <c r="Q429" s="134"/>
      <c r="T429" s="25" t="str">
        <f t="shared" si="309"/>
        <v>STAG</v>
      </c>
      <c r="U429" s="25">
        <f t="shared" si="296"/>
        <v>0.8</v>
      </c>
      <c r="V429" s="25">
        <f t="shared" si="297"/>
        <v>1.24</v>
      </c>
      <c r="W429" s="25">
        <f t="shared" si="298"/>
        <v>12.5</v>
      </c>
      <c r="X429" s="25">
        <f t="shared" si="299"/>
        <v>16.440000000000001</v>
      </c>
      <c r="Y429" s="25">
        <f t="shared" si="300"/>
        <v>5.45</v>
      </c>
      <c r="Z429" s="25">
        <f t="shared" si="301"/>
        <v>5.94</v>
      </c>
      <c r="AA429" s="25">
        <f t="shared" si="302"/>
        <v>5</v>
      </c>
      <c r="AB429" s="25">
        <f t="shared" si="303"/>
        <v>7</v>
      </c>
      <c r="AC429" s="25">
        <f t="shared" si="285"/>
        <v>12</v>
      </c>
      <c r="AD429" s="25">
        <f t="shared" si="286"/>
        <v>19.440000000000001</v>
      </c>
      <c r="AE429" s="25">
        <f t="shared" si="304"/>
        <v>270</v>
      </c>
      <c r="AF429" s="25">
        <f t="shared" si="305"/>
        <v>280</v>
      </c>
    </row>
    <row r="430" spans="1:32" x14ac:dyDescent="0.25">
      <c r="A430" s="317">
        <v>46233</v>
      </c>
      <c r="B430" s="34" t="s">
        <v>435</v>
      </c>
      <c r="C430" s="34" t="s">
        <v>31</v>
      </c>
      <c r="D430" s="262"/>
      <c r="E430" s="48"/>
      <c r="F430" s="43">
        <v>14.3</v>
      </c>
      <c r="G430" s="48">
        <f t="shared" ref="G430:G431" si="320">IF(+(IF(F430&lt;W430,0,IF(F430&gt;X430,0,1)))=1,1,0)</f>
        <v>1</v>
      </c>
      <c r="H430" s="293"/>
      <c r="I430" s="48"/>
      <c r="J430" s="223">
        <v>5.75</v>
      </c>
      <c r="K430" s="48">
        <f t="shared" ref="K430:K431" si="321">IF(+(IF(J430&lt;AA430,0,IF(J430&gt;AB430,0,1)))=1,1,0)</f>
        <v>1</v>
      </c>
      <c r="L430" s="223">
        <v>14.05</v>
      </c>
      <c r="M430" s="48">
        <f t="shared" ref="M430:M431" si="322">IF(+(IF(L430&lt;AC430,0,IF(L430&gt;AD430,0,1)))=1,1,0)</f>
        <v>1</v>
      </c>
      <c r="N430" s="223">
        <v>275</v>
      </c>
      <c r="O430" s="48">
        <f t="shared" ref="O430:O431" si="323">IF(+(IF(N430&lt;AE430,0,IF(N430&gt;AF430,0,1)))=1,1,0)</f>
        <v>1</v>
      </c>
      <c r="P430" s="248">
        <v>1</v>
      </c>
      <c r="Q430" s="134"/>
      <c r="T430" s="25" t="str">
        <f t="shared" ref="T430:T431" si="324">LEFT(C430,12)</f>
        <v>CARIB</v>
      </c>
      <c r="U430" s="25">
        <f t="shared" si="296"/>
        <v>1.65</v>
      </c>
      <c r="V430" s="25">
        <f t="shared" si="297"/>
        <v>2.14</v>
      </c>
      <c r="W430" s="25">
        <f t="shared" si="298"/>
        <v>12.5</v>
      </c>
      <c r="X430" s="25">
        <f t="shared" si="299"/>
        <v>16.399999999999999</v>
      </c>
      <c r="Y430" s="25">
        <f t="shared" si="300"/>
        <v>5</v>
      </c>
      <c r="Z430" s="25">
        <f t="shared" si="301"/>
        <v>5.44</v>
      </c>
      <c r="AA430" s="25">
        <f t="shared" si="302"/>
        <v>5</v>
      </c>
      <c r="AB430" s="25">
        <f t="shared" si="303"/>
        <v>7</v>
      </c>
      <c r="AC430" s="25">
        <f t="shared" si="285"/>
        <v>12</v>
      </c>
      <c r="AD430" s="25">
        <f t="shared" si="286"/>
        <v>19.440000000000001</v>
      </c>
      <c r="AE430" s="25">
        <f t="shared" si="304"/>
        <v>270</v>
      </c>
      <c r="AF430" s="25">
        <f t="shared" si="305"/>
        <v>280</v>
      </c>
    </row>
    <row r="431" spans="1:32" ht="15" customHeight="1" x14ac:dyDescent="0.25">
      <c r="A431" s="303">
        <v>46234</v>
      </c>
      <c r="B431" s="34" t="s">
        <v>434</v>
      </c>
      <c r="C431" s="34" t="s">
        <v>31</v>
      </c>
      <c r="D431" s="223">
        <v>1.8</v>
      </c>
      <c r="E431" s="48">
        <f t="shared" ref="E431" si="325">IF(+(IF(D431&lt;U431,0,IF(D431&gt;V431,0,1)))=1,1,0)</f>
        <v>1</v>
      </c>
      <c r="F431" s="43">
        <v>14.15</v>
      </c>
      <c r="G431" s="48">
        <f t="shared" si="320"/>
        <v>1</v>
      </c>
      <c r="H431" s="4">
        <v>5.26</v>
      </c>
      <c r="I431" s="48">
        <f t="shared" ref="I431" si="326">IF(+(IF(H431&lt;Y431,0,IF(H431&gt;Z431,0,1)))=1,1,0)</f>
        <v>1</v>
      </c>
      <c r="J431" s="223">
        <v>7</v>
      </c>
      <c r="K431" s="48">
        <f t="shared" si="321"/>
        <v>1</v>
      </c>
      <c r="L431" s="223">
        <v>13.86</v>
      </c>
      <c r="M431" s="48">
        <f t="shared" si="322"/>
        <v>1</v>
      </c>
      <c r="N431" s="223">
        <v>275</v>
      </c>
      <c r="O431" s="48">
        <f t="shared" si="323"/>
        <v>1</v>
      </c>
      <c r="P431" s="134">
        <f t="shared" ref="P431" si="327">IF(+(IF(D431&lt;U431,0,IF(D431&gt;V431,0,1)))+(IF(F431&lt;W431,0,IF(F431&gt;X431,0,1)))+(IF(H431&lt;Y431,0,IF(H431&gt;Z431,0,1)))+(IF(J431&lt;AA431,0,IF(J431&gt;AB431,0,1)))+(IF(L431&lt;AC431,0,IF(L431&gt;AD431,0,1)))+(IF(N431&lt;AE431,0,IF(N431&gt;AF431,0,1)))=6,1,0)</f>
        <v>1</v>
      </c>
      <c r="Q431" s="134">
        <f t="shared" ref="Q431" si="328">IF(+(IF(D431&lt;U431,0,IF(D431&gt;V431,0,1)))+(IF(F431&lt;W431,0,IF(F431&gt;X431,0,1)))+(IF(H431&lt;Y431,0,IF(H431&gt;Z431,0,1)))+(IF(L431&lt;AC431,0,IF(L431&gt;AD431,0,1)))+(IF(N431&lt;AE431,0,IF(N431&gt;AF431,0,1)))=5,1,0)</f>
        <v>1</v>
      </c>
      <c r="T431" s="25" t="str">
        <f t="shared" si="324"/>
        <v>CARIB</v>
      </c>
      <c r="U431" s="25">
        <f t="shared" si="296"/>
        <v>1.65</v>
      </c>
      <c r="V431" s="25">
        <f t="shared" si="297"/>
        <v>2.14</v>
      </c>
      <c r="W431" s="25">
        <f t="shared" si="298"/>
        <v>12.5</v>
      </c>
      <c r="X431" s="25">
        <f t="shared" si="299"/>
        <v>16.399999999999999</v>
      </c>
      <c r="Y431" s="25">
        <f t="shared" si="300"/>
        <v>5</v>
      </c>
      <c r="Z431" s="25">
        <f t="shared" si="301"/>
        <v>5.44</v>
      </c>
      <c r="AA431" s="25">
        <f t="shared" si="302"/>
        <v>5</v>
      </c>
      <c r="AB431" s="25">
        <f t="shared" si="303"/>
        <v>7</v>
      </c>
      <c r="AC431" s="25">
        <f t="shared" si="285"/>
        <v>12</v>
      </c>
      <c r="AD431" s="25">
        <f t="shared" si="286"/>
        <v>19.440000000000001</v>
      </c>
      <c r="AE431" s="25">
        <f t="shared" si="304"/>
        <v>270</v>
      </c>
      <c r="AF431" s="25">
        <f t="shared" si="305"/>
        <v>280</v>
      </c>
    </row>
    <row r="432" spans="1:32" x14ac:dyDescent="0.25">
      <c r="A432" s="317">
        <v>46234</v>
      </c>
      <c r="B432" s="34" t="s">
        <v>437</v>
      </c>
      <c r="C432" s="34" t="s">
        <v>31</v>
      </c>
      <c r="D432" s="223">
        <v>2.04</v>
      </c>
      <c r="E432" s="48">
        <f t="shared" si="287"/>
        <v>1</v>
      </c>
      <c r="F432" s="43">
        <v>13</v>
      </c>
      <c r="G432" s="48">
        <f t="shared" si="288"/>
        <v>1</v>
      </c>
      <c r="H432" s="4">
        <v>5.15</v>
      </c>
      <c r="I432" s="48">
        <f t="shared" si="289"/>
        <v>1</v>
      </c>
      <c r="J432" s="223">
        <v>7</v>
      </c>
      <c r="K432" s="48">
        <f t="shared" si="290"/>
        <v>1</v>
      </c>
      <c r="L432" s="223">
        <v>14.65</v>
      </c>
      <c r="M432" s="48">
        <f t="shared" si="291"/>
        <v>1</v>
      </c>
      <c r="N432" s="223">
        <v>275</v>
      </c>
      <c r="O432" s="48">
        <f t="shared" si="292"/>
        <v>1</v>
      </c>
      <c r="P432" s="134">
        <f t="shared" si="293"/>
        <v>1</v>
      </c>
      <c r="Q432" s="134">
        <f t="shared" si="294"/>
        <v>1</v>
      </c>
      <c r="T432" s="25" t="str">
        <f t="shared" si="309"/>
        <v>CARIB</v>
      </c>
      <c r="U432" s="25">
        <f t="shared" si="296"/>
        <v>1.65</v>
      </c>
      <c r="V432" s="25">
        <f t="shared" si="297"/>
        <v>2.14</v>
      </c>
      <c r="W432" s="25">
        <f t="shared" si="298"/>
        <v>12.5</v>
      </c>
      <c r="X432" s="25">
        <f t="shared" si="299"/>
        <v>16.399999999999999</v>
      </c>
      <c r="Y432" s="25">
        <f t="shared" si="300"/>
        <v>5</v>
      </c>
      <c r="Z432" s="25">
        <f t="shared" si="301"/>
        <v>5.44</v>
      </c>
      <c r="AA432" s="25">
        <f t="shared" si="302"/>
        <v>5</v>
      </c>
      <c r="AB432" s="25">
        <f t="shared" si="303"/>
        <v>7</v>
      </c>
      <c r="AC432" s="25">
        <f t="shared" si="285"/>
        <v>12</v>
      </c>
      <c r="AD432" s="25">
        <f t="shared" si="286"/>
        <v>19.440000000000001</v>
      </c>
      <c r="AE432" s="25">
        <f t="shared" si="304"/>
        <v>270</v>
      </c>
      <c r="AF432" s="25">
        <f t="shared" si="305"/>
        <v>280</v>
      </c>
    </row>
    <row r="433" spans="1:32" ht="15" customHeight="1" x14ac:dyDescent="0.25">
      <c r="A433" s="303">
        <v>46234</v>
      </c>
      <c r="B433" s="34" t="s">
        <v>436</v>
      </c>
      <c r="C433" s="34" t="s">
        <v>31</v>
      </c>
      <c r="D433" s="223">
        <v>1.98</v>
      </c>
      <c r="E433" s="48">
        <f t="shared" si="287"/>
        <v>1</v>
      </c>
      <c r="F433" s="43">
        <v>14.6</v>
      </c>
      <c r="G433" s="48">
        <f t="shared" si="288"/>
        <v>1</v>
      </c>
      <c r="H433" s="4">
        <v>5.0999999999999996</v>
      </c>
      <c r="I433" s="48">
        <f t="shared" si="289"/>
        <v>1</v>
      </c>
      <c r="J433" s="223">
        <v>5.09</v>
      </c>
      <c r="K433" s="48">
        <f t="shared" si="290"/>
        <v>1</v>
      </c>
      <c r="L433" s="223">
        <v>14.9</v>
      </c>
      <c r="M433" s="48">
        <f t="shared" si="291"/>
        <v>1</v>
      </c>
      <c r="N433" s="223">
        <v>275</v>
      </c>
      <c r="O433" s="48">
        <f t="shared" si="292"/>
        <v>1</v>
      </c>
      <c r="P433" s="134">
        <f t="shared" si="293"/>
        <v>1</v>
      </c>
      <c r="Q433" s="134">
        <f t="shared" si="294"/>
        <v>1</v>
      </c>
      <c r="T433" s="25" t="str">
        <f t="shared" si="309"/>
        <v>CARIB</v>
      </c>
      <c r="U433" s="25">
        <f t="shared" si="296"/>
        <v>1.65</v>
      </c>
      <c r="V433" s="25">
        <f t="shared" si="297"/>
        <v>2.14</v>
      </c>
      <c r="W433" s="25">
        <f t="shared" si="298"/>
        <v>12.5</v>
      </c>
      <c r="X433" s="25">
        <f t="shared" si="299"/>
        <v>16.399999999999999</v>
      </c>
      <c r="Y433" s="25">
        <f t="shared" si="300"/>
        <v>5</v>
      </c>
      <c r="Z433" s="25">
        <f t="shared" si="301"/>
        <v>5.44</v>
      </c>
      <c r="AA433" s="25">
        <f t="shared" si="302"/>
        <v>5</v>
      </c>
      <c r="AB433" s="25">
        <f t="shared" si="303"/>
        <v>7</v>
      </c>
      <c r="AC433" s="25">
        <f t="shared" si="285"/>
        <v>12</v>
      </c>
      <c r="AD433" s="25">
        <f t="shared" si="286"/>
        <v>19.440000000000001</v>
      </c>
      <c r="AE433" s="25">
        <f t="shared" si="304"/>
        <v>270</v>
      </c>
      <c r="AF433" s="25">
        <f t="shared" si="305"/>
        <v>280</v>
      </c>
    </row>
    <row r="434" spans="1:32" x14ac:dyDescent="0.25">
      <c r="A434" s="303">
        <v>46234</v>
      </c>
      <c r="B434" s="34" t="s">
        <v>435</v>
      </c>
      <c r="C434" s="34" t="s">
        <v>31</v>
      </c>
      <c r="D434" s="223">
        <v>1.8</v>
      </c>
      <c r="E434" s="48">
        <f t="shared" si="287"/>
        <v>1</v>
      </c>
      <c r="F434" s="43">
        <v>13.25</v>
      </c>
      <c r="G434" s="48">
        <f t="shared" si="288"/>
        <v>1</v>
      </c>
      <c r="H434" s="4">
        <v>5.26</v>
      </c>
      <c r="I434" s="48">
        <f t="shared" si="289"/>
        <v>1</v>
      </c>
      <c r="J434" s="223">
        <v>6.4</v>
      </c>
      <c r="K434" s="48">
        <f t="shared" si="290"/>
        <v>1</v>
      </c>
      <c r="L434" s="223">
        <v>15.35</v>
      </c>
      <c r="M434" s="48">
        <f t="shared" si="291"/>
        <v>1</v>
      </c>
      <c r="N434" s="223">
        <v>275</v>
      </c>
      <c r="O434" s="48">
        <f t="shared" si="292"/>
        <v>1</v>
      </c>
      <c r="P434" s="134">
        <f t="shared" si="293"/>
        <v>1</v>
      </c>
      <c r="Q434" s="134">
        <f t="shared" si="294"/>
        <v>1</v>
      </c>
      <c r="T434" s="25" t="str">
        <f t="shared" si="309"/>
        <v>CARIB</v>
      </c>
      <c r="U434" s="25">
        <f t="shared" si="296"/>
        <v>1.65</v>
      </c>
      <c r="V434" s="25">
        <f t="shared" si="297"/>
        <v>2.14</v>
      </c>
      <c r="W434" s="25">
        <f t="shared" si="298"/>
        <v>12.5</v>
      </c>
      <c r="X434" s="25">
        <f t="shared" si="299"/>
        <v>16.399999999999999</v>
      </c>
      <c r="Y434" s="25">
        <f t="shared" si="300"/>
        <v>5</v>
      </c>
      <c r="Z434" s="25">
        <f t="shared" si="301"/>
        <v>5.44</v>
      </c>
      <c r="AA434" s="25">
        <f t="shared" si="302"/>
        <v>5</v>
      </c>
      <c r="AB434" s="25">
        <f t="shared" si="303"/>
        <v>7</v>
      </c>
      <c r="AC434" s="25">
        <f t="shared" si="285"/>
        <v>12</v>
      </c>
      <c r="AD434" s="25">
        <f t="shared" si="286"/>
        <v>19.440000000000001</v>
      </c>
      <c r="AE434" s="25">
        <f t="shared" si="304"/>
        <v>270</v>
      </c>
      <c r="AF434" s="25">
        <f t="shared" si="305"/>
        <v>280</v>
      </c>
    </row>
    <row r="435" spans="1:32" x14ac:dyDescent="0.25">
      <c r="A435" s="317">
        <v>46234</v>
      </c>
      <c r="B435" s="34" t="s">
        <v>437</v>
      </c>
      <c r="C435" s="34" t="s">
        <v>31</v>
      </c>
      <c r="D435" s="223">
        <v>2.0099999999999998</v>
      </c>
      <c r="E435" s="48">
        <f t="shared" si="287"/>
        <v>1</v>
      </c>
      <c r="F435" s="43">
        <v>14.5</v>
      </c>
      <c r="G435" s="48">
        <f t="shared" si="288"/>
        <v>1</v>
      </c>
      <c r="H435" s="4">
        <v>5</v>
      </c>
      <c r="I435" s="48">
        <f t="shared" si="289"/>
        <v>1</v>
      </c>
      <c r="J435" s="262"/>
      <c r="K435" s="48"/>
      <c r="L435" s="223">
        <v>15.1</v>
      </c>
      <c r="M435" s="48">
        <f t="shared" si="291"/>
        <v>1</v>
      </c>
      <c r="N435" s="223">
        <v>275</v>
      </c>
      <c r="O435" s="48">
        <f t="shared" si="292"/>
        <v>1</v>
      </c>
      <c r="P435" s="248">
        <v>1</v>
      </c>
      <c r="Q435" s="134">
        <f t="shared" si="294"/>
        <v>1</v>
      </c>
      <c r="T435" s="25" t="str">
        <f t="shared" si="309"/>
        <v>CARIB</v>
      </c>
      <c r="U435" s="25">
        <f t="shared" si="296"/>
        <v>1.65</v>
      </c>
      <c r="V435" s="25">
        <f t="shared" si="297"/>
        <v>2.14</v>
      </c>
      <c r="W435" s="25">
        <f t="shared" si="298"/>
        <v>12.5</v>
      </c>
      <c r="X435" s="25">
        <f t="shared" si="299"/>
        <v>16.399999999999999</v>
      </c>
      <c r="Y435" s="25">
        <f t="shared" si="300"/>
        <v>5</v>
      </c>
      <c r="Z435" s="25">
        <f t="shared" si="301"/>
        <v>5.44</v>
      </c>
      <c r="AA435" s="25">
        <f t="shared" si="302"/>
        <v>5</v>
      </c>
      <c r="AB435" s="25">
        <f t="shared" si="303"/>
        <v>7</v>
      </c>
      <c r="AC435" s="25">
        <f t="shared" si="285"/>
        <v>12</v>
      </c>
      <c r="AD435" s="25">
        <f t="shared" si="286"/>
        <v>19.440000000000001</v>
      </c>
      <c r="AE435" s="25">
        <f t="shared" si="304"/>
        <v>270</v>
      </c>
      <c r="AF435" s="25">
        <f t="shared" si="305"/>
        <v>280</v>
      </c>
    </row>
    <row r="436" spans="1:32" x14ac:dyDescent="0.25">
      <c r="A436" s="35">
        <v>46234</v>
      </c>
      <c r="B436" s="34" t="s">
        <v>436</v>
      </c>
      <c r="C436" s="34" t="s">
        <v>31</v>
      </c>
      <c r="D436" s="223">
        <v>2.0099999999999998</v>
      </c>
      <c r="E436" s="48">
        <f t="shared" si="287"/>
        <v>1</v>
      </c>
      <c r="F436" s="43">
        <v>13.9</v>
      </c>
      <c r="G436" s="48">
        <f t="shared" si="288"/>
        <v>1</v>
      </c>
      <c r="H436" s="4">
        <v>5</v>
      </c>
      <c r="I436" s="48">
        <f t="shared" si="289"/>
        <v>1</v>
      </c>
      <c r="J436" s="262"/>
      <c r="K436" s="48"/>
      <c r="L436" s="223">
        <v>16.7</v>
      </c>
      <c r="M436" s="48">
        <f t="shared" si="291"/>
        <v>1</v>
      </c>
      <c r="N436" s="223">
        <v>275</v>
      </c>
      <c r="O436" s="48">
        <f t="shared" si="292"/>
        <v>1</v>
      </c>
      <c r="P436" s="248">
        <v>1</v>
      </c>
      <c r="Q436" s="134">
        <f t="shared" si="294"/>
        <v>1</v>
      </c>
      <c r="T436" s="25" t="str">
        <f t="shared" si="309"/>
        <v>CARIB</v>
      </c>
      <c r="U436" s="25">
        <f t="shared" si="296"/>
        <v>1.65</v>
      </c>
      <c r="V436" s="25">
        <f t="shared" si="297"/>
        <v>2.14</v>
      </c>
      <c r="W436" s="25">
        <f t="shared" si="298"/>
        <v>12.5</v>
      </c>
      <c r="X436" s="25">
        <f t="shared" si="299"/>
        <v>16.399999999999999</v>
      </c>
      <c r="Y436" s="25">
        <f t="shared" si="300"/>
        <v>5</v>
      </c>
      <c r="Z436" s="25">
        <f t="shared" si="301"/>
        <v>5.44</v>
      </c>
      <c r="AA436" s="25">
        <f t="shared" si="302"/>
        <v>5</v>
      </c>
      <c r="AB436" s="25">
        <f t="shared" si="303"/>
        <v>7</v>
      </c>
      <c r="AC436" s="25">
        <f t="shared" si="285"/>
        <v>12</v>
      </c>
      <c r="AD436" s="25">
        <f t="shared" si="286"/>
        <v>19.440000000000001</v>
      </c>
      <c r="AE436" s="25">
        <f t="shared" si="304"/>
        <v>270</v>
      </c>
      <c r="AF436" s="25">
        <f t="shared" si="305"/>
        <v>280</v>
      </c>
    </row>
    <row r="437" spans="1:32" hidden="1" x14ac:dyDescent="0.25">
      <c r="A437" s="35"/>
      <c r="B437" s="34"/>
      <c r="C437" s="34"/>
      <c r="D437" s="223"/>
      <c r="E437" s="73"/>
      <c r="F437" s="43"/>
      <c r="G437" s="48"/>
      <c r="H437" s="4"/>
      <c r="I437" s="48"/>
      <c r="J437" s="4"/>
      <c r="K437" s="48"/>
      <c r="L437" s="223"/>
      <c r="M437" s="48"/>
      <c r="N437" s="223"/>
      <c r="O437" s="48"/>
      <c r="P437" s="134"/>
      <c r="Q437" s="134"/>
      <c r="T437" s="25" t="str">
        <f t="shared" si="309"/>
        <v/>
      </c>
      <c r="U437" s="25" t="e">
        <f t="shared" si="296"/>
        <v>#N/A</v>
      </c>
      <c r="V437" s="25" t="e">
        <f t="shared" si="297"/>
        <v>#N/A</v>
      </c>
      <c r="W437" s="25" t="e">
        <f t="shared" si="298"/>
        <v>#N/A</v>
      </c>
      <c r="X437" s="25" t="e">
        <f t="shared" si="299"/>
        <v>#N/A</v>
      </c>
      <c r="Y437" s="25" t="e">
        <f t="shared" si="300"/>
        <v>#N/A</v>
      </c>
      <c r="Z437" s="25" t="e">
        <f t="shared" si="301"/>
        <v>#N/A</v>
      </c>
      <c r="AA437" s="25" t="e">
        <f t="shared" si="302"/>
        <v>#N/A</v>
      </c>
      <c r="AB437" s="25" t="e">
        <f t="shared" si="303"/>
        <v>#N/A</v>
      </c>
      <c r="AC437" s="25" t="e">
        <f t="shared" si="285"/>
        <v>#N/A</v>
      </c>
      <c r="AD437" s="25" t="e">
        <f t="shared" si="286"/>
        <v>#N/A</v>
      </c>
      <c r="AE437" s="25" t="e">
        <f t="shared" si="304"/>
        <v>#N/A</v>
      </c>
      <c r="AF437" s="25" t="e">
        <f t="shared" si="305"/>
        <v>#N/A</v>
      </c>
    </row>
    <row r="438" spans="1:32" hidden="1" x14ac:dyDescent="0.25">
      <c r="A438" s="317"/>
      <c r="B438" s="34"/>
      <c r="C438" s="34"/>
      <c r="D438" s="223"/>
      <c r="E438" s="48"/>
      <c r="F438" s="43"/>
      <c r="G438" s="48"/>
      <c r="H438" s="4"/>
      <c r="I438" s="48"/>
      <c r="J438" s="223"/>
      <c r="K438" s="48"/>
      <c r="L438" s="223"/>
      <c r="M438" s="48"/>
      <c r="N438" s="223"/>
      <c r="O438" s="48"/>
      <c r="P438" s="134"/>
      <c r="Q438" s="134"/>
      <c r="T438" s="25" t="str">
        <f t="shared" si="306"/>
        <v/>
      </c>
      <c r="U438" s="25" t="e">
        <f t="shared" si="296"/>
        <v>#N/A</v>
      </c>
      <c r="V438" s="25" t="e">
        <f t="shared" si="297"/>
        <v>#N/A</v>
      </c>
      <c r="W438" s="25" t="e">
        <f t="shared" si="298"/>
        <v>#N/A</v>
      </c>
      <c r="X438" s="25" t="e">
        <f t="shared" si="299"/>
        <v>#N/A</v>
      </c>
      <c r="Y438" s="25" t="e">
        <f t="shared" si="300"/>
        <v>#N/A</v>
      </c>
      <c r="Z438" s="25" t="e">
        <f t="shared" si="301"/>
        <v>#N/A</v>
      </c>
      <c r="AA438" s="25" t="e">
        <f t="shared" si="302"/>
        <v>#N/A</v>
      </c>
      <c r="AB438" s="25" t="e">
        <f t="shared" si="303"/>
        <v>#N/A</v>
      </c>
      <c r="AC438" s="25" t="e">
        <f t="shared" si="285"/>
        <v>#N/A</v>
      </c>
      <c r="AD438" s="25" t="e">
        <f t="shared" si="286"/>
        <v>#N/A</v>
      </c>
      <c r="AE438" s="25" t="e">
        <f t="shared" si="304"/>
        <v>#N/A</v>
      </c>
      <c r="AF438" s="25" t="e">
        <f t="shared" si="305"/>
        <v>#N/A</v>
      </c>
    </row>
    <row r="439" spans="1:32" ht="15" hidden="1" customHeight="1" x14ac:dyDescent="0.25">
      <c r="A439" s="303"/>
      <c r="B439" s="34"/>
      <c r="C439" s="34"/>
      <c r="D439" s="223"/>
      <c r="E439" s="48"/>
      <c r="F439" s="43"/>
      <c r="G439" s="48"/>
      <c r="H439" s="4"/>
      <c r="I439" s="48"/>
      <c r="J439" s="223"/>
      <c r="K439" s="48"/>
      <c r="L439" s="223"/>
      <c r="M439" s="48"/>
      <c r="N439" s="223"/>
      <c r="O439" s="48"/>
      <c r="P439" s="134"/>
      <c r="Q439" s="134"/>
      <c r="T439" s="25" t="str">
        <f t="shared" si="306"/>
        <v/>
      </c>
      <c r="U439" s="25" t="e">
        <f t="shared" si="296"/>
        <v>#N/A</v>
      </c>
      <c r="V439" s="25" t="e">
        <f t="shared" si="297"/>
        <v>#N/A</v>
      </c>
      <c r="W439" s="25" t="e">
        <f t="shared" si="298"/>
        <v>#N/A</v>
      </c>
      <c r="X439" s="25" t="e">
        <f t="shared" si="299"/>
        <v>#N/A</v>
      </c>
      <c r="Y439" s="25" t="e">
        <f t="shared" si="300"/>
        <v>#N/A</v>
      </c>
      <c r="Z439" s="25" t="e">
        <f t="shared" si="301"/>
        <v>#N/A</v>
      </c>
      <c r="AA439" s="25" t="e">
        <f t="shared" si="302"/>
        <v>#N/A</v>
      </c>
      <c r="AB439" s="25" t="e">
        <f t="shared" si="303"/>
        <v>#N/A</v>
      </c>
      <c r="AC439" s="25" t="e">
        <f t="shared" si="285"/>
        <v>#N/A</v>
      </c>
      <c r="AD439" s="25" t="e">
        <f t="shared" si="286"/>
        <v>#N/A</v>
      </c>
      <c r="AE439" s="25" t="e">
        <f t="shared" si="304"/>
        <v>#N/A</v>
      </c>
      <c r="AF439" s="25" t="e">
        <f t="shared" si="305"/>
        <v>#N/A</v>
      </c>
    </row>
    <row r="440" spans="1:32" hidden="1" x14ac:dyDescent="0.25">
      <c r="A440" s="303"/>
      <c r="B440" s="34"/>
      <c r="C440" s="34"/>
      <c r="D440" s="223"/>
      <c r="E440" s="48"/>
      <c r="F440" s="43"/>
      <c r="G440" s="48"/>
      <c r="H440" s="4"/>
      <c r="I440" s="48"/>
      <c r="J440" s="223"/>
      <c r="K440" s="48"/>
      <c r="L440" s="223"/>
      <c r="M440" s="48"/>
      <c r="N440" s="223"/>
      <c r="O440" s="48"/>
      <c r="P440" s="134"/>
      <c r="Q440" s="134"/>
      <c r="T440" s="25" t="str">
        <f t="shared" si="306"/>
        <v/>
      </c>
      <c r="U440" s="25" t="e">
        <f t="shared" si="296"/>
        <v>#N/A</v>
      </c>
      <c r="V440" s="25" t="e">
        <f t="shared" si="297"/>
        <v>#N/A</v>
      </c>
      <c r="W440" s="25" t="e">
        <f t="shared" si="298"/>
        <v>#N/A</v>
      </c>
      <c r="X440" s="25" t="e">
        <f t="shared" si="299"/>
        <v>#N/A</v>
      </c>
      <c r="Y440" s="25" t="e">
        <f t="shared" si="300"/>
        <v>#N/A</v>
      </c>
      <c r="Z440" s="25" t="e">
        <f t="shared" si="301"/>
        <v>#N/A</v>
      </c>
      <c r="AA440" s="25" t="e">
        <f t="shared" si="302"/>
        <v>#N/A</v>
      </c>
      <c r="AB440" s="25" t="e">
        <f t="shared" si="303"/>
        <v>#N/A</v>
      </c>
      <c r="AC440" s="25" t="e">
        <f t="shared" si="285"/>
        <v>#N/A</v>
      </c>
      <c r="AD440" s="25" t="e">
        <f t="shared" si="286"/>
        <v>#N/A</v>
      </c>
      <c r="AE440" s="25" t="e">
        <f t="shared" si="304"/>
        <v>#N/A</v>
      </c>
      <c r="AF440" s="25" t="e">
        <f t="shared" si="305"/>
        <v>#N/A</v>
      </c>
    </row>
    <row r="441" spans="1:32" hidden="1" x14ac:dyDescent="0.25">
      <c r="A441" s="317"/>
      <c r="B441" s="34"/>
      <c r="C441" s="34"/>
      <c r="D441" s="223"/>
      <c r="E441" s="48"/>
      <c r="F441" s="43"/>
      <c r="G441" s="48"/>
      <c r="H441" s="4"/>
      <c r="I441" s="48"/>
      <c r="J441" s="223"/>
      <c r="K441" s="48"/>
      <c r="L441" s="223"/>
      <c r="M441" s="48"/>
      <c r="N441" s="223"/>
      <c r="O441" s="48"/>
      <c r="P441" s="134"/>
      <c r="Q441" s="134"/>
      <c r="T441" s="25" t="str">
        <f t="shared" si="306"/>
        <v/>
      </c>
      <c r="U441" s="25" t="e">
        <f t="shared" si="296"/>
        <v>#N/A</v>
      </c>
      <c r="V441" s="25" t="e">
        <f t="shared" si="297"/>
        <v>#N/A</v>
      </c>
      <c r="W441" s="25" t="e">
        <f t="shared" si="298"/>
        <v>#N/A</v>
      </c>
      <c r="X441" s="25" t="e">
        <f t="shared" si="299"/>
        <v>#N/A</v>
      </c>
      <c r="Y441" s="25" t="e">
        <f t="shared" si="300"/>
        <v>#N/A</v>
      </c>
      <c r="Z441" s="25" t="e">
        <f t="shared" si="301"/>
        <v>#N/A</v>
      </c>
      <c r="AA441" s="25" t="e">
        <f t="shared" si="302"/>
        <v>#N/A</v>
      </c>
      <c r="AB441" s="25" t="e">
        <f t="shared" si="303"/>
        <v>#N/A</v>
      </c>
      <c r="AC441" s="25" t="e">
        <f t="shared" si="285"/>
        <v>#N/A</v>
      </c>
      <c r="AD441" s="25" t="e">
        <f t="shared" si="286"/>
        <v>#N/A</v>
      </c>
      <c r="AE441" s="25" t="e">
        <f t="shared" si="304"/>
        <v>#N/A</v>
      </c>
      <c r="AF441" s="25" t="e">
        <f t="shared" si="305"/>
        <v>#N/A</v>
      </c>
    </row>
    <row r="442" spans="1:32" hidden="1" x14ac:dyDescent="0.25">
      <c r="A442" s="35"/>
      <c r="B442" s="34"/>
      <c r="C442" s="34"/>
      <c r="D442" s="223"/>
      <c r="E442" s="48"/>
      <c r="F442" s="43"/>
      <c r="G442" s="48"/>
      <c r="H442" s="4"/>
      <c r="I442" s="48"/>
      <c r="J442" s="223"/>
      <c r="K442" s="48"/>
      <c r="L442" s="223"/>
      <c r="M442" s="48"/>
      <c r="N442" s="223"/>
      <c r="O442" s="48"/>
      <c r="P442" s="134"/>
      <c r="Q442" s="134"/>
      <c r="T442" s="25" t="str">
        <f t="shared" si="306"/>
        <v/>
      </c>
      <c r="U442" s="25" t="e">
        <f t="shared" si="296"/>
        <v>#N/A</v>
      </c>
      <c r="V442" s="25" t="e">
        <f t="shared" si="297"/>
        <v>#N/A</v>
      </c>
      <c r="W442" s="25" t="e">
        <f t="shared" si="298"/>
        <v>#N/A</v>
      </c>
      <c r="X442" s="25" t="e">
        <f t="shared" si="299"/>
        <v>#N/A</v>
      </c>
      <c r="Y442" s="25" t="e">
        <f t="shared" si="300"/>
        <v>#N/A</v>
      </c>
      <c r="Z442" s="25" t="e">
        <f t="shared" si="301"/>
        <v>#N/A</v>
      </c>
      <c r="AA442" s="25" t="e">
        <f t="shared" si="302"/>
        <v>#N/A</v>
      </c>
      <c r="AB442" s="25" t="e">
        <f t="shared" si="303"/>
        <v>#N/A</v>
      </c>
      <c r="AC442" s="25" t="e">
        <f t="shared" si="285"/>
        <v>#N/A</v>
      </c>
      <c r="AD442" s="25" t="e">
        <f t="shared" si="286"/>
        <v>#N/A</v>
      </c>
      <c r="AE442" s="25" t="e">
        <f t="shared" si="304"/>
        <v>#N/A</v>
      </c>
      <c r="AF442" s="25" t="e">
        <f t="shared" si="305"/>
        <v>#N/A</v>
      </c>
    </row>
    <row r="443" spans="1:32" ht="15.75" thickBot="1" x14ac:dyDescent="0.3">
      <c r="A443" s="35"/>
      <c r="B443" s="34"/>
      <c r="C443" s="34"/>
      <c r="D443" s="223"/>
      <c r="E443" s="73"/>
      <c r="F443" s="43"/>
      <c r="G443" s="48"/>
      <c r="H443" s="4"/>
      <c r="I443" s="48"/>
      <c r="J443" s="4"/>
      <c r="K443" s="48"/>
      <c r="L443" s="223"/>
      <c r="M443" s="48"/>
      <c r="N443" s="223"/>
      <c r="O443" s="48"/>
      <c r="P443" s="134"/>
      <c r="Q443" s="134"/>
      <c r="T443" s="25" t="str">
        <f t="shared" ref="T443:T444" si="329">LEFT(C443,12)</f>
        <v/>
      </c>
      <c r="U443" s="25" t="e">
        <f t="shared" si="296"/>
        <v>#N/A</v>
      </c>
      <c r="V443" s="25" t="e">
        <f t="shared" si="297"/>
        <v>#N/A</v>
      </c>
      <c r="W443" s="25" t="e">
        <f t="shared" si="298"/>
        <v>#N/A</v>
      </c>
      <c r="X443" s="25" t="e">
        <f t="shared" si="299"/>
        <v>#N/A</v>
      </c>
      <c r="Y443" s="25" t="e">
        <f t="shared" si="300"/>
        <v>#N/A</v>
      </c>
      <c r="Z443" s="25" t="e">
        <f t="shared" si="301"/>
        <v>#N/A</v>
      </c>
      <c r="AA443" s="25" t="e">
        <f t="shared" si="302"/>
        <v>#N/A</v>
      </c>
      <c r="AB443" s="25" t="e">
        <f t="shared" si="303"/>
        <v>#N/A</v>
      </c>
      <c r="AC443" s="25" t="e">
        <f t="shared" si="285"/>
        <v>#N/A</v>
      </c>
      <c r="AD443" s="25" t="e">
        <f t="shared" si="286"/>
        <v>#N/A</v>
      </c>
      <c r="AE443" s="25" t="e">
        <f t="shared" si="304"/>
        <v>#N/A</v>
      </c>
      <c r="AF443" s="25" t="e">
        <f t="shared" si="305"/>
        <v>#N/A</v>
      </c>
    </row>
    <row r="444" spans="1:32" ht="15.75" thickBot="1" x14ac:dyDescent="0.3">
      <c r="C444">
        <f>COUNTA(C372:C443)</f>
        <v>65</v>
      </c>
      <c r="D444" s="31">
        <f>((COUNTA(D372:D443))-COUNTIF(E372:E443,"&lt;1"))/(COUNTA(D372:D443))</f>
        <v>0.95161290322580649</v>
      </c>
      <c r="F444" s="31">
        <f>((COUNTA(F372:F443))-COUNTIF(G372:G443,"&lt;1"))/(COUNTA(F372:F443))</f>
        <v>1</v>
      </c>
      <c r="G444" s="72"/>
      <c r="H444" s="31">
        <f>((COUNTA(H372:H443))-COUNTIF(I372:I443,"&lt;1"))/(COUNTA(H372:H443))</f>
        <v>0.96363636363636362</v>
      </c>
      <c r="I444" s="72"/>
      <c r="J444" s="31">
        <f>((COUNTA(J372:J443))-COUNTIF(K372:K443,"&lt;1"))/(COUNTA(J372:J443))</f>
        <v>0.96721311475409832</v>
      </c>
      <c r="K444" s="72"/>
      <c r="L444" s="31">
        <f>((COUNTA(L372:L443))-COUNTIF(M372:M443,"&lt;1"))/(COUNTA(L372:L443))</f>
        <v>0.73770491803278693</v>
      </c>
      <c r="M444" s="72"/>
      <c r="N444" s="31">
        <f>((COUNTA(N372:N443))-COUNTIF(O372:O443,"&lt;1"))/(COUNTA(N372:N443))</f>
        <v>1</v>
      </c>
      <c r="O444" s="72"/>
      <c r="P444" s="11">
        <f>AVERAGE(P372:P443)</f>
        <v>0.625</v>
      </c>
      <c r="Q444" s="11">
        <f>AVERAGE(Q372:Q443)</f>
        <v>0.6071428571428571</v>
      </c>
      <c r="T444" s="25" t="str">
        <f t="shared" si="329"/>
        <v>65</v>
      </c>
      <c r="U444" s="25" t="e">
        <f t="shared" si="296"/>
        <v>#N/A</v>
      </c>
      <c r="V444" s="25" t="e">
        <f t="shared" si="297"/>
        <v>#N/A</v>
      </c>
      <c r="W444" s="25" t="e">
        <f t="shared" si="298"/>
        <v>#N/A</v>
      </c>
      <c r="X444" s="25" t="e">
        <f t="shared" si="299"/>
        <v>#N/A</v>
      </c>
      <c r="Y444" s="25" t="e">
        <f t="shared" si="300"/>
        <v>#N/A</v>
      </c>
      <c r="Z444" s="25" t="e">
        <f t="shared" si="301"/>
        <v>#N/A</v>
      </c>
      <c r="AA444" s="25" t="e">
        <f t="shared" si="302"/>
        <v>#N/A</v>
      </c>
      <c r="AB444" s="25" t="e">
        <f t="shared" si="303"/>
        <v>#N/A</v>
      </c>
      <c r="AC444" s="25" t="e">
        <f t="shared" si="285"/>
        <v>#N/A</v>
      </c>
      <c r="AD444" s="25" t="e">
        <f t="shared" si="286"/>
        <v>#N/A</v>
      </c>
      <c r="AE444" s="25" t="e">
        <f t="shared" si="304"/>
        <v>#N/A</v>
      </c>
      <c r="AF444" s="25" t="e">
        <f t="shared" si="305"/>
        <v>#N/A</v>
      </c>
    </row>
    <row r="446" spans="1:32" x14ac:dyDescent="0.25">
      <c r="T446" s="25" t="str">
        <f t="shared" ref="T446:T484" si="330">LEFT(C446,12)</f>
        <v/>
      </c>
      <c r="U446" s="25" t="e">
        <f t="shared" ref="U446:U499" si="331">VLOOKUP($T446,$T$4:$AF$15,2,FALSE)</f>
        <v>#N/A</v>
      </c>
      <c r="V446" s="25" t="e">
        <f t="shared" ref="V446:V499" si="332">VLOOKUP($T446,$T$4:$AF$15,3,FALSE)</f>
        <v>#N/A</v>
      </c>
      <c r="W446" s="25" t="e">
        <f t="shared" ref="W446:W499" si="333">VLOOKUP($T446,$T$4:$AF$15,4,FALSE)</f>
        <v>#N/A</v>
      </c>
      <c r="X446" s="25" t="e">
        <f t="shared" ref="X446:X499" si="334">VLOOKUP($T446,$T$4:$AF$15,5,FALSE)</f>
        <v>#N/A</v>
      </c>
      <c r="Y446" s="25" t="e">
        <f t="shared" ref="Y446:Y499" si="335">VLOOKUP($T446,$T$4:$AF$15,6,FALSE)</f>
        <v>#N/A</v>
      </c>
      <c r="Z446" s="25" t="e">
        <f t="shared" ref="Z446:Z499" si="336">VLOOKUP($T446,$T$4:$AF$15,7,FALSE)</f>
        <v>#N/A</v>
      </c>
      <c r="AA446" s="25" t="e">
        <f t="shared" ref="AA446:AA499" si="337">VLOOKUP($T446,$T$4:$AF$15,8,FALSE)</f>
        <v>#N/A</v>
      </c>
      <c r="AB446" s="25" t="e">
        <f t="shared" ref="AB446:AB499" si="338">VLOOKUP($T446,$T$4:$AF$15,9,FALSE)</f>
        <v>#N/A</v>
      </c>
      <c r="AC446" s="25" t="e">
        <f t="shared" ref="AC446:AC499" si="339">VLOOKUP($T446,$T$4:$AF$15,10,FALSE)</f>
        <v>#N/A</v>
      </c>
      <c r="AD446" s="25" t="e">
        <f t="shared" ref="AD446:AD499" si="340">VLOOKUP($T446,$T$4:$AF$15,11,FALSE)</f>
        <v>#N/A</v>
      </c>
      <c r="AE446" s="25" t="e">
        <f t="shared" ref="AE446:AE499" si="341">VLOOKUP($T446,$T$4:$AF$15,12,FALSE)</f>
        <v>#N/A</v>
      </c>
      <c r="AF446" s="25" t="e">
        <f t="shared" ref="AF446:AF499" si="342">VLOOKUP($T446,$T$4:$AF$15,13,FALSE)</f>
        <v>#N/A</v>
      </c>
    </row>
    <row r="447" spans="1:32" ht="30" x14ac:dyDescent="0.25">
      <c r="A447" s="7" t="s">
        <v>18</v>
      </c>
      <c r="B447" s="7" t="s">
        <v>19</v>
      </c>
      <c r="C447" s="7" t="s">
        <v>29</v>
      </c>
      <c r="D447" s="17" t="s">
        <v>127</v>
      </c>
      <c r="E447" s="70"/>
      <c r="F447" s="89" t="s">
        <v>15</v>
      </c>
      <c r="G447" s="70"/>
      <c r="H447" s="8" t="s">
        <v>123</v>
      </c>
      <c r="I447" s="70"/>
      <c r="J447" s="8" t="s">
        <v>14</v>
      </c>
      <c r="K447" s="70"/>
      <c r="L447" s="8" t="s">
        <v>125</v>
      </c>
      <c r="M447" s="105"/>
      <c r="N447" s="127" t="s">
        <v>2</v>
      </c>
      <c r="O447" s="105"/>
      <c r="P447" s="18" t="s">
        <v>124</v>
      </c>
      <c r="Q447" s="227" t="s">
        <v>432</v>
      </c>
      <c r="T447" s="25" t="str">
        <f t="shared" si="330"/>
        <v>Product</v>
      </c>
      <c r="U447" s="25" t="e">
        <f t="shared" si="331"/>
        <v>#N/A</v>
      </c>
      <c r="V447" s="25" t="e">
        <f t="shared" si="332"/>
        <v>#N/A</v>
      </c>
      <c r="W447" s="25" t="e">
        <f t="shared" si="333"/>
        <v>#N/A</v>
      </c>
      <c r="X447" s="25" t="e">
        <f t="shared" si="334"/>
        <v>#N/A</v>
      </c>
      <c r="Y447" s="25" t="e">
        <f t="shared" si="335"/>
        <v>#N/A</v>
      </c>
      <c r="Z447" s="25" t="e">
        <f t="shared" si="336"/>
        <v>#N/A</v>
      </c>
      <c r="AA447" s="25" t="e">
        <f t="shared" si="337"/>
        <v>#N/A</v>
      </c>
      <c r="AB447" s="25" t="e">
        <f t="shared" si="338"/>
        <v>#N/A</v>
      </c>
      <c r="AC447" s="25" t="e">
        <f t="shared" si="339"/>
        <v>#N/A</v>
      </c>
      <c r="AD447" s="25" t="e">
        <f t="shared" si="340"/>
        <v>#N/A</v>
      </c>
      <c r="AE447" s="25" t="e">
        <f t="shared" si="341"/>
        <v>#N/A</v>
      </c>
      <c r="AF447" s="25" t="e">
        <f t="shared" si="342"/>
        <v>#N/A</v>
      </c>
    </row>
    <row r="448" spans="1:32" x14ac:dyDescent="0.25">
      <c r="A448" s="283">
        <v>46237</v>
      </c>
      <c r="B448" s="34" t="s">
        <v>458</v>
      </c>
      <c r="C448" s="34" t="s">
        <v>33</v>
      </c>
      <c r="D448" s="394">
        <v>3.31</v>
      </c>
      <c r="E448" s="48">
        <f t="shared" ref="E448:E497" si="343">IF(+(IF(D448&lt;U448,0,IF(D448&gt;V448,0,1)))=1,1,0)</f>
        <v>1</v>
      </c>
      <c r="F448" s="397">
        <v>53.55</v>
      </c>
      <c r="G448" s="48">
        <f t="shared" ref="G448:G497" si="344">IF(+(IF(F448&lt;W448,0,IF(F448&gt;X448,0,1)))=1,1,0)</f>
        <v>1</v>
      </c>
      <c r="H448" s="4">
        <v>7.65</v>
      </c>
      <c r="I448" s="48">
        <f t="shared" ref="I448:I494" si="345">IF(+(IF(H448&lt;Y448,0,IF(H448&gt;Z448,0,1)))=1,1,0)</f>
        <v>1</v>
      </c>
      <c r="J448" s="223">
        <v>154</v>
      </c>
      <c r="K448" s="48">
        <f t="shared" ref="K448:K497" si="346">IF(+(IF(J448&lt;AA448,0,IF(J448&gt;AB448,0,1)))=1,1,0)</f>
        <v>0</v>
      </c>
      <c r="L448" s="223">
        <v>23.5</v>
      </c>
      <c r="M448" s="48">
        <f t="shared" ref="M448:M496" si="347">IF(+(IF(L448&lt;AC448,0,IF(L448&gt;AD448,0,1)))=1,1,0)</f>
        <v>1</v>
      </c>
      <c r="N448" s="223">
        <v>275</v>
      </c>
      <c r="O448" s="48">
        <f t="shared" ref="O448:O497" si="348">IF(+(IF(N448&lt;AE448,0,IF(N448&gt;AF448,0,1)))=1,1,0)</f>
        <v>1</v>
      </c>
      <c r="P448" s="134">
        <f t="shared" ref="P448:P496" si="349">IF(+(IF(D448&lt;U448,0,IF(D448&gt;V448,0,1)))+(IF(F448&lt;W448,0,IF(F448&gt;X448,0,1)))+(IF(H448&lt;Y448,0,IF(H448&gt;Z448,0,1)))+(IF(J448&lt;AA448,0,IF(J448&gt;AB448,0,1)))+(IF(L448&lt;AC448,0,IF(L448&gt;AD448,0,1)))+(IF(N448&lt;AE448,0,IF(N448&gt;AF448,0,1)))=6,1,0)</f>
        <v>0</v>
      </c>
      <c r="Q448" s="134">
        <f t="shared" ref="Q448:Q496" si="350">IF(+(IF(D448&lt;U448,0,IF(D448&gt;V448,0,1)))+(IF(F448&lt;W448,0,IF(F448&gt;X448,0,1)))+(IF(H448&lt;Y448,0,IF(H448&gt;Z448,0,1)))+(IF(L448&lt;AC448,0,IF(L448&gt;AD448,0,1)))+(IF(N448&lt;AE448,0,IF(N448&gt;AF448,0,1)))=5,1,0)</f>
        <v>1</v>
      </c>
      <c r="T448" s="25" t="str">
        <f t="shared" si="330"/>
        <v>GUINNESS</v>
      </c>
      <c r="U448" s="25">
        <f t="shared" si="331"/>
        <v>3.1</v>
      </c>
      <c r="V448" s="25">
        <f t="shared" si="332"/>
        <v>4.1399999999999997</v>
      </c>
      <c r="W448" s="25">
        <f t="shared" si="333"/>
        <v>48</v>
      </c>
      <c r="X448" s="25">
        <f t="shared" si="334"/>
        <v>62</v>
      </c>
      <c r="Y448" s="25">
        <f t="shared" si="335"/>
        <v>7.25</v>
      </c>
      <c r="Z448" s="25">
        <f t="shared" si="336"/>
        <v>7.74</v>
      </c>
      <c r="AA448" s="25">
        <f t="shared" si="337"/>
        <v>155</v>
      </c>
      <c r="AB448" s="25">
        <f t="shared" si="338"/>
        <v>195</v>
      </c>
      <c r="AC448" s="25">
        <f t="shared" si="339"/>
        <v>17</v>
      </c>
      <c r="AD448" s="25">
        <f t="shared" si="340"/>
        <v>30</v>
      </c>
      <c r="AE448" s="25">
        <f t="shared" si="341"/>
        <v>274</v>
      </c>
      <c r="AF448" s="25">
        <f t="shared" si="342"/>
        <v>276</v>
      </c>
    </row>
    <row r="449" spans="1:32" x14ac:dyDescent="0.25">
      <c r="A449" s="283">
        <v>46237</v>
      </c>
      <c r="B449" s="118" t="s">
        <v>459</v>
      </c>
      <c r="C449" s="34" t="s">
        <v>33</v>
      </c>
      <c r="D449" s="394">
        <v>3.69</v>
      </c>
      <c r="E449" s="48">
        <f t="shared" si="343"/>
        <v>1</v>
      </c>
      <c r="F449" s="397">
        <v>62</v>
      </c>
      <c r="G449" s="48">
        <f t="shared" si="344"/>
        <v>1</v>
      </c>
      <c r="H449" s="4">
        <v>7.72</v>
      </c>
      <c r="I449" s="48">
        <f t="shared" si="345"/>
        <v>1</v>
      </c>
      <c r="J449" s="223">
        <v>178.1</v>
      </c>
      <c r="K449" s="48">
        <f t="shared" si="346"/>
        <v>1</v>
      </c>
      <c r="L449" s="223">
        <v>32.1</v>
      </c>
      <c r="M449" s="48">
        <f t="shared" si="347"/>
        <v>0</v>
      </c>
      <c r="N449" s="223">
        <v>275</v>
      </c>
      <c r="O449" s="48">
        <f t="shared" si="348"/>
        <v>1</v>
      </c>
      <c r="P449" s="134">
        <f t="shared" si="349"/>
        <v>0</v>
      </c>
      <c r="Q449" s="134">
        <f t="shared" si="350"/>
        <v>0</v>
      </c>
      <c r="T449" s="25" t="str">
        <f t="shared" si="330"/>
        <v>GUINNESS</v>
      </c>
      <c r="U449" s="25">
        <f t="shared" si="331"/>
        <v>3.1</v>
      </c>
      <c r="V449" s="25">
        <f t="shared" si="332"/>
        <v>4.1399999999999997</v>
      </c>
      <c r="W449" s="25">
        <f t="shared" si="333"/>
        <v>48</v>
      </c>
      <c r="X449" s="25">
        <f t="shared" si="334"/>
        <v>62</v>
      </c>
      <c r="Y449" s="25">
        <f t="shared" si="335"/>
        <v>7.25</v>
      </c>
      <c r="Z449" s="25">
        <f t="shared" si="336"/>
        <v>7.74</v>
      </c>
      <c r="AA449" s="25">
        <f t="shared" si="337"/>
        <v>155</v>
      </c>
      <c r="AB449" s="25">
        <f t="shared" si="338"/>
        <v>195</v>
      </c>
      <c r="AC449" s="25">
        <f t="shared" si="339"/>
        <v>17</v>
      </c>
      <c r="AD449" s="25">
        <f t="shared" si="340"/>
        <v>30</v>
      </c>
      <c r="AE449" s="25">
        <f t="shared" si="341"/>
        <v>274</v>
      </c>
      <c r="AF449" s="25">
        <f t="shared" si="342"/>
        <v>276</v>
      </c>
    </row>
    <row r="450" spans="1:32" x14ac:dyDescent="0.25">
      <c r="A450" s="283">
        <v>46238</v>
      </c>
      <c r="B450" s="118" t="s">
        <v>456</v>
      </c>
      <c r="C450" s="34" t="s">
        <v>31</v>
      </c>
      <c r="D450" s="394">
        <v>2.02</v>
      </c>
      <c r="E450" s="48">
        <f t="shared" si="343"/>
        <v>1</v>
      </c>
      <c r="F450" s="398">
        <v>13.55</v>
      </c>
      <c r="G450" s="48">
        <f t="shared" si="344"/>
        <v>1</v>
      </c>
      <c r="H450" s="4"/>
      <c r="I450" s="48"/>
      <c r="J450" s="223">
        <v>5.95</v>
      </c>
      <c r="K450" s="48">
        <f t="shared" si="346"/>
        <v>1</v>
      </c>
      <c r="L450" s="223">
        <v>17.3</v>
      </c>
      <c r="M450" s="48">
        <f t="shared" si="347"/>
        <v>1</v>
      </c>
      <c r="N450" s="223">
        <v>275</v>
      </c>
      <c r="O450" s="48"/>
      <c r="P450" s="134"/>
      <c r="Q450" s="134"/>
      <c r="T450" s="25" t="str">
        <f t="shared" si="330"/>
        <v>CARIB</v>
      </c>
      <c r="U450" s="25">
        <f t="shared" si="331"/>
        <v>1.65</v>
      </c>
      <c r="V450" s="25">
        <f t="shared" si="332"/>
        <v>2.14</v>
      </c>
      <c r="W450" s="25">
        <f t="shared" si="333"/>
        <v>12.5</v>
      </c>
      <c r="X450" s="25">
        <f t="shared" si="334"/>
        <v>16.399999999999999</v>
      </c>
      <c r="Y450" s="25">
        <f t="shared" si="335"/>
        <v>5</v>
      </c>
      <c r="Z450" s="25">
        <f t="shared" si="336"/>
        <v>5.44</v>
      </c>
      <c r="AA450" s="25">
        <f t="shared" si="337"/>
        <v>5</v>
      </c>
      <c r="AB450" s="25">
        <f t="shared" si="338"/>
        <v>7</v>
      </c>
      <c r="AC450" s="25">
        <f t="shared" si="339"/>
        <v>12</v>
      </c>
      <c r="AD450" s="25">
        <f t="shared" si="340"/>
        <v>19.440000000000001</v>
      </c>
      <c r="AE450" s="25">
        <f t="shared" si="341"/>
        <v>270</v>
      </c>
      <c r="AF450" s="25">
        <f t="shared" si="342"/>
        <v>280</v>
      </c>
    </row>
    <row r="451" spans="1:32" x14ac:dyDescent="0.25">
      <c r="A451" s="283">
        <v>46238</v>
      </c>
      <c r="B451" s="34" t="s">
        <v>434</v>
      </c>
      <c r="C451" s="34" t="s">
        <v>31</v>
      </c>
      <c r="D451" s="388"/>
      <c r="E451" s="48"/>
      <c r="F451" s="403"/>
      <c r="G451" s="48"/>
      <c r="H451" s="293"/>
      <c r="I451" s="48"/>
      <c r="J451" s="262"/>
      <c r="K451" s="48"/>
      <c r="L451" s="262"/>
      <c r="M451" s="48"/>
      <c r="N451" s="223">
        <v>275</v>
      </c>
      <c r="O451" s="48">
        <f t="shared" si="348"/>
        <v>1</v>
      </c>
      <c r="P451" s="134"/>
      <c r="Q451" s="134"/>
      <c r="T451" s="25" t="str">
        <f t="shared" si="330"/>
        <v>CARIB</v>
      </c>
      <c r="U451" s="25">
        <f t="shared" si="331"/>
        <v>1.65</v>
      </c>
      <c r="V451" s="25">
        <f t="shared" si="332"/>
        <v>2.14</v>
      </c>
      <c r="W451" s="25">
        <f t="shared" si="333"/>
        <v>12.5</v>
      </c>
      <c r="X451" s="25">
        <f t="shared" si="334"/>
        <v>16.399999999999999</v>
      </c>
      <c r="Y451" s="25">
        <f t="shared" si="335"/>
        <v>5</v>
      </c>
      <c r="Z451" s="25">
        <f t="shared" si="336"/>
        <v>5.44</v>
      </c>
      <c r="AA451" s="25">
        <f t="shared" si="337"/>
        <v>5</v>
      </c>
      <c r="AB451" s="25">
        <f t="shared" si="338"/>
        <v>7</v>
      </c>
      <c r="AC451" s="25">
        <f t="shared" si="339"/>
        <v>12</v>
      </c>
      <c r="AD451" s="25">
        <f t="shared" si="340"/>
        <v>19.440000000000001</v>
      </c>
      <c r="AE451" s="25">
        <f t="shared" si="341"/>
        <v>270</v>
      </c>
      <c r="AF451" s="25">
        <f t="shared" si="342"/>
        <v>280</v>
      </c>
    </row>
    <row r="452" spans="1:32" x14ac:dyDescent="0.25">
      <c r="A452" s="283">
        <v>46238</v>
      </c>
      <c r="B452" s="34" t="s">
        <v>436</v>
      </c>
      <c r="C452" s="34" t="s">
        <v>31</v>
      </c>
      <c r="D452" s="394">
        <v>1.88</v>
      </c>
      <c r="E452" s="48">
        <f t="shared" si="343"/>
        <v>1</v>
      </c>
      <c r="F452" s="397">
        <v>14.5</v>
      </c>
      <c r="G452" s="48">
        <f t="shared" si="344"/>
        <v>1</v>
      </c>
      <c r="H452" s="4">
        <v>5.24</v>
      </c>
      <c r="I452" s="48">
        <f t="shared" si="345"/>
        <v>1</v>
      </c>
      <c r="J452" s="262"/>
      <c r="K452" s="48"/>
      <c r="L452" s="223">
        <v>15.55</v>
      </c>
      <c r="M452" s="48">
        <f t="shared" si="347"/>
        <v>1</v>
      </c>
      <c r="N452" s="223">
        <v>275</v>
      </c>
      <c r="O452" s="48">
        <f t="shared" si="348"/>
        <v>1</v>
      </c>
      <c r="P452" s="134"/>
      <c r="Q452" s="134">
        <f t="shared" si="350"/>
        <v>1</v>
      </c>
      <c r="T452" s="25" t="str">
        <f t="shared" si="330"/>
        <v>CARIB</v>
      </c>
      <c r="U452" s="25">
        <f t="shared" si="331"/>
        <v>1.65</v>
      </c>
      <c r="V452" s="25">
        <f t="shared" si="332"/>
        <v>2.14</v>
      </c>
      <c r="W452" s="25">
        <f t="shared" si="333"/>
        <v>12.5</v>
      </c>
      <c r="X452" s="25">
        <f t="shared" si="334"/>
        <v>16.399999999999999</v>
      </c>
      <c r="Y452" s="25">
        <f t="shared" si="335"/>
        <v>5</v>
      </c>
      <c r="Z452" s="25">
        <f t="shared" si="336"/>
        <v>5.44</v>
      </c>
      <c r="AA452" s="25">
        <f t="shared" si="337"/>
        <v>5</v>
      </c>
      <c r="AB452" s="25">
        <f t="shared" si="338"/>
        <v>7</v>
      </c>
      <c r="AC452" s="25">
        <f t="shared" si="339"/>
        <v>12</v>
      </c>
      <c r="AD452" s="25">
        <f t="shared" si="340"/>
        <v>19.440000000000001</v>
      </c>
      <c r="AE452" s="25">
        <f t="shared" si="341"/>
        <v>270</v>
      </c>
      <c r="AF452" s="25">
        <f t="shared" si="342"/>
        <v>280</v>
      </c>
    </row>
    <row r="453" spans="1:32" x14ac:dyDescent="0.25">
      <c r="A453" s="283">
        <v>46238</v>
      </c>
      <c r="B453" s="34" t="s">
        <v>436</v>
      </c>
      <c r="C453" s="34" t="s">
        <v>31</v>
      </c>
      <c r="D453" s="394">
        <v>1.79</v>
      </c>
      <c r="E453" s="48">
        <f t="shared" si="343"/>
        <v>1</v>
      </c>
      <c r="F453" s="397">
        <v>13</v>
      </c>
      <c r="G453" s="48">
        <f t="shared" si="344"/>
        <v>1</v>
      </c>
      <c r="H453" s="4">
        <v>5.29</v>
      </c>
      <c r="I453" s="48">
        <f t="shared" si="345"/>
        <v>1</v>
      </c>
      <c r="J453" s="223">
        <v>6.3</v>
      </c>
      <c r="K453" s="48">
        <f t="shared" si="346"/>
        <v>1</v>
      </c>
      <c r="L453" s="223">
        <v>16.7</v>
      </c>
      <c r="M453" s="48">
        <f t="shared" si="347"/>
        <v>1</v>
      </c>
      <c r="N453" s="223">
        <v>275</v>
      </c>
      <c r="O453" s="48">
        <f t="shared" si="348"/>
        <v>1</v>
      </c>
      <c r="P453" s="134">
        <f t="shared" si="349"/>
        <v>1</v>
      </c>
      <c r="Q453" s="134">
        <f t="shared" si="350"/>
        <v>1</v>
      </c>
      <c r="T453" s="25" t="str">
        <f t="shared" si="330"/>
        <v>CARIB</v>
      </c>
      <c r="U453" s="25">
        <f t="shared" si="331"/>
        <v>1.65</v>
      </c>
      <c r="V453" s="25">
        <f t="shared" si="332"/>
        <v>2.14</v>
      </c>
      <c r="W453" s="25">
        <f t="shared" si="333"/>
        <v>12.5</v>
      </c>
      <c r="X453" s="25">
        <f t="shared" si="334"/>
        <v>16.399999999999999</v>
      </c>
      <c r="Y453" s="25">
        <f t="shared" si="335"/>
        <v>5</v>
      </c>
      <c r="Z453" s="25">
        <f t="shared" si="336"/>
        <v>5.44</v>
      </c>
      <c r="AA453" s="25">
        <f t="shared" si="337"/>
        <v>5</v>
      </c>
      <c r="AB453" s="25">
        <f t="shared" si="338"/>
        <v>7</v>
      </c>
      <c r="AC453" s="25">
        <f t="shared" si="339"/>
        <v>12</v>
      </c>
      <c r="AD453" s="25">
        <f t="shared" si="340"/>
        <v>19.440000000000001</v>
      </c>
      <c r="AE453" s="25">
        <f t="shared" si="341"/>
        <v>270</v>
      </c>
      <c r="AF453" s="25">
        <f t="shared" si="342"/>
        <v>280</v>
      </c>
    </row>
    <row r="454" spans="1:32" x14ac:dyDescent="0.25">
      <c r="A454" s="283">
        <v>46238</v>
      </c>
      <c r="B454" s="34" t="s">
        <v>434</v>
      </c>
      <c r="C454" s="34" t="s">
        <v>31</v>
      </c>
      <c r="D454" s="394">
        <v>2.0299999999999998</v>
      </c>
      <c r="E454" s="48">
        <f t="shared" si="343"/>
        <v>1</v>
      </c>
      <c r="F454" s="397">
        <v>13</v>
      </c>
      <c r="G454" s="48">
        <f t="shared" si="344"/>
        <v>1</v>
      </c>
      <c r="H454" s="4">
        <v>5.07</v>
      </c>
      <c r="I454" s="48">
        <f t="shared" si="345"/>
        <v>1</v>
      </c>
      <c r="J454" s="223">
        <v>5.48</v>
      </c>
      <c r="K454" s="48">
        <f t="shared" si="346"/>
        <v>1</v>
      </c>
      <c r="L454" s="223">
        <v>19.149999999999999</v>
      </c>
      <c r="M454" s="48">
        <f t="shared" si="347"/>
        <v>1</v>
      </c>
      <c r="N454" s="223">
        <v>275</v>
      </c>
      <c r="O454" s="48">
        <f t="shared" si="348"/>
        <v>1</v>
      </c>
      <c r="P454" s="134">
        <f t="shared" si="349"/>
        <v>1</v>
      </c>
      <c r="Q454" s="134">
        <f t="shared" si="350"/>
        <v>1</v>
      </c>
      <c r="T454" s="25" t="str">
        <f t="shared" si="330"/>
        <v>CARIB</v>
      </c>
      <c r="U454" s="25">
        <f t="shared" si="331"/>
        <v>1.65</v>
      </c>
      <c r="V454" s="25">
        <f t="shared" si="332"/>
        <v>2.14</v>
      </c>
      <c r="W454" s="25">
        <f t="shared" si="333"/>
        <v>12.5</v>
      </c>
      <c r="X454" s="25">
        <f t="shared" si="334"/>
        <v>16.399999999999999</v>
      </c>
      <c r="Y454" s="25">
        <f t="shared" si="335"/>
        <v>5</v>
      </c>
      <c r="Z454" s="25">
        <f t="shared" si="336"/>
        <v>5.44</v>
      </c>
      <c r="AA454" s="25">
        <f t="shared" si="337"/>
        <v>5</v>
      </c>
      <c r="AB454" s="25">
        <f t="shared" si="338"/>
        <v>7</v>
      </c>
      <c r="AC454" s="25">
        <f t="shared" si="339"/>
        <v>12</v>
      </c>
      <c r="AD454" s="25">
        <f t="shared" si="340"/>
        <v>19.440000000000001</v>
      </c>
      <c r="AE454" s="25">
        <f t="shared" si="341"/>
        <v>270</v>
      </c>
      <c r="AF454" s="25">
        <f t="shared" si="342"/>
        <v>280</v>
      </c>
    </row>
    <row r="455" spans="1:32" x14ac:dyDescent="0.25">
      <c r="A455" s="283">
        <v>46238</v>
      </c>
      <c r="B455" s="34" t="s">
        <v>434</v>
      </c>
      <c r="C455" s="34" t="s">
        <v>31</v>
      </c>
      <c r="D455" s="394">
        <v>1.73</v>
      </c>
      <c r="E455" s="48">
        <f t="shared" si="343"/>
        <v>1</v>
      </c>
      <c r="F455" s="397">
        <v>14.9</v>
      </c>
      <c r="G455" s="48">
        <f t="shared" si="344"/>
        <v>1</v>
      </c>
      <c r="H455" s="4">
        <v>5.22</v>
      </c>
      <c r="I455" s="48">
        <f t="shared" si="345"/>
        <v>1</v>
      </c>
      <c r="J455" s="223">
        <v>5.93</v>
      </c>
      <c r="K455" s="48">
        <f t="shared" si="346"/>
        <v>1</v>
      </c>
      <c r="L455" s="223">
        <v>15.4</v>
      </c>
      <c r="M455" s="48">
        <f t="shared" si="347"/>
        <v>1</v>
      </c>
      <c r="N455" s="223">
        <v>275</v>
      </c>
      <c r="O455" s="48">
        <f t="shared" si="348"/>
        <v>1</v>
      </c>
      <c r="P455" s="134">
        <f t="shared" si="349"/>
        <v>1</v>
      </c>
      <c r="Q455" s="134">
        <f t="shared" si="350"/>
        <v>1</v>
      </c>
      <c r="T455" s="25" t="str">
        <f t="shared" si="330"/>
        <v>CARIB</v>
      </c>
      <c r="U455" s="25">
        <f t="shared" si="331"/>
        <v>1.65</v>
      </c>
      <c r="V455" s="25">
        <f t="shared" si="332"/>
        <v>2.14</v>
      </c>
      <c r="W455" s="25">
        <f t="shared" si="333"/>
        <v>12.5</v>
      </c>
      <c r="X455" s="25">
        <f t="shared" si="334"/>
        <v>16.399999999999999</v>
      </c>
      <c r="Y455" s="25">
        <f t="shared" si="335"/>
        <v>5</v>
      </c>
      <c r="Z455" s="25">
        <f t="shared" si="336"/>
        <v>5.44</v>
      </c>
      <c r="AA455" s="25">
        <f t="shared" si="337"/>
        <v>5</v>
      </c>
      <c r="AB455" s="25">
        <f t="shared" si="338"/>
        <v>7</v>
      </c>
      <c r="AC455" s="25">
        <f t="shared" si="339"/>
        <v>12</v>
      </c>
      <c r="AD455" s="25">
        <f t="shared" si="340"/>
        <v>19.440000000000001</v>
      </c>
      <c r="AE455" s="25">
        <f t="shared" si="341"/>
        <v>270</v>
      </c>
      <c r="AF455" s="25">
        <f t="shared" si="342"/>
        <v>280</v>
      </c>
    </row>
    <row r="456" spans="1:32" x14ac:dyDescent="0.25">
      <c r="A456" s="283">
        <v>46238</v>
      </c>
      <c r="B456" s="34" t="s">
        <v>437</v>
      </c>
      <c r="C456" s="34" t="s">
        <v>31</v>
      </c>
      <c r="D456" s="394">
        <v>1.77</v>
      </c>
      <c r="E456" s="48">
        <f t="shared" si="343"/>
        <v>1</v>
      </c>
      <c r="F456" s="397">
        <v>13</v>
      </c>
      <c r="G456" s="48">
        <f t="shared" si="344"/>
        <v>1</v>
      </c>
      <c r="H456" s="4">
        <v>5.0999999999999996</v>
      </c>
      <c r="I456" s="48">
        <f t="shared" si="345"/>
        <v>1</v>
      </c>
      <c r="J456" s="223">
        <v>6</v>
      </c>
      <c r="K456" s="48">
        <f t="shared" si="346"/>
        <v>1</v>
      </c>
      <c r="L456" s="223">
        <v>13.8</v>
      </c>
      <c r="M456" s="48">
        <f t="shared" si="347"/>
        <v>1</v>
      </c>
      <c r="N456" s="223">
        <v>275</v>
      </c>
      <c r="O456" s="48">
        <f t="shared" si="348"/>
        <v>1</v>
      </c>
      <c r="P456" s="134">
        <f t="shared" si="349"/>
        <v>1</v>
      </c>
      <c r="Q456" s="134">
        <f t="shared" si="350"/>
        <v>1</v>
      </c>
      <c r="T456" s="25" t="str">
        <f t="shared" si="330"/>
        <v>CARIB</v>
      </c>
      <c r="U456" s="25">
        <f t="shared" si="331"/>
        <v>1.65</v>
      </c>
      <c r="V456" s="25">
        <f t="shared" si="332"/>
        <v>2.14</v>
      </c>
      <c r="W456" s="25">
        <f t="shared" si="333"/>
        <v>12.5</v>
      </c>
      <c r="X456" s="25">
        <f t="shared" si="334"/>
        <v>16.399999999999999</v>
      </c>
      <c r="Y456" s="25">
        <f t="shared" si="335"/>
        <v>5</v>
      </c>
      <c r="Z456" s="25">
        <f t="shared" si="336"/>
        <v>5.44</v>
      </c>
      <c r="AA456" s="25">
        <f t="shared" si="337"/>
        <v>5</v>
      </c>
      <c r="AB456" s="25">
        <f t="shared" si="338"/>
        <v>7</v>
      </c>
      <c r="AC456" s="25">
        <f t="shared" si="339"/>
        <v>12</v>
      </c>
      <c r="AD456" s="25">
        <f t="shared" si="340"/>
        <v>19.440000000000001</v>
      </c>
      <c r="AE456" s="25">
        <f t="shared" si="341"/>
        <v>270</v>
      </c>
      <c r="AF456" s="25">
        <f t="shared" si="342"/>
        <v>280</v>
      </c>
    </row>
    <row r="457" spans="1:32" ht="15.75" customHeight="1" x14ac:dyDescent="0.25">
      <c r="A457" s="283">
        <v>46238</v>
      </c>
      <c r="B457" s="34" t="s">
        <v>435</v>
      </c>
      <c r="C457" s="34" t="s">
        <v>31</v>
      </c>
      <c r="D457" s="394">
        <v>1.74</v>
      </c>
      <c r="E457" s="48">
        <f t="shared" si="343"/>
        <v>1</v>
      </c>
      <c r="F457" s="397">
        <v>13.2</v>
      </c>
      <c r="G457" s="48">
        <f t="shared" si="344"/>
        <v>1</v>
      </c>
      <c r="H457" s="4">
        <v>5.12</v>
      </c>
      <c r="I457" s="48">
        <f t="shared" si="345"/>
        <v>1</v>
      </c>
      <c r="J457" s="223">
        <v>5.53</v>
      </c>
      <c r="K457" s="48">
        <f t="shared" si="346"/>
        <v>1</v>
      </c>
      <c r="L457" s="223">
        <v>15.8</v>
      </c>
      <c r="M457" s="48">
        <f t="shared" si="347"/>
        <v>1</v>
      </c>
      <c r="N457" s="223">
        <v>275</v>
      </c>
      <c r="O457" s="48">
        <f t="shared" si="348"/>
        <v>1</v>
      </c>
      <c r="P457" s="134">
        <f t="shared" si="349"/>
        <v>1</v>
      </c>
      <c r="Q457" s="134">
        <f t="shared" si="350"/>
        <v>1</v>
      </c>
      <c r="T457" s="25" t="str">
        <f t="shared" si="330"/>
        <v>CARIB</v>
      </c>
      <c r="U457" s="25">
        <f t="shared" si="331"/>
        <v>1.65</v>
      </c>
      <c r="V457" s="25">
        <f t="shared" si="332"/>
        <v>2.14</v>
      </c>
      <c r="W457" s="25">
        <f t="shared" si="333"/>
        <v>12.5</v>
      </c>
      <c r="X457" s="25">
        <f t="shared" si="334"/>
        <v>16.399999999999999</v>
      </c>
      <c r="Y457" s="25">
        <f t="shared" si="335"/>
        <v>5</v>
      </c>
      <c r="Z457" s="25">
        <f t="shared" si="336"/>
        <v>5.44</v>
      </c>
      <c r="AA457" s="25">
        <f t="shared" si="337"/>
        <v>5</v>
      </c>
      <c r="AB457" s="25">
        <f t="shared" si="338"/>
        <v>7</v>
      </c>
      <c r="AC457" s="25">
        <f t="shared" si="339"/>
        <v>12</v>
      </c>
      <c r="AD457" s="25">
        <f t="shared" si="340"/>
        <v>19.440000000000001</v>
      </c>
      <c r="AE457" s="25">
        <f t="shared" si="341"/>
        <v>270</v>
      </c>
      <c r="AF457" s="25">
        <f t="shared" si="342"/>
        <v>280</v>
      </c>
    </row>
    <row r="458" spans="1:32" x14ac:dyDescent="0.25">
      <c r="A458" s="283">
        <v>46238</v>
      </c>
      <c r="B458" s="34" t="s">
        <v>436</v>
      </c>
      <c r="C458" s="34" t="s">
        <v>31</v>
      </c>
      <c r="D458" s="394">
        <v>1.9</v>
      </c>
      <c r="E458" s="48">
        <f t="shared" si="343"/>
        <v>1</v>
      </c>
      <c r="F458" s="397">
        <v>13.65</v>
      </c>
      <c r="G458" s="48">
        <f t="shared" si="344"/>
        <v>1</v>
      </c>
      <c r="H458" s="4">
        <v>5.17</v>
      </c>
      <c r="I458" s="48">
        <f t="shared" si="345"/>
        <v>1</v>
      </c>
      <c r="J458" s="223">
        <v>6.18</v>
      </c>
      <c r="K458" s="48">
        <f t="shared" si="346"/>
        <v>1</v>
      </c>
      <c r="L458" s="223"/>
      <c r="M458" s="48"/>
      <c r="N458" s="223">
        <v>275</v>
      </c>
      <c r="O458" s="48"/>
      <c r="P458" s="134"/>
      <c r="Q458" s="134"/>
      <c r="T458" s="25" t="str">
        <f t="shared" si="330"/>
        <v>CARIB</v>
      </c>
      <c r="U458" s="25">
        <f t="shared" si="331"/>
        <v>1.65</v>
      </c>
      <c r="V458" s="25">
        <f t="shared" si="332"/>
        <v>2.14</v>
      </c>
      <c r="W458" s="25">
        <f t="shared" si="333"/>
        <v>12.5</v>
      </c>
      <c r="X458" s="25">
        <f t="shared" si="334"/>
        <v>16.399999999999999</v>
      </c>
      <c r="Y458" s="25">
        <f t="shared" si="335"/>
        <v>5</v>
      </c>
      <c r="Z458" s="25">
        <f t="shared" si="336"/>
        <v>5.44</v>
      </c>
      <c r="AA458" s="25">
        <f t="shared" si="337"/>
        <v>5</v>
      </c>
      <c r="AB458" s="25">
        <f t="shared" si="338"/>
        <v>7</v>
      </c>
      <c r="AC458" s="25">
        <f t="shared" si="339"/>
        <v>12</v>
      </c>
      <c r="AD458" s="25">
        <f t="shared" si="340"/>
        <v>19.440000000000001</v>
      </c>
      <c r="AE458" s="25">
        <f t="shared" si="341"/>
        <v>270</v>
      </c>
      <c r="AF458" s="25">
        <f t="shared" si="342"/>
        <v>280</v>
      </c>
    </row>
    <row r="459" spans="1:32" x14ac:dyDescent="0.25">
      <c r="A459" s="283">
        <v>46238</v>
      </c>
      <c r="B459" s="34" t="s">
        <v>437</v>
      </c>
      <c r="C459" s="34" t="s">
        <v>31</v>
      </c>
      <c r="D459" s="394">
        <v>1.74</v>
      </c>
      <c r="E459" s="48">
        <f t="shared" si="343"/>
        <v>1</v>
      </c>
      <c r="F459" s="397">
        <v>13.65</v>
      </c>
      <c r="G459" s="48">
        <f t="shared" si="344"/>
        <v>1</v>
      </c>
      <c r="H459" s="4">
        <v>5.17</v>
      </c>
      <c r="I459" s="48">
        <f t="shared" si="345"/>
        <v>1</v>
      </c>
      <c r="J459" s="223">
        <v>6.18</v>
      </c>
      <c r="K459" s="48">
        <f t="shared" si="346"/>
        <v>1</v>
      </c>
      <c r="L459" s="223">
        <v>15.7</v>
      </c>
      <c r="M459" s="48">
        <f t="shared" si="347"/>
        <v>1</v>
      </c>
      <c r="N459" s="223">
        <v>275</v>
      </c>
      <c r="O459" s="48">
        <f t="shared" si="348"/>
        <v>1</v>
      </c>
      <c r="P459" s="134">
        <f t="shared" si="349"/>
        <v>1</v>
      </c>
      <c r="Q459" s="134">
        <f t="shared" si="350"/>
        <v>1</v>
      </c>
      <c r="T459" s="25" t="str">
        <f t="shared" si="330"/>
        <v>CARIB</v>
      </c>
      <c r="U459" s="25">
        <f t="shared" si="331"/>
        <v>1.65</v>
      </c>
      <c r="V459" s="25">
        <f t="shared" si="332"/>
        <v>2.14</v>
      </c>
      <c r="W459" s="25">
        <f t="shared" si="333"/>
        <v>12.5</v>
      </c>
      <c r="X459" s="25">
        <f t="shared" si="334"/>
        <v>16.399999999999999</v>
      </c>
      <c r="Y459" s="25">
        <f t="shared" si="335"/>
        <v>5</v>
      </c>
      <c r="Z459" s="25">
        <f t="shared" si="336"/>
        <v>5.44</v>
      </c>
      <c r="AA459" s="25">
        <f t="shared" si="337"/>
        <v>5</v>
      </c>
      <c r="AB459" s="25">
        <f t="shared" si="338"/>
        <v>7</v>
      </c>
      <c r="AC459" s="25">
        <f t="shared" si="339"/>
        <v>12</v>
      </c>
      <c r="AD459" s="25">
        <f t="shared" si="340"/>
        <v>19.440000000000001</v>
      </c>
      <c r="AE459" s="25">
        <f t="shared" si="341"/>
        <v>270</v>
      </c>
      <c r="AF459" s="25">
        <f t="shared" si="342"/>
        <v>280</v>
      </c>
    </row>
    <row r="460" spans="1:32" x14ac:dyDescent="0.25">
      <c r="A460" s="283">
        <v>46239</v>
      </c>
      <c r="B460" s="34" t="s">
        <v>434</v>
      </c>
      <c r="C460" s="34" t="s">
        <v>30</v>
      </c>
      <c r="D460" s="394">
        <v>0.9</v>
      </c>
      <c r="E460" s="48">
        <f t="shared" si="343"/>
        <v>1</v>
      </c>
      <c r="F460" s="397">
        <v>13.65</v>
      </c>
      <c r="G460" s="48">
        <f t="shared" si="344"/>
        <v>1</v>
      </c>
      <c r="H460" s="4">
        <v>5.69</v>
      </c>
      <c r="I460" s="48">
        <f t="shared" si="345"/>
        <v>1</v>
      </c>
      <c r="J460" s="223">
        <v>5.43</v>
      </c>
      <c r="K460" s="48">
        <f t="shared" si="346"/>
        <v>1</v>
      </c>
      <c r="L460" s="223">
        <v>15.3</v>
      </c>
      <c r="M460" s="48">
        <f t="shared" si="347"/>
        <v>1</v>
      </c>
      <c r="N460" s="223">
        <v>274.5</v>
      </c>
      <c r="O460" s="48">
        <f t="shared" si="348"/>
        <v>1</v>
      </c>
      <c r="P460" s="134">
        <f t="shared" si="349"/>
        <v>1</v>
      </c>
      <c r="Q460" s="134">
        <f t="shared" si="350"/>
        <v>1</v>
      </c>
      <c r="T460" s="25" t="str">
        <f t="shared" si="330"/>
        <v>STAG</v>
      </c>
      <c r="U460" s="25">
        <f t="shared" si="331"/>
        <v>0.8</v>
      </c>
      <c r="V460" s="25">
        <f t="shared" si="332"/>
        <v>1.24</v>
      </c>
      <c r="W460" s="25">
        <f t="shared" si="333"/>
        <v>12.5</v>
      </c>
      <c r="X460" s="25">
        <f t="shared" si="334"/>
        <v>16.440000000000001</v>
      </c>
      <c r="Y460" s="25">
        <f t="shared" si="335"/>
        <v>5.45</v>
      </c>
      <c r="Z460" s="25">
        <f t="shared" si="336"/>
        <v>5.94</v>
      </c>
      <c r="AA460" s="25">
        <f t="shared" si="337"/>
        <v>5</v>
      </c>
      <c r="AB460" s="25">
        <f t="shared" si="338"/>
        <v>7</v>
      </c>
      <c r="AC460" s="25">
        <f t="shared" si="339"/>
        <v>12</v>
      </c>
      <c r="AD460" s="25">
        <f t="shared" si="340"/>
        <v>19.440000000000001</v>
      </c>
      <c r="AE460" s="25">
        <f t="shared" si="341"/>
        <v>270</v>
      </c>
      <c r="AF460" s="25">
        <f t="shared" si="342"/>
        <v>280</v>
      </c>
    </row>
    <row r="461" spans="1:32" x14ac:dyDescent="0.25">
      <c r="A461" s="283">
        <v>46239</v>
      </c>
      <c r="B461" s="34" t="s">
        <v>458</v>
      </c>
      <c r="C461" s="34" t="s">
        <v>30</v>
      </c>
      <c r="D461" s="394">
        <v>0.83</v>
      </c>
      <c r="E461" s="48">
        <f t="shared" si="343"/>
        <v>1</v>
      </c>
      <c r="F461" s="397">
        <v>16</v>
      </c>
      <c r="G461" s="48">
        <f t="shared" si="344"/>
        <v>1</v>
      </c>
      <c r="H461" s="4">
        <v>5.69</v>
      </c>
      <c r="I461" s="48">
        <f t="shared" si="345"/>
        <v>1</v>
      </c>
      <c r="J461" s="223">
        <v>5.4</v>
      </c>
      <c r="K461" s="48">
        <f t="shared" si="346"/>
        <v>1</v>
      </c>
      <c r="L461" s="223">
        <v>18.079999999999998</v>
      </c>
      <c r="M461" s="48">
        <f t="shared" si="347"/>
        <v>1</v>
      </c>
      <c r="N461" s="223">
        <v>275</v>
      </c>
      <c r="O461" s="48">
        <f t="shared" si="348"/>
        <v>1</v>
      </c>
      <c r="P461" s="134">
        <f t="shared" si="349"/>
        <v>1</v>
      </c>
      <c r="Q461" s="134">
        <f t="shared" si="350"/>
        <v>1</v>
      </c>
      <c r="T461" s="25" t="str">
        <f t="shared" si="330"/>
        <v>STAG</v>
      </c>
      <c r="U461" s="25">
        <f t="shared" si="331"/>
        <v>0.8</v>
      </c>
      <c r="V461" s="25">
        <f t="shared" si="332"/>
        <v>1.24</v>
      </c>
      <c r="W461" s="25">
        <f t="shared" si="333"/>
        <v>12.5</v>
      </c>
      <c r="X461" s="25">
        <f t="shared" si="334"/>
        <v>16.440000000000001</v>
      </c>
      <c r="Y461" s="25">
        <f t="shared" si="335"/>
        <v>5.45</v>
      </c>
      <c r="Z461" s="25">
        <f t="shared" si="336"/>
        <v>5.94</v>
      </c>
      <c r="AA461" s="25">
        <f t="shared" si="337"/>
        <v>5</v>
      </c>
      <c r="AB461" s="25">
        <f t="shared" si="338"/>
        <v>7</v>
      </c>
      <c r="AC461" s="25">
        <f t="shared" si="339"/>
        <v>12</v>
      </c>
      <c r="AD461" s="25">
        <f t="shared" si="340"/>
        <v>19.440000000000001</v>
      </c>
      <c r="AE461" s="25">
        <f t="shared" si="341"/>
        <v>270</v>
      </c>
      <c r="AF461" s="25">
        <f t="shared" si="342"/>
        <v>280</v>
      </c>
    </row>
    <row r="462" spans="1:32" x14ac:dyDescent="0.25">
      <c r="A462" s="283">
        <v>46240</v>
      </c>
      <c r="B462" s="34" t="s">
        <v>455</v>
      </c>
      <c r="C462" s="34" t="s">
        <v>31</v>
      </c>
      <c r="D462" s="394">
        <v>1.91</v>
      </c>
      <c r="E462" s="48">
        <f t="shared" si="343"/>
        <v>1</v>
      </c>
      <c r="F462" s="397">
        <v>13.85</v>
      </c>
      <c r="G462" s="48">
        <f t="shared" si="344"/>
        <v>1</v>
      </c>
      <c r="H462" s="4">
        <v>5.25</v>
      </c>
      <c r="I462" s="48">
        <f t="shared" si="345"/>
        <v>1</v>
      </c>
      <c r="J462" s="223">
        <v>5.7</v>
      </c>
      <c r="K462" s="48">
        <f t="shared" si="346"/>
        <v>1</v>
      </c>
      <c r="L462" s="223">
        <v>19.36</v>
      </c>
      <c r="M462" s="48">
        <f t="shared" si="347"/>
        <v>1</v>
      </c>
      <c r="N462" s="223">
        <v>275</v>
      </c>
      <c r="O462" s="48">
        <f t="shared" si="348"/>
        <v>1</v>
      </c>
      <c r="P462" s="134">
        <f t="shared" si="349"/>
        <v>1</v>
      </c>
      <c r="Q462" s="134">
        <f t="shared" si="350"/>
        <v>1</v>
      </c>
      <c r="T462" s="25" t="str">
        <f t="shared" ref="T462:T463" si="351">LEFT(C462,12)</f>
        <v>CARIB</v>
      </c>
      <c r="U462" s="25">
        <f t="shared" si="331"/>
        <v>1.65</v>
      </c>
      <c r="V462" s="25">
        <f t="shared" si="332"/>
        <v>2.14</v>
      </c>
      <c r="W462" s="25">
        <f t="shared" si="333"/>
        <v>12.5</v>
      </c>
      <c r="X462" s="25">
        <f t="shared" si="334"/>
        <v>16.399999999999999</v>
      </c>
      <c r="Y462" s="25">
        <f t="shared" si="335"/>
        <v>5</v>
      </c>
      <c r="Z462" s="25">
        <f t="shared" si="336"/>
        <v>5.44</v>
      </c>
      <c r="AA462" s="25">
        <f t="shared" si="337"/>
        <v>5</v>
      </c>
      <c r="AB462" s="25">
        <f t="shared" si="338"/>
        <v>7</v>
      </c>
      <c r="AC462" s="25">
        <f t="shared" si="339"/>
        <v>12</v>
      </c>
      <c r="AD462" s="25">
        <f t="shared" si="340"/>
        <v>19.440000000000001</v>
      </c>
      <c r="AE462" s="25">
        <f t="shared" si="341"/>
        <v>270</v>
      </c>
      <c r="AF462" s="25">
        <f t="shared" si="342"/>
        <v>280</v>
      </c>
    </row>
    <row r="463" spans="1:32" x14ac:dyDescent="0.25">
      <c r="A463" s="283">
        <v>46240</v>
      </c>
      <c r="B463" s="34" t="s">
        <v>452</v>
      </c>
      <c r="C463" s="34" t="s">
        <v>31</v>
      </c>
      <c r="D463" s="394">
        <v>1.95</v>
      </c>
      <c r="E463" s="48">
        <f t="shared" si="343"/>
        <v>1</v>
      </c>
      <c r="F463" s="397">
        <v>14.79</v>
      </c>
      <c r="G463" s="48">
        <f t="shared" si="344"/>
        <v>1</v>
      </c>
      <c r="H463" s="4">
        <v>5.28</v>
      </c>
      <c r="I463" s="48">
        <f t="shared" si="345"/>
        <v>1</v>
      </c>
      <c r="J463" s="223">
        <v>5.37</v>
      </c>
      <c r="K463" s="48">
        <f t="shared" si="346"/>
        <v>1</v>
      </c>
      <c r="L463" s="223">
        <v>15.75</v>
      </c>
      <c r="M463" s="48">
        <f t="shared" si="347"/>
        <v>1</v>
      </c>
      <c r="N463" s="223">
        <v>275</v>
      </c>
      <c r="O463" s="48">
        <f t="shared" si="348"/>
        <v>1</v>
      </c>
      <c r="P463" s="134">
        <f t="shared" si="349"/>
        <v>1</v>
      </c>
      <c r="Q463" s="134">
        <f t="shared" si="350"/>
        <v>1</v>
      </c>
      <c r="T463" s="25" t="str">
        <f t="shared" si="351"/>
        <v>CARIB</v>
      </c>
      <c r="U463" s="25">
        <f t="shared" si="331"/>
        <v>1.65</v>
      </c>
      <c r="V463" s="25">
        <f t="shared" si="332"/>
        <v>2.14</v>
      </c>
      <c r="W463" s="25">
        <f t="shared" si="333"/>
        <v>12.5</v>
      </c>
      <c r="X463" s="25">
        <f t="shared" si="334"/>
        <v>16.399999999999999</v>
      </c>
      <c r="Y463" s="25">
        <f t="shared" si="335"/>
        <v>5</v>
      </c>
      <c r="Z463" s="25">
        <f t="shared" si="336"/>
        <v>5.44</v>
      </c>
      <c r="AA463" s="25">
        <f t="shared" si="337"/>
        <v>5</v>
      </c>
      <c r="AB463" s="25">
        <f t="shared" si="338"/>
        <v>7</v>
      </c>
      <c r="AC463" s="25">
        <f t="shared" si="339"/>
        <v>12</v>
      </c>
      <c r="AD463" s="25">
        <f t="shared" si="340"/>
        <v>19.440000000000001</v>
      </c>
      <c r="AE463" s="25">
        <f t="shared" si="341"/>
        <v>270</v>
      </c>
      <c r="AF463" s="25">
        <f t="shared" si="342"/>
        <v>280</v>
      </c>
    </row>
    <row r="464" spans="1:32" x14ac:dyDescent="0.25">
      <c r="A464" s="283">
        <v>46240</v>
      </c>
      <c r="B464" s="34" t="s">
        <v>455</v>
      </c>
      <c r="C464" s="34" t="s">
        <v>31</v>
      </c>
      <c r="D464" s="394">
        <v>1.97</v>
      </c>
      <c r="E464" s="48">
        <f t="shared" si="343"/>
        <v>1</v>
      </c>
      <c r="F464" s="397">
        <v>14.8</v>
      </c>
      <c r="G464" s="48">
        <f t="shared" si="344"/>
        <v>1</v>
      </c>
      <c r="H464" s="4">
        <v>5.14</v>
      </c>
      <c r="I464" s="48">
        <f t="shared" si="345"/>
        <v>1</v>
      </c>
      <c r="J464" s="223">
        <v>5.68</v>
      </c>
      <c r="K464" s="48">
        <f t="shared" si="346"/>
        <v>1</v>
      </c>
      <c r="L464" s="223">
        <v>16.84</v>
      </c>
      <c r="M464" s="48">
        <f t="shared" si="347"/>
        <v>1</v>
      </c>
      <c r="N464" s="223">
        <v>275</v>
      </c>
      <c r="O464" s="48">
        <f t="shared" si="348"/>
        <v>1</v>
      </c>
      <c r="P464" s="134">
        <f t="shared" si="349"/>
        <v>1</v>
      </c>
      <c r="Q464" s="134">
        <f t="shared" si="350"/>
        <v>1</v>
      </c>
      <c r="T464" s="25" t="str">
        <f t="shared" si="330"/>
        <v>CARIB</v>
      </c>
      <c r="U464" s="25">
        <f t="shared" si="331"/>
        <v>1.65</v>
      </c>
      <c r="V464" s="25">
        <f t="shared" si="332"/>
        <v>2.14</v>
      </c>
      <c r="W464" s="25">
        <f t="shared" si="333"/>
        <v>12.5</v>
      </c>
      <c r="X464" s="25">
        <f t="shared" si="334"/>
        <v>16.399999999999999</v>
      </c>
      <c r="Y464" s="25">
        <f t="shared" si="335"/>
        <v>5</v>
      </c>
      <c r="Z464" s="25">
        <f t="shared" si="336"/>
        <v>5.44</v>
      </c>
      <c r="AA464" s="25">
        <f t="shared" si="337"/>
        <v>5</v>
      </c>
      <c r="AB464" s="25">
        <f t="shared" si="338"/>
        <v>7</v>
      </c>
      <c r="AC464" s="25">
        <f t="shared" si="339"/>
        <v>12</v>
      </c>
      <c r="AD464" s="25">
        <f t="shared" si="340"/>
        <v>19.440000000000001</v>
      </c>
      <c r="AE464" s="25">
        <f t="shared" si="341"/>
        <v>270</v>
      </c>
      <c r="AF464" s="25">
        <f t="shared" si="342"/>
        <v>280</v>
      </c>
    </row>
    <row r="465" spans="1:32" ht="16.5" customHeight="1" x14ac:dyDescent="0.25">
      <c r="A465" s="283">
        <v>46246</v>
      </c>
      <c r="B465" s="34" t="s">
        <v>452</v>
      </c>
      <c r="C465" s="34" t="s">
        <v>31</v>
      </c>
      <c r="D465" s="394">
        <v>1.95</v>
      </c>
      <c r="E465" s="48">
        <f t="shared" si="343"/>
        <v>1</v>
      </c>
      <c r="F465" s="397">
        <v>13.25</v>
      </c>
      <c r="G465" s="48">
        <f t="shared" si="344"/>
        <v>1</v>
      </c>
      <c r="H465" s="4">
        <v>5.23</v>
      </c>
      <c r="I465" s="48">
        <f t="shared" si="345"/>
        <v>1</v>
      </c>
      <c r="J465" s="223">
        <v>5.85</v>
      </c>
      <c r="K465" s="48">
        <f t="shared" si="346"/>
        <v>1</v>
      </c>
      <c r="L465" s="223">
        <v>19.829999999999998</v>
      </c>
      <c r="M465" s="48">
        <f t="shared" si="347"/>
        <v>0</v>
      </c>
      <c r="N465" s="223">
        <v>275</v>
      </c>
      <c r="O465" s="48">
        <f t="shared" si="348"/>
        <v>1</v>
      </c>
      <c r="P465" s="134">
        <f t="shared" si="349"/>
        <v>0</v>
      </c>
      <c r="Q465" s="134">
        <f t="shared" si="350"/>
        <v>0</v>
      </c>
      <c r="R465" s="302"/>
      <c r="S465" s="302"/>
      <c r="T465" s="25" t="str">
        <f t="shared" si="330"/>
        <v>CARIB</v>
      </c>
      <c r="U465" s="25">
        <f t="shared" si="331"/>
        <v>1.65</v>
      </c>
      <c r="V465" s="25">
        <f t="shared" si="332"/>
        <v>2.14</v>
      </c>
      <c r="W465" s="25">
        <f t="shared" si="333"/>
        <v>12.5</v>
      </c>
      <c r="X465" s="25">
        <f t="shared" si="334"/>
        <v>16.399999999999999</v>
      </c>
      <c r="Y465" s="25">
        <f t="shared" si="335"/>
        <v>5</v>
      </c>
      <c r="Z465" s="25">
        <f t="shared" si="336"/>
        <v>5.44</v>
      </c>
      <c r="AA465" s="25">
        <f t="shared" si="337"/>
        <v>5</v>
      </c>
      <c r="AB465" s="25">
        <f t="shared" si="338"/>
        <v>7</v>
      </c>
      <c r="AC465" s="25">
        <f t="shared" si="339"/>
        <v>12</v>
      </c>
      <c r="AD465" s="25">
        <f t="shared" si="340"/>
        <v>19.440000000000001</v>
      </c>
      <c r="AE465" s="25">
        <f t="shared" si="341"/>
        <v>270</v>
      </c>
      <c r="AF465" s="25">
        <f t="shared" si="342"/>
        <v>280</v>
      </c>
    </row>
    <row r="466" spans="1:32" x14ac:dyDescent="0.25">
      <c r="A466" s="283">
        <v>46246</v>
      </c>
      <c r="B466" s="34" t="s">
        <v>437</v>
      </c>
      <c r="C466" s="34" t="s">
        <v>31</v>
      </c>
      <c r="D466" s="394">
        <v>1.87</v>
      </c>
      <c r="E466" s="48">
        <f t="shared" si="343"/>
        <v>1</v>
      </c>
      <c r="F466" s="397">
        <v>14.05</v>
      </c>
      <c r="G466" s="48">
        <f t="shared" si="344"/>
        <v>1</v>
      </c>
      <c r="H466" s="4">
        <v>5.12</v>
      </c>
      <c r="I466" s="48">
        <f t="shared" si="345"/>
        <v>1</v>
      </c>
      <c r="J466" s="223">
        <v>5.93</v>
      </c>
      <c r="K466" s="48">
        <f t="shared" si="346"/>
        <v>1</v>
      </c>
      <c r="L466" s="223">
        <v>18.2</v>
      </c>
      <c r="M466" s="48">
        <f t="shared" si="347"/>
        <v>1</v>
      </c>
      <c r="N466" s="223">
        <v>275</v>
      </c>
      <c r="O466" s="48">
        <f t="shared" si="348"/>
        <v>1</v>
      </c>
      <c r="P466" s="134">
        <f t="shared" si="349"/>
        <v>1</v>
      </c>
      <c r="Q466" s="134">
        <f t="shared" si="350"/>
        <v>1</v>
      </c>
      <c r="R466" s="302"/>
      <c r="S466" s="302"/>
      <c r="T466" s="25" t="str">
        <f t="shared" si="330"/>
        <v>CARIB</v>
      </c>
      <c r="U466" s="25">
        <f t="shared" si="331"/>
        <v>1.65</v>
      </c>
      <c r="V466" s="25">
        <f t="shared" si="332"/>
        <v>2.14</v>
      </c>
      <c r="W466" s="25">
        <f t="shared" si="333"/>
        <v>12.5</v>
      </c>
      <c r="X466" s="25">
        <f t="shared" si="334"/>
        <v>16.399999999999999</v>
      </c>
      <c r="Y466" s="25">
        <f t="shared" si="335"/>
        <v>5</v>
      </c>
      <c r="Z466" s="25">
        <f t="shared" si="336"/>
        <v>5.44</v>
      </c>
      <c r="AA466" s="25">
        <f t="shared" si="337"/>
        <v>5</v>
      </c>
      <c r="AB466" s="25">
        <f t="shared" si="338"/>
        <v>7</v>
      </c>
      <c r="AC466" s="25">
        <f t="shared" si="339"/>
        <v>12</v>
      </c>
      <c r="AD466" s="25">
        <f t="shared" si="340"/>
        <v>19.440000000000001</v>
      </c>
      <c r="AE466" s="25">
        <f t="shared" si="341"/>
        <v>270</v>
      </c>
      <c r="AF466" s="25">
        <f t="shared" si="342"/>
        <v>280</v>
      </c>
    </row>
    <row r="467" spans="1:32" x14ac:dyDescent="0.25">
      <c r="A467" s="283">
        <v>46246</v>
      </c>
      <c r="B467" s="34" t="s">
        <v>435</v>
      </c>
      <c r="C467" s="34" t="s">
        <v>31</v>
      </c>
      <c r="D467" s="394">
        <v>1.86</v>
      </c>
      <c r="E467" s="48">
        <f t="shared" si="343"/>
        <v>1</v>
      </c>
      <c r="F467" s="397">
        <v>13.25</v>
      </c>
      <c r="G467" s="48">
        <f t="shared" si="344"/>
        <v>1</v>
      </c>
      <c r="H467" s="4">
        <v>5.27</v>
      </c>
      <c r="I467" s="48">
        <f t="shared" si="345"/>
        <v>1</v>
      </c>
      <c r="J467" s="223">
        <v>5.28</v>
      </c>
      <c r="K467" s="48">
        <f t="shared" si="346"/>
        <v>1</v>
      </c>
      <c r="L467" s="223">
        <v>19.649999999999999</v>
      </c>
      <c r="M467" s="48">
        <f t="shared" si="347"/>
        <v>0</v>
      </c>
      <c r="N467" s="223">
        <v>275</v>
      </c>
      <c r="O467" s="48">
        <f t="shared" si="348"/>
        <v>1</v>
      </c>
      <c r="P467" s="134">
        <f t="shared" si="349"/>
        <v>0</v>
      </c>
      <c r="Q467" s="134">
        <f t="shared" si="350"/>
        <v>0</v>
      </c>
      <c r="T467" s="25" t="str">
        <f t="shared" si="330"/>
        <v>CARIB</v>
      </c>
      <c r="U467" s="25">
        <f t="shared" si="331"/>
        <v>1.65</v>
      </c>
      <c r="V467" s="25">
        <f t="shared" si="332"/>
        <v>2.14</v>
      </c>
      <c r="W467" s="25">
        <f t="shared" si="333"/>
        <v>12.5</v>
      </c>
      <c r="X467" s="25">
        <f t="shared" si="334"/>
        <v>16.399999999999999</v>
      </c>
      <c r="Y467" s="25">
        <f t="shared" si="335"/>
        <v>5</v>
      </c>
      <c r="Z467" s="25">
        <f t="shared" si="336"/>
        <v>5.44</v>
      </c>
      <c r="AA467" s="25">
        <f t="shared" si="337"/>
        <v>5</v>
      </c>
      <c r="AB467" s="25">
        <f t="shared" si="338"/>
        <v>7</v>
      </c>
      <c r="AC467" s="25">
        <f t="shared" si="339"/>
        <v>12</v>
      </c>
      <c r="AD467" s="25">
        <f t="shared" si="340"/>
        <v>19.440000000000001</v>
      </c>
      <c r="AE467" s="25">
        <f t="shared" si="341"/>
        <v>270</v>
      </c>
      <c r="AF467" s="25">
        <f t="shared" si="342"/>
        <v>280</v>
      </c>
    </row>
    <row r="468" spans="1:32" x14ac:dyDescent="0.25">
      <c r="A468" s="283">
        <v>46247</v>
      </c>
      <c r="B468" s="34" t="s">
        <v>459</v>
      </c>
      <c r="C468" s="34" t="s">
        <v>31</v>
      </c>
      <c r="D468" s="394">
        <v>1.91</v>
      </c>
      <c r="E468" s="48">
        <f t="shared" si="343"/>
        <v>1</v>
      </c>
      <c r="F468" s="397">
        <v>15.1</v>
      </c>
      <c r="G468" s="48">
        <f t="shared" si="344"/>
        <v>1</v>
      </c>
      <c r="H468" s="4">
        <v>5.28</v>
      </c>
      <c r="I468" s="48">
        <f t="shared" si="345"/>
        <v>1</v>
      </c>
      <c r="J468" s="223">
        <v>5.38</v>
      </c>
      <c r="K468" s="48">
        <f t="shared" si="346"/>
        <v>1</v>
      </c>
      <c r="L468" s="223">
        <v>15.4</v>
      </c>
      <c r="M468" s="48">
        <f t="shared" si="347"/>
        <v>1</v>
      </c>
      <c r="N468" s="223">
        <v>275</v>
      </c>
      <c r="O468" s="48">
        <f t="shared" si="348"/>
        <v>1</v>
      </c>
      <c r="P468" s="134">
        <f t="shared" si="349"/>
        <v>1</v>
      </c>
      <c r="Q468" s="134">
        <f t="shared" si="350"/>
        <v>1</v>
      </c>
      <c r="T468" s="25" t="str">
        <f t="shared" si="330"/>
        <v>CARIB</v>
      </c>
      <c r="U468" s="25">
        <f t="shared" si="331"/>
        <v>1.65</v>
      </c>
      <c r="V468" s="25">
        <f t="shared" si="332"/>
        <v>2.14</v>
      </c>
      <c r="W468" s="25">
        <f t="shared" si="333"/>
        <v>12.5</v>
      </c>
      <c r="X468" s="25">
        <f t="shared" si="334"/>
        <v>16.399999999999999</v>
      </c>
      <c r="Y468" s="25">
        <f t="shared" si="335"/>
        <v>5</v>
      </c>
      <c r="Z468" s="25">
        <f t="shared" si="336"/>
        <v>5.44</v>
      </c>
      <c r="AA468" s="25">
        <f t="shared" si="337"/>
        <v>5</v>
      </c>
      <c r="AB468" s="25">
        <f t="shared" si="338"/>
        <v>7</v>
      </c>
      <c r="AC468" s="25">
        <f t="shared" si="339"/>
        <v>12</v>
      </c>
      <c r="AD468" s="25">
        <f t="shared" si="340"/>
        <v>19.440000000000001</v>
      </c>
      <c r="AE468" s="25">
        <f t="shared" si="341"/>
        <v>270</v>
      </c>
      <c r="AF468" s="25">
        <f t="shared" si="342"/>
        <v>280</v>
      </c>
    </row>
    <row r="469" spans="1:32" x14ac:dyDescent="0.25">
      <c r="A469" s="283">
        <v>46247</v>
      </c>
      <c r="B469" s="34" t="s">
        <v>437</v>
      </c>
      <c r="C469" s="34" t="s">
        <v>31</v>
      </c>
      <c r="D469" s="394">
        <v>1.94</v>
      </c>
      <c r="E469" s="48">
        <f t="shared" si="343"/>
        <v>1</v>
      </c>
      <c r="F469" s="397">
        <v>16</v>
      </c>
      <c r="G469" s="48">
        <f t="shared" si="344"/>
        <v>1</v>
      </c>
      <c r="H469" s="4">
        <v>5.18</v>
      </c>
      <c r="I469" s="48">
        <f t="shared" si="345"/>
        <v>1</v>
      </c>
      <c r="J469" s="223">
        <v>5.86</v>
      </c>
      <c r="K469" s="48">
        <f t="shared" si="346"/>
        <v>1</v>
      </c>
      <c r="L469" s="223">
        <v>16.05</v>
      </c>
      <c r="M469" s="48">
        <f t="shared" si="347"/>
        <v>1</v>
      </c>
      <c r="N469" s="223">
        <v>275</v>
      </c>
      <c r="O469" s="48">
        <f t="shared" si="348"/>
        <v>1</v>
      </c>
      <c r="P469" s="134">
        <f t="shared" si="349"/>
        <v>1</v>
      </c>
      <c r="Q469" s="134">
        <f t="shared" si="350"/>
        <v>1</v>
      </c>
      <c r="T469" s="25" t="str">
        <f t="shared" si="330"/>
        <v>CARIB</v>
      </c>
      <c r="U469" s="25">
        <f t="shared" si="331"/>
        <v>1.65</v>
      </c>
      <c r="V469" s="25">
        <f t="shared" si="332"/>
        <v>2.14</v>
      </c>
      <c r="W469" s="25">
        <f t="shared" si="333"/>
        <v>12.5</v>
      </c>
      <c r="X469" s="25">
        <f t="shared" si="334"/>
        <v>16.399999999999999</v>
      </c>
      <c r="Y469" s="25">
        <f t="shared" si="335"/>
        <v>5</v>
      </c>
      <c r="Z469" s="25">
        <f t="shared" si="336"/>
        <v>5.44</v>
      </c>
      <c r="AA469" s="25">
        <f t="shared" si="337"/>
        <v>5</v>
      </c>
      <c r="AB469" s="25">
        <f t="shared" si="338"/>
        <v>7</v>
      </c>
      <c r="AC469" s="25">
        <f t="shared" si="339"/>
        <v>12</v>
      </c>
      <c r="AD469" s="25">
        <f t="shared" si="340"/>
        <v>19.440000000000001</v>
      </c>
      <c r="AE469" s="25">
        <f t="shared" si="341"/>
        <v>270</v>
      </c>
      <c r="AF469" s="25">
        <f t="shared" si="342"/>
        <v>280</v>
      </c>
    </row>
    <row r="470" spans="1:32" x14ac:dyDescent="0.25">
      <c r="A470" s="283">
        <v>46247</v>
      </c>
      <c r="B470" s="34" t="s">
        <v>457</v>
      </c>
      <c r="C470" s="34" t="s">
        <v>30</v>
      </c>
      <c r="D470" s="394">
        <v>0.91</v>
      </c>
      <c r="E470" s="48">
        <f t="shared" si="343"/>
        <v>1</v>
      </c>
      <c r="F470" s="397">
        <v>14.9</v>
      </c>
      <c r="G470" s="48">
        <f t="shared" si="344"/>
        <v>1</v>
      </c>
      <c r="H470" s="4">
        <v>5.82</v>
      </c>
      <c r="I470" s="48">
        <f t="shared" si="345"/>
        <v>1</v>
      </c>
      <c r="J470" s="223">
        <v>5.43</v>
      </c>
      <c r="K470" s="48">
        <f t="shared" si="346"/>
        <v>1</v>
      </c>
      <c r="L470" s="1">
        <v>16.7</v>
      </c>
      <c r="M470" s="48">
        <f t="shared" si="347"/>
        <v>1</v>
      </c>
      <c r="N470" s="223">
        <v>274.83</v>
      </c>
      <c r="O470" s="48">
        <f t="shared" si="348"/>
        <v>1</v>
      </c>
      <c r="P470" s="134">
        <f t="shared" si="349"/>
        <v>1</v>
      </c>
      <c r="Q470" s="134">
        <f t="shared" si="350"/>
        <v>1</v>
      </c>
      <c r="T470" s="25" t="str">
        <f t="shared" si="330"/>
        <v>STAG</v>
      </c>
      <c r="U470" s="25">
        <f t="shared" si="331"/>
        <v>0.8</v>
      </c>
      <c r="V470" s="25">
        <f t="shared" si="332"/>
        <v>1.24</v>
      </c>
      <c r="W470" s="25">
        <f t="shared" si="333"/>
        <v>12.5</v>
      </c>
      <c r="X470" s="25">
        <f t="shared" si="334"/>
        <v>16.440000000000001</v>
      </c>
      <c r="Y470" s="25">
        <f t="shared" si="335"/>
        <v>5.45</v>
      </c>
      <c r="Z470" s="25">
        <f t="shared" si="336"/>
        <v>5.94</v>
      </c>
      <c r="AA470" s="25">
        <f t="shared" si="337"/>
        <v>5</v>
      </c>
      <c r="AB470" s="25">
        <f t="shared" si="338"/>
        <v>7</v>
      </c>
      <c r="AC470" s="25">
        <f t="shared" si="339"/>
        <v>12</v>
      </c>
      <c r="AD470" s="25">
        <f t="shared" si="340"/>
        <v>19.440000000000001</v>
      </c>
      <c r="AE470" s="25">
        <f t="shared" si="341"/>
        <v>270</v>
      </c>
      <c r="AF470" s="25">
        <f t="shared" si="342"/>
        <v>280</v>
      </c>
    </row>
    <row r="471" spans="1:32" x14ac:dyDescent="0.25">
      <c r="A471" s="283">
        <v>46248</v>
      </c>
      <c r="B471" s="34" t="s">
        <v>459</v>
      </c>
      <c r="C471" s="34" t="s">
        <v>30</v>
      </c>
      <c r="D471" s="394">
        <v>0.89</v>
      </c>
      <c r="E471" s="48">
        <f t="shared" si="343"/>
        <v>1</v>
      </c>
      <c r="F471" s="397">
        <v>15</v>
      </c>
      <c r="G471" s="48">
        <f t="shared" si="344"/>
        <v>1</v>
      </c>
      <c r="H471" s="4">
        <v>5.78</v>
      </c>
      <c r="I471" s="48">
        <f t="shared" si="345"/>
        <v>1</v>
      </c>
      <c r="J471" s="223">
        <v>5.7</v>
      </c>
      <c r="K471" s="48">
        <f t="shared" si="346"/>
        <v>1</v>
      </c>
      <c r="L471" s="223">
        <v>21.73</v>
      </c>
      <c r="M471" s="48">
        <f t="shared" si="347"/>
        <v>0</v>
      </c>
      <c r="N471" s="223">
        <v>275</v>
      </c>
      <c r="O471" s="48">
        <f t="shared" si="348"/>
        <v>1</v>
      </c>
      <c r="P471" s="134">
        <f t="shared" si="349"/>
        <v>0</v>
      </c>
      <c r="Q471" s="134">
        <f t="shared" si="350"/>
        <v>0</v>
      </c>
      <c r="T471" s="25" t="str">
        <f t="shared" si="330"/>
        <v>STAG</v>
      </c>
      <c r="U471" s="25">
        <f t="shared" si="331"/>
        <v>0.8</v>
      </c>
      <c r="V471" s="25">
        <f t="shared" si="332"/>
        <v>1.24</v>
      </c>
      <c r="W471" s="25">
        <f t="shared" si="333"/>
        <v>12.5</v>
      </c>
      <c r="X471" s="25">
        <f t="shared" si="334"/>
        <v>16.440000000000001</v>
      </c>
      <c r="Y471" s="25">
        <f t="shared" si="335"/>
        <v>5.45</v>
      </c>
      <c r="Z471" s="25">
        <f t="shared" si="336"/>
        <v>5.94</v>
      </c>
      <c r="AA471" s="25">
        <f t="shared" si="337"/>
        <v>5</v>
      </c>
      <c r="AB471" s="25">
        <f t="shared" si="338"/>
        <v>7</v>
      </c>
      <c r="AC471" s="25">
        <f t="shared" si="339"/>
        <v>12</v>
      </c>
      <c r="AD471" s="25">
        <f t="shared" si="340"/>
        <v>19.440000000000001</v>
      </c>
      <c r="AE471" s="25">
        <f t="shared" si="341"/>
        <v>270</v>
      </c>
      <c r="AF471" s="25">
        <f t="shared" si="342"/>
        <v>280</v>
      </c>
    </row>
    <row r="472" spans="1:32" x14ac:dyDescent="0.25">
      <c r="A472" s="283">
        <v>46248</v>
      </c>
      <c r="B472" s="34" t="s">
        <v>457</v>
      </c>
      <c r="C472" s="34" t="s">
        <v>30</v>
      </c>
      <c r="D472" s="394">
        <v>0.93</v>
      </c>
      <c r="E472" s="48">
        <f t="shared" si="343"/>
        <v>1</v>
      </c>
      <c r="F472" s="397">
        <v>13</v>
      </c>
      <c r="G472" s="48">
        <f t="shared" si="344"/>
        <v>1</v>
      </c>
      <c r="H472" s="4">
        <v>5.87</v>
      </c>
      <c r="I472" s="48">
        <f t="shared" si="345"/>
        <v>1</v>
      </c>
      <c r="J472" s="223">
        <v>6</v>
      </c>
      <c r="K472" s="48">
        <f t="shared" si="346"/>
        <v>1</v>
      </c>
      <c r="L472" s="223">
        <v>15.05</v>
      </c>
      <c r="M472" s="48">
        <f t="shared" si="347"/>
        <v>1</v>
      </c>
      <c r="N472" s="223">
        <v>275</v>
      </c>
      <c r="O472" s="48">
        <f t="shared" si="348"/>
        <v>1</v>
      </c>
      <c r="P472" s="134">
        <f t="shared" si="349"/>
        <v>1</v>
      </c>
      <c r="Q472" s="134">
        <f t="shared" si="350"/>
        <v>1</v>
      </c>
      <c r="T472" s="25" t="str">
        <f t="shared" si="330"/>
        <v>STAG</v>
      </c>
      <c r="U472" s="25">
        <f t="shared" si="331"/>
        <v>0.8</v>
      </c>
      <c r="V472" s="25">
        <f t="shared" si="332"/>
        <v>1.24</v>
      </c>
      <c r="W472" s="25">
        <f t="shared" si="333"/>
        <v>12.5</v>
      </c>
      <c r="X472" s="25">
        <f t="shared" si="334"/>
        <v>16.440000000000001</v>
      </c>
      <c r="Y472" s="25">
        <f t="shared" si="335"/>
        <v>5.45</v>
      </c>
      <c r="Z472" s="25">
        <f t="shared" si="336"/>
        <v>5.94</v>
      </c>
      <c r="AA472" s="25">
        <f t="shared" si="337"/>
        <v>5</v>
      </c>
      <c r="AB472" s="25">
        <f t="shared" si="338"/>
        <v>7</v>
      </c>
      <c r="AC472" s="25">
        <f t="shared" si="339"/>
        <v>12</v>
      </c>
      <c r="AD472" s="25">
        <f t="shared" si="340"/>
        <v>19.440000000000001</v>
      </c>
      <c r="AE472" s="25">
        <f t="shared" si="341"/>
        <v>270</v>
      </c>
      <c r="AF472" s="25">
        <f t="shared" si="342"/>
        <v>280</v>
      </c>
    </row>
    <row r="473" spans="1:32" x14ac:dyDescent="0.25">
      <c r="A473" s="283">
        <v>46248</v>
      </c>
      <c r="B473" s="34" t="s">
        <v>437</v>
      </c>
      <c r="C473" s="34" t="s">
        <v>30</v>
      </c>
      <c r="D473" s="394">
        <v>0.91</v>
      </c>
      <c r="E473" s="48">
        <f t="shared" si="343"/>
        <v>1</v>
      </c>
      <c r="F473" s="397">
        <v>14.7</v>
      </c>
      <c r="G473" s="48">
        <f t="shared" si="344"/>
        <v>1</v>
      </c>
      <c r="H473" s="4">
        <v>5.85</v>
      </c>
      <c r="I473" s="48">
        <f t="shared" si="345"/>
        <v>1</v>
      </c>
      <c r="J473" s="223">
        <v>5.63</v>
      </c>
      <c r="K473" s="48">
        <f t="shared" si="346"/>
        <v>1</v>
      </c>
      <c r="L473" s="223">
        <v>16.2</v>
      </c>
      <c r="M473" s="48">
        <f t="shared" si="347"/>
        <v>1</v>
      </c>
      <c r="N473" s="223">
        <v>275</v>
      </c>
      <c r="O473" s="48">
        <f t="shared" si="348"/>
        <v>1</v>
      </c>
      <c r="P473" s="134">
        <f t="shared" si="349"/>
        <v>1</v>
      </c>
      <c r="Q473" s="134">
        <f t="shared" si="350"/>
        <v>1</v>
      </c>
      <c r="T473" s="25" t="str">
        <f t="shared" si="330"/>
        <v>STAG</v>
      </c>
      <c r="U473" s="25">
        <f t="shared" si="331"/>
        <v>0.8</v>
      </c>
      <c r="V473" s="25">
        <f t="shared" si="332"/>
        <v>1.24</v>
      </c>
      <c r="W473" s="25">
        <f t="shared" si="333"/>
        <v>12.5</v>
      </c>
      <c r="X473" s="25">
        <f t="shared" si="334"/>
        <v>16.440000000000001</v>
      </c>
      <c r="Y473" s="25">
        <f t="shared" si="335"/>
        <v>5.45</v>
      </c>
      <c r="Z473" s="25">
        <f t="shared" si="336"/>
        <v>5.94</v>
      </c>
      <c r="AA473" s="25">
        <f t="shared" si="337"/>
        <v>5</v>
      </c>
      <c r="AB473" s="25">
        <f t="shared" si="338"/>
        <v>7</v>
      </c>
      <c r="AC473" s="25">
        <f t="shared" si="339"/>
        <v>12</v>
      </c>
      <c r="AD473" s="25">
        <f t="shared" si="340"/>
        <v>19.440000000000001</v>
      </c>
      <c r="AE473" s="25">
        <f t="shared" si="341"/>
        <v>270</v>
      </c>
      <c r="AF473" s="25">
        <f t="shared" si="342"/>
        <v>280</v>
      </c>
    </row>
    <row r="474" spans="1:32" x14ac:dyDescent="0.25">
      <c r="A474" s="283">
        <v>46248</v>
      </c>
      <c r="B474" s="34" t="s">
        <v>459</v>
      </c>
      <c r="C474" s="34" t="s">
        <v>31</v>
      </c>
      <c r="D474" s="394">
        <v>1.89</v>
      </c>
      <c r="E474" s="48">
        <f t="shared" si="343"/>
        <v>1</v>
      </c>
      <c r="F474" s="397">
        <v>16.100000000000001</v>
      </c>
      <c r="G474" s="48">
        <f t="shared" si="344"/>
        <v>1</v>
      </c>
      <c r="H474" s="4">
        <v>5.25</v>
      </c>
      <c r="I474" s="48">
        <f t="shared" si="345"/>
        <v>1</v>
      </c>
      <c r="J474" s="223">
        <v>6.33</v>
      </c>
      <c r="K474" s="48">
        <f t="shared" si="346"/>
        <v>1</v>
      </c>
      <c r="L474" s="223">
        <v>15.2</v>
      </c>
      <c r="M474" s="48">
        <f t="shared" si="347"/>
        <v>1</v>
      </c>
      <c r="N474" s="223">
        <v>275</v>
      </c>
      <c r="O474" s="48">
        <f t="shared" si="348"/>
        <v>1</v>
      </c>
      <c r="P474" s="134">
        <f t="shared" si="349"/>
        <v>1</v>
      </c>
      <c r="Q474" s="134">
        <f t="shared" si="350"/>
        <v>1</v>
      </c>
      <c r="T474" s="25" t="str">
        <f t="shared" si="330"/>
        <v>CARIB</v>
      </c>
      <c r="U474" s="25">
        <f t="shared" si="331"/>
        <v>1.65</v>
      </c>
      <c r="V474" s="25">
        <f t="shared" si="332"/>
        <v>2.14</v>
      </c>
      <c r="W474" s="25">
        <f t="shared" si="333"/>
        <v>12.5</v>
      </c>
      <c r="X474" s="25">
        <f t="shared" si="334"/>
        <v>16.399999999999999</v>
      </c>
      <c r="Y474" s="25">
        <f t="shared" si="335"/>
        <v>5</v>
      </c>
      <c r="Z474" s="25">
        <f t="shared" si="336"/>
        <v>5.44</v>
      </c>
      <c r="AA474" s="25">
        <f t="shared" si="337"/>
        <v>5</v>
      </c>
      <c r="AB474" s="25">
        <f t="shared" si="338"/>
        <v>7</v>
      </c>
      <c r="AC474" s="25">
        <f t="shared" si="339"/>
        <v>12</v>
      </c>
      <c r="AD474" s="25">
        <f t="shared" si="340"/>
        <v>19.440000000000001</v>
      </c>
      <c r="AE474" s="25">
        <f t="shared" si="341"/>
        <v>270</v>
      </c>
      <c r="AF474" s="25">
        <f t="shared" si="342"/>
        <v>280</v>
      </c>
    </row>
    <row r="475" spans="1:32" ht="15.75" customHeight="1" x14ac:dyDescent="0.25">
      <c r="A475" s="283">
        <v>46251</v>
      </c>
      <c r="B475" s="34" t="s">
        <v>459</v>
      </c>
      <c r="C475" s="34" t="s">
        <v>31</v>
      </c>
      <c r="D475" s="394">
        <v>1.89</v>
      </c>
      <c r="E475" s="48">
        <f t="shared" si="343"/>
        <v>1</v>
      </c>
      <c r="F475" s="397">
        <v>14.65</v>
      </c>
      <c r="G475" s="48">
        <f t="shared" si="344"/>
        <v>1</v>
      </c>
      <c r="H475" s="4">
        <v>5.23</v>
      </c>
      <c r="I475" s="48">
        <f t="shared" si="345"/>
        <v>1</v>
      </c>
      <c r="J475" s="223">
        <v>6.25</v>
      </c>
      <c r="K475" s="48">
        <f t="shared" si="346"/>
        <v>1</v>
      </c>
      <c r="L475" s="223">
        <v>15.4</v>
      </c>
      <c r="M475" s="48">
        <f t="shared" si="347"/>
        <v>1</v>
      </c>
      <c r="N475" s="223">
        <v>275</v>
      </c>
      <c r="O475" s="48">
        <f t="shared" si="348"/>
        <v>1</v>
      </c>
      <c r="P475" s="134">
        <f t="shared" si="349"/>
        <v>1</v>
      </c>
      <c r="Q475" s="134">
        <f t="shared" si="350"/>
        <v>1</v>
      </c>
      <c r="T475" s="25" t="str">
        <f t="shared" si="330"/>
        <v>CARIB</v>
      </c>
      <c r="U475" s="25">
        <f t="shared" si="331"/>
        <v>1.65</v>
      </c>
      <c r="V475" s="25">
        <f t="shared" si="332"/>
        <v>2.14</v>
      </c>
      <c r="W475" s="25">
        <f t="shared" si="333"/>
        <v>12.5</v>
      </c>
      <c r="X475" s="25">
        <f t="shared" si="334"/>
        <v>16.399999999999999</v>
      </c>
      <c r="Y475" s="25">
        <f t="shared" si="335"/>
        <v>5</v>
      </c>
      <c r="Z475" s="25">
        <f t="shared" si="336"/>
        <v>5.44</v>
      </c>
      <c r="AA475" s="25">
        <f t="shared" si="337"/>
        <v>5</v>
      </c>
      <c r="AB475" s="25">
        <f t="shared" si="338"/>
        <v>7</v>
      </c>
      <c r="AC475" s="25">
        <f t="shared" si="339"/>
        <v>12</v>
      </c>
      <c r="AD475" s="25">
        <f t="shared" si="340"/>
        <v>19.440000000000001</v>
      </c>
      <c r="AE475" s="25">
        <f t="shared" si="341"/>
        <v>270</v>
      </c>
      <c r="AF475" s="25">
        <f t="shared" si="342"/>
        <v>280</v>
      </c>
    </row>
    <row r="476" spans="1:32" x14ac:dyDescent="0.25">
      <c r="A476" s="283">
        <v>46251</v>
      </c>
      <c r="B476" s="34" t="s">
        <v>458</v>
      </c>
      <c r="C476" s="34" t="s">
        <v>31</v>
      </c>
      <c r="D476" s="394">
        <v>1.87</v>
      </c>
      <c r="E476" s="48">
        <f t="shared" si="343"/>
        <v>1</v>
      </c>
      <c r="F476" s="397">
        <v>15.9</v>
      </c>
      <c r="G476" s="48">
        <f t="shared" si="344"/>
        <v>1</v>
      </c>
      <c r="H476" s="4">
        <v>5.15</v>
      </c>
      <c r="I476" s="48">
        <f t="shared" si="345"/>
        <v>1</v>
      </c>
      <c r="J476" s="223">
        <v>6.45</v>
      </c>
      <c r="K476" s="48">
        <f t="shared" si="346"/>
        <v>1</v>
      </c>
      <c r="L476" s="223">
        <v>18.45</v>
      </c>
      <c r="M476" s="48">
        <f t="shared" si="347"/>
        <v>1</v>
      </c>
      <c r="N476" s="223">
        <v>275</v>
      </c>
      <c r="O476" s="48">
        <f t="shared" si="348"/>
        <v>1</v>
      </c>
      <c r="P476" s="134">
        <f t="shared" si="349"/>
        <v>1</v>
      </c>
      <c r="Q476" s="134">
        <f t="shared" si="350"/>
        <v>1</v>
      </c>
      <c r="T476" s="25" t="str">
        <f t="shared" si="330"/>
        <v>CARIB</v>
      </c>
      <c r="U476" s="25">
        <f t="shared" si="331"/>
        <v>1.65</v>
      </c>
      <c r="V476" s="25">
        <f t="shared" si="332"/>
        <v>2.14</v>
      </c>
      <c r="W476" s="25">
        <f t="shared" si="333"/>
        <v>12.5</v>
      </c>
      <c r="X476" s="25">
        <f t="shared" si="334"/>
        <v>16.399999999999999</v>
      </c>
      <c r="Y476" s="25">
        <f t="shared" si="335"/>
        <v>5</v>
      </c>
      <c r="Z476" s="25">
        <f t="shared" si="336"/>
        <v>5.44</v>
      </c>
      <c r="AA476" s="25">
        <f t="shared" si="337"/>
        <v>5</v>
      </c>
      <c r="AB476" s="25">
        <f t="shared" si="338"/>
        <v>7</v>
      </c>
      <c r="AC476" s="25">
        <f t="shared" si="339"/>
        <v>12</v>
      </c>
      <c r="AD476" s="25">
        <f t="shared" si="340"/>
        <v>19.440000000000001</v>
      </c>
      <c r="AE476" s="25">
        <f t="shared" si="341"/>
        <v>270</v>
      </c>
      <c r="AF476" s="25">
        <f t="shared" si="342"/>
        <v>280</v>
      </c>
    </row>
    <row r="477" spans="1:32" x14ac:dyDescent="0.25">
      <c r="A477" s="283">
        <v>46252</v>
      </c>
      <c r="B477" s="34" t="s">
        <v>459</v>
      </c>
      <c r="C477" s="34" t="s">
        <v>31</v>
      </c>
      <c r="D477" s="394">
        <v>2.1</v>
      </c>
      <c r="E477" s="48">
        <f t="shared" si="343"/>
        <v>1</v>
      </c>
      <c r="F477" s="397">
        <v>13.5</v>
      </c>
      <c r="G477" s="48">
        <f t="shared" si="344"/>
        <v>1</v>
      </c>
      <c r="H477" s="4">
        <v>5.12</v>
      </c>
      <c r="I477" s="48">
        <f t="shared" si="345"/>
        <v>1</v>
      </c>
      <c r="J477" s="223">
        <v>6.4</v>
      </c>
      <c r="K477" s="48">
        <f t="shared" si="346"/>
        <v>1</v>
      </c>
      <c r="L477" s="223">
        <v>16.23</v>
      </c>
      <c r="M477" s="48">
        <f t="shared" si="347"/>
        <v>1</v>
      </c>
      <c r="N477" s="223">
        <v>275</v>
      </c>
      <c r="O477" s="48">
        <f t="shared" si="348"/>
        <v>1</v>
      </c>
      <c r="P477" s="134">
        <f t="shared" si="349"/>
        <v>1</v>
      </c>
      <c r="Q477" s="134">
        <f t="shared" si="350"/>
        <v>1</v>
      </c>
      <c r="T477" s="25" t="str">
        <f t="shared" si="330"/>
        <v>CARIB</v>
      </c>
      <c r="U477" s="25">
        <f t="shared" si="331"/>
        <v>1.65</v>
      </c>
      <c r="V477" s="25">
        <f t="shared" si="332"/>
        <v>2.14</v>
      </c>
      <c r="W477" s="25">
        <f t="shared" si="333"/>
        <v>12.5</v>
      </c>
      <c r="X477" s="25">
        <f t="shared" si="334"/>
        <v>16.399999999999999</v>
      </c>
      <c r="Y477" s="25">
        <f t="shared" si="335"/>
        <v>5</v>
      </c>
      <c r="Z477" s="25">
        <f t="shared" si="336"/>
        <v>5.44</v>
      </c>
      <c r="AA477" s="25">
        <f t="shared" si="337"/>
        <v>5</v>
      </c>
      <c r="AB477" s="25">
        <f t="shared" si="338"/>
        <v>7</v>
      </c>
      <c r="AC477" s="25">
        <f t="shared" si="339"/>
        <v>12</v>
      </c>
      <c r="AD477" s="25">
        <f t="shared" si="340"/>
        <v>19.440000000000001</v>
      </c>
      <c r="AE477" s="25">
        <f t="shared" si="341"/>
        <v>270</v>
      </c>
      <c r="AF477" s="25">
        <f t="shared" si="342"/>
        <v>280</v>
      </c>
    </row>
    <row r="478" spans="1:32" x14ac:dyDescent="0.25">
      <c r="A478" s="279">
        <v>46252</v>
      </c>
      <c r="B478" s="34" t="s">
        <v>458</v>
      </c>
      <c r="C478" s="34" t="s">
        <v>31</v>
      </c>
      <c r="D478" s="394">
        <v>2.1</v>
      </c>
      <c r="E478" s="48">
        <f t="shared" si="343"/>
        <v>1</v>
      </c>
      <c r="F478" s="397">
        <v>14.35</v>
      </c>
      <c r="G478" s="48">
        <f t="shared" si="344"/>
        <v>1</v>
      </c>
      <c r="H478" s="4">
        <v>5.2</v>
      </c>
      <c r="I478" s="48">
        <f t="shared" si="345"/>
        <v>1</v>
      </c>
      <c r="J478" s="223">
        <v>5.74</v>
      </c>
      <c r="K478" s="48">
        <f t="shared" si="346"/>
        <v>1</v>
      </c>
      <c r="L478" s="223">
        <v>16.21</v>
      </c>
      <c r="M478" s="48">
        <f t="shared" si="347"/>
        <v>1</v>
      </c>
      <c r="N478" s="223">
        <v>275</v>
      </c>
      <c r="O478" s="48">
        <f t="shared" si="348"/>
        <v>1</v>
      </c>
      <c r="P478" s="134">
        <f t="shared" si="349"/>
        <v>1</v>
      </c>
      <c r="Q478" s="134">
        <f t="shared" si="350"/>
        <v>1</v>
      </c>
      <c r="T478" s="25" t="str">
        <f t="shared" si="330"/>
        <v>CARIB</v>
      </c>
      <c r="U478" s="25">
        <f t="shared" si="331"/>
        <v>1.65</v>
      </c>
      <c r="V478" s="25">
        <f t="shared" si="332"/>
        <v>2.14</v>
      </c>
      <c r="W478" s="25">
        <f t="shared" si="333"/>
        <v>12.5</v>
      </c>
      <c r="X478" s="25">
        <f t="shared" si="334"/>
        <v>16.399999999999999</v>
      </c>
      <c r="Y478" s="25">
        <f t="shared" si="335"/>
        <v>5</v>
      </c>
      <c r="Z478" s="25">
        <f t="shared" si="336"/>
        <v>5.44</v>
      </c>
      <c r="AA478" s="25">
        <f t="shared" si="337"/>
        <v>5</v>
      </c>
      <c r="AB478" s="25">
        <f t="shared" si="338"/>
        <v>7</v>
      </c>
      <c r="AC478" s="25">
        <f t="shared" si="339"/>
        <v>12</v>
      </c>
      <c r="AD478" s="25">
        <f t="shared" si="340"/>
        <v>19.440000000000001</v>
      </c>
      <c r="AE478" s="25">
        <f t="shared" si="341"/>
        <v>270</v>
      </c>
      <c r="AF478" s="25">
        <f t="shared" si="342"/>
        <v>280</v>
      </c>
    </row>
    <row r="479" spans="1:32" x14ac:dyDescent="0.25">
      <c r="A479" s="283">
        <v>46252</v>
      </c>
      <c r="B479" s="34" t="s">
        <v>459</v>
      </c>
      <c r="C479" s="34" t="s">
        <v>31</v>
      </c>
      <c r="D479" s="394">
        <v>1.88</v>
      </c>
      <c r="E479" s="48">
        <f t="shared" si="343"/>
        <v>1</v>
      </c>
      <c r="F479" s="397">
        <v>13</v>
      </c>
      <c r="G479" s="48">
        <f t="shared" si="344"/>
        <v>1</v>
      </c>
      <c r="H479" s="4">
        <v>5.21</v>
      </c>
      <c r="I479" s="48">
        <f t="shared" si="345"/>
        <v>1</v>
      </c>
      <c r="J479" s="223">
        <v>5.35</v>
      </c>
      <c r="K479" s="48">
        <f t="shared" si="346"/>
        <v>1</v>
      </c>
      <c r="L479" s="223">
        <v>15.53</v>
      </c>
      <c r="M479" s="48">
        <f t="shared" si="347"/>
        <v>1</v>
      </c>
      <c r="N479" s="223">
        <v>275</v>
      </c>
      <c r="O479" s="48">
        <f t="shared" si="348"/>
        <v>1</v>
      </c>
      <c r="P479" s="134">
        <f t="shared" si="349"/>
        <v>1</v>
      </c>
      <c r="Q479" s="134">
        <f t="shared" si="350"/>
        <v>1</v>
      </c>
      <c r="T479" s="25" t="str">
        <f t="shared" si="330"/>
        <v>CARIB</v>
      </c>
      <c r="U479" s="25">
        <f t="shared" si="331"/>
        <v>1.65</v>
      </c>
      <c r="V479" s="25">
        <f t="shared" si="332"/>
        <v>2.14</v>
      </c>
      <c r="W479" s="25">
        <f t="shared" si="333"/>
        <v>12.5</v>
      </c>
      <c r="X479" s="25">
        <f t="shared" si="334"/>
        <v>16.399999999999999</v>
      </c>
      <c r="Y479" s="25">
        <f t="shared" si="335"/>
        <v>5</v>
      </c>
      <c r="Z479" s="25">
        <f t="shared" si="336"/>
        <v>5.44</v>
      </c>
      <c r="AA479" s="25">
        <f t="shared" si="337"/>
        <v>5</v>
      </c>
      <c r="AB479" s="25">
        <f t="shared" si="338"/>
        <v>7</v>
      </c>
      <c r="AC479" s="25">
        <f t="shared" si="339"/>
        <v>12</v>
      </c>
      <c r="AD479" s="25">
        <f t="shared" si="340"/>
        <v>19.440000000000001</v>
      </c>
      <c r="AE479" s="25">
        <f t="shared" si="341"/>
        <v>270</v>
      </c>
      <c r="AF479" s="25">
        <f t="shared" si="342"/>
        <v>280</v>
      </c>
    </row>
    <row r="480" spans="1:32" x14ac:dyDescent="0.25">
      <c r="A480" s="283">
        <v>46252</v>
      </c>
      <c r="B480" s="34" t="s">
        <v>458</v>
      </c>
      <c r="C480" s="34" t="s">
        <v>31</v>
      </c>
      <c r="D480" s="394">
        <v>1.92</v>
      </c>
      <c r="E480" s="48">
        <f t="shared" si="343"/>
        <v>1</v>
      </c>
      <c r="F480" s="397">
        <v>13.35</v>
      </c>
      <c r="G480" s="48">
        <f t="shared" si="344"/>
        <v>1</v>
      </c>
      <c r="H480" s="4">
        <v>5.3</v>
      </c>
      <c r="I480" s="48">
        <f t="shared" si="345"/>
        <v>1</v>
      </c>
      <c r="J480" s="223">
        <v>6.22</v>
      </c>
      <c r="K480" s="48">
        <f t="shared" si="346"/>
        <v>1</v>
      </c>
      <c r="L480" s="223">
        <v>17.899999999999999</v>
      </c>
      <c r="M480" s="48">
        <f t="shared" si="347"/>
        <v>1</v>
      </c>
      <c r="N480" s="223">
        <v>275</v>
      </c>
      <c r="O480" s="48">
        <f t="shared" si="348"/>
        <v>1</v>
      </c>
      <c r="P480" s="134">
        <f t="shared" si="349"/>
        <v>1</v>
      </c>
      <c r="Q480" s="134">
        <f t="shared" si="350"/>
        <v>1</v>
      </c>
      <c r="T480" s="25" t="str">
        <f t="shared" si="330"/>
        <v>CARIB</v>
      </c>
      <c r="U480" s="25">
        <f t="shared" si="331"/>
        <v>1.65</v>
      </c>
      <c r="V480" s="25">
        <f t="shared" si="332"/>
        <v>2.14</v>
      </c>
      <c r="W480" s="25">
        <f t="shared" si="333"/>
        <v>12.5</v>
      </c>
      <c r="X480" s="25">
        <f t="shared" si="334"/>
        <v>16.399999999999999</v>
      </c>
      <c r="Y480" s="25">
        <f t="shared" si="335"/>
        <v>5</v>
      </c>
      <c r="Z480" s="25">
        <f t="shared" si="336"/>
        <v>5.44</v>
      </c>
      <c r="AA480" s="25">
        <f t="shared" si="337"/>
        <v>5</v>
      </c>
      <c r="AB480" s="25">
        <f t="shared" si="338"/>
        <v>7</v>
      </c>
      <c r="AC480" s="25">
        <f t="shared" si="339"/>
        <v>12</v>
      </c>
      <c r="AD480" s="25">
        <f t="shared" si="340"/>
        <v>19.440000000000001</v>
      </c>
      <c r="AE480" s="25">
        <f t="shared" si="341"/>
        <v>270</v>
      </c>
      <c r="AF480" s="25">
        <f t="shared" si="342"/>
        <v>280</v>
      </c>
    </row>
    <row r="481" spans="1:32" x14ac:dyDescent="0.25">
      <c r="A481" s="283">
        <v>46253</v>
      </c>
      <c r="B481" s="34" t="s">
        <v>459</v>
      </c>
      <c r="C481" s="34" t="s">
        <v>31</v>
      </c>
      <c r="D481" s="394">
        <v>1.99</v>
      </c>
      <c r="E481" s="48">
        <f t="shared" si="343"/>
        <v>1</v>
      </c>
      <c r="F481" s="397">
        <v>14.5</v>
      </c>
      <c r="G481" s="48">
        <f t="shared" si="344"/>
        <v>1</v>
      </c>
      <c r="H481" s="4">
        <v>5.32</v>
      </c>
      <c r="I481" s="48">
        <f t="shared" si="345"/>
        <v>1</v>
      </c>
      <c r="J481" s="223">
        <v>6.1</v>
      </c>
      <c r="K481" s="48">
        <f t="shared" si="346"/>
        <v>1</v>
      </c>
      <c r="L481" s="223">
        <v>17.84</v>
      </c>
      <c r="M481" s="48">
        <f t="shared" si="347"/>
        <v>1</v>
      </c>
      <c r="N481" s="223">
        <v>275</v>
      </c>
      <c r="O481" s="48">
        <f t="shared" si="348"/>
        <v>1</v>
      </c>
      <c r="P481" s="134">
        <f t="shared" si="349"/>
        <v>1</v>
      </c>
      <c r="Q481" s="134">
        <f t="shared" si="350"/>
        <v>1</v>
      </c>
      <c r="T481" s="25" t="str">
        <f t="shared" si="330"/>
        <v>CARIB</v>
      </c>
      <c r="U481" s="25">
        <f t="shared" si="331"/>
        <v>1.65</v>
      </c>
      <c r="V481" s="25">
        <f t="shared" si="332"/>
        <v>2.14</v>
      </c>
      <c r="W481" s="25">
        <f t="shared" si="333"/>
        <v>12.5</v>
      </c>
      <c r="X481" s="25">
        <f t="shared" si="334"/>
        <v>16.399999999999999</v>
      </c>
      <c r="Y481" s="25">
        <f t="shared" si="335"/>
        <v>5</v>
      </c>
      <c r="Z481" s="25">
        <f t="shared" si="336"/>
        <v>5.44</v>
      </c>
      <c r="AA481" s="25">
        <f t="shared" si="337"/>
        <v>5</v>
      </c>
      <c r="AB481" s="25">
        <f t="shared" si="338"/>
        <v>7</v>
      </c>
      <c r="AC481" s="25">
        <f t="shared" si="339"/>
        <v>12</v>
      </c>
      <c r="AD481" s="25">
        <f t="shared" si="340"/>
        <v>19.440000000000001</v>
      </c>
      <c r="AE481" s="25">
        <f t="shared" si="341"/>
        <v>270</v>
      </c>
      <c r="AF481" s="25">
        <f t="shared" si="342"/>
        <v>280</v>
      </c>
    </row>
    <row r="482" spans="1:32" x14ac:dyDescent="0.25">
      <c r="A482" s="283">
        <v>46253</v>
      </c>
      <c r="B482" s="34" t="s">
        <v>458</v>
      </c>
      <c r="C482" s="34" t="s">
        <v>31</v>
      </c>
      <c r="D482" s="394">
        <v>1.92</v>
      </c>
      <c r="E482" s="48">
        <f t="shared" si="343"/>
        <v>1</v>
      </c>
      <c r="F482" s="397">
        <v>14.75</v>
      </c>
      <c r="G482" s="48">
        <f t="shared" si="344"/>
        <v>1</v>
      </c>
      <c r="H482" s="4">
        <v>5.3</v>
      </c>
      <c r="I482" s="48">
        <f t="shared" si="345"/>
        <v>1</v>
      </c>
      <c r="J482" s="223">
        <v>5.98</v>
      </c>
      <c r="K482" s="48">
        <f t="shared" si="346"/>
        <v>1</v>
      </c>
      <c r="L482" s="223">
        <v>20.04</v>
      </c>
      <c r="M482" s="48">
        <f t="shared" si="347"/>
        <v>0</v>
      </c>
      <c r="N482" s="223">
        <v>275</v>
      </c>
      <c r="O482" s="48">
        <f t="shared" si="348"/>
        <v>1</v>
      </c>
      <c r="P482" s="134">
        <f t="shared" si="349"/>
        <v>0</v>
      </c>
      <c r="Q482" s="134">
        <f t="shared" si="350"/>
        <v>0</v>
      </c>
      <c r="T482" s="25" t="str">
        <f t="shared" si="330"/>
        <v>CARIB</v>
      </c>
      <c r="U482" s="25">
        <f t="shared" si="331"/>
        <v>1.65</v>
      </c>
      <c r="V482" s="25">
        <f t="shared" si="332"/>
        <v>2.14</v>
      </c>
      <c r="W482" s="25">
        <f t="shared" si="333"/>
        <v>12.5</v>
      </c>
      <c r="X482" s="25">
        <f t="shared" si="334"/>
        <v>16.399999999999999</v>
      </c>
      <c r="Y482" s="25">
        <f t="shared" si="335"/>
        <v>5</v>
      </c>
      <c r="Z482" s="25">
        <f t="shared" si="336"/>
        <v>5.44</v>
      </c>
      <c r="AA482" s="25">
        <f t="shared" si="337"/>
        <v>5</v>
      </c>
      <c r="AB482" s="25">
        <f t="shared" si="338"/>
        <v>7</v>
      </c>
      <c r="AC482" s="25">
        <f t="shared" si="339"/>
        <v>12</v>
      </c>
      <c r="AD482" s="25">
        <f t="shared" si="340"/>
        <v>19.440000000000001</v>
      </c>
      <c r="AE482" s="25">
        <f t="shared" si="341"/>
        <v>270</v>
      </c>
      <c r="AF482" s="25">
        <f t="shared" si="342"/>
        <v>280</v>
      </c>
    </row>
    <row r="483" spans="1:32" x14ac:dyDescent="0.25">
      <c r="A483" s="283">
        <v>46254</v>
      </c>
      <c r="B483" s="34" t="s">
        <v>456</v>
      </c>
      <c r="C483" s="34" t="s">
        <v>30</v>
      </c>
      <c r="D483" s="394">
        <v>0.85</v>
      </c>
      <c r="E483" s="48">
        <f t="shared" si="343"/>
        <v>1</v>
      </c>
      <c r="F483" s="397">
        <v>15.85</v>
      </c>
      <c r="G483" s="48">
        <f t="shared" si="344"/>
        <v>1</v>
      </c>
      <c r="H483" s="4">
        <v>5.92</v>
      </c>
      <c r="I483" s="48">
        <f t="shared" si="345"/>
        <v>1</v>
      </c>
      <c r="J483" s="223">
        <v>5.35</v>
      </c>
      <c r="K483" s="48">
        <f t="shared" si="346"/>
        <v>1</v>
      </c>
      <c r="L483" s="223">
        <v>20.14</v>
      </c>
      <c r="M483" s="48">
        <f t="shared" si="347"/>
        <v>0</v>
      </c>
      <c r="N483" s="223">
        <v>275</v>
      </c>
      <c r="O483" s="48">
        <f t="shared" si="348"/>
        <v>1</v>
      </c>
      <c r="P483" s="134">
        <f t="shared" si="349"/>
        <v>0</v>
      </c>
      <c r="Q483" s="134">
        <f t="shared" si="350"/>
        <v>0</v>
      </c>
      <c r="T483" s="25" t="str">
        <f t="shared" si="330"/>
        <v>STAG</v>
      </c>
      <c r="U483" s="25">
        <f t="shared" si="331"/>
        <v>0.8</v>
      </c>
      <c r="V483" s="25">
        <f t="shared" si="332"/>
        <v>1.24</v>
      </c>
      <c r="W483" s="25">
        <f t="shared" si="333"/>
        <v>12.5</v>
      </c>
      <c r="X483" s="25">
        <f t="shared" si="334"/>
        <v>16.440000000000001</v>
      </c>
      <c r="Y483" s="25">
        <f t="shared" si="335"/>
        <v>5.45</v>
      </c>
      <c r="Z483" s="25">
        <f t="shared" si="336"/>
        <v>5.94</v>
      </c>
      <c r="AA483" s="25">
        <f t="shared" si="337"/>
        <v>5</v>
      </c>
      <c r="AB483" s="25">
        <f t="shared" si="338"/>
        <v>7</v>
      </c>
      <c r="AC483" s="25">
        <f t="shared" si="339"/>
        <v>12</v>
      </c>
      <c r="AD483" s="25">
        <f t="shared" si="340"/>
        <v>19.440000000000001</v>
      </c>
      <c r="AE483" s="25">
        <f t="shared" si="341"/>
        <v>270</v>
      </c>
      <c r="AF483" s="25">
        <f t="shared" si="342"/>
        <v>280</v>
      </c>
    </row>
    <row r="484" spans="1:32" x14ac:dyDescent="0.25">
      <c r="A484" s="283">
        <v>46254</v>
      </c>
      <c r="B484" s="34" t="s">
        <v>457</v>
      </c>
      <c r="C484" s="34" t="s">
        <v>30</v>
      </c>
      <c r="D484" s="394">
        <v>0.82</v>
      </c>
      <c r="E484" s="48">
        <f t="shared" si="343"/>
        <v>1</v>
      </c>
      <c r="F484" s="397">
        <v>15.25</v>
      </c>
      <c r="G484" s="48">
        <f t="shared" si="344"/>
        <v>1</v>
      </c>
      <c r="H484" s="4">
        <v>5.9</v>
      </c>
      <c r="I484" s="48">
        <f t="shared" si="345"/>
        <v>1</v>
      </c>
      <c r="J484" s="223">
        <v>5.3</v>
      </c>
      <c r="K484" s="48">
        <f t="shared" si="346"/>
        <v>1</v>
      </c>
      <c r="L484" s="223">
        <v>15.7</v>
      </c>
      <c r="M484" s="48">
        <f t="shared" si="347"/>
        <v>1</v>
      </c>
      <c r="N484" s="223">
        <v>275</v>
      </c>
      <c r="O484" s="48">
        <f t="shared" si="348"/>
        <v>1</v>
      </c>
      <c r="P484" s="134">
        <f t="shared" si="349"/>
        <v>1</v>
      </c>
      <c r="Q484" s="134">
        <f t="shared" si="350"/>
        <v>1</v>
      </c>
      <c r="T484" s="25" t="str">
        <f t="shared" si="330"/>
        <v>STAG</v>
      </c>
      <c r="U484" s="25">
        <f t="shared" si="331"/>
        <v>0.8</v>
      </c>
      <c r="V484" s="25">
        <f t="shared" si="332"/>
        <v>1.24</v>
      </c>
      <c r="W484" s="25">
        <f t="shared" si="333"/>
        <v>12.5</v>
      </c>
      <c r="X484" s="25">
        <f t="shared" si="334"/>
        <v>16.440000000000001</v>
      </c>
      <c r="Y484" s="25">
        <f t="shared" si="335"/>
        <v>5.45</v>
      </c>
      <c r="Z484" s="25">
        <f t="shared" si="336"/>
        <v>5.94</v>
      </c>
      <c r="AA484" s="25">
        <f t="shared" si="337"/>
        <v>5</v>
      </c>
      <c r="AB484" s="25">
        <f t="shared" si="338"/>
        <v>7</v>
      </c>
      <c r="AC484" s="25">
        <f t="shared" si="339"/>
        <v>12</v>
      </c>
      <c r="AD484" s="25">
        <f t="shared" si="340"/>
        <v>19.440000000000001</v>
      </c>
      <c r="AE484" s="25">
        <f t="shared" si="341"/>
        <v>270</v>
      </c>
      <c r="AF484" s="25">
        <f t="shared" si="342"/>
        <v>280</v>
      </c>
    </row>
    <row r="485" spans="1:32" x14ac:dyDescent="0.25">
      <c r="A485" s="283">
        <v>46254</v>
      </c>
      <c r="B485" s="34" t="s">
        <v>437</v>
      </c>
      <c r="C485" s="34" t="s">
        <v>30</v>
      </c>
      <c r="D485" s="394">
        <v>0.85</v>
      </c>
      <c r="E485" s="48">
        <f t="shared" si="343"/>
        <v>1</v>
      </c>
      <c r="F485" s="397">
        <v>13</v>
      </c>
      <c r="G485" s="48">
        <f t="shared" si="344"/>
        <v>1</v>
      </c>
      <c r="H485" s="4">
        <v>5.81</v>
      </c>
      <c r="I485" s="48">
        <f t="shared" si="345"/>
        <v>1</v>
      </c>
      <c r="J485" s="223">
        <v>5.98</v>
      </c>
      <c r="K485" s="48">
        <f t="shared" si="346"/>
        <v>1</v>
      </c>
      <c r="L485" s="223">
        <v>18.5</v>
      </c>
      <c r="M485" s="48">
        <f t="shared" si="347"/>
        <v>1</v>
      </c>
      <c r="N485" s="223">
        <v>275</v>
      </c>
      <c r="O485" s="48">
        <f t="shared" si="348"/>
        <v>1</v>
      </c>
      <c r="P485" s="134">
        <f t="shared" si="349"/>
        <v>1</v>
      </c>
      <c r="Q485" s="134">
        <f t="shared" si="350"/>
        <v>1</v>
      </c>
      <c r="T485" s="25" t="str">
        <f t="shared" ref="T485" si="352">LEFT(C485,12)</f>
        <v>STAG</v>
      </c>
      <c r="U485" s="25">
        <f t="shared" si="331"/>
        <v>0.8</v>
      </c>
      <c r="V485" s="25">
        <f t="shared" si="332"/>
        <v>1.24</v>
      </c>
      <c r="W485" s="25">
        <f t="shared" si="333"/>
        <v>12.5</v>
      </c>
      <c r="X485" s="25">
        <f t="shared" si="334"/>
        <v>16.440000000000001</v>
      </c>
      <c r="Y485" s="25">
        <f t="shared" si="335"/>
        <v>5.45</v>
      </c>
      <c r="Z485" s="25">
        <f t="shared" si="336"/>
        <v>5.94</v>
      </c>
      <c r="AA485" s="25">
        <f t="shared" si="337"/>
        <v>5</v>
      </c>
      <c r="AB485" s="25">
        <f t="shared" si="338"/>
        <v>7</v>
      </c>
      <c r="AC485" s="25">
        <f t="shared" si="339"/>
        <v>12</v>
      </c>
      <c r="AD485" s="25">
        <f t="shared" si="340"/>
        <v>19.440000000000001</v>
      </c>
      <c r="AE485" s="25">
        <f t="shared" si="341"/>
        <v>270</v>
      </c>
      <c r="AF485" s="25">
        <f t="shared" si="342"/>
        <v>280</v>
      </c>
    </row>
    <row r="486" spans="1:32" x14ac:dyDescent="0.25">
      <c r="A486" s="283">
        <v>46258</v>
      </c>
      <c r="B486" s="34" t="s">
        <v>459</v>
      </c>
      <c r="C486" s="34" t="s">
        <v>31</v>
      </c>
      <c r="D486" s="394">
        <v>2.0299999999999998</v>
      </c>
      <c r="E486" s="48">
        <f t="shared" si="343"/>
        <v>1</v>
      </c>
      <c r="F486" s="397">
        <v>14.4</v>
      </c>
      <c r="G486" s="48">
        <f t="shared" si="344"/>
        <v>1</v>
      </c>
      <c r="H486" s="4">
        <v>5.18</v>
      </c>
      <c r="I486" s="48">
        <f t="shared" si="345"/>
        <v>1</v>
      </c>
      <c r="J486" s="223">
        <v>6.13</v>
      </c>
      <c r="K486" s="48">
        <f t="shared" si="346"/>
        <v>1</v>
      </c>
      <c r="L486" s="223">
        <v>18.3</v>
      </c>
      <c r="M486" s="48">
        <f t="shared" si="347"/>
        <v>1</v>
      </c>
      <c r="N486" s="223">
        <v>275</v>
      </c>
      <c r="O486" s="48">
        <f t="shared" si="348"/>
        <v>1</v>
      </c>
      <c r="P486" s="134">
        <f t="shared" si="349"/>
        <v>1</v>
      </c>
      <c r="Q486" s="134">
        <f t="shared" si="350"/>
        <v>1</v>
      </c>
      <c r="T486" s="25" t="str">
        <f t="shared" ref="T486:T499" si="353">LEFT(C486,12)</f>
        <v>CARIB</v>
      </c>
      <c r="U486" s="25">
        <f t="shared" si="331"/>
        <v>1.65</v>
      </c>
      <c r="V486" s="25">
        <f t="shared" si="332"/>
        <v>2.14</v>
      </c>
      <c r="W486" s="25">
        <f t="shared" si="333"/>
        <v>12.5</v>
      </c>
      <c r="X486" s="25">
        <f t="shared" si="334"/>
        <v>16.399999999999999</v>
      </c>
      <c r="Y486" s="25">
        <f t="shared" si="335"/>
        <v>5</v>
      </c>
      <c r="Z486" s="25">
        <f t="shared" si="336"/>
        <v>5.44</v>
      </c>
      <c r="AA486" s="25">
        <f t="shared" si="337"/>
        <v>5</v>
      </c>
      <c r="AB486" s="25">
        <f t="shared" si="338"/>
        <v>7</v>
      </c>
      <c r="AC486" s="25">
        <f t="shared" si="339"/>
        <v>12</v>
      </c>
      <c r="AD486" s="25">
        <f t="shared" si="340"/>
        <v>19.440000000000001</v>
      </c>
      <c r="AE486" s="25">
        <f t="shared" si="341"/>
        <v>270</v>
      </c>
      <c r="AF486" s="25">
        <f t="shared" si="342"/>
        <v>280</v>
      </c>
    </row>
    <row r="487" spans="1:32" x14ac:dyDescent="0.25">
      <c r="A487" s="283">
        <v>46258</v>
      </c>
      <c r="B487" s="34" t="s">
        <v>452</v>
      </c>
      <c r="C487" s="34" t="s">
        <v>31</v>
      </c>
      <c r="D487" s="394">
        <v>2.08</v>
      </c>
      <c r="E487" s="48">
        <f t="shared" si="343"/>
        <v>1</v>
      </c>
      <c r="F487" s="397">
        <v>13.4</v>
      </c>
      <c r="G487" s="48">
        <f t="shared" si="344"/>
        <v>1</v>
      </c>
      <c r="H487" s="4">
        <v>5.24</v>
      </c>
      <c r="I487" s="48">
        <f t="shared" si="345"/>
        <v>1</v>
      </c>
      <c r="J487" s="223">
        <v>6.58</v>
      </c>
      <c r="K487" s="48">
        <f t="shared" si="346"/>
        <v>1</v>
      </c>
      <c r="L487" s="223">
        <v>19.059999999999999</v>
      </c>
      <c r="M487" s="48">
        <f t="shared" si="347"/>
        <v>1</v>
      </c>
      <c r="N487" s="223">
        <v>275</v>
      </c>
      <c r="O487" s="48">
        <f t="shared" si="348"/>
        <v>1</v>
      </c>
      <c r="P487" s="134">
        <f t="shared" si="349"/>
        <v>1</v>
      </c>
      <c r="Q487" s="134">
        <f t="shared" si="350"/>
        <v>1</v>
      </c>
      <c r="T487" s="25" t="str">
        <f t="shared" si="353"/>
        <v>CARIB</v>
      </c>
      <c r="U487" s="25">
        <f t="shared" si="331"/>
        <v>1.65</v>
      </c>
      <c r="V487" s="25">
        <f t="shared" si="332"/>
        <v>2.14</v>
      </c>
      <c r="W487" s="25">
        <f t="shared" si="333"/>
        <v>12.5</v>
      </c>
      <c r="X487" s="25">
        <f t="shared" si="334"/>
        <v>16.399999999999999</v>
      </c>
      <c r="Y487" s="25">
        <f t="shared" si="335"/>
        <v>5</v>
      </c>
      <c r="Z487" s="25">
        <f t="shared" si="336"/>
        <v>5.44</v>
      </c>
      <c r="AA487" s="25">
        <f t="shared" si="337"/>
        <v>5</v>
      </c>
      <c r="AB487" s="25">
        <f t="shared" si="338"/>
        <v>7</v>
      </c>
      <c r="AC487" s="25">
        <f t="shared" si="339"/>
        <v>12</v>
      </c>
      <c r="AD487" s="25">
        <f t="shared" si="340"/>
        <v>19.440000000000001</v>
      </c>
      <c r="AE487" s="25">
        <f t="shared" si="341"/>
        <v>270</v>
      </c>
      <c r="AF487" s="25">
        <f t="shared" si="342"/>
        <v>280</v>
      </c>
    </row>
    <row r="488" spans="1:32" x14ac:dyDescent="0.25">
      <c r="A488" s="283">
        <v>46258</v>
      </c>
      <c r="B488" s="34" t="s">
        <v>455</v>
      </c>
      <c r="C488" s="34" t="s">
        <v>34</v>
      </c>
      <c r="D488" s="394">
        <v>17.170000000000002</v>
      </c>
      <c r="E488" s="48">
        <f t="shared" si="343"/>
        <v>1</v>
      </c>
      <c r="F488" s="397">
        <v>10.199999999999999</v>
      </c>
      <c r="G488" s="48">
        <f t="shared" si="344"/>
        <v>1</v>
      </c>
      <c r="H488" s="4"/>
      <c r="I488" s="48">
        <f t="shared" si="345"/>
        <v>1</v>
      </c>
      <c r="J488" s="223">
        <v>190.5</v>
      </c>
      <c r="K488" s="48">
        <f t="shared" si="346"/>
        <v>1</v>
      </c>
      <c r="L488" s="223">
        <v>226.55</v>
      </c>
      <c r="M488" s="48"/>
      <c r="N488" s="223">
        <v>275</v>
      </c>
      <c r="O488" s="48">
        <f t="shared" si="348"/>
        <v>1</v>
      </c>
      <c r="P488" s="248"/>
      <c r="Q488" s="248"/>
      <c r="T488" s="25" t="str">
        <f t="shared" si="353"/>
        <v>STARMALT</v>
      </c>
      <c r="U488" s="25">
        <f t="shared" si="331"/>
        <v>16.8</v>
      </c>
      <c r="V488" s="25">
        <f t="shared" si="332"/>
        <v>17.239999999999998</v>
      </c>
      <c r="W488" s="25">
        <f t="shared" si="333"/>
        <v>10</v>
      </c>
      <c r="X488" s="25">
        <f t="shared" si="334"/>
        <v>12.44</v>
      </c>
      <c r="Y488" s="25">
        <f t="shared" si="335"/>
        <v>0</v>
      </c>
      <c r="Z488" s="25">
        <f t="shared" si="336"/>
        <v>0</v>
      </c>
      <c r="AA488" s="25">
        <f t="shared" si="337"/>
        <v>170</v>
      </c>
      <c r="AB488" s="25">
        <f t="shared" si="338"/>
        <v>240</v>
      </c>
      <c r="AC488" s="25">
        <f t="shared" si="339"/>
        <v>230</v>
      </c>
      <c r="AD488" s="25">
        <f t="shared" si="340"/>
        <v>250</v>
      </c>
      <c r="AE488" s="25">
        <f t="shared" si="341"/>
        <v>270</v>
      </c>
      <c r="AF488" s="25">
        <f t="shared" si="342"/>
        <v>280</v>
      </c>
    </row>
    <row r="489" spans="1:32" x14ac:dyDescent="0.25">
      <c r="A489" s="283">
        <v>46259</v>
      </c>
      <c r="B489" s="34" t="s">
        <v>452</v>
      </c>
      <c r="C489" s="34" t="s">
        <v>34</v>
      </c>
      <c r="D489" s="394">
        <v>17.07</v>
      </c>
      <c r="E489" s="48">
        <f t="shared" si="343"/>
        <v>1</v>
      </c>
      <c r="F489" s="397">
        <v>12</v>
      </c>
      <c r="G489" s="48">
        <f t="shared" si="344"/>
        <v>1</v>
      </c>
      <c r="H489" s="4"/>
      <c r="I489" s="48">
        <f t="shared" si="345"/>
        <v>1</v>
      </c>
      <c r="J489" s="223">
        <v>183.6</v>
      </c>
      <c r="K489" s="48">
        <f t="shared" si="346"/>
        <v>1</v>
      </c>
      <c r="L489" s="223">
        <v>263.27999999999997</v>
      </c>
      <c r="M489" s="48"/>
      <c r="N489" s="223">
        <v>275</v>
      </c>
      <c r="O489" s="48">
        <f t="shared" si="348"/>
        <v>1</v>
      </c>
      <c r="P489" s="248"/>
      <c r="Q489" s="248"/>
      <c r="T489" s="25" t="str">
        <f t="shared" si="353"/>
        <v>STARMALT</v>
      </c>
      <c r="U489" s="25">
        <f t="shared" si="331"/>
        <v>16.8</v>
      </c>
      <c r="V489" s="25">
        <f t="shared" si="332"/>
        <v>17.239999999999998</v>
      </c>
      <c r="W489" s="25">
        <f t="shared" si="333"/>
        <v>10</v>
      </c>
      <c r="X489" s="25">
        <f t="shared" si="334"/>
        <v>12.44</v>
      </c>
      <c r="Y489" s="25">
        <f t="shared" si="335"/>
        <v>0</v>
      </c>
      <c r="Z489" s="25">
        <f t="shared" si="336"/>
        <v>0</v>
      </c>
      <c r="AA489" s="25">
        <f t="shared" si="337"/>
        <v>170</v>
      </c>
      <c r="AB489" s="25">
        <f t="shared" si="338"/>
        <v>240</v>
      </c>
      <c r="AC489" s="25">
        <f t="shared" si="339"/>
        <v>230</v>
      </c>
      <c r="AD489" s="25">
        <f t="shared" si="340"/>
        <v>250</v>
      </c>
      <c r="AE489" s="25">
        <f t="shared" si="341"/>
        <v>270</v>
      </c>
      <c r="AF489" s="25">
        <f t="shared" si="342"/>
        <v>280</v>
      </c>
    </row>
    <row r="490" spans="1:32" x14ac:dyDescent="0.25">
      <c r="A490" s="283">
        <v>46259</v>
      </c>
      <c r="B490" s="34" t="s">
        <v>437</v>
      </c>
      <c r="C490" s="34" t="s">
        <v>34</v>
      </c>
      <c r="D490" s="394">
        <v>17.03</v>
      </c>
      <c r="E490" s="48">
        <f t="shared" si="343"/>
        <v>1</v>
      </c>
      <c r="F490" s="397">
        <v>12</v>
      </c>
      <c r="G490" s="48">
        <f t="shared" si="344"/>
        <v>1</v>
      </c>
      <c r="H490" s="4"/>
      <c r="I490" s="48">
        <f t="shared" si="345"/>
        <v>1</v>
      </c>
      <c r="J490" s="223">
        <v>186</v>
      </c>
      <c r="K490" s="48">
        <f t="shared" si="346"/>
        <v>1</v>
      </c>
      <c r="L490" s="223">
        <v>295.55</v>
      </c>
      <c r="M490" s="48"/>
      <c r="N490" s="223">
        <v>275</v>
      </c>
      <c r="O490" s="48">
        <f t="shared" si="348"/>
        <v>1</v>
      </c>
      <c r="P490" s="248"/>
      <c r="Q490" s="248"/>
      <c r="T490" s="25" t="str">
        <f t="shared" si="353"/>
        <v>STARMALT</v>
      </c>
      <c r="U490" s="25">
        <f t="shared" si="331"/>
        <v>16.8</v>
      </c>
      <c r="V490" s="25">
        <f t="shared" si="332"/>
        <v>17.239999999999998</v>
      </c>
      <c r="W490" s="25">
        <f t="shared" si="333"/>
        <v>10</v>
      </c>
      <c r="X490" s="25">
        <f t="shared" si="334"/>
        <v>12.44</v>
      </c>
      <c r="Y490" s="25">
        <f t="shared" si="335"/>
        <v>0</v>
      </c>
      <c r="Z490" s="25">
        <f t="shared" si="336"/>
        <v>0</v>
      </c>
      <c r="AA490" s="25">
        <f t="shared" si="337"/>
        <v>170</v>
      </c>
      <c r="AB490" s="25">
        <f t="shared" si="338"/>
        <v>240</v>
      </c>
      <c r="AC490" s="25">
        <f t="shared" si="339"/>
        <v>230</v>
      </c>
      <c r="AD490" s="25">
        <f t="shared" si="340"/>
        <v>250</v>
      </c>
      <c r="AE490" s="25">
        <f t="shared" si="341"/>
        <v>270</v>
      </c>
      <c r="AF490" s="25">
        <f t="shared" si="342"/>
        <v>280</v>
      </c>
    </row>
    <row r="491" spans="1:32" x14ac:dyDescent="0.25">
      <c r="A491" s="283">
        <v>46260</v>
      </c>
      <c r="B491" s="34" t="s">
        <v>437</v>
      </c>
      <c r="C491" s="304" t="s">
        <v>33</v>
      </c>
      <c r="D491" s="394">
        <v>3.59</v>
      </c>
      <c r="E491" s="48">
        <f t="shared" si="343"/>
        <v>1</v>
      </c>
      <c r="F491" s="397">
        <v>52</v>
      </c>
      <c r="G491" s="48">
        <f t="shared" si="344"/>
        <v>1</v>
      </c>
      <c r="H491" s="4">
        <v>7.62</v>
      </c>
      <c r="I491" s="48">
        <f t="shared" si="345"/>
        <v>1</v>
      </c>
      <c r="J491" s="223">
        <v>192.5</v>
      </c>
      <c r="K491" s="48">
        <f t="shared" si="346"/>
        <v>1</v>
      </c>
      <c r="L491" s="223">
        <v>28.9</v>
      </c>
      <c r="M491" s="48">
        <f t="shared" si="347"/>
        <v>1</v>
      </c>
      <c r="N491" s="223">
        <v>275</v>
      </c>
      <c r="O491" s="48">
        <f t="shared" si="348"/>
        <v>1</v>
      </c>
      <c r="P491" s="134">
        <f t="shared" si="349"/>
        <v>1</v>
      </c>
      <c r="Q491" s="134">
        <f t="shared" si="350"/>
        <v>1</v>
      </c>
      <c r="T491" s="25" t="str">
        <f t="shared" si="353"/>
        <v>GUINNESS</v>
      </c>
      <c r="U491" s="25">
        <f t="shared" si="331"/>
        <v>3.1</v>
      </c>
      <c r="V491" s="25">
        <f t="shared" si="332"/>
        <v>4.1399999999999997</v>
      </c>
      <c r="W491" s="25">
        <f t="shared" si="333"/>
        <v>48</v>
      </c>
      <c r="X491" s="25">
        <f t="shared" si="334"/>
        <v>62</v>
      </c>
      <c r="Y491" s="25">
        <f t="shared" si="335"/>
        <v>7.25</v>
      </c>
      <c r="Z491" s="25">
        <f t="shared" si="336"/>
        <v>7.74</v>
      </c>
      <c r="AA491" s="25">
        <f t="shared" si="337"/>
        <v>155</v>
      </c>
      <c r="AB491" s="25">
        <f t="shared" si="338"/>
        <v>195</v>
      </c>
      <c r="AC491" s="25">
        <f t="shared" si="339"/>
        <v>17</v>
      </c>
      <c r="AD491" s="25">
        <f t="shared" si="340"/>
        <v>30</v>
      </c>
      <c r="AE491" s="25">
        <f t="shared" si="341"/>
        <v>274</v>
      </c>
      <c r="AF491" s="25">
        <f t="shared" si="342"/>
        <v>276</v>
      </c>
    </row>
    <row r="492" spans="1:32" x14ac:dyDescent="0.25">
      <c r="A492" s="283">
        <v>46260</v>
      </c>
      <c r="B492" s="34" t="s">
        <v>435</v>
      </c>
      <c r="C492" s="304" t="s">
        <v>33</v>
      </c>
      <c r="D492" s="394">
        <v>3.79</v>
      </c>
      <c r="E492" s="48">
        <f t="shared" si="343"/>
        <v>1</v>
      </c>
      <c r="F492" s="397">
        <v>48</v>
      </c>
      <c r="G492" s="48">
        <f t="shared" si="344"/>
        <v>1</v>
      </c>
      <c r="H492" s="4">
        <v>7.45</v>
      </c>
      <c r="I492" s="48">
        <f t="shared" si="345"/>
        <v>1</v>
      </c>
      <c r="J492" s="223">
        <v>190</v>
      </c>
      <c r="K492" s="48">
        <f t="shared" si="346"/>
        <v>1</v>
      </c>
      <c r="L492" s="223">
        <v>27</v>
      </c>
      <c r="M492" s="48">
        <f t="shared" si="347"/>
        <v>1</v>
      </c>
      <c r="N492" s="223">
        <v>275</v>
      </c>
      <c r="O492" s="48">
        <f t="shared" si="348"/>
        <v>1</v>
      </c>
      <c r="P492" s="134">
        <f t="shared" si="349"/>
        <v>1</v>
      </c>
      <c r="Q492" s="134">
        <f t="shared" si="350"/>
        <v>1</v>
      </c>
      <c r="T492" s="25" t="str">
        <f t="shared" si="353"/>
        <v>GUINNESS</v>
      </c>
      <c r="U492" s="25">
        <f t="shared" si="331"/>
        <v>3.1</v>
      </c>
      <c r="V492" s="25">
        <f t="shared" si="332"/>
        <v>4.1399999999999997</v>
      </c>
      <c r="W492" s="25">
        <f t="shared" si="333"/>
        <v>48</v>
      </c>
      <c r="X492" s="25">
        <f t="shared" si="334"/>
        <v>62</v>
      </c>
      <c r="Y492" s="25">
        <f t="shared" si="335"/>
        <v>7.25</v>
      </c>
      <c r="Z492" s="25">
        <f t="shared" si="336"/>
        <v>7.74</v>
      </c>
      <c r="AA492" s="25">
        <f t="shared" si="337"/>
        <v>155</v>
      </c>
      <c r="AB492" s="25">
        <f t="shared" si="338"/>
        <v>195</v>
      </c>
      <c r="AC492" s="25">
        <f t="shared" si="339"/>
        <v>17</v>
      </c>
      <c r="AD492" s="25">
        <f t="shared" si="340"/>
        <v>30</v>
      </c>
      <c r="AE492" s="25">
        <f t="shared" si="341"/>
        <v>274</v>
      </c>
      <c r="AF492" s="25">
        <f t="shared" si="342"/>
        <v>276</v>
      </c>
    </row>
    <row r="493" spans="1:32" x14ac:dyDescent="0.25">
      <c r="A493" s="279">
        <v>46261</v>
      </c>
      <c r="B493" s="34" t="s">
        <v>459</v>
      </c>
      <c r="C493" s="34" t="s">
        <v>31</v>
      </c>
      <c r="D493" s="394">
        <v>1.87</v>
      </c>
      <c r="E493" s="48">
        <f t="shared" si="343"/>
        <v>1</v>
      </c>
      <c r="F493" s="397">
        <v>14</v>
      </c>
      <c r="G493" s="48">
        <f t="shared" si="344"/>
        <v>1</v>
      </c>
      <c r="H493" s="4">
        <v>5.3</v>
      </c>
      <c r="I493" s="48">
        <f t="shared" si="345"/>
        <v>1</v>
      </c>
      <c r="J493" s="4">
        <v>5.5</v>
      </c>
      <c r="K493" s="48">
        <f t="shared" si="346"/>
        <v>1</v>
      </c>
      <c r="L493" s="223">
        <v>22.8</v>
      </c>
      <c r="M493" s="48">
        <f t="shared" si="347"/>
        <v>0</v>
      </c>
      <c r="N493" s="223">
        <v>275</v>
      </c>
      <c r="O493" s="48">
        <f t="shared" si="348"/>
        <v>1</v>
      </c>
      <c r="P493" s="134">
        <f t="shared" si="349"/>
        <v>0</v>
      </c>
      <c r="Q493" s="134">
        <f t="shared" si="350"/>
        <v>0</v>
      </c>
      <c r="T493" s="25" t="str">
        <f t="shared" si="353"/>
        <v>CARIB</v>
      </c>
      <c r="U493" s="25">
        <f t="shared" si="331"/>
        <v>1.65</v>
      </c>
      <c r="V493" s="25">
        <f t="shared" si="332"/>
        <v>2.14</v>
      </c>
      <c r="W493" s="25">
        <f t="shared" si="333"/>
        <v>12.5</v>
      </c>
      <c r="X493" s="25">
        <f t="shared" si="334"/>
        <v>16.399999999999999</v>
      </c>
      <c r="Y493" s="25">
        <f t="shared" si="335"/>
        <v>5</v>
      </c>
      <c r="Z493" s="25">
        <f t="shared" si="336"/>
        <v>5.44</v>
      </c>
      <c r="AA493" s="25">
        <f t="shared" si="337"/>
        <v>5</v>
      </c>
      <c r="AB493" s="25">
        <f t="shared" si="338"/>
        <v>7</v>
      </c>
      <c r="AC493" s="25">
        <f t="shared" si="339"/>
        <v>12</v>
      </c>
      <c r="AD493" s="25">
        <f t="shared" si="340"/>
        <v>19.440000000000001</v>
      </c>
      <c r="AE493" s="25">
        <f t="shared" si="341"/>
        <v>270</v>
      </c>
      <c r="AF493" s="25">
        <f t="shared" si="342"/>
        <v>280</v>
      </c>
    </row>
    <row r="494" spans="1:32" x14ac:dyDescent="0.25">
      <c r="A494" s="283">
        <v>46261</v>
      </c>
      <c r="B494" s="34" t="s">
        <v>456</v>
      </c>
      <c r="C494" s="34" t="s">
        <v>31</v>
      </c>
      <c r="D494" s="394">
        <v>1.89</v>
      </c>
      <c r="E494" s="48">
        <f t="shared" si="343"/>
        <v>1</v>
      </c>
      <c r="F494" s="397">
        <v>13.45</v>
      </c>
      <c r="G494" s="48">
        <f t="shared" si="344"/>
        <v>1</v>
      </c>
      <c r="H494" s="4">
        <v>5.37</v>
      </c>
      <c r="I494" s="48">
        <f t="shared" si="345"/>
        <v>1</v>
      </c>
      <c r="J494" s="223">
        <v>5.53</v>
      </c>
      <c r="K494" s="48">
        <f t="shared" si="346"/>
        <v>1</v>
      </c>
      <c r="L494" s="223">
        <v>19.07</v>
      </c>
      <c r="M494" s="48">
        <f t="shared" si="347"/>
        <v>1</v>
      </c>
      <c r="N494" s="223">
        <v>275</v>
      </c>
      <c r="O494" s="48">
        <f t="shared" si="348"/>
        <v>1</v>
      </c>
      <c r="P494" s="134">
        <f t="shared" si="349"/>
        <v>1</v>
      </c>
      <c r="Q494" s="134">
        <f t="shared" si="350"/>
        <v>1</v>
      </c>
      <c r="T494" s="25" t="str">
        <f t="shared" ref="T494:T495" si="354">LEFT(C494,12)</f>
        <v>CARIB</v>
      </c>
      <c r="U494" s="25">
        <f t="shared" si="331"/>
        <v>1.65</v>
      </c>
      <c r="V494" s="25">
        <f t="shared" si="332"/>
        <v>2.14</v>
      </c>
      <c r="W494" s="25">
        <f t="shared" si="333"/>
        <v>12.5</v>
      </c>
      <c r="X494" s="25">
        <f t="shared" si="334"/>
        <v>16.399999999999999</v>
      </c>
      <c r="Y494" s="25">
        <f t="shared" si="335"/>
        <v>5</v>
      </c>
      <c r="Z494" s="25">
        <f t="shared" si="336"/>
        <v>5.44</v>
      </c>
      <c r="AA494" s="25">
        <f t="shared" si="337"/>
        <v>5</v>
      </c>
      <c r="AB494" s="25">
        <f t="shared" si="338"/>
        <v>7</v>
      </c>
      <c r="AC494" s="25">
        <f t="shared" si="339"/>
        <v>12</v>
      </c>
      <c r="AD494" s="25">
        <f t="shared" si="340"/>
        <v>19.440000000000001</v>
      </c>
      <c r="AE494" s="25">
        <f t="shared" si="341"/>
        <v>270</v>
      </c>
      <c r="AF494" s="25">
        <f t="shared" si="342"/>
        <v>280</v>
      </c>
    </row>
    <row r="495" spans="1:32" x14ac:dyDescent="0.25">
      <c r="A495" s="283">
        <v>46262</v>
      </c>
      <c r="B495" s="34" t="s">
        <v>456</v>
      </c>
      <c r="C495" s="34" t="s">
        <v>35</v>
      </c>
      <c r="D495" s="394">
        <v>16.3</v>
      </c>
      <c r="E495" s="48">
        <f t="shared" si="343"/>
        <v>1</v>
      </c>
      <c r="F495" s="397">
        <v>16</v>
      </c>
      <c r="G495" s="48">
        <f t="shared" si="344"/>
        <v>1</v>
      </c>
      <c r="H495" s="4"/>
      <c r="I495" s="48"/>
      <c r="J495" s="223">
        <v>109.8</v>
      </c>
      <c r="K495" s="48">
        <f t="shared" si="346"/>
        <v>1</v>
      </c>
      <c r="L495" s="223">
        <v>205.23</v>
      </c>
      <c r="M495" s="48"/>
      <c r="N495" s="223">
        <v>295</v>
      </c>
      <c r="O495" s="48">
        <f t="shared" si="348"/>
        <v>1</v>
      </c>
      <c r="P495" s="248"/>
      <c r="Q495" s="248"/>
      <c r="T495" s="25" t="str">
        <f t="shared" si="354"/>
        <v>VITAMALT</v>
      </c>
      <c r="U495" s="25">
        <f t="shared" si="331"/>
        <v>16.2</v>
      </c>
      <c r="V495" s="25">
        <f t="shared" si="332"/>
        <v>16.84</v>
      </c>
      <c r="W495" s="25">
        <f t="shared" si="333"/>
        <v>12</v>
      </c>
      <c r="X495" s="25">
        <f t="shared" si="334"/>
        <v>16.440000000000001</v>
      </c>
      <c r="Y495" s="25">
        <f t="shared" si="335"/>
        <v>0</v>
      </c>
      <c r="Z495" s="25">
        <f t="shared" si="336"/>
        <v>0</v>
      </c>
      <c r="AA495" s="25">
        <f t="shared" si="337"/>
        <v>100</v>
      </c>
      <c r="AB495" s="25">
        <f t="shared" si="338"/>
        <v>140</v>
      </c>
      <c r="AC495" s="25">
        <f t="shared" si="339"/>
        <v>100</v>
      </c>
      <c r="AD495" s="25">
        <f t="shared" si="340"/>
        <v>200</v>
      </c>
      <c r="AE495" s="25">
        <f t="shared" si="341"/>
        <v>293</v>
      </c>
      <c r="AF495" s="25">
        <f t="shared" si="342"/>
        <v>297</v>
      </c>
    </row>
    <row r="496" spans="1:32" x14ac:dyDescent="0.25">
      <c r="A496" s="283">
        <v>46265</v>
      </c>
      <c r="B496" s="34" t="s">
        <v>456</v>
      </c>
      <c r="C496" s="34" t="s">
        <v>35</v>
      </c>
      <c r="D496" s="394">
        <v>16.37</v>
      </c>
      <c r="E496" s="48">
        <f t="shared" si="343"/>
        <v>1</v>
      </c>
      <c r="F496" s="397">
        <v>13.35</v>
      </c>
      <c r="G496" s="48">
        <f t="shared" si="344"/>
        <v>1</v>
      </c>
      <c r="H496" s="4"/>
      <c r="I496" s="48"/>
      <c r="J496" s="223">
        <v>114.1</v>
      </c>
      <c r="K496" s="48">
        <f t="shared" si="346"/>
        <v>1</v>
      </c>
      <c r="L496" s="223">
        <v>189.95</v>
      </c>
      <c r="M496" s="48">
        <f t="shared" si="347"/>
        <v>1</v>
      </c>
      <c r="N496" s="223">
        <v>295</v>
      </c>
      <c r="O496" s="48">
        <f t="shared" si="348"/>
        <v>1</v>
      </c>
      <c r="P496" s="134">
        <f t="shared" si="349"/>
        <v>1</v>
      </c>
      <c r="Q496" s="134">
        <f t="shared" si="350"/>
        <v>1</v>
      </c>
      <c r="T496" s="25" t="str">
        <f t="shared" ref="T496:T497" si="355">LEFT(C496,12)</f>
        <v>VITAMALT</v>
      </c>
      <c r="U496" s="25">
        <f t="shared" si="331"/>
        <v>16.2</v>
      </c>
      <c r="V496" s="25">
        <f t="shared" si="332"/>
        <v>16.84</v>
      </c>
      <c r="W496" s="25">
        <f t="shared" si="333"/>
        <v>12</v>
      </c>
      <c r="X496" s="25">
        <f t="shared" si="334"/>
        <v>16.440000000000001</v>
      </c>
      <c r="Y496" s="25">
        <f t="shared" si="335"/>
        <v>0</v>
      </c>
      <c r="Z496" s="25">
        <f t="shared" si="336"/>
        <v>0</v>
      </c>
      <c r="AA496" s="25">
        <f t="shared" si="337"/>
        <v>100</v>
      </c>
      <c r="AB496" s="25">
        <f t="shared" si="338"/>
        <v>140</v>
      </c>
      <c r="AC496" s="25">
        <f t="shared" si="339"/>
        <v>100</v>
      </c>
      <c r="AD496" s="25">
        <f t="shared" si="340"/>
        <v>200</v>
      </c>
      <c r="AE496" s="25">
        <f t="shared" si="341"/>
        <v>293</v>
      </c>
      <c r="AF496" s="25">
        <f t="shared" si="342"/>
        <v>297</v>
      </c>
    </row>
    <row r="497" spans="1:32" x14ac:dyDescent="0.25">
      <c r="A497" s="283">
        <v>46265</v>
      </c>
      <c r="B497" s="34" t="s">
        <v>457</v>
      </c>
      <c r="C497" s="34" t="s">
        <v>35</v>
      </c>
      <c r="D497" s="394">
        <v>16.39</v>
      </c>
      <c r="E497" s="48">
        <f t="shared" si="343"/>
        <v>1</v>
      </c>
      <c r="F497" s="397">
        <v>15</v>
      </c>
      <c r="G497" s="48">
        <f t="shared" si="344"/>
        <v>1</v>
      </c>
      <c r="H497" s="4"/>
      <c r="I497" s="48"/>
      <c r="J497" s="223">
        <v>118.9</v>
      </c>
      <c r="K497" s="48">
        <f t="shared" si="346"/>
        <v>1</v>
      </c>
      <c r="L497" s="223">
        <v>204.5</v>
      </c>
      <c r="M497" s="48"/>
      <c r="N497" s="223">
        <v>295</v>
      </c>
      <c r="O497" s="48">
        <f t="shared" si="348"/>
        <v>1</v>
      </c>
      <c r="P497" s="248"/>
      <c r="Q497" s="248"/>
      <c r="T497" s="25" t="str">
        <f t="shared" si="355"/>
        <v>VITAMALT</v>
      </c>
      <c r="U497" s="25">
        <f t="shared" si="331"/>
        <v>16.2</v>
      </c>
      <c r="V497" s="25">
        <f t="shared" si="332"/>
        <v>16.84</v>
      </c>
      <c r="W497" s="25">
        <f t="shared" si="333"/>
        <v>12</v>
      </c>
      <c r="X497" s="25">
        <f t="shared" si="334"/>
        <v>16.440000000000001</v>
      </c>
      <c r="Y497" s="25">
        <f t="shared" si="335"/>
        <v>0</v>
      </c>
      <c r="Z497" s="25">
        <f t="shared" si="336"/>
        <v>0</v>
      </c>
      <c r="AA497" s="25">
        <f t="shared" si="337"/>
        <v>100</v>
      </c>
      <c r="AB497" s="25">
        <f t="shared" si="338"/>
        <v>140</v>
      </c>
      <c r="AC497" s="25">
        <f t="shared" si="339"/>
        <v>100</v>
      </c>
      <c r="AD497" s="25">
        <f t="shared" si="340"/>
        <v>200</v>
      </c>
      <c r="AE497" s="25">
        <f t="shared" si="341"/>
        <v>293</v>
      </c>
      <c r="AF497" s="25">
        <f t="shared" si="342"/>
        <v>297</v>
      </c>
    </row>
    <row r="498" spans="1:32" ht="15.75" thickBot="1" x14ac:dyDescent="0.3">
      <c r="A498" s="35"/>
      <c r="B498" s="34"/>
      <c r="C498" s="34"/>
      <c r="D498" s="394"/>
      <c r="E498" s="48"/>
      <c r="F498" s="397"/>
      <c r="G498" s="48"/>
      <c r="H498" s="4"/>
      <c r="I498" s="48"/>
      <c r="J498" s="4"/>
      <c r="K498" s="48"/>
      <c r="L498" s="223"/>
      <c r="M498" s="48"/>
      <c r="N498" s="223"/>
      <c r="O498" s="48"/>
      <c r="P498" s="134"/>
      <c r="Q498" s="134"/>
      <c r="T498" s="25" t="str">
        <f t="shared" si="353"/>
        <v/>
      </c>
      <c r="U498" s="25" t="e">
        <f t="shared" si="331"/>
        <v>#N/A</v>
      </c>
      <c r="V498" s="25" t="e">
        <f t="shared" si="332"/>
        <v>#N/A</v>
      </c>
      <c r="W498" s="25" t="e">
        <f t="shared" si="333"/>
        <v>#N/A</v>
      </c>
      <c r="X498" s="25" t="e">
        <f t="shared" si="334"/>
        <v>#N/A</v>
      </c>
      <c r="Y498" s="25" t="e">
        <f t="shared" si="335"/>
        <v>#N/A</v>
      </c>
      <c r="Z498" s="25" t="e">
        <f t="shared" si="336"/>
        <v>#N/A</v>
      </c>
      <c r="AA498" s="25" t="e">
        <f t="shared" si="337"/>
        <v>#N/A</v>
      </c>
      <c r="AB498" s="25" t="e">
        <f t="shared" si="338"/>
        <v>#N/A</v>
      </c>
      <c r="AC498" s="25" t="e">
        <f t="shared" si="339"/>
        <v>#N/A</v>
      </c>
      <c r="AD498" s="25" t="e">
        <f t="shared" si="340"/>
        <v>#N/A</v>
      </c>
      <c r="AE498" s="25" t="e">
        <f t="shared" si="341"/>
        <v>#N/A</v>
      </c>
      <c r="AF498" s="25" t="e">
        <f t="shared" si="342"/>
        <v>#N/A</v>
      </c>
    </row>
    <row r="499" spans="1:32" ht="15.75" thickBot="1" x14ac:dyDescent="0.3">
      <c r="C499">
        <f>COUNTA(C448:C498)</f>
        <v>50</v>
      </c>
      <c r="D499" s="31">
        <f>((COUNTA(D448:D498))-COUNTIF(E448:E498,"&lt;1"))/(COUNTA(D448:D498))</f>
        <v>1</v>
      </c>
      <c r="F499" s="31">
        <f>((COUNTA(F448:F498))-COUNTIF(G448:G498,"&lt;1"))/(COUNTA(F448:F498))</f>
        <v>1</v>
      </c>
      <c r="G499" s="72"/>
      <c r="H499" s="31">
        <f>((COUNTA(H448:H498))-COUNTIF(I448:I498,"&lt;1"))/(COUNTA(H448:H498))</f>
        <v>1</v>
      </c>
      <c r="I499" s="72"/>
      <c r="J499" s="31">
        <f>((COUNTA(J448:J498))-COUNTIF(K448:K498,"&lt;1"))/(COUNTA(J448:J498))</f>
        <v>0.97916666666666663</v>
      </c>
      <c r="K499" s="72"/>
      <c r="L499" s="31">
        <f>((COUNTA(L448:L498))-COUNTIF(M448:M498,"&lt;1"))/(COUNTA(L448:L498))</f>
        <v>0.85416666666666663</v>
      </c>
      <c r="M499" s="72"/>
      <c r="N499" s="31">
        <f>((COUNTA(N448:N498))-COUNTIF(O448:O498,"&lt;1"))/(COUNTA(N448:N498))</f>
        <v>1</v>
      </c>
      <c r="O499" s="72"/>
      <c r="P499" s="11">
        <f>AVERAGE(P448:P498)</f>
        <v>0.80487804878048785</v>
      </c>
      <c r="Q499" s="11">
        <f>AVERAGE(Q448:Q498)</f>
        <v>0.83333333333333337</v>
      </c>
      <c r="T499" s="25" t="str">
        <f t="shared" si="353"/>
        <v>50</v>
      </c>
      <c r="U499" s="25" t="e">
        <f t="shared" si="331"/>
        <v>#N/A</v>
      </c>
      <c r="V499" s="25" t="e">
        <f t="shared" si="332"/>
        <v>#N/A</v>
      </c>
      <c r="W499" s="25" t="e">
        <f t="shared" si="333"/>
        <v>#N/A</v>
      </c>
      <c r="X499" s="25" t="e">
        <f t="shared" si="334"/>
        <v>#N/A</v>
      </c>
      <c r="Y499" s="25" t="e">
        <f t="shared" si="335"/>
        <v>#N/A</v>
      </c>
      <c r="Z499" s="25" t="e">
        <f t="shared" si="336"/>
        <v>#N/A</v>
      </c>
      <c r="AA499" s="25" t="e">
        <f t="shared" si="337"/>
        <v>#N/A</v>
      </c>
      <c r="AB499" s="25" t="e">
        <f t="shared" si="338"/>
        <v>#N/A</v>
      </c>
      <c r="AC499" s="25" t="e">
        <f t="shared" si="339"/>
        <v>#N/A</v>
      </c>
      <c r="AD499" s="25" t="e">
        <f t="shared" si="340"/>
        <v>#N/A</v>
      </c>
      <c r="AE499" s="25" t="e">
        <f t="shared" si="341"/>
        <v>#N/A</v>
      </c>
      <c r="AF499" s="25" t="e">
        <f t="shared" si="342"/>
        <v>#N/A</v>
      </c>
    </row>
    <row r="501" spans="1:32" x14ac:dyDescent="0.25"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</row>
    <row r="502" spans="1:32" ht="30" x14ac:dyDescent="0.25">
      <c r="A502" s="7" t="s">
        <v>18</v>
      </c>
      <c r="B502" s="7" t="s">
        <v>19</v>
      </c>
      <c r="C502" s="7" t="s">
        <v>29</v>
      </c>
      <c r="D502" s="8" t="s">
        <v>127</v>
      </c>
      <c r="E502" s="48"/>
      <c r="F502" s="8" t="s">
        <v>15</v>
      </c>
      <c r="G502" s="70"/>
      <c r="H502" s="8" t="s">
        <v>123</v>
      </c>
      <c r="I502" s="70"/>
      <c r="J502" s="8" t="s">
        <v>14</v>
      </c>
      <c r="K502" s="70"/>
      <c r="L502" s="8" t="s">
        <v>125</v>
      </c>
      <c r="M502" s="105"/>
      <c r="N502" s="127" t="s">
        <v>2</v>
      </c>
      <c r="O502" s="105"/>
      <c r="P502" s="18" t="s">
        <v>124</v>
      </c>
      <c r="Q502" s="227" t="s">
        <v>432</v>
      </c>
      <c r="T502" s="25" t="str">
        <f t="shared" ref="T502:T574" si="356">LEFT(C502,12)</f>
        <v>Product</v>
      </c>
      <c r="U502" s="25" t="e">
        <f t="shared" ref="U502:U574" si="357">VLOOKUP($T502,$T$4:$AF$15,2,FALSE)</f>
        <v>#N/A</v>
      </c>
      <c r="V502" s="25" t="e">
        <f t="shared" ref="V502:V574" si="358">VLOOKUP($T502,$T$4:$AF$15,3,FALSE)</f>
        <v>#N/A</v>
      </c>
      <c r="W502" s="25" t="e">
        <f t="shared" ref="W502:W574" si="359">VLOOKUP($T502,$T$4:$AF$15,4,FALSE)</f>
        <v>#N/A</v>
      </c>
      <c r="X502" s="25" t="e">
        <f t="shared" ref="X502:X574" si="360">VLOOKUP($T502,$T$4:$AF$15,5,FALSE)</f>
        <v>#N/A</v>
      </c>
      <c r="Y502" s="25" t="e">
        <f t="shared" ref="Y502:Y574" si="361">VLOOKUP($T502,$T$4:$AF$15,6,FALSE)</f>
        <v>#N/A</v>
      </c>
      <c r="Z502" s="25" t="e">
        <f t="shared" ref="Z502:Z574" si="362">VLOOKUP($T502,$T$4:$AF$15,7,FALSE)</f>
        <v>#N/A</v>
      </c>
      <c r="AA502" s="25" t="e">
        <f t="shared" ref="AA502:AA574" si="363">VLOOKUP($T502,$T$4:$AF$15,8,FALSE)</f>
        <v>#N/A</v>
      </c>
      <c r="AB502" s="25" t="e">
        <f t="shared" ref="AB502:AB574" si="364">VLOOKUP($T502,$T$4:$AF$15,9,FALSE)</f>
        <v>#N/A</v>
      </c>
      <c r="AC502" s="25" t="e">
        <f t="shared" ref="AC502:AC574" si="365">VLOOKUP($T502,$T$4:$AF$15,10,FALSE)</f>
        <v>#N/A</v>
      </c>
      <c r="AD502" s="25" t="e">
        <f t="shared" ref="AD502:AD574" si="366">VLOOKUP($T502,$T$4:$AF$15,11,FALSE)</f>
        <v>#N/A</v>
      </c>
      <c r="AE502" s="25" t="e">
        <f t="shared" ref="AE502:AE574" si="367">VLOOKUP($T502,$T$4:$AF$15,12,FALSE)</f>
        <v>#N/A</v>
      </c>
      <c r="AF502" s="25" t="e">
        <f t="shared" ref="AF502:AF574" si="368">VLOOKUP($T502,$T$4:$AF$15,13,FALSE)</f>
        <v>#N/A</v>
      </c>
    </row>
    <row r="503" spans="1:32" x14ac:dyDescent="0.25">
      <c r="A503" s="283">
        <v>46266</v>
      </c>
      <c r="B503" s="34" t="s">
        <v>457</v>
      </c>
      <c r="C503" s="34" t="s">
        <v>30</v>
      </c>
      <c r="D503" s="394">
        <v>0.88</v>
      </c>
      <c r="E503" s="48">
        <v>1</v>
      </c>
      <c r="F503" s="397">
        <v>13</v>
      </c>
      <c r="G503" s="48">
        <f>IF(+(IF(F503&lt;W503,0,IF(F503&gt;X503,0,1)))=1,1,0)</f>
        <v>1</v>
      </c>
      <c r="H503" s="4">
        <v>5.85</v>
      </c>
      <c r="I503" s="48">
        <f>IF(+(IF(H503&lt;Y503,0,IF(H503&gt;Z503,0,1)))=1,1,0)</f>
        <v>1</v>
      </c>
      <c r="J503" s="223">
        <v>5.73</v>
      </c>
      <c r="K503" s="48">
        <f>IF(+(IF(J503&lt;AA503,0,IF(J503&gt;AB503,0,1)))=1,1,0)</f>
        <v>1</v>
      </c>
      <c r="L503" s="223">
        <v>14.73</v>
      </c>
      <c r="M503" s="48">
        <f>IF(+(IF(L503&lt;AC503,0,IF(L503&gt;AD503,0,1)))=1,1,0)</f>
        <v>1</v>
      </c>
      <c r="N503" s="223">
        <v>275</v>
      </c>
      <c r="O503" s="48">
        <f t="shared" ref="O503:O549" si="369">IF(+(IF(N503&lt;AE503,0,IF(N503&gt;AF503,0,1)))=1,1,0)</f>
        <v>1</v>
      </c>
      <c r="P503" s="134">
        <f>IF(+(IF(D503&lt;U503,0,IF(D503&gt;V503,0,1)))+(IF(F503&lt;W503,0,IF(F503&gt;X503,0,1)))+(IF(H503&lt;Y503,0,IF(H503&gt;Z503,0,1)))+(IF(J503&lt;AA503,0,IF(J503&gt;AB503,0,1)))+(IF(L503&lt;AC503,0,IF(L503&gt;AD503,0,1)))+(IF(N503&lt;AE503,0,IF(N503&gt;AF503,0,1)))=6,1,0)</f>
        <v>1</v>
      </c>
      <c r="Q503" s="134">
        <f>IF(+(IF(D503&lt;U503,0,IF(D503&gt;V503,0,1)))+(IF(F503&lt;W503,0,IF(F503&gt;X503,0,1)))+(IF(H503&lt;Y503,0,IF(H503&gt;Z503,0,1)))+(IF(L503&lt;AC503,0,IF(L503&gt;AD503,0,1)))+(IF(N503&lt;AE503,0,IF(N503&gt;AF503,0,1)))=5,1,0)</f>
        <v>1</v>
      </c>
      <c r="T503" s="25" t="str">
        <f t="shared" si="356"/>
        <v>STAG</v>
      </c>
      <c r="U503" s="25">
        <f t="shared" si="357"/>
        <v>0.8</v>
      </c>
      <c r="V503" s="25">
        <f t="shared" si="358"/>
        <v>1.24</v>
      </c>
      <c r="W503" s="25">
        <f t="shared" si="359"/>
        <v>12.5</v>
      </c>
      <c r="X503" s="25">
        <f t="shared" si="360"/>
        <v>16.440000000000001</v>
      </c>
      <c r="Y503" s="25">
        <f t="shared" si="361"/>
        <v>5.45</v>
      </c>
      <c r="Z503" s="25">
        <f t="shared" si="362"/>
        <v>5.94</v>
      </c>
      <c r="AA503" s="25">
        <f t="shared" si="363"/>
        <v>5</v>
      </c>
      <c r="AB503" s="25">
        <f t="shared" si="364"/>
        <v>7</v>
      </c>
      <c r="AC503" s="25">
        <f t="shared" si="365"/>
        <v>12</v>
      </c>
      <c r="AD503" s="25">
        <f t="shared" si="366"/>
        <v>19.440000000000001</v>
      </c>
      <c r="AE503" s="25">
        <f t="shared" si="367"/>
        <v>270</v>
      </c>
      <c r="AF503" s="25">
        <f t="shared" si="368"/>
        <v>280</v>
      </c>
    </row>
    <row r="504" spans="1:32" x14ac:dyDescent="0.25">
      <c r="A504" s="283">
        <v>46266</v>
      </c>
      <c r="B504" s="34" t="s">
        <v>456</v>
      </c>
      <c r="C504" s="34" t="s">
        <v>30</v>
      </c>
      <c r="D504" s="394">
        <v>0.91</v>
      </c>
      <c r="E504" s="48">
        <v>1</v>
      </c>
      <c r="F504" s="397">
        <v>13</v>
      </c>
      <c r="G504" s="48">
        <f>IF(+(IF(F504&lt;W504,0,IF(F504&gt;X504,0,1)))=1,1,0)</f>
        <v>1</v>
      </c>
      <c r="H504" s="4">
        <v>5.65</v>
      </c>
      <c r="I504" s="48">
        <f>IF(+(IF(H504&lt;Y504,0,IF(H504&gt;Z504,0,1)))=1,1,0)</f>
        <v>1</v>
      </c>
      <c r="J504" s="223">
        <v>5.28</v>
      </c>
      <c r="K504" s="48">
        <f>IF(+(IF(J504&lt;AA504,0,IF(J504&gt;AB504,0,1)))=1,1,0)</f>
        <v>1</v>
      </c>
      <c r="L504" s="223">
        <v>13.6</v>
      </c>
      <c r="M504" s="48">
        <f>IF(+(IF(L504&lt;AC504,0,IF(L504&gt;AD504,0,1)))=1,1,0)</f>
        <v>1</v>
      </c>
      <c r="N504" s="223">
        <v>275</v>
      </c>
      <c r="O504" s="48">
        <f t="shared" si="369"/>
        <v>1</v>
      </c>
      <c r="P504" s="134">
        <f>IF(+(IF(D504&lt;U504,0,IF(D504&gt;V504,0,1)))+(IF(F504&lt;W504,0,IF(F504&gt;X504,0,1)))+(IF(H504&lt;Y504,0,IF(H504&gt;Z504,0,1)))+(IF(J504&lt;AA504,0,IF(J504&gt;AB504,0,1)))+(IF(L504&lt;AC504,0,IF(L504&gt;AD504,0,1)))+(IF(N504&lt;AE504,0,IF(N504&gt;AF504,0,1)))=6,1,0)</f>
        <v>1</v>
      </c>
      <c r="Q504" s="134">
        <f>IF(+(IF(D504&lt;U504,0,IF(D504&gt;V504,0,1)))+(IF(F504&lt;W504,0,IF(F504&gt;X504,0,1)))+(IF(H504&lt;Y504,0,IF(H504&gt;Z504,0,1)))+(IF(L504&lt;AC504,0,IF(L504&gt;AD504,0,1)))+(IF(N504&lt;AE504,0,IF(N504&gt;AF504,0,1)))=5,1,0)</f>
        <v>1</v>
      </c>
      <c r="T504" s="25" t="str">
        <f t="shared" si="356"/>
        <v>STAG</v>
      </c>
      <c r="U504" s="25">
        <f t="shared" si="357"/>
        <v>0.8</v>
      </c>
      <c r="V504" s="25">
        <f t="shared" si="358"/>
        <v>1.24</v>
      </c>
      <c r="W504" s="25">
        <f t="shared" si="359"/>
        <v>12.5</v>
      </c>
      <c r="X504" s="25">
        <f t="shared" si="360"/>
        <v>16.440000000000001</v>
      </c>
      <c r="Y504" s="25">
        <f t="shared" si="361"/>
        <v>5.45</v>
      </c>
      <c r="Z504" s="25">
        <f t="shared" si="362"/>
        <v>5.94</v>
      </c>
      <c r="AA504" s="25">
        <f t="shared" si="363"/>
        <v>5</v>
      </c>
      <c r="AB504" s="25">
        <f t="shared" si="364"/>
        <v>7</v>
      </c>
      <c r="AC504" s="25">
        <f t="shared" si="365"/>
        <v>12</v>
      </c>
      <c r="AD504" s="25">
        <f t="shared" si="366"/>
        <v>19.440000000000001</v>
      </c>
      <c r="AE504" s="25">
        <f t="shared" si="367"/>
        <v>270</v>
      </c>
      <c r="AF504" s="25">
        <f t="shared" si="368"/>
        <v>280</v>
      </c>
    </row>
    <row r="505" spans="1:32" x14ac:dyDescent="0.25">
      <c r="A505" s="283">
        <v>46266</v>
      </c>
      <c r="B505" s="118" t="s">
        <v>456</v>
      </c>
      <c r="C505" s="34" t="s">
        <v>31</v>
      </c>
      <c r="D505" s="394">
        <v>1.88</v>
      </c>
      <c r="E505" s="48">
        <v>1</v>
      </c>
      <c r="F505" s="397">
        <v>14.6</v>
      </c>
      <c r="G505" s="48">
        <f>IF(+(IF(F505&lt;W505,0,IF(F505&gt;X505,0,1)))=1,1,0)</f>
        <v>1</v>
      </c>
      <c r="H505" s="4">
        <v>5.26</v>
      </c>
      <c r="I505" s="48">
        <f>IF(+(IF(H505&lt;Y505,0,IF(H505&gt;Z505,0,1)))=1,1,0)</f>
        <v>1</v>
      </c>
      <c r="J505" s="223">
        <v>5.98</v>
      </c>
      <c r="K505" s="48">
        <f>IF(+(IF(J505&lt;AA505,0,IF(J505&gt;AB505,0,1)))=1,1,0)</f>
        <v>1</v>
      </c>
      <c r="L505" s="223">
        <v>20.2</v>
      </c>
      <c r="M505" s="48">
        <f>IF(+(IF(L505&lt;AC505,0,IF(L505&gt;AD505,0,1)))=1,1,0)</f>
        <v>0</v>
      </c>
      <c r="N505" s="223">
        <v>275</v>
      </c>
      <c r="O505" s="48">
        <f t="shared" si="369"/>
        <v>1</v>
      </c>
      <c r="P505" s="134">
        <f>IF(+(IF(D505&lt;U505,0,IF(D505&gt;V505,0,1)))+(IF(F505&lt;W505,0,IF(F505&gt;X505,0,1)))+(IF(H505&lt;Y505,0,IF(H505&gt;Z505,0,1)))+(IF(J505&lt;AA505,0,IF(J505&gt;AB505,0,1)))+(IF(L505&lt;AC505,0,IF(L505&gt;AD505,0,1)))+(IF(N505&lt;AE505,0,IF(N505&gt;AF505,0,1)))=6,1,0)</f>
        <v>0</v>
      </c>
      <c r="Q505" s="134">
        <f>IF(+(IF(D505&lt;U505,0,IF(D505&gt;V505,0,1)))+(IF(F505&lt;W505,0,IF(F505&gt;X505,0,1)))+(IF(H505&lt;Y505,0,IF(H505&gt;Z505,0,1)))+(IF(L505&lt;AC505,0,IF(L505&gt;AD505,0,1)))+(IF(N505&lt;AE505,0,IF(N505&gt;AF505,0,1)))=5,1,0)</f>
        <v>0</v>
      </c>
      <c r="T505" s="25" t="str">
        <f t="shared" si="356"/>
        <v>CARIB</v>
      </c>
      <c r="U505" s="25">
        <f t="shared" si="357"/>
        <v>1.65</v>
      </c>
      <c r="V505" s="25">
        <f t="shared" si="358"/>
        <v>2.14</v>
      </c>
      <c r="W505" s="25">
        <f t="shared" si="359"/>
        <v>12.5</v>
      </c>
      <c r="X505" s="25">
        <f t="shared" si="360"/>
        <v>16.399999999999999</v>
      </c>
      <c r="Y505" s="25">
        <f t="shared" si="361"/>
        <v>5</v>
      </c>
      <c r="Z505" s="25">
        <f t="shared" si="362"/>
        <v>5.44</v>
      </c>
      <c r="AA505" s="25">
        <f t="shared" si="363"/>
        <v>5</v>
      </c>
      <c r="AB505" s="25">
        <f t="shared" si="364"/>
        <v>7</v>
      </c>
      <c r="AC505" s="25">
        <f t="shared" si="365"/>
        <v>12</v>
      </c>
      <c r="AD505" s="25">
        <f t="shared" si="366"/>
        <v>19.440000000000001</v>
      </c>
      <c r="AE505" s="25">
        <f t="shared" si="367"/>
        <v>270</v>
      </c>
      <c r="AF505" s="25">
        <f t="shared" si="368"/>
        <v>280</v>
      </c>
    </row>
    <row r="506" spans="1:32" x14ac:dyDescent="0.25">
      <c r="A506" s="283">
        <v>46267</v>
      </c>
      <c r="B506" s="34" t="s">
        <v>459</v>
      </c>
      <c r="C506" s="34" t="s">
        <v>31</v>
      </c>
      <c r="D506" s="394">
        <v>1.96</v>
      </c>
      <c r="E506" s="48">
        <v>1</v>
      </c>
      <c r="F506" s="398">
        <v>13.9</v>
      </c>
      <c r="G506" s="48">
        <f t="shared" ref="G506:G549" si="370">IF(+(IF(F506&lt;W506,0,IF(F506&gt;X506,0,1)))=1,1,0)</f>
        <v>1</v>
      </c>
      <c r="H506" s="4">
        <v>5.26</v>
      </c>
      <c r="I506" s="48">
        <f t="shared" ref="I506:I548" si="371">IF(+(IF(H506&lt;Y506,0,IF(H506&gt;Z506,0,1)))=1,1,0)</f>
        <v>1</v>
      </c>
      <c r="J506" s="223">
        <v>6.88</v>
      </c>
      <c r="K506" s="48">
        <f t="shared" ref="K506:K549" si="372">IF(+(IF(J506&lt;AA506,0,IF(J506&gt;AB506,0,1)))=1,1,0)</f>
        <v>1</v>
      </c>
      <c r="L506" s="223">
        <v>17.399999999999999</v>
      </c>
      <c r="M506" s="48">
        <f t="shared" ref="M506:M549" si="373">IF(+(IF(L506&lt;AC506,0,IF(L506&gt;AD506,0,1)))=1,1,0)</f>
        <v>1</v>
      </c>
      <c r="N506" s="223">
        <v>275</v>
      </c>
      <c r="O506" s="48">
        <f t="shared" si="369"/>
        <v>1</v>
      </c>
      <c r="P506" s="134">
        <f t="shared" ref="P506:P549" si="374">IF(+(IF(D506&lt;U506,0,IF(D506&gt;V506,0,1)))+(IF(F506&lt;W506,0,IF(F506&gt;X506,0,1)))+(IF(H506&lt;Y506,0,IF(H506&gt;Z506,0,1)))+(IF(J506&lt;AA506,0,IF(J506&gt;AB506,0,1)))+(IF(L506&lt;AC506,0,IF(L506&gt;AD506,0,1)))+(IF(N506&lt;AE506,0,IF(N506&gt;AF506,0,1)))=6,1,0)</f>
        <v>1</v>
      </c>
      <c r="Q506" s="134">
        <f t="shared" ref="Q506:Q549" si="375">IF(+(IF(D506&lt;U506,0,IF(D506&gt;V506,0,1)))+(IF(F506&lt;W506,0,IF(F506&gt;X506,0,1)))+(IF(H506&lt;Y506,0,IF(H506&gt;Z506,0,1)))+(IF(L506&lt;AC506,0,IF(L506&gt;AD506,0,1)))+(IF(N506&lt;AE506,0,IF(N506&gt;AF506,0,1)))=5,1,0)</f>
        <v>1</v>
      </c>
      <c r="T506" s="25" t="str">
        <f t="shared" si="356"/>
        <v>CARIB</v>
      </c>
      <c r="U506" s="25">
        <f t="shared" si="357"/>
        <v>1.65</v>
      </c>
      <c r="V506" s="25">
        <f t="shared" si="358"/>
        <v>2.14</v>
      </c>
      <c r="W506" s="25">
        <f t="shared" si="359"/>
        <v>12.5</v>
      </c>
      <c r="X506" s="25">
        <f t="shared" si="360"/>
        <v>16.399999999999999</v>
      </c>
      <c r="Y506" s="25">
        <f t="shared" si="361"/>
        <v>5</v>
      </c>
      <c r="Z506" s="25">
        <f t="shared" si="362"/>
        <v>5.44</v>
      </c>
      <c r="AA506" s="25">
        <f t="shared" si="363"/>
        <v>5</v>
      </c>
      <c r="AB506" s="25">
        <f t="shared" si="364"/>
        <v>7</v>
      </c>
      <c r="AC506" s="25">
        <f t="shared" si="365"/>
        <v>12</v>
      </c>
      <c r="AD506" s="25">
        <f t="shared" si="366"/>
        <v>19.440000000000001</v>
      </c>
      <c r="AE506" s="25">
        <f t="shared" si="367"/>
        <v>270</v>
      </c>
      <c r="AF506" s="25">
        <f t="shared" si="368"/>
        <v>280</v>
      </c>
    </row>
    <row r="507" spans="1:32" x14ac:dyDescent="0.25">
      <c r="A507" s="283">
        <v>46267</v>
      </c>
      <c r="B507" s="118" t="s">
        <v>435</v>
      </c>
      <c r="C507" s="34" t="s">
        <v>31</v>
      </c>
      <c r="D507" s="394">
        <v>2.08</v>
      </c>
      <c r="E507" s="48">
        <v>1</v>
      </c>
      <c r="F507" s="397">
        <v>13.5</v>
      </c>
      <c r="G507" s="48">
        <f t="shared" ref="G507" si="376">IF(+(IF(F507&lt;W507,0,IF(F507&gt;X507,0,1)))=1,1,0)</f>
        <v>1</v>
      </c>
      <c r="H507" s="4">
        <v>5.26</v>
      </c>
      <c r="I507" s="48">
        <f t="shared" ref="I507" si="377">IF(+(IF(H507&lt;Y507,0,IF(H507&gt;Z507,0,1)))=1,1,0)</f>
        <v>1</v>
      </c>
      <c r="J507" s="223">
        <v>5.83</v>
      </c>
      <c r="K507" s="48">
        <f t="shared" ref="K507" si="378">IF(+(IF(J507&lt;AA507,0,IF(J507&gt;AB507,0,1)))=1,1,0)</f>
        <v>1</v>
      </c>
      <c r="L507" s="262"/>
      <c r="M507" s="48"/>
      <c r="N507" s="223">
        <v>275</v>
      </c>
      <c r="O507" s="48">
        <f t="shared" ref="O507" si="379">IF(+(IF(N507&lt;AE507,0,IF(N507&gt;AF507,0,1)))=1,1,0)</f>
        <v>1</v>
      </c>
      <c r="P507" s="134"/>
      <c r="Q507" s="134"/>
      <c r="T507" s="25" t="str">
        <f t="shared" ref="T507" si="380">LEFT(C507,12)</f>
        <v>CARIB</v>
      </c>
      <c r="U507" s="25">
        <f t="shared" si="357"/>
        <v>1.65</v>
      </c>
      <c r="V507" s="25">
        <f t="shared" si="358"/>
        <v>2.14</v>
      </c>
      <c r="W507" s="25">
        <f t="shared" si="359"/>
        <v>12.5</v>
      </c>
      <c r="X507" s="25">
        <f t="shared" si="360"/>
        <v>16.399999999999999</v>
      </c>
      <c r="Y507" s="25">
        <f t="shared" si="361"/>
        <v>5</v>
      </c>
      <c r="Z507" s="25">
        <f t="shared" si="362"/>
        <v>5.44</v>
      </c>
      <c r="AA507" s="25">
        <f t="shared" si="363"/>
        <v>5</v>
      </c>
      <c r="AB507" s="25">
        <f t="shared" si="364"/>
        <v>7</v>
      </c>
      <c r="AC507" s="25">
        <f t="shared" si="365"/>
        <v>12</v>
      </c>
      <c r="AD507" s="25">
        <f t="shared" si="366"/>
        <v>19.440000000000001</v>
      </c>
      <c r="AE507" s="25">
        <f t="shared" si="367"/>
        <v>270</v>
      </c>
      <c r="AF507" s="25">
        <f t="shared" si="368"/>
        <v>280</v>
      </c>
    </row>
    <row r="508" spans="1:32" x14ac:dyDescent="0.25">
      <c r="A508" s="283">
        <v>46267</v>
      </c>
      <c r="B508" s="118" t="s">
        <v>458</v>
      </c>
      <c r="C508" s="34" t="s">
        <v>31</v>
      </c>
      <c r="D508" s="394">
        <v>2.02</v>
      </c>
      <c r="E508" s="48">
        <v>1</v>
      </c>
      <c r="F508" s="397">
        <v>15.8</v>
      </c>
      <c r="G508" s="48">
        <f t="shared" ref="G508" si="381">IF(+(IF(F508&lt;W508,0,IF(F508&gt;X508,0,1)))=1,1,0)</f>
        <v>1</v>
      </c>
      <c r="H508" s="4">
        <v>5.18</v>
      </c>
      <c r="I508" s="48">
        <f t="shared" ref="I508" si="382">IF(+(IF(H508&lt;Y508,0,IF(H508&gt;Z508,0,1)))=1,1,0)</f>
        <v>1</v>
      </c>
      <c r="J508" s="223">
        <v>6.83</v>
      </c>
      <c r="K508" s="48">
        <f t="shared" ref="K508" si="383">IF(+(IF(J508&lt;AA508,0,IF(J508&gt;AB508,0,1)))=1,1,0)</f>
        <v>1</v>
      </c>
      <c r="L508" s="223">
        <v>17.36</v>
      </c>
      <c r="M508" s="48">
        <f t="shared" ref="M508" si="384">IF(+(IF(L508&lt;AC508,0,IF(L508&gt;AD508,0,1)))=1,1,0)</f>
        <v>1</v>
      </c>
      <c r="N508" s="223">
        <v>275</v>
      </c>
      <c r="O508" s="48">
        <f t="shared" ref="O508" si="385">IF(+(IF(N508&lt;AE508,0,IF(N508&gt;AF508,0,1)))=1,1,0)</f>
        <v>1</v>
      </c>
      <c r="P508" s="134">
        <f t="shared" ref="P508" si="386">IF(+(IF(D508&lt;U508,0,IF(D508&gt;V508,0,1)))+(IF(F508&lt;W508,0,IF(F508&gt;X508,0,1)))+(IF(H508&lt;Y508,0,IF(H508&gt;Z508,0,1)))+(IF(J508&lt;AA508,0,IF(J508&gt;AB508,0,1)))+(IF(L508&lt;AC508,0,IF(L508&gt;AD508,0,1)))+(IF(N508&lt;AE508,0,IF(N508&gt;AF508,0,1)))=6,1,0)</f>
        <v>1</v>
      </c>
      <c r="Q508" s="134">
        <f t="shared" ref="Q508" si="387">IF(+(IF(D508&lt;U508,0,IF(D508&gt;V508,0,1)))+(IF(F508&lt;W508,0,IF(F508&gt;X508,0,1)))+(IF(H508&lt;Y508,0,IF(H508&gt;Z508,0,1)))+(IF(L508&lt;AC508,0,IF(L508&gt;AD508,0,1)))+(IF(N508&lt;AE508,0,IF(N508&gt;AF508,0,1)))=5,1,0)</f>
        <v>1</v>
      </c>
      <c r="T508" s="25" t="str">
        <f t="shared" ref="T508" si="388">LEFT(C508,12)</f>
        <v>CARIB</v>
      </c>
      <c r="U508" s="25">
        <f t="shared" si="357"/>
        <v>1.65</v>
      </c>
      <c r="V508" s="25">
        <f t="shared" si="358"/>
        <v>2.14</v>
      </c>
      <c r="W508" s="25">
        <f t="shared" si="359"/>
        <v>12.5</v>
      </c>
      <c r="X508" s="25">
        <f t="shared" si="360"/>
        <v>16.399999999999999</v>
      </c>
      <c r="Y508" s="25">
        <f t="shared" si="361"/>
        <v>5</v>
      </c>
      <c r="Z508" s="25">
        <f t="shared" si="362"/>
        <v>5.44</v>
      </c>
      <c r="AA508" s="25">
        <f t="shared" si="363"/>
        <v>5</v>
      </c>
      <c r="AB508" s="25">
        <f t="shared" si="364"/>
        <v>7</v>
      </c>
      <c r="AC508" s="25">
        <f t="shared" si="365"/>
        <v>12</v>
      </c>
      <c r="AD508" s="25">
        <f t="shared" si="366"/>
        <v>19.440000000000001</v>
      </c>
      <c r="AE508" s="25">
        <f t="shared" si="367"/>
        <v>270</v>
      </c>
      <c r="AF508" s="25">
        <f t="shared" si="368"/>
        <v>280</v>
      </c>
    </row>
    <row r="509" spans="1:32" x14ac:dyDescent="0.25">
      <c r="A509" s="283">
        <v>46268</v>
      </c>
      <c r="B509" s="271" t="s">
        <v>434</v>
      </c>
      <c r="C509" s="281" t="s">
        <v>31</v>
      </c>
      <c r="D509" s="394">
        <v>2.02</v>
      </c>
      <c r="E509" s="48">
        <v>1</v>
      </c>
      <c r="F509" s="397">
        <v>15</v>
      </c>
      <c r="G509" s="48">
        <f t="shared" si="370"/>
        <v>1</v>
      </c>
      <c r="H509" s="4">
        <v>5.26</v>
      </c>
      <c r="I509" s="48">
        <f t="shared" si="371"/>
        <v>1</v>
      </c>
      <c r="J509" s="223">
        <v>6.9</v>
      </c>
      <c r="K509" s="48">
        <f t="shared" si="372"/>
        <v>1</v>
      </c>
      <c r="L509" s="223">
        <v>16.05</v>
      </c>
      <c r="M509" s="48">
        <f t="shared" si="373"/>
        <v>1</v>
      </c>
      <c r="N509" s="223">
        <v>275</v>
      </c>
      <c r="O509" s="48">
        <f t="shared" si="369"/>
        <v>1</v>
      </c>
      <c r="P509" s="134">
        <f t="shared" si="374"/>
        <v>1</v>
      </c>
      <c r="Q509" s="134">
        <f t="shared" si="375"/>
        <v>1</v>
      </c>
      <c r="T509" s="25" t="str">
        <f t="shared" si="356"/>
        <v>CARIB</v>
      </c>
      <c r="U509" s="25">
        <f t="shared" si="357"/>
        <v>1.65</v>
      </c>
      <c r="V509" s="25">
        <f t="shared" si="358"/>
        <v>2.14</v>
      </c>
      <c r="W509" s="25">
        <f t="shared" si="359"/>
        <v>12.5</v>
      </c>
      <c r="X509" s="25">
        <f t="shared" si="360"/>
        <v>16.399999999999999</v>
      </c>
      <c r="Y509" s="25">
        <f t="shared" si="361"/>
        <v>5</v>
      </c>
      <c r="Z509" s="25">
        <f t="shared" si="362"/>
        <v>5.44</v>
      </c>
      <c r="AA509" s="25">
        <f t="shared" si="363"/>
        <v>5</v>
      </c>
      <c r="AB509" s="25">
        <f t="shared" si="364"/>
        <v>7</v>
      </c>
      <c r="AC509" s="25">
        <f t="shared" si="365"/>
        <v>12</v>
      </c>
      <c r="AD509" s="25">
        <f t="shared" si="366"/>
        <v>19.440000000000001</v>
      </c>
      <c r="AE509" s="25">
        <f t="shared" si="367"/>
        <v>270</v>
      </c>
      <c r="AF509" s="25">
        <f t="shared" si="368"/>
        <v>280</v>
      </c>
    </row>
    <row r="510" spans="1:32" x14ac:dyDescent="0.25">
      <c r="A510" s="283">
        <v>46268</v>
      </c>
      <c r="B510" s="34" t="s">
        <v>452</v>
      </c>
      <c r="C510" s="34" t="s">
        <v>30</v>
      </c>
      <c r="D510" s="394">
        <v>0.89</v>
      </c>
      <c r="E510" s="48">
        <v>1</v>
      </c>
      <c r="F510" s="397">
        <v>13.5</v>
      </c>
      <c r="G510" s="48">
        <f t="shared" si="370"/>
        <v>1</v>
      </c>
      <c r="H510" s="4">
        <v>5.73</v>
      </c>
      <c r="I510" s="48">
        <f t="shared" si="371"/>
        <v>1</v>
      </c>
      <c r="J510" s="223">
        <v>5.08</v>
      </c>
      <c r="K510" s="48">
        <f t="shared" si="372"/>
        <v>1</v>
      </c>
      <c r="L510" s="223">
        <v>16.45</v>
      </c>
      <c r="M510" s="48">
        <f t="shared" si="373"/>
        <v>1</v>
      </c>
      <c r="N510" s="223">
        <v>275</v>
      </c>
      <c r="O510" s="48">
        <f t="shared" si="369"/>
        <v>1</v>
      </c>
      <c r="P510" s="134">
        <f t="shared" si="374"/>
        <v>1</v>
      </c>
      <c r="Q510" s="134">
        <f t="shared" si="375"/>
        <v>1</v>
      </c>
      <c r="T510" s="25" t="str">
        <f t="shared" si="356"/>
        <v>STAG</v>
      </c>
      <c r="U510" s="25">
        <f t="shared" si="357"/>
        <v>0.8</v>
      </c>
      <c r="V510" s="25">
        <f t="shared" si="358"/>
        <v>1.24</v>
      </c>
      <c r="W510" s="25">
        <f t="shared" si="359"/>
        <v>12.5</v>
      </c>
      <c r="X510" s="25">
        <f t="shared" si="360"/>
        <v>16.440000000000001</v>
      </c>
      <c r="Y510" s="25">
        <f t="shared" si="361"/>
        <v>5.45</v>
      </c>
      <c r="Z510" s="25">
        <f t="shared" si="362"/>
        <v>5.94</v>
      </c>
      <c r="AA510" s="25">
        <f t="shared" si="363"/>
        <v>5</v>
      </c>
      <c r="AB510" s="25">
        <f t="shared" si="364"/>
        <v>7</v>
      </c>
      <c r="AC510" s="25">
        <f t="shared" si="365"/>
        <v>12</v>
      </c>
      <c r="AD510" s="25">
        <f t="shared" si="366"/>
        <v>19.440000000000001</v>
      </c>
      <c r="AE510" s="25">
        <f t="shared" si="367"/>
        <v>270</v>
      </c>
      <c r="AF510" s="25">
        <f t="shared" si="368"/>
        <v>280</v>
      </c>
    </row>
    <row r="511" spans="1:32" x14ac:dyDescent="0.25">
      <c r="A511" s="283">
        <v>46268</v>
      </c>
      <c r="B511" s="34" t="s">
        <v>455</v>
      </c>
      <c r="C511" s="34" t="s">
        <v>30</v>
      </c>
      <c r="D511" s="394">
        <v>0.93</v>
      </c>
      <c r="E511" s="48">
        <v>1</v>
      </c>
      <c r="F511" s="397">
        <v>13.2</v>
      </c>
      <c r="G511" s="48">
        <f t="shared" si="370"/>
        <v>1</v>
      </c>
      <c r="H511" s="4">
        <v>5.71</v>
      </c>
      <c r="I511" s="48">
        <f t="shared" si="371"/>
        <v>1</v>
      </c>
      <c r="J511" s="223">
        <v>5</v>
      </c>
      <c r="K511" s="48">
        <f t="shared" si="372"/>
        <v>1</v>
      </c>
      <c r="L511" s="223">
        <v>17.100000000000001</v>
      </c>
      <c r="M511" s="48">
        <f t="shared" si="373"/>
        <v>1</v>
      </c>
      <c r="N511" s="223">
        <v>275</v>
      </c>
      <c r="O511" s="48">
        <f t="shared" si="369"/>
        <v>1</v>
      </c>
      <c r="P511" s="134">
        <f t="shared" si="374"/>
        <v>1</v>
      </c>
      <c r="Q511" s="134">
        <f t="shared" si="375"/>
        <v>1</v>
      </c>
      <c r="T511" s="25" t="str">
        <f t="shared" si="356"/>
        <v>STAG</v>
      </c>
      <c r="U511" s="25">
        <f t="shared" si="357"/>
        <v>0.8</v>
      </c>
      <c r="V511" s="25">
        <f t="shared" si="358"/>
        <v>1.24</v>
      </c>
      <c r="W511" s="25">
        <f t="shared" si="359"/>
        <v>12.5</v>
      </c>
      <c r="X511" s="25">
        <f t="shared" si="360"/>
        <v>16.440000000000001</v>
      </c>
      <c r="Y511" s="25">
        <f t="shared" si="361"/>
        <v>5.45</v>
      </c>
      <c r="Z511" s="25">
        <f t="shared" si="362"/>
        <v>5.94</v>
      </c>
      <c r="AA511" s="25">
        <f t="shared" si="363"/>
        <v>5</v>
      </c>
      <c r="AB511" s="25">
        <f t="shared" si="364"/>
        <v>7</v>
      </c>
      <c r="AC511" s="25">
        <f t="shared" si="365"/>
        <v>12</v>
      </c>
      <c r="AD511" s="25">
        <f t="shared" si="366"/>
        <v>19.440000000000001</v>
      </c>
      <c r="AE511" s="25">
        <f t="shared" si="367"/>
        <v>270</v>
      </c>
      <c r="AF511" s="25">
        <f t="shared" si="368"/>
        <v>280</v>
      </c>
    </row>
    <row r="512" spans="1:32" x14ac:dyDescent="0.25">
      <c r="A512" s="283">
        <v>46273</v>
      </c>
      <c r="B512" s="118" t="s">
        <v>456</v>
      </c>
      <c r="C512" s="37" t="s">
        <v>31</v>
      </c>
      <c r="D512" s="394">
        <v>2.13</v>
      </c>
      <c r="E512" s="48">
        <v>1</v>
      </c>
      <c r="F512" s="397">
        <v>13.12</v>
      </c>
      <c r="G512" s="48">
        <f t="shared" si="370"/>
        <v>1</v>
      </c>
      <c r="H512" s="4">
        <v>5.08</v>
      </c>
      <c r="I512" s="48">
        <f t="shared" si="371"/>
        <v>1</v>
      </c>
      <c r="J512" s="223">
        <v>6.05</v>
      </c>
      <c r="K512" s="48">
        <f t="shared" si="372"/>
        <v>1</v>
      </c>
      <c r="L512" s="223">
        <v>18.399999999999999</v>
      </c>
      <c r="M512" s="48">
        <f t="shared" si="373"/>
        <v>1</v>
      </c>
      <c r="N512" s="223">
        <v>275</v>
      </c>
      <c r="O512" s="48">
        <f t="shared" si="369"/>
        <v>1</v>
      </c>
      <c r="P512" s="134">
        <f t="shared" si="374"/>
        <v>1</v>
      </c>
      <c r="Q512" s="134">
        <f t="shared" si="375"/>
        <v>1</v>
      </c>
      <c r="T512" s="25" t="str">
        <f t="shared" si="356"/>
        <v>CARIB</v>
      </c>
      <c r="U512" s="25">
        <f t="shared" si="357"/>
        <v>1.65</v>
      </c>
      <c r="V512" s="25">
        <f t="shared" si="358"/>
        <v>2.14</v>
      </c>
      <c r="W512" s="25">
        <f t="shared" si="359"/>
        <v>12.5</v>
      </c>
      <c r="X512" s="25">
        <f t="shared" si="360"/>
        <v>16.399999999999999</v>
      </c>
      <c r="Y512" s="25">
        <f t="shared" si="361"/>
        <v>5</v>
      </c>
      <c r="Z512" s="25">
        <f t="shared" si="362"/>
        <v>5.44</v>
      </c>
      <c r="AA512" s="25">
        <f t="shared" si="363"/>
        <v>5</v>
      </c>
      <c r="AB512" s="25">
        <f t="shared" si="364"/>
        <v>7</v>
      </c>
      <c r="AC512" s="25">
        <f t="shared" si="365"/>
        <v>12</v>
      </c>
      <c r="AD512" s="25">
        <f t="shared" si="366"/>
        <v>19.440000000000001</v>
      </c>
      <c r="AE512" s="25">
        <f t="shared" si="367"/>
        <v>270</v>
      </c>
      <c r="AF512" s="25">
        <f t="shared" si="368"/>
        <v>280</v>
      </c>
    </row>
    <row r="513" spans="1:32" x14ac:dyDescent="0.25">
      <c r="A513" s="283">
        <v>46274</v>
      </c>
      <c r="B513" s="118" t="s">
        <v>457</v>
      </c>
      <c r="C513" s="37" t="s">
        <v>31</v>
      </c>
      <c r="D513" s="394">
        <v>2.14</v>
      </c>
      <c r="E513" s="48">
        <v>1</v>
      </c>
      <c r="F513" s="397">
        <v>13.3</v>
      </c>
      <c r="G513" s="48">
        <f t="shared" si="370"/>
        <v>1</v>
      </c>
      <c r="H513" s="4">
        <v>5.01</v>
      </c>
      <c r="I513" s="48">
        <f t="shared" si="371"/>
        <v>1</v>
      </c>
      <c r="J513" s="223">
        <v>6</v>
      </c>
      <c r="K513" s="48">
        <f t="shared" si="372"/>
        <v>1</v>
      </c>
      <c r="L513" s="223">
        <v>15.6</v>
      </c>
      <c r="M513" s="48">
        <f t="shared" si="373"/>
        <v>1</v>
      </c>
      <c r="N513" s="223">
        <v>275</v>
      </c>
      <c r="O513" s="48">
        <f t="shared" si="369"/>
        <v>1</v>
      </c>
      <c r="P513" s="134">
        <f t="shared" si="374"/>
        <v>1</v>
      </c>
      <c r="Q513" s="134">
        <f t="shared" si="375"/>
        <v>1</v>
      </c>
      <c r="T513" s="25" t="str">
        <f t="shared" si="356"/>
        <v>CARIB</v>
      </c>
      <c r="U513" s="25">
        <f t="shared" si="357"/>
        <v>1.65</v>
      </c>
      <c r="V513" s="25">
        <f t="shared" si="358"/>
        <v>2.14</v>
      </c>
      <c r="W513" s="25">
        <f t="shared" si="359"/>
        <v>12.5</v>
      </c>
      <c r="X513" s="25">
        <f t="shared" si="360"/>
        <v>16.399999999999999</v>
      </c>
      <c r="Y513" s="25">
        <f t="shared" si="361"/>
        <v>5</v>
      </c>
      <c r="Z513" s="25">
        <f t="shared" si="362"/>
        <v>5.44</v>
      </c>
      <c r="AA513" s="25">
        <f t="shared" si="363"/>
        <v>5</v>
      </c>
      <c r="AB513" s="25">
        <f t="shared" si="364"/>
        <v>7</v>
      </c>
      <c r="AC513" s="25">
        <f t="shared" si="365"/>
        <v>12</v>
      </c>
      <c r="AD513" s="25">
        <f t="shared" si="366"/>
        <v>19.440000000000001</v>
      </c>
      <c r="AE513" s="25">
        <f t="shared" si="367"/>
        <v>270</v>
      </c>
      <c r="AF513" s="25">
        <f t="shared" si="368"/>
        <v>280</v>
      </c>
    </row>
    <row r="514" spans="1:32" x14ac:dyDescent="0.25">
      <c r="A514" s="283">
        <v>46274</v>
      </c>
      <c r="B514" s="34" t="s">
        <v>456</v>
      </c>
      <c r="C514" s="34" t="s">
        <v>31</v>
      </c>
      <c r="D514" s="394">
        <v>2.0499999999999998</v>
      </c>
      <c r="E514" s="48">
        <v>1</v>
      </c>
      <c r="F514" s="397">
        <v>14.15</v>
      </c>
      <c r="G514" s="48">
        <f t="shared" si="370"/>
        <v>1</v>
      </c>
      <c r="H514" s="4">
        <v>5.26</v>
      </c>
      <c r="I514" s="48">
        <f t="shared" si="371"/>
        <v>1</v>
      </c>
      <c r="J514" s="223">
        <v>5.4</v>
      </c>
      <c r="K514" s="48">
        <f t="shared" si="372"/>
        <v>1</v>
      </c>
      <c r="L514" s="223">
        <v>17.37</v>
      </c>
      <c r="M514" s="48">
        <f t="shared" si="373"/>
        <v>1</v>
      </c>
      <c r="N514" s="223">
        <v>275</v>
      </c>
      <c r="O514" s="48">
        <f t="shared" si="369"/>
        <v>1</v>
      </c>
      <c r="P514" s="134">
        <f t="shared" si="374"/>
        <v>1</v>
      </c>
      <c r="Q514" s="134">
        <f t="shared" si="375"/>
        <v>1</v>
      </c>
      <c r="T514" s="25" t="str">
        <f t="shared" si="356"/>
        <v>CARIB</v>
      </c>
      <c r="U514" s="25">
        <f t="shared" si="357"/>
        <v>1.65</v>
      </c>
      <c r="V514" s="25">
        <f t="shared" si="358"/>
        <v>2.14</v>
      </c>
      <c r="W514" s="25">
        <f t="shared" si="359"/>
        <v>12.5</v>
      </c>
      <c r="X514" s="25">
        <f t="shared" si="360"/>
        <v>16.399999999999999</v>
      </c>
      <c r="Y514" s="25">
        <f t="shared" si="361"/>
        <v>5</v>
      </c>
      <c r="Z514" s="25">
        <f t="shared" si="362"/>
        <v>5.44</v>
      </c>
      <c r="AA514" s="25">
        <f t="shared" si="363"/>
        <v>5</v>
      </c>
      <c r="AB514" s="25">
        <f t="shared" si="364"/>
        <v>7</v>
      </c>
      <c r="AC514" s="25">
        <f t="shared" si="365"/>
        <v>12</v>
      </c>
      <c r="AD514" s="25">
        <f t="shared" si="366"/>
        <v>19.440000000000001</v>
      </c>
      <c r="AE514" s="25">
        <f t="shared" si="367"/>
        <v>270</v>
      </c>
      <c r="AF514" s="25">
        <f t="shared" si="368"/>
        <v>280</v>
      </c>
    </row>
    <row r="515" spans="1:32" x14ac:dyDescent="0.25">
      <c r="A515" s="283">
        <v>46274</v>
      </c>
      <c r="B515" s="118" t="s">
        <v>457</v>
      </c>
      <c r="C515" s="34" t="s">
        <v>31</v>
      </c>
      <c r="D515" s="394">
        <v>1.94</v>
      </c>
      <c r="E515" s="48">
        <v>1</v>
      </c>
      <c r="F515" s="397">
        <v>14.45</v>
      </c>
      <c r="G515" s="48">
        <f t="shared" si="370"/>
        <v>1</v>
      </c>
      <c r="H515" s="4">
        <v>5.27</v>
      </c>
      <c r="I515" s="48">
        <f t="shared" si="371"/>
        <v>1</v>
      </c>
      <c r="J515" s="223">
        <v>6.65</v>
      </c>
      <c r="K515" s="48">
        <f t="shared" si="372"/>
        <v>1</v>
      </c>
      <c r="L515" s="223">
        <v>14.7</v>
      </c>
      <c r="M515" s="48">
        <f t="shared" si="373"/>
        <v>1</v>
      </c>
      <c r="N515" s="223">
        <v>275</v>
      </c>
      <c r="O515" s="48">
        <f t="shared" si="369"/>
        <v>1</v>
      </c>
      <c r="P515" s="134">
        <f t="shared" si="374"/>
        <v>1</v>
      </c>
      <c r="Q515" s="134">
        <f t="shared" si="375"/>
        <v>1</v>
      </c>
      <c r="T515" s="25" t="str">
        <f t="shared" si="356"/>
        <v>CARIB</v>
      </c>
      <c r="U515" s="25">
        <f t="shared" si="357"/>
        <v>1.65</v>
      </c>
      <c r="V515" s="25">
        <f t="shared" si="358"/>
        <v>2.14</v>
      </c>
      <c r="W515" s="25">
        <f t="shared" si="359"/>
        <v>12.5</v>
      </c>
      <c r="X515" s="25">
        <f t="shared" si="360"/>
        <v>16.399999999999999</v>
      </c>
      <c r="Y515" s="25">
        <f t="shared" si="361"/>
        <v>5</v>
      </c>
      <c r="Z515" s="25">
        <f t="shared" si="362"/>
        <v>5.44</v>
      </c>
      <c r="AA515" s="25">
        <f t="shared" si="363"/>
        <v>5</v>
      </c>
      <c r="AB515" s="25">
        <f t="shared" si="364"/>
        <v>7</v>
      </c>
      <c r="AC515" s="25">
        <f t="shared" si="365"/>
        <v>12</v>
      </c>
      <c r="AD515" s="25">
        <f t="shared" si="366"/>
        <v>19.440000000000001</v>
      </c>
      <c r="AE515" s="25">
        <f t="shared" si="367"/>
        <v>270</v>
      </c>
      <c r="AF515" s="25">
        <f t="shared" si="368"/>
        <v>280</v>
      </c>
    </row>
    <row r="516" spans="1:32" x14ac:dyDescent="0.25">
      <c r="A516" s="283">
        <v>46275</v>
      </c>
      <c r="B516" s="34" t="s">
        <v>457</v>
      </c>
      <c r="C516" s="34" t="s">
        <v>31</v>
      </c>
      <c r="D516" s="394">
        <v>1.93</v>
      </c>
      <c r="E516" s="48">
        <v>1</v>
      </c>
      <c r="F516" s="397">
        <v>14.9</v>
      </c>
      <c r="G516" s="48">
        <f t="shared" si="370"/>
        <v>1</v>
      </c>
      <c r="H516" s="4">
        <v>5.22</v>
      </c>
      <c r="I516" s="48">
        <f t="shared" si="371"/>
        <v>1</v>
      </c>
      <c r="J516" s="223">
        <v>6.45</v>
      </c>
      <c r="K516" s="48">
        <f t="shared" si="372"/>
        <v>1</v>
      </c>
      <c r="L516" s="223">
        <v>15.8</v>
      </c>
      <c r="M516" s="48">
        <f t="shared" si="373"/>
        <v>1</v>
      </c>
      <c r="N516" s="223">
        <v>275</v>
      </c>
      <c r="O516" s="48">
        <f t="shared" si="369"/>
        <v>1</v>
      </c>
      <c r="P516" s="134">
        <f t="shared" si="374"/>
        <v>1</v>
      </c>
      <c r="Q516" s="134">
        <f t="shared" si="375"/>
        <v>1</v>
      </c>
      <c r="T516" s="25" t="str">
        <f t="shared" si="356"/>
        <v>CARIB</v>
      </c>
      <c r="U516" s="25">
        <f t="shared" si="357"/>
        <v>1.65</v>
      </c>
      <c r="V516" s="25">
        <f t="shared" si="358"/>
        <v>2.14</v>
      </c>
      <c r="W516" s="25">
        <f t="shared" si="359"/>
        <v>12.5</v>
      </c>
      <c r="X516" s="25">
        <f t="shared" si="360"/>
        <v>16.399999999999999</v>
      </c>
      <c r="Y516" s="25">
        <f t="shared" si="361"/>
        <v>5</v>
      </c>
      <c r="Z516" s="25">
        <f t="shared" si="362"/>
        <v>5.44</v>
      </c>
      <c r="AA516" s="25">
        <f t="shared" si="363"/>
        <v>5</v>
      </c>
      <c r="AB516" s="25">
        <f t="shared" si="364"/>
        <v>7</v>
      </c>
      <c r="AC516" s="25">
        <f t="shared" si="365"/>
        <v>12</v>
      </c>
      <c r="AD516" s="25">
        <f t="shared" si="366"/>
        <v>19.440000000000001</v>
      </c>
      <c r="AE516" s="25">
        <f t="shared" si="367"/>
        <v>270</v>
      </c>
      <c r="AF516" s="25">
        <f t="shared" si="368"/>
        <v>280</v>
      </c>
    </row>
    <row r="517" spans="1:32" x14ac:dyDescent="0.25">
      <c r="A517" s="283">
        <v>46275</v>
      </c>
      <c r="B517" s="118" t="s">
        <v>452</v>
      </c>
      <c r="C517" s="34" t="s">
        <v>31</v>
      </c>
      <c r="D517" s="1">
        <v>1.93</v>
      </c>
      <c r="E517" s="48">
        <v>1</v>
      </c>
      <c r="F517" s="1">
        <v>15.55</v>
      </c>
      <c r="G517" s="48">
        <f t="shared" si="370"/>
        <v>1</v>
      </c>
      <c r="H517" s="4">
        <v>5.1100000000000003</v>
      </c>
      <c r="I517" s="48">
        <f t="shared" si="371"/>
        <v>1</v>
      </c>
      <c r="J517" s="1">
        <v>5.83</v>
      </c>
      <c r="K517" s="48">
        <f t="shared" si="372"/>
        <v>1</v>
      </c>
      <c r="L517" s="1">
        <v>14.43</v>
      </c>
      <c r="M517" s="48">
        <f t="shared" si="373"/>
        <v>1</v>
      </c>
      <c r="N517" s="223">
        <v>275</v>
      </c>
      <c r="O517" s="48">
        <f t="shared" si="369"/>
        <v>1</v>
      </c>
      <c r="P517" s="134">
        <f t="shared" si="374"/>
        <v>1</v>
      </c>
      <c r="Q517" s="134">
        <f t="shared" si="375"/>
        <v>1</v>
      </c>
      <c r="T517" s="25" t="str">
        <f t="shared" si="356"/>
        <v>CARIB</v>
      </c>
      <c r="U517" s="25">
        <f t="shared" si="357"/>
        <v>1.65</v>
      </c>
      <c r="V517" s="25">
        <f t="shared" si="358"/>
        <v>2.14</v>
      </c>
      <c r="W517" s="25">
        <f t="shared" si="359"/>
        <v>12.5</v>
      </c>
      <c r="X517" s="25">
        <f t="shared" si="360"/>
        <v>16.399999999999999</v>
      </c>
      <c r="Y517" s="25">
        <f t="shared" si="361"/>
        <v>5</v>
      </c>
      <c r="Z517" s="25">
        <f t="shared" si="362"/>
        <v>5.44</v>
      </c>
      <c r="AA517" s="25">
        <f t="shared" si="363"/>
        <v>5</v>
      </c>
      <c r="AB517" s="25">
        <f t="shared" si="364"/>
        <v>7</v>
      </c>
      <c r="AC517" s="25">
        <f t="shared" si="365"/>
        <v>12</v>
      </c>
      <c r="AD517" s="25">
        <f t="shared" si="366"/>
        <v>19.440000000000001</v>
      </c>
      <c r="AE517" s="25">
        <f t="shared" si="367"/>
        <v>270</v>
      </c>
      <c r="AF517" s="25">
        <f t="shared" si="368"/>
        <v>280</v>
      </c>
    </row>
    <row r="518" spans="1:32" x14ac:dyDescent="0.25">
      <c r="A518" s="283">
        <v>46275</v>
      </c>
      <c r="B518" s="34" t="s">
        <v>455</v>
      </c>
      <c r="C518" s="34" t="s">
        <v>31</v>
      </c>
      <c r="D518" s="394">
        <v>1.98</v>
      </c>
      <c r="E518" s="48">
        <v>1</v>
      </c>
      <c r="F518" s="397">
        <v>14</v>
      </c>
      <c r="G518" s="48">
        <f t="shared" si="370"/>
        <v>1</v>
      </c>
      <c r="H518" s="4">
        <v>5.22</v>
      </c>
      <c r="I518" s="48">
        <f t="shared" si="371"/>
        <v>1</v>
      </c>
      <c r="J518" s="223">
        <v>5.6</v>
      </c>
      <c r="K518" s="48">
        <f t="shared" si="372"/>
        <v>1</v>
      </c>
      <c r="L518" s="223">
        <v>14.8</v>
      </c>
      <c r="M518" s="48">
        <f t="shared" si="373"/>
        <v>1</v>
      </c>
      <c r="N518" s="223">
        <v>275</v>
      </c>
      <c r="O518" s="48">
        <f t="shared" si="369"/>
        <v>1</v>
      </c>
      <c r="P518" s="134">
        <f t="shared" si="374"/>
        <v>1</v>
      </c>
      <c r="Q518" s="134">
        <f t="shared" si="375"/>
        <v>1</v>
      </c>
      <c r="T518" s="25" t="str">
        <f t="shared" si="356"/>
        <v>CARIB</v>
      </c>
      <c r="U518" s="25">
        <f t="shared" si="357"/>
        <v>1.65</v>
      </c>
      <c r="V518" s="25">
        <f t="shared" si="358"/>
        <v>2.14</v>
      </c>
      <c r="W518" s="25">
        <f t="shared" si="359"/>
        <v>12.5</v>
      </c>
      <c r="X518" s="25">
        <f t="shared" si="360"/>
        <v>16.399999999999999</v>
      </c>
      <c r="Y518" s="25">
        <f t="shared" si="361"/>
        <v>5</v>
      </c>
      <c r="Z518" s="25">
        <f t="shared" si="362"/>
        <v>5.44</v>
      </c>
      <c r="AA518" s="25">
        <f t="shared" si="363"/>
        <v>5</v>
      </c>
      <c r="AB518" s="25">
        <f t="shared" si="364"/>
        <v>7</v>
      </c>
      <c r="AC518" s="25">
        <f t="shared" si="365"/>
        <v>12</v>
      </c>
      <c r="AD518" s="25">
        <f t="shared" si="366"/>
        <v>19.440000000000001</v>
      </c>
      <c r="AE518" s="25">
        <f t="shared" si="367"/>
        <v>270</v>
      </c>
      <c r="AF518" s="25">
        <f t="shared" si="368"/>
        <v>280</v>
      </c>
    </row>
    <row r="519" spans="1:32" x14ac:dyDescent="0.25">
      <c r="A519" s="283">
        <v>46276</v>
      </c>
      <c r="B519" s="34" t="s">
        <v>455</v>
      </c>
      <c r="C519" s="34" t="s">
        <v>31</v>
      </c>
      <c r="D519" s="394">
        <v>1.94</v>
      </c>
      <c r="E519" s="48">
        <v>1</v>
      </c>
      <c r="F519" s="397">
        <v>15.25</v>
      </c>
      <c r="G519" s="48">
        <f t="shared" si="370"/>
        <v>1</v>
      </c>
      <c r="H519" s="4">
        <v>5.2</v>
      </c>
      <c r="I519" s="48">
        <f t="shared" si="371"/>
        <v>1</v>
      </c>
      <c r="J519" s="223">
        <v>5.65</v>
      </c>
      <c r="K519" s="48">
        <f t="shared" si="372"/>
        <v>1</v>
      </c>
      <c r="L519" s="223"/>
      <c r="M519" s="48"/>
      <c r="N519" s="223">
        <v>275</v>
      </c>
      <c r="O519" s="48">
        <f t="shared" si="369"/>
        <v>1</v>
      </c>
      <c r="P519" s="134"/>
      <c r="Q519" s="134"/>
      <c r="T519" s="25" t="str">
        <f t="shared" si="356"/>
        <v>CARIB</v>
      </c>
      <c r="U519" s="25">
        <f t="shared" si="357"/>
        <v>1.65</v>
      </c>
      <c r="V519" s="25">
        <f t="shared" si="358"/>
        <v>2.14</v>
      </c>
      <c r="W519" s="25">
        <f t="shared" si="359"/>
        <v>12.5</v>
      </c>
      <c r="X519" s="25">
        <f t="shared" si="360"/>
        <v>16.399999999999999</v>
      </c>
      <c r="Y519" s="25">
        <f t="shared" si="361"/>
        <v>5</v>
      </c>
      <c r="Z519" s="25">
        <f t="shared" si="362"/>
        <v>5.44</v>
      </c>
      <c r="AA519" s="25">
        <f t="shared" si="363"/>
        <v>5</v>
      </c>
      <c r="AB519" s="25">
        <f t="shared" si="364"/>
        <v>7</v>
      </c>
      <c r="AC519" s="25">
        <f t="shared" si="365"/>
        <v>12</v>
      </c>
      <c r="AD519" s="25">
        <f t="shared" si="366"/>
        <v>19.440000000000001</v>
      </c>
      <c r="AE519" s="25">
        <f t="shared" si="367"/>
        <v>270</v>
      </c>
      <c r="AF519" s="25">
        <f t="shared" si="368"/>
        <v>280</v>
      </c>
    </row>
    <row r="520" spans="1:32" x14ac:dyDescent="0.25">
      <c r="A520" s="283">
        <v>46276</v>
      </c>
      <c r="B520" s="34" t="s">
        <v>459</v>
      </c>
      <c r="C520" s="34" t="s">
        <v>32</v>
      </c>
      <c r="D520" s="394">
        <v>5.56</v>
      </c>
      <c r="E520" s="48">
        <v>1</v>
      </c>
      <c r="F520" s="397">
        <v>35.4</v>
      </c>
      <c r="G520" s="48">
        <f t="shared" si="370"/>
        <v>1</v>
      </c>
      <c r="H520" s="4">
        <v>4.6399999999999997</v>
      </c>
      <c r="I520" s="48">
        <f t="shared" si="371"/>
        <v>1</v>
      </c>
      <c r="J520" s="223">
        <v>265.39999999999998</v>
      </c>
      <c r="K520" s="48">
        <f t="shared" si="372"/>
        <v>1</v>
      </c>
      <c r="L520" s="223">
        <v>177.95</v>
      </c>
      <c r="M520" s="48">
        <f t="shared" si="373"/>
        <v>1</v>
      </c>
      <c r="N520" s="223">
        <v>275</v>
      </c>
      <c r="O520" s="48">
        <f t="shared" si="369"/>
        <v>1</v>
      </c>
      <c r="P520" s="134">
        <f t="shared" si="374"/>
        <v>1</v>
      </c>
      <c r="Q520" s="134">
        <f t="shared" si="375"/>
        <v>1</v>
      </c>
      <c r="T520" s="25" t="str">
        <f t="shared" si="356"/>
        <v>MACKESON</v>
      </c>
      <c r="U520" s="25">
        <f t="shared" si="357"/>
        <v>5.2</v>
      </c>
      <c r="V520" s="25">
        <f t="shared" si="358"/>
        <v>5.64</v>
      </c>
      <c r="W520" s="25">
        <f t="shared" si="359"/>
        <v>32</v>
      </c>
      <c r="X520" s="25">
        <f t="shared" si="360"/>
        <v>38</v>
      </c>
      <c r="Y520" s="25">
        <f t="shared" si="361"/>
        <v>4.55</v>
      </c>
      <c r="Z520" s="25">
        <f t="shared" si="362"/>
        <v>5</v>
      </c>
      <c r="AA520" s="25">
        <f t="shared" si="363"/>
        <v>260</v>
      </c>
      <c r="AB520" s="25">
        <f t="shared" si="364"/>
        <v>320</v>
      </c>
      <c r="AC520" s="25">
        <f t="shared" si="365"/>
        <v>130</v>
      </c>
      <c r="AD520" s="25">
        <f t="shared" si="366"/>
        <v>230</v>
      </c>
      <c r="AE520" s="25">
        <f t="shared" si="367"/>
        <v>270</v>
      </c>
      <c r="AF520" s="25">
        <f t="shared" si="368"/>
        <v>280</v>
      </c>
    </row>
    <row r="521" spans="1:32" x14ac:dyDescent="0.25">
      <c r="A521" s="283">
        <v>46279</v>
      </c>
      <c r="B521" s="34" t="s">
        <v>458</v>
      </c>
      <c r="C521" s="34" t="s">
        <v>32</v>
      </c>
      <c r="D521" s="394">
        <v>5.48</v>
      </c>
      <c r="E521" s="48">
        <v>1</v>
      </c>
      <c r="F521" s="397">
        <v>32</v>
      </c>
      <c r="G521" s="48">
        <f t="shared" si="370"/>
        <v>1</v>
      </c>
      <c r="H521" s="4">
        <v>4.7</v>
      </c>
      <c r="I521" s="48">
        <f t="shared" si="371"/>
        <v>1</v>
      </c>
      <c r="J521" s="223">
        <v>280</v>
      </c>
      <c r="K521" s="48">
        <f t="shared" si="372"/>
        <v>1</v>
      </c>
      <c r="L521" s="223">
        <v>169</v>
      </c>
      <c r="M521" s="48">
        <f t="shared" si="373"/>
        <v>1</v>
      </c>
      <c r="N521" s="223">
        <v>275</v>
      </c>
      <c r="O521" s="48">
        <f t="shared" si="369"/>
        <v>1</v>
      </c>
      <c r="P521" s="134">
        <f t="shared" si="374"/>
        <v>1</v>
      </c>
      <c r="Q521" s="134">
        <f t="shared" si="375"/>
        <v>1</v>
      </c>
      <c r="T521" s="25" t="str">
        <f t="shared" si="356"/>
        <v>MACKESON</v>
      </c>
      <c r="U521" s="25">
        <f t="shared" si="357"/>
        <v>5.2</v>
      </c>
      <c r="V521" s="25">
        <f t="shared" si="358"/>
        <v>5.64</v>
      </c>
      <c r="W521" s="25">
        <f t="shared" si="359"/>
        <v>32</v>
      </c>
      <c r="X521" s="25">
        <f t="shared" si="360"/>
        <v>38</v>
      </c>
      <c r="Y521" s="25">
        <f t="shared" si="361"/>
        <v>4.55</v>
      </c>
      <c r="Z521" s="25">
        <f t="shared" si="362"/>
        <v>5</v>
      </c>
      <c r="AA521" s="25">
        <f t="shared" si="363"/>
        <v>260</v>
      </c>
      <c r="AB521" s="25">
        <f t="shared" si="364"/>
        <v>320</v>
      </c>
      <c r="AC521" s="25">
        <f t="shared" si="365"/>
        <v>130</v>
      </c>
      <c r="AD521" s="25">
        <f t="shared" si="366"/>
        <v>230</v>
      </c>
      <c r="AE521" s="25">
        <f t="shared" si="367"/>
        <v>270</v>
      </c>
      <c r="AF521" s="25">
        <f t="shared" si="368"/>
        <v>280</v>
      </c>
    </row>
    <row r="522" spans="1:32" x14ac:dyDescent="0.25">
      <c r="A522" s="283">
        <v>46279</v>
      </c>
      <c r="B522" s="34" t="s">
        <v>434</v>
      </c>
      <c r="C522" s="34" t="s">
        <v>30</v>
      </c>
      <c r="D522" s="394">
        <v>0.93</v>
      </c>
      <c r="E522" s="48">
        <v>1</v>
      </c>
      <c r="F522" s="397">
        <v>15.3</v>
      </c>
      <c r="G522" s="48">
        <f t="shared" si="370"/>
        <v>1</v>
      </c>
      <c r="H522" s="4">
        <v>5.74</v>
      </c>
      <c r="I522" s="48">
        <f t="shared" si="371"/>
        <v>1</v>
      </c>
      <c r="J522" s="223">
        <v>5</v>
      </c>
      <c r="K522" s="48">
        <f t="shared" si="372"/>
        <v>1</v>
      </c>
      <c r="L522" s="1">
        <v>17.600000000000001</v>
      </c>
      <c r="M522" s="48">
        <f t="shared" si="373"/>
        <v>1</v>
      </c>
      <c r="N522" s="223">
        <v>275</v>
      </c>
      <c r="O522" s="48">
        <f t="shared" si="369"/>
        <v>1</v>
      </c>
      <c r="P522" s="134">
        <f t="shared" si="374"/>
        <v>1</v>
      </c>
      <c r="Q522" s="134">
        <f t="shared" si="375"/>
        <v>1</v>
      </c>
      <c r="R522" s="302"/>
      <c r="S522" s="302"/>
      <c r="T522" s="25" t="str">
        <f t="shared" si="356"/>
        <v>STAG</v>
      </c>
      <c r="U522" s="25">
        <f t="shared" si="357"/>
        <v>0.8</v>
      </c>
      <c r="V522" s="25">
        <f t="shared" si="358"/>
        <v>1.24</v>
      </c>
      <c r="W522" s="25">
        <f t="shared" si="359"/>
        <v>12.5</v>
      </c>
      <c r="X522" s="25">
        <f t="shared" si="360"/>
        <v>16.440000000000001</v>
      </c>
      <c r="Y522" s="25">
        <f t="shared" si="361"/>
        <v>5.45</v>
      </c>
      <c r="Z522" s="25">
        <f t="shared" si="362"/>
        <v>5.94</v>
      </c>
      <c r="AA522" s="25">
        <f t="shared" si="363"/>
        <v>5</v>
      </c>
      <c r="AB522" s="25">
        <f t="shared" si="364"/>
        <v>7</v>
      </c>
      <c r="AC522" s="25">
        <f t="shared" si="365"/>
        <v>12</v>
      </c>
      <c r="AD522" s="25">
        <f t="shared" si="366"/>
        <v>19.440000000000001</v>
      </c>
      <c r="AE522" s="25">
        <f t="shared" si="367"/>
        <v>270</v>
      </c>
      <c r="AF522" s="25">
        <f t="shared" si="368"/>
        <v>280</v>
      </c>
    </row>
    <row r="523" spans="1:32" x14ac:dyDescent="0.25">
      <c r="A523" s="283">
        <v>46279</v>
      </c>
      <c r="B523" s="34" t="s">
        <v>457</v>
      </c>
      <c r="C523" s="34" t="s">
        <v>30</v>
      </c>
      <c r="D523" s="394">
        <v>0.97</v>
      </c>
      <c r="E523" s="48">
        <v>1</v>
      </c>
      <c r="F523" s="397">
        <v>15.45</v>
      </c>
      <c r="G523" s="48">
        <f t="shared" si="370"/>
        <v>1</v>
      </c>
      <c r="H523" s="4">
        <v>5.84</v>
      </c>
      <c r="I523" s="48">
        <f t="shared" si="371"/>
        <v>1</v>
      </c>
      <c r="J523" s="223">
        <v>5.98</v>
      </c>
      <c r="K523" s="48">
        <f t="shared" si="372"/>
        <v>1</v>
      </c>
      <c r="L523" s="223">
        <v>14.4</v>
      </c>
      <c r="M523" s="48">
        <f t="shared" si="373"/>
        <v>1</v>
      </c>
      <c r="N523" s="223">
        <v>275</v>
      </c>
      <c r="O523" s="48">
        <f t="shared" si="369"/>
        <v>1</v>
      </c>
      <c r="P523" s="134">
        <f t="shared" si="374"/>
        <v>1</v>
      </c>
      <c r="Q523" s="134">
        <f t="shared" si="375"/>
        <v>1</v>
      </c>
      <c r="R523" s="302"/>
      <c r="S523" s="302"/>
      <c r="T523" s="25" t="str">
        <f t="shared" si="356"/>
        <v>STAG</v>
      </c>
      <c r="U523" s="25">
        <f t="shared" si="357"/>
        <v>0.8</v>
      </c>
      <c r="V523" s="25">
        <f t="shared" si="358"/>
        <v>1.24</v>
      </c>
      <c r="W523" s="25">
        <f t="shared" si="359"/>
        <v>12.5</v>
      </c>
      <c r="X523" s="25">
        <f t="shared" si="360"/>
        <v>16.440000000000001</v>
      </c>
      <c r="Y523" s="25">
        <f t="shared" si="361"/>
        <v>5.45</v>
      </c>
      <c r="Z523" s="25">
        <f t="shared" si="362"/>
        <v>5.94</v>
      </c>
      <c r="AA523" s="25">
        <f t="shared" si="363"/>
        <v>5</v>
      </c>
      <c r="AB523" s="25">
        <f t="shared" si="364"/>
        <v>7</v>
      </c>
      <c r="AC523" s="25">
        <f t="shared" si="365"/>
        <v>12</v>
      </c>
      <c r="AD523" s="25">
        <f t="shared" si="366"/>
        <v>19.440000000000001</v>
      </c>
      <c r="AE523" s="25">
        <f t="shared" si="367"/>
        <v>270</v>
      </c>
      <c r="AF523" s="25">
        <f t="shared" si="368"/>
        <v>280</v>
      </c>
    </row>
    <row r="524" spans="1:32" x14ac:dyDescent="0.25">
      <c r="A524" s="283">
        <v>46279</v>
      </c>
      <c r="B524" s="34" t="s">
        <v>456</v>
      </c>
      <c r="C524" s="34" t="s">
        <v>30</v>
      </c>
      <c r="D524" s="394">
        <v>0.98</v>
      </c>
      <c r="E524" s="48">
        <v>1</v>
      </c>
      <c r="F524" s="397">
        <v>13.25</v>
      </c>
      <c r="G524" s="48">
        <f t="shared" si="370"/>
        <v>1</v>
      </c>
      <c r="H524" s="4">
        <v>5.88</v>
      </c>
      <c r="I524" s="48">
        <f t="shared" si="371"/>
        <v>1</v>
      </c>
      <c r="J524" s="223">
        <v>6.02</v>
      </c>
      <c r="K524" s="48">
        <f t="shared" si="372"/>
        <v>1</v>
      </c>
      <c r="L524" s="223">
        <v>15.1</v>
      </c>
      <c r="M524" s="48">
        <f t="shared" si="373"/>
        <v>1</v>
      </c>
      <c r="N524" s="223">
        <v>275</v>
      </c>
      <c r="O524" s="48">
        <f t="shared" si="369"/>
        <v>1</v>
      </c>
      <c r="P524" s="134">
        <f t="shared" si="374"/>
        <v>1</v>
      </c>
      <c r="Q524" s="134">
        <f t="shared" si="375"/>
        <v>1</v>
      </c>
      <c r="T524" s="25" t="str">
        <f t="shared" si="356"/>
        <v>STAG</v>
      </c>
      <c r="U524" s="25">
        <f t="shared" si="357"/>
        <v>0.8</v>
      </c>
      <c r="V524" s="25">
        <f t="shared" si="358"/>
        <v>1.24</v>
      </c>
      <c r="W524" s="25">
        <f t="shared" si="359"/>
        <v>12.5</v>
      </c>
      <c r="X524" s="25">
        <f t="shared" si="360"/>
        <v>16.440000000000001</v>
      </c>
      <c r="Y524" s="25">
        <f t="shared" si="361"/>
        <v>5.45</v>
      </c>
      <c r="Z524" s="25">
        <f t="shared" si="362"/>
        <v>5.94</v>
      </c>
      <c r="AA524" s="25">
        <f t="shared" si="363"/>
        <v>5</v>
      </c>
      <c r="AB524" s="25">
        <f t="shared" si="364"/>
        <v>7</v>
      </c>
      <c r="AC524" s="25">
        <f t="shared" si="365"/>
        <v>12</v>
      </c>
      <c r="AD524" s="25">
        <f t="shared" si="366"/>
        <v>19.440000000000001</v>
      </c>
      <c r="AE524" s="25">
        <f t="shared" si="367"/>
        <v>270</v>
      </c>
      <c r="AF524" s="25">
        <f t="shared" si="368"/>
        <v>280</v>
      </c>
    </row>
    <row r="525" spans="1:32" x14ac:dyDescent="0.25">
      <c r="A525" s="283">
        <v>46280</v>
      </c>
      <c r="B525" s="34" t="s">
        <v>457</v>
      </c>
      <c r="C525" s="34" t="s">
        <v>31</v>
      </c>
      <c r="D525" s="394">
        <v>2.1</v>
      </c>
      <c r="E525" s="48">
        <v>1</v>
      </c>
      <c r="F525" s="397">
        <v>13.6</v>
      </c>
      <c r="G525" s="48">
        <f t="shared" si="370"/>
        <v>1</v>
      </c>
      <c r="H525" s="4">
        <v>5.22</v>
      </c>
      <c r="I525" s="48">
        <f t="shared" si="371"/>
        <v>1</v>
      </c>
      <c r="J525" s="223">
        <v>6.15</v>
      </c>
      <c r="K525" s="48">
        <f t="shared" si="372"/>
        <v>1</v>
      </c>
      <c r="L525" s="223">
        <v>16</v>
      </c>
      <c r="M525" s="48">
        <f t="shared" si="373"/>
        <v>1</v>
      </c>
      <c r="N525" s="223">
        <v>275</v>
      </c>
      <c r="O525" s="48">
        <f t="shared" si="369"/>
        <v>1</v>
      </c>
      <c r="P525" s="134">
        <f t="shared" si="374"/>
        <v>1</v>
      </c>
      <c r="Q525" s="134">
        <f t="shared" si="375"/>
        <v>1</v>
      </c>
      <c r="T525" s="25" t="str">
        <f t="shared" si="356"/>
        <v>CARIB</v>
      </c>
      <c r="U525" s="25">
        <f t="shared" si="357"/>
        <v>1.65</v>
      </c>
      <c r="V525" s="25">
        <f t="shared" si="358"/>
        <v>2.14</v>
      </c>
      <c r="W525" s="25">
        <f t="shared" si="359"/>
        <v>12.5</v>
      </c>
      <c r="X525" s="25">
        <f t="shared" si="360"/>
        <v>16.399999999999999</v>
      </c>
      <c r="Y525" s="25">
        <f t="shared" si="361"/>
        <v>5</v>
      </c>
      <c r="Z525" s="25">
        <f t="shared" si="362"/>
        <v>5.44</v>
      </c>
      <c r="AA525" s="25">
        <f t="shared" si="363"/>
        <v>5</v>
      </c>
      <c r="AB525" s="25">
        <f t="shared" si="364"/>
        <v>7</v>
      </c>
      <c r="AC525" s="25">
        <f t="shared" si="365"/>
        <v>12</v>
      </c>
      <c r="AD525" s="25">
        <f t="shared" si="366"/>
        <v>19.440000000000001</v>
      </c>
      <c r="AE525" s="25">
        <f t="shared" si="367"/>
        <v>270</v>
      </c>
      <c r="AF525" s="25">
        <f t="shared" si="368"/>
        <v>280</v>
      </c>
    </row>
    <row r="526" spans="1:32" x14ac:dyDescent="0.25">
      <c r="A526" s="283">
        <v>46280</v>
      </c>
      <c r="B526" s="118" t="s">
        <v>436</v>
      </c>
      <c r="C526" s="34" t="s">
        <v>31</v>
      </c>
      <c r="D526" s="394">
        <v>2.08</v>
      </c>
      <c r="E526" s="48">
        <v>1</v>
      </c>
      <c r="F526" s="397">
        <v>14.15</v>
      </c>
      <c r="G526" s="48">
        <f t="shared" si="370"/>
        <v>1</v>
      </c>
      <c r="H526" s="4">
        <v>5.08</v>
      </c>
      <c r="I526" s="48">
        <f t="shared" si="371"/>
        <v>1</v>
      </c>
      <c r="J526" s="223">
        <v>6.45</v>
      </c>
      <c r="K526" s="48">
        <f t="shared" si="372"/>
        <v>1</v>
      </c>
      <c r="L526" s="223">
        <v>15.8</v>
      </c>
      <c r="M526" s="48">
        <f t="shared" si="373"/>
        <v>1</v>
      </c>
      <c r="N526" s="223">
        <v>275</v>
      </c>
      <c r="O526" s="48">
        <f t="shared" si="369"/>
        <v>1</v>
      </c>
      <c r="P526" s="134">
        <f t="shared" si="374"/>
        <v>1</v>
      </c>
      <c r="Q526" s="134">
        <f t="shared" si="375"/>
        <v>1</v>
      </c>
      <c r="T526" s="25" t="str">
        <f t="shared" si="356"/>
        <v>CARIB</v>
      </c>
      <c r="U526" s="25">
        <f t="shared" si="357"/>
        <v>1.65</v>
      </c>
      <c r="V526" s="25">
        <f t="shared" si="358"/>
        <v>2.14</v>
      </c>
      <c r="W526" s="25">
        <f t="shared" si="359"/>
        <v>12.5</v>
      </c>
      <c r="X526" s="25">
        <f t="shared" si="360"/>
        <v>16.399999999999999</v>
      </c>
      <c r="Y526" s="25">
        <f t="shared" si="361"/>
        <v>5</v>
      </c>
      <c r="Z526" s="25">
        <f t="shared" si="362"/>
        <v>5.44</v>
      </c>
      <c r="AA526" s="25">
        <f t="shared" si="363"/>
        <v>5</v>
      </c>
      <c r="AB526" s="25">
        <f t="shared" si="364"/>
        <v>7</v>
      </c>
      <c r="AC526" s="25">
        <f t="shared" si="365"/>
        <v>12</v>
      </c>
      <c r="AD526" s="25">
        <f t="shared" si="366"/>
        <v>19.440000000000001</v>
      </c>
      <c r="AE526" s="25">
        <f t="shared" si="367"/>
        <v>270</v>
      </c>
      <c r="AF526" s="25">
        <f t="shared" si="368"/>
        <v>280</v>
      </c>
    </row>
    <row r="527" spans="1:32" x14ac:dyDescent="0.25">
      <c r="A527" s="283">
        <v>46280</v>
      </c>
      <c r="B527" s="34" t="s">
        <v>434</v>
      </c>
      <c r="C527" s="34" t="s">
        <v>31</v>
      </c>
      <c r="D527" s="394">
        <v>2.1</v>
      </c>
      <c r="E527" s="48">
        <v>1</v>
      </c>
      <c r="F527" s="397">
        <v>13.12</v>
      </c>
      <c r="G527" s="48">
        <f t="shared" si="370"/>
        <v>1</v>
      </c>
      <c r="H527" s="4">
        <v>5.22</v>
      </c>
      <c r="I527" s="48">
        <f t="shared" si="371"/>
        <v>1</v>
      </c>
      <c r="J527" s="223">
        <v>6.98</v>
      </c>
      <c r="K527" s="48">
        <f t="shared" si="372"/>
        <v>1</v>
      </c>
      <c r="L527" s="223">
        <v>19.8</v>
      </c>
      <c r="M527" s="48">
        <f t="shared" si="373"/>
        <v>0</v>
      </c>
      <c r="N527" s="223">
        <v>275</v>
      </c>
      <c r="O527" s="48">
        <f t="shared" si="369"/>
        <v>1</v>
      </c>
      <c r="P527" s="134">
        <f t="shared" si="374"/>
        <v>0</v>
      </c>
      <c r="Q527" s="134">
        <f t="shared" si="375"/>
        <v>0</v>
      </c>
      <c r="T527" s="25" t="str">
        <f t="shared" si="356"/>
        <v>CARIB</v>
      </c>
      <c r="U527" s="25">
        <f t="shared" si="357"/>
        <v>1.65</v>
      </c>
      <c r="V527" s="25">
        <f t="shared" si="358"/>
        <v>2.14</v>
      </c>
      <c r="W527" s="25">
        <f t="shared" si="359"/>
        <v>12.5</v>
      </c>
      <c r="X527" s="25">
        <f t="shared" si="360"/>
        <v>16.399999999999999</v>
      </c>
      <c r="Y527" s="25">
        <f t="shared" si="361"/>
        <v>5</v>
      </c>
      <c r="Z527" s="25">
        <f t="shared" si="362"/>
        <v>5.44</v>
      </c>
      <c r="AA527" s="25">
        <f t="shared" si="363"/>
        <v>5</v>
      </c>
      <c r="AB527" s="25">
        <f t="shared" si="364"/>
        <v>7</v>
      </c>
      <c r="AC527" s="25">
        <f t="shared" si="365"/>
        <v>12</v>
      </c>
      <c r="AD527" s="25">
        <f t="shared" si="366"/>
        <v>19.440000000000001</v>
      </c>
      <c r="AE527" s="25">
        <f t="shared" si="367"/>
        <v>270</v>
      </c>
      <c r="AF527" s="25">
        <f t="shared" si="368"/>
        <v>280</v>
      </c>
    </row>
    <row r="528" spans="1:32" x14ac:dyDescent="0.25">
      <c r="A528" s="283">
        <v>46280</v>
      </c>
      <c r="B528" s="118" t="s">
        <v>435</v>
      </c>
      <c r="C528" s="34" t="s">
        <v>31</v>
      </c>
      <c r="D528" s="394">
        <v>1.96</v>
      </c>
      <c r="E528" s="48">
        <v>1</v>
      </c>
      <c r="F528" s="397">
        <v>14</v>
      </c>
      <c r="G528" s="48">
        <f t="shared" si="370"/>
        <v>1</v>
      </c>
      <c r="H528" s="4">
        <v>5.1100000000000003</v>
      </c>
      <c r="I528" s="48">
        <f t="shared" si="371"/>
        <v>1</v>
      </c>
      <c r="J528" s="223">
        <v>6.53</v>
      </c>
      <c r="K528" s="48">
        <f t="shared" si="372"/>
        <v>1</v>
      </c>
      <c r="L528" s="234"/>
      <c r="M528" s="48"/>
      <c r="N528" s="223">
        <v>275</v>
      </c>
      <c r="O528" s="48">
        <f t="shared" si="369"/>
        <v>1</v>
      </c>
      <c r="P528" s="134">
        <f t="shared" si="374"/>
        <v>0</v>
      </c>
      <c r="Q528" s="134">
        <f t="shared" si="375"/>
        <v>0</v>
      </c>
      <c r="T528" s="25" t="str">
        <f t="shared" si="356"/>
        <v>CARIB</v>
      </c>
      <c r="U528" s="25">
        <f t="shared" si="357"/>
        <v>1.65</v>
      </c>
      <c r="V528" s="25">
        <f t="shared" si="358"/>
        <v>2.14</v>
      </c>
      <c r="W528" s="25">
        <f t="shared" si="359"/>
        <v>12.5</v>
      </c>
      <c r="X528" s="25">
        <f t="shared" si="360"/>
        <v>16.399999999999999</v>
      </c>
      <c r="Y528" s="25">
        <f t="shared" si="361"/>
        <v>5</v>
      </c>
      <c r="Z528" s="25">
        <f t="shared" si="362"/>
        <v>5.44</v>
      </c>
      <c r="AA528" s="25">
        <f t="shared" si="363"/>
        <v>5</v>
      </c>
      <c r="AB528" s="25">
        <f t="shared" si="364"/>
        <v>7</v>
      </c>
      <c r="AC528" s="25">
        <f t="shared" si="365"/>
        <v>12</v>
      </c>
      <c r="AD528" s="25">
        <f t="shared" si="366"/>
        <v>19.440000000000001</v>
      </c>
      <c r="AE528" s="25">
        <f t="shared" si="367"/>
        <v>270</v>
      </c>
      <c r="AF528" s="25">
        <f t="shared" si="368"/>
        <v>280</v>
      </c>
    </row>
    <row r="529" spans="1:32" x14ac:dyDescent="0.25">
      <c r="A529" s="283">
        <v>46280</v>
      </c>
      <c r="B529" s="34" t="s">
        <v>434</v>
      </c>
      <c r="C529" s="34" t="s">
        <v>31</v>
      </c>
      <c r="D529" s="394">
        <v>1.96</v>
      </c>
      <c r="E529" s="48">
        <v>1</v>
      </c>
      <c r="F529" s="397">
        <v>14.85</v>
      </c>
      <c r="G529" s="48">
        <f t="shared" si="370"/>
        <v>1</v>
      </c>
      <c r="H529" s="4">
        <v>5.12</v>
      </c>
      <c r="I529" s="48">
        <f t="shared" si="371"/>
        <v>1</v>
      </c>
      <c r="J529" s="223">
        <v>6.45</v>
      </c>
      <c r="K529" s="48">
        <f t="shared" si="372"/>
        <v>1</v>
      </c>
      <c r="L529" s="223">
        <v>16.850000000000001</v>
      </c>
      <c r="M529" s="48">
        <f t="shared" si="373"/>
        <v>1</v>
      </c>
      <c r="N529" s="223">
        <v>275</v>
      </c>
      <c r="O529" s="48">
        <f t="shared" si="369"/>
        <v>1</v>
      </c>
      <c r="P529" s="134">
        <f t="shared" si="374"/>
        <v>1</v>
      </c>
      <c r="Q529" s="134">
        <f t="shared" si="375"/>
        <v>1</v>
      </c>
      <c r="T529" s="25" t="str">
        <f t="shared" si="356"/>
        <v>CARIB</v>
      </c>
      <c r="U529" s="25">
        <f t="shared" si="357"/>
        <v>1.65</v>
      </c>
      <c r="V529" s="25">
        <f t="shared" si="358"/>
        <v>2.14</v>
      </c>
      <c r="W529" s="25">
        <f t="shared" si="359"/>
        <v>12.5</v>
      </c>
      <c r="X529" s="25">
        <f t="shared" si="360"/>
        <v>16.399999999999999</v>
      </c>
      <c r="Y529" s="25">
        <f t="shared" si="361"/>
        <v>5</v>
      </c>
      <c r="Z529" s="25">
        <f t="shared" si="362"/>
        <v>5.44</v>
      </c>
      <c r="AA529" s="25">
        <f t="shared" si="363"/>
        <v>5</v>
      </c>
      <c r="AB529" s="25">
        <f t="shared" si="364"/>
        <v>7</v>
      </c>
      <c r="AC529" s="25">
        <f t="shared" si="365"/>
        <v>12</v>
      </c>
      <c r="AD529" s="25">
        <f t="shared" si="366"/>
        <v>19.440000000000001</v>
      </c>
      <c r="AE529" s="25">
        <f t="shared" si="367"/>
        <v>270</v>
      </c>
      <c r="AF529" s="25">
        <f t="shared" si="368"/>
        <v>280</v>
      </c>
    </row>
    <row r="530" spans="1:32" x14ac:dyDescent="0.25">
      <c r="A530" s="283">
        <v>46281</v>
      </c>
      <c r="B530" s="34" t="s">
        <v>459</v>
      </c>
      <c r="C530" s="34" t="s">
        <v>31</v>
      </c>
      <c r="D530" s="394">
        <v>1.98</v>
      </c>
      <c r="E530" s="48">
        <v>1</v>
      </c>
      <c r="F530" s="397">
        <v>13</v>
      </c>
      <c r="G530" s="48">
        <f t="shared" si="370"/>
        <v>1</v>
      </c>
      <c r="H530" s="4">
        <v>5.16</v>
      </c>
      <c r="I530" s="48">
        <f t="shared" si="371"/>
        <v>1</v>
      </c>
      <c r="J530" s="223">
        <v>6.55</v>
      </c>
      <c r="K530" s="48">
        <f t="shared" si="372"/>
        <v>1</v>
      </c>
      <c r="L530" s="223">
        <v>16.149999999999999</v>
      </c>
      <c r="M530" s="48">
        <f t="shared" si="373"/>
        <v>1</v>
      </c>
      <c r="N530" s="223">
        <v>275</v>
      </c>
      <c r="O530" s="48">
        <f t="shared" si="369"/>
        <v>1</v>
      </c>
      <c r="P530" s="134">
        <f t="shared" si="374"/>
        <v>1</v>
      </c>
      <c r="Q530" s="134">
        <f t="shared" si="375"/>
        <v>1</v>
      </c>
      <c r="T530" s="25" t="str">
        <f t="shared" si="356"/>
        <v>CARIB</v>
      </c>
      <c r="U530" s="25">
        <f t="shared" si="357"/>
        <v>1.65</v>
      </c>
      <c r="V530" s="25">
        <f t="shared" si="358"/>
        <v>2.14</v>
      </c>
      <c r="W530" s="25">
        <f t="shared" si="359"/>
        <v>12.5</v>
      </c>
      <c r="X530" s="25">
        <f t="shared" si="360"/>
        <v>16.399999999999999</v>
      </c>
      <c r="Y530" s="25">
        <f t="shared" si="361"/>
        <v>5</v>
      </c>
      <c r="Z530" s="25">
        <f t="shared" si="362"/>
        <v>5.44</v>
      </c>
      <c r="AA530" s="25">
        <f t="shared" si="363"/>
        <v>5</v>
      </c>
      <c r="AB530" s="25">
        <f t="shared" si="364"/>
        <v>7</v>
      </c>
      <c r="AC530" s="25">
        <f t="shared" si="365"/>
        <v>12</v>
      </c>
      <c r="AD530" s="25">
        <f t="shared" si="366"/>
        <v>19.440000000000001</v>
      </c>
      <c r="AE530" s="25">
        <f t="shared" si="367"/>
        <v>270</v>
      </c>
      <c r="AF530" s="25">
        <f t="shared" si="368"/>
        <v>280</v>
      </c>
    </row>
    <row r="531" spans="1:32" x14ac:dyDescent="0.25">
      <c r="A531" s="283">
        <v>46281</v>
      </c>
      <c r="B531" s="118" t="s">
        <v>435</v>
      </c>
      <c r="C531" s="34" t="s">
        <v>31</v>
      </c>
      <c r="D531" s="394">
        <v>1.97</v>
      </c>
      <c r="E531" s="48">
        <v>1</v>
      </c>
      <c r="F531" s="397">
        <v>13</v>
      </c>
      <c r="G531" s="48">
        <f t="shared" si="370"/>
        <v>1</v>
      </c>
      <c r="H531" s="4">
        <v>5.29</v>
      </c>
      <c r="I531" s="48">
        <f t="shared" si="371"/>
        <v>1</v>
      </c>
      <c r="J531" s="223">
        <v>6.83</v>
      </c>
      <c r="K531" s="48">
        <f t="shared" si="372"/>
        <v>1</v>
      </c>
      <c r="L531" s="223">
        <v>14.5</v>
      </c>
      <c r="M531" s="48">
        <f t="shared" si="373"/>
        <v>1</v>
      </c>
      <c r="N531" s="223">
        <v>275</v>
      </c>
      <c r="O531" s="48">
        <f t="shared" si="369"/>
        <v>1</v>
      </c>
      <c r="P531" s="134">
        <f t="shared" si="374"/>
        <v>1</v>
      </c>
      <c r="Q531" s="134">
        <f t="shared" si="375"/>
        <v>1</v>
      </c>
      <c r="T531" s="25" t="str">
        <f t="shared" si="356"/>
        <v>CARIB</v>
      </c>
      <c r="U531" s="25">
        <f t="shared" si="357"/>
        <v>1.65</v>
      </c>
      <c r="V531" s="25">
        <f t="shared" si="358"/>
        <v>2.14</v>
      </c>
      <c r="W531" s="25">
        <f t="shared" si="359"/>
        <v>12.5</v>
      </c>
      <c r="X531" s="25">
        <f t="shared" si="360"/>
        <v>16.399999999999999</v>
      </c>
      <c r="Y531" s="25">
        <f t="shared" si="361"/>
        <v>5</v>
      </c>
      <c r="Z531" s="25">
        <f t="shared" si="362"/>
        <v>5.44</v>
      </c>
      <c r="AA531" s="25">
        <f t="shared" si="363"/>
        <v>5</v>
      </c>
      <c r="AB531" s="25">
        <f t="shared" si="364"/>
        <v>7</v>
      </c>
      <c r="AC531" s="25">
        <f t="shared" si="365"/>
        <v>12</v>
      </c>
      <c r="AD531" s="25">
        <f t="shared" si="366"/>
        <v>19.440000000000001</v>
      </c>
      <c r="AE531" s="25">
        <f t="shared" si="367"/>
        <v>270</v>
      </c>
      <c r="AF531" s="25">
        <f t="shared" si="368"/>
        <v>280</v>
      </c>
    </row>
    <row r="532" spans="1:32" x14ac:dyDescent="0.25">
      <c r="A532" s="283">
        <v>46283</v>
      </c>
      <c r="B532" s="34" t="s">
        <v>452</v>
      </c>
      <c r="C532" s="34" t="s">
        <v>31</v>
      </c>
      <c r="D532" s="394">
        <v>2.02</v>
      </c>
      <c r="E532" s="48">
        <v>1</v>
      </c>
      <c r="F532" s="397">
        <v>14.9</v>
      </c>
      <c r="G532" s="48">
        <f t="shared" si="370"/>
        <v>1</v>
      </c>
      <c r="H532" s="4">
        <v>5.3</v>
      </c>
      <c r="I532" s="48">
        <f t="shared" si="371"/>
        <v>1</v>
      </c>
      <c r="J532" s="223">
        <v>6.05</v>
      </c>
      <c r="K532" s="48">
        <f t="shared" si="372"/>
        <v>1</v>
      </c>
      <c r="L532" s="223">
        <v>18.62</v>
      </c>
      <c r="M532" s="48">
        <f t="shared" si="373"/>
        <v>1</v>
      </c>
      <c r="N532" s="223">
        <v>275</v>
      </c>
      <c r="O532" s="48">
        <f t="shared" si="369"/>
        <v>1</v>
      </c>
      <c r="P532" s="134">
        <f t="shared" si="374"/>
        <v>1</v>
      </c>
      <c r="Q532" s="134">
        <f t="shared" si="375"/>
        <v>1</v>
      </c>
      <c r="T532" s="25" t="str">
        <f t="shared" si="356"/>
        <v>CARIB</v>
      </c>
      <c r="U532" s="25">
        <f t="shared" si="357"/>
        <v>1.65</v>
      </c>
      <c r="V532" s="25">
        <f t="shared" si="358"/>
        <v>2.14</v>
      </c>
      <c r="W532" s="25">
        <f t="shared" si="359"/>
        <v>12.5</v>
      </c>
      <c r="X532" s="25">
        <f t="shared" si="360"/>
        <v>16.399999999999999</v>
      </c>
      <c r="Y532" s="25">
        <f t="shared" si="361"/>
        <v>5</v>
      </c>
      <c r="Z532" s="25">
        <f t="shared" si="362"/>
        <v>5.44</v>
      </c>
      <c r="AA532" s="25">
        <f t="shared" si="363"/>
        <v>5</v>
      </c>
      <c r="AB532" s="25">
        <f t="shared" si="364"/>
        <v>7</v>
      </c>
      <c r="AC532" s="25">
        <f t="shared" si="365"/>
        <v>12</v>
      </c>
      <c r="AD532" s="25">
        <f t="shared" si="366"/>
        <v>19.440000000000001</v>
      </c>
      <c r="AE532" s="25">
        <f t="shared" si="367"/>
        <v>270</v>
      </c>
      <c r="AF532" s="25">
        <f t="shared" si="368"/>
        <v>280</v>
      </c>
    </row>
    <row r="533" spans="1:32" x14ac:dyDescent="0.25">
      <c r="A533" s="283">
        <v>46283</v>
      </c>
      <c r="B533" s="34" t="s">
        <v>455</v>
      </c>
      <c r="C533" s="34" t="s">
        <v>31</v>
      </c>
      <c r="D533" s="394">
        <v>2.0099999999999998</v>
      </c>
      <c r="E533" s="48">
        <v>1</v>
      </c>
      <c r="F533" s="397">
        <v>13.85</v>
      </c>
      <c r="G533" s="48">
        <f t="shared" si="370"/>
        <v>1</v>
      </c>
      <c r="H533" s="4">
        <v>5.25</v>
      </c>
      <c r="I533" s="48">
        <f t="shared" si="371"/>
        <v>1</v>
      </c>
      <c r="J533" s="223">
        <v>6.45</v>
      </c>
      <c r="K533" s="48">
        <f t="shared" si="372"/>
        <v>1</v>
      </c>
      <c r="L533" s="223">
        <v>19.45</v>
      </c>
      <c r="M533" s="48">
        <f t="shared" si="373"/>
        <v>0</v>
      </c>
      <c r="N533" s="223">
        <v>275</v>
      </c>
      <c r="O533" s="48">
        <f t="shared" si="369"/>
        <v>1</v>
      </c>
      <c r="P533" s="134">
        <f t="shared" si="374"/>
        <v>0</v>
      </c>
      <c r="Q533" s="134">
        <f t="shared" si="375"/>
        <v>0</v>
      </c>
      <c r="T533" s="25" t="str">
        <f t="shared" si="356"/>
        <v>CARIB</v>
      </c>
      <c r="U533" s="25">
        <f t="shared" si="357"/>
        <v>1.65</v>
      </c>
      <c r="V533" s="25">
        <f t="shared" si="358"/>
        <v>2.14</v>
      </c>
      <c r="W533" s="25">
        <f t="shared" si="359"/>
        <v>12.5</v>
      </c>
      <c r="X533" s="25">
        <f t="shared" si="360"/>
        <v>16.399999999999999</v>
      </c>
      <c r="Y533" s="25">
        <f t="shared" si="361"/>
        <v>5</v>
      </c>
      <c r="Z533" s="25">
        <f t="shared" si="362"/>
        <v>5.44</v>
      </c>
      <c r="AA533" s="25">
        <f t="shared" si="363"/>
        <v>5</v>
      </c>
      <c r="AB533" s="25">
        <f t="shared" si="364"/>
        <v>7</v>
      </c>
      <c r="AC533" s="25">
        <f t="shared" si="365"/>
        <v>12</v>
      </c>
      <c r="AD533" s="25">
        <f t="shared" si="366"/>
        <v>19.440000000000001</v>
      </c>
      <c r="AE533" s="25">
        <f t="shared" si="367"/>
        <v>270</v>
      </c>
      <c r="AF533" s="25">
        <f t="shared" si="368"/>
        <v>280</v>
      </c>
    </row>
    <row r="534" spans="1:32" x14ac:dyDescent="0.25">
      <c r="A534" s="283">
        <v>46287</v>
      </c>
      <c r="B534" s="118" t="s">
        <v>436</v>
      </c>
      <c r="C534" s="34" t="s">
        <v>30</v>
      </c>
      <c r="D534" s="394">
        <v>0.92</v>
      </c>
      <c r="E534" s="48">
        <v>1</v>
      </c>
      <c r="F534" s="397">
        <v>13.8</v>
      </c>
      <c r="G534" s="48">
        <f t="shared" si="370"/>
        <v>1</v>
      </c>
      <c r="H534" s="4">
        <v>5.88</v>
      </c>
      <c r="I534" s="48">
        <f t="shared" si="371"/>
        <v>1</v>
      </c>
      <c r="J534" s="223">
        <v>6.53</v>
      </c>
      <c r="K534" s="48">
        <f t="shared" si="372"/>
        <v>1</v>
      </c>
      <c r="L534" s="223">
        <v>15.75</v>
      </c>
      <c r="M534" s="48">
        <f t="shared" si="373"/>
        <v>1</v>
      </c>
      <c r="N534" s="223">
        <v>275</v>
      </c>
      <c r="O534" s="48">
        <f t="shared" si="369"/>
        <v>1</v>
      </c>
      <c r="P534" s="134">
        <f t="shared" si="374"/>
        <v>1</v>
      </c>
      <c r="Q534" s="134">
        <f t="shared" si="375"/>
        <v>1</v>
      </c>
      <c r="T534" s="25" t="str">
        <f t="shared" si="356"/>
        <v>STAG</v>
      </c>
      <c r="U534" s="25">
        <f t="shared" si="357"/>
        <v>0.8</v>
      </c>
      <c r="V534" s="25">
        <f t="shared" si="358"/>
        <v>1.24</v>
      </c>
      <c r="W534" s="25">
        <f t="shared" si="359"/>
        <v>12.5</v>
      </c>
      <c r="X534" s="25">
        <f t="shared" si="360"/>
        <v>16.440000000000001</v>
      </c>
      <c r="Y534" s="25">
        <f t="shared" si="361"/>
        <v>5.45</v>
      </c>
      <c r="Z534" s="25">
        <f t="shared" si="362"/>
        <v>5.94</v>
      </c>
      <c r="AA534" s="25">
        <f t="shared" si="363"/>
        <v>5</v>
      </c>
      <c r="AB534" s="25">
        <f t="shared" si="364"/>
        <v>7</v>
      </c>
      <c r="AC534" s="25">
        <f t="shared" si="365"/>
        <v>12</v>
      </c>
      <c r="AD534" s="25">
        <f t="shared" si="366"/>
        <v>19.440000000000001</v>
      </c>
      <c r="AE534" s="25">
        <f t="shared" si="367"/>
        <v>270</v>
      </c>
      <c r="AF534" s="25">
        <f t="shared" si="368"/>
        <v>280</v>
      </c>
    </row>
    <row r="535" spans="1:32" x14ac:dyDescent="0.25">
      <c r="A535" s="283">
        <v>46287</v>
      </c>
      <c r="B535" s="34" t="s">
        <v>458</v>
      </c>
      <c r="C535" s="34" t="s">
        <v>30</v>
      </c>
      <c r="D535" s="394">
        <v>0.9</v>
      </c>
      <c r="E535" s="48">
        <v>1</v>
      </c>
      <c r="F535" s="397">
        <v>14.5</v>
      </c>
      <c r="G535" s="48">
        <f t="shared" si="370"/>
        <v>1</v>
      </c>
      <c r="H535" s="4">
        <v>5.84</v>
      </c>
      <c r="I535" s="48">
        <f t="shared" si="371"/>
        <v>1</v>
      </c>
      <c r="J535" s="223">
        <v>5.4</v>
      </c>
      <c r="K535" s="48">
        <f t="shared" si="372"/>
        <v>1</v>
      </c>
      <c r="L535" s="223">
        <v>16.3</v>
      </c>
      <c r="M535" s="48">
        <f t="shared" si="373"/>
        <v>1</v>
      </c>
      <c r="N535" s="223">
        <v>275</v>
      </c>
      <c r="O535" s="48">
        <f t="shared" si="369"/>
        <v>1</v>
      </c>
      <c r="P535" s="134">
        <f t="shared" si="374"/>
        <v>1</v>
      </c>
      <c r="Q535" s="134">
        <f t="shared" si="375"/>
        <v>1</v>
      </c>
      <c r="T535" s="25" t="str">
        <f t="shared" si="356"/>
        <v>STAG</v>
      </c>
      <c r="U535" s="25">
        <f t="shared" si="357"/>
        <v>0.8</v>
      </c>
      <c r="V535" s="25">
        <f t="shared" si="358"/>
        <v>1.24</v>
      </c>
      <c r="W535" s="25">
        <f t="shared" si="359"/>
        <v>12.5</v>
      </c>
      <c r="X535" s="25">
        <f t="shared" si="360"/>
        <v>16.440000000000001</v>
      </c>
      <c r="Y535" s="25">
        <f t="shared" si="361"/>
        <v>5.45</v>
      </c>
      <c r="Z535" s="25">
        <f t="shared" si="362"/>
        <v>5.94</v>
      </c>
      <c r="AA535" s="25">
        <f t="shared" si="363"/>
        <v>5</v>
      </c>
      <c r="AB535" s="25">
        <f t="shared" si="364"/>
        <v>7</v>
      </c>
      <c r="AC535" s="25">
        <f t="shared" si="365"/>
        <v>12</v>
      </c>
      <c r="AD535" s="25">
        <f t="shared" si="366"/>
        <v>19.440000000000001</v>
      </c>
      <c r="AE535" s="25">
        <f t="shared" si="367"/>
        <v>270</v>
      </c>
      <c r="AF535" s="25">
        <f t="shared" si="368"/>
        <v>280</v>
      </c>
    </row>
    <row r="536" spans="1:32" x14ac:dyDescent="0.25">
      <c r="A536" s="283">
        <v>46287</v>
      </c>
      <c r="B536" s="34" t="s">
        <v>437</v>
      </c>
      <c r="C536" s="34" t="s">
        <v>30</v>
      </c>
      <c r="D536" s="394">
        <v>1.1299999999999999</v>
      </c>
      <c r="E536" s="48">
        <v>1</v>
      </c>
      <c r="F536" s="397">
        <v>14.1</v>
      </c>
      <c r="G536" s="48">
        <f t="shared" si="370"/>
        <v>1</v>
      </c>
      <c r="H536" s="4">
        <v>5.53</v>
      </c>
      <c r="I536" s="48">
        <f t="shared" si="371"/>
        <v>1</v>
      </c>
      <c r="J536" s="223">
        <v>6.05</v>
      </c>
      <c r="K536" s="48">
        <f t="shared" si="372"/>
        <v>1</v>
      </c>
      <c r="L536" s="223">
        <v>16.3</v>
      </c>
      <c r="M536" s="48">
        <f t="shared" si="373"/>
        <v>1</v>
      </c>
      <c r="N536" s="223">
        <v>275</v>
      </c>
      <c r="O536" s="48">
        <f t="shared" si="369"/>
        <v>1</v>
      </c>
      <c r="P536" s="134">
        <f t="shared" si="374"/>
        <v>1</v>
      </c>
      <c r="Q536" s="134">
        <f t="shared" si="375"/>
        <v>1</v>
      </c>
      <c r="T536" s="25" t="str">
        <f t="shared" si="356"/>
        <v>STAG</v>
      </c>
      <c r="U536" s="25">
        <f t="shared" si="357"/>
        <v>0.8</v>
      </c>
      <c r="V536" s="25">
        <f t="shared" si="358"/>
        <v>1.24</v>
      </c>
      <c r="W536" s="25">
        <f t="shared" si="359"/>
        <v>12.5</v>
      </c>
      <c r="X536" s="25">
        <f t="shared" si="360"/>
        <v>16.440000000000001</v>
      </c>
      <c r="Y536" s="25">
        <f t="shared" si="361"/>
        <v>5.45</v>
      </c>
      <c r="Z536" s="25">
        <f t="shared" si="362"/>
        <v>5.94</v>
      </c>
      <c r="AA536" s="25">
        <f t="shared" si="363"/>
        <v>5</v>
      </c>
      <c r="AB536" s="25">
        <f t="shared" si="364"/>
        <v>7</v>
      </c>
      <c r="AC536" s="25">
        <f t="shared" si="365"/>
        <v>12</v>
      </c>
      <c r="AD536" s="25">
        <f t="shared" si="366"/>
        <v>19.440000000000001</v>
      </c>
      <c r="AE536" s="25">
        <f t="shared" si="367"/>
        <v>270</v>
      </c>
      <c r="AF536" s="25">
        <f t="shared" si="368"/>
        <v>280</v>
      </c>
    </row>
    <row r="537" spans="1:32" x14ac:dyDescent="0.25">
      <c r="A537" s="283">
        <v>46287</v>
      </c>
      <c r="B537" s="118" t="s">
        <v>435</v>
      </c>
      <c r="C537" s="34" t="s">
        <v>30</v>
      </c>
      <c r="D537" s="394">
        <v>0.84</v>
      </c>
      <c r="E537" s="48">
        <v>1</v>
      </c>
      <c r="F537" s="397">
        <v>13.8</v>
      </c>
      <c r="G537" s="48">
        <f t="shared" si="370"/>
        <v>1</v>
      </c>
      <c r="H537" s="4">
        <v>5.77</v>
      </c>
      <c r="I537" s="48">
        <f t="shared" si="371"/>
        <v>1</v>
      </c>
      <c r="J537" s="223">
        <v>5.75</v>
      </c>
      <c r="K537" s="48">
        <f t="shared" si="372"/>
        <v>1</v>
      </c>
      <c r="L537" s="262"/>
      <c r="M537" s="48"/>
      <c r="N537" s="223">
        <v>275</v>
      </c>
      <c r="O537" s="48">
        <f t="shared" si="369"/>
        <v>1</v>
      </c>
      <c r="P537" s="134"/>
      <c r="Q537" s="134"/>
      <c r="T537" s="25" t="str">
        <f t="shared" si="356"/>
        <v>STAG</v>
      </c>
      <c r="U537" s="25">
        <f t="shared" si="357"/>
        <v>0.8</v>
      </c>
      <c r="V537" s="25">
        <f t="shared" si="358"/>
        <v>1.24</v>
      </c>
      <c r="W537" s="25">
        <f t="shared" si="359"/>
        <v>12.5</v>
      </c>
      <c r="X537" s="25">
        <f t="shared" si="360"/>
        <v>16.440000000000001</v>
      </c>
      <c r="Y537" s="25">
        <f t="shared" si="361"/>
        <v>5.45</v>
      </c>
      <c r="Z537" s="25">
        <f t="shared" si="362"/>
        <v>5.94</v>
      </c>
      <c r="AA537" s="25">
        <f t="shared" si="363"/>
        <v>5</v>
      </c>
      <c r="AB537" s="25">
        <f t="shared" si="364"/>
        <v>7</v>
      </c>
      <c r="AC537" s="25">
        <f t="shared" si="365"/>
        <v>12</v>
      </c>
      <c r="AD537" s="25">
        <f t="shared" si="366"/>
        <v>19.440000000000001</v>
      </c>
      <c r="AE537" s="25">
        <f t="shared" si="367"/>
        <v>270</v>
      </c>
      <c r="AF537" s="25">
        <f t="shared" si="368"/>
        <v>280</v>
      </c>
    </row>
    <row r="538" spans="1:32" x14ac:dyDescent="0.25">
      <c r="A538" s="283">
        <v>46288</v>
      </c>
      <c r="B538" s="34" t="s">
        <v>459</v>
      </c>
      <c r="C538" s="34" t="s">
        <v>31</v>
      </c>
      <c r="D538" s="394">
        <v>1.71</v>
      </c>
      <c r="E538" s="48">
        <v>1</v>
      </c>
      <c r="F538" s="397">
        <v>13.8</v>
      </c>
      <c r="G538" s="48">
        <f t="shared" si="370"/>
        <v>1</v>
      </c>
      <c r="H538" s="4">
        <v>5.4</v>
      </c>
      <c r="I538" s="48">
        <f t="shared" si="371"/>
        <v>1</v>
      </c>
      <c r="J538" s="223">
        <v>6.93</v>
      </c>
      <c r="K538" s="48">
        <f t="shared" si="372"/>
        <v>1</v>
      </c>
      <c r="L538" s="223">
        <v>18.36</v>
      </c>
      <c r="M538" s="48">
        <f t="shared" si="373"/>
        <v>1</v>
      </c>
      <c r="N538" s="223">
        <v>275</v>
      </c>
      <c r="O538" s="48">
        <f t="shared" si="369"/>
        <v>1</v>
      </c>
      <c r="P538" s="134">
        <f t="shared" si="374"/>
        <v>1</v>
      </c>
      <c r="Q538" s="134">
        <f t="shared" si="375"/>
        <v>1</v>
      </c>
      <c r="T538" s="25" t="str">
        <f t="shared" si="356"/>
        <v>CARIB</v>
      </c>
      <c r="U538" s="25">
        <f t="shared" si="357"/>
        <v>1.65</v>
      </c>
      <c r="V538" s="25">
        <f t="shared" si="358"/>
        <v>2.14</v>
      </c>
      <c r="W538" s="25">
        <f t="shared" si="359"/>
        <v>12.5</v>
      </c>
      <c r="X538" s="25">
        <f t="shared" si="360"/>
        <v>16.399999999999999</v>
      </c>
      <c r="Y538" s="25">
        <f t="shared" si="361"/>
        <v>5</v>
      </c>
      <c r="Z538" s="25">
        <f t="shared" si="362"/>
        <v>5.44</v>
      </c>
      <c r="AA538" s="25">
        <f t="shared" si="363"/>
        <v>5</v>
      </c>
      <c r="AB538" s="25">
        <f t="shared" si="364"/>
        <v>7</v>
      </c>
      <c r="AC538" s="25">
        <f t="shared" si="365"/>
        <v>12</v>
      </c>
      <c r="AD538" s="25">
        <f t="shared" si="366"/>
        <v>19.440000000000001</v>
      </c>
      <c r="AE538" s="25">
        <f t="shared" si="367"/>
        <v>270</v>
      </c>
      <c r="AF538" s="25">
        <f t="shared" si="368"/>
        <v>280</v>
      </c>
    </row>
    <row r="539" spans="1:32" x14ac:dyDescent="0.25">
      <c r="A539" s="283">
        <v>46289</v>
      </c>
      <c r="B539" s="118" t="s">
        <v>458</v>
      </c>
      <c r="C539" s="34" t="s">
        <v>31</v>
      </c>
      <c r="D539" s="394">
        <v>1.9</v>
      </c>
      <c r="E539" s="48">
        <v>1</v>
      </c>
      <c r="F539" s="397">
        <v>14.05</v>
      </c>
      <c r="G539" s="48">
        <f t="shared" si="370"/>
        <v>1</v>
      </c>
      <c r="H539" s="4">
        <v>5.35</v>
      </c>
      <c r="I539" s="48">
        <f t="shared" si="371"/>
        <v>1</v>
      </c>
      <c r="J539" s="223">
        <v>6.7</v>
      </c>
      <c r="K539" s="48">
        <f t="shared" si="372"/>
        <v>1</v>
      </c>
      <c r="L539" s="223">
        <v>18.670000000000002</v>
      </c>
      <c r="M539" s="48">
        <f t="shared" si="373"/>
        <v>1</v>
      </c>
      <c r="N539" s="223">
        <v>275</v>
      </c>
      <c r="O539" s="48">
        <f t="shared" si="369"/>
        <v>1</v>
      </c>
      <c r="P539" s="134">
        <f t="shared" si="374"/>
        <v>1</v>
      </c>
      <c r="Q539" s="134">
        <f t="shared" si="375"/>
        <v>1</v>
      </c>
      <c r="T539" s="25" t="str">
        <f t="shared" si="356"/>
        <v>CARIB</v>
      </c>
      <c r="U539" s="25">
        <f t="shared" si="357"/>
        <v>1.65</v>
      </c>
      <c r="V539" s="25">
        <f t="shared" si="358"/>
        <v>2.14</v>
      </c>
      <c r="W539" s="25">
        <f t="shared" si="359"/>
        <v>12.5</v>
      </c>
      <c r="X539" s="25">
        <f t="shared" si="360"/>
        <v>16.399999999999999</v>
      </c>
      <c r="Y539" s="25">
        <f t="shared" si="361"/>
        <v>5</v>
      </c>
      <c r="Z539" s="25">
        <f t="shared" si="362"/>
        <v>5.44</v>
      </c>
      <c r="AA539" s="25">
        <f t="shared" si="363"/>
        <v>5</v>
      </c>
      <c r="AB539" s="25">
        <f t="shared" si="364"/>
        <v>7</v>
      </c>
      <c r="AC539" s="25">
        <f t="shared" si="365"/>
        <v>12</v>
      </c>
      <c r="AD539" s="25">
        <f t="shared" si="366"/>
        <v>19.440000000000001</v>
      </c>
      <c r="AE539" s="25">
        <f t="shared" si="367"/>
        <v>270</v>
      </c>
      <c r="AF539" s="25">
        <f t="shared" si="368"/>
        <v>280</v>
      </c>
    </row>
    <row r="540" spans="1:32" x14ac:dyDescent="0.25">
      <c r="A540" s="283">
        <v>46289</v>
      </c>
      <c r="B540" s="118" t="s">
        <v>459</v>
      </c>
      <c r="C540" s="34" t="s">
        <v>31</v>
      </c>
      <c r="D540" s="394">
        <v>1.88</v>
      </c>
      <c r="E540" s="48">
        <v>1</v>
      </c>
      <c r="F540" s="397">
        <v>14.15</v>
      </c>
      <c r="G540" s="48">
        <f t="shared" si="370"/>
        <v>1</v>
      </c>
      <c r="H540" s="4">
        <v>5.28</v>
      </c>
      <c r="I540" s="48">
        <f t="shared" si="371"/>
        <v>1</v>
      </c>
      <c r="J540" s="223">
        <v>6.3</v>
      </c>
      <c r="K540" s="48">
        <f t="shared" si="372"/>
        <v>1</v>
      </c>
      <c r="L540" s="223">
        <v>16.2</v>
      </c>
      <c r="M540" s="48">
        <f t="shared" si="373"/>
        <v>1</v>
      </c>
      <c r="N540" s="223">
        <v>275</v>
      </c>
      <c r="O540" s="48">
        <f t="shared" si="369"/>
        <v>1</v>
      </c>
      <c r="P540" s="134">
        <f t="shared" si="374"/>
        <v>1</v>
      </c>
      <c r="Q540" s="134">
        <f t="shared" si="375"/>
        <v>1</v>
      </c>
      <c r="T540" s="25" t="str">
        <f t="shared" si="356"/>
        <v>CARIB</v>
      </c>
      <c r="U540" s="25">
        <f t="shared" si="357"/>
        <v>1.65</v>
      </c>
      <c r="V540" s="25">
        <f t="shared" si="358"/>
        <v>2.14</v>
      </c>
      <c r="W540" s="25">
        <f t="shared" si="359"/>
        <v>12.5</v>
      </c>
      <c r="X540" s="25">
        <f t="shared" si="360"/>
        <v>16.399999999999999</v>
      </c>
      <c r="Y540" s="25">
        <f t="shared" si="361"/>
        <v>5</v>
      </c>
      <c r="Z540" s="25">
        <f t="shared" si="362"/>
        <v>5.44</v>
      </c>
      <c r="AA540" s="25">
        <f t="shared" si="363"/>
        <v>5</v>
      </c>
      <c r="AB540" s="25">
        <f t="shared" si="364"/>
        <v>7</v>
      </c>
      <c r="AC540" s="25">
        <f t="shared" si="365"/>
        <v>12</v>
      </c>
      <c r="AD540" s="25">
        <f t="shared" si="366"/>
        <v>19.440000000000001</v>
      </c>
      <c r="AE540" s="25">
        <f t="shared" si="367"/>
        <v>270</v>
      </c>
      <c r="AF540" s="25">
        <f t="shared" si="368"/>
        <v>280</v>
      </c>
    </row>
    <row r="541" spans="1:32" x14ac:dyDescent="0.25">
      <c r="A541" s="283">
        <v>46290</v>
      </c>
      <c r="B541" s="118" t="s">
        <v>459</v>
      </c>
      <c r="C541" s="34" t="s">
        <v>31</v>
      </c>
      <c r="D541" s="394">
        <v>1.86</v>
      </c>
      <c r="E541" s="48">
        <v>1</v>
      </c>
      <c r="F541" s="397">
        <v>15.65</v>
      </c>
      <c r="G541" s="48">
        <f t="shared" si="370"/>
        <v>1</v>
      </c>
      <c r="H541" s="4">
        <v>5.29</v>
      </c>
      <c r="I541" s="48">
        <f t="shared" si="371"/>
        <v>1</v>
      </c>
      <c r="J541" s="223">
        <v>6.7</v>
      </c>
      <c r="K541" s="48">
        <f t="shared" si="372"/>
        <v>1</v>
      </c>
      <c r="L541" s="223">
        <v>18.2</v>
      </c>
      <c r="M541" s="48">
        <f t="shared" si="373"/>
        <v>1</v>
      </c>
      <c r="N541" s="223">
        <v>275</v>
      </c>
      <c r="O541" s="48">
        <f t="shared" si="369"/>
        <v>1</v>
      </c>
      <c r="P541" s="134">
        <f t="shared" si="374"/>
        <v>1</v>
      </c>
      <c r="Q541" s="134">
        <f t="shared" si="375"/>
        <v>1</v>
      </c>
      <c r="T541" s="25" t="str">
        <f t="shared" si="356"/>
        <v>CARIB</v>
      </c>
      <c r="U541" s="25">
        <f t="shared" si="357"/>
        <v>1.65</v>
      </c>
      <c r="V541" s="25">
        <f t="shared" si="358"/>
        <v>2.14</v>
      </c>
      <c r="W541" s="25">
        <f t="shared" si="359"/>
        <v>12.5</v>
      </c>
      <c r="X541" s="25">
        <f t="shared" si="360"/>
        <v>16.399999999999999</v>
      </c>
      <c r="Y541" s="25">
        <f t="shared" si="361"/>
        <v>5</v>
      </c>
      <c r="Z541" s="25">
        <f t="shared" si="362"/>
        <v>5.44</v>
      </c>
      <c r="AA541" s="25">
        <f t="shared" si="363"/>
        <v>5</v>
      </c>
      <c r="AB541" s="25">
        <f t="shared" si="364"/>
        <v>7</v>
      </c>
      <c r="AC541" s="25">
        <f t="shared" si="365"/>
        <v>12</v>
      </c>
      <c r="AD541" s="25">
        <f t="shared" si="366"/>
        <v>19.440000000000001</v>
      </c>
      <c r="AE541" s="25">
        <f t="shared" si="367"/>
        <v>270</v>
      </c>
      <c r="AF541" s="25">
        <f t="shared" si="368"/>
        <v>280</v>
      </c>
    </row>
    <row r="542" spans="1:32" x14ac:dyDescent="0.25">
      <c r="A542" s="283">
        <v>46290</v>
      </c>
      <c r="B542" s="118" t="s">
        <v>458</v>
      </c>
      <c r="C542" s="34" t="s">
        <v>31</v>
      </c>
      <c r="D542" s="394">
        <v>1.89</v>
      </c>
      <c r="E542" s="48">
        <v>1</v>
      </c>
      <c r="F542" s="397">
        <v>14.8</v>
      </c>
      <c r="G542" s="48">
        <f t="shared" si="370"/>
        <v>1</v>
      </c>
      <c r="H542" s="4">
        <v>5.3</v>
      </c>
      <c r="I542" s="48">
        <f t="shared" si="371"/>
        <v>1</v>
      </c>
      <c r="J542" s="223">
        <v>6.2</v>
      </c>
      <c r="K542" s="48">
        <f t="shared" si="372"/>
        <v>1</v>
      </c>
      <c r="L542" s="223">
        <v>17.16</v>
      </c>
      <c r="M542" s="48">
        <f t="shared" si="373"/>
        <v>1</v>
      </c>
      <c r="N542" s="223">
        <v>275</v>
      </c>
      <c r="O542" s="48">
        <f t="shared" si="369"/>
        <v>1</v>
      </c>
      <c r="P542" s="134">
        <f t="shared" si="374"/>
        <v>1</v>
      </c>
      <c r="Q542" s="134">
        <f t="shared" si="375"/>
        <v>1</v>
      </c>
      <c r="T542" s="25" t="str">
        <f t="shared" si="356"/>
        <v>CARIB</v>
      </c>
      <c r="U542" s="25">
        <f t="shared" si="357"/>
        <v>1.65</v>
      </c>
      <c r="V542" s="25">
        <f t="shared" si="358"/>
        <v>2.14</v>
      </c>
      <c r="W542" s="25">
        <f t="shared" si="359"/>
        <v>12.5</v>
      </c>
      <c r="X542" s="25">
        <f t="shared" si="360"/>
        <v>16.399999999999999</v>
      </c>
      <c r="Y542" s="25">
        <f t="shared" si="361"/>
        <v>5</v>
      </c>
      <c r="Z542" s="25">
        <f t="shared" si="362"/>
        <v>5.44</v>
      </c>
      <c r="AA542" s="25">
        <f t="shared" si="363"/>
        <v>5</v>
      </c>
      <c r="AB542" s="25">
        <f t="shared" si="364"/>
        <v>7</v>
      </c>
      <c r="AC542" s="25">
        <f t="shared" si="365"/>
        <v>12</v>
      </c>
      <c r="AD542" s="25">
        <f t="shared" si="366"/>
        <v>19.440000000000001</v>
      </c>
      <c r="AE542" s="25">
        <f t="shared" si="367"/>
        <v>270</v>
      </c>
      <c r="AF542" s="25">
        <f t="shared" si="368"/>
        <v>280</v>
      </c>
    </row>
    <row r="543" spans="1:32" ht="13.5" customHeight="1" x14ac:dyDescent="0.25">
      <c r="A543" s="283">
        <v>46290</v>
      </c>
      <c r="B543" s="118" t="s">
        <v>436</v>
      </c>
      <c r="C543" s="34" t="s">
        <v>33</v>
      </c>
      <c r="D543" s="394">
        <v>3.9</v>
      </c>
      <c r="E543" s="48">
        <v>1</v>
      </c>
      <c r="F543" s="397">
        <v>50.5</v>
      </c>
      <c r="G543" s="48">
        <f t="shared" si="370"/>
        <v>1</v>
      </c>
      <c r="H543" s="4">
        <v>7.5</v>
      </c>
      <c r="I543" s="48">
        <f t="shared" si="371"/>
        <v>1</v>
      </c>
      <c r="J543" s="223">
        <v>160.69999999999999</v>
      </c>
      <c r="K543" s="48">
        <f t="shared" si="372"/>
        <v>1</v>
      </c>
      <c r="L543" s="223">
        <v>20.8</v>
      </c>
      <c r="M543" s="48">
        <f t="shared" si="373"/>
        <v>1</v>
      </c>
      <c r="N543" s="223">
        <v>275</v>
      </c>
      <c r="O543" s="48">
        <f t="shared" si="369"/>
        <v>1</v>
      </c>
      <c r="P543" s="134">
        <f t="shared" si="374"/>
        <v>1</v>
      </c>
      <c r="Q543" s="134">
        <f t="shared" si="375"/>
        <v>1</v>
      </c>
      <c r="T543" s="25" t="str">
        <f t="shared" si="356"/>
        <v>GUINNESS</v>
      </c>
      <c r="U543" s="25">
        <f t="shared" si="357"/>
        <v>3.1</v>
      </c>
      <c r="V543" s="25">
        <f t="shared" si="358"/>
        <v>4.1399999999999997</v>
      </c>
      <c r="W543" s="25">
        <f t="shared" si="359"/>
        <v>48</v>
      </c>
      <c r="X543" s="25">
        <f t="shared" si="360"/>
        <v>62</v>
      </c>
      <c r="Y543" s="25">
        <f t="shared" si="361"/>
        <v>7.25</v>
      </c>
      <c r="Z543" s="25">
        <f t="shared" si="362"/>
        <v>7.74</v>
      </c>
      <c r="AA543" s="25">
        <f t="shared" si="363"/>
        <v>155</v>
      </c>
      <c r="AB543" s="25">
        <f t="shared" si="364"/>
        <v>195</v>
      </c>
      <c r="AC543" s="25">
        <f t="shared" si="365"/>
        <v>17</v>
      </c>
      <c r="AD543" s="25">
        <f t="shared" si="366"/>
        <v>30</v>
      </c>
      <c r="AE543" s="25">
        <f t="shared" si="367"/>
        <v>274</v>
      </c>
      <c r="AF543" s="25">
        <f t="shared" si="368"/>
        <v>276</v>
      </c>
    </row>
    <row r="544" spans="1:32" x14ac:dyDescent="0.25">
      <c r="A544" s="283">
        <v>46293</v>
      </c>
      <c r="B544" s="118" t="s">
        <v>457</v>
      </c>
      <c r="C544" s="34" t="s">
        <v>33</v>
      </c>
      <c r="D544" s="394">
        <v>3.81</v>
      </c>
      <c r="E544" s="48">
        <v>1</v>
      </c>
      <c r="F544" s="397">
        <v>55.45</v>
      </c>
      <c r="G544" s="48">
        <f t="shared" si="370"/>
        <v>1</v>
      </c>
      <c r="H544" s="4">
        <v>7.67</v>
      </c>
      <c r="I544" s="48">
        <f t="shared" si="371"/>
        <v>1</v>
      </c>
      <c r="J544" s="223">
        <v>171.5</v>
      </c>
      <c r="K544" s="48">
        <f t="shared" si="372"/>
        <v>1</v>
      </c>
      <c r="L544" s="223">
        <v>22.4</v>
      </c>
      <c r="M544" s="48">
        <f t="shared" si="373"/>
        <v>1</v>
      </c>
      <c r="N544" s="223">
        <v>275</v>
      </c>
      <c r="O544" s="48">
        <f t="shared" si="369"/>
        <v>1</v>
      </c>
      <c r="P544" s="134">
        <f t="shared" si="374"/>
        <v>1</v>
      </c>
      <c r="Q544" s="134">
        <f t="shared" si="375"/>
        <v>1</v>
      </c>
      <c r="T544" s="25" t="str">
        <f t="shared" si="356"/>
        <v>GUINNESS</v>
      </c>
      <c r="U544" s="25">
        <f t="shared" si="357"/>
        <v>3.1</v>
      </c>
      <c r="V544" s="25">
        <f t="shared" si="358"/>
        <v>4.1399999999999997</v>
      </c>
      <c r="W544" s="25">
        <f t="shared" si="359"/>
        <v>48</v>
      </c>
      <c r="X544" s="25">
        <f t="shared" si="360"/>
        <v>62</v>
      </c>
      <c r="Y544" s="25">
        <f t="shared" si="361"/>
        <v>7.25</v>
      </c>
      <c r="Z544" s="25">
        <f t="shared" si="362"/>
        <v>7.74</v>
      </c>
      <c r="AA544" s="25">
        <f t="shared" si="363"/>
        <v>155</v>
      </c>
      <c r="AB544" s="25">
        <f t="shared" si="364"/>
        <v>195</v>
      </c>
      <c r="AC544" s="25">
        <f t="shared" si="365"/>
        <v>17</v>
      </c>
      <c r="AD544" s="25">
        <f t="shared" si="366"/>
        <v>30</v>
      </c>
      <c r="AE544" s="25">
        <f t="shared" si="367"/>
        <v>274</v>
      </c>
      <c r="AF544" s="25">
        <f t="shared" si="368"/>
        <v>276</v>
      </c>
    </row>
    <row r="545" spans="1:32" x14ac:dyDescent="0.25">
      <c r="A545" s="283">
        <v>46293</v>
      </c>
      <c r="B545" s="118" t="s">
        <v>456</v>
      </c>
      <c r="C545" s="34" t="s">
        <v>33</v>
      </c>
      <c r="D545" s="394">
        <v>3.92</v>
      </c>
      <c r="E545" s="48">
        <v>1</v>
      </c>
      <c r="F545" s="397">
        <v>54.5</v>
      </c>
      <c r="G545" s="48">
        <f t="shared" si="370"/>
        <v>1</v>
      </c>
      <c r="H545" s="4">
        <v>7.69</v>
      </c>
      <c r="I545" s="48">
        <f t="shared" si="371"/>
        <v>1</v>
      </c>
      <c r="J545" s="223">
        <v>194</v>
      </c>
      <c r="K545" s="48">
        <f t="shared" si="372"/>
        <v>1</v>
      </c>
      <c r="L545" s="223">
        <v>28.2</v>
      </c>
      <c r="M545" s="48">
        <f t="shared" si="373"/>
        <v>1</v>
      </c>
      <c r="N545" s="223">
        <v>275</v>
      </c>
      <c r="O545" s="48">
        <f t="shared" si="369"/>
        <v>1</v>
      </c>
      <c r="P545" s="134">
        <f t="shared" si="374"/>
        <v>1</v>
      </c>
      <c r="Q545" s="134">
        <f t="shared" si="375"/>
        <v>1</v>
      </c>
      <c r="T545" s="25" t="str">
        <f t="shared" ref="T545:T547" si="389">LEFT(C545,12)</f>
        <v>GUINNESS</v>
      </c>
      <c r="U545" s="25">
        <f t="shared" si="357"/>
        <v>3.1</v>
      </c>
      <c r="V545" s="25">
        <f t="shared" si="358"/>
        <v>4.1399999999999997</v>
      </c>
      <c r="W545" s="25">
        <f t="shared" si="359"/>
        <v>48</v>
      </c>
      <c r="X545" s="25">
        <f t="shared" si="360"/>
        <v>62</v>
      </c>
      <c r="Y545" s="25">
        <f t="shared" si="361"/>
        <v>7.25</v>
      </c>
      <c r="Z545" s="25">
        <f t="shared" si="362"/>
        <v>7.74</v>
      </c>
      <c r="AA545" s="25">
        <f t="shared" si="363"/>
        <v>155</v>
      </c>
      <c r="AB545" s="25">
        <f t="shared" si="364"/>
        <v>195</v>
      </c>
      <c r="AC545" s="25">
        <f t="shared" si="365"/>
        <v>17</v>
      </c>
      <c r="AD545" s="25">
        <f t="shared" si="366"/>
        <v>30</v>
      </c>
      <c r="AE545" s="25">
        <f t="shared" si="367"/>
        <v>274</v>
      </c>
      <c r="AF545" s="25">
        <f t="shared" si="368"/>
        <v>276</v>
      </c>
    </row>
    <row r="546" spans="1:32" ht="13.9" customHeight="1" x14ac:dyDescent="0.25">
      <c r="A546" s="283">
        <v>46294</v>
      </c>
      <c r="B546" s="118" t="s">
        <v>455</v>
      </c>
      <c r="C546" s="34" t="s">
        <v>31</v>
      </c>
      <c r="D546" s="394">
        <v>1.8</v>
      </c>
      <c r="E546" s="48">
        <v>1</v>
      </c>
      <c r="F546" s="397">
        <v>13</v>
      </c>
      <c r="G546" s="48">
        <f t="shared" si="370"/>
        <v>1</v>
      </c>
      <c r="H546" s="4">
        <v>5.28</v>
      </c>
      <c r="I546" s="48">
        <f t="shared" si="371"/>
        <v>1</v>
      </c>
      <c r="J546" s="223">
        <v>6.68</v>
      </c>
      <c r="K546" s="48">
        <f t="shared" si="372"/>
        <v>1</v>
      </c>
      <c r="L546" s="223">
        <v>13.9</v>
      </c>
      <c r="M546" s="48">
        <f t="shared" si="373"/>
        <v>1</v>
      </c>
      <c r="N546" s="223">
        <v>275</v>
      </c>
      <c r="O546" s="48">
        <f t="shared" si="369"/>
        <v>1</v>
      </c>
      <c r="P546" s="134">
        <f t="shared" si="374"/>
        <v>1</v>
      </c>
      <c r="Q546" s="134">
        <f t="shared" si="375"/>
        <v>1</v>
      </c>
      <c r="T546" s="25" t="str">
        <f t="shared" si="389"/>
        <v>CARIB</v>
      </c>
      <c r="U546" s="25">
        <f t="shared" si="357"/>
        <v>1.65</v>
      </c>
      <c r="V546" s="25">
        <f t="shared" si="358"/>
        <v>2.14</v>
      </c>
      <c r="W546" s="25">
        <f t="shared" si="359"/>
        <v>12.5</v>
      </c>
      <c r="X546" s="25">
        <f t="shared" si="360"/>
        <v>16.399999999999999</v>
      </c>
      <c r="Y546" s="25">
        <f t="shared" si="361"/>
        <v>5</v>
      </c>
      <c r="Z546" s="25">
        <f t="shared" si="362"/>
        <v>5.44</v>
      </c>
      <c r="AA546" s="25">
        <f t="shared" si="363"/>
        <v>5</v>
      </c>
      <c r="AB546" s="25">
        <f t="shared" si="364"/>
        <v>7</v>
      </c>
      <c r="AC546" s="25">
        <f t="shared" si="365"/>
        <v>12</v>
      </c>
      <c r="AD546" s="25">
        <f t="shared" si="366"/>
        <v>19.440000000000001</v>
      </c>
      <c r="AE546" s="25">
        <f t="shared" si="367"/>
        <v>270</v>
      </c>
      <c r="AF546" s="25">
        <f t="shared" si="368"/>
        <v>280</v>
      </c>
    </row>
    <row r="547" spans="1:32" x14ac:dyDescent="0.25">
      <c r="A547" s="283">
        <v>46295</v>
      </c>
      <c r="B547" s="118" t="s">
        <v>455</v>
      </c>
      <c r="C547" s="34" t="s">
        <v>31</v>
      </c>
      <c r="D547" s="394">
        <v>2.0499999999999998</v>
      </c>
      <c r="E547" s="48">
        <v>1</v>
      </c>
      <c r="F547" s="397">
        <v>13.4</v>
      </c>
      <c r="G547" s="48">
        <f t="shared" si="370"/>
        <v>1</v>
      </c>
      <c r="H547" s="4">
        <v>5.24</v>
      </c>
      <c r="I547" s="48">
        <f t="shared" si="371"/>
        <v>1</v>
      </c>
      <c r="J547" s="223">
        <v>6.43</v>
      </c>
      <c r="K547" s="48">
        <f t="shared" si="372"/>
        <v>1</v>
      </c>
      <c r="L547" s="223">
        <v>15.85</v>
      </c>
      <c r="M547" s="48">
        <f t="shared" si="373"/>
        <v>1</v>
      </c>
      <c r="N547" s="223">
        <v>275</v>
      </c>
      <c r="O547" s="48">
        <f t="shared" si="369"/>
        <v>1</v>
      </c>
      <c r="P547" s="134">
        <f t="shared" si="374"/>
        <v>1</v>
      </c>
      <c r="Q547" s="134">
        <f t="shared" si="375"/>
        <v>1</v>
      </c>
      <c r="T547" s="25" t="str">
        <f t="shared" si="389"/>
        <v>CARIB</v>
      </c>
      <c r="U547" s="25">
        <f t="shared" si="357"/>
        <v>1.65</v>
      </c>
      <c r="V547" s="25">
        <f t="shared" si="358"/>
        <v>2.14</v>
      </c>
      <c r="W547" s="25">
        <f t="shared" si="359"/>
        <v>12.5</v>
      </c>
      <c r="X547" s="25">
        <f t="shared" si="360"/>
        <v>16.399999999999999</v>
      </c>
      <c r="Y547" s="25">
        <f t="shared" si="361"/>
        <v>5</v>
      </c>
      <c r="Z547" s="25">
        <f t="shared" si="362"/>
        <v>5.44</v>
      </c>
      <c r="AA547" s="25">
        <f t="shared" si="363"/>
        <v>5</v>
      </c>
      <c r="AB547" s="25">
        <f t="shared" si="364"/>
        <v>7</v>
      </c>
      <c r="AC547" s="25">
        <f t="shared" si="365"/>
        <v>12</v>
      </c>
      <c r="AD547" s="25">
        <f t="shared" si="366"/>
        <v>19.440000000000001</v>
      </c>
      <c r="AE547" s="25">
        <f t="shared" si="367"/>
        <v>270</v>
      </c>
      <c r="AF547" s="25">
        <f t="shared" si="368"/>
        <v>280</v>
      </c>
    </row>
    <row r="548" spans="1:32" x14ac:dyDescent="0.25">
      <c r="A548" s="283">
        <v>46295</v>
      </c>
      <c r="B548" s="118" t="s">
        <v>435</v>
      </c>
      <c r="C548" s="34" t="s">
        <v>31</v>
      </c>
      <c r="D548" s="394">
        <v>1.92</v>
      </c>
      <c r="E548" s="48">
        <v>1</v>
      </c>
      <c r="F548" s="397">
        <v>13</v>
      </c>
      <c r="G548" s="48">
        <f t="shared" si="370"/>
        <v>1</v>
      </c>
      <c r="H548" s="4">
        <v>5.31</v>
      </c>
      <c r="I548" s="48">
        <f t="shared" si="371"/>
        <v>1</v>
      </c>
      <c r="J548" s="223">
        <v>6.38</v>
      </c>
      <c r="K548" s="48">
        <f t="shared" si="372"/>
        <v>1</v>
      </c>
      <c r="L548" s="223">
        <v>13.1</v>
      </c>
      <c r="M548" s="48">
        <f t="shared" si="373"/>
        <v>1</v>
      </c>
      <c r="N548" s="223">
        <v>275</v>
      </c>
      <c r="O548" s="48">
        <f t="shared" si="369"/>
        <v>1</v>
      </c>
      <c r="P548" s="134">
        <f t="shared" si="374"/>
        <v>1</v>
      </c>
      <c r="Q548" s="134">
        <f t="shared" si="375"/>
        <v>1</v>
      </c>
      <c r="T548" s="25" t="str">
        <f t="shared" ref="T548:T553" si="390">LEFT(C548,12)</f>
        <v>CARIB</v>
      </c>
      <c r="U548" s="25">
        <f t="shared" si="357"/>
        <v>1.65</v>
      </c>
      <c r="V548" s="25">
        <f t="shared" si="358"/>
        <v>2.14</v>
      </c>
      <c r="W548" s="25">
        <f t="shared" si="359"/>
        <v>12.5</v>
      </c>
      <c r="X548" s="25">
        <f t="shared" si="360"/>
        <v>16.399999999999999</v>
      </c>
      <c r="Y548" s="25">
        <f t="shared" si="361"/>
        <v>5</v>
      </c>
      <c r="Z548" s="25">
        <f t="shared" si="362"/>
        <v>5.44</v>
      </c>
      <c r="AA548" s="25">
        <f t="shared" si="363"/>
        <v>5</v>
      </c>
      <c r="AB548" s="25">
        <f t="shared" si="364"/>
        <v>7</v>
      </c>
      <c r="AC548" s="25">
        <f t="shared" si="365"/>
        <v>12</v>
      </c>
      <c r="AD548" s="25">
        <f t="shared" si="366"/>
        <v>19.440000000000001</v>
      </c>
      <c r="AE548" s="25">
        <f t="shared" si="367"/>
        <v>270</v>
      </c>
      <c r="AF548" s="25">
        <f t="shared" si="368"/>
        <v>280</v>
      </c>
    </row>
    <row r="549" spans="1:32" x14ac:dyDescent="0.25">
      <c r="A549" s="283">
        <v>46295</v>
      </c>
      <c r="B549" s="118" t="s">
        <v>459</v>
      </c>
      <c r="C549" s="34" t="s">
        <v>34</v>
      </c>
      <c r="D549" s="394">
        <v>17</v>
      </c>
      <c r="E549" s="48"/>
      <c r="F549" s="397">
        <v>13</v>
      </c>
      <c r="G549" s="48">
        <f t="shared" si="370"/>
        <v>0</v>
      </c>
      <c r="H549" s="4"/>
      <c r="I549" s="48"/>
      <c r="J549" s="223">
        <v>184.4</v>
      </c>
      <c r="K549" s="48">
        <f t="shared" si="372"/>
        <v>1</v>
      </c>
      <c r="L549" s="223">
        <v>258.89999999999998</v>
      </c>
      <c r="M549" s="48">
        <f t="shared" si="373"/>
        <v>0</v>
      </c>
      <c r="N549" s="223">
        <v>275</v>
      </c>
      <c r="O549" s="48">
        <f t="shared" si="369"/>
        <v>1</v>
      </c>
      <c r="P549" s="134">
        <f t="shared" si="374"/>
        <v>0</v>
      </c>
      <c r="Q549" s="134">
        <f t="shared" si="375"/>
        <v>0</v>
      </c>
      <c r="T549" s="25" t="str">
        <f t="shared" si="390"/>
        <v>STARMALT</v>
      </c>
      <c r="U549" s="25">
        <f t="shared" si="357"/>
        <v>16.8</v>
      </c>
      <c r="V549" s="25">
        <f t="shared" si="358"/>
        <v>17.239999999999998</v>
      </c>
      <c r="W549" s="25">
        <f t="shared" si="359"/>
        <v>10</v>
      </c>
      <c r="X549" s="25">
        <f t="shared" si="360"/>
        <v>12.44</v>
      </c>
      <c r="Y549" s="25">
        <f t="shared" si="361"/>
        <v>0</v>
      </c>
      <c r="Z549" s="25">
        <f t="shared" si="362"/>
        <v>0</v>
      </c>
      <c r="AA549" s="25">
        <f t="shared" si="363"/>
        <v>170</v>
      </c>
      <c r="AB549" s="25">
        <f t="shared" si="364"/>
        <v>240</v>
      </c>
      <c r="AC549" s="25">
        <f t="shared" si="365"/>
        <v>230</v>
      </c>
      <c r="AD549" s="25">
        <f t="shared" si="366"/>
        <v>250</v>
      </c>
      <c r="AE549" s="25">
        <f t="shared" si="367"/>
        <v>270</v>
      </c>
      <c r="AF549" s="25">
        <f t="shared" si="368"/>
        <v>280</v>
      </c>
    </row>
    <row r="550" spans="1:32" hidden="1" x14ac:dyDescent="0.25">
      <c r="A550" s="283"/>
      <c r="B550" s="118"/>
      <c r="C550" s="34"/>
      <c r="D550" s="394"/>
      <c r="E550" s="48"/>
      <c r="F550" s="397"/>
      <c r="G550" s="48"/>
      <c r="H550" s="4"/>
      <c r="I550" s="48"/>
      <c r="J550" s="223"/>
      <c r="K550" s="48"/>
      <c r="L550" s="223"/>
      <c r="M550" s="48"/>
      <c r="N550" s="223"/>
      <c r="O550" s="48"/>
      <c r="P550" s="134"/>
      <c r="Q550" s="134"/>
      <c r="T550" s="25" t="str">
        <f t="shared" si="390"/>
        <v/>
      </c>
      <c r="U550" s="25" t="e">
        <f t="shared" si="357"/>
        <v>#N/A</v>
      </c>
      <c r="V550" s="25" t="e">
        <f t="shared" si="358"/>
        <v>#N/A</v>
      </c>
      <c r="W550" s="25" t="e">
        <f t="shared" si="359"/>
        <v>#N/A</v>
      </c>
      <c r="X550" s="25" t="e">
        <f t="shared" si="360"/>
        <v>#N/A</v>
      </c>
      <c r="Y550" s="25" t="e">
        <f t="shared" si="361"/>
        <v>#N/A</v>
      </c>
      <c r="Z550" s="25" t="e">
        <f t="shared" si="362"/>
        <v>#N/A</v>
      </c>
      <c r="AA550" s="25" t="e">
        <f t="shared" si="363"/>
        <v>#N/A</v>
      </c>
      <c r="AB550" s="25" t="e">
        <f t="shared" si="364"/>
        <v>#N/A</v>
      </c>
      <c r="AC550" s="25" t="e">
        <f t="shared" si="365"/>
        <v>#N/A</v>
      </c>
      <c r="AD550" s="25" t="e">
        <f t="shared" si="366"/>
        <v>#N/A</v>
      </c>
      <c r="AE550" s="25" t="e">
        <f t="shared" si="367"/>
        <v>#N/A</v>
      </c>
      <c r="AF550" s="25" t="e">
        <f t="shared" si="368"/>
        <v>#N/A</v>
      </c>
    </row>
    <row r="551" spans="1:32" hidden="1" x14ac:dyDescent="0.25">
      <c r="A551" s="283"/>
      <c r="B551" s="118"/>
      <c r="C551" s="34"/>
      <c r="D551" s="394"/>
      <c r="E551" s="48"/>
      <c r="F551" s="397"/>
      <c r="G551" s="48"/>
      <c r="H551" s="4"/>
      <c r="I551" s="48"/>
      <c r="J551" s="223"/>
      <c r="K551" s="48"/>
      <c r="L551" s="223"/>
      <c r="M551" s="48"/>
      <c r="N551" s="223"/>
      <c r="O551" s="48"/>
      <c r="P551" s="134"/>
      <c r="Q551" s="134"/>
      <c r="T551" s="25" t="str">
        <f t="shared" si="390"/>
        <v/>
      </c>
      <c r="U551" s="25" t="e">
        <f t="shared" si="357"/>
        <v>#N/A</v>
      </c>
      <c r="V551" s="25" t="e">
        <f t="shared" si="358"/>
        <v>#N/A</v>
      </c>
      <c r="W551" s="25" t="e">
        <f t="shared" si="359"/>
        <v>#N/A</v>
      </c>
      <c r="X551" s="25" t="e">
        <f t="shared" si="360"/>
        <v>#N/A</v>
      </c>
      <c r="Y551" s="25" t="e">
        <f t="shared" si="361"/>
        <v>#N/A</v>
      </c>
      <c r="Z551" s="25" t="e">
        <f t="shared" si="362"/>
        <v>#N/A</v>
      </c>
      <c r="AA551" s="25" t="e">
        <f t="shared" si="363"/>
        <v>#N/A</v>
      </c>
      <c r="AB551" s="25" t="e">
        <f t="shared" si="364"/>
        <v>#N/A</v>
      </c>
      <c r="AC551" s="25" t="e">
        <f t="shared" si="365"/>
        <v>#N/A</v>
      </c>
      <c r="AD551" s="25" t="e">
        <f t="shared" si="366"/>
        <v>#N/A</v>
      </c>
      <c r="AE551" s="25" t="e">
        <f t="shared" si="367"/>
        <v>#N/A</v>
      </c>
      <c r="AF551" s="25" t="e">
        <f t="shared" si="368"/>
        <v>#N/A</v>
      </c>
    </row>
    <row r="552" spans="1:32" hidden="1" x14ac:dyDescent="0.25">
      <c r="A552" s="283"/>
      <c r="B552" s="118"/>
      <c r="C552" s="34"/>
      <c r="D552" s="394"/>
      <c r="E552" s="48"/>
      <c r="F552" s="397"/>
      <c r="G552" s="48"/>
      <c r="H552" s="4"/>
      <c r="I552" s="48"/>
      <c r="J552" s="223"/>
      <c r="K552" s="48"/>
      <c r="L552" s="223"/>
      <c r="M552" s="48"/>
      <c r="N552" s="223"/>
      <c r="O552" s="48"/>
      <c r="P552" s="134"/>
      <c r="Q552" s="134"/>
      <c r="T552" s="25" t="str">
        <f t="shared" si="390"/>
        <v/>
      </c>
      <c r="U552" s="25" t="e">
        <f t="shared" si="357"/>
        <v>#N/A</v>
      </c>
      <c r="V552" s="25" t="e">
        <f t="shared" si="358"/>
        <v>#N/A</v>
      </c>
      <c r="W552" s="25" t="e">
        <f t="shared" si="359"/>
        <v>#N/A</v>
      </c>
      <c r="X552" s="25" t="e">
        <f t="shared" si="360"/>
        <v>#N/A</v>
      </c>
      <c r="Y552" s="25" t="e">
        <f t="shared" si="361"/>
        <v>#N/A</v>
      </c>
      <c r="Z552" s="25" t="e">
        <f t="shared" si="362"/>
        <v>#N/A</v>
      </c>
      <c r="AA552" s="25" t="e">
        <f t="shared" si="363"/>
        <v>#N/A</v>
      </c>
      <c r="AB552" s="25" t="e">
        <f t="shared" si="364"/>
        <v>#N/A</v>
      </c>
      <c r="AC552" s="25" t="e">
        <f t="shared" si="365"/>
        <v>#N/A</v>
      </c>
      <c r="AD552" s="25" t="e">
        <f t="shared" si="366"/>
        <v>#N/A</v>
      </c>
      <c r="AE552" s="25" t="e">
        <f t="shared" si="367"/>
        <v>#N/A</v>
      </c>
      <c r="AF552" s="25" t="e">
        <f t="shared" si="368"/>
        <v>#N/A</v>
      </c>
    </row>
    <row r="553" spans="1:32" hidden="1" x14ac:dyDescent="0.25">
      <c r="A553" s="283"/>
      <c r="B553" s="118"/>
      <c r="C553" s="34"/>
      <c r="D553" s="394"/>
      <c r="E553" s="48"/>
      <c r="F553" s="397"/>
      <c r="G553" s="48"/>
      <c r="H553" s="4"/>
      <c r="I553" s="48"/>
      <c r="J553" s="223"/>
      <c r="K553" s="48"/>
      <c r="L553" s="223"/>
      <c r="M553" s="48"/>
      <c r="N553" s="223"/>
      <c r="O553" s="48"/>
      <c r="P553" s="134"/>
      <c r="Q553" s="134"/>
      <c r="T553" s="25" t="str">
        <f t="shared" si="390"/>
        <v/>
      </c>
      <c r="U553" s="25" t="e">
        <f t="shared" si="357"/>
        <v>#N/A</v>
      </c>
      <c r="V553" s="25" t="e">
        <f t="shared" si="358"/>
        <v>#N/A</v>
      </c>
      <c r="W553" s="25" t="e">
        <f t="shared" si="359"/>
        <v>#N/A</v>
      </c>
      <c r="X553" s="25" t="e">
        <f t="shared" si="360"/>
        <v>#N/A</v>
      </c>
      <c r="Y553" s="25" t="e">
        <f t="shared" si="361"/>
        <v>#N/A</v>
      </c>
      <c r="Z553" s="25" t="e">
        <f t="shared" si="362"/>
        <v>#N/A</v>
      </c>
      <c r="AA553" s="25" t="e">
        <f t="shared" si="363"/>
        <v>#N/A</v>
      </c>
      <c r="AB553" s="25" t="e">
        <f t="shared" si="364"/>
        <v>#N/A</v>
      </c>
      <c r="AC553" s="25" t="e">
        <f t="shared" si="365"/>
        <v>#N/A</v>
      </c>
      <c r="AD553" s="25" t="e">
        <f t="shared" si="366"/>
        <v>#N/A</v>
      </c>
      <c r="AE553" s="25" t="e">
        <f t="shared" si="367"/>
        <v>#N/A</v>
      </c>
      <c r="AF553" s="25" t="e">
        <f t="shared" si="368"/>
        <v>#N/A</v>
      </c>
    </row>
    <row r="554" spans="1:32" hidden="1" x14ac:dyDescent="0.25">
      <c r="A554" s="283"/>
      <c r="B554" s="118"/>
      <c r="C554" s="34"/>
      <c r="D554" s="394"/>
      <c r="E554" s="48"/>
      <c r="F554" s="397"/>
      <c r="G554" s="48"/>
      <c r="H554" s="4"/>
      <c r="I554" s="48"/>
      <c r="J554" s="223"/>
      <c r="K554" s="48"/>
      <c r="L554" s="223"/>
      <c r="M554" s="48"/>
      <c r="N554" s="223"/>
      <c r="O554" s="48"/>
      <c r="P554" s="134"/>
      <c r="Q554" s="134"/>
      <c r="T554" s="25" t="str">
        <f t="shared" si="356"/>
        <v/>
      </c>
      <c r="U554" s="25" t="e">
        <f t="shared" si="357"/>
        <v>#N/A</v>
      </c>
      <c r="V554" s="25" t="e">
        <f t="shared" si="358"/>
        <v>#N/A</v>
      </c>
      <c r="W554" s="25" t="e">
        <f t="shared" si="359"/>
        <v>#N/A</v>
      </c>
      <c r="X554" s="25" t="e">
        <f t="shared" si="360"/>
        <v>#N/A</v>
      </c>
      <c r="Y554" s="25" t="e">
        <f t="shared" si="361"/>
        <v>#N/A</v>
      </c>
      <c r="Z554" s="25" t="e">
        <f t="shared" si="362"/>
        <v>#N/A</v>
      </c>
      <c r="AA554" s="25" t="e">
        <f t="shared" si="363"/>
        <v>#N/A</v>
      </c>
      <c r="AB554" s="25" t="e">
        <f t="shared" si="364"/>
        <v>#N/A</v>
      </c>
      <c r="AC554" s="25" t="e">
        <f t="shared" si="365"/>
        <v>#N/A</v>
      </c>
      <c r="AD554" s="25" t="e">
        <f t="shared" si="366"/>
        <v>#N/A</v>
      </c>
      <c r="AE554" s="25" t="e">
        <f t="shared" si="367"/>
        <v>#N/A</v>
      </c>
      <c r="AF554" s="25" t="e">
        <f t="shared" si="368"/>
        <v>#N/A</v>
      </c>
    </row>
    <row r="555" spans="1:32" hidden="1" x14ac:dyDescent="0.25">
      <c r="A555" s="283"/>
      <c r="B555" s="118"/>
      <c r="C555" s="34"/>
      <c r="D555" s="394"/>
      <c r="E555" s="48"/>
      <c r="F555" s="397"/>
      <c r="G555" s="48"/>
      <c r="H555" s="4"/>
      <c r="I555" s="48"/>
      <c r="J555" s="223"/>
      <c r="K555" s="48"/>
      <c r="L555" s="223"/>
      <c r="M555" s="48"/>
      <c r="N555" s="223"/>
      <c r="O555" s="48"/>
      <c r="P555" s="134"/>
      <c r="Q555" s="134"/>
      <c r="T555" s="25" t="str">
        <f t="shared" si="356"/>
        <v/>
      </c>
      <c r="U555" s="25" t="e">
        <f t="shared" si="357"/>
        <v>#N/A</v>
      </c>
      <c r="V555" s="25" t="e">
        <f t="shared" si="358"/>
        <v>#N/A</v>
      </c>
      <c r="W555" s="25" t="e">
        <f t="shared" si="359"/>
        <v>#N/A</v>
      </c>
      <c r="X555" s="25" t="e">
        <f t="shared" si="360"/>
        <v>#N/A</v>
      </c>
      <c r="Y555" s="25" t="e">
        <f t="shared" si="361"/>
        <v>#N/A</v>
      </c>
      <c r="Z555" s="25" t="e">
        <f t="shared" si="362"/>
        <v>#N/A</v>
      </c>
      <c r="AA555" s="25" t="e">
        <f t="shared" si="363"/>
        <v>#N/A</v>
      </c>
      <c r="AB555" s="25" t="e">
        <f t="shared" si="364"/>
        <v>#N/A</v>
      </c>
      <c r="AC555" s="25" t="e">
        <f t="shared" si="365"/>
        <v>#N/A</v>
      </c>
      <c r="AD555" s="25" t="e">
        <f t="shared" si="366"/>
        <v>#N/A</v>
      </c>
      <c r="AE555" s="25" t="e">
        <f t="shared" si="367"/>
        <v>#N/A</v>
      </c>
      <c r="AF555" s="25" t="e">
        <f t="shared" si="368"/>
        <v>#N/A</v>
      </c>
    </row>
    <row r="556" spans="1:32" hidden="1" x14ac:dyDescent="0.25">
      <c r="A556" s="283"/>
      <c r="B556" s="118"/>
      <c r="C556" s="34"/>
      <c r="D556" s="394"/>
      <c r="E556" s="48"/>
      <c r="F556" s="397"/>
      <c r="G556" s="48"/>
      <c r="H556" s="4"/>
      <c r="I556" s="48"/>
      <c r="J556" s="223"/>
      <c r="K556" s="48"/>
      <c r="L556" s="223"/>
      <c r="M556" s="48"/>
      <c r="N556" s="223"/>
      <c r="O556" s="48"/>
      <c r="P556" s="134"/>
      <c r="Q556" s="134"/>
      <c r="T556" s="25" t="str">
        <f t="shared" si="356"/>
        <v/>
      </c>
      <c r="U556" s="25" t="e">
        <f t="shared" si="357"/>
        <v>#N/A</v>
      </c>
      <c r="V556" s="25" t="e">
        <f t="shared" si="358"/>
        <v>#N/A</v>
      </c>
      <c r="W556" s="25" t="e">
        <f t="shared" si="359"/>
        <v>#N/A</v>
      </c>
      <c r="X556" s="25" t="e">
        <f t="shared" si="360"/>
        <v>#N/A</v>
      </c>
      <c r="Y556" s="25" t="e">
        <f t="shared" si="361"/>
        <v>#N/A</v>
      </c>
      <c r="Z556" s="25" t="e">
        <f t="shared" si="362"/>
        <v>#N/A</v>
      </c>
      <c r="AA556" s="25" t="e">
        <f t="shared" si="363"/>
        <v>#N/A</v>
      </c>
      <c r="AB556" s="25" t="e">
        <f t="shared" si="364"/>
        <v>#N/A</v>
      </c>
      <c r="AC556" s="25" t="e">
        <f t="shared" si="365"/>
        <v>#N/A</v>
      </c>
      <c r="AD556" s="25" t="e">
        <f t="shared" si="366"/>
        <v>#N/A</v>
      </c>
      <c r="AE556" s="25" t="e">
        <f t="shared" si="367"/>
        <v>#N/A</v>
      </c>
      <c r="AF556" s="25" t="e">
        <f t="shared" si="368"/>
        <v>#N/A</v>
      </c>
    </row>
    <row r="557" spans="1:32" hidden="1" x14ac:dyDescent="0.25">
      <c r="A557" s="283"/>
      <c r="B557" s="118"/>
      <c r="C557" s="34"/>
      <c r="D557" s="394"/>
      <c r="E557" s="48"/>
      <c r="F557" s="397"/>
      <c r="G557" s="48"/>
      <c r="H557" s="4"/>
      <c r="I557" s="48"/>
      <c r="J557" s="223"/>
      <c r="K557" s="48"/>
      <c r="L557" s="223"/>
      <c r="M557" s="48"/>
      <c r="N557" s="223"/>
      <c r="O557" s="48"/>
      <c r="P557" s="134"/>
      <c r="Q557" s="134"/>
      <c r="T557" s="25" t="str">
        <f t="shared" si="356"/>
        <v/>
      </c>
      <c r="U557" s="25" t="e">
        <f t="shared" si="357"/>
        <v>#N/A</v>
      </c>
      <c r="V557" s="25" t="e">
        <f t="shared" si="358"/>
        <v>#N/A</v>
      </c>
      <c r="W557" s="25" t="e">
        <f t="shared" si="359"/>
        <v>#N/A</v>
      </c>
      <c r="X557" s="25" t="e">
        <f t="shared" si="360"/>
        <v>#N/A</v>
      </c>
      <c r="Y557" s="25" t="e">
        <f t="shared" si="361"/>
        <v>#N/A</v>
      </c>
      <c r="Z557" s="25" t="e">
        <f t="shared" si="362"/>
        <v>#N/A</v>
      </c>
      <c r="AA557" s="25" t="e">
        <f t="shared" si="363"/>
        <v>#N/A</v>
      </c>
      <c r="AB557" s="25" t="e">
        <f t="shared" si="364"/>
        <v>#N/A</v>
      </c>
      <c r="AC557" s="25" t="e">
        <f t="shared" si="365"/>
        <v>#N/A</v>
      </c>
      <c r="AD557" s="25" t="e">
        <f t="shared" si="366"/>
        <v>#N/A</v>
      </c>
      <c r="AE557" s="25" t="e">
        <f t="shared" si="367"/>
        <v>#N/A</v>
      </c>
      <c r="AF557" s="25" t="e">
        <f t="shared" si="368"/>
        <v>#N/A</v>
      </c>
    </row>
    <row r="558" spans="1:32" hidden="1" x14ac:dyDescent="0.25">
      <c r="A558" s="283"/>
      <c r="B558" s="118"/>
      <c r="C558" s="34"/>
      <c r="D558" s="394"/>
      <c r="E558" s="48"/>
      <c r="F558" s="397"/>
      <c r="G558" s="48"/>
      <c r="H558" s="4"/>
      <c r="I558" s="48"/>
      <c r="J558" s="223"/>
      <c r="K558" s="48"/>
      <c r="L558" s="223"/>
      <c r="M558" s="48"/>
      <c r="N558" s="223"/>
      <c r="O558" s="48"/>
      <c r="P558" s="134"/>
      <c r="Q558" s="134"/>
      <c r="T558" s="25" t="str">
        <f t="shared" ref="T558" si="391">LEFT(C558,12)</f>
        <v/>
      </c>
      <c r="U558" s="25" t="e">
        <f t="shared" si="357"/>
        <v>#N/A</v>
      </c>
      <c r="V558" s="25" t="e">
        <f t="shared" si="358"/>
        <v>#N/A</v>
      </c>
      <c r="W558" s="25" t="e">
        <f t="shared" si="359"/>
        <v>#N/A</v>
      </c>
      <c r="X558" s="25" t="e">
        <f t="shared" si="360"/>
        <v>#N/A</v>
      </c>
      <c r="Y558" s="25" t="e">
        <f t="shared" si="361"/>
        <v>#N/A</v>
      </c>
      <c r="Z558" s="25" t="e">
        <f t="shared" si="362"/>
        <v>#N/A</v>
      </c>
      <c r="AA558" s="25" t="e">
        <f t="shared" si="363"/>
        <v>#N/A</v>
      </c>
      <c r="AB558" s="25" t="e">
        <f t="shared" si="364"/>
        <v>#N/A</v>
      </c>
      <c r="AC558" s="25" t="e">
        <f t="shared" si="365"/>
        <v>#N/A</v>
      </c>
      <c r="AD558" s="25" t="e">
        <f t="shared" si="366"/>
        <v>#N/A</v>
      </c>
      <c r="AE558" s="25" t="e">
        <f t="shared" si="367"/>
        <v>#N/A</v>
      </c>
      <c r="AF558" s="25" t="e">
        <f t="shared" si="368"/>
        <v>#N/A</v>
      </c>
    </row>
    <row r="559" spans="1:32" hidden="1" x14ac:dyDescent="0.25">
      <c r="A559" s="283"/>
      <c r="B559" s="118"/>
      <c r="C559" s="34"/>
      <c r="D559" s="394"/>
      <c r="E559" s="48"/>
      <c r="F559" s="397"/>
      <c r="G559" s="48"/>
      <c r="H559" s="4"/>
      <c r="I559" s="48"/>
      <c r="J559" s="223"/>
      <c r="K559" s="48"/>
      <c r="L559" s="223"/>
      <c r="M559" s="48"/>
      <c r="N559" s="223"/>
      <c r="O559" s="48"/>
      <c r="P559" s="134"/>
      <c r="Q559" s="134"/>
      <c r="T559" s="25" t="str">
        <f t="shared" si="356"/>
        <v/>
      </c>
      <c r="U559" s="25" t="e">
        <f t="shared" si="357"/>
        <v>#N/A</v>
      </c>
      <c r="V559" s="25" t="e">
        <f t="shared" si="358"/>
        <v>#N/A</v>
      </c>
      <c r="W559" s="25" t="e">
        <f t="shared" si="359"/>
        <v>#N/A</v>
      </c>
      <c r="X559" s="25" t="e">
        <f t="shared" si="360"/>
        <v>#N/A</v>
      </c>
      <c r="Y559" s="25" t="e">
        <f t="shared" si="361"/>
        <v>#N/A</v>
      </c>
      <c r="Z559" s="25" t="e">
        <f t="shared" si="362"/>
        <v>#N/A</v>
      </c>
      <c r="AA559" s="25" t="e">
        <f t="shared" si="363"/>
        <v>#N/A</v>
      </c>
      <c r="AB559" s="25" t="e">
        <f t="shared" si="364"/>
        <v>#N/A</v>
      </c>
      <c r="AC559" s="25" t="e">
        <f t="shared" si="365"/>
        <v>#N/A</v>
      </c>
      <c r="AD559" s="25" t="e">
        <f t="shared" si="366"/>
        <v>#N/A</v>
      </c>
      <c r="AE559" s="25" t="e">
        <f t="shared" si="367"/>
        <v>#N/A</v>
      </c>
      <c r="AF559" s="25" t="e">
        <f t="shared" si="368"/>
        <v>#N/A</v>
      </c>
    </row>
    <row r="560" spans="1:32" hidden="1" x14ac:dyDescent="0.25">
      <c r="A560" s="283"/>
      <c r="B560" s="118"/>
      <c r="C560" s="34"/>
      <c r="D560" s="394"/>
      <c r="E560" s="48"/>
      <c r="F560" s="397"/>
      <c r="G560" s="48"/>
      <c r="H560" s="4"/>
      <c r="I560" s="48"/>
      <c r="J560" s="223"/>
      <c r="K560" s="48"/>
      <c r="L560" s="223"/>
      <c r="M560" s="48"/>
      <c r="N560" s="223"/>
      <c r="O560" s="48"/>
      <c r="P560" s="134"/>
      <c r="Q560" s="134"/>
      <c r="T560" s="25" t="str">
        <f t="shared" si="356"/>
        <v/>
      </c>
      <c r="U560" s="25" t="e">
        <f t="shared" si="357"/>
        <v>#N/A</v>
      </c>
      <c r="V560" s="25" t="e">
        <f t="shared" si="358"/>
        <v>#N/A</v>
      </c>
      <c r="W560" s="25" t="e">
        <f t="shared" si="359"/>
        <v>#N/A</v>
      </c>
      <c r="X560" s="25" t="e">
        <f t="shared" si="360"/>
        <v>#N/A</v>
      </c>
      <c r="Y560" s="25" t="e">
        <f t="shared" si="361"/>
        <v>#N/A</v>
      </c>
      <c r="Z560" s="25" t="e">
        <f t="shared" si="362"/>
        <v>#N/A</v>
      </c>
      <c r="AA560" s="25" t="e">
        <f t="shared" si="363"/>
        <v>#N/A</v>
      </c>
      <c r="AB560" s="25" t="e">
        <f t="shared" si="364"/>
        <v>#N/A</v>
      </c>
      <c r="AC560" s="25" t="e">
        <f t="shared" si="365"/>
        <v>#N/A</v>
      </c>
      <c r="AD560" s="25" t="e">
        <f t="shared" si="366"/>
        <v>#N/A</v>
      </c>
      <c r="AE560" s="25" t="e">
        <f t="shared" si="367"/>
        <v>#N/A</v>
      </c>
      <c r="AF560" s="25" t="e">
        <f t="shared" si="368"/>
        <v>#N/A</v>
      </c>
    </row>
    <row r="561" spans="1:32" hidden="1" x14ac:dyDescent="0.25">
      <c r="A561" s="283"/>
      <c r="B561" s="118"/>
      <c r="C561" s="34"/>
      <c r="D561" s="394"/>
      <c r="E561" s="48"/>
      <c r="F561" s="397"/>
      <c r="G561" s="48"/>
      <c r="H561" s="4"/>
      <c r="I561" s="48"/>
      <c r="J561" s="223"/>
      <c r="K561" s="48"/>
      <c r="L561" s="223"/>
      <c r="M561" s="48"/>
      <c r="N561" s="223"/>
      <c r="O561" s="48"/>
      <c r="P561" s="134"/>
      <c r="Q561" s="134"/>
      <c r="T561" s="25" t="str">
        <f t="shared" si="356"/>
        <v/>
      </c>
      <c r="U561" s="25" t="e">
        <f t="shared" si="357"/>
        <v>#N/A</v>
      </c>
      <c r="V561" s="25" t="e">
        <f t="shared" si="358"/>
        <v>#N/A</v>
      </c>
      <c r="W561" s="25" t="e">
        <f t="shared" si="359"/>
        <v>#N/A</v>
      </c>
      <c r="X561" s="25" t="e">
        <f t="shared" si="360"/>
        <v>#N/A</v>
      </c>
      <c r="Y561" s="25" t="e">
        <f t="shared" si="361"/>
        <v>#N/A</v>
      </c>
      <c r="Z561" s="25" t="e">
        <f t="shared" si="362"/>
        <v>#N/A</v>
      </c>
      <c r="AA561" s="25" t="e">
        <f t="shared" si="363"/>
        <v>#N/A</v>
      </c>
      <c r="AB561" s="25" t="e">
        <f t="shared" si="364"/>
        <v>#N/A</v>
      </c>
      <c r="AC561" s="25" t="e">
        <f t="shared" si="365"/>
        <v>#N/A</v>
      </c>
      <c r="AD561" s="25" t="e">
        <f t="shared" si="366"/>
        <v>#N/A</v>
      </c>
      <c r="AE561" s="25" t="e">
        <f t="shared" si="367"/>
        <v>#N/A</v>
      </c>
      <c r="AF561" s="25" t="e">
        <f t="shared" si="368"/>
        <v>#N/A</v>
      </c>
    </row>
    <row r="562" spans="1:32" hidden="1" x14ac:dyDescent="0.25">
      <c r="A562" s="283"/>
      <c r="B562" s="34"/>
      <c r="C562" s="34"/>
      <c r="D562" s="394"/>
      <c r="E562" s="48"/>
      <c r="F562" s="397"/>
      <c r="G562" s="48"/>
      <c r="H562" s="4"/>
      <c r="I562" s="48"/>
      <c r="J562" s="4"/>
      <c r="K562" s="48"/>
      <c r="L562" s="223"/>
      <c r="M562" s="48"/>
      <c r="N562" s="223"/>
      <c r="O562" s="48"/>
      <c r="P562" s="134"/>
      <c r="Q562" s="134"/>
      <c r="T562" s="25" t="str">
        <f t="shared" ref="T562:T565" si="392">LEFT(C562,12)</f>
        <v/>
      </c>
      <c r="U562" s="25" t="e">
        <f t="shared" si="357"/>
        <v>#N/A</v>
      </c>
      <c r="V562" s="25" t="e">
        <f t="shared" si="358"/>
        <v>#N/A</v>
      </c>
      <c r="W562" s="25" t="e">
        <f t="shared" si="359"/>
        <v>#N/A</v>
      </c>
      <c r="X562" s="25" t="e">
        <f t="shared" si="360"/>
        <v>#N/A</v>
      </c>
      <c r="Y562" s="25" t="e">
        <f t="shared" si="361"/>
        <v>#N/A</v>
      </c>
      <c r="Z562" s="25" t="e">
        <f t="shared" si="362"/>
        <v>#N/A</v>
      </c>
      <c r="AA562" s="25" t="e">
        <f t="shared" si="363"/>
        <v>#N/A</v>
      </c>
      <c r="AB562" s="25" t="e">
        <f t="shared" si="364"/>
        <v>#N/A</v>
      </c>
      <c r="AC562" s="25" t="e">
        <f t="shared" si="365"/>
        <v>#N/A</v>
      </c>
      <c r="AD562" s="25" t="e">
        <f t="shared" si="366"/>
        <v>#N/A</v>
      </c>
      <c r="AE562" s="25" t="e">
        <f t="shared" si="367"/>
        <v>#N/A</v>
      </c>
      <c r="AF562" s="25" t="e">
        <f t="shared" si="368"/>
        <v>#N/A</v>
      </c>
    </row>
    <row r="563" spans="1:32" hidden="1" x14ac:dyDescent="0.25">
      <c r="A563" s="283"/>
      <c r="B563" s="34"/>
      <c r="C563" s="34"/>
      <c r="D563" s="394"/>
      <c r="E563" s="48"/>
      <c r="F563" s="397"/>
      <c r="G563" s="48"/>
      <c r="H563" s="4"/>
      <c r="I563" s="48"/>
      <c r="J563" s="4"/>
      <c r="K563" s="48"/>
      <c r="L563" s="223"/>
      <c r="M563" s="48"/>
      <c r="N563" s="223"/>
      <c r="O563" s="48"/>
      <c r="P563" s="134"/>
      <c r="Q563" s="134"/>
      <c r="T563" s="25" t="str">
        <f t="shared" si="392"/>
        <v/>
      </c>
      <c r="U563" s="25" t="e">
        <f t="shared" si="357"/>
        <v>#N/A</v>
      </c>
      <c r="V563" s="25" t="e">
        <f t="shared" si="358"/>
        <v>#N/A</v>
      </c>
      <c r="W563" s="25" t="e">
        <f t="shared" si="359"/>
        <v>#N/A</v>
      </c>
      <c r="X563" s="25" t="e">
        <f t="shared" si="360"/>
        <v>#N/A</v>
      </c>
      <c r="Y563" s="25" t="e">
        <f t="shared" si="361"/>
        <v>#N/A</v>
      </c>
      <c r="Z563" s="25" t="e">
        <f t="shared" si="362"/>
        <v>#N/A</v>
      </c>
      <c r="AA563" s="25" t="e">
        <f t="shared" si="363"/>
        <v>#N/A</v>
      </c>
      <c r="AB563" s="25" t="e">
        <f t="shared" si="364"/>
        <v>#N/A</v>
      </c>
      <c r="AC563" s="25" t="e">
        <f t="shared" si="365"/>
        <v>#N/A</v>
      </c>
      <c r="AD563" s="25" t="e">
        <f t="shared" si="366"/>
        <v>#N/A</v>
      </c>
      <c r="AE563" s="25" t="e">
        <f t="shared" si="367"/>
        <v>#N/A</v>
      </c>
      <c r="AF563" s="25" t="e">
        <f t="shared" si="368"/>
        <v>#N/A</v>
      </c>
    </row>
    <row r="564" spans="1:32" hidden="1" x14ac:dyDescent="0.25">
      <c r="A564" s="283"/>
      <c r="B564" s="34"/>
      <c r="C564" s="34"/>
      <c r="D564" s="394"/>
      <c r="E564" s="48"/>
      <c r="F564" s="397"/>
      <c r="G564" s="48"/>
      <c r="H564" s="4"/>
      <c r="I564" s="48"/>
      <c r="J564" s="4"/>
      <c r="K564" s="48"/>
      <c r="L564" s="223"/>
      <c r="M564" s="48"/>
      <c r="N564" s="223"/>
      <c r="O564" s="48"/>
      <c r="P564" s="134"/>
      <c r="Q564" s="134"/>
      <c r="T564" s="25" t="str">
        <f t="shared" si="392"/>
        <v/>
      </c>
      <c r="U564" s="25" t="e">
        <f t="shared" si="357"/>
        <v>#N/A</v>
      </c>
      <c r="V564" s="25" t="e">
        <f t="shared" si="358"/>
        <v>#N/A</v>
      </c>
      <c r="W564" s="25" t="e">
        <f t="shared" si="359"/>
        <v>#N/A</v>
      </c>
      <c r="X564" s="25" t="e">
        <f t="shared" si="360"/>
        <v>#N/A</v>
      </c>
      <c r="Y564" s="25" t="e">
        <f t="shared" si="361"/>
        <v>#N/A</v>
      </c>
      <c r="Z564" s="25" t="e">
        <f t="shared" si="362"/>
        <v>#N/A</v>
      </c>
      <c r="AA564" s="25" t="e">
        <f t="shared" si="363"/>
        <v>#N/A</v>
      </c>
      <c r="AB564" s="25" t="e">
        <f t="shared" si="364"/>
        <v>#N/A</v>
      </c>
      <c r="AC564" s="25" t="e">
        <f t="shared" si="365"/>
        <v>#N/A</v>
      </c>
      <c r="AD564" s="25" t="e">
        <f t="shared" si="366"/>
        <v>#N/A</v>
      </c>
      <c r="AE564" s="25" t="e">
        <f t="shared" si="367"/>
        <v>#N/A</v>
      </c>
      <c r="AF564" s="25" t="e">
        <f t="shared" si="368"/>
        <v>#N/A</v>
      </c>
    </row>
    <row r="565" spans="1:32" hidden="1" x14ac:dyDescent="0.25">
      <c r="A565" s="35"/>
      <c r="B565" s="34"/>
      <c r="C565" s="34"/>
      <c r="D565" s="394"/>
      <c r="E565" s="48"/>
      <c r="F565" s="397"/>
      <c r="G565" s="48"/>
      <c r="H565" s="4"/>
      <c r="I565" s="48"/>
      <c r="J565" s="4"/>
      <c r="K565" s="48"/>
      <c r="L565" s="223"/>
      <c r="M565" s="48"/>
      <c r="N565" s="223"/>
      <c r="O565" s="48"/>
      <c r="P565" s="134"/>
      <c r="Q565" s="134"/>
      <c r="T565" s="25" t="str">
        <f t="shared" si="392"/>
        <v/>
      </c>
      <c r="U565" s="25" t="e">
        <f t="shared" si="357"/>
        <v>#N/A</v>
      </c>
      <c r="V565" s="25" t="e">
        <f t="shared" si="358"/>
        <v>#N/A</v>
      </c>
      <c r="W565" s="25" t="e">
        <f t="shared" si="359"/>
        <v>#N/A</v>
      </c>
      <c r="X565" s="25" t="e">
        <f t="shared" si="360"/>
        <v>#N/A</v>
      </c>
      <c r="Y565" s="25" t="e">
        <f t="shared" si="361"/>
        <v>#N/A</v>
      </c>
      <c r="Z565" s="25" t="e">
        <f t="shared" si="362"/>
        <v>#N/A</v>
      </c>
      <c r="AA565" s="25" t="e">
        <f t="shared" si="363"/>
        <v>#N/A</v>
      </c>
      <c r="AB565" s="25" t="e">
        <f t="shared" si="364"/>
        <v>#N/A</v>
      </c>
      <c r="AC565" s="25" t="e">
        <f t="shared" si="365"/>
        <v>#N/A</v>
      </c>
      <c r="AD565" s="25" t="e">
        <f t="shared" si="366"/>
        <v>#N/A</v>
      </c>
      <c r="AE565" s="25" t="e">
        <f t="shared" si="367"/>
        <v>#N/A</v>
      </c>
      <c r="AF565" s="25" t="e">
        <f t="shared" si="368"/>
        <v>#N/A</v>
      </c>
    </row>
    <row r="566" spans="1:32" hidden="1" x14ac:dyDescent="0.25">
      <c r="A566" s="35"/>
      <c r="B566" s="34"/>
      <c r="C566" s="34"/>
      <c r="D566" s="394"/>
      <c r="E566" s="48"/>
      <c r="F566" s="397"/>
      <c r="G566" s="48"/>
      <c r="H566" s="4"/>
      <c r="I566" s="48"/>
      <c r="J566" s="4"/>
      <c r="K566" s="48"/>
      <c r="L566" s="223"/>
      <c r="M566" s="48"/>
      <c r="N566" s="223"/>
      <c r="O566" s="48"/>
      <c r="P566" s="134"/>
      <c r="Q566" s="134"/>
      <c r="T566" s="25" t="str">
        <f t="shared" si="356"/>
        <v/>
      </c>
      <c r="U566" s="25" t="e">
        <f t="shared" si="357"/>
        <v>#N/A</v>
      </c>
      <c r="V566" s="25" t="e">
        <f t="shared" si="358"/>
        <v>#N/A</v>
      </c>
      <c r="W566" s="25" t="e">
        <f t="shared" si="359"/>
        <v>#N/A</v>
      </c>
      <c r="X566" s="25" t="e">
        <f t="shared" si="360"/>
        <v>#N/A</v>
      </c>
      <c r="Y566" s="25" t="e">
        <f t="shared" si="361"/>
        <v>#N/A</v>
      </c>
      <c r="Z566" s="25" t="e">
        <f t="shared" si="362"/>
        <v>#N/A</v>
      </c>
      <c r="AA566" s="25" t="e">
        <f t="shared" si="363"/>
        <v>#N/A</v>
      </c>
      <c r="AB566" s="25" t="e">
        <f t="shared" si="364"/>
        <v>#N/A</v>
      </c>
      <c r="AC566" s="25" t="e">
        <f t="shared" si="365"/>
        <v>#N/A</v>
      </c>
      <c r="AD566" s="25" t="e">
        <f t="shared" si="366"/>
        <v>#N/A</v>
      </c>
      <c r="AE566" s="25" t="e">
        <f t="shared" si="367"/>
        <v>#N/A</v>
      </c>
      <c r="AF566" s="25" t="e">
        <f t="shared" si="368"/>
        <v>#N/A</v>
      </c>
    </row>
    <row r="567" spans="1:32" hidden="1" x14ac:dyDescent="0.25">
      <c r="A567" s="35"/>
      <c r="B567" s="34"/>
      <c r="C567" s="34"/>
      <c r="D567" s="394"/>
      <c r="E567" s="48"/>
      <c r="F567" s="397"/>
      <c r="G567" s="48"/>
      <c r="H567" s="4"/>
      <c r="I567" s="48"/>
      <c r="J567" s="4"/>
      <c r="K567" s="48"/>
      <c r="L567" s="223"/>
      <c r="M567" s="48"/>
      <c r="N567" s="223"/>
      <c r="O567" s="48"/>
      <c r="P567" s="134"/>
      <c r="Q567" s="134"/>
      <c r="T567" s="25" t="str">
        <f t="shared" ref="T567:T568" si="393">LEFT(C567,12)</f>
        <v/>
      </c>
      <c r="U567" s="25" t="e">
        <f t="shared" si="357"/>
        <v>#N/A</v>
      </c>
      <c r="V567" s="25" t="e">
        <f t="shared" si="358"/>
        <v>#N/A</v>
      </c>
      <c r="W567" s="25" t="e">
        <f t="shared" si="359"/>
        <v>#N/A</v>
      </c>
      <c r="X567" s="25" t="e">
        <f t="shared" si="360"/>
        <v>#N/A</v>
      </c>
      <c r="Y567" s="25" t="e">
        <f t="shared" si="361"/>
        <v>#N/A</v>
      </c>
      <c r="Z567" s="25" t="e">
        <f t="shared" si="362"/>
        <v>#N/A</v>
      </c>
      <c r="AA567" s="25" t="e">
        <f t="shared" si="363"/>
        <v>#N/A</v>
      </c>
      <c r="AB567" s="25" t="e">
        <f t="shared" si="364"/>
        <v>#N/A</v>
      </c>
      <c r="AC567" s="25" t="e">
        <f t="shared" si="365"/>
        <v>#N/A</v>
      </c>
      <c r="AD567" s="25" t="e">
        <f t="shared" si="366"/>
        <v>#N/A</v>
      </c>
      <c r="AE567" s="25" t="e">
        <f t="shared" si="367"/>
        <v>#N/A</v>
      </c>
      <c r="AF567" s="25" t="e">
        <f t="shared" si="368"/>
        <v>#N/A</v>
      </c>
    </row>
    <row r="568" spans="1:32" hidden="1" x14ac:dyDescent="0.25">
      <c r="A568" s="35"/>
      <c r="B568" s="34"/>
      <c r="C568" s="34"/>
      <c r="D568" s="394"/>
      <c r="E568" s="48"/>
      <c r="F568" s="397"/>
      <c r="G568" s="48"/>
      <c r="H568" s="4"/>
      <c r="I568" s="48"/>
      <c r="J568" s="4"/>
      <c r="K568" s="48"/>
      <c r="L568" s="223"/>
      <c r="M568" s="48"/>
      <c r="N568" s="223"/>
      <c r="O568" s="48"/>
      <c r="P568" s="134"/>
      <c r="Q568" s="134"/>
      <c r="T568" s="25" t="str">
        <f t="shared" si="393"/>
        <v/>
      </c>
      <c r="U568" s="25" t="e">
        <f t="shared" si="357"/>
        <v>#N/A</v>
      </c>
      <c r="V568" s="25" t="e">
        <f t="shared" si="358"/>
        <v>#N/A</v>
      </c>
      <c r="W568" s="25" t="e">
        <f t="shared" si="359"/>
        <v>#N/A</v>
      </c>
      <c r="X568" s="25" t="e">
        <f t="shared" si="360"/>
        <v>#N/A</v>
      </c>
      <c r="Y568" s="25" t="e">
        <f t="shared" si="361"/>
        <v>#N/A</v>
      </c>
      <c r="Z568" s="25" t="e">
        <f t="shared" si="362"/>
        <v>#N/A</v>
      </c>
      <c r="AA568" s="25" t="e">
        <f t="shared" si="363"/>
        <v>#N/A</v>
      </c>
      <c r="AB568" s="25" t="e">
        <f t="shared" si="364"/>
        <v>#N/A</v>
      </c>
      <c r="AC568" s="25" t="e">
        <f t="shared" si="365"/>
        <v>#N/A</v>
      </c>
      <c r="AD568" s="25" t="e">
        <f t="shared" si="366"/>
        <v>#N/A</v>
      </c>
      <c r="AE568" s="25" t="e">
        <f t="shared" si="367"/>
        <v>#N/A</v>
      </c>
      <c r="AF568" s="25" t="e">
        <f t="shared" si="368"/>
        <v>#N/A</v>
      </c>
    </row>
    <row r="569" spans="1:32" hidden="1" x14ac:dyDescent="0.25">
      <c r="A569" s="35"/>
      <c r="B569" s="34"/>
      <c r="C569" s="34"/>
      <c r="D569" s="394"/>
      <c r="E569" s="48"/>
      <c r="F569" s="397"/>
      <c r="G569" s="48"/>
      <c r="H569" s="4"/>
      <c r="I569" s="48"/>
      <c r="J569" s="4"/>
      <c r="K569" s="48"/>
      <c r="L569" s="223"/>
      <c r="M569" s="48"/>
      <c r="N569" s="223"/>
      <c r="O569" s="48"/>
      <c r="P569" s="134"/>
      <c r="Q569" s="134"/>
      <c r="T569" s="25" t="str">
        <f t="shared" ref="T569" si="394">LEFT(C569,12)</f>
        <v/>
      </c>
      <c r="U569" s="25" t="e">
        <f t="shared" si="357"/>
        <v>#N/A</v>
      </c>
      <c r="V569" s="25" t="e">
        <f t="shared" si="358"/>
        <v>#N/A</v>
      </c>
      <c r="W569" s="25" t="e">
        <f t="shared" si="359"/>
        <v>#N/A</v>
      </c>
      <c r="X569" s="25" t="e">
        <f t="shared" si="360"/>
        <v>#N/A</v>
      </c>
      <c r="Y569" s="25" t="e">
        <f t="shared" si="361"/>
        <v>#N/A</v>
      </c>
      <c r="Z569" s="25" t="e">
        <f t="shared" si="362"/>
        <v>#N/A</v>
      </c>
      <c r="AA569" s="25" t="e">
        <f t="shared" si="363"/>
        <v>#N/A</v>
      </c>
      <c r="AB569" s="25" t="e">
        <f t="shared" si="364"/>
        <v>#N/A</v>
      </c>
      <c r="AC569" s="25" t="e">
        <f t="shared" si="365"/>
        <v>#N/A</v>
      </c>
      <c r="AD569" s="25" t="e">
        <f t="shared" si="366"/>
        <v>#N/A</v>
      </c>
      <c r="AE569" s="25" t="e">
        <f t="shared" si="367"/>
        <v>#N/A</v>
      </c>
      <c r="AF569" s="25" t="e">
        <f t="shared" si="368"/>
        <v>#N/A</v>
      </c>
    </row>
    <row r="570" spans="1:32" hidden="1" x14ac:dyDescent="0.25">
      <c r="A570" s="283"/>
      <c r="B570" s="118"/>
      <c r="C570" s="34"/>
      <c r="D570" s="394"/>
      <c r="E570" s="48"/>
      <c r="F570" s="397"/>
      <c r="G570" s="48"/>
      <c r="H570" s="4"/>
      <c r="I570" s="48"/>
      <c r="J570" s="223"/>
      <c r="K570" s="48"/>
      <c r="L570" s="223"/>
      <c r="M570" s="48"/>
      <c r="N570" s="223"/>
      <c r="O570" s="48"/>
      <c r="P570" s="134"/>
      <c r="Q570" s="134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</row>
    <row r="571" spans="1:32" hidden="1" x14ac:dyDescent="0.25">
      <c r="A571" s="283"/>
      <c r="B571" s="118"/>
      <c r="C571" s="34"/>
      <c r="D571" s="394"/>
      <c r="E571" s="48"/>
      <c r="F571" s="397"/>
      <c r="G571" s="48"/>
      <c r="H571" s="4"/>
      <c r="I571" s="48"/>
      <c r="J571" s="223"/>
      <c r="K571" s="48"/>
      <c r="L571" s="223"/>
      <c r="M571" s="48"/>
      <c r="N571" s="223"/>
      <c r="O571" s="48"/>
      <c r="P571" s="134"/>
      <c r="Q571" s="134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</row>
    <row r="572" spans="1:32" hidden="1" x14ac:dyDescent="0.25">
      <c r="A572" s="283"/>
      <c r="B572" s="118"/>
      <c r="C572" s="34"/>
      <c r="D572" s="394"/>
      <c r="E572" s="48"/>
      <c r="F572" s="397"/>
      <c r="G572" s="48"/>
      <c r="H572" s="4"/>
      <c r="I572" s="48"/>
      <c r="J572" s="223"/>
      <c r="K572" s="48"/>
      <c r="L572" s="223"/>
      <c r="M572" s="48"/>
      <c r="N572" s="223"/>
      <c r="O572" s="48"/>
      <c r="P572" s="134"/>
      <c r="Q572" s="134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</row>
    <row r="573" spans="1:32" ht="17.25" customHeight="1" thickBot="1" x14ac:dyDescent="0.3">
      <c r="A573" s="35"/>
      <c r="B573" s="34"/>
      <c r="C573" s="34"/>
      <c r="D573" s="394"/>
      <c r="E573" s="48"/>
      <c r="F573" s="397"/>
      <c r="G573" s="48"/>
      <c r="H573" s="4"/>
      <c r="I573" s="48"/>
      <c r="J573" s="4"/>
      <c r="K573" s="48"/>
      <c r="L573" s="223"/>
      <c r="M573" s="48"/>
      <c r="N573" s="223"/>
      <c r="O573" s="48"/>
      <c r="P573" s="134"/>
      <c r="Q573" s="134"/>
      <c r="T573" s="25" t="str">
        <f t="shared" si="356"/>
        <v/>
      </c>
      <c r="U573" s="25" t="e">
        <f t="shared" si="357"/>
        <v>#N/A</v>
      </c>
      <c r="V573" s="25" t="e">
        <f t="shared" si="358"/>
        <v>#N/A</v>
      </c>
      <c r="W573" s="25" t="e">
        <f t="shared" si="359"/>
        <v>#N/A</v>
      </c>
      <c r="X573" s="25" t="e">
        <f t="shared" si="360"/>
        <v>#N/A</v>
      </c>
      <c r="Y573" s="25" t="e">
        <f t="shared" si="361"/>
        <v>#N/A</v>
      </c>
      <c r="Z573" s="25" t="e">
        <f t="shared" si="362"/>
        <v>#N/A</v>
      </c>
      <c r="AA573" s="25" t="e">
        <f t="shared" si="363"/>
        <v>#N/A</v>
      </c>
      <c r="AB573" s="25" t="e">
        <f t="shared" si="364"/>
        <v>#N/A</v>
      </c>
      <c r="AC573" s="25" t="e">
        <f t="shared" si="365"/>
        <v>#N/A</v>
      </c>
      <c r="AD573" s="25" t="e">
        <f t="shared" si="366"/>
        <v>#N/A</v>
      </c>
      <c r="AE573" s="25" t="e">
        <f t="shared" si="367"/>
        <v>#N/A</v>
      </c>
      <c r="AF573" s="25" t="e">
        <f t="shared" si="368"/>
        <v>#N/A</v>
      </c>
    </row>
    <row r="574" spans="1:32" ht="14.25" customHeight="1" thickBot="1" x14ac:dyDescent="0.3">
      <c r="C574">
        <f>COUNTA(C503:C573)</f>
        <v>47</v>
      </c>
      <c r="D574" s="31">
        <f>((COUNTA(D503:D573))-COUNTIF(E503:E573,"&lt;1"))/(COUNTA(D503:D573))</f>
        <v>1</v>
      </c>
      <c r="F574" s="31">
        <f>((COUNTA(F503:F573))-COUNTIF(G503:G573,"&lt;1"))/(COUNTA(F503:F573))</f>
        <v>0.97872340425531912</v>
      </c>
      <c r="G574" s="72"/>
      <c r="H574" s="31">
        <f>((COUNTA(H503:H573))-COUNTIF(I503:I573,"&lt;1"))/(COUNTA(H503:H573))</f>
        <v>1</v>
      </c>
      <c r="I574" s="72"/>
      <c r="J574" s="31">
        <f>((COUNTA(J503:J573))-COUNTIF(K503:K573,"&lt;1"))/(COUNTA(J503:J573))</f>
        <v>1</v>
      </c>
      <c r="K574" s="72"/>
      <c r="L574" s="31">
        <f>((COUNTA(L503:L573))-COUNTIF(M503:M573,"&lt;1"))/(COUNTA(L503:L573))</f>
        <v>0.90697674418604646</v>
      </c>
      <c r="M574" s="72"/>
      <c r="N574" s="31">
        <f>((COUNTA(N503:N573))-COUNTIF(O503:O573,"&lt;1"))/(COUNTA(N503:N573))</f>
        <v>1</v>
      </c>
      <c r="O574" s="72"/>
      <c r="P574" s="11">
        <f>AVERAGE(P503:P573)</f>
        <v>0.88636363636363635</v>
      </c>
      <c r="Q574" s="11">
        <f>AVERAGE(Q503:Q573)</f>
        <v>0.88636363636363635</v>
      </c>
      <c r="T574" s="25" t="str">
        <f t="shared" si="356"/>
        <v>47</v>
      </c>
      <c r="U574" s="25" t="e">
        <f t="shared" si="357"/>
        <v>#N/A</v>
      </c>
      <c r="V574" s="25" t="e">
        <f t="shared" si="358"/>
        <v>#N/A</v>
      </c>
      <c r="W574" s="25" t="e">
        <f t="shared" si="359"/>
        <v>#N/A</v>
      </c>
      <c r="X574" s="25" t="e">
        <f t="shared" si="360"/>
        <v>#N/A</v>
      </c>
      <c r="Y574" s="25" t="e">
        <f t="shared" si="361"/>
        <v>#N/A</v>
      </c>
      <c r="Z574" s="25" t="e">
        <f t="shared" si="362"/>
        <v>#N/A</v>
      </c>
      <c r="AA574" s="25" t="e">
        <f t="shared" si="363"/>
        <v>#N/A</v>
      </c>
      <c r="AB574" s="25" t="e">
        <f t="shared" si="364"/>
        <v>#N/A</v>
      </c>
      <c r="AC574" s="25" t="e">
        <f t="shared" si="365"/>
        <v>#N/A</v>
      </c>
      <c r="AD574" s="25" t="e">
        <f t="shared" si="366"/>
        <v>#N/A</v>
      </c>
      <c r="AE574" s="25" t="e">
        <f t="shared" si="367"/>
        <v>#N/A</v>
      </c>
      <c r="AF574" s="25" t="e">
        <f t="shared" si="368"/>
        <v>#N/A</v>
      </c>
    </row>
    <row r="575" spans="1:32" x14ac:dyDescent="0.25">
      <c r="E575" s="1"/>
      <c r="G575" s="1"/>
      <c r="H575" s="1"/>
      <c r="I575" s="1"/>
      <c r="K575" s="1"/>
      <c r="M575" s="1"/>
      <c r="O575" s="1"/>
    </row>
    <row r="576" spans="1:32" x14ac:dyDescent="0.25">
      <c r="E576" s="1"/>
      <c r="G576" s="1"/>
      <c r="H576" s="1"/>
      <c r="I576" s="1"/>
      <c r="K576" s="1"/>
      <c r="M576" s="1"/>
      <c r="O576" s="1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</row>
    <row r="577" spans="1:32" ht="30" x14ac:dyDescent="0.25">
      <c r="A577" s="7" t="s">
        <v>18</v>
      </c>
      <c r="B577" s="7" t="s">
        <v>19</v>
      </c>
      <c r="C577" s="7" t="s">
        <v>29</v>
      </c>
      <c r="D577" s="8" t="s">
        <v>127</v>
      </c>
      <c r="E577" s="48"/>
      <c r="F577" s="8" t="s">
        <v>15</v>
      </c>
      <c r="G577" s="70"/>
      <c r="H577" s="8" t="s">
        <v>123</v>
      </c>
      <c r="I577" s="70"/>
      <c r="J577" s="8" t="s">
        <v>14</v>
      </c>
      <c r="K577" s="70"/>
      <c r="L577" s="8" t="s">
        <v>125</v>
      </c>
      <c r="M577" s="105"/>
      <c r="N577" s="127" t="s">
        <v>2</v>
      </c>
      <c r="O577" s="105"/>
      <c r="P577" s="18" t="s">
        <v>124</v>
      </c>
      <c r="Q577" s="227" t="s">
        <v>432</v>
      </c>
      <c r="T577" s="25" t="str">
        <f t="shared" ref="T577:T608" si="395">LEFT(C577,12)</f>
        <v>Product</v>
      </c>
      <c r="U577" s="25" t="e">
        <f t="shared" ref="U577:U646" si="396">VLOOKUP($T577,$T$4:$AF$15,2,FALSE)</f>
        <v>#N/A</v>
      </c>
      <c r="V577" s="25" t="e">
        <f t="shared" ref="V577:V646" si="397">VLOOKUP($T577,$T$4:$AF$15,3,FALSE)</f>
        <v>#N/A</v>
      </c>
      <c r="W577" s="25" t="e">
        <f t="shared" ref="W577:W646" si="398">VLOOKUP($T577,$T$4:$AF$15,4,FALSE)</f>
        <v>#N/A</v>
      </c>
      <c r="X577" s="25" t="e">
        <f t="shared" ref="X577:X646" si="399">VLOOKUP($T577,$T$4:$AF$15,5,FALSE)</f>
        <v>#N/A</v>
      </c>
      <c r="Y577" s="25" t="e">
        <f t="shared" ref="Y577:Y646" si="400">VLOOKUP($T577,$T$4:$AF$15,6,FALSE)</f>
        <v>#N/A</v>
      </c>
      <c r="Z577" s="25" t="e">
        <f t="shared" ref="Z577:Z646" si="401">VLOOKUP($T577,$T$4:$AF$15,7,FALSE)</f>
        <v>#N/A</v>
      </c>
      <c r="AA577" s="25" t="e">
        <f t="shared" ref="AA577:AA646" si="402">VLOOKUP($T577,$T$4:$AF$15,8,FALSE)</f>
        <v>#N/A</v>
      </c>
      <c r="AB577" s="25" t="e">
        <f t="shared" ref="AB577:AB646" si="403">VLOOKUP($T577,$T$4:$AF$15,9,FALSE)</f>
        <v>#N/A</v>
      </c>
      <c r="AC577" s="25" t="e">
        <f t="shared" ref="AC577:AC646" si="404">VLOOKUP($T577,$T$4:$AF$15,10,FALSE)</f>
        <v>#N/A</v>
      </c>
      <c r="AD577" s="25" t="e">
        <f t="shared" ref="AD577:AD646" si="405">VLOOKUP($T577,$T$4:$AF$15,11,FALSE)</f>
        <v>#N/A</v>
      </c>
      <c r="AE577" s="25" t="e">
        <f t="shared" ref="AE577:AE646" si="406">VLOOKUP($T577,$T$4:$AF$15,12,FALSE)</f>
        <v>#N/A</v>
      </c>
      <c r="AF577" s="25" t="e">
        <f t="shared" ref="AF577:AF646" si="407">VLOOKUP($T577,$T$4:$AF$15,13,FALSE)</f>
        <v>#N/A</v>
      </c>
    </row>
    <row r="578" spans="1:32" x14ac:dyDescent="0.25">
      <c r="A578" s="283">
        <v>45931</v>
      </c>
      <c r="B578" s="118" t="s">
        <v>452</v>
      </c>
      <c r="C578" s="34" t="s">
        <v>34</v>
      </c>
      <c r="D578" s="223">
        <v>17</v>
      </c>
      <c r="E578" s="48">
        <f t="shared" ref="E578:E579" si="408">IF(+(IF(D578&lt;U578,0,IF(D578&gt;V578,0,1)))=1,1,0)</f>
        <v>1</v>
      </c>
      <c r="F578" s="1">
        <v>13.3</v>
      </c>
      <c r="G578" s="48">
        <f t="shared" ref="G578:G579" si="409">IF(+(IF(F578&lt;W578,0,IF(F578&gt;X578,0,1)))=1,1,0)</f>
        <v>0</v>
      </c>
      <c r="H578" s="4"/>
      <c r="I578" s="48">
        <f>IF(+(IF(H578&lt;Y578,0,IF(H578&gt;Z578,0,1)))=1,1,0)</f>
        <v>1</v>
      </c>
      <c r="J578" s="223">
        <v>178.6</v>
      </c>
      <c r="K578" s="48">
        <f t="shared" ref="K578:K579" si="410">IF(+(IF(J578&lt;AA578,0,IF(J578&gt;AB578,0,1)))=1,1,0)</f>
        <v>1</v>
      </c>
      <c r="L578" s="223">
        <v>243.45</v>
      </c>
      <c r="M578" s="48">
        <f t="shared" ref="M578:M579" si="411">IF(+(IF(L578&lt;AC578,0,IF(L578&gt;AD578,0,1)))=1,1,0)</f>
        <v>1</v>
      </c>
      <c r="N578" s="223">
        <v>275</v>
      </c>
      <c r="O578" s="48">
        <f t="shared" ref="O578:O579" si="412">IF(+(IF(N578&lt;AE578,0,IF(N578&gt;AF578,0,1)))=1,1,0)</f>
        <v>1</v>
      </c>
      <c r="P578" s="134">
        <f t="shared" ref="P578:P579" si="413">IF(+(IF(D578&lt;U578,0,IF(D578&gt;V578,0,1)))+(IF(F578&lt;W578,0,IF(F578&gt;X578,0,1)))+(IF(H578&lt;Y578,0,IF(H578&gt;Z578,0,1)))+(IF(J578&lt;AA578,0,IF(J578&gt;AB578,0,1)))+(IF(L578&lt;AC578,0,IF(L578&gt;AD578,0,1)))+(IF(N578&lt;AE578,0,IF(N578&gt;AF578,0,1)))=6,1,0)</f>
        <v>0</v>
      </c>
      <c r="Q578" s="134">
        <f t="shared" ref="Q578:Q579" si="414">IF(+(IF(D578&lt;U578,0,IF(D578&gt;V578,0,1)))+(IF(F578&lt;W578,0,IF(F578&gt;X578,0,1)))+(IF(H578&lt;Y578,0,IF(H578&gt;Z578,0,1)))+(IF(L578&lt;AC578,0,IF(L578&gt;AD578,0,1)))+(IF(N578&lt;AE578,0,IF(N578&gt;AF578,0,1)))=5,1,0)</f>
        <v>0</v>
      </c>
      <c r="T578" s="25" t="str">
        <f t="shared" ref="T578:T579" si="415">LEFT(C578,12)</f>
        <v>STARMALT</v>
      </c>
      <c r="U578" s="25">
        <f t="shared" si="396"/>
        <v>16.8</v>
      </c>
      <c r="V578" s="25">
        <f t="shared" si="397"/>
        <v>17.239999999999998</v>
      </c>
      <c r="W578" s="25">
        <f t="shared" si="398"/>
        <v>10</v>
      </c>
      <c r="X578" s="25">
        <f t="shared" si="399"/>
        <v>12.44</v>
      </c>
      <c r="Y578" s="25">
        <f t="shared" si="400"/>
        <v>0</v>
      </c>
      <c r="Z578" s="25">
        <f t="shared" si="401"/>
        <v>0</v>
      </c>
      <c r="AA578" s="25">
        <f t="shared" si="402"/>
        <v>170</v>
      </c>
      <c r="AB578" s="25">
        <f t="shared" si="403"/>
        <v>240</v>
      </c>
      <c r="AC578" s="25">
        <f t="shared" si="404"/>
        <v>230</v>
      </c>
      <c r="AD578" s="25">
        <f t="shared" si="405"/>
        <v>250</v>
      </c>
      <c r="AE578" s="25">
        <f t="shared" si="406"/>
        <v>270</v>
      </c>
      <c r="AF578" s="25">
        <f t="shared" si="407"/>
        <v>280</v>
      </c>
    </row>
    <row r="579" spans="1:32" x14ac:dyDescent="0.25">
      <c r="A579" s="283">
        <v>45932</v>
      </c>
      <c r="B579" s="118" t="s">
        <v>455</v>
      </c>
      <c r="C579" s="34" t="s">
        <v>34</v>
      </c>
      <c r="D579" s="223">
        <v>17</v>
      </c>
      <c r="E579" s="48">
        <f t="shared" si="408"/>
        <v>1</v>
      </c>
      <c r="F579" s="43">
        <v>13.15</v>
      </c>
      <c r="G579" s="48">
        <f t="shared" si="409"/>
        <v>0</v>
      </c>
      <c r="H579" s="4"/>
      <c r="I579" s="48">
        <f t="shared" ref="I579:I586" si="416">IF(+(IF(H579&lt;Y579,0,IF(H579&gt;Z579,0,1)))=1,1,0)</f>
        <v>1</v>
      </c>
      <c r="J579" s="223">
        <v>205.4</v>
      </c>
      <c r="K579" s="48">
        <f t="shared" si="410"/>
        <v>1</v>
      </c>
      <c r="L579" s="223">
        <v>248.03</v>
      </c>
      <c r="M579" s="48">
        <f t="shared" si="411"/>
        <v>1</v>
      </c>
      <c r="N579" s="223">
        <v>275</v>
      </c>
      <c r="O579" s="48">
        <f t="shared" si="412"/>
        <v>1</v>
      </c>
      <c r="P579" s="134">
        <f t="shared" si="413"/>
        <v>0</v>
      </c>
      <c r="Q579" s="134">
        <f t="shared" si="414"/>
        <v>0</v>
      </c>
      <c r="T579" s="25" t="str">
        <f t="shared" si="415"/>
        <v>STARMALT</v>
      </c>
      <c r="U579" s="25">
        <f t="shared" si="396"/>
        <v>16.8</v>
      </c>
      <c r="V579" s="25">
        <f t="shared" si="397"/>
        <v>17.239999999999998</v>
      </c>
      <c r="W579" s="25">
        <f t="shared" si="398"/>
        <v>10</v>
      </c>
      <c r="X579" s="25">
        <f t="shared" si="399"/>
        <v>12.44</v>
      </c>
      <c r="Y579" s="25">
        <f t="shared" si="400"/>
        <v>0</v>
      </c>
      <c r="Z579" s="25">
        <f t="shared" si="401"/>
        <v>0</v>
      </c>
      <c r="AA579" s="25">
        <f t="shared" si="402"/>
        <v>170</v>
      </c>
      <c r="AB579" s="25">
        <f t="shared" si="403"/>
        <v>240</v>
      </c>
      <c r="AC579" s="25">
        <f t="shared" si="404"/>
        <v>230</v>
      </c>
      <c r="AD579" s="25">
        <f t="shared" si="405"/>
        <v>250</v>
      </c>
      <c r="AE579" s="25">
        <f t="shared" si="406"/>
        <v>270</v>
      </c>
      <c r="AF579" s="25">
        <f t="shared" si="407"/>
        <v>280</v>
      </c>
    </row>
    <row r="580" spans="1:32" x14ac:dyDescent="0.25">
      <c r="A580" s="283">
        <v>45931</v>
      </c>
      <c r="B580" s="118" t="s">
        <v>458</v>
      </c>
      <c r="C580" s="34" t="s">
        <v>35</v>
      </c>
      <c r="D580" s="223">
        <v>16.2</v>
      </c>
      <c r="E580" s="48">
        <f t="shared" ref="E580:E586" si="417">IF(+(IF(D580&lt;U580,0,IF(D580&gt;V580,0,1)))=1,1,0)</f>
        <v>1</v>
      </c>
      <c r="F580" s="1">
        <v>16</v>
      </c>
      <c r="G580" s="48">
        <f t="shared" ref="G580:G586" si="418">IF(+(IF(F580&lt;W580,0,IF(F580&gt;X580,0,1)))=1,1,0)</f>
        <v>1</v>
      </c>
      <c r="H580" s="4"/>
      <c r="I580" s="48">
        <f t="shared" si="416"/>
        <v>1</v>
      </c>
      <c r="J580" s="223">
        <v>106.3</v>
      </c>
      <c r="K580" s="48">
        <f t="shared" ref="K580:K586" si="419">IF(+(IF(J580&lt;AA580,0,IF(J580&gt;AB580,0,1)))=1,1,0)</f>
        <v>1</v>
      </c>
      <c r="L580" s="223">
        <v>152.05000000000001</v>
      </c>
      <c r="M580" s="48">
        <f t="shared" ref="M580:M586" si="420">IF(+(IF(L580&lt;AC580,0,IF(L580&gt;AD580,0,1)))=1,1,0)</f>
        <v>1</v>
      </c>
      <c r="N580" s="223">
        <v>295</v>
      </c>
      <c r="O580" s="48">
        <f t="shared" ref="O580:O586" si="421">IF(+(IF(N580&lt;AE580,0,IF(N580&gt;AF580,0,1)))=1,1,0)</f>
        <v>1</v>
      </c>
      <c r="P580" s="134">
        <f t="shared" ref="P580:P586" si="422">IF(+(IF(D580&lt;U580,0,IF(D580&gt;V580,0,1)))+(IF(F580&lt;W580,0,IF(F580&gt;X580,0,1)))+(IF(H580&lt;Y580,0,IF(H580&gt;Z580,0,1)))+(IF(J580&lt;AA580,0,IF(J580&gt;AB580,0,1)))+(IF(L580&lt;AC580,0,IF(L580&gt;AD580,0,1)))+(IF(N580&lt;AE580,0,IF(N580&gt;AF580,0,1)))=6,1,0)</f>
        <v>1</v>
      </c>
      <c r="Q580" s="134">
        <f t="shared" ref="Q580:Q586" si="423">IF(+(IF(D580&lt;U580,0,IF(D580&gt;V580,0,1)))+(IF(F580&lt;W580,0,IF(F580&gt;X580,0,1)))+(IF(H580&lt;Y580,0,IF(H580&gt;Z580,0,1)))+(IF(L580&lt;AC580,0,IF(L580&gt;AD580,0,1)))+(IF(N580&lt;AE580,0,IF(N580&gt;AF580,0,1)))=5,1,0)</f>
        <v>1</v>
      </c>
      <c r="T580" s="25" t="str">
        <f t="shared" si="395"/>
        <v>VITAMALT</v>
      </c>
      <c r="U580" s="25">
        <f t="shared" si="396"/>
        <v>16.2</v>
      </c>
      <c r="V580" s="25">
        <f t="shared" si="397"/>
        <v>16.84</v>
      </c>
      <c r="W580" s="25">
        <f t="shared" si="398"/>
        <v>12</v>
      </c>
      <c r="X580" s="25">
        <f t="shared" si="399"/>
        <v>16.440000000000001</v>
      </c>
      <c r="Y580" s="25">
        <f t="shared" si="400"/>
        <v>0</v>
      </c>
      <c r="Z580" s="25">
        <f t="shared" si="401"/>
        <v>0</v>
      </c>
      <c r="AA580" s="25">
        <f t="shared" si="402"/>
        <v>100</v>
      </c>
      <c r="AB580" s="25">
        <f t="shared" si="403"/>
        <v>140</v>
      </c>
      <c r="AC580" s="25">
        <f t="shared" si="404"/>
        <v>100</v>
      </c>
      <c r="AD580" s="25">
        <f t="shared" si="405"/>
        <v>200</v>
      </c>
      <c r="AE580" s="25">
        <f t="shared" si="406"/>
        <v>293</v>
      </c>
      <c r="AF580" s="25">
        <f t="shared" si="407"/>
        <v>297</v>
      </c>
    </row>
    <row r="581" spans="1:32" x14ac:dyDescent="0.25">
      <c r="A581" s="283">
        <v>45932</v>
      </c>
      <c r="B581" s="118" t="s">
        <v>458</v>
      </c>
      <c r="C581" s="34" t="s">
        <v>35</v>
      </c>
      <c r="D581" s="223">
        <v>16.2</v>
      </c>
      <c r="E581" s="48">
        <f t="shared" si="417"/>
        <v>1</v>
      </c>
      <c r="F581" s="43">
        <v>15.55</v>
      </c>
      <c r="G581" s="48">
        <f t="shared" si="418"/>
        <v>1</v>
      </c>
      <c r="H581" s="4"/>
      <c r="I581" s="48">
        <f t="shared" si="416"/>
        <v>1</v>
      </c>
      <c r="J581" s="223">
        <v>103.7</v>
      </c>
      <c r="K581" s="48">
        <f t="shared" si="419"/>
        <v>1</v>
      </c>
      <c r="L581" s="223">
        <v>196.25</v>
      </c>
      <c r="M581" s="48">
        <f t="shared" si="420"/>
        <v>1</v>
      </c>
      <c r="N581" s="223">
        <v>295</v>
      </c>
      <c r="O581" s="48">
        <f t="shared" si="421"/>
        <v>1</v>
      </c>
      <c r="P581" s="134">
        <f t="shared" si="422"/>
        <v>1</v>
      </c>
      <c r="Q581" s="134">
        <f t="shared" si="423"/>
        <v>1</v>
      </c>
      <c r="T581" s="25" t="str">
        <f t="shared" si="395"/>
        <v>VITAMALT</v>
      </c>
      <c r="U581" s="25">
        <f t="shared" si="396"/>
        <v>16.2</v>
      </c>
      <c r="V581" s="25">
        <f t="shared" si="397"/>
        <v>16.84</v>
      </c>
      <c r="W581" s="25">
        <f t="shared" si="398"/>
        <v>12</v>
      </c>
      <c r="X581" s="25">
        <f t="shared" si="399"/>
        <v>16.440000000000001</v>
      </c>
      <c r="Y581" s="25">
        <f t="shared" si="400"/>
        <v>0</v>
      </c>
      <c r="Z581" s="25">
        <f t="shared" si="401"/>
        <v>0</v>
      </c>
      <c r="AA581" s="25">
        <f t="shared" si="402"/>
        <v>100</v>
      </c>
      <c r="AB581" s="25">
        <f t="shared" si="403"/>
        <v>140</v>
      </c>
      <c r="AC581" s="25">
        <f t="shared" si="404"/>
        <v>100</v>
      </c>
      <c r="AD581" s="25">
        <f t="shared" si="405"/>
        <v>200</v>
      </c>
      <c r="AE581" s="25">
        <f t="shared" si="406"/>
        <v>293</v>
      </c>
      <c r="AF581" s="25">
        <f t="shared" si="407"/>
        <v>297</v>
      </c>
    </row>
    <row r="582" spans="1:32" x14ac:dyDescent="0.25">
      <c r="A582" s="283">
        <v>45932</v>
      </c>
      <c r="B582" s="34" t="s">
        <v>434</v>
      </c>
      <c r="C582" s="34" t="s">
        <v>35</v>
      </c>
      <c r="D582" s="223">
        <v>16.2</v>
      </c>
      <c r="E582" s="48">
        <f t="shared" si="417"/>
        <v>1</v>
      </c>
      <c r="F582" s="43">
        <v>16</v>
      </c>
      <c r="G582" s="48">
        <f t="shared" si="418"/>
        <v>1</v>
      </c>
      <c r="H582" s="4"/>
      <c r="I582" s="48">
        <f t="shared" si="416"/>
        <v>1</v>
      </c>
      <c r="J582" s="223">
        <v>110.3</v>
      </c>
      <c r="K582" s="48">
        <f t="shared" si="419"/>
        <v>1</v>
      </c>
      <c r="L582" s="223">
        <v>199.8</v>
      </c>
      <c r="M582" s="48">
        <f t="shared" si="420"/>
        <v>1</v>
      </c>
      <c r="N582" s="223">
        <v>295</v>
      </c>
      <c r="O582" s="48">
        <f t="shared" si="421"/>
        <v>1</v>
      </c>
      <c r="P582" s="134">
        <f t="shared" si="422"/>
        <v>1</v>
      </c>
      <c r="Q582" s="134">
        <f t="shared" si="423"/>
        <v>1</v>
      </c>
      <c r="T582" s="25" t="str">
        <f t="shared" si="395"/>
        <v>VITAMALT</v>
      </c>
      <c r="U582" s="25">
        <f t="shared" si="396"/>
        <v>16.2</v>
      </c>
      <c r="V582" s="25">
        <f t="shared" si="397"/>
        <v>16.84</v>
      </c>
      <c r="W582" s="25">
        <f t="shared" si="398"/>
        <v>12</v>
      </c>
      <c r="X582" s="25">
        <f t="shared" si="399"/>
        <v>16.440000000000001</v>
      </c>
      <c r="Y582" s="25">
        <f t="shared" si="400"/>
        <v>0</v>
      </c>
      <c r="Z582" s="25">
        <f t="shared" si="401"/>
        <v>0</v>
      </c>
      <c r="AA582" s="25">
        <f t="shared" si="402"/>
        <v>100</v>
      </c>
      <c r="AB582" s="25">
        <f t="shared" si="403"/>
        <v>140</v>
      </c>
      <c r="AC582" s="25">
        <f t="shared" si="404"/>
        <v>100</v>
      </c>
      <c r="AD582" s="25">
        <f t="shared" si="405"/>
        <v>200</v>
      </c>
      <c r="AE582" s="25">
        <f t="shared" si="406"/>
        <v>293</v>
      </c>
      <c r="AF582" s="25">
        <f t="shared" si="407"/>
        <v>297</v>
      </c>
    </row>
    <row r="583" spans="1:32" x14ac:dyDescent="0.25">
      <c r="A583" s="283">
        <v>45932</v>
      </c>
      <c r="B583" s="34" t="s">
        <v>436</v>
      </c>
      <c r="C583" s="34" t="s">
        <v>35</v>
      </c>
      <c r="D583" s="223">
        <v>16.2</v>
      </c>
      <c r="E583" s="48">
        <f t="shared" si="417"/>
        <v>1</v>
      </c>
      <c r="F583" s="43">
        <v>16.399999999999999</v>
      </c>
      <c r="G583" s="48">
        <f t="shared" si="418"/>
        <v>1</v>
      </c>
      <c r="H583" s="4"/>
      <c r="I583" s="48">
        <f t="shared" si="416"/>
        <v>1</v>
      </c>
      <c r="J583" s="223">
        <v>116.3</v>
      </c>
      <c r="K583" s="48">
        <f t="shared" si="419"/>
        <v>1</v>
      </c>
      <c r="L583" s="223">
        <v>233</v>
      </c>
      <c r="M583" s="48">
        <f t="shared" si="420"/>
        <v>0</v>
      </c>
      <c r="N583" s="223">
        <v>295</v>
      </c>
      <c r="O583" s="48">
        <f t="shared" si="421"/>
        <v>1</v>
      </c>
      <c r="P583" s="134">
        <f t="shared" si="422"/>
        <v>0</v>
      </c>
      <c r="Q583" s="134">
        <f t="shared" si="423"/>
        <v>0</v>
      </c>
      <c r="T583" s="25" t="str">
        <f t="shared" si="395"/>
        <v>VITAMALT</v>
      </c>
      <c r="U583" s="25">
        <f t="shared" si="396"/>
        <v>16.2</v>
      </c>
      <c r="V583" s="25">
        <f t="shared" si="397"/>
        <v>16.84</v>
      </c>
      <c r="W583" s="25">
        <f t="shared" si="398"/>
        <v>12</v>
      </c>
      <c r="X583" s="25">
        <f t="shared" si="399"/>
        <v>16.440000000000001</v>
      </c>
      <c r="Y583" s="25">
        <f t="shared" si="400"/>
        <v>0</v>
      </c>
      <c r="Z583" s="25">
        <f t="shared" si="401"/>
        <v>0</v>
      </c>
      <c r="AA583" s="25">
        <f t="shared" si="402"/>
        <v>100</v>
      </c>
      <c r="AB583" s="25">
        <f t="shared" si="403"/>
        <v>140</v>
      </c>
      <c r="AC583" s="25">
        <f t="shared" si="404"/>
        <v>100</v>
      </c>
      <c r="AD583" s="25">
        <f t="shared" si="405"/>
        <v>200</v>
      </c>
      <c r="AE583" s="25">
        <f t="shared" si="406"/>
        <v>293</v>
      </c>
      <c r="AF583" s="25">
        <f t="shared" si="407"/>
        <v>297</v>
      </c>
    </row>
    <row r="584" spans="1:32" x14ac:dyDescent="0.25">
      <c r="A584" s="283">
        <v>45935</v>
      </c>
      <c r="B584" s="34" t="s">
        <v>435</v>
      </c>
      <c r="C584" s="34" t="s">
        <v>31</v>
      </c>
      <c r="D584" s="223">
        <v>1.88</v>
      </c>
      <c r="E584" s="48">
        <f t="shared" si="417"/>
        <v>1</v>
      </c>
      <c r="F584" s="43">
        <v>16.3</v>
      </c>
      <c r="G584" s="48">
        <f t="shared" si="418"/>
        <v>1</v>
      </c>
      <c r="H584" s="4">
        <v>5.13</v>
      </c>
      <c r="I584" s="48">
        <f t="shared" si="416"/>
        <v>1</v>
      </c>
      <c r="J584" s="223">
        <v>5.73</v>
      </c>
      <c r="K584" s="48">
        <f t="shared" si="419"/>
        <v>1</v>
      </c>
      <c r="L584" s="223">
        <v>16.100000000000001</v>
      </c>
      <c r="M584" s="48">
        <f t="shared" si="420"/>
        <v>1</v>
      </c>
      <c r="N584" s="223">
        <v>275</v>
      </c>
      <c r="O584" s="48">
        <f t="shared" si="421"/>
        <v>1</v>
      </c>
      <c r="P584" s="134">
        <f t="shared" si="422"/>
        <v>1</v>
      </c>
      <c r="Q584" s="134">
        <f t="shared" si="423"/>
        <v>1</v>
      </c>
      <c r="T584" s="25" t="str">
        <f t="shared" si="395"/>
        <v>CARIB</v>
      </c>
      <c r="U584" s="25">
        <f t="shared" si="396"/>
        <v>1.65</v>
      </c>
      <c r="V584" s="25">
        <f t="shared" si="397"/>
        <v>2.14</v>
      </c>
      <c r="W584" s="25">
        <f t="shared" si="398"/>
        <v>12.5</v>
      </c>
      <c r="X584" s="25">
        <f t="shared" si="399"/>
        <v>16.399999999999999</v>
      </c>
      <c r="Y584" s="25">
        <f t="shared" si="400"/>
        <v>5</v>
      </c>
      <c r="Z584" s="25">
        <f t="shared" si="401"/>
        <v>5.44</v>
      </c>
      <c r="AA584" s="25">
        <f t="shared" si="402"/>
        <v>5</v>
      </c>
      <c r="AB584" s="25">
        <f t="shared" si="403"/>
        <v>7</v>
      </c>
      <c r="AC584" s="25">
        <f t="shared" si="404"/>
        <v>12</v>
      </c>
      <c r="AD584" s="25">
        <f t="shared" si="405"/>
        <v>19.440000000000001</v>
      </c>
      <c r="AE584" s="25">
        <f t="shared" si="406"/>
        <v>270</v>
      </c>
      <c r="AF584" s="25">
        <f t="shared" si="407"/>
        <v>280</v>
      </c>
    </row>
    <row r="585" spans="1:32" x14ac:dyDescent="0.25">
      <c r="A585" s="283">
        <v>45935</v>
      </c>
      <c r="B585" s="34" t="s">
        <v>459</v>
      </c>
      <c r="C585" s="34" t="s">
        <v>31</v>
      </c>
      <c r="D585" s="223">
        <v>1.86</v>
      </c>
      <c r="E585" s="48">
        <f t="shared" si="417"/>
        <v>1</v>
      </c>
      <c r="F585" s="43">
        <v>15.65</v>
      </c>
      <c r="G585" s="48">
        <f t="shared" si="418"/>
        <v>1</v>
      </c>
      <c r="H585" s="4">
        <v>5.12</v>
      </c>
      <c r="I585" s="48">
        <f t="shared" si="416"/>
        <v>1</v>
      </c>
      <c r="J585" s="223">
        <v>5.13</v>
      </c>
      <c r="K585" s="48">
        <f t="shared" si="419"/>
        <v>1</v>
      </c>
      <c r="L585" s="223">
        <v>17.63</v>
      </c>
      <c r="M585" s="48">
        <f t="shared" si="420"/>
        <v>1</v>
      </c>
      <c r="N585" s="223">
        <v>275</v>
      </c>
      <c r="O585" s="48">
        <f t="shared" si="421"/>
        <v>1</v>
      </c>
      <c r="P585" s="134">
        <f t="shared" si="422"/>
        <v>1</v>
      </c>
      <c r="Q585" s="134">
        <f t="shared" si="423"/>
        <v>1</v>
      </c>
      <c r="T585" s="25" t="str">
        <f t="shared" si="395"/>
        <v>CARIB</v>
      </c>
      <c r="U585" s="25">
        <f t="shared" si="396"/>
        <v>1.65</v>
      </c>
      <c r="V585" s="25">
        <f t="shared" si="397"/>
        <v>2.14</v>
      </c>
      <c r="W585" s="25">
        <f t="shared" si="398"/>
        <v>12.5</v>
      </c>
      <c r="X585" s="25">
        <f t="shared" si="399"/>
        <v>16.399999999999999</v>
      </c>
      <c r="Y585" s="25">
        <f t="shared" si="400"/>
        <v>5</v>
      </c>
      <c r="Z585" s="25">
        <f t="shared" si="401"/>
        <v>5.44</v>
      </c>
      <c r="AA585" s="25">
        <f t="shared" si="402"/>
        <v>5</v>
      </c>
      <c r="AB585" s="25">
        <f t="shared" si="403"/>
        <v>7</v>
      </c>
      <c r="AC585" s="25">
        <f t="shared" si="404"/>
        <v>12</v>
      </c>
      <c r="AD585" s="25">
        <f t="shared" si="405"/>
        <v>19.440000000000001</v>
      </c>
      <c r="AE585" s="25">
        <f t="shared" si="406"/>
        <v>270</v>
      </c>
      <c r="AF585" s="25">
        <f t="shared" si="407"/>
        <v>280</v>
      </c>
    </row>
    <row r="586" spans="1:32" x14ac:dyDescent="0.25">
      <c r="A586" s="283">
        <v>45935</v>
      </c>
      <c r="B586" s="34" t="s">
        <v>458</v>
      </c>
      <c r="C586" s="34" t="s">
        <v>31</v>
      </c>
      <c r="D586" s="223">
        <v>1.88</v>
      </c>
      <c r="E586" s="48">
        <f t="shared" si="417"/>
        <v>1</v>
      </c>
      <c r="F586" s="43">
        <v>15.35</v>
      </c>
      <c r="G586" s="48">
        <f t="shared" si="418"/>
        <v>1</v>
      </c>
      <c r="H586" s="4">
        <v>5.12</v>
      </c>
      <c r="I586" s="48">
        <f t="shared" si="416"/>
        <v>1</v>
      </c>
      <c r="J586" s="223">
        <v>5.5</v>
      </c>
      <c r="K586" s="48">
        <f t="shared" si="419"/>
        <v>1</v>
      </c>
      <c r="L586" s="223">
        <v>18.2</v>
      </c>
      <c r="M586" s="48">
        <f t="shared" si="420"/>
        <v>1</v>
      </c>
      <c r="N586" s="223">
        <v>275</v>
      </c>
      <c r="O586" s="48">
        <f t="shared" si="421"/>
        <v>1</v>
      </c>
      <c r="P586" s="134">
        <f t="shared" si="422"/>
        <v>1</v>
      </c>
      <c r="Q586" s="134">
        <f t="shared" si="423"/>
        <v>1</v>
      </c>
      <c r="R586" s="302"/>
      <c r="S586" s="302"/>
      <c r="T586" s="25" t="str">
        <f t="shared" si="395"/>
        <v>CARIB</v>
      </c>
      <c r="U586" s="25">
        <f t="shared" si="396"/>
        <v>1.65</v>
      </c>
      <c r="V586" s="25">
        <f t="shared" si="397"/>
        <v>2.14</v>
      </c>
      <c r="W586" s="25">
        <f t="shared" si="398"/>
        <v>12.5</v>
      </c>
      <c r="X586" s="25">
        <f t="shared" si="399"/>
        <v>16.399999999999999</v>
      </c>
      <c r="Y586" s="25">
        <f t="shared" si="400"/>
        <v>5</v>
      </c>
      <c r="Z586" s="25">
        <f t="shared" si="401"/>
        <v>5.44</v>
      </c>
      <c r="AA586" s="25">
        <f t="shared" si="402"/>
        <v>5</v>
      </c>
      <c r="AB586" s="25">
        <f t="shared" si="403"/>
        <v>7</v>
      </c>
      <c r="AC586" s="25">
        <f t="shared" si="404"/>
        <v>12</v>
      </c>
      <c r="AD586" s="25">
        <f t="shared" si="405"/>
        <v>19.440000000000001</v>
      </c>
      <c r="AE586" s="25">
        <f t="shared" si="406"/>
        <v>270</v>
      </c>
      <c r="AF586" s="25">
        <f t="shared" si="407"/>
        <v>280</v>
      </c>
    </row>
    <row r="587" spans="1:32" ht="14.25" hidden="1" customHeight="1" x14ac:dyDescent="0.25">
      <c r="A587" s="283"/>
      <c r="B587" s="34"/>
      <c r="C587" s="34"/>
      <c r="D587" s="223"/>
      <c r="E587" s="48"/>
      <c r="F587" s="43"/>
      <c r="G587" s="48"/>
      <c r="H587" s="4"/>
      <c r="I587" s="48"/>
      <c r="J587" s="223"/>
      <c r="K587" s="48"/>
      <c r="L587" s="223"/>
      <c r="M587" s="48"/>
      <c r="N587" s="223"/>
      <c r="O587" s="48"/>
      <c r="P587" s="134"/>
      <c r="Q587" s="134"/>
      <c r="T587" s="25" t="str">
        <f t="shared" si="395"/>
        <v/>
      </c>
      <c r="U587" s="25" t="e">
        <f t="shared" si="396"/>
        <v>#N/A</v>
      </c>
      <c r="V587" s="25" t="e">
        <f t="shared" si="397"/>
        <v>#N/A</v>
      </c>
      <c r="W587" s="25" t="e">
        <f t="shared" si="398"/>
        <v>#N/A</v>
      </c>
      <c r="X587" s="25" t="e">
        <f t="shared" si="399"/>
        <v>#N/A</v>
      </c>
      <c r="Y587" s="25" t="e">
        <f t="shared" si="400"/>
        <v>#N/A</v>
      </c>
      <c r="Z587" s="25" t="e">
        <f t="shared" si="401"/>
        <v>#N/A</v>
      </c>
      <c r="AA587" s="25" t="e">
        <f t="shared" si="402"/>
        <v>#N/A</v>
      </c>
      <c r="AB587" s="25" t="e">
        <f t="shared" si="403"/>
        <v>#N/A</v>
      </c>
      <c r="AC587" s="25" t="e">
        <f t="shared" si="404"/>
        <v>#N/A</v>
      </c>
      <c r="AD587" s="25" t="e">
        <f t="shared" si="405"/>
        <v>#N/A</v>
      </c>
      <c r="AE587" s="25" t="e">
        <f t="shared" si="406"/>
        <v>#N/A</v>
      </c>
      <c r="AF587" s="25" t="e">
        <f t="shared" si="407"/>
        <v>#N/A</v>
      </c>
    </row>
    <row r="588" spans="1:32" hidden="1" x14ac:dyDescent="0.25">
      <c r="A588" s="283"/>
      <c r="B588" s="34"/>
      <c r="C588" s="34"/>
      <c r="D588" s="223"/>
      <c r="E588" s="48"/>
      <c r="F588" s="43"/>
      <c r="G588" s="48"/>
      <c r="H588" s="4"/>
      <c r="I588" s="48"/>
      <c r="J588" s="223"/>
      <c r="K588" s="48"/>
      <c r="L588" s="223"/>
      <c r="M588" s="48"/>
      <c r="N588" s="223"/>
      <c r="O588" s="48"/>
      <c r="P588" s="134"/>
      <c r="Q588" s="134"/>
      <c r="T588" s="25" t="str">
        <f t="shared" si="395"/>
        <v/>
      </c>
      <c r="U588" s="25" t="e">
        <f t="shared" si="396"/>
        <v>#N/A</v>
      </c>
      <c r="V588" s="25" t="e">
        <f t="shared" si="397"/>
        <v>#N/A</v>
      </c>
      <c r="W588" s="25" t="e">
        <f t="shared" si="398"/>
        <v>#N/A</v>
      </c>
      <c r="X588" s="25" t="e">
        <f t="shared" si="399"/>
        <v>#N/A</v>
      </c>
      <c r="Y588" s="25" t="e">
        <f t="shared" si="400"/>
        <v>#N/A</v>
      </c>
      <c r="Z588" s="25" t="e">
        <f t="shared" si="401"/>
        <v>#N/A</v>
      </c>
      <c r="AA588" s="25" t="e">
        <f t="shared" si="402"/>
        <v>#N/A</v>
      </c>
      <c r="AB588" s="25" t="e">
        <f t="shared" si="403"/>
        <v>#N/A</v>
      </c>
      <c r="AC588" s="25" t="e">
        <f t="shared" si="404"/>
        <v>#N/A</v>
      </c>
      <c r="AD588" s="25" t="e">
        <f t="shared" si="405"/>
        <v>#N/A</v>
      </c>
      <c r="AE588" s="25" t="e">
        <f t="shared" si="406"/>
        <v>#N/A</v>
      </c>
      <c r="AF588" s="25" t="e">
        <f t="shared" si="407"/>
        <v>#N/A</v>
      </c>
    </row>
    <row r="589" spans="1:32" hidden="1" x14ac:dyDescent="0.25">
      <c r="A589" s="279"/>
      <c r="B589" s="34"/>
      <c r="C589" s="34"/>
      <c r="D589" s="223"/>
      <c r="E589" s="48"/>
      <c r="F589" s="43"/>
      <c r="G589" s="48"/>
      <c r="H589" s="4"/>
      <c r="I589" s="48"/>
      <c r="J589" s="223"/>
      <c r="K589" s="48"/>
      <c r="L589" s="223"/>
      <c r="M589" s="48"/>
      <c r="N589" s="223"/>
      <c r="O589" s="48"/>
      <c r="P589" s="134"/>
      <c r="Q589" s="134"/>
      <c r="T589" s="25" t="str">
        <f t="shared" si="395"/>
        <v/>
      </c>
      <c r="U589" s="25" t="e">
        <f t="shared" si="396"/>
        <v>#N/A</v>
      </c>
      <c r="V589" s="25" t="e">
        <f t="shared" si="397"/>
        <v>#N/A</v>
      </c>
      <c r="W589" s="25" t="e">
        <f t="shared" si="398"/>
        <v>#N/A</v>
      </c>
      <c r="X589" s="25" t="e">
        <f t="shared" si="399"/>
        <v>#N/A</v>
      </c>
      <c r="Y589" s="25" t="e">
        <f t="shared" si="400"/>
        <v>#N/A</v>
      </c>
      <c r="Z589" s="25" t="e">
        <f t="shared" si="401"/>
        <v>#N/A</v>
      </c>
      <c r="AA589" s="25" t="e">
        <f t="shared" si="402"/>
        <v>#N/A</v>
      </c>
      <c r="AB589" s="25" t="e">
        <f t="shared" si="403"/>
        <v>#N/A</v>
      </c>
      <c r="AC589" s="25" t="e">
        <f t="shared" si="404"/>
        <v>#N/A</v>
      </c>
      <c r="AD589" s="25" t="e">
        <f t="shared" si="405"/>
        <v>#N/A</v>
      </c>
      <c r="AE589" s="25" t="e">
        <f t="shared" si="406"/>
        <v>#N/A</v>
      </c>
      <c r="AF589" s="25" t="e">
        <f t="shared" si="407"/>
        <v>#N/A</v>
      </c>
    </row>
    <row r="590" spans="1:32" hidden="1" x14ac:dyDescent="0.25">
      <c r="A590" s="279"/>
      <c r="B590" s="118"/>
      <c r="C590" s="34"/>
      <c r="D590" s="223"/>
      <c r="E590" s="48"/>
      <c r="F590" s="43"/>
      <c r="G590" s="48"/>
      <c r="H590" s="4"/>
      <c r="I590" s="48"/>
      <c r="J590" s="223"/>
      <c r="K590" s="48"/>
      <c r="L590" s="223"/>
      <c r="M590" s="48"/>
      <c r="N590" s="223"/>
      <c r="O590" s="48"/>
      <c r="P590" s="134"/>
      <c r="Q590" s="134"/>
      <c r="T590" s="25" t="str">
        <f t="shared" si="395"/>
        <v/>
      </c>
      <c r="U590" s="25" t="e">
        <f t="shared" si="396"/>
        <v>#N/A</v>
      </c>
      <c r="V590" s="25" t="e">
        <f t="shared" si="397"/>
        <v>#N/A</v>
      </c>
      <c r="W590" s="25" t="e">
        <f t="shared" si="398"/>
        <v>#N/A</v>
      </c>
      <c r="X590" s="25" t="e">
        <f t="shared" si="399"/>
        <v>#N/A</v>
      </c>
      <c r="Y590" s="25" t="e">
        <f t="shared" si="400"/>
        <v>#N/A</v>
      </c>
      <c r="Z590" s="25" t="e">
        <f t="shared" si="401"/>
        <v>#N/A</v>
      </c>
      <c r="AA590" s="25" t="e">
        <f t="shared" si="402"/>
        <v>#N/A</v>
      </c>
      <c r="AB590" s="25" t="e">
        <f t="shared" si="403"/>
        <v>#N/A</v>
      </c>
      <c r="AC590" s="25" t="e">
        <f t="shared" si="404"/>
        <v>#N/A</v>
      </c>
      <c r="AD590" s="25" t="e">
        <f t="shared" si="405"/>
        <v>#N/A</v>
      </c>
      <c r="AE590" s="25" t="e">
        <f t="shared" si="406"/>
        <v>#N/A</v>
      </c>
      <c r="AF590" s="25" t="e">
        <f t="shared" si="407"/>
        <v>#N/A</v>
      </c>
    </row>
    <row r="591" spans="1:32" hidden="1" x14ac:dyDescent="0.25">
      <c r="A591" s="279"/>
      <c r="B591" s="118"/>
      <c r="C591" s="34"/>
      <c r="D591" s="223"/>
      <c r="E591" s="48"/>
      <c r="F591" s="43"/>
      <c r="G591" s="48"/>
      <c r="H591" s="4"/>
      <c r="I591" s="48"/>
      <c r="J591" s="223"/>
      <c r="K591" s="48"/>
      <c r="L591" s="223"/>
      <c r="M591" s="48"/>
      <c r="N591" s="223"/>
      <c r="O591" s="48"/>
      <c r="P591" s="134"/>
      <c r="Q591" s="134"/>
      <c r="T591" s="25" t="str">
        <f t="shared" si="395"/>
        <v/>
      </c>
      <c r="U591" s="25" t="e">
        <f t="shared" si="396"/>
        <v>#N/A</v>
      </c>
      <c r="V591" s="25" t="e">
        <f t="shared" si="397"/>
        <v>#N/A</v>
      </c>
      <c r="W591" s="25" t="e">
        <f t="shared" si="398"/>
        <v>#N/A</v>
      </c>
      <c r="X591" s="25" t="e">
        <f t="shared" si="399"/>
        <v>#N/A</v>
      </c>
      <c r="Y591" s="25" t="e">
        <f t="shared" si="400"/>
        <v>#N/A</v>
      </c>
      <c r="Z591" s="25" t="e">
        <f t="shared" si="401"/>
        <v>#N/A</v>
      </c>
      <c r="AA591" s="25" t="e">
        <f t="shared" si="402"/>
        <v>#N/A</v>
      </c>
      <c r="AB591" s="25" t="e">
        <f t="shared" si="403"/>
        <v>#N/A</v>
      </c>
      <c r="AC591" s="25" t="e">
        <f t="shared" si="404"/>
        <v>#N/A</v>
      </c>
      <c r="AD591" s="25" t="e">
        <f t="shared" si="405"/>
        <v>#N/A</v>
      </c>
      <c r="AE591" s="25" t="e">
        <f t="shared" si="406"/>
        <v>#N/A</v>
      </c>
      <c r="AF591" s="25" t="e">
        <f t="shared" si="407"/>
        <v>#N/A</v>
      </c>
    </row>
    <row r="592" spans="1:32" hidden="1" x14ac:dyDescent="0.25">
      <c r="A592" s="283"/>
      <c r="B592" s="34"/>
      <c r="C592" s="34"/>
      <c r="D592" s="223"/>
      <c r="E592" s="48"/>
      <c r="F592" s="43"/>
      <c r="G592" s="48"/>
      <c r="H592" s="4"/>
      <c r="I592" s="48"/>
      <c r="J592" s="223"/>
      <c r="K592" s="48"/>
      <c r="L592" s="223"/>
      <c r="M592" s="48"/>
      <c r="N592" s="223"/>
      <c r="O592" s="48"/>
      <c r="P592" s="134"/>
      <c r="Q592" s="134"/>
      <c r="T592" s="25" t="str">
        <f t="shared" si="395"/>
        <v/>
      </c>
      <c r="U592" s="25" t="e">
        <f t="shared" si="396"/>
        <v>#N/A</v>
      </c>
      <c r="V592" s="25" t="e">
        <f t="shared" si="397"/>
        <v>#N/A</v>
      </c>
      <c r="W592" s="25" t="e">
        <f t="shared" si="398"/>
        <v>#N/A</v>
      </c>
      <c r="X592" s="25" t="e">
        <f t="shared" si="399"/>
        <v>#N/A</v>
      </c>
      <c r="Y592" s="25" t="e">
        <f t="shared" si="400"/>
        <v>#N/A</v>
      </c>
      <c r="Z592" s="25" t="e">
        <f t="shared" si="401"/>
        <v>#N/A</v>
      </c>
      <c r="AA592" s="25" t="e">
        <f t="shared" si="402"/>
        <v>#N/A</v>
      </c>
      <c r="AB592" s="25" t="e">
        <f t="shared" si="403"/>
        <v>#N/A</v>
      </c>
      <c r="AC592" s="25" t="e">
        <f t="shared" si="404"/>
        <v>#N/A</v>
      </c>
      <c r="AD592" s="25" t="e">
        <f t="shared" si="405"/>
        <v>#N/A</v>
      </c>
      <c r="AE592" s="25" t="e">
        <f t="shared" si="406"/>
        <v>#N/A</v>
      </c>
      <c r="AF592" s="25" t="e">
        <f t="shared" si="407"/>
        <v>#N/A</v>
      </c>
    </row>
    <row r="593" spans="1:32" hidden="1" x14ac:dyDescent="0.25">
      <c r="A593" s="283"/>
      <c r="B593" s="34"/>
      <c r="C593" s="34"/>
      <c r="D593" s="223"/>
      <c r="E593" s="48"/>
      <c r="F593" s="43"/>
      <c r="G593" s="48"/>
      <c r="H593" s="4"/>
      <c r="I593" s="48"/>
      <c r="J593" s="223"/>
      <c r="K593" s="48"/>
      <c r="L593" s="223"/>
      <c r="M593" s="48"/>
      <c r="N593" s="223"/>
      <c r="O593" s="48"/>
      <c r="P593" s="134"/>
      <c r="Q593" s="134"/>
      <c r="T593" s="25" t="str">
        <f t="shared" si="395"/>
        <v/>
      </c>
      <c r="U593" s="25" t="e">
        <f t="shared" si="396"/>
        <v>#N/A</v>
      </c>
      <c r="V593" s="25" t="e">
        <f t="shared" si="397"/>
        <v>#N/A</v>
      </c>
      <c r="W593" s="25" t="e">
        <f t="shared" si="398"/>
        <v>#N/A</v>
      </c>
      <c r="X593" s="25" t="e">
        <f t="shared" si="399"/>
        <v>#N/A</v>
      </c>
      <c r="Y593" s="25" t="e">
        <f t="shared" si="400"/>
        <v>#N/A</v>
      </c>
      <c r="Z593" s="25" t="e">
        <f t="shared" si="401"/>
        <v>#N/A</v>
      </c>
      <c r="AA593" s="25" t="e">
        <f t="shared" si="402"/>
        <v>#N/A</v>
      </c>
      <c r="AB593" s="25" t="e">
        <f t="shared" si="403"/>
        <v>#N/A</v>
      </c>
      <c r="AC593" s="25" t="e">
        <f t="shared" si="404"/>
        <v>#N/A</v>
      </c>
      <c r="AD593" s="25" t="e">
        <f t="shared" si="405"/>
        <v>#N/A</v>
      </c>
      <c r="AE593" s="25" t="e">
        <f t="shared" si="406"/>
        <v>#N/A</v>
      </c>
      <c r="AF593" s="25" t="e">
        <f t="shared" si="407"/>
        <v>#N/A</v>
      </c>
    </row>
    <row r="594" spans="1:32" hidden="1" x14ac:dyDescent="0.25">
      <c r="A594" s="283"/>
      <c r="B594" s="34"/>
      <c r="C594" s="34"/>
      <c r="D594" s="223"/>
      <c r="E594" s="48"/>
      <c r="F594" s="43"/>
      <c r="G594" s="48"/>
      <c r="H594" s="4"/>
      <c r="I594" s="48"/>
      <c r="J594" s="223"/>
      <c r="K594" s="48"/>
      <c r="L594" s="223"/>
      <c r="M594" s="48"/>
      <c r="N594" s="223"/>
      <c r="O594" s="48"/>
      <c r="P594" s="134"/>
      <c r="Q594" s="134"/>
      <c r="T594" s="25" t="str">
        <f t="shared" si="395"/>
        <v/>
      </c>
      <c r="U594" s="25" t="e">
        <f t="shared" si="396"/>
        <v>#N/A</v>
      </c>
      <c r="V594" s="25" t="e">
        <f t="shared" si="397"/>
        <v>#N/A</v>
      </c>
      <c r="W594" s="25" t="e">
        <f t="shared" si="398"/>
        <v>#N/A</v>
      </c>
      <c r="X594" s="25" t="e">
        <f t="shared" si="399"/>
        <v>#N/A</v>
      </c>
      <c r="Y594" s="25" t="e">
        <f t="shared" si="400"/>
        <v>#N/A</v>
      </c>
      <c r="Z594" s="25" t="e">
        <f t="shared" si="401"/>
        <v>#N/A</v>
      </c>
      <c r="AA594" s="25" t="e">
        <f t="shared" si="402"/>
        <v>#N/A</v>
      </c>
      <c r="AB594" s="25" t="e">
        <f t="shared" si="403"/>
        <v>#N/A</v>
      </c>
      <c r="AC594" s="25" t="e">
        <f t="shared" si="404"/>
        <v>#N/A</v>
      </c>
      <c r="AD594" s="25" t="e">
        <f t="shared" si="405"/>
        <v>#N/A</v>
      </c>
      <c r="AE594" s="25" t="e">
        <f t="shared" si="406"/>
        <v>#N/A</v>
      </c>
      <c r="AF594" s="25" t="e">
        <f t="shared" si="407"/>
        <v>#N/A</v>
      </c>
    </row>
    <row r="595" spans="1:32" hidden="1" x14ac:dyDescent="0.25">
      <c r="A595" s="283"/>
      <c r="B595" s="34"/>
      <c r="C595" s="34"/>
      <c r="D595" s="223"/>
      <c r="E595" s="48"/>
      <c r="F595" s="43"/>
      <c r="G595" s="48"/>
      <c r="H595" s="4"/>
      <c r="I595" s="48"/>
      <c r="J595" s="223"/>
      <c r="K595" s="48"/>
      <c r="L595" s="223"/>
      <c r="M595" s="48"/>
      <c r="N595" s="223"/>
      <c r="O595" s="48"/>
      <c r="P595" s="134"/>
      <c r="Q595" s="134"/>
      <c r="T595" s="25" t="str">
        <f t="shared" si="395"/>
        <v/>
      </c>
      <c r="U595" s="25" t="e">
        <f t="shared" si="396"/>
        <v>#N/A</v>
      </c>
      <c r="V595" s="25" t="e">
        <f t="shared" si="397"/>
        <v>#N/A</v>
      </c>
      <c r="W595" s="25" t="e">
        <f t="shared" si="398"/>
        <v>#N/A</v>
      </c>
      <c r="X595" s="25" t="e">
        <f t="shared" si="399"/>
        <v>#N/A</v>
      </c>
      <c r="Y595" s="25" t="e">
        <f t="shared" si="400"/>
        <v>#N/A</v>
      </c>
      <c r="Z595" s="25" t="e">
        <f t="shared" si="401"/>
        <v>#N/A</v>
      </c>
      <c r="AA595" s="25" t="e">
        <f t="shared" si="402"/>
        <v>#N/A</v>
      </c>
      <c r="AB595" s="25" t="e">
        <f t="shared" si="403"/>
        <v>#N/A</v>
      </c>
      <c r="AC595" s="25" t="e">
        <f t="shared" si="404"/>
        <v>#N/A</v>
      </c>
      <c r="AD595" s="25" t="e">
        <f t="shared" si="405"/>
        <v>#N/A</v>
      </c>
      <c r="AE595" s="25" t="e">
        <f t="shared" si="406"/>
        <v>#N/A</v>
      </c>
      <c r="AF595" s="25" t="e">
        <f t="shared" si="407"/>
        <v>#N/A</v>
      </c>
    </row>
    <row r="596" spans="1:32" hidden="1" x14ac:dyDescent="0.25">
      <c r="A596" s="283"/>
      <c r="B596" s="34"/>
      <c r="C596" s="34"/>
      <c r="D596" s="223"/>
      <c r="E596" s="48"/>
      <c r="F596" s="43"/>
      <c r="G596" s="48"/>
      <c r="H596" s="4"/>
      <c r="I596" s="48"/>
      <c r="J596" s="223"/>
      <c r="K596" s="48"/>
      <c r="L596" s="223"/>
      <c r="M596" s="48"/>
      <c r="N596" s="223"/>
      <c r="O596" s="48"/>
      <c r="P596" s="134"/>
      <c r="Q596" s="134"/>
      <c r="T596" s="25" t="str">
        <f t="shared" si="395"/>
        <v/>
      </c>
      <c r="U596" s="25" t="e">
        <f t="shared" si="396"/>
        <v>#N/A</v>
      </c>
      <c r="V596" s="25" t="e">
        <f t="shared" si="397"/>
        <v>#N/A</v>
      </c>
      <c r="W596" s="25" t="e">
        <f t="shared" si="398"/>
        <v>#N/A</v>
      </c>
      <c r="X596" s="25" t="e">
        <f t="shared" si="399"/>
        <v>#N/A</v>
      </c>
      <c r="Y596" s="25" t="e">
        <f t="shared" si="400"/>
        <v>#N/A</v>
      </c>
      <c r="Z596" s="25" t="e">
        <f t="shared" si="401"/>
        <v>#N/A</v>
      </c>
      <c r="AA596" s="25" t="e">
        <f t="shared" si="402"/>
        <v>#N/A</v>
      </c>
      <c r="AB596" s="25" t="e">
        <f t="shared" si="403"/>
        <v>#N/A</v>
      </c>
      <c r="AC596" s="25" t="e">
        <f t="shared" si="404"/>
        <v>#N/A</v>
      </c>
      <c r="AD596" s="25" t="e">
        <f t="shared" si="405"/>
        <v>#N/A</v>
      </c>
      <c r="AE596" s="25" t="e">
        <f t="shared" si="406"/>
        <v>#N/A</v>
      </c>
      <c r="AF596" s="25" t="e">
        <f t="shared" si="407"/>
        <v>#N/A</v>
      </c>
    </row>
    <row r="597" spans="1:32" hidden="1" x14ac:dyDescent="0.25">
      <c r="A597" s="279"/>
      <c r="B597" s="34"/>
      <c r="C597" s="34"/>
      <c r="D597" s="223"/>
      <c r="E597" s="48"/>
      <c r="F597" s="43"/>
      <c r="G597" s="48"/>
      <c r="H597" s="4"/>
      <c r="I597" s="48"/>
      <c r="J597" s="223"/>
      <c r="K597" s="48"/>
      <c r="L597" s="223"/>
      <c r="M597" s="48"/>
      <c r="N597" s="223"/>
      <c r="O597" s="48"/>
      <c r="P597" s="134"/>
      <c r="Q597" s="134"/>
      <c r="T597" s="25" t="str">
        <f t="shared" si="395"/>
        <v/>
      </c>
      <c r="U597" s="25" t="e">
        <f t="shared" si="396"/>
        <v>#N/A</v>
      </c>
      <c r="V597" s="25" t="e">
        <f t="shared" si="397"/>
        <v>#N/A</v>
      </c>
      <c r="W597" s="25" t="e">
        <f t="shared" si="398"/>
        <v>#N/A</v>
      </c>
      <c r="X597" s="25" t="e">
        <f t="shared" si="399"/>
        <v>#N/A</v>
      </c>
      <c r="Y597" s="25" t="e">
        <f t="shared" si="400"/>
        <v>#N/A</v>
      </c>
      <c r="Z597" s="25" t="e">
        <f t="shared" si="401"/>
        <v>#N/A</v>
      </c>
      <c r="AA597" s="25" t="e">
        <f t="shared" si="402"/>
        <v>#N/A</v>
      </c>
      <c r="AB597" s="25" t="e">
        <f t="shared" si="403"/>
        <v>#N/A</v>
      </c>
      <c r="AC597" s="25" t="e">
        <f t="shared" si="404"/>
        <v>#N/A</v>
      </c>
      <c r="AD597" s="25" t="e">
        <f t="shared" si="405"/>
        <v>#N/A</v>
      </c>
      <c r="AE597" s="25" t="e">
        <f t="shared" si="406"/>
        <v>#N/A</v>
      </c>
      <c r="AF597" s="25" t="e">
        <f t="shared" si="407"/>
        <v>#N/A</v>
      </c>
    </row>
    <row r="598" spans="1:32" hidden="1" x14ac:dyDescent="0.25">
      <c r="A598" s="283"/>
      <c r="B598" s="34"/>
      <c r="C598" s="34"/>
      <c r="D598" s="223"/>
      <c r="E598" s="48"/>
      <c r="F598" s="43"/>
      <c r="G598" s="48"/>
      <c r="H598" s="4"/>
      <c r="I598" s="48"/>
      <c r="J598" s="223"/>
      <c r="K598" s="48"/>
      <c r="L598" s="223"/>
      <c r="M598" s="48"/>
      <c r="N598" s="223"/>
      <c r="O598" s="48"/>
      <c r="P598" s="134"/>
      <c r="Q598" s="134"/>
      <c r="T598" s="25" t="str">
        <f t="shared" si="395"/>
        <v/>
      </c>
      <c r="U598" s="25" t="e">
        <f t="shared" si="396"/>
        <v>#N/A</v>
      </c>
      <c r="V598" s="25" t="e">
        <f t="shared" si="397"/>
        <v>#N/A</v>
      </c>
      <c r="W598" s="25" t="e">
        <f t="shared" si="398"/>
        <v>#N/A</v>
      </c>
      <c r="X598" s="25" t="e">
        <f t="shared" si="399"/>
        <v>#N/A</v>
      </c>
      <c r="Y598" s="25" t="e">
        <f t="shared" si="400"/>
        <v>#N/A</v>
      </c>
      <c r="Z598" s="25" t="e">
        <f t="shared" si="401"/>
        <v>#N/A</v>
      </c>
      <c r="AA598" s="25" t="e">
        <f t="shared" si="402"/>
        <v>#N/A</v>
      </c>
      <c r="AB598" s="25" t="e">
        <f t="shared" si="403"/>
        <v>#N/A</v>
      </c>
      <c r="AC598" s="25" t="e">
        <f t="shared" si="404"/>
        <v>#N/A</v>
      </c>
      <c r="AD598" s="25" t="e">
        <f t="shared" si="405"/>
        <v>#N/A</v>
      </c>
      <c r="AE598" s="25" t="e">
        <f t="shared" si="406"/>
        <v>#N/A</v>
      </c>
      <c r="AF598" s="25" t="e">
        <f t="shared" si="407"/>
        <v>#N/A</v>
      </c>
    </row>
    <row r="599" spans="1:32" hidden="1" x14ac:dyDescent="0.25">
      <c r="A599" s="283"/>
      <c r="B599" s="34"/>
      <c r="C599" s="34"/>
      <c r="D599" s="223"/>
      <c r="E599" s="48"/>
      <c r="F599" s="43"/>
      <c r="G599" s="48"/>
      <c r="H599" s="4"/>
      <c r="I599" s="48"/>
      <c r="J599" s="223"/>
      <c r="K599" s="48"/>
      <c r="L599" s="223"/>
      <c r="M599" s="48"/>
      <c r="N599" s="223"/>
      <c r="O599" s="48"/>
      <c r="P599" s="134"/>
      <c r="Q599" s="134"/>
      <c r="T599" s="25" t="str">
        <f t="shared" si="395"/>
        <v/>
      </c>
      <c r="U599" s="25" t="e">
        <f t="shared" si="396"/>
        <v>#N/A</v>
      </c>
      <c r="V599" s="25" t="e">
        <f t="shared" si="397"/>
        <v>#N/A</v>
      </c>
      <c r="W599" s="25" t="e">
        <f t="shared" si="398"/>
        <v>#N/A</v>
      </c>
      <c r="X599" s="25" t="e">
        <f t="shared" si="399"/>
        <v>#N/A</v>
      </c>
      <c r="Y599" s="25" t="e">
        <f t="shared" si="400"/>
        <v>#N/A</v>
      </c>
      <c r="Z599" s="25" t="e">
        <f t="shared" si="401"/>
        <v>#N/A</v>
      </c>
      <c r="AA599" s="25" t="e">
        <f t="shared" si="402"/>
        <v>#N/A</v>
      </c>
      <c r="AB599" s="25" t="e">
        <f t="shared" si="403"/>
        <v>#N/A</v>
      </c>
      <c r="AC599" s="25" t="e">
        <f t="shared" si="404"/>
        <v>#N/A</v>
      </c>
      <c r="AD599" s="25" t="e">
        <f t="shared" si="405"/>
        <v>#N/A</v>
      </c>
      <c r="AE599" s="25" t="e">
        <f t="shared" si="406"/>
        <v>#N/A</v>
      </c>
      <c r="AF599" s="25" t="e">
        <f t="shared" si="407"/>
        <v>#N/A</v>
      </c>
    </row>
    <row r="600" spans="1:32" hidden="1" x14ac:dyDescent="0.25">
      <c r="A600" s="283"/>
      <c r="B600" s="34"/>
      <c r="C600" s="34"/>
      <c r="D600" s="223"/>
      <c r="E600" s="48"/>
      <c r="F600" s="43"/>
      <c r="G600" s="48"/>
      <c r="H600" s="4"/>
      <c r="I600" s="48"/>
      <c r="J600" s="223"/>
      <c r="K600" s="48"/>
      <c r="L600" s="223"/>
      <c r="M600" s="48"/>
      <c r="N600" s="223"/>
      <c r="O600" s="48"/>
      <c r="P600" s="134"/>
      <c r="Q600" s="134"/>
      <c r="T600" s="25" t="str">
        <f t="shared" si="395"/>
        <v/>
      </c>
      <c r="U600" s="25" t="e">
        <f t="shared" si="396"/>
        <v>#N/A</v>
      </c>
      <c r="V600" s="25" t="e">
        <f t="shared" si="397"/>
        <v>#N/A</v>
      </c>
      <c r="W600" s="25" t="e">
        <f t="shared" si="398"/>
        <v>#N/A</v>
      </c>
      <c r="X600" s="25" t="e">
        <f t="shared" si="399"/>
        <v>#N/A</v>
      </c>
      <c r="Y600" s="25" t="e">
        <f t="shared" si="400"/>
        <v>#N/A</v>
      </c>
      <c r="Z600" s="25" t="e">
        <f t="shared" si="401"/>
        <v>#N/A</v>
      </c>
      <c r="AA600" s="25" t="e">
        <f t="shared" si="402"/>
        <v>#N/A</v>
      </c>
      <c r="AB600" s="25" t="e">
        <f t="shared" si="403"/>
        <v>#N/A</v>
      </c>
      <c r="AC600" s="25" t="e">
        <f t="shared" si="404"/>
        <v>#N/A</v>
      </c>
      <c r="AD600" s="25" t="e">
        <f t="shared" si="405"/>
        <v>#N/A</v>
      </c>
      <c r="AE600" s="25" t="e">
        <f t="shared" si="406"/>
        <v>#N/A</v>
      </c>
      <c r="AF600" s="25" t="e">
        <f t="shared" si="407"/>
        <v>#N/A</v>
      </c>
    </row>
    <row r="601" spans="1:32" hidden="1" x14ac:dyDescent="0.25">
      <c r="A601" s="283"/>
      <c r="B601" s="118"/>
      <c r="C601" s="34"/>
      <c r="D601" s="223"/>
      <c r="E601" s="48"/>
      <c r="F601" s="43"/>
      <c r="G601" s="48"/>
      <c r="H601" s="4"/>
      <c r="I601" s="48"/>
      <c r="J601" s="223"/>
      <c r="K601" s="48"/>
      <c r="L601" s="223"/>
      <c r="M601" s="48"/>
      <c r="N601" s="223"/>
      <c r="O601" s="48"/>
      <c r="P601" s="134"/>
      <c r="Q601" s="134"/>
      <c r="T601" s="25" t="str">
        <f t="shared" si="395"/>
        <v/>
      </c>
      <c r="U601" s="25" t="e">
        <f t="shared" si="396"/>
        <v>#N/A</v>
      </c>
      <c r="V601" s="25" t="e">
        <f t="shared" si="397"/>
        <v>#N/A</v>
      </c>
      <c r="W601" s="25" t="e">
        <f t="shared" si="398"/>
        <v>#N/A</v>
      </c>
      <c r="X601" s="25" t="e">
        <f t="shared" si="399"/>
        <v>#N/A</v>
      </c>
      <c r="Y601" s="25" t="e">
        <f t="shared" si="400"/>
        <v>#N/A</v>
      </c>
      <c r="Z601" s="25" t="e">
        <f t="shared" si="401"/>
        <v>#N/A</v>
      </c>
      <c r="AA601" s="25" t="e">
        <f t="shared" si="402"/>
        <v>#N/A</v>
      </c>
      <c r="AB601" s="25" t="e">
        <f t="shared" si="403"/>
        <v>#N/A</v>
      </c>
      <c r="AC601" s="25" t="e">
        <f t="shared" si="404"/>
        <v>#N/A</v>
      </c>
      <c r="AD601" s="25" t="e">
        <f t="shared" si="405"/>
        <v>#N/A</v>
      </c>
      <c r="AE601" s="25" t="e">
        <f t="shared" si="406"/>
        <v>#N/A</v>
      </c>
      <c r="AF601" s="25" t="e">
        <f t="shared" si="407"/>
        <v>#N/A</v>
      </c>
    </row>
    <row r="602" spans="1:32" hidden="1" x14ac:dyDescent="0.25">
      <c r="A602" s="283"/>
      <c r="B602" s="118"/>
      <c r="C602" s="34"/>
      <c r="D602" s="223"/>
      <c r="E602" s="48"/>
      <c r="F602" s="43"/>
      <c r="G602" s="48"/>
      <c r="H602" s="4"/>
      <c r="I602" s="48"/>
      <c r="J602" s="223"/>
      <c r="K602" s="48"/>
      <c r="L602" s="223"/>
      <c r="M602" s="48"/>
      <c r="N602" s="223"/>
      <c r="O602" s="48"/>
      <c r="P602" s="134"/>
      <c r="Q602" s="134"/>
      <c r="T602" s="25" t="str">
        <f t="shared" si="395"/>
        <v/>
      </c>
      <c r="U602" s="25" t="e">
        <f t="shared" si="396"/>
        <v>#N/A</v>
      </c>
      <c r="V602" s="25" t="e">
        <f t="shared" si="397"/>
        <v>#N/A</v>
      </c>
      <c r="W602" s="25" t="e">
        <f t="shared" si="398"/>
        <v>#N/A</v>
      </c>
      <c r="X602" s="25" t="e">
        <f t="shared" si="399"/>
        <v>#N/A</v>
      </c>
      <c r="Y602" s="25" t="e">
        <f t="shared" si="400"/>
        <v>#N/A</v>
      </c>
      <c r="Z602" s="25" t="e">
        <f t="shared" si="401"/>
        <v>#N/A</v>
      </c>
      <c r="AA602" s="25" t="e">
        <f t="shared" si="402"/>
        <v>#N/A</v>
      </c>
      <c r="AB602" s="25" t="e">
        <f t="shared" si="403"/>
        <v>#N/A</v>
      </c>
      <c r="AC602" s="25" t="e">
        <f t="shared" si="404"/>
        <v>#N/A</v>
      </c>
      <c r="AD602" s="25" t="e">
        <f t="shared" si="405"/>
        <v>#N/A</v>
      </c>
      <c r="AE602" s="25" t="e">
        <f t="shared" si="406"/>
        <v>#N/A</v>
      </c>
      <c r="AF602" s="25" t="e">
        <f t="shared" si="407"/>
        <v>#N/A</v>
      </c>
    </row>
    <row r="603" spans="1:32" hidden="1" x14ac:dyDescent="0.25">
      <c r="A603" s="283"/>
      <c r="B603" s="118"/>
      <c r="C603" s="34"/>
      <c r="D603" s="223"/>
      <c r="E603" s="48"/>
      <c r="F603" s="43"/>
      <c r="G603" s="48"/>
      <c r="H603" s="4"/>
      <c r="I603" s="48"/>
      <c r="J603" s="223"/>
      <c r="K603" s="48"/>
      <c r="L603" s="223"/>
      <c r="M603" s="48"/>
      <c r="N603" s="223"/>
      <c r="O603" s="48"/>
      <c r="P603" s="134"/>
      <c r="Q603" s="134"/>
      <c r="T603" s="25" t="str">
        <f t="shared" si="395"/>
        <v/>
      </c>
      <c r="U603" s="25" t="e">
        <f t="shared" si="396"/>
        <v>#N/A</v>
      </c>
      <c r="V603" s="25" t="e">
        <f t="shared" si="397"/>
        <v>#N/A</v>
      </c>
      <c r="W603" s="25" t="e">
        <f t="shared" si="398"/>
        <v>#N/A</v>
      </c>
      <c r="X603" s="25" t="e">
        <f t="shared" si="399"/>
        <v>#N/A</v>
      </c>
      <c r="Y603" s="25" t="e">
        <f t="shared" si="400"/>
        <v>#N/A</v>
      </c>
      <c r="Z603" s="25" t="e">
        <f t="shared" si="401"/>
        <v>#N/A</v>
      </c>
      <c r="AA603" s="25" t="e">
        <f t="shared" si="402"/>
        <v>#N/A</v>
      </c>
      <c r="AB603" s="25" t="e">
        <f t="shared" si="403"/>
        <v>#N/A</v>
      </c>
      <c r="AC603" s="25" t="e">
        <f t="shared" si="404"/>
        <v>#N/A</v>
      </c>
      <c r="AD603" s="25" t="e">
        <f t="shared" si="405"/>
        <v>#N/A</v>
      </c>
      <c r="AE603" s="25" t="e">
        <f t="shared" si="406"/>
        <v>#N/A</v>
      </c>
      <c r="AF603" s="25" t="e">
        <f t="shared" si="407"/>
        <v>#N/A</v>
      </c>
    </row>
    <row r="604" spans="1:32" hidden="1" x14ac:dyDescent="0.25">
      <c r="A604" s="283"/>
      <c r="B604" s="34"/>
      <c r="C604" s="34"/>
      <c r="D604" s="223"/>
      <c r="E604" s="48"/>
      <c r="F604" s="43"/>
      <c r="G604" s="48"/>
      <c r="H604" s="4"/>
      <c r="I604" s="48"/>
      <c r="J604" s="223"/>
      <c r="K604" s="48"/>
      <c r="L604" s="223"/>
      <c r="M604" s="48"/>
      <c r="N604" s="223"/>
      <c r="O604" s="48"/>
      <c r="P604" s="134"/>
      <c r="Q604" s="134"/>
      <c r="T604" s="25" t="str">
        <f t="shared" si="395"/>
        <v/>
      </c>
      <c r="U604" s="25" t="e">
        <f t="shared" si="396"/>
        <v>#N/A</v>
      </c>
      <c r="V604" s="25" t="e">
        <f t="shared" si="397"/>
        <v>#N/A</v>
      </c>
      <c r="W604" s="25" t="e">
        <f t="shared" si="398"/>
        <v>#N/A</v>
      </c>
      <c r="X604" s="25" t="e">
        <f t="shared" si="399"/>
        <v>#N/A</v>
      </c>
      <c r="Y604" s="25" t="e">
        <f t="shared" si="400"/>
        <v>#N/A</v>
      </c>
      <c r="Z604" s="25" t="e">
        <f t="shared" si="401"/>
        <v>#N/A</v>
      </c>
      <c r="AA604" s="25" t="e">
        <f t="shared" si="402"/>
        <v>#N/A</v>
      </c>
      <c r="AB604" s="25" t="e">
        <f t="shared" si="403"/>
        <v>#N/A</v>
      </c>
      <c r="AC604" s="25" t="e">
        <f t="shared" si="404"/>
        <v>#N/A</v>
      </c>
      <c r="AD604" s="25" t="e">
        <f t="shared" si="405"/>
        <v>#N/A</v>
      </c>
      <c r="AE604" s="25" t="e">
        <f t="shared" si="406"/>
        <v>#N/A</v>
      </c>
      <c r="AF604" s="25" t="e">
        <f t="shared" si="407"/>
        <v>#N/A</v>
      </c>
    </row>
    <row r="605" spans="1:32" hidden="1" x14ac:dyDescent="0.25">
      <c r="A605" s="283"/>
      <c r="B605" s="34"/>
      <c r="C605" s="34"/>
      <c r="D605" s="223"/>
      <c r="E605" s="48"/>
      <c r="F605" s="43"/>
      <c r="G605" s="48"/>
      <c r="H605" s="4"/>
      <c r="I605" s="48"/>
      <c r="J605" s="223"/>
      <c r="K605" s="48"/>
      <c r="L605" s="223"/>
      <c r="M605" s="48"/>
      <c r="N605" s="223"/>
      <c r="O605" s="48"/>
      <c r="P605" s="134"/>
      <c r="Q605" s="134"/>
      <c r="T605" s="25" t="str">
        <f t="shared" si="395"/>
        <v/>
      </c>
      <c r="U605" s="25" t="e">
        <f t="shared" si="396"/>
        <v>#N/A</v>
      </c>
      <c r="V605" s="25" t="e">
        <f t="shared" si="397"/>
        <v>#N/A</v>
      </c>
      <c r="W605" s="25" t="e">
        <f t="shared" si="398"/>
        <v>#N/A</v>
      </c>
      <c r="X605" s="25" t="e">
        <f t="shared" si="399"/>
        <v>#N/A</v>
      </c>
      <c r="Y605" s="25" t="e">
        <f t="shared" si="400"/>
        <v>#N/A</v>
      </c>
      <c r="Z605" s="25" t="e">
        <f t="shared" si="401"/>
        <v>#N/A</v>
      </c>
      <c r="AA605" s="25" t="e">
        <f t="shared" si="402"/>
        <v>#N/A</v>
      </c>
      <c r="AB605" s="25" t="e">
        <f t="shared" si="403"/>
        <v>#N/A</v>
      </c>
      <c r="AC605" s="25" t="e">
        <f t="shared" si="404"/>
        <v>#N/A</v>
      </c>
      <c r="AD605" s="25" t="e">
        <f t="shared" si="405"/>
        <v>#N/A</v>
      </c>
      <c r="AE605" s="25" t="e">
        <f t="shared" si="406"/>
        <v>#N/A</v>
      </c>
      <c r="AF605" s="25" t="e">
        <f t="shared" si="407"/>
        <v>#N/A</v>
      </c>
    </row>
    <row r="606" spans="1:32" hidden="1" x14ac:dyDescent="0.25">
      <c r="A606" s="283"/>
      <c r="B606" s="34"/>
      <c r="C606" s="34"/>
      <c r="D606" s="223"/>
      <c r="E606" s="48"/>
      <c r="F606" s="43"/>
      <c r="G606" s="48"/>
      <c r="H606" s="4"/>
      <c r="I606" s="48"/>
      <c r="J606" s="223"/>
      <c r="K606" s="48"/>
      <c r="L606" s="223"/>
      <c r="M606" s="48"/>
      <c r="N606" s="223"/>
      <c r="O606" s="48"/>
      <c r="P606" s="134"/>
      <c r="Q606" s="134"/>
      <c r="T606" s="25" t="str">
        <f t="shared" si="395"/>
        <v/>
      </c>
      <c r="U606" s="25" t="e">
        <f t="shared" si="396"/>
        <v>#N/A</v>
      </c>
      <c r="V606" s="25" t="e">
        <f t="shared" si="397"/>
        <v>#N/A</v>
      </c>
      <c r="W606" s="25" t="e">
        <f t="shared" si="398"/>
        <v>#N/A</v>
      </c>
      <c r="X606" s="25" t="e">
        <f t="shared" si="399"/>
        <v>#N/A</v>
      </c>
      <c r="Y606" s="25" t="e">
        <f t="shared" si="400"/>
        <v>#N/A</v>
      </c>
      <c r="Z606" s="25" t="e">
        <f t="shared" si="401"/>
        <v>#N/A</v>
      </c>
      <c r="AA606" s="25" t="e">
        <f t="shared" si="402"/>
        <v>#N/A</v>
      </c>
      <c r="AB606" s="25" t="e">
        <f t="shared" si="403"/>
        <v>#N/A</v>
      </c>
      <c r="AC606" s="25" t="e">
        <f t="shared" si="404"/>
        <v>#N/A</v>
      </c>
      <c r="AD606" s="25" t="e">
        <f t="shared" si="405"/>
        <v>#N/A</v>
      </c>
      <c r="AE606" s="25" t="e">
        <f t="shared" si="406"/>
        <v>#N/A</v>
      </c>
      <c r="AF606" s="25" t="e">
        <f t="shared" si="407"/>
        <v>#N/A</v>
      </c>
    </row>
    <row r="607" spans="1:32" hidden="1" x14ac:dyDescent="0.25">
      <c r="A607" s="283"/>
      <c r="B607" s="34"/>
      <c r="C607" s="34"/>
      <c r="D607" s="223"/>
      <c r="E607" s="48"/>
      <c r="F607" s="43"/>
      <c r="G607" s="48"/>
      <c r="H607" s="4"/>
      <c r="I607" s="48"/>
      <c r="J607" s="223"/>
      <c r="K607" s="48"/>
      <c r="L607" s="223"/>
      <c r="M607" s="48"/>
      <c r="N607" s="223"/>
      <c r="O607" s="48"/>
      <c r="P607" s="134"/>
      <c r="Q607" s="134"/>
      <c r="T607" s="25" t="str">
        <f t="shared" si="395"/>
        <v/>
      </c>
      <c r="U607" s="25" t="e">
        <f t="shared" si="396"/>
        <v>#N/A</v>
      </c>
      <c r="V607" s="25" t="e">
        <f t="shared" si="397"/>
        <v>#N/A</v>
      </c>
      <c r="W607" s="25" t="e">
        <f t="shared" si="398"/>
        <v>#N/A</v>
      </c>
      <c r="X607" s="25" t="e">
        <f t="shared" si="399"/>
        <v>#N/A</v>
      </c>
      <c r="Y607" s="25" t="e">
        <f t="shared" si="400"/>
        <v>#N/A</v>
      </c>
      <c r="Z607" s="25" t="e">
        <f t="shared" si="401"/>
        <v>#N/A</v>
      </c>
      <c r="AA607" s="25" t="e">
        <f t="shared" si="402"/>
        <v>#N/A</v>
      </c>
      <c r="AB607" s="25" t="e">
        <f t="shared" si="403"/>
        <v>#N/A</v>
      </c>
      <c r="AC607" s="25" t="e">
        <f t="shared" si="404"/>
        <v>#N/A</v>
      </c>
      <c r="AD607" s="25" t="e">
        <f t="shared" si="405"/>
        <v>#N/A</v>
      </c>
      <c r="AE607" s="25" t="e">
        <f t="shared" si="406"/>
        <v>#N/A</v>
      </c>
      <c r="AF607" s="25" t="e">
        <f t="shared" si="407"/>
        <v>#N/A</v>
      </c>
    </row>
    <row r="608" spans="1:32" hidden="1" x14ac:dyDescent="0.25">
      <c r="A608" s="283"/>
      <c r="B608" s="34"/>
      <c r="C608" s="34"/>
      <c r="D608" s="223"/>
      <c r="E608" s="48"/>
      <c r="F608" s="223"/>
      <c r="G608" s="48"/>
      <c r="H608" s="223"/>
      <c r="I608" s="48"/>
      <c r="J608" s="223"/>
      <c r="K608" s="48"/>
      <c r="L608" s="223"/>
      <c r="M608" s="48"/>
      <c r="N608" s="223"/>
      <c r="O608" s="48"/>
      <c r="P608" s="134"/>
      <c r="Q608" s="134"/>
      <c r="T608" s="25" t="str">
        <f t="shared" si="395"/>
        <v/>
      </c>
      <c r="U608" s="25" t="e">
        <f t="shared" si="396"/>
        <v>#N/A</v>
      </c>
      <c r="V608" s="25" t="e">
        <f t="shared" si="397"/>
        <v>#N/A</v>
      </c>
      <c r="W608" s="25" t="e">
        <f t="shared" si="398"/>
        <v>#N/A</v>
      </c>
      <c r="X608" s="25" t="e">
        <f t="shared" si="399"/>
        <v>#N/A</v>
      </c>
      <c r="Y608" s="25" t="e">
        <f t="shared" si="400"/>
        <v>#N/A</v>
      </c>
      <c r="Z608" s="25" t="e">
        <f t="shared" si="401"/>
        <v>#N/A</v>
      </c>
      <c r="AA608" s="25" t="e">
        <f t="shared" si="402"/>
        <v>#N/A</v>
      </c>
      <c r="AB608" s="25" t="e">
        <f t="shared" si="403"/>
        <v>#N/A</v>
      </c>
      <c r="AC608" s="25" t="e">
        <f t="shared" si="404"/>
        <v>#N/A</v>
      </c>
      <c r="AD608" s="25" t="e">
        <f t="shared" si="405"/>
        <v>#N/A</v>
      </c>
      <c r="AE608" s="25" t="e">
        <f t="shared" si="406"/>
        <v>#N/A</v>
      </c>
      <c r="AF608" s="25" t="e">
        <f t="shared" si="407"/>
        <v>#N/A</v>
      </c>
    </row>
    <row r="609" spans="1:32" hidden="1" x14ac:dyDescent="0.25">
      <c r="A609" s="283"/>
      <c r="B609" s="34"/>
      <c r="C609" s="34"/>
      <c r="D609" s="223"/>
      <c r="E609" s="48"/>
      <c r="F609" s="43"/>
      <c r="G609" s="48"/>
      <c r="H609" s="4"/>
      <c r="I609" s="48"/>
      <c r="J609" s="223"/>
      <c r="K609" s="48"/>
      <c r="L609" s="223"/>
      <c r="M609" s="48"/>
      <c r="N609" s="223"/>
      <c r="O609" s="48"/>
      <c r="P609" s="134"/>
      <c r="Q609" s="134"/>
      <c r="T609" s="25" t="str">
        <f t="shared" ref="T609:T646" si="424">LEFT(C609,12)</f>
        <v/>
      </c>
      <c r="U609" s="25" t="e">
        <f t="shared" si="396"/>
        <v>#N/A</v>
      </c>
      <c r="V609" s="25" t="e">
        <f t="shared" si="397"/>
        <v>#N/A</v>
      </c>
      <c r="W609" s="25" t="e">
        <f t="shared" si="398"/>
        <v>#N/A</v>
      </c>
      <c r="X609" s="25" t="e">
        <f t="shared" si="399"/>
        <v>#N/A</v>
      </c>
      <c r="Y609" s="25" t="e">
        <f t="shared" si="400"/>
        <v>#N/A</v>
      </c>
      <c r="Z609" s="25" t="e">
        <f t="shared" si="401"/>
        <v>#N/A</v>
      </c>
      <c r="AA609" s="25" t="e">
        <f t="shared" si="402"/>
        <v>#N/A</v>
      </c>
      <c r="AB609" s="25" t="e">
        <f t="shared" si="403"/>
        <v>#N/A</v>
      </c>
      <c r="AC609" s="25" t="e">
        <f t="shared" si="404"/>
        <v>#N/A</v>
      </c>
      <c r="AD609" s="25" t="e">
        <f t="shared" si="405"/>
        <v>#N/A</v>
      </c>
      <c r="AE609" s="25" t="e">
        <f t="shared" si="406"/>
        <v>#N/A</v>
      </c>
      <c r="AF609" s="25" t="e">
        <f t="shared" si="407"/>
        <v>#N/A</v>
      </c>
    </row>
    <row r="610" spans="1:32" hidden="1" x14ac:dyDescent="0.25">
      <c r="A610" s="283"/>
      <c r="B610" s="34"/>
      <c r="C610" s="34"/>
      <c r="D610" s="223"/>
      <c r="E610" s="48"/>
      <c r="F610" s="43"/>
      <c r="G610" s="48"/>
      <c r="H610" s="4"/>
      <c r="I610" s="48"/>
      <c r="J610" s="223"/>
      <c r="K610" s="48"/>
      <c r="L610" s="223"/>
      <c r="M610" s="48"/>
      <c r="N610" s="223"/>
      <c r="O610" s="48"/>
      <c r="P610" s="134"/>
      <c r="Q610" s="134"/>
      <c r="T610" s="25" t="str">
        <f t="shared" si="424"/>
        <v/>
      </c>
      <c r="U610" s="25" t="e">
        <f t="shared" si="396"/>
        <v>#N/A</v>
      </c>
      <c r="V610" s="25" t="e">
        <f t="shared" si="397"/>
        <v>#N/A</v>
      </c>
      <c r="W610" s="25" t="e">
        <f t="shared" si="398"/>
        <v>#N/A</v>
      </c>
      <c r="X610" s="25" t="e">
        <f t="shared" si="399"/>
        <v>#N/A</v>
      </c>
      <c r="Y610" s="25" t="e">
        <f t="shared" si="400"/>
        <v>#N/A</v>
      </c>
      <c r="Z610" s="25" t="e">
        <f t="shared" si="401"/>
        <v>#N/A</v>
      </c>
      <c r="AA610" s="25" t="e">
        <f t="shared" si="402"/>
        <v>#N/A</v>
      </c>
      <c r="AB610" s="25" t="e">
        <f t="shared" si="403"/>
        <v>#N/A</v>
      </c>
      <c r="AC610" s="25" t="e">
        <f t="shared" si="404"/>
        <v>#N/A</v>
      </c>
      <c r="AD610" s="25" t="e">
        <f t="shared" si="405"/>
        <v>#N/A</v>
      </c>
      <c r="AE610" s="25" t="e">
        <f t="shared" si="406"/>
        <v>#N/A</v>
      </c>
      <c r="AF610" s="25" t="e">
        <f t="shared" si="407"/>
        <v>#N/A</v>
      </c>
    </row>
    <row r="611" spans="1:32" hidden="1" x14ac:dyDescent="0.25">
      <c r="A611" s="283"/>
      <c r="B611" s="34"/>
      <c r="C611" s="34"/>
      <c r="D611" s="223"/>
      <c r="E611" s="48"/>
      <c r="F611" s="43"/>
      <c r="G611" s="48"/>
      <c r="H611" s="4"/>
      <c r="I611" s="48"/>
      <c r="J611" s="223"/>
      <c r="K611" s="48"/>
      <c r="L611" s="223"/>
      <c r="M611" s="48"/>
      <c r="N611" s="223"/>
      <c r="O611" s="48"/>
      <c r="P611" s="134"/>
      <c r="Q611" s="134"/>
      <c r="T611" s="25" t="str">
        <f t="shared" si="424"/>
        <v/>
      </c>
      <c r="U611" s="25" t="e">
        <f t="shared" si="396"/>
        <v>#N/A</v>
      </c>
      <c r="V611" s="25" t="e">
        <f t="shared" si="397"/>
        <v>#N/A</v>
      </c>
      <c r="W611" s="25" t="e">
        <f t="shared" si="398"/>
        <v>#N/A</v>
      </c>
      <c r="X611" s="25" t="e">
        <f t="shared" si="399"/>
        <v>#N/A</v>
      </c>
      <c r="Y611" s="25" t="e">
        <f t="shared" si="400"/>
        <v>#N/A</v>
      </c>
      <c r="Z611" s="25" t="e">
        <f t="shared" si="401"/>
        <v>#N/A</v>
      </c>
      <c r="AA611" s="25" t="e">
        <f t="shared" si="402"/>
        <v>#N/A</v>
      </c>
      <c r="AB611" s="25" t="e">
        <f t="shared" si="403"/>
        <v>#N/A</v>
      </c>
      <c r="AC611" s="25" t="e">
        <f t="shared" si="404"/>
        <v>#N/A</v>
      </c>
      <c r="AD611" s="25" t="e">
        <f t="shared" si="405"/>
        <v>#N/A</v>
      </c>
      <c r="AE611" s="25" t="e">
        <f t="shared" si="406"/>
        <v>#N/A</v>
      </c>
      <c r="AF611" s="25" t="e">
        <f t="shared" si="407"/>
        <v>#N/A</v>
      </c>
    </row>
    <row r="612" spans="1:32" hidden="1" x14ac:dyDescent="0.25">
      <c r="A612" s="283"/>
      <c r="B612" s="34"/>
      <c r="C612" s="34"/>
      <c r="D612" s="223"/>
      <c r="E612" s="48"/>
      <c r="F612" s="43"/>
      <c r="G612" s="48"/>
      <c r="H612" s="4"/>
      <c r="I612" s="48"/>
      <c r="J612" s="223"/>
      <c r="K612" s="48"/>
      <c r="L612" s="223"/>
      <c r="M612" s="48"/>
      <c r="N612" s="223"/>
      <c r="O612" s="48"/>
      <c r="P612" s="134"/>
      <c r="Q612" s="134"/>
      <c r="T612" s="25" t="str">
        <f t="shared" si="424"/>
        <v/>
      </c>
      <c r="U612" s="25" t="e">
        <f t="shared" si="396"/>
        <v>#N/A</v>
      </c>
      <c r="V612" s="25" t="e">
        <f t="shared" si="397"/>
        <v>#N/A</v>
      </c>
      <c r="W612" s="25" t="e">
        <f t="shared" si="398"/>
        <v>#N/A</v>
      </c>
      <c r="X612" s="25" t="e">
        <f t="shared" si="399"/>
        <v>#N/A</v>
      </c>
      <c r="Y612" s="25" t="e">
        <f t="shared" si="400"/>
        <v>#N/A</v>
      </c>
      <c r="Z612" s="25" t="e">
        <f t="shared" si="401"/>
        <v>#N/A</v>
      </c>
      <c r="AA612" s="25" t="e">
        <f t="shared" si="402"/>
        <v>#N/A</v>
      </c>
      <c r="AB612" s="25" t="e">
        <f t="shared" si="403"/>
        <v>#N/A</v>
      </c>
      <c r="AC612" s="25" t="e">
        <f t="shared" si="404"/>
        <v>#N/A</v>
      </c>
      <c r="AD612" s="25" t="e">
        <f t="shared" si="405"/>
        <v>#N/A</v>
      </c>
      <c r="AE612" s="25" t="e">
        <f t="shared" si="406"/>
        <v>#N/A</v>
      </c>
      <c r="AF612" s="25" t="e">
        <f t="shared" si="407"/>
        <v>#N/A</v>
      </c>
    </row>
    <row r="613" spans="1:32" hidden="1" x14ac:dyDescent="0.25">
      <c r="A613" s="283"/>
      <c r="B613" s="34"/>
      <c r="C613" s="34"/>
      <c r="D613" s="223"/>
      <c r="E613" s="48"/>
      <c r="F613" s="43"/>
      <c r="G613" s="48"/>
      <c r="H613" s="4"/>
      <c r="I613" s="48"/>
      <c r="J613" s="223"/>
      <c r="K613" s="48"/>
      <c r="L613" s="223"/>
      <c r="M613" s="48"/>
      <c r="N613" s="223"/>
      <c r="O613" s="48"/>
      <c r="P613" s="134"/>
      <c r="Q613" s="134"/>
      <c r="T613" s="25" t="str">
        <f t="shared" si="424"/>
        <v/>
      </c>
      <c r="U613" s="25" t="e">
        <f t="shared" si="396"/>
        <v>#N/A</v>
      </c>
      <c r="V613" s="25" t="e">
        <f t="shared" si="397"/>
        <v>#N/A</v>
      </c>
      <c r="W613" s="25" t="e">
        <f t="shared" si="398"/>
        <v>#N/A</v>
      </c>
      <c r="X613" s="25" t="e">
        <f t="shared" si="399"/>
        <v>#N/A</v>
      </c>
      <c r="Y613" s="25" t="e">
        <f t="shared" si="400"/>
        <v>#N/A</v>
      </c>
      <c r="Z613" s="25" t="e">
        <f t="shared" si="401"/>
        <v>#N/A</v>
      </c>
      <c r="AA613" s="25" t="e">
        <f t="shared" si="402"/>
        <v>#N/A</v>
      </c>
      <c r="AB613" s="25" t="e">
        <f t="shared" si="403"/>
        <v>#N/A</v>
      </c>
      <c r="AC613" s="25" t="e">
        <f t="shared" si="404"/>
        <v>#N/A</v>
      </c>
      <c r="AD613" s="25" t="e">
        <f t="shared" si="405"/>
        <v>#N/A</v>
      </c>
      <c r="AE613" s="25" t="e">
        <f t="shared" si="406"/>
        <v>#N/A</v>
      </c>
      <c r="AF613" s="25" t="e">
        <f t="shared" si="407"/>
        <v>#N/A</v>
      </c>
    </row>
    <row r="614" spans="1:32" hidden="1" x14ac:dyDescent="0.25">
      <c r="A614" s="283"/>
      <c r="B614" s="34"/>
      <c r="C614" s="34"/>
      <c r="D614" s="223"/>
      <c r="E614" s="48"/>
      <c r="F614" s="43"/>
      <c r="G614" s="48"/>
      <c r="H614" s="4"/>
      <c r="I614" s="48"/>
      <c r="J614" s="223"/>
      <c r="K614" s="48"/>
      <c r="L614" s="223"/>
      <c r="M614" s="48"/>
      <c r="N614" s="223"/>
      <c r="O614" s="48"/>
      <c r="P614" s="134"/>
      <c r="Q614" s="134"/>
      <c r="T614" s="25" t="str">
        <f t="shared" si="424"/>
        <v/>
      </c>
      <c r="U614" s="25" t="e">
        <f t="shared" si="396"/>
        <v>#N/A</v>
      </c>
      <c r="V614" s="25" t="e">
        <f t="shared" si="397"/>
        <v>#N/A</v>
      </c>
      <c r="W614" s="25" t="e">
        <f t="shared" si="398"/>
        <v>#N/A</v>
      </c>
      <c r="X614" s="25" t="e">
        <f t="shared" si="399"/>
        <v>#N/A</v>
      </c>
      <c r="Y614" s="25" t="e">
        <f t="shared" si="400"/>
        <v>#N/A</v>
      </c>
      <c r="Z614" s="25" t="e">
        <f t="shared" si="401"/>
        <v>#N/A</v>
      </c>
      <c r="AA614" s="25" t="e">
        <f t="shared" si="402"/>
        <v>#N/A</v>
      </c>
      <c r="AB614" s="25" t="e">
        <f t="shared" si="403"/>
        <v>#N/A</v>
      </c>
      <c r="AC614" s="25" t="e">
        <f t="shared" si="404"/>
        <v>#N/A</v>
      </c>
      <c r="AD614" s="25" t="e">
        <f t="shared" si="405"/>
        <v>#N/A</v>
      </c>
      <c r="AE614" s="25" t="e">
        <f t="shared" si="406"/>
        <v>#N/A</v>
      </c>
      <c r="AF614" s="25" t="e">
        <f t="shared" si="407"/>
        <v>#N/A</v>
      </c>
    </row>
    <row r="615" spans="1:32" hidden="1" x14ac:dyDescent="0.25">
      <c r="A615" s="283"/>
      <c r="B615" s="34"/>
      <c r="C615" s="34"/>
      <c r="D615" s="223"/>
      <c r="E615" s="48"/>
      <c r="F615" s="43"/>
      <c r="G615" s="48"/>
      <c r="H615" s="4"/>
      <c r="I615" s="48"/>
      <c r="J615" s="223"/>
      <c r="K615" s="48"/>
      <c r="L615" s="223"/>
      <c r="M615" s="48"/>
      <c r="N615" s="223"/>
      <c r="O615" s="48"/>
      <c r="P615" s="134"/>
      <c r="Q615" s="134"/>
      <c r="R615" s="134" t="e">
        <f>IF(+(IF(D615&lt;U615,0,IF(D615&gt;V615,0,1)))+(IF(F615&lt;W615,0,IF(F615&gt;X615,0,1)))+(IF(H615&lt;Y615,0,IF(H615&gt;Z615,0,1)))+(IF(L615&lt;AC615,0,IF(L615&gt;AD615,0,1)))+(IF(N615&lt;AE615,0,IF(N615&gt;AF615,0,1)))=5,1,0)</f>
        <v>#N/A</v>
      </c>
      <c r="T615" s="25" t="str">
        <f t="shared" si="424"/>
        <v/>
      </c>
      <c r="U615" s="25" t="e">
        <f t="shared" si="396"/>
        <v>#N/A</v>
      </c>
      <c r="V615" s="25" t="e">
        <f t="shared" si="397"/>
        <v>#N/A</v>
      </c>
      <c r="W615" s="25" t="e">
        <f t="shared" si="398"/>
        <v>#N/A</v>
      </c>
      <c r="X615" s="25" t="e">
        <f t="shared" si="399"/>
        <v>#N/A</v>
      </c>
      <c r="Y615" s="25" t="e">
        <f t="shared" si="400"/>
        <v>#N/A</v>
      </c>
      <c r="Z615" s="25" t="e">
        <f t="shared" si="401"/>
        <v>#N/A</v>
      </c>
      <c r="AA615" s="25" t="e">
        <f t="shared" si="402"/>
        <v>#N/A</v>
      </c>
      <c r="AB615" s="25" t="e">
        <f t="shared" si="403"/>
        <v>#N/A</v>
      </c>
      <c r="AC615" s="25" t="e">
        <f t="shared" si="404"/>
        <v>#N/A</v>
      </c>
      <c r="AD615" s="25" t="e">
        <f t="shared" si="405"/>
        <v>#N/A</v>
      </c>
      <c r="AE615" s="25" t="e">
        <f t="shared" si="406"/>
        <v>#N/A</v>
      </c>
      <c r="AF615" s="25" t="e">
        <f t="shared" si="407"/>
        <v>#N/A</v>
      </c>
    </row>
    <row r="616" spans="1:32" hidden="1" x14ac:dyDescent="0.25">
      <c r="A616" s="283"/>
      <c r="B616" s="118"/>
      <c r="C616" s="34"/>
      <c r="D616" s="223"/>
      <c r="E616" s="48"/>
      <c r="F616" s="43"/>
      <c r="G616" s="48"/>
      <c r="H616" s="4"/>
      <c r="I616" s="48"/>
      <c r="J616" s="223"/>
      <c r="K616" s="48"/>
      <c r="L616" s="223"/>
      <c r="M616" s="48"/>
      <c r="N616" s="223"/>
      <c r="O616" s="48"/>
      <c r="P616" s="134"/>
      <c r="Q616" s="134"/>
      <c r="R616" s="134"/>
      <c r="T616" s="25" t="str">
        <f>LEFT(C616,12)</f>
        <v/>
      </c>
      <c r="U616" s="25" t="e">
        <f t="shared" si="396"/>
        <v>#N/A</v>
      </c>
      <c r="V616" s="25" t="e">
        <f t="shared" si="397"/>
        <v>#N/A</v>
      </c>
      <c r="W616" s="25" t="e">
        <f t="shared" si="398"/>
        <v>#N/A</v>
      </c>
      <c r="X616" s="25" t="e">
        <f t="shared" si="399"/>
        <v>#N/A</v>
      </c>
      <c r="Y616" s="25" t="e">
        <f t="shared" si="400"/>
        <v>#N/A</v>
      </c>
      <c r="Z616" s="25" t="e">
        <f t="shared" si="401"/>
        <v>#N/A</v>
      </c>
      <c r="AA616" s="25" t="e">
        <f t="shared" si="402"/>
        <v>#N/A</v>
      </c>
      <c r="AB616" s="25" t="e">
        <f t="shared" si="403"/>
        <v>#N/A</v>
      </c>
      <c r="AC616" s="25" t="e">
        <f t="shared" si="404"/>
        <v>#N/A</v>
      </c>
      <c r="AD616" s="25" t="e">
        <f t="shared" si="405"/>
        <v>#N/A</v>
      </c>
      <c r="AE616" s="25" t="e">
        <f t="shared" si="406"/>
        <v>#N/A</v>
      </c>
      <c r="AF616" s="25" t="e">
        <f t="shared" si="407"/>
        <v>#N/A</v>
      </c>
    </row>
    <row r="617" spans="1:32" hidden="1" x14ac:dyDescent="0.25">
      <c r="A617" s="283"/>
      <c r="B617" s="34"/>
      <c r="C617" s="34"/>
      <c r="D617" s="223"/>
      <c r="E617" s="48"/>
      <c r="F617" s="43"/>
      <c r="G617" s="48"/>
      <c r="H617" s="4"/>
      <c r="I617" s="48"/>
      <c r="J617" s="223"/>
      <c r="K617" s="48"/>
      <c r="L617" s="223"/>
      <c r="M617" s="48"/>
      <c r="N617" s="223"/>
      <c r="O617" s="48"/>
      <c r="P617" s="134"/>
      <c r="Q617" s="134"/>
      <c r="T617" s="25" t="str">
        <f>LEFT(C617,12)</f>
        <v/>
      </c>
      <c r="U617" s="25" t="e">
        <f t="shared" si="396"/>
        <v>#N/A</v>
      </c>
      <c r="V617" s="25" t="e">
        <f t="shared" si="397"/>
        <v>#N/A</v>
      </c>
      <c r="W617" s="25" t="e">
        <f t="shared" si="398"/>
        <v>#N/A</v>
      </c>
      <c r="X617" s="25" t="e">
        <f t="shared" si="399"/>
        <v>#N/A</v>
      </c>
      <c r="Y617" s="25" t="e">
        <f t="shared" si="400"/>
        <v>#N/A</v>
      </c>
      <c r="Z617" s="25" t="e">
        <f t="shared" si="401"/>
        <v>#N/A</v>
      </c>
      <c r="AA617" s="25" t="e">
        <f t="shared" si="402"/>
        <v>#N/A</v>
      </c>
      <c r="AB617" s="25" t="e">
        <f t="shared" si="403"/>
        <v>#N/A</v>
      </c>
      <c r="AC617" s="25" t="e">
        <f t="shared" si="404"/>
        <v>#N/A</v>
      </c>
      <c r="AD617" s="25" t="e">
        <f t="shared" si="405"/>
        <v>#N/A</v>
      </c>
      <c r="AE617" s="25" t="e">
        <f t="shared" si="406"/>
        <v>#N/A</v>
      </c>
      <c r="AF617" s="25" t="e">
        <f t="shared" si="407"/>
        <v>#N/A</v>
      </c>
    </row>
    <row r="618" spans="1:32" hidden="1" x14ac:dyDescent="0.25">
      <c r="A618" s="283"/>
      <c r="B618" s="34"/>
      <c r="C618" s="34"/>
      <c r="D618" s="223"/>
      <c r="E618" s="48"/>
      <c r="F618" s="43"/>
      <c r="G618" s="48"/>
      <c r="H618" s="4"/>
      <c r="I618" s="48"/>
      <c r="J618" s="223"/>
      <c r="K618" s="48"/>
      <c r="L618" s="223"/>
      <c r="M618" s="48"/>
      <c r="N618" s="223"/>
      <c r="O618" s="48"/>
      <c r="P618" s="134"/>
      <c r="Q618" s="134"/>
      <c r="T618" s="25" t="str">
        <f t="shared" si="424"/>
        <v/>
      </c>
      <c r="U618" s="25" t="e">
        <f t="shared" si="396"/>
        <v>#N/A</v>
      </c>
      <c r="V618" s="25" t="e">
        <f t="shared" si="397"/>
        <v>#N/A</v>
      </c>
      <c r="W618" s="25" t="e">
        <f t="shared" si="398"/>
        <v>#N/A</v>
      </c>
      <c r="X618" s="25" t="e">
        <f t="shared" si="399"/>
        <v>#N/A</v>
      </c>
      <c r="Y618" s="25" t="e">
        <f t="shared" si="400"/>
        <v>#N/A</v>
      </c>
      <c r="Z618" s="25" t="e">
        <f t="shared" si="401"/>
        <v>#N/A</v>
      </c>
      <c r="AA618" s="25" t="e">
        <f t="shared" si="402"/>
        <v>#N/A</v>
      </c>
      <c r="AB618" s="25" t="e">
        <f t="shared" si="403"/>
        <v>#N/A</v>
      </c>
      <c r="AC618" s="25" t="e">
        <f t="shared" si="404"/>
        <v>#N/A</v>
      </c>
      <c r="AD618" s="25" t="e">
        <f t="shared" si="405"/>
        <v>#N/A</v>
      </c>
      <c r="AE618" s="25" t="e">
        <f t="shared" si="406"/>
        <v>#N/A</v>
      </c>
      <c r="AF618" s="25" t="e">
        <f t="shared" si="407"/>
        <v>#N/A</v>
      </c>
    </row>
    <row r="619" spans="1:32" hidden="1" x14ac:dyDescent="0.25">
      <c r="A619" s="283"/>
      <c r="B619" s="118"/>
      <c r="C619" s="34"/>
      <c r="D619" s="223"/>
      <c r="E619" s="48"/>
      <c r="F619" s="43"/>
      <c r="G619" s="48"/>
      <c r="H619" s="4"/>
      <c r="I619" s="48"/>
      <c r="J619" s="223"/>
      <c r="K619" s="48"/>
      <c r="L619" s="223"/>
      <c r="M619" s="48"/>
      <c r="N619" s="223"/>
      <c r="O619" s="48"/>
      <c r="P619" s="134"/>
      <c r="Q619" s="134"/>
      <c r="T619" s="25" t="str">
        <f t="shared" si="424"/>
        <v/>
      </c>
      <c r="U619" s="25" t="e">
        <f t="shared" si="396"/>
        <v>#N/A</v>
      </c>
      <c r="V619" s="25" t="e">
        <f t="shared" si="397"/>
        <v>#N/A</v>
      </c>
      <c r="W619" s="25" t="e">
        <f t="shared" si="398"/>
        <v>#N/A</v>
      </c>
      <c r="X619" s="25" t="e">
        <f t="shared" si="399"/>
        <v>#N/A</v>
      </c>
      <c r="Y619" s="25" t="e">
        <f t="shared" si="400"/>
        <v>#N/A</v>
      </c>
      <c r="Z619" s="25" t="e">
        <f t="shared" si="401"/>
        <v>#N/A</v>
      </c>
      <c r="AA619" s="25" t="e">
        <f t="shared" si="402"/>
        <v>#N/A</v>
      </c>
      <c r="AB619" s="25" t="e">
        <f t="shared" si="403"/>
        <v>#N/A</v>
      </c>
      <c r="AC619" s="25" t="e">
        <f t="shared" si="404"/>
        <v>#N/A</v>
      </c>
      <c r="AD619" s="25" t="e">
        <f t="shared" si="405"/>
        <v>#N/A</v>
      </c>
      <c r="AE619" s="25" t="e">
        <f t="shared" si="406"/>
        <v>#N/A</v>
      </c>
      <c r="AF619" s="25" t="e">
        <f t="shared" si="407"/>
        <v>#N/A</v>
      </c>
    </row>
    <row r="620" spans="1:32" hidden="1" x14ac:dyDescent="0.25">
      <c r="A620" s="283"/>
      <c r="B620" s="34"/>
      <c r="C620" s="34"/>
      <c r="D620" s="223"/>
      <c r="E620" s="48"/>
      <c r="F620" s="43"/>
      <c r="G620" s="48"/>
      <c r="H620" s="4"/>
      <c r="I620" s="48"/>
      <c r="J620" s="223"/>
      <c r="K620" s="48"/>
      <c r="L620" s="223"/>
      <c r="M620" s="48"/>
      <c r="N620" s="223"/>
      <c r="O620" s="48"/>
      <c r="P620" s="134"/>
      <c r="Q620" s="134"/>
      <c r="T620" s="25" t="str">
        <f t="shared" si="424"/>
        <v/>
      </c>
      <c r="U620" s="25" t="e">
        <f t="shared" si="396"/>
        <v>#N/A</v>
      </c>
      <c r="V620" s="25" t="e">
        <f t="shared" si="397"/>
        <v>#N/A</v>
      </c>
      <c r="W620" s="25" t="e">
        <f t="shared" si="398"/>
        <v>#N/A</v>
      </c>
      <c r="X620" s="25" t="e">
        <f t="shared" si="399"/>
        <v>#N/A</v>
      </c>
      <c r="Y620" s="25" t="e">
        <f t="shared" si="400"/>
        <v>#N/A</v>
      </c>
      <c r="Z620" s="25" t="e">
        <f t="shared" si="401"/>
        <v>#N/A</v>
      </c>
      <c r="AA620" s="25" t="e">
        <f t="shared" si="402"/>
        <v>#N/A</v>
      </c>
      <c r="AB620" s="25" t="e">
        <f t="shared" si="403"/>
        <v>#N/A</v>
      </c>
      <c r="AC620" s="25" t="e">
        <f t="shared" si="404"/>
        <v>#N/A</v>
      </c>
      <c r="AD620" s="25" t="e">
        <f t="shared" si="405"/>
        <v>#N/A</v>
      </c>
      <c r="AE620" s="25" t="e">
        <f t="shared" si="406"/>
        <v>#N/A</v>
      </c>
      <c r="AF620" s="25" t="e">
        <f t="shared" si="407"/>
        <v>#N/A</v>
      </c>
    </row>
    <row r="621" spans="1:32" hidden="1" x14ac:dyDescent="0.25">
      <c r="A621" s="283"/>
      <c r="B621" s="118"/>
      <c r="C621" s="34"/>
      <c r="D621" s="223"/>
      <c r="E621" s="48"/>
      <c r="F621" s="43"/>
      <c r="G621" s="48"/>
      <c r="H621" s="4"/>
      <c r="I621" s="48"/>
      <c r="J621" s="223"/>
      <c r="K621" s="48"/>
      <c r="L621" s="223"/>
      <c r="M621" s="48"/>
      <c r="N621" s="223"/>
      <c r="O621" s="48"/>
      <c r="P621" s="134"/>
      <c r="Q621" s="134"/>
      <c r="T621" s="25" t="str">
        <f t="shared" si="424"/>
        <v/>
      </c>
      <c r="U621" s="25" t="e">
        <f t="shared" si="396"/>
        <v>#N/A</v>
      </c>
      <c r="V621" s="25" t="e">
        <f t="shared" si="397"/>
        <v>#N/A</v>
      </c>
      <c r="W621" s="25" t="e">
        <f t="shared" si="398"/>
        <v>#N/A</v>
      </c>
      <c r="X621" s="25" t="e">
        <f t="shared" si="399"/>
        <v>#N/A</v>
      </c>
      <c r="Y621" s="25" t="e">
        <f t="shared" si="400"/>
        <v>#N/A</v>
      </c>
      <c r="Z621" s="25" t="e">
        <f t="shared" si="401"/>
        <v>#N/A</v>
      </c>
      <c r="AA621" s="25" t="e">
        <f t="shared" si="402"/>
        <v>#N/A</v>
      </c>
      <c r="AB621" s="25" t="e">
        <f t="shared" si="403"/>
        <v>#N/A</v>
      </c>
      <c r="AC621" s="25" t="e">
        <f t="shared" si="404"/>
        <v>#N/A</v>
      </c>
      <c r="AD621" s="25" t="e">
        <f t="shared" si="405"/>
        <v>#N/A</v>
      </c>
      <c r="AE621" s="25" t="e">
        <f t="shared" si="406"/>
        <v>#N/A</v>
      </c>
      <c r="AF621" s="25" t="e">
        <f t="shared" si="407"/>
        <v>#N/A</v>
      </c>
    </row>
    <row r="622" spans="1:32" hidden="1" x14ac:dyDescent="0.25">
      <c r="A622" s="279"/>
      <c r="B622" s="118"/>
      <c r="C622" s="34"/>
      <c r="D622" s="223"/>
      <c r="E622" s="48"/>
      <c r="F622" s="43"/>
      <c r="G622" s="48"/>
      <c r="H622" s="4"/>
      <c r="I622" s="48"/>
      <c r="J622" s="223"/>
      <c r="K622" s="48"/>
      <c r="L622" s="223"/>
      <c r="M622" s="48"/>
      <c r="N622" s="223"/>
      <c r="O622" s="48"/>
      <c r="P622" s="134"/>
      <c r="Q622" s="134"/>
      <c r="T622" s="25" t="str">
        <f t="shared" si="424"/>
        <v/>
      </c>
      <c r="U622" s="25" t="e">
        <f t="shared" si="396"/>
        <v>#N/A</v>
      </c>
      <c r="V622" s="25" t="e">
        <f t="shared" si="397"/>
        <v>#N/A</v>
      </c>
      <c r="W622" s="25" t="e">
        <f t="shared" si="398"/>
        <v>#N/A</v>
      </c>
      <c r="X622" s="25" t="e">
        <f t="shared" si="399"/>
        <v>#N/A</v>
      </c>
      <c r="Y622" s="25" t="e">
        <f t="shared" si="400"/>
        <v>#N/A</v>
      </c>
      <c r="Z622" s="25" t="e">
        <f t="shared" si="401"/>
        <v>#N/A</v>
      </c>
      <c r="AA622" s="25" t="e">
        <f t="shared" si="402"/>
        <v>#N/A</v>
      </c>
      <c r="AB622" s="25" t="e">
        <f t="shared" si="403"/>
        <v>#N/A</v>
      </c>
      <c r="AC622" s="25" t="e">
        <f t="shared" si="404"/>
        <v>#N/A</v>
      </c>
      <c r="AD622" s="25" t="e">
        <f t="shared" si="405"/>
        <v>#N/A</v>
      </c>
      <c r="AE622" s="25" t="e">
        <f t="shared" si="406"/>
        <v>#N/A</v>
      </c>
      <c r="AF622" s="25" t="e">
        <f t="shared" si="407"/>
        <v>#N/A</v>
      </c>
    </row>
    <row r="623" spans="1:32" hidden="1" x14ac:dyDescent="0.25">
      <c r="A623" s="279"/>
      <c r="B623" s="34"/>
      <c r="C623" s="34"/>
      <c r="D623" s="223"/>
      <c r="E623" s="48"/>
      <c r="F623" s="43"/>
      <c r="G623" s="48"/>
      <c r="H623" s="4"/>
      <c r="I623" s="48"/>
      <c r="J623" s="223"/>
      <c r="K623" s="48"/>
      <c r="L623" s="223"/>
      <c r="M623" s="48"/>
      <c r="N623" s="223"/>
      <c r="O623" s="48"/>
      <c r="P623" s="134"/>
      <c r="Q623" s="134"/>
      <c r="T623" s="25" t="str">
        <f t="shared" si="424"/>
        <v/>
      </c>
      <c r="U623" s="25" t="e">
        <f t="shared" si="396"/>
        <v>#N/A</v>
      </c>
      <c r="V623" s="25" t="e">
        <f t="shared" si="397"/>
        <v>#N/A</v>
      </c>
      <c r="W623" s="25" t="e">
        <f t="shared" si="398"/>
        <v>#N/A</v>
      </c>
      <c r="X623" s="25" t="e">
        <f t="shared" si="399"/>
        <v>#N/A</v>
      </c>
      <c r="Y623" s="25" t="e">
        <f t="shared" si="400"/>
        <v>#N/A</v>
      </c>
      <c r="Z623" s="25" t="e">
        <f t="shared" si="401"/>
        <v>#N/A</v>
      </c>
      <c r="AA623" s="25" t="e">
        <f t="shared" si="402"/>
        <v>#N/A</v>
      </c>
      <c r="AB623" s="25" t="e">
        <f t="shared" si="403"/>
        <v>#N/A</v>
      </c>
      <c r="AC623" s="25" t="e">
        <f t="shared" si="404"/>
        <v>#N/A</v>
      </c>
      <c r="AD623" s="25" t="e">
        <f t="shared" si="405"/>
        <v>#N/A</v>
      </c>
      <c r="AE623" s="25" t="e">
        <f t="shared" si="406"/>
        <v>#N/A</v>
      </c>
      <c r="AF623" s="25" t="e">
        <f t="shared" si="407"/>
        <v>#N/A</v>
      </c>
    </row>
    <row r="624" spans="1:32" hidden="1" x14ac:dyDescent="0.25">
      <c r="A624" s="283"/>
      <c r="B624" s="118"/>
      <c r="C624" s="34"/>
      <c r="D624" s="223"/>
      <c r="E624" s="48"/>
      <c r="F624" s="43"/>
      <c r="G624" s="48"/>
      <c r="H624" s="4"/>
      <c r="I624" s="48"/>
      <c r="J624" s="223"/>
      <c r="K624" s="48"/>
      <c r="L624" s="223"/>
      <c r="M624" s="48"/>
      <c r="N624" s="223"/>
      <c r="O624" s="48"/>
      <c r="P624" s="134"/>
      <c r="Q624" s="134"/>
      <c r="T624" s="25" t="str">
        <f t="shared" si="424"/>
        <v/>
      </c>
      <c r="U624" s="25" t="e">
        <f t="shared" si="396"/>
        <v>#N/A</v>
      </c>
      <c r="V624" s="25" t="e">
        <f t="shared" si="397"/>
        <v>#N/A</v>
      </c>
      <c r="W624" s="25" t="e">
        <f t="shared" si="398"/>
        <v>#N/A</v>
      </c>
      <c r="X624" s="25" t="e">
        <f t="shared" si="399"/>
        <v>#N/A</v>
      </c>
      <c r="Y624" s="25" t="e">
        <f t="shared" si="400"/>
        <v>#N/A</v>
      </c>
      <c r="Z624" s="25" t="e">
        <f t="shared" si="401"/>
        <v>#N/A</v>
      </c>
      <c r="AA624" s="25" t="e">
        <f t="shared" si="402"/>
        <v>#N/A</v>
      </c>
      <c r="AB624" s="25" t="e">
        <f t="shared" si="403"/>
        <v>#N/A</v>
      </c>
      <c r="AC624" s="25" t="e">
        <f t="shared" si="404"/>
        <v>#N/A</v>
      </c>
      <c r="AD624" s="25" t="e">
        <f t="shared" si="405"/>
        <v>#N/A</v>
      </c>
      <c r="AE624" s="25" t="e">
        <f t="shared" si="406"/>
        <v>#N/A</v>
      </c>
      <c r="AF624" s="25" t="e">
        <f t="shared" si="407"/>
        <v>#N/A</v>
      </c>
    </row>
    <row r="625" spans="1:32" hidden="1" x14ac:dyDescent="0.25">
      <c r="A625" s="283"/>
      <c r="B625" s="118"/>
      <c r="C625" s="34"/>
      <c r="D625" s="223"/>
      <c r="E625" s="48"/>
      <c r="F625" s="43"/>
      <c r="G625" s="48"/>
      <c r="H625" s="4"/>
      <c r="I625" s="48"/>
      <c r="J625" s="223"/>
      <c r="K625" s="48"/>
      <c r="L625" s="223"/>
      <c r="M625" s="48"/>
      <c r="N625" s="223"/>
      <c r="O625" s="48"/>
      <c r="P625" s="134"/>
      <c r="Q625" s="134"/>
      <c r="T625" s="25" t="str">
        <f t="shared" si="424"/>
        <v/>
      </c>
      <c r="U625" s="25" t="e">
        <f t="shared" si="396"/>
        <v>#N/A</v>
      </c>
      <c r="V625" s="25" t="e">
        <f t="shared" si="397"/>
        <v>#N/A</v>
      </c>
      <c r="W625" s="25" t="e">
        <f t="shared" si="398"/>
        <v>#N/A</v>
      </c>
      <c r="X625" s="25" t="e">
        <f t="shared" si="399"/>
        <v>#N/A</v>
      </c>
      <c r="Y625" s="25" t="e">
        <f t="shared" si="400"/>
        <v>#N/A</v>
      </c>
      <c r="Z625" s="25" t="e">
        <f t="shared" si="401"/>
        <v>#N/A</v>
      </c>
      <c r="AA625" s="25" t="e">
        <f t="shared" si="402"/>
        <v>#N/A</v>
      </c>
      <c r="AB625" s="25" t="e">
        <f t="shared" si="403"/>
        <v>#N/A</v>
      </c>
      <c r="AC625" s="25" t="e">
        <f t="shared" si="404"/>
        <v>#N/A</v>
      </c>
      <c r="AD625" s="25" t="e">
        <f t="shared" si="405"/>
        <v>#N/A</v>
      </c>
      <c r="AE625" s="25" t="e">
        <f t="shared" si="406"/>
        <v>#N/A</v>
      </c>
      <c r="AF625" s="25" t="e">
        <f t="shared" si="407"/>
        <v>#N/A</v>
      </c>
    </row>
    <row r="626" spans="1:32" hidden="1" x14ac:dyDescent="0.25">
      <c r="A626" s="283"/>
      <c r="B626" s="118"/>
      <c r="C626" s="34"/>
      <c r="D626" s="223"/>
      <c r="E626" s="48"/>
      <c r="F626" s="43"/>
      <c r="G626" s="48"/>
      <c r="H626" s="4"/>
      <c r="I626" s="48"/>
      <c r="J626" s="223"/>
      <c r="K626" s="48"/>
      <c r="L626" s="223"/>
      <c r="M626" s="48"/>
      <c r="N626" s="223"/>
      <c r="O626" s="48"/>
      <c r="P626" s="134"/>
      <c r="Q626" s="134"/>
      <c r="T626" s="25" t="str">
        <f t="shared" si="424"/>
        <v/>
      </c>
      <c r="U626" s="25" t="e">
        <f t="shared" si="396"/>
        <v>#N/A</v>
      </c>
      <c r="V626" s="25" t="e">
        <f t="shared" si="397"/>
        <v>#N/A</v>
      </c>
      <c r="W626" s="25" t="e">
        <f t="shared" si="398"/>
        <v>#N/A</v>
      </c>
      <c r="X626" s="25" t="e">
        <f t="shared" si="399"/>
        <v>#N/A</v>
      </c>
      <c r="Y626" s="25" t="e">
        <f t="shared" si="400"/>
        <v>#N/A</v>
      </c>
      <c r="Z626" s="25" t="e">
        <f t="shared" si="401"/>
        <v>#N/A</v>
      </c>
      <c r="AA626" s="25" t="e">
        <f t="shared" si="402"/>
        <v>#N/A</v>
      </c>
      <c r="AB626" s="25" t="e">
        <f t="shared" si="403"/>
        <v>#N/A</v>
      </c>
      <c r="AC626" s="25" t="e">
        <f t="shared" si="404"/>
        <v>#N/A</v>
      </c>
      <c r="AD626" s="25" t="e">
        <f t="shared" si="405"/>
        <v>#N/A</v>
      </c>
      <c r="AE626" s="25" t="e">
        <f t="shared" si="406"/>
        <v>#N/A</v>
      </c>
      <c r="AF626" s="25" t="e">
        <f t="shared" si="407"/>
        <v>#N/A</v>
      </c>
    </row>
    <row r="627" spans="1:32" hidden="1" x14ac:dyDescent="0.25">
      <c r="A627" s="283"/>
      <c r="B627" s="118"/>
      <c r="C627" s="34"/>
      <c r="D627" s="223"/>
      <c r="E627" s="48"/>
      <c r="F627" s="43"/>
      <c r="G627" s="48"/>
      <c r="H627" s="4"/>
      <c r="I627" s="48"/>
      <c r="J627" s="223"/>
      <c r="K627" s="48"/>
      <c r="L627" s="223"/>
      <c r="M627" s="48"/>
      <c r="N627" s="223"/>
      <c r="O627" s="48"/>
      <c r="P627" s="134"/>
      <c r="Q627" s="134"/>
      <c r="T627" s="25" t="str">
        <f t="shared" si="424"/>
        <v/>
      </c>
      <c r="U627" s="25" t="e">
        <f t="shared" si="396"/>
        <v>#N/A</v>
      </c>
      <c r="V627" s="25" t="e">
        <f t="shared" si="397"/>
        <v>#N/A</v>
      </c>
      <c r="W627" s="25" t="e">
        <f t="shared" si="398"/>
        <v>#N/A</v>
      </c>
      <c r="X627" s="25" t="e">
        <f t="shared" si="399"/>
        <v>#N/A</v>
      </c>
      <c r="Y627" s="25" t="e">
        <f t="shared" si="400"/>
        <v>#N/A</v>
      </c>
      <c r="Z627" s="25" t="e">
        <f t="shared" si="401"/>
        <v>#N/A</v>
      </c>
      <c r="AA627" s="25" t="e">
        <f t="shared" si="402"/>
        <v>#N/A</v>
      </c>
      <c r="AB627" s="25" t="e">
        <f t="shared" si="403"/>
        <v>#N/A</v>
      </c>
      <c r="AC627" s="25" t="e">
        <f t="shared" si="404"/>
        <v>#N/A</v>
      </c>
      <c r="AD627" s="25" t="e">
        <f t="shared" si="405"/>
        <v>#N/A</v>
      </c>
      <c r="AE627" s="25" t="e">
        <f t="shared" si="406"/>
        <v>#N/A</v>
      </c>
      <c r="AF627" s="25" t="e">
        <f t="shared" si="407"/>
        <v>#N/A</v>
      </c>
    </row>
    <row r="628" spans="1:32" hidden="1" x14ac:dyDescent="0.25">
      <c r="A628" s="283"/>
      <c r="B628" s="118"/>
      <c r="C628" s="34"/>
      <c r="D628" s="223"/>
      <c r="E628" s="48"/>
      <c r="F628" s="43"/>
      <c r="G628" s="48"/>
      <c r="H628" s="4"/>
      <c r="I628" s="48"/>
      <c r="J628" s="223"/>
      <c r="K628" s="48"/>
      <c r="L628" s="223"/>
      <c r="M628" s="48"/>
      <c r="N628" s="223"/>
      <c r="O628" s="48"/>
      <c r="P628" s="134"/>
      <c r="Q628" s="134"/>
      <c r="T628" s="25" t="str">
        <f t="shared" si="424"/>
        <v/>
      </c>
      <c r="U628" s="25" t="e">
        <f t="shared" si="396"/>
        <v>#N/A</v>
      </c>
      <c r="V628" s="25" t="e">
        <f t="shared" si="397"/>
        <v>#N/A</v>
      </c>
      <c r="W628" s="25" t="e">
        <f t="shared" si="398"/>
        <v>#N/A</v>
      </c>
      <c r="X628" s="25" t="e">
        <f t="shared" si="399"/>
        <v>#N/A</v>
      </c>
      <c r="Y628" s="25" t="e">
        <f t="shared" si="400"/>
        <v>#N/A</v>
      </c>
      <c r="Z628" s="25" t="e">
        <f t="shared" si="401"/>
        <v>#N/A</v>
      </c>
      <c r="AA628" s="25" t="e">
        <f t="shared" si="402"/>
        <v>#N/A</v>
      </c>
      <c r="AB628" s="25" t="e">
        <f t="shared" si="403"/>
        <v>#N/A</v>
      </c>
      <c r="AC628" s="25" t="e">
        <f t="shared" si="404"/>
        <v>#N/A</v>
      </c>
      <c r="AD628" s="25" t="e">
        <f t="shared" si="405"/>
        <v>#N/A</v>
      </c>
      <c r="AE628" s="25" t="e">
        <f t="shared" si="406"/>
        <v>#N/A</v>
      </c>
      <c r="AF628" s="25" t="e">
        <f t="shared" si="407"/>
        <v>#N/A</v>
      </c>
    </row>
    <row r="629" spans="1:32" hidden="1" x14ac:dyDescent="0.25">
      <c r="A629" s="283"/>
      <c r="B629" s="118"/>
      <c r="C629" s="34"/>
      <c r="D629" s="223"/>
      <c r="E629" s="48"/>
      <c r="F629" s="43"/>
      <c r="G629" s="48"/>
      <c r="H629" s="4"/>
      <c r="I629" s="48"/>
      <c r="J629" s="223"/>
      <c r="K629" s="48"/>
      <c r="L629" s="223"/>
      <c r="M629" s="48"/>
      <c r="N629" s="223"/>
      <c r="O629" s="48"/>
      <c r="P629" s="134"/>
      <c r="Q629" s="134"/>
      <c r="T629" s="25" t="str">
        <f t="shared" si="424"/>
        <v/>
      </c>
      <c r="U629" s="25" t="e">
        <f t="shared" si="396"/>
        <v>#N/A</v>
      </c>
      <c r="V629" s="25" t="e">
        <f t="shared" si="397"/>
        <v>#N/A</v>
      </c>
      <c r="W629" s="25" t="e">
        <f t="shared" si="398"/>
        <v>#N/A</v>
      </c>
      <c r="X629" s="25" t="e">
        <f t="shared" si="399"/>
        <v>#N/A</v>
      </c>
      <c r="Y629" s="25" t="e">
        <f t="shared" si="400"/>
        <v>#N/A</v>
      </c>
      <c r="Z629" s="25" t="e">
        <f t="shared" si="401"/>
        <v>#N/A</v>
      </c>
      <c r="AA629" s="25" t="e">
        <f t="shared" si="402"/>
        <v>#N/A</v>
      </c>
      <c r="AB629" s="25" t="e">
        <f t="shared" si="403"/>
        <v>#N/A</v>
      </c>
      <c r="AC629" s="25" t="e">
        <f t="shared" si="404"/>
        <v>#N/A</v>
      </c>
      <c r="AD629" s="25" t="e">
        <f t="shared" si="405"/>
        <v>#N/A</v>
      </c>
      <c r="AE629" s="25" t="e">
        <f t="shared" si="406"/>
        <v>#N/A</v>
      </c>
      <c r="AF629" s="25" t="e">
        <f t="shared" si="407"/>
        <v>#N/A</v>
      </c>
    </row>
    <row r="630" spans="1:32" hidden="1" x14ac:dyDescent="0.25">
      <c r="A630" s="283"/>
      <c r="B630" s="34"/>
      <c r="C630" s="34"/>
      <c r="D630" s="223"/>
      <c r="E630" s="48"/>
      <c r="F630" s="43"/>
      <c r="G630" s="48"/>
      <c r="H630" s="4"/>
      <c r="I630" s="48"/>
      <c r="J630" s="223"/>
      <c r="K630" s="48"/>
      <c r="L630" s="223"/>
      <c r="M630" s="48"/>
      <c r="N630" s="223"/>
      <c r="O630" s="48"/>
      <c r="P630" s="134"/>
      <c r="Q630" s="134"/>
      <c r="T630" s="25" t="str">
        <f t="shared" si="424"/>
        <v/>
      </c>
      <c r="U630" s="25" t="e">
        <f t="shared" si="396"/>
        <v>#N/A</v>
      </c>
      <c r="V630" s="25" t="e">
        <f t="shared" si="397"/>
        <v>#N/A</v>
      </c>
      <c r="W630" s="25" t="e">
        <f t="shared" si="398"/>
        <v>#N/A</v>
      </c>
      <c r="X630" s="25" t="e">
        <f t="shared" si="399"/>
        <v>#N/A</v>
      </c>
      <c r="Y630" s="25" t="e">
        <f t="shared" si="400"/>
        <v>#N/A</v>
      </c>
      <c r="Z630" s="25" t="e">
        <f t="shared" si="401"/>
        <v>#N/A</v>
      </c>
      <c r="AA630" s="25" t="e">
        <f t="shared" si="402"/>
        <v>#N/A</v>
      </c>
      <c r="AB630" s="25" t="e">
        <f t="shared" si="403"/>
        <v>#N/A</v>
      </c>
      <c r="AC630" s="25" t="e">
        <f t="shared" si="404"/>
        <v>#N/A</v>
      </c>
      <c r="AD630" s="25" t="e">
        <f t="shared" si="405"/>
        <v>#N/A</v>
      </c>
      <c r="AE630" s="25" t="e">
        <f t="shared" si="406"/>
        <v>#N/A</v>
      </c>
      <c r="AF630" s="25" t="e">
        <f t="shared" si="407"/>
        <v>#N/A</v>
      </c>
    </row>
    <row r="631" spans="1:32" hidden="1" x14ac:dyDescent="0.25">
      <c r="A631" s="283"/>
      <c r="B631" s="34"/>
      <c r="C631" s="34"/>
      <c r="D631" s="223"/>
      <c r="E631" s="48"/>
      <c r="F631" s="43"/>
      <c r="G631" s="48"/>
      <c r="H631" s="4"/>
      <c r="I631" s="48"/>
      <c r="J631" s="223"/>
      <c r="K631" s="48"/>
      <c r="L631" s="223"/>
      <c r="M631" s="48"/>
      <c r="N631" s="223"/>
      <c r="O631" s="48"/>
      <c r="P631" s="134"/>
      <c r="Q631" s="134"/>
      <c r="T631" s="25" t="str">
        <f>LEFT(C631,12)</f>
        <v/>
      </c>
      <c r="U631" s="25" t="e">
        <f t="shared" si="396"/>
        <v>#N/A</v>
      </c>
      <c r="V631" s="25" t="e">
        <f t="shared" si="397"/>
        <v>#N/A</v>
      </c>
      <c r="W631" s="25" t="e">
        <f t="shared" si="398"/>
        <v>#N/A</v>
      </c>
      <c r="X631" s="25" t="e">
        <f t="shared" si="399"/>
        <v>#N/A</v>
      </c>
      <c r="Y631" s="25" t="e">
        <f t="shared" si="400"/>
        <v>#N/A</v>
      </c>
      <c r="Z631" s="25" t="e">
        <f t="shared" si="401"/>
        <v>#N/A</v>
      </c>
      <c r="AA631" s="25" t="e">
        <f t="shared" si="402"/>
        <v>#N/A</v>
      </c>
      <c r="AB631" s="25" t="e">
        <f t="shared" si="403"/>
        <v>#N/A</v>
      </c>
      <c r="AC631" s="25" t="e">
        <f t="shared" si="404"/>
        <v>#N/A</v>
      </c>
      <c r="AD631" s="25" t="e">
        <f t="shared" si="405"/>
        <v>#N/A</v>
      </c>
      <c r="AE631" s="25" t="e">
        <f t="shared" si="406"/>
        <v>#N/A</v>
      </c>
      <c r="AF631" s="25" t="e">
        <f t="shared" si="407"/>
        <v>#N/A</v>
      </c>
    </row>
    <row r="632" spans="1:32" hidden="1" x14ac:dyDescent="0.25">
      <c r="A632" s="283"/>
      <c r="B632" s="34"/>
      <c r="C632" s="34"/>
      <c r="D632" s="223"/>
      <c r="E632" s="48"/>
      <c r="F632" s="43"/>
      <c r="G632" s="48"/>
      <c r="H632" s="4"/>
      <c r="I632" s="48"/>
      <c r="J632" s="223"/>
      <c r="K632" s="48"/>
      <c r="L632" s="223"/>
      <c r="M632" s="48"/>
      <c r="N632" s="223"/>
      <c r="O632" s="48"/>
      <c r="P632" s="134"/>
      <c r="Q632" s="134"/>
      <c r="T632" s="25" t="str">
        <f t="shared" ref="T632:T645" si="425">LEFT(C632,12)</f>
        <v/>
      </c>
      <c r="U632" s="25" t="e">
        <f t="shared" si="396"/>
        <v>#N/A</v>
      </c>
      <c r="V632" s="25" t="e">
        <f t="shared" si="397"/>
        <v>#N/A</v>
      </c>
      <c r="W632" s="25" t="e">
        <f t="shared" si="398"/>
        <v>#N/A</v>
      </c>
      <c r="X632" s="25" t="e">
        <f t="shared" si="399"/>
        <v>#N/A</v>
      </c>
      <c r="Y632" s="25" t="e">
        <f t="shared" si="400"/>
        <v>#N/A</v>
      </c>
      <c r="Z632" s="25" t="e">
        <f t="shared" si="401"/>
        <v>#N/A</v>
      </c>
      <c r="AA632" s="25" t="e">
        <f t="shared" si="402"/>
        <v>#N/A</v>
      </c>
      <c r="AB632" s="25" t="e">
        <f t="shared" si="403"/>
        <v>#N/A</v>
      </c>
      <c r="AC632" s="25" t="e">
        <f t="shared" si="404"/>
        <v>#N/A</v>
      </c>
      <c r="AD632" s="25" t="e">
        <f t="shared" si="405"/>
        <v>#N/A</v>
      </c>
      <c r="AE632" s="25" t="e">
        <f t="shared" si="406"/>
        <v>#N/A</v>
      </c>
      <c r="AF632" s="25" t="e">
        <f t="shared" si="407"/>
        <v>#N/A</v>
      </c>
    </row>
    <row r="633" spans="1:32" hidden="1" x14ac:dyDescent="0.25">
      <c r="A633" s="283"/>
      <c r="B633" s="34"/>
      <c r="C633" s="34"/>
      <c r="D633" s="223"/>
      <c r="E633" s="48"/>
      <c r="F633" s="43"/>
      <c r="G633" s="48"/>
      <c r="H633" s="4"/>
      <c r="I633" s="48"/>
      <c r="J633" s="223"/>
      <c r="K633" s="48"/>
      <c r="L633" s="223"/>
      <c r="M633" s="48"/>
      <c r="N633" s="223"/>
      <c r="O633" s="48"/>
      <c r="P633" s="134"/>
      <c r="Q633" s="134"/>
      <c r="T633" s="25" t="str">
        <f t="shared" si="425"/>
        <v/>
      </c>
      <c r="U633" s="25" t="e">
        <f t="shared" si="396"/>
        <v>#N/A</v>
      </c>
      <c r="V633" s="25" t="e">
        <f t="shared" si="397"/>
        <v>#N/A</v>
      </c>
      <c r="W633" s="25" t="e">
        <f t="shared" si="398"/>
        <v>#N/A</v>
      </c>
      <c r="X633" s="25" t="e">
        <f t="shared" si="399"/>
        <v>#N/A</v>
      </c>
      <c r="Y633" s="25" t="e">
        <f t="shared" si="400"/>
        <v>#N/A</v>
      </c>
      <c r="Z633" s="25" t="e">
        <f t="shared" si="401"/>
        <v>#N/A</v>
      </c>
      <c r="AA633" s="25" t="e">
        <f t="shared" si="402"/>
        <v>#N/A</v>
      </c>
      <c r="AB633" s="25" t="e">
        <f t="shared" si="403"/>
        <v>#N/A</v>
      </c>
      <c r="AC633" s="25" t="e">
        <f t="shared" si="404"/>
        <v>#N/A</v>
      </c>
      <c r="AD633" s="25" t="e">
        <f t="shared" si="405"/>
        <v>#N/A</v>
      </c>
      <c r="AE633" s="25" t="e">
        <f t="shared" si="406"/>
        <v>#N/A</v>
      </c>
      <c r="AF633" s="25" t="e">
        <f t="shared" si="407"/>
        <v>#N/A</v>
      </c>
    </row>
    <row r="634" spans="1:32" hidden="1" x14ac:dyDescent="0.25">
      <c r="A634" s="283"/>
      <c r="B634" s="34"/>
      <c r="C634" s="34"/>
      <c r="D634" s="223"/>
      <c r="E634" s="48"/>
      <c r="F634" s="43"/>
      <c r="G634" s="48"/>
      <c r="H634" s="4"/>
      <c r="I634" s="48"/>
      <c r="J634" s="223"/>
      <c r="K634" s="48"/>
      <c r="L634" s="223"/>
      <c r="M634" s="48"/>
      <c r="N634" s="223"/>
      <c r="O634" s="48"/>
      <c r="P634" s="134"/>
      <c r="Q634" s="134"/>
      <c r="T634" s="25" t="str">
        <f t="shared" si="425"/>
        <v/>
      </c>
      <c r="U634" s="25" t="e">
        <f t="shared" si="396"/>
        <v>#N/A</v>
      </c>
      <c r="V634" s="25" t="e">
        <f t="shared" si="397"/>
        <v>#N/A</v>
      </c>
      <c r="W634" s="25" t="e">
        <f t="shared" si="398"/>
        <v>#N/A</v>
      </c>
      <c r="X634" s="25" t="e">
        <f t="shared" si="399"/>
        <v>#N/A</v>
      </c>
      <c r="Y634" s="25" t="e">
        <f t="shared" si="400"/>
        <v>#N/A</v>
      </c>
      <c r="Z634" s="25" t="e">
        <f t="shared" si="401"/>
        <v>#N/A</v>
      </c>
      <c r="AA634" s="25" t="e">
        <f t="shared" si="402"/>
        <v>#N/A</v>
      </c>
      <c r="AB634" s="25" t="e">
        <f t="shared" si="403"/>
        <v>#N/A</v>
      </c>
      <c r="AC634" s="25" t="e">
        <f t="shared" si="404"/>
        <v>#N/A</v>
      </c>
      <c r="AD634" s="25" t="e">
        <f t="shared" si="405"/>
        <v>#N/A</v>
      </c>
      <c r="AE634" s="25" t="e">
        <f t="shared" si="406"/>
        <v>#N/A</v>
      </c>
      <c r="AF634" s="25" t="e">
        <f t="shared" si="407"/>
        <v>#N/A</v>
      </c>
    </row>
    <row r="635" spans="1:32" hidden="1" x14ac:dyDescent="0.25">
      <c r="A635" s="283"/>
      <c r="B635" s="34"/>
      <c r="C635" s="34"/>
      <c r="D635" s="223"/>
      <c r="E635" s="48"/>
      <c r="F635" s="43"/>
      <c r="G635" s="48"/>
      <c r="H635" s="4"/>
      <c r="I635" s="48"/>
      <c r="J635" s="223"/>
      <c r="K635" s="48"/>
      <c r="L635" s="223"/>
      <c r="M635" s="48"/>
      <c r="N635" s="223"/>
      <c r="O635" s="48"/>
      <c r="P635" s="134"/>
      <c r="Q635" s="134"/>
      <c r="T635" s="25" t="str">
        <f t="shared" si="425"/>
        <v/>
      </c>
      <c r="U635" s="25" t="e">
        <f t="shared" si="396"/>
        <v>#N/A</v>
      </c>
      <c r="V635" s="25" t="e">
        <f t="shared" si="397"/>
        <v>#N/A</v>
      </c>
      <c r="W635" s="25" t="e">
        <f t="shared" si="398"/>
        <v>#N/A</v>
      </c>
      <c r="X635" s="25" t="e">
        <f t="shared" si="399"/>
        <v>#N/A</v>
      </c>
      <c r="Y635" s="25" t="e">
        <f t="shared" si="400"/>
        <v>#N/A</v>
      </c>
      <c r="Z635" s="25" t="e">
        <f t="shared" si="401"/>
        <v>#N/A</v>
      </c>
      <c r="AA635" s="25" t="e">
        <f t="shared" si="402"/>
        <v>#N/A</v>
      </c>
      <c r="AB635" s="25" t="e">
        <f t="shared" si="403"/>
        <v>#N/A</v>
      </c>
      <c r="AC635" s="25" t="e">
        <f t="shared" si="404"/>
        <v>#N/A</v>
      </c>
      <c r="AD635" s="25" t="e">
        <f t="shared" si="405"/>
        <v>#N/A</v>
      </c>
      <c r="AE635" s="25" t="e">
        <f t="shared" si="406"/>
        <v>#N/A</v>
      </c>
      <c r="AF635" s="25" t="e">
        <f t="shared" si="407"/>
        <v>#N/A</v>
      </c>
    </row>
    <row r="636" spans="1:32" hidden="1" x14ac:dyDescent="0.25">
      <c r="A636" s="283"/>
      <c r="B636" s="34"/>
      <c r="C636" s="34"/>
      <c r="D636" s="223"/>
      <c r="E636" s="48"/>
      <c r="F636" s="43"/>
      <c r="G636" s="48"/>
      <c r="H636" s="4"/>
      <c r="I636" s="48"/>
      <c r="J636" s="223"/>
      <c r="K636" s="48"/>
      <c r="L636" s="223"/>
      <c r="M636" s="48"/>
      <c r="N636" s="223"/>
      <c r="O636" s="48"/>
      <c r="P636" s="134"/>
      <c r="Q636" s="134"/>
      <c r="T636" s="25" t="str">
        <f t="shared" si="425"/>
        <v/>
      </c>
      <c r="U636" s="25" t="e">
        <f t="shared" si="396"/>
        <v>#N/A</v>
      </c>
      <c r="V636" s="25" t="e">
        <f t="shared" si="397"/>
        <v>#N/A</v>
      </c>
      <c r="W636" s="25" t="e">
        <f t="shared" si="398"/>
        <v>#N/A</v>
      </c>
      <c r="X636" s="25" t="e">
        <f t="shared" si="399"/>
        <v>#N/A</v>
      </c>
      <c r="Y636" s="25" t="e">
        <f t="shared" si="400"/>
        <v>#N/A</v>
      </c>
      <c r="Z636" s="25" t="e">
        <f t="shared" si="401"/>
        <v>#N/A</v>
      </c>
      <c r="AA636" s="25" t="e">
        <f t="shared" si="402"/>
        <v>#N/A</v>
      </c>
      <c r="AB636" s="25" t="e">
        <f t="shared" si="403"/>
        <v>#N/A</v>
      </c>
      <c r="AC636" s="25" t="e">
        <f t="shared" si="404"/>
        <v>#N/A</v>
      </c>
      <c r="AD636" s="25" t="e">
        <f t="shared" si="405"/>
        <v>#N/A</v>
      </c>
      <c r="AE636" s="25" t="e">
        <f t="shared" si="406"/>
        <v>#N/A</v>
      </c>
      <c r="AF636" s="25" t="e">
        <f t="shared" si="407"/>
        <v>#N/A</v>
      </c>
    </row>
    <row r="637" spans="1:32" hidden="1" x14ac:dyDescent="0.25">
      <c r="A637" s="283"/>
      <c r="B637" s="34"/>
      <c r="C637" s="34"/>
      <c r="D637" s="223"/>
      <c r="E637" s="48"/>
      <c r="F637" s="43"/>
      <c r="G637" s="48"/>
      <c r="H637" s="4"/>
      <c r="I637" s="48"/>
      <c r="J637" s="223"/>
      <c r="K637" s="48"/>
      <c r="L637" s="223"/>
      <c r="M637" s="48"/>
      <c r="N637" s="223"/>
      <c r="O637" s="48"/>
      <c r="P637" s="134"/>
      <c r="Q637" s="134"/>
      <c r="T637" s="25" t="str">
        <f t="shared" si="425"/>
        <v/>
      </c>
      <c r="U637" s="25" t="e">
        <f t="shared" si="396"/>
        <v>#N/A</v>
      </c>
      <c r="V637" s="25" t="e">
        <f t="shared" si="397"/>
        <v>#N/A</v>
      </c>
      <c r="W637" s="25" t="e">
        <f t="shared" si="398"/>
        <v>#N/A</v>
      </c>
      <c r="X637" s="25" t="e">
        <f t="shared" si="399"/>
        <v>#N/A</v>
      </c>
      <c r="Y637" s="25" t="e">
        <f t="shared" si="400"/>
        <v>#N/A</v>
      </c>
      <c r="Z637" s="25" t="e">
        <f t="shared" si="401"/>
        <v>#N/A</v>
      </c>
      <c r="AA637" s="25" t="e">
        <f t="shared" si="402"/>
        <v>#N/A</v>
      </c>
      <c r="AB637" s="25" t="e">
        <f t="shared" si="403"/>
        <v>#N/A</v>
      </c>
      <c r="AC637" s="25" t="e">
        <f t="shared" si="404"/>
        <v>#N/A</v>
      </c>
      <c r="AD637" s="25" t="e">
        <f t="shared" si="405"/>
        <v>#N/A</v>
      </c>
      <c r="AE637" s="25" t="e">
        <f t="shared" si="406"/>
        <v>#N/A</v>
      </c>
      <c r="AF637" s="25" t="e">
        <f t="shared" si="407"/>
        <v>#N/A</v>
      </c>
    </row>
    <row r="638" spans="1:32" hidden="1" x14ac:dyDescent="0.25">
      <c r="A638" s="283"/>
      <c r="B638" s="34"/>
      <c r="C638" s="34"/>
      <c r="D638" s="223"/>
      <c r="E638" s="48"/>
      <c r="F638" s="43"/>
      <c r="G638" s="48"/>
      <c r="H638" s="4"/>
      <c r="I638" s="48"/>
      <c r="J638" s="223"/>
      <c r="K638" s="48"/>
      <c r="L638" s="223"/>
      <c r="M638" s="48"/>
      <c r="N638" s="223"/>
      <c r="O638" s="48"/>
      <c r="P638" s="134"/>
      <c r="Q638" s="134"/>
      <c r="T638" s="25" t="str">
        <f t="shared" ref="T638:T640" si="426">LEFT(C638,12)</f>
        <v/>
      </c>
      <c r="U638" s="25" t="e">
        <f t="shared" si="396"/>
        <v>#N/A</v>
      </c>
      <c r="V638" s="25" t="e">
        <f t="shared" si="397"/>
        <v>#N/A</v>
      </c>
      <c r="W638" s="25" t="e">
        <f t="shared" si="398"/>
        <v>#N/A</v>
      </c>
      <c r="X638" s="25" t="e">
        <f t="shared" si="399"/>
        <v>#N/A</v>
      </c>
      <c r="Y638" s="25" t="e">
        <f t="shared" si="400"/>
        <v>#N/A</v>
      </c>
      <c r="Z638" s="25" t="e">
        <f t="shared" si="401"/>
        <v>#N/A</v>
      </c>
      <c r="AA638" s="25" t="e">
        <f t="shared" si="402"/>
        <v>#N/A</v>
      </c>
      <c r="AB638" s="25" t="e">
        <f t="shared" si="403"/>
        <v>#N/A</v>
      </c>
      <c r="AC638" s="25" t="e">
        <f t="shared" si="404"/>
        <v>#N/A</v>
      </c>
      <c r="AD638" s="25" t="e">
        <f t="shared" si="405"/>
        <v>#N/A</v>
      </c>
      <c r="AE638" s="25" t="e">
        <f t="shared" si="406"/>
        <v>#N/A</v>
      </c>
      <c r="AF638" s="25" t="e">
        <f t="shared" si="407"/>
        <v>#N/A</v>
      </c>
    </row>
    <row r="639" spans="1:32" hidden="1" x14ac:dyDescent="0.25">
      <c r="A639" s="283"/>
      <c r="B639" s="34"/>
      <c r="C639" s="34"/>
      <c r="D639" s="223"/>
      <c r="E639" s="48"/>
      <c r="F639" s="43"/>
      <c r="G639" s="48"/>
      <c r="H639" s="4"/>
      <c r="I639" s="48"/>
      <c r="J639" s="223"/>
      <c r="K639" s="48"/>
      <c r="L639" s="223"/>
      <c r="M639" s="48"/>
      <c r="N639" s="223"/>
      <c r="O639" s="48"/>
      <c r="P639" s="134"/>
      <c r="Q639" s="134"/>
      <c r="T639" s="25" t="str">
        <f t="shared" si="426"/>
        <v/>
      </c>
      <c r="U639" s="25" t="e">
        <f t="shared" si="396"/>
        <v>#N/A</v>
      </c>
      <c r="V639" s="25" t="e">
        <f t="shared" si="397"/>
        <v>#N/A</v>
      </c>
      <c r="W639" s="25" t="e">
        <f t="shared" si="398"/>
        <v>#N/A</v>
      </c>
      <c r="X639" s="25" t="e">
        <f t="shared" si="399"/>
        <v>#N/A</v>
      </c>
      <c r="Y639" s="25" t="e">
        <f t="shared" si="400"/>
        <v>#N/A</v>
      </c>
      <c r="Z639" s="25" t="e">
        <f t="shared" si="401"/>
        <v>#N/A</v>
      </c>
      <c r="AA639" s="25" t="e">
        <f t="shared" si="402"/>
        <v>#N/A</v>
      </c>
      <c r="AB639" s="25" t="e">
        <f t="shared" si="403"/>
        <v>#N/A</v>
      </c>
      <c r="AC639" s="25" t="e">
        <f t="shared" si="404"/>
        <v>#N/A</v>
      </c>
      <c r="AD639" s="25" t="e">
        <f t="shared" si="405"/>
        <v>#N/A</v>
      </c>
      <c r="AE639" s="25" t="e">
        <f t="shared" si="406"/>
        <v>#N/A</v>
      </c>
      <c r="AF639" s="25" t="e">
        <f t="shared" si="407"/>
        <v>#N/A</v>
      </c>
    </row>
    <row r="640" spans="1:32" hidden="1" x14ac:dyDescent="0.25">
      <c r="A640" s="283"/>
      <c r="B640" s="34"/>
      <c r="C640" s="34"/>
      <c r="D640" s="223"/>
      <c r="E640" s="48"/>
      <c r="F640" s="43"/>
      <c r="G640" s="48"/>
      <c r="H640" s="4"/>
      <c r="I640" s="48"/>
      <c r="J640" s="223"/>
      <c r="K640" s="48"/>
      <c r="L640" s="223"/>
      <c r="M640" s="48"/>
      <c r="N640" s="223"/>
      <c r="O640" s="48"/>
      <c r="P640" s="134"/>
      <c r="Q640" s="134"/>
      <c r="T640" s="25" t="str">
        <f t="shared" si="426"/>
        <v/>
      </c>
      <c r="U640" s="25" t="e">
        <f t="shared" si="396"/>
        <v>#N/A</v>
      </c>
      <c r="V640" s="25" t="e">
        <f t="shared" si="397"/>
        <v>#N/A</v>
      </c>
      <c r="W640" s="25" t="e">
        <f t="shared" si="398"/>
        <v>#N/A</v>
      </c>
      <c r="X640" s="25" t="e">
        <f t="shared" si="399"/>
        <v>#N/A</v>
      </c>
      <c r="Y640" s="25" t="e">
        <f t="shared" si="400"/>
        <v>#N/A</v>
      </c>
      <c r="Z640" s="25" t="e">
        <f t="shared" si="401"/>
        <v>#N/A</v>
      </c>
      <c r="AA640" s="25" t="e">
        <f t="shared" si="402"/>
        <v>#N/A</v>
      </c>
      <c r="AB640" s="25" t="e">
        <f t="shared" si="403"/>
        <v>#N/A</v>
      </c>
      <c r="AC640" s="25" t="e">
        <f t="shared" si="404"/>
        <v>#N/A</v>
      </c>
      <c r="AD640" s="25" t="e">
        <f t="shared" si="405"/>
        <v>#N/A</v>
      </c>
      <c r="AE640" s="25" t="e">
        <f t="shared" si="406"/>
        <v>#N/A</v>
      </c>
      <c r="AF640" s="25" t="e">
        <f t="shared" si="407"/>
        <v>#N/A</v>
      </c>
    </row>
    <row r="641" spans="1:32" hidden="1" x14ac:dyDescent="0.25">
      <c r="A641" s="283"/>
      <c r="B641" s="34"/>
      <c r="C641" s="34"/>
      <c r="D641" s="223"/>
      <c r="E641" s="48"/>
      <c r="F641" s="43"/>
      <c r="G641" s="48"/>
      <c r="H641" s="4"/>
      <c r="I641" s="48"/>
      <c r="J641" s="223"/>
      <c r="K641" s="48"/>
      <c r="L641" s="223"/>
      <c r="M641" s="48"/>
      <c r="N641" s="223"/>
      <c r="O641" s="48"/>
      <c r="P641" s="134"/>
      <c r="Q641" s="134"/>
      <c r="T641" s="25" t="str">
        <f t="shared" si="425"/>
        <v/>
      </c>
      <c r="U641" s="25" t="e">
        <f t="shared" si="396"/>
        <v>#N/A</v>
      </c>
      <c r="V641" s="25" t="e">
        <f t="shared" si="397"/>
        <v>#N/A</v>
      </c>
      <c r="W641" s="25" t="e">
        <f t="shared" si="398"/>
        <v>#N/A</v>
      </c>
      <c r="X641" s="25" t="e">
        <f t="shared" si="399"/>
        <v>#N/A</v>
      </c>
      <c r="Y641" s="25" t="e">
        <f t="shared" si="400"/>
        <v>#N/A</v>
      </c>
      <c r="Z641" s="25" t="e">
        <f t="shared" si="401"/>
        <v>#N/A</v>
      </c>
      <c r="AA641" s="25" t="e">
        <f t="shared" si="402"/>
        <v>#N/A</v>
      </c>
      <c r="AB641" s="25" t="e">
        <f t="shared" si="403"/>
        <v>#N/A</v>
      </c>
      <c r="AC641" s="25" t="e">
        <f t="shared" si="404"/>
        <v>#N/A</v>
      </c>
      <c r="AD641" s="25" t="e">
        <f t="shared" si="405"/>
        <v>#N/A</v>
      </c>
      <c r="AE641" s="25" t="e">
        <f t="shared" si="406"/>
        <v>#N/A</v>
      </c>
      <c r="AF641" s="25" t="e">
        <f t="shared" si="407"/>
        <v>#N/A</v>
      </c>
    </row>
    <row r="642" spans="1:32" hidden="1" x14ac:dyDescent="0.25">
      <c r="A642" s="283"/>
      <c r="B642" s="34"/>
      <c r="C642" s="34"/>
      <c r="D642" s="223"/>
      <c r="E642" s="48"/>
      <c r="F642" s="43"/>
      <c r="G642" s="48"/>
      <c r="H642" s="4"/>
      <c r="I642" s="48"/>
      <c r="J642" s="223"/>
      <c r="K642" s="48"/>
      <c r="L642" s="223"/>
      <c r="M642" s="48"/>
      <c r="N642" s="223"/>
      <c r="O642" s="48"/>
      <c r="P642" s="134"/>
      <c r="Q642" s="134"/>
      <c r="T642" s="25" t="str">
        <f t="shared" si="425"/>
        <v/>
      </c>
      <c r="U642" s="25" t="e">
        <f t="shared" si="396"/>
        <v>#N/A</v>
      </c>
      <c r="V642" s="25" t="e">
        <f t="shared" si="397"/>
        <v>#N/A</v>
      </c>
      <c r="W642" s="25" t="e">
        <f t="shared" si="398"/>
        <v>#N/A</v>
      </c>
      <c r="X642" s="25" t="e">
        <f t="shared" si="399"/>
        <v>#N/A</v>
      </c>
      <c r="Y642" s="25" t="e">
        <f t="shared" si="400"/>
        <v>#N/A</v>
      </c>
      <c r="Z642" s="25" t="e">
        <f t="shared" si="401"/>
        <v>#N/A</v>
      </c>
      <c r="AA642" s="25" t="e">
        <f t="shared" si="402"/>
        <v>#N/A</v>
      </c>
      <c r="AB642" s="25" t="e">
        <f t="shared" si="403"/>
        <v>#N/A</v>
      </c>
      <c r="AC642" s="25" t="e">
        <f t="shared" si="404"/>
        <v>#N/A</v>
      </c>
      <c r="AD642" s="25" t="e">
        <f t="shared" si="405"/>
        <v>#N/A</v>
      </c>
      <c r="AE642" s="25" t="e">
        <f t="shared" si="406"/>
        <v>#N/A</v>
      </c>
      <c r="AF642" s="25" t="e">
        <f t="shared" si="407"/>
        <v>#N/A</v>
      </c>
    </row>
    <row r="643" spans="1:32" hidden="1" x14ac:dyDescent="0.25">
      <c r="A643" s="283"/>
      <c r="B643" s="34"/>
      <c r="C643" s="34"/>
      <c r="D643" s="223"/>
      <c r="E643" s="48"/>
      <c r="F643" s="43"/>
      <c r="G643" s="48"/>
      <c r="H643" s="4"/>
      <c r="I643" s="48"/>
      <c r="J643" s="223"/>
      <c r="K643" s="48"/>
      <c r="L643" s="223"/>
      <c r="M643" s="48"/>
      <c r="N643" s="223"/>
      <c r="O643" s="48"/>
      <c r="P643" s="134"/>
      <c r="Q643" s="134"/>
      <c r="T643" s="25" t="str">
        <f t="shared" si="425"/>
        <v/>
      </c>
      <c r="U643" s="25" t="e">
        <f t="shared" si="396"/>
        <v>#N/A</v>
      </c>
      <c r="V643" s="25" t="e">
        <f t="shared" si="397"/>
        <v>#N/A</v>
      </c>
      <c r="W643" s="25" t="e">
        <f t="shared" si="398"/>
        <v>#N/A</v>
      </c>
      <c r="X643" s="25" t="e">
        <f t="shared" si="399"/>
        <v>#N/A</v>
      </c>
      <c r="Y643" s="25" t="e">
        <f t="shared" si="400"/>
        <v>#N/A</v>
      </c>
      <c r="Z643" s="25" t="e">
        <f t="shared" si="401"/>
        <v>#N/A</v>
      </c>
      <c r="AA643" s="25" t="e">
        <f t="shared" si="402"/>
        <v>#N/A</v>
      </c>
      <c r="AB643" s="25" t="e">
        <f t="shared" si="403"/>
        <v>#N/A</v>
      </c>
      <c r="AC643" s="25" t="e">
        <f t="shared" si="404"/>
        <v>#N/A</v>
      </c>
      <c r="AD643" s="25" t="e">
        <f t="shared" si="405"/>
        <v>#N/A</v>
      </c>
      <c r="AE643" s="25" t="e">
        <f t="shared" si="406"/>
        <v>#N/A</v>
      </c>
      <c r="AF643" s="25" t="e">
        <f t="shared" si="407"/>
        <v>#N/A</v>
      </c>
    </row>
    <row r="644" spans="1:32" hidden="1" x14ac:dyDescent="0.25">
      <c r="A644" s="283"/>
      <c r="B644" s="34"/>
      <c r="C644" s="34"/>
      <c r="D644" s="223"/>
      <c r="E644" s="48"/>
      <c r="F644" s="43"/>
      <c r="G644" s="48"/>
      <c r="H644" s="4"/>
      <c r="I644" s="48"/>
      <c r="J644" s="223"/>
      <c r="K644" s="48"/>
      <c r="L644" s="223"/>
      <c r="M644" s="48"/>
      <c r="N644" s="223"/>
      <c r="O644" s="48"/>
      <c r="P644" s="134"/>
      <c r="Q644" s="134"/>
      <c r="T644" s="25" t="str">
        <f t="shared" si="425"/>
        <v/>
      </c>
      <c r="U644" s="25" t="e">
        <f t="shared" si="396"/>
        <v>#N/A</v>
      </c>
      <c r="V644" s="25" t="e">
        <f t="shared" si="397"/>
        <v>#N/A</v>
      </c>
      <c r="W644" s="25" t="e">
        <f t="shared" si="398"/>
        <v>#N/A</v>
      </c>
      <c r="X644" s="25" t="e">
        <f t="shared" si="399"/>
        <v>#N/A</v>
      </c>
      <c r="Y644" s="25" t="e">
        <f t="shared" si="400"/>
        <v>#N/A</v>
      </c>
      <c r="Z644" s="25" t="e">
        <f t="shared" si="401"/>
        <v>#N/A</v>
      </c>
      <c r="AA644" s="25" t="e">
        <f t="shared" si="402"/>
        <v>#N/A</v>
      </c>
      <c r="AB644" s="25" t="e">
        <f t="shared" si="403"/>
        <v>#N/A</v>
      </c>
      <c r="AC644" s="25" t="e">
        <f t="shared" si="404"/>
        <v>#N/A</v>
      </c>
      <c r="AD644" s="25" t="e">
        <f t="shared" si="405"/>
        <v>#N/A</v>
      </c>
      <c r="AE644" s="25" t="e">
        <f t="shared" si="406"/>
        <v>#N/A</v>
      </c>
      <c r="AF644" s="25" t="e">
        <f t="shared" si="407"/>
        <v>#N/A</v>
      </c>
    </row>
    <row r="645" spans="1:32" ht="15.75" thickBot="1" x14ac:dyDescent="0.3">
      <c r="A645" s="283"/>
      <c r="B645" s="34"/>
      <c r="C645" s="34"/>
      <c r="D645" s="223"/>
      <c r="E645" s="48"/>
      <c r="F645" s="43"/>
      <c r="G645" s="48"/>
      <c r="H645" s="4"/>
      <c r="I645" s="48"/>
      <c r="J645" s="223"/>
      <c r="K645" s="48"/>
      <c r="L645" s="223"/>
      <c r="M645" s="48"/>
      <c r="N645" s="223"/>
      <c r="O645" s="48"/>
      <c r="P645" s="134"/>
      <c r="Q645" s="134"/>
      <c r="T645" s="25" t="str">
        <f t="shared" si="425"/>
        <v/>
      </c>
      <c r="U645" s="25" t="e">
        <f t="shared" si="396"/>
        <v>#N/A</v>
      </c>
      <c r="V645" s="25" t="e">
        <f t="shared" si="397"/>
        <v>#N/A</v>
      </c>
      <c r="W645" s="25" t="e">
        <f t="shared" si="398"/>
        <v>#N/A</v>
      </c>
      <c r="X645" s="25" t="e">
        <f t="shared" si="399"/>
        <v>#N/A</v>
      </c>
      <c r="Y645" s="25" t="e">
        <f t="shared" si="400"/>
        <v>#N/A</v>
      </c>
      <c r="Z645" s="25" t="e">
        <f t="shared" si="401"/>
        <v>#N/A</v>
      </c>
      <c r="AA645" s="25" t="e">
        <f t="shared" si="402"/>
        <v>#N/A</v>
      </c>
      <c r="AB645" s="25" t="e">
        <f t="shared" si="403"/>
        <v>#N/A</v>
      </c>
      <c r="AC645" s="25" t="e">
        <f t="shared" si="404"/>
        <v>#N/A</v>
      </c>
      <c r="AD645" s="25" t="e">
        <f t="shared" si="405"/>
        <v>#N/A</v>
      </c>
      <c r="AE645" s="25" t="e">
        <f t="shared" si="406"/>
        <v>#N/A</v>
      </c>
      <c r="AF645" s="25" t="e">
        <f t="shared" si="407"/>
        <v>#N/A</v>
      </c>
    </row>
    <row r="646" spans="1:32" ht="15.75" thickBot="1" x14ac:dyDescent="0.3">
      <c r="C646">
        <f>COUNTA(C580:C645)</f>
        <v>7</v>
      </c>
      <c r="D646" s="31">
        <f>((COUNTA(D580:D645))-COUNTIF(E580:E645,"&lt;1"))/(COUNTA(D580:D645))</f>
        <v>1</v>
      </c>
      <c r="F646" s="31">
        <f>((COUNTA(F580:F645))-COUNTIF(G580:G645,"&lt;1"))/(COUNTA(F580:F645))</f>
        <v>1</v>
      </c>
      <c r="G646" s="137"/>
      <c r="H646" s="31">
        <f>((COUNTA(H580:H645))-COUNTIF(I580:I645,"&lt;1"))/(COUNTA(H580:H645))</f>
        <v>1</v>
      </c>
      <c r="I646" s="137"/>
      <c r="J646" s="31">
        <f>((COUNTA(J580:J645))-COUNTIF(K580:K645,"&lt;1"))/(COUNTA(J580:J645))</f>
        <v>1</v>
      </c>
      <c r="K646" s="137"/>
      <c r="L646" s="31">
        <f>((COUNTA(L580:L645))-COUNTIF(M580:M645,"&lt;1"))/(COUNTA(L580:L645))</f>
        <v>0.8571428571428571</v>
      </c>
      <c r="M646" s="137"/>
      <c r="N646" s="31">
        <f>((COUNTA(N580:N645))-COUNTIF(O580:O645,"&lt;1"))/(COUNTA(N580:N645))</f>
        <v>1</v>
      </c>
      <c r="O646" s="137"/>
      <c r="P646" s="11">
        <f>AVERAGE(P580:P645)</f>
        <v>0.8571428571428571</v>
      </c>
      <c r="Q646" s="11">
        <f>AVERAGE(Q580:Q645)</f>
        <v>0.8571428571428571</v>
      </c>
      <c r="T646" s="25" t="str">
        <f t="shared" si="424"/>
        <v>7</v>
      </c>
      <c r="U646" s="25" t="e">
        <f t="shared" si="396"/>
        <v>#N/A</v>
      </c>
      <c r="V646" s="25" t="e">
        <f t="shared" si="397"/>
        <v>#N/A</v>
      </c>
      <c r="W646" s="25" t="e">
        <f t="shared" si="398"/>
        <v>#N/A</v>
      </c>
      <c r="X646" s="25" t="e">
        <f t="shared" si="399"/>
        <v>#N/A</v>
      </c>
      <c r="Y646" s="25" t="e">
        <f t="shared" si="400"/>
        <v>#N/A</v>
      </c>
      <c r="Z646" s="25" t="e">
        <f t="shared" si="401"/>
        <v>#N/A</v>
      </c>
      <c r="AA646" s="25" t="e">
        <f t="shared" si="402"/>
        <v>#N/A</v>
      </c>
      <c r="AB646" s="25" t="e">
        <f t="shared" si="403"/>
        <v>#N/A</v>
      </c>
      <c r="AC646" s="25" t="e">
        <f t="shared" si="404"/>
        <v>#N/A</v>
      </c>
      <c r="AD646" s="25" t="e">
        <f t="shared" si="405"/>
        <v>#N/A</v>
      </c>
      <c r="AE646" s="25" t="e">
        <f t="shared" si="406"/>
        <v>#N/A</v>
      </c>
      <c r="AF646" s="25" t="e">
        <f t="shared" si="407"/>
        <v>#N/A</v>
      </c>
    </row>
    <row r="647" spans="1:32" x14ac:dyDescent="0.25">
      <c r="G647" s="1"/>
      <c r="H647" s="1"/>
      <c r="I647" s="1"/>
      <c r="K647" s="1"/>
      <c r="M647" s="1"/>
      <c r="O647" s="1"/>
    </row>
    <row r="648" spans="1:32" x14ac:dyDescent="0.25">
      <c r="G648" s="1"/>
      <c r="H648" s="1"/>
      <c r="I648" s="1"/>
      <c r="K648" s="1"/>
      <c r="M648" s="1"/>
      <c r="O648" s="1"/>
      <c r="T648" s="25" t="str">
        <f t="shared" ref="T648:T692" si="427">LEFT(C648,12)</f>
        <v/>
      </c>
      <c r="U648" s="25" t="e">
        <f t="shared" ref="U648:U715" si="428">VLOOKUP($T648,$T$4:$AF$15,2,FALSE)</f>
        <v>#N/A</v>
      </c>
      <c r="V648" s="25" t="e">
        <f t="shared" ref="V648:V715" si="429">VLOOKUP($T648,$T$4:$AF$15,3,FALSE)</f>
        <v>#N/A</v>
      </c>
      <c r="W648" s="25" t="e">
        <f t="shared" ref="W648:W715" si="430">VLOOKUP($T648,$T$4:$AF$15,4,FALSE)</f>
        <v>#N/A</v>
      </c>
      <c r="X648" s="25" t="e">
        <f t="shared" ref="X648:X715" si="431">VLOOKUP($T648,$T$4:$AF$15,5,FALSE)</f>
        <v>#N/A</v>
      </c>
      <c r="Y648" s="25" t="e">
        <f t="shared" ref="Y648:Y715" si="432">VLOOKUP($T648,$T$4:$AF$15,6,FALSE)</f>
        <v>#N/A</v>
      </c>
      <c r="Z648" s="25" t="e">
        <f t="shared" ref="Z648:Z715" si="433">VLOOKUP($T648,$T$4:$AF$15,7,FALSE)</f>
        <v>#N/A</v>
      </c>
      <c r="AA648" s="25" t="e">
        <f t="shared" ref="AA648:AA715" si="434">VLOOKUP($T648,$T$4:$AF$15,8,FALSE)</f>
        <v>#N/A</v>
      </c>
      <c r="AB648" s="25" t="e">
        <f t="shared" ref="AB648:AB715" si="435">VLOOKUP($T648,$T$4:$AF$15,9,FALSE)</f>
        <v>#N/A</v>
      </c>
      <c r="AC648" s="25" t="e">
        <f t="shared" ref="AC648:AC715" si="436">VLOOKUP($T648,$T$4:$AF$15,10,FALSE)</f>
        <v>#N/A</v>
      </c>
      <c r="AD648" s="25" t="e">
        <f t="shared" ref="AD648:AD715" si="437">VLOOKUP($T648,$T$4:$AF$15,11,FALSE)</f>
        <v>#N/A</v>
      </c>
      <c r="AE648" s="25" t="e">
        <f t="shared" ref="AE648:AE715" si="438">VLOOKUP($T648,$T$4:$AF$15,12,FALSE)</f>
        <v>#N/A</v>
      </c>
      <c r="AF648" s="25" t="e">
        <f t="shared" ref="AF648:AF715" si="439">VLOOKUP($T648,$T$4:$AF$15,13,FALSE)</f>
        <v>#N/A</v>
      </c>
    </row>
    <row r="649" spans="1:32" s="187" customFormat="1" ht="30" hidden="1" x14ac:dyDescent="0.25">
      <c r="A649" s="321" t="s">
        <v>18</v>
      </c>
      <c r="B649" s="321" t="s">
        <v>19</v>
      </c>
      <c r="C649" s="321" t="s">
        <v>29</v>
      </c>
      <c r="D649" s="322" t="s">
        <v>127</v>
      </c>
      <c r="E649" s="48"/>
      <c r="F649" s="322" t="s">
        <v>15</v>
      </c>
      <c r="G649" s="323"/>
      <c r="H649" s="322" t="s">
        <v>123</v>
      </c>
      <c r="I649" s="323"/>
      <c r="J649" s="322" t="s">
        <v>14</v>
      </c>
      <c r="K649" s="323"/>
      <c r="L649" s="322" t="s">
        <v>125</v>
      </c>
      <c r="M649" s="324"/>
      <c r="N649" s="325" t="s">
        <v>2</v>
      </c>
      <c r="O649" s="324"/>
      <c r="P649" s="326" t="s">
        <v>124</v>
      </c>
      <c r="Q649" s="327" t="s">
        <v>432</v>
      </c>
      <c r="T649" s="328" t="str">
        <f t="shared" si="427"/>
        <v>Product</v>
      </c>
      <c r="U649" s="328" t="e">
        <f t="shared" si="428"/>
        <v>#N/A</v>
      </c>
      <c r="V649" s="328" t="e">
        <f t="shared" si="429"/>
        <v>#N/A</v>
      </c>
      <c r="W649" s="328" t="e">
        <f t="shared" si="430"/>
        <v>#N/A</v>
      </c>
      <c r="X649" s="328" t="e">
        <f t="shared" si="431"/>
        <v>#N/A</v>
      </c>
      <c r="Y649" s="328" t="e">
        <f t="shared" si="432"/>
        <v>#N/A</v>
      </c>
      <c r="Z649" s="328" t="e">
        <f t="shared" si="433"/>
        <v>#N/A</v>
      </c>
      <c r="AA649" s="328" t="e">
        <f t="shared" si="434"/>
        <v>#N/A</v>
      </c>
      <c r="AB649" s="328" t="e">
        <f t="shared" si="435"/>
        <v>#N/A</v>
      </c>
      <c r="AC649" s="328" t="e">
        <f t="shared" si="436"/>
        <v>#N/A</v>
      </c>
      <c r="AD649" s="328" t="e">
        <f t="shared" si="437"/>
        <v>#N/A</v>
      </c>
      <c r="AE649" s="328" t="e">
        <f t="shared" si="438"/>
        <v>#N/A</v>
      </c>
      <c r="AF649" s="328" t="e">
        <f t="shared" si="439"/>
        <v>#N/A</v>
      </c>
    </row>
    <row r="650" spans="1:32" hidden="1" x14ac:dyDescent="0.25">
      <c r="A650" s="283">
        <v>45599</v>
      </c>
      <c r="B650" s="271" t="s">
        <v>437</v>
      </c>
      <c r="C650" s="33" t="s">
        <v>31</v>
      </c>
      <c r="D650" s="223">
        <v>1.8</v>
      </c>
      <c r="E650" s="48">
        <f t="shared" ref="E650:E702" si="440">IF(+(IF(D650&lt;U650,0,IF(D650&gt;V650,0,1)))=1,1,0)</f>
        <v>1</v>
      </c>
      <c r="F650" s="43">
        <v>14.5</v>
      </c>
      <c r="G650" s="48">
        <f>IF(+(IF(F650&lt;W650,0,IF(F650&gt;X650,0,1)))=1,1,0)</f>
        <v>1</v>
      </c>
      <c r="H650" s="4">
        <v>5.44</v>
      </c>
      <c r="I650" s="48">
        <f>IF(+(IF(H650&lt;Y650,0,IF(H650&gt;Z650,0,1)))=1,1,0)</f>
        <v>1</v>
      </c>
      <c r="J650" s="223">
        <v>6.35</v>
      </c>
      <c r="K650" s="48">
        <f>IF(+(IF(J650&lt;AA650,0,IF(J650&gt;AB650,0,1)))=1,1,0)</f>
        <v>1</v>
      </c>
      <c r="L650" s="223">
        <v>18.600000000000001</v>
      </c>
      <c r="M650" s="48">
        <f t="shared" ref="M650:M702" si="441">IF(+(IF(L650&lt;AC650,0,IF(L650&gt;AD650,0,1)))=1,1,0)</f>
        <v>1</v>
      </c>
      <c r="N650" s="223">
        <v>275</v>
      </c>
      <c r="O650" s="48">
        <f t="shared" ref="O650:O701" si="442">IF(+(IF(N650&lt;AE650,0,IF(N650&gt;AF650,0,1)))=1,1,0)</f>
        <v>1</v>
      </c>
      <c r="P650" s="134">
        <f t="shared" ref="P650" si="443">IF(+(IF(D650&lt;U650,0,IF(D650&gt;V650,0,1)))+(IF(F650&lt;W650,0,IF(F650&gt;X650,0,1)))+(IF(H650&lt;Y650,0,IF(H650&gt;Z650,0,1)))+(IF(J650&lt;AA650,0,IF(J650&gt;AB650,0,1)))+(IF(L650&lt;AC650,0,IF(L650&gt;AD650,0,1)))+(IF(N650&lt;AE650,0,IF(N650&gt;AF650,0,1)))=6,1,0)</f>
        <v>1</v>
      </c>
      <c r="Q650" s="134">
        <f t="shared" ref="Q650" si="444">IF(+(IF(D650&lt;U650,0,IF(D650&gt;V650,0,1)))+(IF(F650&lt;W650,0,IF(F650&gt;X650,0,1)))+(IF(H650&lt;Y650,0,IF(H650&gt;Z650,0,1)))+(IF(L650&lt;AC650,0,IF(L650&gt;AD650,0,1)))+(IF(N650&lt;AE650,0,IF(N650&gt;AF650,0,1)))=5,1,0)</f>
        <v>1</v>
      </c>
      <c r="T650" s="25" t="str">
        <f t="shared" si="427"/>
        <v>CARIB</v>
      </c>
      <c r="U650" s="25">
        <f t="shared" si="428"/>
        <v>1.65</v>
      </c>
      <c r="V650" s="25">
        <f t="shared" si="429"/>
        <v>2.14</v>
      </c>
      <c r="W650" s="25">
        <f t="shared" si="430"/>
        <v>12.5</v>
      </c>
      <c r="X650" s="25">
        <f t="shared" si="431"/>
        <v>16.399999999999999</v>
      </c>
      <c r="Y650" s="25">
        <f t="shared" si="432"/>
        <v>5</v>
      </c>
      <c r="Z650" s="25">
        <f t="shared" si="433"/>
        <v>5.44</v>
      </c>
      <c r="AA650" s="25">
        <f t="shared" si="434"/>
        <v>5</v>
      </c>
      <c r="AB650" s="25">
        <f t="shared" si="435"/>
        <v>7</v>
      </c>
      <c r="AC650" s="25">
        <f t="shared" si="436"/>
        <v>12</v>
      </c>
      <c r="AD650" s="25">
        <f t="shared" si="437"/>
        <v>19.440000000000001</v>
      </c>
      <c r="AE650" s="25">
        <f t="shared" si="438"/>
        <v>270</v>
      </c>
      <c r="AF650" s="25">
        <f t="shared" si="439"/>
        <v>280</v>
      </c>
    </row>
    <row r="651" spans="1:32" hidden="1" x14ac:dyDescent="0.25">
      <c r="A651" s="283">
        <v>45600</v>
      </c>
      <c r="B651" s="271" t="s">
        <v>459</v>
      </c>
      <c r="C651" s="33" t="s">
        <v>31</v>
      </c>
      <c r="D651" s="223">
        <v>1.87</v>
      </c>
      <c r="E651" s="48">
        <f t="shared" si="440"/>
        <v>1</v>
      </c>
      <c r="F651" s="43">
        <v>14.8</v>
      </c>
      <c r="G651" s="48">
        <f t="shared" ref="G651:G702" si="445">IF(+(IF(F651&lt;W651,0,IF(F651&gt;X651,0,1)))=1,1,0)</f>
        <v>1</v>
      </c>
      <c r="H651" s="4">
        <v>5.28</v>
      </c>
      <c r="I651" s="48">
        <f t="shared" ref="I651:I702" si="446">IF(+(IF(H651&lt;Y651,0,IF(H651&gt;Z651,0,1)))=1,1,0)</f>
        <v>1</v>
      </c>
      <c r="J651" s="223">
        <v>5.63</v>
      </c>
      <c r="K651" s="48">
        <f>IF(+(IF(J651&lt;AA651,0,IF(J651&gt;AB651,0,1)))=1,1,0)</f>
        <v>1</v>
      </c>
      <c r="L651" s="223">
        <v>16.8</v>
      </c>
      <c r="M651" s="48">
        <f t="shared" si="441"/>
        <v>1</v>
      </c>
      <c r="N651" s="223">
        <v>275</v>
      </c>
      <c r="O651" s="48">
        <f t="shared" si="442"/>
        <v>1</v>
      </c>
      <c r="P651" s="134">
        <f t="shared" ref="P651:P653" si="447">IF(+(IF(D651&lt;U651,0,IF(D651&gt;V651,0,1)))+(IF(F651&lt;W651,0,IF(F651&gt;X651,0,1)))+(IF(H651&lt;Y651,0,IF(H651&gt;Z651,0,1)))+(IF(J651&lt;AA651,0,IF(J651&gt;AB651,0,1)))+(IF(L651&lt;AC651,0,IF(L651&gt;AD651,0,1)))+(IF(N651&lt;AE651,0,IF(N651&gt;AF651,0,1)))=6,1,0)</f>
        <v>1</v>
      </c>
      <c r="Q651" s="134">
        <f t="shared" ref="Q651:Q653" si="448">IF(+(IF(D651&lt;U651,0,IF(D651&gt;V651,0,1)))+(IF(F651&lt;W651,0,IF(F651&gt;X651,0,1)))+(IF(H651&lt;Y651,0,IF(H651&gt;Z651,0,1)))+(IF(L651&lt;AC651,0,IF(L651&gt;AD651,0,1)))+(IF(N651&lt;AE651,0,IF(N651&gt;AF651,0,1)))=5,1,0)</f>
        <v>1</v>
      </c>
      <c r="T651" s="25" t="str">
        <f t="shared" si="427"/>
        <v>CARIB</v>
      </c>
      <c r="U651" s="25">
        <f t="shared" si="428"/>
        <v>1.65</v>
      </c>
      <c r="V651" s="25">
        <f t="shared" si="429"/>
        <v>2.14</v>
      </c>
      <c r="W651" s="25">
        <f t="shared" si="430"/>
        <v>12.5</v>
      </c>
      <c r="X651" s="25">
        <f t="shared" si="431"/>
        <v>16.399999999999999</v>
      </c>
      <c r="Y651" s="25">
        <f t="shared" si="432"/>
        <v>5</v>
      </c>
      <c r="Z651" s="25">
        <f t="shared" si="433"/>
        <v>5.44</v>
      </c>
      <c r="AA651" s="25">
        <f t="shared" si="434"/>
        <v>5</v>
      </c>
      <c r="AB651" s="25">
        <f t="shared" si="435"/>
        <v>7</v>
      </c>
      <c r="AC651" s="25">
        <f t="shared" si="436"/>
        <v>12</v>
      </c>
      <c r="AD651" s="25">
        <f t="shared" si="437"/>
        <v>19.440000000000001</v>
      </c>
      <c r="AE651" s="25">
        <f t="shared" si="438"/>
        <v>270</v>
      </c>
      <c r="AF651" s="25">
        <f t="shared" si="439"/>
        <v>280</v>
      </c>
    </row>
    <row r="652" spans="1:32" hidden="1" x14ac:dyDescent="0.25">
      <c r="A652" s="283">
        <v>45600</v>
      </c>
      <c r="B652" s="118" t="s">
        <v>452</v>
      </c>
      <c r="C652" s="118" t="s">
        <v>31</v>
      </c>
      <c r="D652" s="223">
        <v>1.7</v>
      </c>
      <c r="E652" s="48">
        <f t="shared" si="440"/>
        <v>1</v>
      </c>
      <c r="F652" s="223">
        <v>13.55</v>
      </c>
      <c r="G652" s="48">
        <f t="shared" si="445"/>
        <v>1</v>
      </c>
      <c r="H652" s="4">
        <v>5.43</v>
      </c>
      <c r="I652" s="48">
        <f t="shared" si="446"/>
        <v>1</v>
      </c>
      <c r="J652" s="223">
        <v>5.36</v>
      </c>
      <c r="K652" s="48">
        <f t="shared" ref="K652:K702" si="449">IF(+(IF(J652&lt;AA652,0,IF(J652&gt;AB652,0,1)))=1,1,0)</f>
        <v>1</v>
      </c>
      <c r="L652" s="223">
        <v>13.46</v>
      </c>
      <c r="M652" s="48">
        <f t="shared" si="441"/>
        <v>1</v>
      </c>
      <c r="N652" s="223">
        <v>274.5</v>
      </c>
      <c r="O652" s="48">
        <f t="shared" si="442"/>
        <v>1</v>
      </c>
      <c r="P652" s="134">
        <f t="shared" si="447"/>
        <v>1</v>
      </c>
      <c r="Q652" s="134">
        <f t="shared" si="448"/>
        <v>1</v>
      </c>
      <c r="T652" s="25" t="str">
        <f t="shared" si="427"/>
        <v>CARIB</v>
      </c>
      <c r="U652" s="25">
        <f t="shared" si="428"/>
        <v>1.65</v>
      </c>
      <c r="V652" s="25">
        <f t="shared" si="429"/>
        <v>2.14</v>
      </c>
      <c r="W652" s="25">
        <f t="shared" si="430"/>
        <v>12.5</v>
      </c>
      <c r="X652" s="25">
        <f t="shared" si="431"/>
        <v>16.399999999999999</v>
      </c>
      <c r="Y652" s="25">
        <f t="shared" si="432"/>
        <v>5</v>
      </c>
      <c r="Z652" s="25">
        <f t="shared" si="433"/>
        <v>5.44</v>
      </c>
      <c r="AA652" s="25">
        <f t="shared" si="434"/>
        <v>5</v>
      </c>
      <c r="AB652" s="25">
        <f t="shared" si="435"/>
        <v>7</v>
      </c>
      <c r="AC652" s="25">
        <f t="shared" si="436"/>
        <v>12</v>
      </c>
      <c r="AD652" s="25">
        <f t="shared" si="437"/>
        <v>19.440000000000001</v>
      </c>
      <c r="AE652" s="25">
        <f t="shared" si="438"/>
        <v>270</v>
      </c>
      <c r="AF652" s="25">
        <f t="shared" si="439"/>
        <v>280</v>
      </c>
    </row>
    <row r="653" spans="1:32" hidden="1" x14ac:dyDescent="0.25">
      <c r="A653" s="283">
        <v>45600</v>
      </c>
      <c r="B653" s="118" t="s">
        <v>437</v>
      </c>
      <c r="C653" s="118" t="s">
        <v>31</v>
      </c>
      <c r="D653" s="223">
        <v>1.78</v>
      </c>
      <c r="E653" s="48">
        <f t="shared" si="440"/>
        <v>1</v>
      </c>
      <c r="F653" s="43">
        <v>14.9</v>
      </c>
      <c r="G653" s="48">
        <f t="shared" si="445"/>
        <v>1</v>
      </c>
      <c r="H653" s="4">
        <v>5.38</v>
      </c>
      <c r="I653" s="48">
        <f t="shared" si="446"/>
        <v>1</v>
      </c>
      <c r="J653" s="223">
        <v>5.63</v>
      </c>
      <c r="K653" s="48">
        <f t="shared" si="449"/>
        <v>1</v>
      </c>
      <c r="L653" s="223">
        <v>17.399999999999999</v>
      </c>
      <c r="M653" s="48">
        <f t="shared" si="441"/>
        <v>1</v>
      </c>
      <c r="N653" s="223">
        <v>275</v>
      </c>
      <c r="O653" s="48">
        <f t="shared" si="442"/>
        <v>1</v>
      </c>
      <c r="P653" s="134">
        <f t="shared" si="447"/>
        <v>1</v>
      </c>
      <c r="Q653" s="134">
        <f t="shared" si="448"/>
        <v>1</v>
      </c>
      <c r="R653" s="48">
        <f t="shared" ref="R653" si="450">IF(+(IF(Q653&lt;AH653,0,IF(Q653&gt;AI653,0,1)))=1,1,0)</f>
        <v>0</v>
      </c>
      <c r="T653" s="25" t="str">
        <f t="shared" si="427"/>
        <v>CARIB</v>
      </c>
      <c r="U653" s="25">
        <f t="shared" si="428"/>
        <v>1.65</v>
      </c>
      <c r="V653" s="25">
        <f t="shared" si="429"/>
        <v>2.14</v>
      </c>
      <c r="W653" s="25">
        <f t="shared" si="430"/>
        <v>12.5</v>
      </c>
      <c r="X653" s="25">
        <f t="shared" si="431"/>
        <v>16.399999999999999</v>
      </c>
      <c r="Y653" s="25">
        <f t="shared" si="432"/>
        <v>5</v>
      </c>
      <c r="Z653" s="25">
        <f t="shared" si="433"/>
        <v>5.44</v>
      </c>
      <c r="AA653" s="25">
        <f t="shared" si="434"/>
        <v>5</v>
      </c>
      <c r="AB653" s="25">
        <f t="shared" si="435"/>
        <v>7</v>
      </c>
      <c r="AC653" s="25">
        <f t="shared" si="436"/>
        <v>12</v>
      </c>
      <c r="AD653" s="25">
        <f t="shared" si="437"/>
        <v>19.440000000000001</v>
      </c>
      <c r="AE653" s="25">
        <f t="shared" si="438"/>
        <v>270</v>
      </c>
      <c r="AF653" s="25">
        <f t="shared" si="439"/>
        <v>280</v>
      </c>
    </row>
    <row r="654" spans="1:32" hidden="1" x14ac:dyDescent="0.25">
      <c r="A654" s="283">
        <v>45600</v>
      </c>
      <c r="B654" s="118" t="s">
        <v>436</v>
      </c>
      <c r="C654" s="34" t="s">
        <v>31</v>
      </c>
      <c r="D654" s="223">
        <v>1.76</v>
      </c>
      <c r="E654" s="48">
        <f t="shared" si="440"/>
        <v>1</v>
      </c>
      <c r="F654" s="43">
        <v>13.4</v>
      </c>
      <c r="G654" s="48">
        <f t="shared" si="445"/>
        <v>1</v>
      </c>
      <c r="H654" s="4">
        <v>5.33</v>
      </c>
      <c r="I654" s="48">
        <f t="shared" si="446"/>
        <v>1</v>
      </c>
      <c r="J654" s="223">
        <v>5.55</v>
      </c>
      <c r="K654" s="48">
        <f t="shared" si="449"/>
        <v>1</v>
      </c>
      <c r="L654" s="223">
        <v>14.7</v>
      </c>
      <c r="M654" s="48">
        <f t="shared" si="441"/>
        <v>1</v>
      </c>
      <c r="N654" s="262" t="s">
        <v>460</v>
      </c>
      <c r="O654" s="48"/>
      <c r="P654" s="248">
        <v>1</v>
      </c>
      <c r="Q654" s="248">
        <v>1</v>
      </c>
      <c r="T654" s="25" t="str">
        <f t="shared" si="427"/>
        <v>CARIB</v>
      </c>
      <c r="U654" s="25">
        <f t="shared" si="428"/>
        <v>1.65</v>
      </c>
      <c r="V654" s="25">
        <f t="shared" si="429"/>
        <v>2.14</v>
      </c>
      <c r="W654" s="25">
        <f t="shared" si="430"/>
        <v>12.5</v>
      </c>
      <c r="X654" s="25">
        <f t="shared" si="431"/>
        <v>16.399999999999999</v>
      </c>
      <c r="Y654" s="25">
        <f t="shared" si="432"/>
        <v>5</v>
      </c>
      <c r="Z654" s="25">
        <f t="shared" si="433"/>
        <v>5.44</v>
      </c>
      <c r="AA654" s="25">
        <f t="shared" si="434"/>
        <v>5</v>
      </c>
      <c r="AB654" s="25">
        <f t="shared" si="435"/>
        <v>7</v>
      </c>
      <c r="AC654" s="25">
        <f t="shared" si="436"/>
        <v>12</v>
      </c>
      <c r="AD654" s="25">
        <f t="shared" si="437"/>
        <v>19.440000000000001</v>
      </c>
      <c r="AE654" s="25">
        <f t="shared" si="438"/>
        <v>270</v>
      </c>
      <c r="AF654" s="25">
        <f t="shared" si="439"/>
        <v>280</v>
      </c>
    </row>
    <row r="655" spans="1:32" ht="13.5" hidden="1" customHeight="1" x14ac:dyDescent="0.25">
      <c r="A655" s="283">
        <v>45600</v>
      </c>
      <c r="B655" s="118" t="s">
        <v>456</v>
      </c>
      <c r="C655" s="34" t="s">
        <v>31</v>
      </c>
      <c r="D655" s="223">
        <v>1.78</v>
      </c>
      <c r="E655" s="48">
        <f t="shared" si="440"/>
        <v>1</v>
      </c>
      <c r="F655" s="43">
        <v>13.75</v>
      </c>
      <c r="G655" s="48">
        <f t="shared" si="445"/>
        <v>1</v>
      </c>
      <c r="H655" s="4">
        <v>5.26</v>
      </c>
      <c r="I655" s="48">
        <f t="shared" si="446"/>
        <v>1</v>
      </c>
      <c r="J655" s="223">
        <v>5.35</v>
      </c>
      <c r="K655" s="48">
        <f t="shared" si="449"/>
        <v>1</v>
      </c>
      <c r="L655" s="223">
        <v>12.6</v>
      </c>
      <c r="M655" s="48">
        <f t="shared" si="441"/>
        <v>1</v>
      </c>
      <c r="N655" s="262"/>
      <c r="O655" s="48"/>
      <c r="P655" s="248">
        <v>1</v>
      </c>
      <c r="Q655" s="248">
        <v>1</v>
      </c>
      <c r="T655" s="25" t="str">
        <f t="shared" si="427"/>
        <v>CARIB</v>
      </c>
      <c r="U655" s="25">
        <f t="shared" si="428"/>
        <v>1.65</v>
      </c>
      <c r="V655" s="25">
        <f t="shared" si="429"/>
        <v>2.14</v>
      </c>
      <c r="W655" s="25">
        <f t="shared" si="430"/>
        <v>12.5</v>
      </c>
      <c r="X655" s="25">
        <f t="shared" si="431"/>
        <v>16.399999999999999</v>
      </c>
      <c r="Y655" s="25">
        <f t="shared" si="432"/>
        <v>5</v>
      </c>
      <c r="Z655" s="25">
        <f t="shared" si="433"/>
        <v>5.44</v>
      </c>
      <c r="AA655" s="25">
        <f t="shared" si="434"/>
        <v>5</v>
      </c>
      <c r="AB655" s="25">
        <f t="shared" si="435"/>
        <v>7</v>
      </c>
      <c r="AC655" s="25">
        <f t="shared" si="436"/>
        <v>12</v>
      </c>
      <c r="AD655" s="25">
        <f t="shared" si="437"/>
        <v>19.440000000000001</v>
      </c>
      <c r="AE655" s="25">
        <f t="shared" si="438"/>
        <v>270</v>
      </c>
      <c r="AF655" s="25">
        <f t="shared" si="439"/>
        <v>280</v>
      </c>
    </row>
    <row r="656" spans="1:32" hidden="1" x14ac:dyDescent="0.25">
      <c r="A656" s="283">
        <v>45601</v>
      </c>
      <c r="B656" s="118" t="s">
        <v>459</v>
      </c>
      <c r="C656" s="34" t="s">
        <v>34</v>
      </c>
      <c r="D656" s="223">
        <v>17.21</v>
      </c>
      <c r="E656" s="48">
        <f t="shared" si="440"/>
        <v>1</v>
      </c>
      <c r="F656" s="43">
        <v>11.9</v>
      </c>
      <c r="G656" s="48">
        <f t="shared" si="445"/>
        <v>1</v>
      </c>
      <c r="H656" s="293"/>
      <c r="I656" s="48"/>
      <c r="J656" s="223">
        <v>210.9</v>
      </c>
      <c r="K656" s="48">
        <f t="shared" si="449"/>
        <v>1</v>
      </c>
      <c r="L656" s="262"/>
      <c r="M656" s="48"/>
      <c r="N656" s="223">
        <v>275</v>
      </c>
      <c r="O656" s="48">
        <f t="shared" si="442"/>
        <v>1</v>
      </c>
      <c r="P656" s="248">
        <v>1</v>
      </c>
      <c r="Q656" s="248">
        <v>1</v>
      </c>
      <c r="T656" s="25" t="str">
        <f t="shared" si="427"/>
        <v>STARMALT</v>
      </c>
      <c r="U656" s="25">
        <f t="shared" si="428"/>
        <v>16.8</v>
      </c>
      <c r="V656" s="25">
        <f t="shared" si="429"/>
        <v>17.239999999999998</v>
      </c>
      <c r="W656" s="25">
        <f t="shared" si="430"/>
        <v>10</v>
      </c>
      <c r="X656" s="25">
        <f t="shared" si="431"/>
        <v>12.44</v>
      </c>
      <c r="Y656" s="25">
        <f t="shared" si="432"/>
        <v>0</v>
      </c>
      <c r="Z656" s="25">
        <f t="shared" si="433"/>
        <v>0</v>
      </c>
      <c r="AA656" s="25">
        <f t="shared" si="434"/>
        <v>170</v>
      </c>
      <c r="AB656" s="25">
        <f t="shared" si="435"/>
        <v>240</v>
      </c>
      <c r="AC656" s="25">
        <f t="shared" si="436"/>
        <v>230</v>
      </c>
      <c r="AD656" s="25">
        <f t="shared" si="437"/>
        <v>250</v>
      </c>
      <c r="AE656" s="25">
        <f t="shared" si="438"/>
        <v>270</v>
      </c>
      <c r="AF656" s="25">
        <f t="shared" si="439"/>
        <v>280</v>
      </c>
    </row>
    <row r="657" spans="1:32" hidden="1" x14ac:dyDescent="0.25">
      <c r="A657" s="283">
        <v>45601</v>
      </c>
      <c r="B657" s="118" t="s">
        <v>437</v>
      </c>
      <c r="C657" s="34" t="s">
        <v>30</v>
      </c>
      <c r="D657" s="223">
        <v>0.87</v>
      </c>
      <c r="E657" s="48">
        <f t="shared" si="440"/>
        <v>1</v>
      </c>
      <c r="F657" s="43">
        <v>13.65</v>
      </c>
      <c r="G657" s="48">
        <f t="shared" si="445"/>
        <v>1</v>
      </c>
      <c r="H657" s="4">
        <v>5.69</v>
      </c>
      <c r="I657" s="48">
        <f t="shared" si="446"/>
        <v>1</v>
      </c>
      <c r="J657" s="223">
        <v>5.01</v>
      </c>
      <c r="K657" s="48">
        <f t="shared" si="449"/>
        <v>1</v>
      </c>
      <c r="L657" s="223">
        <v>19.5</v>
      </c>
      <c r="M657" s="48">
        <f t="shared" si="441"/>
        <v>0</v>
      </c>
      <c r="N657" s="223">
        <v>274.60000000000002</v>
      </c>
      <c r="O657" s="48">
        <f t="shared" si="442"/>
        <v>1</v>
      </c>
      <c r="P657" s="134">
        <f t="shared" ref="P657:P701" si="451">IF(+(IF(D657&lt;U657,0,IF(D657&gt;V657,0,1)))+(IF(F657&lt;W657,0,IF(F657&gt;X657,0,1)))+(IF(H657&lt;Y657,0,IF(H657&gt;Z657,0,1)))+(IF(J657&lt;AA657,0,IF(J657&gt;AB657,0,1)))+(IF(L657&lt;AC657,0,IF(L657&gt;AD657,0,1)))+(IF(N657&lt;AE657,0,IF(N657&gt;AF657,0,1)))=6,1,0)</f>
        <v>0</v>
      </c>
      <c r="Q657" s="134">
        <f t="shared" ref="Q657:Q701" si="452">IF(+(IF(D657&lt;U657,0,IF(D657&gt;V657,0,1)))+(IF(F657&lt;W657,0,IF(F657&gt;X657,0,1)))+(IF(H657&lt;Y657,0,IF(H657&gt;Z657,0,1)))+(IF(L657&lt;AC657,0,IF(L657&gt;AD657,0,1)))+(IF(N657&lt;AE657,0,IF(N657&gt;AF657,0,1)))=5,1,0)</f>
        <v>0</v>
      </c>
      <c r="T657" s="25" t="str">
        <f t="shared" si="427"/>
        <v>STAG</v>
      </c>
      <c r="U657" s="25">
        <f t="shared" si="428"/>
        <v>0.8</v>
      </c>
      <c r="V657" s="25">
        <f t="shared" si="429"/>
        <v>1.24</v>
      </c>
      <c r="W657" s="25">
        <f t="shared" si="430"/>
        <v>12.5</v>
      </c>
      <c r="X657" s="25">
        <f t="shared" si="431"/>
        <v>16.440000000000001</v>
      </c>
      <c r="Y657" s="25">
        <f t="shared" si="432"/>
        <v>5.45</v>
      </c>
      <c r="Z657" s="25">
        <f t="shared" si="433"/>
        <v>5.94</v>
      </c>
      <c r="AA657" s="25">
        <f t="shared" si="434"/>
        <v>5</v>
      </c>
      <c r="AB657" s="25">
        <f t="shared" si="435"/>
        <v>7</v>
      </c>
      <c r="AC657" s="25">
        <f t="shared" si="436"/>
        <v>12</v>
      </c>
      <c r="AD657" s="25">
        <f t="shared" si="437"/>
        <v>19.440000000000001</v>
      </c>
      <c r="AE657" s="25">
        <f t="shared" si="438"/>
        <v>270</v>
      </c>
      <c r="AF657" s="25">
        <f t="shared" si="439"/>
        <v>280</v>
      </c>
    </row>
    <row r="658" spans="1:32" hidden="1" x14ac:dyDescent="0.25">
      <c r="A658" s="283">
        <v>45601</v>
      </c>
      <c r="B658" s="118" t="s">
        <v>452</v>
      </c>
      <c r="C658" s="34" t="s">
        <v>30</v>
      </c>
      <c r="D658" s="223">
        <v>0.93</v>
      </c>
      <c r="E658" s="48">
        <f t="shared" si="440"/>
        <v>1</v>
      </c>
      <c r="F658" s="43">
        <v>13.5</v>
      </c>
      <c r="G658" s="48">
        <f t="shared" si="445"/>
        <v>1</v>
      </c>
      <c r="H658" s="4">
        <v>5.79</v>
      </c>
      <c r="I658" s="48">
        <f t="shared" si="446"/>
        <v>1</v>
      </c>
      <c r="J658" s="223">
        <v>5.2</v>
      </c>
      <c r="K658" s="48">
        <f t="shared" si="449"/>
        <v>1</v>
      </c>
      <c r="L658" s="223">
        <v>17.03</v>
      </c>
      <c r="M658" s="48">
        <f t="shared" si="441"/>
        <v>1</v>
      </c>
      <c r="N658" s="223">
        <v>275</v>
      </c>
      <c r="O658" s="48">
        <f t="shared" si="442"/>
        <v>1</v>
      </c>
      <c r="P658" s="134">
        <f t="shared" si="451"/>
        <v>1</v>
      </c>
      <c r="Q658" s="134">
        <f t="shared" si="452"/>
        <v>1</v>
      </c>
      <c r="T658" s="25" t="str">
        <f t="shared" si="427"/>
        <v>STAG</v>
      </c>
      <c r="U658" s="25">
        <f t="shared" si="428"/>
        <v>0.8</v>
      </c>
      <c r="V658" s="25">
        <f t="shared" si="429"/>
        <v>1.24</v>
      </c>
      <c r="W658" s="25">
        <f t="shared" si="430"/>
        <v>12.5</v>
      </c>
      <c r="X658" s="25">
        <f t="shared" si="431"/>
        <v>16.440000000000001</v>
      </c>
      <c r="Y658" s="25">
        <f t="shared" si="432"/>
        <v>5.45</v>
      </c>
      <c r="Z658" s="25">
        <f t="shared" si="433"/>
        <v>5.94</v>
      </c>
      <c r="AA658" s="25">
        <f t="shared" si="434"/>
        <v>5</v>
      </c>
      <c r="AB658" s="25">
        <f t="shared" si="435"/>
        <v>7</v>
      </c>
      <c r="AC658" s="25">
        <f t="shared" si="436"/>
        <v>12</v>
      </c>
      <c r="AD658" s="25">
        <f t="shared" si="437"/>
        <v>19.440000000000001</v>
      </c>
      <c r="AE658" s="25">
        <f t="shared" si="438"/>
        <v>270</v>
      </c>
      <c r="AF658" s="25">
        <f t="shared" si="439"/>
        <v>280</v>
      </c>
    </row>
    <row r="659" spans="1:32" hidden="1" x14ac:dyDescent="0.25">
      <c r="A659" s="283">
        <v>45602</v>
      </c>
      <c r="B659" s="118" t="s">
        <v>436</v>
      </c>
      <c r="C659" s="34" t="s">
        <v>30</v>
      </c>
      <c r="D659" s="223">
        <v>1.1299999999999999</v>
      </c>
      <c r="E659" s="48">
        <f t="shared" si="440"/>
        <v>1</v>
      </c>
      <c r="F659" s="43">
        <v>13.35</v>
      </c>
      <c r="G659" s="48">
        <f t="shared" si="445"/>
        <v>1</v>
      </c>
      <c r="H659" s="4">
        <v>5.74</v>
      </c>
      <c r="I659" s="48">
        <f t="shared" si="446"/>
        <v>1</v>
      </c>
      <c r="J659" s="223">
        <v>5.8</v>
      </c>
      <c r="K659" s="48">
        <f t="shared" si="449"/>
        <v>1</v>
      </c>
      <c r="L659" s="223">
        <v>15.35</v>
      </c>
      <c r="M659" s="48">
        <f t="shared" si="441"/>
        <v>1</v>
      </c>
      <c r="N659" s="223">
        <v>275</v>
      </c>
      <c r="O659" s="48">
        <f t="shared" si="442"/>
        <v>1</v>
      </c>
      <c r="P659" s="134">
        <f t="shared" si="451"/>
        <v>1</v>
      </c>
      <c r="Q659" s="134">
        <f t="shared" si="452"/>
        <v>1</v>
      </c>
      <c r="T659" s="25" t="str">
        <f t="shared" si="427"/>
        <v>STAG</v>
      </c>
      <c r="U659" s="25">
        <f t="shared" si="428"/>
        <v>0.8</v>
      </c>
      <c r="V659" s="25">
        <f t="shared" si="429"/>
        <v>1.24</v>
      </c>
      <c r="W659" s="25">
        <f t="shared" si="430"/>
        <v>12.5</v>
      </c>
      <c r="X659" s="25">
        <f t="shared" si="431"/>
        <v>16.440000000000001</v>
      </c>
      <c r="Y659" s="25">
        <f t="shared" si="432"/>
        <v>5.45</v>
      </c>
      <c r="Z659" s="25">
        <f t="shared" si="433"/>
        <v>5.94</v>
      </c>
      <c r="AA659" s="25">
        <f t="shared" si="434"/>
        <v>5</v>
      </c>
      <c r="AB659" s="25">
        <f t="shared" si="435"/>
        <v>7</v>
      </c>
      <c r="AC659" s="25">
        <f t="shared" si="436"/>
        <v>12</v>
      </c>
      <c r="AD659" s="25">
        <f t="shared" si="437"/>
        <v>19.440000000000001</v>
      </c>
      <c r="AE659" s="25">
        <f t="shared" si="438"/>
        <v>270</v>
      </c>
      <c r="AF659" s="25">
        <f t="shared" si="439"/>
        <v>280</v>
      </c>
    </row>
    <row r="660" spans="1:32" hidden="1" x14ac:dyDescent="0.25">
      <c r="A660" s="283">
        <v>45602</v>
      </c>
      <c r="B660" s="118" t="s">
        <v>458</v>
      </c>
      <c r="C660" s="34" t="s">
        <v>30</v>
      </c>
      <c r="D660" s="223">
        <v>1.1299999999999999</v>
      </c>
      <c r="E660" s="48">
        <f t="shared" si="440"/>
        <v>1</v>
      </c>
      <c r="F660" s="43">
        <v>13.94</v>
      </c>
      <c r="G660" s="48">
        <f t="shared" si="445"/>
        <v>1</v>
      </c>
      <c r="H660" s="4">
        <v>5.83</v>
      </c>
      <c r="I660" s="48">
        <f t="shared" si="446"/>
        <v>1</v>
      </c>
      <c r="J660" s="223">
        <v>5.72</v>
      </c>
      <c r="K660" s="48">
        <f t="shared" si="449"/>
        <v>1</v>
      </c>
      <c r="L660" s="262"/>
      <c r="M660" s="48"/>
      <c r="N660" s="223">
        <v>275</v>
      </c>
      <c r="O660" s="48">
        <f t="shared" si="442"/>
        <v>1</v>
      </c>
      <c r="P660" s="248">
        <v>1</v>
      </c>
      <c r="Q660" s="248">
        <v>1</v>
      </c>
      <c r="T660" s="25" t="str">
        <f t="shared" si="427"/>
        <v>STAG</v>
      </c>
      <c r="U660" s="25">
        <f t="shared" si="428"/>
        <v>0.8</v>
      </c>
      <c r="V660" s="25">
        <f t="shared" si="429"/>
        <v>1.24</v>
      </c>
      <c r="W660" s="25">
        <f t="shared" si="430"/>
        <v>12.5</v>
      </c>
      <c r="X660" s="25">
        <f t="shared" si="431"/>
        <v>16.440000000000001</v>
      </c>
      <c r="Y660" s="25">
        <f t="shared" si="432"/>
        <v>5.45</v>
      </c>
      <c r="Z660" s="25">
        <f t="shared" si="433"/>
        <v>5.94</v>
      </c>
      <c r="AA660" s="25">
        <f t="shared" si="434"/>
        <v>5</v>
      </c>
      <c r="AB660" s="25">
        <f t="shared" si="435"/>
        <v>7</v>
      </c>
      <c r="AC660" s="25">
        <f t="shared" si="436"/>
        <v>12</v>
      </c>
      <c r="AD660" s="25">
        <f t="shared" si="437"/>
        <v>19.440000000000001</v>
      </c>
      <c r="AE660" s="25">
        <f t="shared" si="438"/>
        <v>270</v>
      </c>
      <c r="AF660" s="25">
        <f t="shared" si="439"/>
        <v>280</v>
      </c>
    </row>
    <row r="661" spans="1:32" hidden="1" x14ac:dyDescent="0.25">
      <c r="A661" s="283">
        <v>45602</v>
      </c>
      <c r="B661" s="118" t="s">
        <v>459</v>
      </c>
      <c r="C661" s="34" t="s">
        <v>35</v>
      </c>
      <c r="D661" s="223">
        <v>16.420000000000002</v>
      </c>
      <c r="E661" s="48">
        <f t="shared" si="440"/>
        <v>1</v>
      </c>
      <c r="F661" s="43">
        <v>13.6</v>
      </c>
      <c r="G661" s="48">
        <f t="shared" si="445"/>
        <v>1</v>
      </c>
      <c r="H661" s="4"/>
      <c r="I661" s="48"/>
      <c r="J661" s="223">
        <v>120.8</v>
      </c>
      <c r="K661" s="48">
        <f t="shared" si="449"/>
        <v>1</v>
      </c>
      <c r="L661" s="223">
        <v>152.83000000000001</v>
      </c>
      <c r="M661" s="48">
        <f t="shared" si="441"/>
        <v>1</v>
      </c>
      <c r="N661" s="223">
        <v>295</v>
      </c>
      <c r="O661" s="48">
        <f t="shared" si="442"/>
        <v>1</v>
      </c>
      <c r="P661" s="134">
        <f t="shared" si="451"/>
        <v>1</v>
      </c>
      <c r="Q661" s="134">
        <f t="shared" si="452"/>
        <v>1</v>
      </c>
      <c r="T661" s="25" t="str">
        <f t="shared" si="427"/>
        <v>VITAMALT</v>
      </c>
      <c r="U661" s="25">
        <f t="shared" si="428"/>
        <v>16.2</v>
      </c>
      <c r="V661" s="25">
        <f t="shared" si="429"/>
        <v>16.84</v>
      </c>
      <c r="W661" s="25">
        <f t="shared" si="430"/>
        <v>12</v>
      </c>
      <c r="X661" s="25">
        <f t="shared" si="431"/>
        <v>16.440000000000001</v>
      </c>
      <c r="Y661" s="25">
        <f t="shared" si="432"/>
        <v>0</v>
      </c>
      <c r="Z661" s="25">
        <f t="shared" si="433"/>
        <v>0</v>
      </c>
      <c r="AA661" s="25">
        <f t="shared" si="434"/>
        <v>100</v>
      </c>
      <c r="AB661" s="25">
        <f t="shared" si="435"/>
        <v>140</v>
      </c>
      <c r="AC661" s="25">
        <f t="shared" si="436"/>
        <v>100</v>
      </c>
      <c r="AD661" s="25">
        <f t="shared" si="437"/>
        <v>200</v>
      </c>
      <c r="AE661" s="25">
        <f t="shared" si="438"/>
        <v>293</v>
      </c>
      <c r="AF661" s="25">
        <f t="shared" si="439"/>
        <v>297</v>
      </c>
    </row>
    <row r="662" spans="1:32" hidden="1" x14ac:dyDescent="0.25">
      <c r="A662" s="283">
        <v>45603</v>
      </c>
      <c r="B662" s="118" t="s">
        <v>458</v>
      </c>
      <c r="C662" s="34" t="s">
        <v>35</v>
      </c>
      <c r="D662" s="223">
        <v>16.2</v>
      </c>
      <c r="E662" s="48">
        <f t="shared" si="440"/>
        <v>1</v>
      </c>
      <c r="F662" s="43">
        <v>14.7</v>
      </c>
      <c r="G662" s="48">
        <f t="shared" si="445"/>
        <v>1</v>
      </c>
      <c r="H662" s="4"/>
      <c r="I662" s="48"/>
      <c r="J662" s="223">
        <v>115</v>
      </c>
      <c r="K662" s="48">
        <f t="shared" si="449"/>
        <v>1</v>
      </c>
      <c r="L662" s="262"/>
      <c r="M662" s="48"/>
      <c r="N662" s="223">
        <v>295</v>
      </c>
      <c r="O662" s="48">
        <f t="shared" si="442"/>
        <v>1</v>
      </c>
      <c r="P662" s="248">
        <v>1</v>
      </c>
      <c r="Q662" s="248">
        <v>1</v>
      </c>
      <c r="T662" s="25" t="str">
        <f t="shared" si="427"/>
        <v>VITAMALT</v>
      </c>
      <c r="U662" s="25">
        <f t="shared" si="428"/>
        <v>16.2</v>
      </c>
      <c r="V662" s="25">
        <f t="shared" si="429"/>
        <v>16.84</v>
      </c>
      <c r="W662" s="25">
        <f t="shared" si="430"/>
        <v>12</v>
      </c>
      <c r="X662" s="25">
        <f t="shared" si="431"/>
        <v>16.440000000000001</v>
      </c>
      <c r="Y662" s="25">
        <f t="shared" si="432"/>
        <v>0</v>
      </c>
      <c r="Z662" s="25">
        <f t="shared" si="433"/>
        <v>0</v>
      </c>
      <c r="AA662" s="25">
        <f t="shared" si="434"/>
        <v>100</v>
      </c>
      <c r="AB662" s="25">
        <f t="shared" si="435"/>
        <v>140</v>
      </c>
      <c r="AC662" s="25">
        <f t="shared" si="436"/>
        <v>100</v>
      </c>
      <c r="AD662" s="25">
        <f t="shared" si="437"/>
        <v>200</v>
      </c>
      <c r="AE662" s="25">
        <f t="shared" si="438"/>
        <v>293</v>
      </c>
      <c r="AF662" s="25">
        <f t="shared" si="439"/>
        <v>297</v>
      </c>
    </row>
    <row r="663" spans="1:32" hidden="1" x14ac:dyDescent="0.25">
      <c r="A663" s="283">
        <v>45606</v>
      </c>
      <c r="B663" s="118" t="s">
        <v>457</v>
      </c>
      <c r="C663" s="34" t="s">
        <v>33</v>
      </c>
      <c r="D663" s="223">
        <v>3.76</v>
      </c>
      <c r="E663" s="48">
        <f t="shared" si="440"/>
        <v>1</v>
      </c>
      <c r="F663" s="43">
        <v>57.9</v>
      </c>
      <c r="G663" s="48">
        <f t="shared" si="445"/>
        <v>1</v>
      </c>
      <c r="H663" s="4">
        <v>7.56</v>
      </c>
      <c r="I663" s="48">
        <f t="shared" si="446"/>
        <v>1</v>
      </c>
      <c r="J663" s="223">
        <v>188.5</v>
      </c>
      <c r="K663" s="48">
        <f t="shared" si="449"/>
        <v>1</v>
      </c>
      <c r="L663" s="262"/>
      <c r="M663" s="48"/>
      <c r="N663" s="223">
        <v>275</v>
      </c>
      <c r="O663" s="48">
        <f t="shared" si="442"/>
        <v>1</v>
      </c>
      <c r="P663" s="248">
        <v>1</v>
      </c>
      <c r="Q663" s="248">
        <v>1</v>
      </c>
      <c r="T663" s="25" t="str">
        <f t="shared" ref="T663:T667" si="453">LEFT(C663,12)</f>
        <v>GUINNESS</v>
      </c>
      <c r="U663" s="25">
        <f t="shared" si="428"/>
        <v>3.1</v>
      </c>
      <c r="V663" s="25">
        <f t="shared" si="429"/>
        <v>4.1399999999999997</v>
      </c>
      <c r="W663" s="25">
        <f t="shared" si="430"/>
        <v>48</v>
      </c>
      <c r="X663" s="25">
        <f t="shared" si="431"/>
        <v>62</v>
      </c>
      <c r="Y663" s="25">
        <f t="shared" si="432"/>
        <v>7.25</v>
      </c>
      <c r="Z663" s="25">
        <f t="shared" si="433"/>
        <v>7.74</v>
      </c>
      <c r="AA663" s="25">
        <f t="shared" si="434"/>
        <v>155</v>
      </c>
      <c r="AB663" s="25">
        <f t="shared" si="435"/>
        <v>195</v>
      </c>
      <c r="AC663" s="25">
        <f t="shared" si="436"/>
        <v>17</v>
      </c>
      <c r="AD663" s="25">
        <f t="shared" si="437"/>
        <v>30</v>
      </c>
      <c r="AE663" s="25">
        <f t="shared" si="438"/>
        <v>274</v>
      </c>
      <c r="AF663" s="25">
        <f t="shared" si="439"/>
        <v>276</v>
      </c>
    </row>
    <row r="664" spans="1:32" hidden="1" x14ac:dyDescent="0.25">
      <c r="A664" s="283">
        <v>45607</v>
      </c>
      <c r="B664" s="118" t="s">
        <v>455</v>
      </c>
      <c r="C664" s="34" t="s">
        <v>31</v>
      </c>
      <c r="D664" s="223">
        <v>1.94</v>
      </c>
      <c r="E664" s="48">
        <f t="shared" si="440"/>
        <v>1</v>
      </c>
      <c r="F664" s="43">
        <v>14.7</v>
      </c>
      <c r="G664" s="48">
        <f t="shared" si="445"/>
        <v>1</v>
      </c>
      <c r="H664" s="4">
        <v>5.16</v>
      </c>
      <c r="I664" s="48">
        <f t="shared" si="446"/>
        <v>1</v>
      </c>
      <c r="J664" s="223">
        <v>5.83</v>
      </c>
      <c r="K664" s="48">
        <f t="shared" si="449"/>
        <v>1</v>
      </c>
      <c r="L664" s="223">
        <v>14.91</v>
      </c>
      <c r="M664" s="48">
        <f t="shared" si="441"/>
        <v>1</v>
      </c>
      <c r="N664" s="223">
        <v>275</v>
      </c>
      <c r="O664" s="48">
        <f t="shared" si="442"/>
        <v>1</v>
      </c>
      <c r="P664" s="134">
        <f t="shared" si="451"/>
        <v>1</v>
      </c>
      <c r="Q664" s="134">
        <f t="shared" si="452"/>
        <v>1</v>
      </c>
      <c r="T664" s="25" t="str">
        <f t="shared" si="453"/>
        <v>CARIB</v>
      </c>
      <c r="U664" s="25">
        <f t="shared" si="428"/>
        <v>1.65</v>
      </c>
      <c r="V664" s="25">
        <f t="shared" si="429"/>
        <v>2.14</v>
      </c>
      <c r="W664" s="25">
        <f t="shared" si="430"/>
        <v>12.5</v>
      </c>
      <c r="X664" s="25">
        <f t="shared" si="431"/>
        <v>16.399999999999999</v>
      </c>
      <c r="Y664" s="25">
        <f t="shared" si="432"/>
        <v>5</v>
      </c>
      <c r="Z664" s="25">
        <f t="shared" si="433"/>
        <v>5.44</v>
      </c>
      <c r="AA664" s="25">
        <f t="shared" si="434"/>
        <v>5</v>
      </c>
      <c r="AB664" s="25">
        <f t="shared" si="435"/>
        <v>7</v>
      </c>
      <c r="AC664" s="25">
        <f t="shared" si="436"/>
        <v>12</v>
      </c>
      <c r="AD664" s="25">
        <f t="shared" si="437"/>
        <v>19.440000000000001</v>
      </c>
      <c r="AE664" s="25">
        <f t="shared" si="438"/>
        <v>270</v>
      </c>
      <c r="AF664" s="25">
        <f t="shared" si="439"/>
        <v>280</v>
      </c>
    </row>
    <row r="665" spans="1:32" hidden="1" x14ac:dyDescent="0.25">
      <c r="A665" s="283">
        <v>45607</v>
      </c>
      <c r="B665" s="118" t="s">
        <v>452</v>
      </c>
      <c r="C665" s="34" t="s">
        <v>31</v>
      </c>
      <c r="D665" s="223">
        <v>1.99</v>
      </c>
      <c r="E665" s="48">
        <f t="shared" si="440"/>
        <v>1</v>
      </c>
      <c r="F665" s="43">
        <v>14.9</v>
      </c>
      <c r="G665" s="48">
        <f t="shared" si="445"/>
        <v>1</v>
      </c>
      <c r="H665" s="4">
        <v>5.22</v>
      </c>
      <c r="I665" s="48">
        <f t="shared" si="446"/>
        <v>1</v>
      </c>
      <c r="J665" s="223">
        <v>5.8</v>
      </c>
      <c r="K665" s="48">
        <f t="shared" si="449"/>
        <v>1</v>
      </c>
      <c r="L665" s="223">
        <v>18.25</v>
      </c>
      <c r="M665" s="48">
        <f t="shared" si="441"/>
        <v>1</v>
      </c>
      <c r="N665" s="223">
        <v>275</v>
      </c>
      <c r="O665" s="48">
        <f t="shared" si="442"/>
        <v>1</v>
      </c>
      <c r="P665" s="134">
        <f t="shared" si="451"/>
        <v>1</v>
      </c>
      <c r="Q665" s="134">
        <f t="shared" si="452"/>
        <v>1</v>
      </c>
      <c r="T665" s="25" t="str">
        <f t="shared" si="453"/>
        <v>CARIB</v>
      </c>
      <c r="U665" s="25">
        <f t="shared" si="428"/>
        <v>1.65</v>
      </c>
      <c r="V665" s="25">
        <f t="shared" si="429"/>
        <v>2.14</v>
      </c>
      <c r="W665" s="25">
        <f t="shared" si="430"/>
        <v>12.5</v>
      </c>
      <c r="X665" s="25">
        <f t="shared" si="431"/>
        <v>16.399999999999999</v>
      </c>
      <c r="Y665" s="25">
        <f t="shared" si="432"/>
        <v>5</v>
      </c>
      <c r="Z665" s="25">
        <f t="shared" si="433"/>
        <v>5.44</v>
      </c>
      <c r="AA665" s="25">
        <f t="shared" si="434"/>
        <v>5</v>
      </c>
      <c r="AB665" s="25">
        <f t="shared" si="435"/>
        <v>7</v>
      </c>
      <c r="AC665" s="25">
        <f t="shared" si="436"/>
        <v>12</v>
      </c>
      <c r="AD665" s="25">
        <f t="shared" si="437"/>
        <v>19.440000000000001</v>
      </c>
      <c r="AE665" s="25">
        <f t="shared" si="438"/>
        <v>270</v>
      </c>
      <c r="AF665" s="25">
        <f t="shared" si="439"/>
        <v>280</v>
      </c>
    </row>
    <row r="666" spans="1:32" hidden="1" x14ac:dyDescent="0.25">
      <c r="A666" s="283">
        <v>45608</v>
      </c>
      <c r="B666" s="118" t="s">
        <v>452</v>
      </c>
      <c r="C666" s="34" t="s">
        <v>31</v>
      </c>
      <c r="D666" s="223">
        <v>1.91</v>
      </c>
      <c r="E666" s="48">
        <f t="shared" si="440"/>
        <v>1</v>
      </c>
      <c r="F666" s="43">
        <v>14.2</v>
      </c>
      <c r="G666" s="48">
        <f t="shared" si="445"/>
        <v>1</v>
      </c>
      <c r="H666" s="4">
        <v>5.0999999999999996</v>
      </c>
      <c r="I666" s="48">
        <f t="shared" si="446"/>
        <v>1</v>
      </c>
      <c r="J666" s="223">
        <v>6.1</v>
      </c>
      <c r="K666" s="48">
        <f t="shared" si="449"/>
        <v>1</v>
      </c>
      <c r="L666" s="262"/>
      <c r="M666" s="48"/>
      <c r="N666" s="223">
        <v>275</v>
      </c>
      <c r="O666" s="48">
        <f t="shared" si="442"/>
        <v>1</v>
      </c>
      <c r="P666" s="248">
        <v>1</v>
      </c>
      <c r="Q666" s="248">
        <v>1</v>
      </c>
      <c r="T666" s="25" t="str">
        <f t="shared" si="453"/>
        <v>CARIB</v>
      </c>
      <c r="U666" s="25">
        <f t="shared" si="428"/>
        <v>1.65</v>
      </c>
      <c r="V666" s="25">
        <f t="shared" si="429"/>
        <v>2.14</v>
      </c>
      <c r="W666" s="25">
        <f t="shared" si="430"/>
        <v>12.5</v>
      </c>
      <c r="X666" s="25">
        <f t="shared" si="431"/>
        <v>16.399999999999999</v>
      </c>
      <c r="Y666" s="25">
        <f t="shared" si="432"/>
        <v>5</v>
      </c>
      <c r="Z666" s="25">
        <f t="shared" si="433"/>
        <v>5.44</v>
      </c>
      <c r="AA666" s="25">
        <f t="shared" si="434"/>
        <v>5</v>
      </c>
      <c r="AB666" s="25">
        <f t="shared" si="435"/>
        <v>7</v>
      </c>
      <c r="AC666" s="25">
        <f t="shared" si="436"/>
        <v>12</v>
      </c>
      <c r="AD666" s="25">
        <f t="shared" si="437"/>
        <v>19.440000000000001</v>
      </c>
      <c r="AE666" s="25">
        <f t="shared" si="438"/>
        <v>270</v>
      </c>
      <c r="AF666" s="25">
        <f t="shared" si="439"/>
        <v>280</v>
      </c>
    </row>
    <row r="667" spans="1:32" hidden="1" x14ac:dyDescent="0.25">
      <c r="A667" s="283">
        <v>45608</v>
      </c>
      <c r="B667" s="118" t="s">
        <v>455</v>
      </c>
      <c r="C667" s="34" t="s">
        <v>31</v>
      </c>
      <c r="D667" s="223">
        <v>1.95</v>
      </c>
      <c r="E667" s="48">
        <f t="shared" si="440"/>
        <v>1</v>
      </c>
      <c r="F667" s="43">
        <v>15.4</v>
      </c>
      <c r="G667" s="48">
        <f t="shared" si="445"/>
        <v>1</v>
      </c>
      <c r="H667" s="4">
        <v>5.0999999999999996</v>
      </c>
      <c r="I667" s="48">
        <f t="shared" si="446"/>
        <v>1</v>
      </c>
      <c r="J667" s="223">
        <v>6.23</v>
      </c>
      <c r="K667" s="48">
        <f t="shared" si="449"/>
        <v>1</v>
      </c>
      <c r="L667" s="223">
        <v>14.05</v>
      </c>
      <c r="M667" s="48">
        <f t="shared" si="441"/>
        <v>1</v>
      </c>
      <c r="N667" s="223">
        <v>275</v>
      </c>
      <c r="O667" s="48">
        <f t="shared" si="442"/>
        <v>1</v>
      </c>
      <c r="P667" s="134">
        <f t="shared" si="451"/>
        <v>1</v>
      </c>
      <c r="Q667" s="134">
        <f t="shared" si="452"/>
        <v>1</v>
      </c>
      <c r="T667" s="25" t="str">
        <f t="shared" si="453"/>
        <v>CARIB</v>
      </c>
      <c r="U667" s="25">
        <f t="shared" si="428"/>
        <v>1.65</v>
      </c>
      <c r="V667" s="25">
        <f t="shared" si="429"/>
        <v>2.14</v>
      </c>
      <c r="W667" s="25">
        <f t="shared" si="430"/>
        <v>12.5</v>
      </c>
      <c r="X667" s="25">
        <f t="shared" si="431"/>
        <v>16.399999999999999</v>
      </c>
      <c r="Y667" s="25">
        <f t="shared" si="432"/>
        <v>5</v>
      </c>
      <c r="Z667" s="25">
        <f t="shared" si="433"/>
        <v>5.44</v>
      </c>
      <c r="AA667" s="25">
        <f t="shared" si="434"/>
        <v>5</v>
      </c>
      <c r="AB667" s="25">
        <f t="shared" si="435"/>
        <v>7</v>
      </c>
      <c r="AC667" s="25">
        <f t="shared" si="436"/>
        <v>12</v>
      </c>
      <c r="AD667" s="25">
        <f t="shared" si="437"/>
        <v>19.440000000000001</v>
      </c>
      <c r="AE667" s="25">
        <f t="shared" si="438"/>
        <v>270</v>
      </c>
      <c r="AF667" s="25">
        <f t="shared" si="439"/>
        <v>280</v>
      </c>
    </row>
    <row r="668" spans="1:32" hidden="1" x14ac:dyDescent="0.25">
      <c r="A668" s="283">
        <v>45609</v>
      </c>
      <c r="B668" s="118" t="s">
        <v>455</v>
      </c>
      <c r="C668" s="34" t="s">
        <v>31</v>
      </c>
      <c r="D668" s="223">
        <v>2.0299999999999998</v>
      </c>
      <c r="E668" s="48">
        <f t="shared" si="440"/>
        <v>1</v>
      </c>
      <c r="F668" s="43">
        <v>15</v>
      </c>
      <c r="G668" s="48">
        <f t="shared" si="445"/>
        <v>1</v>
      </c>
      <c r="H668" s="4">
        <v>5.0599999999999996</v>
      </c>
      <c r="I668" s="48">
        <f t="shared" si="446"/>
        <v>1</v>
      </c>
      <c r="J668" s="223">
        <v>6.26</v>
      </c>
      <c r="K668" s="48">
        <f t="shared" si="449"/>
        <v>1</v>
      </c>
      <c r="L668" s="223">
        <v>16.399999999999999</v>
      </c>
      <c r="M668" s="48">
        <f t="shared" si="441"/>
        <v>1</v>
      </c>
      <c r="N668" s="223">
        <v>275</v>
      </c>
      <c r="O668" s="48">
        <f t="shared" si="442"/>
        <v>1</v>
      </c>
      <c r="P668" s="134">
        <f t="shared" si="451"/>
        <v>1</v>
      </c>
      <c r="Q668" s="134">
        <f t="shared" si="452"/>
        <v>1</v>
      </c>
      <c r="T668" s="25" t="str">
        <f t="shared" si="427"/>
        <v>CARIB</v>
      </c>
      <c r="U668" s="25">
        <f t="shared" si="428"/>
        <v>1.65</v>
      </c>
      <c r="V668" s="25">
        <f t="shared" si="429"/>
        <v>2.14</v>
      </c>
      <c r="W668" s="25">
        <f t="shared" si="430"/>
        <v>12.5</v>
      </c>
      <c r="X668" s="25">
        <f t="shared" si="431"/>
        <v>16.399999999999999</v>
      </c>
      <c r="Y668" s="25">
        <f t="shared" si="432"/>
        <v>5</v>
      </c>
      <c r="Z668" s="25">
        <f t="shared" si="433"/>
        <v>5.44</v>
      </c>
      <c r="AA668" s="25">
        <f t="shared" si="434"/>
        <v>5</v>
      </c>
      <c r="AB668" s="25">
        <f t="shared" si="435"/>
        <v>7</v>
      </c>
      <c r="AC668" s="25">
        <f t="shared" si="436"/>
        <v>12</v>
      </c>
      <c r="AD668" s="25">
        <f t="shared" si="437"/>
        <v>19.440000000000001</v>
      </c>
      <c r="AE668" s="25">
        <f t="shared" si="438"/>
        <v>270</v>
      </c>
      <c r="AF668" s="25">
        <f t="shared" si="439"/>
        <v>280</v>
      </c>
    </row>
    <row r="669" spans="1:32" hidden="1" x14ac:dyDescent="0.25">
      <c r="A669" s="283">
        <v>45609</v>
      </c>
      <c r="B669" s="118" t="s">
        <v>452</v>
      </c>
      <c r="C669" s="34" t="s">
        <v>31</v>
      </c>
      <c r="D669" s="223">
        <v>1.96</v>
      </c>
      <c r="E669" s="48">
        <f t="shared" si="440"/>
        <v>1</v>
      </c>
      <c r="F669" s="43">
        <v>15.1</v>
      </c>
      <c r="G669" s="48">
        <f t="shared" si="445"/>
        <v>1</v>
      </c>
      <c r="H669" s="4">
        <v>5.1100000000000003</v>
      </c>
      <c r="I669" s="48">
        <f t="shared" si="446"/>
        <v>1</v>
      </c>
      <c r="J669" s="223">
        <v>6.78</v>
      </c>
      <c r="K669" s="48">
        <f t="shared" si="449"/>
        <v>1</v>
      </c>
      <c r="L669" s="223"/>
      <c r="M669" s="48">
        <f t="shared" si="441"/>
        <v>0</v>
      </c>
      <c r="N669" s="223"/>
      <c r="O669" s="48">
        <f t="shared" si="442"/>
        <v>0</v>
      </c>
      <c r="P669" s="134">
        <f t="shared" si="451"/>
        <v>0</v>
      </c>
      <c r="Q669" s="134">
        <f t="shared" si="452"/>
        <v>0</v>
      </c>
      <c r="T669" s="25" t="str">
        <f t="shared" si="427"/>
        <v>CARIB</v>
      </c>
      <c r="U669" s="25">
        <f t="shared" si="428"/>
        <v>1.65</v>
      </c>
      <c r="V669" s="25">
        <f t="shared" si="429"/>
        <v>2.14</v>
      </c>
      <c r="W669" s="25">
        <f t="shared" si="430"/>
        <v>12.5</v>
      </c>
      <c r="X669" s="25">
        <f t="shared" si="431"/>
        <v>16.399999999999999</v>
      </c>
      <c r="Y669" s="25">
        <f t="shared" si="432"/>
        <v>5</v>
      </c>
      <c r="Z669" s="25">
        <f t="shared" si="433"/>
        <v>5.44</v>
      </c>
      <c r="AA669" s="25">
        <f t="shared" si="434"/>
        <v>5</v>
      </c>
      <c r="AB669" s="25">
        <f t="shared" si="435"/>
        <v>7</v>
      </c>
      <c r="AC669" s="25">
        <f t="shared" si="436"/>
        <v>12</v>
      </c>
      <c r="AD669" s="25">
        <f t="shared" si="437"/>
        <v>19.440000000000001</v>
      </c>
      <c r="AE669" s="25">
        <f t="shared" si="438"/>
        <v>270</v>
      </c>
      <c r="AF669" s="25">
        <f t="shared" si="439"/>
        <v>280</v>
      </c>
    </row>
    <row r="670" spans="1:32" hidden="1" x14ac:dyDescent="0.25">
      <c r="A670" s="283">
        <v>45610</v>
      </c>
      <c r="B670" s="118" t="s">
        <v>452</v>
      </c>
      <c r="C670" s="34" t="s">
        <v>31</v>
      </c>
      <c r="D670" s="223">
        <v>1.94</v>
      </c>
      <c r="E670" s="48">
        <f t="shared" si="440"/>
        <v>1</v>
      </c>
      <c r="F670" s="43">
        <v>15.6</v>
      </c>
      <c r="G670" s="48">
        <f t="shared" si="445"/>
        <v>1</v>
      </c>
      <c r="H670" s="4">
        <v>5.24</v>
      </c>
      <c r="I670" s="48">
        <f t="shared" si="446"/>
        <v>1</v>
      </c>
      <c r="J670" s="223">
        <v>6.06</v>
      </c>
      <c r="K670" s="48">
        <f t="shared" si="449"/>
        <v>1</v>
      </c>
      <c r="L670" s="223">
        <v>13.4</v>
      </c>
      <c r="M670" s="48">
        <f t="shared" si="441"/>
        <v>1</v>
      </c>
      <c r="N670" s="223">
        <v>275</v>
      </c>
      <c r="O670" s="48">
        <f t="shared" si="442"/>
        <v>1</v>
      </c>
      <c r="P670" s="134">
        <f t="shared" si="451"/>
        <v>1</v>
      </c>
      <c r="Q670" s="134">
        <f t="shared" si="452"/>
        <v>1</v>
      </c>
      <c r="T670" s="25" t="str">
        <f t="shared" si="427"/>
        <v>CARIB</v>
      </c>
      <c r="U670" s="25">
        <f t="shared" si="428"/>
        <v>1.65</v>
      </c>
      <c r="V670" s="25">
        <f t="shared" si="429"/>
        <v>2.14</v>
      </c>
      <c r="W670" s="25">
        <f t="shared" si="430"/>
        <v>12.5</v>
      </c>
      <c r="X670" s="25">
        <f t="shared" si="431"/>
        <v>16.399999999999999</v>
      </c>
      <c r="Y670" s="25">
        <f t="shared" si="432"/>
        <v>5</v>
      </c>
      <c r="Z670" s="25">
        <f t="shared" si="433"/>
        <v>5.44</v>
      </c>
      <c r="AA670" s="25">
        <f t="shared" si="434"/>
        <v>5</v>
      </c>
      <c r="AB670" s="25">
        <f t="shared" si="435"/>
        <v>7</v>
      </c>
      <c r="AC670" s="25">
        <f t="shared" si="436"/>
        <v>12</v>
      </c>
      <c r="AD670" s="25">
        <f t="shared" si="437"/>
        <v>19.440000000000001</v>
      </c>
      <c r="AE670" s="25">
        <f t="shared" si="438"/>
        <v>270</v>
      </c>
      <c r="AF670" s="25">
        <f t="shared" si="439"/>
        <v>280</v>
      </c>
    </row>
    <row r="671" spans="1:32" hidden="1" x14ac:dyDescent="0.25">
      <c r="A671" s="283">
        <v>45610</v>
      </c>
      <c r="B671" s="118" t="s">
        <v>455</v>
      </c>
      <c r="C671" s="34" t="s">
        <v>31</v>
      </c>
      <c r="D671" s="223">
        <v>2.0299999999999998</v>
      </c>
      <c r="E671" s="48">
        <f t="shared" si="440"/>
        <v>1</v>
      </c>
      <c r="F671" s="43">
        <v>15.5</v>
      </c>
      <c r="G671" s="48">
        <f t="shared" si="445"/>
        <v>1</v>
      </c>
      <c r="H671" s="4">
        <v>5.16</v>
      </c>
      <c r="I671" s="48">
        <f t="shared" si="446"/>
        <v>1</v>
      </c>
      <c r="J671" s="223">
        <v>6.84</v>
      </c>
      <c r="K671" s="48">
        <f t="shared" si="449"/>
        <v>1</v>
      </c>
      <c r="L671" s="223">
        <v>18.3</v>
      </c>
      <c r="M671" s="48">
        <f t="shared" si="441"/>
        <v>1</v>
      </c>
      <c r="N671" s="223">
        <v>275</v>
      </c>
      <c r="O671" s="48">
        <f t="shared" si="442"/>
        <v>1</v>
      </c>
      <c r="P671" s="134">
        <f t="shared" si="451"/>
        <v>1</v>
      </c>
      <c r="Q671" s="134">
        <f t="shared" si="452"/>
        <v>1</v>
      </c>
      <c r="T671" s="25" t="str">
        <f t="shared" si="427"/>
        <v>CARIB</v>
      </c>
      <c r="U671" s="25">
        <f t="shared" si="428"/>
        <v>1.65</v>
      </c>
      <c r="V671" s="25">
        <f t="shared" si="429"/>
        <v>2.14</v>
      </c>
      <c r="W671" s="25">
        <f t="shared" si="430"/>
        <v>12.5</v>
      </c>
      <c r="X671" s="25">
        <f t="shared" si="431"/>
        <v>16.399999999999999</v>
      </c>
      <c r="Y671" s="25">
        <f t="shared" si="432"/>
        <v>5</v>
      </c>
      <c r="Z671" s="25">
        <f t="shared" si="433"/>
        <v>5.44</v>
      </c>
      <c r="AA671" s="25">
        <f t="shared" si="434"/>
        <v>5</v>
      </c>
      <c r="AB671" s="25">
        <f t="shared" si="435"/>
        <v>7</v>
      </c>
      <c r="AC671" s="25">
        <f t="shared" si="436"/>
        <v>12</v>
      </c>
      <c r="AD671" s="25">
        <f t="shared" si="437"/>
        <v>19.440000000000001</v>
      </c>
      <c r="AE671" s="25">
        <f t="shared" si="438"/>
        <v>270</v>
      </c>
      <c r="AF671" s="25">
        <f t="shared" si="439"/>
        <v>280</v>
      </c>
    </row>
    <row r="672" spans="1:32" hidden="1" x14ac:dyDescent="0.25">
      <c r="A672" s="283">
        <v>45613</v>
      </c>
      <c r="B672" s="118" t="s">
        <v>457</v>
      </c>
      <c r="C672" s="34" t="s">
        <v>31</v>
      </c>
      <c r="D672" s="223">
        <v>2.0499999999999998</v>
      </c>
      <c r="E672" s="48">
        <f t="shared" si="440"/>
        <v>1</v>
      </c>
      <c r="F672" s="43">
        <v>13.8</v>
      </c>
      <c r="G672" s="48">
        <f t="shared" si="445"/>
        <v>1</v>
      </c>
      <c r="H672" s="4">
        <v>5.16</v>
      </c>
      <c r="I672" s="48">
        <f t="shared" si="446"/>
        <v>1</v>
      </c>
      <c r="J672" s="223">
        <v>5.58</v>
      </c>
      <c r="K672" s="48">
        <f t="shared" si="449"/>
        <v>1</v>
      </c>
      <c r="L672" s="223">
        <v>16.829999999999998</v>
      </c>
      <c r="M672" s="48">
        <f t="shared" si="441"/>
        <v>1</v>
      </c>
      <c r="N672" s="223">
        <v>275</v>
      </c>
      <c r="O672" s="48">
        <f t="shared" ref="O672:O674" si="454">IF(+(IF(N672&lt;AE672,0,IF(N672&gt;AF672,0,1)))=1,1,0)</f>
        <v>1</v>
      </c>
      <c r="P672" s="134">
        <f t="shared" ref="P672:P674" si="455">IF(+(IF(D672&lt;U672,0,IF(D672&gt;V672,0,1)))+(IF(F672&lt;W672,0,IF(F672&gt;X672,0,1)))+(IF(H672&lt;Y672,0,IF(H672&gt;Z672,0,1)))+(IF(J672&lt;AA672,0,IF(J672&gt;AB672,0,1)))+(IF(L672&lt;AC672,0,IF(L672&gt;AD672,0,1)))+(IF(N672&lt;AE672,0,IF(N672&gt;AF672,0,1)))=6,1,0)</f>
        <v>1</v>
      </c>
      <c r="Q672" s="134">
        <f t="shared" ref="Q672:Q674" si="456">IF(+(IF(D672&lt;U672,0,IF(D672&gt;V672,0,1)))+(IF(F672&lt;W672,0,IF(F672&gt;X672,0,1)))+(IF(H672&lt;Y672,0,IF(H672&gt;Z672,0,1)))+(IF(L672&lt;AC672,0,IF(L672&gt;AD672,0,1)))+(IF(N672&lt;AE672,0,IF(N672&gt;AF672,0,1)))=5,1,0)</f>
        <v>1</v>
      </c>
      <c r="T672" s="25" t="str">
        <f t="shared" ref="T672:T674" si="457">LEFT(C672,12)</f>
        <v>CARIB</v>
      </c>
      <c r="U672" s="25">
        <f t="shared" si="428"/>
        <v>1.65</v>
      </c>
      <c r="V672" s="25">
        <f t="shared" si="429"/>
        <v>2.14</v>
      </c>
      <c r="W672" s="25">
        <f t="shared" si="430"/>
        <v>12.5</v>
      </c>
      <c r="X672" s="25">
        <f t="shared" si="431"/>
        <v>16.399999999999999</v>
      </c>
      <c r="Y672" s="25">
        <f t="shared" si="432"/>
        <v>5</v>
      </c>
      <c r="Z672" s="25">
        <f t="shared" si="433"/>
        <v>5.44</v>
      </c>
      <c r="AA672" s="25">
        <f t="shared" si="434"/>
        <v>5</v>
      </c>
      <c r="AB672" s="25">
        <f t="shared" si="435"/>
        <v>7</v>
      </c>
      <c r="AC672" s="25">
        <f t="shared" si="436"/>
        <v>12</v>
      </c>
      <c r="AD672" s="25">
        <f t="shared" si="437"/>
        <v>19.440000000000001</v>
      </c>
      <c r="AE672" s="25">
        <f t="shared" si="438"/>
        <v>270</v>
      </c>
      <c r="AF672" s="25">
        <f t="shared" si="439"/>
        <v>280</v>
      </c>
    </row>
    <row r="673" spans="1:32" hidden="1" x14ac:dyDescent="0.25">
      <c r="A673" s="283">
        <v>45613</v>
      </c>
      <c r="B673" s="118" t="s">
        <v>456</v>
      </c>
      <c r="C673" s="34" t="s">
        <v>31</v>
      </c>
      <c r="D673" s="223">
        <v>2.0499999999999998</v>
      </c>
      <c r="E673" s="48">
        <f t="shared" si="440"/>
        <v>1</v>
      </c>
      <c r="F673" s="43">
        <v>15.6</v>
      </c>
      <c r="G673" s="48">
        <f t="shared" si="445"/>
        <v>1</v>
      </c>
      <c r="H673" s="4">
        <v>5.12</v>
      </c>
      <c r="I673" s="48">
        <f t="shared" si="446"/>
        <v>1</v>
      </c>
      <c r="J673" s="223">
        <v>5.73</v>
      </c>
      <c r="K673" s="48">
        <f t="shared" si="449"/>
        <v>1</v>
      </c>
      <c r="L673" s="223">
        <v>17.440000000000001</v>
      </c>
      <c r="M673" s="48">
        <f t="shared" si="441"/>
        <v>1</v>
      </c>
      <c r="N673" s="223">
        <v>275</v>
      </c>
      <c r="O673" s="48">
        <f t="shared" si="454"/>
        <v>1</v>
      </c>
      <c r="P673" s="134">
        <f t="shared" si="455"/>
        <v>1</v>
      </c>
      <c r="Q673" s="134">
        <f t="shared" si="456"/>
        <v>1</v>
      </c>
      <c r="T673" s="25" t="str">
        <f t="shared" si="457"/>
        <v>CARIB</v>
      </c>
      <c r="U673" s="25">
        <f t="shared" si="428"/>
        <v>1.65</v>
      </c>
      <c r="V673" s="25">
        <f t="shared" si="429"/>
        <v>2.14</v>
      </c>
      <c r="W673" s="25">
        <f t="shared" si="430"/>
        <v>12.5</v>
      </c>
      <c r="X673" s="25">
        <f t="shared" si="431"/>
        <v>16.399999999999999</v>
      </c>
      <c r="Y673" s="25">
        <f t="shared" si="432"/>
        <v>5</v>
      </c>
      <c r="Z673" s="25">
        <f t="shared" si="433"/>
        <v>5.44</v>
      </c>
      <c r="AA673" s="25">
        <f t="shared" si="434"/>
        <v>5</v>
      </c>
      <c r="AB673" s="25">
        <f t="shared" si="435"/>
        <v>7</v>
      </c>
      <c r="AC673" s="25">
        <f t="shared" si="436"/>
        <v>12</v>
      </c>
      <c r="AD673" s="25">
        <f t="shared" si="437"/>
        <v>19.440000000000001</v>
      </c>
      <c r="AE673" s="25">
        <f t="shared" si="438"/>
        <v>270</v>
      </c>
      <c r="AF673" s="25">
        <f t="shared" si="439"/>
        <v>280</v>
      </c>
    </row>
    <row r="674" spans="1:32" hidden="1" x14ac:dyDescent="0.25">
      <c r="A674" s="283">
        <v>45614</v>
      </c>
      <c r="B674" s="118" t="s">
        <v>456</v>
      </c>
      <c r="C674" s="34" t="s">
        <v>31</v>
      </c>
      <c r="D674" s="223">
        <v>2.06</v>
      </c>
      <c r="E674" s="48">
        <f t="shared" si="440"/>
        <v>1</v>
      </c>
      <c r="F674" s="43">
        <v>15.5</v>
      </c>
      <c r="G674" s="48">
        <f t="shared" si="445"/>
        <v>1</v>
      </c>
      <c r="H674" s="4">
        <v>5.17</v>
      </c>
      <c r="I674" s="48">
        <f t="shared" si="446"/>
        <v>1</v>
      </c>
      <c r="J674" s="223">
        <v>5.6</v>
      </c>
      <c r="K674" s="48">
        <f t="shared" si="449"/>
        <v>1</v>
      </c>
      <c r="L674" s="223">
        <v>17.440000000000001</v>
      </c>
      <c r="M674" s="48">
        <f t="shared" si="441"/>
        <v>1</v>
      </c>
      <c r="N674" s="223">
        <v>275</v>
      </c>
      <c r="O674" s="48">
        <f t="shared" si="454"/>
        <v>1</v>
      </c>
      <c r="P674" s="134">
        <f t="shared" si="455"/>
        <v>1</v>
      </c>
      <c r="Q674" s="134">
        <f t="shared" si="456"/>
        <v>1</v>
      </c>
      <c r="T674" s="25" t="str">
        <f t="shared" si="457"/>
        <v>CARIB</v>
      </c>
      <c r="U674" s="25">
        <f t="shared" si="428"/>
        <v>1.65</v>
      </c>
      <c r="V674" s="25">
        <f t="shared" si="429"/>
        <v>2.14</v>
      </c>
      <c r="W674" s="25">
        <f t="shared" si="430"/>
        <v>12.5</v>
      </c>
      <c r="X674" s="25">
        <f t="shared" si="431"/>
        <v>16.399999999999999</v>
      </c>
      <c r="Y674" s="25">
        <f t="shared" si="432"/>
        <v>5</v>
      </c>
      <c r="Z674" s="25">
        <f t="shared" si="433"/>
        <v>5.44</v>
      </c>
      <c r="AA674" s="25">
        <f t="shared" si="434"/>
        <v>5</v>
      </c>
      <c r="AB674" s="25">
        <f t="shared" si="435"/>
        <v>7</v>
      </c>
      <c r="AC674" s="25">
        <f t="shared" si="436"/>
        <v>12</v>
      </c>
      <c r="AD674" s="25">
        <f t="shared" si="437"/>
        <v>19.440000000000001</v>
      </c>
      <c r="AE674" s="25">
        <f t="shared" si="438"/>
        <v>270</v>
      </c>
      <c r="AF674" s="25">
        <f t="shared" si="439"/>
        <v>280</v>
      </c>
    </row>
    <row r="675" spans="1:32" hidden="1" x14ac:dyDescent="0.25">
      <c r="A675" s="283">
        <v>45614</v>
      </c>
      <c r="B675" s="118" t="s">
        <v>457</v>
      </c>
      <c r="C675" s="34" t="s">
        <v>30</v>
      </c>
      <c r="D675" s="223">
        <v>1.01</v>
      </c>
      <c r="E675" s="48">
        <f t="shared" si="440"/>
        <v>1</v>
      </c>
      <c r="F675" s="43">
        <v>14.8</v>
      </c>
      <c r="G675" s="48">
        <f t="shared" si="445"/>
        <v>1</v>
      </c>
      <c r="H675" s="4">
        <v>5.78</v>
      </c>
      <c r="I675" s="48">
        <f t="shared" si="446"/>
        <v>1</v>
      </c>
      <c r="J675" s="223">
        <v>5</v>
      </c>
      <c r="K675" s="48">
        <f t="shared" si="449"/>
        <v>1</v>
      </c>
      <c r="L675" s="223">
        <v>15.7</v>
      </c>
      <c r="M675" s="48">
        <f t="shared" si="441"/>
        <v>1</v>
      </c>
      <c r="N675" s="223">
        <v>275</v>
      </c>
      <c r="O675" s="48">
        <f t="shared" si="442"/>
        <v>1</v>
      </c>
      <c r="P675" s="134">
        <f t="shared" si="451"/>
        <v>1</v>
      </c>
      <c r="Q675" s="134">
        <f t="shared" si="452"/>
        <v>1</v>
      </c>
      <c r="T675" s="25" t="str">
        <f t="shared" si="427"/>
        <v>STAG</v>
      </c>
      <c r="U675" s="25">
        <f t="shared" si="428"/>
        <v>0.8</v>
      </c>
      <c r="V675" s="25">
        <f t="shared" si="429"/>
        <v>1.24</v>
      </c>
      <c r="W675" s="25">
        <f t="shared" si="430"/>
        <v>12.5</v>
      </c>
      <c r="X675" s="25">
        <f t="shared" si="431"/>
        <v>16.440000000000001</v>
      </c>
      <c r="Y675" s="25">
        <f t="shared" si="432"/>
        <v>5.45</v>
      </c>
      <c r="Z675" s="25">
        <f t="shared" si="433"/>
        <v>5.94</v>
      </c>
      <c r="AA675" s="25">
        <f t="shared" si="434"/>
        <v>5</v>
      </c>
      <c r="AB675" s="25">
        <f t="shared" si="435"/>
        <v>7</v>
      </c>
      <c r="AC675" s="25">
        <f t="shared" si="436"/>
        <v>12</v>
      </c>
      <c r="AD675" s="25">
        <f t="shared" si="437"/>
        <v>19.440000000000001</v>
      </c>
      <c r="AE675" s="25">
        <f t="shared" si="438"/>
        <v>270</v>
      </c>
      <c r="AF675" s="25">
        <f t="shared" si="439"/>
        <v>280</v>
      </c>
    </row>
    <row r="676" spans="1:32" hidden="1" x14ac:dyDescent="0.25">
      <c r="A676" s="283">
        <v>45614</v>
      </c>
      <c r="B676" s="118" t="s">
        <v>452</v>
      </c>
      <c r="C676" s="34" t="s">
        <v>30</v>
      </c>
      <c r="D676" s="223">
        <v>1.01</v>
      </c>
      <c r="E676" s="48">
        <f t="shared" si="440"/>
        <v>1</v>
      </c>
      <c r="F676" s="43">
        <v>14.3</v>
      </c>
      <c r="G676" s="48">
        <f t="shared" si="445"/>
        <v>1</v>
      </c>
      <c r="H676" s="4">
        <v>5.8</v>
      </c>
      <c r="I676" s="48">
        <f t="shared" si="446"/>
        <v>1</v>
      </c>
      <c r="J676" s="223">
        <v>5.42</v>
      </c>
      <c r="K676" s="48">
        <f t="shared" si="449"/>
        <v>1</v>
      </c>
      <c r="L676" s="223">
        <v>17.86</v>
      </c>
      <c r="M676" s="48">
        <f t="shared" si="441"/>
        <v>1</v>
      </c>
      <c r="N676" s="223">
        <v>275.67</v>
      </c>
      <c r="O676" s="48">
        <f t="shared" si="442"/>
        <v>1</v>
      </c>
      <c r="P676" s="134">
        <f t="shared" si="451"/>
        <v>1</v>
      </c>
      <c r="Q676" s="134">
        <f t="shared" si="452"/>
        <v>1</v>
      </c>
      <c r="T676" s="25" t="str">
        <f t="shared" si="427"/>
        <v>STAG</v>
      </c>
      <c r="U676" s="25">
        <f t="shared" si="428"/>
        <v>0.8</v>
      </c>
      <c r="V676" s="25">
        <f t="shared" si="429"/>
        <v>1.24</v>
      </c>
      <c r="W676" s="25">
        <f t="shared" si="430"/>
        <v>12.5</v>
      </c>
      <c r="X676" s="25">
        <f t="shared" si="431"/>
        <v>16.440000000000001</v>
      </c>
      <c r="Y676" s="25">
        <f t="shared" si="432"/>
        <v>5.45</v>
      </c>
      <c r="Z676" s="25">
        <f t="shared" si="433"/>
        <v>5.94</v>
      </c>
      <c r="AA676" s="25">
        <f t="shared" si="434"/>
        <v>5</v>
      </c>
      <c r="AB676" s="25">
        <f t="shared" si="435"/>
        <v>7</v>
      </c>
      <c r="AC676" s="25">
        <f t="shared" si="436"/>
        <v>12</v>
      </c>
      <c r="AD676" s="25">
        <f t="shared" si="437"/>
        <v>19.440000000000001</v>
      </c>
      <c r="AE676" s="25">
        <f t="shared" si="438"/>
        <v>270</v>
      </c>
      <c r="AF676" s="25">
        <f t="shared" si="439"/>
        <v>280</v>
      </c>
    </row>
    <row r="677" spans="1:32" hidden="1" x14ac:dyDescent="0.25">
      <c r="A677" s="283">
        <v>45615</v>
      </c>
      <c r="B677" s="118" t="s">
        <v>457</v>
      </c>
      <c r="C677" s="34" t="s">
        <v>30</v>
      </c>
      <c r="D677" s="223">
        <v>1.01</v>
      </c>
      <c r="E677" s="48">
        <f t="shared" si="440"/>
        <v>1</v>
      </c>
      <c r="F677" s="43">
        <v>14.8</v>
      </c>
      <c r="G677" s="48">
        <f t="shared" si="445"/>
        <v>1</v>
      </c>
      <c r="H677" s="4">
        <v>5.91</v>
      </c>
      <c r="I677" s="48">
        <f t="shared" si="446"/>
        <v>1</v>
      </c>
      <c r="J677" s="223">
        <v>5.6</v>
      </c>
      <c r="K677" s="48">
        <f t="shared" si="449"/>
        <v>1</v>
      </c>
      <c r="L677" s="223">
        <v>18.5</v>
      </c>
      <c r="M677" s="48">
        <f t="shared" si="441"/>
        <v>1</v>
      </c>
      <c r="N677" s="223">
        <v>275</v>
      </c>
      <c r="O677" s="48">
        <f t="shared" si="442"/>
        <v>1</v>
      </c>
      <c r="P677" s="134">
        <f t="shared" si="451"/>
        <v>1</v>
      </c>
      <c r="Q677" s="134">
        <f t="shared" si="452"/>
        <v>1</v>
      </c>
      <c r="T677" s="25" t="str">
        <f t="shared" si="427"/>
        <v>STAG</v>
      </c>
      <c r="U677" s="25">
        <f t="shared" si="428"/>
        <v>0.8</v>
      </c>
      <c r="V677" s="25">
        <f t="shared" si="429"/>
        <v>1.24</v>
      </c>
      <c r="W677" s="25">
        <f t="shared" si="430"/>
        <v>12.5</v>
      </c>
      <c r="X677" s="25">
        <f t="shared" si="431"/>
        <v>16.440000000000001</v>
      </c>
      <c r="Y677" s="25">
        <f t="shared" si="432"/>
        <v>5.45</v>
      </c>
      <c r="Z677" s="25">
        <f t="shared" si="433"/>
        <v>5.94</v>
      </c>
      <c r="AA677" s="25">
        <f t="shared" si="434"/>
        <v>5</v>
      </c>
      <c r="AB677" s="25">
        <f t="shared" si="435"/>
        <v>7</v>
      </c>
      <c r="AC677" s="25">
        <f t="shared" si="436"/>
        <v>12</v>
      </c>
      <c r="AD677" s="25">
        <f t="shared" si="437"/>
        <v>19.440000000000001</v>
      </c>
      <c r="AE677" s="25">
        <f t="shared" si="438"/>
        <v>270</v>
      </c>
      <c r="AF677" s="25">
        <f t="shared" si="439"/>
        <v>280</v>
      </c>
    </row>
    <row r="678" spans="1:32" hidden="1" x14ac:dyDescent="0.25">
      <c r="A678" s="283">
        <v>45980</v>
      </c>
      <c r="B678" s="118" t="s">
        <v>436</v>
      </c>
      <c r="C678" s="34" t="s">
        <v>135</v>
      </c>
      <c r="D678" s="223">
        <v>5.13</v>
      </c>
      <c r="E678" s="48">
        <f t="shared" si="440"/>
        <v>1</v>
      </c>
      <c r="F678" s="43"/>
      <c r="G678" s="48"/>
      <c r="H678" s="4">
        <v>4.87</v>
      </c>
      <c r="I678" s="48">
        <f t="shared" si="446"/>
        <v>1</v>
      </c>
      <c r="J678" s="223">
        <v>3.4</v>
      </c>
      <c r="K678" s="48">
        <f t="shared" si="449"/>
        <v>1</v>
      </c>
      <c r="L678" s="262"/>
      <c r="M678" s="48"/>
      <c r="N678" s="223">
        <v>275</v>
      </c>
      <c r="O678" s="48">
        <f t="shared" si="442"/>
        <v>1</v>
      </c>
      <c r="P678" s="248">
        <v>1</v>
      </c>
      <c r="Q678" s="248">
        <v>1</v>
      </c>
      <c r="T678" s="25" t="str">
        <f t="shared" si="427"/>
        <v>CARIBE ROSE</v>
      </c>
      <c r="U678" s="25">
        <f t="shared" si="428"/>
        <v>4.5</v>
      </c>
      <c r="V678" s="25">
        <f t="shared" si="429"/>
        <v>5.44</v>
      </c>
      <c r="W678" s="25">
        <f t="shared" si="430"/>
        <v>0</v>
      </c>
      <c r="X678" s="25">
        <f t="shared" si="431"/>
        <v>0</v>
      </c>
      <c r="Y678" s="25">
        <f t="shared" si="432"/>
        <v>4</v>
      </c>
      <c r="Z678" s="25">
        <f t="shared" si="433"/>
        <v>4.95</v>
      </c>
      <c r="AA678" s="25">
        <f t="shared" si="434"/>
        <v>3</v>
      </c>
      <c r="AB678" s="25">
        <f t="shared" si="435"/>
        <v>3.64</v>
      </c>
      <c r="AC678" s="25">
        <f t="shared" si="436"/>
        <v>90</v>
      </c>
      <c r="AD678" s="25">
        <f t="shared" si="437"/>
        <v>120</v>
      </c>
      <c r="AE678" s="25">
        <f t="shared" si="438"/>
        <v>270</v>
      </c>
      <c r="AF678" s="25">
        <f t="shared" si="439"/>
        <v>330.4</v>
      </c>
    </row>
    <row r="679" spans="1:32" hidden="1" x14ac:dyDescent="0.25">
      <c r="A679" s="283">
        <v>45980</v>
      </c>
      <c r="B679" s="118" t="s">
        <v>456</v>
      </c>
      <c r="C679" s="34" t="s">
        <v>135</v>
      </c>
      <c r="D679" s="223">
        <v>5.39</v>
      </c>
      <c r="E679" s="48">
        <f t="shared" si="440"/>
        <v>1</v>
      </c>
      <c r="F679" s="43"/>
      <c r="G679" s="48"/>
      <c r="H679" s="4">
        <v>4.67</v>
      </c>
      <c r="I679" s="48">
        <f t="shared" si="446"/>
        <v>1</v>
      </c>
      <c r="J679" s="223">
        <v>3.68</v>
      </c>
      <c r="K679" s="48">
        <f t="shared" si="449"/>
        <v>0</v>
      </c>
      <c r="L679" s="262"/>
      <c r="M679" s="48"/>
      <c r="N679" s="223">
        <v>275</v>
      </c>
      <c r="O679" s="48">
        <f t="shared" si="442"/>
        <v>1</v>
      </c>
      <c r="P679" s="134">
        <f t="shared" si="451"/>
        <v>0</v>
      </c>
      <c r="Q679" s="134">
        <f t="shared" si="452"/>
        <v>0</v>
      </c>
      <c r="T679" s="25" t="str">
        <f t="shared" si="427"/>
        <v>CARIBE ROSE</v>
      </c>
      <c r="U679" s="25">
        <f t="shared" si="428"/>
        <v>4.5</v>
      </c>
      <c r="V679" s="25">
        <f t="shared" si="429"/>
        <v>5.44</v>
      </c>
      <c r="W679" s="25">
        <f t="shared" si="430"/>
        <v>0</v>
      </c>
      <c r="X679" s="25">
        <f t="shared" si="431"/>
        <v>0</v>
      </c>
      <c r="Y679" s="25">
        <f t="shared" si="432"/>
        <v>4</v>
      </c>
      <c r="Z679" s="25">
        <f t="shared" si="433"/>
        <v>4.95</v>
      </c>
      <c r="AA679" s="25">
        <f t="shared" si="434"/>
        <v>3</v>
      </c>
      <c r="AB679" s="25">
        <f t="shared" si="435"/>
        <v>3.64</v>
      </c>
      <c r="AC679" s="25">
        <f t="shared" si="436"/>
        <v>90</v>
      </c>
      <c r="AD679" s="25">
        <f t="shared" si="437"/>
        <v>120</v>
      </c>
      <c r="AE679" s="25">
        <f t="shared" si="438"/>
        <v>270</v>
      </c>
      <c r="AF679" s="25">
        <f t="shared" si="439"/>
        <v>330.4</v>
      </c>
    </row>
    <row r="680" spans="1:32" hidden="1" x14ac:dyDescent="0.25">
      <c r="A680" s="283">
        <v>45981</v>
      </c>
      <c r="B680" s="118" t="s">
        <v>435</v>
      </c>
      <c r="C680" s="34" t="s">
        <v>135</v>
      </c>
      <c r="D680" s="223">
        <v>5.38</v>
      </c>
      <c r="E680" s="48">
        <f t="shared" si="440"/>
        <v>1</v>
      </c>
      <c r="F680" s="43"/>
      <c r="G680" s="48"/>
      <c r="H680" s="4">
        <v>4.6100000000000003</v>
      </c>
      <c r="I680" s="48">
        <f t="shared" si="446"/>
        <v>1</v>
      </c>
      <c r="J680" s="223">
        <v>3.45</v>
      </c>
      <c r="K680" s="48">
        <f t="shared" si="449"/>
        <v>1</v>
      </c>
      <c r="L680" s="262"/>
      <c r="M680" s="48"/>
      <c r="N680" s="223">
        <v>275</v>
      </c>
      <c r="O680" s="48">
        <f t="shared" si="442"/>
        <v>1</v>
      </c>
      <c r="P680" s="248">
        <v>1</v>
      </c>
      <c r="Q680" s="248">
        <v>1</v>
      </c>
      <c r="T680" s="25" t="str">
        <f t="shared" si="427"/>
        <v>CARIBE ROSE</v>
      </c>
      <c r="U680" s="25">
        <f t="shared" si="428"/>
        <v>4.5</v>
      </c>
      <c r="V680" s="25">
        <f t="shared" si="429"/>
        <v>5.44</v>
      </c>
      <c r="W680" s="25">
        <f t="shared" si="430"/>
        <v>0</v>
      </c>
      <c r="X680" s="25">
        <f t="shared" si="431"/>
        <v>0</v>
      </c>
      <c r="Y680" s="25">
        <f t="shared" si="432"/>
        <v>4</v>
      </c>
      <c r="Z680" s="25">
        <f t="shared" si="433"/>
        <v>4.95</v>
      </c>
      <c r="AA680" s="25">
        <f t="shared" si="434"/>
        <v>3</v>
      </c>
      <c r="AB680" s="25">
        <f t="shared" si="435"/>
        <v>3.64</v>
      </c>
      <c r="AC680" s="25">
        <f t="shared" si="436"/>
        <v>90</v>
      </c>
      <c r="AD680" s="25">
        <f t="shared" si="437"/>
        <v>120</v>
      </c>
      <c r="AE680" s="25">
        <f t="shared" si="438"/>
        <v>270</v>
      </c>
      <c r="AF680" s="25">
        <f t="shared" si="439"/>
        <v>330.4</v>
      </c>
    </row>
    <row r="681" spans="1:32" hidden="1" x14ac:dyDescent="0.25">
      <c r="A681" s="283">
        <v>45616</v>
      </c>
      <c r="B681" s="118" t="s">
        <v>437</v>
      </c>
      <c r="C681" s="34" t="s">
        <v>33</v>
      </c>
      <c r="D681" s="223">
        <v>3.5</v>
      </c>
      <c r="E681" s="48">
        <f t="shared" ref="E681:E683" si="458">IF(+(IF(D681&lt;U681,0,IF(D681&gt;V681,0,1)))=1,1,0)</f>
        <v>1</v>
      </c>
      <c r="F681" s="43">
        <v>57</v>
      </c>
      <c r="G681" s="48">
        <f t="shared" ref="G681:G683" si="459">IF(+(IF(F681&lt;W681,0,IF(F681&gt;X681,0,1)))=1,1,0)</f>
        <v>1</v>
      </c>
      <c r="H681" s="4">
        <v>7.7</v>
      </c>
      <c r="I681" s="48">
        <f t="shared" ref="I681:I683" si="460">IF(+(IF(H681&lt;Y681,0,IF(H681&gt;Z681,0,1)))=1,1,0)</f>
        <v>1</v>
      </c>
      <c r="J681" s="223">
        <v>159.19999999999999</v>
      </c>
      <c r="K681" s="48">
        <f t="shared" si="449"/>
        <v>1</v>
      </c>
      <c r="L681" s="223">
        <v>26.55</v>
      </c>
      <c r="M681" s="48">
        <f t="shared" ref="M681:M683" si="461">IF(+(IF(L681&lt;AC681,0,IF(L681&gt;AD681,0,1)))=1,1,0)</f>
        <v>1</v>
      </c>
      <c r="N681" s="223">
        <v>275</v>
      </c>
      <c r="O681" s="48">
        <f t="shared" ref="O681:O683" si="462">IF(+(IF(N681&lt;AE681,0,IF(N681&gt;AF681,0,1)))=1,1,0)</f>
        <v>1</v>
      </c>
      <c r="P681" s="134">
        <f t="shared" ref="P681:P683" si="463">IF(+(IF(D681&lt;U681,0,IF(D681&gt;V681,0,1)))+(IF(F681&lt;W681,0,IF(F681&gt;X681,0,1)))+(IF(H681&lt;Y681,0,IF(H681&gt;Z681,0,1)))+(IF(J681&lt;AA681,0,IF(J681&gt;AB681,0,1)))+(IF(L681&lt;AC681,0,IF(L681&gt;AD681,0,1)))+(IF(N681&lt;AE681,0,IF(N681&gt;AF681,0,1)))=6,1,0)</f>
        <v>1</v>
      </c>
      <c r="Q681" s="134">
        <f t="shared" ref="Q681:Q683" si="464">IF(+(IF(D681&lt;U681,0,IF(D681&gt;V681,0,1)))+(IF(F681&lt;W681,0,IF(F681&gt;X681,0,1)))+(IF(H681&lt;Y681,0,IF(H681&gt;Z681,0,1)))+(IF(L681&lt;AC681,0,IF(L681&gt;AD681,0,1)))+(IF(N681&lt;AE681,0,IF(N681&gt;AF681,0,1)))=5,1,0)</f>
        <v>1</v>
      </c>
      <c r="T681" s="25" t="str">
        <f t="shared" ref="T681:T683" si="465">LEFT(C681,12)</f>
        <v>GUINNESS</v>
      </c>
      <c r="U681" s="25">
        <f t="shared" si="428"/>
        <v>3.1</v>
      </c>
      <c r="V681" s="25">
        <f t="shared" si="429"/>
        <v>4.1399999999999997</v>
      </c>
      <c r="W681" s="25">
        <f t="shared" si="430"/>
        <v>48</v>
      </c>
      <c r="X681" s="25">
        <f t="shared" si="431"/>
        <v>62</v>
      </c>
      <c r="Y681" s="25">
        <f t="shared" si="432"/>
        <v>7.25</v>
      </c>
      <c r="Z681" s="25">
        <f t="shared" si="433"/>
        <v>7.74</v>
      </c>
      <c r="AA681" s="25">
        <f t="shared" si="434"/>
        <v>155</v>
      </c>
      <c r="AB681" s="25">
        <f t="shared" si="435"/>
        <v>195</v>
      </c>
      <c r="AC681" s="25">
        <f t="shared" si="436"/>
        <v>17</v>
      </c>
      <c r="AD681" s="25">
        <f t="shared" si="437"/>
        <v>30</v>
      </c>
      <c r="AE681" s="25">
        <f t="shared" si="438"/>
        <v>274</v>
      </c>
      <c r="AF681" s="25">
        <f t="shared" si="439"/>
        <v>276</v>
      </c>
    </row>
    <row r="682" spans="1:32" hidden="1" x14ac:dyDescent="0.25">
      <c r="A682" s="283">
        <v>45616</v>
      </c>
      <c r="B682" s="118" t="s">
        <v>434</v>
      </c>
      <c r="C682" s="34" t="s">
        <v>33</v>
      </c>
      <c r="D682" s="223">
        <v>3.89</v>
      </c>
      <c r="E682" s="48">
        <f t="shared" si="458"/>
        <v>1</v>
      </c>
      <c r="F682" s="43">
        <v>55.4</v>
      </c>
      <c r="G682" s="48">
        <f t="shared" si="459"/>
        <v>1</v>
      </c>
      <c r="H682" s="4">
        <v>7.6</v>
      </c>
      <c r="I682" s="48">
        <f t="shared" si="460"/>
        <v>1</v>
      </c>
      <c r="J682" s="223">
        <v>182.1</v>
      </c>
      <c r="K682" s="48">
        <f t="shared" ref="K682:K683" si="466">IF(+(IF(J682&lt;AA682,0,IF(J682&gt;AB682,0,1)))=1,1,0)</f>
        <v>1</v>
      </c>
      <c r="L682" s="223">
        <v>23.83</v>
      </c>
      <c r="M682" s="48">
        <f t="shared" si="461"/>
        <v>1</v>
      </c>
      <c r="N682" s="223">
        <v>275</v>
      </c>
      <c r="O682" s="48">
        <f t="shared" si="462"/>
        <v>1</v>
      </c>
      <c r="P682" s="134">
        <f t="shared" si="463"/>
        <v>1</v>
      </c>
      <c r="Q682" s="134">
        <f t="shared" si="464"/>
        <v>1</v>
      </c>
      <c r="T682" s="25" t="str">
        <f t="shared" si="465"/>
        <v>GUINNESS</v>
      </c>
      <c r="U682" s="25">
        <f t="shared" si="428"/>
        <v>3.1</v>
      </c>
      <c r="V682" s="25">
        <f t="shared" si="429"/>
        <v>4.1399999999999997</v>
      </c>
      <c r="W682" s="25">
        <f t="shared" si="430"/>
        <v>48</v>
      </c>
      <c r="X682" s="25">
        <f t="shared" si="431"/>
        <v>62</v>
      </c>
      <c r="Y682" s="25">
        <f t="shared" si="432"/>
        <v>7.25</v>
      </c>
      <c r="Z682" s="25">
        <f t="shared" si="433"/>
        <v>7.74</v>
      </c>
      <c r="AA682" s="25">
        <f t="shared" si="434"/>
        <v>155</v>
      </c>
      <c r="AB682" s="25">
        <f t="shared" si="435"/>
        <v>195</v>
      </c>
      <c r="AC682" s="25">
        <f t="shared" si="436"/>
        <v>17</v>
      </c>
      <c r="AD682" s="25">
        <f t="shared" si="437"/>
        <v>30</v>
      </c>
      <c r="AE682" s="25">
        <f t="shared" si="438"/>
        <v>274</v>
      </c>
      <c r="AF682" s="25">
        <f t="shared" si="439"/>
        <v>276</v>
      </c>
    </row>
    <row r="683" spans="1:32" hidden="1" x14ac:dyDescent="0.25">
      <c r="A683" s="283">
        <v>45617</v>
      </c>
      <c r="B683" s="118" t="s">
        <v>436</v>
      </c>
      <c r="C683" s="34" t="s">
        <v>31</v>
      </c>
      <c r="D683" s="223">
        <v>2.13</v>
      </c>
      <c r="E683" s="48">
        <f t="shared" si="458"/>
        <v>1</v>
      </c>
      <c r="F683" s="43">
        <v>13.5</v>
      </c>
      <c r="G683" s="48">
        <f t="shared" si="459"/>
        <v>1</v>
      </c>
      <c r="H683" s="4">
        <v>5.16</v>
      </c>
      <c r="I683" s="48">
        <f t="shared" si="460"/>
        <v>1</v>
      </c>
      <c r="J683" s="223">
        <v>5.65</v>
      </c>
      <c r="K683" s="48">
        <f t="shared" si="466"/>
        <v>1</v>
      </c>
      <c r="L683" s="223">
        <v>15.95</v>
      </c>
      <c r="M683" s="48">
        <f t="shared" si="461"/>
        <v>1</v>
      </c>
      <c r="N683" s="223">
        <v>275</v>
      </c>
      <c r="O683" s="48">
        <f t="shared" si="462"/>
        <v>1</v>
      </c>
      <c r="P683" s="134">
        <f t="shared" si="463"/>
        <v>1</v>
      </c>
      <c r="Q683" s="134">
        <f t="shared" si="464"/>
        <v>1</v>
      </c>
      <c r="T683" s="25" t="str">
        <f t="shared" si="465"/>
        <v>CARIB</v>
      </c>
      <c r="U683" s="25">
        <f t="shared" si="428"/>
        <v>1.65</v>
      </c>
      <c r="V683" s="25">
        <f t="shared" si="429"/>
        <v>2.14</v>
      </c>
      <c r="W683" s="25">
        <f t="shared" si="430"/>
        <v>12.5</v>
      </c>
      <c r="X683" s="25">
        <f t="shared" si="431"/>
        <v>16.399999999999999</v>
      </c>
      <c r="Y683" s="25">
        <f t="shared" si="432"/>
        <v>5</v>
      </c>
      <c r="Z683" s="25">
        <f t="shared" si="433"/>
        <v>5.44</v>
      </c>
      <c r="AA683" s="25">
        <f t="shared" si="434"/>
        <v>5</v>
      </c>
      <c r="AB683" s="25">
        <f t="shared" si="435"/>
        <v>7</v>
      </c>
      <c r="AC683" s="25">
        <f t="shared" si="436"/>
        <v>12</v>
      </c>
      <c r="AD683" s="25">
        <f t="shared" si="437"/>
        <v>19.440000000000001</v>
      </c>
      <c r="AE683" s="25">
        <f t="shared" si="438"/>
        <v>270</v>
      </c>
      <c r="AF683" s="25">
        <f t="shared" si="439"/>
        <v>280</v>
      </c>
    </row>
    <row r="684" spans="1:32" hidden="1" x14ac:dyDescent="0.25">
      <c r="A684" s="283">
        <v>45617</v>
      </c>
      <c r="B684" s="118" t="s">
        <v>435</v>
      </c>
      <c r="C684" s="34" t="s">
        <v>31</v>
      </c>
      <c r="D684" s="223">
        <v>2.14</v>
      </c>
      <c r="E684" s="48">
        <f t="shared" si="440"/>
        <v>1</v>
      </c>
      <c r="F684" s="43">
        <v>14.7</v>
      </c>
      <c r="G684" s="48">
        <f t="shared" si="445"/>
        <v>1</v>
      </c>
      <c r="H684" s="4">
        <v>5.14</v>
      </c>
      <c r="I684" s="48">
        <f t="shared" si="446"/>
        <v>1</v>
      </c>
      <c r="J684" s="223">
        <v>5.68</v>
      </c>
      <c r="K684" s="48">
        <f t="shared" si="449"/>
        <v>1</v>
      </c>
      <c r="L684" s="223">
        <v>15.3</v>
      </c>
      <c r="M684" s="48">
        <f t="shared" si="441"/>
        <v>1</v>
      </c>
      <c r="N684" s="223">
        <v>275</v>
      </c>
      <c r="O684" s="48">
        <f t="shared" si="442"/>
        <v>1</v>
      </c>
      <c r="P684" s="134">
        <f t="shared" si="451"/>
        <v>1</v>
      </c>
      <c r="Q684" s="134">
        <f t="shared" si="452"/>
        <v>1</v>
      </c>
      <c r="T684" s="25" t="str">
        <f t="shared" si="427"/>
        <v>CARIB</v>
      </c>
      <c r="U684" s="25">
        <f t="shared" si="428"/>
        <v>1.65</v>
      </c>
      <c r="V684" s="25">
        <f t="shared" si="429"/>
        <v>2.14</v>
      </c>
      <c r="W684" s="25">
        <f t="shared" si="430"/>
        <v>12.5</v>
      </c>
      <c r="X684" s="25">
        <f t="shared" si="431"/>
        <v>16.399999999999999</v>
      </c>
      <c r="Y684" s="25">
        <f t="shared" si="432"/>
        <v>5</v>
      </c>
      <c r="Z684" s="25">
        <f t="shared" si="433"/>
        <v>5.44</v>
      </c>
      <c r="AA684" s="25">
        <f t="shared" si="434"/>
        <v>5</v>
      </c>
      <c r="AB684" s="25">
        <f t="shared" si="435"/>
        <v>7</v>
      </c>
      <c r="AC684" s="25">
        <f t="shared" si="436"/>
        <v>12</v>
      </c>
      <c r="AD684" s="25">
        <f t="shared" si="437"/>
        <v>19.440000000000001</v>
      </c>
      <c r="AE684" s="25">
        <f t="shared" si="438"/>
        <v>270</v>
      </c>
      <c r="AF684" s="25">
        <f t="shared" si="439"/>
        <v>280</v>
      </c>
    </row>
    <row r="685" spans="1:32" hidden="1" x14ac:dyDescent="0.25">
      <c r="A685" s="283">
        <v>45617</v>
      </c>
      <c r="B685" s="118" t="s">
        <v>804</v>
      </c>
      <c r="C685" s="34" t="s">
        <v>31</v>
      </c>
      <c r="D685" s="223">
        <v>2.12</v>
      </c>
      <c r="E685" s="48">
        <f t="shared" si="440"/>
        <v>1</v>
      </c>
      <c r="F685" s="43">
        <v>14.3</v>
      </c>
      <c r="G685" s="48">
        <f t="shared" si="445"/>
        <v>1</v>
      </c>
      <c r="H685" s="4">
        <v>5.1100000000000003</v>
      </c>
      <c r="I685" s="48">
        <f t="shared" si="446"/>
        <v>1</v>
      </c>
      <c r="J685" s="223">
        <v>5.82</v>
      </c>
      <c r="K685" s="48">
        <f t="shared" si="449"/>
        <v>1</v>
      </c>
      <c r="L685" s="223">
        <v>17.399999999999999</v>
      </c>
      <c r="M685" s="48">
        <f t="shared" si="441"/>
        <v>1</v>
      </c>
      <c r="N685" s="223">
        <v>275</v>
      </c>
      <c r="O685" s="48">
        <f t="shared" si="442"/>
        <v>1</v>
      </c>
      <c r="P685" s="134">
        <f t="shared" si="451"/>
        <v>1</v>
      </c>
      <c r="Q685" s="134">
        <f t="shared" si="452"/>
        <v>1</v>
      </c>
      <c r="T685" s="25" t="str">
        <f t="shared" si="427"/>
        <v>CARIB</v>
      </c>
      <c r="U685" s="25">
        <f t="shared" si="428"/>
        <v>1.65</v>
      </c>
      <c r="V685" s="25">
        <f t="shared" si="429"/>
        <v>2.14</v>
      </c>
      <c r="W685" s="25">
        <f t="shared" si="430"/>
        <v>12.5</v>
      </c>
      <c r="X685" s="25">
        <f t="shared" si="431"/>
        <v>16.399999999999999</v>
      </c>
      <c r="Y685" s="25">
        <f t="shared" si="432"/>
        <v>5</v>
      </c>
      <c r="Z685" s="25">
        <f t="shared" si="433"/>
        <v>5.44</v>
      </c>
      <c r="AA685" s="25">
        <f t="shared" si="434"/>
        <v>5</v>
      </c>
      <c r="AB685" s="25">
        <f t="shared" si="435"/>
        <v>7</v>
      </c>
      <c r="AC685" s="25">
        <f t="shared" si="436"/>
        <v>12</v>
      </c>
      <c r="AD685" s="25">
        <f t="shared" si="437"/>
        <v>19.440000000000001</v>
      </c>
      <c r="AE685" s="25">
        <f t="shared" si="438"/>
        <v>270</v>
      </c>
      <c r="AF685" s="25">
        <f t="shared" si="439"/>
        <v>280</v>
      </c>
    </row>
    <row r="686" spans="1:32" hidden="1" x14ac:dyDescent="0.25">
      <c r="A686" s="283">
        <v>45617</v>
      </c>
      <c r="B686" s="118" t="s">
        <v>437</v>
      </c>
      <c r="C686" s="34" t="s">
        <v>31</v>
      </c>
      <c r="D686" s="223">
        <v>2.1</v>
      </c>
      <c r="E686" s="48">
        <f t="shared" si="440"/>
        <v>1</v>
      </c>
      <c r="F686" s="43">
        <v>14.05</v>
      </c>
      <c r="G686" s="48">
        <f t="shared" si="445"/>
        <v>1</v>
      </c>
      <c r="H686" s="4">
        <v>5.19</v>
      </c>
      <c r="I686" s="48">
        <f t="shared" si="446"/>
        <v>1</v>
      </c>
      <c r="J686" s="223">
        <v>5.73</v>
      </c>
      <c r="K686" s="48">
        <f t="shared" si="449"/>
        <v>1</v>
      </c>
      <c r="L686" s="223">
        <v>15.7</v>
      </c>
      <c r="M686" s="48">
        <f t="shared" si="441"/>
        <v>1</v>
      </c>
      <c r="N686" s="223">
        <v>275</v>
      </c>
      <c r="O686" s="48">
        <f t="shared" si="442"/>
        <v>1</v>
      </c>
      <c r="P686" s="134">
        <f t="shared" si="451"/>
        <v>1</v>
      </c>
      <c r="Q686" s="134">
        <f t="shared" si="452"/>
        <v>1</v>
      </c>
      <c r="T686" s="25" t="str">
        <f t="shared" si="427"/>
        <v>CARIB</v>
      </c>
      <c r="U686" s="25">
        <f t="shared" si="428"/>
        <v>1.65</v>
      </c>
      <c r="V686" s="25">
        <f t="shared" si="429"/>
        <v>2.14</v>
      </c>
      <c r="W686" s="25">
        <f t="shared" si="430"/>
        <v>12.5</v>
      </c>
      <c r="X686" s="25">
        <f t="shared" si="431"/>
        <v>16.399999999999999</v>
      </c>
      <c r="Y686" s="25">
        <f t="shared" si="432"/>
        <v>5</v>
      </c>
      <c r="Z686" s="25">
        <f t="shared" si="433"/>
        <v>5.44</v>
      </c>
      <c r="AA686" s="25">
        <f t="shared" si="434"/>
        <v>5</v>
      </c>
      <c r="AB686" s="25">
        <f t="shared" si="435"/>
        <v>7</v>
      </c>
      <c r="AC686" s="25">
        <f t="shared" si="436"/>
        <v>12</v>
      </c>
      <c r="AD686" s="25">
        <f t="shared" si="437"/>
        <v>19.440000000000001</v>
      </c>
      <c r="AE686" s="25">
        <f t="shared" si="438"/>
        <v>270</v>
      </c>
      <c r="AF686" s="25">
        <f t="shared" si="439"/>
        <v>280</v>
      </c>
    </row>
    <row r="687" spans="1:32" hidden="1" x14ac:dyDescent="0.25">
      <c r="A687" s="283">
        <v>45617</v>
      </c>
      <c r="B687" s="118" t="s">
        <v>435</v>
      </c>
      <c r="C687" s="34" t="s">
        <v>31</v>
      </c>
      <c r="D687" s="223">
        <v>1.87</v>
      </c>
      <c r="E687" s="48">
        <f t="shared" si="440"/>
        <v>1</v>
      </c>
      <c r="F687" s="43">
        <v>14.2</v>
      </c>
      <c r="G687" s="48">
        <f t="shared" si="445"/>
        <v>1</v>
      </c>
      <c r="H687" s="4">
        <v>5.28</v>
      </c>
      <c r="I687" s="48">
        <f t="shared" si="446"/>
        <v>1</v>
      </c>
      <c r="J687" s="223">
        <v>5.73</v>
      </c>
      <c r="K687" s="48">
        <f t="shared" si="449"/>
        <v>1</v>
      </c>
      <c r="L687" s="223">
        <v>15.95</v>
      </c>
      <c r="M687" s="48">
        <f t="shared" si="441"/>
        <v>1</v>
      </c>
      <c r="N687" s="223">
        <v>275</v>
      </c>
      <c r="O687" s="48">
        <f t="shared" si="442"/>
        <v>1</v>
      </c>
      <c r="P687" s="134">
        <f t="shared" si="451"/>
        <v>1</v>
      </c>
      <c r="Q687" s="134">
        <f t="shared" si="452"/>
        <v>1</v>
      </c>
      <c r="T687" s="25" t="str">
        <f t="shared" si="427"/>
        <v>CARIB</v>
      </c>
      <c r="U687" s="25">
        <f t="shared" si="428"/>
        <v>1.65</v>
      </c>
      <c r="V687" s="25">
        <f t="shared" si="429"/>
        <v>2.14</v>
      </c>
      <c r="W687" s="25">
        <f t="shared" si="430"/>
        <v>12.5</v>
      </c>
      <c r="X687" s="25">
        <f t="shared" si="431"/>
        <v>16.399999999999999</v>
      </c>
      <c r="Y687" s="25">
        <f t="shared" si="432"/>
        <v>5</v>
      </c>
      <c r="Z687" s="25">
        <f t="shared" si="433"/>
        <v>5.44</v>
      </c>
      <c r="AA687" s="25">
        <f t="shared" si="434"/>
        <v>5</v>
      </c>
      <c r="AB687" s="25">
        <f t="shared" si="435"/>
        <v>7</v>
      </c>
      <c r="AC687" s="25">
        <f t="shared" si="436"/>
        <v>12</v>
      </c>
      <c r="AD687" s="25">
        <f t="shared" si="437"/>
        <v>19.440000000000001</v>
      </c>
      <c r="AE687" s="25">
        <f t="shared" si="438"/>
        <v>270</v>
      </c>
      <c r="AF687" s="25">
        <f t="shared" si="439"/>
        <v>280</v>
      </c>
    </row>
    <row r="688" spans="1:32" hidden="1" x14ac:dyDescent="0.25">
      <c r="A688" s="283">
        <v>45617</v>
      </c>
      <c r="B688" s="118" t="s">
        <v>434</v>
      </c>
      <c r="C688" s="34" t="s">
        <v>31</v>
      </c>
      <c r="D688" s="223">
        <v>1.88</v>
      </c>
      <c r="E688" s="48">
        <f t="shared" si="440"/>
        <v>1</v>
      </c>
      <c r="F688" s="43">
        <v>13.55</v>
      </c>
      <c r="G688" s="48">
        <f t="shared" si="445"/>
        <v>1</v>
      </c>
      <c r="H688" s="4">
        <v>5.24</v>
      </c>
      <c r="I688" s="48">
        <f t="shared" si="446"/>
        <v>1</v>
      </c>
      <c r="J688" s="223">
        <v>5.58</v>
      </c>
      <c r="K688" s="48">
        <f t="shared" si="449"/>
        <v>1</v>
      </c>
      <c r="L688" s="223">
        <v>17.600000000000001</v>
      </c>
      <c r="M688" s="48">
        <f t="shared" si="441"/>
        <v>1</v>
      </c>
      <c r="N688" s="223">
        <v>275</v>
      </c>
      <c r="O688" s="48">
        <f t="shared" si="442"/>
        <v>1</v>
      </c>
      <c r="P688" s="134">
        <f t="shared" si="451"/>
        <v>1</v>
      </c>
      <c r="Q688" s="134">
        <f t="shared" si="452"/>
        <v>1</v>
      </c>
      <c r="T688" s="25" t="str">
        <f t="shared" si="427"/>
        <v>CARIB</v>
      </c>
      <c r="U688" s="25">
        <f t="shared" si="428"/>
        <v>1.65</v>
      </c>
      <c r="V688" s="25">
        <f t="shared" si="429"/>
        <v>2.14</v>
      </c>
      <c r="W688" s="25">
        <f t="shared" si="430"/>
        <v>12.5</v>
      </c>
      <c r="X688" s="25">
        <f t="shared" si="431"/>
        <v>16.399999999999999</v>
      </c>
      <c r="Y688" s="25">
        <f t="shared" si="432"/>
        <v>5</v>
      </c>
      <c r="Z688" s="25">
        <f t="shared" si="433"/>
        <v>5.44</v>
      </c>
      <c r="AA688" s="25">
        <f t="shared" si="434"/>
        <v>5</v>
      </c>
      <c r="AB688" s="25">
        <f t="shared" si="435"/>
        <v>7</v>
      </c>
      <c r="AC688" s="25">
        <f t="shared" si="436"/>
        <v>12</v>
      </c>
      <c r="AD688" s="25">
        <f t="shared" si="437"/>
        <v>19.440000000000001</v>
      </c>
      <c r="AE688" s="25">
        <f t="shared" si="438"/>
        <v>270</v>
      </c>
      <c r="AF688" s="25">
        <f t="shared" si="439"/>
        <v>280</v>
      </c>
    </row>
    <row r="689" spans="1:32" hidden="1" x14ac:dyDescent="0.25">
      <c r="A689" s="283">
        <v>45983</v>
      </c>
      <c r="B689" s="118" t="s">
        <v>455</v>
      </c>
      <c r="C689" s="34" t="s">
        <v>31</v>
      </c>
      <c r="D689" s="223">
        <v>1.89</v>
      </c>
      <c r="E689" s="48">
        <f t="shared" si="440"/>
        <v>1</v>
      </c>
      <c r="F689" s="43">
        <v>13.8</v>
      </c>
      <c r="G689" s="48">
        <f t="shared" si="445"/>
        <v>1</v>
      </c>
      <c r="H689" s="4">
        <v>5.26</v>
      </c>
      <c r="I689" s="48">
        <f t="shared" si="446"/>
        <v>1</v>
      </c>
      <c r="J689" s="223">
        <v>5.7</v>
      </c>
      <c r="K689" s="48">
        <f t="shared" si="449"/>
        <v>1</v>
      </c>
      <c r="L689" s="223">
        <v>16.399999999999999</v>
      </c>
      <c r="M689" s="48">
        <f t="shared" si="441"/>
        <v>1</v>
      </c>
      <c r="N689" s="223">
        <v>275</v>
      </c>
      <c r="O689" s="48">
        <f t="shared" si="442"/>
        <v>1</v>
      </c>
      <c r="P689" s="134">
        <f t="shared" si="451"/>
        <v>1</v>
      </c>
      <c r="Q689" s="134">
        <f t="shared" si="452"/>
        <v>1</v>
      </c>
      <c r="T689" s="25" t="str">
        <f t="shared" si="427"/>
        <v>CARIB</v>
      </c>
      <c r="U689" s="25">
        <f t="shared" si="428"/>
        <v>1.65</v>
      </c>
      <c r="V689" s="25">
        <f t="shared" si="429"/>
        <v>2.14</v>
      </c>
      <c r="W689" s="25">
        <f t="shared" si="430"/>
        <v>12.5</v>
      </c>
      <c r="X689" s="25">
        <f t="shared" si="431"/>
        <v>16.399999999999999</v>
      </c>
      <c r="Y689" s="25">
        <f t="shared" si="432"/>
        <v>5</v>
      </c>
      <c r="Z689" s="25">
        <f t="shared" si="433"/>
        <v>5.44</v>
      </c>
      <c r="AA689" s="25">
        <f t="shared" si="434"/>
        <v>5</v>
      </c>
      <c r="AB689" s="25">
        <f t="shared" si="435"/>
        <v>7</v>
      </c>
      <c r="AC689" s="25">
        <f t="shared" si="436"/>
        <v>12</v>
      </c>
      <c r="AD689" s="25">
        <f t="shared" si="437"/>
        <v>19.440000000000001</v>
      </c>
      <c r="AE689" s="25">
        <f t="shared" si="438"/>
        <v>270</v>
      </c>
      <c r="AF689" s="25">
        <f t="shared" si="439"/>
        <v>280</v>
      </c>
    </row>
    <row r="690" spans="1:32" hidden="1" x14ac:dyDescent="0.25">
      <c r="A690" s="283">
        <v>45983</v>
      </c>
      <c r="B690" s="118" t="s">
        <v>452</v>
      </c>
      <c r="C690" s="34" t="s">
        <v>31</v>
      </c>
      <c r="D690" s="223">
        <v>1.89</v>
      </c>
      <c r="E690" s="48">
        <f t="shared" si="440"/>
        <v>1</v>
      </c>
      <c r="F690" s="43">
        <v>14.7</v>
      </c>
      <c r="G690" s="48">
        <f t="shared" si="445"/>
        <v>1</v>
      </c>
      <c r="H690" s="4">
        <v>5.27</v>
      </c>
      <c r="I690" s="48">
        <f t="shared" si="446"/>
        <v>1</v>
      </c>
      <c r="J690" s="223">
        <v>5.3</v>
      </c>
      <c r="K690" s="48">
        <f t="shared" si="449"/>
        <v>1</v>
      </c>
      <c r="L690" s="223">
        <v>17.2</v>
      </c>
      <c r="M690" s="48">
        <f t="shared" si="441"/>
        <v>1</v>
      </c>
      <c r="N690" s="223">
        <v>275</v>
      </c>
      <c r="O690" s="48">
        <f t="shared" si="442"/>
        <v>1</v>
      </c>
      <c r="P690" s="134">
        <f t="shared" si="451"/>
        <v>1</v>
      </c>
      <c r="Q690" s="134">
        <f t="shared" si="452"/>
        <v>1</v>
      </c>
      <c r="T690" s="25" t="str">
        <f t="shared" si="427"/>
        <v>CARIB</v>
      </c>
      <c r="U690" s="25">
        <f t="shared" si="428"/>
        <v>1.65</v>
      </c>
      <c r="V690" s="25">
        <f t="shared" si="429"/>
        <v>2.14</v>
      </c>
      <c r="W690" s="25">
        <f t="shared" si="430"/>
        <v>12.5</v>
      </c>
      <c r="X690" s="25">
        <f t="shared" si="431"/>
        <v>16.399999999999999</v>
      </c>
      <c r="Y690" s="25">
        <f t="shared" si="432"/>
        <v>5</v>
      </c>
      <c r="Z690" s="25">
        <f t="shared" si="433"/>
        <v>5.44</v>
      </c>
      <c r="AA690" s="25">
        <f t="shared" si="434"/>
        <v>5</v>
      </c>
      <c r="AB690" s="25">
        <f t="shared" si="435"/>
        <v>7</v>
      </c>
      <c r="AC690" s="25">
        <f t="shared" si="436"/>
        <v>12</v>
      </c>
      <c r="AD690" s="25">
        <f t="shared" si="437"/>
        <v>19.440000000000001</v>
      </c>
      <c r="AE690" s="25">
        <f t="shared" si="438"/>
        <v>270</v>
      </c>
      <c r="AF690" s="25">
        <f t="shared" si="439"/>
        <v>280</v>
      </c>
    </row>
    <row r="691" spans="1:32" hidden="1" x14ac:dyDescent="0.25">
      <c r="A691" s="283">
        <v>45984</v>
      </c>
      <c r="B691" s="118" t="s">
        <v>452</v>
      </c>
      <c r="C691" s="34" t="s">
        <v>31</v>
      </c>
      <c r="D691" s="223">
        <v>1.92</v>
      </c>
      <c r="E691" s="48">
        <f t="shared" si="440"/>
        <v>1</v>
      </c>
      <c r="F691" s="43">
        <v>14.5</v>
      </c>
      <c r="G691" s="48">
        <f t="shared" si="445"/>
        <v>1</v>
      </c>
      <c r="H691" s="4">
        <v>5.29</v>
      </c>
      <c r="I691" s="48">
        <f t="shared" si="446"/>
        <v>1</v>
      </c>
      <c r="J691" s="223">
        <v>5.2</v>
      </c>
      <c r="K691" s="48">
        <f t="shared" si="449"/>
        <v>1</v>
      </c>
      <c r="L691" s="223">
        <v>17.75</v>
      </c>
      <c r="M691" s="48">
        <f t="shared" si="441"/>
        <v>1</v>
      </c>
      <c r="N691" s="223">
        <v>275</v>
      </c>
      <c r="O691" s="48">
        <f t="shared" si="442"/>
        <v>1</v>
      </c>
      <c r="P691" s="134">
        <f t="shared" si="451"/>
        <v>1</v>
      </c>
      <c r="Q691" s="134">
        <f t="shared" si="452"/>
        <v>1</v>
      </c>
      <c r="T691" s="25" t="str">
        <f t="shared" si="427"/>
        <v>CARIB</v>
      </c>
      <c r="U691" s="25">
        <f t="shared" si="428"/>
        <v>1.65</v>
      </c>
      <c r="V691" s="25">
        <f t="shared" si="429"/>
        <v>2.14</v>
      </c>
      <c r="W691" s="25">
        <f t="shared" si="430"/>
        <v>12.5</v>
      </c>
      <c r="X691" s="25">
        <f t="shared" si="431"/>
        <v>16.399999999999999</v>
      </c>
      <c r="Y691" s="25">
        <f t="shared" si="432"/>
        <v>5</v>
      </c>
      <c r="Z691" s="25">
        <f t="shared" si="433"/>
        <v>5.44</v>
      </c>
      <c r="AA691" s="25">
        <f t="shared" si="434"/>
        <v>5</v>
      </c>
      <c r="AB691" s="25">
        <f t="shared" si="435"/>
        <v>7</v>
      </c>
      <c r="AC691" s="25">
        <f t="shared" si="436"/>
        <v>12</v>
      </c>
      <c r="AD691" s="25">
        <f t="shared" si="437"/>
        <v>19.440000000000001</v>
      </c>
      <c r="AE691" s="25">
        <f t="shared" si="438"/>
        <v>270</v>
      </c>
      <c r="AF691" s="25">
        <f t="shared" si="439"/>
        <v>280</v>
      </c>
    </row>
    <row r="692" spans="1:32" hidden="1" x14ac:dyDescent="0.25">
      <c r="A692" s="283">
        <v>45984</v>
      </c>
      <c r="B692" s="118" t="s">
        <v>455</v>
      </c>
      <c r="C692" s="34" t="s">
        <v>31</v>
      </c>
      <c r="D692" s="223">
        <v>1.9</v>
      </c>
      <c r="E692" s="48">
        <f t="shared" si="440"/>
        <v>1</v>
      </c>
      <c r="F692" s="43">
        <v>13.8</v>
      </c>
      <c r="G692" s="48">
        <f t="shared" si="445"/>
        <v>1</v>
      </c>
      <c r="H692" s="4">
        <v>5.23</v>
      </c>
      <c r="I692" s="48">
        <f t="shared" si="446"/>
        <v>1</v>
      </c>
      <c r="J692" s="223">
        <v>5.37</v>
      </c>
      <c r="K692" s="48">
        <f t="shared" si="449"/>
        <v>1</v>
      </c>
      <c r="L692" s="223">
        <v>17.579999999999998</v>
      </c>
      <c r="M692" s="48">
        <f t="shared" si="441"/>
        <v>1</v>
      </c>
      <c r="N692" s="223">
        <v>275</v>
      </c>
      <c r="O692" s="48">
        <f t="shared" si="442"/>
        <v>1</v>
      </c>
      <c r="P692" s="134">
        <f t="shared" si="451"/>
        <v>1</v>
      </c>
      <c r="Q692" s="134">
        <f t="shared" si="452"/>
        <v>1</v>
      </c>
      <c r="T692" s="25" t="str">
        <f t="shared" si="427"/>
        <v>CARIB</v>
      </c>
      <c r="U692" s="25">
        <f t="shared" si="428"/>
        <v>1.65</v>
      </c>
      <c r="V692" s="25">
        <f t="shared" si="429"/>
        <v>2.14</v>
      </c>
      <c r="W692" s="25">
        <f t="shared" si="430"/>
        <v>12.5</v>
      </c>
      <c r="X692" s="25">
        <f t="shared" si="431"/>
        <v>16.399999999999999</v>
      </c>
      <c r="Y692" s="25">
        <f t="shared" si="432"/>
        <v>5</v>
      </c>
      <c r="Z692" s="25">
        <f t="shared" si="433"/>
        <v>5.44</v>
      </c>
      <c r="AA692" s="25">
        <f t="shared" si="434"/>
        <v>5</v>
      </c>
      <c r="AB692" s="25">
        <f t="shared" si="435"/>
        <v>7</v>
      </c>
      <c r="AC692" s="25">
        <f t="shared" si="436"/>
        <v>12</v>
      </c>
      <c r="AD692" s="25">
        <f t="shared" si="437"/>
        <v>19.440000000000001</v>
      </c>
      <c r="AE692" s="25">
        <f t="shared" si="438"/>
        <v>270</v>
      </c>
      <c r="AF692" s="25">
        <f t="shared" si="439"/>
        <v>280</v>
      </c>
    </row>
    <row r="693" spans="1:32" hidden="1" x14ac:dyDescent="0.25">
      <c r="A693" s="283">
        <v>45986</v>
      </c>
      <c r="B693" s="118" t="s">
        <v>452</v>
      </c>
      <c r="C693" s="34" t="s">
        <v>31</v>
      </c>
      <c r="D693" s="223">
        <v>2</v>
      </c>
      <c r="E693" s="48">
        <f t="shared" si="440"/>
        <v>1</v>
      </c>
      <c r="F693" s="43">
        <v>14.15</v>
      </c>
      <c r="G693" s="48">
        <f t="shared" si="445"/>
        <v>1</v>
      </c>
      <c r="H693" s="4">
        <v>5.18</v>
      </c>
      <c r="I693" s="48">
        <f t="shared" si="446"/>
        <v>1</v>
      </c>
      <c r="J693" s="223">
        <v>5.05</v>
      </c>
      <c r="K693" s="48">
        <f t="shared" si="449"/>
        <v>1</v>
      </c>
      <c r="L693" s="223">
        <v>18.02</v>
      </c>
      <c r="M693" s="48">
        <f t="shared" si="441"/>
        <v>1</v>
      </c>
      <c r="N693" s="223">
        <v>275</v>
      </c>
      <c r="O693" s="48">
        <f t="shared" si="442"/>
        <v>1</v>
      </c>
      <c r="P693" s="134">
        <f t="shared" si="451"/>
        <v>1</v>
      </c>
      <c r="Q693" s="134">
        <f t="shared" si="452"/>
        <v>1</v>
      </c>
      <c r="T693" s="25" t="str">
        <f t="shared" ref="T693:T715" si="467">LEFT(C693,12)</f>
        <v>CARIB</v>
      </c>
      <c r="U693" s="25">
        <f t="shared" si="428"/>
        <v>1.65</v>
      </c>
      <c r="V693" s="25">
        <f t="shared" si="429"/>
        <v>2.14</v>
      </c>
      <c r="W693" s="25">
        <f t="shared" si="430"/>
        <v>12.5</v>
      </c>
      <c r="X693" s="25">
        <f t="shared" si="431"/>
        <v>16.399999999999999</v>
      </c>
      <c r="Y693" s="25">
        <f t="shared" si="432"/>
        <v>5</v>
      </c>
      <c r="Z693" s="25">
        <f t="shared" si="433"/>
        <v>5.44</v>
      </c>
      <c r="AA693" s="25">
        <f t="shared" si="434"/>
        <v>5</v>
      </c>
      <c r="AB693" s="25">
        <f t="shared" si="435"/>
        <v>7</v>
      </c>
      <c r="AC693" s="25">
        <f t="shared" si="436"/>
        <v>12</v>
      </c>
      <c r="AD693" s="25">
        <f t="shared" si="437"/>
        <v>19.440000000000001</v>
      </c>
      <c r="AE693" s="25">
        <f t="shared" si="438"/>
        <v>270</v>
      </c>
      <c r="AF693" s="25">
        <f t="shared" si="439"/>
        <v>280</v>
      </c>
    </row>
    <row r="694" spans="1:32" hidden="1" x14ac:dyDescent="0.25">
      <c r="A694" s="283">
        <v>45986</v>
      </c>
      <c r="B694" s="118" t="s">
        <v>455</v>
      </c>
      <c r="C694" s="34" t="s">
        <v>31</v>
      </c>
      <c r="D694" s="223">
        <v>2</v>
      </c>
      <c r="E694" s="48">
        <f t="shared" si="440"/>
        <v>1</v>
      </c>
      <c r="F694" s="43">
        <v>15</v>
      </c>
      <c r="G694" s="48">
        <f t="shared" si="445"/>
        <v>1</v>
      </c>
      <c r="H694" s="4">
        <v>5.15</v>
      </c>
      <c r="I694" s="48">
        <f t="shared" si="446"/>
        <v>1</v>
      </c>
      <c r="J694" s="223">
        <v>5.33</v>
      </c>
      <c r="K694" s="48">
        <f t="shared" si="449"/>
        <v>1</v>
      </c>
      <c r="L694" s="262"/>
      <c r="M694" s="48"/>
      <c r="N694" s="223">
        <v>275</v>
      </c>
      <c r="O694" s="48">
        <f t="shared" si="442"/>
        <v>1</v>
      </c>
      <c r="P694" s="248">
        <v>1</v>
      </c>
      <c r="Q694" s="248">
        <v>1</v>
      </c>
      <c r="T694" s="25" t="str">
        <f t="shared" si="467"/>
        <v>CARIB</v>
      </c>
      <c r="U694" s="25">
        <f t="shared" si="428"/>
        <v>1.65</v>
      </c>
      <c r="V694" s="25">
        <f t="shared" si="429"/>
        <v>2.14</v>
      </c>
      <c r="W694" s="25">
        <f t="shared" si="430"/>
        <v>12.5</v>
      </c>
      <c r="X694" s="25">
        <f t="shared" si="431"/>
        <v>16.399999999999999</v>
      </c>
      <c r="Y694" s="25">
        <f t="shared" si="432"/>
        <v>5</v>
      </c>
      <c r="Z694" s="25">
        <f t="shared" si="433"/>
        <v>5.44</v>
      </c>
      <c r="AA694" s="25">
        <f t="shared" si="434"/>
        <v>5</v>
      </c>
      <c r="AB694" s="25">
        <f t="shared" si="435"/>
        <v>7</v>
      </c>
      <c r="AC694" s="25">
        <f t="shared" si="436"/>
        <v>12</v>
      </c>
      <c r="AD694" s="25">
        <f t="shared" si="437"/>
        <v>19.440000000000001</v>
      </c>
      <c r="AE694" s="25">
        <f t="shared" si="438"/>
        <v>270</v>
      </c>
      <c r="AF694" s="25">
        <f t="shared" si="439"/>
        <v>280</v>
      </c>
    </row>
    <row r="695" spans="1:32" hidden="1" x14ac:dyDescent="0.25">
      <c r="A695" s="283">
        <v>45987</v>
      </c>
      <c r="B695" s="118" t="s">
        <v>458</v>
      </c>
      <c r="C695" s="34" t="s">
        <v>484</v>
      </c>
      <c r="D695" s="223">
        <v>6.62</v>
      </c>
      <c r="E695" s="48"/>
      <c r="F695" s="43"/>
      <c r="G695" s="48"/>
      <c r="H695" s="4">
        <v>4.8499999999999996</v>
      </c>
      <c r="I695" s="48"/>
      <c r="J695" s="223">
        <v>1.95</v>
      </c>
      <c r="K695" s="48"/>
      <c r="L695" s="223">
        <v>106.65</v>
      </c>
      <c r="M695" s="48"/>
      <c r="N695" s="223">
        <v>275</v>
      </c>
      <c r="O695" s="48"/>
      <c r="P695" s="134"/>
      <c r="Q695" s="134"/>
      <c r="T695" s="25" t="str">
        <f t="shared" si="467"/>
        <v>CARIBE PEARS</v>
      </c>
      <c r="U695" s="25" t="e">
        <f t="shared" si="428"/>
        <v>#N/A</v>
      </c>
      <c r="V695" s="25" t="e">
        <f t="shared" si="429"/>
        <v>#N/A</v>
      </c>
      <c r="W695" s="25" t="e">
        <f t="shared" si="430"/>
        <v>#N/A</v>
      </c>
      <c r="X695" s="25" t="e">
        <f t="shared" si="431"/>
        <v>#N/A</v>
      </c>
      <c r="Y695" s="25" t="e">
        <f t="shared" si="432"/>
        <v>#N/A</v>
      </c>
      <c r="Z695" s="25" t="e">
        <f t="shared" si="433"/>
        <v>#N/A</v>
      </c>
      <c r="AA695" s="25" t="e">
        <f t="shared" si="434"/>
        <v>#N/A</v>
      </c>
      <c r="AB695" s="25" t="e">
        <f t="shared" si="435"/>
        <v>#N/A</v>
      </c>
      <c r="AC695" s="25" t="e">
        <f t="shared" si="436"/>
        <v>#N/A</v>
      </c>
      <c r="AD695" s="25" t="e">
        <f t="shared" si="437"/>
        <v>#N/A</v>
      </c>
      <c r="AE695" s="25" t="e">
        <f t="shared" si="438"/>
        <v>#N/A</v>
      </c>
      <c r="AF695" s="25" t="e">
        <f t="shared" si="439"/>
        <v>#N/A</v>
      </c>
    </row>
    <row r="696" spans="1:32" hidden="1" x14ac:dyDescent="0.25">
      <c r="A696" s="283">
        <v>45987</v>
      </c>
      <c r="B696" s="118" t="s">
        <v>434</v>
      </c>
      <c r="C696" s="34" t="s">
        <v>484</v>
      </c>
      <c r="D696" s="223">
        <v>6.52</v>
      </c>
      <c r="E696" s="48"/>
      <c r="F696" s="43"/>
      <c r="G696" s="48"/>
      <c r="H696" s="4">
        <v>4.82</v>
      </c>
      <c r="I696" s="48"/>
      <c r="J696" s="223">
        <v>1.55</v>
      </c>
      <c r="K696" s="48"/>
      <c r="L696" s="223">
        <v>107.2</v>
      </c>
      <c r="M696" s="48"/>
      <c r="N696" s="223">
        <v>275</v>
      </c>
      <c r="O696" s="48"/>
      <c r="P696" s="134"/>
      <c r="Q696" s="134"/>
      <c r="T696" s="25" t="str">
        <f t="shared" si="467"/>
        <v>CARIBE PEARS</v>
      </c>
      <c r="U696" s="25" t="e">
        <f t="shared" si="428"/>
        <v>#N/A</v>
      </c>
      <c r="V696" s="25" t="e">
        <f t="shared" si="429"/>
        <v>#N/A</v>
      </c>
      <c r="W696" s="25" t="e">
        <f t="shared" si="430"/>
        <v>#N/A</v>
      </c>
      <c r="X696" s="25" t="e">
        <f t="shared" si="431"/>
        <v>#N/A</v>
      </c>
      <c r="Y696" s="25" t="e">
        <f t="shared" si="432"/>
        <v>#N/A</v>
      </c>
      <c r="Z696" s="25" t="e">
        <f t="shared" si="433"/>
        <v>#N/A</v>
      </c>
      <c r="AA696" s="25" t="e">
        <f t="shared" si="434"/>
        <v>#N/A</v>
      </c>
      <c r="AB696" s="25" t="e">
        <f t="shared" si="435"/>
        <v>#N/A</v>
      </c>
      <c r="AC696" s="25" t="e">
        <f t="shared" si="436"/>
        <v>#N/A</v>
      </c>
      <c r="AD696" s="25" t="e">
        <f t="shared" si="437"/>
        <v>#N/A</v>
      </c>
      <c r="AE696" s="25" t="e">
        <f t="shared" si="438"/>
        <v>#N/A</v>
      </c>
      <c r="AF696" s="25" t="e">
        <f t="shared" si="439"/>
        <v>#N/A</v>
      </c>
    </row>
    <row r="697" spans="1:32" hidden="1" x14ac:dyDescent="0.25">
      <c r="A697" s="283">
        <v>45987</v>
      </c>
      <c r="B697" s="118" t="s">
        <v>436</v>
      </c>
      <c r="C697" s="34" t="s">
        <v>484</v>
      </c>
      <c r="D697" s="223">
        <v>6.72</v>
      </c>
      <c r="E697" s="48"/>
      <c r="F697" s="43"/>
      <c r="G697" s="48"/>
      <c r="H697" s="4">
        <v>4.95</v>
      </c>
      <c r="I697" s="48"/>
      <c r="J697" s="223">
        <v>1.7</v>
      </c>
      <c r="K697" s="48"/>
      <c r="L697" s="223">
        <v>92.65</v>
      </c>
      <c r="M697" s="48"/>
      <c r="N697" s="223">
        <v>275</v>
      </c>
      <c r="O697" s="48"/>
      <c r="P697" s="134"/>
      <c r="Q697" s="134"/>
      <c r="T697" s="25" t="str">
        <f t="shared" si="467"/>
        <v>CARIBE PEARS</v>
      </c>
      <c r="U697" s="25" t="e">
        <f t="shared" si="428"/>
        <v>#N/A</v>
      </c>
      <c r="V697" s="25" t="e">
        <f t="shared" si="429"/>
        <v>#N/A</v>
      </c>
      <c r="W697" s="25" t="e">
        <f t="shared" si="430"/>
        <v>#N/A</v>
      </c>
      <c r="X697" s="25" t="e">
        <f t="shared" si="431"/>
        <v>#N/A</v>
      </c>
      <c r="Y697" s="25" t="e">
        <f t="shared" si="432"/>
        <v>#N/A</v>
      </c>
      <c r="Z697" s="25" t="e">
        <f t="shared" si="433"/>
        <v>#N/A</v>
      </c>
      <c r="AA697" s="25" t="e">
        <f t="shared" si="434"/>
        <v>#N/A</v>
      </c>
      <c r="AB697" s="25" t="e">
        <f t="shared" si="435"/>
        <v>#N/A</v>
      </c>
      <c r="AC697" s="25" t="e">
        <f t="shared" si="436"/>
        <v>#N/A</v>
      </c>
      <c r="AD697" s="25" t="e">
        <f t="shared" si="437"/>
        <v>#N/A</v>
      </c>
      <c r="AE697" s="25" t="e">
        <f t="shared" si="438"/>
        <v>#N/A</v>
      </c>
      <c r="AF697" s="25" t="e">
        <f t="shared" si="439"/>
        <v>#N/A</v>
      </c>
    </row>
    <row r="698" spans="1:32" hidden="1" x14ac:dyDescent="0.25">
      <c r="A698" s="283">
        <v>45988</v>
      </c>
      <c r="B698" s="118" t="s">
        <v>437</v>
      </c>
      <c r="C698" s="34" t="s">
        <v>484</v>
      </c>
      <c r="D698" s="223">
        <v>6.59</v>
      </c>
      <c r="E698" s="48"/>
      <c r="F698" s="43"/>
      <c r="G698" s="48"/>
      <c r="H698" s="4">
        <v>4.8499999999999996</v>
      </c>
      <c r="I698" s="48"/>
      <c r="J698" s="223">
        <v>1.7</v>
      </c>
      <c r="K698" s="48"/>
      <c r="L698" s="223">
        <v>115.4</v>
      </c>
      <c r="M698" s="48"/>
      <c r="N698" s="223">
        <v>275</v>
      </c>
      <c r="O698" s="48"/>
      <c r="P698" s="134"/>
      <c r="Q698" s="134"/>
      <c r="T698" s="25" t="str">
        <f t="shared" si="467"/>
        <v>CARIBE PEARS</v>
      </c>
      <c r="U698" s="25" t="e">
        <f t="shared" si="428"/>
        <v>#N/A</v>
      </c>
      <c r="V698" s="25" t="e">
        <f t="shared" si="429"/>
        <v>#N/A</v>
      </c>
      <c r="W698" s="25" t="e">
        <f t="shared" si="430"/>
        <v>#N/A</v>
      </c>
      <c r="X698" s="25" t="e">
        <f t="shared" si="431"/>
        <v>#N/A</v>
      </c>
      <c r="Y698" s="25" t="e">
        <f t="shared" si="432"/>
        <v>#N/A</v>
      </c>
      <c r="Z698" s="25" t="e">
        <f t="shared" si="433"/>
        <v>#N/A</v>
      </c>
      <c r="AA698" s="25" t="e">
        <f t="shared" si="434"/>
        <v>#N/A</v>
      </c>
      <c r="AB698" s="25" t="e">
        <f t="shared" si="435"/>
        <v>#N/A</v>
      </c>
      <c r="AC698" s="25" t="e">
        <f t="shared" si="436"/>
        <v>#N/A</v>
      </c>
      <c r="AD698" s="25" t="e">
        <f t="shared" si="437"/>
        <v>#N/A</v>
      </c>
      <c r="AE698" s="25" t="e">
        <f t="shared" si="438"/>
        <v>#N/A</v>
      </c>
      <c r="AF698" s="25" t="e">
        <f t="shared" si="439"/>
        <v>#N/A</v>
      </c>
    </row>
    <row r="699" spans="1:32" hidden="1" x14ac:dyDescent="0.25">
      <c r="A699" s="283">
        <v>45988</v>
      </c>
      <c r="B699" s="118" t="s">
        <v>435</v>
      </c>
      <c r="C699" s="34" t="s">
        <v>484</v>
      </c>
      <c r="D699" s="223">
        <v>6.74</v>
      </c>
      <c r="E699" s="48"/>
      <c r="F699" s="43"/>
      <c r="G699" s="48"/>
      <c r="H699" s="4">
        <v>4.7300000000000004</v>
      </c>
      <c r="I699" s="48"/>
      <c r="J699" s="223">
        <v>2</v>
      </c>
      <c r="K699" s="48"/>
      <c r="L699" s="223">
        <v>114.73</v>
      </c>
      <c r="M699" s="48"/>
      <c r="N699" s="223">
        <v>275</v>
      </c>
      <c r="O699" s="48"/>
      <c r="P699" s="134"/>
      <c r="Q699" s="134"/>
      <c r="T699" s="25" t="str">
        <f t="shared" si="467"/>
        <v>CARIBE PEARS</v>
      </c>
      <c r="U699" s="25" t="e">
        <f t="shared" si="428"/>
        <v>#N/A</v>
      </c>
      <c r="V699" s="25" t="e">
        <f t="shared" si="429"/>
        <v>#N/A</v>
      </c>
      <c r="W699" s="25" t="e">
        <f t="shared" si="430"/>
        <v>#N/A</v>
      </c>
      <c r="X699" s="25" t="e">
        <f t="shared" si="431"/>
        <v>#N/A</v>
      </c>
      <c r="Y699" s="25" t="e">
        <f t="shared" si="432"/>
        <v>#N/A</v>
      </c>
      <c r="Z699" s="25" t="e">
        <f t="shared" si="433"/>
        <v>#N/A</v>
      </c>
      <c r="AA699" s="25" t="e">
        <f t="shared" si="434"/>
        <v>#N/A</v>
      </c>
      <c r="AB699" s="25" t="e">
        <f t="shared" si="435"/>
        <v>#N/A</v>
      </c>
      <c r="AC699" s="25" t="e">
        <f t="shared" si="436"/>
        <v>#N/A</v>
      </c>
      <c r="AD699" s="25" t="e">
        <f t="shared" si="437"/>
        <v>#N/A</v>
      </c>
      <c r="AE699" s="25" t="e">
        <f t="shared" si="438"/>
        <v>#N/A</v>
      </c>
      <c r="AF699" s="25" t="e">
        <f t="shared" si="439"/>
        <v>#N/A</v>
      </c>
    </row>
    <row r="700" spans="1:32" hidden="1" x14ac:dyDescent="0.25">
      <c r="A700" s="283">
        <v>45989</v>
      </c>
      <c r="B700" s="118" t="s">
        <v>847</v>
      </c>
      <c r="C700" s="34" t="s">
        <v>135</v>
      </c>
      <c r="D700" s="223">
        <v>5.37</v>
      </c>
      <c r="E700" s="48">
        <f t="shared" si="440"/>
        <v>1</v>
      </c>
      <c r="F700" s="43"/>
      <c r="G700" s="48">
        <f t="shared" si="445"/>
        <v>1</v>
      </c>
      <c r="H700" s="4">
        <v>4.55</v>
      </c>
      <c r="I700" s="48">
        <f t="shared" si="446"/>
        <v>1</v>
      </c>
      <c r="J700" s="223">
        <v>3.25</v>
      </c>
      <c r="K700" s="48">
        <f t="shared" si="449"/>
        <v>1</v>
      </c>
      <c r="L700" s="223">
        <v>116.96</v>
      </c>
      <c r="M700" s="48">
        <f t="shared" si="441"/>
        <v>1</v>
      </c>
      <c r="N700" s="223">
        <v>275</v>
      </c>
      <c r="O700" s="48">
        <f t="shared" si="442"/>
        <v>1</v>
      </c>
      <c r="P700" s="134">
        <f t="shared" si="451"/>
        <v>1</v>
      </c>
      <c r="Q700" s="134">
        <f t="shared" si="452"/>
        <v>1</v>
      </c>
      <c r="T700" s="25" t="str">
        <f t="shared" si="467"/>
        <v>CARIBE ROSE</v>
      </c>
      <c r="U700" s="25">
        <f t="shared" si="428"/>
        <v>4.5</v>
      </c>
      <c r="V700" s="25">
        <f t="shared" si="429"/>
        <v>5.44</v>
      </c>
      <c r="W700" s="25">
        <f t="shared" si="430"/>
        <v>0</v>
      </c>
      <c r="X700" s="25">
        <f t="shared" si="431"/>
        <v>0</v>
      </c>
      <c r="Y700" s="25">
        <f t="shared" si="432"/>
        <v>4</v>
      </c>
      <c r="Z700" s="25">
        <f t="shared" si="433"/>
        <v>4.95</v>
      </c>
      <c r="AA700" s="25">
        <f t="shared" si="434"/>
        <v>3</v>
      </c>
      <c r="AB700" s="25">
        <f t="shared" si="435"/>
        <v>3.64</v>
      </c>
      <c r="AC700" s="25">
        <f t="shared" si="436"/>
        <v>90</v>
      </c>
      <c r="AD700" s="25">
        <f t="shared" si="437"/>
        <v>120</v>
      </c>
      <c r="AE700" s="25">
        <f t="shared" si="438"/>
        <v>270</v>
      </c>
      <c r="AF700" s="25">
        <f t="shared" si="439"/>
        <v>330.4</v>
      </c>
    </row>
    <row r="701" spans="1:32" hidden="1" x14ac:dyDescent="0.25">
      <c r="A701" s="283">
        <v>45989</v>
      </c>
      <c r="B701" s="118" t="s">
        <v>848</v>
      </c>
      <c r="C701" s="34" t="s">
        <v>30</v>
      </c>
      <c r="D701" s="223">
        <v>0.91</v>
      </c>
      <c r="E701" s="48">
        <f t="shared" si="440"/>
        <v>1</v>
      </c>
      <c r="F701" s="43">
        <v>14.42</v>
      </c>
      <c r="G701" s="48">
        <f t="shared" si="445"/>
        <v>1</v>
      </c>
      <c r="H701" s="4">
        <v>5.89</v>
      </c>
      <c r="I701" s="48">
        <f t="shared" si="446"/>
        <v>1</v>
      </c>
      <c r="J701" s="223">
        <v>5.52</v>
      </c>
      <c r="K701" s="48">
        <f t="shared" si="449"/>
        <v>1</v>
      </c>
      <c r="L701" s="223">
        <v>16.8</v>
      </c>
      <c r="M701" s="48">
        <f t="shared" si="441"/>
        <v>1</v>
      </c>
      <c r="N701" s="223">
        <v>274.86</v>
      </c>
      <c r="O701" s="48">
        <f t="shared" si="442"/>
        <v>1</v>
      </c>
      <c r="P701" s="134">
        <f t="shared" si="451"/>
        <v>1</v>
      </c>
      <c r="Q701" s="134">
        <f t="shared" si="452"/>
        <v>1</v>
      </c>
      <c r="T701" s="25" t="str">
        <f t="shared" si="467"/>
        <v>STAG</v>
      </c>
      <c r="U701" s="25">
        <f t="shared" si="428"/>
        <v>0.8</v>
      </c>
      <c r="V701" s="25">
        <f t="shared" si="429"/>
        <v>1.24</v>
      </c>
      <c r="W701" s="25">
        <f t="shared" si="430"/>
        <v>12.5</v>
      </c>
      <c r="X701" s="25">
        <f t="shared" si="431"/>
        <v>16.440000000000001</v>
      </c>
      <c r="Y701" s="25">
        <f t="shared" si="432"/>
        <v>5.45</v>
      </c>
      <c r="Z701" s="25">
        <f t="shared" si="433"/>
        <v>5.94</v>
      </c>
      <c r="AA701" s="25">
        <f t="shared" si="434"/>
        <v>5</v>
      </c>
      <c r="AB701" s="25">
        <f t="shared" si="435"/>
        <v>7</v>
      </c>
      <c r="AC701" s="25">
        <f t="shared" si="436"/>
        <v>12</v>
      </c>
      <c r="AD701" s="25">
        <f t="shared" si="437"/>
        <v>19.440000000000001</v>
      </c>
      <c r="AE701" s="25">
        <f t="shared" si="438"/>
        <v>270</v>
      </c>
      <c r="AF701" s="25">
        <f t="shared" si="439"/>
        <v>280</v>
      </c>
    </row>
    <row r="702" spans="1:32" hidden="1" x14ac:dyDescent="0.25">
      <c r="A702" s="283">
        <v>45989</v>
      </c>
      <c r="B702" s="118" t="s">
        <v>847</v>
      </c>
      <c r="C702" s="34" t="s">
        <v>30</v>
      </c>
      <c r="D702" s="223">
        <v>0.86</v>
      </c>
      <c r="E702" s="48">
        <f t="shared" si="440"/>
        <v>1</v>
      </c>
      <c r="F702" s="43">
        <v>14</v>
      </c>
      <c r="G702" s="48">
        <f t="shared" si="445"/>
        <v>1</v>
      </c>
      <c r="H702" s="4">
        <v>5.82</v>
      </c>
      <c r="I702" s="48">
        <f t="shared" si="446"/>
        <v>1</v>
      </c>
      <c r="J702" s="223">
        <v>5.73</v>
      </c>
      <c r="K702" s="48">
        <f t="shared" si="449"/>
        <v>1</v>
      </c>
      <c r="L702" s="223">
        <v>16.899999999999999</v>
      </c>
      <c r="M702" s="48">
        <f t="shared" si="441"/>
        <v>1</v>
      </c>
      <c r="N702" s="223">
        <v>275</v>
      </c>
      <c r="O702" s="48">
        <f t="shared" ref="O702" si="468">IF(+(IF(N702&lt;AE702,0,IF(N702&gt;AF702,0,1)))=1,1,0)</f>
        <v>1</v>
      </c>
      <c r="P702" s="134">
        <f t="shared" ref="P702" si="469">IF(+(IF(D702&lt;U702,0,IF(D702&gt;V702,0,1)))+(IF(F702&lt;W702,0,IF(F702&gt;X702,0,1)))+(IF(H702&lt;Y702,0,IF(H702&gt;Z702,0,1)))+(IF(J702&lt;AA702,0,IF(J702&gt;AB702,0,1)))+(IF(L702&lt;AC702,0,IF(L702&gt;AD702,0,1)))+(IF(N702&lt;AE702,0,IF(N702&gt;AF702,0,1)))=6,1,0)</f>
        <v>1</v>
      </c>
      <c r="Q702" s="134">
        <f t="shared" ref="Q702" si="470">IF(+(IF(D702&lt;U702,0,IF(D702&gt;V702,0,1)))+(IF(F702&lt;W702,0,IF(F702&gt;X702,0,1)))+(IF(H702&lt;Y702,0,IF(H702&gt;Z702,0,1)))+(IF(L702&lt;AC702,0,IF(L702&gt;AD702,0,1)))+(IF(N702&lt;AE702,0,IF(N702&gt;AF702,0,1)))=5,1,0)</f>
        <v>1</v>
      </c>
      <c r="T702" s="25" t="str">
        <f t="shared" si="467"/>
        <v>STAG</v>
      </c>
      <c r="U702" s="25">
        <f t="shared" si="428"/>
        <v>0.8</v>
      </c>
      <c r="V702" s="25">
        <f t="shared" si="429"/>
        <v>1.24</v>
      </c>
      <c r="W702" s="25">
        <f t="shared" si="430"/>
        <v>12.5</v>
      </c>
      <c r="X702" s="25">
        <f t="shared" si="431"/>
        <v>16.440000000000001</v>
      </c>
      <c r="Y702" s="25">
        <f t="shared" si="432"/>
        <v>5.45</v>
      </c>
      <c r="Z702" s="25">
        <f t="shared" si="433"/>
        <v>5.94</v>
      </c>
      <c r="AA702" s="25">
        <f t="shared" si="434"/>
        <v>5</v>
      </c>
      <c r="AB702" s="25">
        <f t="shared" si="435"/>
        <v>7</v>
      </c>
      <c r="AC702" s="25">
        <f t="shared" si="436"/>
        <v>12</v>
      </c>
      <c r="AD702" s="25">
        <f t="shared" si="437"/>
        <v>19.440000000000001</v>
      </c>
      <c r="AE702" s="25">
        <f t="shared" si="438"/>
        <v>270</v>
      </c>
      <c r="AF702" s="25">
        <f t="shared" si="439"/>
        <v>280</v>
      </c>
    </row>
    <row r="703" spans="1:32" hidden="1" x14ac:dyDescent="0.25">
      <c r="A703" s="283"/>
      <c r="B703" s="118"/>
      <c r="C703" s="34"/>
      <c r="D703" s="223"/>
      <c r="E703" s="48"/>
      <c r="F703" s="43"/>
      <c r="G703" s="48"/>
      <c r="H703" s="4"/>
      <c r="I703" s="48"/>
      <c r="J703" s="223"/>
      <c r="K703" s="48"/>
      <c r="L703" s="223"/>
      <c r="M703" s="48"/>
      <c r="N703" s="223"/>
      <c r="O703" s="48"/>
      <c r="P703" s="134"/>
      <c r="Q703" s="134"/>
      <c r="T703" s="25" t="str">
        <f t="shared" si="467"/>
        <v/>
      </c>
      <c r="U703" s="25" t="e">
        <f t="shared" si="428"/>
        <v>#N/A</v>
      </c>
      <c r="V703" s="25" t="e">
        <f t="shared" si="429"/>
        <v>#N/A</v>
      </c>
      <c r="W703" s="25" t="e">
        <f t="shared" si="430"/>
        <v>#N/A</v>
      </c>
      <c r="X703" s="25" t="e">
        <f t="shared" si="431"/>
        <v>#N/A</v>
      </c>
      <c r="Y703" s="25" t="e">
        <f t="shared" si="432"/>
        <v>#N/A</v>
      </c>
      <c r="Z703" s="25" t="e">
        <f t="shared" si="433"/>
        <v>#N/A</v>
      </c>
      <c r="AA703" s="25" t="e">
        <f t="shared" si="434"/>
        <v>#N/A</v>
      </c>
      <c r="AB703" s="25" t="e">
        <f t="shared" si="435"/>
        <v>#N/A</v>
      </c>
      <c r="AC703" s="25" t="e">
        <f t="shared" si="436"/>
        <v>#N/A</v>
      </c>
      <c r="AD703" s="25" t="e">
        <f t="shared" si="437"/>
        <v>#N/A</v>
      </c>
      <c r="AE703" s="25" t="e">
        <f t="shared" si="438"/>
        <v>#N/A</v>
      </c>
      <c r="AF703" s="25" t="e">
        <f t="shared" si="439"/>
        <v>#N/A</v>
      </c>
    </row>
    <row r="704" spans="1:32" hidden="1" x14ac:dyDescent="0.25">
      <c r="A704" s="283"/>
      <c r="B704" s="118"/>
      <c r="C704" s="34"/>
      <c r="D704" s="223"/>
      <c r="E704" s="48"/>
      <c r="F704" s="43"/>
      <c r="G704" s="48"/>
      <c r="H704" s="4"/>
      <c r="I704" s="48"/>
      <c r="J704" s="223"/>
      <c r="K704" s="48"/>
      <c r="L704" s="223"/>
      <c r="M704" s="48"/>
      <c r="N704" s="223"/>
      <c r="O704" s="48"/>
      <c r="P704" s="134"/>
      <c r="Q704" s="134"/>
      <c r="T704" s="25" t="str">
        <f t="shared" si="467"/>
        <v/>
      </c>
      <c r="U704" s="25" t="e">
        <f t="shared" si="428"/>
        <v>#N/A</v>
      </c>
      <c r="V704" s="25" t="e">
        <f t="shared" si="429"/>
        <v>#N/A</v>
      </c>
      <c r="W704" s="25" t="e">
        <f t="shared" si="430"/>
        <v>#N/A</v>
      </c>
      <c r="X704" s="25" t="e">
        <f t="shared" si="431"/>
        <v>#N/A</v>
      </c>
      <c r="Y704" s="25" t="e">
        <f t="shared" si="432"/>
        <v>#N/A</v>
      </c>
      <c r="Z704" s="25" t="e">
        <f t="shared" si="433"/>
        <v>#N/A</v>
      </c>
      <c r="AA704" s="25" t="e">
        <f t="shared" si="434"/>
        <v>#N/A</v>
      </c>
      <c r="AB704" s="25" t="e">
        <f t="shared" si="435"/>
        <v>#N/A</v>
      </c>
      <c r="AC704" s="25" t="e">
        <f t="shared" si="436"/>
        <v>#N/A</v>
      </c>
      <c r="AD704" s="25" t="e">
        <f t="shared" si="437"/>
        <v>#N/A</v>
      </c>
      <c r="AE704" s="25" t="e">
        <f t="shared" si="438"/>
        <v>#N/A</v>
      </c>
      <c r="AF704" s="25" t="e">
        <f t="shared" si="439"/>
        <v>#N/A</v>
      </c>
    </row>
    <row r="705" spans="1:32" hidden="1" x14ac:dyDescent="0.25">
      <c r="A705" s="283"/>
      <c r="B705" s="118"/>
      <c r="C705" s="34"/>
      <c r="D705" s="223"/>
      <c r="E705" s="48"/>
      <c r="F705" s="43"/>
      <c r="G705" s="48"/>
      <c r="H705" s="4"/>
      <c r="I705" s="48"/>
      <c r="J705" s="223"/>
      <c r="K705" s="48"/>
      <c r="L705" s="223"/>
      <c r="M705" s="48"/>
      <c r="N705" s="223"/>
      <c r="O705" s="48"/>
      <c r="P705" s="134"/>
      <c r="Q705" s="134"/>
      <c r="T705" s="25" t="str">
        <f t="shared" si="467"/>
        <v/>
      </c>
      <c r="U705" s="25" t="e">
        <f t="shared" si="428"/>
        <v>#N/A</v>
      </c>
      <c r="V705" s="25" t="e">
        <f t="shared" si="429"/>
        <v>#N/A</v>
      </c>
      <c r="W705" s="25" t="e">
        <f t="shared" si="430"/>
        <v>#N/A</v>
      </c>
      <c r="X705" s="25" t="e">
        <f t="shared" si="431"/>
        <v>#N/A</v>
      </c>
      <c r="Y705" s="25" t="e">
        <f t="shared" si="432"/>
        <v>#N/A</v>
      </c>
      <c r="Z705" s="25" t="e">
        <f t="shared" si="433"/>
        <v>#N/A</v>
      </c>
      <c r="AA705" s="25" t="e">
        <f t="shared" si="434"/>
        <v>#N/A</v>
      </c>
      <c r="AB705" s="25" t="e">
        <f t="shared" si="435"/>
        <v>#N/A</v>
      </c>
      <c r="AC705" s="25" t="e">
        <f t="shared" si="436"/>
        <v>#N/A</v>
      </c>
      <c r="AD705" s="25" t="e">
        <f t="shared" si="437"/>
        <v>#N/A</v>
      </c>
      <c r="AE705" s="25" t="e">
        <f t="shared" si="438"/>
        <v>#N/A</v>
      </c>
      <c r="AF705" s="25" t="e">
        <f t="shared" si="439"/>
        <v>#N/A</v>
      </c>
    </row>
    <row r="706" spans="1:32" hidden="1" x14ac:dyDescent="0.25">
      <c r="A706" s="283"/>
      <c r="B706" s="331"/>
      <c r="C706" s="34"/>
      <c r="D706" s="223"/>
      <c r="E706" s="48"/>
      <c r="F706" s="43"/>
      <c r="G706" s="48"/>
      <c r="H706" s="4"/>
      <c r="I706" s="48"/>
      <c r="J706" s="223"/>
      <c r="K706" s="48"/>
      <c r="L706" s="223"/>
      <c r="M706" s="48"/>
      <c r="N706" s="223"/>
      <c r="O706" s="48"/>
      <c r="P706" s="134"/>
      <c r="Q706" s="134"/>
      <c r="T706" s="25" t="str">
        <f t="shared" si="467"/>
        <v/>
      </c>
      <c r="U706" s="25" t="e">
        <f t="shared" si="428"/>
        <v>#N/A</v>
      </c>
      <c r="V706" s="25" t="e">
        <f t="shared" si="429"/>
        <v>#N/A</v>
      </c>
      <c r="W706" s="25" t="e">
        <f t="shared" si="430"/>
        <v>#N/A</v>
      </c>
      <c r="X706" s="25" t="e">
        <f t="shared" si="431"/>
        <v>#N/A</v>
      </c>
      <c r="Y706" s="25" t="e">
        <f t="shared" si="432"/>
        <v>#N/A</v>
      </c>
      <c r="Z706" s="25" t="e">
        <f t="shared" si="433"/>
        <v>#N/A</v>
      </c>
      <c r="AA706" s="25" t="e">
        <f t="shared" si="434"/>
        <v>#N/A</v>
      </c>
      <c r="AB706" s="25" t="e">
        <f t="shared" si="435"/>
        <v>#N/A</v>
      </c>
      <c r="AC706" s="25" t="e">
        <f t="shared" si="436"/>
        <v>#N/A</v>
      </c>
      <c r="AD706" s="25" t="e">
        <f t="shared" si="437"/>
        <v>#N/A</v>
      </c>
      <c r="AE706" s="25" t="e">
        <f t="shared" si="438"/>
        <v>#N/A</v>
      </c>
      <c r="AF706" s="25" t="e">
        <f t="shared" si="439"/>
        <v>#N/A</v>
      </c>
    </row>
    <row r="707" spans="1:32" hidden="1" x14ac:dyDescent="0.25">
      <c r="A707" s="283"/>
      <c r="B707" s="118"/>
      <c r="C707" s="34"/>
      <c r="D707" s="223"/>
      <c r="E707" s="48"/>
      <c r="F707" s="43"/>
      <c r="G707" s="48"/>
      <c r="H707" s="4"/>
      <c r="I707" s="48"/>
      <c r="J707" s="223"/>
      <c r="K707" s="48"/>
      <c r="L707" s="223"/>
      <c r="M707" s="48"/>
      <c r="N707" s="223"/>
      <c r="O707" s="48"/>
      <c r="P707" s="134"/>
      <c r="Q707" s="134"/>
      <c r="T707" s="25" t="str">
        <f t="shared" si="467"/>
        <v/>
      </c>
      <c r="U707" s="25" t="e">
        <f t="shared" si="428"/>
        <v>#N/A</v>
      </c>
      <c r="V707" s="25" t="e">
        <f t="shared" si="429"/>
        <v>#N/A</v>
      </c>
      <c r="W707" s="25" t="e">
        <f t="shared" si="430"/>
        <v>#N/A</v>
      </c>
      <c r="X707" s="25" t="e">
        <f t="shared" si="431"/>
        <v>#N/A</v>
      </c>
      <c r="Y707" s="25" t="e">
        <f t="shared" si="432"/>
        <v>#N/A</v>
      </c>
      <c r="Z707" s="25" t="e">
        <f t="shared" si="433"/>
        <v>#N/A</v>
      </c>
      <c r="AA707" s="25" t="e">
        <f t="shared" si="434"/>
        <v>#N/A</v>
      </c>
      <c r="AB707" s="25" t="e">
        <f t="shared" si="435"/>
        <v>#N/A</v>
      </c>
      <c r="AC707" s="25" t="e">
        <f t="shared" si="436"/>
        <v>#N/A</v>
      </c>
      <c r="AD707" s="25" t="e">
        <f t="shared" si="437"/>
        <v>#N/A</v>
      </c>
      <c r="AE707" s="25" t="e">
        <f t="shared" si="438"/>
        <v>#N/A</v>
      </c>
      <c r="AF707" s="25" t="e">
        <f t="shared" si="439"/>
        <v>#N/A</v>
      </c>
    </row>
    <row r="708" spans="1:32" hidden="1" x14ac:dyDescent="0.25">
      <c r="A708" s="283"/>
      <c r="B708" s="118"/>
      <c r="C708" s="34"/>
      <c r="D708" s="223"/>
      <c r="E708" s="48"/>
      <c r="F708" s="43"/>
      <c r="G708" s="48"/>
      <c r="H708" s="4"/>
      <c r="I708" s="48"/>
      <c r="J708" s="223"/>
      <c r="K708" s="48"/>
      <c r="L708" s="223"/>
      <c r="M708" s="48"/>
      <c r="N708" s="223"/>
      <c r="O708" s="48"/>
      <c r="P708" s="134"/>
      <c r="Q708" s="134"/>
      <c r="T708" s="25" t="str">
        <f t="shared" si="467"/>
        <v/>
      </c>
      <c r="U708" s="25" t="e">
        <f t="shared" si="428"/>
        <v>#N/A</v>
      </c>
      <c r="V708" s="25" t="e">
        <f t="shared" si="429"/>
        <v>#N/A</v>
      </c>
      <c r="W708" s="25" t="e">
        <f t="shared" si="430"/>
        <v>#N/A</v>
      </c>
      <c r="X708" s="25" t="e">
        <f t="shared" si="431"/>
        <v>#N/A</v>
      </c>
      <c r="Y708" s="25" t="e">
        <f t="shared" si="432"/>
        <v>#N/A</v>
      </c>
      <c r="Z708" s="25" t="e">
        <f t="shared" si="433"/>
        <v>#N/A</v>
      </c>
      <c r="AA708" s="25" t="e">
        <f t="shared" si="434"/>
        <v>#N/A</v>
      </c>
      <c r="AB708" s="25" t="e">
        <f t="shared" si="435"/>
        <v>#N/A</v>
      </c>
      <c r="AC708" s="25" t="e">
        <f t="shared" si="436"/>
        <v>#N/A</v>
      </c>
      <c r="AD708" s="25" t="e">
        <f t="shared" si="437"/>
        <v>#N/A</v>
      </c>
      <c r="AE708" s="25" t="e">
        <f t="shared" si="438"/>
        <v>#N/A</v>
      </c>
      <c r="AF708" s="25" t="e">
        <f t="shared" si="439"/>
        <v>#N/A</v>
      </c>
    </row>
    <row r="709" spans="1:32" hidden="1" x14ac:dyDescent="0.25">
      <c r="A709" s="283"/>
      <c r="B709" s="118"/>
      <c r="C709" s="34"/>
      <c r="D709" s="223"/>
      <c r="E709" s="48"/>
      <c r="F709" s="223"/>
      <c r="G709" s="48"/>
      <c r="H709" s="223"/>
      <c r="I709" s="48"/>
      <c r="J709" s="223"/>
      <c r="K709" s="48"/>
      <c r="L709" s="223"/>
      <c r="M709" s="48"/>
      <c r="N709" s="223"/>
      <c r="O709" s="48"/>
      <c r="P709" s="134"/>
      <c r="Q709" s="134"/>
      <c r="T709" s="25" t="str">
        <f t="shared" si="467"/>
        <v/>
      </c>
      <c r="U709" s="25" t="e">
        <f t="shared" si="428"/>
        <v>#N/A</v>
      </c>
      <c r="V709" s="25" t="e">
        <f t="shared" si="429"/>
        <v>#N/A</v>
      </c>
      <c r="W709" s="25" t="e">
        <f t="shared" si="430"/>
        <v>#N/A</v>
      </c>
      <c r="X709" s="25" t="e">
        <f t="shared" si="431"/>
        <v>#N/A</v>
      </c>
      <c r="Y709" s="25" t="e">
        <f t="shared" si="432"/>
        <v>#N/A</v>
      </c>
      <c r="Z709" s="25" t="e">
        <f t="shared" si="433"/>
        <v>#N/A</v>
      </c>
      <c r="AA709" s="25" t="e">
        <f t="shared" si="434"/>
        <v>#N/A</v>
      </c>
      <c r="AB709" s="25" t="e">
        <f t="shared" si="435"/>
        <v>#N/A</v>
      </c>
      <c r="AC709" s="25" t="e">
        <f t="shared" si="436"/>
        <v>#N/A</v>
      </c>
      <c r="AD709" s="25" t="e">
        <f t="shared" si="437"/>
        <v>#N/A</v>
      </c>
      <c r="AE709" s="25" t="e">
        <f t="shared" si="438"/>
        <v>#N/A</v>
      </c>
      <c r="AF709" s="25" t="e">
        <f t="shared" si="439"/>
        <v>#N/A</v>
      </c>
    </row>
    <row r="710" spans="1:32" hidden="1" x14ac:dyDescent="0.25">
      <c r="A710" s="283"/>
      <c r="B710" s="118"/>
      <c r="C710" s="34"/>
      <c r="D710" s="223"/>
      <c r="E710" s="48"/>
      <c r="F710" s="43"/>
      <c r="G710" s="48"/>
      <c r="H710" s="4"/>
      <c r="I710" s="48"/>
      <c r="J710" s="223"/>
      <c r="K710" s="48"/>
      <c r="L710" s="223"/>
      <c r="M710" s="48"/>
      <c r="N710" s="223"/>
      <c r="O710" s="48"/>
      <c r="P710" s="134"/>
      <c r="Q710" s="134"/>
      <c r="T710" s="25" t="str">
        <f t="shared" si="467"/>
        <v/>
      </c>
      <c r="U710" s="25" t="e">
        <f t="shared" si="428"/>
        <v>#N/A</v>
      </c>
      <c r="V710" s="25" t="e">
        <f t="shared" si="429"/>
        <v>#N/A</v>
      </c>
      <c r="W710" s="25" t="e">
        <f t="shared" si="430"/>
        <v>#N/A</v>
      </c>
      <c r="X710" s="25" t="e">
        <f t="shared" si="431"/>
        <v>#N/A</v>
      </c>
      <c r="Y710" s="25" t="e">
        <f t="shared" si="432"/>
        <v>#N/A</v>
      </c>
      <c r="Z710" s="25" t="e">
        <f t="shared" si="433"/>
        <v>#N/A</v>
      </c>
      <c r="AA710" s="25" t="e">
        <f t="shared" si="434"/>
        <v>#N/A</v>
      </c>
      <c r="AB710" s="25" t="e">
        <f t="shared" si="435"/>
        <v>#N/A</v>
      </c>
      <c r="AC710" s="25" t="e">
        <f t="shared" si="436"/>
        <v>#N/A</v>
      </c>
      <c r="AD710" s="25" t="e">
        <f t="shared" si="437"/>
        <v>#N/A</v>
      </c>
      <c r="AE710" s="25" t="e">
        <f t="shared" si="438"/>
        <v>#N/A</v>
      </c>
      <c r="AF710" s="25" t="e">
        <f t="shared" si="439"/>
        <v>#N/A</v>
      </c>
    </row>
    <row r="711" spans="1:32" hidden="1" x14ac:dyDescent="0.25">
      <c r="A711" s="283"/>
      <c r="B711" s="118"/>
      <c r="C711" s="34"/>
      <c r="D711" s="223"/>
      <c r="E711" s="48"/>
      <c r="F711" s="43"/>
      <c r="G711" s="48"/>
      <c r="H711" s="4"/>
      <c r="I711" s="48"/>
      <c r="J711" s="223"/>
      <c r="K711" s="48"/>
      <c r="L711" s="223"/>
      <c r="M711" s="48"/>
      <c r="N711" s="223"/>
      <c r="O711" s="48"/>
      <c r="P711" s="134"/>
      <c r="Q711" s="134"/>
      <c r="T711" s="25" t="str">
        <f t="shared" si="467"/>
        <v/>
      </c>
      <c r="U711" s="25" t="e">
        <f t="shared" si="428"/>
        <v>#N/A</v>
      </c>
      <c r="V711" s="25" t="e">
        <f t="shared" si="429"/>
        <v>#N/A</v>
      </c>
      <c r="W711" s="25" t="e">
        <f t="shared" si="430"/>
        <v>#N/A</v>
      </c>
      <c r="X711" s="25" t="e">
        <f t="shared" si="431"/>
        <v>#N/A</v>
      </c>
      <c r="Y711" s="25" t="e">
        <f t="shared" si="432"/>
        <v>#N/A</v>
      </c>
      <c r="Z711" s="25" t="e">
        <f t="shared" si="433"/>
        <v>#N/A</v>
      </c>
      <c r="AA711" s="25" t="e">
        <f t="shared" si="434"/>
        <v>#N/A</v>
      </c>
      <c r="AB711" s="25" t="e">
        <f t="shared" si="435"/>
        <v>#N/A</v>
      </c>
      <c r="AC711" s="25" t="e">
        <f t="shared" si="436"/>
        <v>#N/A</v>
      </c>
      <c r="AD711" s="25" t="e">
        <f t="shared" si="437"/>
        <v>#N/A</v>
      </c>
      <c r="AE711" s="25" t="e">
        <f t="shared" si="438"/>
        <v>#N/A</v>
      </c>
      <c r="AF711" s="25" t="e">
        <f t="shared" si="439"/>
        <v>#N/A</v>
      </c>
    </row>
    <row r="712" spans="1:32" hidden="1" x14ac:dyDescent="0.25">
      <c r="A712" s="283"/>
      <c r="B712" s="118"/>
      <c r="C712" s="34"/>
      <c r="D712" s="223"/>
      <c r="E712" s="48"/>
      <c r="F712" s="43"/>
      <c r="G712" s="48"/>
      <c r="H712" s="4"/>
      <c r="I712" s="48"/>
      <c r="J712" s="223"/>
      <c r="K712" s="48"/>
      <c r="L712" s="223"/>
      <c r="M712" s="48"/>
      <c r="N712" s="223"/>
      <c r="O712" s="48"/>
      <c r="P712" s="134"/>
      <c r="Q712" s="134"/>
      <c r="T712" s="25" t="str">
        <f t="shared" si="467"/>
        <v/>
      </c>
      <c r="U712" s="25" t="e">
        <f t="shared" si="428"/>
        <v>#N/A</v>
      </c>
      <c r="V712" s="25" t="e">
        <f t="shared" si="429"/>
        <v>#N/A</v>
      </c>
      <c r="W712" s="25" t="e">
        <f t="shared" si="430"/>
        <v>#N/A</v>
      </c>
      <c r="X712" s="25" t="e">
        <f t="shared" si="431"/>
        <v>#N/A</v>
      </c>
      <c r="Y712" s="25" t="e">
        <f t="shared" si="432"/>
        <v>#N/A</v>
      </c>
      <c r="Z712" s="25" t="e">
        <f t="shared" si="433"/>
        <v>#N/A</v>
      </c>
      <c r="AA712" s="25" t="e">
        <f t="shared" si="434"/>
        <v>#N/A</v>
      </c>
      <c r="AB712" s="25" t="e">
        <f t="shared" si="435"/>
        <v>#N/A</v>
      </c>
      <c r="AC712" s="25" t="e">
        <f t="shared" si="436"/>
        <v>#N/A</v>
      </c>
      <c r="AD712" s="25" t="e">
        <f t="shared" si="437"/>
        <v>#N/A</v>
      </c>
      <c r="AE712" s="25" t="e">
        <f t="shared" si="438"/>
        <v>#N/A</v>
      </c>
      <c r="AF712" s="25" t="e">
        <f t="shared" si="439"/>
        <v>#N/A</v>
      </c>
    </row>
    <row r="713" spans="1:32" hidden="1" x14ac:dyDescent="0.25">
      <c r="A713" s="283"/>
      <c r="B713" s="118"/>
      <c r="C713" s="34"/>
      <c r="D713" s="223"/>
      <c r="E713" s="48"/>
      <c r="F713" s="43"/>
      <c r="G713" s="48"/>
      <c r="H713" s="4"/>
      <c r="I713" s="48"/>
      <c r="J713" s="223"/>
      <c r="K713" s="48"/>
      <c r="L713" s="223"/>
      <c r="M713" s="48"/>
      <c r="N713" s="223"/>
      <c r="O713" s="48"/>
      <c r="P713" s="134"/>
      <c r="Q713" s="134"/>
      <c r="T713" s="25" t="str">
        <f t="shared" si="467"/>
        <v/>
      </c>
      <c r="U713" s="25" t="e">
        <f t="shared" si="428"/>
        <v>#N/A</v>
      </c>
      <c r="V713" s="25" t="e">
        <f t="shared" si="429"/>
        <v>#N/A</v>
      </c>
      <c r="W713" s="25" t="e">
        <f t="shared" si="430"/>
        <v>#N/A</v>
      </c>
      <c r="X713" s="25" t="e">
        <f t="shared" si="431"/>
        <v>#N/A</v>
      </c>
      <c r="Y713" s="25" t="e">
        <f t="shared" si="432"/>
        <v>#N/A</v>
      </c>
      <c r="Z713" s="25" t="e">
        <f t="shared" si="433"/>
        <v>#N/A</v>
      </c>
      <c r="AA713" s="25" t="e">
        <f t="shared" si="434"/>
        <v>#N/A</v>
      </c>
      <c r="AB713" s="25" t="e">
        <f t="shared" si="435"/>
        <v>#N/A</v>
      </c>
      <c r="AC713" s="25" t="e">
        <f t="shared" si="436"/>
        <v>#N/A</v>
      </c>
      <c r="AD713" s="25" t="e">
        <f t="shared" si="437"/>
        <v>#N/A</v>
      </c>
      <c r="AE713" s="25" t="e">
        <f t="shared" si="438"/>
        <v>#N/A</v>
      </c>
      <c r="AF713" s="25" t="e">
        <f t="shared" si="439"/>
        <v>#N/A</v>
      </c>
    </row>
    <row r="714" spans="1:32" ht="15.75" hidden="1" thickBot="1" x14ac:dyDescent="0.3">
      <c r="A714" s="35"/>
      <c r="B714" s="34"/>
      <c r="C714" s="34"/>
      <c r="D714" s="223"/>
      <c r="E714" s="48"/>
      <c r="F714" s="43"/>
      <c r="G714" s="48"/>
      <c r="H714" s="4"/>
      <c r="I714" s="48"/>
      <c r="J714" s="4"/>
      <c r="K714" s="48"/>
      <c r="L714" s="223"/>
      <c r="M714" s="48"/>
      <c r="N714" s="223"/>
      <c r="O714" s="48"/>
      <c r="P714" s="134"/>
      <c r="Q714" s="134"/>
      <c r="T714" s="25" t="str">
        <f t="shared" si="467"/>
        <v/>
      </c>
      <c r="U714" s="25" t="e">
        <f t="shared" si="428"/>
        <v>#N/A</v>
      </c>
      <c r="V714" s="25" t="e">
        <f t="shared" si="429"/>
        <v>#N/A</v>
      </c>
      <c r="W714" s="25" t="e">
        <f t="shared" si="430"/>
        <v>#N/A</v>
      </c>
      <c r="X714" s="25" t="e">
        <f t="shared" si="431"/>
        <v>#N/A</v>
      </c>
      <c r="Y714" s="25" t="e">
        <f t="shared" si="432"/>
        <v>#N/A</v>
      </c>
      <c r="Z714" s="25" t="e">
        <f t="shared" si="433"/>
        <v>#N/A</v>
      </c>
      <c r="AA714" s="25" t="e">
        <f t="shared" si="434"/>
        <v>#N/A</v>
      </c>
      <c r="AB714" s="25" t="e">
        <f t="shared" si="435"/>
        <v>#N/A</v>
      </c>
      <c r="AC714" s="25" t="e">
        <f t="shared" si="436"/>
        <v>#N/A</v>
      </c>
      <c r="AD714" s="25" t="e">
        <f t="shared" si="437"/>
        <v>#N/A</v>
      </c>
      <c r="AE714" s="25" t="e">
        <f t="shared" si="438"/>
        <v>#N/A</v>
      </c>
      <c r="AF714" s="25" t="e">
        <f t="shared" si="439"/>
        <v>#N/A</v>
      </c>
    </row>
    <row r="715" spans="1:32" ht="15.75" hidden="1" thickBot="1" x14ac:dyDescent="0.3">
      <c r="C715">
        <f>COUNTA(C650:C714)</f>
        <v>53</v>
      </c>
      <c r="D715" s="31">
        <f>((COUNTA(D650:D714))-COUNTIF(E650:E714,"&lt;1"))/(COUNTA(D650:D714))</f>
        <v>1</v>
      </c>
      <c r="F715" s="31">
        <f>((COUNTA(F650:F714))-COUNTIF(G650:G714,"&lt;1"))/(COUNTA(F650:F714))</f>
        <v>1</v>
      </c>
      <c r="G715" s="72"/>
      <c r="H715" s="31">
        <f>((COUNTA(H650:H714))-COUNTIF(I650:I714,"&lt;1"))/(COUNTA(H650:H714))</f>
        <v>1</v>
      </c>
      <c r="I715" s="72"/>
      <c r="J715" s="31">
        <f>((COUNTA(J650:J714))-COUNTIF(K650:K714,"&lt;1"))/(COUNTA(J650:J714))</f>
        <v>0.98113207547169812</v>
      </c>
      <c r="K715" s="72"/>
      <c r="L715" s="31">
        <f>((COUNTA(L650:L714))-COUNTIF(M650:M714,"&lt;1"))/(COUNTA(L650:L714))</f>
        <v>0.95348837209302328</v>
      </c>
      <c r="M715" s="72"/>
      <c r="N715" s="31">
        <f>((COUNTA(N650:N714))-COUNTIF(O650:O714,"&lt;1"))/(COUNTA(N650:N714))</f>
        <v>0.98039215686274506</v>
      </c>
      <c r="O715" s="72"/>
      <c r="P715" s="11">
        <f>AVERAGE(P650:P714)</f>
        <v>0.9375</v>
      </c>
      <c r="Q715" s="11">
        <f>AVERAGE(Q650:Q714)</f>
        <v>0.9375</v>
      </c>
      <c r="T715" s="25" t="str">
        <f t="shared" si="467"/>
        <v>53</v>
      </c>
      <c r="U715" s="25" t="e">
        <f t="shared" si="428"/>
        <v>#N/A</v>
      </c>
      <c r="V715" s="25" t="e">
        <f t="shared" si="429"/>
        <v>#N/A</v>
      </c>
      <c r="W715" s="25" t="e">
        <f t="shared" si="430"/>
        <v>#N/A</v>
      </c>
      <c r="X715" s="25" t="e">
        <f t="shared" si="431"/>
        <v>#N/A</v>
      </c>
      <c r="Y715" s="25" t="e">
        <f t="shared" si="432"/>
        <v>#N/A</v>
      </c>
      <c r="Z715" s="25" t="e">
        <f t="shared" si="433"/>
        <v>#N/A</v>
      </c>
      <c r="AA715" s="25" t="e">
        <f t="shared" si="434"/>
        <v>#N/A</v>
      </c>
      <c r="AB715" s="25" t="e">
        <f t="shared" si="435"/>
        <v>#N/A</v>
      </c>
      <c r="AC715" s="25" t="e">
        <f t="shared" si="436"/>
        <v>#N/A</v>
      </c>
      <c r="AD715" s="25" t="e">
        <f t="shared" si="437"/>
        <v>#N/A</v>
      </c>
      <c r="AE715" s="25" t="e">
        <f t="shared" si="438"/>
        <v>#N/A</v>
      </c>
      <c r="AF715" s="25" t="e">
        <f t="shared" si="439"/>
        <v>#N/A</v>
      </c>
    </row>
    <row r="716" spans="1:32" ht="27.75" customHeight="1" x14ac:dyDescent="0.25"/>
    <row r="717" spans="1:32" x14ac:dyDescent="0.25">
      <c r="T717" s="25" t="str">
        <f t="shared" ref="T717:T748" si="471">LEFT(C717,12)</f>
        <v/>
      </c>
      <c r="U717" s="25" t="e">
        <f t="shared" ref="U717:U826" si="472">VLOOKUP($T717,$T$4:$AF$15,2,FALSE)</f>
        <v>#N/A</v>
      </c>
      <c r="V717" s="25" t="e">
        <f t="shared" ref="V717:V826" si="473">VLOOKUP($T717,$T$4:$AF$15,3,FALSE)</f>
        <v>#N/A</v>
      </c>
      <c r="W717" s="25" t="e">
        <f t="shared" ref="W717:W826" si="474">VLOOKUP($T717,$T$4:$AF$15,4,FALSE)</f>
        <v>#N/A</v>
      </c>
      <c r="X717" s="25" t="e">
        <f t="shared" ref="X717:X826" si="475">VLOOKUP($T717,$T$4:$AF$15,5,FALSE)</f>
        <v>#N/A</v>
      </c>
      <c r="Y717" s="25" t="e">
        <f t="shared" ref="Y717:Y826" si="476">VLOOKUP($T717,$T$4:$AF$15,6,FALSE)</f>
        <v>#N/A</v>
      </c>
      <c r="Z717" s="25" t="e">
        <f t="shared" ref="Z717:Z826" si="477">VLOOKUP($T717,$T$4:$AF$15,7,FALSE)</f>
        <v>#N/A</v>
      </c>
      <c r="AA717" s="25" t="e">
        <f t="shared" ref="AA717:AA826" si="478">VLOOKUP($T717,$T$4:$AF$15,8,FALSE)</f>
        <v>#N/A</v>
      </c>
      <c r="AB717" s="25" t="e">
        <f t="shared" ref="AB717:AB826" si="479">VLOOKUP($T717,$T$4:$AF$15,9,FALSE)</f>
        <v>#N/A</v>
      </c>
      <c r="AC717" s="25" t="e">
        <f t="shared" ref="AC717:AC826" si="480">VLOOKUP($T717,$T$4:$AF$15,10,FALSE)</f>
        <v>#N/A</v>
      </c>
      <c r="AD717" s="25" t="e">
        <f t="shared" ref="AD717:AD826" si="481">VLOOKUP($T717,$T$4:$AF$15,11,FALSE)</f>
        <v>#N/A</v>
      </c>
      <c r="AE717" s="25" t="e">
        <f t="shared" ref="AE717:AE826" si="482">VLOOKUP($T717,$T$4:$AF$15,12,FALSE)</f>
        <v>#N/A</v>
      </c>
      <c r="AF717" s="25" t="e">
        <f t="shared" ref="AF717:AF826" si="483">VLOOKUP($T717,$T$4:$AF$15,13,FALSE)</f>
        <v>#N/A</v>
      </c>
    </row>
    <row r="718" spans="1:32" ht="30" hidden="1" x14ac:dyDescent="0.25">
      <c r="A718" s="7" t="s">
        <v>18</v>
      </c>
      <c r="B718" s="7" t="s">
        <v>19</v>
      </c>
      <c r="C718" s="7" t="s">
        <v>29</v>
      </c>
      <c r="D718" s="17" t="s">
        <v>127</v>
      </c>
      <c r="E718" s="48"/>
      <c r="F718" s="89" t="s">
        <v>15</v>
      </c>
      <c r="G718" s="70"/>
      <c r="H718" s="8" t="s">
        <v>123</v>
      </c>
      <c r="I718" s="70"/>
      <c r="J718" s="8" t="s">
        <v>14</v>
      </c>
      <c r="K718" s="70"/>
      <c r="L718" s="8" t="s">
        <v>125</v>
      </c>
      <c r="M718" s="105"/>
      <c r="N718" s="127" t="s">
        <v>2</v>
      </c>
      <c r="O718" s="105"/>
      <c r="P718" s="18" t="s">
        <v>124</v>
      </c>
      <c r="Q718" s="227" t="s">
        <v>432</v>
      </c>
      <c r="T718" s="25" t="str">
        <f t="shared" si="471"/>
        <v>Product</v>
      </c>
      <c r="U718" s="25" t="e">
        <f t="shared" si="472"/>
        <v>#N/A</v>
      </c>
      <c r="V718" s="25" t="e">
        <f t="shared" si="473"/>
        <v>#N/A</v>
      </c>
      <c r="W718" s="25" t="e">
        <f t="shared" si="474"/>
        <v>#N/A</v>
      </c>
      <c r="X718" s="25" t="e">
        <f t="shared" si="475"/>
        <v>#N/A</v>
      </c>
      <c r="Y718" s="25" t="e">
        <f t="shared" si="476"/>
        <v>#N/A</v>
      </c>
      <c r="Z718" s="25" t="e">
        <f t="shared" si="477"/>
        <v>#N/A</v>
      </c>
      <c r="AA718" s="25" t="e">
        <f t="shared" si="478"/>
        <v>#N/A</v>
      </c>
      <c r="AB718" s="25" t="e">
        <f t="shared" si="479"/>
        <v>#N/A</v>
      </c>
      <c r="AC718" s="25" t="e">
        <f t="shared" si="480"/>
        <v>#N/A</v>
      </c>
      <c r="AD718" s="25" t="e">
        <f t="shared" si="481"/>
        <v>#N/A</v>
      </c>
      <c r="AE718" s="25" t="e">
        <f t="shared" si="482"/>
        <v>#N/A</v>
      </c>
      <c r="AF718" s="25" t="e">
        <f t="shared" si="483"/>
        <v>#N/A</v>
      </c>
    </row>
    <row r="719" spans="1:32" hidden="1" x14ac:dyDescent="0.25">
      <c r="A719" s="283">
        <v>45992</v>
      </c>
      <c r="B719" s="34" t="s">
        <v>459</v>
      </c>
      <c r="C719" s="34" t="s">
        <v>30</v>
      </c>
      <c r="D719" s="394">
        <v>1.81</v>
      </c>
      <c r="E719" s="48">
        <f t="shared" ref="E719:E782" si="484">IF(+(IF(D719&lt;U719,0,IF(D719&gt;V719,0,1)))=1,1,0)</f>
        <v>0</v>
      </c>
      <c r="F719" s="397">
        <v>13</v>
      </c>
      <c r="G719" s="48">
        <f>IF(+(IF(F719&lt;W719,0,IF(F719&gt;X719,0,1)))=1,1,0)</f>
        <v>1</v>
      </c>
      <c r="H719" s="4">
        <v>5.25</v>
      </c>
      <c r="I719" s="48">
        <f>IF(+(IF(H719&lt;Y719,0,IF(H719&gt;Z719,0,1)))=1,1,0)</f>
        <v>0</v>
      </c>
      <c r="J719" s="223">
        <v>5.86</v>
      </c>
      <c r="K719" s="48">
        <f>IF(+(IF(J719&lt;AA719,0,IF(J719&gt;AB719,0,1)))=1,1,0)</f>
        <v>1</v>
      </c>
      <c r="L719" s="223">
        <v>15.45</v>
      </c>
      <c r="M719" s="48">
        <f>IF(+(IF(L719&lt;AC719,0,IF(L719&gt;AD719,0,1)))=1,1,0)</f>
        <v>1</v>
      </c>
      <c r="N719" s="223">
        <v>274.67</v>
      </c>
      <c r="O719" s="48">
        <f t="shared" ref="O719" si="485">IF(+(IF(N719&lt;AE719,0,IF(N719&gt;AF719,0,1)))=1,1,0)</f>
        <v>1</v>
      </c>
      <c r="P719" s="134">
        <f>IF(+(IF(D719&lt;U719,0,IF(D719&gt;V719,0,1)))+(IF(F719&lt;W719,0,IF(F719&gt;X719,0,1)))+(IF(H719&lt;Y719,0,IF(H719&gt;Z719,0,1)))+(IF(J719&lt;AA719,0,IF(J719&gt;AB719,0,1)))+(IF(L719&lt;AC719,0,IF(L719&gt;AD719,0,1)))+(IF(N719&lt;AE719,0,IF(N719&gt;AF719,0,1)))=6,1,0)</f>
        <v>0</v>
      </c>
      <c r="Q719" s="134">
        <f>IF(+(IF(D719&lt;U719,0,IF(D719&gt;V719,0,1)))+(IF(F719&lt;W719,0,IF(F719&gt;X719,0,1)))+(IF(H719&lt;Y719,0,IF(H719&gt;Z719,0,1)))+(IF(L719&lt;AC719,0,IF(L719&gt;AD719,0,1)))+(IF(N719&lt;AE719,0,IF(N719&gt;AF719,0,1)))=5,1,0)</f>
        <v>0</v>
      </c>
      <c r="T719" s="25" t="str">
        <f t="shared" si="471"/>
        <v>STAG</v>
      </c>
      <c r="U719" s="25">
        <f t="shared" si="472"/>
        <v>0.8</v>
      </c>
      <c r="V719" s="25">
        <f t="shared" si="473"/>
        <v>1.24</v>
      </c>
      <c r="W719" s="25">
        <f t="shared" si="474"/>
        <v>12.5</v>
      </c>
      <c r="X719" s="25">
        <f t="shared" si="475"/>
        <v>16.440000000000001</v>
      </c>
      <c r="Y719" s="25">
        <f t="shared" si="476"/>
        <v>5.45</v>
      </c>
      <c r="Z719" s="25">
        <f t="shared" si="477"/>
        <v>5.94</v>
      </c>
      <c r="AA719" s="25">
        <f t="shared" si="478"/>
        <v>5</v>
      </c>
      <c r="AB719" s="25">
        <f t="shared" si="479"/>
        <v>7</v>
      </c>
      <c r="AC719" s="25">
        <f t="shared" si="480"/>
        <v>12</v>
      </c>
      <c r="AD719" s="25">
        <f t="shared" si="481"/>
        <v>19.440000000000001</v>
      </c>
      <c r="AE719" s="25">
        <f t="shared" si="482"/>
        <v>270</v>
      </c>
      <c r="AF719" s="25">
        <f t="shared" si="483"/>
        <v>280</v>
      </c>
    </row>
    <row r="720" spans="1:32" hidden="1" x14ac:dyDescent="0.25">
      <c r="A720" s="283">
        <v>45992</v>
      </c>
      <c r="B720" s="118" t="s">
        <v>458</v>
      </c>
      <c r="C720" s="34" t="s">
        <v>30</v>
      </c>
      <c r="D720" s="394">
        <v>1.85</v>
      </c>
      <c r="E720" s="48">
        <f t="shared" si="484"/>
        <v>0</v>
      </c>
      <c r="F720" s="397">
        <v>13</v>
      </c>
      <c r="G720" s="48">
        <f t="shared" ref="G720:G782" si="486">IF(+(IF(F720&lt;W720,0,IF(F720&gt;X720,0,1)))=1,1,0)</f>
        <v>1</v>
      </c>
      <c r="H720" s="4">
        <v>5.3</v>
      </c>
      <c r="I720" s="48">
        <f t="shared" ref="I720:I782" si="487">IF(+(IF(H720&lt;Y720,0,IF(H720&gt;Z720,0,1)))=1,1,0)</f>
        <v>0</v>
      </c>
      <c r="J720" s="223">
        <v>6.1</v>
      </c>
      <c r="K720" s="48">
        <f t="shared" ref="K720:K782" si="488">IF(+(IF(J720&lt;AA720,0,IF(J720&gt;AB720,0,1)))=1,1,0)</f>
        <v>1</v>
      </c>
      <c r="L720" s="223">
        <v>18.2</v>
      </c>
      <c r="M720" s="48">
        <f t="shared" ref="M720:M782" si="489">IF(+(IF(L720&lt;AC720,0,IF(L720&gt;AD720,0,1)))=1,1,0)</f>
        <v>1</v>
      </c>
      <c r="N720" s="223">
        <v>274.93</v>
      </c>
      <c r="O720" s="48">
        <f t="shared" ref="O720:O782" si="490">IF(+(IF(N720&lt;AE720,0,IF(N720&gt;AF720,0,1)))=1,1,0)</f>
        <v>1</v>
      </c>
      <c r="P720" s="134">
        <f t="shared" ref="P720:P750" si="491">IF(+(IF(D720&lt;U720,0,IF(D720&gt;V720,0,1)))+(IF(F720&lt;W720,0,IF(F720&gt;X720,0,1)))+(IF(H720&lt;Y720,0,IF(H720&gt;Z720,0,1)))+(IF(J720&lt;AA720,0,IF(J720&gt;AB720,0,1)))+(IF(L720&lt;AC720,0,IF(L720&gt;AD720,0,1)))+(IF(N720&lt;AE720,0,IF(N720&gt;AF720,0,1)))=6,1,0)</f>
        <v>0</v>
      </c>
      <c r="Q720" s="134">
        <f t="shared" ref="Q720:Q750" si="492">IF(+(IF(D720&lt;U720,0,IF(D720&gt;V720,0,1)))+(IF(F720&lt;W720,0,IF(F720&gt;X720,0,1)))+(IF(H720&lt;Y720,0,IF(H720&gt;Z720,0,1)))+(IF(L720&lt;AC720,0,IF(L720&gt;AD720,0,1)))+(IF(N720&lt;AE720,0,IF(N720&gt;AF720,0,1)))=5,1,0)</f>
        <v>0</v>
      </c>
      <c r="T720" s="25" t="str">
        <f t="shared" si="471"/>
        <v>STAG</v>
      </c>
      <c r="U720" s="25">
        <f t="shared" si="472"/>
        <v>0.8</v>
      </c>
      <c r="V720" s="25">
        <f t="shared" si="473"/>
        <v>1.24</v>
      </c>
      <c r="W720" s="25">
        <f t="shared" si="474"/>
        <v>12.5</v>
      </c>
      <c r="X720" s="25">
        <f t="shared" si="475"/>
        <v>16.440000000000001</v>
      </c>
      <c r="Y720" s="25">
        <f t="shared" si="476"/>
        <v>5.45</v>
      </c>
      <c r="Z720" s="25">
        <f t="shared" si="477"/>
        <v>5.94</v>
      </c>
      <c r="AA720" s="25">
        <f t="shared" si="478"/>
        <v>5</v>
      </c>
      <c r="AB720" s="25">
        <f t="shared" si="479"/>
        <v>7</v>
      </c>
      <c r="AC720" s="25">
        <f t="shared" si="480"/>
        <v>12</v>
      </c>
      <c r="AD720" s="25">
        <f t="shared" si="481"/>
        <v>19.440000000000001</v>
      </c>
      <c r="AE720" s="25">
        <f t="shared" si="482"/>
        <v>270</v>
      </c>
      <c r="AF720" s="25">
        <f t="shared" si="483"/>
        <v>280</v>
      </c>
    </row>
    <row r="721" spans="1:32" hidden="1" x14ac:dyDescent="0.25">
      <c r="A721" s="283">
        <v>45992</v>
      </c>
      <c r="B721" s="34" t="s">
        <v>459</v>
      </c>
      <c r="C721" s="34" t="s">
        <v>31</v>
      </c>
      <c r="D721" s="394">
        <v>1.98</v>
      </c>
      <c r="E721" s="48">
        <f t="shared" si="484"/>
        <v>1</v>
      </c>
      <c r="F721" s="398">
        <v>13.8</v>
      </c>
      <c r="G721" s="48">
        <f t="shared" si="486"/>
        <v>1</v>
      </c>
      <c r="H721" s="4">
        <v>5.1100000000000003</v>
      </c>
      <c r="I721" s="48">
        <f t="shared" si="487"/>
        <v>1</v>
      </c>
      <c r="J721" s="223">
        <v>5.15</v>
      </c>
      <c r="K721" s="48">
        <f t="shared" si="488"/>
        <v>1</v>
      </c>
      <c r="L721" s="223">
        <v>18.03</v>
      </c>
      <c r="M721" s="48">
        <f t="shared" si="489"/>
        <v>1</v>
      </c>
      <c r="N721" s="223">
        <v>275</v>
      </c>
      <c r="O721" s="48">
        <f t="shared" si="490"/>
        <v>1</v>
      </c>
      <c r="P721" s="134">
        <f t="shared" si="491"/>
        <v>1</v>
      </c>
      <c r="Q721" s="134">
        <f t="shared" si="492"/>
        <v>1</v>
      </c>
      <c r="T721" s="25" t="str">
        <f t="shared" si="471"/>
        <v>CARIB</v>
      </c>
      <c r="U721" s="25">
        <f t="shared" si="472"/>
        <v>1.65</v>
      </c>
      <c r="V721" s="25">
        <f t="shared" si="473"/>
        <v>2.14</v>
      </c>
      <c r="W721" s="25">
        <f t="shared" si="474"/>
        <v>12.5</v>
      </c>
      <c r="X721" s="25">
        <f t="shared" si="475"/>
        <v>16.399999999999999</v>
      </c>
      <c r="Y721" s="25">
        <f t="shared" si="476"/>
        <v>5</v>
      </c>
      <c r="Z721" s="25">
        <f t="shared" si="477"/>
        <v>5.44</v>
      </c>
      <c r="AA721" s="25">
        <f t="shared" si="478"/>
        <v>5</v>
      </c>
      <c r="AB721" s="25">
        <f t="shared" si="479"/>
        <v>7</v>
      </c>
      <c r="AC721" s="25">
        <f t="shared" si="480"/>
        <v>12</v>
      </c>
      <c r="AD721" s="25">
        <f t="shared" si="481"/>
        <v>19.440000000000001</v>
      </c>
      <c r="AE721" s="25">
        <f t="shared" si="482"/>
        <v>270</v>
      </c>
      <c r="AF721" s="25">
        <f t="shared" si="483"/>
        <v>280</v>
      </c>
    </row>
    <row r="722" spans="1:32" hidden="1" x14ac:dyDescent="0.25">
      <c r="A722" s="283">
        <v>45993</v>
      </c>
      <c r="B722" s="34" t="s">
        <v>458</v>
      </c>
      <c r="C722" s="34" t="s">
        <v>31</v>
      </c>
      <c r="D722" s="394">
        <v>1.95</v>
      </c>
      <c r="E722" s="48">
        <f t="shared" si="484"/>
        <v>1</v>
      </c>
      <c r="F722" s="397">
        <v>14.2</v>
      </c>
      <c r="G722" s="48">
        <f t="shared" si="486"/>
        <v>1</v>
      </c>
      <c r="H722" s="4">
        <v>5.21</v>
      </c>
      <c r="I722" s="48">
        <f t="shared" si="487"/>
        <v>1</v>
      </c>
      <c r="J722" s="223">
        <v>5.72</v>
      </c>
      <c r="K722" s="48">
        <f t="shared" si="488"/>
        <v>1</v>
      </c>
      <c r="L722" s="223">
        <v>15.65</v>
      </c>
      <c r="M722" s="48">
        <f t="shared" si="489"/>
        <v>1</v>
      </c>
      <c r="N722" s="223">
        <v>275</v>
      </c>
      <c r="O722" s="48">
        <f t="shared" si="490"/>
        <v>1</v>
      </c>
      <c r="P722" s="134">
        <f t="shared" si="491"/>
        <v>1</v>
      </c>
      <c r="Q722" s="134">
        <f t="shared" si="492"/>
        <v>1</v>
      </c>
      <c r="T722" s="25" t="str">
        <f t="shared" si="471"/>
        <v>CARIB</v>
      </c>
      <c r="U722" s="25">
        <f t="shared" si="472"/>
        <v>1.65</v>
      </c>
      <c r="V722" s="25">
        <f t="shared" si="473"/>
        <v>2.14</v>
      </c>
      <c r="W722" s="25">
        <f t="shared" si="474"/>
        <v>12.5</v>
      </c>
      <c r="X722" s="25">
        <f t="shared" si="475"/>
        <v>16.399999999999999</v>
      </c>
      <c r="Y722" s="25">
        <f t="shared" si="476"/>
        <v>5</v>
      </c>
      <c r="Z722" s="25">
        <f t="shared" si="477"/>
        <v>5.44</v>
      </c>
      <c r="AA722" s="25">
        <f t="shared" si="478"/>
        <v>5</v>
      </c>
      <c r="AB722" s="25">
        <f t="shared" si="479"/>
        <v>7</v>
      </c>
      <c r="AC722" s="25">
        <f t="shared" si="480"/>
        <v>12</v>
      </c>
      <c r="AD722" s="25">
        <f t="shared" si="481"/>
        <v>19.440000000000001</v>
      </c>
      <c r="AE722" s="25">
        <f t="shared" si="482"/>
        <v>270</v>
      </c>
      <c r="AF722" s="25">
        <f t="shared" si="483"/>
        <v>280</v>
      </c>
    </row>
    <row r="723" spans="1:32" hidden="1" x14ac:dyDescent="0.25">
      <c r="A723" s="283">
        <v>45994</v>
      </c>
      <c r="B723" s="271" t="s">
        <v>459</v>
      </c>
      <c r="C723" s="281" t="s">
        <v>31</v>
      </c>
      <c r="D723" s="394">
        <v>1.77</v>
      </c>
      <c r="E723" s="48">
        <f t="shared" si="484"/>
        <v>1</v>
      </c>
      <c r="F723" s="397">
        <v>14.6</v>
      </c>
      <c r="G723" s="48">
        <f t="shared" si="486"/>
        <v>1</v>
      </c>
      <c r="H723" s="4">
        <v>5.26</v>
      </c>
      <c r="I723" s="48">
        <f t="shared" si="487"/>
        <v>1</v>
      </c>
      <c r="J723" s="223">
        <v>5.9</v>
      </c>
      <c r="K723" s="48">
        <f t="shared" si="488"/>
        <v>1</v>
      </c>
      <c r="L723" s="223">
        <v>15.73</v>
      </c>
      <c r="M723" s="48">
        <f t="shared" si="489"/>
        <v>1</v>
      </c>
      <c r="N723" s="223">
        <v>275</v>
      </c>
      <c r="O723" s="48">
        <f t="shared" si="490"/>
        <v>1</v>
      </c>
      <c r="P723" s="134">
        <f t="shared" si="491"/>
        <v>1</v>
      </c>
      <c r="Q723" s="134">
        <f t="shared" si="492"/>
        <v>1</v>
      </c>
      <c r="T723" s="25" t="str">
        <f t="shared" si="471"/>
        <v>CARIB</v>
      </c>
      <c r="U723" s="25">
        <f t="shared" si="472"/>
        <v>1.65</v>
      </c>
      <c r="V723" s="25">
        <f t="shared" si="473"/>
        <v>2.14</v>
      </c>
      <c r="W723" s="25">
        <f t="shared" si="474"/>
        <v>12.5</v>
      </c>
      <c r="X723" s="25">
        <f t="shared" si="475"/>
        <v>16.399999999999999</v>
      </c>
      <c r="Y723" s="25">
        <f t="shared" si="476"/>
        <v>5</v>
      </c>
      <c r="Z723" s="25">
        <f t="shared" si="477"/>
        <v>5.44</v>
      </c>
      <c r="AA723" s="25">
        <f t="shared" si="478"/>
        <v>5</v>
      </c>
      <c r="AB723" s="25">
        <f t="shared" si="479"/>
        <v>7</v>
      </c>
      <c r="AC723" s="25">
        <f t="shared" si="480"/>
        <v>12</v>
      </c>
      <c r="AD723" s="25">
        <f t="shared" si="481"/>
        <v>19.440000000000001</v>
      </c>
      <c r="AE723" s="25">
        <f t="shared" si="482"/>
        <v>270</v>
      </c>
      <c r="AF723" s="25">
        <f t="shared" si="483"/>
        <v>280</v>
      </c>
    </row>
    <row r="724" spans="1:32" hidden="1" x14ac:dyDescent="0.25">
      <c r="A724" s="283">
        <v>45994</v>
      </c>
      <c r="B724" s="34" t="s">
        <v>458</v>
      </c>
      <c r="C724" s="34" t="s">
        <v>31</v>
      </c>
      <c r="D724" s="394">
        <v>1.76</v>
      </c>
      <c r="E724" s="48">
        <f t="shared" si="484"/>
        <v>1</v>
      </c>
      <c r="F724" s="397">
        <v>15.65</v>
      </c>
      <c r="G724" s="48">
        <f t="shared" si="486"/>
        <v>1</v>
      </c>
      <c r="H724" s="4">
        <v>5.36</v>
      </c>
      <c r="I724" s="48">
        <f t="shared" si="487"/>
        <v>1</v>
      </c>
      <c r="J724" s="223">
        <v>5.97</v>
      </c>
      <c r="K724" s="48">
        <f t="shared" si="488"/>
        <v>1</v>
      </c>
      <c r="L724" s="223">
        <v>17.32</v>
      </c>
      <c r="M724" s="48">
        <f t="shared" si="489"/>
        <v>1</v>
      </c>
      <c r="N724" s="223">
        <v>275</v>
      </c>
      <c r="O724" s="48">
        <f t="shared" si="490"/>
        <v>1</v>
      </c>
      <c r="P724" s="134">
        <f t="shared" si="491"/>
        <v>1</v>
      </c>
      <c r="Q724" s="134">
        <f t="shared" si="492"/>
        <v>1</v>
      </c>
      <c r="T724" s="25" t="str">
        <f t="shared" si="471"/>
        <v>CARIB</v>
      </c>
      <c r="U724" s="25">
        <f t="shared" si="472"/>
        <v>1.65</v>
      </c>
      <c r="V724" s="25">
        <f t="shared" si="473"/>
        <v>2.14</v>
      </c>
      <c r="W724" s="25">
        <f t="shared" si="474"/>
        <v>12.5</v>
      </c>
      <c r="X724" s="25">
        <f t="shared" si="475"/>
        <v>16.399999999999999</v>
      </c>
      <c r="Y724" s="25">
        <f t="shared" si="476"/>
        <v>5</v>
      </c>
      <c r="Z724" s="25">
        <f t="shared" si="477"/>
        <v>5.44</v>
      </c>
      <c r="AA724" s="25">
        <f t="shared" si="478"/>
        <v>5</v>
      </c>
      <c r="AB724" s="25">
        <f t="shared" si="479"/>
        <v>7</v>
      </c>
      <c r="AC724" s="25">
        <f t="shared" si="480"/>
        <v>12</v>
      </c>
      <c r="AD724" s="25">
        <f t="shared" si="481"/>
        <v>19.440000000000001</v>
      </c>
      <c r="AE724" s="25">
        <f t="shared" si="482"/>
        <v>270</v>
      </c>
      <c r="AF724" s="25">
        <f t="shared" si="483"/>
        <v>280</v>
      </c>
    </row>
    <row r="725" spans="1:32" hidden="1" x14ac:dyDescent="0.25">
      <c r="A725" s="283">
        <v>45994</v>
      </c>
      <c r="B725" s="34" t="s">
        <v>434</v>
      </c>
      <c r="C725" s="34" t="s">
        <v>31</v>
      </c>
      <c r="D725" s="394">
        <v>1.78</v>
      </c>
      <c r="E725" s="48">
        <f t="shared" si="484"/>
        <v>1</v>
      </c>
      <c r="F725" s="397">
        <v>13.6</v>
      </c>
      <c r="G725" s="48">
        <f t="shared" si="486"/>
        <v>1</v>
      </c>
      <c r="H725" s="4">
        <v>5.2</v>
      </c>
      <c r="I725" s="48">
        <f t="shared" si="487"/>
        <v>1</v>
      </c>
      <c r="J725" s="223">
        <v>5.45</v>
      </c>
      <c r="K725" s="48">
        <f t="shared" si="488"/>
        <v>1</v>
      </c>
      <c r="L725" s="223">
        <v>16.95</v>
      </c>
      <c r="M725" s="48">
        <f t="shared" si="489"/>
        <v>1</v>
      </c>
      <c r="N725" s="223">
        <v>275</v>
      </c>
      <c r="O725" s="48">
        <f t="shared" si="490"/>
        <v>1</v>
      </c>
      <c r="P725" s="134">
        <f t="shared" si="491"/>
        <v>1</v>
      </c>
      <c r="Q725" s="134">
        <f t="shared" si="492"/>
        <v>1</v>
      </c>
      <c r="T725" s="25" t="str">
        <f t="shared" si="471"/>
        <v>CARIB</v>
      </c>
      <c r="U725" s="25">
        <f t="shared" si="472"/>
        <v>1.65</v>
      </c>
      <c r="V725" s="25">
        <f t="shared" si="473"/>
        <v>2.14</v>
      </c>
      <c r="W725" s="25">
        <f t="shared" si="474"/>
        <v>12.5</v>
      </c>
      <c r="X725" s="25">
        <f t="shared" si="475"/>
        <v>16.399999999999999</v>
      </c>
      <c r="Y725" s="25">
        <f t="shared" si="476"/>
        <v>5</v>
      </c>
      <c r="Z725" s="25">
        <f t="shared" si="477"/>
        <v>5.44</v>
      </c>
      <c r="AA725" s="25">
        <f t="shared" si="478"/>
        <v>5</v>
      </c>
      <c r="AB725" s="25">
        <f t="shared" si="479"/>
        <v>7</v>
      </c>
      <c r="AC725" s="25">
        <f t="shared" si="480"/>
        <v>12</v>
      </c>
      <c r="AD725" s="25">
        <f t="shared" si="481"/>
        <v>19.440000000000001</v>
      </c>
      <c r="AE725" s="25">
        <f t="shared" si="482"/>
        <v>270</v>
      </c>
      <c r="AF725" s="25">
        <f t="shared" si="483"/>
        <v>280</v>
      </c>
    </row>
    <row r="726" spans="1:32" hidden="1" x14ac:dyDescent="0.25">
      <c r="A726" s="283">
        <v>45995</v>
      </c>
      <c r="B726" s="34" t="s">
        <v>459</v>
      </c>
      <c r="C726" s="34" t="s">
        <v>135</v>
      </c>
      <c r="D726" s="394">
        <v>5.43</v>
      </c>
      <c r="E726" s="48">
        <f t="shared" si="484"/>
        <v>1</v>
      </c>
      <c r="F726" s="397"/>
      <c r="G726" s="48">
        <f t="shared" si="486"/>
        <v>1</v>
      </c>
      <c r="H726" s="4">
        <v>4.59</v>
      </c>
      <c r="I726" s="48">
        <f t="shared" si="487"/>
        <v>1</v>
      </c>
      <c r="J726" s="223">
        <v>3.36</v>
      </c>
      <c r="K726" s="48">
        <f t="shared" si="488"/>
        <v>1</v>
      </c>
      <c r="L726" s="268">
        <v>107.33</v>
      </c>
      <c r="M726" s="48">
        <f t="shared" si="489"/>
        <v>1</v>
      </c>
      <c r="N726" s="223">
        <v>275</v>
      </c>
      <c r="O726" s="48">
        <f t="shared" si="490"/>
        <v>1</v>
      </c>
      <c r="P726" s="248">
        <v>1</v>
      </c>
      <c r="Q726" s="248">
        <v>1</v>
      </c>
      <c r="T726" s="25" t="str">
        <f t="shared" si="471"/>
        <v>CARIBE ROSE</v>
      </c>
      <c r="U726" s="25">
        <f t="shared" si="472"/>
        <v>4.5</v>
      </c>
      <c r="V726" s="25">
        <f t="shared" si="473"/>
        <v>5.44</v>
      </c>
      <c r="W726" s="25">
        <f t="shared" si="474"/>
        <v>0</v>
      </c>
      <c r="X726" s="25">
        <f t="shared" si="475"/>
        <v>0</v>
      </c>
      <c r="Y726" s="25">
        <f t="shared" si="476"/>
        <v>4</v>
      </c>
      <c r="Z726" s="25">
        <f t="shared" si="477"/>
        <v>4.95</v>
      </c>
      <c r="AA726" s="25">
        <f t="shared" si="478"/>
        <v>3</v>
      </c>
      <c r="AB726" s="25">
        <f t="shared" si="479"/>
        <v>3.64</v>
      </c>
      <c r="AC726" s="25">
        <f t="shared" si="480"/>
        <v>90</v>
      </c>
      <c r="AD726" s="25">
        <f t="shared" si="481"/>
        <v>120</v>
      </c>
      <c r="AE726" s="25">
        <f t="shared" si="482"/>
        <v>270</v>
      </c>
      <c r="AF726" s="25">
        <f t="shared" si="483"/>
        <v>330.4</v>
      </c>
    </row>
    <row r="727" spans="1:32" hidden="1" x14ac:dyDescent="0.25">
      <c r="A727" s="283">
        <v>45996</v>
      </c>
      <c r="B727" s="34" t="s">
        <v>435</v>
      </c>
      <c r="C727" s="34" t="s">
        <v>135</v>
      </c>
      <c r="D727" s="394">
        <v>5.33</v>
      </c>
      <c r="E727" s="48">
        <f t="shared" si="484"/>
        <v>1</v>
      </c>
      <c r="F727" s="397"/>
      <c r="G727" s="48">
        <f t="shared" si="486"/>
        <v>1</v>
      </c>
      <c r="H727" s="4">
        <v>4.6399999999999997</v>
      </c>
      <c r="I727" s="48">
        <f t="shared" si="487"/>
        <v>1</v>
      </c>
      <c r="J727" s="223">
        <v>3.23</v>
      </c>
      <c r="K727" s="48">
        <f t="shared" si="488"/>
        <v>1</v>
      </c>
      <c r="L727" s="223">
        <v>114.5</v>
      </c>
      <c r="M727" s="48">
        <f t="shared" si="489"/>
        <v>1</v>
      </c>
      <c r="N727" s="223">
        <v>275</v>
      </c>
      <c r="O727" s="48">
        <f t="shared" si="490"/>
        <v>1</v>
      </c>
      <c r="P727" s="134">
        <f t="shared" si="491"/>
        <v>1</v>
      </c>
      <c r="Q727" s="134">
        <f t="shared" si="492"/>
        <v>1</v>
      </c>
      <c r="T727" s="25" t="str">
        <f t="shared" si="471"/>
        <v>CARIBE ROSE</v>
      </c>
      <c r="U727" s="25">
        <f t="shared" si="472"/>
        <v>4.5</v>
      </c>
      <c r="V727" s="25">
        <f t="shared" si="473"/>
        <v>5.44</v>
      </c>
      <c r="W727" s="25">
        <f t="shared" si="474"/>
        <v>0</v>
      </c>
      <c r="X727" s="25">
        <f t="shared" si="475"/>
        <v>0</v>
      </c>
      <c r="Y727" s="25">
        <f t="shared" si="476"/>
        <v>4</v>
      </c>
      <c r="Z727" s="25">
        <f t="shared" si="477"/>
        <v>4.95</v>
      </c>
      <c r="AA727" s="25">
        <f t="shared" si="478"/>
        <v>3</v>
      </c>
      <c r="AB727" s="25">
        <f t="shared" si="479"/>
        <v>3.64</v>
      </c>
      <c r="AC727" s="25">
        <f t="shared" si="480"/>
        <v>90</v>
      </c>
      <c r="AD727" s="25">
        <f t="shared" si="481"/>
        <v>120</v>
      </c>
      <c r="AE727" s="25">
        <f t="shared" si="482"/>
        <v>270</v>
      </c>
      <c r="AF727" s="25">
        <f t="shared" si="483"/>
        <v>330.4</v>
      </c>
    </row>
    <row r="728" spans="1:32" hidden="1" x14ac:dyDescent="0.25">
      <c r="A728" s="283">
        <v>45995</v>
      </c>
      <c r="B728" s="34" t="s">
        <v>452</v>
      </c>
      <c r="C728" s="34" t="s">
        <v>30</v>
      </c>
      <c r="D728" s="394">
        <v>0.74</v>
      </c>
      <c r="E728" s="48">
        <f t="shared" si="484"/>
        <v>0</v>
      </c>
      <c r="F728" s="397">
        <v>16</v>
      </c>
      <c r="G728" s="48">
        <f t="shared" si="486"/>
        <v>1</v>
      </c>
      <c r="H728" s="4">
        <v>5.76</v>
      </c>
      <c r="I728" s="48">
        <f t="shared" si="487"/>
        <v>1</v>
      </c>
      <c r="J728" s="223">
        <v>5.63</v>
      </c>
      <c r="K728" s="48">
        <f t="shared" si="488"/>
        <v>1</v>
      </c>
      <c r="L728" s="268">
        <v>18</v>
      </c>
      <c r="M728" s="48">
        <f t="shared" si="489"/>
        <v>1</v>
      </c>
      <c r="N728" s="223">
        <v>275</v>
      </c>
      <c r="O728" s="48">
        <f t="shared" si="490"/>
        <v>1</v>
      </c>
      <c r="P728" s="134">
        <f t="shared" si="491"/>
        <v>0</v>
      </c>
      <c r="Q728" s="134">
        <f t="shared" si="492"/>
        <v>0</v>
      </c>
      <c r="R728" s="48">
        <f t="shared" ref="R728" si="493">IF(+(IF(Q728&lt;AH728,0,IF(Q728&gt;AI728,0,1)))=1,1,0)</f>
        <v>1</v>
      </c>
      <c r="T728" s="25" t="str">
        <f t="shared" si="471"/>
        <v>STAG</v>
      </c>
      <c r="U728" s="25">
        <f t="shared" si="472"/>
        <v>0.8</v>
      </c>
      <c r="V728" s="25">
        <f t="shared" si="473"/>
        <v>1.24</v>
      </c>
      <c r="W728" s="25">
        <f t="shared" si="474"/>
        <v>12.5</v>
      </c>
      <c r="X728" s="25">
        <f t="shared" si="475"/>
        <v>16.440000000000001</v>
      </c>
      <c r="Y728" s="25">
        <f t="shared" si="476"/>
        <v>5.45</v>
      </c>
      <c r="Z728" s="25">
        <f t="shared" si="477"/>
        <v>5.94</v>
      </c>
      <c r="AA728" s="25">
        <f t="shared" si="478"/>
        <v>5</v>
      </c>
      <c r="AB728" s="25">
        <f t="shared" si="479"/>
        <v>7</v>
      </c>
      <c r="AC728" s="25">
        <f t="shared" si="480"/>
        <v>12</v>
      </c>
      <c r="AD728" s="25">
        <f t="shared" si="481"/>
        <v>19.440000000000001</v>
      </c>
      <c r="AE728" s="25">
        <f t="shared" si="482"/>
        <v>270</v>
      </c>
      <c r="AF728" s="25">
        <f t="shared" si="483"/>
        <v>280</v>
      </c>
    </row>
    <row r="729" spans="1:32" hidden="1" x14ac:dyDescent="0.25">
      <c r="A729" s="283">
        <v>45997</v>
      </c>
      <c r="B729" s="34" t="s">
        <v>455</v>
      </c>
      <c r="C729" s="34" t="s">
        <v>30</v>
      </c>
      <c r="D729" s="394">
        <v>0.72</v>
      </c>
      <c r="E729" s="48">
        <f t="shared" si="484"/>
        <v>0</v>
      </c>
      <c r="F729" s="397">
        <v>14.8</v>
      </c>
      <c r="G729" s="48">
        <f t="shared" si="486"/>
        <v>1</v>
      </c>
      <c r="H729" s="4">
        <v>5.77</v>
      </c>
      <c r="I729" s="48">
        <f t="shared" si="487"/>
        <v>1</v>
      </c>
      <c r="J729" s="223">
        <v>5.9</v>
      </c>
      <c r="K729" s="48">
        <f t="shared" si="488"/>
        <v>1</v>
      </c>
      <c r="L729" s="223">
        <v>17.899999999999999</v>
      </c>
      <c r="M729" s="48">
        <f t="shared" si="489"/>
        <v>1</v>
      </c>
      <c r="N729" s="223">
        <v>275</v>
      </c>
      <c r="O729" s="48">
        <f t="shared" si="490"/>
        <v>1</v>
      </c>
      <c r="P729" s="134">
        <f t="shared" si="491"/>
        <v>0</v>
      </c>
      <c r="Q729" s="134">
        <f t="shared" si="492"/>
        <v>0</v>
      </c>
      <c r="T729" s="25" t="str">
        <f t="shared" si="471"/>
        <v>STAG</v>
      </c>
      <c r="U729" s="25">
        <f t="shared" si="472"/>
        <v>0.8</v>
      </c>
      <c r="V729" s="25">
        <f t="shared" si="473"/>
        <v>1.24</v>
      </c>
      <c r="W729" s="25">
        <f t="shared" si="474"/>
        <v>12.5</v>
      </c>
      <c r="X729" s="25">
        <f t="shared" si="475"/>
        <v>16.440000000000001</v>
      </c>
      <c r="Y729" s="25">
        <f t="shared" si="476"/>
        <v>5.45</v>
      </c>
      <c r="Z729" s="25">
        <f t="shared" si="477"/>
        <v>5.94</v>
      </c>
      <c r="AA729" s="25">
        <f t="shared" si="478"/>
        <v>5</v>
      </c>
      <c r="AB729" s="25">
        <f t="shared" si="479"/>
        <v>7</v>
      </c>
      <c r="AC729" s="25">
        <f t="shared" si="480"/>
        <v>12</v>
      </c>
      <c r="AD729" s="25">
        <f t="shared" si="481"/>
        <v>19.440000000000001</v>
      </c>
      <c r="AE729" s="25">
        <f t="shared" si="482"/>
        <v>270</v>
      </c>
      <c r="AF729" s="25">
        <f t="shared" si="483"/>
        <v>280</v>
      </c>
    </row>
    <row r="730" spans="1:32" hidden="1" x14ac:dyDescent="0.25">
      <c r="A730" s="283">
        <v>45998</v>
      </c>
      <c r="B730" s="35" t="s">
        <v>455</v>
      </c>
      <c r="C730" s="34" t="s">
        <v>35</v>
      </c>
      <c r="D730" s="394">
        <v>16.27</v>
      </c>
      <c r="E730" s="48">
        <f t="shared" si="484"/>
        <v>1</v>
      </c>
      <c r="F730" s="397">
        <v>13.4</v>
      </c>
      <c r="G730" s="48">
        <f t="shared" si="486"/>
        <v>1</v>
      </c>
      <c r="H730" s="4"/>
      <c r="I730" s="48">
        <f t="shared" si="487"/>
        <v>1</v>
      </c>
      <c r="J730" s="223">
        <v>126.4</v>
      </c>
      <c r="K730" s="48">
        <f t="shared" si="488"/>
        <v>1</v>
      </c>
      <c r="L730" s="223">
        <v>129.57</v>
      </c>
      <c r="M730" s="48">
        <f t="shared" si="489"/>
        <v>1</v>
      </c>
      <c r="N730" s="223">
        <v>295</v>
      </c>
      <c r="O730" s="48">
        <f t="shared" si="490"/>
        <v>1</v>
      </c>
      <c r="P730" s="134">
        <f t="shared" si="491"/>
        <v>1</v>
      </c>
      <c r="Q730" s="134">
        <f t="shared" si="492"/>
        <v>1</v>
      </c>
      <c r="T730" s="25" t="str">
        <f t="shared" si="471"/>
        <v>VITAMALT</v>
      </c>
      <c r="U730" s="25">
        <f t="shared" si="472"/>
        <v>16.2</v>
      </c>
      <c r="V730" s="25">
        <f t="shared" si="473"/>
        <v>16.84</v>
      </c>
      <c r="W730" s="25">
        <f t="shared" si="474"/>
        <v>12</v>
      </c>
      <c r="X730" s="25">
        <f t="shared" si="475"/>
        <v>16.440000000000001</v>
      </c>
      <c r="Y730" s="25">
        <f t="shared" si="476"/>
        <v>0</v>
      </c>
      <c r="Z730" s="25">
        <f t="shared" si="477"/>
        <v>0</v>
      </c>
      <c r="AA730" s="25">
        <f t="shared" si="478"/>
        <v>100</v>
      </c>
      <c r="AB730" s="25">
        <f t="shared" si="479"/>
        <v>140</v>
      </c>
      <c r="AC730" s="25">
        <f t="shared" si="480"/>
        <v>100</v>
      </c>
      <c r="AD730" s="25">
        <f t="shared" si="481"/>
        <v>200</v>
      </c>
      <c r="AE730" s="25">
        <f t="shared" si="482"/>
        <v>293</v>
      </c>
      <c r="AF730" s="25">
        <f t="shared" si="483"/>
        <v>297</v>
      </c>
    </row>
    <row r="731" spans="1:32" hidden="1" x14ac:dyDescent="0.25">
      <c r="A731" s="283">
        <v>45998</v>
      </c>
      <c r="B731" s="34" t="s">
        <v>452</v>
      </c>
      <c r="C731" s="34" t="s">
        <v>35</v>
      </c>
      <c r="D731" s="1">
        <v>16.510000000000002</v>
      </c>
      <c r="E731" s="48">
        <f t="shared" si="484"/>
        <v>1</v>
      </c>
      <c r="F731" s="1">
        <v>13.6</v>
      </c>
      <c r="G731" s="48">
        <f t="shared" si="486"/>
        <v>1</v>
      </c>
      <c r="H731" s="4"/>
      <c r="I731" s="48">
        <f t="shared" si="487"/>
        <v>1</v>
      </c>
      <c r="J731" s="1">
        <v>125.7</v>
      </c>
      <c r="K731" s="48">
        <f t="shared" si="488"/>
        <v>1</v>
      </c>
      <c r="L731" s="414">
        <v>162.43</v>
      </c>
      <c r="M731" s="48">
        <f t="shared" si="489"/>
        <v>1</v>
      </c>
      <c r="N731" s="223">
        <v>295</v>
      </c>
      <c r="O731" s="48">
        <f t="shared" si="490"/>
        <v>1</v>
      </c>
      <c r="P731" s="134">
        <f t="shared" si="491"/>
        <v>1</v>
      </c>
      <c r="Q731" s="134">
        <f t="shared" si="492"/>
        <v>1</v>
      </c>
      <c r="T731" s="25" t="str">
        <f t="shared" si="471"/>
        <v>VITAMALT</v>
      </c>
      <c r="U731" s="25">
        <f t="shared" si="472"/>
        <v>16.2</v>
      </c>
      <c r="V731" s="25">
        <f t="shared" si="473"/>
        <v>16.84</v>
      </c>
      <c r="W731" s="25">
        <f t="shared" si="474"/>
        <v>12</v>
      </c>
      <c r="X731" s="25">
        <f t="shared" si="475"/>
        <v>16.440000000000001</v>
      </c>
      <c r="Y731" s="25">
        <f t="shared" si="476"/>
        <v>0</v>
      </c>
      <c r="Z731" s="25">
        <f t="shared" si="477"/>
        <v>0</v>
      </c>
      <c r="AA731" s="25">
        <f t="shared" si="478"/>
        <v>100</v>
      </c>
      <c r="AB731" s="25">
        <f t="shared" si="479"/>
        <v>140</v>
      </c>
      <c r="AC731" s="25">
        <f t="shared" si="480"/>
        <v>100</v>
      </c>
      <c r="AD731" s="25">
        <f t="shared" si="481"/>
        <v>200</v>
      </c>
      <c r="AE731" s="25">
        <f t="shared" si="482"/>
        <v>293</v>
      </c>
      <c r="AF731" s="25">
        <f t="shared" si="483"/>
        <v>297</v>
      </c>
    </row>
    <row r="732" spans="1:32" hidden="1" x14ac:dyDescent="0.25">
      <c r="A732" s="283">
        <v>45998</v>
      </c>
      <c r="B732" s="34" t="s">
        <v>437</v>
      </c>
      <c r="C732" s="34" t="s">
        <v>35</v>
      </c>
      <c r="D732" s="394">
        <v>16.399999999999999</v>
      </c>
      <c r="E732" s="48">
        <f t="shared" si="484"/>
        <v>1</v>
      </c>
      <c r="F732" s="397">
        <v>15.36</v>
      </c>
      <c r="G732" s="48">
        <f t="shared" si="486"/>
        <v>1</v>
      </c>
      <c r="H732" s="4"/>
      <c r="I732" s="48">
        <f t="shared" si="487"/>
        <v>1</v>
      </c>
      <c r="J732" s="223">
        <v>132</v>
      </c>
      <c r="K732" s="48">
        <f t="shared" si="488"/>
        <v>1</v>
      </c>
      <c r="L732" s="223">
        <v>203.6</v>
      </c>
      <c r="M732" s="48">
        <f t="shared" si="489"/>
        <v>0</v>
      </c>
      <c r="N732" s="223">
        <v>295</v>
      </c>
      <c r="O732" s="48">
        <f t="shared" si="490"/>
        <v>1</v>
      </c>
      <c r="P732" s="134">
        <f t="shared" si="491"/>
        <v>0</v>
      </c>
      <c r="Q732" s="134">
        <f t="shared" si="492"/>
        <v>0</v>
      </c>
      <c r="T732" s="25" t="str">
        <f t="shared" si="471"/>
        <v>VITAMALT</v>
      </c>
      <c r="U732" s="25">
        <f t="shared" si="472"/>
        <v>16.2</v>
      </c>
      <c r="V732" s="25">
        <f t="shared" si="473"/>
        <v>16.84</v>
      </c>
      <c r="W732" s="25">
        <f t="shared" si="474"/>
        <v>12</v>
      </c>
      <c r="X732" s="25">
        <f t="shared" si="475"/>
        <v>16.440000000000001</v>
      </c>
      <c r="Y732" s="25">
        <f t="shared" si="476"/>
        <v>0</v>
      </c>
      <c r="Z732" s="25">
        <f t="shared" si="477"/>
        <v>0</v>
      </c>
      <c r="AA732" s="25">
        <f t="shared" si="478"/>
        <v>100</v>
      </c>
      <c r="AB732" s="25">
        <f t="shared" si="479"/>
        <v>140</v>
      </c>
      <c r="AC732" s="25">
        <f t="shared" si="480"/>
        <v>100</v>
      </c>
      <c r="AD732" s="25">
        <f t="shared" si="481"/>
        <v>200</v>
      </c>
      <c r="AE732" s="25">
        <f t="shared" si="482"/>
        <v>293</v>
      </c>
      <c r="AF732" s="25">
        <f t="shared" si="483"/>
        <v>297</v>
      </c>
    </row>
    <row r="733" spans="1:32" hidden="1" x14ac:dyDescent="0.25">
      <c r="A733" s="283">
        <v>45999</v>
      </c>
      <c r="B733" s="34" t="s">
        <v>459</v>
      </c>
      <c r="C733" s="34" t="s">
        <v>33</v>
      </c>
      <c r="D733" s="394">
        <v>3.76</v>
      </c>
      <c r="E733" s="48">
        <f t="shared" si="484"/>
        <v>1</v>
      </c>
      <c r="F733" s="397">
        <v>57.2</v>
      </c>
      <c r="G733" s="48">
        <f t="shared" si="486"/>
        <v>1</v>
      </c>
      <c r="H733" s="4">
        <v>7.45</v>
      </c>
      <c r="I733" s="48">
        <f t="shared" si="487"/>
        <v>1</v>
      </c>
      <c r="J733" s="223">
        <v>159.6</v>
      </c>
      <c r="K733" s="48">
        <f t="shared" si="488"/>
        <v>1</v>
      </c>
      <c r="L733" s="288">
        <v>28.9</v>
      </c>
      <c r="M733" s="48">
        <f t="shared" si="489"/>
        <v>1</v>
      </c>
      <c r="N733" s="223">
        <v>275</v>
      </c>
      <c r="O733" s="48">
        <f t="shared" si="490"/>
        <v>1</v>
      </c>
      <c r="P733" s="248">
        <v>1</v>
      </c>
      <c r="Q733" s="248">
        <v>1</v>
      </c>
      <c r="T733" s="25" t="str">
        <f t="shared" si="471"/>
        <v>GUINNESS</v>
      </c>
      <c r="U733" s="25">
        <f t="shared" si="472"/>
        <v>3.1</v>
      </c>
      <c r="V733" s="25">
        <f t="shared" si="473"/>
        <v>4.1399999999999997</v>
      </c>
      <c r="W733" s="25">
        <f t="shared" si="474"/>
        <v>48</v>
      </c>
      <c r="X733" s="25">
        <f t="shared" si="475"/>
        <v>62</v>
      </c>
      <c r="Y733" s="25">
        <f t="shared" si="476"/>
        <v>7.25</v>
      </c>
      <c r="Z733" s="25">
        <f t="shared" si="477"/>
        <v>7.74</v>
      </c>
      <c r="AA733" s="25">
        <f t="shared" si="478"/>
        <v>155</v>
      </c>
      <c r="AB733" s="25">
        <f t="shared" si="479"/>
        <v>195</v>
      </c>
      <c r="AC733" s="25">
        <f t="shared" si="480"/>
        <v>17</v>
      </c>
      <c r="AD733" s="25">
        <f t="shared" si="481"/>
        <v>30</v>
      </c>
      <c r="AE733" s="25">
        <f t="shared" si="482"/>
        <v>274</v>
      </c>
      <c r="AF733" s="25">
        <f t="shared" si="483"/>
        <v>276</v>
      </c>
    </row>
    <row r="734" spans="1:32" hidden="1" x14ac:dyDescent="0.25">
      <c r="A734" s="283">
        <v>45999</v>
      </c>
      <c r="B734" s="34" t="s">
        <v>458</v>
      </c>
      <c r="C734" s="34" t="s">
        <v>33</v>
      </c>
      <c r="D734" s="394">
        <v>4.1399999999999997</v>
      </c>
      <c r="E734" s="48">
        <f t="shared" si="484"/>
        <v>1</v>
      </c>
      <c r="F734" s="397">
        <v>55.7</v>
      </c>
      <c r="G734" s="48">
        <f t="shared" si="486"/>
        <v>1</v>
      </c>
      <c r="H734" s="4">
        <v>7.54</v>
      </c>
      <c r="I734" s="48">
        <f t="shared" si="487"/>
        <v>1</v>
      </c>
      <c r="J734" s="223">
        <v>190.4</v>
      </c>
      <c r="K734" s="48">
        <f t="shared" si="488"/>
        <v>1</v>
      </c>
      <c r="L734" s="223">
        <v>27.85</v>
      </c>
      <c r="M734" s="48">
        <f t="shared" si="489"/>
        <v>1</v>
      </c>
      <c r="N734" s="223">
        <v>275</v>
      </c>
      <c r="O734" s="48">
        <f t="shared" si="490"/>
        <v>1</v>
      </c>
      <c r="P734" s="134">
        <f t="shared" si="491"/>
        <v>1</v>
      </c>
      <c r="Q734" s="134">
        <f t="shared" si="492"/>
        <v>1</v>
      </c>
      <c r="T734" s="25" t="str">
        <f t="shared" si="471"/>
        <v>GUINNESS</v>
      </c>
      <c r="U734" s="25">
        <f t="shared" si="472"/>
        <v>3.1</v>
      </c>
      <c r="V734" s="25">
        <f t="shared" si="473"/>
        <v>4.1399999999999997</v>
      </c>
      <c r="W734" s="25">
        <f t="shared" si="474"/>
        <v>48</v>
      </c>
      <c r="X734" s="25">
        <f t="shared" si="475"/>
        <v>62</v>
      </c>
      <c r="Y734" s="25">
        <f t="shared" si="476"/>
        <v>7.25</v>
      </c>
      <c r="Z734" s="25">
        <f t="shared" si="477"/>
        <v>7.74</v>
      </c>
      <c r="AA734" s="25">
        <f t="shared" si="478"/>
        <v>155</v>
      </c>
      <c r="AB734" s="25">
        <f t="shared" si="479"/>
        <v>195</v>
      </c>
      <c r="AC734" s="25">
        <f t="shared" si="480"/>
        <v>17</v>
      </c>
      <c r="AD734" s="25">
        <f t="shared" si="481"/>
        <v>30</v>
      </c>
      <c r="AE734" s="25">
        <f t="shared" si="482"/>
        <v>274</v>
      </c>
      <c r="AF734" s="25">
        <f t="shared" si="483"/>
        <v>276</v>
      </c>
    </row>
    <row r="735" spans="1:32" hidden="1" x14ac:dyDescent="0.25">
      <c r="A735" s="283">
        <v>45999</v>
      </c>
      <c r="B735" s="34" t="s">
        <v>455</v>
      </c>
      <c r="C735" s="34" t="s">
        <v>33</v>
      </c>
      <c r="D735" s="394">
        <v>4.0199999999999996</v>
      </c>
      <c r="E735" s="48">
        <f t="shared" si="484"/>
        <v>1</v>
      </c>
      <c r="F735" s="397">
        <v>55.9</v>
      </c>
      <c r="G735" s="48">
        <f t="shared" si="486"/>
        <v>1</v>
      </c>
      <c r="H735" s="4">
        <v>7.51</v>
      </c>
      <c r="I735" s="48">
        <f t="shared" si="487"/>
        <v>1</v>
      </c>
      <c r="J735" s="223">
        <v>194.8</v>
      </c>
      <c r="K735" s="48">
        <f t="shared" si="488"/>
        <v>1</v>
      </c>
      <c r="L735" s="1">
        <v>28.9</v>
      </c>
      <c r="M735" s="48">
        <f t="shared" si="489"/>
        <v>1</v>
      </c>
      <c r="N735" s="223">
        <v>275</v>
      </c>
      <c r="O735" s="48">
        <f t="shared" si="490"/>
        <v>1</v>
      </c>
      <c r="P735" s="134">
        <f t="shared" si="491"/>
        <v>1</v>
      </c>
      <c r="Q735" s="134">
        <f t="shared" si="492"/>
        <v>1</v>
      </c>
      <c r="R735" s="302"/>
      <c r="S735" s="302"/>
      <c r="T735" s="25" t="str">
        <f t="shared" si="471"/>
        <v>GUINNESS</v>
      </c>
      <c r="U735" s="25">
        <f t="shared" si="472"/>
        <v>3.1</v>
      </c>
      <c r="V735" s="25">
        <f t="shared" si="473"/>
        <v>4.1399999999999997</v>
      </c>
      <c r="W735" s="25">
        <f t="shared" si="474"/>
        <v>48</v>
      </c>
      <c r="X735" s="25">
        <f t="shared" si="475"/>
        <v>62</v>
      </c>
      <c r="Y735" s="25">
        <f t="shared" si="476"/>
        <v>7.25</v>
      </c>
      <c r="Z735" s="25">
        <f t="shared" si="477"/>
        <v>7.74</v>
      </c>
      <c r="AA735" s="25">
        <f t="shared" si="478"/>
        <v>155</v>
      </c>
      <c r="AB735" s="25">
        <f t="shared" si="479"/>
        <v>195</v>
      </c>
      <c r="AC735" s="25">
        <f t="shared" si="480"/>
        <v>17</v>
      </c>
      <c r="AD735" s="25">
        <f t="shared" si="481"/>
        <v>30</v>
      </c>
      <c r="AE735" s="25">
        <f t="shared" si="482"/>
        <v>274</v>
      </c>
      <c r="AF735" s="25">
        <f t="shared" si="483"/>
        <v>276</v>
      </c>
    </row>
    <row r="736" spans="1:32" hidden="1" x14ac:dyDescent="0.25">
      <c r="A736" s="283">
        <v>46000</v>
      </c>
      <c r="B736" s="34" t="s">
        <v>456</v>
      </c>
      <c r="C736" s="34" t="s">
        <v>31</v>
      </c>
      <c r="D736" s="394">
        <v>1.77</v>
      </c>
      <c r="E736" s="48">
        <f t="shared" si="484"/>
        <v>1</v>
      </c>
      <c r="F736" s="397">
        <v>15.75</v>
      </c>
      <c r="G736" s="48">
        <f t="shared" si="486"/>
        <v>1</v>
      </c>
      <c r="H736" s="4">
        <v>5.33</v>
      </c>
      <c r="I736" s="48">
        <f t="shared" si="487"/>
        <v>1</v>
      </c>
      <c r="J736" s="223">
        <v>5.96</v>
      </c>
      <c r="K736" s="48">
        <f t="shared" si="488"/>
        <v>1</v>
      </c>
      <c r="L736" s="223">
        <v>15.85</v>
      </c>
      <c r="M736" s="48">
        <f t="shared" si="489"/>
        <v>1</v>
      </c>
      <c r="N736" s="223">
        <v>275</v>
      </c>
      <c r="O736" s="48">
        <f t="shared" si="490"/>
        <v>1</v>
      </c>
      <c r="P736" s="134">
        <f t="shared" si="491"/>
        <v>1</v>
      </c>
      <c r="Q736" s="134">
        <f t="shared" si="492"/>
        <v>1</v>
      </c>
      <c r="R736" s="302"/>
      <c r="S736" s="302"/>
      <c r="T736" s="25" t="str">
        <f t="shared" si="471"/>
        <v>CARIB</v>
      </c>
      <c r="U736" s="25">
        <f t="shared" si="472"/>
        <v>1.65</v>
      </c>
      <c r="V736" s="25">
        <f t="shared" si="473"/>
        <v>2.14</v>
      </c>
      <c r="W736" s="25">
        <f t="shared" si="474"/>
        <v>12.5</v>
      </c>
      <c r="X736" s="25">
        <f t="shared" si="475"/>
        <v>16.399999999999999</v>
      </c>
      <c r="Y736" s="25">
        <f t="shared" si="476"/>
        <v>5</v>
      </c>
      <c r="Z736" s="25">
        <f t="shared" si="477"/>
        <v>5.44</v>
      </c>
      <c r="AA736" s="25">
        <f t="shared" si="478"/>
        <v>5</v>
      </c>
      <c r="AB736" s="25">
        <f t="shared" si="479"/>
        <v>7</v>
      </c>
      <c r="AC736" s="25">
        <f t="shared" si="480"/>
        <v>12</v>
      </c>
      <c r="AD736" s="25">
        <f t="shared" si="481"/>
        <v>19.440000000000001</v>
      </c>
      <c r="AE736" s="25">
        <f t="shared" si="482"/>
        <v>270</v>
      </c>
      <c r="AF736" s="25">
        <f t="shared" si="483"/>
        <v>280</v>
      </c>
    </row>
    <row r="737" spans="1:32" ht="18.75" hidden="1" customHeight="1" x14ac:dyDescent="0.25">
      <c r="A737" s="283">
        <v>46001</v>
      </c>
      <c r="B737" s="34" t="s">
        <v>457</v>
      </c>
      <c r="C737" s="34" t="s">
        <v>31</v>
      </c>
      <c r="D737" s="394">
        <v>1.79</v>
      </c>
      <c r="E737" s="48">
        <f t="shared" si="484"/>
        <v>1</v>
      </c>
      <c r="F737" s="397">
        <v>13.2</v>
      </c>
      <c r="G737" s="48">
        <f t="shared" si="486"/>
        <v>1</v>
      </c>
      <c r="H737" s="4">
        <v>5.28</v>
      </c>
      <c r="I737" s="48">
        <f t="shared" si="487"/>
        <v>1</v>
      </c>
      <c r="J737" s="223">
        <v>6.29</v>
      </c>
      <c r="K737" s="48">
        <f t="shared" si="488"/>
        <v>1</v>
      </c>
      <c r="L737" s="268">
        <v>18.3</v>
      </c>
      <c r="M737" s="48">
        <f t="shared" si="489"/>
        <v>1</v>
      </c>
      <c r="N737" s="223">
        <v>275</v>
      </c>
      <c r="O737" s="48">
        <f t="shared" si="490"/>
        <v>1</v>
      </c>
      <c r="P737" s="248">
        <v>1</v>
      </c>
      <c r="Q737" s="248">
        <v>1</v>
      </c>
      <c r="T737" s="25" t="str">
        <f t="shared" si="471"/>
        <v>CARIB</v>
      </c>
      <c r="U737" s="25">
        <f t="shared" si="472"/>
        <v>1.65</v>
      </c>
      <c r="V737" s="25">
        <f t="shared" si="473"/>
        <v>2.14</v>
      </c>
      <c r="W737" s="25">
        <f t="shared" si="474"/>
        <v>12.5</v>
      </c>
      <c r="X737" s="25">
        <f t="shared" si="475"/>
        <v>16.399999999999999</v>
      </c>
      <c r="Y737" s="25">
        <f t="shared" si="476"/>
        <v>5</v>
      </c>
      <c r="Z737" s="25">
        <f t="shared" si="477"/>
        <v>5.44</v>
      </c>
      <c r="AA737" s="25">
        <f t="shared" si="478"/>
        <v>5</v>
      </c>
      <c r="AB737" s="25">
        <f t="shared" si="479"/>
        <v>7</v>
      </c>
      <c r="AC737" s="25">
        <f t="shared" si="480"/>
        <v>12</v>
      </c>
      <c r="AD737" s="25">
        <f t="shared" si="481"/>
        <v>19.440000000000001</v>
      </c>
      <c r="AE737" s="25">
        <f t="shared" si="482"/>
        <v>270</v>
      </c>
      <c r="AF737" s="25">
        <f t="shared" si="483"/>
        <v>280</v>
      </c>
    </row>
    <row r="738" spans="1:32" hidden="1" x14ac:dyDescent="0.25">
      <c r="A738" s="283">
        <v>46001</v>
      </c>
      <c r="B738" s="34" t="s">
        <v>456</v>
      </c>
      <c r="C738" s="34" t="s">
        <v>31</v>
      </c>
      <c r="D738" s="388"/>
      <c r="E738" s="48"/>
      <c r="F738" s="403"/>
      <c r="G738" s="48"/>
      <c r="H738" s="293"/>
      <c r="I738" s="48"/>
      <c r="J738" s="262"/>
      <c r="K738" s="48"/>
      <c r="L738" s="223">
        <v>15.39</v>
      </c>
      <c r="M738" s="48">
        <f t="shared" si="489"/>
        <v>1</v>
      </c>
      <c r="N738" s="223">
        <v>275</v>
      </c>
      <c r="O738" s="48">
        <f t="shared" si="490"/>
        <v>1</v>
      </c>
      <c r="P738" s="248">
        <v>1</v>
      </c>
      <c r="Q738" s="248">
        <v>1</v>
      </c>
      <c r="T738" s="25" t="str">
        <f t="shared" si="471"/>
        <v>CARIB</v>
      </c>
      <c r="U738" s="25">
        <f t="shared" si="472"/>
        <v>1.65</v>
      </c>
      <c r="V738" s="25">
        <f t="shared" si="473"/>
        <v>2.14</v>
      </c>
      <c r="W738" s="25">
        <f t="shared" si="474"/>
        <v>12.5</v>
      </c>
      <c r="X738" s="25">
        <f t="shared" si="475"/>
        <v>16.399999999999999</v>
      </c>
      <c r="Y738" s="25">
        <f t="shared" si="476"/>
        <v>5</v>
      </c>
      <c r="Z738" s="25">
        <f t="shared" si="477"/>
        <v>5.44</v>
      </c>
      <c r="AA738" s="25">
        <f t="shared" si="478"/>
        <v>5</v>
      </c>
      <c r="AB738" s="25">
        <f t="shared" si="479"/>
        <v>7</v>
      </c>
      <c r="AC738" s="25">
        <f t="shared" si="480"/>
        <v>12</v>
      </c>
      <c r="AD738" s="25">
        <f t="shared" si="481"/>
        <v>19.440000000000001</v>
      </c>
      <c r="AE738" s="25">
        <f t="shared" si="482"/>
        <v>270</v>
      </c>
      <c r="AF738" s="25">
        <f t="shared" si="483"/>
        <v>280</v>
      </c>
    </row>
    <row r="739" spans="1:32" hidden="1" x14ac:dyDescent="0.25">
      <c r="A739" s="283">
        <v>46001</v>
      </c>
      <c r="B739" s="34" t="s">
        <v>457</v>
      </c>
      <c r="C739" s="34" t="s">
        <v>135</v>
      </c>
      <c r="D739" s="394">
        <v>5.37</v>
      </c>
      <c r="E739" s="48">
        <f t="shared" si="484"/>
        <v>1</v>
      </c>
      <c r="F739" s="397"/>
      <c r="G739" s="48">
        <f t="shared" si="486"/>
        <v>1</v>
      </c>
      <c r="H739" s="4">
        <v>4.63</v>
      </c>
      <c r="I739" s="48">
        <f t="shared" si="487"/>
        <v>1</v>
      </c>
      <c r="J739" s="223">
        <v>3.48</v>
      </c>
      <c r="K739" s="48">
        <f t="shared" si="488"/>
        <v>1</v>
      </c>
      <c r="L739" s="268">
        <v>103.65</v>
      </c>
      <c r="M739" s="48">
        <f t="shared" si="489"/>
        <v>1</v>
      </c>
      <c r="N739" s="223">
        <v>275</v>
      </c>
      <c r="O739" s="48">
        <f t="shared" si="490"/>
        <v>1</v>
      </c>
      <c r="P739" s="248">
        <v>1</v>
      </c>
      <c r="Q739" s="248">
        <v>1</v>
      </c>
      <c r="T739" s="25" t="str">
        <f t="shared" si="471"/>
        <v>CARIBE ROSE</v>
      </c>
      <c r="U739" s="25">
        <f t="shared" si="472"/>
        <v>4.5</v>
      </c>
      <c r="V739" s="25">
        <f t="shared" si="473"/>
        <v>5.44</v>
      </c>
      <c r="W739" s="25">
        <f t="shared" si="474"/>
        <v>0</v>
      </c>
      <c r="X739" s="25">
        <f t="shared" si="475"/>
        <v>0</v>
      </c>
      <c r="Y739" s="25">
        <f t="shared" si="476"/>
        <v>4</v>
      </c>
      <c r="Z739" s="25">
        <f t="shared" si="477"/>
        <v>4.95</v>
      </c>
      <c r="AA739" s="25">
        <f t="shared" si="478"/>
        <v>3</v>
      </c>
      <c r="AB739" s="25">
        <f t="shared" si="479"/>
        <v>3.64</v>
      </c>
      <c r="AC739" s="25">
        <f t="shared" si="480"/>
        <v>90</v>
      </c>
      <c r="AD739" s="25">
        <f t="shared" si="481"/>
        <v>120</v>
      </c>
      <c r="AE739" s="25">
        <f t="shared" si="482"/>
        <v>270</v>
      </c>
      <c r="AF739" s="25">
        <f t="shared" si="483"/>
        <v>330.4</v>
      </c>
    </row>
    <row r="740" spans="1:32" hidden="1" x14ac:dyDescent="0.25">
      <c r="A740" s="283">
        <v>46002</v>
      </c>
      <c r="B740" s="34" t="s">
        <v>458</v>
      </c>
      <c r="C740" s="34" t="s">
        <v>135</v>
      </c>
      <c r="D740" s="394">
        <v>5.4</v>
      </c>
      <c r="E740" s="48">
        <f t="shared" si="484"/>
        <v>1</v>
      </c>
      <c r="F740" s="397"/>
      <c r="G740" s="48">
        <f t="shared" si="486"/>
        <v>1</v>
      </c>
      <c r="H740" s="4">
        <v>4.5999999999999996</v>
      </c>
      <c r="I740" s="48">
        <f t="shared" si="487"/>
        <v>1</v>
      </c>
      <c r="J740" s="223">
        <v>3.52</v>
      </c>
      <c r="K740" s="48">
        <f t="shared" si="488"/>
        <v>1</v>
      </c>
      <c r="L740" s="268">
        <v>113.06</v>
      </c>
      <c r="M740" s="48">
        <f t="shared" si="489"/>
        <v>1</v>
      </c>
      <c r="N740" s="223">
        <v>275</v>
      </c>
      <c r="O740" s="48">
        <f t="shared" si="490"/>
        <v>1</v>
      </c>
      <c r="P740" s="248">
        <v>1</v>
      </c>
      <c r="Q740" s="248">
        <v>1</v>
      </c>
      <c r="T740" s="25" t="str">
        <f t="shared" si="471"/>
        <v>CARIBE ROSE</v>
      </c>
      <c r="U740" s="25">
        <f t="shared" si="472"/>
        <v>4.5</v>
      </c>
      <c r="V740" s="25">
        <f t="shared" si="473"/>
        <v>5.44</v>
      </c>
      <c r="W740" s="25">
        <f t="shared" si="474"/>
        <v>0</v>
      </c>
      <c r="X740" s="25">
        <f t="shared" si="475"/>
        <v>0</v>
      </c>
      <c r="Y740" s="25">
        <f t="shared" si="476"/>
        <v>4</v>
      </c>
      <c r="Z740" s="25">
        <f t="shared" si="477"/>
        <v>4.95</v>
      </c>
      <c r="AA740" s="25">
        <f t="shared" si="478"/>
        <v>3</v>
      </c>
      <c r="AB740" s="25">
        <f t="shared" si="479"/>
        <v>3.64</v>
      </c>
      <c r="AC740" s="25">
        <f t="shared" si="480"/>
        <v>90</v>
      </c>
      <c r="AD740" s="25">
        <f t="shared" si="481"/>
        <v>120</v>
      </c>
      <c r="AE740" s="25">
        <f t="shared" si="482"/>
        <v>270</v>
      </c>
      <c r="AF740" s="25">
        <f t="shared" si="483"/>
        <v>330.4</v>
      </c>
    </row>
    <row r="741" spans="1:32" hidden="1" x14ac:dyDescent="0.25">
      <c r="A741" s="283">
        <v>46002</v>
      </c>
      <c r="B741" s="34" t="s">
        <v>457</v>
      </c>
      <c r="C741" s="34" t="s">
        <v>135</v>
      </c>
      <c r="D741" s="394">
        <v>5.38</v>
      </c>
      <c r="E741" s="48">
        <f t="shared" si="484"/>
        <v>1</v>
      </c>
      <c r="F741" s="397"/>
      <c r="G741" s="48">
        <f t="shared" si="486"/>
        <v>1</v>
      </c>
      <c r="H741" s="4">
        <v>4.63</v>
      </c>
      <c r="I741" s="48">
        <f t="shared" si="487"/>
        <v>1</v>
      </c>
      <c r="J741" s="223">
        <v>3.1</v>
      </c>
      <c r="K741" s="48">
        <f t="shared" si="488"/>
        <v>1</v>
      </c>
      <c r="L741" s="268">
        <v>117.85</v>
      </c>
      <c r="M741" s="48">
        <f t="shared" si="489"/>
        <v>1</v>
      </c>
      <c r="N741" s="223">
        <v>275</v>
      </c>
      <c r="O741" s="48">
        <f t="shared" si="490"/>
        <v>1</v>
      </c>
      <c r="P741" s="248">
        <v>1</v>
      </c>
      <c r="Q741" s="248">
        <v>1</v>
      </c>
      <c r="T741" s="25" t="str">
        <f t="shared" si="471"/>
        <v>CARIBE ROSE</v>
      </c>
      <c r="U741" s="25">
        <f t="shared" si="472"/>
        <v>4.5</v>
      </c>
      <c r="V741" s="25">
        <f t="shared" si="473"/>
        <v>5.44</v>
      </c>
      <c r="W741" s="25">
        <f t="shared" si="474"/>
        <v>0</v>
      </c>
      <c r="X741" s="25">
        <f t="shared" si="475"/>
        <v>0</v>
      </c>
      <c r="Y741" s="25">
        <f t="shared" si="476"/>
        <v>4</v>
      </c>
      <c r="Z741" s="25">
        <f t="shared" si="477"/>
        <v>4.95</v>
      </c>
      <c r="AA741" s="25">
        <f t="shared" si="478"/>
        <v>3</v>
      </c>
      <c r="AB741" s="25">
        <f t="shared" si="479"/>
        <v>3.64</v>
      </c>
      <c r="AC741" s="25">
        <f t="shared" si="480"/>
        <v>90</v>
      </c>
      <c r="AD741" s="25">
        <f t="shared" si="481"/>
        <v>120</v>
      </c>
      <c r="AE741" s="25">
        <f t="shared" si="482"/>
        <v>270</v>
      </c>
      <c r="AF741" s="25">
        <f t="shared" si="483"/>
        <v>330.4</v>
      </c>
    </row>
    <row r="742" spans="1:32" hidden="1" x14ac:dyDescent="0.25">
      <c r="A742" s="283">
        <v>46003</v>
      </c>
      <c r="B742" s="34" t="s">
        <v>434</v>
      </c>
      <c r="C742" s="34" t="s">
        <v>484</v>
      </c>
      <c r="D742" s="394">
        <v>6.8</v>
      </c>
      <c r="E742" s="48"/>
      <c r="F742" s="397"/>
      <c r="G742" s="48"/>
      <c r="H742" s="4">
        <v>4.97</v>
      </c>
      <c r="I742" s="48"/>
      <c r="J742" s="223">
        <v>1.8</v>
      </c>
      <c r="K742" s="48"/>
      <c r="L742" s="268">
        <v>116.5</v>
      </c>
      <c r="M742" s="48"/>
      <c r="N742" s="223">
        <v>275</v>
      </c>
      <c r="O742" s="48"/>
      <c r="P742" s="134"/>
      <c r="Q742" s="134"/>
      <c r="T742" s="25" t="str">
        <f t="shared" si="471"/>
        <v>CARIBE PEARS</v>
      </c>
      <c r="U742" s="25" t="e">
        <f t="shared" si="472"/>
        <v>#N/A</v>
      </c>
      <c r="V742" s="25" t="e">
        <f t="shared" si="473"/>
        <v>#N/A</v>
      </c>
      <c r="W742" s="25" t="e">
        <f t="shared" si="474"/>
        <v>#N/A</v>
      </c>
      <c r="X742" s="25" t="e">
        <f t="shared" si="475"/>
        <v>#N/A</v>
      </c>
      <c r="Y742" s="25" t="e">
        <f t="shared" si="476"/>
        <v>#N/A</v>
      </c>
      <c r="Z742" s="25" t="e">
        <f t="shared" si="477"/>
        <v>#N/A</v>
      </c>
      <c r="AA742" s="25" t="e">
        <f t="shared" si="478"/>
        <v>#N/A</v>
      </c>
      <c r="AB742" s="25" t="e">
        <f t="shared" si="479"/>
        <v>#N/A</v>
      </c>
      <c r="AC742" s="25" t="e">
        <f t="shared" si="480"/>
        <v>#N/A</v>
      </c>
      <c r="AD742" s="25" t="e">
        <f t="shared" si="481"/>
        <v>#N/A</v>
      </c>
      <c r="AE742" s="25" t="e">
        <f t="shared" si="482"/>
        <v>#N/A</v>
      </c>
      <c r="AF742" s="25" t="e">
        <f t="shared" si="483"/>
        <v>#N/A</v>
      </c>
    </row>
    <row r="743" spans="1:32" hidden="1" x14ac:dyDescent="0.25">
      <c r="A743" s="283">
        <v>46003</v>
      </c>
      <c r="B743" s="34" t="s">
        <v>436</v>
      </c>
      <c r="C743" s="34" t="s">
        <v>34</v>
      </c>
      <c r="D743" s="394">
        <v>17.190000000000001</v>
      </c>
      <c r="E743" s="48">
        <f t="shared" si="484"/>
        <v>1</v>
      </c>
      <c r="F743" s="397">
        <v>11.95</v>
      </c>
      <c r="G743" s="48">
        <f t="shared" si="486"/>
        <v>1</v>
      </c>
      <c r="H743" s="4"/>
      <c r="I743" s="48"/>
      <c r="J743" s="223">
        <v>199.9</v>
      </c>
      <c r="K743" s="48">
        <f t="shared" si="488"/>
        <v>1</v>
      </c>
      <c r="L743" s="223">
        <v>159.65</v>
      </c>
      <c r="M743" s="48">
        <f t="shared" si="489"/>
        <v>0</v>
      </c>
      <c r="N743" s="223">
        <v>275</v>
      </c>
      <c r="O743" s="48">
        <f t="shared" si="490"/>
        <v>1</v>
      </c>
      <c r="P743" s="134">
        <f t="shared" si="491"/>
        <v>0</v>
      </c>
      <c r="Q743" s="134">
        <f t="shared" si="492"/>
        <v>0</v>
      </c>
      <c r="T743" s="25" t="str">
        <f t="shared" si="471"/>
        <v>STARMALT</v>
      </c>
      <c r="U743" s="25">
        <f t="shared" si="472"/>
        <v>16.8</v>
      </c>
      <c r="V743" s="25">
        <f t="shared" si="473"/>
        <v>17.239999999999998</v>
      </c>
      <c r="W743" s="25">
        <f t="shared" si="474"/>
        <v>10</v>
      </c>
      <c r="X743" s="25">
        <f t="shared" si="475"/>
        <v>12.44</v>
      </c>
      <c r="Y743" s="25">
        <f t="shared" si="476"/>
        <v>0</v>
      </c>
      <c r="Z743" s="25">
        <f t="shared" si="477"/>
        <v>0</v>
      </c>
      <c r="AA743" s="25">
        <f t="shared" si="478"/>
        <v>170</v>
      </c>
      <c r="AB743" s="25">
        <f t="shared" si="479"/>
        <v>240</v>
      </c>
      <c r="AC743" s="25">
        <f t="shared" si="480"/>
        <v>230</v>
      </c>
      <c r="AD743" s="25">
        <f t="shared" si="481"/>
        <v>250</v>
      </c>
      <c r="AE743" s="25">
        <f t="shared" si="482"/>
        <v>270</v>
      </c>
      <c r="AF743" s="25">
        <f t="shared" si="483"/>
        <v>280</v>
      </c>
    </row>
    <row r="744" spans="1:32" hidden="1" x14ac:dyDescent="0.25">
      <c r="A744" s="283">
        <v>46003</v>
      </c>
      <c r="B744" s="34" t="s">
        <v>435</v>
      </c>
      <c r="C744" s="34" t="s">
        <v>34</v>
      </c>
      <c r="D744" s="388"/>
      <c r="E744" s="48"/>
      <c r="F744" s="403"/>
      <c r="G744" s="48"/>
      <c r="H744" s="4"/>
      <c r="I744" s="48"/>
      <c r="J744" s="262"/>
      <c r="K744" s="48"/>
      <c r="L744" s="223">
        <v>151</v>
      </c>
      <c r="M744" s="48">
        <f t="shared" si="489"/>
        <v>0</v>
      </c>
      <c r="N744" s="223">
        <v>275</v>
      </c>
      <c r="O744" s="48">
        <f t="shared" si="490"/>
        <v>1</v>
      </c>
      <c r="P744" s="248">
        <v>1</v>
      </c>
      <c r="Q744" s="248">
        <v>1</v>
      </c>
      <c r="T744" s="25" t="str">
        <f t="shared" si="471"/>
        <v>STARMALT</v>
      </c>
      <c r="U744" s="25">
        <f t="shared" si="472"/>
        <v>16.8</v>
      </c>
      <c r="V744" s="25">
        <f t="shared" si="473"/>
        <v>17.239999999999998</v>
      </c>
      <c r="W744" s="25">
        <f t="shared" si="474"/>
        <v>10</v>
      </c>
      <c r="X744" s="25">
        <f t="shared" si="475"/>
        <v>12.44</v>
      </c>
      <c r="Y744" s="25">
        <f t="shared" si="476"/>
        <v>0</v>
      </c>
      <c r="Z744" s="25">
        <f t="shared" si="477"/>
        <v>0</v>
      </c>
      <c r="AA744" s="25">
        <f t="shared" si="478"/>
        <v>170</v>
      </c>
      <c r="AB744" s="25">
        <f t="shared" si="479"/>
        <v>240</v>
      </c>
      <c r="AC744" s="25">
        <f t="shared" si="480"/>
        <v>230</v>
      </c>
      <c r="AD744" s="25">
        <f t="shared" si="481"/>
        <v>250</v>
      </c>
      <c r="AE744" s="25">
        <f t="shared" si="482"/>
        <v>270</v>
      </c>
      <c r="AF744" s="25">
        <f t="shared" si="483"/>
        <v>280</v>
      </c>
    </row>
    <row r="745" spans="1:32" hidden="1" x14ac:dyDescent="0.25">
      <c r="A745" s="283">
        <v>46004</v>
      </c>
      <c r="B745" s="34" t="s">
        <v>435</v>
      </c>
      <c r="C745" s="34" t="s">
        <v>34</v>
      </c>
      <c r="D745" s="394">
        <v>17.02</v>
      </c>
      <c r="E745" s="48">
        <f t="shared" si="484"/>
        <v>1</v>
      </c>
      <c r="F745" s="397">
        <v>10.9</v>
      </c>
      <c r="G745" s="48">
        <f t="shared" si="486"/>
        <v>1</v>
      </c>
      <c r="H745" s="4"/>
      <c r="I745" s="48"/>
      <c r="J745" s="223">
        <v>209.8</v>
      </c>
      <c r="K745" s="48">
        <f t="shared" si="488"/>
        <v>1</v>
      </c>
      <c r="L745" s="223">
        <v>160.30000000000001</v>
      </c>
      <c r="M745" s="48">
        <f t="shared" si="489"/>
        <v>0</v>
      </c>
      <c r="N745" s="223">
        <v>275</v>
      </c>
      <c r="O745" s="48">
        <f t="shared" si="490"/>
        <v>1</v>
      </c>
      <c r="P745" s="134">
        <f t="shared" si="491"/>
        <v>0</v>
      </c>
      <c r="Q745" s="134">
        <f t="shared" si="492"/>
        <v>0</v>
      </c>
      <c r="T745" s="25" t="str">
        <f t="shared" si="471"/>
        <v>STARMALT</v>
      </c>
      <c r="U745" s="25">
        <f t="shared" si="472"/>
        <v>16.8</v>
      </c>
      <c r="V745" s="25">
        <f t="shared" si="473"/>
        <v>17.239999999999998</v>
      </c>
      <c r="W745" s="25">
        <f t="shared" si="474"/>
        <v>10</v>
      </c>
      <c r="X745" s="25">
        <f t="shared" si="475"/>
        <v>12.44</v>
      </c>
      <c r="Y745" s="25">
        <f t="shared" si="476"/>
        <v>0</v>
      </c>
      <c r="Z745" s="25">
        <f t="shared" si="477"/>
        <v>0</v>
      </c>
      <c r="AA745" s="25">
        <f t="shared" si="478"/>
        <v>170</v>
      </c>
      <c r="AB745" s="25">
        <f t="shared" si="479"/>
        <v>240</v>
      </c>
      <c r="AC745" s="25">
        <f t="shared" si="480"/>
        <v>230</v>
      </c>
      <c r="AD745" s="25">
        <f t="shared" si="481"/>
        <v>250</v>
      </c>
      <c r="AE745" s="25">
        <f t="shared" si="482"/>
        <v>270</v>
      </c>
      <c r="AF745" s="25">
        <f t="shared" si="483"/>
        <v>280</v>
      </c>
    </row>
    <row r="746" spans="1:32" hidden="1" x14ac:dyDescent="0.25">
      <c r="A746" s="283">
        <v>46004</v>
      </c>
      <c r="B746" s="34" t="s">
        <v>455</v>
      </c>
      <c r="C746" s="34" t="s">
        <v>34</v>
      </c>
      <c r="D746" s="394">
        <v>16.82</v>
      </c>
      <c r="E746" s="48">
        <f t="shared" si="484"/>
        <v>1</v>
      </c>
      <c r="F746" s="397">
        <v>10.199999999999999</v>
      </c>
      <c r="G746" s="48">
        <f t="shared" si="486"/>
        <v>1</v>
      </c>
      <c r="H746" s="4"/>
      <c r="I746" s="48"/>
      <c r="J746" s="223">
        <v>171.1</v>
      </c>
      <c r="K746" s="48">
        <f t="shared" si="488"/>
        <v>1</v>
      </c>
      <c r="L746" s="223">
        <v>185.5</v>
      </c>
      <c r="M746" s="48">
        <f t="shared" si="489"/>
        <v>0</v>
      </c>
      <c r="N746" s="223">
        <v>275</v>
      </c>
      <c r="O746" s="48">
        <f t="shared" si="490"/>
        <v>1</v>
      </c>
      <c r="P746" s="134">
        <f t="shared" si="491"/>
        <v>0</v>
      </c>
      <c r="Q746" s="134">
        <f t="shared" si="492"/>
        <v>0</v>
      </c>
      <c r="T746" s="25" t="str">
        <f t="shared" si="471"/>
        <v>STARMALT</v>
      </c>
      <c r="U746" s="25">
        <f t="shared" si="472"/>
        <v>16.8</v>
      </c>
      <c r="V746" s="25">
        <f t="shared" si="473"/>
        <v>17.239999999999998</v>
      </c>
      <c r="W746" s="25">
        <f t="shared" si="474"/>
        <v>10</v>
      </c>
      <c r="X746" s="25">
        <f t="shared" si="475"/>
        <v>12.44</v>
      </c>
      <c r="Y746" s="25">
        <f t="shared" si="476"/>
        <v>0</v>
      </c>
      <c r="Z746" s="25">
        <f t="shared" si="477"/>
        <v>0</v>
      </c>
      <c r="AA746" s="25">
        <f t="shared" si="478"/>
        <v>170</v>
      </c>
      <c r="AB746" s="25">
        <f t="shared" si="479"/>
        <v>240</v>
      </c>
      <c r="AC746" s="25">
        <f t="shared" si="480"/>
        <v>230</v>
      </c>
      <c r="AD746" s="25">
        <f t="shared" si="481"/>
        <v>250</v>
      </c>
      <c r="AE746" s="25">
        <f t="shared" si="482"/>
        <v>270</v>
      </c>
      <c r="AF746" s="25">
        <f t="shared" si="483"/>
        <v>280</v>
      </c>
    </row>
    <row r="747" spans="1:32" hidden="1" x14ac:dyDescent="0.25">
      <c r="A747" s="283">
        <v>46005</v>
      </c>
      <c r="B747" s="34" t="s">
        <v>434</v>
      </c>
      <c r="C747" s="34" t="s">
        <v>34</v>
      </c>
      <c r="D747" s="394">
        <v>16.899999999999999</v>
      </c>
      <c r="E747" s="48">
        <f t="shared" si="484"/>
        <v>1</v>
      </c>
      <c r="F747" s="397">
        <v>11.4</v>
      </c>
      <c r="G747" s="48">
        <f t="shared" si="486"/>
        <v>1</v>
      </c>
      <c r="H747" s="4"/>
      <c r="I747" s="48"/>
      <c r="J747" s="262"/>
      <c r="K747" s="48"/>
      <c r="L747" s="268">
        <v>175.85</v>
      </c>
      <c r="M747" s="48">
        <f t="shared" si="489"/>
        <v>0</v>
      </c>
      <c r="N747" s="223">
        <v>275</v>
      </c>
      <c r="O747" s="48">
        <f t="shared" si="490"/>
        <v>1</v>
      </c>
      <c r="P747" s="248">
        <v>1</v>
      </c>
      <c r="Q747" s="248">
        <v>1</v>
      </c>
      <c r="T747" s="25" t="str">
        <f t="shared" si="471"/>
        <v>STARMALT</v>
      </c>
      <c r="U747" s="25">
        <f t="shared" si="472"/>
        <v>16.8</v>
      </c>
      <c r="V747" s="25">
        <f t="shared" si="473"/>
        <v>17.239999999999998</v>
      </c>
      <c r="W747" s="25">
        <f t="shared" si="474"/>
        <v>10</v>
      </c>
      <c r="X747" s="25">
        <f t="shared" si="475"/>
        <v>12.44</v>
      </c>
      <c r="Y747" s="25">
        <f t="shared" si="476"/>
        <v>0</v>
      </c>
      <c r="Z747" s="25">
        <f t="shared" si="477"/>
        <v>0</v>
      </c>
      <c r="AA747" s="25">
        <f t="shared" si="478"/>
        <v>170</v>
      </c>
      <c r="AB747" s="25">
        <f t="shared" si="479"/>
        <v>240</v>
      </c>
      <c r="AC747" s="25">
        <f t="shared" si="480"/>
        <v>230</v>
      </c>
      <c r="AD747" s="25">
        <f t="shared" si="481"/>
        <v>250</v>
      </c>
      <c r="AE747" s="25">
        <f t="shared" si="482"/>
        <v>270</v>
      </c>
      <c r="AF747" s="25">
        <f t="shared" si="483"/>
        <v>280</v>
      </c>
    </row>
    <row r="748" spans="1:32" hidden="1" x14ac:dyDescent="0.25">
      <c r="A748" s="283">
        <v>46005</v>
      </c>
      <c r="B748" s="34" t="s">
        <v>457</v>
      </c>
      <c r="C748" s="34" t="s">
        <v>35</v>
      </c>
      <c r="D748" s="394">
        <v>16.579999999999998</v>
      </c>
      <c r="E748" s="48">
        <f t="shared" si="484"/>
        <v>1</v>
      </c>
      <c r="F748" s="397">
        <v>14.2</v>
      </c>
      <c r="G748" s="48">
        <f t="shared" si="486"/>
        <v>1</v>
      </c>
      <c r="H748" s="4"/>
      <c r="I748" s="48"/>
      <c r="J748" s="223">
        <v>117.3</v>
      </c>
      <c r="K748" s="48">
        <f t="shared" si="488"/>
        <v>1</v>
      </c>
      <c r="L748" s="223">
        <v>159.1</v>
      </c>
      <c r="M748" s="48">
        <f t="shared" si="489"/>
        <v>1</v>
      </c>
      <c r="N748" s="223">
        <v>295</v>
      </c>
      <c r="O748" s="48">
        <f t="shared" si="490"/>
        <v>1</v>
      </c>
      <c r="P748" s="134">
        <f t="shared" si="491"/>
        <v>1</v>
      </c>
      <c r="Q748" s="134">
        <f t="shared" si="492"/>
        <v>1</v>
      </c>
      <c r="T748" s="25" t="str">
        <f t="shared" si="471"/>
        <v>VITAMALT</v>
      </c>
      <c r="U748" s="25">
        <f t="shared" si="472"/>
        <v>16.2</v>
      </c>
      <c r="V748" s="25">
        <f t="shared" si="473"/>
        <v>16.84</v>
      </c>
      <c r="W748" s="25">
        <f t="shared" si="474"/>
        <v>12</v>
      </c>
      <c r="X748" s="25">
        <f t="shared" si="475"/>
        <v>16.440000000000001</v>
      </c>
      <c r="Y748" s="25">
        <f t="shared" si="476"/>
        <v>0</v>
      </c>
      <c r="Z748" s="25">
        <f t="shared" si="477"/>
        <v>0</v>
      </c>
      <c r="AA748" s="25">
        <f t="shared" si="478"/>
        <v>100</v>
      </c>
      <c r="AB748" s="25">
        <f t="shared" si="479"/>
        <v>140</v>
      </c>
      <c r="AC748" s="25">
        <f t="shared" si="480"/>
        <v>100</v>
      </c>
      <c r="AD748" s="25">
        <f t="shared" si="481"/>
        <v>200</v>
      </c>
      <c r="AE748" s="25">
        <f t="shared" si="482"/>
        <v>293</v>
      </c>
      <c r="AF748" s="25">
        <f t="shared" si="483"/>
        <v>297</v>
      </c>
    </row>
    <row r="749" spans="1:32" hidden="1" x14ac:dyDescent="0.25">
      <c r="A749" s="283">
        <v>46005</v>
      </c>
      <c r="B749" s="34" t="s">
        <v>437</v>
      </c>
      <c r="C749" s="34" t="s">
        <v>35</v>
      </c>
      <c r="D749" s="394">
        <v>16.45</v>
      </c>
      <c r="E749" s="48">
        <f t="shared" si="484"/>
        <v>1</v>
      </c>
      <c r="F749" s="397">
        <v>13.2</v>
      </c>
      <c r="G749" s="48">
        <f t="shared" si="486"/>
        <v>1</v>
      </c>
      <c r="H749" s="4"/>
      <c r="I749" s="48"/>
      <c r="J749" s="223">
        <v>119.5</v>
      </c>
      <c r="K749" s="48">
        <f t="shared" si="488"/>
        <v>1</v>
      </c>
      <c r="L749" s="223">
        <v>140.9</v>
      </c>
      <c r="M749" s="48">
        <f t="shared" si="489"/>
        <v>1</v>
      </c>
      <c r="N749" s="223">
        <v>295</v>
      </c>
      <c r="O749" s="48">
        <f t="shared" si="490"/>
        <v>1</v>
      </c>
      <c r="P749" s="134">
        <f t="shared" si="491"/>
        <v>1</v>
      </c>
      <c r="Q749" s="134">
        <f t="shared" si="492"/>
        <v>1</v>
      </c>
      <c r="T749" s="25" t="str">
        <f t="shared" ref="T749:T804" si="494">LEFT(C749,12)</f>
        <v>VITAMALT</v>
      </c>
      <c r="U749" s="25">
        <f t="shared" si="472"/>
        <v>16.2</v>
      </c>
      <c r="V749" s="25">
        <f t="shared" si="473"/>
        <v>16.84</v>
      </c>
      <c r="W749" s="25">
        <f t="shared" si="474"/>
        <v>12</v>
      </c>
      <c r="X749" s="25">
        <f t="shared" si="475"/>
        <v>16.440000000000001</v>
      </c>
      <c r="Y749" s="25">
        <f t="shared" si="476"/>
        <v>0</v>
      </c>
      <c r="Z749" s="25">
        <f t="shared" si="477"/>
        <v>0</v>
      </c>
      <c r="AA749" s="25">
        <f t="shared" si="478"/>
        <v>100</v>
      </c>
      <c r="AB749" s="25">
        <f t="shared" si="479"/>
        <v>140</v>
      </c>
      <c r="AC749" s="25">
        <f t="shared" si="480"/>
        <v>100</v>
      </c>
      <c r="AD749" s="25">
        <f t="shared" si="481"/>
        <v>200</v>
      </c>
      <c r="AE749" s="25">
        <f t="shared" si="482"/>
        <v>293</v>
      </c>
      <c r="AF749" s="25">
        <f t="shared" si="483"/>
        <v>297</v>
      </c>
    </row>
    <row r="750" spans="1:32" hidden="1" x14ac:dyDescent="0.25">
      <c r="A750" s="283">
        <v>46006</v>
      </c>
      <c r="B750" s="34" t="s">
        <v>459</v>
      </c>
      <c r="C750" s="34" t="s">
        <v>30</v>
      </c>
      <c r="D750" s="394">
        <v>0.87</v>
      </c>
      <c r="E750" s="48">
        <f t="shared" si="484"/>
        <v>1</v>
      </c>
      <c r="F750" s="397">
        <v>13.9</v>
      </c>
      <c r="G750" s="48">
        <f t="shared" si="486"/>
        <v>1</v>
      </c>
      <c r="H750" s="4">
        <v>5.84</v>
      </c>
      <c r="I750" s="48">
        <f t="shared" si="487"/>
        <v>1</v>
      </c>
      <c r="J750" s="223">
        <v>6.4</v>
      </c>
      <c r="K750" s="48">
        <f t="shared" si="488"/>
        <v>1</v>
      </c>
      <c r="L750" s="223">
        <v>17.53</v>
      </c>
      <c r="M750" s="48">
        <f t="shared" si="489"/>
        <v>1</v>
      </c>
      <c r="N750" s="223">
        <v>275</v>
      </c>
      <c r="O750" s="48">
        <f t="shared" si="490"/>
        <v>1</v>
      </c>
      <c r="P750" s="134">
        <f t="shared" si="491"/>
        <v>1</v>
      </c>
      <c r="Q750" s="134">
        <f t="shared" si="492"/>
        <v>1</v>
      </c>
      <c r="T750" s="25" t="str">
        <f t="shared" si="494"/>
        <v>STAG</v>
      </c>
      <c r="U750" s="25">
        <f t="shared" si="472"/>
        <v>0.8</v>
      </c>
      <c r="V750" s="25">
        <f t="shared" si="473"/>
        <v>1.24</v>
      </c>
      <c r="W750" s="25">
        <f t="shared" si="474"/>
        <v>12.5</v>
      </c>
      <c r="X750" s="25">
        <f t="shared" si="475"/>
        <v>16.440000000000001</v>
      </c>
      <c r="Y750" s="25">
        <f t="shared" si="476"/>
        <v>5.45</v>
      </c>
      <c r="Z750" s="25">
        <f t="shared" si="477"/>
        <v>5.94</v>
      </c>
      <c r="AA750" s="25">
        <f t="shared" si="478"/>
        <v>5</v>
      </c>
      <c r="AB750" s="25">
        <f t="shared" si="479"/>
        <v>7</v>
      </c>
      <c r="AC750" s="25">
        <f t="shared" si="480"/>
        <v>12</v>
      </c>
      <c r="AD750" s="25">
        <f t="shared" si="481"/>
        <v>19.440000000000001</v>
      </c>
      <c r="AE750" s="25">
        <f t="shared" si="482"/>
        <v>270</v>
      </c>
      <c r="AF750" s="25">
        <f t="shared" si="483"/>
        <v>280</v>
      </c>
    </row>
    <row r="751" spans="1:32" hidden="1" x14ac:dyDescent="0.25">
      <c r="A751" s="283">
        <v>46006</v>
      </c>
      <c r="B751" s="34" t="s">
        <v>435</v>
      </c>
      <c r="C751" s="34" t="s">
        <v>30</v>
      </c>
      <c r="D751" s="394">
        <v>0.87</v>
      </c>
      <c r="E751" s="48">
        <f t="shared" si="484"/>
        <v>1</v>
      </c>
      <c r="F751" s="397">
        <v>14.2</v>
      </c>
      <c r="G751" s="48">
        <f t="shared" si="486"/>
        <v>1</v>
      </c>
      <c r="H751" s="4">
        <v>5.78</v>
      </c>
      <c r="I751" s="48">
        <f t="shared" si="487"/>
        <v>1</v>
      </c>
      <c r="J751" s="223">
        <v>6.3</v>
      </c>
      <c r="K751" s="48">
        <f t="shared" si="488"/>
        <v>1</v>
      </c>
      <c r="L751" s="268">
        <v>20.65</v>
      </c>
      <c r="M751" s="48">
        <f t="shared" si="489"/>
        <v>0</v>
      </c>
      <c r="N751" s="223">
        <v>275</v>
      </c>
      <c r="O751" s="48">
        <f t="shared" si="490"/>
        <v>1</v>
      </c>
      <c r="P751" s="248">
        <v>1</v>
      </c>
      <c r="Q751" s="248">
        <v>1</v>
      </c>
      <c r="T751" s="25" t="str">
        <f t="shared" si="494"/>
        <v>STAG</v>
      </c>
      <c r="U751" s="25">
        <f t="shared" si="472"/>
        <v>0.8</v>
      </c>
      <c r="V751" s="25">
        <f t="shared" si="473"/>
        <v>1.24</v>
      </c>
      <c r="W751" s="25">
        <f t="shared" si="474"/>
        <v>12.5</v>
      </c>
      <c r="X751" s="25">
        <f t="shared" si="475"/>
        <v>16.440000000000001</v>
      </c>
      <c r="Y751" s="25">
        <f t="shared" si="476"/>
        <v>5.45</v>
      </c>
      <c r="Z751" s="25">
        <f t="shared" si="477"/>
        <v>5.94</v>
      </c>
      <c r="AA751" s="25">
        <f t="shared" si="478"/>
        <v>5</v>
      </c>
      <c r="AB751" s="25">
        <f t="shared" si="479"/>
        <v>7</v>
      </c>
      <c r="AC751" s="25">
        <f t="shared" si="480"/>
        <v>12</v>
      </c>
      <c r="AD751" s="25">
        <f t="shared" si="481"/>
        <v>19.440000000000001</v>
      </c>
      <c r="AE751" s="25">
        <f t="shared" si="482"/>
        <v>270</v>
      </c>
      <c r="AF751" s="25">
        <f t="shared" si="483"/>
        <v>280</v>
      </c>
    </row>
    <row r="752" spans="1:32" hidden="1" x14ac:dyDescent="0.25">
      <c r="A752" s="283">
        <v>46006</v>
      </c>
      <c r="B752" s="34" t="s">
        <v>437</v>
      </c>
      <c r="C752" s="34" t="s">
        <v>30</v>
      </c>
      <c r="D752" s="20">
        <v>0.84</v>
      </c>
      <c r="E752" s="48">
        <f t="shared" si="484"/>
        <v>1</v>
      </c>
      <c r="F752" s="91">
        <v>13.8</v>
      </c>
      <c r="G752" s="48">
        <f t="shared" si="486"/>
        <v>1</v>
      </c>
      <c r="H752" s="5">
        <v>5.84</v>
      </c>
      <c r="I752" s="48">
        <f t="shared" si="487"/>
        <v>1</v>
      </c>
      <c r="J752" s="5">
        <v>6.5</v>
      </c>
      <c r="K752" s="48">
        <f t="shared" si="488"/>
        <v>1</v>
      </c>
      <c r="L752" s="262"/>
      <c r="M752" s="48"/>
      <c r="N752" s="223">
        <v>275</v>
      </c>
      <c r="O752" s="48">
        <f t="shared" si="490"/>
        <v>1</v>
      </c>
      <c r="P752" s="248">
        <v>1</v>
      </c>
      <c r="Q752" s="248">
        <v>1</v>
      </c>
      <c r="T752" s="25" t="str">
        <f t="shared" si="494"/>
        <v>STAG</v>
      </c>
      <c r="U752" s="25">
        <f t="shared" si="472"/>
        <v>0.8</v>
      </c>
      <c r="V752" s="25">
        <f t="shared" si="473"/>
        <v>1.24</v>
      </c>
      <c r="W752" s="25">
        <f t="shared" si="474"/>
        <v>12.5</v>
      </c>
      <c r="X752" s="25">
        <f t="shared" si="475"/>
        <v>16.440000000000001</v>
      </c>
      <c r="Y752" s="25">
        <f t="shared" si="476"/>
        <v>5.45</v>
      </c>
      <c r="Z752" s="25">
        <f t="shared" si="477"/>
        <v>5.94</v>
      </c>
      <c r="AA752" s="25">
        <f t="shared" si="478"/>
        <v>5</v>
      </c>
      <c r="AB752" s="25">
        <f t="shared" si="479"/>
        <v>7</v>
      </c>
      <c r="AC752" s="25">
        <f t="shared" si="480"/>
        <v>12</v>
      </c>
      <c r="AD752" s="25">
        <f t="shared" si="481"/>
        <v>19.440000000000001</v>
      </c>
      <c r="AE752" s="25">
        <f t="shared" si="482"/>
        <v>270</v>
      </c>
      <c r="AF752" s="25">
        <f t="shared" si="483"/>
        <v>280</v>
      </c>
    </row>
    <row r="753" spans="1:32" hidden="1" x14ac:dyDescent="0.25">
      <c r="A753" s="283">
        <v>46007</v>
      </c>
      <c r="B753" s="34" t="s">
        <v>452</v>
      </c>
      <c r="C753" s="37" t="s">
        <v>31</v>
      </c>
      <c r="D753" s="394">
        <v>1.72</v>
      </c>
      <c r="E753" s="48">
        <f t="shared" si="484"/>
        <v>1</v>
      </c>
      <c r="F753" s="397">
        <v>14.15</v>
      </c>
      <c r="G753" s="48">
        <f t="shared" si="486"/>
        <v>1</v>
      </c>
      <c r="H753" s="4">
        <v>5.38</v>
      </c>
      <c r="I753" s="48">
        <f t="shared" si="487"/>
        <v>1</v>
      </c>
      <c r="J753" s="223">
        <v>6.1</v>
      </c>
      <c r="K753" s="48">
        <f t="shared" si="488"/>
        <v>1</v>
      </c>
      <c r="L753" s="268">
        <v>19.3</v>
      </c>
      <c r="M753" s="48">
        <f t="shared" si="489"/>
        <v>1</v>
      </c>
      <c r="N753" s="223">
        <v>275</v>
      </c>
      <c r="O753" s="48">
        <f t="shared" si="490"/>
        <v>1</v>
      </c>
      <c r="P753" s="248">
        <v>1</v>
      </c>
      <c r="Q753" s="248">
        <v>1</v>
      </c>
      <c r="T753" s="25" t="str">
        <f t="shared" si="494"/>
        <v>CARIB</v>
      </c>
      <c r="U753" s="25">
        <f t="shared" si="472"/>
        <v>1.65</v>
      </c>
      <c r="V753" s="25">
        <f t="shared" si="473"/>
        <v>2.14</v>
      </c>
      <c r="W753" s="25">
        <f t="shared" si="474"/>
        <v>12.5</v>
      </c>
      <c r="X753" s="25">
        <f t="shared" si="475"/>
        <v>16.399999999999999</v>
      </c>
      <c r="Y753" s="25">
        <f t="shared" si="476"/>
        <v>5</v>
      </c>
      <c r="Z753" s="25">
        <f t="shared" si="477"/>
        <v>5.44</v>
      </c>
      <c r="AA753" s="25">
        <f t="shared" si="478"/>
        <v>5</v>
      </c>
      <c r="AB753" s="25">
        <f t="shared" si="479"/>
        <v>7</v>
      </c>
      <c r="AC753" s="25">
        <f t="shared" si="480"/>
        <v>12</v>
      </c>
      <c r="AD753" s="25">
        <f t="shared" si="481"/>
        <v>19.440000000000001</v>
      </c>
      <c r="AE753" s="25">
        <f t="shared" si="482"/>
        <v>270</v>
      </c>
      <c r="AF753" s="25">
        <f t="shared" si="483"/>
        <v>280</v>
      </c>
    </row>
    <row r="754" spans="1:32" hidden="1" x14ac:dyDescent="0.25">
      <c r="A754" s="283">
        <v>46007</v>
      </c>
      <c r="B754" s="34" t="s">
        <v>455</v>
      </c>
      <c r="C754" s="37" t="s">
        <v>31</v>
      </c>
      <c r="D754" s="388"/>
      <c r="E754" s="48"/>
      <c r="F754" s="403"/>
      <c r="G754" s="48"/>
      <c r="H754" s="293"/>
      <c r="I754" s="48"/>
      <c r="J754" s="262"/>
      <c r="K754" s="48"/>
      <c r="L754" s="223">
        <v>17.18</v>
      </c>
      <c r="M754" s="48">
        <f t="shared" si="489"/>
        <v>1</v>
      </c>
      <c r="N754" s="223">
        <v>275</v>
      </c>
      <c r="O754" s="48">
        <f t="shared" si="490"/>
        <v>1</v>
      </c>
      <c r="P754" s="248">
        <v>1</v>
      </c>
      <c r="Q754" s="248">
        <v>1</v>
      </c>
      <c r="T754" s="25" t="str">
        <f t="shared" si="494"/>
        <v>CARIB</v>
      </c>
      <c r="U754" s="25">
        <f t="shared" si="472"/>
        <v>1.65</v>
      </c>
      <c r="V754" s="25">
        <f t="shared" si="473"/>
        <v>2.14</v>
      </c>
      <c r="W754" s="25">
        <f t="shared" si="474"/>
        <v>12.5</v>
      </c>
      <c r="X754" s="25">
        <f t="shared" si="475"/>
        <v>16.399999999999999</v>
      </c>
      <c r="Y754" s="25">
        <f t="shared" si="476"/>
        <v>5</v>
      </c>
      <c r="Z754" s="25">
        <f t="shared" si="477"/>
        <v>5.44</v>
      </c>
      <c r="AA754" s="25">
        <f t="shared" si="478"/>
        <v>5</v>
      </c>
      <c r="AB754" s="25">
        <f t="shared" si="479"/>
        <v>7</v>
      </c>
      <c r="AC754" s="25">
        <f t="shared" si="480"/>
        <v>12</v>
      </c>
      <c r="AD754" s="25">
        <f t="shared" si="481"/>
        <v>19.440000000000001</v>
      </c>
      <c r="AE754" s="25">
        <f t="shared" si="482"/>
        <v>270</v>
      </c>
      <c r="AF754" s="25">
        <f t="shared" si="483"/>
        <v>280</v>
      </c>
    </row>
    <row r="755" spans="1:32" hidden="1" x14ac:dyDescent="0.25">
      <c r="A755" s="283">
        <v>46008</v>
      </c>
      <c r="B755" s="34" t="s">
        <v>455</v>
      </c>
      <c r="C755" s="37" t="s">
        <v>31</v>
      </c>
      <c r="D755" s="394">
        <v>1.88</v>
      </c>
      <c r="E755" s="48">
        <f t="shared" si="484"/>
        <v>1</v>
      </c>
      <c r="F755" s="397">
        <v>13.4</v>
      </c>
      <c r="G755" s="48">
        <f t="shared" si="486"/>
        <v>1</v>
      </c>
      <c r="H755" s="4">
        <v>5.17</v>
      </c>
      <c r="I755" s="48">
        <f t="shared" si="487"/>
        <v>1</v>
      </c>
      <c r="J755" s="223">
        <v>6.48</v>
      </c>
      <c r="K755" s="48">
        <f t="shared" si="488"/>
        <v>1</v>
      </c>
      <c r="L755" s="223">
        <v>13.6</v>
      </c>
      <c r="M755" s="48">
        <f t="shared" si="489"/>
        <v>1</v>
      </c>
      <c r="N755" s="223">
        <v>275</v>
      </c>
      <c r="O755" s="48">
        <f t="shared" si="490"/>
        <v>1</v>
      </c>
      <c r="P755" s="134">
        <f t="shared" ref="P755:P776" si="495">IF(+(IF(D755&lt;U755,0,IF(D755&gt;V755,0,1)))+(IF(F755&lt;W755,0,IF(F755&gt;X755,0,1)))+(IF(H755&lt;Y755,0,IF(H755&gt;Z755,0,1)))+(IF(J755&lt;AA755,0,IF(J755&gt;AB755,0,1)))+(IF(L755&lt;AC755,0,IF(L755&gt;AD755,0,1)))+(IF(N755&lt;AE755,0,IF(N755&gt;AF755,0,1)))=6,1,0)</f>
        <v>1</v>
      </c>
      <c r="Q755" s="134">
        <f t="shared" ref="Q755:Q776" si="496">IF(+(IF(D755&lt;U755,0,IF(D755&gt;V755,0,1)))+(IF(F755&lt;W755,0,IF(F755&gt;X755,0,1)))+(IF(H755&lt;Y755,0,IF(H755&gt;Z755,0,1)))+(IF(L755&lt;AC755,0,IF(L755&gt;AD755,0,1)))+(IF(N755&lt;AE755,0,IF(N755&gt;AF755,0,1)))=5,1,0)</f>
        <v>1</v>
      </c>
      <c r="T755" s="25" t="str">
        <f t="shared" si="494"/>
        <v>CARIB</v>
      </c>
      <c r="U755" s="25">
        <f t="shared" si="472"/>
        <v>1.65</v>
      </c>
      <c r="V755" s="25">
        <f t="shared" si="473"/>
        <v>2.14</v>
      </c>
      <c r="W755" s="25">
        <f t="shared" si="474"/>
        <v>12.5</v>
      </c>
      <c r="X755" s="25">
        <f t="shared" si="475"/>
        <v>16.399999999999999</v>
      </c>
      <c r="Y755" s="25">
        <f t="shared" si="476"/>
        <v>5</v>
      </c>
      <c r="Z755" s="25">
        <f t="shared" si="477"/>
        <v>5.44</v>
      </c>
      <c r="AA755" s="25">
        <f t="shared" si="478"/>
        <v>5</v>
      </c>
      <c r="AB755" s="25">
        <f t="shared" si="479"/>
        <v>7</v>
      </c>
      <c r="AC755" s="25">
        <f t="shared" si="480"/>
        <v>12</v>
      </c>
      <c r="AD755" s="25">
        <f t="shared" si="481"/>
        <v>19.440000000000001</v>
      </c>
      <c r="AE755" s="25">
        <f t="shared" si="482"/>
        <v>270</v>
      </c>
      <c r="AF755" s="25">
        <f t="shared" si="483"/>
        <v>280</v>
      </c>
    </row>
    <row r="756" spans="1:32" hidden="1" x14ac:dyDescent="0.25">
      <c r="A756" s="283">
        <v>46008</v>
      </c>
      <c r="B756" s="34" t="s">
        <v>452</v>
      </c>
      <c r="C756" s="37" t="s">
        <v>31</v>
      </c>
      <c r="D756" s="394">
        <v>1.89</v>
      </c>
      <c r="E756" s="48">
        <f t="shared" si="484"/>
        <v>1</v>
      </c>
      <c r="F756" s="397">
        <v>14</v>
      </c>
      <c r="G756" s="48">
        <f t="shared" si="486"/>
        <v>1</v>
      </c>
      <c r="H756" s="4">
        <v>5.35</v>
      </c>
      <c r="I756" s="48">
        <f t="shared" si="487"/>
        <v>1</v>
      </c>
      <c r="J756" s="223">
        <v>6.05</v>
      </c>
      <c r="K756" s="48">
        <f t="shared" si="488"/>
        <v>1</v>
      </c>
      <c r="L756" s="223">
        <v>17.53</v>
      </c>
      <c r="M756" s="48">
        <f t="shared" si="489"/>
        <v>1</v>
      </c>
      <c r="N756" s="223">
        <v>275</v>
      </c>
      <c r="O756" s="48">
        <f t="shared" si="490"/>
        <v>1</v>
      </c>
      <c r="P756" s="134">
        <f t="shared" si="495"/>
        <v>1</v>
      </c>
      <c r="Q756" s="134">
        <f t="shared" si="496"/>
        <v>1</v>
      </c>
      <c r="T756" s="25" t="str">
        <f t="shared" si="494"/>
        <v>CARIB</v>
      </c>
      <c r="U756" s="25">
        <f t="shared" si="472"/>
        <v>1.65</v>
      </c>
      <c r="V756" s="25">
        <f t="shared" si="473"/>
        <v>2.14</v>
      </c>
      <c r="W756" s="25">
        <f t="shared" si="474"/>
        <v>12.5</v>
      </c>
      <c r="X756" s="25">
        <f t="shared" si="475"/>
        <v>16.399999999999999</v>
      </c>
      <c r="Y756" s="25">
        <f t="shared" si="476"/>
        <v>5</v>
      </c>
      <c r="Z756" s="25">
        <f t="shared" si="477"/>
        <v>5.44</v>
      </c>
      <c r="AA756" s="25">
        <f t="shared" si="478"/>
        <v>5</v>
      </c>
      <c r="AB756" s="25">
        <f t="shared" si="479"/>
        <v>7</v>
      </c>
      <c r="AC756" s="25">
        <f t="shared" si="480"/>
        <v>12</v>
      </c>
      <c r="AD756" s="25">
        <f t="shared" si="481"/>
        <v>19.440000000000001</v>
      </c>
      <c r="AE756" s="25">
        <f t="shared" si="482"/>
        <v>270</v>
      </c>
      <c r="AF756" s="25">
        <f t="shared" si="483"/>
        <v>280</v>
      </c>
    </row>
    <row r="757" spans="1:32" hidden="1" x14ac:dyDescent="0.25">
      <c r="A757" s="283">
        <v>46008</v>
      </c>
      <c r="B757" s="118" t="s">
        <v>452</v>
      </c>
      <c r="C757" s="37" t="s">
        <v>31</v>
      </c>
      <c r="D757" s="394">
        <v>1.85</v>
      </c>
      <c r="E757" s="48">
        <f t="shared" si="484"/>
        <v>1</v>
      </c>
      <c r="F757" s="397">
        <v>14.2</v>
      </c>
      <c r="G757" s="48">
        <f t="shared" si="486"/>
        <v>1</v>
      </c>
      <c r="H757" s="4">
        <v>5.26</v>
      </c>
      <c r="I757" s="48">
        <f t="shared" si="487"/>
        <v>1</v>
      </c>
      <c r="J757" s="223">
        <v>6.38</v>
      </c>
      <c r="K757" s="48">
        <f t="shared" si="488"/>
        <v>1</v>
      </c>
      <c r="L757" s="223">
        <v>14.93</v>
      </c>
      <c r="M757" s="48">
        <f t="shared" si="489"/>
        <v>1</v>
      </c>
      <c r="N757" s="223">
        <v>275</v>
      </c>
      <c r="O757" s="48">
        <f t="shared" si="490"/>
        <v>1</v>
      </c>
      <c r="P757" s="134">
        <f t="shared" si="495"/>
        <v>1</v>
      </c>
      <c r="Q757" s="134">
        <f t="shared" si="496"/>
        <v>1</v>
      </c>
      <c r="T757" s="25" t="str">
        <f t="shared" si="494"/>
        <v>CARIB</v>
      </c>
      <c r="U757" s="25">
        <f t="shared" si="472"/>
        <v>1.65</v>
      </c>
      <c r="V757" s="25">
        <f t="shared" si="473"/>
        <v>2.14</v>
      </c>
      <c r="W757" s="25">
        <f t="shared" si="474"/>
        <v>12.5</v>
      </c>
      <c r="X757" s="25">
        <f t="shared" si="475"/>
        <v>16.399999999999999</v>
      </c>
      <c r="Y757" s="25">
        <f t="shared" si="476"/>
        <v>5</v>
      </c>
      <c r="Z757" s="25">
        <f t="shared" si="477"/>
        <v>5.44</v>
      </c>
      <c r="AA757" s="25">
        <f t="shared" si="478"/>
        <v>5</v>
      </c>
      <c r="AB757" s="25">
        <f t="shared" si="479"/>
        <v>7</v>
      </c>
      <c r="AC757" s="25">
        <f t="shared" si="480"/>
        <v>12</v>
      </c>
      <c r="AD757" s="25">
        <f t="shared" si="481"/>
        <v>19.440000000000001</v>
      </c>
      <c r="AE757" s="25">
        <f t="shared" si="482"/>
        <v>270</v>
      </c>
      <c r="AF757" s="25">
        <f t="shared" si="483"/>
        <v>280</v>
      </c>
    </row>
    <row r="758" spans="1:32" hidden="1" x14ac:dyDescent="0.25">
      <c r="A758" s="283">
        <v>46009</v>
      </c>
      <c r="B758" s="118" t="s">
        <v>452</v>
      </c>
      <c r="C758" s="34" t="s">
        <v>30</v>
      </c>
      <c r="D758" s="394">
        <v>0.9</v>
      </c>
      <c r="E758" s="48">
        <f t="shared" si="484"/>
        <v>1</v>
      </c>
      <c r="F758" s="397">
        <v>14.5</v>
      </c>
      <c r="G758" s="48">
        <f t="shared" si="486"/>
        <v>1</v>
      </c>
      <c r="H758" s="4">
        <v>5.84</v>
      </c>
      <c r="I758" s="48">
        <f t="shared" si="487"/>
        <v>1</v>
      </c>
      <c r="J758" s="223">
        <v>6.35</v>
      </c>
      <c r="K758" s="48">
        <f t="shared" si="488"/>
        <v>1</v>
      </c>
      <c r="L758" s="223">
        <v>16.5</v>
      </c>
      <c r="M758" s="48">
        <f t="shared" si="489"/>
        <v>1</v>
      </c>
      <c r="N758" s="223">
        <v>275</v>
      </c>
      <c r="O758" s="48">
        <f t="shared" si="490"/>
        <v>1</v>
      </c>
      <c r="P758" s="134">
        <f t="shared" si="495"/>
        <v>1</v>
      </c>
      <c r="Q758" s="134">
        <f t="shared" si="496"/>
        <v>1</v>
      </c>
      <c r="T758" s="25" t="str">
        <f t="shared" si="494"/>
        <v>STAG</v>
      </c>
      <c r="U758" s="25">
        <f t="shared" si="472"/>
        <v>0.8</v>
      </c>
      <c r="V758" s="25">
        <f t="shared" si="473"/>
        <v>1.24</v>
      </c>
      <c r="W758" s="25">
        <f t="shared" si="474"/>
        <v>12.5</v>
      </c>
      <c r="X758" s="25">
        <f t="shared" si="475"/>
        <v>16.440000000000001</v>
      </c>
      <c r="Y758" s="25">
        <f t="shared" si="476"/>
        <v>5.45</v>
      </c>
      <c r="Z758" s="25">
        <f t="shared" si="477"/>
        <v>5.94</v>
      </c>
      <c r="AA758" s="25">
        <f t="shared" si="478"/>
        <v>5</v>
      </c>
      <c r="AB758" s="25">
        <f t="shared" si="479"/>
        <v>7</v>
      </c>
      <c r="AC758" s="25">
        <f t="shared" si="480"/>
        <v>12</v>
      </c>
      <c r="AD758" s="25">
        <f t="shared" si="481"/>
        <v>19.440000000000001</v>
      </c>
      <c r="AE758" s="25">
        <f t="shared" si="482"/>
        <v>270</v>
      </c>
      <c r="AF758" s="25">
        <f t="shared" si="483"/>
        <v>280</v>
      </c>
    </row>
    <row r="759" spans="1:32" hidden="1" x14ac:dyDescent="0.25">
      <c r="A759" s="283">
        <v>46010</v>
      </c>
      <c r="B759" s="118" t="s">
        <v>458</v>
      </c>
      <c r="C759" s="37" t="s">
        <v>31</v>
      </c>
      <c r="D759" s="394">
        <v>1.79</v>
      </c>
      <c r="E759" s="48">
        <f t="shared" si="484"/>
        <v>1</v>
      </c>
      <c r="F759" s="397">
        <v>13.45</v>
      </c>
      <c r="G759" s="48">
        <f t="shared" si="486"/>
        <v>1</v>
      </c>
      <c r="H759" s="4">
        <v>5.16</v>
      </c>
      <c r="I759" s="48">
        <f t="shared" si="487"/>
        <v>1</v>
      </c>
      <c r="J759" s="223">
        <v>6.21</v>
      </c>
      <c r="K759" s="48">
        <f t="shared" si="488"/>
        <v>1</v>
      </c>
      <c r="L759" s="223">
        <v>18</v>
      </c>
      <c r="M759" s="48">
        <f t="shared" si="489"/>
        <v>1</v>
      </c>
      <c r="N759" s="262"/>
      <c r="O759" s="48"/>
      <c r="P759" s="248">
        <v>1</v>
      </c>
      <c r="Q759" s="248">
        <v>1</v>
      </c>
      <c r="T759" s="25" t="str">
        <f t="shared" ref="T759:T763" si="497">LEFT(C759,12)</f>
        <v>CARIB</v>
      </c>
      <c r="U759" s="25">
        <f t="shared" si="472"/>
        <v>1.65</v>
      </c>
      <c r="V759" s="25">
        <f t="shared" si="473"/>
        <v>2.14</v>
      </c>
      <c r="W759" s="25">
        <f t="shared" si="474"/>
        <v>12.5</v>
      </c>
      <c r="X759" s="25">
        <f t="shared" si="475"/>
        <v>16.399999999999999</v>
      </c>
      <c r="Y759" s="25">
        <f t="shared" si="476"/>
        <v>5</v>
      </c>
      <c r="Z759" s="25">
        <f t="shared" si="477"/>
        <v>5.44</v>
      </c>
      <c r="AA759" s="25">
        <f t="shared" si="478"/>
        <v>5</v>
      </c>
      <c r="AB759" s="25">
        <f t="shared" si="479"/>
        <v>7</v>
      </c>
      <c r="AC759" s="25">
        <f t="shared" si="480"/>
        <v>12</v>
      </c>
      <c r="AD759" s="25">
        <f t="shared" si="481"/>
        <v>19.440000000000001</v>
      </c>
      <c r="AE759" s="25">
        <f t="shared" si="482"/>
        <v>270</v>
      </c>
      <c r="AF759" s="25">
        <f t="shared" si="483"/>
        <v>280</v>
      </c>
    </row>
    <row r="760" spans="1:32" hidden="1" x14ac:dyDescent="0.25">
      <c r="A760" s="283">
        <v>46010</v>
      </c>
      <c r="B760" s="34" t="s">
        <v>434</v>
      </c>
      <c r="C760" s="37" t="s">
        <v>34</v>
      </c>
      <c r="D760" s="394">
        <v>17</v>
      </c>
      <c r="E760" s="48">
        <f t="shared" si="484"/>
        <v>1</v>
      </c>
      <c r="F760" s="397">
        <v>11.8</v>
      </c>
      <c r="G760" s="48">
        <f t="shared" si="486"/>
        <v>1</v>
      </c>
      <c r="H760" s="4"/>
      <c r="I760" s="48">
        <f t="shared" si="487"/>
        <v>1</v>
      </c>
      <c r="J760" s="223">
        <v>201.4</v>
      </c>
      <c r="K760" s="48">
        <f t="shared" si="488"/>
        <v>1</v>
      </c>
      <c r="L760" s="223">
        <v>171.75</v>
      </c>
      <c r="M760" s="48">
        <f t="shared" si="489"/>
        <v>0</v>
      </c>
      <c r="N760" s="223">
        <v>275</v>
      </c>
      <c r="O760" s="48">
        <f t="shared" si="490"/>
        <v>1</v>
      </c>
      <c r="P760" s="134">
        <f t="shared" si="495"/>
        <v>0</v>
      </c>
      <c r="Q760" s="134">
        <f t="shared" si="496"/>
        <v>0</v>
      </c>
      <c r="T760" s="25" t="str">
        <f t="shared" si="497"/>
        <v>STARMALT</v>
      </c>
      <c r="U760" s="25">
        <f t="shared" si="472"/>
        <v>16.8</v>
      </c>
      <c r="V760" s="25">
        <f t="shared" si="473"/>
        <v>17.239999999999998</v>
      </c>
      <c r="W760" s="25">
        <f t="shared" si="474"/>
        <v>10</v>
      </c>
      <c r="X760" s="25">
        <f t="shared" si="475"/>
        <v>12.44</v>
      </c>
      <c r="Y760" s="25">
        <f t="shared" si="476"/>
        <v>0</v>
      </c>
      <c r="Z760" s="25">
        <f t="shared" si="477"/>
        <v>0</v>
      </c>
      <c r="AA760" s="25">
        <f t="shared" si="478"/>
        <v>170</v>
      </c>
      <c r="AB760" s="25">
        <f t="shared" si="479"/>
        <v>240</v>
      </c>
      <c r="AC760" s="25">
        <f t="shared" si="480"/>
        <v>230</v>
      </c>
      <c r="AD760" s="25">
        <f t="shared" si="481"/>
        <v>250</v>
      </c>
      <c r="AE760" s="25">
        <f t="shared" si="482"/>
        <v>270</v>
      </c>
      <c r="AF760" s="25">
        <f t="shared" si="483"/>
        <v>280</v>
      </c>
    </row>
    <row r="761" spans="1:32" hidden="1" x14ac:dyDescent="0.25">
      <c r="A761" s="283">
        <v>46010</v>
      </c>
      <c r="B761" s="34" t="s">
        <v>436</v>
      </c>
      <c r="C761" s="37" t="s">
        <v>34</v>
      </c>
      <c r="D761" s="394">
        <v>17.14</v>
      </c>
      <c r="E761" s="48">
        <f t="shared" si="484"/>
        <v>1</v>
      </c>
      <c r="F761" s="397">
        <v>10.5</v>
      </c>
      <c r="G761" s="48">
        <f t="shared" si="486"/>
        <v>1</v>
      </c>
      <c r="H761" s="4"/>
      <c r="I761" s="48">
        <f t="shared" si="487"/>
        <v>1</v>
      </c>
      <c r="J761" s="223">
        <v>182.2</v>
      </c>
      <c r="K761" s="48">
        <f t="shared" si="488"/>
        <v>1</v>
      </c>
      <c r="L761" s="223">
        <v>203.75</v>
      </c>
      <c r="M761" s="48">
        <f t="shared" si="489"/>
        <v>0</v>
      </c>
      <c r="N761" s="223">
        <v>275</v>
      </c>
      <c r="O761" s="48">
        <f t="shared" si="490"/>
        <v>1</v>
      </c>
      <c r="P761" s="134">
        <f t="shared" si="495"/>
        <v>0</v>
      </c>
      <c r="Q761" s="134">
        <f t="shared" si="496"/>
        <v>0</v>
      </c>
      <c r="T761" s="25" t="str">
        <f t="shared" si="497"/>
        <v>STARMALT</v>
      </c>
      <c r="U761" s="25">
        <f t="shared" si="472"/>
        <v>16.8</v>
      </c>
      <c r="V761" s="25">
        <f t="shared" si="473"/>
        <v>17.239999999999998</v>
      </c>
      <c r="W761" s="25">
        <f t="shared" si="474"/>
        <v>10</v>
      </c>
      <c r="X761" s="25">
        <f t="shared" si="475"/>
        <v>12.44</v>
      </c>
      <c r="Y761" s="25">
        <f t="shared" si="476"/>
        <v>0</v>
      </c>
      <c r="Z761" s="25">
        <f t="shared" si="477"/>
        <v>0</v>
      </c>
      <c r="AA761" s="25">
        <f t="shared" si="478"/>
        <v>170</v>
      </c>
      <c r="AB761" s="25">
        <f t="shared" si="479"/>
        <v>240</v>
      </c>
      <c r="AC761" s="25">
        <f t="shared" si="480"/>
        <v>230</v>
      </c>
      <c r="AD761" s="25">
        <f t="shared" si="481"/>
        <v>250</v>
      </c>
      <c r="AE761" s="25">
        <f t="shared" si="482"/>
        <v>270</v>
      </c>
      <c r="AF761" s="25">
        <f t="shared" si="483"/>
        <v>280</v>
      </c>
    </row>
    <row r="762" spans="1:32" hidden="1" x14ac:dyDescent="0.25">
      <c r="A762" s="283">
        <v>46010</v>
      </c>
      <c r="B762" s="118" t="s">
        <v>437</v>
      </c>
      <c r="C762" s="37" t="s">
        <v>34</v>
      </c>
      <c r="D762" s="394">
        <v>17.03</v>
      </c>
      <c r="E762" s="48">
        <f t="shared" si="484"/>
        <v>1</v>
      </c>
      <c r="F762" s="397">
        <v>12</v>
      </c>
      <c r="G762" s="48">
        <f t="shared" si="486"/>
        <v>1</v>
      </c>
      <c r="H762" s="4"/>
      <c r="I762" s="48">
        <f t="shared" si="487"/>
        <v>1</v>
      </c>
      <c r="J762" s="223">
        <v>177.9</v>
      </c>
      <c r="K762" s="48">
        <f t="shared" si="488"/>
        <v>1</v>
      </c>
      <c r="L762" s="223">
        <v>175.85</v>
      </c>
      <c r="M762" s="48">
        <f t="shared" si="489"/>
        <v>0</v>
      </c>
      <c r="N762" s="223">
        <v>275</v>
      </c>
      <c r="O762" s="48">
        <f t="shared" si="490"/>
        <v>1</v>
      </c>
      <c r="P762" s="134">
        <f t="shared" si="495"/>
        <v>0</v>
      </c>
      <c r="Q762" s="134">
        <f t="shared" si="496"/>
        <v>0</v>
      </c>
      <c r="T762" s="25" t="str">
        <f t="shared" si="497"/>
        <v>STARMALT</v>
      </c>
      <c r="U762" s="25">
        <f t="shared" si="472"/>
        <v>16.8</v>
      </c>
      <c r="V762" s="25">
        <f t="shared" si="473"/>
        <v>17.239999999999998</v>
      </c>
      <c r="W762" s="25">
        <f t="shared" si="474"/>
        <v>10</v>
      </c>
      <c r="X762" s="25">
        <f t="shared" si="475"/>
        <v>12.44</v>
      </c>
      <c r="Y762" s="25">
        <f t="shared" si="476"/>
        <v>0</v>
      </c>
      <c r="Z762" s="25">
        <f t="shared" si="477"/>
        <v>0</v>
      </c>
      <c r="AA762" s="25">
        <f t="shared" si="478"/>
        <v>170</v>
      </c>
      <c r="AB762" s="25">
        <f t="shared" si="479"/>
        <v>240</v>
      </c>
      <c r="AC762" s="25">
        <f t="shared" si="480"/>
        <v>230</v>
      </c>
      <c r="AD762" s="25">
        <f t="shared" si="481"/>
        <v>250</v>
      </c>
      <c r="AE762" s="25">
        <f t="shared" si="482"/>
        <v>270</v>
      </c>
      <c r="AF762" s="25">
        <f t="shared" si="483"/>
        <v>280</v>
      </c>
    </row>
    <row r="763" spans="1:32" hidden="1" x14ac:dyDescent="0.25">
      <c r="A763" s="283">
        <v>46010</v>
      </c>
      <c r="B763" s="34" t="s">
        <v>435</v>
      </c>
      <c r="C763" s="34" t="s">
        <v>34</v>
      </c>
      <c r="D763" s="394">
        <v>17.18</v>
      </c>
      <c r="E763" s="48">
        <f t="shared" si="484"/>
        <v>1</v>
      </c>
      <c r="F763" s="397">
        <v>11.8</v>
      </c>
      <c r="G763" s="48">
        <f t="shared" si="486"/>
        <v>1</v>
      </c>
      <c r="H763" s="4"/>
      <c r="I763" s="48">
        <f t="shared" si="487"/>
        <v>1</v>
      </c>
      <c r="J763" s="223">
        <v>170</v>
      </c>
      <c r="K763" s="48">
        <f t="shared" si="488"/>
        <v>1</v>
      </c>
      <c r="L763" s="223">
        <v>163</v>
      </c>
      <c r="M763" s="48">
        <f t="shared" si="489"/>
        <v>0</v>
      </c>
      <c r="N763" s="223">
        <v>275</v>
      </c>
      <c r="O763" s="48">
        <f t="shared" si="490"/>
        <v>1</v>
      </c>
      <c r="P763" s="134">
        <f t="shared" si="495"/>
        <v>0</v>
      </c>
      <c r="Q763" s="134">
        <f t="shared" si="496"/>
        <v>0</v>
      </c>
      <c r="T763" s="25" t="str">
        <f t="shared" si="497"/>
        <v>STARMALT</v>
      </c>
      <c r="U763" s="25">
        <f t="shared" si="472"/>
        <v>16.8</v>
      </c>
      <c r="V763" s="25">
        <f t="shared" si="473"/>
        <v>17.239999999999998</v>
      </c>
      <c r="W763" s="25">
        <f t="shared" si="474"/>
        <v>10</v>
      </c>
      <c r="X763" s="25">
        <f t="shared" si="475"/>
        <v>12.44</v>
      </c>
      <c r="Y763" s="25">
        <f t="shared" si="476"/>
        <v>0</v>
      </c>
      <c r="Z763" s="25">
        <f t="shared" si="477"/>
        <v>0</v>
      </c>
      <c r="AA763" s="25">
        <f t="shared" si="478"/>
        <v>170</v>
      </c>
      <c r="AB763" s="25">
        <f t="shared" si="479"/>
        <v>240</v>
      </c>
      <c r="AC763" s="25">
        <f t="shared" si="480"/>
        <v>230</v>
      </c>
      <c r="AD763" s="25">
        <f t="shared" si="481"/>
        <v>250</v>
      </c>
      <c r="AE763" s="25">
        <f t="shared" si="482"/>
        <v>270</v>
      </c>
      <c r="AF763" s="25">
        <f t="shared" si="483"/>
        <v>280</v>
      </c>
    </row>
    <row r="764" spans="1:32" hidden="1" x14ac:dyDescent="0.25">
      <c r="A764" s="283">
        <v>46013</v>
      </c>
      <c r="B764" s="34" t="s">
        <v>434</v>
      </c>
      <c r="C764" s="37" t="s">
        <v>31</v>
      </c>
      <c r="D764" s="394">
        <v>1.93</v>
      </c>
      <c r="E764" s="48">
        <f t="shared" si="484"/>
        <v>1</v>
      </c>
      <c r="F764" s="397">
        <v>13.9</v>
      </c>
      <c r="G764" s="48">
        <f t="shared" si="486"/>
        <v>1</v>
      </c>
      <c r="H764" s="4">
        <v>5.1100000000000003</v>
      </c>
      <c r="I764" s="48">
        <f t="shared" si="487"/>
        <v>1</v>
      </c>
      <c r="J764" s="223">
        <v>5.0999999999999996</v>
      </c>
      <c r="K764" s="48">
        <f t="shared" si="488"/>
        <v>1</v>
      </c>
      <c r="L764" s="268">
        <v>18.2</v>
      </c>
      <c r="M764" s="48">
        <f t="shared" si="489"/>
        <v>1</v>
      </c>
      <c r="N764" s="223">
        <v>275</v>
      </c>
      <c r="O764" s="48">
        <f t="shared" si="490"/>
        <v>1</v>
      </c>
      <c r="P764" s="248">
        <v>1</v>
      </c>
      <c r="Q764" s="248">
        <v>1</v>
      </c>
      <c r="T764" s="25" t="str">
        <f t="shared" ref="T764:T768" si="498">LEFT(C764,12)</f>
        <v>CARIB</v>
      </c>
      <c r="U764" s="25">
        <f t="shared" si="472"/>
        <v>1.65</v>
      </c>
      <c r="V764" s="25">
        <f t="shared" si="473"/>
        <v>2.14</v>
      </c>
      <c r="W764" s="25">
        <f t="shared" si="474"/>
        <v>12.5</v>
      </c>
      <c r="X764" s="25">
        <f t="shared" si="475"/>
        <v>16.399999999999999</v>
      </c>
      <c r="Y764" s="25">
        <f t="shared" si="476"/>
        <v>5</v>
      </c>
      <c r="Z764" s="25">
        <f t="shared" si="477"/>
        <v>5.44</v>
      </c>
      <c r="AA764" s="25">
        <f t="shared" si="478"/>
        <v>5</v>
      </c>
      <c r="AB764" s="25">
        <f t="shared" si="479"/>
        <v>7</v>
      </c>
      <c r="AC764" s="25">
        <f t="shared" si="480"/>
        <v>12</v>
      </c>
      <c r="AD764" s="25">
        <f t="shared" si="481"/>
        <v>19.440000000000001</v>
      </c>
      <c r="AE764" s="25">
        <f t="shared" si="482"/>
        <v>270</v>
      </c>
      <c r="AF764" s="25">
        <f t="shared" si="483"/>
        <v>280</v>
      </c>
    </row>
    <row r="765" spans="1:32" hidden="1" x14ac:dyDescent="0.25">
      <c r="A765" s="283">
        <v>46013</v>
      </c>
      <c r="B765" s="34" t="s">
        <v>437</v>
      </c>
      <c r="C765" s="37" t="s">
        <v>31</v>
      </c>
      <c r="D765" s="394">
        <v>1.87</v>
      </c>
      <c r="E765" s="48">
        <f t="shared" si="484"/>
        <v>1</v>
      </c>
      <c r="F765" s="397">
        <v>14</v>
      </c>
      <c r="G765" s="48">
        <f t="shared" si="486"/>
        <v>1</v>
      </c>
      <c r="H765" s="4">
        <v>5.14</v>
      </c>
      <c r="I765" s="48">
        <f t="shared" si="487"/>
        <v>1</v>
      </c>
      <c r="J765" s="223">
        <v>5.3</v>
      </c>
      <c r="K765" s="48">
        <f t="shared" si="488"/>
        <v>1</v>
      </c>
      <c r="L765" s="223">
        <v>14</v>
      </c>
      <c r="M765" s="48">
        <f t="shared" si="489"/>
        <v>1</v>
      </c>
      <c r="N765" s="223">
        <v>275</v>
      </c>
      <c r="O765" s="48">
        <f t="shared" si="490"/>
        <v>1</v>
      </c>
      <c r="P765" s="134">
        <f t="shared" si="495"/>
        <v>1</v>
      </c>
      <c r="Q765" s="134">
        <f t="shared" si="496"/>
        <v>1</v>
      </c>
      <c r="T765" s="25" t="str">
        <f t="shared" si="498"/>
        <v>CARIB</v>
      </c>
      <c r="U765" s="25">
        <f t="shared" si="472"/>
        <v>1.65</v>
      </c>
      <c r="V765" s="25">
        <f t="shared" si="473"/>
        <v>2.14</v>
      </c>
      <c r="W765" s="25">
        <f t="shared" si="474"/>
        <v>12.5</v>
      </c>
      <c r="X765" s="25">
        <f t="shared" si="475"/>
        <v>16.399999999999999</v>
      </c>
      <c r="Y765" s="25">
        <f t="shared" si="476"/>
        <v>5</v>
      </c>
      <c r="Z765" s="25">
        <f t="shared" si="477"/>
        <v>5.44</v>
      </c>
      <c r="AA765" s="25">
        <f t="shared" si="478"/>
        <v>5</v>
      </c>
      <c r="AB765" s="25">
        <f t="shared" si="479"/>
        <v>7</v>
      </c>
      <c r="AC765" s="25">
        <f t="shared" si="480"/>
        <v>12</v>
      </c>
      <c r="AD765" s="25">
        <f t="shared" si="481"/>
        <v>19.440000000000001</v>
      </c>
      <c r="AE765" s="25">
        <f t="shared" si="482"/>
        <v>270</v>
      </c>
      <c r="AF765" s="25">
        <f t="shared" si="483"/>
        <v>280</v>
      </c>
    </row>
    <row r="766" spans="1:32" hidden="1" x14ac:dyDescent="0.25">
      <c r="A766" s="283">
        <v>46013</v>
      </c>
      <c r="B766" s="34" t="s">
        <v>436</v>
      </c>
      <c r="C766" s="37" t="s">
        <v>31</v>
      </c>
      <c r="D766" s="394">
        <v>1.92</v>
      </c>
      <c r="E766" s="48">
        <f t="shared" si="484"/>
        <v>1</v>
      </c>
      <c r="F766" s="397">
        <v>14.1</v>
      </c>
      <c r="G766" s="48">
        <f t="shared" si="486"/>
        <v>1</v>
      </c>
      <c r="H766" s="4">
        <v>5.0999999999999996</v>
      </c>
      <c r="I766" s="48">
        <f t="shared" si="487"/>
        <v>1</v>
      </c>
      <c r="J766" s="223">
        <v>5.5</v>
      </c>
      <c r="K766" s="48">
        <f t="shared" si="488"/>
        <v>1</v>
      </c>
      <c r="L766" s="223">
        <v>15.8</v>
      </c>
      <c r="M766" s="48">
        <f t="shared" si="489"/>
        <v>1</v>
      </c>
      <c r="N766" s="223">
        <v>275</v>
      </c>
      <c r="O766" s="48">
        <f t="shared" si="490"/>
        <v>1</v>
      </c>
      <c r="P766" s="134">
        <f t="shared" si="495"/>
        <v>1</v>
      </c>
      <c r="Q766" s="134">
        <f t="shared" si="496"/>
        <v>1</v>
      </c>
      <c r="T766" s="25" t="str">
        <f t="shared" si="498"/>
        <v>CARIB</v>
      </c>
      <c r="U766" s="25">
        <f t="shared" si="472"/>
        <v>1.65</v>
      </c>
      <c r="V766" s="25">
        <f t="shared" si="473"/>
        <v>2.14</v>
      </c>
      <c r="W766" s="25">
        <f t="shared" si="474"/>
        <v>12.5</v>
      </c>
      <c r="X766" s="25">
        <f t="shared" si="475"/>
        <v>16.399999999999999</v>
      </c>
      <c r="Y766" s="25">
        <f t="shared" si="476"/>
        <v>5</v>
      </c>
      <c r="Z766" s="25">
        <f t="shared" si="477"/>
        <v>5.44</v>
      </c>
      <c r="AA766" s="25">
        <f t="shared" si="478"/>
        <v>5</v>
      </c>
      <c r="AB766" s="25">
        <f t="shared" si="479"/>
        <v>7</v>
      </c>
      <c r="AC766" s="25">
        <f t="shared" si="480"/>
        <v>12</v>
      </c>
      <c r="AD766" s="25">
        <f t="shared" si="481"/>
        <v>19.440000000000001</v>
      </c>
      <c r="AE766" s="25">
        <f t="shared" si="482"/>
        <v>270</v>
      </c>
      <c r="AF766" s="25">
        <f t="shared" si="483"/>
        <v>280</v>
      </c>
    </row>
    <row r="767" spans="1:32" hidden="1" x14ac:dyDescent="0.25">
      <c r="A767" s="283">
        <v>46013</v>
      </c>
      <c r="B767" s="118" t="s">
        <v>434</v>
      </c>
      <c r="C767" s="37" t="s">
        <v>31</v>
      </c>
      <c r="D767" s="394">
        <v>1.88</v>
      </c>
      <c r="E767" s="48">
        <f t="shared" si="484"/>
        <v>1</v>
      </c>
      <c r="F767" s="397">
        <v>14.5</v>
      </c>
      <c r="G767" s="48">
        <f t="shared" si="486"/>
        <v>1</v>
      </c>
      <c r="H767" s="4">
        <v>5.13</v>
      </c>
      <c r="I767" s="48">
        <f t="shared" si="487"/>
        <v>1</v>
      </c>
      <c r="J767" s="223">
        <v>5.43</v>
      </c>
      <c r="K767" s="48">
        <f t="shared" si="488"/>
        <v>1</v>
      </c>
      <c r="L767" s="223">
        <v>12.5</v>
      </c>
      <c r="M767" s="48">
        <f t="shared" si="489"/>
        <v>1</v>
      </c>
      <c r="N767" s="223">
        <v>275</v>
      </c>
      <c r="O767" s="48">
        <f t="shared" si="490"/>
        <v>1</v>
      </c>
      <c r="P767" s="134">
        <f t="shared" si="495"/>
        <v>1</v>
      </c>
      <c r="Q767" s="134">
        <f t="shared" si="496"/>
        <v>1</v>
      </c>
      <c r="T767" s="25" t="str">
        <f t="shared" si="498"/>
        <v>CARIB</v>
      </c>
      <c r="U767" s="25">
        <f t="shared" si="472"/>
        <v>1.65</v>
      </c>
      <c r="V767" s="25">
        <f t="shared" si="473"/>
        <v>2.14</v>
      </c>
      <c r="W767" s="25">
        <f t="shared" si="474"/>
        <v>12.5</v>
      </c>
      <c r="X767" s="25">
        <f t="shared" si="475"/>
        <v>16.399999999999999</v>
      </c>
      <c r="Y767" s="25">
        <f t="shared" si="476"/>
        <v>5</v>
      </c>
      <c r="Z767" s="25">
        <f t="shared" si="477"/>
        <v>5.44</v>
      </c>
      <c r="AA767" s="25">
        <f t="shared" si="478"/>
        <v>5</v>
      </c>
      <c r="AB767" s="25">
        <f t="shared" si="479"/>
        <v>7</v>
      </c>
      <c r="AC767" s="25">
        <f t="shared" si="480"/>
        <v>12</v>
      </c>
      <c r="AD767" s="25">
        <f t="shared" si="481"/>
        <v>19.440000000000001</v>
      </c>
      <c r="AE767" s="25">
        <f t="shared" si="482"/>
        <v>270</v>
      </c>
      <c r="AF767" s="25">
        <f t="shared" si="483"/>
        <v>280</v>
      </c>
    </row>
    <row r="768" spans="1:32" hidden="1" x14ac:dyDescent="0.25">
      <c r="A768" s="283">
        <v>46013</v>
      </c>
      <c r="B768" s="34" t="s">
        <v>435</v>
      </c>
      <c r="C768" s="34" t="s">
        <v>31</v>
      </c>
      <c r="D768" s="394">
        <v>1.93</v>
      </c>
      <c r="E768" s="48">
        <f t="shared" si="484"/>
        <v>1</v>
      </c>
      <c r="F768" s="397">
        <v>14.8</v>
      </c>
      <c r="G768" s="48">
        <f t="shared" si="486"/>
        <v>1</v>
      </c>
      <c r="H768" s="293"/>
      <c r="I768" s="48"/>
      <c r="J768" s="223">
        <v>5.95</v>
      </c>
      <c r="K768" s="48">
        <f t="shared" si="488"/>
        <v>1</v>
      </c>
      <c r="L768" s="223">
        <v>16.149999999999999</v>
      </c>
      <c r="M768" s="48">
        <f t="shared" si="489"/>
        <v>1</v>
      </c>
      <c r="N768" s="223">
        <v>275</v>
      </c>
      <c r="O768" s="48">
        <f t="shared" si="490"/>
        <v>1</v>
      </c>
      <c r="P768" s="248">
        <v>1</v>
      </c>
      <c r="Q768" s="248">
        <v>1</v>
      </c>
      <c r="T768" s="25" t="str">
        <f t="shared" si="498"/>
        <v>CARIB</v>
      </c>
      <c r="U768" s="25">
        <f t="shared" si="472"/>
        <v>1.65</v>
      </c>
      <c r="V768" s="25">
        <f t="shared" si="473"/>
        <v>2.14</v>
      </c>
      <c r="W768" s="25">
        <f t="shared" si="474"/>
        <v>12.5</v>
      </c>
      <c r="X768" s="25">
        <f t="shared" si="475"/>
        <v>16.399999999999999</v>
      </c>
      <c r="Y768" s="25">
        <f t="shared" si="476"/>
        <v>5</v>
      </c>
      <c r="Z768" s="25">
        <f t="shared" si="477"/>
        <v>5.44</v>
      </c>
      <c r="AA768" s="25">
        <f t="shared" si="478"/>
        <v>5</v>
      </c>
      <c r="AB768" s="25">
        <f t="shared" si="479"/>
        <v>7</v>
      </c>
      <c r="AC768" s="25">
        <f t="shared" si="480"/>
        <v>12</v>
      </c>
      <c r="AD768" s="25">
        <f t="shared" si="481"/>
        <v>19.440000000000001</v>
      </c>
      <c r="AE768" s="25">
        <f t="shared" si="482"/>
        <v>270</v>
      </c>
      <c r="AF768" s="25">
        <f t="shared" si="483"/>
        <v>280</v>
      </c>
    </row>
    <row r="769" spans="1:32" hidden="1" x14ac:dyDescent="0.25">
      <c r="A769" s="283">
        <v>46013</v>
      </c>
      <c r="B769" s="34" t="s">
        <v>437</v>
      </c>
      <c r="C769" s="37" t="s">
        <v>31</v>
      </c>
      <c r="D769" s="388"/>
      <c r="E769" s="48"/>
      <c r="F769" s="403"/>
      <c r="G769" s="48"/>
      <c r="H769" s="293"/>
      <c r="I769" s="48"/>
      <c r="J769" s="262"/>
      <c r="K769" s="48"/>
      <c r="L769" s="223">
        <v>17.75</v>
      </c>
      <c r="M769" s="48">
        <f t="shared" si="489"/>
        <v>1</v>
      </c>
      <c r="N769" s="223">
        <v>275</v>
      </c>
      <c r="O769" s="48">
        <f t="shared" si="490"/>
        <v>1</v>
      </c>
      <c r="P769" s="248">
        <v>1</v>
      </c>
      <c r="Q769" s="248">
        <v>1</v>
      </c>
      <c r="T769" s="25" t="str">
        <f t="shared" si="494"/>
        <v>CARIB</v>
      </c>
      <c r="U769" s="25">
        <f t="shared" si="472"/>
        <v>1.65</v>
      </c>
      <c r="V769" s="25">
        <f t="shared" si="473"/>
        <v>2.14</v>
      </c>
      <c r="W769" s="25">
        <f t="shared" si="474"/>
        <v>12.5</v>
      </c>
      <c r="X769" s="25">
        <f t="shared" si="475"/>
        <v>16.399999999999999</v>
      </c>
      <c r="Y769" s="25">
        <f t="shared" si="476"/>
        <v>5</v>
      </c>
      <c r="Z769" s="25">
        <f t="shared" si="477"/>
        <v>5.44</v>
      </c>
      <c r="AA769" s="25">
        <f t="shared" si="478"/>
        <v>5</v>
      </c>
      <c r="AB769" s="25">
        <f t="shared" si="479"/>
        <v>7</v>
      </c>
      <c r="AC769" s="25">
        <f t="shared" si="480"/>
        <v>12</v>
      </c>
      <c r="AD769" s="25">
        <f t="shared" si="481"/>
        <v>19.440000000000001</v>
      </c>
      <c r="AE769" s="25">
        <f t="shared" si="482"/>
        <v>270</v>
      </c>
      <c r="AF769" s="25">
        <f t="shared" si="483"/>
        <v>280</v>
      </c>
    </row>
    <row r="770" spans="1:32" hidden="1" x14ac:dyDescent="0.25">
      <c r="A770" s="283">
        <v>46014</v>
      </c>
      <c r="B770" s="34" t="s">
        <v>436</v>
      </c>
      <c r="C770" s="37" t="s">
        <v>30</v>
      </c>
      <c r="D770" s="394">
        <v>1</v>
      </c>
      <c r="E770" s="48">
        <f t="shared" si="484"/>
        <v>1</v>
      </c>
      <c r="F770" s="397">
        <v>15.65</v>
      </c>
      <c r="G770" s="48">
        <f t="shared" si="486"/>
        <v>1</v>
      </c>
      <c r="H770" s="4">
        <v>5.79</v>
      </c>
      <c r="I770" s="48">
        <f t="shared" si="487"/>
        <v>1</v>
      </c>
      <c r="J770" s="223">
        <v>6.1</v>
      </c>
      <c r="K770" s="48">
        <f t="shared" si="488"/>
        <v>1</v>
      </c>
      <c r="L770" s="223">
        <v>15.33</v>
      </c>
      <c r="M770" s="48">
        <f t="shared" si="489"/>
        <v>1</v>
      </c>
      <c r="N770" s="223">
        <v>275</v>
      </c>
      <c r="O770" s="48">
        <f t="shared" si="490"/>
        <v>1</v>
      </c>
      <c r="P770" s="134">
        <f t="shared" si="495"/>
        <v>1</v>
      </c>
      <c r="Q770" s="134">
        <f t="shared" si="496"/>
        <v>1</v>
      </c>
      <c r="T770" s="25" t="str">
        <f t="shared" si="494"/>
        <v>STAG</v>
      </c>
      <c r="U770" s="25">
        <f t="shared" si="472"/>
        <v>0.8</v>
      </c>
      <c r="V770" s="25">
        <f t="shared" si="473"/>
        <v>1.24</v>
      </c>
      <c r="W770" s="25">
        <f t="shared" si="474"/>
        <v>12.5</v>
      </c>
      <c r="X770" s="25">
        <f t="shared" si="475"/>
        <v>16.440000000000001</v>
      </c>
      <c r="Y770" s="25">
        <f t="shared" si="476"/>
        <v>5.45</v>
      </c>
      <c r="Z770" s="25">
        <f t="shared" si="477"/>
        <v>5.94</v>
      </c>
      <c r="AA770" s="25">
        <f t="shared" si="478"/>
        <v>5</v>
      </c>
      <c r="AB770" s="25">
        <f t="shared" si="479"/>
        <v>7</v>
      </c>
      <c r="AC770" s="25">
        <f t="shared" si="480"/>
        <v>12</v>
      </c>
      <c r="AD770" s="25">
        <f t="shared" si="481"/>
        <v>19.440000000000001</v>
      </c>
      <c r="AE770" s="25">
        <f t="shared" si="482"/>
        <v>270</v>
      </c>
      <c r="AF770" s="25">
        <f t="shared" si="483"/>
        <v>280</v>
      </c>
    </row>
    <row r="771" spans="1:32" hidden="1" x14ac:dyDescent="0.25">
      <c r="A771" s="283">
        <v>46014</v>
      </c>
      <c r="B771" s="118" t="s">
        <v>456</v>
      </c>
      <c r="C771" s="37" t="s">
        <v>30</v>
      </c>
      <c r="D771" s="394">
        <v>1.01</v>
      </c>
      <c r="E771" s="48">
        <f t="shared" si="484"/>
        <v>1</v>
      </c>
      <c r="F771" s="397">
        <v>14.28</v>
      </c>
      <c r="G771" s="48">
        <f t="shared" si="486"/>
        <v>1</v>
      </c>
      <c r="H771" s="4">
        <v>5.74</v>
      </c>
      <c r="I771" s="48">
        <f t="shared" si="487"/>
        <v>1</v>
      </c>
      <c r="J771" s="223">
        <v>6.14</v>
      </c>
      <c r="K771" s="48">
        <f t="shared" si="488"/>
        <v>1</v>
      </c>
      <c r="L771" s="262"/>
      <c r="M771" s="48"/>
      <c r="N771" s="223">
        <v>275</v>
      </c>
      <c r="O771" s="48">
        <f t="shared" si="490"/>
        <v>1</v>
      </c>
      <c r="P771" s="248">
        <v>1</v>
      </c>
      <c r="Q771" s="248">
        <v>1</v>
      </c>
      <c r="T771" s="25" t="str">
        <f t="shared" si="494"/>
        <v>STAG</v>
      </c>
      <c r="U771" s="25">
        <f t="shared" si="472"/>
        <v>0.8</v>
      </c>
      <c r="V771" s="25">
        <f t="shared" si="473"/>
        <v>1.24</v>
      </c>
      <c r="W771" s="25">
        <f t="shared" si="474"/>
        <v>12.5</v>
      </c>
      <c r="X771" s="25">
        <f t="shared" si="475"/>
        <v>16.440000000000001</v>
      </c>
      <c r="Y771" s="25">
        <f t="shared" si="476"/>
        <v>5.45</v>
      </c>
      <c r="Z771" s="25">
        <f t="shared" si="477"/>
        <v>5.94</v>
      </c>
      <c r="AA771" s="25">
        <f t="shared" si="478"/>
        <v>5</v>
      </c>
      <c r="AB771" s="25">
        <f t="shared" si="479"/>
        <v>7</v>
      </c>
      <c r="AC771" s="25">
        <f t="shared" si="480"/>
        <v>12</v>
      </c>
      <c r="AD771" s="25">
        <f t="shared" si="481"/>
        <v>19.440000000000001</v>
      </c>
      <c r="AE771" s="25">
        <f t="shared" si="482"/>
        <v>270</v>
      </c>
      <c r="AF771" s="25">
        <f t="shared" si="483"/>
        <v>280</v>
      </c>
    </row>
    <row r="772" spans="1:32" hidden="1" x14ac:dyDescent="0.25">
      <c r="A772" s="283">
        <v>46014</v>
      </c>
      <c r="B772" s="34" t="s">
        <v>457</v>
      </c>
      <c r="C772" s="34" t="s">
        <v>30</v>
      </c>
      <c r="D772" s="394">
        <v>0.95</v>
      </c>
      <c r="E772" s="48">
        <f t="shared" si="484"/>
        <v>1</v>
      </c>
      <c r="F772" s="397">
        <v>14.9</v>
      </c>
      <c r="G772" s="48">
        <f t="shared" si="486"/>
        <v>1</v>
      </c>
      <c r="H772" s="4">
        <v>5.84</v>
      </c>
      <c r="I772" s="48">
        <f t="shared" si="487"/>
        <v>1</v>
      </c>
      <c r="J772" s="223">
        <v>5.94</v>
      </c>
      <c r="K772" s="48">
        <f t="shared" si="488"/>
        <v>1</v>
      </c>
      <c r="L772" s="223">
        <v>21.13</v>
      </c>
      <c r="M772" s="48">
        <f t="shared" si="489"/>
        <v>0</v>
      </c>
      <c r="N772" s="223">
        <v>275</v>
      </c>
      <c r="O772" s="48">
        <f t="shared" si="490"/>
        <v>1</v>
      </c>
      <c r="P772" s="134">
        <f t="shared" si="495"/>
        <v>0</v>
      </c>
      <c r="Q772" s="134">
        <f t="shared" si="496"/>
        <v>0</v>
      </c>
      <c r="T772" s="25" t="str">
        <f t="shared" si="494"/>
        <v>STAG</v>
      </c>
      <c r="U772" s="25">
        <f t="shared" si="472"/>
        <v>0.8</v>
      </c>
      <c r="V772" s="25">
        <f t="shared" si="473"/>
        <v>1.24</v>
      </c>
      <c r="W772" s="25">
        <f t="shared" si="474"/>
        <v>12.5</v>
      </c>
      <c r="X772" s="25">
        <f t="shared" si="475"/>
        <v>16.440000000000001</v>
      </c>
      <c r="Y772" s="25">
        <f t="shared" si="476"/>
        <v>5.45</v>
      </c>
      <c r="Z772" s="25">
        <f t="shared" si="477"/>
        <v>5.94</v>
      </c>
      <c r="AA772" s="25">
        <f t="shared" si="478"/>
        <v>5</v>
      </c>
      <c r="AB772" s="25">
        <f t="shared" si="479"/>
        <v>7</v>
      </c>
      <c r="AC772" s="25">
        <f t="shared" si="480"/>
        <v>12</v>
      </c>
      <c r="AD772" s="25">
        <f t="shared" si="481"/>
        <v>19.440000000000001</v>
      </c>
      <c r="AE772" s="25">
        <f t="shared" si="482"/>
        <v>270</v>
      </c>
      <c r="AF772" s="25">
        <f t="shared" si="483"/>
        <v>280</v>
      </c>
    </row>
    <row r="773" spans="1:32" hidden="1" x14ac:dyDescent="0.25">
      <c r="A773" s="283">
        <v>46015</v>
      </c>
      <c r="B773" s="34" t="s">
        <v>456</v>
      </c>
      <c r="C773" s="37" t="s">
        <v>33</v>
      </c>
      <c r="D773" s="394">
        <v>4.03</v>
      </c>
      <c r="E773" s="48">
        <f t="shared" si="484"/>
        <v>1</v>
      </c>
      <c r="F773" s="397">
        <v>53.6</v>
      </c>
      <c r="G773" s="48">
        <f t="shared" si="486"/>
        <v>1</v>
      </c>
      <c r="H773" s="4">
        <v>7.35</v>
      </c>
      <c r="I773" s="48">
        <f t="shared" si="487"/>
        <v>1</v>
      </c>
      <c r="J773" s="223">
        <v>168.3</v>
      </c>
      <c r="K773" s="48">
        <f t="shared" si="488"/>
        <v>1</v>
      </c>
      <c r="L773" s="223">
        <v>24.46</v>
      </c>
      <c r="M773" s="48">
        <f t="shared" si="489"/>
        <v>1</v>
      </c>
      <c r="N773" s="223">
        <v>275</v>
      </c>
      <c r="O773" s="48">
        <f t="shared" si="490"/>
        <v>1</v>
      </c>
      <c r="P773" s="134">
        <f t="shared" si="495"/>
        <v>1</v>
      </c>
      <c r="Q773" s="134">
        <f t="shared" si="496"/>
        <v>1</v>
      </c>
      <c r="T773" s="25" t="str">
        <f t="shared" si="494"/>
        <v>GUINNESS</v>
      </c>
      <c r="U773" s="25">
        <f t="shared" si="472"/>
        <v>3.1</v>
      </c>
      <c r="V773" s="25">
        <f t="shared" si="473"/>
        <v>4.1399999999999997</v>
      </c>
      <c r="W773" s="25">
        <f t="shared" si="474"/>
        <v>48</v>
      </c>
      <c r="X773" s="25">
        <f t="shared" si="475"/>
        <v>62</v>
      </c>
      <c r="Y773" s="25">
        <f t="shared" si="476"/>
        <v>7.25</v>
      </c>
      <c r="Z773" s="25">
        <f t="shared" si="477"/>
        <v>7.74</v>
      </c>
      <c r="AA773" s="25">
        <f t="shared" si="478"/>
        <v>155</v>
      </c>
      <c r="AB773" s="25">
        <f t="shared" si="479"/>
        <v>195</v>
      </c>
      <c r="AC773" s="25">
        <f t="shared" si="480"/>
        <v>17</v>
      </c>
      <c r="AD773" s="25">
        <f t="shared" si="481"/>
        <v>30</v>
      </c>
      <c r="AE773" s="25">
        <f t="shared" si="482"/>
        <v>274</v>
      </c>
      <c r="AF773" s="25">
        <f t="shared" si="483"/>
        <v>276</v>
      </c>
    </row>
    <row r="774" spans="1:32" hidden="1" x14ac:dyDescent="0.25">
      <c r="A774" s="283">
        <v>46015</v>
      </c>
      <c r="B774" s="34" t="s">
        <v>457</v>
      </c>
      <c r="C774" s="34" t="s">
        <v>33</v>
      </c>
      <c r="D774" s="394">
        <v>4.01</v>
      </c>
      <c r="E774" s="48">
        <f t="shared" si="484"/>
        <v>1</v>
      </c>
      <c r="F774" s="397">
        <v>51.2</v>
      </c>
      <c r="G774" s="48">
        <f t="shared" si="486"/>
        <v>1</v>
      </c>
      <c r="H774" s="4">
        <v>7.36</v>
      </c>
      <c r="I774" s="48">
        <f t="shared" si="487"/>
        <v>1</v>
      </c>
      <c r="J774" s="223">
        <v>174.5</v>
      </c>
      <c r="K774" s="48">
        <f t="shared" si="488"/>
        <v>1</v>
      </c>
      <c r="L774" s="223">
        <v>21.4</v>
      </c>
      <c r="M774" s="48">
        <f t="shared" si="489"/>
        <v>1</v>
      </c>
      <c r="N774" s="223"/>
      <c r="O774" s="48"/>
      <c r="P774" s="248">
        <v>1</v>
      </c>
      <c r="Q774" s="248">
        <v>1</v>
      </c>
      <c r="T774" s="25" t="str">
        <f t="shared" si="494"/>
        <v>GUINNESS</v>
      </c>
      <c r="U774" s="25">
        <f t="shared" si="472"/>
        <v>3.1</v>
      </c>
      <c r="V774" s="25">
        <f t="shared" si="473"/>
        <v>4.1399999999999997</v>
      </c>
      <c r="W774" s="25">
        <f t="shared" si="474"/>
        <v>48</v>
      </c>
      <c r="X774" s="25">
        <f t="shared" si="475"/>
        <v>62</v>
      </c>
      <c r="Y774" s="25">
        <f t="shared" si="476"/>
        <v>7.25</v>
      </c>
      <c r="Z774" s="25">
        <f t="shared" si="477"/>
        <v>7.74</v>
      </c>
      <c r="AA774" s="25">
        <f t="shared" si="478"/>
        <v>155</v>
      </c>
      <c r="AB774" s="25">
        <f t="shared" si="479"/>
        <v>195</v>
      </c>
      <c r="AC774" s="25">
        <f t="shared" si="480"/>
        <v>17</v>
      </c>
      <c r="AD774" s="25">
        <f t="shared" si="481"/>
        <v>30</v>
      </c>
      <c r="AE774" s="25">
        <f t="shared" si="482"/>
        <v>274</v>
      </c>
      <c r="AF774" s="25">
        <f t="shared" si="483"/>
        <v>276</v>
      </c>
    </row>
    <row r="775" spans="1:32" hidden="1" x14ac:dyDescent="0.25">
      <c r="A775" s="283">
        <v>46020</v>
      </c>
      <c r="B775" s="34" t="s">
        <v>457</v>
      </c>
      <c r="C775" s="37" t="s">
        <v>33</v>
      </c>
      <c r="D775" s="394">
        <v>3.99</v>
      </c>
      <c r="E775" s="48">
        <f t="shared" si="484"/>
        <v>1</v>
      </c>
      <c r="F775" s="397">
        <v>51.2</v>
      </c>
      <c r="G775" s="48">
        <f t="shared" si="486"/>
        <v>1</v>
      </c>
      <c r="H775" s="4">
        <v>7.33</v>
      </c>
      <c r="I775" s="48">
        <f t="shared" si="487"/>
        <v>1</v>
      </c>
      <c r="J775" s="223">
        <v>169.8</v>
      </c>
      <c r="K775" s="48">
        <f t="shared" si="488"/>
        <v>1</v>
      </c>
      <c r="L775" s="223">
        <v>24.4</v>
      </c>
      <c r="M775" s="48">
        <f t="shared" si="489"/>
        <v>1</v>
      </c>
      <c r="N775" s="223">
        <v>275</v>
      </c>
      <c r="O775" s="48">
        <f t="shared" si="490"/>
        <v>1</v>
      </c>
      <c r="P775" s="134">
        <f t="shared" si="495"/>
        <v>1</v>
      </c>
      <c r="Q775" s="134">
        <f t="shared" si="496"/>
        <v>1</v>
      </c>
      <c r="T775" s="25" t="str">
        <f t="shared" si="494"/>
        <v>GUINNESS</v>
      </c>
      <c r="U775" s="25">
        <f t="shared" si="472"/>
        <v>3.1</v>
      </c>
      <c r="V775" s="25">
        <f t="shared" si="473"/>
        <v>4.1399999999999997</v>
      </c>
      <c r="W775" s="25">
        <f t="shared" si="474"/>
        <v>48</v>
      </c>
      <c r="X775" s="25">
        <f t="shared" si="475"/>
        <v>62</v>
      </c>
      <c r="Y775" s="25">
        <f t="shared" si="476"/>
        <v>7.25</v>
      </c>
      <c r="Z775" s="25">
        <f t="shared" si="477"/>
        <v>7.74</v>
      </c>
      <c r="AA775" s="25">
        <f t="shared" si="478"/>
        <v>155</v>
      </c>
      <c r="AB775" s="25">
        <f t="shared" si="479"/>
        <v>195</v>
      </c>
      <c r="AC775" s="25">
        <f t="shared" si="480"/>
        <v>17</v>
      </c>
      <c r="AD775" s="25">
        <f t="shared" si="481"/>
        <v>30</v>
      </c>
      <c r="AE775" s="25">
        <f t="shared" si="482"/>
        <v>274</v>
      </c>
      <c r="AF775" s="25">
        <f t="shared" si="483"/>
        <v>276</v>
      </c>
    </row>
    <row r="776" spans="1:32" hidden="1" x14ac:dyDescent="0.25">
      <c r="A776" s="283">
        <v>46020</v>
      </c>
      <c r="B776" s="34" t="s">
        <v>458</v>
      </c>
      <c r="C776" s="34" t="s">
        <v>31</v>
      </c>
      <c r="D776" s="394">
        <v>1.94</v>
      </c>
      <c r="E776" s="48">
        <f t="shared" si="484"/>
        <v>1</v>
      </c>
      <c r="F776" s="397">
        <v>14.1</v>
      </c>
      <c r="G776" s="48">
        <f t="shared" si="486"/>
        <v>1</v>
      </c>
      <c r="H776" s="4">
        <v>5.37</v>
      </c>
      <c r="I776" s="48">
        <f t="shared" si="487"/>
        <v>1</v>
      </c>
      <c r="J776" s="223">
        <v>6.1</v>
      </c>
      <c r="K776" s="48">
        <f t="shared" si="488"/>
        <v>1</v>
      </c>
      <c r="L776" s="223">
        <v>17.8</v>
      </c>
      <c r="M776" s="48">
        <f t="shared" si="489"/>
        <v>1</v>
      </c>
      <c r="N776" s="223">
        <v>275</v>
      </c>
      <c r="O776" s="48">
        <f t="shared" si="490"/>
        <v>1</v>
      </c>
      <c r="P776" s="134">
        <f t="shared" si="495"/>
        <v>1</v>
      </c>
      <c r="Q776" s="134">
        <f t="shared" si="496"/>
        <v>1</v>
      </c>
      <c r="T776" s="25" t="str">
        <f t="shared" si="494"/>
        <v>CARIB</v>
      </c>
      <c r="U776" s="25">
        <f t="shared" si="472"/>
        <v>1.65</v>
      </c>
      <c r="V776" s="25">
        <f t="shared" si="473"/>
        <v>2.14</v>
      </c>
      <c r="W776" s="25">
        <f t="shared" si="474"/>
        <v>12.5</v>
      </c>
      <c r="X776" s="25">
        <f t="shared" si="475"/>
        <v>16.399999999999999</v>
      </c>
      <c r="Y776" s="25">
        <f t="shared" si="476"/>
        <v>5</v>
      </c>
      <c r="Z776" s="25">
        <f t="shared" si="477"/>
        <v>5.44</v>
      </c>
      <c r="AA776" s="25">
        <f t="shared" si="478"/>
        <v>5</v>
      </c>
      <c r="AB776" s="25">
        <f t="shared" si="479"/>
        <v>7</v>
      </c>
      <c r="AC776" s="25">
        <f t="shared" si="480"/>
        <v>12</v>
      </c>
      <c r="AD776" s="25">
        <f t="shared" si="481"/>
        <v>19.440000000000001</v>
      </c>
      <c r="AE776" s="25">
        <f t="shared" si="482"/>
        <v>270</v>
      </c>
      <c r="AF776" s="25">
        <f t="shared" si="483"/>
        <v>280</v>
      </c>
    </row>
    <row r="777" spans="1:32" hidden="1" x14ac:dyDescent="0.25">
      <c r="A777" s="283">
        <v>46020</v>
      </c>
      <c r="B777" s="34" t="s">
        <v>459</v>
      </c>
      <c r="C777" s="37" t="s">
        <v>31</v>
      </c>
      <c r="D777" s="394">
        <v>1.91</v>
      </c>
      <c r="E777" s="48">
        <f t="shared" si="484"/>
        <v>1</v>
      </c>
      <c r="F777" s="397">
        <v>14.9</v>
      </c>
      <c r="G777" s="48">
        <f t="shared" si="486"/>
        <v>1</v>
      </c>
      <c r="H777" s="4">
        <v>5.28</v>
      </c>
      <c r="I777" s="48">
        <f t="shared" si="487"/>
        <v>1</v>
      </c>
      <c r="J777" s="223">
        <v>6.13</v>
      </c>
      <c r="K777" s="48">
        <f t="shared" si="488"/>
        <v>1</v>
      </c>
      <c r="L777" s="268">
        <v>16.43</v>
      </c>
      <c r="M777" s="48">
        <f t="shared" si="489"/>
        <v>1</v>
      </c>
      <c r="N777" s="223">
        <v>275</v>
      </c>
      <c r="O777" s="48">
        <f t="shared" si="490"/>
        <v>1</v>
      </c>
      <c r="P777" s="248">
        <v>1</v>
      </c>
      <c r="Q777" s="248">
        <v>1</v>
      </c>
      <c r="T777" s="25" t="str">
        <f t="shared" si="494"/>
        <v>CARIB</v>
      </c>
      <c r="U777" s="25">
        <f t="shared" si="472"/>
        <v>1.65</v>
      </c>
      <c r="V777" s="25">
        <f t="shared" si="473"/>
        <v>2.14</v>
      </c>
      <c r="W777" s="25">
        <f t="shared" si="474"/>
        <v>12.5</v>
      </c>
      <c r="X777" s="25">
        <f t="shared" si="475"/>
        <v>16.399999999999999</v>
      </c>
      <c r="Y777" s="25">
        <f t="shared" si="476"/>
        <v>5</v>
      </c>
      <c r="Z777" s="25">
        <f t="shared" si="477"/>
        <v>5.44</v>
      </c>
      <c r="AA777" s="25">
        <f t="shared" si="478"/>
        <v>5</v>
      </c>
      <c r="AB777" s="25">
        <f t="shared" si="479"/>
        <v>7</v>
      </c>
      <c r="AC777" s="25">
        <f t="shared" si="480"/>
        <v>12</v>
      </c>
      <c r="AD777" s="25">
        <f t="shared" si="481"/>
        <v>19.440000000000001</v>
      </c>
      <c r="AE777" s="25">
        <f t="shared" si="482"/>
        <v>270</v>
      </c>
      <c r="AF777" s="25">
        <f t="shared" si="483"/>
        <v>280</v>
      </c>
    </row>
    <row r="778" spans="1:32" ht="15.75" hidden="1" customHeight="1" x14ac:dyDescent="0.25">
      <c r="A778" s="283">
        <v>46021</v>
      </c>
      <c r="B778" s="34" t="s">
        <v>458</v>
      </c>
      <c r="C778" s="37" t="s">
        <v>31</v>
      </c>
      <c r="D778" s="394">
        <v>1.8</v>
      </c>
      <c r="E778" s="48">
        <f t="shared" si="484"/>
        <v>1</v>
      </c>
      <c r="F778" s="403"/>
      <c r="G778" s="48">
        <f t="shared" si="486"/>
        <v>0</v>
      </c>
      <c r="H778" s="4">
        <v>5.38</v>
      </c>
      <c r="I778" s="48">
        <f t="shared" si="487"/>
        <v>1</v>
      </c>
      <c r="J778" s="223">
        <v>6.1</v>
      </c>
      <c r="K778" s="48">
        <f t="shared" si="488"/>
        <v>1</v>
      </c>
      <c r="L778" s="262"/>
      <c r="M778" s="48">
        <f t="shared" si="489"/>
        <v>0</v>
      </c>
      <c r="N778" s="262"/>
      <c r="O778" s="48">
        <f t="shared" si="490"/>
        <v>0</v>
      </c>
      <c r="P778" s="248">
        <v>1</v>
      </c>
      <c r="Q778" s="248">
        <v>1</v>
      </c>
      <c r="T778" s="25" t="str">
        <f t="shared" si="494"/>
        <v>CARIB</v>
      </c>
      <c r="U778" s="25">
        <f t="shared" si="472"/>
        <v>1.65</v>
      </c>
      <c r="V778" s="25">
        <f t="shared" si="473"/>
        <v>2.14</v>
      </c>
      <c r="W778" s="25">
        <f t="shared" si="474"/>
        <v>12.5</v>
      </c>
      <c r="X778" s="25">
        <f t="shared" si="475"/>
        <v>16.399999999999999</v>
      </c>
      <c r="Y778" s="25">
        <f t="shared" si="476"/>
        <v>5</v>
      </c>
      <c r="Z778" s="25">
        <f t="shared" si="477"/>
        <v>5.44</v>
      </c>
      <c r="AA778" s="25">
        <f t="shared" si="478"/>
        <v>5</v>
      </c>
      <c r="AB778" s="25">
        <f t="shared" si="479"/>
        <v>7</v>
      </c>
      <c r="AC778" s="25">
        <f t="shared" si="480"/>
        <v>12</v>
      </c>
      <c r="AD778" s="25">
        <f t="shared" si="481"/>
        <v>19.440000000000001</v>
      </c>
      <c r="AE778" s="25">
        <f t="shared" si="482"/>
        <v>270</v>
      </c>
      <c r="AF778" s="25">
        <f t="shared" si="483"/>
        <v>280</v>
      </c>
    </row>
    <row r="779" spans="1:32" hidden="1" x14ac:dyDescent="0.25">
      <c r="A779" s="283">
        <v>46021</v>
      </c>
      <c r="B779" s="34" t="s">
        <v>434</v>
      </c>
      <c r="C779" s="34" t="s">
        <v>30</v>
      </c>
      <c r="D779" s="394">
        <v>1</v>
      </c>
      <c r="E779" s="48">
        <f t="shared" si="484"/>
        <v>1</v>
      </c>
      <c r="F779" s="397"/>
      <c r="G779" s="48">
        <f t="shared" si="486"/>
        <v>0</v>
      </c>
      <c r="H779" s="4">
        <v>5.77</v>
      </c>
      <c r="I779" s="48">
        <f t="shared" si="487"/>
        <v>1</v>
      </c>
      <c r="J779" s="223">
        <v>5.7</v>
      </c>
      <c r="K779" s="48">
        <f t="shared" si="488"/>
        <v>1</v>
      </c>
      <c r="L779" s="223">
        <v>15.85</v>
      </c>
      <c r="M779" s="48">
        <f t="shared" si="489"/>
        <v>1</v>
      </c>
      <c r="N779" s="223">
        <v>275</v>
      </c>
      <c r="O779" s="48">
        <f t="shared" si="490"/>
        <v>1</v>
      </c>
      <c r="P779" s="248">
        <v>1</v>
      </c>
      <c r="Q779" s="248">
        <v>1</v>
      </c>
      <c r="T779" s="25" t="str">
        <f t="shared" si="494"/>
        <v>STAG</v>
      </c>
      <c r="U779" s="25">
        <f t="shared" si="472"/>
        <v>0.8</v>
      </c>
      <c r="V779" s="25">
        <f t="shared" si="473"/>
        <v>1.24</v>
      </c>
      <c r="W779" s="25">
        <f t="shared" si="474"/>
        <v>12.5</v>
      </c>
      <c r="X779" s="25">
        <f t="shared" si="475"/>
        <v>16.440000000000001</v>
      </c>
      <c r="Y779" s="25">
        <f t="shared" si="476"/>
        <v>5.45</v>
      </c>
      <c r="Z779" s="25">
        <f t="shared" si="477"/>
        <v>5.94</v>
      </c>
      <c r="AA779" s="25">
        <f t="shared" si="478"/>
        <v>5</v>
      </c>
      <c r="AB779" s="25">
        <f t="shared" si="479"/>
        <v>7</v>
      </c>
      <c r="AC779" s="25">
        <f t="shared" si="480"/>
        <v>12</v>
      </c>
      <c r="AD779" s="25">
        <f t="shared" si="481"/>
        <v>19.440000000000001</v>
      </c>
      <c r="AE779" s="25">
        <f t="shared" si="482"/>
        <v>270</v>
      </c>
      <c r="AF779" s="25">
        <f t="shared" si="483"/>
        <v>280</v>
      </c>
    </row>
    <row r="780" spans="1:32" hidden="1" x14ac:dyDescent="0.25">
      <c r="A780" s="283">
        <v>46021</v>
      </c>
      <c r="B780" s="34" t="s">
        <v>436</v>
      </c>
      <c r="C780" s="34" t="s">
        <v>30</v>
      </c>
      <c r="D780" s="394"/>
      <c r="E780" s="48">
        <f t="shared" si="484"/>
        <v>0</v>
      </c>
      <c r="F780" s="397"/>
      <c r="G780" s="48">
        <f t="shared" si="486"/>
        <v>0</v>
      </c>
      <c r="H780" s="4"/>
      <c r="I780" s="48">
        <f t="shared" si="487"/>
        <v>0</v>
      </c>
      <c r="J780" s="223"/>
      <c r="K780" s="48">
        <f t="shared" si="488"/>
        <v>0</v>
      </c>
      <c r="L780" s="223">
        <v>18.350000000000001</v>
      </c>
      <c r="M780" s="48">
        <f t="shared" si="489"/>
        <v>1</v>
      </c>
      <c r="N780" s="223">
        <v>275</v>
      </c>
      <c r="O780" s="48">
        <f t="shared" si="490"/>
        <v>1</v>
      </c>
      <c r="P780" s="248">
        <v>1</v>
      </c>
      <c r="Q780" s="248">
        <v>1</v>
      </c>
      <c r="T780" s="25" t="str">
        <f t="shared" si="494"/>
        <v>STAG</v>
      </c>
      <c r="U780" s="25">
        <f t="shared" si="472"/>
        <v>0.8</v>
      </c>
      <c r="V780" s="25">
        <f t="shared" si="473"/>
        <v>1.24</v>
      </c>
      <c r="W780" s="25">
        <f t="shared" si="474"/>
        <v>12.5</v>
      </c>
      <c r="X780" s="25">
        <f t="shared" si="475"/>
        <v>16.440000000000001</v>
      </c>
      <c r="Y780" s="25">
        <f t="shared" si="476"/>
        <v>5.45</v>
      </c>
      <c r="Z780" s="25">
        <f t="shared" si="477"/>
        <v>5.94</v>
      </c>
      <c r="AA780" s="25">
        <f t="shared" si="478"/>
        <v>5</v>
      </c>
      <c r="AB780" s="25">
        <f t="shared" si="479"/>
        <v>7</v>
      </c>
      <c r="AC780" s="25">
        <f t="shared" si="480"/>
        <v>12</v>
      </c>
      <c r="AD780" s="25">
        <f t="shared" si="481"/>
        <v>19.440000000000001</v>
      </c>
      <c r="AE780" s="25">
        <f t="shared" si="482"/>
        <v>270</v>
      </c>
      <c r="AF780" s="25">
        <f t="shared" si="483"/>
        <v>280</v>
      </c>
    </row>
    <row r="781" spans="1:32" hidden="1" x14ac:dyDescent="0.25">
      <c r="A781" s="283">
        <v>46022</v>
      </c>
      <c r="B781" s="34" t="s">
        <v>458</v>
      </c>
      <c r="C781" s="34" t="s">
        <v>30</v>
      </c>
      <c r="D781" s="394">
        <v>1</v>
      </c>
      <c r="E781" s="48">
        <f t="shared" si="484"/>
        <v>1</v>
      </c>
      <c r="F781" s="397"/>
      <c r="G781" s="48">
        <f t="shared" si="486"/>
        <v>0</v>
      </c>
      <c r="H781" s="4">
        <v>5.87</v>
      </c>
      <c r="I781" s="48">
        <f t="shared" si="487"/>
        <v>1</v>
      </c>
      <c r="J781" s="223">
        <v>6.12</v>
      </c>
      <c r="K781" s="48">
        <f t="shared" si="488"/>
        <v>1</v>
      </c>
      <c r="L781" s="223"/>
      <c r="M781" s="48">
        <f t="shared" si="489"/>
        <v>0</v>
      </c>
      <c r="N781" s="223"/>
      <c r="O781" s="48">
        <f t="shared" si="490"/>
        <v>0</v>
      </c>
      <c r="P781" s="248">
        <v>1</v>
      </c>
      <c r="Q781" s="248">
        <v>1</v>
      </c>
      <c r="T781" s="25" t="str">
        <f t="shared" si="494"/>
        <v>STAG</v>
      </c>
      <c r="U781" s="25">
        <f t="shared" si="472"/>
        <v>0.8</v>
      </c>
      <c r="V781" s="25">
        <f t="shared" si="473"/>
        <v>1.24</v>
      </c>
      <c r="W781" s="25">
        <f t="shared" si="474"/>
        <v>12.5</v>
      </c>
      <c r="X781" s="25">
        <f t="shared" si="475"/>
        <v>16.440000000000001</v>
      </c>
      <c r="Y781" s="25">
        <f t="shared" si="476"/>
        <v>5.45</v>
      </c>
      <c r="Z781" s="25">
        <f t="shared" si="477"/>
        <v>5.94</v>
      </c>
      <c r="AA781" s="25">
        <f t="shared" si="478"/>
        <v>5</v>
      </c>
      <c r="AB781" s="25">
        <f t="shared" si="479"/>
        <v>7</v>
      </c>
      <c r="AC781" s="25">
        <f t="shared" si="480"/>
        <v>12</v>
      </c>
      <c r="AD781" s="25">
        <f t="shared" si="481"/>
        <v>19.440000000000001</v>
      </c>
      <c r="AE781" s="25">
        <f t="shared" si="482"/>
        <v>270</v>
      </c>
      <c r="AF781" s="25">
        <f t="shared" si="483"/>
        <v>280</v>
      </c>
    </row>
    <row r="782" spans="1:32" hidden="1" x14ac:dyDescent="0.25">
      <c r="A782" s="283">
        <v>46022</v>
      </c>
      <c r="B782" s="34" t="s">
        <v>459</v>
      </c>
      <c r="C782" s="34" t="s">
        <v>30</v>
      </c>
      <c r="D782" s="394">
        <v>0.88</v>
      </c>
      <c r="E782" s="48">
        <f t="shared" si="484"/>
        <v>1</v>
      </c>
      <c r="F782" s="397"/>
      <c r="G782" s="48">
        <f t="shared" si="486"/>
        <v>0</v>
      </c>
      <c r="H782" s="4">
        <v>5.91</v>
      </c>
      <c r="I782" s="48">
        <f t="shared" si="487"/>
        <v>1</v>
      </c>
      <c r="J782" s="223">
        <v>5.5</v>
      </c>
      <c r="K782" s="48">
        <f t="shared" si="488"/>
        <v>1</v>
      </c>
      <c r="L782" s="223">
        <v>16.54</v>
      </c>
      <c r="M782" s="48">
        <f t="shared" si="489"/>
        <v>1</v>
      </c>
      <c r="N782" s="223">
        <v>275</v>
      </c>
      <c r="O782" s="48">
        <f t="shared" si="490"/>
        <v>1</v>
      </c>
      <c r="P782" s="248">
        <v>1</v>
      </c>
      <c r="Q782" s="248">
        <v>1</v>
      </c>
      <c r="T782" s="25" t="str">
        <f t="shared" ref="T782:T784" si="499">LEFT(C782,12)</f>
        <v>STAG</v>
      </c>
      <c r="U782" s="25">
        <f t="shared" si="472"/>
        <v>0.8</v>
      </c>
      <c r="V782" s="25">
        <f t="shared" si="473"/>
        <v>1.24</v>
      </c>
      <c r="W782" s="25">
        <f t="shared" si="474"/>
        <v>12.5</v>
      </c>
      <c r="X782" s="25">
        <f t="shared" si="475"/>
        <v>16.440000000000001</v>
      </c>
      <c r="Y782" s="25">
        <f t="shared" si="476"/>
        <v>5.45</v>
      </c>
      <c r="Z782" s="25">
        <f t="shared" si="477"/>
        <v>5.94</v>
      </c>
      <c r="AA782" s="25">
        <f t="shared" si="478"/>
        <v>5</v>
      </c>
      <c r="AB782" s="25">
        <f t="shared" si="479"/>
        <v>7</v>
      </c>
      <c r="AC782" s="25">
        <f t="shared" si="480"/>
        <v>12</v>
      </c>
      <c r="AD782" s="25">
        <f t="shared" si="481"/>
        <v>19.440000000000001</v>
      </c>
      <c r="AE782" s="25">
        <f t="shared" si="482"/>
        <v>270</v>
      </c>
      <c r="AF782" s="25">
        <f t="shared" si="483"/>
        <v>280</v>
      </c>
    </row>
    <row r="783" spans="1:32" hidden="1" x14ac:dyDescent="0.25">
      <c r="A783" s="283">
        <v>46022</v>
      </c>
      <c r="B783" s="34" t="s">
        <v>437</v>
      </c>
      <c r="C783" s="34" t="s">
        <v>962</v>
      </c>
      <c r="D783" s="394"/>
      <c r="E783" s="48"/>
      <c r="F783" s="397"/>
      <c r="G783" s="48"/>
      <c r="H783" s="4">
        <v>5.4</v>
      </c>
      <c r="I783" s="48"/>
      <c r="J783" s="223"/>
      <c r="K783" s="48"/>
      <c r="L783" s="223"/>
      <c r="M783" s="48"/>
      <c r="N783" s="223"/>
      <c r="O783" s="48"/>
      <c r="P783" s="248"/>
      <c r="Q783" s="248"/>
      <c r="T783" s="25" t="str">
        <f t="shared" si="499"/>
        <v>CARB</v>
      </c>
      <c r="U783" s="25" t="e">
        <f t="shared" si="472"/>
        <v>#N/A</v>
      </c>
      <c r="V783" s="25" t="e">
        <f t="shared" si="473"/>
        <v>#N/A</v>
      </c>
      <c r="W783" s="25" t="e">
        <f t="shared" si="474"/>
        <v>#N/A</v>
      </c>
      <c r="X783" s="25" t="e">
        <f t="shared" si="475"/>
        <v>#N/A</v>
      </c>
      <c r="Y783" s="25" t="e">
        <f t="shared" si="476"/>
        <v>#N/A</v>
      </c>
      <c r="Z783" s="25" t="e">
        <f t="shared" si="477"/>
        <v>#N/A</v>
      </c>
      <c r="AA783" s="25" t="e">
        <f t="shared" si="478"/>
        <v>#N/A</v>
      </c>
      <c r="AB783" s="25" t="e">
        <f t="shared" si="479"/>
        <v>#N/A</v>
      </c>
      <c r="AC783" s="25" t="e">
        <f t="shared" si="480"/>
        <v>#N/A</v>
      </c>
      <c r="AD783" s="25" t="e">
        <f t="shared" si="481"/>
        <v>#N/A</v>
      </c>
      <c r="AE783" s="25" t="e">
        <f t="shared" si="482"/>
        <v>#N/A</v>
      </c>
      <c r="AF783" s="25" t="e">
        <f t="shared" si="483"/>
        <v>#N/A</v>
      </c>
    </row>
    <row r="784" spans="1:32" hidden="1" x14ac:dyDescent="0.25">
      <c r="A784" s="283"/>
      <c r="B784" s="34"/>
      <c r="C784" s="34"/>
      <c r="D784" s="394"/>
      <c r="E784" s="48"/>
      <c r="F784" s="397"/>
      <c r="G784" s="48"/>
      <c r="H784" s="4"/>
      <c r="I784" s="48"/>
      <c r="J784" s="223"/>
      <c r="K784" s="48"/>
      <c r="L784" s="223"/>
      <c r="M784" s="48"/>
      <c r="N784" s="223"/>
      <c r="O784" s="48"/>
      <c r="P784" s="248"/>
      <c r="Q784" s="248"/>
      <c r="T784" s="25" t="str">
        <f t="shared" si="499"/>
        <v/>
      </c>
      <c r="U784" s="25" t="e">
        <f t="shared" si="472"/>
        <v>#N/A</v>
      </c>
      <c r="V784" s="25" t="e">
        <f t="shared" si="473"/>
        <v>#N/A</v>
      </c>
      <c r="W784" s="25" t="e">
        <f t="shared" si="474"/>
        <v>#N/A</v>
      </c>
      <c r="X784" s="25" t="e">
        <f t="shared" si="475"/>
        <v>#N/A</v>
      </c>
      <c r="Y784" s="25" t="e">
        <f t="shared" si="476"/>
        <v>#N/A</v>
      </c>
      <c r="Z784" s="25" t="e">
        <f t="shared" si="477"/>
        <v>#N/A</v>
      </c>
      <c r="AA784" s="25" t="e">
        <f t="shared" si="478"/>
        <v>#N/A</v>
      </c>
      <c r="AB784" s="25" t="e">
        <f t="shared" si="479"/>
        <v>#N/A</v>
      </c>
      <c r="AC784" s="25" t="e">
        <f t="shared" si="480"/>
        <v>#N/A</v>
      </c>
      <c r="AD784" s="25" t="e">
        <f t="shared" si="481"/>
        <v>#N/A</v>
      </c>
      <c r="AE784" s="25" t="e">
        <f t="shared" si="482"/>
        <v>#N/A</v>
      </c>
      <c r="AF784" s="25" t="e">
        <f t="shared" si="483"/>
        <v>#N/A</v>
      </c>
    </row>
    <row r="785" spans="1:32" hidden="1" x14ac:dyDescent="0.25">
      <c r="A785" s="283"/>
      <c r="B785" s="34"/>
      <c r="C785" s="34"/>
      <c r="D785" s="394"/>
      <c r="E785" s="48" t="e">
        <f t="shared" ref="E785:E786" si="500">IF(+(IF(D785&lt;U785,0,IF(D785&gt;V785,0,1)))=1,1,0)</f>
        <v>#N/A</v>
      </c>
      <c r="F785" s="397"/>
      <c r="G785" s="48" t="e">
        <f t="shared" ref="G785:G786" si="501">IF(+(IF(F785&lt;W785,0,IF(F785&gt;X785,0,1)))=1,1,0)</f>
        <v>#N/A</v>
      </c>
      <c r="H785" s="4"/>
      <c r="I785" s="48" t="e">
        <f t="shared" ref="I785:I786" si="502">IF(+(IF(H785&lt;Y785,0,IF(H785&gt;Z785,0,1)))=1,1,0)</f>
        <v>#N/A</v>
      </c>
      <c r="J785" s="223"/>
      <c r="K785" s="48" t="e">
        <f t="shared" ref="K785:K786" si="503">IF(+(IF(J785&lt;AA785,0,IF(J785&gt;AB785,0,1)))=1,1,0)</f>
        <v>#N/A</v>
      </c>
      <c r="L785" s="223"/>
      <c r="M785" s="48" t="e">
        <f t="shared" ref="M785:M786" si="504">IF(+(IF(L785&lt;AC785,0,IF(L785&gt;AD785,0,1)))=1,1,0)</f>
        <v>#N/A</v>
      </c>
      <c r="N785" s="223"/>
      <c r="O785" s="48" t="e">
        <f t="shared" ref="O785:O786" si="505">IF(+(IF(N785&lt;AE785,0,IF(N785&gt;AF785,0,1)))=1,1,0)</f>
        <v>#N/A</v>
      </c>
      <c r="P785" s="248">
        <v>1</v>
      </c>
      <c r="Q785" s="248">
        <v>1</v>
      </c>
      <c r="T785" s="25" t="str">
        <f t="shared" ref="T785:T787" si="506">LEFT(C785,12)</f>
        <v/>
      </c>
      <c r="U785" s="25" t="e">
        <f t="shared" si="472"/>
        <v>#N/A</v>
      </c>
      <c r="V785" s="25" t="e">
        <f t="shared" si="473"/>
        <v>#N/A</v>
      </c>
      <c r="W785" s="25" t="e">
        <f t="shared" si="474"/>
        <v>#N/A</v>
      </c>
      <c r="X785" s="25" t="e">
        <f t="shared" si="475"/>
        <v>#N/A</v>
      </c>
      <c r="Y785" s="25" t="e">
        <f t="shared" si="476"/>
        <v>#N/A</v>
      </c>
      <c r="Z785" s="25" t="e">
        <f t="shared" si="477"/>
        <v>#N/A</v>
      </c>
      <c r="AA785" s="25" t="e">
        <f t="shared" si="478"/>
        <v>#N/A</v>
      </c>
      <c r="AB785" s="25" t="e">
        <f t="shared" si="479"/>
        <v>#N/A</v>
      </c>
      <c r="AC785" s="25" t="e">
        <f t="shared" si="480"/>
        <v>#N/A</v>
      </c>
      <c r="AD785" s="25" t="e">
        <f t="shared" si="481"/>
        <v>#N/A</v>
      </c>
      <c r="AE785" s="25" t="e">
        <f t="shared" si="482"/>
        <v>#N/A</v>
      </c>
      <c r="AF785" s="25" t="e">
        <f t="shared" si="483"/>
        <v>#N/A</v>
      </c>
    </row>
    <row r="786" spans="1:32" hidden="1" x14ac:dyDescent="0.25">
      <c r="A786" s="283"/>
      <c r="B786" s="34"/>
      <c r="C786" s="34"/>
      <c r="D786" s="394"/>
      <c r="E786" s="48" t="e">
        <f t="shared" si="500"/>
        <v>#N/A</v>
      </c>
      <c r="F786" s="397"/>
      <c r="G786" s="48" t="e">
        <f t="shared" si="501"/>
        <v>#N/A</v>
      </c>
      <c r="H786" s="4"/>
      <c r="I786" s="48" t="e">
        <f t="shared" si="502"/>
        <v>#N/A</v>
      </c>
      <c r="J786" s="223"/>
      <c r="K786" s="48" t="e">
        <f t="shared" si="503"/>
        <v>#N/A</v>
      </c>
      <c r="L786" s="223"/>
      <c r="M786" s="48" t="e">
        <f t="shared" si="504"/>
        <v>#N/A</v>
      </c>
      <c r="N786" s="223"/>
      <c r="O786" s="48" t="e">
        <f t="shared" si="505"/>
        <v>#N/A</v>
      </c>
      <c r="P786" s="248">
        <v>1</v>
      </c>
      <c r="Q786" s="248">
        <v>1</v>
      </c>
      <c r="T786" s="25" t="str">
        <f t="shared" si="506"/>
        <v/>
      </c>
      <c r="U786" s="25" t="e">
        <f t="shared" si="472"/>
        <v>#N/A</v>
      </c>
      <c r="V786" s="25" t="e">
        <f t="shared" si="473"/>
        <v>#N/A</v>
      </c>
      <c r="W786" s="25" t="e">
        <f t="shared" si="474"/>
        <v>#N/A</v>
      </c>
      <c r="X786" s="25" t="e">
        <f t="shared" si="475"/>
        <v>#N/A</v>
      </c>
      <c r="Y786" s="25" t="e">
        <f t="shared" si="476"/>
        <v>#N/A</v>
      </c>
      <c r="Z786" s="25" t="e">
        <f t="shared" si="477"/>
        <v>#N/A</v>
      </c>
      <c r="AA786" s="25" t="e">
        <f t="shared" si="478"/>
        <v>#N/A</v>
      </c>
      <c r="AB786" s="25" t="e">
        <f t="shared" si="479"/>
        <v>#N/A</v>
      </c>
      <c r="AC786" s="25" t="e">
        <f t="shared" si="480"/>
        <v>#N/A</v>
      </c>
      <c r="AD786" s="25" t="e">
        <f t="shared" si="481"/>
        <v>#N/A</v>
      </c>
      <c r="AE786" s="25" t="e">
        <f t="shared" si="482"/>
        <v>#N/A</v>
      </c>
      <c r="AF786" s="25" t="e">
        <f t="shared" si="483"/>
        <v>#N/A</v>
      </c>
    </row>
    <row r="787" spans="1:32" hidden="1" x14ac:dyDescent="0.25">
      <c r="A787" s="283"/>
      <c r="B787" s="34"/>
      <c r="C787" s="34"/>
      <c r="D787" s="394"/>
      <c r="E787" s="48"/>
      <c r="F787" s="397"/>
      <c r="G787" s="48"/>
      <c r="H787" s="4"/>
      <c r="I787" s="48"/>
      <c r="J787" s="223"/>
      <c r="K787" s="48"/>
      <c r="L787" s="223"/>
      <c r="M787" s="48"/>
      <c r="N787" s="223"/>
      <c r="O787" s="48"/>
      <c r="P787" s="134"/>
      <c r="Q787" s="134"/>
      <c r="T787" s="25" t="str">
        <f t="shared" si="506"/>
        <v/>
      </c>
      <c r="U787" s="25" t="e">
        <f t="shared" si="472"/>
        <v>#N/A</v>
      </c>
      <c r="V787" s="25" t="e">
        <f t="shared" si="473"/>
        <v>#N/A</v>
      </c>
      <c r="W787" s="25" t="e">
        <f t="shared" si="474"/>
        <v>#N/A</v>
      </c>
      <c r="X787" s="25" t="e">
        <f t="shared" si="475"/>
        <v>#N/A</v>
      </c>
      <c r="Y787" s="25" t="e">
        <f t="shared" si="476"/>
        <v>#N/A</v>
      </c>
      <c r="Z787" s="25" t="e">
        <f t="shared" si="477"/>
        <v>#N/A</v>
      </c>
      <c r="AA787" s="25" t="e">
        <f t="shared" si="478"/>
        <v>#N/A</v>
      </c>
      <c r="AB787" s="25" t="e">
        <f t="shared" si="479"/>
        <v>#N/A</v>
      </c>
      <c r="AC787" s="25" t="e">
        <f t="shared" si="480"/>
        <v>#N/A</v>
      </c>
      <c r="AD787" s="25" t="e">
        <f t="shared" si="481"/>
        <v>#N/A</v>
      </c>
      <c r="AE787" s="25" t="e">
        <f t="shared" si="482"/>
        <v>#N/A</v>
      </c>
      <c r="AF787" s="25" t="e">
        <f t="shared" si="483"/>
        <v>#N/A</v>
      </c>
    </row>
    <row r="788" spans="1:32" hidden="1" x14ac:dyDescent="0.25">
      <c r="A788" s="283"/>
      <c r="B788" s="34"/>
      <c r="C788" s="34"/>
      <c r="D788" s="394"/>
      <c r="E788" s="48"/>
      <c r="F788" s="397"/>
      <c r="G788" s="48"/>
      <c r="H788" s="4"/>
      <c r="I788" s="48"/>
      <c r="J788" s="223"/>
      <c r="K788" s="48"/>
      <c r="L788" s="223"/>
      <c r="M788" s="48"/>
      <c r="N788" s="223"/>
      <c r="O788" s="48"/>
      <c r="P788" s="134"/>
      <c r="Q788" s="134"/>
      <c r="T788" s="25" t="str">
        <f t="shared" si="494"/>
        <v/>
      </c>
      <c r="U788" s="25" t="e">
        <f t="shared" si="472"/>
        <v>#N/A</v>
      </c>
      <c r="V788" s="25" t="e">
        <f t="shared" si="473"/>
        <v>#N/A</v>
      </c>
      <c r="W788" s="25" t="e">
        <f t="shared" si="474"/>
        <v>#N/A</v>
      </c>
      <c r="X788" s="25" t="e">
        <f t="shared" si="475"/>
        <v>#N/A</v>
      </c>
      <c r="Y788" s="25" t="e">
        <f t="shared" si="476"/>
        <v>#N/A</v>
      </c>
      <c r="Z788" s="25" t="e">
        <f t="shared" si="477"/>
        <v>#N/A</v>
      </c>
      <c r="AA788" s="25" t="e">
        <f t="shared" si="478"/>
        <v>#N/A</v>
      </c>
      <c r="AB788" s="25" t="e">
        <f t="shared" si="479"/>
        <v>#N/A</v>
      </c>
      <c r="AC788" s="25" t="e">
        <f t="shared" si="480"/>
        <v>#N/A</v>
      </c>
      <c r="AD788" s="25" t="e">
        <f t="shared" si="481"/>
        <v>#N/A</v>
      </c>
      <c r="AE788" s="25" t="e">
        <f t="shared" si="482"/>
        <v>#N/A</v>
      </c>
      <c r="AF788" s="25" t="e">
        <f t="shared" si="483"/>
        <v>#N/A</v>
      </c>
    </row>
    <row r="789" spans="1:32" hidden="1" x14ac:dyDescent="0.25">
      <c r="A789" s="283"/>
      <c r="B789" s="34"/>
      <c r="C789" s="34"/>
      <c r="D789" s="394"/>
      <c r="E789" s="48"/>
      <c r="F789" s="397"/>
      <c r="G789" s="48"/>
      <c r="H789" s="4"/>
      <c r="I789" s="48"/>
      <c r="J789" s="223"/>
      <c r="K789" s="48"/>
      <c r="L789" s="223"/>
      <c r="M789" s="48"/>
      <c r="N789" s="223"/>
      <c r="O789" s="48"/>
      <c r="P789" s="134"/>
      <c r="Q789" s="134"/>
      <c r="T789" s="25" t="str">
        <f t="shared" si="494"/>
        <v/>
      </c>
      <c r="U789" s="25" t="e">
        <f t="shared" si="472"/>
        <v>#N/A</v>
      </c>
      <c r="V789" s="25" t="e">
        <f t="shared" si="473"/>
        <v>#N/A</v>
      </c>
      <c r="W789" s="25" t="e">
        <f t="shared" si="474"/>
        <v>#N/A</v>
      </c>
      <c r="X789" s="25" t="e">
        <f t="shared" si="475"/>
        <v>#N/A</v>
      </c>
      <c r="Y789" s="25" t="e">
        <f t="shared" si="476"/>
        <v>#N/A</v>
      </c>
      <c r="Z789" s="25" t="e">
        <f t="shared" si="477"/>
        <v>#N/A</v>
      </c>
      <c r="AA789" s="25" t="e">
        <f t="shared" si="478"/>
        <v>#N/A</v>
      </c>
      <c r="AB789" s="25" t="e">
        <f t="shared" si="479"/>
        <v>#N/A</v>
      </c>
      <c r="AC789" s="25" t="e">
        <f t="shared" si="480"/>
        <v>#N/A</v>
      </c>
      <c r="AD789" s="25" t="e">
        <f t="shared" si="481"/>
        <v>#N/A</v>
      </c>
      <c r="AE789" s="25" t="e">
        <f t="shared" si="482"/>
        <v>#N/A</v>
      </c>
      <c r="AF789" s="25" t="e">
        <f t="shared" si="483"/>
        <v>#N/A</v>
      </c>
    </row>
    <row r="790" spans="1:32" hidden="1" x14ac:dyDescent="0.25">
      <c r="A790" s="283"/>
      <c r="B790" s="34"/>
      <c r="C790" s="34"/>
      <c r="D790" s="394"/>
      <c r="E790" s="48"/>
      <c r="F790" s="397"/>
      <c r="G790" s="48"/>
      <c r="H790" s="4"/>
      <c r="I790" s="48"/>
      <c r="J790" s="223"/>
      <c r="K790" s="48"/>
      <c r="L790" s="223"/>
      <c r="M790" s="48"/>
      <c r="N790" s="223"/>
      <c r="O790" s="48"/>
      <c r="P790" s="134"/>
      <c r="Q790" s="134"/>
      <c r="T790" s="25" t="str">
        <f t="shared" si="494"/>
        <v/>
      </c>
      <c r="U790" s="25" t="e">
        <f t="shared" si="472"/>
        <v>#N/A</v>
      </c>
      <c r="V790" s="25" t="e">
        <f t="shared" si="473"/>
        <v>#N/A</v>
      </c>
      <c r="W790" s="25" t="e">
        <f t="shared" si="474"/>
        <v>#N/A</v>
      </c>
      <c r="X790" s="25" t="e">
        <f t="shared" si="475"/>
        <v>#N/A</v>
      </c>
      <c r="Y790" s="25" t="e">
        <f t="shared" si="476"/>
        <v>#N/A</v>
      </c>
      <c r="Z790" s="25" t="e">
        <f t="shared" si="477"/>
        <v>#N/A</v>
      </c>
      <c r="AA790" s="25" t="e">
        <f t="shared" si="478"/>
        <v>#N/A</v>
      </c>
      <c r="AB790" s="25" t="e">
        <f t="shared" si="479"/>
        <v>#N/A</v>
      </c>
      <c r="AC790" s="25" t="e">
        <f t="shared" si="480"/>
        <v>#N/A</v>
      </c>
      <c r="AD790" s="25" t="e">
        <f t="shared" si="481"/>
        <v>#N/A</v>
      </c>
      <c r="AE790" s="25" t="e">
        <f t="shared" si="482"/>
        <v>#N/A</v>
      </c>
      <c r="AF790" s="25" t="e">
        <f t="shared" si="483"/>
        <v>#N/A</v>
      </c>
    </row>
    <row r="791" spans="1:32" hidden="1" x14ac:dyDescent="0.25">
      <c r="A791" s="283"/>
      <c r="B791" s="34"/>
      <c r="C791" s="34"/>
      <c r="D791" s="394"/>
      <c r="E791" s="48"/>
      <c r="F791" s="397"/>
      <c r="G791" s="48"/>
      <c r="H791" s="4"/>
      <c r="I791" s="48"/>
      <c r="J791" s="223"/>
      <c r="K791" s="48"/>
      <c r="L791" s="223"/>
      <c r="M791" s="48"/>
      <c r="N791" s="223"/>
      <c r="O791" s="48"/>
      <c r="P791" s="134"/>
      <c r="Q791" s="134"/>
      <c r="T791" s="25" t="str">
        <f t="shared" si="494"/>
        <v/>
      </c>
      <c r="U791" s="25" t="e">
        <f t="shared" si="472"/>
        <v>#N/A</v>
      </c>
      <c r="V791" s="25" t="e">
        <f t="shared" si="473"/>
        <v>#N/A</v>
      </c>
      <c r="W791" s="25" t="e">
        <f t="shared" si="474"/>
        <v>#N/A</v>
      </c>
      <c r="X791" s="25" t="e">
        <f t="shared" si="475"/>
        <v>#N/A</v>
      </c>
      <c r="Y791" s="25" t="e">
        <f t="shared" si="476"/>
        <v>#N/A</v>
      </c>
      <c r="Z791" s="25" t="e">
        <f t="shared" si="477"/>
        <v>#N/A</v>
      </c>
      <c r="AA791" s="25" t="e">
        <f t="shared" si="478"/>
        <v>#N/A</v>
      </c>
      <c r="AB791" s="25" t="e">
        <f t="shared" si="479"/>
        <v>#N/A</v>
      </c>
      <c r="AC791" s="25" t="e">
        <f t="shared" si="480"/>
        <v>#N/A</v>
      </c>
      <c r="AD791" s="25" t="e">
        <f t="shared" si="481"/>
        <v>#N/A</v>
      </c>
      <c r="AE791" s="25" t="e">
        <f t="shared" si="482"/>
        <v>#N/A</v>
      </c>
      <c r="AF791" s="25" t="e">
        <f t="shared" si="483"/>
        <v>#N/A</v>
      </c>
    </row>
    <row r="792" spans="1:32" hidden="1" x14ac:dyDescent="0.25">
      <c r="A792" s="283"/>
      <c r="B792" s="34"/>
      <c r="C792" s="34"/>
      <c r="D792" s="394"/>
      <c r="E792" s="48"/>
      <c r="F792" s="397"/>
      <c r="G792" s="48"/>
      <c r="H792" s="4"/>
      <c r="I792" s="48"/>
      <c r="J792" s="223"/>
      <c r="K792" s="48"/>
      <c r="L792" s="223"/>
      <c r="M792" s="48"/>
      <c r="N792" s="223"/>
      <c r="O792" s="48"/>
      <c r="P792" s="134"/>
      <c r="Q792" s="134"/>
      <c r="T792" s="25" t="str">
        <f t="shared" si="494"/>
        <v/>
      </c>
      <c r="U792" s="25" t="e">
        <f t="shared" si="472"/>
        <v>#N/A</v>
      </c>
      <c r="V792" s="25" t="e">
        <f t="shared" si="473"/>
        <v>#N/A</v>
      </c>
      <c r="W792" s="25" t="e">
        <f t="shared" si="474"/>
        <v>#N/A</v>
      </c>
      <c r="X792" s="25" t="e">
        <f t="shared" si="475"/>
        <v>#N/A</v>
      </c>
      <c r="Y792" s="25" t="e">
        <f t="shared" si="476"/>
        <v>#N/A</v>
      </c>
      <c r="Z792" s="25" t="e">
        <f t="shared" si="477"/>
        <v>#N/A</v>
      </c>
      <c r="AA792" s="25" t="e">
        <f t="shared" si="478"/>
        <v>#N/A</v>
      </c>
      <c r="AB792" s="25" t="e">
        <f t="shared" si="479"/>
        <v>#N/A</v>
      </c>
      <c r="AC792" s="25" t="e">
        <f t="shared" si="480"/>
        <v>#N/A</v>
      </c>
      <c r="AD792" s="25" t="e">
        <f t="shared" si="481"/>
        <v>#N/A</v>
      </c>
      <c r="AE792" s="25" t="e">
        <f t="shared" si="482"/>
        <v>#N/A</v>
      </c>
      <c r="AF792" s="25" t="e">
        <f t="shared" si="483"/>
        <v>#N/A</v>
      </c>
    </row>
    <row r="793" spans="1:32" hidden="1" x14ac:dyDescent="0.25">
      <c r="A793" s="283"/>
      <c r="B793" s="34"/>
      <c r="C793" s="34"/>
      <c r="D793" s="394"/>
      <c r="E793" s="48"/>
      <c r="F793" s="397"/>
      <c r="G793" s="48"/>
      <c r="H793" s="4"/>
      <c r="I793" s="48"/>
      <c r="J793" s="223"/>
      <c r="K793" s="48"/>
      <c r="L793" s="223"/>
      <c r="M793" s="48"/>
      <c r="N793" s="223"/>
      <c r="O793" s="48"/>
      <c r="P793" s="134"/>
      <c r="Q793" s="134"/>
      <c r="T793" s="25" t="str">
        <f t="shared" si="494"/>
        <v/>
      </c>
      <c r="U793" s="25" t="e">
        <f t="shared" si="472"/>
        <v>#N/A</v>
      </c>
      <c r="V793" s="25" t="e">
        <f t="shared" si="473"/>
        <v>#N/A</v>
      </c>
      <c r="W793" s="25" t="e">
        <f t="shared" si="474"/>
        <v>#N/A</v>
      </c>
      <c r="X793" s="25" t="e">
        <f t="shared" si="475"/>
        <v>#N/A</v>
      </c>
      <c r="Y793" s="25" t="e">
        <f t="shared" si="476"/>
        <v>#N/A</v>
      </c>
      <c r="Z793" s="25" t="e">
        <f t="shared" si="477"/>
        <v>#N/A</v>
      </c>
      <c r="AA793" s="25" t="e">
        <f t="shared" si="478"/>
        <v>#N/A</v>
      </c>
      <c r="AB793" s="25" t="e">
        <f t="shared" si="479"/>
        <v>#N/A</v>
      </c>
      <c r="AC793" s="25" t="e">
        <f t="shared" si="480"/>
        <v>#N/A</v>
      </c>
      <c r="AD793" s="25" t="e">
        <f t="shared" si="481"/>
        <v>#N/A</v>
      </c>
      <c r="AE793" s="25" t="e">
        <f t="shared" si="482"/>
        <v>#N/A</v>
      </c>
      <c r="AF793" s="25" t="e">
        <f t="shared" si="483"/>
        <v>#N/A</v>
      </c>
    </row>
    <row r="794" spans="1:32" hidden="1" x14ac:dyDescent="0.25">
      <c r="A794" s="283"/>
      <c r="B794" s="34"/>
      <c r="C794" s="34"/>
      <c r="D794" s="394"/>
      <c r="E794" s="48"/>
      <c r="F794" s="397"/>
      <c r="G794" s="48"/>
      <c r="H794" s="4"/>
      <c r="I794" s="48"/>
      <c r="J794" s="223"/>
      <c r="K794" s="48"/>
      <c r="L794" s="223"/>
      <c r="M794" s="48"/>
      <c r="N794" s="223"/>
      <c r="O794" s="48"/>
      <c r="P794" s="134"/>
      <c r="Q794" s="134"/>
      <c r="T794" s="25" t="str">
        <f t="shared" si="494"/>
        <v/>
      </c>
      <c r="U794" s="25" t="e">
        <f t="shared" si="472"/>
        <v>#N/A</v>
      </c>
      <c r="V794" s="25" t="e">
        <f t="shared" si="473"/>
        <v>#N/A</v>
      </c>
      <c r="W794" s="25" t="e">
        <f t="shared" si="474"/>
        <v>#N/A</v>
      </c>
      <c r="X794" s="25" t="e">
        <f t="shared" si="475"/>
        <v>#N/A</v>
      </c>
      <c r="Y794" s="25" t="e">
        <f t="shared" si="476"/>
        <v>#N/A</v>
      </c>
      <c r="Z794" s="25" t="e">
        <f t="shared" si="477"/>
        <v>#N/A</v>
      </c>
      <c r="AA794" s="25" t="e">
        <f t="shared" si="478"/>
        <v>#N/A</v>
      </c>
      <c r="AB794" s="25" t="e">
        <f t="shared" si="479"/>
        <v>#N/A</v>
      </c>
      <c r="AC794" s="25" t="e">
        <f t="shared" si="480"/>
        <v>#N/A</v>
      </c>
      <c r="AD794" s="25" t="e">
        <f t="shared" si="481"/>
        <v>#N/A</v>
      </c>
      <c r="AE794" s="25" t="e">
        <f t="shared" si="482"/>
        <v>#N/A</v>
      </c>
      <c r="AF794" s="25" t="e">
        <f t="shared" si="483"/>
        <v>#N/A</v>
      </c>
    </row>
    <row r="795" spans="1:32" hidden="1" x14ac:dyDescent="0.25">
      <c r="A795" s="283"/>
      <c r="B795" s="34"/>
      <c r="C795" s="34"/>
      <c r="D795" s="394"/>
      <c r="E795" s="48"/>
      <c r="F795" s="398"/>
      <c r="G795" s="48"/>
      <c r="H795" s="223"/>
      <c r="I795" s="48"/>
      <c r="J795" s="223"/>
      <c r="K795" s="48"/>
      <c r="L795" s="223"/>
      <c r="M795" s="48"/>
      <c r="N795" s="223"/>
      <c r="O795" s="48"/>
      <c r="P795" s="134"/>
      <c r="Q795" s="134"/>
      <c r="T795" s="25" t="str">
        <f t="shared" si="494"/>
        <v/>
      </c>
      <c r="U795" s="25" t="e">
        <f t="shared" si="472"/>
        <v>#N/A</v>
      </c>
      <c r="V795" s="25" t="e">
        <f t="shared" si="473"/>
        <v>#N/A</v>
      </c>
      <c r="W795" s="25" t="e">
        <f t="shared" si="474"/>
        <v>#N/A</v>
      </c>
      <c r="X795" s="25" t="e">
        <f t="shared" si="475"/>
        <v>#N/A</v>
      </c>
      <c r="Y795" s="25" t="e">
        <f t="shared" si="476"/>
        <v>#N/A</v>
      </c>
      <c r="Z795" s="25" t="e">
        <f t="shared" si="477"/>
        <v>#N/A</v>
      </c>
      <c r="AA795" s="25" t="e">
        <f t="shared" si="478"/>
        <v>#N/A</v>
      </c>
      <c r="AB795" s="25" t="e">
        <f t="shared" si="479"/>
        <v>#N/A</v>
      </c>
      <c r="AC795" s="25" t="e">
        <f t="shared" si="480"/>
        <v>#N/A</v>
      </c>
      <c r="AD795" s="25" t="e">
        <f t="shared" si="481"/>
        <v>#N/A</v>
      </c>
      <c r="AE795" s="25" t="e">
        <f t="shared" si="482"/>
        <v>#N/A</v>
      </c>
      <c r="AF795" s="25" t="e">
        <f t="shared" si="483"/>
        <v>#N/A</v>
      </c>
    </row>
    <row r="796" spans="1:32" hidden="1" x14ac:dyDescent="0.25">
      <c r="A796" s="283"/>
      <c r="B796" s="34"/>
      <c r="C796" s="34"/>
      <c r="D796" s="394"/>
      <c r="E796" s="48"/>
      <c r="F796" s="398"/>
      <c r="G796" s="48"/>
      <c r="H796" s="223"/>
      <c r="I796" s="48"/>
      <c r="J796" s="223"/>
      <c r="K796" s="48"/>
      <c r="L796" s="223"/>
      <c r="M796" s="48"/>
      <c r="N796" s="223"/>
      <c r="O796" s="48"/>
      <c r="P796" s="134"/>
      <c r="Q796" s="134"/>
      <c r="T796" s="25" t="str">
        <f t="shared" si="494"/>
        <v/>
      </c>
      <c r="U796" s="25" t="e">
        <f t="shared" si="472"/>
        <v>#N/A</v>
      </c>
      <c r="V796" s="25" t="e">
        <f t="shared" si="473"/>
        <v>#N/A</v>
      </c>
      <c r="W796" s="25" t="e">
        <f t="shared" si="474"/>
        <v>#N/A</v>
      </c>
      <c r="X796" s="25" t="e">
        <f t="shared" si="475"/>
        <v>#N/A</v>
      </c>
      <c r="Y796" s="25" t="e">
        <f t="shared" si="476"/>
        <v>#N/A</v>
      </c>
      <c r="Z796" s="25" t="e">
        <f t="shared" si="477"/>
        <v>#N/A</v>
      </c>
      <c r="AA796" s="25" t="e">
        <f t="shared" si="478"/>
        <v>#N/A</v>
      </c>
      <c r="AB796" s="25" t="e">
        <f t="shared" si="479"/>
        <v>#N/A</v>
      </c>
      <c r="AC796" s="25" t="e">
        <f t="shared" si="480"/>
        <v>#N/A</v>
      </c>
      <c r="AD796" s="25" t="e">
        <f t="shared" si="481"/>
        <v>#N/A</v>
      </c>
      <c r="AE796" s="25" t="e">
        <f t="shared" si="482"/>
        <v>#N/A</v>
      </c>
      <c r="AF796" s="25" t="e">
        <f t="shared" si="483"/>
        <v>#N/A</v>
      </c>
    </row>
    <row r="797" spans="1:32" hidden="1" x14ac:dyDescent="0.25">
      <c r="A797" s="283"/>
      <c r="B797" s="34"/>
      <c r="C797" s="34"/>
      <c r="D797" s="394"/>
      <c r="E797" s="48"/>
      <c r="F797" s="397"/>
      <c r="G797" s="48"/>
      <c r="H797" s="4"/>
      <c r="I797" s="48"/>
      <c r="J797" s="223"/>
      <c r="K797" s="48"/>
      <c r="L797" s="223"/>
      <c r="M797" s="48"/>
      <c r="N797" s="223"/>
      <c r="O797" s="48"/>
      <c r="P797" s="134"/>
      <c r="Q797" s="134"/>
      <c r="T797" s="25" t="str">
        <f t="shared" si="494"/>
        <v/>
      </c>
      <c r="U797" s="25" t="e">
        <f t="shared" si="472"/>
        <v>#N/A</v>
      </c>
      <c r="V797" s="25" t="e">
        <f t="shared" si="473"/>
        <v>#N/A</v>
      </c>
      <c r="W797" s="25" t="e">
        <f t="shared" si="474"/>
        <v>#N/A</v>
      </c>
      <c r="X797" s="25" t="e">
        <f t="shared" si="475"/>
        <v>#N/A</v>
      </c>
      <c r="Y797" s="25" t="e">
        <f t="shared" si="476"/>
        <v>#N/A</v>
      </c>
      <c r="Z797" s="25" t="e">
        <f t="shared" si="477"/>
        <v>#N/A</v>
      </c>
      <c r="AA797" s="25" t="e">
        <f t="shared" si="478"/>
        <v>#N/A</v>
      </c>
      <c r="AB797" s="25" t="e">
        <f t="shared" si="479"/>
        <v>#N/A</v>
      </c>
      <c r="AC797" s="25" t="e">
        <f t="shared" si="480"/>
        <v>#N/A</v>
      </c>
      <c r="AD797" s="25" t="e">
        <f t="shared" si="481"/>
        <v>#N/A</v>
      </c>
      <c r="AE797" s="25" t="e">
        <f t="shared" si="482"/>
        <v>#N/A</v>
      </c>
      <c r="AF797" s="25" t="e">
        <f t="shared" si="483"/>
        <v>#N/A</v>
      </c>
    </row>
    <row r="798" spans="1:32" hidden="1" x14ac:dyDescent="0.25">
      <c r="A798" s="283"/>
      <c r="B798" s="271"/>
      <c r="C798" s="34"/>
      <c r="D798" s="394"/>
      <c r="E798" s="48"/>
      <c r="F798" s="397"/>
      <c r="G798" s="48"/>
      <c r="H798" s="4"/>
      <c r="I798" s="48"/>
      <c r="J798" s="223"/>
      <c r="K798" s="48"/>
      <c r="L798" s="223"/>
      <c r="M798" s="48"/>
      <c r="N798" s="223"/>
      <c r="O798" s="48"/>
      <c r="P798" s="134"/>
      <c r="Q798" s="134"/>
      <c r="T798" s="25" t="str">
        <f t="shared" si="494"/>
        <v/>
      </c>
      <c r="U798" s="25" t="e">
        <f t="shared" si="472"/>
        <v>#N/A</v>
      </c>
      <c r="V798" s="25" t="e">
        <f t="shared" si="473"/>
        <v>#N/A</v>
      </c>
      <c r="W798" s="25" t="e">
        <f t="shared" si="474"/>
        <v>#N/A</v>
      </c>
      <c r="X798" s="25" t="e">
        <f t="shared" si="475"/>
        <v>#N/A</v>
      </c>
      <c r="Y798" s="25" t="e">
        <f t="shared" si="476"/>
        <v>#N/A</v>
      </c>
      <c r="Z798" s="25" t="e">
        <f t="shared" si="477"/>
        <v>#N/A</v>
      </c>
      <c r="AA798" s="25" t="e">
        <f t="shared" si="478"/>
        <v>#N/A</v>
      </c>
      <c r="AB798" s="25" t="e">
        <f t="shared" si="479"/>
        <v>#N/A</v>
      </c>
      <c r="AC798" s="25" t="e">
        <f t="shared" si="480"/>
        <v>#N/A</v>
      </c>
      <c r="AD798" s="25" t="e">
        <f t="shared" si="481"/>
        <v>#N/A</v>
      </c>
      <c r="AE798" s="25" t="e">
        <f t="shared" si="482"/>
        <v>#N/A</v>
      </c>
      <c r="AF798" s="25" t="e">
        <f t="shared" si="483"/>
        <v>#N/A</v>
      </c>
    </row>
    <row r="799" spans="1:32" hidden="1" x14ac:dyDescent="0.25">
      <c r="A799" s="283"/>
      <c r="B799" s="271"/>
      <c r="C799" s="34"/>
      <c r="D799" s="394"/>
      <c r="E799" s="48"/>
      <c r="F799" s="397"/>
      <c r="G799" s="48"/>
      <c r="H799" s="4"/>
      <c r="I799" s="48"/>
      <c r="J799" s="223"/>
      <c r="K799" s="48"/>
      <c r="L799" s="223"/>
      <c r="M799" s="48"/>
      <c r="N799" s="223"/>
      <c r="O799" s="48"/>
      <c r="P799" s="134"/>
      <c r="Q799" s="134"/>
      <c r="T799" s="25" t="str">
        <f t="shared" si="494"/>
        <v/>
      </c>
      <c r="U799" s="25" t="e">
        <f t="shared" si="472"/>
        <v>#N/A</v>
      </c>
      <c r="V799" s="25" t="e">
        <f t="shared" si="473"/>
        <v>#N/A</v>
      </c>
      <c r="W799" s="25" t="e">
        <f t="shared" si="474"/>
        <v>#N/A</v>
      </c>
      <c r="X799" s="25" t="e">
        <f t="shared" si="475"/>
        <v>#N/A</v>
      </c>
      <c r="Y799" s="25" t="e">
        <f t="shared" si="476"/>
        <v>#N/A</v>
      </c>
      <c r="Z799" s="25" t="e">
        <f t="shared" si="477"/>
        <v>#N/A</v>
      </c>
      <c r="AA799" s="25" t="e">
        <f t="shared" si="478"/>
        <v>#N/A</v>
      </c>
      <c r="AB799" s="25" t="e">
        <f t="shared" si="479"/>
        <v>#N/A</v>
      </c>
      <c r="AC799" s="25" t="e">
        <f t="shared" si="480"/>
        <v>#N/A</v>
      </c>
      <c r="AD799" s="25" t="e">
        <f t="shared" si="481"/>
        <v>#N/A</v>
      </c>
      <c r="AE799" s="25" t="e">
        <f t="shared" si="482"/>
        <v>#N/A</v>
      </c>
      <c r="AF799" s="25" t="e">
        <f t="shared" si="483"/>
        <v>#N/A</v>
      </c>
    </row>
    <row r="800" spans="1:32" hidden="1" x14ac:dyDescent="0.25">
      <c r="A800" s="283"/>
      <c r="B800" s="271"/>
      <c r="C800" s="34"/>
      <c r="D800" s="394"/>
      <c r="E800" s="48"/>
      <c r="F800" s="397"/>
      <c r="G800" s="48"/>
      <c r="H800" s="4"/>
      <c r="I800" s="48"/>
      <c r="J800" s="223"/>
      <c r="K800" s="48"/>
      <c r="L800" s="223"/>
      <c r="M800" s="48"/>
      <c r="N800" s="223"/>
      <c r="O800" s="48"/>
      <c r="P800" s="134"/>
      <c r="Q800" s="134"/>
      <c r="T800" s="25" t="str">
        <f t="shared" si="494"/>
        <v/>
      </c>
      <c r="U800" s="25" t="e">
        <f t="shared" si="472"/>
        <v>#N/A</v>
      </c>
      <c r="V800" s="25" t="e">
        <f t="shared" si="473"/>
        <v>#N/A</v>
      </c>
      <c r="W800" s="25" t="e">
        <f t="shared" si="474"/>
        <v>#N/A</v>
      </c>
      <c r="X800" s="25" t="e">
        <f t="shared" si="475"/>
        <v>#N/A</v>
      </c>
      <c r="Y800" s="25" t="e">
        <f t="shared" si="476"/>
        <v>#N/A</v>
      </c>
      <c r="Z800" s="25" t="e">
        <f t="shared" si="477"/>
        <v>#N/A</v>
      </c>
      <c r="AA800" s="25" t="e">
        <f t="shared" si="478"/>
        <v>#N/A</v>
      </c>
      <c r="AB800" s="25" t="e">
        <f t="shared" si="479"/>
        <v>#N/A</v>
      </c>
      <c r="AC800" s="25" t="e">
        <f t="shared" si="480"/>
        <v>#N/A</v>
      </c>
      <c r="AD800" s="25" t="e">
        <f t="shared" si="481"/>
        <v>#N/A</v>
      </c>
      <c r="AE800" s="25" t="e">
        <f t="shared" si="482"/>
        <v>#N/A</v>
      </c>
      <c r="AF800" s="25" t="e">
        <f t="shared" si="483"/>
        <v>#N/A</v>
      </c>
    </row>
    <row r="801" spans="1:32" hidden="1" x14ac:dyDescent="0.25">
      <c r="A801" s="283"/>
      <c r="B801" s="271"/>
      <c r="C801" s="34"/>
      <c r="D801" s="394"/>
      <c r="E801" s="48"/>
      <c r="F801" s="397"/>
      <c r="G801" s="48"/>
      <c r="H801" s="4"/>
      <c r="I801" s="48"/>
      <c r="J801" s="223"/>
      <c r="K801" s="48"/>
      <c r="L801" s="223"/>
      <c r="M801" s="48"/>
      <c r="N801" s="223"/>
      <c r="O801" s="48"/>
      <c r="P801" s="134"/>
      <c r="Q801" s="134"/>
      <c r="T801" s="25" t="str">
        <f t="shared" si="494"/>
        <v/>
      </c>
      <c r="U801" s="25" t="e">
        <f t="shared" si="472"/>
        <v>#N/A</v>
      </c>
      <c r="V801" s="25" t="e">
        <f t="shared" si="473"/>
        <v>#N/A</v>
      </c>
      <c r="W801" s="25" t="e">
        <f t="shared" si="474"/>
        <v>#N/A</v>
      </c>
      <c r="X801" s="25" t="e">
        <f t="shared" si="475"/>
        <v>#N/A</v>
      </c>
      <c r="Y801" s="25" t="e">
        <f t="shared" si="476"/>
        <v>#N/A</v>
      </c>
      <c r="Z801" s="25" t="e">
        <f t="shared" si="477"/>
        <v>#N/A</v>
      </c>
      <c r="AA801" s="25" t="e">
        <f t="shared" si="478"/>
        <v>#N/A</v>
      </c>
      <c r="AB801" s="25" t="e">
        <f t="shared" si="479"/>
        <v>#N/A</v>
      </c>
      <c r="AC801" s="25" t="e">
        <f t="shared" si="480"/>
        <v>#N/A</v>
      </c>
      <c r="AD801" s="25" t="e">
        <f t="shared" si="481"/>
        <v>#N/A</v>
      </c>
      <c r="AE801" s="25" t="e">
        <f t="shared" si="482"/>
        <v>#N/A</v>
      </c>
      <c r="AF801" s="25" t="e">
        <f t="shared" si="483"/>
        <v>#N/A</v>
      </c>
    </row>
    <row r="802" spans="1:32" hidden="1" x14ac:dyDescent="0.25">
      <c r="A802" s="283"/>
      <c r="B802" s="271"/>
      <c r="C802" s="34"/>
      <c r="D802" s="394"/>
      <c r="E802" s="48"/>
      <c r="F802" s="397"/>
      <c r="G802" s="48"/>
      <c r="H802" s="4"/>
      <c r="I802" s="48"/>
      <c r="J802" s="223"/>
      <c r="K802" s="48"/>
      <c r="L802" s="223"/>
      <c r="M802" s="48"/>
      <c r="N802" s="223"/>
      <c r="O802" s="48"/>
      <c r="P802" s="134"/>
      <c r="Q802" s="134"/>
      <c r="T802" s="25" t="str">
        <f t="shared" si="494"/>
        <v/>
      </c>
      <c r="U802" s="25" t="e">
        <f t="shared" si="472"/>
        <v>#N/A</v>
      </c>
      <c r="V802" s="25" t="e">
        <f t="shared" si="473"/>
        <v>#N/A</v>
      </c>
      <c r="W802" s="25" t="e">
        <f t="shared" si="474"/>
        <v>#N/A</v>
      </c>
      <c r="X802" s="25" t="e">
        <f t="shared" si="475"/>
        <v>#N/A</v>
      </c>
      <c r="Y802" s="25" t="e">
        <f t="shared" si="476"/>
        <v>#N/A</v>
      </c>
      <c r="Z802" s="25" t="e">
        <f t="shared" si="477"/>
        <v>#N/A</v>
      </c>
      <c r="AA802" s="25" t="e">
        <f t="shared" si="478"/>
        <v>#N/A</v>
      </c>
      <c r="AB802" s="25" t="e">
        <f t="shared" si="479"/>
        <v>#N/A</v>
      </c>
      <c r="AC802" s="25" t="e">
        <f t="shared" si="480"/>
        <v>#N/A</v>
      </c>
      <c r="AD802" s="25" t="e">
        <f t="shared" si="481"/>
        <v>#N/A</v>
      </c>
      <c r="AE802" s="25" t="e">
        <f t="shared" si="482"/>
        <v>#N/A</v>
      </c>
      <c r="AF802" s="25" t="e">
        <f t="shared" si="483"/>
        <v>#N/A</v>
      </c>
    </row>
    <row r="803" spans="1:32" hidden="1" x14ac:dyDescent="0.25">
      <c r="A803" s="283"/>
      <c r="B803" s="271"/>
      <c r="C803" s="34"/>
      <c r="D803" s="394"/>
      <c r="E803" s="48"/>
      <c r="F803" s="397"/>
      <c r="G803" s="48"/>
      <c r="H803" s="4"/>
      <c r="I803" s="48"/>
      <c r="J803" s="223"/>
      <c r="K803" s="48"/>
      <c r="L803" s="223"/>
      <c r="M803" s="48"/>
      <c r="N803" s="223"/>
      <c r="O803" s="48"/>
      <c r="P803" s="134"/>
      <c r="Q803" s="134"/>
      <c r="T803" s="25" t="str">
        <f t="shared" si="494"/>
        <v/>
      </c>
      <c r="U803" s="25" t="e">
        <f t="shared" si="472"/>
        <v>#N/A</v>
      </c>
      <c r="V803" s="25" t="e">
        <f t="shared" si="473"/>
        <v>#N/A</v>
      </c>
      <c r="W803" s="25" t="e">
        <f t="shared" si="474"/>
        <v>#N/A</v>
      </c>
      <c r="X803" s="25" t="e">
        <f t="shared" si="475"/>
        <v>#N/A</v>
      </c>
      <c r="Y803" s="25" t="e">
        <f t="shared" si="476"/>
        <v>#N/A</v>
      </c>
      <c r="Z803" s="25" t="e">
        <f t="shared" si="477"/>
        <v>#N/A</v>
      </c>
      <c r="AA803" s="25" t="e">
        <f t="shared" si="478"/>
        <v>#N/A</v>
      </c>
      <c r="AB803" s="25" t="e">
        <f t="shared" si="479"/>
        <v>#N/A</v>
      </c>
      <c r="AC803" s="25" t="e">
        <f t="shared" si="480"/>
        <v>#N/A</v>
      </c>
      <c r="AD803" s="25" t="e">
        <f t="shared" si="481"/>
        <v>#N/A</v>
      </c>
      <c r="AE803" s="25" t="e">
        <f t="shared" si="482"/>
        <v>#N/A</v>
      </c>
      <c r="AF803" s="25" t="e">
        <f t="shared" si="483"/>
        <v>#N/A</v>
      </c>
    </row>
    <row r="804" spans="1:32" hidden="1" x14ac:dyDescent="0.25">
      <c r="A804" s="283"/>
      <c r="B804" s="271"/>
      <c r="C804" s="34"/>
      <c r="D804" s="394"/>
      <c r="E804" s="48"/>
      <c r="F804" s="397"/>
      <c r="G804" s="48"/>
      <c r="H804" s="4"/>
      <c r="I804" s="48"/>
      <c r="J804" s="223"/>
      <c r="K804" s="48"/>
      <c r="L804" s="223"/>
      <c r="M804" s="48"/>
      <c r="N804" s="223"/>
      <c r="O804" s="48"/>
      <c r="P804" s="134"/>
      <c r="Q804" s="134"/>
      <c r="T804" s="25" t="str">
        <f t="shared" si="494"/>
        <v/>
      </c>
      <c r="U804" s="25" t="e">
        <f t="shared" si="472"/>
        <v>#N/A</v>
      </c>
      <c r="V804" s="25" t="e">
        <f t="shared" si="473"/>
        <v>#N/A</v>
      </c>
      <c r="W804" s="25" t="e">
        <f t="shared" si="474"/>
        <v>#N/A</v>
      </c>
      <c r="X804" s="25" t="e">
        <f t="shared" si="475"/>
        <v>#N/A</v>
      </c>
      <c r="Y804" s="25" t="e">
        <f t="shared" si="476"/>
        <v>#N/A</v>
      </c>
      <c r="Z804" s="25" t="e">
        <f t="shared" si="477"/>
        <v>#N/A</v>
      </c>
      <c r="AA804" s="25" t="e">
        <f t="shared" si="478"/>
        <v>#N/A</v>
      </c>
      <c r="AB804" s="25" t="e">
        <f t="shared" si="479"/>
        <v>#N/A</v>
      </c>
      <c r="AC804" s="25" t="e">
        <f t="shared" si="480"/>
        <v>#N/A</v>
      </c>
      <c r="AD804" s="25" t="e">
        <f t="shared" si="481"/>
        <v>#N/A</v>
      </c>
      <c r="AE804" s="25" t="e">
        <f t="shared" si="482"/>
        <v>#N/A</v>
      </c>
      <c r="AF804" s="25" t="e">
        <f t="shared" si="483"/>
        <v>#N/A</v>
      </c>
    </row>
    <row r="805" spans="1:32" hidden="1" x14ac:dyDescent="0.25">
      <c r="A805" s="283"/>
      <c r="B805" s="271"/>
      <c r="C805" s="34"/>
      <c r="D805" s="394"/>
      <c r="E805" s="48"/>
      <c r="F805" s="397"/>
      <c r="G805" s="48"/>
      <c r="H805" s="4"/>
      <c r="I805" s="48"/>
      <c r="J805" s="223"/>
      <c r="K805" s="48"/>
      <c r="L805" s="223"/>
      <c r="M805" s="48"/>
      <c r="N805" s="223"/>
      <c r="O805" s="48"/>
      <c r="P805" s="134"/>
      <c r="Q805" s="134"/>
      <c r="T805" s="25" t="str">
        <f t="shared" ref="T805:T826" si="507">LEFT(C805,12)</f>
        <v/>
      </c>
      <c r="U805" s="25" t="e">
        <f t="shared" si="472"/>
        <v>#N/A</v>
      </c>
      <c r="V805" s="25" t="e">
        <f t="shared" si="473"/>
        <v>#N/A</v>
      </c>
      <c r="W805" s="25" t="e">
        <f t="shared" si="474"/>
        <v>#N/A</v>
      </c>
      <c r="X805" s="25" t="e">
        <f t="shared" si="475"/>
        <v>#N/A</v>
      </c>
      <c r="Y805" s="25" t="e">
        <f t="shared" si="476"/>
        <v>#N/A</v>
      </c>
      <c r="Z805" s="25" t="e">
        <f t="shared" si="477"/>
        <v>#N/A</v>
      </c>
      <c r="AA805" s="25" t="e">
        <f t="shared" si="478"/>
        <v>#N/A</v>
      </c>
      <c r="AB805" s="25" t="e">
        <f t="shared" si="479"/>
        <v>#N/A</v>
      </c>
      <c r="AC805" s="25" t="e">
        <f t="shared" si="480"/>
        <v>#N/A</v>
      </c>
      <c r="AD805" s="25" t="e">
        <f t="shared" si="481"/>
        <v>#N/A</v>
      </c>
      <c r="AE805" s="25" t="e">
        <f t="shared" si="482"/>
        <v>#N/A</v>
      </c>
      <c r="AF805" s="25" t="e">
        <f t="shared" si="483"/>
        <v>#N/A</v>
      </c>
    </row>
    <row r="806" spans="1:32" hidden="1" x14ac:dyDescent="0.25">
      <c r="A806" s="283"/>
      <c r="B806" s="271"/>
      <c r="C806" s="34"/>
      <c r="D806" s="394"/>
      <c r="E806" s="48"/>
      <c r="F806" s="397"/>
      <c r="G806" s="48"/>
      <c r="H806" s="4"/>
      <c r="I806" s="48"/>
      <c r="J806" s="223"/>
      <c r="K806" s="48"/>
      <c r="L806" s="223"/>
      <c r="M806" s="48"/>
      <c r="N806" s="223"/>
      <c r="O806" s="48"/>
      <c r="P806" s="134"/>
      <c r="Q806" s="134"/>
      <c r="T806" s="25" t="str">
        <f t="shared" si="507"/>
        <v/>
      </c>
      <c r="U806" s="25" t="e">
        <f t="shared" si="472"/>
        <v>#N/A</v>
      </c>
      <c r="V806" s="25" t="e">
        <f t="shared" si="473"/>
        <v>#N/A</v>
      </c>
      <c r="W806" s="25" t="e">
        <f t="shared" si="474"/>
        <v>#N/A</v>
      </c>
      <c r="X806" s="25" t="e">
        <f t="shared" si="475"/>
        <v>#N/A</v>
      </c>
      <c r="Y806" s="25" t="e">
        <f t="shared" si="476"/>
        <v>#N/A</v>
      </c>
      <c r="Z806" s="25" t="e">
        <f t="shared" si="477"/>
        <v>#N/A</v>
      </c>
      <c r="AA806" s="25" t="e">
        <f t="shared" si="478"/>
        <v>#N/A</v>
      </c>
      <c r="AB806" s="25" t="e">
        <f t="shared" si="479"/>
        <v>#N/A</v>
      </c>
      <c r="AC806" s="25" t="e">
        <f t="shared" si="480"/>
        <v>#N/A</v>
      </c>
      <c r="AD806" s="25" t="e">
        <f t="shared" si="481"/>
        <v>#N/A</v>
      </c>
      <c r="AE806" s="25" t="e">
        <f t="shared" si="482"/>
        <v>#N/A</v>
      </c>
      <c r="AF806" s="25" t="e">
        <f t="shared" si="483"/>
        <v>#N/A</v>
      </c>
    </row>
    <row r="807" spans="1:32" hidden="1" x14ac:dyDescent="0.25">
      <c r="A807" s="283"/>
      <c r="B807" s="271"/>
      <c r="C807" s="34"/>
      <c r="D807" s="394"/>
      <c r="E807" s="48"/>
      <c r="F807" s="397"/>
      <c r="G807" s="48"/>
      <c r="H807" s="4"/>
      <c r="I807" s="48"/>
      <c r="J807" s="223"/>
      <c r="K807" s="48"/>
      <c r="L807" s="223"/>
      <c r="M807" s="48"/>
      <c r="N807" s="223"/>
      <c r="O807" s="48"/>
      <c r="P807" s="134"/>
      <c r="Q807" s="134"/>
      <c r="T807" s="25" t="str">
        <f t="shared" si="507"/>
        <v/>
      </c>
      <c r="U807" s="25" t="e">
        <f t="shared" si="472"/>
        <v>#N/A</v>
      </c>
      <c r="V807" s="25" t="e">
        <f t="shared" si="473"/>
        <v>#N/A</v>
      </c>
      <c r="W807" s="25" t="e">
        <f t="shared" si="474"/>
        <v>#N/A</v>
      </c>
      <c r="X807" s="25" t="e">
        <f t="shared" si="475"/>
        <v>#N/A</v>
      </c>
      <c r="Y807" s="25" t="e">
        <f t="shared" si="476"/>
        <v>#N/A</v>
      </c>
      <c r="Z807" s="25" t="e">
        <f t="shared" si="477"/>
        <v>#N/A</v>
      </c>
      <c r="AA807" s="25" t="e">
        <f t="shared" si="478"/>
        <v>#N/A</v>
      </c>
      <c r="AB807" s="25" t="e">
        <f t="shared" si="479"/>
        <v>#N/A</v>
      </c>
      <c r="AC807" s="25" t="e">
        <f t="shared" si="480"/>
        <v>#N/A</v>
      </c>
      <c r="AD807" s="25" t="e">
        <f t="shared" si="481"/>
        <v>#N/A</v>
      </c>
      <c r="AE807" s="25" t="e">
        <f t="shared" si="482"/>
        <v>#N/A</v>
      </c>
      <c r="AF807" s="25" t="e">
        <f t="shared" si="483"/>
        <v>#N/A</v>
      </c>
    </row>
    <row r="808" spans="1:32" hidden="1" x14ac:dyDescent="0.25">
      <c r="A808" s="283"/>
      <c r="B808" s="271"/>
      <c r="C808" s="34"/>
      <c r="D808" s="394"/>
      <c r="E808" s="48"/>
      <c r="F808" s="397"/>
      <c r="G808" s="48"/>
      <c r="H808" s="4"/>
      <c r="I808" s="48"/>
      <c r="J808" s="223"/>
      <c r="K808" s="48"/>
      <c r="L808" s="223"/>
      <c r="M808" s="48"/>
      <c r="N808" s="223"/>
      <c r="O808" s="48"/>
      <c r="P808" s="134"/>
      <c r="Q808" s="134"/>
      <c r="T808" s="25" t="str">
        <f t="shared" si="507"/>
        <v/>
      </c>
      <c r="U808" s="25" t="e">
        <f t="shared" si="472"/>
        <v>#N/A</v>
      </c>
      <c r="V808" s="25" t="e">
        <f t="shared" si="473"/>
        <v>#N/A</v>
      </c>
      <c r="W808" s="25" t="e">
        <f t="shared" si="474"/>
        <v>#N/A</v>
      </c>
      <c r="X808" s="25" t="e">
        <f t="shared" si="475"/>
        <v>#N/A</v>
      </c>
      <c r="Y808" s="25" t="e">
        <f t="shared" si="476"/>
        <v>#N/A</v>
      </c>
      <c r="Z808" s="25" t="e">
        <f t="shared" si="477"/>
        <v>#N/A</v>
      </c>
      <c r="AA808" s="25" t="e">
        <f t="shared" si="478"/>
        <v>#N/A</v>
      </c>
      <c r="AB808" s="25" t="e">
        <f t="shared" si="479"/>
        <v>#N/A</v>
      </c>
      <c r="AC808" s="25" t="e">
        <f t="shared" si="480"/>
        <v>#N/A</v>
      </c>
      <c r="AD808" s="25" t="e">
        <f t="shared" si="481"/>
        <v>#N/A</v>
      </c>
      <c r="AE808" s="25" t="e">
        <f t="shared" si="482"/>
        <v>#N/A</v>
      </c>
      <c r="AF808" s="25" t="e">
        <f t="shared" si="483"/>
        <v>#N/A</v>
      </c>
    </row>
    <row r="809" spans="1:32" hidden="1" x14ac:dyDescent="0.25">
      <c r="A809" s="283"/>
      <c r="B809" s="271"/>
      <c r="C809" s="34"/>
      <c r="D809" s="394"/>
      <c r="E809" s="48"/>
      <c r="F809" s="397"/>
      <c r="G809" s="48"/>
      <c r="H809" s="4"/>
      <c r="I809" s="48"/>
      <c r="J809" s="223"/>
      <c r="K809" s="48"/>
      <c r="L809" s="223"/>
      <c r="M809" s="48"/>
      <c r="N809" s="223"/>
      <c r="O809" s="48"/>
      <c r="P809" s="134"/>
      <c r="Q809" s="134"/>
      <c r="T809" s="25" t="str">
        <f t="shared" si="507"/>
        <v/>
      </c>
      <c r="U809" s="25" t="e">
        <f t="shared" si="472"/>
        <v>#N/A</v>
      </c>
      <c r="V809" s="25" t="e">
        <f t="shared" si="473"/>
        <v>#N/A</v>
      </c>
      <c r="W809" s="25" t="e">
        <f t="shared" si="474"/>
        <v>#N/A</v>
      </c>
      <c r="X809" s="25" t="e">
        <f t="shared" si="475"/>
        <v>#N/A</v>
      </c>
      <c r="Y809" s="25" t="e">
        <f t="shared" si="476"/>
        <v>#N/A</v>
      </c>
      <c r="Z809" s="25" t="e">
        <f t="shared" si="477"/>
        <v>#N/A</v>
      </c>
      <c r="AA809" s="25" t="e">
        <f t="shared" si="478"/>
        <v>#N/A</v>
      </c>
      <c r="AB809" s="25" t="e">
        <f t="shared" si="479"/>
        <v>#N/A</v>
      </c>
      <c r="AC809" s="25" t="e">
        <f t="shared" si="480"/>
        <v>#N/A</v>
      </c>
      <c r="AD809" s="25" t="e">
        <f t="shared" si="481"/>
        <v>#N/A</v>
      </c>
      <c r="AE809" s="25" t="e">
        <f t="shared" si="482"/>
        <v>#N/A</v>
      </c>
      <c r="AF809" s="25" t="e">
        <f t="shared" si="483"/>
        <v>#N/A</v>
      </c>
    </row>
    <row r="810" spans="1:32" hidden="1" x14ac:dyDescent="0.25">
      <c r="A810" s="283"/>
      <c r="B810" s="271"/>
      <c r="C810" s="34"/>
      <c r="D810" s="394"/>
      <c r="E810" s="48"/>
      <c r="F810" s="397"/>
      <c r="G810" s="48"/>
      <c r="H810" s="4"/>
      <c r="I810" s="48"/>
      <c r="J810" s="223"/>
      <c r="K810" s="48"/>
      <c r="L810" s="223"/>
      <c r="M810" s="48"/>
      <c r="N810" s="223"/>
      <c r="O810" s="48"/>
      <c r="P810" s="134"/>
      <c r="Q810" s="134"/>
      <c r="T810" s="25" t="str">
        <f t="shared" si="507"/>
        <v/>
      </c>
      <c r="U810" s="25" t="e">
        <f t="shared" si="472"/>
        <v>#N/A</v>
      </c>
      <c r="V810" s="25" t="e">
        <f t="shared" si="473"/>
        <v>#N/A</v>
      </c>
      <c r="W810" s="25" t="e">
        <f t="shared" si="474"/>
        <v>#N/A</v>
      </c>
      <c r="X810" s="25" t="e">
        <f t="shared" si="475"/>
        <v>#N/A</v>
      </c>
      <c r="Y810" s="25" t="e">
        <f t="shared" si="476"/>
        <v>#N/A</v>
      </c>
      <c r="Z810" s="25" t="e">
        <f t="shared" si="477"/>
        <v>#N/A</v>
      </c>
      <c r="AA810" s="25" t="e">
        <f t="shared" si="478"/>
        <v>#N/A</v>
      </c>
      <c r="AB810" s="25" t="e">
        <f t="shared" si="479"/>
        <v>#N/A</v>
      </c>
      <c r="AC810" s="25" t="e">
        <f t="shared" si="480"/>
        <v>#N/A</v>
      </c>
      <c r="AD810" s="25" t="e">
        <f t="shared" si="481"/>
        <v>#N/A</v>
      </c>
      <c r="AE810" s="25" t="e">
        <f t="shared" si="482"/>
        <v>#N/A</v>
      </c>
      <c r="AF810" s="25" t="e">
        <f t="shared" si="483"/>
        <v>#N/A</v>
      </c>
    </row>
    <row r="811" spans="1:32" hidden="1" x14ac:dyDescent="0.25">
      <c r="A811" s="283"/>
      <c r="B811" s="271"/>
      <c r="C811" s="34"/>
      <c r="D811" s="394"/>
      <c r="E811" s="48"/>
      <c r="F811" s="397"/>
      <c r="G811" s="48"/>
      <c r="H811" s="4"/>
      <c r="I811" s="48"/>
      <c r="J811" s="223"/>
      <c r="K811" s="48"/>
      <c r="L811" s="223"/>
      <c r="M811" s="48"/>
      <c r="N811" s="223"/>
      <c r="O811" s="48"/>
      <c r="P811" s="134"/>
      <c r="Q811" s="134"/>
      <c r="T811" s="25" t="str">
        <f t="shared" si="507"/>
        <v/>
      </c>
      <c r="U811" s="25" t="e">
        <f t="shared" si="472"/>
        <v>#N/A</v>
      </c>
      <c r="V811" s="25" t="e">
        <f t="shared" si="473"/>
        <v>#N/A</v>
      </c>
      <c r="W811" s="25" t="e">
        <f t="shared" si="474"/>
        <v>#N/A</v>
      </c>
      <c r="X811" s="25" t="e">
        <f t="shared" si="475"/>
        <v>#N/A</v>
      </c>
      <c r="Y811" s="25" t="e">
        <f t="shared" si="476"/>
        <v>#N/A</v>
      </c>
      <c r="Z811" s="25" t="e">
        <f t="shared" si="477"/>
        <v>#N/A</v>
      </c>
      <c r="AA811" s="25" t="e">
        <f t="shared" si="478"/>
        <v>#N/A</v>
      </c>
      <c r="AB811" s="25" t="e">
        <f t="shared" si="479"/>
        <v>#N/A</v>
      </c>
      <c r="AC811" s="25" t="e">
        <f t="shared" si="480"/>
        <v>#N/A</v>
      </c>
      <c r="AD811" s="25" t="e">
        <f t="shared" si="481"/>
        <v>#N/A</v>
      </c>
      <c r="AE811" s="25" t="e">
        <f t="shared" si="482"/>
        <v>#N/A</v>
      </c>
      <c r="AF811" s="25" t="e">
        <f t="shared" si="483"/>
        <v>#N/A</v>
      </c>
    </row>
    <row r="812" spans="1:32" hidden="1" x14ac:dyDescent="0.25">
      <c r="A812" s="283"/>
      <c r="B812" s="271"/>
      <c r="C812" s="34"/>
      <c r="D812" s="394"/>
      <c r="E812" s="48"/>
      <c r="F812" s="397"/>
      <c r="G812" s="48"/>
      <c r="H812" s="4"/>
      <c r="I812" s="48"/>
      <c r="J812" s="223"/>
      <c r="K812" s="48"/>
      <c r="L812" s="223"/>
      <c r="M812" s="48"/>
      <c r="N812" s="223"/>
      <c r="O812" s="48"/>
      <c r="P812" s="134"/>
      <c r="Q812" s="134"/>
      <c r="T812" s="25" t="str">
        <f t="shared" si="507"/>
        <v/>
      </c>
      <c r="U812" s="25" t="e">
        <f t="shared" si="472"/>
        <v>#N/A</v>
      </c>
      <c r="V812" s="25" t="e">
        <f t="shared" si="473"/>
        <v>#N/A</v>
      </c>
      <c r="W812" s="25" t="e">
        <f t="shared" si="474"/>
        <v>#N/A</v>
      </c>
      <c r="X812" s="25" t="e">
        <f t="shared" si="475"/>
        <v>#N/A</v>
      </c>
      <c r="Y812" s="25" t="e">
        <f t="shared" si="476"/>
        <v>#N/A</v>
      </c>
      <c r="Z812" s="25" t="e">
        <f t="shared" si="477"/>
        <v>#N/A</v>
      </c>
      <c r="AA812" s="25" t="e">
        <f t="shared" si="478"/>
        <v>#N/A</v>
      </c>
      <c r="AB812" s="25" t="e">
        <f t="shared" si="479"/>
        <v>#N/A</v>
      </c>
      <c r="AC812" s="25" t="e">
        <f t="shared" si="480"/>
        <v>#N/A</v>
      </c>
      <c r="AD812" s="25" t="e">
        <f t="shared" si="481"/>
        <v>#N/A</v>
      </c>
      <c r="AE812" s="25" t="e">
        <f t="shared" si="482"/>
        <v>#N/A</v>
      </c>
      <c r="AF812" s="25" t="e">
        <f t="shared" si="483"/>
        <v>#N/A</v>
      </c>
    </row>
    <row r="813" spans="1:32" hidden="1" x14ac:dyDescent="0.25">
      <c r="A813" s="283"/>
      <c r="B813" s="271"/>
      <c r="C813" s="34"/>
      <c r="D813" s="394"/>
      <c r="E813" s="48"/>
      <c r="F813" s="397"/>
      <c r="G813" s="48"/>
      <c r="H813" s="4"/>
      <c r="I813" s="48"/>
      <c r="J813" s="223"/>
      <c r="K813" s="48"/>
      <c r="L813" s="223"/>
      <c r="M813" s="48"/>
      <c r="N813" s="223"/>
      <c r="O813" s="48"/>
      <c r="P813" s="134"/>
      <c r="Q813" s="134"/>
      <c r="T813" s="25" t="str">
        <f t="shared" si="507"/>
        <v/>
      </c>
      <c r="U813" s="25" t="e">
        <f t="shared" si="472"/>
        <v>#N/A</v>
      </c>
      <c r="V813" s="25" t="e">
        <f t="shared" si="473"/>
        <v>#N/A</v>
      </c>
      <c r="W813" s="25" t="e">
        <f t="shared" si="474"/>
        <v>#N/A</v>
      </c>
      <c r="X813" s="25" t="e">
        <f t="shared" si="475"/>
        <v>#N/A</v>
      </c>
      <c r="Y813" s="25" t="e">
        <f t="shared" si="476"/>
        <v>#N/A</v>
      </c>
      <c r="Z813" s="25" t="e">
        <f t="shared" si="477"/>
        <v>#N/A</v>
      </c>
      <c r="AA813" s="25" t="e">
        <f t="shared" si="478"/>
        <v>#N/A</v>
      </c>
      <c r="AB813" s="25" t="e">
        <f t="shared" si="479"/>
        <v>#N/A</v>
      </c>
      <c r="AC813" s="25" t="e">
        <f t="shared" si="480"/>
        <v>#N/A</v>
      </c>
      <c r="AD813" s="25" t="e">
        <f t="shared" si="481"/>
        <v>#N/A</v>
      </c>
      <c r="AE813" s="25" t="e">
        <f t="shared" si="482"/>
        <v>#N/A</v>
      </c>
      <c r="AF813" s="25" t="e">
        <f t="shared" si="483"/>
        <v>#N/A</v>
      </c>
    </row>
    <row r="814" spans="1:32" hidden="1" x14ac:dyDescent="0.25">
      <c r="A814" s="283"/>
      <c r="B814" s="271"/>
      <c r="C814" s="34"/>
      <c r="D814" s="394"/>
      <c r="E814" s="48"/>
      <c r="F814" s="397"/>
      <c r="G814" s="48"/>
      <c r="H814" s="4"/>
      <c r="I814" s="48"/>
      <c r="J814" s="223"/>
      <c r="K814" s="48"/>
      <c r="L814" s="223"/>
      <c r="M814" s="48"/>
      <c r="N814" s="223"/>
      <c r="O814" s="48"/>
      <c r="P814" s="134"/>
      <c r="Q814" s="134"/>
      <c r="T814" s="25" t="str">
        <f t="shared" si="507"/>
        <v/>
      </c>
      <c r="U814" s="25" t="e">
        <f t="shared" si="472"/>
        <v>#N/A</v>
      </c>
      <c r="V814" s="25" t="e">
        <f t="shared" si="473"/>
        <v>#N/A</v>
      </c>
      <c r="W814" s="25" t="e">
        <f t="shared" si="474"/>
        <v>#N/A</v>
      </c>
      <c r="X814" s="25" t="e">
        <f t="shared" si="475"/>
        <v>#N/A</v>
      </c>
      <c r="Y814" s="25" t="e">
        <f t="shared" si="476"/>
        <v>#N/A</v>
      </c>
      <c r="Z814" s="25" t="e">
        <f t="shared" si="477"/>
        <v>#N/A</v>
      </c>
      <c r="AA814" s="25" t="e">
        <f t="shared" si="478"/>
        <v>#N/A</v>
      </c>
      <c r="AB814" s="25" t="e">
        <f t="shared" si="479"/>
        <v>#N/A</v>
      </c>
      <c r="AC814" s="25" t="e">
        <f t="shared" si="480"/>
        <v>#N/A</v>
      </c>
      <c r="AD814" s="25" t="e">
        <f t="shared" si="481"/>
        <v>#N/A</v>
      </c>
      <c r="AE814" s="25" t="e">
        <f t="shared" si="482"/>
        <v>#N/A</v>
      </c>
      <c r="AF814" s="25" t="e">
        <f t="shared" si="483"/>
        <v>#N/A</v>
      </c>
    </row>
    <row r="815" spans="1:32" hidden="1" x14ac:dyDescent="0.25">
      <c r="A815" s="283"/>
      <c r="B815" s="271"/>
      <c r="C815" s="34"/>
      <c r="D815" s="394"/>
      <c r="E815" s="48"/>
      <c r="F815" s="397"/>
      <c r="G815" s="48"/>
      <c r="H815" s="4"/>
      <c r="I815" s="48"/>
      <c r="J815" s="223"/>
      <c r="K815" s="48"/>
      <c r="L815" s="223"/>
      <c r="M815" s="48"/>
      <c r="N815" s="223"/>
      <c r="O815" s="48"/>
      <c r="P815" s="134"/>
      <c r="Q815" s="134"/>
      <c r="T815" s="25" t="str">
        <f t="shared" si="507"/>
        <v/>
      </c>
      <c r="U815" s="25" t="e">
        <f t="shared" si="472"/>
        <v>#N/A</v>
      </c>
      <c r="V815" s="25" t="e">
        <f t="shared" si="473"/>
        <v>#N/A</v>
      </c>
      <c r="W815" s="25" t="e">
        <f t="shared" si="474"/>
        <v>#N/A</v>
      </c>
      <c r="X815" s="25" t="e">
        <f t="shared" si="475"/>
        <v>#N/A</v>
      </c>
      <c r="Y815" s="25" t="e">
        <f t="shared" si="476"/>
        <v>#N/A</v>
      </c>
      <c r="Z815" s="25" t="e">
        <f t="shared" si="477"/>
        <v>#N/A</v>
      </c>
      <c r="AA815" s="25" t="e">
        <f t="shared" si="478"/>
        <v>#N/A</v>
      </c>
      <c r="AB815" s="25" t="e">
        <f t="shared" si="479"/>
        <v>#N/A</v>
      </c>
      <c r="AC815" s="25" t="e">
        <f t="shared" si="480"/>
        <v>#N/A</v>
      </c>
      <c r="AD815" s="25" t="e">
        <f t="shared" si="481"/>
        <v>#N/A</v>
      </c>
      <c r="AE815" s="25" t="e">
        <f t="shared" si="482"/>
        <v>#N/A</v>
      </c>
      <c r="AF815" s="25" t="e">
        <f t="shared" si="483"/>
        <v>#N/A</v>
      </c>
    </row>
    <row r="816" spans="1:32" hidden="1" x14ac:dyDescent="0.25">
      <c r="A816" s="283"/>
      <c r="B816" s="271"/>
      <c r="C816" s="34"/>
      <c r="D816" s="394"/>
      <c r="E816" s="48"/>
      <c r="F816" s="397"/>
      <c r="G816" s="48"/>
      <c r="H816" s="4"/>
      <c r="I816" s="48"/>
      <c r="J816" s="223"/>
      <c r="K816" s="48"/>
      <c r="L816" s="223"/>
      <c r="M816" s="48"/>
      <c r="N816" s="223"/>
      <c r="O816" s="48"/>
      <c r="P816" s="134"/>
      <c r="Q816" s="134"/>
      <c r="T816" s="25" t="str">
        <f t="shared" si="507"/>
        <v/>
      </c>
      <c r="U816" s="25" t="e">
        <f t="shared" si="472"/>
        <v>#N/A</v>
      </c>
      <c r="V816" s="25" t="e">
        <f t="shared" si="473"/>
        <v>#N/A</v>
      </c>
      <c r="W816" s="25" t="e">
        <f t="shared" si="474"/>
        <v>#N/A</v>
      </c>
      <c r="X816" s="25" t="e">
        <f t="shared" si="475"/>
        <v>#N/A</v>
      </c>
      <c r="Y816" s="25" t="e">
        <f t="shared" si="476"/>
        <v>#N/A</v>
      </c>
      <c r="Z816" s="25" t="e">
        <f t="shared" si="477"/>
        <v>#N/A</v>
      </c>
      <c r="AA816" s="25" t="e">
        <f t="shared" si="478"/>
        <v>#N/A</v>
      </c>
      <c r="AB816" s="25" t="e">
        <f t="shared" si="479"/>
        <v>#N/A</v>
      </c>
      <c r="AC816" s="25" t="e">
        <f t="shared" si="480"/>
        <v>#N/A</v>
      </c>
      <c r="AD816" s="25" t="e">
        <f t="shared" si="481"/>
        <v>#N/A</v>
      </c>
      <c r="AE816" s="25" t="e">
        <f t="shared" si="482"/>
        <v>#N/A</v>
      </c>
      <c r="AF816" s="25" t="e">
        <f t="shared" si="483"/>
        <v>#N/A</v>
      </c>
    </row>
    <row r="817" spans="1:32" hidden="1" x14ac:dyDescent="0.25">
      <c r="A817" s="283"/>
      <c r="B817" s="271"/>
      <c r="C817" s="34"/>
      <c r="D817" s="394"/>
      <c r="E817" s="48"/>
      <c r="F817" s="397"/>
      <c r="G817" s="48"/>
      <c r="H817" s="4"/>
      <c r="I817" s="48"/>
      <c r="J817" s="223"/>
      <c r="K817" s="48"/>
      <c r="L817" s="223"/>
      <c r="M817" s="48"/>
      <c r="N817" s="223"/>
      <c r="O817" s="48"/>
      <c r="P817" s="134"/>
      <c r="Q817" s="134"/>
      <c r="T817" s="25" t="str">
        <f t="shared" si="507"/>
        <v/>
      </c>
      <c r="U817" s="25" t="e">
        <f t="shared" si="472"/>
        <v>#N/A</v>
      </c>
      <c r="V817" s="25" t="e">
        <f t="shared" si="473"/>
        <v>#N/A</v>
      </c>
      <c r="W817" s="25" t="e">
        <f t="shared" si="474"/>
        <v>#N/A</v>
      </c>
      <c r="X817" s="25" t="e">
        <f t="shared" si="475"/>
        <v>#N/A</v>
      </c>
      <c r="Y817" s="25" t="e">
        <f t="shared" si="476"/>
        <v>#N/A</v>
      </c>
      <c r="Z817" s="25" t="e">
        <f t="shared" si="477"/>
        <v>#N/A</v>
      </c>
      <c r="AA817" s="25" t="e">
        <f t="shared" si="478"/>
        <v>#N/A</v>
      </c>
      <c r="AB817" s="25" t="e">
        <f t="shared" si="479"/>
        <v>#N/A</v>
      </c>
      <c r="AC817" s="25" t="e">
        <f t="shared" si="480"/>
        <v>#N/A</v>
      </c>
      <c r="AD817" s="25" t="e">
        <f t="shared" si="481"/>
        <v>#N/A</v>
      </c>
      <c r="AE817" s="25" t="e">
        <f t="shared" si="482"/>
        <v>#N/A</v>
      </c>
      <c r="AF817" s="25" t="e">
        <f t="shared" si="483"/>
        <v>#N/A</v>
      </c>
    </row>
    <row r="818" spans="1:32" hidden="1" x14ac:dyDescent="0.25">
      <c r="A818" s="283"/>
      <c r="B818" s="271"/>
      <c r="C818" s="34"/>
      <c r="D818" s="394"/>
      <c r="E818" s="48"/>
      <c r="F818" s="397"/>
      <c r="G818" s="48"/>
      <c r="H818" s="4"/>
      <c r="I818" s="48"/>
      <c r="J818" s="223"/>
      <c r="K818" s="48"/>
      <c r="L818" s="223"/>
      <c r="M818" s="48"/>
      <c r="N818" s="223"/>
      <c r="O818" s="48"/>
      <c r="P818" s="134"/>
      <c r="Q818" s="134"/>
      <c r="T818" s="25" t="str">
        <f t="shared" si="507"/>
        <v/>
      </c>
      <c r="U818" s="25" t="e">
        <f t="shared" si="472"/>
        <v>#N/A</v>
      </c>
      <c r="V818" s="25" t="e">
        <f t="shared" si="473"/>
        <v>#N/A</v>
      </c>
      <c r="W818" s="25" t="e">
        <f t="shared" si="474"/>
        <v>#N/A</v>
      </c>
      <c r="X818" s="25" t="e">
        <f t="shared" si="475"/>
        <v>#N/A</v>
      </c>
      <c r="Y818" s="25" t="e">
        <f t="shared" si="476"/>
        <v>#N/A</v>
      </c>
      <c r="Z818" s="25" t="e">
        <f t="shared" si="477"/>
        <v>#N/A</v>
      </c>
      <c r="AA818" s="25" t="e">
        <f t="shared" si="478"/>
        <v>#N/A</v>
      </c>
      <c r="AB818" s="25" t="e">
        <f t="shared" si="479"/>
        <v>#N/A</v>
      </c>
      <c r="AC818" s="25" t="e">
        <f t="shared" si="480"/>
        <v>#N/A</v>
      </c>
      <c r="AD818" s="25" t="e">
        <f t="shared" si="481"/>
        <v>#N/A</v>
      </c>
      <c r="AE818" s="25" t="e">
        <f t="shared" si="482"/>
        <v>#N/A</v>
      </c>
      <c r="AF818" s="25" t="e">
        <f t="shared" si="483"/>
        <v>#N/A</v>
      </c>
    </row>
    <row r="819" spans="1:32" hidden="1" x14ac:dyDescent="0.25">
      <c r="A819" s="283"/>
      <c r="B819" s="118"/>
      <c r="C819" s="34"/>
      <c r="D819" s="394"/>
      <c r="E819" s="48"/>
      <c r="F819" s="397"/>
      <c r="G819" s="48"/>
      <c r="H819" s="4"/>
      <c r="I819" s="48"/>
      <c r="J819" s="223"/>
      <c r="K819" s="48"/>
      <c r="L819" s="223"/>
      <c r="M819" s="48"/>
      <c r="N819" s="223"/>
      <c r="O819" s="48"/>
      <c r="P819" s="134"/>
      <c r="Q819" s="134"/>
      <c r="T819" s="25" t="str">
        <f t="shared" si="507"/>
        <v/>
      </c>
      <c r="U819" s="25" t="e">
        <f t="shared" si="472"/>
        <v>#N/A</v>
      </c>
      <c r="V819" s="25" t="e">
        <f t="shared" si="473"/>
        <v>#N/A</v>
      </c>
      <c r="W819" s="25" t="e">
        <f t="shared" si="474"/>
        <v>#N/A</v>
      </c>
      <c r="X819" s="25" t="e">
        <f t="shared" si="475"/>
        <v>#N/A</v>
      </c>
      <c r="Y819" s="25" t="e">
        <f t="shared" si="476"/>
        <v>#N/A</v>
      </c>
      <c r="Z819" s="25" t="e">
        <f t="shared" si="477"/>
        <v>#N/A</v>
      </c>
      <c r="AA819" s="25" t="e">
        <f t="shared" si="478"/>
        <v>#N/A</v>
      </c>
      <c r="AB819" s="25" t="e">
        <f t="shared" si="479"/>
        <v>#N/A</v>
      </c>
      <c r="AC819" s="25" t="e">
        <f t="shared" si="480"/>
        <v>#N/A</v>
      </c>
      <c r="AD819" s="25" t="e">
        <f t="shared" si="481"/>
        <v>#N/A</v>
      </c>
      <c r="AE819" s="25" t="e">
        <f t="shared" si="482"/>
        <v>#N/A</v>
      </c>
      <c r="AF819" s="25" t="e">
        <f t="shared" si="483"/>
        <v>#N/A</v>
      </c>
    </row>
    <row r="820" spans="1:32" hidden="1" x14ac:dyDescent="0.25">
      <c r="A820" s="283"/>
      <c r="B820" s="118"/>
      <c r="C820" s="34"/>
      <c r="D820" s="394"/>
      <c r="E820" s="48"/>
      <c r="F820" s="397"/>
      <c r="G820" s="48"/>
      <c r="H820" s="4"/>
      <c r="I820" s="48"/>
      <c r="J820" s="223"/>
      <c r="K820" s="48"/>
      <c r="L820" s="223"/>
      <c r="M820" s="48"/>
      <c r="N820" s="223"/>
      <c r="O820" s="48"/>
      <c r="P820" s="134"/>
      <c r="Q820" s="134"/>
      <c r="T820" s="25" t="str">
        <f t="shared" si="507"/>
        <v/>
      </c>
      <c r="U820" s="25" t="e">
        <f t="shared" si="472"/>
        <v>#N/A</v>
      </c>
      <c r="V820" s="25" t="e">
        <f t="shared" si="473"/>
        <v>#N/A</v>
      </c>
      <c r="W820" s="25" t="e">
        <f t="shared" si="474"/>
        <v>#N/A</v>
      </c>
      <c r="X820" s="25" t="e">
        <f t="shared" si="475"/>
        <v>#N/A</v>
      </c>
      <c r="Y820" s="25" t="e">
        <f t="shared" si="476"/>
        <v>#N/A</v>
      </c>
      <c r="Z820" s="25" t="e">
        <f t="shared" si="477"/>
        <v>#N/A</v>
      </c>
      <c r="AA820" s="25" t="e">
        <f t="shared" si="478"/>
        <v>#N/A</v>
      </c>
      <c r="AB820" s="25" t="e">
        <f t="shared" si="479"/>
        <v>#N/A</v>
      </c>
      <c r="AC820" s="25" t="e">
        <f t="shared" si="480"/>
        <v>#N/A</v>
      </c>
      <c r="AD820" s="25" t="e">
        <f t="shared" si="481"/>
        <v>#N/A</v>
      </c>
      <c r="AE820" s="25" t="e">
        <f t="shared" si="482"/>
        <v>#N/A</v>
      </c>
      <c r="AF820" s="25" t="e">
        <f t="shared" si="483"/>
        <v>#N/A</v>
      </c>
    </row>
    <row r="821" spans="1:32" hidden="1" x14ac:dyDescent="0.25">
      <c r="A821" s="283"/>
      <c r="B821" s="118"/>
      <c r="C821" s="34"/>
      <c r="D821" s="394"/>
      <c r="E821" s="48"/>
      <c r="F821" s="397"/>
      <c r="G821" s="48"/>
      <c r="H821" s="4"/>
      <c r="I821" s="48"/>
      <c r="J821" s="223"/>
      <c r="K821" s="48"/>
      <c r="L821" s="223"/>
      <c r="M821" s="48"/>
      <c r="N821" s="223"/>
      <c r="O821" s="48"/>
      <c r="P821" s="134"/>
      <c r="Q821" s="134"/>
      <c r="T821" s="25" t="str">
        <f t="shared" si="507"/>
        <v/>
      </c>
      <c r="U821" s="25" t="e">
        <f t="shared" si="472"/>
        <v>#N/A</v>
      </c>
      <c r="V821" s="25" t="e">
        <f t="shared" si="473"/>
        <v>#N/A</v>
      </c>
      <c r="W821" s="25" t="e">
        <f t="shared" si="474"/>
        <v>#N/A</v>
      </c>
      <c r="X821" s="25" t="e">
        <f t="shared" si="475"/>
        <v>#N/A</v>
      </c>
      <c r="Y821" s="25" t="e">
        <f t="shared" si="476"/>
        <v>#N/A</v>
      </c>
      <c r="Z821" s="25" t="e">
        <f t="shared" si="477"/>
        <v>#N/A</v>
      </c>
      <c r="AA821" s="25" t="e">
        <f t="shared" si="478"/>
        <v>#N/A</v>
      </c>
      <c r="AB821" s="25" t="e">
        <f t="shared" si="479"/>
        <v>#N/A</v>
      </c>
      <c r="AC821" s="25" t="e">
        <f t="shared" si="480"/>
        <v>#N/A</v>
      </c>
      <c r="AD821" s="25" t="e">
        <f t="shared" si="481"/>
        <v>#N/A</v>
      </c>
      <c r="AE821" s="25" t="e">
        <f t="shared" si="482"/>
        <v>#N/A</v>
      </c>
      <c r="AF821" s="25" t="e">
        <f t="shared" si="483"/>
        <v>#N/A</v>
      </c>
    </row>
    <row r="822" spans="1:32" hidden="1" x14ac:dyDescent="0.25">
      <c r="A822" s="283"/>
      <c r="B822" s="118"/>
      <c r="C822" s="34"/>
      <c r="D822" s="394"/>
      <c r="E822" s="48"/>
      <c r="F822" s="397"/>
      <c r="G822" s="48"/>
      <c r="H822" s="4"/>
      <c r="I822" s="48"/>
      <c r="J822" s="223"/>
      <c r="K822" s="48"/>
      <c r="L822" s="223"/>
      <c r="M822" s="48"/>
      <c r="N822" s="223"/>
      <c r="O822" s="48"/>
      <c r="P822" s="134"/>
      <c r="Q822" s="134"/>
      <c r="T822" s="25" t="str">
        <f t="shared" si="507"/>
        <v/>
      </c>
      <c r="U822" s="25" t="e">
        <f t="shared" si="472"/>
        <v>#N/A</v>
      </c>
      <c r="V822" s="25" t="e">
        <f t="shared" si="473"/>
        <v>#N/A</v>
      </c>
      <c r="W822" s="25" t="e">
        <f t="shared" si="474"/>
        <v>#N/A</v>
      </c>
      <c r="X822" s="25" t="e">
        <f t="shared" si="475"/>
        <v>#N/A</v>
      </c>
      <c r="Y822" s="25" t="e">
        <f t="shared" si="476"/>
        <v>#N/A</v>
      </c>
      <c r="Z822" s="25" t="e">
        <f t="shared" si="477"/>
        <v>#N/A</v>
      </c>
      <c r="AA822" s="25" t="e">
        <f t="shared" si="478"/>
        <v>#N/A</v>
      </c>
      <c r="AB822" s="25" t="e">
        <f t="shared" si="479"/>
        <v>#N/A</v>
      </c>
      <c r="AC822" s="25" t="e">
        <f t="shared" si="480"/>
        <v>#N/A</v>
      </c>
      <c r="AD822" s="25" t="e">
        <f t="shared" si="481"/>
        <v>#N/A</v>
      </c>
      <c r="AE822" s="25" t="e">
        <f t="shared" si="482"/>
        <v>#N/A</v>
      </c>
      <c r="AF822" s="25" t="e">
        <f t="shared" si="483"/>
        <v>#N/A</v>
      </c>
    </row>
    <row r="823" spans="1:32" hidden="1" x14ac:dyDescent="0.25">
      <c r="A823" s="283"/>
      <c r="B823" s="118"/>
      <c r="C823" s="34"/>
      <c r="D823" s="394"/>
      <c r="E823" s="48"/>
      <c r="F823" s="397"/>
      <c r="G823" s="48"/>
      <c r="H823" s="4"/>
      <c r="I823" s="48"/>
      <c r="J823" s="223"/>
      <c r="K823" s="48"/>
      <c r="L823" s="223"/>
      <c r="M823" s="48"/>
      <c r="N823" s="223"/>
      <c r="O823" s="48"/>
      <c r="P823" s="134"/>
      <c r="Q823" s="134"/>
      <c r="T823" s="25" t="str">
        <f t="shared" si="507"/>
        <v/>
      </c>
      <c r="U823" s="25" t="e">
        <f t="shared" si="472"/>
        <v>#N/A</v>
      </c>
      <c r="V823" s="25" t="e">
        <f t="shared" si="473"/>
        <v>#N/A</v>
      </c>
      <c r="W823" s="25" t="e">
        <f t="shared" si="474"/>
        <v>#N/A</v>
      </c>
      <c r="X823" s="25" t="e">
        <f t="shared" si="475"/>
        <v>#N/A</v>
      </c>
      <c r="Y823" s="25" t="e">
        <f t="shared" si="476"/>
        <v>#N/A</v>
      </c>
      <c r="Z823" s="25" t="e">
        <f t="shared" si="477"/>
        <v>#N/A</v>
      </c>
      <c r="AA823" s="25" t="e">
        <f t="shared" si="478"/>
        <v>#N/A</v>
      </c>
      <c r="AB823" s="25" t="e">
        <f t="shared" si="479"/>
        <v>#N/A</v>
      </c>
      <c r="AC823" s="25" t="e">
        <f t="shared" si="480"/>
        <v>#N/A</v>
      </c>
      <c r="AD823" s="25" t="e">
        <f t="shared" si="481"/>
        <v>#N/A</v>
      </c>
      <c r="AE823" s="25" t="e">
        <f t="shared" si="482"/>
        <v>#N/A</v>
      </c>
      <c r="AF823" s="25" t="e">
        <f t="shared" si="483"/>
        <v>#N/A</v>
      </c>
    </row>
    <row r="824" spans="1:32" hidden="1" x14ac:dyDescent="0.25">
      <c r="A824" s="283"/>
      <c r="B824" s="34"/>
      <c r="C824" s="34"/>
      <c r="D824" s="394"/>
      <c r="E824" s="48"/>
      <c r="F824" s="397"/>
      <c r="G824" s="48"/>
      <c r="H824" s="4"/>
      <c r="I824" s="48"/>
      <c r="J824" s="223"/>
      <c r="K824" s="48"/>
      <c r="L824" s="223"/>
      <c r="M824" s="48"/>
      <c r="N824" s="223"/>
      <c r="O824" s="48"/>
      <c r="P824" s="134"/>
      <c r="Q824" s="134"/>
      <c r="T824" s="25" t="str">
        <f t="shared" si="507"/>
        <v/>
      </c>
      <c r="U824" s="25" t="e">
        <f t="shared" si="472"/>
        <v>#N/A</v>
      </c>
      <c r="V824" s="25" t="e">
        <f t="shared" si="473"/>
        <v>#N/A</v>
      </c>
      <c r="W824" s="25" t="e">
        <f t="shared" si="474"/>
        <v>#N/A</v>
      </c>
      <c r="X824" s="25" t="e">
        <f t="shared" si="475"/>
        <v>#N/A</v>
      </c>
      <c r="Y824" s="25" t="e">
        <f t="shared" si="476"/>
        <v>#N/A</v>
      </c>
      <c r="Z824" s="25" t="e">
        <f t="shared" si="477"/>
        <v>#N/A</v>
      </c>
      <c r="AA824" s="25" t="e">
        <f t="shared" si="478"/>
        <v>#N/A</v>
      </c>
      <c r="AB824" s="25" t="e">
        <f t="shared" si="479"/>
        <v>#N/A</v>
      </c>
      <c r="AC824" s="25" t="e">
        <f t="shared" si="480"/>
        <v>#N/A</v>
      </c>
      <c r="AD824" s="25" t="e">
        <f t="shared" si="481"/>
        <v>#N/A</v>
      </c>
      <c r="AE824" s="25" t="e">
        <f t="shared" si="482"/>
        <v>#N/A</v>
      </c>
      <c r="AF824" s="25" t="e">
        <f t="shared" si="483"/>
        <v>#N/A</v>
      </c>
    </row>
    <row r="825" spans="1:32" ht="15.75" hidden="1" thickBot="1" x14ac:dyDescent="0.3">
      <c r="A825" s="35"/>
      <c r="B825" s="34"/>
      <c r="C825" s="34"/>
      <c r="D825" s="394"/>
      <c r="E825" s="412"/>
      <c r="F825" s="397"/>
      <c r="G825" s="48"/>
      <c r="H825" s="4"/>
      <c r="I825" s="48"/>
      <c r="J825" s="4"/>
      <c r="K825" s="48"/>
      <c r="L825" s="223"/>
      <c r="M825" s="48"/>
      <c r="N825" s="223"/>
      <c r="O825" s="48"/>
      <c r="P825" s="134"/>
      <c r="Q825" s="134"/>
      <c r="T825" s="25" t="str">
        <f t="shared" si="507"/>
        <v/>
      </c>
      <c r="U825" s="25" t="e">
        <f t="shared" si="472"/>
        <v>#N/A</v>
      </c>
      <c r="V825" s="25" t="e">
        <f t="shared" si="473"/>
        <v>#N/A</v>
      </c>
      <c r="W825" s="25" t="e">
        <f t="shared" si="474"/>
        <v>#N/A</v>
      </c>
      <c r="X825" s="25" t="e">
        <f t="shared" si="475"/>
        <v>#N/A</v>
      </c>
      <c r="Y825" s="25" t="e">
        <f t="shared" si="476"/>
        <v>#N/A</v>
      </c>
      <c r="Z825" s="25" t="e">
        <f t="shared" si="477"/>
        <v>#N/A</v>
      </c>
      <c r="AA825" s="25" t="e">
        <f t="shared" si="478"/>
        <v>#N/A</v>
      </c>
      <c r="AB825" s="25" t="e">
        <f t="shared" si="479"/>
        <v>#N/A</v>
      </c>
      <c r="AC825" s="25" t="e">
        <f t="shared" si="480"/>
        <v>#N/A</v>
      </c>
      <c r="AD825" s="25" t="e">
        <f t="shared" si="481"/>
        <v>#N/A</v>
      </c>
      <c r="AE825" s="25" t="e">
        <f t="shared" si="482"/>
        <v>#N/A</v>
      </c>
      <c r="AF825" s="25" t="e">
        <f t="shared" si="483"/>
        <v>#N/A</v>
      </c>
    </row>
    <row r="826" spans="1:32" ht="15.75" hidden="1" thickBot="1" x14ac:dyDescent="0.3">
      <c r="C826">
        <f>COUNTA(C719:C825)</f>
        <v>65</v>
      </c>
      <c r="D826" s="31">
        <f>((COUNTA(D719:D825))-COUNTIF(E719:E825,"&lt;1"))/(COUNTA(D719:D825))</f>
        <v>0.9152542372881356</v>
      </c>
      <c r="F826" s="31">
        <f>((COUNTA(F719:F825))-COUNTIF(G719:G825,"&lt;1"))/(COUNTA(F719:F825))</f>
        <v>0.89795918367346939</v>
      </c>
      <c r="G826" s="72"/>
      <c r="H826" s="31">
        <f>((COUNTA(H719:H825))-COUNTIF(I719:I825,"&lt;1"))/(COUNTA(H719:H825))</f>
        <v>0.93478260869565222</v>
      </c>
      <c r="I826" s="72"/>
      <c r="J826" s="31">
        <f>((COUNTA(J719:J825))-COUNTIF(K719:K825,"&lt;1"))/(COUNTA(J719:J825))</f>
        <v>0.98275862068965514</v>
      </c>
      <c r="K826" s="72"/>
      <c r="L826" s="31">
        <f>((COUNTA(L719:L825))-COUNTIF(M719:M825,"&lt;1"))/(COUNTA(L719:L825))</f>
        <v>0.76666666666666672</v>
      </c>
      <c r="M826" s="72"/>
      <c r="N826" s="31">
        <f>((COUNTA(N719:N825))-COUNTIF(O719:O825,"&lt;1"))/(COUNTA(N719:N825))</f>
        <v>0.96666666666666667</v>
      </c>
      <c r="O826" s="72"/>
      <c r="P826" s="11">
        <f>AVERAGE(P719:P825)</f>
        <v>0.8</v>
      </c>
      <c r="Q826" s="11">
        <f>AVERAGE(Q719:Q825)</f>
        <v>0.8</v>
      </c>
      <c r="T826" s="25" t="str">
        <f t="shared" si="507"/>
        <v>65</v>
      </c>
      <c r="U826" s="25" t="e">
        <f t="shared" si="472"/>
        <v>#N/A</v>
      </c>
      <c r="V826" s="25" t="e">
        <f t="shared" si="473"/>
        <v>#N/A</v>
      </c>
      <c r="W826" s="25" t="e">
        <f t="shared" si="474"/>
        <v>#N/A</v>
      </c>
      <c r="X826" s="25" t="e">
        <f t="shared" si="475"/>
        <v>#N/A</v>
      </c>
      <c r="Y826" s="25" t="e">
        <f t="shared" si="476"/>
        <v>#N/A</v>
      </c>
      <c r="Z826" s="25" t="e">
        <f t="shared" si="477"/>
        <v>#N/A</v>
      </c>
      <c r="AA826" s="25" t="e">
        <f t="shared" si="478"/>
        <v>#N/A</v>
      </c>
      <c r="AB826" s="25" t="e">
        <f t="shared" si="479"/>
        <v>#N/A</v>
      </c>
      <c r="AC826" s="25" t="e">
        <f t="shared" si="480"/>
        <v>#N/A</v>
      </c>
      <c r="AD826" s="25" t="e">
        <f t="shared" si="481"/>
        <v>#N/A</v>
      </c>
      <c r="AE826" s="25" t="e">
        <f t="shared" si="482"/>
        <v>#N/A</v>
      </c>
      <c r="AF826" s="25" t="e">
        <f t="shared" si="483"/>
        <v>#N/A</v>
      </c>
    </row>
    <row r="831" spans="1:32" x14ac:dyDescent="0.25">
      <c r="S831" t="s">
        <v>460</v>
      </c>
    </row>
    <row r="5848" spans="1:1" x14ac:dyDescent="0.25">
      <c r="A5848">
        <v>0</v>
      </c>
    </row>
  </sheetData>
  <mergeCells count="7">
    <mergeCell ref="A16:P16"/>
    <mergeCell ref="AE2:AF2"/>
    <mergeCell ref="U2:V2"/>
    <mergeCell ref="W2:X2"/>
    <mergeCell ref="AA2:AB2"/>
    <mergeCell ref="AC2:AD2"/>
    <mergeCell ref="Y2:Z2"/>
  </mergeCells>
  <phoneticPr fontId="24" type="noConversion"/>
  <conditionalFormatting sqref="D207:D211 H332:H367 J332:J367 N332:N367 D345:D367 F345:F367 L357:L367 F372:F384 J372:J384 D372:D443 H372:H443 N372:N443 L448:L468 D448:D498 F448:F498 H448:H498 J448:J498 N448:N498 L471:L498 D503:D516 F503:F516 J503:J516 L503:L516 H503:H573 N503:N573 D578:D585 J578:J585 L578:L588 H578:H645 N578:N645">
    <cfRule type="expression" dxfId="46" priority="8">
      <formula>IF(+(IF(D207&lt;U207,0,IF(D207&gt;V207,0,1)))=1,0,1)</formula>
    </cfRule>
  </conditionalFormatting>
  <conditionalFormatting sqref="D586 F586 J586">
    <cfRule type="expression" dxfId="45" priority="14230">
      <formula>IF(+(IF(D586&lt;#REF!,0,IF(D586&gt;#REF!,0,1)))=1,0,1)</formula>
    </cfRule>
  </conditionalFormatting>
  <conditionalFormatting sqref="D709">
    <cfRule type="expression" dxfId="44" priority="84">
      <formula>IF(+(IF(D709&lt;R709,0,IF(D709&gt;S709,0,1)))=1,0,1)</formula>
    </cfRule>
  </conditionalFormatting>
  <conditionalFormatting sqref="D719:D730">
    <cfRule type="expression" dxfId="43" priority="77">
      <formula>IF(+(IF(D719&lt;U719,0,IF(D719&gt;V719,0,1)))=1,0,1)</formula>
    </cfRule>
  </conditionalFormatting>
  <conditionalFormatting sqref="D795:D796">
    <cfRule type="expression" dxfId="42" priority="64">
      <formula>IF(+(IF(D795&lt;R795,0,IF(D795&gt;S795,0,1)))=1,0,1)</formula>
    </cfRule>
  </conditionalFormatting>
  <conditionalFormatting sqref="F20:F61 H20:H61 J20:J61 L20:L61 N20:N61 D20:D62 D332:D343">
    <cfRule type="expression" dxfId="41" priority="123">
      <formula>IF(+(IF(D20&lt;U20,0,IF(D20&gt;V20,0,1)))=1,0,1)</formula>
    </cfRule>
  </conditionalFormatting>
  <conditionalFormatting sqref="F67:F110 D67:D126 H67:H126 J67:J126 L67:L126 N98:N126">
    <cfRule type="expression" dxfId="40" priority="189">
      <formula>IF(+(IF(D67&lt;U67,0,IF(D67&gt;V67,0,1)))=1,0,1)</formula>
    </cfRule>
  </conditionalFormatting>
  <conditionalFormatting sqref="F111">
    <cfRule type="expression" dxfId="39" priority="1981">
      <formula>IF(+(IF(F111&lt;X111,0,IF(F111&gt;Y111,0,1)))=1,0,1)</formula>
    </cfRule>
  </conditionalFormatting>
  <conditionalFormatting sqref="F112:F126 D264:D327 F264:F327 H264:H327 J264:J327 L264:L327 N264:N327 F386:F443 J386:J443 L409:L443 F584:F585 D587:D645 F587:F645 J587:J645 L591:L645 L650:L677 D650:D708 F650:F708 H650:H708 J650:J708 N650:N714 L681:L714">
    <cfRule type="expression" dxfId="38" priority="217">
      <formula>IF(+(IF(D112&lt;U112,0,IF(D112&gt;V112,0,1)))=1,0,1)</formula>
    </cfRule>
  </conditionalFormatting>
  <conditionalFormatting sqref="F207:F257 H207:H257 J207:J257 D215:D257">
    <cfRule type="expression" dxfId="37" priority="4">
      <formula>IF(+(IF(D207&lt;U207,0,IF(D207&gt;V207,0,1)))=1,0,1)</formula>
    </cfRule>
  </conditionalFormatting>
  <conditionalFormatting sqref="F332:F343">
    <cfRule type="expression" dxfId="36" priority="120">
      <formula>IF(+(IF(F332&lt;W332,0,IF(F332&gt;X332,0,1)))=1,0,1)</formula>
    </cfRule>
  </conditionalFormatting>
  <conditionalFormatting sqref="F579">
    <cfRule type="expression" dxfId="35" priority="1">
      <formula>IF(+(IF(F579&lt;W578,0,IF(F579&gt;X578,0,1)))=1,0,1)</formula>
    </cfRule>
  </conditionalFormatting>
  <conditionalFormatting sqref="F709">
    <cfRule type="expression" dxfId="34" priority="83">
      <formula>IF(+(IF(F709&lt;T709,0,IF(F709&gt;U709,0,1)))=1,0,1)</formula>
    </cfRule>
  </conditionalFormatting>
  <conditionalFormatting sqref="F719:F730">
    <cfRule type="expression" dxfId="33" priority="135">
      <formula>IF(+(IF(F719&lt;W719,0,IF(F719&gt;X719,0,1)))=1,0,1)</formula>
    </cfRule>
  </conditionalFormatting>
  <conditionalFormatting sqref="F795:F796">
    <cfRule type="expression" dxfId="32" priority="63">
      <formula>IF(+(IF(F795&lt;T795,0,IF(F795&gt;U795,0,1)))=1,0,1)</formula>
    </cfRule>
  </conditionalFormatting>
  <conditionalFormatting sqref="F62:N62 D132:D202 F132:F202 H132:H202 L132:L202 J171:J202 D204:D205 F204:F205 H204:H205 J204:J205 L204:L205 D518:D573 F518:F573 J518:J573 L529:L573 D710:D714 F710:F714 H710:H714 J710:J714 J719:J730 H719:H751 D732:D751 F732:F751 J732:J751 D797:D825 F797:F825 H797:H825 J797:J825 L824:L825">
    <cfRule type="expression" dxfId="31" priority="244">
      <formula>IF(+(IF(D62&lt;U62,0,IF(D62&gt;V62,0,1)))=1,0,1)</formula>
    </cfRule>
  </conditionalFormatting>
  <conditionalFormatting sqref="H709">
    <cfRule type="expression" dxfId="30" priority="82">
      <formula>IF(+(IF(H709&lt;V709,0,IF(H709&gt;W709,0,1)))=1,0,1)</formula>
    </cfRule>
  </conditionalFormatting>
  <conditionalFormatting sqref="H795:H796">
    <cfRule type="expression" dxfId="29" priority="62">
      <formula>IF(+(IF(H795&lt;V795,0,IF(H795&gt;W795,0,1)))=1,0,1)</formula>
    </cfRule>
  </conditionalFormatting>
  <conditionalFormatting sqref="I1:I1048576 K1:K1048576 M1:M1048576 O1:Q1048576 E3:E1048576 G3:G1048576">
    <cfRule type="cellIs" dxfId="28" priority="3" operator="equal">
      <formula>0</formula>
    </cfRule>
  </conditionalFormatting>
  <conditionalFormatting sqref="J132:J140">
    <cfRule type="expression" dxfId="27" priority="327">
      <formula>IF(+(IF(J132&lt;AA132,0,IF(J132&gt;AB132,0,1)))=1,0,1)</formula>
    </cfRule>
  </conditionalFormatting>
  <conditionalFormatting sqref="J143:J169">
    <cfRule type="expression" dxfId="26" priority="746">
      <formula>IF(+(IF(J143&lt;AA143,0,IF(J143&gt;AB143,0,1)))=1,0,1)</formula>
    </cfRule>
  </conditionalFormatting>
  <conditionalFormatting sqref="J709">
    <cfRule type="expression" dxfId="25" priority="81">
      <formula>IF(+(IF(J709&lt;X709,0,IF(J709&gt;Y709,0,1)))=1,0,1)</formula>
    </cfRule>
  </conditionalFormatting>
  <conditionalFormatting sqref="J795:J796">
    <cfRule type="expression" dxfId="24" priority="61">
      <formula>IF(+(IF(J795&lt;X795,0,IF(J795&gt;Y795,0,1)))=1,0,1)</formula>
    </cfRule>
  </conditionalFormatting>
  <conditionalFormatting sqref="L207:L243 L245:L257">
    <cfRule type="expression" dxfId="23" priority="6">
      <formula>IF(+(IF(L207&lt;AC207,0,IF(L207&gt;AD207,0,1)))=1,0,1)</formula>
    </cfRule>
  </conditionalFormatting>
  <conditionalFormatting sqref="L332:L343">
    <cfRule type="expression" dxfId="22" priority="121">
      <formula>IF(+(IF(L332&lt;AC332,0,IF(L332&gt;AD332,0,1)))=1,0,1)</formula>
    </cfRule>
  </conditionalFormatting>
  <conditionalFormatting sqref="L345:L353">
    <cfRule type="expression" dxfId="21" priority="122">
      <formula>IF(+(IF(L345&lt;AC345,0,IF(L345&gt;AD345,0,1)))=1,0,1)</formula>
    </cfRule>
  </conditionalFormatting>
  <conditionalFormatting sqref="L354">
    <cfRule type="expression" dxfId="20" priority="200">
      <formula>IF(+(IF(L354&lt;AC355,0,IF(L354&gt;AD355,0,1)))=1,0,1)</formula>
    </cfRule>
  </conditionalFormatting>
  <conditionalFormatting sqref="L408">
    <cfRule type="expression" dxfId="19" priority="108">
      <formula>IF(+(IF(L408&lt;Y408,0,IF(L408&gt;Z408,0,1)))=1,0,1)</formula>
    </cfRule>
  </conditionalFormatting>
  <conditionalFormatting sqref="L469">
    <cfRule type="expression" dxfId="18" priority="180">
      <formula>IF(+(IF(L469&lt;AC470,0,IF(L469&gt;AD470,0,1)))=1,0,1)</formula>
    </cfRule>
  </conditionalFormatting>
  <conditionalFormatting sqref="L518:L521">
    <cfRule type="expression" dxfId="17" priority="168">
      <formula>IF(+(IF(L518&lt;AC518,0,IF(L518&gt;AD518,0,1)))=1,0,1)</formula>
    </cfRule>
  </conditionalFormatting>
  <conditionalFormatting sqref="L523:L526">
    <cfRule type="expression" dxfId="16" priority="167">
      <formula>IF(+(IF(L523&lt;AC523,0,IF(L523&gt;AD523,0,1)))=1,0,1)</formula>
    </cfRule>
  </conditionalFormatting>
  <conditionalFormatting sqref="L527">
    <cfRule type="expression" dxfId="15" priority="170">
      <formula>IF(+(IF(L527&lt;AC528,0,IF(L527&gt;AD528,0,1)))=1,0,1)</formula>
    </cfRule>
  </conditionalFormatting>
  <conditionalFormatting sqref="L589:L590">
    <cfRule type="expression" dxfId="14" priority="160">
      <formula>IF(+(IF(L589&lt;AC590,0,IF(L589&gt;AD590,0,1)))=1,0,1)</formula>
    </cfRule>
  </conditionalFormatting>
  <conditionalFormatting sqref="L678:L680">
    <cfRule type="expression" dxfId="13" priority="19">
      <formula>IF(+(IF(L678&lt;Y678,0,IF(L678&gt;Z678,0,1)))=1,0,1)</formula>
    </cfRule>
  </conditionalFormatting>
  <conditionalFormatting sqref="L719:L725 L727:L730">
    <cfRule type="expression" dxfId="12" priority="75">
      <formula>IF(+(IF(L719&lt;AC719,0,IF(L719&gt;AD719,0,1)))=1,0,1)</formula>
    </cfRule>
  </conditionalFormatting>
  <conditionalFormatting sqref="L726">
    <cfRule type="expression" dxfId="11" priority="72">
      <formula>IF(+(IF(L726&lt;Y726,0,IF(L726&gt;Z726,0,1)))=1,0,1)</formula>
    </cfRule>
  </conditionalFormatting>
  <conditionalFormatting sqref="L732 L734">
    <cfRule type="expression" dxfId="10" priority="138">
      <formula>IF(+(IF(L732&lt;AC732,0,IF(L732&gt;AD732,0,1)))=1,0,1)</formula>
    </cfRule>
  </conditionalFormatting>
  <conditionalFormatting sqref="L733">
    <cfRule type="expression" dxfId="9" priority="70">
      <formula>IF(+(IF(L733&lt;Y733,0,IF(L733&gt;Z733,0,1)))=1,0,1)</formula>
    </cfRule>
  </conditionalFormatting>
  <conditionalFormatting sqref="L819:L823">
    <cfRule type="expression" dxfId="8" priority="133">
      <formula>IF(+(IF(L819&lt;Y819,0,IF(L819&gt;Z819,0,1)))=1,0,1)</formula>
    </cfRule>
  </conditionalFormatting>
  <conditionalFormatting sqref="N67:N95">
    <cfRule type="expression" dxfId="7" priority="2123">
      <formula>IF(+(IF(N67&lt;AE67,0,IF(N67&gt;AF67,0,1)))=1,0,1)</formula>
    </cfRule>
  </conditionalFormatting>
  <conditionalFormatting sqref="N97 F581:F583">
    <cfRule type="expression" dxfId="6" priority="12433">
      <formula>IF(+(IF(F97&lt;W96,0,IF(F97&gt;X96,0,1)))=1,0,1)</formula>
    </cfRule>
  </conditionalFormatting>
  <conditionalFormatting sqref="N132:N202 N204:N205">
    <cfRule type="expression" dxfId="5" priority="228">
      <formula>IF(+(IF(N132&lt;AE132,0,IF(N132&gt;AF132,0,1)))=1,0,1)</formula>
    </cfRule>
  </conditionalFormatting>
  <conditionalFormatting sqref="N207:N257">
    <cfRule type="expression" dxfId="4" priority="5">
      <formula>IF(+(IF(N207&lt;AE207,0,IF(N207&gt;AF207,0,1)))=1,0,1)</formula>
    </cfRule>
  </conditionalFormatting>
  <conditionalFormatting sqref="N719:N818 L736:L818 D753:D794 F753:F794 H753:H794 J753:J794">
    <cfRule type="expression" dxfId="3" priority="16">
      <formula>IF(+(IF(D719&lt;U719,0,IF(D719&gt;V719,0,1)))=1,0,1)</formula>
    </cfRule>
  </conditionalFormatting>
  <conditionalFormatting sqref="N819:N823">
    <cfRule type="expression" dxfId="2" priority="132">
      <formula>IF(+(IF(N819&lt;AA819,0,IF(N819&gt;AB819,0,1)))=1,0,1)</formula>
    </cfRule>
  </conditionalFormatting>
  <conditionalFormatting sqref="N824:N825">
    <cfRule type="expression" dxfId="1" priority="141">
      <formula>IF(+(IF(N824&lt;AE824,0,IF(N824&gt;AF824,0,1)))=1,0,1)</formula>
    </cfRule>
  </conditionalFormatting>
  <conditionalFormatting sqref="R615:R616 R653 R728">
    <cfRule type="cellIs" dxfId="0" priority="104" operator="equal">
      <formula>0</formula>
    </cfRule>
  </conditionalFormatting>
  <pageMargins left="0.25" right="0.25" top="0.75" bottom="0.75" header="0.3" footer="0.3"/>
  <pageSetup paperSize="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MTD Performance</vt:lpstr>
      <vt:lpstr>Brewer's Performance </vt:lpstr>
      <vt:lpstr>MTD - Time &amp; OG</vt:lpstr>
      <vt:lpstr>Brewer's Performance- Extract</vt:lpstr>
      <vt:lpstr>FTR Brewhouse-New</vt:lpstr>
      <vt:lpstr>FTR Brewhouse</vt:lpstr>
      <vt:lpstr>FTR Fermentation</vt:lpstr>
      <vt:lpstr>GBL BBT Score </vt:lpstr>
      <vt:lpstr>FTR BBT</vt:lpstr>
      <vt:lpstr>FTR Packaging</vt:lpstr>
      <vt:lpstr>FTR Finished Product</vt:lpstr>
      <vt:lpstr>GBL  Finished Product </vt:lpstr>
      <vt:lpstr>Chart2</vt:lpstr>
      <vt:lpstr>Chart1</vt:lpstr>
      <vt:lpstr>'FTR Finished Product'!Print_Area</vt:lpstr>
      <vt:lpstr>'FTR Packaging'!Print_Area</vt:lpstr>
      <vt:lpstr>'GBL  Finished Product '!Print_Area</vt:lpstr>
      <vt:lpstr>'GBL BBT Score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2026-10-06T13:28:05Z</dcterms:modified>
</cp:coreProperties>
</file>